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dProdutos" sheetId="3" state="visible" r:id="rId5"/>
    <sheet name="dClientes" sheetId="4" state="visible" r:id="rId6"/>
    <sheet name="dVendedores" sheetId="5" state="visible" r:id="rId7"/>
    <sheet name="dCalendario" sheetId="6" state="visible" r:id="rId8"/>
    <sheet name="fVendas" sheetId="7" state="visible" r:id="rId9"/>
    <sheet name="fCompras" sheetId="8" state="visible" r:id="rId10"/>
    <sheet name="fEstoque" sheetId="9" state="visible" r:id="rId11"/>
    <sheet name="Base_Suj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<sst xmlns="http://schemas.openxmlformats.org/spreadsheetml/2006/main" count="74494" uniqueCount="8492">
  <si>
    <t xml:space="preserve">Base Fictícia de E-commerce – Estudo e Portfólio</t>
  </si>
  <si>
    <t xml:space="preserve">Período: 01/01/2025 a 30/09/2026 · 9.798 linhas de venda · 5.991 pedidos · 46 produtos · 450 clientes</t>
  </si>
  <si>
    <t xml:space="preserve">Todos os dados são FICTÍCIOS (gerados aleatoriamente). Podem ser usados livremente em portfólio.</t>
  </si>
  <si>
    <t xml:space="preserve">ABA</t>
  </si>
  <si>
    <t xml:space="preserve">CONTEÚDO / USO</t>
  </si>
  <si>
    <t xml:space="preserve">Resumo</t>
  </si>
  <si>
    <t xml:space="preserve">KPIs, faturamento mensal, por categoria e por canal (tudo em fórmulas) + gráficos. Modelo para o Pacote 2.</t>
  </si>
  <si>
    <t xml:space="preserve">dProdutos</t>
  </si>
  <si>
    <t xml:space="preserve">Dimensão de produtos: categoria, fornecedor, custo, preço, margem e estoque mínimo.</t>
  </si>
  <si>
    <t xml:space="preserve">dClientes</t>
  </si>
  <si>
    <t xml:space="preserve">Dimensão de clientes: cidade, UF, região, data de cadastro.</t>
  </si>
  <si>
    <t xml:space="preserve">dVendedores</t>
  </si>
  <si>
    <t xml:space="preserve">Dimensão de vendedores com canal principal e meta mensal (para medidas de % da meta no Power BI).</t>
  </si>
  <si>
    <t xml:space="preserve">dCalendario</t>
  </si>
  <si>
    <t xml:space="preserve">Tabela calendário pronta (ano, mês, trimestre, dia da semana) – use no Power BI.</t>
  </si>
  <si>
    <t xml:space="preserve">fVendas</t>
  </si>
  <si>
    <t xml:space="preserve">Tabela fato: 1 linha por item de pedido. Item = 1 marca a 1ª linha do pedido (use para contar pedidos).</t>
  </si>
  <si>
    <t xml:space="preserve">fCompras</t>
  </si>
  <si>
    <t xml:space="preserve">Entradas de estoque (notas fiscais de compra dos fornecedores).</t>
  </si>
  <si>
    <t xml:space="preserve">fEstoque</t>
  </si>
  <si>
    <t xml:space="preserve">Posição de estoque: inicial + entradas − saídas, com alerta OK / REPOR / SEM ESTOQUE.</t>
  </si>
  <si>
    <t xml:space="preserve">Base_Suja</t>
  </si>
  <si>
    <t xml:space="preserve">Cadastro BAGUNÇADO de propósito (duplicados, linhas vazias, datas/telefones/valores fora do padrão). Treino do Pacote 1 com Power Query.</t>
  </si>
  <si>
    <t xml:space="preserve">CONVENÇÕES</t>
  </si>
  <si>
    <t xml:space="preserve">Texto azul</t>
  </si>
  <si>
    <t xml:space="preserve">Valores digitados (premissas) que você pode alterar: custo, preço, estoque mínimo, estoque inicial.</t>
  </si>
  <si>
    <t xml:space="preserve">Texto preto</t>
  </si>
  <si>
    <t xml:space="preserve">Fórmulas – recalculam sozinhas.</t>
  </si>
  <si>
    <t xml:space="preserve">Status</t>
  </si>
  <si>
    <t xml:space="preserve">Pedidos 'Cancelado' não entram no faturamento, lucro nem nas saídas de estoque. 'Devolvido' foi mantido como venda (exercício: tratar devoluções).</t>
  </si>
  <si>
    <t xml:space="preserve">Frete</t>
  </si>
  <si>
    <t xml:space="preserve">Cobrado do cliente, registrado apenas na 1ª linha (Item = 1) de cada pedido; não entra no Valor_Liquido.</t>
  </si>
  <si>
    <t xml:space="preserve">Sazonalidade</t>
  </si>
  <si>
    <t xml:space="preserve">Pico em novembro (Black Friday, 24 a 30/11 com volume ×3 e desconto mínimo de 20%) e dezembro; crescimento de ~25% ao ano.</t>
  </si>
  <si>
    <t xml:space="preserve">POWER BI</t>
  </si>
  <si>
    <t xml:space="preserve">Obter Dados &gt; Excel &gt; marque as tabelas tb* (tbVendas, tbProdutos, tbClientes, tbVendedores, tbCalendario, tbCompras).</t>
  </si>
  <si>
    <t xml:space="preserve">Relacione: tbVendas[ID_Produto]→tbProdutos, [ID_Cliente]→tbClientes, [ID_Vendedor]→tbVendedores, [Data]→tbCalendario[Data].</t>
  </si>
  <si>
    <t xml:space="preserve">Resumo Gerencial – Base Fictícia de E-commerce</t>
  </si>
  <si>
    <t xml:space="preserve">Valores calculados por fórmula a partir de fVendas (exclui pedidos cancelados).</t>
  </si>
  <si>
    <t xml:space="preserve">Faturamento Líquido</t>
  </si>
  <si>
    <t xml:space="preserve">Lucro Bruto</t>
  </si>
  <si>
    <t xml:space="preserve">Margem %</t>
  </si>
  <si>
    <t xml:space="preserve">Nº de Pedidos</t>
  </si>
  <si>
    <t xml:space="preserve">Ticket Médio</t>
  </si>
  <si>
    <t xml:space="preserve">Itens Vendidos</t>
  </si>
  <si>
    <t xml:space="preserve">Produtos para Repor</t>
  </si>
  <si>
    <t xml:space="preserve">Mês</t>
  </si>
  <si>
    <t xml:space="preserve">Faturamento</t>
  </si>
  <si>
    <t xml:space="preserve">Lucro</t>
  </si>
  <si>
    <t xml:space="preserve">Categoria</t>
  </si>
  <si>
    <t xml:space="preserve">Moda Feminina</t>
  </si>
  <si>
    <t xml:space="preserve">Moda Masculina</t>
  </si>
  <si>
    <t xml:space="preserve">Calçados</t>
  </si>
  <si>
    <t xml:space="preserve">Acessórios</t>
  </si>
  <si>
    <t xml:space="preserve">Casa</t>
  </si>
  <si>
    <t xml:space="preserve">Eletrônicos</t>
  </si>
  <si>
    <t xml:space="preserve">Beleza</t>
  </si>
  <si>
    <t xml:space="preserve">Canal</t>
  </si>
  <si>
    <t xml:space="preserve">Nº Pedidos</t>
  </si>
  <si>
    <t xml:space="preserve">Loja Virtual (Nuvemshop)</t>
  </si>
  <si>
    <t xml:space="preserve">Loja Virtual (Yampi)</t>
  </si>
  <si>
    <t xml:space="preserve">Mercado Livre</t>
  </si>
  <si>
    <t xml:space="preserve">Shopee</t>
  </si>
  <si>
    <t xml:space="preserve">Instagram</t>
  </si>
  <si>
    <t xml:space="preserve">WhatsApp</t>
  </si>
  <si>
    <t xml:space="preserve">ID_Produto</t>
  </si>
  <si>
    <t xml:space="preserve">SKU</t>
  </si>
  <si>
    <t xml:space="preserve">Produto</t>
  </si>
  <si>
    <t xml:space="preserve">Fornecedor</t>
  </si>
  <si>
    <t xml:space="preserve">Custo_Unit</t>
  </si>
  <si>
    <t xml:space="preserve">Preco_Venda</t>
  </si>
  <si>
    <t xml:space="preserve">Margem_%</t>
  </si>
  <si>
    <t xml:space="preserve">Estoque_Minimo</t>
  </si>
  <si>
    <t xml:space="preserve">P001</t>
  </si>
  <si>
    <t xml:space="preserve">SKU-MOD-001</t>
  </si>
  <si>
    <t xml:space="preserve">Vestido Midi</t>
  </si>
  <si>
    <t xml:space="preserve">Fornecedor Goiânia</t>
  </si>
  <si>
    <t xml:space="preserve">P002</t>
  </si>
  <si>
    <t xml:space="preserve">SKU-MOD-002</t>
  </si>
  <si>
    <t xml:space="preserve">Blusa Cropped</t>
  </si>
  <si>
    <t xml:space="preserve">Fábrica Própria</t>
  </si>
  <si>
    <t xml:space="preserve">P003</t>
  </si>
  <si>
    <t xml:space="preserve">SKU-MOD-003</t>
  </si>
  <si>
    <t xml:space="preserve">Calça Wide Leg</t>
  </si>
  <si>
    <t xml:space="preserve">Atacado Brás SP</t>
  </si>
  <si>
    <t xml:space="preserve">P004</t>
  </si>
  <si>
    <t xml:space="preserve">SKU-MOD-004</t>
  </si>
  <si>
    <t xml:space="preserve">Saia Plissada</t>
  </si>
  <si>
    <t xml:space="preserve">P005</t>
  </si>
  <si>
    <t xml:space="preserve">SKU-MOD-005</t>
  </si>
  <si>
    <t xml:space="preserve">Macacão Longo</t>
  </si>
  <si>
    <t xml:space="preserve">Dropi Distribuidora</t>
  </si>
  <si>
    <t xml:space="preserve">P006</t>
  </si>
  <si>
    <t xml:space="preserve">SKU-MOD-006</t>
  </si>
  <si>
    <t xml:space="preserve">Blazer Alfaiataria</t>
  </si>
  <si>
    <t xml:space="preserve">P007</t>
  </si>
  <si>
    <t xml:space="preserve">SKU-MOD-007</t>
  </si>
  <si>
    <t xml:space="preserve">Cardigan Tricô</t>
  </si>
  <si>
    <t xml:space="preserve">P008</t>
  </si>
  <si>
    <t xml:space="preserve">SKU-MOD-008</t>
  </si>
  <si>
    <t xml:space="preserve">Short Jeans</t>
  </si>
  <si>
    <t xml:space="preserve">Import Sul</t>
  </si>
  <si>
    <t xml:space="preserve">P009</t>
  </si>
  <si>
    <t xml:space="preserve">SKU-MOD-009</t>
  </si>
  <si>
    <t xml:space="preserve">Camiseta Básica</t>
  </si>
  <si>
    <t xml:space="preserve">P010</t>
  </si>
  <si>
    <t xml:space="preserve">SKU-MOD-010</t>
  </si>
  <si>
    <t xml:space="preserve">Camisa Social</t>
  </si>
  <si>
    <t xml:space="preserve">P011</t>
  </si>
  <si>
    <t xml:space="preserve">SKU-MOD-011</t>
  </si>
  <si>
    <t xml:space="preserve">Bermuda Sarja</t>
  </si>
  <si>
    <t xml:space="preserve">P012</t>
  </si>
  <si>
    <t xml:space="preserve">SKU-MOD-012</t>
  </si>
  <si>
    <t xml:space="preserve">Calça Chino</t>
  </si>
  <si>
    <t xml:space="preserve">P013</t>
  </si>
  <si>
    <t xml:space="preserve">SKU-MOD-013</t>
  </si>
  <si>
    <t xml:space="preserve">Jaqueta Jeans</t>
  </si>
  <si>
    <t xml:space="preserve">P014</t>
  </si>
  <si>
    <t xml:space="preserve">SKU-MOD-014</t>
  </si>
  <si>
    <t xml:space="preserve">Polo Piquet</t>
  </si>
  <si>
    <t xml:space="preserve">P015</t>
  </si>
  <si>
    <t xml:space="preserve">SKU-MOD-015</t>
  </si>
  <si>
    <t xml:space="preserve">Moletom Canguru</t>
  </si>
  <si>
    <t xml:space="preserve">P016</t>
  </si>
  <si>
    <t xml:space="preserve">SKU-CAL-016</t>
  </si>
  <si>
    <t xml:space="preserve">Tênis Casual</t>
  </si>
  <si>
    <t xml:space="preserve">P017</t>
  </si>
  <si>
    <t xml:space="preserve">SKU-CAL-017</t>
  </si>
  <si>
    <t xml:space="preserve">Sandália Rasteira</t>
  </si>
  <si>
    <t xml:space="preserve">P018</t>
  </si>
  <si>
    <t xml:space="preserve">SKU-CAL-018</t>
  </si>
  <si>
    <t xml:space="preserve">Bota Coturno</t>
  </si>
  <si>
    <t xml:space="preserve">P019</t>
  </si>
  <si>
    <t xml:space="preserve">SKU-CAL-019</t>
  </si>
  <si>
    <t xml:space="preserve">Sapatênis</t>
  </si>
  <si>
    <t xml:space="preserve">P020</t>
  </si>
  <si>
    <t xml:space="preserve">SKU-CAL-020</t>
  </si>
  <si>
    <t xml:space="preserve">Chinelo Slide</t>
  </si>
  <si>
    <t xml:space="preserve">P021</t>
  </si>
  <si>
    <t xml:space="preserve">SKU-CAL-021</t>
  </si>
  <si>
    <t xml:space="preserve">Scarpin</t>
  </si>
  <si>
    <t xml:space="preserve">P022</t>
  </si>
  <si>
    <t xml:space="preserve">SKU-ACE-022</t>
  </si>
  <si>
    <t xml:space="preserve">Bolsa Transversal</t>
  </si>
  <si>
    <t xml:space="preserve">P023</t>
  </si>
  <si>
    <t xml:space="preserve">SKU-ACE-023</t>
  </si>
  <si>
    <t xml:space="preserve">Relógio Digital</t>
  </si>
  <si>
    <t xml:space="preserve">P024</t>
  </si>
  <si>
    <t xml:space="preserve">SKU-ACE-024</t>
  </si>
  <si>
    <t xml:space="preserve">Óculos de Sol</t>
  </si>
  <si>
    <t xml:space="preserve">P025</t>
  </si>
  <si>
    <t xml:space="preserve">SKU-ACE-025</t>
  </si>
  <si>
    <t xml:space="preserve">Cinto Couro</t>
  </si>
  <si>
    <t xml:space="preserve">P026</t>
  </si>
  <si>
    <t xml:space="preserve">SKU-ACE-026</t>
  </si>
  <si>
    <t xml:space="preserve">Mochila Urbana</t>
  </si>
  <si>
    <t xml:space="preserve">P027</t>
  </si>
  <si>
    <t xml:space="preserve">SKU-ACE-027</t>
  </si>
  <si>
    <t xml:space="preserve">Boné Aba Curva</t>
  </si>
  <si>
    <t xml:space="preserve">P028</t>
  </si>
  <si>
    <t xml:space="preserve">SKU-ACE-028</t>
  </si>
  <si>
    <t xml:space="preserve">Carteira Slim</t>
  </si>
  <si>
    <t xml:space="preserve">P029</t>
  </si>
  <si>
    <t xml:space="preserve">SKU-CAS-029</t>
  </si>
  <si>
    <t xml:space="preserve">Jogo de Cama Casal</t>
  </si>
  <si>
    <t xml:space="preserve">P030</t>
  </si>
  <si>
    <t xml:space="preserve">SKU-CAS-030</t>
  </si>
  <si>
    <t xml:space="preserve">Kit Toalhas</t>
  </si>
  <si>
    <t xml:space="preserve">P031</t>
  </si>
  <si>
    <t xml:space="preserve">SKU-CAS-031</t>
  </si>
  <si>
    <t xml:space="preserve">Luminária LED</t>
  </si>
  <si>
    <t xml:space="preserve">P032</t>
  </si>
  <si>
    <t xml:space="preserve">SKU-CAS-032</t>
  </si>
  <si>
    <t xml:space="preserve">Organizador Multiuso</t>
  </si>
  <si>
    <t xml:space="preserve">P033</t>
  </si>
  <si>
    <t xml:space="preserve">SKU-CAS-033</t>
  </si>
  <si>
    <t xml:space="preserve">Tapete Sala</t>
  </si>
  <si>
    <t xml:space="preserve">P034</t>
  </si>
  <si>
    <t xml:space="preserve">SKU-CAS-034</t>
  </si>
  <si>
    <t xml:space="preserve">Almofada Decorativa</t>
  </si>
  <si>
    <t xml:space="preserve">P035</t>
  </si>
  <si>
    <t xml:space="preserve">SKU-ELE-035</t>
  </si>
  <si>
    <t xml:space="preserve">Fone Bluetooth</t>
  </si>
  <si>
    <t xml:space="preserve">P036</t>
  </si>
  <si>
    <t xml:space="preserve">SKU-ELE-036</t>
  </si>
  <si>
    <t xml:space="preserve">Smartwatch</t>
  </si>
  <si>
    <t xml:space="preserve">P037</t>
  </si>
  <si>
    <t xml:space="preserve">SKU-ELE-037</t>
  </si>
  <si>
    <t xml:space="preserve">Caixa de Som Portátil</t>
  </si>
  <si>
    <t xml:space="preserve">P038</t>
  </si>
  <si>
    <t xml:space="preserve">SKU-ELE-038</t>
  </si>
  <si>
    <t xml:space="preserve">Carregador Turbo</t>
  </si>
  <si>
    <t xml:space="preserve">P039</t>
  </si>
  <si>
    <t xml:space="preserve">SKU-ELE-039</t>
  </si>
  <si>
    <t xml:space="preserve">Power Bank 10000mAh</t>
  </si>
  <si>
    <t xml:space="preserve">P040</t>
  </si>
  <si>
    <t xml:space="preserve">SKU-ELE-040</t>
  </si>
  <si>
    <t xml:space="preserve">Suporte Celular</t>
  </si>
  <si>
    <t xml:space="preserve">P041</t>
  </si>
  <si>
    <t xml:space="preserve">SKU-BEL-041</t>
  </si>
  <si>
    <t xml:space="preserve">Kit Skincare</t>
  </si>
  <si>
    <t xml:space="preserve">P042</t>
  </si>
  <si>
    <t xml:space="preserve">SKU-BEL-042</t>
  </si>
  <si>
    <t xml:space="preserve">Perfume 100ml</t>
  </si>
  <si>
    <t xml:space="preserve">P043</t>
  </si>
  <si>
    <t xml:space="preserve">SKU-BEL-043</t>
  </si>
  <si>
    <t xml:space="preserve">Secador de Cabelo</t>
  </si>
  <si>
    <t xml:space="preserve">P044</t>
  </si>
  <si>
    <t xml:space="preserve">SKU-BEL-044</t>
  </si>
  <si>
    <t xml:space="preserve">Prancha Alisadora</t>
  </si>
  <si>
    <t xml:space="preserve">P045</t>
  </si>
  <si>
    <t xml:space="preserve">SKU-BEL-045</t>
  </si>
  <si>
    <t xml:space="preserve">Paleta de Sombras</t>
  </si>
  <si>
    <t xml:space="preserve">P046</t>
  </si>
  <si>
    <t xml:space="preserve">SKU-BEL-046</t>
  </si>
  <si>
    <t xml:space="preserve">Hidratante Corporal</t>
  </si>
  <si>
    <t xml:space="preserve">ID_Cliente</t>
  </si>
  <si>
    <t xml:space="preserve">Nome</t>
  </si>
  <si>
    <t xml:space="preserve">Email</t>
  </si>
  <si>
    <t xml:space="preserve">Genero</t>
  </si>
  <si>
    <t xml:space="preserve">Cidade</t>
  </si>
  <si>
    <t xml:space="preserve">UF</t>
  </si>
  <si>
    <t xml:space="preserve">Regiao</t>
  </si>
  <si>
    <t xml:space="preserve">Data_Cadastro</t>
  </si>
  <si>
    <t xml:space="preserve">C0001</t>
  </si>
  <si>
    <t xml:space="preserve">Gustavo Lima</t>
  </si>
  <si>
    <t xml:space="preserve">gustavo.lima1@exemplo.com</t>
  </si>
  <si>
    <t xml:space="preserve">M</t>
  </si>
  <si>
    <t xml:space="preserve">Brasília</t>
  </si>
  <si>
    <t xml:space="preserve">DF</t>
  </si>
  <si>
    <t xml:space="preserve">Centro-Oeste</t>
  </si>
  <si>
    <t xml:space="preserve">C0002</t>
  </si>
  <si>
    <t xml:space="preserve">Marcos Gomes</t>
  </si>
  <si>
    <t xml:space="preserve">marcos.gomes2@exemplo.com</t>
  </si>
  <si>
    <t xml:space="preserve">Belo Horizonte</t>
  </si>
  <si>
    <t xml:space="preserve">MG</t>
  </si>
  <si>
    <t xml:space="preserve">Sudeste</t>
  </si>
  <si>
    <t xml:space="preserve">C0003</t>
  </si>
  <si>
    <t xml:space="preserve">Rafael Rodrigues</t>
  </si>
  <si>
    <t xml:space="preserve">rafael.rodrigues3@exemplo.com</t>
  </si>
  <si>
    <t xml:space="preserve">São Paulo</t>
  </si>
  <si>
    <t xml:space="preserve">SP</t>
  </si>
  <si>
    <t xml:space="preserve">C0004</t>
  </si>
  <si>
    <t xml:space="preserve">Daniela Dias</t>
  </si>
  <si>
    <t xml:space="preserve">daniela.dias4@exemplo.com</t>
  </si>
  <si>
    <t xml:space="preserve">F</t>
  </si>
  <si>
    <t xml:space="preserve">Salvador</t>
  </si>
  <si>
    <t xml:space="preserve">BA</t>
  </si>
  <si>
    <t xml:space="preserve">Nordeste</t>
  </si>
  <si>
    <t xml:space="preserve">C0005</t>
  </si>
  <si>
    <t xml:space="preserve">Carlos Santos</t>
  </si>
  <si>
    <t xml:space="preserve">carlos.santos5@exemplo.com</t>
  </si>
  <si>
    <t xml:space="preserve">C0006</t>
  </si>
  <si>
    <t xml:space="preserve">Thiago Barbosa</t>
  </si>
  <si>
    <t xml:space="preserve">thiago.barbosa6@exemplo.com</t>
  </si>
  <si>
    <t xml:space="preserve">C0007</t>
  </si>
  <si>
    <t xml:space="preserve">Fernanda Ferreira</t>
  </si>
  <si>
    <t xml:space="preserve">fernanda.ferreira7@exemplo.com</t>
  </si>
  <si>
    <t xml:space="preserve">C0008</t>
  </si>
  <si>
    <t xml:space="preserve">Sofia Martins</t>
  </si>
  <si>
    <t xml:space="preserve">sofia.martins8@exemplo.com</t>
  </si>
  <si>
    <t xml:space="preserve">C0009</t>
  </si>
  <si>
    <t xml:space="preserve">Sofia Dias</t>
  </si>
  <si>
    <t xml:space="preserve">sofia.dias9@exemplo.com</t>
  </si>
  <si>
    <t xml:space="preserve">Porto Alegre</t>
  </si>
  <si>
    <t xml:space="preserve">RS</t>
  </si>
  <si>
    <t xml:space="preserve">Sul</t>
  </si>
  <si>
    <t xml:space="preserve">C0010</t>
  </si>
  <si>
    <t xml:space="preserve">Fernanda Carvalho</t>
  </si>
  <si>
    <t xml:space="preserve">fernanda.carvalho10@exemplo.com</t>
  </si>
  <si>
    <t xml:space="preserve">Florianópolis</t>
  </si>
  <si>
    <t xml:space="preserve">SC</t>
  </si>
  <si>
    <t xml:space="preserve">C0011</t>
  </si>
  <si>
    <t xml:space="preserve">Vinícius Costa</t>
  </si>
  <si>
    <t xml:space="preserve">vinicius.costa11@exemplo.com</t>
  </si>
  <si>
    <t xml:space="preserve">C0012</t>
  </si>
  <si>
    <t xml:space="preserve">Carlos Pereira</t>
  </si>
  <si>
    <t xml:space="preserve">carlos.pereira12@exemplo.com</t>
  </si>
  <si>
    <t xml:space="preserve">Rio de Janeiro</t>
  </si>
  <si>
    <t xml:space="preserve">RJ</t>
  </si>
  <si>
    <t xml:space="preserve">C0013</t>
  </si>
  <si>
    <t xml:space="preserve">Bruno Almeida</t>
  </si>
  <si>
    <t xml:space="preserve">bruno.almeida13@exemplo.com</t>
  </si>
  <si>
    <t xml:space="preserve">C0014</t>
  </si>
  <si>
    <t xml:space="preserve">Eduarda Silva</t>
  </si>
  <si>
    <t xml:space="preserve">eduarda.silva14@exemplo.com</t>
  </si>
  <si>
    <t xml:space="preserve">C0015</t>
  </si>
  <si>
    <t xml:space="preserve">Gabriela Oliveira</t>
  </si>
  <si>
    <t xml:space="preserve">gabriela.oliveira15@exemplo.com</t>
  </si>
  <si>
    <t xml:space="preserve">Curitiba</t>
  </si>
  <si>
    <t xml:space="preserve">PR</t>
  </si>
  <si>
    <t xml:space="preserve">C0016</t>
  </si>
  <si>
    <t xml:space="preserve">Thaís Rodrigues</t>
  </si>
  <si>
    <t xml:space="preserve">thais.rodrigues16@exemplo.com</t>
  </si>
  <si>
    <t xml:space="preserve">C0017</t>
  </si>
  <si>
    <t xml:space="preserve">Sofia Ribeiro</t>
  </si>
  <si>
    <t xml:space="preserve">sofia.ribeiro17@exemplo.com</t>
  </si>
  <si>
    <t xml:space="preserve">C0018</t>
  </si>
  <si>
    <t xml:space="preserve">Bruno Moreira</t>
  </si>
  <si>
    <t xml:space="preserve">bruno.moreira18@exemplo.com</t>
  </si>
  <si>
    <t xml:space="preserve">Belém</t>
  </si>
  <si>
    <t xml:space="preserve">PA</t>
  </si>
  <si>
    <t xml:space="preserve">Norte</t>
  </si>
  <si>
    <t xml:space="preserve">C0019</t>
  </si>
  <si>
    <t xml:space="preserve">Vinícius Silva</t>
  </si>
  <si>
    <t xml:space="preserve">vinicius.silva19@exemplo.com</t>
  </si>
  <si>
    <t xml:space="preserve">C0020</t>
  </si>
  <si>
    <t xml:space="preserve">Bruno Souza</t>
  </si>
  <si>
    <t xml:space="preserve">bruno.souza20@exemplo.com</t>
  </si>
  <si>
    <t xml:space="preserve">C0021</t>
  </si>
  <si>
    <t xml:space="preserve">Thaís Souza</t>
  </si>
  <si>
    <t xml:space="preserve">thais.souza21@exemplo.com</t>
  </si>
  <si>
    <t xml:space="preserve">C0022</t>
  </si>
  <si>
    <t xml:space="preserve">Juliana Lima</t>
  </si>
  <si>
    <t xml:space="preserve">juliana.lima22@exemplo.com</t>
  </si>
  <si>
    <t xml:space="preserve">C0023</t>
  </si>
  <si>
    <t xml:space="preserve">Daniel Alves</t>
  </si>
  <si>
    <t xml:space="preserve">daniel.alves23@exemplo.com</t>
  </si>
  <si>
    <t xml:space="preserve">C0024</t>
  </si>
  <si>
    <t xml:space="preserve">Thaís Barbosa</t>
  </si>
  <si>
    <t xml:space="preserve">thais.barbosa24@exemplo.com</t>
  </si>
  <si>
    <t xml:space="preserve">C0025</t>
  </si>
  <si>
    <t xml:space="preserve">Daniela Oliveira</t>
  </si>
  <si>
    <t xml:space="preserve">daniela.oliveira25@exemplo.com</t>
  </si>
  <si>
    <t xml:space="preserve">C0026</t>
  </si>
  <si>
    <t xml:space="preserve">Vanessa Santos</t>
  </si>
  <si>
    <t xml:space="preserve">vanessa.santos26@exemplo.com</t>
  </si>
  <si>
    <t xml:space="preserve">C0027</t>
  </si>
  <si>
    <t xml:space="preserve">Isabela Lima</t>
  </si>
  <si>
    <t xml:space="preserve">isabela.lima27@exemplo.com</t>
  </si>
  <si>
    <t xml:space="preserve">C0028</t>
  </si>
  <si>
    <t xml:space="preserve">João Rocha</t>
  </si>
  <si>
    <t xml:space="preserve">joao.rocha28@exemplo.com</t>
  </si>
  <si>
    <t xml:space="preserve">C0029</t>
  </si>
  <si>
    <t xml:space="preserve">Juliana Rocha</t>
  </si>
  <si>
    <t xml:space="preserve">juliana.rocha29@exemplo.com</t>
  </si>
  <si>
    <t xml:space="preserve">C0030</t>
  </si>
  <si>
    <t xml:space="preserve">Juliana Carvalho</t>
  </si>
  <si>
    <t xml:space="preserve">juliana.carvalho30@exemplo.com</t>
  </si>
  <si>
    <t xml:space="preserve">C0031</t>
  </si>
  <si>
    <t xml:space="preserve">Felipe Santos</t>
  </si>
  <si>
    <t xml:space="preserve">felipe.santos31@exemplo.com</t>
  </si>
  <si>
    <t xml:space="preserve">C0032</t>
  </si>
  <si>
    <t xml:space="preserve">Sofia Souza</t>
  </si>
  <si>
    <t xml:space="preserve">sofia.souza32@exemplo.com</t>
  </si>
  <si>
    <t xml:space="preserve">C0033</t>
  </si>
  <si>
    <t xml:space="preserve">Igor Moreira</t>
  </si>
  <si>
    <t xml:space="preserve">igor.moreira33@exemplo.com</t>
  </si>
  <si>
    <t xml:space="preserve">Recife</t>
  </si>
  <si>
    <t xml:space="preserve">PE</t>
  </si>
  <si>
    <t xml:space="preserve">C0034</t>
  </si>
  <si>
    <t xml:space="preserve">Larissa Ferreira</t>
  </si>
  <si>
    <t xml:space="preserve">larissa.ferreira34@exemplo.com</t>
  </si>
  <si>
    <t xml:space="preserve">C0035</t>
  </si>
  <si>
    <t xml:space="preserve">Mariana Costa</t>
  </si>
  <si>
    <t xml:space="preserve">mariana.costa35@exemplo.com</t>
  </si>
  <si>
    <t xml:space="preserve">C0036</t>
  </si>
  <si>
    <t xml:space="preserve">Sofia Lima</t>
  </si>
  <si>
    <t xml:space="preserve">sofia.lima36@exemplo.com</t>
  </si>
  <si>
    <t xml:space="preserve">C0037</t>
  </si>
  <si>
    <t xml:space="preserve">Gabriela Martins</t>
  </si>
  <si>
    <t xml:space="preserve">gabriela.martins37@exemplo.com</t>
  </si>
  <si>
    <t xml:space="preserve">Goiânia</t>
  </si>
  <si>
    <t xml:space="preserve">GO</t>
  </si>
  <si>
    <t xml:space="preserve">C0038</t>
  </si>
  <si>
    <t xml:space="preserve">Pedro Pereira</t>
  </si>
  <si>
    <t xml:space="preserve">pedro.pereira38@exemplo.com</t>
  </si>
  <si>
    <t xml:space="preserve">Campinas</t>
  </si>
  <si>
    <t xml:space="preserve">C0039</t>
  </si>
  <si>
    <t xml:space="preserve">Eduardo Gomes</t>
  </si>
  <si>
    <t xml:space="preserve">eduardo.gomes39@exemplo.com</t>
  </si>
  <si>
    <t xml:space="preserve">Fortaleza</t>
  </si>
  <si>
    <t xml:space="preserve">CE</t>
  </si>
  <si>
    <t xml:space="preserve">C0040</t>
  </si>
  <si>
    <t xml:space="preserve">Rafaela Pereira</t>
  </si>
  <si>
    <t xml:space="preserve">rafaela.pereira40@exemplo.com</t>
  </si>
  <si>
    <t xml:space="preserve">C0041</t>
  </si>
  <si>
    <t xml:space="preserve">Henrique Costa</t>
  </si>
  <si>
    <t xml:space="preserve">henrique.costa41@exemplo.com</t>
  </si>
  <si>
    <t xml:space="preserve">C0042</t>
  </si>
  <si>
    <t xml:space="preserve">Vanessa Ribeiro</t>
  </si>
  <si>
    <t xml:space="preserve">vanessa.ribeiro42@exemplo.com</t>
  </si>
  <si>
    <t xml:space="preserve">C0043</t>
  </si>
  <si>
    <t xml:space="preserve">Daniel Silva</t>
  </si>
  <si>
    <t xml:space="preserve">daniel.silva43@exemplo.com</t>
  </si>
  <si>
    <t xml:space="preserve">C0044</t>
  </si>
  <si>
    <t xml:space="preserve">Mariana Dias</t>
  </si>
  <si>
    <t xml:space="preserve">mariana.dias44@exemplo.com</t>
  </si>
  <si>
    <t xml:space="preserve">Manaus</t>
  </si>
  <si>
    <t xml:space="preserve">AM</t>
  </si>
  <si>
    <t xml:space="preserve">C0045</t>
  </si>
  <si>
    <t xml:space="preserve">Camila Souza</t>
  </si>
  <si>
    <t xml:space="preserve">camila.souza45@exemplo.com</t>
  </si>
  <si>
    <t xml:space="preserve">C0046</t>
  </si>
  <si>
    <t xml:space="preserve">Carlos Carvalho</t>
  </si>
  <si>
    <t xml:space="preserve">carlos.carvalho46@exemplo.com</t>
  </si>
  <si>
    <t xml:space="preserve">C0047</t>
  </si>
  <si>
    <t xml:space="preserve">Helena Martins</t>
  </si>
  <si>
    <t xml:space="preserve">helena.martins47@exemplo.com</t>
  </si>
  <si>
    <t xml:space="preserve">C0048</t>
  </si>
  <si>
    <t xml:space="preserve">Thaís Santos</t>
  </si>
  <si>
    <t xml:space="preserve">thais.santos48@exemplo.com</t>
  </si>
  <si>
    <t xml:space="preserve">C0049</t>
  </si>
  <si>
    <t xml:space="preserve">Vinícius Rocha</t>
  </si>
  <si>
    <t xml:space="preserve">vinicius.rocha49@exemplo.com</t>
  </si>
  <si>
    <t xml:space="preserve">C0050</t>
  </si>
  <si>
    <t xml:space="preserve">Natália Ribeiro</t>
  </si>
  <si>
    <t xml:space="preserve">natalia.ribeiro50@exemplo.com</t>
  </si>
  <si>
    <t xml:space="preserve">C0051</t>
  </si>
  <si>
    <t xml:space="preserve">Daniel Moreira</t>
  </si>
  <si>
    <t xml:space="preserve">daniel.moreira51@exemplo.com</t>
  </si>
  <si>
    <t xml:space="preserve">C0052</t>
  </si>
  <si>
    <t xml:space="preserve">Helena Gomes</t>
  </si>
  <si>
    <t xml:space="preserve">helena.gomes52@exemplo.com</t>
  </si>
  <si>
    <t xml:space="preserve">C0053</t>
  </si>
  <si>
    <t xml:space="preserve">Igor Costa</t>
  </si>
  <si>
    <t xml:space="preserve">igor.costa53@exemplo.com</t>
  </si>
  <si>
    <t xml:space="preserve">C0054</t>
  </si>
  <si>
    <t xml:space="preserve">Isabela Alves</t>
  </si>
  <si>
    <t xml:space="preserve">isabela.alves54@exemplo.com</t>
  </si>
  <si>
    <t xml:space="preserve">C0055</t>
  </si>
  <si>
    <t xml:space="preserve">Mariana Moreira</t>
  </si>
  <si>
    <t xml:space="preserve">mariana.moreira55@exemplo.com</t>
  </si>
  <si>
    <t xml:space="preserve">C0056</t>
  </si>
  <si>
    <t xml:space="preserve">Ana Gomes</t>
  </si>
  <si>
    <t xml:space="preserve">ana.gomes56@exemplo.com</t>
  </si>
  <si>
    <t xml:space="preserve">C0057</t>
  </si>
  <si>
    <t xml:space="preserve">Carlos Almeida</t>
  </si>
  <si>
    <t xml:space="preserve">carlos.almeida57@exemplo.com</t>
  </si>
  <si>
    <t xml:space="preserve">C0058</t>
  </si>
  <si>
    <t xml:space="preserve">Patrícia Barbosa</t>
  </si>
  <si>
    <t xml:space="preserve">patricia.barbosa58@exemplo.com</t>
  </si>
  <si>
    <t xml:space="preserve">C0059</t>
  </si>
  <si>
    <t xml:space="preserve">Larissa Oliveira</t>
  </si>
  <si>
    <t xml:space="preserve">larissa.oliveira59@exemplo.com</t>
  </si>
  <si>
    <t xml:space="preserve">C0060</t>
  </si>
  <si>
    <t xml:space="preserve">Daniel Oliveira</t>
  </si>
  <si>
    <t xml:space="preserve">daniel.oliveira60@exemplo.com</t>
  </si>
  <si>
    <t xml:space="preserve">C0061</t>
  </si>
  <si>
    <t xml:space="preserve">Sofia Gomes</t>
  </si>
  <si>
    <t xml:space="preserve">sofia.gomes61@exemplo.com</t>
  </si>
  <si>
    <t xml:space="preserve">C0062</t>
  </si>
  <si>
    <t xml:space="preserve">Juliana Silva</t>
  </si>
  <si>
    <t xml:space="preserve">juliana.silva62@exemplo.com</t>
  </si>
  <si>
    <t xml:space="preserve">C0063</t>
  </si>
  <si>
    <t xml:space="preserve">Eduarda Almeida</t>
  </si>
  <si>
    <t xml:space="preserve">eduarda.almeida63@exemplo.com</t>
  </si>
  <si>
    <t xml:space="preserve">C0064</t>
  </si>
  <si>
    <t xml:space="preserve">Natália Martins</t>
  </si>
  <si>
    <t xml:space="preserve">natalia.martins64@exemplo.com</t>
  </si>
  <si>
    <t xml:space="preserve">C0065</t>
  </si>
  <si>
    <t xml:space="preserve">juliana.silva65@exemplo.com</t>
  </si>
  <si>
    <t xml:space="preserve">C0066</t>
  </si>
  <si>
    <t xml:space="preserve">Gabriela Carvalho</t>
  </si>
  <si>
    <t xml:space="preserve">gabriela.carvalho66@exemplo.com</t>
  </si>
  <si>
    <t xml:space="preserve">C0067</t>
  </si>
  <si>
    <t xml:space="preserve">Vinícius Almeida</t>
  </si>
  <si>
    <t xml:space="preserve">vinicius.almeida67@exemplo.com</t>
  </si>
  <si>
    <t xml:space="preserve">C0068</t>
  </si>
  <si>
    <t xml:space="preserve">Helena Almeida</t>
  </si>
  <si>
    <t xml:space="preserve">helena.almeida68@exemplo.com</t>
  </si>
  <si>
    <t xml:space="preserve">C0069</t>
  </si>
  <si>
    <t xml:space="preserve">vinicius.rocha69@exemplo.com</t>
  </si>
  <si>
    <t xml:space="preserve">C0070</t>
  </si>
  <si>
    <t xml:space="preserve">Lucas Moreira</t>
  </si>
  <si>
    <t xml:space="preserve">lucas.moreira70@exemplo.com</t>
  </si>
  <si>
    <t xml:space="preserve">C0071</t>
  </si>
  <si>
    <t xml:space="preserve">joao.rocha71@exemplo.com</t>
  </si>
  <si>
    <t xml:space="preserve">C0072</t>
  </si>
  <si>
    <t xml:space="preserve">Pedro Almeida</t>
  </si>
  <si>
    <t xml:space="preserve">pedro.almeida72@exemplo.com</t>
  </si>
  <si>
    <t xml:space="preserve">C0073</t>
  </si>
  <si>
    <t xml:space="preserve">Vanessa Barbosa</t>
  </si>
  <si>
    <t xml:space="preserve">vanessa.barbosa73@exemplo.com</t>
  </si>
  <si>
    <t xml:space="preserve">C0074</t>
  </si>
  <si>
    <t xml:space="preserve">Vanessa Almeida</t>
  </si>
  <si>
    <t xml:space="preserve">vanessa.almeida74@exemplo.com</t>
  </si>
  <si>
    <t xml:space="preserve">C0075</t>
  </si>
  <si>
    <t xml:space="preserve">sofia.lima75@exemplo.com</t>
  </si>
  <si>
    <t xml:space="preserve">C0076</t>
  </si>
  <si>
    <t xml:space="preserve">Fernanda Rodrigues</t>
  </si>
  <si>
    <t xml:space="preserve">fernanda.rodrigues76@exemplo.com</t>
  </si>
  <si>
    <t xml:space="preserve">C0077</t>
  </si>
  <si>
    <t xml:space="preserve">Juliana Alves</t>
  </si>
  <si>
    <t xml:space="preserve">juliana.alves77@exemplo.com</t>
  </si>
  <si>
    <t xml:space="preserve">C0078</t>
  </si>
  <si>
    <t xml:space="preserve">Daniel Rocha</t>
  </si>
  <si>
    <t xml:space="preserve">daniel.rocha78@exemplo.com</t>
  </si>
  <si>
    <t xml:space="preserve">C0079</t>
  </si>
  <si>
    <t xml:space="preserve">Patrícia Carvalho</t>
  </si>
  <si>
    <t xml:space="preserve">patricia.carvalho79@exemplo.com</t>
  </si>
  <si>
    <t xml:space="preserve">C0080</t>
  </si>
  <si>
    <t xml:space="preserve">Beatriz Dias</t>
  </si>
  <si>
    <t xml:space="preserve">beatriz.dias80@exemplo.com</t>
  </si>
  <si>
    <t xml:space="preserve">C0081</t>
  </si>
  <si>
    <t xml:space="preserve">eduardo.gomes81@exemplo.com</t>
  </si>
  <si>
    <t xml:space="preserve">C0082</t>
  </si>
  <si>
    <t xml:space="preserve">Igor Rocha</t>
  </si>
  <si>
    <t xml:space="preserve">igor.rocha82@exemplo.com</t>
  </si>
  <si>
    <t xml:space="preserve">C0083</t>
  </si>
  <si>
    <t xml:space="preserve">Rafaela Lopes</t>
  </si>
  <si>
    <t xml:space="preserve">rafaela.lopes83@exemplo.com</t>
  </si>
  <si>
    <t xml:space="preserve">C0084</t>
  </si>
  <si>
    <t xml:space="preserve">Rafael Silva</t>
  </si>
  <si>
    <t xml:space="preserve">rafael.silva84@exemplo.com</t>
  </si>
  <si>
    <t xml:space="preserve">C0085</t>
  </si>
  <si>
    <t xml:space="preserve">Henrique Ferreira</t>
  </si>
  <si>
    <t xml:space="preserve">henrique.ferreira85@exemplo.com</t>
  </si>
  <si>
    <t xml:space="preserve">C0086</t>
  </si>
  <si>
    <t xml:space="preserve">Beatriz Martins</t>
  </si>
  <si>
    <t xml:space="preserve">beatriz.martins86@exemplo.com</t>
  </si>
  <si>
    <t xml:space="preserve">C0087</t>
  </si>
  <si>
    <t xml:space="preserve">Beatriz Oliveira</t>
  </si>
  <si>
    <t xml:space="preserve">beatriz.oliveira87@exemplo.com</t>
  </si>
  <si>
    <t xml:space="preserve">C0088</t>
  </si>
  <si>
    <t xml:space="preserve">Marcos Ferreira</t>
  </si>
  <si>
    <t xml:space="preserve">marcos.ferreira88@exemplo.com</t>
  </si>
  <si>
    <t xml:space="preserve">C0089</t>
  </si>
  <si>
    <t xml:space="preserve">Carlos Alves</t>
  </si>
  <si>
    <t xml:space="preserve">carlos.alves89@exemplo.com</t>
  </si>
  <si>
    <t xml:space="preserve">C0090</t>
  </si>
  <si>
    <t xml:space="preserve">gustavo.lima90@exemplo.com</t>
  </si>
  <si>
    <t xml:space="preserve">C0091</t>
  </si>
  <si>
    <t xml:space="preserve">Igor Lima</t>
  </si>
  <si>
    <t xml:space="preserve">igor.lima91@exemplo.com</t>
  </si>
  <si>
    <t xml:space="preserve">C0092</t>
  </si>
  <si>
    <t xml:space="preserve">Beatriz Rocha</t>
  </si>
  <si>
    <t xml:space="preserve">beatriz.rocha92@exemplo.com</t>
  </si>
  <si>
    <t xml:space="preserve">C0093</t>
  </si>
  <si>
    <t xml:space="preserve">Rafaela Oliveira</t>
  </si>
  <si>
    <t xml:space="preserve">rafaela.oliveira93@exemplo.com</t>
  </si>
  <si>
    <t xml:space="preserve">C0094</t>
  </si>
  <si>
    <t xml:space="preserve">Camila Silva</t>
  </si>
  <si>
    <t xml:space="preserve">camila.silva94@exemplo.com</t>
  </si>
  <si>
    <t xml:space="preserve">C0095</t>
  </si>
  <si>
    <t xml:space="preserve">Beatriz Moreira</t>
  </si>
  <si>
    <t xml:space="preserve">beatriz.moreira95@exemplo.com</t>
  </si>
  <si>
    <t xml:space="preserve">C0096</t>
  </si>
  <si>
    <t xml:space="preserve">Pedro Souza</t>
  </si>
  <si>
    <t xml:space="preserve">pedro.souza96@exemplo.com</t>
  </si>
  <si>
    <t xml:space="preserve">C0097</t>
  </si>
  <si>
    <t xml:space="preserve">Marcos Lima</t>
  </si>
  <si>
    <t xml:space="preserve">marcos.lima97@exemplo.com</t>
  </si>
  <si>
    <t xml:space="preserve">C0098</t>
  </si>
  <si>
    <t xml:space="preserve">Helena Ferreira</t>
  </si>
  <si>
    <t xml:space="preserve">helena.ferreira98@exemplo.com</t>
  </si>
  <si>
    <t xml:space="preserve">C0099</t>
  </si>
  <si>
    <t xml:space="preserve">Beatriz Gomes</t>
  </si>
  <si>
    <t xml:space="preserve">beatriz.gomes99@exemplo.com</t>
  </si>
  <si>
    <t xml:space="preserve">C0100</t>
  </si>
  <si>
    <t xml:space="preserve">Henrique Alves</t>
  </si>
  <si>
    <t xml:space="preserve">henrique.alves100@exemplo.com</t>
  </si>
  <si>
    <t xml:space="preserve">C0101</t>
  </si>
  <si>
    <t xml:space="preserve">sofia.souza101@exemplo.com</t>
  </si>
  <si>
    <t xml:space="preserve">C0102</t>
  </si>
  <si>
    <t xml:space="preserve">Helena Dias</t>
  </si>
  <si>
    <t xml:space="preserve">helena.dias102@exemplo.com</t>
  </si>
  <si>
    <t xml:space="preserve">C0103</t>
  </si>
  <si>
    <t xml:space="preserve">João Ribeiro</t>
  </si>
  <si>
    <t xml:space="preserve">joao.ribeiro103@exemplo.com</t>
  </si>
  <si>
    <t xml:space="preserve">C0104</t>
  </si>
  <si>
    <t xml:space="preserve">daniel.silva104@exemplo.com</t>
  </si>
  <si>
    <t xml:space="preserve">C0105</t>
  </si>
  <si>
    <t xml:space="preserve">Rafael Souza</t>
  </si>
  <si>
    <t xml:space="preserve">rafael.souza105@exemplo.com</t>
  </si>
  <si>
    <t xml:space="preserve">C0106</t>
  </si>
  <si>
    <t xml:space="preserve">Marcos Rodrigues</t>
  </si>
  <si>
    <t xml:space="preserve">marcos.rodrigues106@exemplo.com</t>
  </si>
  <si>
    <t xml:space="preserve">C0107</t>
  </si>
  <si>
    <t xml:space="preserve">Vinícius Lima</t>
  </si>
  <si>
    <t xml:space="preserve">vinicius.lima107@exemplo.com</t>
  </si>
  <si>
    <t xml:space="preserve">C0108</t>
  </si>
  <si>
    <t xml:space="preserve">pedro.almeida108@exemplo.com</t>
  </si>
  <si>
    <t xml:space="preserve">C0109</t>
  </si>
  <si>
    <t xml:space="preserve">Vanessa Costa</t>
  </si>
  <si>
    <t xml:space="preserve">vanessa.costa109@exemplo.com</t>
  </si>
  <si>
    <t xml:space="preserve">C0110</t>
  </si>
  <si>
    <t xml:space="preserve">Fernanda Lima</t>
  </si>
  <si>
    <t xml:space="preserve">fernanda.lima110@exemplo.com</t>
  </si>
  <si>
    <t xml:space="preserve">C0111</t>
  </si>
  <si>
    <t xml:space="preserve">Marcos Dias</t>
  </si>
  <si>
    <t xml:space="preserve">marcos.dias111@exemplo.com</t>
  </si>
  <si>
    <t xml:space="preserve">C0112</t>
  </si>
  <si>
    <t xml:space="preserve">daniel.silva112@exemplo.com</t>
  </si>
  <si>
    <t xml:space="preserve">C0113</t>
  </si>
  <si>
    <t xml:space="preserve">Mariana Lopes</t>
  </si>
  <si>
    <t xml:space="preserve">mariana.lopes113@exemplo.com</t>
  </si>
  <si>
    <t xml:space="preserve">C0114</t>
  </si>
  <si>
    <t xml:space="preserve">Thaís Costa</t>
  </si>
  <si>
    <t xml:space="preserve">thais.costa114@exemplo.com</t>
  </si>
  <si>
    <t xml:space="preserve">C0115</t>
  </si>
  <si>
    <t xml:space="preserve">Vanessa Rocha</t>
  </si>
  <si>
    <t xml:space="preserve">vanessa.rocha115@exemplo.com</t>
  </si>
  <si>
    <t xml:space="preserve">C0116</t>
  </si>
  <si>
    <t xml:space="preserve">Fernanda Pereira</t>
  </si>
  <si>
    <t xml:space="preserve">fernanda.pereira116@exemplo.com</t>
  </si>
  <si>
    <t xml:space="preserve">C0117</t>
  </si>
  <si>
    <t xml:space="preserve">Sofia Lopes</t>
  </si>
  <si>
    <t xml:space="preserve">sofia.lopes117@exemplo.com</t>
  </si>
  <si>
    <t xml:space="preserve">C0118</t>
  </si>
  <si>
    <t xml:space="preserve">Lucas Silva</t>
  </si>
  <si>
    <t xml:space="preserve">lucas.silva118@exemplo.com</t>
  </si>
  <si>
    <t xml:space="preserve">C0119</t>
  </si>
  <si>
    <t xml:space="preserve">Henrique Pereira</t>
  </si>
  <si>
    <t xml:space="preserve">henrique.pereira119@exemplo.com</t>
  </si>
  <si>
    <t xml:space="preserve">C0120</t>
  </si>
  <si>
    <t xml:space="preserve">Felipe Lopes</t>
  </si>
  <si>
    <t xml:space="preserve">felipe.lopes120@exemplo.com</t>
  </si>
  <si>
    <t xml:space="preserve">C0121</t>
  </si>
  <si>
    <t xml:space="preserve">joao.rocha121@exemplo.com</t>
  </si>
  <si>
    <t xml:space="preserve">C0122</t>
  </si>
  <si>
    <t xml:space="preserve">marcos.lima122@exemplo.com</t>
  </si>
  <si>
    <t xml:space="preserve">C0123</t>
  </si>
  <si>
    <t xml:space="preserve">Helena Alves</t>
  </si>
  <si>
    <t xml:space="preserve">helena.alves123@exemplo.com</t>
  </si>
  <si>
    <t xml:space="preserve">C0124</t>
  </si>
  <si>
    <t xml:space="preserve">Mariana Alves</t>
  </si>
  <si>
    <t xml:space="preserve">mariana.alves124@exemplo.com</t>
  </si>
  <si>
    <t xml:space="preserve">C0125</t>
  </si>
  <si>
    <t xml:space="preserve">Vanessa Dias</t>
  </si>
  <si>
    <t xml:space="preserve">vanessa.dias125@exemplo.com</t>
  </si>
  <si>
    <t xml:space="preserve">C0126</t>
  </si>
  <si>
    <t xml:space="preserve">André Souza</t>
  </si>
  <si>
    <t xml:space="preserve">andre.souza126@exemplo.com</t>
  </si>
  <si>
    <t xml:space="preserve">C0127</t>
  </si>
  <si>
    <t xml:space="preserve">Rafaela Ribeiro</t>
  </si>
  <si>
    <t xml:space="preserve">rafaela.ribeiro127@exemplo.com</t>
  </si>
  <si>
    <t xml:space="preserve">C0128</t>
  </si>
  <si>
    <t xml:space="preserve">isabela.lima128@exemplo.com</t>
  </si>
  <si>
    <t xml:space="preserve">C0129</t>
  </si>
  <si>
    <t xml:space="preserve">André Rodrigues</t>
  </si>
  <si>
    <t xml:space="preserve">andre.rodrigues129@exemplo.com</t>
  </si>
  <si>
    <t xml:space="preserve">C0130</t>
  </si>
  <si>
    <t xml:space="preserve">rafael.souza130@exemplo.com</t>
  </si>
  <si>
    <t xml:space="preserve">C0131</t>
  </si>
  <si>
    <t xml:space="preserve">André Lopes</t>
  </si>
  <si>
    <t xml:space="preserve">andre.lopes131@exemplo.com</t>
  </si>
  <si>
    <t xml:space="preserve">C0132</t>
  </si>
  <si>
    <t xml:space="preserve">Mariana Santos</t>
  </si>
  <si>
    <t xml:space="preserve">mariana.santos132@exemplo.com</t>
  </si>
  <si>
    <t xml:space="preserve">C0133</t>
  </si>
  <si>
    <t xml:space="preserve">pedro.souza133@exemplo.com</t>
  </si>
  <si>
    <t xml:space="preserve">C0134</t>
  </si>
  <si>
    <t xml:space="preserve">Rafael Oliveira</t>
  </si>
  <si>
    <t xml:space="preserve">rafael.oliveira134@exemplo.com</t>
  </si>
  <si>
    <t xml:space="preserve">C0135</t>
  </si>
  <si>
    <t xml:space="preserve">Daniela Rodrigues</t>
  </si>
  <si>
    <t xml:space="preserve">daniela.rodrigues135@exemplo.com</t>
  </si>
  <si>
    <t xml:space="preserve">C0136</t>
  </si>
  <si>
    <t xml:space="preserve">Bruno Oliveira</t>
  </si>
  <si>
    <t xml:space="preserve">bruno.oliveira136@exemplo.com</t>
  </si>
  <si>
    <t xml:space="preserve">C0137</t>
  </si>
  <si>
    <t xml:space="preserve">igor.moreira137@exemplo.com</t>
  </si>
  <si>
    <t xml:space="preserve">C0138</t>
  </si>
  <si>
    <t xml:space="preserve">Rafaela Barbosa</t>
  </si>
  <si>
    <t xml:space="preserve">rafaela.barbosa138@exemplo.com</t>
  </si>
  <si>
    <t xml:space="preserve">C0139</t>
  </si>
  <si>
    <t xml:space="preserve">Bruno Dias</t>
  </si>
  <si>
    <t xml:space="preserve">bruno.dias139@exemplo.com</t>
  </si>
  <si>
    <t xml:space="preserve">C0140</t>
  </si>
  <si>
    <t xml:space="preserve">Daniela Moreira</t>
  </si>
  <si>
    <t xml:space="preserve">daniela.moreira140@exemplo.com</t>
  </si>
  <si>
    <t xml:space="preserve">C0141</t>
  </si>
  <si>
    <t xml:space="preserve">Patrícia Alves</t>
  </si>
  <si>
    <t xml:space="preserve">patricia.alves141@exemplo.com</t>
  </si>
  <si>
    <t xml:space="preserve">C0142</t>
  </si>
  <si>
    <t xml:space="preserve">Larissa Pereira</t>
  </si>
  <si>
    <t xml:space="preserve">larissa.pereira142@exemplo.com</t>
  </si>
  <si>
    <t xml:space="preserve">C0143</t>
  </si>
  <si>
    <t xml:space="preserve">Larissa Silva</t>
  </si>
  <si>
    <t xml:space="preserve">larissa.silva143@exemplo.com</t>
  </si>
  <si>
    <t xml:space="preserve">C0144</t>
  </si>
  <si>
    <t xml:space="preserve">Pedro Gomes</t>
  </si>
  <si>
    <t xml:space="preserve">pedro.gomes144@exemplo.com</t>
  </si>
  <si>
    <t xml:space="preserve">C0145</t>
  </si>
  <si>
    <t xml:space="preserve">André Almeida</t>
  </si>
  <si>
    <t xml:space="preserve">andre.almeida145@exemplo.com</t>
  </si>
  <si>
    <t xml:space="preserve">C0146</t>
  </si>
  <si>
    <t xml:space="preserve">Thaís Dias</t>
  </si>
  <si>
    <t xml:space="preserve">thais.dias146@exemplo.com</t>
  </si>
  <si>
    <t xml:space="preserve">C0147</t>
  </si>
  <si>
    <t xml:space="preserve">João Souza</t>
  </si>
  <si>
    <t xml:space="preserve">joao.souza147@exemplo.com</t>
  </si>
  <si>
    <t xml:space="preserve">C0148</t>
  </si>
  <si>
    <t xml:space="preserve">juliana.lima148@exemplo.com</t>
  </si>
  <si>
    <t xml:space="preserve">C0149</t>
  </si>
  <si>
    <t xml:space="preserve">Daniela Ferreira</t>
  </si>
  <si>
    <t xml:space="preserve">daniela.ferreira149@exemplo.com</t>
  </si>
  <si>
    <t xml:space="preserve">C0150</t>
  </si>
  <si>
    <t xml:space="preserve">andre.almeida150@exemplo.com</t>
  </si>
  <si>
    <t xml:space="preserve">C0151</t>
  </si>
  <si>
    <t xml:space="preserve">Bruno Martins</t>
  </si>
  <si>
    <t xml:space="preserve">bruno.martins151@exemplo.com</t>
  </si>
  <si>
    <t xml:space="preserve">C0152</t>
  </si>
  <si>
    <t xml:space="preserve">Rafael Almeida</t>
  </si>
  <si>
    <t xml:space="preserve">rafael.almeida152@exemplo.com</t>
  </si>
  <si>
    <t xml:space="preserve">C0153</t>
  </si>
  <si>
    <t xml:space="preserve">João Costa</t>
  </si>
  <si>
    <t xml:space="preserve">joao.costa153@exemplo.com</t>
  </si>
  <si>
    <t xml:space="preserve">C0154</t>
  </si>
  <si>
    <t xml:space="preserve">fernanda.pereira154@exemplo.com</t>
  </si>
  <si>
    <t xml:space="preserve">C0155</t>
  </si>
  <si>
    <t xml:space="preserve">Beatriz Lima</t>
  </si>
  <si>
    <t xml:space="preserve">beatriz.lima155@exemplo.com</t>
  </si>
  <si>
    <t xml:space="preserve">C0156</t>
  </si>
  <si>
    <t xml:space="preserve">mariana.lopes156@exemplo.com</t>
  </si>
  <si>
    <t xml:space="preserve">C0157</t>
  </si>
  <si>
    <t xml:space="preserve">Vanessa Ferreira</t>
  </si>
  <si>
    <t xml:space="preserve">vanessa.ferreira157@exemplo.com</t>
  </si>
  <si>
    <t xml:space="preserve">C0158</t>
  </si>
  <si>
    <t xml:space="preserve">rafael.oliveira158@exemplo.com</t>
  </si>
  <si>
    <t xml:space="preserve">C0159</t>
  </si>
  <si>
    <t xml:space="preserve">Daniel Costa</t>
  </si>
  <si>
    <t xml:space="preserve">daniel.costa159@exemplo.com</t>
  </si>
  <si>
    <t xml:space="preserve">C0160</t>
  </si>
  <si>
    <t xml:space="preserve">Larissa Costa</t>
  </si>
  <si>
    <t xml:space="preserve">larissa.costa160@exemplo.com</t>
  </si>
  <si>
    <t xml:space="preserve">C0161</t>
  </si>
  <si>
    <t xml:space="preserve">André Martins</t>
  </si>
  <si>
    <t xml:space="preserve">andre.martins161@exemplo.com</t>
  </si>
  <si>
    <t xml:space="preserve">C0162</t>
  </si>
  <si>
    <t xml:space="preserve">Camila Almeida</t>
  </si>
  <si>
    <t xml:space="preserve">camila.almeida162@exemplo.com</t>
  </si>
  <si>
    <t xml:space="preserve">C0163</t>
  </si>
  <si>
    <t xml:space="preserve">Carlos Souza</t>
  </si>
  <si>
    <t xml:space="preserve">carlos.souza163@exemplo.com</t>
  </si>
  <si>
    <t xml:space="preserve">C0164</t>
  </si>
  <si>
    <t xml:space="preserve">Thiago Silva</t>
  </si>
  <si>
    <t xml:space="preserve">thiago.silva164@exemplo.com</t>
  </si>
  <si>
    <t xml:space="preserve">C0165</t>
  </si>
  <si>
    <t xml:space="preserve">Marcos Carvalho</t>
  </si>
  <si>
    <t xml:space="preserve">marcos.carvalho165@exemplo.com</t>
  </si>
  <si>
    <t xml:space="preserve">C0166</t>
  </si>
  <si>
    <t xml:space="preserve">Felipe Moreira</t>
  </si>
  <si>
    <t xml:space="preserve">felipe.moreira166@exemplo.com</t>
  </si>
  <si>
    <t xml:space="preserve">C0167</t>
  </si>
  <si>
    <t xml:space="preserve">Lucas Santos</t>
  </si>
  <si>
    <t xml:space="preserve">lucas.santos167@exemplo.com</t>
  </si>
  <si>
    <t xml:space="preserve">C0168</t>
  </si>
  <si>
    <t xml:space="preserve">Isabela Gomes</t>
  </si>
  <si>
    <t xml:space="preserve">isabela.gomes168@exemplo.com</t>
  </si>
  <si>
    <t xml:space="preserve">C0169</t>
  </si>
  <si>
    <t xml:space="preserve">rafael.souza169@exemplo.com</t>
  </si>
  <si>
    <t xml:space="preserve">C0170</t>
  </si>
  <si>
    <t xml:space="preserve">Sofia Ferreira</t>
  </si>
  <si>
    <t xml:space="preserve">sofia.ferreira170@exemplo.com</t>
  </si>
  <si>
    <t xml:space="preserve">C0171</t>
  </si>
  <si>
    <t xml:space="preserve">Igor Oliveira</t>
  </si>
  <si>
    <t xml:space="preserve">igor.oliveira171@exemplo.com</t>
  </si>
  <si>
    <t xml:space="preserve">C0172</t>
  </si>
  <si>
    <t xml:space="preserve">helena.almeida172@exemplo.com</t>
  </si>
  <si>
    <t xml:space="preserve">C0173</t>
  </si>
  <si>
    <t xml:space="preserve">Juliana Lopes</t>
  </si>
  <si>
    <t xml:space="preserve">juliana.lopes173@exemplo.com</t>
  </si>
  <si>
    <t xml:space="preserve">C0174</t>
  </si>
  <si>
    <t xml:space="preserve">Thiago Lima</t>
  </si>
  <si>
    <t xml:space="preserve">thiago.lima174@exemplo.com</t>
  </si>
  <si>
    <t xml:space="preserve">C0175</t>
  </si>
  <si>
    <t xml:space="preserve">pedro.pereira175@exemplo.com</t>
  </si>
  <si>
    <t xml:space="preserve">C0176</t>
  </si>
  <si>
    <t xml:space="preserve">Gustavo Alves</t>
  </si>
  <si>
    <t xml:space="preserve">gustavo.alves176@exemplo.com</t>
  </si>
  <si>
    <t xml:space="preserve">C0177</t>
  </si>
  <si>
    <t xml:space="preserve">Isabela Oliveira</t>
  </si>
  <si>
    <t xml:space="preserve">isabela.oliveira177@exemplo.com</t>
  </si>
  <si>
    <t xml:space="preserve">C0178</t>
  </si>
  <si>
    <t xml:space="preserve">igor.costa178@exemplo.com</t>
  </si>
  <si>
    <t xml:space="preserve">C0179</t>
  </si>
  <si>
    <t xml:space="preserve">Vanessa Silva</t>
  </si>
  <si>
    <t xml:space="preserve">vanessa.silva179@exemplo.com</t>
  </si>
  <si>
    <t xml:space="preserve">C0180</t>
  </si>
  <si>
    <t xml:space="preserve">rafael.rodrigues180@exemplo.com</t>
  </si>
  <si>
    <t xml:space="preserve">C0181</t>
  </si>
  <si>
    <t xml:space="preserve">Eduardo Costa</t>
  </si>
  <si>
    <t xml:space="preserve">eduardo.costa181@exemplo.com</t>
  </si>
  <si>
    <t xml:space="preserve">C0182</t>
  </si>
  <si>
    <t xml:space="preserve">Gustavo Almeida</t>
  </si>
  <si>
    <t xml:space="preserve">gustavo.almeida182@exemplo.com</t>
  </si>
  <si>
    <t xml:space="preserve">C0183</t>
  </si>
  <si>
    <t xml:space="preserve">Natália Pereira</t>
  </si>
  <si>
    <t xml:space="preserve">natalia.pereira183@exemplo.com</t>
  </si>
  <si>
    <t xml:space="preserve">C0184</t>
  </si>
  <si>
    <t xml:space="preserve">Igor Santos</t>
  </si>
  <si>
    <t xml:space="preserve">igor.santos184@exemplo.com</t>
  </si>
  <si>
    <t xml:space="preserve">C0185</t>
  </si>
  <si>
    <t xml:space="preserve">Gustavo Martins</t>
  </si>
  <si>
    <t xml:space="preserve">gustavo.martins185@exemplo.com</t>
  </si>
  <si>
    <t xml:space="preserve">C0186</t>
  </si>
  <si>
    <t xml:space="preserve">juliana.lopes186@exemplo.com</t>
  </si>
  <si>
    <t xml:space="preserve">C0187</t>
  </si>
  <si>
    <t xml:space="preserve">Thiago Dias</t>
  </si>
  <si>
    <t xml:space="preserve">thiago.dias187@exemplo.com</t>
  </si>
  <si>
    <t xml:space="preserve">C0188</t>
  </si>
  <si>
    <t xml:space="preserve">Lucas Souza</t>
  </si>
  <si>
    <t xml:space="preserve">lucas.souza188@exemplo.com</t>
  </si>
  <si>
    <t xml:space="preserve">C0189</t>
  </si>
  <si>
    <t xml:space="preserve">Ana Rodrigues</t>
  </si>
  <si>
    <t xml:space="preserve">ana.rodrigues189@exemplo.com</t>
  </si>
  <si>
    <t xml:space="preserve">C0190</t>
  </si>
  <si>
    <t xml:space="preserve">Juliana Oliveira</t>
  </si>
  <si>
    <t xml:space="preserve">juliana.oliveira190@exemplo.com</t>
  </si>
  <si>
    <t xml:space="preserve">C0191</t>
  </si>
  <si>
    <t xml:space="preserve">daniel.moreira191@exemplo.com</t>
  </si>
  <si>
    <t xml:space="preserve">C0192</t>
  </si>
  <si>
    <t xml:space="preserve">Fernanda Costa</t>
  </si>
  <si>
    <t xml:space="preserve">fernanda.costa192@exemplo.com</t>
  </si>
  <si>
    <t xml:space="preserve">C0193</t>
  </si>
  <si>
    <t xml:space="preserve">Gustavo Costa</t>
  </si>
  <si>
    <t xml:space="preserve">gustavo.costa193@exemplo.com</t>
  </si>
  <si>
    <t xml:space="preserve">C0194</t>
  </si>
  <si>
    <t xml:space="preserve">Rafael Rocha</t>
  </si>
  <si>
    <t xml:space="preserve">rafael.rocha194@exemplo.com</t>
  </si>
  <si>
    <t xml:space="preserve">C0195</t>
  </si>
  <si>
    <t xml:space="preserve">sofia.gomes195@exemplo.com</t>
  </si>
  <si>
    <t xml:space="preserve">C0196</t>
  </si>
  <si>
    <t xml:space="preserve">fernanda.carvalho196@exemplo.com</t>
  </si>
  <si>
    <t xml:space="preserve">C0197</t>
  </si>
  <si>
    <t xml:space="preserve">Gabriela Almeida</t>
  </si>
  <si>
    <t xml:space="preserve">gabriela.almeida197@exemplo.com</t>
  </si>
  <si>
    <t xml:space="preserve">C0198</t>
  </si>
  <si>
    <t xml:space="preserve">Beatriz Santos</t>
  </si>
  <si>
    <t xml:space="preserve">beatriz.santos198@exemplo.com</t>
  </si>
  <si>
    <t xml:space="preserve">C0199</t>
  </si>
  <si>
    <t xml:space="preserve">André Ribeiro</t>
  </si>
  <si>
    <t xml:space="preserve">andre.ribeiro199@exemplo.com</t>
  </si>
  <si>
    <t xml:space="preserve">C0200</t>
  </si>
  <si>
    <t xml:space="preserve">Sofia Barbosa</t>
  </si>
  <si>
    <t xml:space="preserve">sofia.barbosa200@exemplo.com</t>
  </si>
  <si>
    <t xml:space="preserve">C0201</t>
  </si>
  <si>
    <t xml:space="preserve">Mariana Ferreira</t>
  </si>
  <si>
    <t xml:space="preserve">mariana.ferreira201@exemplo.com</t>
  </si>
  <si>
    <t xml:space="preserve">C0202</t>
  </si>
  <si>
    <t xml:space="preserve">Gustavo Moreira</t>
  </si>
  <si>
    <t xml:space="preserve">gustavo.moreira202@exemplo.com</t>
  </si>
  <si>
    <t xml:space="preserve">C0203</t>
  </si>
  <si>
    <t xml:space="preserve">Juliana Pereira</t>
  </si>
  <si>
    <t xml:space="preserve">juliana.pereira203@exemplo.com</t>
  </si>
  <si>
    <t xml:space="preserve">C0204</t>
  </si>
  <si>
    <t xml:space="preserve">marcos.lima204@exemplo.com</t>
  </si>
  <si>
    <t xml:space="preserve">C0205</t>
  </si>
  <si>
    <t xml:space="preserve">marcos.gomes205@exemplo.com</t>
  </si>
  <si>
    <t xml:space="preserve">C0206</t>
  </si>
  <si>
    <t xml:space="preserve">eduarda.almeida206@exemplo.com</t>
  </si>
  <si>
    <t xml:space="preserve">C0207</t>
  </si>
  <si>
    <t xml:space="preserve">Bruno Carvalho</t>
  </si>
  <si>
    <t xml:space="preserve">bruno.carvalho207@exemplo.com</t>
  </si>
  <si>
    <t xml:space="preserve">C0208</t>
  </si>
  <si>
    <t xml:space="preserve">Bruno Alves</t>
  </si>
  <si>
    <t xml:space="preserve">bruno.alves208@exemplo.com</t>
  </si>
  <si>
    <t xml:space="preserve">C0209</t>
  </si>
  <si>
    <t xml:space="preserve">pedro.souza209@exemplo.com</t>
  </si>
  <si>
    <t xml:space="preserve">C0210</t>
  </si>
  <si>
    <t xml:space="preserve">Eduardo Dias</t>
  </si>
  <si>
    <t xml:space="preserve">eduardo.dias210@exemplo.com</t>
  </si>
  <si>
    <t xml:space="preserve">C0211</t>
  </si>
  <si>
    <t xml:space="preserve">André Silva</t>
  </si>
  <si>
    <t xml:space="preserve">andre.silva211@exemplo.com</t>
  </si>
  <si>
    <t xml:space="preserve">C0212</t>
  </si>
  <si>
    <t xml:space="preserve">Henrique Lima</t>
  </si>
  <si>
    <t xml:space="preserve">henrique.lima212@exemplo.com</t>
  </si>
  <si>
    <t xml:space="preserve">C0213</t>
  </si>
  <si>
    <t xml:space="preserve">daniela.moreira213@exemplo.com</t>
  </si>
  <si>
    <t xml:space="preserve">C0214</t>
  </si>
  <si>
    <t xml:space="preserve">André Pereira</t>
  </si>
  <si>
    <t xml:space="preserve">andre.pereira214@exemplo.com</t>
  </si>
  <si>
    <t xml:space="preserve">C0215</t>
  </si>
  <si>
    <t xml:space="preserve">Rafaela Alves</t>
  </si>
  <si>
    <t xml:space="preserve">rafaela.alves215@exemplo.com</t>
  </si>
  <si>
    <t xml:space="preserve">C0216</t>
  </si>
  <si>
    <t xml:space="preserve">Isabela Souza</t>
  </si>
  <si>
    <t xml:space="preserve">isabela.souza216@exemplo.com</t>
  </si>
  <si>
    <t xml:space="preserve">C0217</t>
  </si>
  <si>
    <t xml:space="preserve">Camila Gomes</t>
  </si>
  <si>
    <t xml:space="preserve">camila.gomes217@exemplo.com</t>
  </si>
  <si>
    <t xml:space="preserve">C0218</t>
  </si>
  <si>
    <t xml:space="preserve">Felipe Rodrigues</t>
  </si>
  <si>
    <t xml:space="preserve">felipe.rodrigues218@exemplo.com</t>
  </si>
  <si>
    <t xml:space="preserve">C0219</t>
  </si>
  <si>
    <t xml:space="preserve">carlos.carvalho219@exemplo.com</t>
  </si>
  <si>
    <t xml:space="preserve">C0220</t>
  </si>
  <si>
    <t xml:space="preserve">Felipe Barbosa</t>
  </si>
  <si>
    <t xml:space="preserve">felipe.barbosa220@exemplo.com</t>
  </si>
  <si>
    <t xml:space="preserve">C0221</t>
  </si>
  <si>
    <t xml:space="preserve">Larissa Lima</t>
  </si>
  <si>
    <t xml:space="preserve">larissa.lima221@exemplo.com</t>
  </si>
  <si>
    <t xml:space="preserve">C0222</t>
  </si>
  <si>
    <t xml:space="preserve">André Costa</t>
  </si>
  <si>
    <t xml:space="preserve">andre.costa222@exemplo.com</t>
  </si>
  <si>
    <t xml:space="preserve">C0223</t>
  </si>
  <si>
    <t xml:space="preserve">Eduarda Rodrigues</t>
  </si>
  <si>
    <t xml:space="preserve">eduarda.rodrigues223@exemplo.com</t>
  </si>
  <si>
    <t xml:space="preserve">C0224</t>
  </si>
  <si>
    <t xml:space="preserve">Henrique Rocha</t>
  </si>
  <si>
    <t xml:space="preserve">henrique.rocha224@exemplo.com</t>
  </si>
  <si>
    <t xml:space="preserve">C0225</t>
  </si>
  <si>
    <t xml:space="preserve">Henrique Silva</t>
  </si>
  <si>
    <t xml:space="preserve">henrique.silva225@exemplo.com</t>
  </si>
  <si>
    <t xml:space="preserve">C0226</t>
  </si>
  <si>
    <t xml:space="preserve">Marcos Ribeiro</t>
  </si>
  <si>
    <t xml:space="preserve">marcos.ribeiro226@exemplo.com</t>
  </si>
  <si>
    <t xml:space="preserve">C0227</t>
  </si>
  <si>
    <t xml:space="preserve">thais.dias227@exemplo.com</t>
  </si>
  <si>
    <t xml:space="preserve">C0228</t>
  </si>
  <si>
    <t xml:space="preserve">Felipe Souza</t>
  </si>
  <si>
    <t xml:space="preserve">felipe.souza228@exemplo.com</t>
  </si>
  <si>
    <t xml:space="preserve">C0229</t>
  </si>
  <si>
    <t xml:space="preserve">beatriz.moreira229@exemplo.com</t>
  </si>
  <si>
    <t xml:space="preserve">C0230</t>
  </si>
  <si>
    <t xml:space="preserve">Carlos Moreira</t>
  </si>
  <si>
    <t xml:space="preserve">carlos.moreira230@exemplo.com</t>
  </si>
  <si>
    <t xml:space="preserve">C0231</t>
  </si>
  <si>
    <t xml:space="preserve">marcos.gomes231@exemplo.com</t>
  </si>
  <si>
    <t xml:space="preserve">C0232</t>
  </si>
  <si>
    <t xml:space="preserve">Isabela Santos</t>
  </si>
  <si>
    <t xml:space="preserve">isabela.santos232@exemplo.com</t>
  </si>
  <si>
    <t xml:space="preserve">C0233</t>
  </si>
  <si>
    <t xml:space="preserve">rafael.souza233@exemplo.com</t>
  </si>
  <si>
    <t xml:space="preserve">C0234</t>
  </si>
  <si>
    <t xml:space="preserve">Isabela Martins</t>
  </si>
  <si>
    <t xml:space="preserve">isabela.martins234@exemplo.com</t>
  </si>
  <si>
    <t xml:space="preserve">C0235</t>
  </si>
  <si>
    <t xml:space="preserve">Igor Dias</t>
  </si>
  <si>
    <t xml:space="preserve">igor.dias235@exemplo.com</t>
  </si>
  <si>
    <t xml:space="preserve">C0236</t>
  </si>
  <si>
    <t xml:space="preserve">Igor Souza</t>
  </si>
  <si>
    <t xml:space="preserve">igor.souza236@exemplo.com</t>
  </si>
  <si>
    <t xml:space="preserve">C0237</t>
  </si>
  <si>
    <t xml:space="preserve">igor.lima237@exemplo.com</t>
  </si>
  <si>
    <t xml:space="preserve">C0238</t>
  </si>
  <si>
    <t xml:space="preserve">Patrícia Almeida</t>
  </si>
  <si>
    <t xml:space="preserve">patricia.almeida238@exemplo.com</t>
  </si>
  <si>
    <t xml:space="preserve">C0239</t>
  </si>
  <si>
    <t xml:space="preserve">felipe.souza239@exemplo.com</t>
  </si>
  <si>
    <t xml:space="preserve">C0240</t>
  </si>
  <si>
    <t xml:space="preserve">Eduardo Santos</t>
  </si>
  <si>
    <t xml:space="preserve">eduardo.santos240@exemplo.com</t>
  </si>
  <si>
    <t xml:space="preserve">C0241</t>
  </si>
  <si>
    <t xml:space="preserve">helena.almeida241@exemplo.com</t>
  </si>
  <si>
    <t xml:space="preserve">C0242</t>
  </si>
  <si>
    <t xml:space="preserve">beatriz.santos242@exemplo.com</t>
  </si>
  <si>
    <t xml:space="preserve">C0243</t>
  </si>
  <si>
    <t xml:space="preserve">Isabela Dias</t>
  </si>
  <si>
    <t xml:space="preserve">isabela.dias243@exemplo.com</t>
  </si>
  <si>
    <t xml:space="preserve">C0244</t>
  </si>
  <si>
    <t xml:space="preserve">Patrícia Dias</t>
  </si>
  <si>
    <t xml:space="preserve">patricia.dias244@exemplo.com</t>
  </si>
  <si>
    <t xml:space="preserve">C0245</t>
  </si>
  <si>
    <t xml:space="preserve">Rafaela Costa</t>
  </si>
  <si>
    <t xml:space="preserve">rafaela.costa245@exemplo.com</t>
  </si>
  <si>
    <t xml:space="preserve">C0246</t>
  </si>
  <si>
    <t xml:space="preserve">Ana Lima</t>
  </si>
  <si>
    <t xml:space="preserve">ana.lima246@exemplo.com</t>
  </si>
  <si>
    <t xml:space="preserve">C0247</t>
  </si>
  <si>
    <t xml:space="preserve">Isabela Rocha</t>
  </si>
  <si>
    <t xml:space="preserve">isabela.rocha247@exemplo.com</t>
  </si>
  <si>
    <t xml:space="preserve">C0248</t>
  </si>
  <si>
    <t xml:space="preserve">Helena Silva</t>
  </si>
  <si>
    <t xml:space="preserve">helena.silva248@exemplo.com</t>
  </si>
  <si>
    <t xml:space="preserve">C0249</t>
  </si>
  <si>
    <t xml:space="preserve">sofia.dias249@exemplo.com</t>
  </si>
  <si>
    <t xml:space="preserve">C0250</t>
  </si>
  <si>
    <t xml:space="preserve">thais.santos250@exemplo.com</t>
  </si>
  <si>
    <t xml:space="preserve">C0251</t>
  </si>
  <si>
    <t xml:space="preserve">Vinícius Souza</t>
  </si>
  <si>
    <t xml:space="preserve">vinicius.souza251@exemplo.com</t>
  </si>
  <si>
    <t xml:space="preserve">C0252</t>
  </si>
  <si>
    <t xml:space="preserve">Lucas Ribeiro</t>
  </si>
  <si>
    <t xml:space="preserve">lucas.ribeiro252@exemplo.com</t>
  </si>
  <si>
    <t xml:space="preserve">C0253</t>
  </si>
  <si>
    <t xml:space="preserve">Lucas Barbosa</t>
  </si>
  <si>
    <t xml:space="preserve">lucas.barbosa253@exemplo.com</t>
  </si>
  <si>
    <t xml:space="preserve">C0254</t>
  </si>
  <si>
    <t xml:space="preserve">Camila Barbosa</t>
  </si>
  <si>
    <t xml:space="preserve">camila.barbosa254@exemplo.com</t>
  </si>
  <si>
    <t xml:space="preserve">C0255</t>
  </si>
  <si>
    <t xml:space="preserve">beatriz.santos255@exemplo.com</t>
  </si>
  <si>
    <t xml:space="preserve">C0256</t>
  </si>
  <si>
    <t xml:space="preserve">Henrique Carvalho</t>
  </si>
  <si>
    <t xml:space="preserve">henrique.carvalho256@exemplo.com</t>
  </si>
  <si>
    <t xml:space="preserve">C0257</t>
  </si>
  <si>
    <t xml:space="preserve">Lucas Oliveira</t>
  </si>
  <si>
    <t xml:space="preserve">lucas.oliveira257@exemplo.com</t>
  </si>
  <si>
    <t xml:space="preserve">C0258</t>
  </si>
  <si>
    <t xml:space="preserve">juliana.oliveira258@exemplo.com</t>
  </si>
  <si>
    <t xml:space="preserve">C0259</t>
  </si>
  <si>
    <t xml:space="preserve">Carlos Martins</t>
  </si>
  <si>
    <t xml:space="preserve">carlos.martins259@exemplo.com</t>
  </si>
  <si>
    <t xml:space="preserve">C0260</t>
  </si>
  <si>
    <t xml:space="preserve">andre.almeida260@exemplo.com</t>
  </si>
  <si>
    <t xml:space="preserve">C0261</t>
  </si>
  <si>
    <t xml:space="preserve">Gabriela Souza</t>
  </si>
  <si>
    <t xml:space="preserve">gabriela.souza261@exemplo.com</t>
  </si>
  <si>
    <t xml:space="preserve">C0262</t>
  </si>
  <si>
    <t xml:space="preserve">patricia.carvalho262@exemplo.com</t>
  </si>
  <si>
    <t xml:space="preserve">C0263</t>
  </si>
  <si>
    <t xml:space="preserve">igor.costa263@exemplo.com</t>
  </si>
  <si>
    <t xml:space="preserve">C0264</t>
  </si>
  <si>
    <t xml:space="preserve">igor.souza264@exemplo.com</t>
  </si>
  <si>
    <t xml:space="preserve">C0265</t>
  </si>
  <si>
    <t xml:space="preserve">Thaís Ribeiro</t>
  </si>
  <si>
    <t xml:space="preserve">thais.ribeiro265@exemplo.com</t>
  </si>
  <si>
    <t xml:space="preserve">C0266</t>
  </si>
  <si>
    <t xml:space="preserve">Pedro Oliveira</t>
  </si>
  <si>
    <t xml:space="preserve">pedro.oliveira266@exemplo.com</t>
  </si>
  <si>
    <t xml:space="preserve">C0267</t>
  </si>
  <si>
    <t xml:space="preserve">fernanda.carvalho267@exemplo.com</t>
  </si>
  <si>
    <t xml:space="preserve">C0268</t>
  </si>
  <si>
    <t xml:space="preserve">felipe.rodrigues268@exemplo.com</t>
  </si>
  <si>
    <t xml:space="preserve">C0269</t>
  </si>
  <si>
    <t xml:space="preserve">Daniel Souza</t>
  </si>
  <si>
    <t xml:space="preserve">daniel.souza269@exemplo.com</t>
  </si>
  <si>
    <t xml:space="preserve">C0270</t>
  </si>
  <si>
    <t xml:space="preserve">João Santos</t>
  </si>
  <si>
    <t xml:space="preserve">joao.santos270@exemplo.com</t>
  </si>
  <si>
    <t xml:space="preserve">C0271</t>
  </si>
  <si>
    <t xml:space="preserve">Bruno Ribeiro</t>
  </si>
  <si>
    <t xml:space="preserve">bruno.ribeiro271@exemplo.com</t>
  </si>
  <si>
    <t xml:space="preserve">C0272</t>
  </si>
  <si>
    <t xml:space="preserve">Patrícia Rodrigues</t>
  </si>
  <si>
    <t xml:space="preserve">patricia.rodrigues272@exemplo.com</t>
  </si>
  <si>
    <t xml:space="preserve">C0273</t>
  </si>
  <si>
    <t xml:space="preserve">Gabriela Ribeiro</t>
  </si>
  <si>
    <t xml:space="preserve">gabriela.ribeiro273@exemplo.com</t>
  </si>
  <si>
    <t xml:space="preserve">C0274</t>
  </si>
  <si>
    <t xml:space="preserve">Helena Lima</t>
  </si>
  <si>
    <t xml:space="preserve">helena.lima274@exemplo.com</t>
  </si>
  <si>
    <t xml:space="preserve">C0275</t>
  </si>
  <si>
    <t xml:space="preserve">joao.rocha275@exemplo.com</t>
  </si>
  <si>
    <t xml:space="preserve">C0276</t>
  </si>
  <si>
    <t xml:space="preserve">beatriz.moreira276@exemplo.com</t>
  </si>
  <si>
    <t xml:space="preserve">C0277</t>
  </si>
  <si>
    <t xml:space="preserve">vanessa.silva277@exemplo.com</t>
  </si>
  <si>
    <t xml:space="preserve">C0278</t>
  </si>
  <si>
    <t xml:space="preserve">Bruno Costa</t>
  </si>
  <si>
    <t xml:space="preserve">bruno.costa278@exemplo.com</t>
  </si>
  <si>
    <t xml:space="preserve">C0279</t>
  </si>
  <si>
    <t xml:space="preserve">Juliana Dias</t>
  </si>
  <si>
    <t xml:space="preserve">juliana.dias279@exemplo.com</t>
  </si>
  <si>
    <t xml:space="preserve">C0280</t>
  </si>
  <si>
    <t xml:space="preserve">juliana.silva280@exemplo.com</t>
  </si>
  <si>
    <t xml:space="preserve">C0281</t>
  </si>
  <si>
    <t xml:space="preserve">Patrícia Martins</t>
  </si>
  <si>
    <t xml:space="preserve">patricia.martins281@exemplo.com</t>
  </si>
  <si>
    <t xml:space="preserve">C0282</t>
  </si>
  <si>
    <t xml:space="preserve">Larissa Ribeiro</t>
  </si>
  <si>
    <t xml:space="preserve">larissa.ribeiro282@exemplo.com</t>
  </si>
  <si>
    <t xml:space="preserve">C0283</t>
  </si>
  <si>
    <t xml:space="preserve">Fernanda Santos</t>
  </si>
  <si>
    <t xml:space="preserve">fernanda.santos283@exemplo.com</t>
  </si>
  <si>
    <t xml:space="preserve">C0284</t>
  </si>
  <si>
    <t xml:space="preserve">daniela.oliveira284@exemplo.com</t>
  </si>
  <si>
    <t xml:space="preserve">C0285</t>
  </si>
  <si>
    <t xml:space="preserve">João Lopes</t>
  </si>
  <si>
    <t xml:space="preserve">joao.lopes285@exemplo.com</t>
  </si>
  <si>
    <t xml:space="preserve">C0286</t>
  </si>
  <si>
    <t xml:space="preserve">Vanessa Alves</t>
  </si>
  <si>
    <t xml:space="preserve">vanessa.alves286@exemplo.com</t>
  </si>
  <si>
    <t xml:space="preserve">C0287</t>
  </si>
  <si>
    <t xml:space="preserve">Eduardo Carvalho</t>
  </si>
  <si>
    <t xml:space="preserve">eduardo.carvalho287@exemplo.com</t>
  </si>
  <si>
    <t xml:space="preserve">C0288</t>
  </si>
  <si>
    <t xml:space="preserve">Rafael Barbosa</t>
  </si>
  <si>
    <t xml:space="preserve">rafael.barbosa288@exemplo.com</t>
  </si>
  <si>
    <t xml:space="preserve">C0289</t>
  </si>
  <si>
    <t xml:space="preserve">Rafaela Martins</t>
  </si>
  <si>
    <t xml:space="preserve">rafaela.martins289@exemplo.com</t>
  </si>
  <si>
    <t xml:space="preserve">C0290</t>
  </si>
  <si>
    <t xml:space="preserve">Ana Alves</t>
  </si>
  <si>
    <t xml:space="preserve">ana.alves290@exemplo.com</t>
  </si>
  <si>
    <t xml:space="preserve">C0291</t>
  </si>
  <si>
    <t xml:space="preserve">isabela.lima291@exemplo.com</t>
  </si>
  <si>
    <t xml:space="preserve">C0292</t>
  </si>
  <si>
    <t xml:space="preserve">Ana Lopes</t>
  </si>
  <si>
    <t xml:space="preserve">ana.lopes292@exemplo.com</t>
  </si>
  <si>
    <t xml:space="preserve">C0293</t>
  </si>
  <si>
    <t xml:space="preserve">isabela.martins293@exemplo.com</t>
  </si>
  <si>
    <t xml:space="preserve">C0294</t>
  </si>
  <si>
    <t xml:space="preserve">Thiago Rocha</t>
  </si>
  <si>
    <t xml:space="preserve">thiago.rocha294@exemplo.com</t>
  </si>
  <si>
    <t xml:space="preserve">C0295</t>
  </si>
  <si>
    <t xml:space="preserve">Eduardo Oliveira</t>
  </si>
  <si>
    <t xml:space="preserve">eduardo.oliveira295@exemplo.com</t>
  </si>
  <si>
    <t xml:space="preserve">C0296</t>
  </si>
  <si>
    <t xml:space="preserve">Camila Carvalho</t>
  </si>
  <si>
    <t xml:space="preserve">camila.carvalho296@exemplo.com</t>
  </si>
  <si>
    <t xml:space="preserve">C0297</t>
  </si>
  <si>
    <t xml:space="preserve">Carlos Dias</t>
  </si>
  <si>
    <t xml:space="preserve">carlos.dias297@exemplo.com</t>
  </si>
  <si>
    <t xml:space="preserve">C0298</t>
  </si>
  <si>
    <t xml:space="preserve">Igor Gomes</t>
  </si>
  <si>
    <t xml:space="preserve">igor.gomes298@exemplo.com</t>
  </si>
  <si>
    <t xml:space="preserve">C0299</t>
  </si>
  <si>
    <t xml:space="preserve">Carlos Ferreira</t>
  </si>
  <si>
    <t xml:space="preserve">carlos.ferreira299@exemplo.com</t>
  </si>
  <si>
    <t xml:space="preserve">C0300</t>
  </si>
  <si>
    <t xml:space="preserve">marcos.ribeiro300@exemplo.com</t>
  </si>
  <si>
    <t xml:space="preserve">C0301</t>
  </si>
  <si>
    <t xml:space="preserve">Gabriela Pereira</t>
  </si>
  <si>
    <t xml:space="preserve">gabriela.pereira301@exemplo.com</t>
  </si>
  <si>
    <t xml:space="preserve">C0302</t>
  </si>
  <si>
    <t xml:space="preserve">Vinícius Oliveira</t>
  </si>
  <si>
    <t xml:space="preserve">vinicius.oliveira302@exemplo.com</t>
  </si>
  <si>
    <t xml:space="preserve">C0303</t>
  </si>
  <si>
    <t xml:space="preserve">Daniel Pereira</t>
  </si>
  <si>
    <t xml:space="preserve">daniel.pereira303@exemplo.com</t>
  </si>
  <si>
    <t xml:space="preserve">C0304</t>
  </si>
  <si>
    <t xml:space="preserve">Eduarda Barbosa</t>
  </si>
  <si>
    <t xml:space="preserve">eduarda.barbosa304@exemplo.com</t>
  </si>
  <si>
    <t xml:space="preserve">C0305</t>
  </si>
  <si>
    <t xml:space="preserve">Thiago Alves</t>
  </si>
  <si>
    <t xml:space="preserve">thiago.alves305@exemplo.com</t>
  </si>
  <si>
    <t xml:space="preserve">C0306</t>
  </si>
  <si>
    <t xml:space="preserve">Eduardo Rodrigues</t>
  </si>
  <si>
    <t xml:space="preserve">eduardo.rodrigues306@exemplo.com</t>
  </si>
  <si>
    <t xml:space="preserve">C0307</t>
  </si>
  <si>
    <t xml:space="preserve">Thaís Alves</t>
  </si>
  <si>
    <t xml:space="preserve">thais.alves307@exemplo.com</t>
  </si>
  <si>
    <t xml:space="preserve">C0308</t>
  </si>
  <si>
    <t xml:space="preserve">Eduarda Ferreira</t>
  </si>
  <si>
    <t xml:space="preserve">eduarda.ferreira308@exemplo.com</t>
  </si>
  <si>
    <t xml:space="preserve">C0309</t>
  </si>
  <si>
    <t xml:space="preserve">rafael.almeida309@exemplo.com</t>
  </si>
  <si>
    <t xml:space="preserve">C0310</t>
  </si>
  <si>
    <t xml:space="preserve">Lucas Dias</t>
  </si>
  <si>
    <t xml:space="preserve">lucas.dias310@exemplo.com</t>
  </si>
  <si>
    <t xml:space="preserve">C0311</t>
  </si>
  <si>
    <t xml:space="preserve">Carlos Costa</t>
  </si>
  <si>
    <t xml:space="preserve">carlos.costa311@exemplo.com</t>
  </si>
  <si>
    <t xml:space="preserve">C0312</t>
  </si>
  <si>
    <t xml:space="preserve">pedro.almeida312@exemplo.com</t>
  </si>
  <si>
    <t xml:space="preserve">C0313</t>
  </si>
  <si>
    <t xml:space="preserve">vanessa.dias313@exemplo.com</t>
  </si>
  <si>
    <t xml:space="preserve">C0314</t>
  </si>
  <si>
    <t xml:space="preserve">Eduarda Gomes</t>
  </si>
  <si>
    <t xml:space="preserve">eduarda.gomes314@exemplo.com</t>
  </si>
  <si>
    <t xml:space="preserve">C0315</t>
  </si>
  <si>
    <t xml:space="preserve">Daniela Ribeiro</t>
  </si>
  <si>
    <t xml:space="preserve">daniela.ribeiro315@exemplo.com</t>
  </si>
  <si>
    <t xml:space="preserve">C0316</t>
  </si>
  <si>
    <t xml:space="preserve">Fernanda Moreira</t>
  </si>
  <si>
    <t xml:space="preserve">fernanda.moreira316@exemplo.com</t>
  </si>
  <si>
    <t xml:space="preserve">C0317</t>
  </si>
  <si>
    <t xml:space="preserve">marcos.dias317@exemplo.com</t>
  </si>
  <si>
    <t xml:space="preserve">C0318</t>
  </si>
  <si>
    <t xml:space="preserve">camila.almeida318@exemplo.com</t>
  </si>
  <si>
    <t xml:space="preserve">C0319</t>
  </si>
  <si>
    <t xml:space="preserve">Natália Costa</t>
  </si>
  <si>
    <t xml:space="preserve">natalia.costa319@exemplo.com</t>
  </si>
  <si>
    <t xml:space="preserve">C0320</t>
  </si>
  <si>
    <t xml:space="preserve">Juliana Santos</t>
  </si>
  <si>
    <t xml:space="preserve">juliana.santos320@exemplo.com</t>
  </si>
  <si>
    <t xml:space="preserve">C0321</t>
  </si>
  <si>
    <t xml:space="preserve">daniel.oliveira321@exemplo.com</t>
  </si>
  <si>
    <t xml:space="preserve">C0322</t>
  </si>
  <si>
    <t xml:space="preserve">Camila Pereira</t>
  </si>
  <si>
    <t xml:space="preserve">camila.pereira322@exemplo.com</t>
  </si>
  <si>
    <t xml:space="preserve">C0323</t>
  </si>
  <si>
    <t xml:space="preserve">Vinícius Barbosa</t>
  </si>
  <si>
    <t xml:space="preserve">vinicius.barbosa323@exemplo.com</t>
  </si>
  <si>
    <t xml:space="preserve">C0324</t>
  </si>
  <si>
    <t xml:space="preserve">Felipe Gomes</t>
  </si>
  <si>
    <t xml:space="preserve">felipe.gomes324@exemplo.com</t>
  </si>
  <si>
    <t xml:space="preserve">C0325</t>
  </si>
  <si>
    <t xml:space="preserve">daniel.moreira325@exemplo.com</t>
  </si>
  <si>
    <t xml:space="preserve">C0326</t>
  </si>
  <si>
    <t xml:space="preserve">daniel.oliveira326@exemplo.com</t>
  </si>
  <si>
    <t xml:space="preserve">C0327</t>
  </si>
  <si>
    <t xml:space="preserve">Gustavo Gomes</t>
  </si>
  <si>
    <t xml:space="preserve">gustavo.gomes327@exemplo.com</t>
  </si>
  <si>
    <t xml:space="preserve">C0328</t>
  </si>
  <si>
    <t xml:space="preserve">Juliana Costa</t>
  </si>
  <si>
    <t xml:space="preserve">juliana.costa328@exemplo.com</t>
  </si>
  <si>
    <t xml:space="preserve">C0329</t>
  </si>
  <si>
    <t xml:space="preserve">Juliana Ribeiro</t>
  </si>
  <si>
    <t xml:space="preserve">juliana.ribeiro329@exemplo.com</t>
  </si>
  <si>
    <t xml:space="preserve">C0330</t>
  </si>
  <si>
    <t xml:space="preserve">Henrique Rodrigues</t>
  </si>
  <si>
    <t xml:space="preserve">henrique.rodrigues330@exemplo.com</t>
  </si>
  <si>
    <t xml:space="preserve">C0331</t>
  </si>
  <si>
    <t xml:space="preserve">Bruno Rocha</t>
  </si>
  <si>
    <t xml:space="preserve">bruno.rocha331@exemplo.com</t>
  </si>
  <si>
    <t xml:space="preserve">C0332</t>
  </si>
  <si>
    <t xml:space="preserve">Daniel Rodrigues</t>
  </si>
  <si>
    <t xml:space="preserve">daniel.rodrigues332@exemplo.com</t>
  </si>
  <si>
    <t xml:space="preserve">C0333</t>
  </si>
  <si>
    <t xml:space="preserve">vinicius.oliveira333@exemplo.com</t>
  </si>
  <si>
    <t xml:space="preserve">C0334</t>
  </si>
  <si>
    <t xml:space="preserve">Thiago Ribeiro</t>
  </si>
  <si>
    <t xml:space="preserve">thiago.ribeiro334@exemplo.com</t>
  </si>
  <si>
    <t xml:space="preserve">C0335</t>
  </si>
  <si>
    <t xml:space="preserve">mariana.alves335@exemplo.com</t>
  </si>
  <si>
    <t xml:space="preserve">C0336</t>
  </si>
  <si>
    <t xml:space="preserve">Rafael Alves</t>
  </si>
  <si>
    <t xml:space="preserve">rafael.alves336@exemplo.com</t>
  </si>
  <si>
    <t xml:space="preserve">C0337</t>
  </si>
  <si>
    <t xml:space="preserve">juliana.oliveira337@exemplo.com</t>
  </si>
  <si>
    <t xml:space="preserve">C0338</t>
  </si>
  <si>
    <t xml:space="preserve">Gabriela Barbosa</t>
  </si>
  <si>
    <t xml:space="preserve">gabriela.barbosa338@exemplo.com</t>
  </si>
  <si>
    <t xml:space="preserve">C0339</t>
  </si>
  <si>
    <t xml:space="preserve">Vinícius Santos</t>
  </si>
  <si>
    <t xml:space="preserve">vinicius.santos339@exemplo.com</t>
  </si>
  <si>
    <t xml:space="preserve">C0340</t>
  </si>
  <si>
    <t xml:space="preserve">Isabela Moreira</t>
  </si>
  <si>
    <t xml:space="preserve">isabela.moreira340@exemplo.com</t>
  </si>
  <si>
    <t xml:space="preserve">C0341</t>
  </si>
  <si>
    <t xml:space="preserve">mariana.moreira341@exemplo.com</t>
  </si>
  <si>
    <t xml:space="preserve">C0342</t>
  </si>
  <si>
    <t xml:space="preserve">lucas.santos342@exemplo.com</t>
  </si>
  <si>
    <t xml:space="preserve">C0343</t>
  </si>
  <si>
    <t xml:space="preserve">Sofia Almeida</t>
  </si>
  <si>
    <t xml:space="preserve">sofia.almeida343@exemplo.com</t>
  </si>
  <si>
    <t xml:space="preserve">C0344</t>
  </si>
  <si>
    <t xml:space="preserve">Lucas Pereira</t>
  </si>
  <si>
    <t xml:space="preserve">lucas.pereira344@exemplo.com</t>
  </si>
  <si>
    <t xml:space="preserve">C0345</t>
  </si>
  <si>
    <t xml:space="preserve">Pedro Alves</t>
  </si>
  <si>
    <t xml:space="preserve">pedro.alves345@exemplo.com</t>
  </si>
  <si>
    <t xml:space="preserve">C0346</t>
  </si>
  <si>
    <t xml:space="preserve">Lucas Almeida</t>
  </si>
  <si>
    <t xml:space="preserve">lucas.almeida346@exemplo.com</t>
  </si>
  <si>
    <t xml:space="preserve">C0347</t>
  </si>
  <si>
    <t xml:space="preserve">Gustavo Barbosa</t>
  </si>
  <si>
    <t xml:space="preserve">gustavo.barbosa347@exemplo.com</t>
  </si>
  <si>
    <t xml:space="preserve">C0348</t>
  </si>
  <si>
    <t xml:space="preserve">Natália Moreira</t>
  </si>
  <si>
    <t xml:space="preserve">natalia.moreira348@exemplo.com</t>
  </si>
  <si>
    <t xml:space="preserve">C0349</t>
  </si>
  <si>
    <t xml:space="preserve">Daniela Lopes</t>
  </si>
  <si>
    <t xml:space="preserve">daniela.lopes349@exemplo.com</t>
  </si>
  <si>
    <t xml:space="preserve">C0350</t>
  </si>
  <si>
    <t xml:space="preserve">gabriela.barbosa350@exemplo.com</t>
  </si>
  <si>
    <t xml:space="preserve">C0351</t>
  </si>
  <si>
    <t xml:space="preserve">fernanda.ferreira351@exemplo.com</t>
  </si>
  <si>
    <t xml:space="preserve">C0352</t>
  </si>
  <si>
    <t xml:space="preserve">juliana.carvalho352@exemplo.com</t>
  </si>
  <si>
    <t xml:space="preserve">C0353</t>
  </si>
  <si>
    <t xml:space="preserve">lucas.ribeiro353@exemplo.com</t>
  </si>
  <si>
    <t xml:space="preserve">C0354</t>
  </si>
  <si>
    <t xml:space="preserve">Daniela Martins</t>
  </si>
  <si>
    <t xml:space="preserve">daniela.martins354@exemplo.com</t>
  </si>
  <si>
    <t xml:space="preserve">C0355</t>
  </si>
  <si>
    <t xml:space="preserve">Gustavo Oliveira</t>
  </si>
  <si>
    <t xml:space="preserve">gustavo.oliveira355@exemplo.com</t>
  </si>
  <si>
    <t xml:space="preserve">C0356</t>
  </si>
  <si>
    <t xml:space="preserve">carlos.souza356@exemplo.com</t>
  </si>
  <si>
    <t xml:space="preserve">C0357</t>
  </si>
  <si>
    <t xml:space="preserve">daniel.rodrigues357@exemplo.com</t>
  </si>
  <si>
    <t xml:space="preserve">C0358</t>
  </si>
  <si>
    <t xml:space="preserve">Pedro Rodrigues</t>
  </si>
  <si>
    <t xml:space="preserve">pedro.rodrigues358@exemplo.com</t>
  </si>
  <si>
    <t xml:space="preserve">C0359</t>
  </si>
  <si>
    <t xml:space="preserve">lucas.moreira359@exemplo.com</t>
  </si>
  <si>
    <t xml:space="preserve">C0360</t>
  </si>
  <si>
    <t xml:space="preserve">beatriz.lima360@exemplo.com</t>
  </si>
  <si>
    <t xml:space="preserve">C0361</t>
  </si>
  <si>
    <t xml:space="preserve">Vinícius Carvalho</t>
  </si>
  <si>
    <t xml:space="preserve">vinicius.carvalho361@exemplo.com</t>
  </si>
  <si>
    <t xml:space="preserve">C0362</t>
  </si>
  <si>
    <t xml:space="preserve">sofia.gomes362@exemplo.com</t>
  </si>
  <si>
    <t xml:space="preserve">C0363</t>
  </si>
  <si>
    <t xml:space="preserve">igor.moreira363@exemplo.com</t>
  </si>
  <si>
    <t xml:space="preserve">C0364</t>
  </si>
  <si>
    <t xml:space="preserve">Rafael Moreira</t>
  </si>
  <si>
    <t xml:space="preserve">rafael.moreira364@exemplo.com</t>
  </si>
  <si>
    <t xml:space="preserve">C0365</t>
  </si>
  <si>
    <t xml:space="preserve">thiago.dias365@exemplo.com</t>
  </si>
  <si>
    <t xml:space="preserve">C0366</t>
  </si>
  <si>
    <t xml:space="preserve">André Carvalho</t>
  </si>
  <si>
    <t xml:space="preserve">andre.carvalho366@exemplo.com</t>
  </si>
  <si>
    <t xml:space="preserve">C0367</t>
  </si>
  <si>
    <t xml:space="preserve">sofia.dias367@exemplo.com</t>
  </si>
  <si>
    <t xml:space="preserve">C0368</t>
  </si>
  <si>
    <t xml:space="preserve">Fernanda Barbosa</t>
  </si>
  <si>
    <t xml:space="preserve">fernanda.barbosa368@exemplo.com</t>
  </si>
  <si>
    <t xml:space="preserve">C0369</t>
  </si>
  <si>
    <t xml:space="preserve">vinicius.rocha369@exemplo.com</t>
  </si>
  <si>
    <t xml:space="preserve">C0370</t>
  </si>
  <si>
    <t xml:space="preserve">beatriz.martins370@exemplo.com</t>
  </si>
  <si>
    <t xml:space="preserve">C0371</t>
  </si>
  <si>
    <t xml:space="preserve">Gustavo Ribeiro</t>
  </si>
  <si>
    <t xml:space="preserve">gustavo.ribeiro371@exemplo.com</t>
  </si>
  <si>
    <t xml:space="preserve">C0372</t>
  </si>
  <si>
    <t xml:space="preserve">eduardo.oliveira372@exemplo.com</t>
  </si>
  <si>
    <t xml:space="preserve">C0373</t>
  </si>
  <si>
    <t xml:space="preserve">Gabriela Dias</t>
  </si>
  <si>
    <t xml:space="preserve">gabriela.dias373@exemplo.com</t>
  </si>
  <si>
    <t xml:space="preserve">C0374</t>
  </si>
  <si>
    <t xml:space="preserve">isabela.santos374@exemplo.com</t>
  </si>
  <si>
    <t xml:space="preserve">C0375</t>
  </si>
  <si>
    <t xml:space="preserve">Mariana Almeida</t>
  </si>
  <si>
    <t xml:space="preserve">mariana.almeida375@exemplo.com</t>
  </si>
  <si>
    <t xml:space="preserve">C0376</t>
  </si>
  <si>
    <t xml:space="preserve">Mariana Rodrigues</t>
  </si>
  <si>
    <t xml:space="preserve">mariana.rodrigues376@exemplo.com</t>
  </si>
  <si>
    <t xml:space="preserve">C0377</t>
  </si>
  <si>
    <t xml:space="preserve">Marcos Santos</t>
  </si>
  <si>
    <t xml:space="preserve">marcos.santos377@exemplo.com</t>
  </si>
  <si>
    <t xml:space="preserve">C0378</t>
  </si>
  <si>
    <t xml:space="preserve">Natália Santos</t>
  </si>
  <si>
    <t xml:space="preserve">natalia.santos378@exemplo.com</t>
  </si>
  <si>
    <t xml:space="preserve">C0379</t>
  </si>
  <si>
    <t xml:space="preserve">Thiago Martins</t>
  </si>
  <si>
    <t xml:space="preserve">thiago.martins379@exemplo.com</t>
  </si>
  <si>
    <t xml:space="preserve">C0380</t>
  </si>
  <si>
    <t xml:space="preserve">Pedro Lima</t>
  </si>
  <si>
    <t xml:space="preserve">pedro.lima380@exemplo.com</t>
  </si>
  <si>
    <t xml:space="preserve">C0381</t>
  </si>
  <si>
    <t xml:space="preserve">Natália Gomes</t>
  </si>
  <si>
    <t xml:space="preserve">natalia.gomes381@exemplo.com</t>
  </si>
  <si>
    <t xml:space="preserve">C0382</t>
  </si>
  <si>
    <t xml:space="preserve">Daniela Costa</t>
  </si>
  <si>
    <t xml:space="preserve">daniela.costa382@exemplo.com</t>
  </si>
  <si>
    <t xml:space="preserve">C0383</t>
  </si>
  <si>
    <t xml:space="preserve">Felipe Carvalho</t>
  </si>
  <si>
    <t xml:space="preserve">felipe.carvalho383@exemplo.com</t>
  </si>
  <si>
    <t xml:space="preserve">C0384</t>
  </si>
  <si>
    <t xml:space="preserve">Lucas Martins</t>
  </si>
  <si>
    <t xml:space="preserve">lucas.martins384@exemplo.com</t>
  </si>
  <si>
    <t xml:space="preserve">C0385</t>
  </si>
  <si>
    <t xml:space="preserve">Rafael Lopes</t>
  </si>
  <si>
    <t xml:space="preserve">rafael.lopes385@exemplo.com</t>
  </si>
  <si>
    <t xml:space="preserve">C0386</t>
  </si>
  <si>
    <t xml:space="preserve">vinicius.lima386@exemplo.com</t>
  </si>
  <si>
    <t xml:space="preserve">C0387</t>
  </si>
  <si>
    <t xml:space="preserve">João Oliveira</t>
  </si>
  <si>
    <t xml:space="preserve">joao.oliveira387@exemplo.com</t>
  </si>
  <si>
    <t xml:space="preserve">C0388</t>
  </si>
  <si>
    <t xml:space="preserve">Mariana Rocha</t>
  </si>
  <si>
    <t xml:space="preserve">mariana.rocha388@exemplo.com</t>
  </si>
  <si>
    <t xml:space="preserve">C0389</t>
  </si>
  <si>
    <t xml:space="preserve">fernanda.costa389@exemplo.com</t>
  </si>
  <si>
    <t xml:space="preserve">C0390</t>
  </si>
  <si>
    <t xml:space="preserve">lucas.moreira390@exemplo.com</t>
  </si>
  <si>
    <t xml:space="preserve">C0391</t>
  </si>
  <si>
    <t xml:space="preserve">lucas.ribeiro391@exemplo.com</t>
  </si>
  <si>
    <t xml:space="preserve">C0392</t>
  </si>
  <si>
    <t xml:space="preserve">Eduardo Moreira</t>
  </si>
  <si>
    <t xml:space="preserve">eduardo.moreira392@exemplo.com</t>
  </si>
  <si>
    <t xml:space="preserve">C0393</t>
  </si>
  <si>
    <t xml:space="preserve">daniela.oliveira393@exemplo.com</t>
  </si>
  <si>
    <t xml:space="preserve">C0394</t>
  </si>
  <si>
    <t xml:space="preserve">felipe.barbosa394@exemplo.com</t>
  </si>
  <si>
    <t xml:space="preserve">C0395</t>
  </si>
  <si>
    <t xml:space="preserve">larissa.silva395@exemplo.com</t>
  </si>
  <si>
    <t xml:space="preserve">C0396</t>
  </si>
  <si>
    <t xml:space="preserve">lucas.santos396@exemplo.com</t>
  </si>
  <si>
    <t xml:space="preserve">C0397</t>
  </si>
  <si>
    <t xml:space="preserve">Felipe Ribeiro</t>
  </si>
  <si>
    <t xml:space="preserve">felipe.ribeiro397@exemplo.com</t>
  </si>
  <si>
    <t xml:space="preserve">C0398</t>
  </si>
  <si>
    <t xml:space="preserve">Camila Moreira</t>
  </si>
  <si>
    <t xml:space="preserve">camila.moreira398@exemplo.com</t>
  </si>
  <si>
    <t xml:space="preserve">C0399</t>
  </si>
  <si>
    <t xml:space="preserve">felipe.ribeiro399@exemplo.com</t>
  </si>
  <si>
    <t xml:space="preserve">C0400</t>
  </si>
  <si>
    <t xml:space="preserve">Isabela Barbosa</t>
  </si>
  <si>
    <t xml:space="preserve">isabela.barbosa400@exemplo.com</t>
  </si>
  <si>
    <t xml:space="preserve">C0401</t>
  </si>
  <si>
    <t xml:space="preserve">Vanessa Pereira</t>
  </si>
  <si>
    <t xml:space="preserve">vanessa.pereira401@exemplo.com</t>
  </si>
  <si>
    <t xml:space="preserve">C0402</t>
  </si>
  <si>
    <t xml:space="preserve">mariana.lopes402@exemplo.com</t>
  </si>
  <si>
    <t xml:space="preserve">C0403</t>
  </si>
  <si>
    <t xml:space="preserve">helena.lima403@exemplo.com</t>
  </si>
  <si>
    <t xml:space="preserve">C0404</t>
  </si>
  <si>
    <t xml:space="preserve">Lucas Alves</t>
  </si>
  <si>
    <t xml:space="preserve">lucas.alves404@exemplo.com</t>
  </si>
  <si>
    <t xml:space="preserve">C0405</t>
  </si>
  <si>
    <t xml:space="preserve">rafael.alves405@exemplo.com</t>
  </si>
  <si>
    <t xml:space="preserve">C0406</t>
  </si>
  <si>
    <t xml:space="preserve">eduarda.almeida406@exemplo.com</t>
  </si>
  <si>
    <t xml:space="preserve">C0407</t>
  </si>
  <si>
    <t xml:space="preserve">lucas.oliveira407@exemplo.com</t>
  </si>
  <si>
    <t xml:space="preserve">C0408</t>
  </si>
  <si>
    <t xml:space="preserve">Carlos Ribeiro</t>
  </si>
  <si>
    <t xml:space="preserve">carlos.ribeiro408@exemplo.com</t>
  </si>
  <si>
    <t xml:space="preserve">C0409</t>
  </si>
  <si>
    <t xml:space="preserve">André Gomes</t>
  </si>
  <si>
    <t xml:space="preserve">andre.gomes409@exemplo.com</t>
  </si>
  <si>
    <t xml:space="preserve">C0410</t>
  </si>
  <si>
    <t xml:space="preserve">Mariana Ribeiro</t>
  </si>
  <si>
    <t xml:space="preserve">mariana.ribeiro410@exemplo.com</t>
  </si>
  <si>
    <t xml:space="preserve">C0411</t>
  </si>
  <si>
    <t xml:space="preserve">Natália Rodrigues</t>
  </si>
  <si>
    <t xml:space="preserve">natalia.rodrigues411@exemplo.com</t>
  </si>
  <si>
    <t xml:space="preserve">C0412</t>
  </si>
  <si>
    <t xml:space="preserve">Beatriz Ribeiro</t>
  </si>
  <si>
    <t xml:space="preserve">beatriz.ribeiro412@exemplo.com</t>
  </si>
  <si>
    <t xml:space="preserve">C0413</t>
  </si>
  <si>
    <t xml:space="preserve">Marcos Rocha</t>
  </si>
  <si>
    <t xml:space="preserve">marcos.rocha413@exemplo.com</t>
  </si>
  <si>
    <t xml:space="preserve">C0414</t>
  </si>
  <si>
    <t xml:space="preserve">eduarda.gomes414@exemplo.com</t>
  </si>
  <si>
    <t xml:space="preserve">C0415</t>
  </si>
  <si>
    <t xml:space="preserve">Pedro Barbosa</t>
  </si>
  <si>
    <t xml:space="preserve">pedro.barbosa415@exemplo.com</t>
  </si>
  <si>
    <t xml:space="preserve">C0416</t>
  </si>
  <si>
    <t xml:space="preserve">eduarda.rodrigues416@exemplo.com</t>
  </si>
  <si>
    <t xml:space="preserve">C0417</t>
  </si>
  <si>
    <t xml:space="preserve">eduarda.almeida417@exemplo.com</t>
  </si>
  <si>
    <t xml:space="preserve">C0418</t>
  </si>
  <si>
    <t xml:space="preserve">eduardo.rodrigues418@exemplo.com</t>
  </si>
  <si>
    <t xml:space="preserve">C0419</t>
  </si>
  <si>
    <t xml:space="preserve">mariana.rodrigues419@exemplo.com</t>
  </si>
  <si>
    <t xml:space="preserve">C0420</t>
  </si>
  <si>
    <t xml:space="preserve">Daniela Souza</t>
  </si>
  <si>
    <t xml:space="preserve">daniela.souza420@exemplo.com</t>
  </si>
  <si>
    <t xml:space="preserve">C0421</t>
  </si>
  <si>
    <t xml:space="preserve">larissa.ferreira421@exemplo.com</t>
  </si>
  <si>
    <t xml:space="preserve">C0422</t>
  </si>
  <si>
    <t xml:space="preserve">rafaela.ribeiro422@exemplo.com</t>
  </si>
  <si>
    <t xml:space="preserve">C0423</t>
  </si>
  <si>
    <t xml:space="preserve">André Oliveira</t>
  </si>
  <si>
    <t xml:space="preserve">andre.oliveira423@exemplo.com</t>
  </si>
  <si>
    <t xml:space="preserve">C0424</t>
  </si>
  <si>
    <t xml:space="preserve">Vanessa Rodrigues</t>
  </si>
  <si>
    <t xml:space="preserve">vanessa.rodrigues424@exemplo.com</t>
  </si>
  <si>
    <t xml:space="preserve">C0425</t>
  </si>
  <si>
    <t xml:space="preserve">fernanda.barbosa425@exemplo.com</t>
  </si>
  <si>
    <t xml:space="preserve">C0426</t>
  </si>
  <si>
    <t xml:space="preserve">Juliana Ferreira</t>
  </si>
  <si>
    <t xml:space="preserve">juliana.ferreira426@exemplo.com</t>
  </si>
  <si>
    <t xml:space="preserve">C0427</t>
  </si>
  <si>
    <t xml:space="preserve">Daniel Dias</t>
  </si>
  <si>
    <t xml:space="preserve">daniel.dias427@exemplo.com</t>
  </si>
  <si>
    <t xml:space="preserve">C0428</t>
  </si>
  <si>
    <t xml:space="preserve">beatriz.oliveira428@exemplo.com</t>
  </si>
  <si>
    <t xml:space="preserve">C0429</t>
  </si>
  <si>
    <t xml:space="preserve">thais.alves429@exemplo.com</t>
  </si>
  <si>
    <t xml:space="preserve">C0430</t>
  </si>
  <si>
    <t xml:space="preserve">Beatriz Lopes</t>
  </si>
  <si>
    <t xml:space="preserve">beatriz.lopes430@exemplo.com</t>
  </si>
  <si>
    <t xml:space="preserve">C0431</t>
  </si>
  <si>
    <t xml:space="preserve">andre.gomes431@exemplo.com</t>
  </si>
  <si>
    <t xml:space="preserve">C0432</t>
  </si>
  <si>
    <t xml:space="preserve">Henrique Gomes</t>
  </si>
  <si>
    <t xml:space="preserve">henrique.gomes432@exemplo.com</t>
  </si>
  <si>
    <t xml:space="preserve">C0433</t>
  </si>
  <si>
    <t xml:space="preserve">daniela.ferreira433@exemplo.com</t>
  </si>
  <si>
    <t xml:space="preserve">C0434</t>
  </si>
  <si>
    <t xml:space="preserve">Marcos Alves</t>
  </si>
  <si>
    <t xml:space="preserve">marcos.alves434@exemplo.com</t>
  </si>
  <si>
    <t xml:space="preserve">C0435</t>
  </si>
  <si>
    <t xml:space="preserve">carlos.costa435@exemplo.com</t>
  </si>
  <si>
    <t xml:space="preserve">C0436</t>
  </si>
  <si>
    <t xml:space="preserve">Eduardo Martins</t>
  </si>
  <si>
    <t xml:space="preserve">eduardo.martins436@exemplo.com</t>
  </si>
  <si>
    <t xml:space="preserve">C0437</t>
  </si>
  <si>
    <t xml:space="preserve">thiago.rocha437@exemplo.com</t>
  </si>
  <si>
    <t xml:space="preserve">C0438</t>
  </si>
  <si>
    <t xml:space="preserve">Marcos Souza</t>
  </si>
  <si>
    <t xml:space="preserve">marcos.souza438@exemplo.com</t>
  </si>
  <si>
    <t xml:space="preserve">C0439</t>
  </si>
  <si>
    <t xml:space="preserve">Juliana Souza</t>
  </si>
  <si>
    <t xml:space="preserve">juliana.souza439@exemplo.com</t>
  </si>
  <si>
    <t xml:space="preserve">C0440</t>
  </si>
  <si>
    <t xml:space="preserve">Igor Pereira</t>
  </si>
  <si>
    <t xml:space="preserve">igor.pereira440@exemplo.com</t>
  </si>
  <si>
    <t xml:space="preserve">C0441</t>
  </si>
  <si>
    <t xml:space="preserve">carlos.dias441@exemplo.com</t>
  </si>
  <si>
    <t xml:space="preserve">C0442</t>
  </si>
  <si>
    <t xml:space="preserve">Larissa Lopes</t>
  </si>
  <si>
    <t xml:space="preserve">larissa.lopes442@exemplo.com</t>
  </si>
  <si>
    <t xml:space="preserve">C0443</t>
  </si>
  <si>
    <t xml:space="preserve">Rafael Gomes</t>
  </si>
  <si>
    <t xml:space="preserve">rafael.gomes443@exemplo.com</t>
  </si>
  <si>
    <t xml:space="preserve">C0444</t>
  </si>
  <si>
    <t xml:space="preserve">Henrique Barbosa</t>
  </si>
  <si>
    <t xml:space="preserve">henrique.barbosa444@exemplo.com</t>
  </si>
  <si>
    <t xml:space="preserve">C0445</t>
  </si>
  <si>
    <t xml:space="preserve">patricia.dias445@exemplo.com</t>
  </si>
  <si>
    <t xml:space="preserve">C0446</t>
  </si>
  <si>
    <t xml:space="preserve">andre.lopes446@exemplo.com</t>
  </si>
  <si>
    <t xml:space="preserve">C0447</t>
  </si>
  <si>
    <t xml:space="preserve">pedro.gomes447@exemplo.com</t>
  </si>
  <si>
    <t xml:space="preserve">C0448</t>
  </si>
  <si>
    <t xml:space="preserve">gabriela.carvalho448@exemplo.com</t>
  </si>
  <si>
    <t xml:space="preserve">C0449</t>
  </si>
  <si>
    <t xml:space="preserve">Felipe Martins</t>
  </si>
  <si>
    <t xml:space="preserve">felipe.martins449@exemplo.com</t>
  </si>
  <si>
    <t xml:space="preserve">C0450</t>
  </si>
  <si>
    <t xml:space="preserve">daniela.dias450@exemplo.com</t>
  </si>
  <si>
    <t xml:space="preserve">ID_Vendedor</t>
  </si>
  <si>
    <t xml:space="preserve">Vendedor</t>
  </si>
  <si>
    <t xml:space="preserve">Canal_Principal</t>
  </si>
  <si>
    <t xml:space="preserve">Meta_Mensal</t>
  </si>
  <si>
    <t xml:space="preserve">V01</t>
  </si>
  <si>
    <t xml:space="preserve">Ana Souza</t>
  </si>
  <si>
    <t xml:space="preserve">Marketplace</t>
  </si>
  <si>
    <t xml:space="preserve">V02</t>
  </si>
  <si>
    <t xml:space="preserve">Bruno Lima</t>
  </si>
  <si>
    <t xml:space="preserve">Loja Virtual</t>
  </si>
  <si>
    <t xml:space="preserve">V03</t>
  </si>
  <si>
    <t xml:space="preserve">Carla Mendes</t>
  </si>
  <si>
    <t xml:space="preserve">V04</t>
  </si>
  <si>
    <t xml:space="preserve">Diego Rocha</t>
  </si>
  <si>
    <t xml:space="preserve">V05</t>
  </si>
  <si>
    <t xml:space="preserve">Elisa Martins</t>
  </si>
  <si>
    <t xml:space="preserve">V06</t>
  </si>
  <si>
    <t xml:space="preserve">Felipe Alves</t>
  </si>
  <si>
    <t xml:space="preserve">V07</t>
  </si>
  <si>
    <t xml:space="preserve">Gabriela Nunes</t>
  </si>
  <si>
    <t xml:space="preserve">V08</t>
  </si>
  <si>
    <t xml:space="preserve">Data</t>
  </si>
  <si>
    <t xml:space="preserve">Ano</t>
  </si>
  <si>
    <t xml:space="preserve">Mes_Num</t>
  </si>
  <si>
    <t xml:space="preserve">Mes_Nome</t>
  </si>
  <si>
    <t xml:space="preserve">Ano_Mes</t>
  </si>
  <si>
    <t xml:space="preserve">Trimestre</t>
  </si>
  <si>
    <t xml:space="preserve">Dia_Semana</t>
  </si>
  <si>
    <t xml:space="preserve">Fim_de_Semana</t>
  </si>
  <si>
    <t xml:space="preserve">ID_Pedido</t>
  </si>
  <si>
    <t xml:space="preserve">Item</t>
  </si>
  <si>
    <t xml:space="preserve">Forma_Pagamento</t>
  </si>
  <si>
    <t xml:space="preserve">Qtd</t>
  </si>
  <si>
    <t xml:space="preserve">Preco_Unit</t>
  </si>
  <si>
    <t xml:space="preserve">Desconto_%</t>
  </si>
  <si>
    <t xml:space="preserve">Valor_Bruto</t>
  </si>
  <si>
    <t xml:space="preserve">Valor_Desconto</t>
  </si>
  <si>
    <t xml:space="preserve">Valor_Liquido</t>
  </si>
  <si>
    <t xml:space="preserve">Custo_Total</t>
  </si>
  <si>
    <t xml:space="preserve">PED000001</t>
  </si>
  <si>
    <t xml:space="preserve">Cartão de Crédito</t>
  </si>
  <si>
    <t xml:space="preserve">Entregue</t>
  </si>
  <si>
    <t xml:space="preserve">PED000002</t>
  </si>
  <si>
    <t xml:space="preserve">PED000003</t>
  </si>
  <si>
    <t xml:space="preserve">Cartão de Débito</t>
  </si>
  <si>
    <t xml:space="preserve">PED000004</t>
  </si>
  <si>
    <t xml:space="preserve">PED000005</t>
  </si>
  <si>
    <t xml:space="preserve">PED000006</t>
  </si>
  <si>
    <t xml:space="preserve">Cancelado</t>
  </si>
  <si>
    <t xml:space="preserve">PED000007</t>
  </si>
  <si>
    <t xml:space="preserve">PED000008</t>
  </si>
  <si>
    <t xml:space="preserve">PED000009</t>
  </si>
  <si>
    <t xml:space="preserve">PED000010</t>
  </si>
  <si>
    <t xml:space="preserve">PED000011</t>
  </si>
  <si>
    <t xml:space="preserve">Pix</t>
  </si>
  <si>
    <t xml:space="preserve">PED000012</t>
  </si>
  <si>
    <t xml:space="preserve">PED000013</t>
  </si>
  <si>
    <t xml:space="preserve">Boleto</t>
  </si>
  <si>
    <t xml:space="preserve">Devolvido</t>
  </si>
  <si>
    <t xml:space="preserve">PED000014</t>
  </si>
  <si>
    <t xml:space="preserve">PED000015</t>
  </si>
  <si>
    <t xml:space="preserve">PED000016</t>
  </si>
  <si>
    <t xml:space="preserve">PED000017</t>
  </si>
  <si>
    <t xml:space="preserve">PED000018</t>
  </si>
  <si>
    <t xml:space="preserve">PED000019</t>
  </si>
  <si>
    <t xml:space="preserve">PED000020</t>
  </si>
  <si>
    <t xml:space="preserve">PED000021</t>
  </si>
  <si>
    <t xml:space="preserve">PED000022</t>
  </si>
  <si>
    <t xml:space="preserve">PED000023</t>
  </si>
  <si>
    <t xml:space="preserve">PED000024</t>
  </si>
  <si>
    <t xml:space="preserve">PED000025</t>
  </si>
  <si>
    <t xml:space="preserve">PED000026</t>
  </si>
  <si>
    <t xml:space="preserve">PED000027</t>
  </si>
  <si>
    <t xml:space="preserve">PED000028</t>
  </si>
  <si>
    <t xml:space="preserve">PED000029</t>
  </si>
  <si>
    <t xml:space="preserve">PED000030</t>
  </si>
  <si>
    <t xml:space="preserve">PED000031</t>
  </si>
  <si>
    <t xml:space="preserve">PED000032</t>
  </si>
  <si>
    <t xml:space="preserve">PED000033</t>
  </si>
  <si>
    <t xml:space="preserve">PED000034</t>
  </si>
  <si>
    <t xml:space="preserve">PED000035</t>
  </si>
  <si>
    <t xml:space="preserve">PED000036</t>
  </si>
  <si>
    <t xml:space="preserve">PED000037</t>
  </si>
  <si>
    <t xml:space="preserve">PED000038</t>
  </si>
  <si>
    <t xml:space="preserve">PED000039</t>
  </si>
  <si>
    <t xml:space="preserve">PED000040</t>
  </si>
  <si>
    <t xml:space="preserve">PED000041</t>
  </si>
  <si>
    <t xml:space="preserve">PED000042</t>
  </si>
  <si>
    <t xml:space="preserve">PED000043</t>
  </si>
  <si>
    <t xml:space="preserve">PED000044</t>
  </si>
  <si>
    <t xml:space="preserve">PED000045</t>
  </si>
  <si>
    <t xml:space="preserve">PED000046</t>
  </si>
  <si>
    <t xml:space="preserve">PED000047</t>
  </si>
  <si>
    <t xml:space="preserve">PED000048</t>
  </si>
  <si>
    <t xml:space="preserve">PED000049</t>
  </si>
  <si>
    <t xml:space="preserve">PED000050</t>
  </si>
  <si>
    <t xml:space="preserve">PED000051</t>
  </si>
  <si>
    <t xml:space="preserve">PED000052</t>
  </si>
  <si>
    <t xml:space="preserve">PED000053</t>
  </si>
  <si>
    <t xml:space="preserve">PED000054</t>
  </si>
  <si>
    <t xml:space="preserve">PED000055</t>
  </si>
  <si>
    <t xml:space="preserve">PED000056</t>
  </si>
  <si>
    <t xml:space="preserve">PED000057</t>
  </si>
  <si>
    <t xml:space="preserve">PED000058</t>
  </si>
  <si>
    <t xml:space="preserve">PED000059</t>
  </si>
  <si>
    <t xml:space="preserve">PED000060</t>
  </si>
  <si>
    <t xml:space="preserve">PED000061</t>
  </si>
  <si>
    <t xml:space="preserve">PED000062</t>
  </si>
  <si>
    <t xml:space="preserve">PED000063</t>
  </si>
  <si>
    <t xml:space="preserve">PED000064</t>
  </si>
  <si>
    <t xml:space="preserve">PED000065</t>
  </si>
  <si>
    <t xml:space="preserve">PED000066</t>
  </si>
  <si>
    <t xml:space="preserve">PED000067</t>
  </si>
  <si>
    <t xml:space="preserve">PED000068</t>
  </si>
  <si>
    <t xml:space="preserve">PED000069</t>
  </si>
  <si>
    <t xml:space="preserve">PED000070</t>
  </si>
  <si>
    <t xml:space="preserve">PED000071</t>
  </si>
  <si>
    <t xml:space="preserve">PED000072</t>
  </si>
  <si>
    <t xml:space="preserve">PED000073</t>
  </si>
  <si>
    <t xml:space="preserve">PED000074</t>
  </si>
  <si>
    <t xml:space="preserve">PED000075</t>
  </si>
  <si>
    <t xml:space="preserve">PED000076</t>
  </si>
  <si>
    <t xml:space="preserve">PED000077</t>
  </si>
  <si>
    <t xml:space="preserve">PED000078</t>
  </si>
  <si>
    <t xml:space="preserve">PED000079</t>
  </si>
  <si>
    <t xml:space="preserve">PED000080</t>
  </si>
  <si>
    <t xml:space="preserve">PED000081</t>
  </si>
  <si>
    <t xml:space="preserve">PED000082</t>
  </si>
  <si>
    <t xml:space="preserve">PED000083</t>
  </si>
  <si>
    <t xml:space="preserve">PED000084</t>
  </si>
  <si>
    <t xml:space="preserve">PED000085</t>
  </si>
  <si>
    <t xml:space="preserve">PED000086</t>
  </si>
  <si>
    <t xml:space="preserve">PED000087</t>
  </si>
  <si>
    <t xml:space="preserve">PED000088</t>
  </si>
  <si>
    <t xml:space="preserve">PED000089</t>
  </si>
  <si>
    <t xml:space="preserve">PED000090</t>
  </si>
  <si>
    <t xml:space="preserve">PED000091</t>
  </si>
  <si>
    <t xml:space="preserve">PED000092</t>
  </si>
  <si>
    <t xml:space="preserve">PED000093</t>
  </si>
  <si>
    <t xml:space="preserve">PED000094</t>
  </si>
  <si>
    <t xml:space="preserve">PED000095</t>
  </si>
  <si>
    <t xml:space="preserve">PED000096</t>
  </si>
  <si>
    <t xml:space="preserve">PED000097</t>
  </si>
  <si>
    <t xml:space="preserve">PED000098</t>
  </si>
  <si>
    <t xml:space="preserve">PED000099</t>
  </si>
  <si>
    <t xml:space="preserve">PED000100</t>
  </si>
  <si>
    <t xml:space="preserve">PED000101</t>
  </si>
  <si>
    <t xml:space="preserve">PED000102</t>
  </si>
  <si>
    <t xml:space="preserve">PED000103</t>
  </si>
  <si>
    <t xml:space="preserve">PED000104</t>
  </si>
  <si>
    <t xml:space="preserve">PED000105</t>
  </si>
  <si>
    <t xml:space="preserve">PED000106</t>
  </si>
  <si>
    <t xml:space="preserve">PED000107</t>
  </si>
  <si>
    <t xml:space="preserve">PED000108</t>
  </si>
  <si>
    <t xml:space="preserve">PED000109</t>
  </si>
  <si>
    <t xml:space="preserve">PED000110</t>
  </si>
  <si>
    <t xml:space="preserve">PED000111</t>
  </si>
  <si>
    <t xml:space="preserve">PED000112</t>
  </si>
  <si>
    <t xml:space="preserve">PED000113</t>
  </si>
  <si>
    <t xml:space="preserve">PED000114</t>
  </si>
  <si>
    <t xml:space="preserve">PED000115</t>
  </si>
  <si>
    <t xml:space="preserve">PED000116</t>
  </si>
  <si>
    <t xml:space="preserve">PED000117</t>
  </si>
  <si>
    <t xml:space="preserve">PED000118</t>
  </si>
  <si>
    <t xml:space="preserve">PED000119</t>
  </si>
  <si>
    <t xml:space="preserve">PED000120</t>
  </si>
  <si>
    <t xml:space="preserve">PED000121</t>
  </si>
  <si>
    <t xml:space="preserve">PED000122</t>
  </si>
  <si>
    <t xml:space="preserve">PED000123</t>
  </si>
  <si>
    <t xml:space="preserve">PED000124</t>
  </si>
  <si>
    <t xml:space="preserve">PED000125</t>
  </si>
  <si>
    <t xml:space="preserve">PED000126</t>
  </si>
  <si>
    <t xml:space="preserve">PED000127</t>
  </si>
  <si>
    <t xml:space="preserve">PED000128</t>
  </si>
  <si>
    <t xml:space="preserve">PED000129</t>
  </si>
  <si>
    <t xml:space="preserve">PED000130</t>
  </si>
  <si>
    <t xml:space="preserve">PED000131</t>
  </si>
  <si>
    <t xml:space="preserve">PED000132</t>
  </si>
  <si>
    <t xml:space="preserve">PED000133</t>
  </si>
  <si>
    <t xml:space="preserve">PED000134</t>
  </si>
  <si>
    <t xml:space="preserve">PED000135</t>
  </si>
  <si>
    <t xml:space="preserve">PED000136</t>
  </si>
  <si>
    <t xml:space="preserve">PED000137</t>
  </si>
  <si>
    <t xml:space="preserve">PED000138</t>
  </si>
  <si>
    <t xml:space="preserve">PED000139</t>
  </si>
  <si>
    <t xml:space="preserve">PED000140</t>
  </si>
  <si>
    <t xml:space="preserve">PED000141</t>
  </si>
  <si>
    <t xml:space="preserve">PED000142</t>
  </si>
  <si>
    <t xml:space="preserve">PED000143</t>
  </si>
  <si>
    <t xml:space="preserve">PED000144</t>
  </si>
  <si>
    <t xml:space="preserve">PED000145</t>
  </si>
  <si>
    <t xml:space="preserve">PED000146</t>
  </si>
  <si>
    <t xml:space="preserve">PED000147</t>
  </si>
  <si>
    <t xml:space="preserve">PED000148</t>
  </si>
  <si>
    <t xml:space="preserve">PED000149</t>
  </si>
  <si>
    <t xml:space="preserve">PED000150</t>
  </si>
  <si>
    <t xml:space="preserve">PED000151</t>
  </si>
  <si>
    <t xml:space="preserve">PED000152</t>
  </si>
  <si>
    <t xml:space="preserve">PED000153</t>
  </si>
  <si>
    <t xml:space="preserve">PED000154</t>
  </si>
  <si>
    <t xml:space="preserve">PED000155</t>
  </si>
  <si>
    <t xml:space="preserve">PED000156</t>
  </si>
  <si>
    <t xml:space="preserve">PED000157</t>
  </si>
  <si>
    <t xml:space="preserve">PED000158</t>
  </si>
  <si>
    <t xml:space="preserve">PED000159</t>
  </si>
  <si>
    <t xml:space="preserve">PED000160</t>
  </si>
  <si>
    <t xml:space="preserve">PED000161</t>
  </si>
  <si>
    <t xml:space="preserve">PED000162</t>
  </si>
  <si>
    <t xml:space="preserve">PED000163</t>
  </si>
  <si>
    <t xml:space="preserve">PED000164</t>
  </si>
  <si>
    <t xml:space="preserve">PED000165</t>
  </si>
  <si>
    <t xml:space="preserve">PED000166</t>
  </si>
  <si>
    <t xml:space="preserve">PED000167</t>
  </si>
  <si>
    <t xml:space="preserve">PED000168</t>
  </si>
  <si>
    <t xml:space="preserve">PED000169</t>
  </si>
  <si>
    <t xml:space="preserve">PED000170</t>
  </si>
  <si>
    <t xml:space="preserve">PED000171</t>
  </si>
  <si>
    <t xml:space="preserve">PED000172</t>
  </si>
  <si>
    <t xml:space="preserve">PED000173</t>
  </si>
  <si>
    <t xml:space="preserve">PED000174</t>
  </si>
  <si>
    <t xml:space="preserve">PED000175</t>
  </si>
  <si>
    <t xml:space="preserve">PED000176</t>
  </si>
  <si>
    <t xml:space="preserve">PED000177</t>
  </si>
  <si>
    <t xml:space="preserve">PED000178</t>
  </si>
  <si>
    <t xml:space="preserve">PED000179</t>
  </si>
  <si>
    <t xml:space="preserve">PED000180</t>
  </si>
  <si>
    <t xml:space="preserve">PED000181</t>
  </si>
  <si>
    <t xml:space="preserve">PED000182</t>
  </si>
  <si>
    <t xml:space="preserve">PED000183</t>
  </si>
  <si>
    <t xml:space="preserve">PED000184</t>
  </si>
  <si>
    <t xml:space="preserve">PED000185</t>
  </si>
  <si>
    <t xml:space="preserve">PED000186</t>
  </si>
  <si>
    <t xml:space="preserve">PED000187</t>
  </si>
  <si>
    <t xml:space="preserve">PED000188</t>
  </si>
  <si>
    <t xml:space="preserve">PED000189</t>
  </si>
  <si>
    <t xml:space="preserve">PED000190</t>
  </si>
  <si>
    <t xml:space="preserve">PED000191</t>
  </si>
  <si>
    <t xml:space="preserve">PED000192</t>
  </si>
  <si>
    <t xml:space="preserve">PED000193</t>
  </si>
  <si>
    <t xml:space="preserve">PED000194</t>
  </si>
  <si>
    <t xml:space="preserve">PED000195</t>
  </si>
  <si>
    <t xml:space="preserve">PED000196</t>
  </si>
  <si>
    <t xml:space="preserve">PED000197</t>
  </si>
  <si>
    <t xml:space="preserve">PED000198</t>
  </si>
  <si>
    <t xml:space="preserve">PED000199</t>
  </si>
  <si>
    <t xml:space="preserve">PED000200</t>
  </si>
  <si>
    <t xml:space="preserve">PED000201</t>
  </si>
  <si>
    <t xml:space="preserve">PED000202</t>
  </si>
  <si>
    <t xml:space="preserve">PED000203</t>
  </si>
  <si>
    <t xml:space="preserve">PED000204</t>
  </si>
  <si>
    <t xml:space="preserve">PED000205</t>
  </si>
  <si>
    <t xml:space="preserve">PED000206</t>
  </si>
  <si>
    <t xml:space="preserve">PED000207</t>
  </si>
  <si>
    <t xml:space="preserve">PED000208</t>
  </si>
  <si>
    <t xml:space="preserve">PED000209</t>
  </si>
  <si>
    <t xml:space="preserve">PED000210</t>
  </si>
  <si>
    <t xml:space="preserve">PED000211</t>
  </si>
  <si>
    <t xml:space="preserve">PED000212</t>
  </si>
  <si>
    <t xml:space="preserve">PED000213</t>
  </si>
  <si>
    <t xml:space="preserve">PED000214</t>
  </si>
  <si>
    <t xml:space="preserve">PED000215</t>
  </si>
  <si>
    <t xml:space="preserve">PED000216</t>
  </si>
  <si>
    <t xml:space="preserve">PED000217</t>
  </si>
  <si>
    <t xml:space="preserve">PED000218</t>
  </si>
  <si>
    <t xml:space="preserve">PED000219</t>
  </si>
  <si>
    <t xml:space="preserve">PED000220</t>
  </si>
  <si>
    <t xml:space="preserve">PED000221</t>
  </si>
  <si>
    <t xml:space="preserve">PED000222</t>
  </si>
  <si>
    <t xml:space="preserve">PED000223</t>
  </si>
  <si>
    <t xml:space="preserve">PED000224</t>
  </si>
  <si>
    <t xml:space="preserve">PED000225</t>
  </si>
  <si>
    <t xml:space="preserve">PED000226</t>
  </si>
  <si>
    <t xml:space="preserve">PED000227</t>
  </si>
  <si>
    <t xml:space="preserve">PED000228</t>
  </si>
  <si>
    <t xml:space="preserve">PED000229</t>
  </si>
  <si>
    <t xml:space="preserve">PED000230</t>
  </si>
  <si>
    <t xml:space="preserve">PED000231</t>
  </si>
  <si>
    <t xml:space="preserve">PED000232</t>
  </si>
  <si>
    <t xml:space="preserve">PED000233</t>
  </si>
  <si>
    <t xml:space="preserve">PED000234</t>
  </si>
  <si>
    <t xml:space="preserve">PED000235</t>
  </si>
  <si>
    <t xml:space="preserve">PED000236</t>
  </si>
  <si>
    <t xml:space="preserve">PED000237</t>
  </si>
  <si>
    <t xml:space="preserve">PED000238</t>
  </si>
  <si>
    <t xml:space="preserve">PED000239</t>
  </si>
  <si>
    <t xml:space="preserve">PED000240</t>
  </si>
  <si>
    <t xml:space="preserve">PED000241</t>
  </si>
  <si>
    <t xml:space="preserve">PED000242</t>
  </si>
  <si>
    <t xml:space="preserve">PED000243</t>
  </si>
  <si>
    <t xml:space="preserve">PED000244</t>
  </si>
  <si>
    <t xml:space="preserve">PED000245</t>
  </si>
  <si>
    <t xml:space="preserve">PED000246</t>
  </si>
  <si>
    <t xml:space="preserve">PED000247</t>
  </si>
  <si>
    <t xml:space="preserve">PED000248</t>
  </si>
  <si>
    <t xml:space="preserve">PED000249</t>
  </si>
  <si>
    <t xml:space="preserve">PED000250</t>
  </si>
  <si>
    <t xml:space="preserve">PED000251</t>
  </si>
  <si>
    <t xml:space="preserve">PED000252</t>
  </si>
  <si>
    <t xml:space="preserve">PED000253</t>
  </si>
  <si>
    <t xml:space="preserve">PED000254</t>
  </si>
  <si>
    <t xml:space="preserve">PED000255</t>
  </si>
  <si>
    <t xml:space="preserve">PED000256</t>
  </si>
  <si>
    <t xml:space="preserve">PED000257</t>
  </si>
  <si>
    <t xml:space="preserve">PED000258</t>
  </si>
  <si>
    <t xml:space="preserve">PED000259</t>
  </si>
  <si>
    <t xml:space="preserve">PED000260</t>
  </si>
  <si>
    <t xml:space="preserve">PED000261</t>
  </si>
  <si>
    <t xml:space="preserve">PED000262</t>
  </si>
  <si>
    <t xml:space="preserve">PED000263</t>
  </si>
  <si>
    <t xml:space="preserve">PED000264</t>
  </si>
  <si>
    <t xml:space="preserve">PED000265</t>
  </si>
  <si>
    <t xml:space="preserve">PED000266</t>
  </si>
  <si>
    <t xml:space="preserve">PED000267</t>
  </si>
  <si>
    <t xml:space="preserve">PED000268</t>
  </si>
  <si>
    <t xml:space="preserve">PED000269</t>
  </si>
  <si>
    <t xml:space="preserve">PED000270</t>
  </si>
  <si>
    <t xml:space="preserve">PED000271</t>
  </si>
  <si>
    <t xml:space="preserve">PED000272</t>
  </si>
  <si>
    <t xml:space="preserve">PED000273</t>
  </si>
  <si>
    <t xml:space="preserve">PED000274</t>
  </si>
  <si>
    <t xml:space="preserve">PED000275</t>
  </si>
  <si>
    <t xml:space="preserve">PED000276</t>
  </si>
  <si>
    <t xml:space="preserve">PED000277</t>
  </si>
  <si>
    <t xml:space="preserve">PED000278</t>
  </si>
  <si>
    <t xml:space="preserve">PED000279</t>
  </si>
  <si>
    <t xml:space="preserve">PED000280</t>
  </si>
  <si>
    <t xml:space="preserve">PED000281</t>
  </si>
  <si>
    <t xml:space="preserve">PED000282</t>
  </si>
  <si>
    <t xml:space="preserve">PED000283</t>
  </si>
  <si>
    <t xml:space="preserve">PED000284</t>
  </si>
  <si>
    <t xml:space="preserve">PED000285</t>
  </si>
  <si>
    <t xml:space="preserve">PED000286</t>
  </si>
  <si>
    <t xml:space="preserve">PED000287</t>
  </si>
  <si>
    <t xml:space="preserve">PED000288</t>
  </si>
  <si>
    <t xml:space="preserve">PED000289</t>
  </si>
  <si>
    <t xml:space="preserve">PED000290</t>
  </si>
  <si>
    <t xml:space="preserve">PED000291</t>
  </si>
  <si>
    <t xml:space="preserve">PED000292</t>
  </si>
  <si>
    <t xml:space="preserve">PED000293</t>
  </si>
  <si>
    <t xml:space="preserve">PED000294</t>
  </si>
  <si>
    <t xml:space="preserve">PED000295</t>
  </si>
  <si>
    <t xml:space="preserve">PED000296</t>
  </si>
  <si>
    <t xml:space="preserve">PED000297</t>
  </si>
  <si>
    <t xml:space="preserve">PED000298</t>
  </si>
  <si>
    <t xml:space="preserve">PED000299</t>
  </si>
  <si>
    <t xml:space="preserve">PED000300</t>
  </si>
  <si>
    <t xml:space="preserve">PED000301</t>
  </si>
  <si>
    <t xml:space="preserve">PED000302</t>
  </si>
  <si>
    <t xml:space="preserve">PED000303</t>
  </si>
  <si>
    <t xml:space="preserve">PED000304</t>
  </si>
  <si>
    <t xml:space="preserve">PED000305</t>
  </si>
  <si>
    <t xml:space="preserve">PED000306</t>
  </si>
  <si>
    <t xml:space="preserve">PED000307</t>
  </si>
  <si>
    <t xml:space="preserve">PED000308</t>
  </si>
  <si>
    <t xml:space="preserve">PED000309</t>
  </si>
  <si>
    <t xml:space="preserve">PED000310</t>
  </si>
  <si>
    <t xml:space="preserve">PED000311</t>
  </si>
  <si>
    <t xml:space="preserve">PED000312</t>
  </si>
  <si>
    <t xml:space="preserve">PED000313</t>
  </si>
  <si>
    <t xml:space="preserve">PED000314</t>
  </si>
  <si>
    <t xml:space="preserve">PED000315</t>
  </si>
  <si>
    <t xml:space="preserve">PED000316</t>
  </si>
  <si>
    <t xml:space="preserve">PED000317</t>
  </si>
  <si>
    <t xml:space="preserve">PED000318</t>
  </si>
  <si>
    <t xml:space="preserve">PED000319</t>
  </si>
  <si>
    <t xml:space="preserve">PED000320</t>
  </si>
  <si>
    <t xml:space="preserve">PED000321</t>
  </si>
  <si>
    <t xml:space="preserve">PED000322</t>
  </si>
  <si>
    <t xml:space="preserve">PED000323</t>
  </si>
  <si>
    <t xml:space="preserve">PED000324</t>
  </si>
  <si>
    <t xml:space="preserve">PED000325</t>
  </si>
  <si>
    <t xml:space="preserve">PED000326</t>
  </si>
  <si>
    <t xml:space="preserve">PED000327</t>
  </si>
  <si>
    <t xml:space="preserve">PED000328</t>
  </si>
  <si>
    <t xml:space="preserve">PED000329</t>
  </si>
  <si>
    <t xml:space="preserve">PED000330</t>
  </si>
  <si>
    <t xml:space="preserve">PED000331</t>
  </si>
  <si>
    <t xml:space="preserve">PED000332</t>
  </si>
  <si>
    <t xml:space="preserve">PED000333</t>
  </si>
  <si>
    <t xml:space="preserve">PED000334</t>
  </si>
  <si>
    <t xml:space="preserve">PED000335</t>
  </si>
  <si>
    <t xml:space="preserve">PED000336</t>
  </si>
  <si>
    <t xml:space="preserve">PED000337</t>
  </si>
  <si>
    <t xml:space="preserve">PED000338</t>
  </si>
  <si>
    <t xml:space="preserve">PED000339</t>
  </si>
  <si>
    <t xml:space="preserve">PED000340</t>
  </si>
  <si>
    <t xml:space="preserve">PED000341</t>
  </si>
  <si>
    <t xml:space="preserve">PED000342</t>
  </si>
  <si>
    <t xml:space="preserve">PED000343</t>
  </si>
  <si>
    <t xml:space="preserve">PED000344</t>
  </si>
  <si>
    <t xml:space="preserve">PED000345</t>
  </si>
  <si>
    <t xml:space="preserve">PED000346</t>
  </si>
  <si>
    <t xml:space="preserve">PED000347</t>
  </si>
  <si>
    <t xml:space="preserve">PED000348</t>
  </si>
  <si>
    <t xml:space="preserve">PED000349</t>
  </si>
  <si>
    <t xml:space="preserve">PED000350</t>
  </si>
  <si>
    <t xml:space="preserve">PED000351</t>
  </si>
  <si>
    <t xml:space="preserve">PED000352</t>
  </si>
  <si>
    <t xml:space="preserve">PED000353</t>
  </si>
  <si>
    <t xml:space="preserve">PED000354</t>
  </si>
  <si>
    <t xml:space="preserve">PED000355</t>
  </si>
  <si>
    <t xml:space="preserve">PED000356</t>
  </si>
  <si>
    <t xml:space="preserve">PED000357</t>
  </si>
  <si>
    <t xml:space="preserve">PED000358</t>
  </si>
  <si>
    <t xml:space="preserve">PED000359</t>
  </si>
  <si>
    <t xml:space="preserve">PED000360</t>
  </si>
  <si>
    <t xml:space="preserve">PED000361</t>
  </si>
  <si>
    <t xml:space="preserve">PED000362</t>
  </si>
  <si>
    <t xml:space="preserve">PED000363</t>
  </si>
  <si>
    <t xml:space="preserve">PED000364</t>
  </si>
  <si>
    <t xml:space="preserve">PED000365</t>
  </si>
  <si>
    <t xml:space="preserve">PED000366</t>
  </si>
  <si>
    <t xml:space="preserve">PED000367</t>
  </si>
  <si>
    <t xml:space="preserve">PED000368</t>
  </si>
  <si>
    <t xml:space="preserve">PED000369</t>
  </si>
  <si>
    <t xml:space="preserve">PED000370</t>
  </si>
  <si>
    <t xml:space="preserve">PED000371</t>
  </si>
  <si>
    <t xml:space="preserve">PED000372</t>
  </si>
  <si>
    <t xml:space="preserve">PED000373</t>
  </si>
  <si>
    <t xml:space="preserve">PED000374</t>
  </si>
  <si>
    <t xml:space="preserve">PED000375</t>
  </si>
  <si>
    <t xml:space="preserve">PED000376</t>
  </si>
  <si>
    <t xml:space="preserve">PED000377</t>
  </si>
  <si>
    <t xml:space="preserve">PED000378</t>
  </si>
  <si>
    <t xml:space="preserve">PED000379</t>
  </si>
  <si>
    <t xml:space="preserve">PED000380</t>
  </si>
  <si>
    <t xml:space="preserve">PED000381</t>
  </si>
  <si>
    <t xml:space="preserve">PED000382</t>
  </si>
  <si>
    <t xml:space="preserve">PED000383</t>
  </si>
  <si>
    <t xml:space="preserve">PED000384</t>
  </si>
  <si>
    <t xml:space="preserve">PED000385</t>
  </si>
  <si>
    <t xml:space="preserve">PED000386</t>
  </si>
  <si>
    <t xml:space="preserve">PED000387</t>
  </si>
  <si>
    <t xml:space="preserve">PED000388</t>
  </si>
  <si>
    <t xml:space="preserve">PED000389</t>
  </si>
  <si>
    <t xml:space="preserve">PED000390</t>
  </si>
  <si>
    <t xml:space="preserve">PED000391</t>
  </si>
  <si>
    <t xml:space="preserve">PED000392</t>
  </si>
  <si>
    <t xml:space="preserve">PED000393</t>
  </si>
  <si>
    <t xml:space="preserve">PED000394</t>
  </si>
  <si>
    <t xml:space="preserve">PED000395</t>
  </si>
  <si>
    <t xml:space="preserve">PED000396</t>
  </si>
  <si>
    <t xml:space="preserve">PED000397</t>
  </si>
  <si>
    <t xml:space="preserve">PED000398</t>
  </si>
  <si>
    <t xml:space="preserve">PED000399</t>
  </si>
  <si>
    <t xml:space="preserve">PED000400</t>
  </si>
  <si>
    <t xml:space="preserve">PED000401</t>
  </si>
  <si>
    <t xml:space="preserve">PED000402</t>
  </si>
  <si>
    <t xml:space="preserve">PED000403</t>
  </si>
  <si>
    <t xml:space="preserve">PED000404</t>
  </si>
  <si>
    <t xml:space="preserve">PED000405</t>
  </si>
  <si>
    <t xml:space="preserve">PED000406</t>
  </si>
  <si>
    <t xml:space="preserve">PED000407</t>
  </si>
  <si>
    <t xml:space="preserve">PED000408</t>
  </si>
  <si>
    <t xml:space="preserve">PED000409</t>
  </si>
  <si>
    <t xml:space="preserve">PED000410</t>
  </si>
  <si>
    <t xml:space="preserve">PED000411</t>
  </si>
  <si>
    <t xml:space="preserve">PED000412</t>
  </si>
  <si>
    <t xml:space="preserve">PED000413</t>
  </si>
  <si>
    <t xml:space="preserve">PED000414</t>
  </si>
  <si>
    <t xml:space="preserve">PED000415</t>
  </si>
  <si>
    <t xml:space="preserve">PED000416</t>
  </si>
  <si>
    <t xml:space="preserve">PED000417</t>
  </si>
  <si>
    <t xml:space="preserve">PED000418</t>
  </si>
  <si>
    <t xml:space="preserve">PED000419</t>
  </si>
  <si>
    <t xml:space="preserve">PED000420</t>
  </si>
  <si>
    <t xml:space="preserve">PED000421</t>
  </si>
  <si>
    <t xml:space="preserve">PED000422</t>
  </si>
  <si>
    <t xml:space="preserve">PED000423</t>
  </si>
  <si>
    <t xml:space="preserve">PED000424</t>
  </si>
  <si>
    <t xml:space="preserve">PED000425</t>
  </si>
  <si>
    <t xml:space="preserve">PED000426</t>
  </si>
  <si>
    <t xml:space="preserve">PED000427</t>
  </si>
  <si>
    <t xml:space="preserve">PED000428</t>
  </si>
  <si>
    <t xml:space="preserve">PED000429</t>
  </si>
  <si>
    <t xml:space="preserve">PED000430</t>
  </si>
  <si>
    <t xml:space="preserve">PED000431</t>
  </si>
  <si>
    <t xml:space="preserve">PED000432</t>
  </si>
  <si>
    <t xml:space="preserve">PED000433</t>
  </si>
  <si>
    <t xml:space="preserve">PED000434</t>
  </si>
  <si>
    <t xml:space="preserve">PED000435</t>
  </si>
  <si>
    <t xml:space="preserve">PED000436</t>
  </si>
  <si>
    <t xml:space="preserve">PED000437</t>
  </si>
  <si>
    <t xml:space="preserve">PED000438</t>
  </si>
  <si>
    <t xml:space="preserve">PED000439</t>
  </si>
  <si>
    <t xml:space="preserve">PED000440</t>
  </si>
  <si>
    <t xml:space="preserve">PED000441</t>
  </si>
  <si>
    <t xml:space="preserve">PED000442</t>
  </si>
  <si>
    <t xml:space="preserve">PED000443</t>
  </si>
  <si>
    <t xml:space="preserve">PED000444</t>
  </si>
  <si>
    <t xml:space="preserve">PED000445</t>
  </si>
  <si>
    <t xml:space="preserve">PED000446</t>
  </si>
  <si>
    <t xml:space="preserve">PED000447</t>
  </si>
  <si>
    <t xml:space="preserve">PED000448</t>
  </si>
  <si>
    <t xml:space="preserve">PED000449</t>
  </si>
  <si>
    <t xml:space="preserve">PED000450</t>
  </si>
  <si>
    <t xml:space="preserve">PED000451</t>
  </si>
  <si>
    <t xml:space="preserve">PED000452</t>
  </si>
  <si>
    <t xml:space="preserve">PED000453</t>
  </si>
  <si>
    <t xml:space="preserve">PED000454</t>
  </si>
  <si>
    <t xml:space="preserve">PED000455</t>
  </si>
  <si>
    <t xml:space="preserve">PED000456</t>
  </si>
  <si>
    <t xml:space="preserve">PED000457</t>
  </si>
  <si>
    <t xml:space="preserve">PED000458</t>
  </si>
  <si>
    <t xml:space="preserve">PED000459</t>
  </si>
  <si>
    <t xml:space="preserve">PED000460</t>
  </si>
  <si>
    <t xml:space="preserve">PED000461</t>
  </si>
  <si>
    <t xml:space="preserve">PED000462</t>
  </si>
  <si>
    <t xml:space="preserve">PED000463</t>
  </si>
  <si>
    <t xml:space="preserve">PED000464</t>
  </si>
  <si>
    <t xml:space="preserve">PED000465</t>
  </si>
  <si>
    <t xml:space="preserve">PED000466</t>
  </si>
  <si>
    <t xml:space="preserve">PED000467</t>
  </si>
  <si>
    <t xml:space="preserve">PED000468</t>
  </si>
  <si>
    <t xml:space="preserve">PED000469</t>
  </si>
  <si>
    <t xml:space="preserve">PED000470</t>
  </si>
  <si>
    <t xml:space="preserve">PED000471</t>
  </si>
  <si>
    <t xml:space="preserve">PED000472</t>
  </si>
  <si>
    <t xml:space="preserve">PED000473</t>
  </si>
  <si>
    <t xml:space="preserve">PED000474</t>
  </si>
  <si>
    <t xml:space="preserve">PED000475</t>
  </si>
  <si>
    <t xml:space="preserve">PED000476</t>
  </si>
  <si>
    <t xml:space="preserve">PED000477</t>
  </si>
  <si>
    <t xml:space="preserve">PED000478</t>
  </si>
  <si>
    <t xml:space="preserve">PED000479</t>
  </si>
  <si>
    <t xml:space="preserve">PED000480</t>
  </si>
  <si>
    <t xml:space="preserve">PED000481</t>
  </si>
  <si>
    <t xml:space="preserve">PED000482</t>
  </si>
  <si>
    <t xml:space="preserve">PED000483</t>
  </si>
  <si>
    <t xml:space="preserve">PED000484</t>
  </si>
  <si>
    <t xml:space="preserve">PED000485</t>
  </si>
  <si>
    <t xml:space="preserve">PED000486</t>
  </si>
  <si>
    <t xml:space="preserve">PED000487</t>
  </si>
  <si>
    <t xml:space="preserve">PED000488</t>
  </si>
  <si>
    <t xml:space="preserve">PED000489</t>
  </si>
  <si>
    <t xml:space="preserve">PED000490</t>
  </si>
  <si>
    <t xml:space="preserve">PED000491</t>
  </si>
  <si>
    <t xml:space="preserve">PED000492</t>
  </si>
  <si>
    <t xml:space="preserve">PED000493</t>
  </si>
  <si>
    <t xml:space="preserve">PED000494</t>
  </si>
  <si>
    <t xml:space="preserve">PED000495</t>
  </si>
  <si>
    <t xml:space="preserve">PED000496</t>
  </si>
  <si>
    <t xml:space="preserve">PED000497</t>
  </si>
  <si>
    <t xml:space="preserve">PED000498</t>
  </si>
  <si>
    <t xml:space="preserve">PED000499</t>
  </si>
  <si>
    <t xml:space="preserve">PED000500</t>
  </si>
  <si>
    <t xml:space="preserve">PED000501</t>
  </si>
  <si>
    <t xml:space="preserve">PED000502</t>
  </si>
  <si>
    <t xml:space="preserve">PED000503</t>
  </si>
  <si>
    <t xml:space="preserve">PED000504</t>
  </si>
  <si>
    <t xml:space="preserve">PED000505</t>
  </si>
  <si>
    <t xml:space="preserve">PED000506</t>
  </si>
  <si>
    <t xml:space="preserve">PED000507</t>
  </si>
  <si>
    <t xml:space="preserve">PED000508</t>
  </si>
  <si>
    <t xml:space="preserve">PED000509</t>
  </si>
  <si>
    <t xml:space="preserve">PED000510</t>
  </si>
  <si>
    <t xml:space="preserve">PED000511</t>
  </si>
  <si>
    <t xml:space="preserve">PED000512</t>
  </si>
  <si>
    <t xml:space="preserve">PED000513</t>
  </si>
  <si>
    <t xml:space="preserve">PED000514</t>
  </si>
  <si>
    <t xml:space="preserve">PED000515</t>
  </si>
  <si>
    <t xml:space="preserve">PED000516</t>
  </si>
  <si>
    <t xml:space="preserve">PED000517</t>
  </si>
  <si>
    <t xml:space="preserve">PED000518</t>
  </si>
  <si>
    <t xml:space="preserve">PED000519</t>
  </si>
  <si>
    <t xml:space="preserve">PED000520</t>
  </si>
  <si>
    <t xml:space="preserve">PED000521</t>
  </si>
  <si>
    <t xml:space="preserve">PED000522</t>
  </si>
  <si>
    <t xml:space="preserve">PED000523</t>
  </si>
  <si>
    <t xml:space="preserve">PED000524</t>
  </si>
  <si>
    <t xml:space="preserve">PED000525</t>
  </si>
  <si>
    <t xml:space="preserve">PED000526</t>
  </si>
  <si>
    <t xml:space="preserve">PED000527</t>
  </si>
  <si>
    <t xml:space="preserve">PED000528</t>
  </si>
  <si>
    <t xml:space="preserve">PED000529</t>
  </si>
  <si>
    <t xml:space="preserve">PED000530</t>
  </si>
  <si>
    <t xml:space="preserve">PED000531</t>
  </si>
  <si>
    <t xml:space="preserve">PED000532</t>
  </si>
  <si>
    <t xml:space="preserve">PED000533</t>
  </si>
  <si>
    <t xml:space="preserve">PED000534</t>
  </si>
  <si>
    <t xml:space="preserve">PED000535</t>
  </si>
  <si>
    <t xml:space="preserve">PED000536</t>
  </si>
  <si>
    <t xml:space="preserve">PED000537</t>
  </si>
  <si>
    <t xml:space="preserve">PED000538</t>
  </si>
  <si>
    <t xml:space="preserve">PED000539</t>
  </si>
  <si>
    <t xml:space="preserve">PED000540</t>
  </si>
  <si>
    <t xml:space="preserve">PED000541</t>
  </si>
  <si>
    <t xml:space="preserve">PED000542</t>
  </si>
  <si>
    <t xml:space="preserve">PED000543</t>
  </si>
  <si>
    <t xml:space="preserve">PED000544</t>
  </si>
  <si>
    <t xml:space="preserve">PED000545</t>
  </si>
  <si>
    <t xml:space="preserve">PED000546</t>
  </si>
  <si>
    <t xml:space="preserve">PED000547</t>
  </si>
  <si>
    <t xml:space="preserve">PED000548</t>
  </si>
  <si>
    <t xml:space="preserve">PED000549</t>
  </si>
  <si>
    <t xml:space="preserve">PED000550</t>
  </si>
  <si>
    <t xml:space="preserve">PED000551</t>
  </si>
  <si>
    <t xml:space="preserve">PED000552</t>
  </si>
  <si>
    <t xml:space="preserve">PED000553</t>
  </si>
  <si>
    <t xml:space="preserve">PED000554</t>
  </si>
  <si>
    <t xml:space="preserve">PED000555</t>
  </si>
  <si>
    <t xml:space="preserve">PED000556</t>
  </si>
  <si>
    <t xml:space="preserve">PED000557</t>
  </si>
  <si>
    <t xml:space="preserve">PED000558</t>
  </si>
  <si>
    <t xml:space="preserve">PED000559</t>
  </si>
  <si>
    <t xml:space="preserve">PED000560</t>
  </si>
  <si>
    <t xml:space="preserve">PED000561</t>
  </si>
  <si>
    <t xml:space="preserve">PED000562</t>
  </si>
  <si>
    <t xml:space="preserve">PED000563</t>
  </si>
  <si>
    <t xml:space="preserve">PED000564</t>
  </si>
  <si>
    <t xml:space="preserve">PED000565</t>
  </si>
  <si>
    <t xml:space="preserve">PED000566</t>
  </si>
  <si>
    <t xml:space="preserve">PED000567</t>
  </si>
  <si>
    <t xml:space="preserve">PED000568</t>
  </si>
  <si>
    <t xml:space="preserve">PED000569</t>
  </si>
  <si>
    <t xml:space="preserve">PED000570</t>
  </si>
  <si>
    <t xml:space="preserve">PED000571</t>
  </si>
  <si>
    <t xml:space="preserve">PED000572</t>
  </si>
  <si>
    <t xml:space="preserve">PED000573</t>
  </si>
  <si>
    <t xml:space="preserve">PED000574</t>
  </si>
  <si>
    <t xml:space="preserve">PED000575</t>
  </si>
  <si>
    <t xml:space="preserve">PED000576</t>
  </si>
  <si>
    <t xml:space="preserve">PED000577</t>
  </si>
  <si>
    <t xml:space="preserve">PED000578</t>
  </si>
  <si>
    <t xml:space="preserve">PED000579</t>
  </si>
  <si>
    <t xml:space="preserve">PED000580</t>
  </si>
  <si>
    <t xml:space="preserve">PED000581</t>
  </si>
  <si>
    <t xml:space="preserve">PED000582</t>
  </si>
  <si>
    <t xml:space="preserve">PED000583</t>
  </si>
  <si>
    <t xml:space="preserve">PED000584</t>
  </si>
  <si>
    <t xml:space="preserve">PED000585</t>
  </si>
  <si>
    <t xml:space="preserve">PED000586</t>
  </si>
  <si>
    <t xml:space="preserve">PED000587</t>
  </si>
  <si>
    <t xml:space="preserve">PED000588</t>
  </si>
  <si>
    <t xml:space="preserve">PED000589</t>
  </si>
  <si>
    <t xml:space="preserve">PED000590</t>
  </si>
  <si>
    <t xml:space="preserve">PED000591</t>
  </si>
  <si>
    <t xml:space="preserve">PED000592</t>
  </si>
  <si>
    <t xml:space="preserve">PED000593</t>
  </si>
  <si>
    <t xml:space="preserve">PED000594</t>
  </si>
  <si>
    <t xml:space="preserve">PED000595</t>
  </si>
  <si>
    <t xml:space="preserve">PED000596</t>
  </si>
  <si>
    <t xml:space="preserve">PED000597</t>
  </si>
  <si>
    <t xml:space="preserve">PED000598</t>
  </si>
  <si>
    <t xml:space="preserve">PED000599</t>
  </si>
  <si>
    <t xml:space="preserve">PED000600</t>
  </si>
  <si>
    <t xml:space="preserve">PED000601</t>
  </si>
  <si>
    <t xml:space="preserve">PED000602</t>
  </si>
  <si>
    <t xml:space="preserve">PED000603</t>
  </si>
  <si>
    <t xml:space="preserve">PED000604</t>
  </si>
  <si>
    <t xml:space="preserve">PED000605</t>
  </si>
  <si>
    <t xml:space="preserve">PED000606</t>
  </si>
  <si>
    <t xml:space="preserve">PED000607</t>
  </si>
  <si>
    <t xml:space="preserve">PED000608</t>
  </si>
  <si>
    <t xml:space="preserve">PED000609</t>
  </si>
  <si>
    <t xml:space="preserve">PED000610</t>
  </si>
  <si>
    <t xml:space="preserve">PED000611</t>
  </si>
  <si>
    <t xml:space="preserve">PED000612</t>
  </si>
  <si>
    <t xml:space="preserve">PED000613</t>
  </si>
  <si>
    <t xml:space="preserve">PED000614</t>
  </si>
  <si>
    <t xml:space="preserve">PED000615</t>
  </si>
  <si>
    <t xml:space="preserve">PED000616</t>
  </si>
  <si>
    <t xml:space="preserve">PED000617</t>
  </si>
  <si>
    <t xml:space="preserve">PED000618</t>
  </si>
  <si>
    <t xml:space="preserve">PED000619</t>
  </si>
  <si>
    <t xml:space="preserve">PED000620</t>
  </si>
  <si>
    <t xml:space="preserve">PED000621</t>
  </si>
  <si>
    <t xml:space="preserve">PED000622</t>
  </si>
  <si>
    <t xml:space="preserve">PED000623</t>
  </si>
  <si>
    <t xml:space="preserve">PED000624</t>
  </si>
  <si>
    <t xml:space="preserve">PED000625</t>
  </si>
  <si>
    <t xml:space="preserve">PED000626</t>
  </si>
  <si>
    <t xml:space="preserve">PED000627</t>
  </si>
  <si>
    <t xml:space="preserve">PED000628</t>
  </si>
  <si>
    <t xml:space="preserve">PED000629</t>
  </si>
  <si>
    <t xml:space="preserve">PED000630</t>
  </si>
  <si>
    <t xml:space="preserve">PED000631</t>
  </si>
  <si>
    <t xml:space="preserve">PED000632</t>
  </si>
  <si>
    <t xml:space="preserve">PED000633</t>
  </si>
  <si>
    <t xml:space="preserve">PED000634</t>
  </si>
  <si>
    <t xml:space="preserve">PED000635</t>
  </si>
  <si>
    <t xml:space="preserve">PED000636</t>
  </si>
  <si>
    <t xml:space="preserve">PED000637</t>
  </si>
  <si>
    <t xml:space="preserve">PED000638</t>
  </si>
  <si>
    <t xml:space="preserve">PED000639</t>
  </si>
  <si>
    <t xml:space="preserve">PED000640</t>
  </si>
  <si>
    <t xml:space="preserve">PED000641</t>
  </si>
  <si>
    <t xml:space="preserve">PED000642</t>
  </si>
  <si>
    <t xml:space="preserve">PED000643</t>
  </si>
  <si>
    <t xml:space="preserve">PED000644</t>
  </si>
  <si>
    <t xml:space="preserve">PED000645</t>
  </si>
  <si>
    <t xml:space="preserve">PED000646</t>
  </si>
  <si>
    <t xml:space="preserve">PED000647</t>
  </si>
  <si>
    <t xml:space="preserve">PED000648</t>
  </si>
  <si>
    <t xml:space="preserve">PED000649</t>
  </si>
  <si>
    <t xml:space="preserve">PED000650</t>
  </si>
  <si>
    <t xml:space="preserve">PED000651</t>
  </si>
  <si>
    <t xml:space="preserve">PED000652</t>
  </si>
  <si>
    <t xml:space="preserve">PED000653</t>
  </si>
  <si>
    <t xml:space="preserve">PED000654</t>
  </si>
  <si>
    <t xml:space="preserve">PED000655</t>
  </si>
  <si>
    <t xml:space="preserve">PED000656</t>
  </si>
  <si>
    <t xml:space="preserve">PED000657</t>
  </si>
  <si>
    <t xml:space="preserve">PED000658</t>
  </si>
  <si>
    <t xml:space="preserve">PED000659</t>
  </si>
  <si>
    <t xml:space="preserve">PED000660</t>
  </si>
  <si>
    <t xml:space="preserve">PED000661</t>
  </si>
  <si>
    <t xml:space="preserve">PED000662</t>
  </si>
  <si>
    <t xml:space="preserve">PED000663</t>
  </si>
  <si>
    <t xml:space="preserve">PED000664</t>
  </si>
  <si>
    <t xml:space="preserve">PED000665</t>
  </si>
  <si>
    <t xml:space="preserve">PED000666</t>
  </si>
  <si>
    <t xml:space="preserve">PED000667</t>
  </si>
  <si>
    <t xml:space="preserve">PED000668</t>
  </si>
  <si>
    <t xml:space="preserve">PED000669</t>
  </si>
  <si>
    <t xml:space="preserve">PED000670</t>
  </si>
  <si>
    <t xml:space="preserve">PED000671</t>
  </si>
  <si>
    <t xml:space="preserve">PED000672</t>
  </si>
  <si>
    <t xml:space="preserve">PED000673</t>
  </si>
  <si>
    <t xml:space="preserve">PED000674</t>
  </si>
  <si>
    <t xml:space="preserve">PED000675</t>
  </si>
  <si>
    <t xml:space="preserve">PED000676</t>
  </si>
  <si>
    <t xml:space="preserve">PED000677</t>
  </si>
  <si>
    <t xml:space="preserve">PED000678</t>
  </si>
  <si>
    <t xml:space="preserve">PED000679</t>
  </si>
  <si>
    <t xml:space="preserve">PED000680</t>
  </si>
  <si>
    <t xml:space="preserve">PED000681</t>
  </si>
  <si>
    <t xml:space="preserve">PED000682</t>
  </si>
  <si>
    <t xml:space="preserve">PED000683</t>
  </si>
  <si>
    <t xml:space="preserve">PED000684</t>
  </si>
  <si>
    <t xml:space="preserve">PED000685</t>
  </si>
  <si>
    <t xml:space="preserve">PED000686</t>
  </si>
  <si>
    <t xml:space="preserve">PED000687</t>
  </si>
  <si>
    <t xml:space="preserve">PED000688</t>
  </si>
  <si>
    <t xml:space="preserve">PED000689</t>
  </si>
  <si>
    <t xml:space="preserve">PED000690</t>
  </si>
  <si>
    <t xml:space="preserve">PED000691</t>
  </si>
  <si>
    <t xml:space="preserve">PED000692</t>
  </si>
  <si>
    <t xml:space="preserve">PED000693</t>
  </si>
  <si>
    <t xml:space="preserve">PED000694</t>
  </si>
  <si>
    <t xml:space="preserve">PED000695</t>
  </si>
  <si>
    <t xml:space="preserve">PED000696</t>
  </si>
  <si>
    <t xml:space="preserve">PED000697</t>
  </si>
  <si>
    <t xml:space="preserve">PED000698</t>
  </si>
  <si>
    <t xml:space="preserve">PED000699</t>
  </si>
  <si>
    <t xml:space="preserve">PED000700</t>
  </si>
  <si>
    <t xml:space="preserve">PED000701</t>
  </si>
  <si>
    <t xml:space="preserve">PED000702</t>
  </si>
  <si>
    <t xml:space="preserve">PED000703</t>
  </si>
  <si>
    <t xml:space="preserve">PED000704</t>
  </si>
  <si>
    <t xml:space="preserve">PED000705</t>
  </si>
  <si>
    <t xml:space="preserve">PED000706</t>
  </si>
  <si>
    <t xml:space="preserve">PED000707</t>
  </si>
  <si>
    <t xml:space="preserve">PED000708</t>
  </si>
  <si>
    <t xml:space="preserve">PED000709</t>
  </si>
  <si>
    <t xml:space="preserve">PED000710</t>
  </si>
  <si>
    <t xml:space="preserve">PED000711</t>
  </si>
  <si>
    <t xml:space="preserve">PED000712</t>
  </si>
  <si>
    <t xml:space="preserve">PED000713</t>
  </si>
  <si>
    <t xml:space="preserve">PED000714</t>
  </si>
  <si>
    <t xml:space="preserve">PED000715</t>
  </si>
  <si>
    <t xml:space="preserve">PED000716</t>
  </si>
  <si>
    <t xml:space="preserve">PED000717</t>
  </si>
  <si>
    <t xml:space="preserve">PED000718</t>
  </si>
  <si>
    <t xml:space="preserve">PED000719</t>
  </si>
  <si>
    <t xml:space="preserve">PED000720</t>
  </si>
  <si>
    <t xml:space="preserve">PED000721</t>
  </si>
  <si>
    <t xml:space="preserve">PED000722</t>
  </si>
  <si>
    <t xml:space="preserve">PED000723</t>
  </si>
  <si>
    <t xml:space="preserve">PED000724</t>
  </si>
  <si>
    <t xml:space="preserve">PED000725</t>
  </si>
  <si>
    <t xml:space="preserve">PED000726</t>
  </si>
  <si>
    <t xml:space="preserve">PED000727</t>
  </si>
  <si>
    <t xml:space="preserve">PED000728</t>
  </si>
  <si>
    <t xml:space="preserve">PED000729</t>
  </si>
  <si>
    <t xml:space="preserve">PED000730</t>
  </si>
  <si>
    <t xml:space="preserve">PED000731</t>
  </si>
  <si>
    <t xml:space="preserve">PED000732</t>
  </si>
  <si>
    <t xml:space="preserve">PED000733</t>
  </si>
  <si>
    <t xml:space="preserve">PED000734</t>
  </si>
  <si>
    <t xml:space="preserve">PED000735</t>
  </si>
  <si>
    <t xml:space="preserve">PED000736</t>
  </si>
  <si>
    <t xml:space="preserve">PED000737</t>
  </si>
  <si>
    <t xml:space="preserve">PED000738</t>
  </si>
  <si>
    <t xml:space="preserve">PED000739</t>
  </si>
  <si>
    <t xml:space="preserve">PED000740</t>
  </si>
  <si>
    <t xml:space="preserve">PED000741</t>
  </si>
  <si>
    <t xml:space="preserve">PED000742</t>
  </si>
  <si>
    <t xml:space="preserve">PED000743</t>
  </si>
  <si>
    <t xml:space="preserve">PED000744</t>
  </si>
  <si>
    <t xml:space="preserve">PED000745</t>
  </si>
  <si>
    <t xml:space="preserve">PED000746</t>
  </si>
  <si>
    <t xml:space="preserve">PED000747</t>
  </si>
  <si>
    <t xml:space="preserve">PED000748</t>
  </si>
  <si>
    <t xml:space="preserve">PED000749</t>
  </si>
  <si>
    <t xml:space="preserve">PED000750</t>
  </si>
  <si>
    <t xml:space="preserve">PED000751</t>
  </si>
  <si>
    <t xml:space="preserve">PED000752</t>
  </si>
  <si>
    <t xml:space="preserve">PED000753</t>
  </si>
  <si>
    <t xml:space="preserve">PED000754</t>
  </si>
  <si>
    <t xml:space="preserve">PED000755</t>
  </si>
  <si>
    <t xml:space="preserve">PED000756</t>
  </si>
  <si>
    <t xml:space="preserve">PED000757</t>
  </si>
  <si>
    <t xml:space="preserve">PED000758</t>
  </si>
  <si>
    <t xml:space="preserve">PED000759</t>
  </si>
  <si>
    <t xml:space="preserve">PED000760</t>
  </si>
  <si>
    <t xml:space="preserve">PED000761</t>
  </si>
  <si>
    <t xml:space="preserve">PED000762</t>
  </si>
  <si>
    <t xml:space="preserve">PED000763</t>
  </si>
  <si>
    <t xml:space="preserve">PED000764</t>
  </si>
  <si>
    <t xml:space="preserve">PED000765</t>
  </si>
  <si>
    <t xml:space="preserve">PED000766</t>
  </si>
  <si>
    <t xml:space="preserve">PED000767</t>
  </si>
  <si>
    <t xml:space="preserve">PED000768</t>
  </si>
  <si>
    <t xml:space="preserve">PED000769</t>
  </si>
  <si>
    <t xml:space="preserve">PED000770</t>
  </si>
  <si>
    <t xml:space="preserve">PED000771</t>
  </si>
  <si>
    <t xml:space="preserve">PED000772</t>
  </si>
  <si>
    <t xml:space="preserve">PED000773</t>
  </si>
  <si>
    <t xml:space="preserve">PED000774</t>
  </si>
  <si>
    <t xml:space="preserve">PED000775</t>
  </si>
  <si>
    <t xml:space="preserve">PED000776</t>
  </si>
  <si>
    <t xml:space="preserve">PED000777</t>
  </si>
  <si>
    <t xml:space="preserve">PED000778</t>
  </si>
  <si>
    <t xml:space="preserve">PED000779</t>
  </si>
  <si>
    <t xml:space="preserve">PED000780</t>
  </si>
  <si>
    <t xml:space="preserve">PED000781</t>
  </si>
  <si>
    <t xml:space="preserve">PED000782</t>
  </si>
  <si>
    <t xml:space="preserve">PED000783</t>
  </si>
  <si>
    <t xml:space="preserve">PED000784</t>
  </si>
  <si>
    <t xml:space="preserve">PED000785</t>
  </si>
  <si>
    <t xml:space="preserve">PED000786</t>
  </si>
  <si>
    <t xml:space="preserve">PED000787</t>
  </si>
  <si>
    <t xml:space="preserve">PED000788</t>
  </si>
  <si>
    <t xml:space="preserve">PED000789</t>
  </si>
  <si>
    <t xml:space="preserve">PED000790</t>
  </si>
  <si>
    <t xml:space="preserve">PED000791</t>
  </si>
  <si>
    <t xml:space="preserve">PED000792</t>
  </si>
  <si>
    <t xml:space="preserve">PED000793</t>
  </si>
  <si>
    <t xml:space="preserve">PED000794</t>
  </si>
  <si>
    <t xml:space="preserve">PED000795</t>
  </si>
  <si>
    <t xml:space="preserve">PED000796</t>
  </si>
  <si>
    <t xml:space="preserve">PED000797</t>
  </si>
  <si>
    <t xml:space="preserve">PED000798</t>
  </si>
  <si>
    <t xml:space="preserve">PED000799</t>
  </si>
  <si>
    <t xml:space="preserve">PED000800</t>
  </si>
  <si>
    <t xml:space="preserve">PED000801</t>
  </si>
  <si>
    <t xml:space="preserve">PED000802</t>
  </si>
  <si>
    <t xml:space="preserve">PED000803</t>
  </si>
  <si>
    <t xml:space="preserve">PED000804</t>
  </si>
  <si>
    <t xml:space="preserve">PED000805</t>
  </si>
  <si>
    <t xml:space="preserve">PED000806</t>
  </si>
  <si>
    <t xml:space="preserve">PED000807</t>
  </si>
  <si>
    <t xml:space="preserve">PED000808</t>
  </si>
  <si>
    <t xml:space="preserve">PED000809</t>
  </si>
  <si>
    <t xml:space="preserve">PED000810</t>
  </si>
  <si>
    <t xml:space="preserve">PED000811</t>
  </si>
  <si>
    <t xml:space="preserve">PED000812</t>
  </si>
  <si>
    <t xml:space="preserve">PED000813</t>
  </si>
  <si>
    <t xml:space="preserve">PED000814</t>
  </si>
  <si>
    <t xml:space="preserve">PED000815</t>
  </si>
  <si>
    <t xml:space="preserve">PED000816</t>
  </si>
  <si>
    <t xml:space="preserve">PED000817</t>
  </si>
  <si>
    <t xml:space="preserve">PED000818</t>
  </si>
  <si>
    <t xml:space="preserve">PED000819</t>
  </si>
  <si>
    <t xml:space="preserve">PED000820</t>
  </si>
  <si>
    <t xml:space="preserve">PED000821</t>
  </si>
  <si>
    <t xml:space="preserve">PED000822</t>
  </si>
  <si>
    <t xml:space="preserve">PED000823</t>
  </si>
  <si>
    <t xml:space="preserve">PED000824</t>
  </si>
  <si>
    <t xml:space="preserve">PED000825</t>
  </si>
  <si>
    <t xml:space="preserve">PED000826</t>
  </si>
  <si>
    <t xml:space="preserve">PED000827</t>
  </si>
  <si>
    <t xml:space="preserve">PED000828</t>
  </si>
  <si>
    <t xml:space="preserve">PED000829</t>
  </si>
  <si>
    <t xml:space="preserve">PED000830</t>
  </si>
  <si>
    <t xml:space="preserve">PED000831</t>
  </si>
  <si>
    <t xml:space="preserve">PED000832</t>
  </si>
  <si>
    <t xml:space="preserve">PED000833</t>
  </si>
  <si>
    <t xml:space="preserve">PED000834</t>
  </si>
  <si>
    <t xml:space="preserve">PED000835</t>
  </si>
  <si>
    <t xml:space="preserve">PED000836</t>
  </si>
  <si>
    <t xml:space="preserve">PED000837</t>
  </si>
  <si>
    <t xml:space="preserve">PED000838</t>
  </si>
  <si>
    <t xml:space="preserve">PED000839</t>
  </si>
  <si>
    <t xml:space="preserve">PED000840</t>
  </si>
  <si>
    <t xml:space="preserve">PED000841</t>
  </si>
  <si>
    <t xml:space="preserve">PED000842</t>
  </si>
  <si>
    <t xml:space="preserve">PED000843</t>
  </si>
  <si>
    <t xml:space="preserve">PED000844</t>
  </si>
  <si>
    <t xml:space="preserve">PED000845</t>
  </si>
  <si>
    <t xml:space="preserve">PED000846</t>
  </si>
  <si>
    <t xml:space="preserve">PED000847</t>
  </si>
  <si>
    <t xml:space="preserve">PED000848</t>
  </si>
  <si>
    <t xml:space="preserve">PED000849</t>
  </si>
  <si>
    <t xml:space="preserve">PED000850</t>
  </si>
  <si>
    <t xml:space="preserve">PED000851</t>
  </si>
  <si>
    <t xml:space="preserve">PED000852</t>
  </si>
  <si>
    <t xml:space="preserve">PED000853</t>
  </si>
  <si>
    <t xml:space="preserve">PED000854</t>
  </si>
  <si>
    <t xml:space="preserve">PED000855</t>
  </si>
  <si>
    <t xml:space="preserve">PED000856</t>
  </si>
  <si>
    <t xml:space="preserve">PED000857</t>
  </si>
  <si>
    <t xml:space="preserve">PED000858</t>
  </si>
  <si>
    <t xml:space="preserve">PED000859</t>
  </si>
  <si>
    <t xml:space="preserve">PED000860</t>
  </si>
  <si>
    <t xml:space="preserve">PED000861</t>
  </si>
  <si>
    <t xml:space="preserve">PED000862</t>
  </si>
  <si>
    <t xml:space="preserve">PED000863</t>
  </si>
  <si>
    <t xml:space="preserve">PED000864</t>
  </si>
  <si>
    <t xml:space="preserve">PED000865</t>
  </si>
  <si>
    <t xml:space="preserve">PED000866</t>
  </si>
  <si>
    <t xml:space="preserve">PED000867</t>
  </si>
  <si>
    <t xml:space="preserve">PED000868</t>
  </si>
  <si>
    <t xml:space="preserve">PED000869</t>
  </si>
  <si>
    <t xml:space="preserve">PED000870</t>
  </si>
  <si>
    <t xml:space="preserve">PED000871</t>
  </si>
  <si>
    <t xml:space="preserve">PED000872</t>
  </si>
  <si>
    <t xml:space="preserve">PED000873</t>
  </si>
  <si>
    <t xml:space="preserve">PED000874</t>
  </si>
  <si>
    <t xml:space="preserve">PED000875</t>
  </si>
  <si>
    <t xml:space="preserve">PED000876</t>
  </si>
  <si>
    <t xml:space="preserve">PED000877</t>
  </si>
  <si>
    <t xml:space="preserve">PED000878</t>
  </si>
  <si>
    <t xml:space="preserve">PED000879</t>
  </si>
  <si>
    <t xml:space="preserve">PED000880</t>
  </si>
  <si>
    <t xml:space="preserve">PED000881</t>
  </si>
  <si>
    <t xml:space="preserve">PED000882</t>
  </si>
  <si>
    <t xml:space="preserve">PED000883</t>
  </si>
  <si>
    <t xml:space="preserve">PED000884</t>
  </si>
  <si>
    <t xml:space="preserve">PED000885</t>
  </si>
  <si>
    <t xml:space="preserve">PED000886</t>
  </si>
  <si>
    <t xml:space="preserve">PED000887</t>
  </si>
  <si>
    <t xml:space="preserve">PED000888</t>
  </si>
  <si>
    <t xml:space="preserve">PED000889</t>
  </si>
  <si>
    <t xml:space="preserve">PED000890</t>
  </si>
  <si>
    <t xml:space="preserve">PED000891</t>
  </si>
  <si>
    <t xml:space="preserve">PED000892</t>
  </si>
  <si>
    <t xml:space="preserve">PED000893</t>
  </si>
  <si>
    <t xml:space="preserve">PED000894</t>
  </si>
  <si>
    <t xml:space="preserve">PED000895</t>
  </si>
  <si>
    <t xml:space="preserve">PED000896</t>
  </si>
  <si>
    <t xml:space="preserve">PED000897</t>
  </si>
  <si>
    <t xml:space="preserve">PED000898</t>
  </si>
  <si>
    <t xml:space="preserve">PED000899</t>
  </si>
  <si>
    <t xml:space="preserve">PED000900</t>
  </si>
  <si>
    <t xml:space="preserve">PED000901</t>
  </si>
  <si>
    <t xml:space="preserve">PED000902</t>
  </si>
  <si>
    <t xml:space="preserve">PED000903</t>
  </si>
  <si>
    <t xml:space="preserve">PED000904</t>
  </si>
  <si>
    <t xml:space="preserve">PED000905</t>
  </si>
  <si>
    <t xml:space="preserve">PED000906</t>
  </si>
  <si>
    <t xml:space="preserve">PED000907</t>
  </si>
  <si>
    <t xml:space="preserve">PED000908</t>
  </si>
  <si>
    <t xml:space="preserve">PED000909</t>
  </si>
  <si>
    <t xml:space="preserve">PED000910</t>
  </si>
  <si>
    <t xml:space="preserve">PED000911</t>
  </si>
  <si>
    <t xml:space="preserve">PED000912</t>
  </si>
  <si>
    <t xml:space="preserve">PED000913</t>
  </si>
  <si>
    <t xml:space="preserve">PED000914</t>
  </si>
  <si>
    <t xml:space="preserve">PED000915</t>
  </si>
  <si>
    <t xml:space="preserve">PED000916</t>
  </si>
  <si>
    <t xml:space="preserve">PED000917</t>
  </si>
  <si>
    <t xml:space="preserve">PED000918</t>
  </si>
  <si>
    <t xml:space="preserve">PED000919</t>
  </si>
  <si>
    <t xml:space="preserve">PED000920</t>
  </si>
  <si>
    <t xml:space="preserve">PED000921</t>
  </si>
  <si>
    <t xml:space="preserve">PED000922</t>
  </si>
  <si>
    <t xml:space="preserve">PED000923</t>
  </si>
  <si>
    <t xml:space="preserve">PED000924</t>
  </si>
  <si>
    <t xml:space="preserve">PED000925</t>
  </si>
  <si>
    <t xml:space="preserve">PED000926</t>
  </si>
  <si>
    <t xml:space="preserve">PED000927</t>
  </si>
  <si>
    <t xml:space="preserve">PED000928</t>
  </si>
  <si>
    <t xml:space="preserve">PED000929</t>
  </si>
  <si>
    <t xml:space="preserve">PED000930</t>
  </si>
  <si>
    <t xml:space="preserve">PED000931</t>
  </si>
  <si>
    <t xml:space="preserve">PED000932</t>
  </si>
  <si>
    <t xml:space="preserve">PED000933</t>
  </si>
  <si>
    <t xml:space="preserve">PED000934</t>
  </si>
  <si>
    <t xml:space="preserve">PED000935</t>
  </si>
  <si>
    <t xml:space="preserve">PED000936</t>
  </si>
  <si>
    <t xml:space="preserve">PED000937</t>
  </si>
  <si>
    <t xml:space="preserve">PED000938</t>
  </si>
  <si>
    <t xml:space="preserve">PED000939</t>
  </si>
  <si>
    <t xml:space="preserve">PED000940</t>
  </si>
  <si>
    <t xml:space="preserve">PED000941</t>
  </si>
  <si>
    <t xml:space="preserve">PED000942</t>
  </si>
  <si>
    <t xml:space="preserve">PED000943</t>
  </si>
  <si>
    <t xml:space="preserve">PED000944</t>
  </si>
  <si>
    <t xml:space="preserve">PED000945</t>
  </si>
  <si>
    <t xml:space="preserve">PED000946</t>
  </si>
  <si>
    <t xml:space="preserve">PED000947</t>
  </si>
  <si>
    <t xml:space="preserve">PED000948</t>
  </si>
  <si>
    <t xml:space="preserve">PED000949</t>
  </si>
  <si>
    <t xml:space="preserve">PED000950</t>
  </si>
  <si>
    <t xml:space="preserve">PED000951</t>
  </si>
  <si>
    <t xml:space="preserve">PED000952</t>
  </si>
  <si>
    <t xml:space="preserve">PED000953</t>
  </si>
  <si>
    <t xml:space="preserve">PED000954</t>
  </si>
  <si>
    <t xml:space="preserve">PED000955</t>
  </si>
  <si>
    <t xml:space="preserve">PED000956</t>
  </si>
  <si>
    <t xml:space="preserve">PED000957</t>
  </si>
  <si>
    <t xml:space="preserve">PED000958</t>
  </si>
  <si>
    <t xml:space="preserve">PED000959</t>
  </si>
  <si>
    <t xml:space="preserve">PED000960</t>
  </si>
  <si>
    <t xml:space="preserve">PED000961</t>
  </si>
  <si>
    <t xml:space="preserve">PED000962</t>
  </si>
  <si>
    <t xml:space="preserve">PED000963</t>
  </si>
  <si>
    <t xml:space="preserve">PED000964</t>
  </si>
  <si>
    <t xml:space="preserve">PED000965</t>
  </si>
  <si>
    <t xml:space="preserve">PED000966</t>
  </si>
  <si>
    <t xml:space="preserve">PED000967</t>
  </si>
  <si>
    <t xml:space="preserve">PED000968</t>
  </si>
  <si>
    <t xml:space="preserve">PED000969</t>
  </si>
  <si>
    <t xml:space="preserve">PED000970</t>
  </si>
  <si>
    <t xml:space="preserve">PED000971</t>
  </si>
  <si>
    <t xml:space="preserve">PED000972</t>
  </si>
  <si>
    <t xml:space="preserve">PED000973</t>
  </si>
  <si>
    <t xml:space="preserve">PED000974</t>
  </si>
  <si>
    <t xml:space="preserve">PED000975</t>
  </si>
  <si>
    <t xml:space="preserve">PED000976</t>
  </si>
  <si>
    <t xml:space="preserve">PED000977</t>
  </si>
  <si>
    <t xml:space="preserve">PED000978</t>
  </si>
  <si>
    <t xml:space="preserve">PED000979</t>
  </si>
  <si>
    <t xml:space="preserve">PED000980</t>
  </si>
  <si>
    <t xml:space="preserve">PED000981</t>
  </si>
  <si>
    <t xml:space="preserve">PED000982</t>
  </si>
  <si>
    <t xml:space="preserve">PED000983</t>
  </si>
  <si>
    <t xml:space="preserve">PED000984</t>
  </si>
  <si>
    <t xml:space="preserve">PED000985</t>
  </si>
  <si>
    <t xml:space="preserve">PED000986</t>
  </si>
  <si>
    <t xml:space="preserve">PED000987</t>
  </si>
  <si>
    <t xml:space="preserve">PED000988</t>
  </si>
  <si>
    <t xml:space="preserve">PED000989</t>
  </si>
  <si>
    <t xml:space="preserve">PED000990</t>
  </si>
  <si>
    <t xml:space="preserve">PED000991</t>
  </si>
  <si>
    <t xml:space="preserve">PED000992</t>
  </si>
  <si>
    <t xml:space="preserve">PED000993</t>
  </si>
  <si>
    <t xml:space="preserve">PED000994</t>
  </si>
  <si>
    <t xml:space="preserve">PED000995</t>
  </si>
  <si>
    <t xml:space="preserve">PED000996</t>
  </si>
  <si>
    <t xml:space="preserve">PED000997</t>
  </si>
  <si>
    <t xml:space="preserve">PED000998</t>
  </si>
  <si>
    <t xml:space="preserve">PED000999</t>
  </si>
  <si>
    <t xml:space="preserve">PED001000</t>
  </si>
  <si>
    <t xml:space="preserve">PED001001</t>
  </si>
  <si>
    <t xml:space="preserve">PED001002</t>
  </si>
  <si>
    <t xml:space="preserve">PED001003</t>
  </si>
  <si>
    <t xml:space="preserve">PED001004</t>
  </si>
  <si>
    <t xml:space="preserve">PED001005</t>
  </si>
  <si>
    <t xml:space="preserve">PED001006</t>
  </si>
  <si>
    <t xml:space="preserve">PED001007</t>
  </si>
  <si>
    <t xml:space="preserve">PED001008</t>
  </si>
  <si>
    <t xml:space="preserve">PED001009</t>
  </si>
  <si>
    <t xml:space="preserve">PED001010</t>
  </si>
  <si>
    <t xml:space="preserve">PED001011</t>
  </si>
  <si>
    <t xml:space="preserve">PED001012</t>
  </si>
  <si>
    <t xml:space="preserve">PED001013</t>
  </si>
  <si>
    <t xml:space="preserve">PED001014</t>
  </si>
  <si>
    <t xml:space="preserve">PED001015</t>
  </si>
  <si>
    <t xml:space="preserve">PED001016</t>
  </si>
  <si>
    <t xml:space="preserve">PED001017</t>
  </si>
  <si>
    <t xml:space="preserve">PED001018</t>
  </si>
  <si>
    <t xml:space="preserve">PED001019</t>
  </si>
  <si>
    <t xml:space="preserve">PED001020</t>
  </si>
  <si>
    <t xml:space="preserve">PED001021</t>
  </si>
  <si>
    <t xml:space="preserve">PED001022</t>
  </si>
  <si>
    <t xml:space="preserve">PED001023</t>
  </si>
  <si>
    <t xml:space="preserve">PED001024</t>
  </si>
  <si>
    <t xml:space="preserve">PED001025</t>
  </si>
  <si>
    <t xml:space="preserve">PED001026</t>
  </si>
  <si>
    <t xml:space="preserve">PED001027</t>
  </si>
  <si>
    <t xml:space="preserve">PED001028</t>
  </si>
  <si>
    <t xml:space="preserve">PED001029</t>
  </si>
  <si>
    <t xml:space="preserve">PED001030</t>
  </si>
  <si>
    <t xml:space="preserve">PED001031</t>
  </si>
  <si>
    <t xml:space="preserve">PED001032</t>
  </si>
  <si>
    <t xml:space="preserve">PED001033</t>
  </si>
  <si>
    <t xml:space="preserve">PED001034</t>
  </si>
  <si>
    <t xml:space="preserve">PED001035</t>
  </si>
  <si>
    <t xml:space="preserve">PED001036</t>
  </si>
  <si>
    <t xml:space="preserve">PED001037</t>
  </si>
  <si>
    <t xml:space="preserve">PED001038</t>
  </si>
  <si>
    <t xml:space="preserve">PED001039</t>
  </si>
  <si>
    <t xml:space="preserve">PED001040</t>
  </si>
  <si>
    <t xml:space="preserve">PED001041</t>
  </si>
  <si>
    <t xml:space="preserve">PED001042</t>
  </si>
  <si>
    <t xml:space="preserve">PED001043</t>
  </si>
  <si>
    <t xml:space="preserve">PED001044</t>
  </si>
  <si>
    <t xml:space="preserve">PED001045</t>
  </si>
  <si>
    <t xml:space="preserve">PED001046</t>
  </si>
  <si>
    <t xml:space="preserve">PED001047</t>
  </si>
  <si>
    <t xml:space="preserve">PED001048</t>
  </si>
  <si>
    <t xml:space="preserve">PED001049</t>
  </si>
  <si>
    <t xml:space="preserve">PED001050</t>
  </si>
  <si>
    <t xml:space="preserve">PED001051</t>
  </si>
  <si>
    <t xml:space="preserve">PED001052</t>
  </si>
  <si>
    <t xml:space="preserve">PED001053</t>
  </si>
  <si>
    <t xml:space="preserve">PED001054</t>
  </si>
  <si>
    <t xml:space="preserve">PED001055</t>
  </si>
  <si>
    <t xml:space="preserve">PED001056</t>
  </si>
  <si>
    <t xml:space="preserve">PED001057</t>
  </si>
  <si>
    <t xml:space="preserve">PED001058</t>
  </si>
  <si>
    <t xml:space="preserve">PED001059</t>
  </si>
  <si>
    <t xml:space="preserve">PED001060</t>
  </si>
  <si>
    <t xml:space="preserve">PED001061</t>
  </si>
  <si>
    <t xml:space="preserve">PED001062</t>
  </si>
  <si>
    <t xml:space="preserve">PED001063</t>
  </si>
  <si>
    <t xml:space="preserve">PED001064</t>
  </si>
  <si>
    <t xml:space="preserve">PED001065</t>
  </si>
  <si>
    <t xml:space="preserve">PED001066</t>
  </si>
  <si>
    <t xml:space="preserve">PED001067</t>
  </si>
  <si>
    <t xml:space="preserve">PED001068</t>
  </si>
  <si>
    <t xml:space="preserve">PED001069</t>
  </si>
  <si>
    <t xml:space="preserve">PED001070</t>
  </si>
  <si>
    <t xml:space="preserve">PED001071</t>
  </si>
  <si>
    <t xml:space="preserve">PED001072</t>
  </si>
  <si>
    <t xml:space="preserve">PED001073</t>
  </si>
  <si>
    <t xml:space="preserve">PED001074</t>
  </si>
  <si>
    <t xml:space="preserve">PED001075</t>
  </si>
  <si>
    <t xml:space="preserve">PED001076</t>
  </si>
  <si>
    <t xml:space="preserve">PED001077</t>
  </si>
  <si>
    <t xml:space="preserve">PED001078</t>
  </si>
  <si>
    <t xml:space="preserve">PED001079</t>
  </si>
  <si>
    <t xml:space="preserve">PED001080</t>
  </si>
  <si>
    <t xml:space="preserve">PED001081</t>
  </si>
  <si>
    <t xml:space="preserve">PED001082</t>
  </si>
  <si>
    <t xml:space="preserve">PED001083</t>
  </si>
  <si>
    <t xml:space="preserve">PED001084</t>
  </si>
  <si>
    <t xml:space="preserve">PED001085</t>
  </si>
  <si>
    <t xml:space="preserve">PED001086</t>
  </si>
  <si>
    <t xml:space="preserve">PED001087</t>
  </si>
  <si>
    <t xml:space="preserve">PED001088</t>
  </si>
  <si>
    <t xml:space="preserve">PED001089</t>
  </si>
  <si>
    <t xml:space="preserve">PED001090</t>
  </si>
  <si>
    <t xml:space="preserve">PED001091</t>
  </si>
  <si>
    <t xml:space="preserve">PED001092</t>
  </si>
  <si>
    <t xml:space="preserve">PED001093</t>
  </si>
  <si>
    <t xml:space="preserve">PED001094</t>
  </si>
  <si>
    <t xml:space="preserve">PED001095</t>
  </si>
  <si>
    <t xml:space="preserve">PED001096</t>
  </si>
  <si>
    <t xml:space="preserve">PED001097</t>
  </si>
  <si>
    <t xml:space="preserve">PED001098</t>
  </si>
  <si>
    <t xml:space="preserve">PED001099</t>
  </si>
  <si>
    <t xml:space="preserve">PED001100</t>
  </si>
  <si>
    <t xml:space="preserve">PED001101</t>
  </si>
  <si>
    <t xml:space="preserve">PED001102</t>
  </si>
  <si>
    <t xml:space="preserve">PED001103</t>
  </si>
  <si>
    <t xml:space="preserve">PED001104</t>
  </si>
  <si>
    <t xml:space="preserve">PED001105</t>
  </si>
  <si>
    <t xml:space="preserve">PED001106</t>
  </si>
  <si>
    <t xml:space="preserve">PED001107</t>
  </si>
  <si>
    <t xml:space="preserve">PED001108</t>
  </si>
  <si>
    <t xml:space="preserve">PED001109</t>
  </si>
  <si>
    <t xml:space="preserve">PED001110</t>
  </si>
  <si>
    <t xml:space="preserve">PED001111</t>
  </si>
  <si>
    <t xml:space="preserve">PED001112</t>
  </si>
  <si>
    <t xml:space="preserve">PED001113</t>
  </si>
  <si>
    <t xml:space="preserve">PED001114</t>
  </si>
  <si>
    <t xml:space="preserve">PED001115</t>
  </si>
  <si>
    <t xml:space="preserve">PED001116</t>
  </si>
  <si>
    <t xml:space="preserve">PED001117</t>
  </si>
  <si>
    <t xml:space="preserve">PED001118</t>
  </si>
  <si>
    <t xml:space="preserve">PED001119</t>
  </si>
  <si>
    <t xml:space="preserve">PED001120</t>
  </si>
  <si>
    <t xml:space="preserve">PED001121</t>
  </si>
  <si>
    <t xml:space="preserve">PED001122</t>
  </si>
  <si>
    <t xml:space="preserve">PED001123</t>
  </si>
  <si>
    <t xml:space="preserve">PED001124</t>
  </si>
  <si>
    <t xml:space="preserve">PED001125</t>
  </si>
  <si>
    <t xml:space="preserve">PED001126</t>
  </si>
  <si>
    <t xml:space="preserve">PED001127</t>
  </si>
  <si>
    <t xml:space="preserve">PED001128</t>
  </si>
  <si>
    <t xml:space="preserve">PED001129</t>
  </si>
  <si>
    <t xml:space="preserve">PED001130</t>
  </si>
  <si>
    <t xml:space="preserve">PED001131</t>
  </si>
  <si>
    <t xml:space="preserve">PED001132</t>
  </si>
  <si>
    <t xml:space="preserve">PED001133</t>
  </si>
  <si>
    <t xml:space="preserve">PED001134</t>
  </si>
  <si>
    <t xml:space="preserve">PED001135</t>
  </si>
  <si>
    <t xml:space="preserve">PED001136</t>
  </si>
  <si>
    <t xml:space="preserve">PED001137</t>
  </si>
  <si>
    <t xml:space="preserve">PED001138</t>
  </si>
  <si>
    <t xml:space="preserve">PED001139</t>
  </si>
  <si>
    <t xml:space="preserve">PED001140</t>
  </si>
  <si>
    <t xml:space="preserve">PED001141</t>
  </si>
  <si>
    <t xml:space="preserve">PED001142</t>
  </si>
  <si>
    <t xml:space="preserve">PED001143</t>
  </si>
  <si>
    <t xml:space="preserve">PED001144</t>
  </si>
  <si>
    <t xml:space="preserve">PED001145</t>
  </si>
  <si>
    <t xml:space="preserve">PED001146</t>
  </si>
  <si>
    <t xml:space="preserve">PED001147</t>
  </si>
  <si>
    <t xml:space="preserve">PED001148</t>
  </si>
  <si>
    <t xml:space="preserve">PED001149</t>
  </si>
  <si>
    <t xml:space="preserve">PED001150</t>
  </si>
  <si>
    <t xml:space="preserve">PED001151</t>
  </si>
  <si>
    <t xml:space="preserve">PED001152</t>
  </si>
  <si>
    <t xml:space="preserve">PED001153</t>
  </si>
  <si>
    <t xml:space="preserve">PED001154</t>
  </si>
  <si>
    <t xml:space="preserve">PED001155</t>
  </si>
  <si>
    <t xml:space="preserve">PED001156</t>
  </si>
  <si>
    <t xml:space="preserve">PED001157</t>
  </si>
  <si>
    <t xml:space="preserve">PED001158</t>
  </si>
  <si>
    <t xml:space="preserve">PED001159</t>
  </si>
  <si>
    <t xml:space="preserve">PED001160</t>
  </si>
  <si>
    <t xml:space="preserve">PED001161</t>
  </si>
  <si>
    <t xml:space="preserve">PED001162</t>
  </si>
  <si>
    <t xml:space="preserve">PED001163</t>
  </si>
  <si>
    <t xml:space="preserve">PED001164</t>
  </si>
  <si>
    <t xml:space="preserve">PED001165</t>
  </si>
  <si>
    <t xml:space="preserve">PED001166</t>
  </si>
  <si>
    <t xml:space="preserve">PED001167</t>
  </si>
  <si>
    <t xml:space="preserve">PED001168</t>
  </si>
  <si>
    <t xml:space="preserve">PED001169</t>
  </si>
  <si>
    <t xml:space="preserve">PED001170</t>
  </si>
  <si>
    <t xml:space="preserve">PED001171</t>
  </si>
  <si>
    <t xml:space="preserve">PED001172</t>
  </si>
  <si>
    <t xml:space="preserve">PED001173</t>
  </si>
  <si>
    <t xml:space="preserve">PED001174</t>
  </si>
  <si>
    <t xml:space="preserve">PED001175</t>
  </si>
  <si>
    <t xml:space="preserve">PED001176</t>
  </si>
  <si>
    <t xml:space="preserve">PED001177</t>
  </si>
  <si>
    <t xml:space="preserve">PED001178</t>
  </si>
  <si>
    <t xml:space="preserve">PED001179</t>
  </si>
  <si>
    <t xml:space="preserve">PED001180</t>
  </si>
  <si>
    <t xml:space="preserve">PED001181</t>
  </si>
  <si>
    <t xml:space="preserve">PED001182</t>
  </si>
  <si>
    <t xml:space="preserve">PED001183</t>
  </si>
  <si>
    <t xml:space="preserve">PED001184</t>
  </si>
  <si>
    <t xml:space="preserve">PED001185</t>
  </si>
  <si>
    <t xml:space="preserve">PED001186</t>
  </si>
  <si>
    <t xml:space="preserve">PED001187</t>
  </si>
  <si>
    <t xml:space="preserve">PED001188</t>
  </si>
  <si>
    <t xml:space="preserve">PED001189</t>
  </si>
  <si>
    <t xml:space="preserve">PED001190</t>
  </si>
  <si>
    <t xml:space="preserve">PED001191</t>
  </si>
  <si>
    <t xml:space="preserve">PED001192</t>
  </si>
  <si>
    <t xml:space="preserve">PED001193</t>
  </si>
  <si>
    <t xml:space="preserve">PED001194</t>
  </si>
  <si>
    <t xml:space="preserve">PED001195</t>
  </si>
  <si>
    <t xml:space="preserve">PED001196</t>
  </si>
  <si>
    <t xml:space="preserve">PED001197</t>
  </si>
  <si>
    <t xml:space="preserve">PED001198</t>
  </si>
  <si>
    <t xml:space="preserve">PED001199</t>
  </si>
  <si>
    <t xml:space="preserve">PED001200</t>
  </si>
  <si>
    <t xml:space="preserve">PED001201</t>
  </si>
  <si>
    <t xml:space="preserve">PED001202</t>
  </si>
  <si>
    <t xml:space="preserve">PED001203</t>
  </si>
  <si>
    <t xml:space="preserve">PED001204</t>
  </si>
  <si>
    <t xml:space="preserve">PED001205</t>
  </si>
  <si>
    <t xml:space="preserve">PED001206</t>
  </si>
  <si>
    <t xml:space="preserve">PED001207</t>
  </si>
  <si>
    <t xml:space="preserve">PED001208</t>
  </si>
  <si>
    <t xml:space="preserve">PED001209</t>
  </si>
  <si>
    <t xml:space="preserve">PED001210</t>
  </si>
  <si>
    <t xml:space="preserve">PED001211</t>
  </si>
  <si>
    <t xml:space="preserve">PED001212</t>
  </si>
  <si>
    <t xml:space="preserve">PED001213</t>
  </si>
  <si>
    <t xml:space="preserve">PED001214</t>
  </si>
  <si>
    <t xml:space="preserve">PED001215</t>
  </si>
  <si>
    <t xml:space="preserve">PED001216</t>
  </si>
  <si>
    <t xml:space="preserve">PED001217</t>
  </si>
  <si>
    <t xml:space="preserve">PED001218</t>
  </si>
  <si>
    <t xml:space="preserve">PED001219</t>
  </si>
  <si>
    <t xml:space="preserve">PED001220</t>
  </si>
  <si>
    <t xml:space="preserve">PED001221</t>
  </si>
  <si>
    <t xml:space="preserve">PED001222</t>
  </si>
  <si>
    <t xml:space="preserve">PED001223</t>
  </si>
  <si>
    <t xml:space="preserve">PED001224</t>
  </si>
  <si>
    <t xml:space="preserve">PED001225</t>
  </si>
  <si>
    <t xml:space="preserve">PED001226</t>
  </si>
  <si>
    <t xml:space="preserve">PED001227</t>
  </si>
  <si>
    <t xml:space="preserve">PED001228</t>
  </si>
  <si>
    <t xml:space="preserve">PED001229</t>
  </si>
  <si>
    <t xml:space="preserve">PED001230</t>
  </si>
  <si>
    <t xml:space="preserve">PED001231</t>
  </si>
  <si>
    <t xml:space="preserve">PED001232</t>
  </si>
  <si>
    <t xml:space="preserve">PED001233</t>
  </si>
  <si>
    <t xml:space="preserve">PED001234</t>
  </si>
  <si>
    <t xml:space="preserve">PED001235</t>
  </si>
  <si>
    <t xml:space="preserve">PED001236</t>
  </si>
  <si>
    <t xml:space="preserve">PED001237</t>
  </si>
  <si>
    <t xml:space="preserve">PED001238</t>
  </si>
  <si>
    <t xml:space="preserve">PED001239</t>
  </si>
  <si>
    <t xml:space="preserve">PED001240</t>
  </si>
  <si>
    <t xml:space="preserve">PED001241</t>
  </si>
  <si>
    <t xml:space="preserve">PED001242</t>
  </si>
  <si>
    <t xml:space="preserve">PED001243</t>
  </si>
  <si>
    <t xml:space="preserve">PED001244</t>
  </si>
  <si>
    <t xml:space="preserve">PED001245</t>
  </si>
  <si>
    <t xml:space="preserve">PED001246</t>
  </si>
  <si>
    <t xml:space="preserve">PED001247</t>
  </si>
  <si>
    <t xml:space="preserve">PED001248</t>
  </si>
  <si>
    <t xml:space="preserve">PED001249</t>
  </si>
  <si>
    <t xml:space="preserve">PED001250</t>
  </si>
  <si>
    <t xml:space="preserve">PED001251</t>
  </si>
  <si>
    <t xml:space="preserve">PED001252</t>
  </si>
  <si>
    <t xml:space="preserve">PED001253</t>
  </si>
  <si>
    <t xml:space="preserve">PED001254</t>
  </si>
  <si>
    <t xml:space="preserve">PED001255</t>
  </si>
  <si>
    <t xml:space="preserve">PED001256</t>
  </si>
  <si>
    <t xml:space="preserve">PED001257</t>
  </si>
  <si>
    <t xml:space="preserve">PED001258</t>
  </si>
  <si>
    <t xml:space="preserve">PED001259</t>
  </si>
  <si>
    <t xml:space="preserve">PED001260</t>
  </si>
  <si>
    <t xml:space="preserve">PED001261</t>
  </si>
  <si>
    <t xml:space="preserve">PED001262</t>
  </si>
  <si>
    <t xml:space="preserve">PED001263</t>
  </si>
  <si>
    <t xml:space="preserve">PED001264</t>
  </si>
  <si>
    <t xml:space="preserve">PED001265</t>
  </si>
  <si>
    <t xml:space="preserve">PED001266</t>
  </si>
  <si>
    <t xml:space="preserve">PED001267</t>
  </si>
  <si>
    <t xml:space="preserve">PED001268</t>
  </si>
  <si>
    <t xml:space="preserve">PED001269</t>
  </si>
  <si>
    <t xml:space="preserve">PED001270</t>
  </si>
  <si>
    <t xml:space="preserve">PED001271</t>
  </si>
  <si>
    <t xml:space="preserve">PED001272</t>
  </si>
  <si>
    <t xml:space="preserve">PED001273</t>
  </si>
  <si>
    <t xml:space="preserve">PED001274</t>
  </si>
  <si>
    <t xml:space="preserve">PED001275</t>
  </si>
  <si>
    <t xml:space="preserve">PED001276</t>
  </si>
  <si>
    <t xml:space="preserve">PED001277</t>
  </si>
  <si>
    <t xml:space="preserve">PED001278</t>
  </si>
  <si>
    <t xml:space="preserve">PED001279</t>
  </si>
  <si>
    <t xml:space="preserve">PED001280</t>
  </si>
  <si>
    <t xml:space="preserve">PED001281</t>
  </si>
  <si>
    <t xml:space="preserve">PED001282</t>
  </si>
  <si>
    <t xml:space="preserve">PED001283</t>
  </si>
  <si>
    <t xml:space="preserve">PED001284</t>
  </si>
  <si>
    <t xml:space="preserve">PED001285</t>
  </si>
  <si>
    <t xml:space="preserve">PED001286</t>
  </si>
  <si>
    <t xml:space="preserve">PED001287</t>
  </si>
  <si>
    <t xml:space="preserve">PED001288</t>
  </si>
  <si>
    <t xml:space="preserve">PED001289</t>
  </si>
  <si>
    <t xml:space="preserve">PED001290</t>
  </si>
  <si>
    <t xml:space="preserve">PED001291</t>
  </si>
  <si>
    <t xml:space="preserve">PED001292</t>
  </si>
  <si>
    <t xml:space="preserve">PED001293</t>
  </si>
  <si>
    <t xml:space="preserve">PED001294</t>
  </si>
  <si>
    <t xml:space="preserve">PED001295</t>
  </si>
  <si>
    <t xml:space="preserve">PED001296</t>
  </si>
  <si>
    <t xml:space="preserve">PED001297</t>
  </si>
  <si>
    <t xml:space="preserve">PED001298</t>
  </si>
  <si>
    <t xml:space="preserve">PED001299</t>
  </si>
  <si>
    <t xml:space="preserve">PED001300</t>
  </si>
  <si>
    <t xml:space="preserve">PED001301</t>
  </si>
  <si>
    <t xml:space="preserve">PED001302</t>
  </si>
  <si>
    <t xml:space="preserve">PED001303</t>
  </si>
  <si>
    <t xml:space="preserve">PED001304</t>
  </si>
  <si>
    <t xml:space="preserve">PED001305</t>
  </si>
  <si>
    <t xml:space="preserve">PED001306</t>
  </si>
  <si>
    <t xml:space="preserve">PED001307</t>
  </si>
  <si>
    <t xml:space="preserve">PED001308</t>
  </si>
  <si>
    <t xml:space="preserve">PED001309</t>
  </si>
  <si>
    <t xml:space="preserve">PED001310</t>
  </si>
  <si>
    <t xml:space="preserve">PED001311</t>
  </si>
  <si>
    <t xml:space="preserve">PED001312</t>
  </si>
  <si>
    <t xml:space="preserve">PED001313</t>
  </si>
  <si>
    <t xml:space="preserve">PED001314</t>
  </si>
  <si>
    <t xml:space="preserve">PED001315</t>
  </si>
  <si>
    <t xml:space="preserve">PED001316</t>
  </si>
  <si>
    <t xml:space="preserve">PED001317</t>
  </si>
  <si>
    <t xml:space="preserve">PED001318</t>
  </si>
  <si>
    <t xml:space="preserve">PED001319</t>
  </si>
  <si>
    <t xml:space="preserve">PED001320</t>
  </si>
  <si>
    <t xml:space="preserve">PED001321</t>
  </si>
  <si>
    <t xml:space="preserve">PED001322</t>
  </si>
  <si>
    <t xml:space="preserve">PED001323</t>
  </si>
  <si>
    <t xml:space="preserve">PED001324</t>
  </si>
  <si>
    <t xml:space="preserve">PED001325</t>
  </si>
  <si>
    <t xml:space="preserve">PED001326</t>
  </si>
  <si>
    <t xml:space="preserve">PED001327</t>
  </si>
  <si>
    <t xml:space="preserve">PED001328</t>
  </si>
  <si>
    <t xml:space="preserve">PED001329</t>
  </si>
  <si>
    <t xml:space="preserve">PED001330</t>
  </si>
  <si>
    <t xml:space="preserve">PED001331</t>
  </si>
  <si>
    <t xml:space="preserve">PED001332</t>
  </si>
  <si>
    <t xml:space="preserve">PED001333</t>
  </si>
  <si>
    <t xml:space="preserve">PED001334</t>
  </si>
  <si>
    <t xml:space="preserve">PED001335</t>
  </si>
  <si>
    <t xml:space="preserve">PED001336</t>
  </si>
  <si>
    <t xml:space="preserve">PED001337</t>
  </si>
  <si>
    <t xml:space="preserve">PED001338</t>
  </si>
  <si>
    <t xml:space="preserve">PED001339</t>
  </si>
  <si>
    <t xml:space="preserve">PED001340</t>
  </si>
  <si>
    <t xml:space="preserve">PED001341</t>
  </si>
  <si>
    <t xml:space="preserve">PED001342</t>
  </si>
  <si>
    <t xml:space="preserve">PED001343</t>
  </si>
  <si>
    <t xml:space="preserve">PED001344</t>
  </si>
  <si>
    <t xml:space="preserve">PED001345</t>
  </si>
  <si>
    <t xml:space="preserve">PED001346</t>
  </si>
  <si>
    <t xml:space="preserve">PED001347</t>
  </si>
  <si>
    <t xml:space="preserve">PED001348</t>
  </si>
  <si>
    <t xml:space="preserve">PED001349</t>
  </si>
  <si>
    <t xml:space="preserve">PED001350</t>
  </si>
  <si>
    <t xml:space="preserve">PED001351</t>
  </si>
  <si>
    <t xml:space="preserve">PED001352</t>
  </si>
  <si>
    <t xml:space="preserve">PED001353</t>
  </si>
  <si>
    <t xml:space="preserve">PED001354</t>
  </si>
  <si>
    <t xml:space="preserve">PED001355</t>
  </si>
  <si>
    <t xml:space="preserve">PED001356</t>
  </si>
  <si>
    <t xml:space="preserve">PED001357</t>
  </si>
  <si>
    <t xml:space="preserve">PED001358</t>
  </si>
  <si>
    <t xml:space="preserve">PED001359</t>
  </si>
  <si>
    <t xml:space="preserve">PED001360</t>
  </si>
  <si>
    <t xml:space="preserve">PED001361</t>
  </si>
  <si>
    <t xml:space="preserve">PED001362</t>
  </si>
  <si>
    <t xml:space="preserve">PED001363</t>
  </si>
  <si>
    <t xml:space="preserve">PED001364</t>
  </si>
  <si>
    <t xml:space="preserve">PED001365</t>
  </si>
  <si>
    <t xml:space="preserve">PED001366</t>
  </si>
  <si>
    <t xml:space="preserve">PED001367</t>
  </si>
  <si>
    <t xml:space="preserve">PED001368</t>
  </si>
  <si>
    <t xml:space="preserve">PED001369</t>
  </si>
  <si>
    <t xml:space="preserve">PED001370</t>
  </si>
  <si>
    <t xml:space="preserve">PED001371</t>
  </si>
  <si>
    <t xml:space="preserve">PED001372</t>
  </si>
  <si>
    <t xml:space="preserve">PED001373</t>
  </si>
  <si>
    <t xml:space="preserve">PED001374</t>
  </si>
  <si>
    <t xml:space="preserve">PED001375</t>
  </si>
  <si>
    <t xml:space="preserve">PED001376</t>
  </si>
  <si>
    <t xml:space="preserve">PED001377</t>
  </si>
  <si>
    <t xml:space="preserve">PED001378</t>
  </si>
  <si>
    <t xml:space="preserve">PED001379</t>
  </si>
  <si>
    <t xml:space="preserve">PED001380</t>
  </si>
  <si>
    <t xml:space="preserve">PED001381</t>
  </si>
  <si>
    <t xml:space="preserve">PED001382</t>
  </si>
  <si>
    <t xml:space="preserve">PED001383</t>
  </si>
  <si>
    <t xml:space="preserve">PED001384</t>
  </si>
  <si>
    <t xml:space="preserve">PED001385</t>
  </si>
  <si>
    <t xml:space="preserve">PED001386</t>
  </si>
  <si>
    <t xml:space="preserve">PED001387</t>
  </si>
  <si>
    <t xml:space="preserve">PED001388</t>
  </si>
  <si>
    <t xml:space="preserve">PED001389</t>
  </si>
  <si>
    <t xml:space="preserve">PED001390</t>
  </si>
  <si>
    <t xml:space="preserve">PED001391</t>
  </si>
  <si>
    <t xml:space="preserve">PED001392</t>
  </si>
  <si>
    <t xml:space="preserve">PED001393</t>
  </si>
  <si>
    <t xml:space="preserve">PED001394</t>
  </si>
  <si>
    <t xml:space="preserve">PED001395</t>
  </si>
  <si>
    <t xml:space="preserve">PED001396</t>
  </si>
  <si>
    <t xml:space="preserve">PED001397</t>
  </si>
  <si>
    <t xml:space="preserve">PED001398</t>
  </si>
  <si>
    <t xml:space="preserve">PED001399</t>
  </si>
  <si>
    <t xml:space="preserve">PED001400</t>
  </si>
  <si>
    <t xml:space="preserve">PED001401</t>
  </si>
  <si>
    <t xml:space="preserve">PED001402</t>
  </si>
  <si>
    <t xml:space="preserve">PED001403</t>
  </si>
  <si>
    <t xml:space="preserve">PED001404</t>
  </si>
  <si>
    <t xml:space="preserve">PED001405</t>
  </si>
  <si>
    <t xml:space="preserve">PED001406</t>
  </si>
  <si>
    <t xml:space="preserve">PED001407</t>
  </si>
  <si>
    <t xml:space="preserve">PED001408</t>
  </si>
  <si>
    <t xml:space="preserve">PED001409</t>
  </si>
  <si>
    <t xml:space="preserve">PED001410</t>
  </si>
  <si>
    <t xml:space="preserve">PED001411</t>
  </si>
  <si>
    <t xml:space="preserve">PED001412</t>
  </si>
  <si>
    <t xml:space="preserve">PED001413</t>
  </si>
  <si>
    <t xml:space="preserve">PED001414</t>
  </si>
  <si>
    <t xml:space="preserve">PED001415</t>
  </si>
  <si>
    <t xml:space="preserve">PED001416</t>
  </si>
  <si>
    <t xml:space="preserve">PED001417</t>
  </si>
  <si>
    <t xml:space="preserve">PED001418</t>
  </si>
  <si>
    <t xml:space="preserve">PED001419</t>
  </si>
  <si>
    <t xml:space="preserve">PED001420</t>
  </si>
  <si>
    <t xml:space="preserve">PED001421</t>
  </si>
  <si>
    <t xml:space="preserve">PED001422</t>
  </si>
  <si>
    <t xml:space="preserve">PED001423</t>
  </si>
  <si>
    <t xml:space="preserve">PED001424</t>
  </si>
  <si>
    <t xml:space="preserve">PED001425</t>
  </si>
  <si>
    <t xml:space="preserve">PED001426</t>
  </si>
  <si>
    <t xml:space="preserve">PED001427</t>
  </si>
  <si>
    <t xml:space="preserve">PED001428</t>
  </si>
  <si>
    <t xml:space="preserve">PED001429</t>
  </si>
  <si>
    <t xml:space="preserve">PED001430</t>
  </si>
  <si>
    <t xml:space="preserve">PED001431</t>
  </si>
  <si>
    <t xml:space="preserve">PED001432</t>
  </si>
  <si>
    <t xml:space="preserve">PED001433</t>
  </si>
  <si>
    <t xml:space="preserve">PED001434</t>
  </si>
  <si>
    <t xml:space="preserve">PED001435</t>
  </si>
  <si>
    <t xml:space="preserve">PED001436</t>
  </si>
  <si>
    <t xml:space="preserve">PED001437</t>
  </si>
  <si>
    <t xml:space="preserve">PED001438</t>
  </si>
  <si>
    <t xml:space="preserve">PED001439</t>
  </si>
  <si>
    <t xml:space="preserve">PED001440</t>
  </si>
  <si>
    <t xml:space="preserve">PED001441</t>
  </si>
  <si>
    <t xml:space="preserve">PED001442</t>
  </si>
  <si>
    <t xml:space="preserve">PED001443</t>
  </si>
  <si>
    <t xml:space="preserve">PED001444</t>
  </si>
  <si>
    <t xml:space="preserve">PED001445</t>
  </si>
  <si>
    <t xml:space="preserve">PED001446</t>
  </si>
  <si>
    <t xml:space="preserve">PED001447</t>
  </si>
  <si>
    <t xml:space="preserve">PED001448</t>
  </si>
  <si>
    <t xml:space="preserve">PED001449</t>
  </si>
  <si>
    <t xml:space="preserve">PED001450</t>
  </si>
  <si>
    <t xml:space="preserve">PED001451</t>
  </si>
  <si>
    <t xml:space="preserve">PED001452</t>
  </si>
  <si>
    <t xml:space="preserve">PED001453</t>
  </si>
  <si>
    <t xml:space="preserve">PED001454</t>
  </si>
  <si>
    <t xml:space="preserve">PED001455</t>
  </si>
  <si>
    <t xml:space="preserve">PED001456</t>
  </si>
  <si>
    <t xml:space="preserve">PED001457</t>
  </si>
  <si>
    <t xml:space="preserve">PED001458</t>
  </si>
  <si>
    <t xml:space="preserve">PED001459</t>
  </si>
  <si>
    <t xml:space="preserve">PED001460</t>
  </si>
  <si>
    <t xml:space="preserve">PED001461</t>
  </si>
  <si>
    <t xml:space="preserve">PED001462</t>
  </si>
  <si>
    <t xml:space="preserve">PED001463</t>
  </si>
  <si>
    <t xml:space="preserve">PED001464</t>
  </si>
  <si>
    <t xml:space="preserve">PED001465</t>
  </si>
  <si>
    <t xml:space="preserve">PED001466</t>
  </si>
  <si>
    <t xml:space="preserve">PED001467</t>
  </si>
  <si>
    <t xml:space="preserve">PED001468</t>
  </si>
  <si>
    <t xml:space="preserve">PED001469</t>
  </si>
  <si>
    <t xml:space="preserve">PED001470</t>
  </si>
  <si>
    <t xml:space="preserve">PED001471</t>
  </si>
  <si>
    <t xml:space="preserve">PED001472</t>
  </si>
  <si>
    <t xml:space="preserve">PED001473</t>
  </si>
  <si>
    <t xml:space="preserve">PED001474</t>
  </si>
  <si>
    <t xml:space="preserve">PED001475</t>
  </si>
  <si>
    <t xml:space="preserve">PED001476</t>
  </si>
  <si>
    <t xml:space="preserve">PED001477</t>
  </si>
  <si>
    <t xml:space="preserve">PED001478</t>
  </si>
  <si>
    <t xml:space="preserve">PED001479</t>
  </si>
  <si>
    <t xml:space="preserve">PED001480</t>
  </si>
  <si>
    <t xml:space="preserve">PED001481</t>
  </si>
  <si>
    <t xml:space="preserve">PED001482</t>
  </si>
  <si>
    <t xml:space="preserve">PED001483</t>
  </si>
  <si>
    <t xml:space="preserve">PED001484</t>
  </si>
  <si>
    <t xml:space="preserve">PED001485</t>
  </si>
  <si>
    <t xml:space="preserve">PED001486</t>
  </si>
  <si>
    <t xml:space="preserve">PED001487</t>
  </si>
  <si>
    <t xml:space="preserve">PED001488</t>
  </si>
  <si>
    <t xml:space="preserve">PED001489</t>
  </si>
  <si>
    <t xml:space="preserve">PED001490</t>
  </si>
  <si>
    <t xml:space="preserve">PED001491</t>
  </si>
  <si>
    <t xml:space="preserve">PED001492</t>
  </si>
  <si>
    <t xml:space="preserve">PED001493</t>
  </si>
  <si>
    <t xml:space="preserve">PED001494</t>
  </si>
  <si>
    <t xml:space="preserve">PED001495</t>
  </si>
  <si>
    <t xml:space="preserve">PED001496</t>
  </si>
  <si>
    <t xml:space="preserve">PED001497</t>
  </si>
  <si>
    <t xml:space="preserve">PED001498</t>
  </si>
  <si>
    <t xml:space="preserve">PED001499</t>
  </si>
  <si>
    <t xml:space="preserve">PED001500</t>
  </si>
  <si>
    <t xml:space="preserve">PED001501</t>
  </si>
  <si>
    <t xml:space="preserve">PED001502</t>
  </si>
  <si>
    <t xml:space="preserve">PED001503</t>
  </si>
  <si>
    <t xml:space="preserve">PED001504</t>
  </si>
  <si>
    <t xml:space="preserve">PED001505</t>
  </si>
  <si>
    <t xml:space="preserve">PED001506</t>
  </si>
  <si>
    <t xml:space="preserve">PED001507</t>
  </si>
  <si>
    <t xml:space="preserve">PED001508</t>
  </si>
  <si>
    <t xml:space="preserve">PED001509</t>
  </si>
  <si>
    <t xml:space="preserve">PED001510</t>
  </si>
  <si>
    <t xml:space="preserve">PED001511</t>
  </si>
  <si>
    <t xml:space="preserve">PED001512</t>
  </si>
  <si>
    <t xml:space="preserve">PED001513</t>
  </si>
  <si>
    <t xml:space="preserve">PED001514</t>
  </si>
  <si>
    <t xml:space="preserve">PED001515</t>
  </si>
  <si>
    <t xml:space="preserve">PED001516</t>
  </si>
  <si>
    <t xml:space="preserve">PED001517</t>
  </si>
  <si>
    <t xml:space="preserve">PED001518</t>
  </si>
  <si>
    <t xml:space="preserve">PED001519</t>
  </si>
  <si>
    <t xml:space="preserve">PED001520</t>
  </si>
  <si>
    <t xml:space="preserve">PED001521</t>
  </si>
  <si>
    <t xml:space="preserve">PED001522</t>
  </si>
  <si>
    <t xml:space="preserve">PED001523</t>
  </si>
  <si>
    <t xml:space="preserve">PED001524</t>
  </si>
  <si>
    <t xml:space="preserve">PED001525</t>
  </si>
  <si>
    <t xml:space="preserve">PED001526</t>
  </si>
  <si>
    <t xml:space="preserve">PED001527</t>
  </si>
  <si>
    <t xml:space="preserve">PED001528</t>
  </si>
  <si>
    <t xml:space="preserve">PED001529</t>
  </si>
  <si>
    <t xml:space="preserve">PED001530</t>
  </si>
  <si>
    <t xml:space="preserve">PED001531</t>
  </si>
  <si>
    <t xml:space="preserve">PED001532</t>
  </si>
  <si>
    <t xml:space="preserve">PED001533</t>
  </si>
  <si>
    <t xml:space="preserve">PED001534</t>
  </si>
  <si>
    <t xml:space="preserve">PED001535</t>
  </si>
  <si>
    <t xml:space="preserve">PED001536</t>
  </si>
  <si>
    <t xml:space="preserve">PED001537</t>
  </si>
  <si>
    <t xml:space="preserve">PED001538</t>
  </si>
  <si>
    <t xml:space="preserve">PED001539</t>
  </si>
  <si>
    <t xml:space="preserve">PED001540</t>
  </si>
  <si>
    <t xml:space="preserve">PED001541</t>
  </si>
  <si>
    <t xml:space="preserve">PED001542</t>
  </si>
  <si>
    <t xml:space="preserve">PED001543</t>
  </si>
  <si>
    <t xml:space="preserve">PED001544</t>
  </si>
  <si>
    <t xml:space="preserve">PED001545</t>
  </si>
  <si>
    <t xml:space="preserve">PED001546</t>
  </si>
  <si>
    <t xml:space="preserve">PED001547</t>
  </si>
  <si>
    <t xml:space="preserve">PED001548</t>
  </si>
  <si>
    <t xml:space="preserve">PED001549</t>
  </si>
  <si>
    <t xml:space="preserve">PED001550</t>
  </si>
  <si>
    <t xml:space="preserve">PED001551</t>
  </si>
  <si>
    <t xml:space="preserve">PED001552</t>
  </si>
  <si>
    <t xml:space="preserve">PED001553</t>
  </si>
  <si>
    <t xml:space="preserve">PED001554</t>
  </si>
  <si>
    <t xml:space="preserve">PED001555</t>
  </si>
  <si>
    <t xml:space="preserve">PED001556</t>
  </si>
  <si>
    <t xml:space="preserve">PED001557</t>
  </si>
  <si>
    <t xml:space="preserve">PED001558</t>
  </si>
  <si>
    <t xml:space="preserve">PED001559</t>
  </si>
  <si>
    <t xml:space="preserve">PED001560</t>
  </si>
  <si>
    <t xml:space="preserve">PED001561</t>
  </si>
  <si>
    <t xml:space="preserve">PED001562</t>
  </si>
  <si>
    <t xml:space="preserve">PED001563</t>
  </si>
  <si>
    <t xml:space="preserve">PED001564</t>
  </si>
  <si>
    <t xml:space="preserve">PED001565</t>
  </si>
  <si>
    <t xml:space="preserve">PED001566</t>
  </si>
  <si>
    <t xml:space="preserve">PED001567</t>
  </si>
  <si>
    <t xml:space="preserve">PED001568</t>
  </si>
  <si>
    <t xml:space="preserve">PED001569</t>
  </si>
  <si>
    <t xml:space="preserve">PED001570</t>
  </si>
  <si>
    <t xml:space="preserve">PED001571</t>
  </si>
  <si>
    <t xml:space="preserve">PED001572</t>
  </si>
  <si>
    <t xml:space="preserve">PED001573</t>
  </si>
  <si>
    <t xml:space="preserve">PED001574</t>
  </si>
  <si>
    <t xml:space="preserve">PED001575</t>
  </si>
  <si>
    <t xml:space="preserve">PED001576</t>
  </si>
  <si>
    <t xml:space="preserve">PED001577</t>
  </si>
  <si>
    <t xml:space="preserve">PED001578</t>
  </si>
  <si>
    <t xml:space="preserve">PED001579</t>
  </si>
  <si>
    <t xml:space="preserve">PED001580</t>
  </si>
  <si>
    <t xml:space="preserve">PED001581</t>
  </si>
  <si>
    <t xml:space="preserve">PED001582</t>
  </si>
  <si>
    <t xml:space="preserve">PED001583</t>
  </si>
  <si>
    <t xml:space="preserve">PED001584</t>
  </si>
  <si>
    <t xml:space="preserve">PED001585</t>
  </si>
  <si>
    <t xml:space="preserve">PED001586</t>
  </si>
  <si>
    <t xml:space="preserve">PED001587</t>
  </si>
  <si>
    <t xml:space="preserve">PED001588</t>
  </si>
  <si>
    <t xml:space="preserve">PED001589</t>
  </si>
  <si>
    <t xml:space="preserve">PED001590</t>
  </si>
  <si>
    <t xml:space="preserve">PED001591</t>
  </si>
  <si>
    <t xml:space="preserve">PED001592</t>
  </si>
  <si>
    <t xml:space="preserve">PED001593</t>
  </si>
  <si>
    <t xml:space="preserve">PED001594</t>
  </si>
  <si>
    <t xml:space="preserve">PED001595</t>
  </si>
  <si>
    <t xml:space="preserve">PED001596</t>
  </si>
  <si>
    <t xml:space="preserve">PED001597</t>
  </si>
  <si>
    <t xml:space="preserve">PED001598</t>
  </si>
  <si>
    <t xml:space="preserve">PED001599</t>
  </si>
  <si>
    <t xml:space="preserve">PED001600</t>
  </si>
  <si>
    <t xml:space="preserve">PED001601</t>
  </si>
  <si>
    <t xml:space="preserve">PED001602</t>
  </si>
  <si>
    <t xml:space="preserve">PED001603</t>
  </si>
  <si>
    <t xml:space="preserve">PED001604</t>
  </si>
  <si>
    <t xml:space="preserve">PED001605</t>
  </si>
  <si>
    <t xml:space="preserve">PED001606</t>
  </si>
  <si>
    <t xml:space="preserve">PED001607</t>
  </si>
  <si>
    <t xml:space="preserve">PED001608</t>
  </si>
  <si>
    <t xml:space="preserve">PED001609</t>
  </si>
  <si>
    <t xml:space="preserve">PED001610</t>
  </si>
  <si>
    <t xml:space="preserve">PED001611</t>
  </si>
  <si>
    <t xml:space="preserve">PED001612</t>
  </si>
  <si>
    <t xml:space="preserve">PED001613</t>
  </si>
  <si>
    <t xml:space="preserve">PED001614</t>
  </si>
  <si>
    <t xml:space="preserve">PED001615</t>
  </si>
  <si>
    <t xml:space="preserve">PED001616</t>
  </si>
  <si>
    <t xml:space="preserve">PED001617</t>
  </si>
  <si>
    <t xml:space="preserve">PED001618</t>
  </si>
  <si>
    <t xml:space="preserve">PED001619</t>
  </si>
  <si>
    <t xml:space="preserve">PED001620</t>
  </si>
  <si>
    <t xml:space="preserve">PED001621</t>
  </si>
  <si>
    <t xml:space="preserve">PED001622</t>
  </si>
  <si>
    <t xml:space="preserve">PED001623</t>
  </si>
  <si>
    <t xml:space="preserve">PED001624</t>
  </si>
  <si>
    <t xml:space="preserve">PED001625</t>
  </si>
  <si>
    <t xml:space="preserve">PED001626</t>
  </si>
  <si>
    <t xml:space="preserve">PED001627</t>
  </si>
  <si>
    <t xml:space="preserve">PED001628</t>
  </si>
  <si>
    <t xml:space="preserve">PED001629</t>
  </si>
  <si>
    <t xml:space="preserve">PED001630</t>
  </si>
  <si>
    <t xml:space="preserve">PED001631</t>
  </si>
  <si>
    <t xml:space="preserve">PED001632</t>
  </si>
  <si>
    <t xml:space="preserve">PED001633</t>
  </si>
  <si>
    <t xml:space="preserve">PED001634</t>
  </si>
  <si>
    <t xml:space="preserve">PED001635</t>
  </si>
  <si>
    <t xml:space="preserve">PED001636</t>
  </si>
  <si>
    <t xml:space="preserve">PED001637</t>
  </si>
  <si>
    <t xml:space="preserve">PED001638</t>
  </si>
  <si>
    <t xml:space="preserve">PED001639</t>
  </si>
  <si>
    <t xml:space="preserve">PED001640</t>
  </si>
  <si>
    <t xml:space="preserve">PED001641</t>
  </si>
  <si>
    <t xml:space="preserve">PED001642</t>
  </si>
  <si>
    <t xml:space="preserve">PED001643</t>
  </si>
  <si>
    <t xml:space="preserve">PED001644</t>
  </si>
  <si>
    <t xml:space="preserve">PED001645</t>
  </si>
  <si>
    <t xml:space="preserve">PED001646</t>
  </si>
  <si>
    <t xml:space="preserve">PED001647</t>
  </si>
  <si>
    <t xml:space="preserve">PED001648</t>
  </si>
  <si>
    <t xml:space="preserve">PED001649</t>
  </si>
  <si>
    <t xml:space="preserve">PED001650</t>
  </si>
  <si>
    <t xml:space="preserve">PED001651</t>
  </si>
  <si>
    <t xml:space="preserve">PED001652</t>
  </si>
  <si>
    <t xml:space="preserve">PED001653</t>
  </si>
  <si>
    <t xml:space="preserve">PED001654</t>
  </si>
  <si>
    <t xml:space="preserve">PED001655</t>
  </si>
  <si>
    <t xml:space="preserve">PED001656</t>
  </si>
  <si>
    <t xml:space="preserve">PED001657</t>
  </si>
  <si>
    <t xml:space="preserve">PED001658</t>
  </si>
  <si>
    <t xml:space="preserve">PED001659</t>
  </si>
  <si>
    <t xml:space="preserve">PED001660</t>
  </si>
  <si>
    <t xml:space="preserve">PED001661</t>
  </si>
  <si>
    <t xml:space="preserve">PED001662</t>
  </si>
  <si>
    <t xml:space="preserve">PED001663</t>
  </si>
  <si>
    <t xml:space="preserve">PED001664</t>
  </si>
  <si>
    <t xml:space="preserve">PED001665</t>
  </si>
  <si>
    <t xml:space="preserve">PED001666</t>
  </si>
  <si>
    <t xml:space="preserve">PED001667</t>
  </si>
  <si>
    <t xml:space="preserve">PED001668</t>
  </si>
  <si>
    <t xml:space="preserve">PED001669</t>
  </si>
  <si>
    <t xml:space="preserve">PED001670</t>
  </si>
  <si>
    <t xml:space="preserve">PED001671</t>
  </si>
  <si>
    <t xml:space="preserve">PED001672</t>
  </si>
  <si>
    <t xml:space="preserve">PED001673</t>
  </si>
  <si>
    <t xml:space="preserve">PED001674</t>
  </si>
  <si>
    <t xml:space="preserve">PED001675</t>
  </si>
  <si>
    <t xml:space="preserve">PED001676</t>
  </si>
  <si>
    <t xml:space="preserve">PED001677</t>
  </si>
  <si>
    <t xml:space="preserve">PED001678</t>
  </si>
  <si>
    <t xml:space="preserve">PED001679</t>
  </si>
  <si>
    <t xml:space="preserve">PED001680</t>
  </si>
  <si>
    <t xml:space="preserve">PED001681</t>
  </si>
  <si>
    <t xml:space="preserve">PED001682</t>
  </si>
  <si>
    <t xml:space="preserve">PED001683</t>
  </si>
  <si>
    <t xml:space="preserve">PED001684</t>
  </si>
  <si>
    <t xml:space="preserve">PED001685</t>
  </si>
  <si>
    <t xml:space="preserve">PED001686</t>
  </si>
  <si>
    <t xml:space="preserve">PED001687</t>
  </si>
  <si>
    <t xml:space="preserve">PED001688</t>
  </si>
  <si>
    <t xml:space="preserve">PED001689</t>
  </si>
  <si>
    <t xml:space="preserve">PED001690</t>
  </si>
  <si>
    <t xml:space="preserve">PED001691</t>
  </si>
  <si>
    <t xml:space="preserve">PED001692</t>
  </si>
  <si>
    <t xml:space="preserve">PED001693</t>
  </si>
  <si>
    <t xml:space="preserve">PED001694</t>
  </si>
  <si>
    <t xml:space="preserve">PED001695</t>
  </si>
  <si>
    <t xml:space="preserve">PED001696</t>
  </si>
  <si>
    <t xml:space="preserve">PED001697</t>
  </si>
  <si>
    <t xml:space="preserve">PED001698</t>
  </si>
  <si>
    <t xml:space="preserve">PED001699</t>
  </si>
  <si>
    <t xml:space="preserve">PED001700</t>
  </si>
  <si>
    <t xml:space="preserve">PED001701</t>
  </si>
  <si>
    <t xml:space="preserve">PED001702</t>
  </si>
  <si>
    <t xml:space="preserve">PED001703</t>
  </si>
  <si>
    <t xml:space="preserve">PED001704</t>
  </si>
  <si>
    <t xml:space="preserve">PED001705</t>
  </si>
  <si>
    <t xml:space="preserve">PED001706</t>
  </si>
  <si>
    <t xml:space="preserve">PED001707</t>
  </si>
  <si>
    <t xml:space="preserve">PED001708</t>
  </si>
  <si>
    <t xml:space="preserve">PED001709</t>
  </si>
  <si>
    <t xml:space="preserve">PED001710</t>
  </si>
  <si>
    <t xml:space="preserve">PED001711</t>
  </si>
  <si>
    <t xml:space="preserve">PED001712</t>
  </si>
  <si>
    <t xml:space="preserve">PED001713</t>
  </si>
  <si>
    <t xml:space="preserve">PED001714</t>
  </si>
  <si>
    <t xml:space="preserve">PED001715</t>
  </si>
  <si>
    <t xml:space="preserve">PED001716</t>
  </si>
  <si>
    <t xml:space="preserve">PED001717</t>
  </si>
  <si>
    <t xml:space="preserve">PED001718</t>
  </si>
  <si>
    <t xml:space="preserve">PED001719</t>
  </si>
  <si>
    <t xml:space="preserve">PED001720</t>
  </si>
  <si>
    <t xml:space="preserve">PED001721</t>
  </si>
  <si>
    <t xml:space="preserve">PED001722</t>
  </si>
  <si>
    <t xml:space="preserve">PED001723</t>
  </si>
  <si>
    <t xml:space="preserve">PED001724</t>
  </si>
  <si>
    <t xml:space="preserve">PED001725</t>
  </si>
  <si>
    <t xml:space="preserve">PED001726</t>
  </si>
  <si>
    <t xml:space="preserve">PED001727</t>
  </si>
  <si>
    <t xml:space="preserve">PED001728</t>
  </si>
  <si>
    <t xml:space="preserve">PED001729</t>
  </si>
  <si>
    <t xml:space="preserve">PED001730</t>
  </si>
  <si>
    <t xml:space="preserve">PED001731</t>
  </si>
  <si>
    <t xml:space="preserve">PED001732</t>
  </si>
  <si>
    <t xml:space="preserve">PED001733</t>
  </si>
  <si>
    <t xml:space="preserve">PED001734</t>
  </si>
  <si>
    <t xml:space="preserve">PED001735</t>
  </si>
  <si>
    <t xml:space="preserve">PED001736</t>
  </si>
  <si>
    <t xml:space="preserve">PED001737</t>
  </si>
  <si>
    <t xml:space="preserve">PED001738</t>
  </si>
  <si>
    <t xml:space="preserve">PED001739</t>
  </si>
  <si>
    <t xml:space="preserve">PED001740</t>
  </si>
  <si>
    <t xml:space="preserve">PED001741</t>
  </si>
  <si>
    <t xml:space="preserve">PED001742</t>
  </si>
  <si>
    <t xml:space="preserve">PED001743</t>
  </si>
  <si>
    <t xml:space="preserve">PED001744</t>
  </si>
  <si>
    <t xml:space="preserve">PED001745</t>
  </si>
  <si>
    <t xml:space="preserve">PED001746</t>
  </si>
  <si>
    <t xml:space="preserve">PED001747</t>
  </si>
  <si>
    <t xml:space="preserve">PED001748</t>
  </si>
  <si>
    <t xml:space="preserve">PED001749</t>
  </si>
  <si>
    <t xml:space="preserve">PED001750</t>
  </si>
  <si>
    <t xml:space="preserve">PED001751</t>
  </si>
  <si>
    <t xml:space="preserve">PED001752</t>
  </si>
  <si>
    <t xml:space="preserve">PED001753</t>
  </si>
  <si>
    <t xml:space="preserve">PED001754</t>
  </si>
  <si>
    <t xml:space="preserve">PED001755</t>
  </si>
  <si>
    <t xml:space="preserve">PED001756</t>
  </si>
  <si>
    <t xml:space="preserve">PED001757</t>
  </si>
  <si>
    <t xml:space="preserve">PED001758</t>
  </si>
  <si>
    <t xml:space="preserve">PED001759</t>
  </si>
  <si>
    <t xml:space="preserve">PED001760</t>
  </si>
  <si>
    <t xml:space="preserve">PED001761</t>
  </si>
  <si>
    <t xml:space="preserve">PED001762</t>
  </si>
  <si>
    <t xml:space="preserve">PED001763</t>
  </si>
  <si>
    <t xml:space="preserve">PED001764</t>
  </si>
  <si>
    <t xml:space="preserve">PED001765</t>
  </si>
  <si>
    <t xml:space="preserve">PED001766</t>
  </si>
  <si>
    <t xml:space="preserve">PED001767</t>
  </si>
  <si>
    <t xml:space="preserve">PED001768</t>
  </si>
  <si>
    <t xml:space="preserve">PED001769</t>
  </si>
  <si>
    <t xml:space="preserve">PED001770</t>
  </si>
  <si>
    <t xml:space="preserve">PED001771</t>
  </si>
  <si>
    <t xml:space="preserve">PED001772</t>
  </si>
  <si>
    <t xml:space="preserve">PED001773</t>
  </si>
  <si>
    <t xml:space="preserve">PED001774</t>
  </si>
  <si>
    <t xml:space="preserve">PED001775</t>
  </si>
  <si>
    <t xml:space="preserve">PED001776</t>
  </si>
  <si>
    <t xml:space="preserve">PED001777</t>
  </si>
  <si>
    <t xml:space="preserve">PED001778</t>
  </si>
  <si>
    <t xml:space="preserve">PED001779</t>
  </si>
  <si>
    <t xml:space="preserve">PED001780</t>
  </si>
  <si>
    <t xml:space="preserve">PED001781</t>
  </si>
  <si>
    <t xml:space="preserve">PED001782</t>
  </si>
  <si>
    <t xml:space="preserve">PED001783</t>
  </si>
  <si>
    <t xml:space="preserve">PED001784</t>
  </si>
  <si>
    <t xml:space="preserve">PED001785</t>
  </si>
  <si>
    <t xml:space="preserve">PED001786</t>
  </si>
  <si>
    <t xml:space="preserve">PED001787</t>
  </si>
  <si>
    <t xml:space="preserve">PED001788</t>
  </si>
  <si>
    <t xml:space="preserve">PED001789</t>
  </si>
  <si>
    <t xml:space="preserve">PED001790</t>
  </si>
  <si>
    <t xml:space="preserve">PED001791</t>
  </si>
  <si>
    <t xml:space="preserve">PED001792</t>
  </si>
  <si>
    <t xml:space="preserve">PED001793</t>
  </si>
  <si>
    <t xml:space="preserve">PED001794</t>
  </si>
  <si>
    <t xml:space="preserve">PED001795</t>
  </si>
  <si>
    <t xml:space="preserve">PED001796</t>
  </si>
  <si>
    <t xml:space="preserve">PED001797</t>
  </si>
  <si>
    <t xml:space="preserve">PED001798</t>
  </si>
  <si>
    <t xml:space="preserve">PED001799</t>
  </si>
  <si>
    <t xml:space="preserve">PED001800</t>
  </si>
  <si>
    <t xml:space="preserve">PED001801</t>
  </si>
  <si>
    <t xml:space="preserve">PED001802</t>
  </si>
  <si>
    <t xml:space="preserve">PED001803</t>
  </si>
  <si>
    <t xml:space="preserve">PED001804</t>
  </si>
  <si>
    <t xml:space="preserve">PED001805</t>
  </si>
  <si>
    <t xml:space="preserve">PED001806</t>
  </si>
  <si>
    <t xml:space="preserve">PED001807</t>
  </si>
  <si>
    <t xml:space="preserve">PED001808</t>
  </si>
  <si>
    <t xml:space="preserve">PED001809</t>
  </si>
  <si>
    <t xml:space="preserve">PED001810</t>
  </si>
  <si>
    <t xml:space="preserve">PED001811</t>
  </si>
  <si>
    <t xml:space="preserve">PED001812</t>
  </si>
  <si>
    <t xml:space="preserve">PED001813</t>
  </si>
  <si>
    <t xml:space="preserve">PED001814</t>
  </si>
  <si>
    <t xml:space="preserve">PED001815</t>
  </si>
  <si>
    <t xml:space="preserve">PED001816</t>
  </si>
  <si>
    <t xml:space="preserve">PED001817</t>
  </si>
  <si>
    <t xml:space="preserve">PED001818</t>
  </si>
  <si>
    <t xml:space="preserve">PED001819</t>
  </si>
  <si>
    <t xml:space="preserve">PED001820</t>
  </si>
  <si>
    <t xml:space="preserve">PED001821</t>
  </si>
  <si>
    <t xml:space="preserve">PED001822</t>
  </si>
  <si>
    <t xml:space="preserve">PED001823</t>
  </si>
  <si>
    <t xml:space="preserve">PED001824</t>
  </si>
  <si>
    <t xml:space="preserve">PED001825</t>
  </si>
  <si>
    <t xml:space="preserve">PED001826</t>
  </si>
  <si>
    <t xml:space="preserve">PED001827</t>
  </si>
  <si>
    <t xml:space="preserve">PED001828</t>
  </si>
  <si>
    <t xml:space="preserve">PED001829</t>
  </si>
  <si>
    <t xml:space="preserve">PED001830</t>
  </si>
  <si>
    <t xml:space="preserve">PED001831</t>
  </si>
  <si>
    <t xml:space="preserve">PED001832</t>
  </si>
  <si>
    <t xml:space="preserve">PED001833</t>
  </si>
  <si>
    <t xml:space="preserve">PED001834</t>
  </si>
  <si>
    <t xml:space="preserve">PED001835</t>
  </si>
  <si>
    <t xml:space="preserve">PED001836</t>
  </si>
  <si>
    <t xml:space="preserve">PED001837</t>
  </si>
  <si>
    <t xml:space="preserve">PED001838</t>
  </si>
  <si>
    <t xml:space="preserve">PED001839</t>
  </si>
  <si>
    <t xml:space="preserve">PED001840</t>
  </si>
  <si>
    <t xml:space="preserve">PED001841</t>
  </si>
  <si>
    <t xml:space="preserve">PED001842</t>
  </si>
  <si>
    <t xml:space="preserve">PED001843</t>
  </si>
  <si>
    <t xml:space="preserve">PED001844</t>
  </si>
  <si>
    <t xml:space="preserve">PED001845</t>
  </si>
  <si>
    <t xml:space="preserve">PED001846</t>
  </si>
  <si>
    <t xml:space="preserve">PED001847</t>
  </si>
  <si>
    <t xml:space="preserve">PED001848</t>
  </si>
  <si>
    <t xml:space="preserve">PED001849</t>
  </si>
  <si>
    <t xml:space="preserve">PED001850</t>
  </si>
  <si>
    <t xml:space="preserve">PED001851</t>
  </si>
  <si>
    <t xml:space="preserve">PED001852</t>
  </si>
  <si>
    <t xml:space="preserve">PED001853</t>
  </si>
  <si>
    <t xml:space="preserve">PED001854</t>
  </si>
  <si>
    <t xml:space="preserve">PED001855</t>
  </si>
  <si>
    <t xml:space="preserve">PED001856</t>
  </si>
  <si>
    <t xml:space="preserve">PED001857</t>
  </si>
  <si>
    <t xml:space="preserve">PED001858</t>
  </si>
  <si>
    <t xml:space="preserve">PED001859</t>
  </si>
  <si>
    <t xml:space="preserve">PED001860</t>
  </si>
  <si>
    <t xml:space="preserve">PED001861</t>
  </si>
  <si>
    <t xml:space="preserve">PED001862</t>
  </si>
  <si>
    <t xml:space="preserve">PED001863</t>
  </si>
  <si>
    <t xml:space="preserve">PED001864</t>
  </si>
  <si>
    <t xml:space="preserve">PED001865</t>
  </si>
  <si>
    <t xml:space="preserve">PED001866</t>
  </si>
  <si>
    <t xml:space="preserve">PED001867</t>
  </si>
  <si>
    <t xml:space="preserve">PED001868</t>
  </si>
  <si>
    <t xml:space="preserve">PED001869</t>
  </si>
  <si>
    <t xml:space="preserve">PED001870</t>
  </si>
  <si>
    <t xml:space="preserve">PED001871</t>
  </si>
  <si>
    <t xml:space="preserve">PED001872</t>
  </si>
  <si>
    <t xml:space="preserve">PED001873</t>
  </si>
  <si>
    <t xml:space="preserve">PED001874</t>
  </si>
  <si>
    <t xml:space="preserve">PED001875</t>
  </si>
  <si>
    <t xml:space="preserve">PED001876</t>
  </si>
  <si>
    <t xml:space="preserve">PED001877</t>
  </si>
  <si>
    <t xml:space="preserve">PED001878</t>
  </si>
  <si>
    <t xml:space="preserve">PED001879</t>
  </si>
  <si>
    <t xml:space="preserve">PED001880</t>
  </si>
  <si>
    <t xml:space="preserve">PED001881</t>
  </si>
  <si>
    <t xml:space="preserve">PED001882</t>
  </si>
  <si>
    <t xml:space="preserve">PED001883</t>
  </si>
  <si>
    <t xml:space="preserve">PED001884</t>
  </si>
  <si>
    <t xml:space="preserve">PED001885</t>
  </si>
  <si>
    <t xml:space="preserve">PED001886</t>
  </si>
  <si>
    <t xml:space="preserve">PED001887</t>
  </si>
  <si>
    <t xml:space="preserve">PED001888</t>
  </si>
  <si>
    <t xml:space="preserve">PED001889</t>
  </si>
  <si>
    <t xml:space="preserve">PED001890</t>
  </si>
  <si>
    <t xml:space="preserve">PED001891</t>
  </si>
  <si>
    <t xml:space="preserve">PED001892</t>
  </si>
  <si>
    <t xml:space="preserve">PED001893</t>
  </si>
  <si>
    <t xml:space="preserve">PED001894</t>
  </si>
  <si>
    <t xml:space="preserve">PED001895</t>
  </si>
  <si>
    <t xml:space="preserve">PED001896</t>
  </si>
  <si>
    <t xml:space="preserve">PED001897</t>
  </si>
  <si>
    <t xml:space="preserve">PED001898</t>
  </si>
  <si>
    <t xml:space="preserve">PED001899</t>
  </si>
  <si>
    <t xml:space="preserve">PED001900</t>
  </si>
  <si>
    <t xml:space="preserve">PED001901</t>
  </si>
  <si>
    <t xml:space="preserve">PED001902</t>
  </si>
  <si>
    <t xml:space="preserve">PED001903</t>
  </si>
  <si>
    <t xml:space="preserve">PED001904</t>
  </si>
  <si>
    <t xml:space="preserve">PED001905</t>
  </si>
  <si>
    <t xml:space="preserve">PED001906</t>
  </si>
  <si>
    <t xml:space="preserve">PED001907</t>
  </si>
  <si>
    <t xml:space="preserve">PED001908</t>
  </si>
  <si>
    <t xml:space="preserve">PED001909</t>
  </si>
  <si>
    <t xml:space="preserve">PED001910</t>
  </si>
  <si>
    <t xml:space="preserve">PED001911</t>
  </si>
  <si>
    <t xml:space="preserve">PED001912</t>
  </si>
  <si>
    <t xml:space="preserve">PED001913</t>
  </si>
  <si>
    <t xml:space="preserve">PED001914</t>
  </si>
  <si>
    <t xml:space="preserve">PED001915</t>
  </si>
  <si>
    <t xml:space="preserve">PED001916</t>
  </si>
  <si>
    <t xml:space="preserve">PED001917</t>
  </si>
  <si>
    <t xml:space="preserve">PED001918</t>
  </si>
  <si>
    <t xml:space="preserve">PED001919</t>
  </si>
  <si>
    <t xml:space="preserve">PED001920</t>
  </si>
  <si>
    <t xml:space="preserve">PED001921</t>
  </si>
  <si>
    <t xml:space="preserve">PED001922</t>
  </si>
  <si>
    <t xml:space="preserve">PED001923</t>
  </si>
  <si>
    <t xml:space="preserve">PED001924</t>
  </si>
  <si>
    <t xml:space="preserve">PED001925</t>
  </si>
  <si>
    <t xml:space="preserve">PED001926</t>
  </si>
  <si>
    <t xml:space="preserve">PED001927</t>
  </si>
  <si>
    <t xml:space="preserve">PED001928</t>
  </si>
  <si>
    <t xml:space="preserve">PED001929</t>
  </si>
  <si>
    <t xml:space="preserve">PED001930</t>
  </si>
  <si>
    <t xml:space="preserve">PED001931</t>
  </si>
  <si>
    <t xml:space="preserve">PED001932</t>
  </si>
  <si>
    <t xml:space="preserve">PED001933</t>
  </si>
  <si>
    <t xml:space="preserve">PED001934</t>
  </si>
  <si>
    <t xml:space="preserve">PED001935</t>
  </si>
  <si>
    <t xml:space="preserve">PED001936</t>
  </si>
  <si>
    <t xml:space="preserve">PED001937</t>
  </si>
  <si>
    <t xml:space="preserve">PED001938</t>
  </si>
  <si>
    <t xml:space="preserve">PED001939</t>
  </si>
  <si>
    <t xml:space="preserve">PED001940</t>
  </si>
  <si>
    <t xml:space="preserve">PED001941</t>
  </si>
  <si>
    <t xml:space="preserve">PED001942</t>
  </si>
  <si>
    <t xml:space="preserve">PED001943</t>
  </si>
  <si>
    <t xml:space="preserve">PED001944</t>
  </si>
  <si>
    <t xml:space="preserve">PED001945</t>
  </si>
  <si>
    <t xml:space="preserve">PED001946</t>
  </si>
  <si>
    <t xml:space="preserve">PED001947</t>
  </si>
  <si>
    <t xml:space="preserve">PED001948</t>
  </si>
  <si>
    <t xml:space="preserve">PED001949</t>
  </si>
  <si>
    <t xml:space="preserve">PED001950</t>
  </si>
  <si>
    <t xml:space="preserve">PED001951</t>
  </si>
  <si>
    <t xml:space="preserve">PED001952</t>
  </si>
  <si>
    <t xml:space="preserve">PED001953</t>
  </si>
  <si>
    <t xml:space="preserve">PED001954</t>
  </si>
  <si>
    <t xml:space="preserve">PED001955</t>
  </si>
  <si>
    <t xml:space="preserve">PED001956</t>
  </si>
  <si>
    <t xml:space="preserve">PED001957</t>
  </si>
  <si>
    <t xml:space="preserve">PED001958</t>
  </si>
  <si>
    <t xml:space="preserve">PED001959</t>
  </si>
  <si>
    <t xml:space="preserve">PED001960</t>
  </si>
  <si>
    <t xml:space="preserve">PED001961</t>
  </si>
  <si>
    <t xml:space="preserve">PED001962</t>
  </si>
  <si>
    <t xml:space="preserve">PED001963</t>
  </si>
  <si>
    <t xml:space="preserve">PED001964</t>
  </si>
  <si>
    <t xml:space="preserve">PED001965</t>
  </si>
  <si>
    <t xml:space="preserve">PED001966</t>
  </si>
  <si>
    <t xml:space="preserve">PED001967</t>
  </si>
  <si>
    <t xml:space="preserve">PED001968</t>
  </si>
  <si>
    <t xml:space="preserve">PED001969</t>
  </si>
  <si>
    <t xml:space="preserve">PED001970</t>
  </si>
  <si>
    <t xml:space="preserve">PED001971</t>
  </si>
  <si>
    <t xml:space="preserve">PED001972</t>
  </si>
  <si>
    <t xml:space="preserve">PED001973</t>
  </si>
  <si>
    <t xml:space="preserve">PED001974</t>
  </si>
  <si>
    <t xml:space="preserve">PED001975</t>
  </si>
  <si>
    <t xml:space="preserve">PED001976</t>
  </si>
  <si>
    <t xml:space="preserve">PED001977</t>
  </si>
  <si>
    <t xml:space="preserve">PED001978</t>
  </si>
  <si>
    <t xml:space="preserve">PED001979</t>
  </si>
  <si>
    <t xml:space="preserve">PED001980</t>
  </si>
  <si>
    <t xml:space="preserve">PED001981</t>
  </si>
  <si>
    <t xml:space="preserve">PED001982</t>
  </si>
  <si>
    <t xml:space="preserve">PED001983</t>
  </si>
  <si>
    <t xml:space="preserve">PED001984</t>
  </si>
  <si>
    <t xml:space="preserve">PED001985</t>
  </si>
  <si>
    <t xml:space="preserve">PED001986</t>
  </si>
  <si>
    <t xml:space="preserve">PED001987</t>
  </si>
  <si>
    <t xml:space="preserve">PED001988</t>
  </si>
  <si>
    <t xml:space="preserve">PED001989</t>
  </si>
  <si>
    <t xml:space="preserve">PED001990</t>
  </si>
  <si>
    <t xml:space="preserve">PED001991</t>
  </si>
  <si>
    <t xml:space="preserve">PED001992</t>
  </si>
  <si>
    <t xml:space="preserve">PED001993</t>
  </si>
  <si>
    <t xml:space="preserve">PED001994</t>
  </si>
  <si>
    <t xml:space="preserve">PED001995</t>
  </si>
  <si>
    <t xml:space="preserve">PED001996</t>
  </si>
  <si>
    <t xml:space="preserve">PED001997</t>
  </si>
  <si>
    <t xml:space="preserve">PED001998</t>
  </si>
  <si>
    <t xml:space="preserve">PED001999</t>
  </si>
  <si>
    <t xml:space="preserve">PED002000</t>
  </si>
  <si>
    <t xml:space="preserve">PED002001</t>
  </si>
  <si>
    <t xml:space="preserve">PED002002</t>
  </si>
  <si>
    <t xml:space="preserve">PED002003</t>
  </si>
  <si>
    <t xml:space="preserve">PED002004</t>
  </si>
  <si>
    <t xml:space="preserve">PED002005</t>
  </si>
  <si>
    <t xml:space="preserve">PED002006</t>
  </si>
  <si>
    <t xml:space="preserve">PED002007</t>
  </si>
  <si>
    <t xml:space="preserve">PED002008</t>
  </si>
  <si>
    <t xml:space="preserve">PED002009</t>
  </si>
  <si>
    <t xml:space="preserve">PED002010</t>
  </si>
  <si>
    <t xml:space="preserve">PED002011</t>
  </si>
  <si>
    <t xml:space="preserve">PED002012</t>
  </si>
  <si>
    <t xml:space="preserve">PED002013</t>
  </si>
  <si>
    <t xml:space="preserve">PED002014</t>
  </si>
  <si>
    <t xml:space="preserve">PED002015</t>
  </si>
  <si>
    <t xml:space="preserve">PED002016</t>
  </si>
  <si>
    <t xml:space="preserve">PED002017</t>
  </si>
  <si>
    <t xml:space="preserve">PED002018</t>
  </si>
  <si>
    <t xml:space="preserve">PED002019</t>
  </si>
  <si>
    <t xml:space="preserve">PED002020</t>
  </si>
  <si>
    <t xml:space="preserve">PED002021</t>
  </si>
  <si>
    <t xml:space="preserve">PED002022</t>
  </si>
  <si>
    <t xml:space="preserve">PED002023</t>
  </si>
  <si>
    <t xml:space="preserve">PED002024</t>
  </si>
  <si>
    <t xml:space="preserve">PED002025</t>
  </si>
  <si>
    <t xml:space="preserve">PED002026</t>
  </si>
  <si>
    <t xml:space="preserve">PED002027</t>
  </si>
  <si>
    <t xml:space="preserve">PED002028</t>
  </si>
  <si>
    <t xml:space="preserve">PED002029</t>
  </si>
  <si>
    <t xml:space="preserve">PED002030</t>
  </si>
  <si>
    <t xml:space="preserve">PED002031</t>
  </si>
  <si>
    <t xml:space="preserve">PED002032</t>
  </si>
  <si>
    <t xml:space="preserve">PED002033</t>
  </si>
  <si>
    <t xml:space="preserve">PED002034</t>
  </si>
  <si>
    <t xml:space="preserve">PED002035</t>
  </si>
  <si>
    <t xml:space="preserve">PED002036</t>
  </si>
  <si>
    <t xml:space="preserve">PED002037</t>
  </si>
  <si>
    <t xml:space="preserve">PED002038</t>
  </si>
  <si>
    <t xml:space="preserve">PED002039</t>
  </si>
  <si>
    <t xml:space="preserve">PED002040</t>
  </si>
  <si>
    <t xml:space="preserve">PED002041</t>
  </si>
  <si>
    <t xml:space="preserve">PED002042</t>
  </si>
  <si>
    <t xml:space="preserve">PED002043</t>
  </si>
  <si>
    <t xml:space="preserve">PED002044</t>
  </si>
  <si>
    <t xml:space="preserve">PED002045</t>
  </si>
  <si>
    <t xml:space="preserve">PED002046</t>
  </si>
  <si>
    <t xml:space="preserve">PED002047</t>
  </si>
  <si>
    <t xml:space="preserve">PED002048</t>
  </si>
  <si>
    <t xml:space="preserve">PED002049</t>
  </si>
  <si>
    <t xml:space="preserve">PED002050</t>
  </si>
  <si>
    <t xml:space="preserve">PED002051</t>
  </si>
  <si>
    <t xml:space="preserve">PED002052</t>
  </si>
  <si>
    <t xml:space="preserve">PED002053</t>
  </si>
  <si>
    <t xml:space="preserve">PED002054</t>
  </si>
  <si>
    <t xml:space="preserve">PED002055</t>
  </si>
  <si>
    <t xml:space="preserve">PED002056</t>
  </si>
  <si>
    <t xml:space="preserve">PED002057</t>
  </si>
  <si>
    <t xml:space="preserve">PED002058</t>
  </si>
  <si>
    <t xml:space="preserve">PED002059</t>
  </si>
  <si>
    <t xml:space="preserve">PED002060</t>
  </si>
  <si>
    <t xml:space="preserve">PED002061</t>
  </si>
  <si>
    <t xml:space="preserve">PED002062</t>
  </si>
  <si>
    <t xml:space="preserve">PED002063</t>
  </si>
  <si>
    <t xml:space="preserve">PED002064</t>
  </si>
  <si>
    <t xml:space="preserve">PED002065</t>
  </si>
  <si>
    <t xml:space="preserve">PED002066</t>
  </si>
  <si>
    <t xml:space="preserve">PED002067</t>
  </si>
  <si>
    <t xml:space="preserve">PED002068</t>
  </si>
  <si>
    <t xml:space="preserve">PED002069</t>
  </si>
  <si>
    <t xml:space="preserve">PED002070</t>
  </si>
  <si>
    <t xml:space="preserve">PED002071</t>
  </si>
  <si>
    <t xml:space="preserve">PED002072</t>
  </si>
  <si>
    <t xml:space="preserve">PED002073</t>
  </si>
  <si>
    <t xml:space="preserve">PED002074</t>
  </si>
  <si>
    <t xml:space="preserve">PED002075</t>
  </si>
  <si>
    <t xml:space="preserve">PED002076</t>
  </si>
  <si>
    <t xml:space="preserve">PED002077</t>
  </si>
  <si>
    <t xml:space="preserve">PED002078</t>
  </si>
  <si>
    <t xml:space="preserve">PED002079</t>
  </si>
  <si>
    <t xml:space="preserve">PED002080</t>
  </si>
  <si>
    <t xml:space="preserve">PED002081</t>
  </si>
  <si>
    <t xml:space="preserve">PED002082</t>
  </si>
  <si>
    <t xml:space="preserve">PED002083</t>
  </si>
  <si>
    <t xml:space="preserve">PED002084</t>
  </si>
  <si>
    <t xml:space="preserve">PED002085</t>
  </si>
  <si>
    <t xml:space="preserve">PED002086</t>
  </si>
  <si>
    <t xml:space="preserve">PED002087</t>
  </si>
  <si>
    <t xml:space="preserve">PED002088</t>
  </si>
  <si>
    <t xml:space="preserve">PED002089</t>
  </si>
  <si>
    <t xml:space="preserve">PED002090</t>
  </si>
  <si>
    <t xml:space="preserve">PED002091</t>
  </si>
  <si>
    <t xml:space="preserve">PED002092</t>
  </si>
  <si>
    <t xml:space="preserve">PED002093</t>
  </si>
  <si>
    <t xml:space="preserve">PED002094</t>
  </si>
  <si>
    <t xml:space="preserve">PED002095</t>
  </si>
  <si>
    <t xml:space="preserve">PED002096</t>
  </si>
  <si>
    <t xml:space="preserve">PED002097</t>
  </si>
  <si>
    <t xml:space="preserve">PED002098</t>
  </si>
  <si>
    <t xml:space="preserve">PED002099</t>
  </si>
  <si>
    <t xml:space="preserve">PED002100</t>
  </si>
  <si>
    <t xml:space="preserve">PED002101</t>
  </si>
  <si>
    <t xml:space="preserve">PED002102</t>
  </si>
  <si>
    <t xml:space="preserve">PED002103</t>
  </si>
  <si>
    <t xml:space="preserve">PED002104</t>
  </si>
  <si>
    <t xml:space="preserve">PED002105</t>
  </si>
  <si>
    <t xml:space="preserve">PED002106</t>
  </si>
  <si>
    <t xml:space="preserve">PED002107</t>
  </si>
  <si>
    <t xml:space="preserve">PED002108</t>
  </si>
  <si>
    <t xml:space="preserve">PED002109</t>
  </si>
  <si>
    <t xml:space="preserve">PED002110</t>
  </si>
  <si>
    <t xml:space="preserve">PED002111</t>
  </si>
  <si>
    <t xml:space="preserve">PED002112</t>
  </si>
  <si>
    <t xml:space="preserve">PED002113</t>
  </si>
  <si>
    <t xml:space="preserve">PED002114</t>
  </si>
  <si>
    <t xml:space="preserve">PED002115</t>
  </si>
  <si>
    <t xml:space="preserve">PED002116</t>
  </si>
  <si>
    <t xml:space="preserve">PED002117</t>
  </si>
  <si>
    <t xml:space="preserve">PED002118</t>
  </si>
  <si>
    <t xml:space="preserve">PED002119</t>
  </si>
  <si>
    <t xml:space="preserve">PED002120</t>
  </si>
  <si>
    <t xml:space="preserve">PED002121</t>
  </si>
  <si>
    <t xml:space="preserve">PED002122</t>
  </si>
  <si>
    <t xml:space="preserve">PED002123</t>
  </si>
  <si>
    <t xml:space="preserve">PED002124</t>
  </si>
  <si>
    <t xml:space="preserve">PED002125</t>
  </si>
  <si>
    <t xml:space="preserve">PED002126</t>
  </si>
  <si>
    <t xml:space="preserve">PED002127</t>
  </si>
  <si>
    <t xml:space="preserve">PED002128</t>
  </si>
  <si>
    <t xml:space="preserve">PED002129</t>
  </si>
  <si>
    <t xml:space="preserve">PED002130</t>
  </si>
  <si>
    <t xml:space="preserve">PED002131</t>
  </si>
  <si>
    <t xml:space="preserve">PED002132</t>
  </si>
  <si>
    <t xml:space="preserve">PED002133</t>
  </si>
  <si>
    <t xml:space="preserve">PED002134</t>
  </si>
  <si>
    <t xml:space="preserve">PED002135</t>
  </si>
  <si>
    <t xml:space="preserve">PED002136</t>
  </si>
  <si>
    <t xml:space="preserve">PED002137</t>
  </si>
  <si>
    <t xml:space="preserve">PED002138</t>
  </si>
  <si>
    <t xml:space="preserve">PED002139</t>
  </si>
  <si>
    <t xml:space="preserve">PED002140</t>
  </si>
  <si>
    <t xml:space="preserve">PED002141</t>
  </si>
  <si>
    <t xml:space="preserve">PED002142</t>
  </si>
  <si>
    <t xml:space="preserve">PED002143</t>
  </si>
  <si>
    <t xml:space="preserve">PED002144</t>
  </si>
  <si>
    <t xml:space="preserve">PED002145</t>
  </si>
  <si>
    <t xml:space="preserve">PED002146</t>
  </si>
  <si>
    <t xml:space="preserve">PED002147</t>
  </si>
  <si>
    <t xml:space="preserve">PED002148</t>
  </si>
  <si>
    <t xml:space="preserve">PED002149</t>
  </si>
  <si>
    <t xml:space="preserve">PED002150</t>
  </si>
  <si>
    <t xml:space="preserve">PED002151</t>
  </si>
  <si>
    <t xml:space="preserve">PED002152</t>
  </si>
  <si>
    <t xml:space="preserve">PED002153</t>
  </si>
  <si>
    <t xml:space="preserve">PED002154</t>
  </si>
  <si>
    <t xml:space="preserve">PED002155</t>
  </si>
  <si>
    <t xml:space="preserve">PED002156</t>
  </si>
  <si>
    <t xml:space="preserve">PED002157</t>
  </si>
  <si>
    <t xml:space="preserve">PED002158</t>
  </si>
  <si>
    <t xml:space="preserve">PED002159</t>
  </si>
  <si>
    <t xml:space="preserve">PED002160</t>
  </si>
  <si>
    <t xml:space="preserve">PED002161</t>
  </si>
  <si>
    <t xml:space="preserve">PED002162</t>
  </si>
  <si>
    <t xml:space="preserve">PED002163</t>
  </si>
  <si>
    <t xml:space="preserve">PED002164</t>
  </si>
  <si>
    <t xml:space="preserve">PED002165</t>
  </si>
  <si>
    <t xml:space="preserve">PED002166</t>
  </si>
  <si>
    <t xml:space="preserve">PED002167</t>
  </si>
  <si>
    <t xml:space="preserve">PED002168</t>
  </si>
  <si>
    <t xml:space="preserve">PED002169</t>
  </si>
  <si>
    <t xml:space="preserve">PED002170</t>
  </si>
  <si>
    <t xml:space="preserve">PED002171</t>
  </si>
  <si>
    <t xml:space="preserve">PED002172</t>
  </si>
  <si>
    <t xml:space="preserve">PED002173</t>
  </si>
  <si>
    <t xml:space="preserve">PED002174</t>
  </si>
  <si>
    <t xml:space="preserve">PED002175</t>
  </si>
  <si>
    <t xml:space="preserve">PED002176</t>
  </si>
  <si>
    <t xml:space="preserve">PED002177</t>
  </si>
  <si>
    <t xml:space="preserve">PED002178</t>
  </si>
  <si>
    <t xml:space="preserve">PED002179</t>
  </si>
  <si>
    <t xml:space="preserve">PED002180</t>
  </si>
  <si>
    <t xml:space="preserve">PED002181</t>
  </si>
  <si>
    <t xml:space="preserve">PED002182</t>
  </si>
  <si>
    <t xml:space="preserve">PED002183</t>
  </si>
  <si>
    <t xml:space="preserve">PED002184</t>
  </si>
  <si>
    <t xml:space="preserve">PED002185</t>
  </si>
  <si>
    <t xml:space="preserve">PED002186</t>
  </si>
  <si>
    <t xml:space="preserve">PED002187</t>
  </si>
  <si>
    <t xml:space="preserve">PED002188</t>
  </si>
  <si>
    <t xml:space="preserve">PED002189</t>
  </si>
  <si>
    <t xml:space="preserve">PED002190</t>
  </si>
  <si>
    <t xml:space="preserve">PED002191</t>
  </si>
  <si>
    <t xml:space="preserve">PED002192</t>
  </si>
  <si>
    <t xml:space="preserve">PED002193</t>
  </si>
  <si>
    <t xml:space="preserve">PED002194</t>
  </si>
  <si>
    <t xml:space="preserve">PED002195</t>
  </si>
  <si>
    <t xml:space="preserve">PED002196</t>
  </si>
  <si>
    <t xml:space="preserve">PED002197</t>
  </si>
  <si>
    <t xml:space="preserve">PED002198</t>
  </si>
  <si>
    <t xml:space="preserve">PED002199</t>
  </si>
  <si>
    <t xml:space="preserve">PED002200</t>
  </si>
  <si>
    <t xml:space="preserve">PED002201</t>
  </si>
  <si>
    <t xml:space="preserve">PED002202</t>
  </si>
  <si>
    <t xml:space="preserve">PED002203</t>
  </si>
  <si>
    <t xml:space="preserve">PED002204</t>
  </si>
  <si>
    <t xml:space="preserve">PED002205</t>
  </si>
  <si>
    <t xml:space="preserve">PED002206</t>
  </si>
  <si>
    <t xml:space="preserve">PED002207</t>
  </si>
  <si>
    <t xml:space="preserve">PED002208</t>
  </si>
  <si>
    <t xml:space="preserve">PED002209</t>
  </si>
  <si>
    <t xml:space="preserve">PED002210</t>
  </si>
  <si>
    <t xml:space="preserve">PED002211</t>
  </si>
  <si>
    <t xml:space="preserve">PED002212</t>
  </si>
  <si>
    <t xml:space="preserve">PED002213</t>
  </si>
  <si>
    <t xml:space="preserve">PED002214</t>
  </si>
  <si>
    <t xml:space="preserve">PED002215</t>
  </si>
  <si>
    <t xml:space="preserve">PED002216</t>
  </si>
  <si>
    <t xml:space="preserve">PED002217</t>
  </si>
  <si>
    <t xml:space="preserve">PED002218</t>
  </si>
  <si>
    <t xml:space="preserve">PED002219</t>
  </si>
  <si>
    <t xml:space="preserve">PED002220</t>
  </si>
  <si>
    <t xml:space="preserve">PED002221</t>
  </si>
  <si>
    <t xml:space="preserve">PED002222</t>
  </si>
  <si>
    <t xml:space="preserve">PED002223</t>
  </si>
  <si>
    <t xml:space="preserve">PED002224</t>
  </si>
  <si>
    <t xml:space="preserve">PED002225</t>
  </si>
  <si>
    <t xml:space="preserve">PED002226</t>
  </si>
  <si>
    <t xml:space="preserve">PED002227</t>
  </si>
  <si>
    <t xml:space="preserve">PED002228</t>
  </si>
  <si>
    <t xml:space="preserve">PED002229</t>
  </si>
  <si>
    <t xml:space="preserve">PED002230</t>
  </si>
  <si>
    <t xml:space="preserve">PED002231</t>
  </si>
  <si>
    <t xml:space="preserve">PED002232</t>
  </si>
  <si>
    <t xml:space="preserve">PED002233</t>
  </si>
  <si>
    <t xml:space="preserve">PED002234</t>
  </si>
  <si>
    <t xml:space="preserve">PED002235</t>
  </si>
  <si>
    <t xml:space="preserve">PED002236</t>
  </si>
  <si>
    <t xml:space="preserve">PED002237</t>
  </si>
  <si>
    <t xml:space="preserve">PED002238</t>
  </si>
  <si>
    <t xml:space="preserve">PED002239</t>
  </si>
  <si>
    <t xml:space="preserve">PED002240</t>
  </si>
  <si>
    <t xml:space="preserve">PED002241</t>
  </si>
  <si>
    <t xml:space="preserve">PED002242</t>
  </si>
  <si>
    <t xml:space="preserve">PED002243</t>
  </si>
  <si>
    <t xml:space="preserve">PED002244</t>
  </si>
  <si>
    <t xml:space="preserve">PED002245</t>
  </si>
  <si>
    <t xml:space="preserve">PED002246</t>
  </si>
  <si>
    <t xml:space="preserve">PED002247</t>
  </si>
  <si>
    <t xml:space="preserve">PED002248</t>
  </si>
  <si>
    <t xml:space="preserve">PED002249</t>
  </si>
  <si>
    <t xml:space="preserve">PED002250</t>
  </si>
  <si>
    <t xml:space="preserve">PED002251</t>
  </si>
  <si>
    <t xml:space="preserve">PED002252</t>
  </si>
  <si>
    <t xml:space="preserve">PED002253</t>
  </si>
  <si>
    <t xml:space="preserve">PED002254</t>
  </si>
  <si>
    <t xml:space="preserve">PED002255</t>
  </si>
  <si>
    <t xml:space="preserve">PED002256</t>
  </si>
  <si>
    <t xml:space="preserve">PED002257</t>
  </si>
  <si>
    <t xml:space="preserve">PED002258</t>
  </si>
  <si>
    <t xml:space="preserve">PED002259</t>
  </si>
  <si>
    <t xml:space="preserve">PED002260</t>
  </si>
  <si>
    <t xml:space="preserve">PED002261</t>
  </si>
  <si>
    <t xml:space="preserve">PED002262</t>
  </si>
  <si>
    <t xml:space="preserve">PED002263</t>
  </si>
  <si>
    <t xml:space="preserve">PED002264</t>
  </si>
  <si>
    <t xml:space="preserve">PED002265</t>
  </si>
  <si>
    <t xml:space="preserve">PED002266</t>
  </si>
  <si>
    <t xml:space="preserve">PED002267</t>
  </si>
  <si>
    <t xml:space="preserve">PED002268</t>
  </si>
  <si>
    <t xml:space="preserve">PED002269</t>
  </si>
  <si>
    <t xml:space="preserve">PED002270</t>
  </si>
  <si>
    <t xml:space="preserve">PED002271</t>
  </si>
  <si>
    <t xml:space="preserve">PED002272</t>
  </si>
  <si>
    <t xml:space="preserve">PED002273</t>
  </si>
  <si>
    <t xml:space="preserve">PED002274</t>
  </si>
  <si>
    <t xml:space="preserve">PED002275</t>
  </si>
  <si>
    <t xml:space="preserve">PED002276</t>
  </si>
  <si>
    <t xml:space="preserve">PED002277</t>
  </si>
  <si>
    <t xml:space="preserve">PED002278</t>
  </si>
  <si>
    <t xml:space="preserve">PED002279</t>
  </si>
  <si>
    <t xml:space="preserve">PED002280</t>
  </si>
  <si>
    <t xml:space="preserve">PED002281</t>
  </si>
  <si>
    <t xml:space="preserve">PED002282</t>
  </si>
  <si>
    <t xml:space="preserve">PED002283</t>
  </si>
  <si>
    <t xml:space="preserve">PED002284</t>
  </si>
  <si>
    <t xml:space="preserve">PED002285</t>
  </si>
  <si>
    <t xml:space="preserve">PED002286</t>
  </si>
  <si>
    <t xml:space="preserve">PED002287</t>
  </si>
  <si>
    <t xml:space="preserve">PED002288</t>
  </si>
  <si>
    <t xml:space="preserve">PED002289</t>
  </si>
  <si>
    <t xml:space="preserve">PED002290</t>
  </si>
  <si>
    <t xml:space="preserve">PED002291</t>
  </si>
  <si>
    <t xml:space="preserve">PED002292</t>
  </si>
  <si>
    <t xml:space="preserve">PED002293</t>
  </si>
  <si>
    <t xml:space="preserve">PED002294</t>
  </si>
  <si>
    <t xml:space="preserve">PED002295</t>
  </si>
  <si>
    <t xml:space="preserve">PED002296</t>
  </si>
  <si>
    <t xml:space="preserve">PED002297</t>
  </si>
  <si>
    <t xml:space="preserve">PED002298</t>
  </si>
  <si>
    <t xml:space="preserve">PED002299</t>
  </si>
  <si>
    <t xml:space="preserve">PED002300</t>
  </si>
  <si>
    <t xml:space="preserve">PED002301</t>
  </si>
  <si>
    <t xml:space="preserve">PED002302</t>
  </si>
  <si>
    <t xml:space="preserve">PED002303</t>
  </si>
  <si>
    <t xml:space="preserve">PED002304</t>
  </si>
  <si>
    <t xml:space="preserve">PED002305</t>
  </si>
  <si>
    <t xml:space="preserve">PED002306</t>
  </si>
  <si>
    <t xml:space="preserve">PED002307</t>
  </si>
  <si>
    <t xml:space="preserve">PED002308</t>
  </si>
  <si>
    <t xml:space="preserve">PED002309</t>
  </si>
  <si>
    <t xml:space="preserve">PED002310</t>
  </si>
  <si>
    <t xml:space="preserve">PED002311</t>
  </si>
  <si>
    <t xml:space="preserve">PED002312</t>
  </si>
  <si>
    <t xml:space="preserve">PED002313</t>
  </si>
  <si>
    <t xml:space="preserve">PED002314</t>
  </si>
  <si>
    <t xml:space="preserve">PED002315</t>
  </si>
  <si>
    <t xml:space="preserve">PED002316</t>
  </si>
  <si>
    <t xml:space="preserve">PED002317</t>
  </si>
  <si>
    <t xml:space="preserve">PED002318</t>
  </si>
  <si>
    <t xml:space="preserve">PED002319</t>
  </si>
  <si>
    <t xml:space="preserve">PED002320</t>
  </si>
  <si>
    <t xml:space="preserve">PED002321</t>
  </si>
  <si>
    <t xml:space="preserve">PED002322</t>
  </si>
  <si>
    <t xml:space="preserve">PED002323</t>
  </si>
  <si>
    <t xml:space="preserve">PED002324</t>
  </si>
  <si>
    <t xml:space="preserve">PED002325</t>
  </si>
  <si>
    <t xml:space="preserve">PED002326</t>
  </si>
  <si>
    <t xml:space="preserve">PED002327</t>
  </si>
  <si>
    <t xml:space="preserve">PED002328</t>
  </si>
  <si>
    <t xml:space="preserve">PED002329</t>
  </si>
  <si>
    <t xml:space="preserve">PED002330</t>
  </si>
  <si>
    <t xml:space="preserve">PED002331</t>
  </si>
  <si>
    <t xml:space="preserve">PED002332</t>
  </si>
  <si>
    <t xml:space="preserve">PED002333</t>
  </si>
  <si>
    <t xml:space="preserve">PED002334</t>
  </si>
  <si>
    <t xml:space="preserve">PED002335</t>
  </si>
  <si>
    <t xml:space="preserve">PED002336</t>
  </si>
  <si>
    <t xml:space="preserve">PED002337</t>
  </si>
  <si>
    <t xml:space="preserve">PED002338</t>
  </si>
  <si>
    <t xml:space="preserve">PED002339</t>
  </si>
  <si>
    <t xml:space="preserve">PED002340</t>
  </si>
  <si>
    <t xml:space="preserve">PED002341</t>
  </si>
  <si>
    <t xml:space="preserve">PED002342</t>
  </si>
  <si>
    <t xml:space="preserve">PED002343</t>
  </si>
  <si>
    <t xml:space="preserve">PED002344</t>
  </si>
  <si>
    <t xml:space="preserve">PED002345</t>
  </si>
  <si>
    <t xml:space="preserve">PED002346</t>
  </si>
  <si>
    <t xml:space="preserve">PED002347</t>
  </si>
  <si>
    <t xml:space="preserve">PED002348</t>
  </si>
  <si>
    <t xml:space="preserve">PED002349</t>
  </si>
  <si>
    <t xml:space="preserve">PED002350</t>
  </si>
  <si>
    <t xml:space="preserve">PED002351</t>
  </si>
  <si>
    <t xml:space="preserve">PED002352</t>
  </si>
  <si>
    <t xml:space="preserve">PED002353</t>
  </si>
  <si>
    <t xml:space="preserve">PED002354</t>
  </si>
  <si>
    <t xml:space="preserve">PED002355</t>
  </si>
  <si>
    <t xml:space="preserve">PED002356</t>
  </si>
  <si>
    <t xml:space="preserve">PED002357</t>
  </si>
  <si>
    <t xml:space="preserve">PED002358</t>
  </si>
  <si>
    <t xml:space="preserve">PED002359</t>
  </si>
  <si>
    <t xml:space="preserve">PED002360</t>
  </si>
  <si>
    <t xml:space="preserve">PED002361</t>
  </si>
  <si>
    <t xml:space="preserve">PED002362</t>
  </si>
  <si>
    <t xml:space="preserve">PED002363</t>
  </si>
  <si>
    <t xml:space="preserve">PED002364</t>
  </si>
  <si>
    <t xml:space="preserve">PED002365</t>
  </si>
  <si>
    <t xml:space="preserve">PED002366</t>
  </si>
  <si>
    <t xml:space="preserve">PED002367</t>
  </si>
  <si>
    <t xml:space="preserve">PED002368</t>
  </si>
  <si>
    <t xml:space="preserve">PED002369</t>
  </si>
  <si>
    <t xml:space="preserve">PED002370</t>
  </si>
  <si>
    <t xml:space="preserve">PED002371</t>
  </si>
  <si>
    <t xml:space="preserve">PED002372</t>
  </si>
  <si>
    <t xml:space="preserve">PED002373</t>
  </si>
  <si>
    <t xml:space="preserve">PED002374</t>
  </si>
  <si>
    <t xml:space="preserve">PED002375</t>
  </si>
  <si>
    <t xml:space="preserve">PED002376</t>
  </si>
  <si>
    <t xml:space="preserve">PED002377</t>
  </si>
  <si>
    <t xml:space="preserve">PED002378</t>
  </si>
  <si>
    <t xml:space="preserve">PED002379</t>
  </si>
  <si>
    <t xml:space="preserve">PED002380</t>
  </si>
  <si>
    <t xml:space="preserve">PED002381</t>
  </si>
  <si>
    <t xml:space="preserve">PED002382</t>
  </si>
  <si>
    <t xml:space="preserve">PED002383</t>
  </si>
  <si>
    <t xml:space="preserve">PED002384</t>
  </si>
  <si>
    <t xml:space="preserve">PED002385</t>
  </si>
  <si>
    <t xml:space="preserve">PED002386</t>
  </si>
  <si>
    <t xml:space="preserve">PED002387</t>
  </si>
  <si>
    <t xml:space="preserve">PED002388</t>
  </si>
  <si>
    <t xml:space="preserve">PED002389</t>
  </si>
  <si>
    <t xml:space="preserve">PED002390</t>
  </si>
  <si>
    <t xml:space="preserve">PED002391</t>
  </si>
  <si>
    <t xml:space="preserve">PED002392</t>
  </si>
  <si>
    <t xml:space="preserve">PED002393</t>
  </si>
  <si>
    <t xml:space="preserve">PED002394</t>
  </si>
  <si>
    <t xml:space="preserve">PED002395</t>
  </si>
  <si>
    <t xml:space="preserve">PED002396</t>
  </si>
  <si>
    <t xml:space="preserve">PED002397</t>
  </si>
  <si>
    <t xml:space="preserve">PED002398</t>
  </si>
  <si>
    <t xml:space="preserve">PED002399</t>
  </si>
  <si>
    <t xml:space="preserve">PED002400</t>
  </si>
  <si>
    <t xml:space="preserve">PED002401</t>
  </si>
  <si>
    <t xml:space="preserve">PED002402</t>
  </si>
  <si>
    <t xml:space="preserve">PED002403</t>
  </si>
  <si>
    <t xml:space="preserve">PED002404</t>
  </si>
  <si>
    <t xml:space="preserve">PED002405</t>
  </si>
  <si>
    <t xml:space="preserve">PED002406</t>
  </si>
  <si>
    <t xml:space="preserve">PED002407</t>
  </si>
  <si>
    <t xml:space="preserve">PED002408</t>
  </si>
  <si>
    <t xml:space="preserve">PED002409</t>
  </si>
  <si>
    <t xml:space="preserve">PED002410</t>
  </si>
  <si>
    <t xml:space="preserve">PED002411</t>
  </si>
  <si>
    <t xml:space="preserve">PED002412</t>
  </si>
  <si>
    <t xml:space="preserve">PED002413</t>
  </si>
  <si>
    <t xml:space="preserve">PED002414</t>
  </si>
  <si>
    <t xml:space="preserve">PED002415</t>
  </si>
  <si>
    <t xml:space="preserve">PED002416</t>
  </si>
  <si>
    <t xml:space="preserve">PED002417</t>
  </si>
  <si>
    <t xml:space="preserve">PED002418</t>
  </si>
  <si>
    <t xml:space="preserve">PED002419</t>
  </si>
  <si>
    <t xml:space="preserve">PED002420</t>
  </si>
  <si>
    <t xml:space="preserve">PED002421</t>
  </si>
  <si>
    <t xml:space="preserve">PED002422</t>
  </si>
  <si>
    <t xml:space="preserve">PED002423</t>
  </si>
  <si>
    <t xml:space="preserve">PED002424</t>
  </si>
  <si>
    <t xml:space="preserve">PED002425</t>
  </si>
  <si>
    <t xml:space="preserve">PED002426</t>
  </si>
  <si>
    <t xml:space="preserve">PED002427</t>
  </si>
  <si>
    <t xml:space="preserve">PED002428</t>
  </si>
  <si>
    <t xml:space="preserve">PED002429</t>
  </si>
  <si>
    <t xml:space="preserve">PED002430</t>
  </si>
  <si>
    <t xml:space="preserve">PED002431</t>
  </si>
  <si>
    <t xml:space="preserve">PED002432</t>
  </si>
  <si>
    <t xml:space="preserve">PED002433</t>
  </si>
  <si>
    <t xml:space="preserve">PED002434</t>
  </si>
  <si>
    <t xml:space="preserve">PED002435</t>
  </si>
  <si>
    <t xml:space="preserve">PED002436</t>
  </si>
  <si>
    <t xml:space="preserve">PED002437</t>
  </si>
  <si>
    <t xml:space="preserve">PED002438</t>
  </si>
  <si>
    <t xml:space="preserve">PED002439</t>
  </si>
  <si>
    <t xml:space="preserve">PED002440</t>
  </si>
  <si>
    <t xml:space="preserve">PED002441</t>
  </si>
  <si>
    <t xml:space="preserve">PED002442</t>
  </si>
  <si>
    <t xml:space="preserve">PED002443</t>
  </si>
  <si>
    <t xml:space="preserve">PED002444</t>
  </si>
  <si>
    <t xml:space="preserve">PED002445</t>
  </si>
  <si>
    <t xml:space="preserve">PED002446</t>
  </si>
  <si>
    <t xml:space="preserve">PED002447</t>
  </si>
  <si>
    <t xml:space="preserve">PED002448</t>
  </si>
  <si>
    <t xml:space="preserve">PED002449</t>
  </si>
  <si>
    <t xml:space="preserve">PED002450</t>
  </si>
  <si>
    <t xml:space="preserve">PED002451</t>
  </si>
  <si>
    <t xml:space="preserve">PED002452</t>
  </si>
  <si>
    <t xml:space="preserve">PED002453</t>
  </si>
  <si>
    <t xml:space="preserve">PED002454</t>
  </si>
  <si>
    <t xml:space="preserve">PED002455</t>
  </si>
  <si>
    <t xml:space="preserve">PED002456</t>
  </si>
  <si>
    <t xml:space="preserve">PED002457</t>
  </si>
  <si>
    <t xml:space="preserve">PED002458</t>
  </si>
  <si>
    <t xml:space="preserve">PED002459</t>
  </si>
  <si>
    <t xml:space="preserve">PED002460</t>
  </si>
  <si>
    <t xml:space="preserve">PED002461</t>
  </si>
  <si>
    <t xml:space="preserve">PED002462</t>
  </si>
  <si>
    <t xml:space="preserve">PED002463</t>
  </si>
  <si>
    <t xml:space="preserve">PED002464</t>
  </si>
  <si>
    <t xml:space="preserve">PED002465</t>
  </si>
  <si>
    <t xml:space="preserve">PED002466</t>
  </si>
  <si>
    <t xml:space="preserve">PED002467</t>
  </si>
  <si>
    <t xml:space="preserve">PED002468</t>
  </si>
  <si>
    <t xml:space="preserve">PED002469</t>
  </si>
  <si>
    <t xml:space="preserve">PED002470</t>
  </si>
  <si>
    <t xml:space="preserve">PED002471</t>
  </si>
  <si>
    <t xml:space="preserve">PED002472</t>
  </si>
  <si>
    <t xml:space="preserve">PED002473</t>
  </si>
  <si>
    <t xml:space="preserve">PED002474</t>
  </si>
  <si>
    <t xml:space="preserve">PED002475</t>
  </si>
  <si>
    <t xml:space="preserve">PED002476</t>
  </si>
  <si>
    <t xml:space="preserve">PED002477</t>
  </si>
  <si>
    <t xml:space="preserve">PED002478</t>
  </si>
  <si>
    <t xml:space="preserve">PED002479</t>
  </si>
  <si>
    <t xml:space="preserve">PED002480</t>
  </si>
  <si>
    <t xml:space="preserve">PED002481</t>
  </si>
  <si>
    <t xml:space="preserve">PED002482</t>
  </si>
  <si>
    <t xml:space="preserve">PED002483</t>
  </si>
  <si>
    <t xml:space="preserve">PED002484</t>
  </si>
  <si>
    <t xml:space="preserve">PED002485</t>
  </si>
  <si>
    <t xml:space="preserve">PED002486</t>
  </si>
  <si>
    <t xml:space="preserve">PED002487</t>
  </si>
  <si>
    <t xml:space="preserve">PED002488</t>
  </si>
  <si>
    <t xml:space="preserve">PED002489</t>
  </si>
  <si>
    <t xml:space="preserve">PED002490</t>
  </si>
  <si>
    <t xml:space="preserve">PED002491</t>
  </si>
  <si>
    <t xml:space="preserve">PED002492</t>
  </si>
  <si>
    <t xml:space="preserve">PED002493</t>
  </si>
  <si>
    <t xml:space="preserve">PED002494</t>
  </si>
  <si>
    <t xml:space="preserve">PED002495</t>
  </si>
  <si>
    <t xml:space="preserve">PED002496</t>
  </si>
  <si>
    <t xml:space="preserve">PED002497</t>
  </si>
  <si>
    <t xml:space="preserve">PED002498</t>
  </si>
  <si>
    <t xml:space="preserve">PED002499</t>
  </si>
  <si>
    <t xml:space="preserve">PED002500</t>
  </si>
  <si>
    <t xml:space="preserve">PED002501</t>
  </si>
  <si>
    <t xml:space="preserve">PED002502</t>
  </si>
  <si>
    <t xml:space="preserve">PED002503</t>
  </si>
  <si>
    <t xml:space="preserve">PED002504</t>
  </si>
  <si>
    <t xml:space="preserve">PED002505</t>
  </si>
  <si>
    <t xml:space="preserve">PED002506</t>
  </si>
  <si>
    <t xml:space="preserve">PED002507</t>
  </si>
  <si>
    <t xml:space="preserve">PED002508</t>
  </si>
  <si>
    <t xml:space="preserve">PED002509</t>
  </si>
  <si>
    <t xml:space="preserve">PED002510</t>
  </si>
  <si>
    <t xml:space="preserve">PED002511</t>
  </si>
  <si>
    <t xml:space="preserve">PED002512</t>
  </si>
  <si>
    <t xml:space="preserve">PED002513</t>
  </si>
  <si>
    <t xml:space="preserve">PED002514</t>
  </si>
  <si>
    <t xml:space="preserve">PED002515</t>
  </si>
  <si>
    <t xml:space="preserve">PED002516</t>
  </si>
  <si>
    <t xml:space="preserve">PED002517</t>
  </si>
  <si>
    <t xml:space="preserve">PED002518</t>
  </si>
  <si>
    <t xml:space="preserve">PED002519</t>
  </si>
  <si>
    <t xml:space="preserve">PED002520</t>
  </si>
  <si>
    <t xml:space="preserve">PED002521</t>
  </si>
  <si>
    <t xml:space="preserve">PED002522</t>
  </si>
  <si>
    <t xml:space="preserve">PED002523</t>
  </si>
  <si>
    <t xml:space="preserve">PED002524</t>
  </si>
  <si>
    <t xml:space="preserve">PED002525</t>
  </si>
  <si>
    <t xml:space="preserve">PED002526</t>
  </si>
  <si>
    <t xml:space="preserve">PED002527</t>
  </si>
  <si>
    <t xml:space="preserve">PED002528</t>
  </si>
  <si>
    <t xml:space="preserve">PED002529</t>
  </si>
  <si>
    <t xml:space="preserve">PED002530</t>
  </si>
  <si>
    <t xml:space="preserve">PED002531</t>
  </si>
  <si>
    <t xml:space="preserve">PED002532</t>
  </si>
  <si>
    <t xml:space="preserve">PED002533</t>
  </si>
  <si>
    <t xml:space="preserve">PED002534</t>
  </si>
  <si>
    <t xml:space="preserve">PED002535</t>
  </si>
  <si>
    <t xml:space="preserve">PED002536</t>
  </si>
  <si>
    <t xml:space="preserve">PED002537</t>
  </si>
  <si>
    <t xml:space="preserve">PED002538</t>
  </si>
  <si>
    <t xml:space="preserve">PED002539</t>
  </si>
  <si>
    <t xml:space="preserve">PED002540</t>
  </si>
  <si>
    <t xml:space="preserve">PED002541</t>
  </si>
  <si>
    <t xml:space="preserve">PED002542</t>
  </si>
  <si>
    <t xml:space="preserve">PED002543</t>
  </si>
  <si>
    <t xml:space="preserve">PED002544</t>
  </si>
  <si>
    <t xml:space="preserve">PED002545</t>
  </si>
  <si>
    <t xml:space="preserve">PED002546</t>
  </si>
  <si>
    <t xml:space="preserve">PED002547</t>
  </si>
  <si>
    <t xml:space="preserve">PED002548</t>
  </si>
  <si>
    <t xml:space="preserve">PED002549</t>
  </si>
  <si>
    <t xml:space="preserve">PED002550</t>
  </si>
  <si>
    <t xml:space="preserve">PED002551</t>
  </si>
  <si>
    <t xml:space="preserve">PED002552</t>
  </si>
  <si>
    <t xml:space="preserve">PED002553</t>
  </si>
  <si>
    <t xml:space="preserve">PED002554</t>
  </si>
  <si>
    <t xml:space="preserve">PED002555</t>
  </si>
  <si>
    <t xml:space="preserve">PED002556</t>
  </si>
  <si>
    <t xml:space="preserve">PED002557</t>
  </si>
  <si>
    <t xml:space="preserve">PED002558</t>
  </si>
  <si>
    <t xml:space="preserve">PED002559</t>
  </si>
  <si>
    <t xml:space="preserve">PED002560</t>
  </si>
  <si>
    <t xml:space="preserve">PED002561</t>
  </si>
  <si>
    <t xml:space="preserve">PED002562</t>
  </si>
  <si>
    <t xml:space="preserve">PED002563</t>
  </si>
  <si>
    <t xml:space="preserve">PED002564</t>
  </si>
  <si>
    <t xml:space="preserve">PED002565</t>
  </si>
  <si>
    <t xml:space="preserve">PED002566</t>
  </si>
  <si>
    <t xml:space="preserve">PED002567</t>
  </si>
  <si>
    <t xml:space="preserve">PED002568</t>
  </si>
  <si>
    <t xml:space="preserve">PED002569</t>
  </si>
  <si>
    <t xml:space="preserve">PED002570</t>
  </si>
  <si>
    <t xml:space="preserve">PED002571</t>
  </si>
  <si>
    <t xml:space="preserve">PED002572</t>
  </si>
  <si>
    <t xml:space="preserve">PED002573</t>
  </si>
  <si>
    <t xml:space="preserve">PED002574</t>
  </si>
  <si>
    <t xml:space="preserve">PED002575</t>
  </si>
  <si>
    <t xml:space="preserve">PED002576</t>
  </si>
  <si>
    <t xml:space="preserve">PED002577</t>
  </si>
  <si>
    <t xml:space="preserve">PED002578</t>
  </si>
  <si>
    <t xml:space="preserve">PED002579</t>
  </si>
  <si>
    <t xml:space="preserve">PED002580</t>
  </si>
  <si>
    <t xml:space="preserve">PED002581</t>
  </si>
  <si>
    <t xml:space="preserve">PED002582</t>
  </si>
  <si>
    <t xml:space="preserve">PED002583</t>
  </si>
  <si>
    <t xml:space="preserve">PED002584</t>
  </si>
  <si>
    <t xml:space="preserve">PED002585</t>
  </si>
  <si>
    <t xml:space="preserve">PED002586</t>
  </si>
  <si>
    <t xml:space="preserve">PED002587</t>
  </si>
  <si>
    <t xml:space="preserve">PED002588</t>
  </si>
  <si>
    <t xml:space="preserve">PED002589</t>
  </si>
  <si>
    <t xml:space="preserve">PED002590</t>
  </si>
  <si>
    <t xml:space="preserve">PED002591</t>
  </si>
  <si>
    <t xml:space="preserve">PED002592</t>
  </si>
  <si>
    <t xml:space="preserve">PED002593</t>
  </si>
  <si>
    <t xml:space="preserve">PED002594</t>
  </si>
  <si>
    <t xml:space="preserve">PED002595</t>
  </si>
  <si>
    <t xml:space="preserve">PED002596</t>
  </si>
  <si>
    <t xml:space="preserve">PED002597</t>
  </si>
  <si>
    <t xml:space="preserve">PED002598</t>
  </si>
  <si>
    <t xml:space="preserve">PED002599</t>
  </si>
  <si>
    <t xml:space="preserve">PED002600</t>
  </si>
  <si>
    <t xml:space="preserve">PED002601</t>
  </si>
  <si>
    <t xml:space="preserve">PED002602</t>
  </si>
  <si>
    <t xml:space="preserve">PED002603</t>
  </si>
  <si>
    <t xml:space="preserve">PED002604</t>
  </si>
  <si>
    <t xml:space="preserve">PED002605</t>
  </si>
  <si>
    <t xml:space="preserve">PED002606</t>
  </si>
  <si>
    <t xml:space="preserve">PED002607</t>
  </si>
  <si>
    <t xml:space="preserve">PED002608</t>
  </si>
  <si>
    <t xml:space="preserve">PED002609</t>
  </si>
  <si>
    <t xml:space="preserve">PED002610</t>
  </si>
  <si>
    <t xml:space="preserve">PED002611</t>
  </si>
  <si>
    <t xml:space="preserve">PED002612</t>
  </si>
  <si>
    <t xml:space="preserve">PED002613</t>
  </si>
  <si>
    <t xml:space="preserve">PED002614</t>
  </si>
  <si>
    <t xml:space="preserve">PED002615</t>
  </si>
  <si>
    <t xml:space="preserve">PED002616</t>
  </si>
  <si>
    <t xml:space="preserve">PED002617</t>
  </si>
  <si>
    <t xml:space="preserve">PED002618</t>
  </si>
  <si>
    <t xml:space="preserve">PED002619</t>
  </si>
  <si>
    <t xml:space="preserve">PED002620</t>
  </si>
  <si>
    <t xml:space="preserve">PED002621</t>
  </si>
  <si>
    <t xml:space="preserve">PED002622</t>
  </si>
  <si>
    <t xml:space="preserve">PED002623</t>
  </si>
  <si>
    <t xml:space="preserve">PED002624</t>
  </si>
  <si>
    <t xml:space="preserve">PED002625</t>
  </si>
  <si>
    <t xml:space="preserve">PED002626</t>
  </si>
  <si>
    <t xml:space="preserve">PED002627</t>
  </si>
  <si>
    <t xml:space="preserve">PED002628</t>
  </si>
  <si>
    <t xml:space="preserve">PED002629</t>
  </si>
  <si>
    <t xml:space="preserve">PED002630</t>
  </si>
  <si>
    <t xml:space="preserve">PED002631</t>
  </si>
  <si>
    <t xml:space="preserve">PED002632</t>
  </si>
  <si>
    <t xml:space="preserve">PED002633</t>
  </si>
  <si>
    <t xml:space="preserve">PED002634</t>
  </si>
  <si>
    <t xml:space="preserve">PED002635</t>
  </si>
  <si>
    <t xml:space="preserve">PED002636</t>
  </si>
  <si>
    <t xml:space="preserve">PED002637</t>
  </si>
  <si>
    <t xml:space="preserve">PED002638</t>
  </si>
  <si>
    <t xml:space="preserve">PED002639</t>
  </si>
  <si>
    <t xml:space="preserve">PED002640</t>
  </si>
  <si>
    <t xml:space="preserve">PED002641</t>
  </si>
  <si>
    <t xml:space="preserve">PED002642</t>
  </si>
  <si>
    <t xml:space="preserve">PED002643</t>
  </si>
  <si>
    <t xml:space="preserve">PED002644</t>
  </si>
  <si>
    <t xml:space="preserve">PED002645</t>
  </si>
  <si>
    <t xml:space="preserve">PED002646</t>
  </si>
  <si>
    <t xml:space="preserve">PED002647</t>
  </si>
  <si>
    <t xml:space="preserve">PED002648</t>
  </si>
  <si>
    <t xml:space="preserve">PED002649</t>
  </si>
  <si>
    <t xml:space="preserve">PED002650</t>
  </si>
  <si>
    <t xml:space="preserve">PED002651</t>
  </si>
  <si>
    <t xml:space="preserve">PED002652</t>
  </si>
  <si>
    <t xml:space="preserve">PED002653</t>
  </si>
  <si>
    <t xml:space="preserve">PED002654</t>
  </si>
  <si>
    <t xml:space="preserve">PED002655</t>
  </si>
  <si>
    <t xml:space="preserve">PED002656</t>
  </si>
  <si>
    <t xml:space="preserve">PED002657</t>
  </si>
  <si>
    <t xml:space="preserve">PED002658</t>
  </si>
  <si>
    <t xml:space="preserve">PED002659</t>
  </si>
  <si>
    <t xml:space="preserve">PED002660</t>
  </si>
  <si>
    <t xml:space="preserve">PED002661</t>
  </si>
  <si>
    <t xml:space="preserve">PED002662</t>
  </si>
  <si>
    <t xml:space="preserve">PED002663</t>
  </si>
  <si>
    <t xml:space="preserve">PED002664</t>
  </si>
  <si>
    <t xml:space="preserve">PED002665</t>
  </si>
  <si>
    <t xml:space="preserve">PED002666</t>
  </si>
  <si>
    <t xml:space="preserve">PED002667</t>
  </si>
  <si>
    <t xml:space="preserve">PED002668</t>
  </si>
  <si>
    <t xml:space="preserve">PED002669</t>
  </si>
  <si>
    <t xml:space="preserve">PED002670</t>
  </si>
  <si>
    <t xml:space="preserve">PED002671</t>
  </si>
  <si>
    <t xml:space="preserve">PED002672</t>
  </si>
  <si>
    <t xml:space="preserve">PED002673</t>
  </si>
  <si>
    <t xml:space="preserve">PED002674</t>
  </si>
  <si>
    <t xml:space="preserve">PED002675</t>
  </si>
  <si>
    <t xml:space="preserve">PED002676</t>
  </si>
  <si>
    <t xml:space="preserve">PED002677</t>
  </si>
  <si>
    <t xml:space="preserve">PED002678</t>
  </si>
  <si>
    <t xml:space="preserve">PED002679</t>
  </si>
  <si>
    <t xml:space="preserve">PED002680</t>
  </si>
  <si>
    <t xml:space="preserve">PED002681</t>
  </si>
  <si>
    <t xml:space="preserve">PED002682</t>
  </si>
  <si>
    <t xml:space="preserve">PED002683</t>
  </si>
  <si>
    <t xml:space="preserve">PED002684</t>
  </si>
  <si>
    <t xml:space="preserve">PED002685</t>
  </si>
  <si>
    <t xml:space="preserve">PED002686</t>
  </si>
  <si>
    <t xml:space="preserve">PED002687</t>
  </si>
  <si>
    <t xml:space="preserve">PED002688</t>
  </si>
  <si>
    <t xml:space="preserve">PED002689</t>
  </si>
  <si>
    <t xml:space="preserve">PED002690</t>
  </si>
  <si>
    <t xml:space="preserve">PED002691</t>
  </si>
  <si>
    <t xml:space="preserve">PED002692</t>
  </si>
  <si>
    <t xml:space="preserve">PED002693</t>
  </si>
  <si>
    <t xml:space="preserve">PED002694</t>
  </si>
  <si>
    <t xml:space="preserve">PED002695</t>
  </si>
  <si>
    <t xml:space="preserve">PED002696</t>
  </si>
  <si>
    <t xml:space="preserve">PED002697</t>
  </si>
  <si>
    <t xml:space="preserve">PED002698</t>
  </si>
  <si>
    <t xml:space="preserve">PED002699</t>
  </si>
  <si>
    <t xml:space="preserve">PED002700</t>
  </si>
  <si>
    <t xml:space="preserve">PED002701</t>
  </si>
  <si>
    <t xml:space="preserve">PED002702</t>
  </si>
  <si>
    <t xml:space="preserve">PED002703</t>
  </si>
  <si>
    <t xml:space="preserve">PED002704</t>
  </si>
  <si>
    <t xml:space="preserve">PED002705</t>
  </si>
  <si>
    <t xml:space="preserve">PED002706</t>
  </si>
  <si>
    <t xml:space="preserve">PED002707</t>
  </si>
  <si>
    <t xml:space="preserve">PED002708</t>
  </si>
  <si>
    <t xml:space="preserve">PED002709</t>
  </si>
  <si>
    <t xml:space="preserve">PED002710</t>
  </si>
  <si>
    <t xml:space="preserve">PED002711</t>
  </si>
  <si>
    <t xml:space="preserve">PED002712</t>
  </si>
  <si>
    <t xml:space="preserve">PED002713</t>
  </si>
  <si>
    <t xml:space="preserve">PED002714</t>
  </si>
  <si>
    <t xml:space="preserve">PED002715</t>
  </si>
  <si>
    <t xml:space="preserve">PED002716</t>
  </si>
  <si>
    <t xml:space="preserve">PED002717</t>
  </si>
  <si>
    <t xml:space="preserve">PED002718</t>
  </si>
  <si>
    <t xml:space="preserve">PED002719</t>
  </si>
  <si>
    <t xml:space="preserve">PED002720</t>
  </si>
  <si>
    <t xml:space="preserve">PED002721</t>
  </si>
  <si>
    <t xml:space="preserve">PED002722</t>
  </si>
  <si>
    <t xml:space="preserve">PED002723</t>
  </si>
  <si>
    <t xml:space="preserve">PED002724</t>
  </si>
  <si>
    <t xml:space="preserve">PED002725</t>
  </si>
  <si>
    <t xml:space="preserve">PED002726</t>
  </si>
  <si>
    <t xml:space="preserve">PED002727</t>
  </si>
  <si>
    <t xml:space="preserve">PED002728</t>
  </si>
  <si>
    <t xml:space="preserve">PED002729</t>
  </si>
  <si>
    <t xml:space="preserve">PED002730</t>
  </si>
  <si>
    <t xml:space="preserve">PED002731</t>
  </si>
  <si>
    <t xml:space="preserve">PED002732</t>
  </si>
  <si>
    <t xml:space="preserve">PED002733</t>
  </si>
  <si>
    <t xml:space="preserve">PED002734</t>
  </si>
  <si>
    <t xml:space="preserve">PED002735</t>
  </si>
  <si>
    <t xml:space="preserve">PED002736</t>
  </si>
  <si>
    <t xml:space="preserve">PED002737</t>
  </si>
  <si>
    <t xml:space="preserve">PED002738</t>
  </si>
  <si>
    <t xml:space="preserve">PED002739</t>
  </si>
  <si>
    <t xml:space="preserve">PED002740</t>
  </si>
  <si>
    <t xml:space="preserve">PED002741</t>
  </si>
  <si>
    <t xml:space="preserve">PED002742</t>
  </si>
  <si>
    <t xml:space="preserve">PED002743</t>
  </si>
  <si>
    <t xml:space="preserve">PED002744</t>
  </si>
  <si>
    <t xml:space="preserve">PED002745</t>
  </si>
  <si>
    <t xml:space="preserve">PED002746</t>
  </si>
  <si>
    <t xml:space="preserve">PED002747</t>
  </si>
  <si>
    <t xml:space="preserve">PED002748</t>
  </si>
  <si>
    <t xml:space="preserve">PED002749</t>
  </si>
  <si>
    <t xml:space="preserve">PED002750</t>
  </si>
  <si>
    <t xml:space="preserve">PED002751</t>
  </si>
  <si>
    <t xml:space="preserve">PED002752</t>
  </si>
  <si>
    <t xml:space="preserve">PED002753</t>
  </si>
  <si>
    <t xml:space="preserve">PED002754</t>
  </si>
  <si>
    <t xml:space="preserve">PED002755</t>
  </si>
  <si>
    <t xml:space="preserve">PED002756</t>
  </si>
  <si>
    <t xml:space="preserve">PED002757</t>
  </si>
  <si>
    <t xml:space="preserve">PED002758</t>
  </si>
  <si>
    <t xml:space="preserve">PED002759</t>
  </si>
  <si>
    <t xml:space="preserve">PED002760</t>
  </si>
  <si>
    <t xml:space="preserve">PED002761</t>
  </si>
  <si>
    <t xml:space="preserve">PED002762</t>
  </si>
  <si>
    <t xml:space="preserve">PED002763</t>
  </si>
  <si>
    <t xml:space="preserve">PED002764</t>
  </si>
  <si>
    <t xml:space="preserve">PED002765</t>
  </si>
  <si>
    <t xml:space="preserve">PED002766</t>
  </si>
  <si>
    <t xml:space="preserve">PED002767</t>
  </si>
  <si>
    <t xml:space="preserve">PED002768</t>
  </si>
  <si>
    <t xml:space="preserve">PED002769</t>
  </si>
  <si>
    <t xml:space="preserve">PED002770</t>
  </si>
  <si>
    <t xml:space="preserve">PED002771</t>
  </si>
  <si>
    <t xml:space="preserve">PED002772</t>
  </si>
  <si>
    <t xml:space="preserve">PED002773</t>
  </si>
  <si>
    <t xml:space="preserve">PED002774</t>
  </si>
  <si>
    <t xml:space="preserve">PED002775</t>
  </si>
  <si>
    <t xml:space="preserve">PED002776</t>
  </si>
  <si>
    <t xml:space="preserve">PED002777</t>
  </si>
  <si>
    <t xml:space="preserve">PED002778</t>
  </si>
  <si>
    <t xml:space="preserve">PED002779</t>
  </si>
  <si>
    <t xml:space="preserve">PED002780</t>
  </si>
  <si>
    <t xml:space="preserve">PED002781</t>
  </si>
  <si>
    <t xml:space="preserve">PED002782</t>
  </si>
  <si>
    <t xml:space="preserve">PED002783</t>
  </si>
  <si>
    <t xml:space="preserve">PED002784</t>
  </si>
  <si>
    <t xml:space="preserve">PED002785</t>
  </si>
  <si>
    <t xml:space="preserve">PED002786</t>
  </si>
  <si>
    <t xml:space="preserve">PED002787</t>
  </si>
  <si>
    <t xml:space="preserve">PED002788</t>
  </si>
  <si>
    <t xml:space="preserve">PED002789</t>
  </si>
  <si>
    <t xml:space="preserve">PED002790</t>
  </si>
  <si>
    <t xml:space="preserve">PED002791</t>
  </si>
  <si>
    <t xml:space="preserve">PED002792</t>
  </si>
  <si>
    <t xml:space="preserve">PED002793</t>
  </si>
  <si>
    <t xml:space="preserve">PED002794</t>
  </si>
  <si>
    <t xml:space="preserve">PED002795</t>
  </si>
  <si>
    <t xml:space="preserve">PED002796</t>
  </si>
  <si>
    <t xml:space="preserve">PED002797</t>
  </si>
  <si>
    <t xml:space="preserve">PED002798</t>
  </si>
  <si>
    <t xml:space="preserve">PED002799</t>
  </si>
  <si>
    <t xml:space="preserve">PED002800</t>
  </si>
  <si>
    <t xml:space="preserve">PED002801</t>
  </si>
  <si>
    <t xml:space="preserve">PED002802</t>
  </si>
  <si>
    <t xml:space="preserve">PED002803</t>
  </si>
  <si>
    <t xml:space="preserve">PED002804</t>
  </si>
  <si>
    <t xml:space="preserve">PED002805</t>
  </si>
  <si>
    <t xml:space="preserve">PED002806</t>
  </si>
  <si>
    <t xml:space="preserve">PED002807</t>
  </si>
  <si>
    <t xml:space="preserve">PED002808</t>
  </si>
  <si>
    <t xml:space="preserve">PED002809</t>
  </si>
  <si>
    <t xml:space="preserve">PED002810</t>
  </si>
  <si>
    <t xml:space="preserve">PED002811</t>
  </si>
  <si>
    <t xml:space="preserve">PED002812</t>
  </si>
  <si>
    <t xml:space="preserve">PED002813</t>
  </si>
  <si>
    <t xml:space="preserve">PED002814</t>
  </si>
  <si>
    <t xml:space="preserve">PED002815</t>
  </si>
  <si>
    <t xml:space="preserve">PED002816</t>
  </si>
  <si>
    <t xml:space="preserve">PED002817</t>
  </si>
  <si>
    <t xml:space="preserve">PED002818</t>
  </si>
  <si>
    <t xml:space="preserve">PED002819</t>
  </si>
  <si>
    <t xml:space="preserve">PED002820</t>
  </si>
  <si>
    <t xml:space="preserve">PED002821</t>
  </si>
  <si>
    <t xml:space="preserve">PED002822</t>
  </si>
  <si>
    <t xml:space="preserve">PED002823</t>
  </si>
  <si>
    <t xml:space="preserve">PED002824</t>
  </si>
  <si>
    <t xml:space="preserve">PED002825</t>
  </si>
  <si>
    <t xml:space="preserve">PED002826</t>
  </si>
  <si>
    <t xml:space="preserve">PED002827</t>
  </si>
  <si>
    <t xml:space="preserve">PED002828</t>
  </si>
  <si>
    <t xml:space="preserve">PED002829</t>
  </si>
  <si>
    <t xml:space="preserve">PED002830</t>
  </si>
  <si>
    <t xml:space="preserve">PED002831</t>
  </si>
  <si>
    <t xml:space="preserve">PED002832</t>
  </si>
  <si>
    <t xml:space="preserve">PED002833</t>
  </si>
  <si>
    <t xml:space="preserve">PED002834</t>
  </si>
  <si>
    <t xml:space="preserve">PED002835</t>
  </si>
  <si>
    <t xml:space="preserve">PED002836</t>
  </si>
  <si>
    <t xml:space="preserve">PED002837</t>
  </si>
  <si>
    <t xml:space="preserve">PED002838</t>
  </si>
  <si>
    <t xml:space="preserve">PED002839</t>
  </si>
  <si>
    <t xml:space="preserve">PED002840</t>
  </si>
  <si>
    <t xml:space="preserve">PED002841</t>
  </si>
  <si>
    <t xml:space="preserve">PED002842</t>
  </si>
  <si>
    <t xml:space="preserve">PED002843</t>
  </si>
  <si>
    <t xml:space="preserve">PED002844</t>
  </si>
  <si>
    <t xml:space="preserve">PED002845</t>
  </si>
  <si>
    <t xml:space="preserve">PED002846</t>
  </si>
  <si>
    <t xml:space="preserve">PED002847</t>
  </si>
  <si>
    <t xml:space="preserve">PED002848</t>
  </si>
  <si>
    <t xml:space="preserve">PED002849</t>
  </si>
  <si>
    <t xml:space="preserve">PED002850</t>
  </si>
  <si>
    <t xml:space="preserve">PED002851</t>
  </si>
  <si>
    <t xml:space="preserve">PED002852</t>
  </si>
  <si>
    <t xml:space="preserve">PED002853</t>
  </si>
  <si>
    <t xml:space="preserve">PED002854</t>
  </si>
  <si>
    <t xml:space="preserve">PED002855</t>
  </si>
  <si>
    <t xml:space="preserve">PED002856</t>
  </si>
  <si>
    <t xml:space="preserve">PED002857</t>
  </si>
  <si>
    <t xml:space="preserve">PED002858</t>
  </si>
  <si>
    <t xml:space="preserve">PED002859</t>
  </si>
  <si>
    <t xml:space="preserve">PED002860</t>
  </si>
  <si>
    <t xml:space="preserve">PED002861</t>
  </si>
  <si>
    <t xml:space="preserve">PED002862</t>
  </si>
  <si>
    <t xml:space="preserve">PED002863</t>
  </si>
  <si>
    <t xml:space="preserve">PED002864</t>
  </si>
  <si>
    <t xml:space="preserve">PED002865</t>
  </si>
  <si>
    <t xml:space="preserve">PED002866</t>
  </si>
  <si>
    <t xml:space="preserve">PED002867</t>
  </si>
  <si>
    <t xml:space="preserve">PED002868</t>
  </si>
  <si>
    <t xml:space="preserve">PED002869</t>
  </si>
  <si>
    <t xml:space="preserve">PED002870</t>
  </si>
  <si>
    <t xml:space="preserve">PED002871</t>
  </si>
  <si>
    <t xml:space="preserve">PED002872</t>
  </si>
  <si>
    <t xml:space="preserve">PED002873</t>
  </si>
  <si>
    <t xml:space="preserve">PED002874</t>
  </si>
  <si>
    <t xml:space="preserve">PED002875</t>
  </si>
  <si>
    <t xml:space="preserve">PED002876</t>
  </si>
  <si>
    <t xml:space="preserve">PED002877</t>
  </si>
  <si>
    <t xml:space="preserve">PED002878</t>
  </si>
  <si>
    <t xml:space="preserve">PED002879</t>
  </si>
  <si>
    <t xml:space="preserve">PED002880</t>
  </si>
  <si>
    <t xml:space="preserve">PED002881</t>
  </si>
  <si>
    <t xml:space="preserve">PED002882</t>
  </si>
  <si>
    <t xml:space="preserve">PED002883</t>
  </si>
  <si>
    <t xml:space="preserve">PED002884</t>
  </si>
  <si>
    <t xml:space="preserve">PED002885</t>
  </si>
  <si>
    <t xml:space="preserve">PED002886</t>
  </si>
  <si>
    <t xml:space="preserve">PED002887</t>
  </si>
  <si>
    <t xml:space="preserve">PED002888</t>
  </si>
  <si>
    <t xml:space="preserve">PED002889</t>
  </si>
  <si>
    <t xml:space="preserve">PED002890</t>
  </si>
  <si>
    <t xml:space="preserve">PED002891</t>
  </si>
  <si>
    <t xml:space="preserve">PED002892</t>
  </si>
  <si>
    <t xml:space="preserve">PED002893</t>
  </si>
  <si>
    <t xml:space="preserve">PED002894</t>
  </si>
  <si>
    <t xml:space="preserve">PED002895</t>
  </si>
  <si>
    <t xml:space="preserve">PED002896</t>
  </si>
  <si>
    <t xml:space="preserve">PED002897</t>
  </si>
  <si>
    <t xml:space="preserve">PED002898</t>
  </si>
  <si>
    <t xml:space="preserve">PED002899</t>
  </si>
  <si>
    <t xml:space="preserve">PED002900</t>
  </si>
  <si>
    <t xml:space="preserve">PED002901</t>
  </si>
  <si>
    <t xml:space="preserve">PED002902</t>
  </si>
  <si>
    <t xml:space="preserve">PED002903</t>
  </si>
  <si>
    <t xml:space="preserve">PED002904</t>
  </si>
  <si>
    <t xml:space="preserve">PED002905</t>
  </si>
  <si>
    <t xml:space="preserve">PED002906</t>
  </si>
  <si>
    <t xml:space="preserve">PED002907</t>
  </si>
  <si>
    <t xml:space="preserve">PED002908</t>
  </si>
  <si>
    <t xml:space="preserve">PED002909</t>
  </si>
  <si>
    <t xml:space="preserve">PED002910</t>
  </si>
  <si>
    <t xml:space="preserve">PED002911</t>
  </si>
  <si>
    <t xml:space="preserve">PED002912</t>
  </si>
  <si>
    <t xml:space="preserve">PED002913</t>
  </si>
  <si>
    <t xml:space="preserve">PED002914</t>
  </si>
  <si>
    <t xml:space="preserve">PED002915</t>
  </si>
  <si>
    <t xml:space="preserve">PED002916</t>
  </si>
  <si>
    <t xml:space="preserve">PED002917</t>
  </si>
  <si>
    <t xml:space="preserve">PED002918</t>
  </si>
  <si>
    <t xml:space="preserve">PED002919</t>
  </si>
  <si>
    <t xml:space="preserve">PED002920</t>
  </si>
  <si>
    <t xml:space="preserve">PED002921</t>
  </si>
  <si>
    <t xml:space="preserve">PED002922</t>
  </si>
  <si>
    <t xml:space="preserve">PED002923</t>
  </si>
  <si>
    <t xml:space="preserve">PED002924</t>
  </si>
  <si>
    <t xml:space="preserve">PED002925</t>
  </si>
  <si>
    <t xml:space="preserve">PED002926</t>
  </si>
  <si>
    <t xml:space="preserve">PED002927</t>
  </si>
  <si>
    <t xml:space="preserve">PED002928</t>
  </si>
  <si>
    <t xml:space="preserve">PED002929</t>
  </si>
  <si>
    <t xml:space="preserve">PED002930</t>
  </si>
  <si>
    <t xml:space="preserve">PED002931</t>
  </si>
  <si>
    <t xml:space="preserve">PED002932</t>
  </si>
  <si>
    <t xml:space="preserve">PED002933</t>
  </si>
  <si>
    <t xml:space="preserve">PED002934</t>
  </si>
  <si>
    <t xml:space="preserve">PED002935</t>
  </si>
  <si>
    <t xml:space="preserve">PED002936</t>
  </si>
  <si>
    <t xml:space="preserve">PED002937</t>
  </si>
  <si>
    <t xml:space="preserve">PED002938</t>
  </si>
  <si>
    <t xml:space="preserve">PED002939</t>
  </si>
  <si>
    <t xml:space="preserve">PED002940</t>
  </si>
  <si>
    <t xml:space="preserve">PED002941</t>
  </si>
  <si>
    <t xml:space="preserve">PED002942</t>
  </si>
  <si>
    <t xml:space="preserve">PED002943</t>
  </si>
  <si>
    <t xml:space="preserve">PED002944</t>
  </si>
  <si>
    <t xml:space="preserve">PED002945</t>
  </si>
  <si>
    <t xml:space="preserve">PED002946</t>
  </si>
  <si>
    <t xml:space="preserve">PED002947</t>
  </si>
  <si>
    <t xml:space="preserve">PED002948</t>
  </si>
  <si>
    <t xml:space="preserve">PED002949</t>
  </si>
  <si>
    <t xml:space="preserve">PED002950</t>
  </si>
  <si>
    <t xml:space="preserve">PED002951</t>
  </si>
  <si>
    <t xml:space="preserve">PED002952</t>
  </si>
  <si>
    <t xml:space="preserve">PED002953</t>
  </si>
  <si>
    <t xml:space="preserve">PED002954</t>
  </si>
  <si>
    <t xml:space="preserve">PED002955</t>
  </si>
  <si>
    <t xml:space="preserve">PED002956</t>
  </si>
  <si>
    <t xml:space="preserve">PED002957</t>
  </si>
  <si>
    <t xml:space="preserve">PED002958</t>
  </si>
  <si>
    <t xml:space="preserve">PED002959</t>
  </si>
  <si>
    <t xml:space="preserve">PED002960</t>
  </si>
  <si>
    <t xml:space="preserve">PED002961</t>
  </si>
  <si>
    <t xml:space="preserve">PED002962</t>
  </si>
  <si>
    <t xml:space="preserve">PED002963</t>
  </si>
  <si>
    <t xml:space="preserve">PED002964</t>
  </si>
  <si>
    <t xml:space="preserve">PED002965</t>
  </si>
  <si>
    <t xml:space="preserve">PED002966</t>
  </si>
  <si>
    <t xml:space="preserve">PED002967</t>
  </si>
  <si>
    <t xml:space="preserve">PED002968</t>
  </si>
  <si>
    <t xml:space="preserve">PED002969</t>
  </si>
  <si>
    <t xml:space="preserve">PED002970</t>
  </si>
  <si>
    <t xml:space="preserve">PED002971</t>
  </si>
  <si>
    <t xml:space="preserve">PED002972</t>
  </si>
  <si>
    <t xml:space="preserve">PED002973</t>
  </si>
  <si>
    <t xml:space="preserve">PED002974</t>
  </si>
  <si>
    <t xml:space="preserve">PED002975</t>
  </si>
  <si>
    <t xml:space="preserve">PED002976</t>
  </si>
  <si>
    <t xml:space="preserve">PED002977</t>
  </si>
  <si>
    <t xml:space="preserve">PED002978</t>
  </si>
  <si>
    <t xml:space="preserve">PED002979</t>
  </si>
  <si>
    <t xml:space="preserve">PED002980</t>
  </si>
  <si>
    <t xml:space="preserve">PED002981</t>
  </si>
  <si>
    <t xml:space="preserve">PED002982</t>
  </si>
  <si>
    <t xml:space="preserve">PED002983</t>
  </si>
  <si>
    <t xml:space="preserve">PED002984</t>
  </si>
  <si>
    <t xml:space="preserve">PED002985</t>
  </si>
  <si>
    <t xml:space="preserve">PED002986</t>
  </si>
  <si>
    <t xml:space="preserve">PED002987</t>
  </si>
  <si>
    <t xml:space="preserve">PED002988</t>
  </si>
  <si>
    <t xml:space="preserve">PED002989</t>
  </si>
  <si>
    <t xml:space="preserve">PED002990</t>
  </si>
  <si>
    <t xml:space="preserve">PED002991</t>
  </si>
  <si>
    <t xml:space="preserve">PED002992</t>
  </si>
  <si>
    <t xml:space="preserve">PED002993</t>
  </si>
  <si>
    <t xml:space="preserve">PED002994</t>
  </si>
  <si>
    <t xml:space="preserve">PED002995</t>
  </si>
  <si>
    <t xml:space="preserve">PED002996</t>
  </si>
  <si>
    <t xml:space="preserve">PED002997</t>
  </si>
  <si>
    <t xml:space="preserve">PED002998</t>
  </si>
  <si>
    <t xml:space="preserve">PED002999</t>
  </si>
  <si>
    <t xml:space="preserve">PED003000</t>
  </si>
  <si>
    <t xml:space="preserve">PED003001</t>
  </si>
  <si>
    <t xml:space="preserve">PED003002</t>
  </si>
  <si>
    <t xml:space="preserve">PED003003</t>
  </si>
  <si>
    <t xml:space="preserve">PED003004</t>
  </si>
  <si>
    <t xml:space="preserve">PED003005</t>
  </si>
  <si>
    <t xml:space="preserve">PED003006</t>
  </si>
  <si>
    <t xml:space="preserve">PED003007</t>
  </si>
  <si>
    <t xml:space="preserve">PED003008</t>
  </si>
  <si>
    <t xml:space="preserve">PED003009</t>
  </si>
  <si>
    <t xml:space="preserve">PED003010</t>
  </si>
  <si>
    <t xml:space="preserve">PED003011</t>
  </si>
  <si>
    <t xml:space="preserve">PED003012</t>
  </si>
  <si>
    <t xml:space="preserve">PED003013</t>
  </si>
  <si>
    <t xml:space="preserve">PED003014</t>
  </si>
  <si>
    <t xml:space="preserve">PED003015</t>
  </si>
  <si>
    <t xml:space="preserve">PED003016</t>
  </si>
  <si>
    <t xml:space="preserve">PED003017</t>
  </si>
  <si>
    <t xml:space="preserve">PED003018</t>
  </si>
  <si>
    <t xml:space="preserve">PED003019</t>
  </si>
  <si>
    <t xml:space="preserve">PED003020</t>
  </si>
  <si>
    <t xml:space="preserve">PED003021</t>
  </si>
  <si>
    <t xml:space="preserve">PED003022</t>
  </si>
  <si>
    <t xml:space="preserve">PED003023</t>
  </si>
  <si>
    <t xml:space="preserve">PED003024</t>
  </si>
  <si>
    <t xml:space="preserve">PED003025</t>
  </si>
  <si>
    <t xml:space="preserve">PED003026</t>
  </si>
  <si>
    <t xml:space="preserve">PED003027</t>
  </si>
  <si>
    <t xml:space="preserve">PED003028</t>
  </si>
  <si>
    <t xml:space="preserve">PED003029</t>
  </si>
  <si>
    <t xml:space="preserve">PED003030</t>
  </si>
  <si>
    <t xml:space="preserve">PED003031</t>
  </si>
  <si>
    <t xml:space="preserve">PED003032</t>
  </si>
  <si>
    <t xml:space="preserve">PED003033</t>
  </si>
  <si>
    <t xml:space="preserve">PED003034</t>
  </si>
  <si>
    <t xml:space="preserve">PED003035</t>
  </si>
  <si>
    <t xml:space="preserve">PED003036</t>
  </si>
  <si>
    <t xml:space="preserve">PED003037</t>
  </si>
  <si>
    <t xml:space="preserve">PED003038</t>
  </si>
  <si>
    <t xml:space="preserve">PED003039</t>
  </si>
  <si>
    <t xml:space="preserve">PED003040</t>
  </si>
  <si>
    <t xml:space="preserve">PED003041</t>
  </si>
  <si>
    <t xml:space="preserve">PED003042</t>
  </si>
  <si>
    <t xml:space="preserve">PED003043</t>
  </si>
  <si>
    <t xml:space="preserve">PED003044</t>
  </si>
  <si>
    <t xml:space="preserve">PED003045</t>
  </si>
  <si>
    <t xml:space="preserve">PED003046</t>
  </si>
  <si>
    <t xml:space="preserve">PED003047</t>
  </si>
  <si>
    <t xml:space="preserve">PED003048</t>
  </si>
  <si>
    <t xml:space="preserve">PED003049</t>
  </si>
  <si>
    <t xml:space="preserve">PED003050</t>
  </si>
  <si>
    <t xml:space="preserve">PED003051</t>
  </si>
  <si>
    <t xml:space="preserve">PED003052</t>
  </si>
  <si>
    <t xml:space="preserve">PED003053</t>
  </si>
  <si>
    <t xml:space="preserve">PED003054</t>
  </si>
  <si>
    <t xml:space="preserve">PED003055</t>
  </si>
  <si>
    <t xml:space="preserve">PED003056</t>
  </si>
  <si>
    <t xml:space="preserve">PED003057</t>
  </si>
  <si>
    <t xml:space="preserve">PED003058</t>
  </si>
  <si>
    <t xml:space="preserve">PED003059</t>
  </si>
  <si>
    <t xml:space="preserve">PED003060</t>
  </si>
  <si>
    <t xml:space="preserve">PED003061</t>
  </si>
  <si>
    <t xml:space="preserve">PED003062</t>
  </si>
  <si>
    <t xml:space="preserve">PED003063</t>
  </si>
  <si>
    <t xml:space="preserve">PED003064</t>
  </si>
  <si>
    <t xml:space="preserve">PED003065</t>
  </si>
  <si>
    <t xml:space="preserve">PED003066</t>
  </si>
  <si>
    <t xml:space="preserve">PED003067</t>
  </si>
  <si>
    <t xml:space="preserve">PED003068</t>
  </si>
  <si>
    <t xml:space="preserve">PED003069</t>
  </si>
  <si>
    <t xml:space="preserve">PED003070</t>
  </si>
  <si>
    <t xml:space="preserve">PED003071</t>
  </si>
  <si>
    <t xml:space="preserve">PED003072</t>
  </si>
  <si>
    <t xml:space="preserve">PED003073</t>
  </si>
  <si>
    <t xml:space="preserve">PED003074</t>
  </si>
  <si>
    <t xml:space="preserve">PED003075</t>
  </si>
  <si>
    <t xml:space="preserve">PED003076</t>
  </si>
  <si>
    <t xml:space="preserve">PED003077</t>
  </si>
  <si>
    <t xml:space="preserve">PED003078</t>
  </si>
  <si>
    <t xml:space="preserve">PED003079</t>
  </si>
  <si>
    <t xml:space="preserve">PED003080</t>
  </si>
  <si>
    <t xml:space="preserve">PED003081</t>
  </si>
  <si>
    <t xml:space="preserve">PED003082</t>
  </si>
  <si>
    <t xml:space="preserve">PED003083</t>
  </si>
  <si>
    <t xml:space="preserve">PED003084</t>
  </si>
  <si>
    <t xml:space="preserve">PED003085</t>
  </si>
  <si>
    <t xml:space="preserve">PED003086</t>
  </si>
  <si>
    <t xml:space="preserve">PED003087</t>
  </si>
  <si>
    <t xml:space="preserve">PED003088</t>
  </si>
  <si>
    <t xml:space="preserve">PED003089</t>
  </si>
  <si>
    <t xml:space="preserve">PED003090</t>
  </si>
  <si>
    <t xml:space="preserve">PED003091</t>
  </si>
  <si>
    <t xml:space="preserve">PED003092</t>
  </si>
  <si>
    <t xml:space="preserve">PED003093</t>
  </si>
  <si>
    <t xml:space="preserve">PED003094</t>
  </si>
  <si>
    <t xml:space="preserve">PED003095</t>
  </si>
  <si>
    <t xml:space="preserve">PED003096</t>
  </si>
  <si>
    <t xml:space="preserve">PED003097</t>
  </si>
  <si>
    <t xml:space="preserve">PED003098</t>
  </si>
  <si>
    <t xml:space="preserve">PED003099</t>
  </si>
  <si>
    <t xml:space="preserve">PED003100</t>
  </si>
  <si>
    <t xml:space="preserve">PED003101</t>
  </si>
  <si>
    <t xml:space="preserve">PED003102</t>
  </si>
  <si>
    <t xml:space="preserve">PED003103</t>
  </si>
  <si>
    <t xml:space="preserve">PED003104</t>
  </si>
  <si>
    <t xml:space="preserve">PED003105</t>
  </si>
  <si>
    <t xml:space="preserve">PED003106</t>
  </si>
  <si>
    <t xml:space="preserve">PED003107</t>
  </si>
  <si>
    <t xml:space="preserve">PED003108</t>
  </si>
  <si>
    <t xml:space="preserve">PED003109</t>
  </si>
  <si>
    <t xml:space="preserve">PED003110</t>
  </si>
  <si>
    <t xml:space="preserve">PED003111</t>
  </si>
  <si>
    <t xml:space="preserve">PED003112</t>
  </si>
  <si>
    <t xml:space="preserve">PED003113</t>
  </si>
  <si>
    <t xml:space="preserve">PED003114</t>
  </si>
  <si>
    <t xml:space="preserve">PED003115</t>
  </si>
  <si>
    <t xml:space="preserve">PED003116</t>
  </si>
  <si>
    <t xml:space="preserve">PED003117</t>
  </si>
  <si>
    <t xml:space="preserve">PED003118</t>
  </si>
  <si>
    <t xml:space="preserve">PED003119</t>
  </si>
  <si>
    <t xml:space="preserve">PED003120</t>
  </si>
  <si>
    <t xml:space="preserve">PED003121</t>
  </si>
  <si>
    <t xml:space="preserve">PED003122</t>
  </si>
  <si>
    <t xml:space="preserve">PED003123</t>
  </si>
  <si>
    <t xml:space="preserve">PED003124</t>
  </si>
  <si>
    <t xml:space="preserve">PED003125</t>
  </si>
  <si>
    <t xml:space="preserve">PED003126</t>
  </si>
  <si>
    <t xml:space="preserve">PED003127</t>
  </si>
  <si>
    <t xml:space="preserve">PED003128</t>
  </si>
  <si>
    <t xml:space="preserve">PED003129</t>
  </si>
  <si>
    <t xml:space="preserve">PED003130</t>
  </si>
  <si>
    <t xml:space="preserve">PED003131</t>
  </si>
  <si>
    <t xml:space="preserve">PED003132</t>
  </si>
  <si>
    <t xml:space="preserve">PED003133</t>
  </si>
  <si>
    <t xml:space="preserve">PED003134</t>
  </si>
  <si>
    <t xml:space="preserve">PED003135</t>
  </si>
  <si>
    <t xml:space="preserve">PED003136</t>
  </si>
  <si>
    <t xml:space="preserve">PED003137</t>
  </si>
  <si>
    <t xml:space="preserve">PED003138</t>
  </si>
  <si>
    <t xml:space="preserve">PED003139</t>
  </si>
  <si>
    <t xml:space="preserve">PED003140</t>
  </si>
  <si>
    <t xml:space="preserve">PED003141</t>
  </si>
  <si>
    <t xml:space="preserve">PED003142</t>
  </si>
  <si>
    <t xml:space="preserve">PED003143</t>
  </si>
  <si>
    <t xml:space="preserve">PED003144</t>
  </si>
  <si>
    <t xml:space="preserve">PED003145</t>
  </si>
  <si>
    <t xml:space="preserve">PED003146</t>
  </si>
  <si>
    <t xml:space="preserve">PED003147</t>
  </si>
  <si>
    <t xml:space="preserve">PED003148</t>
  </si>
  <si>
    <t xml:space="preserve">PED003149</t>
  </si>
  <si>
    <t xml:space="preserve">PED003150</t>
  </si>
  <si>
    <t xml:space="preserve">PED003151</t>
  </si>
  <si>
    <t xml:space="preserve">PED003152</t>
  </si>
  <si>
    <t xml:space="preserve">PED003153</t>
  </si>
  <si>
    <t xml:space="preserve">PED003154</t>
  </si>
  <si>
    <t xml:space="preserve">PED003155</t>
  </si>
  <si>
    <t xml:space="preserve">PED003156</t>
  </si>
  <si>
    <t xml:space="preserve">PED003157</t>
  </si>
  <si>
    <t xml:space="preserve">PED003158</t>
  </si>
  <si>
    <t xml:space="preserve">PED003159</t>
  </si>
  <si>
    <t xml:space="preserve">PED003160</t>
  </si>
  <si>
    <t xml:space="preserve">PED003161</t>
  </si>
  <si>
    <t xml:space="preserve">PED003162</t>
  </si>
  <si>
    <t xml:space="preserve">PED003163</t>
  </si>
  <si>
    <t xml:space="preserve">PED003164</t>
  </si>
  <si>
    <t xml:space="preserve">PED003165</t>
  </si>
  <si>
    <t xml:space="preserve">PED003166</t>
  </si>
  <si>
    <t xml:space="preserve">PED003167</t>
  </si>
  <si>
    <t xml:space="preserve">PED003168</t>
  </si>
  <si>
    <t xml:space="preserve">PED003169</t>
  </si>
  <si>
    <t xml:space="preserve">PED003170</t>
  </si>
  <si>
    <t xml:space="preserve">PED003171</t>
  </si>
  <si>
    <t xml:space="preserve">PED003172</t>
  </si>
  <si>
    <t xml:space="preserve">PED003173</t>
  </si>
  <si>
    <t xml:space="preserve">PED003174</t>
  </si>
  <si>
    <t xml:space="preserve">PED003175</t>
  </si>
  <si>
    <t xml:space="preserve">PED003176</t>
  </si>
  <si>
    <t xml:space="preserve">PED003177</t>
  </si>
  <si>
    <t xml:space="preserve">PED003178</t>
  </si>
  <si>
    <t xml:space="preserve">PED003179</t>
  </si>
  <si>
    <t xml:space="preserve">PED003180</t>
  </si>
  <si>
    <t xml:space="preserve">PED003181</t>
  </si>
  <si>
    <t xml:space="preserve">PED003182</t>
  </si>
  <si>
    <t xml:space="preserve">PED003183</t>
  </si>
  <si>
    <t xml:space="preserve">PED003184</t>
  </si>
  <si>
    <t xml:space="preserve">PED003185</t>
  </si>
  <si>
    <t xml:space="preserve">PED003186</t>
  </si>
  <si>
    <t xml:space="preserve">PED003187</t>
  </si>
  <si>
    <t xml:space="preserve">PED003188</t>
  </si>
  <si>
    <t xml:space="preserve">PED003189</t>
  </si>
  <si>
    <t xml:space="preserve">PED003190</t>
  </si>
  <si>
    <t xml:space="preserve">PED003191</t>
  </si>
  <si>
    <t xml:space="preserve">PED003192</t>
  </si>
  <si>
    <t xml:space="preserve">PED003193</t>
  </si>
  <si>
    <t xml:space="preserve">PED003194</t>
  </si>
  <si>
    <t xml:space="preserve">PED003195</t>
  </si>
  <si>
    <t xml:space="preserve">PED003196</t>
  </si>
  <si>
    <t xml:space="preserve">PED003197</t>
  </si>
  <si>
    <t xml:space="preserve">PED003198</t>
  </si>
  <si>
    <t xml:space="preserve">PED003199</t>
  </si>
  <si>
    <t xml:space="preserve">PED003200</t>
  </si>
  <si>
    <t xml:space="preserve">PED003201</t>
  </si>
  <si>
    <t xml:space="preserve">PED003202</t>
  </si>
  <si>
    <t xml:space="preserve">PED003203</t>
  </si>
  <si>
    <t xml:space="preserve">PED003204</t>
  </si>
  <si>
    <t xml:space="preserve">PED003205</t>
  </si>
  <si>
    <t xml:space="preserve">PED003206</t>
  </si>
  <si>
    <t xml:space="preserve">PED003207</t>
  </si>
  <si>
    <t xml:space="preserve">PED003208</t>
  </si>
  <si>
    <t xml:space="preserve">PED003209</t>
  </si>
  <si>
    <t xml:space="preserve">PED003210</t>
  </si>
  <si>
    <t xml:space="preserve">PED003211</t>
  </si>
  <si>
    <t xml:space="preserve">PED003212</t>
  </si>
  <si>
    <t xml:space="preserve">PED003213</t>
  </si>
  <si>
    <t xml:space="preserve">PED003214</t>
  </si>
  <si>
    <t xml:space="preserve">PED003215</t>
  </si>
  <si>
    <t xml:space="preserve">PED003216</t>
  </si>
  <si>
    <t xml:space="preserve">PED003217</t>
  </si>
  <si>
    <t xml:space="preserve">PED003218</t>
  </si>
  <si>
    <t xml:space="preserve">PED003219</t>
  </si>
  <si>
    <t xml:space="preserve">PED003220</t>
  </si>
  <si>
    <t xml:space="preserve">PED003221</t>
  </si>
  <si>
    <t xml:space="preserve">PED003222</t>
  </si>
  <si>
    <t xml:space="preserve">PED003223</t>
  </si>
  <si>
    <t xml:space="preserve">PED003224</t>
  </si>
  <si>
    <t xml:space="preserve">PED003225</t>
  </si>
  <si>
    <t xml:space="preserve">PED003226</t>
  </si>
  <si>
    <t xml:space="preserve">PED003227</t>
  </si>
  <si>
    <t xml:space="preserve">PED003228</t>
  </si>
  <si>
    <t xml:space="preserve">PED003229</t>
  </si>
  <si>
    <t xml:space="preserve">PED003230</t>
  </si>
  <si>
    <t xml:space="preserve">PED003231</t>
  </si>
  <si>
    <t xml:space="preserve">PED003232</t>
  </si>
  <si>
    <t xml:space="preserve">PED003233</t>
  </si>
  <si>
    <t xml:space="preserve">PED003234</t>
  </si>
  <si>
    <t xml:space="preserve">PED003235</t>
  </si>
  <si>
    <t xml:space="preserve">PED003236</t>
  </si>
  <si>
    <t xml:space="preserve">PED003237</t>
  </si>
  <si>
    <t xml:space="preserve">PED003238</t>
  </si>
  <si>
    <t xml:space="preserve">PED003239</t>
  </si>
  <si>
    <t xml:space="preserve">PED003240</t>
  </si>
  <si>
    <t xml:space="preserve">PED003241</t>
  </si>
  <si>
    <t xml:space="preserve">PED003242</t>
  </si>
  <si>
    <t xml:space="preserve">PED003243</t>
  </si>
  <si>
    <t xml:space="preserve">PED003244</t>
  </si>
  <si>
    <t xml:space="preserve">PED003245</t>
  </si>
  <si>
    <t xml:space="preserve">PED003246</t>
  </si>
  <si>
    <t xml:space="preserve">PED003247</t>
  </si>
  <si>
    <t xml:space="preserve">PED003248</t>
  </si>
  <si>
    <t xml:space="preserve">PED003249</t>
  </si>
  <si>
    <t xml:space="preserve">PED003250</t>
  </si>
  <si>
    <t xml:space="preserve">PED003251</t>
  </si>
  <si>
    <t xml:space="preserve">PED003252</t>
  </si>
  <si>
    <t xml:space="preserve">PED003253</t>
  </si>
  <si>
    <t xml:space="preserve">PED003254</t>
  </si>
  <si>
    <t xml:space="preserve">PED003255</t>
  </si>
  <si>
    <t xml:space="preserve">PED003256</t>
  </si>
  <si>
    <t xml:space="preserve">PED003257</t>
  </si>
  <si>
    <t xml:space="preserve">PED003258</t>
  </si>
  <si>
    <t xml:space="preserve">PED003259</t>
  </si>
  <si>
    <t xml:space="preserve">PED003260</t>
  </si>
  <si>
    <t xml:space="preserve">PED003261</t>
  </si>
  <si>
    <t xml:space="preserve">PED003262</t>
  </si>
  <si>
    <t xml:space="preserve">PED003263</t>
  </si>
  <si>
    <t xml:space="preserve">PED003264</t>
  </si>
  <si>
    <t xml:space="preserve">PED003265</t>
  </si>
  <si>
    <t xml:space="preserve">PED003266</t>
  </si>
  <si>
    <t xml:space="preserve">PED003267</t>
  </si>
  <si>
    <t xml:space="preserve">PED003268</t>
  </si>
  <si>
    <t xml:space="preserve">PED003269</t>
  </si>
  <si>
    <t xml:space="preserve">PED003270</t>
  </si>
  <si>
    <t xml:space="preserve">PED003271</t>
  </si>
  <si>
    <t xml:space="preserve">PED003272</t>
  </si>
  <si>
    <t xml:space="preserve">PED003273</t>
  </si>
  <si>
    <t xml:space="preserve">PED003274</t>
  </si>
  <si>
    <t xml:space="preserve">PED003275</t>
  </si>
  <si>
    <t xml:space="preserve">PED003276</t>
  </si>
  <si>
    <t xml:space="preserve">PED003277</t>
  </si>
  <si>
    <t xml:space="preserve">PED003278</t>
  </si>
  <si>
    <t xml:space="preserve">PED003279</t>
  </si>
  <si>
    <t xml:space="preserve">PED003280</t>
  </si>
  <si>
    <t xml:space="preserve">PED003281</t>
  </si>
  <si>
    <t xml:space="preserve">PED003282</t>
  </si>
  <si>
    <t xml:space="preserve">PED003283</t>
  </si>
  <si>
    <t xml:space="preserve">PED003284</t>
  </si>
  <si>
    <t xml:space="preserve">PED003285</t>
  </si>
  <si>
    <t xml:space="preserve">PED003286</t>
  </si>
  <si>
    <t xml:space="preserve">PED003287</t>
  </si>
  <si>
    <t xml:space="preserve">PED003288</t>
  </si>
  <si>
    <t xml:space="preserve">PED003289</t>
  </si>
  <si>
    <t xml:space="preserve">PED003290</t>
  </si>
  <si>
    <t xml:space="preserve">PED003291</t>
  </si>
  <si>
    <t xml:space="preserve">PED003292</t>
  </si>
  <si>
    <t xml:space="preserve">PED003293</t>
  </si>
  <si>
    <t xml:space="preserve">PED003294</t>
  </si>
  <si>
    <t xml:space="preserve">PED003295</t>
  </si>
  <si>
    <t xml:space="preserve">PED003296</t>
  </si>
  <si>
    <t xml:space="preserve">PED003297</t>
  </si>
  <si>
    <t xml:space="preserve">PED003298</t>
  </si>
  <si>
    <t xml:space="preserve">PED003299</t>
  </si>
  <si>
    <t xml:space="preserve">PED003300</t>
  </si>
  <si>
    <t xml:space="preserve">PED003301</t>
  </si>
  <si>
    <t xml:space="preserve">PED003302</t>
  </si>
  <si>
    <t xml:space="preserve">PED003303</t>
  </si>
  <si>
    <t xml:space="preserve">PED003304</t>
  </si>
  <si>
    <t xml:space="preserve">PED003305</t>
  </si>
  <si>
    <t xml:space="preserve">PED003306</t>
  </si>
  <si>
    <t xml:space="preserve">PED003307</t>
  </si>
  <si>
    <t xml:space="preserve">PED003308</t>
  </si>
  <si>
    <t xml:space="preserve">PED003309</t>
  </si>
  <si>
    <t xml:space="preserve">PED003310</t>
  </si>
  <si>
    <t xml:space="preserve">PED003311</t>
  </si>
  <si>
    <t xml:space="preserve">PED003312</t>
  </si>
  <si>
    <t xml:space="preserve">PED003313</t>
  </si>
  <si>
    <t xml:space="preserve">PED003314</t>
  </si>
  <si>
    <t xml:space="preserve">PED003315</t>
  </si>
  <si>
    <t xml:space="preserve">PED003316</t>
  </si>
  <si>
    <t xml:space="preserve">PED003317</t>
  </si>
  <si>
    <t xml:space="preserve">PED003318</t>
  </si>
  <si>
    <t xml:space="preserve">PED003319</t>
  </si>
  <si>
    <t xml:space="preserve">PED003320</t>
  </si>
  <si>
    <t xml:space="preserve">PED003321</t>
  </si>
  <si>
    <t xml:space="preserve">PED003322</t>
  </si>
  <si>
    <t xml:space="preserve">PED003323</t>
  </si>
  <si>
    <t xml:space="preserve">PED003324</t>
  </si>
  <si>
    <t xml:space="preserve">PED003325</t>
  </si>
  <si>
    <t xml:space="preserve">PED003326</t>
  </si>
  <si>
    <t xml:space="preserve">PED003327</t>
  </si>
  <si>
    <t xml:space="preserve">PED003328</t>
  </si>
  <si>
    <t xml:space="preserve">PED003329</t>
  </si>
  <si>
    <t xml:space="preserve">PED003330</t>
  </si>
  <si>
    <t xml:space="preserve">PED003331</t>
  </si>
  <si>
    <t xml:space="preserve">PED003332</t>
  </si>
  <si>
    <t xml:space="preserve">PED003333</t>
  </si>
  <si>
    <t xml:space="preserve">PED003334</t>
  </si>
  <si>
    <t xml:space="preserve">PED003335</t>
  </si>
  <si>
    <t xml:space="preserve">PED003336</t>
  </si>
  <si>
    <t xml:space="preserve">PED003337</t>
  </si>
  <si>
    <t xml:space="preserve">PED003338</t>
  </si>
  <si>
    <t xml:space="preserve">PED003339</t>
  </si>
  <si>
    <t xml:space="preserve">PED003340</t>
  </si>
  <si>
    <t xml:space="preserve">PED003341</t>
  </si>
  <si>
    <t xml:space="preserve">PED003342</t>
  </si>
  <si>
    <t xml:space="preserve">PED003343</t>
  </si>
  <si>
    <t xml:space="preserve">PED003344</t>
  </si>
  <si>
    <t xml:space="preserve">PED003345</t>
  </si>
  <si>
    <t xml:space="preserve">PED003346</t>
  </si>
  <si>
    <t xml:space="preserve">PED003347</t>
  </si>
  <si>
    <t xml:space="preserve">PED003348</t>
  </si>
  <si>
    <t xml:space="preserve">PED003349</t>
  </si>
  <si>
    <t xml:space="preserve">PED003350</t>
  </si>
  <si>
    <t xml:space="preserve">PED003351</t>
  </si>
  <si>
    <t xml:space="preserve">PED003352</t>
  </si>
  <si>
    <t xml:space="preserve">PED003353</t>
  </si>
  <si>
    <t xml:space="preserve">PED003354</t>
  </si>
  <si>
    <t xml:space="preserve">PED003355</t>
  </si>
  <si>
    <t xml:space="preserve">PED003356</t>
  </si>
  <si>
    <t xml:space="preserve">PED003357</t>
  </si>
  <si>
    <t xml:space="preserve">PED003358</t>
  </si>
  <si>
    <t xml:space="preserve">PED003359</t>
  </si>
  <si>
    <t xml:space="preserve">PED003360</t>
  </si>
  <si>
    <t xml:space="preserve">PED003361</t>
  </si>
  <si>
    <t xml:space="preserve">PED003362</t>
  </si>
  <si>
    <t xml:space="preserve">PED003363</t>
  </si>
  <si>
    <t xml:space="preserve">PED003364</t>
  </si>
  <si>
    <t xml:space="preserve">PED003365</t>
  </si>
  <si>
    <t xml:space="preserve">PED003366</t>
  </si>
  <si>
    <t xml:space="preserve">PED003367</t>
  </si>
  <si>
    <t xml:space="preserve">PED003368</t>
  </si>
  <si>
    <t xml:space="preserve">PED003369</t>
  </si>
  <si>
    <t xml:space="preserve">PED003370</t>
  </si>
  <si>
    <t xml:space="preserve">PED003371</t>
  </si>
  <si>
    <t xml:space="preserve">PED003372</t>
  </si>
  <si>
    <t xml:space="preserve">PED003373</t>
  </si>
  <si>
    <t xml:space="preserve">PED003374</t>
  </si>
  <si>
    <t xml:space="preserve">PED003375</t>
  </si>
  <si>
    <t xml:space="preserve">PED003376</t>
  </si>
  <si>
    <t xml:space="preserve">PED003377</t>
  </si>
  <si>
    <t xml:space="preserve">PED003378</t>
  </si>
  <si>
    <t xml:space="preserve">PED003379</t>
  </si>
  <si>
    <t xml:space="preserve">PED003380</t>
  </si>
  <si>
    <t xml:space="preserve">PED003381</t>
  </si>
  <si>
    <t xml:space="preserve">PED003382</t>
  </si>
  <si>
    <t xml:space="preserve">PED003383</t>
  </si>
  <si>
    <t xml:space="preserve">PED003384</t>
  </si>
  <si>
    <t xml:space="preserve">PED003385</t>
  </si>
  <si>
    <t xml:space="preserve">PED003386</t>
  </si>
  <si>
    <t xml:space="preserve">PED003387</t>
  </si>
  <si>
    <t xml:space="preserve">PED003388</t>
  </si>
  <si>
    <t xml:space="preserve">PED003389</t>
  </si>
  <si>
    <t xml:space="preserve">PED003390</t>
  </si>
  <si>
    <t xml:space="preserve">PED003391</t>
  </si>
  <si>
    <t xml:space="preserve">PED003392</t>
  </si>
  <si>
    <t xml:space="preserve">PED003393</t>
  </si>
  <si>
    <t xml:space="preserve">PED003394</t>
  </si>
  <si>
    <t xml:space="preserve">PED003395</t>
  </si>
  <si>
    <t xml:space="preserve">PED003396</t>
  </si>
  <si>
    <t xml:space="preserve">PED003397</t>
  </si>
  <si>
    <t xml:space="preserve">PED003398</t>
  </si>
  <si>
    <t xml:space="preserve">PED003399</t>
  </si>
  <si>
    <t xml:space="preserve">PED003400</t>
  </si>
  <si>
    <t xml:space="preserve">PED003401</t>
  </si>
  <si>
    <t xml:space="preserve">PED003402</t>
  </si>
  <si>
    <t xml:space="preserve">PED003403</t>
  </si>
  <si>
    <t xml:space="preserve">PED003404</t>
  </si>
  <si>
    <t xml:space="preserve">PED003405</t>
  </si>
  <si>
    <t xml:space="preserve">PED003406</t>
  </si>
  <si>
    <t xml:space="preserve">PED003407</t>
  </si>
  <si>
    <t xml:space="preserve">PED003408</t>
  </si>
  <si>
    <t xml:space="preserve">PED003409</t>
  </si>
  <si>
    <t xml:space="preserve">PED003410</t>
  </si>
  <si>
    <t xml:space="preserve">PED003411</t>
  </si>
  <si>
    <t xml:space="preserve">PED003412</t>
  </si>
  <si>
    <t xml:space="preserve">PED003413</t>
  </si>
  <si>
    <t xml:space="preserve">PED003414</t>
  </si>
  <si>
    <t xml:space="preserve">PED003415</t>
  </si>
  <si>
    <t xml:space="preserve">PED003416</t>
  </si>
  <si>
    <t xml:space="preserve">PED003417</t>
  </si>
  <si>
    <t xml:space="preserve">PED003418</t>
  </si>
  <si>
    <t xml:space="preserve">PED003419</t>
  </si>
  <si>
    <t xml:space="preserve">PED003420</t>
  </si>
  <si>
    <t xml:space="preserve">PED003421</t>
  </si>
  <si>
    <t xml:space="preserve">PED003422</t>
  </si>
  <si>
    <t xml:space="preserve">PED003423</t>
  </si>
  <si>
    <t xml:space="preserve">PED003424</t>
  </si>
  <si>
    <t xml:space="preserve">PED003425</t>
  </si>
  <si>
    <t xml:space="preserve">PED003426</t>
  </si>
  <si>
    <t xml:space="preserve">PED003427</t>
  </si>
  <si>
    <t xml:space="preserve">PED003428</t>
  </si>
  <si>
    <t xml:space="preserve">PED003429</t>
  </si>
  <si>
    <t xml:space="preserve">PED003430</t>
  </si>
  <si>
    <t xml:space="preserve">PED003431</t>
  </si>
  <si>
    <t xml:space="preserve">PED003432</t>
  </si>
  <si>
    <t xml:space="preserve">PED003433</t>
  </si>
  <si>
    <t xml:space="preserve">PED003434</t>
  </si>
  <si>
    <t xml:space="preserve">PED003435</t>
  </si>
  <si>
    <t xml:space="preserve">PED003436</t>
  </si>
  <si>
    <t xml:space="preserve">PED003437</t>
  </si>
  <si>
    <t xml:space="preserve">PED003438</t>
  </si>
  <si>
    <t xml:space="preserve">PED003439</t>
  </si>
  <si>
    <t xml:space="preserve">PED003440</t>
  </si>
  <si>
    <t xml:space="preserve">PED003441</t>
  </si>
  <si>
    <t xml:space="preserve">PED003442</t>
  </si>
  <si>
    <t xml:space="preserve">PED003443</t>
  </si>
  <si>
    <t xml:space="preserve">PED003444</t>
  </si>
  <si>
    <t xml:space="preserve">PED003445</t>
  </si>
  <si>
    <t xml:space="preserve">PED003446</t>
  </si>
  <si>
    <t xml:space="preserve">PED003447</t>
  </si>
  <si>
    <t xml:space="preserve">PED003448</t>
  </si>
  <si>
    <t xml:space="preserve">PED003449</t>
  </si>
  <si>
    <t xml:space="preserve">PED003450</t>
  </si>
  <si>
    <t xml:space="preserve">PED003451</t>
  </si>
  <si>
    <t xml:space="preserve">PED003452</t>
  </si>
  <si>
    <t xml:space="preserve">PED003453</t>
  </si>
  <si>
    <t xml:space="preserve">PED003454</t>
  </si>
  <si>
    <t xml:space="preserve">PED003455</t>
  </si>
  <si>
    <t xml:space="preserve">PED003456</t>
  </si>
  <si>
    <t xml:space="preserve">PED003457</t>
  </si>
  <si>
    <t xml:space="preserve">PED003458</t>
  </si>
  <si>
    <t xml:space="preserve">PED003459</t>
  </si>
  <si>
    <t xml:space="preserve">PED003460</t>
  </si>
  <si>
    <t xml:space="preserve">PED003461</t>
  </si>
  <si>
    <t xml:space="preserve">PED003462</t>
  </si>
  <si>
    <t xml:space="preserve">PED003463</t>
  </si>
  <si>
    <t xml:space="preserve">PED003464</t>
  </si>
  <si>
    <t xml:space="preserve">PED003465</t>
  </si>
  <si>
    <t xml:space="preserve">PED003466</t>
  </si>
  <si>
    <t xml:space="preserve">PED003467</t>
  </si>
  <si>
    <t xml:space="preserve">PED003468</t>
  </si>
  <si>
    <t xml:space="preserve">PED003469</t>
  </si>
  <si>
    <t xml:space="preserve">PED003470</t>
  </si>
  <si>
    <t xml:space="preserve">PED003471</t>
  </si>
  <si>
    <t xml:space="preserve">PED003472</t>
  </si>
  <si>
    <t xml:space="preserve">PED003473</t>
  </si>
  <si>
    <t xml:space="preserve">PED003474</t>
  </si>
  <si>
    <t xml:space="preserve">PED003475</t>
  </si>
  <si>
    <t xml:space="preserve">PED003476</t>
  </si>
  <si>
    <t xml:space="preserve">PED003477</t>
  </si>
  <si>
    <t xml:space="preserve">PED003478</t>
  </si>
  <si>
    <t xml:space="preserve">PED003479</t>
  </si>
  <si>
    <t xml:space="preserve">PED003480</t>
  </si>
  <si>
    <t xml:space="preserve">PED003481</t>
  </si>
  <si>
    <t xml:space="preserve">PED003482</t>
  </si>
  <si>
    <t xml:space="preserve">PED003483</t>
  </si>
  <si>
    <t xml:space="preserve">PED003484</t>
  </si>
  <si>
    <t xml:space="preserve">PED003485</t>
  </si>
  <si>
    <t xml:space="preserve">PED003486</t>
  </si>
  <si>
    <t xml:space="preserve">PED003487</t>
  </si>
  <si>
    <t xml:space="preserve">PED003488</t>
  </si>
  <si>
    <t xml:space="preserve">PED003489</t>
  </si>
  <si>
    <t xml:space="preserve">PED003490</t>
  </si>
  <si>
    <t xml:space="preserve">PED003491</t>
  </si>
  <si>
    <t xml:space="preserve">PED003492</t>
  </si>
  <si>
    <t xml:space="preserve">PED003493</t>
  </si>
  <si>
    <t xml:space="preserve">PED003494</t>
  </si>
  <si>
    <t xml:space="preserve">PED003495</t>
  </si>
  <si>
    <t xml:space="preserve">PED003496</t>
  </si>
  <si>
    <t xml:space="preserve">PED003497</t>
  </si>
  <si>
    <t xml:space="preserve">PED003498</t>
  </si>
  <si>
    <t xml:space="preserve">PED003499</t>
  </si>
  <si>
    <t xml:space="preserve">PED003500</t>
  </si>
  <si>
    <t xml:space="preserve">PED003501</t>
  </si>
  <si>
    <t xml:space="preserve">PED003502</t>
  </si>
  <si>
    <t xml:space="preserve">PED003503</t>
  </si>
  <si>
    <t xml:space="preserve">PED003504</t>
  </si>
  <si>
    <t xml:space="preserve">PED003505</t>
  </si>
  <si>
    <t xml:space="preserve">PED003506</t>
  </si>
  <si>
    <t xml:space="preserve">PED003507</t>
  </si>
  <si>
    <t xml:space="preserve">PED003508</t>
  </si>
  <si>
    <t xml:space="preserve">PED003509</t>
  </si>
  <si>
    <t xml:space="preserve">PED003510</t>
  </si>
  <si>
    <t xml:space="preserve">PED003511</t>
  </si>
  <si>
    <t xml:space="preserve">PED003512</t>
  </si>
  <si>
    <t xml:space="preserve">PED003513</t>
  </si>
  <si>
    <t xml:space="preserve">PED003514</t>
  </si>
  <si>
    <t xml:space="preserve">PED003515</t>
  </si>
  <si>
    <t xml:space="preserve">PED003516</t>
  </si>
  <si>
    <t xml:space="preserve">PED003517</t>
  </si>
  <si>
    <t xml:space="preserve">PED003518</t>
  </si>
  <si>
    <t xml:space="preserve">PED003519</t>
  </si>
  <si>
    <t xml:space="preserve">PED003520</t>
  </si>
  <si>
    <t xml:space="preserve">PED003521</t>
  </si>
  <si>
    <t xml:space="preserve">PED003522</t>
  </si>
  <si>
    <t xml:space="preserve">PED003523</t>
  </si>
  <si>
    <t xml:space="preserve">PED003524</t>
  </si>
  <si>
    <t xml:space="preserve">PED003525</t>
  </si>
  <si>
    <t xml:space="preserve">PED003526</t>
  </si>
  <si>
    <t xml:space="preserve">PED003527</t>
  </si>
  <si>
    <t xml:space="preserve">PED003528</t>
  </si>
  <si>
    <t xml:space="preserve">PED003529</t>
  </si>
  <si>
    <t xml:space="preserve">PED003530</t>
  </si>
  <si>
    <t xml:space="preserve">PED003531</t>
  </si>
  <si>
    <t xml:space="preserve">PED003532</t>
  </si>
  <si>
    <t xml:space="preserve">PED003533</t>
  </si>
  <si>
    <t xml:space="preserve">PED003534</t>
  </si>
  <si>
    <t xml:space="preserve">PED003535</t>
  </si>
  <si>
    <t xml:space="preserve">PED003536</t>
  </si>
  <si>
    <t xml:space="preserve">PED003537</t>
  </si>
  <si>
    <t xml:space="preserve">PED003538</t>
  </si>
  <si>
    <t xml:space="preserve">PED003539</t>
  </si>
  <si>
    <t xml:space="preserve">PED003540</t>
  </si>
  <si>
    <t xml:space="preserve">PED003541</t>
  </si>
  <si>
    <t xml:space="preserve">PED003542</t>
  </si>
  <si>
    <t xml:space="preserve">PED003543</t>
  </si>
  <si>
    <t xml:space="preserve">PED003544</t>
  </si>
  <si>
    <t xml:space="preserve">PED003545</t>
  </si>
  <si>
    <t xml:space="preserve">PED003546</t>
  </si>
  <si>
    <t xml:space="preserve">PED003547</t>
  </si>
  <si>
    <t xml:space="preserve">PED003548</t>
  </si>
  <si>
    <t xml:space="preserve">PED003549</t>
  </si>
  <si>
    <t xml:space="preserve">PED003550</t>
  </si>
  <si>
    <t xml:space="preserve">PED003551</t>
  </si>
  <si>
    <t xml:space="preserve">PED003552</t>
  </si>
  <si>
    <t xml:space="preserve">PED003553</t>
  </si>
  <si>
    <t xml:space="preserve">PED003554</t>
  </si>
  <si>
    <t xml:space="preserve">PED003555</t>
  </si>
  <si>
    <t xml:space="preserve">PED003556</t>
  </si>
  <si>
    <t xml:space="preserve">PED003557</t>
  </si>
  <si>
    <t xml:space="preserve">PED003558</t>
  </si>
  <si>
    <t xml:space="preserve">PED003559</t>
  </si>
  <si>
    <t xml:space="preserve">PED003560</t>
  </si>
  <si>
    <t xml:space="preserve">PED003561</t>
  </si>
  <si>
    <t xml:space="preserve">PED003562</t>
  </si>
  <si>
    <t xml:space="preserve">PED003563</t>
  </si>
  <si>
    <t xml:space="preserve">PED003564</t>
  </si>
  <si>
    <t xml:space="preserve">PED003565</t>
  </si>
  <si>
    <t xml:space="preserve">PED003566</t>
  </si>
  <si>
    <t xml:space="preserve">PED003567</t>
  </si>
  <si>
    <t xml:space="preserve">PED003568</t>
  </si>
  <si>
    <t xml:space="preserve">PED003569</t>
  </si>
  <si>
    <t xml:space="preserve">PED003570</t>
  </si>
  <si>
    <t xml:space="preserve">PED003571</t>
  </si>
  <si>
    <t xml:space="preserve">PED003572</t>
  </si>
  <si>
    <t xml:space="preserve">PED003573</t>
  </si>
  <si>
    <t xml:space="preserve">PED003574</t>
  </si>
  <si>
    <t xml:space="preserve">PED003575</t>
  </si>
  <si>
    <t xml:space="preserve">PED003576</t>
  </si>
  <si>
    <t xml:space="preserve">PED003577</t>
  </si>
  <si>
    <t xml:space="preserve">PED003578</t>
  </si>
  <si>
    <t xml:space="preserve">PED003579</t>
  </si>
  <si>
    <t xml:space="preserve">PED003580</t>
  </si>
  <si>
    <t xml:space="preserve">PED003581</t>
  </si>
  <si>
    <t xml:space="preserve">PED003582</t>
  </si>
  <si>
    <t xml:space="preserve">PED003583</t>
  </si>
  <si>
    <t xml:space="preserve">PED003584</t>
  </si>
  <si>
    <t xml:space="preserve">PED003585</t>
  </si>
  <si>
    <t xml:space="preserve">PED003586</t>
  </si>
  <si>
    <t xml:space="preserve">PED003587</t>
  </si>
  <si>
    <t xml:space="preserve">PED003588</t>
  </si>
  <si>
    <t xml:space="preserve">PED003589</t>
  </si>
  <si>
    <t xml:space="preserve">PED003590</t>
  </si>
  <si>
    <t xml:space="preserve">PED003591</t>
  </si>
  <si>
    <t xml:space="preserve">PED003592</t>
  </si>
  <si>
    <t xml:space="preserve">PED003593</t>
  </si>
  <si>
    <t xml:space="preserve">PED003594</t>
  </si>
  <si>
    <t xml:space="preserve">PED003595</t>
  </si>
  <si>
    <t xml:space="preserve">PED003596</t>
  </si>
  <si>
    <t xml:space="preserve">PED003597</t>
  </si>
  <si>
    <t xml:space="preserve">PED003598</t>
  </si>
  <si>
    <t xml:space="preserve">PED003599</t>
  </si>
  <si>
    <t xml:space="preserve">PED003600</t>
  </si>
  <si>
    <t xml:space="preserve">PED003601</t>
  </si>
  <si>
    <t xml:space="preserve">PED003602</t>
  </si>
  <si>
    <t xml:space="preserve">PED003603</t>
  </si>
  <si>
    <t xml:space="preserve">PED003604</t>
  </si>
  <si>
    <t xml:space="preserve">PED003605</t>
  </si>
  <si>
    <t xml:space="preserve">PED003606</t>
  </si>
  <si>
    <t xml:space="preserve">PED003607</t>
  </si>
  <si>
    <t xml:space="preserve">PED003608</t>
  </si>
  <si>
    <t xml:space="preserve">PED003609</t>
  </si>
  <si>
    <t xml:space="preserve">PED003610</t>
  </si>
  <si>
    <t xml:space="preserve">PED003611</t>
  </si>
  <si>
    <t xml:space="preserve">PED003612</t>
  </si>
  <si>
    <t xml:space="preserve">PED003613</t>
  </si>
  <si>
    <t xml:space="preserve">PED003614</t>
  </si>
  <si>
    <t xml:space="preserve">PED003615</t>
  </si>
  <si>
    <t xml:space="preserve">PED003616</t>
  </si>
  <si>
    <t xml:space="preserve">PED003617</t>
  </si>
  <si>
    <t xml:space="preserve">PED003618</t>
  </si>
  <si>
    <t xml:space="preserve">PED003619</t>
  </si>
  <si>
    <t xml:space="preserve">PED003620</t>
  </si>
  <si>
    <t xml:space="preserve">PED003621</t>
  </si>
  <si>
    <t xml:space="preserve">PED003622</t>
  </si>
  <si>
    <t xml:space="preserve">PED003623</t>
  </si>
  <si>
    <t xml:space="preserve">PED003624</t>
  </si>
  <si>
    <t xml:space="preserve">PED003625</t>
  </si>
  <si>
    <t xml:space="preserve">PED003626</t>
  </si>
  <si>
    <t xml:space="preserve">PED003627</t>
  </si>
  <si>
    <t xml:space="preserve">PED003628</t>
  </si>
  <si>
    <t xml:space="preserve">PED003629</t>
  </si>
  <si>
    <t xml:space="preserve">PED003630</t>
  </si>
  <si>
    <t xml:space="preserve">PED003631</t>
  </si>
  <si>
    <t xml:space="preserve">PED003632</t>
  </si>
  <si>
    <t xml:space="preserve">PED003633</t>
  </si>
  <si>
    <t xml:space="preserve">PED003634</t>
  </si>
  <si>
    <t xml:space="preserve">PED003635</t>
  </si>
  <si>
    <t xml:space="preserve">PED003636</t>
  </si>
  <si>
    <t xml:space="preserve">PED003637</t>
  </si>
  <si>
    <t xml:space="preserve">PED003638</t>
  </si>
  <si>
    <t xml:space="preserve">PED003639</t>
  </si>
  <si>
    <t xml:space="preserve">PED003640</t>
  </si>
  <si>
    <t xml:space="preserve">PED003641</t>
  </si>
  <si>
    <t xml:space="preserve">PED003642</t>
  </si>
  <si>
    <t xml:space="preserve">PED003643</t>
  </si>
  <si>
    <t xml:space="preserve">PED003644</t>
  </si>
  <si>
    <t xml:space="preserve">PED003645</t>
  </si>
  <si>
    <t xml:space="preserve">PED003646</t>
  </si>
  <si>
    <t xml:space="preserve">PED003647</t>
  </si>
  <si>
    <t xml:space="preserve">PED003648</t>
  </si>
  <si>
    <t xml:space="preserve">PED003649</t>
  </si>
  <si>
    <t xml:space="preserve">PED003650</t>
  </si>
  <si>
    <t xml:space="preserve">PED003651</t>
  </si>
  <si>
    <t xml:space="preserve">PED003652</t>
  </si>
  <si>
    <t xml:space="preserve">PED003653</t>
  </si>
  <si>
    <t xml:space="preserve">PED003654</t>
  </si>
  <si>
    <t xml:space="preserve">PED003655</t>
  </si>
  <si>
    <t xml:space="preserve">PED003656</t>
  </si>
  <si>
    <t xml:space="preserve">PED003657</t>
  </si>
  <si>
    <t xml:space="preserve">PED003658</t>
  </si>
  <si>
    <t xml:space="preserve">PED003659</t>
  </si>
  <si>
    <t xml:space="preserve">PED003660</t>
  </si>
  <si>
    <t xml:space="preserve">PED003661</t>
  </si>
  <si>
    <t xml:space="preserve">PED003662</t>
  </si>
  <si>
    <t xml:space="preserve">PED003663</t>
  </si>
  <si>
    <t xml:space="preserve">PED003664</t>
  </si>
  <si>
    <t xml:space="preserve">PED003665</t>
  </si>
  <si>
    <t xml:space="preserve">PED003666</t>
  </si>
  <si>
    <t xml:space="preserve">PED003667</t>
  </si>
  <si>
    <t xml:space="preserve">PED003668</t>
  </si>
  <si>
    <t xml:space="preserve">PED003669</t>
  </si>
  <si>
    <t xml:space="preserve">PED003670</t>
  </si>
  <si>
    <t xml:space="preserve">PED003671</t>
  </si>
  <si>
    <t xml:space="preserve">PED003672</t>
  </si>
  <si>
    <t xml:space="preserve">PED003673</t>
  </si>
  <si>
    <t xml:space="preserve">PED003674</t>
  </si>
  <si>
    <t xml:space="preserve">PED003675</t>
  </si>
  <si>
    <t xml:space="preserve">PED003676</t>
  </si>
  <si>
    <t xml:space="preserve">PED003677</t>
  </si>
  <si>
    <t xml:space="preserve">PED003678</t>
  </si>
  <si>
    <t xml:space="preserve">PED003679</t>
  </si>
  <si>
    <t xml:space="preserve">PED003680</t>
  </si>
  <si>
    <t xml:space="preserve">PED003681</t>
  </si>
  <si>
    <t xml:space="preserve">PED003682</t>
  </si>
  <si>
    <t xml:space="preserve">PED003683</t>
  </si>
  <si>
    <t xml:space="preserve">PED003684</t>
  </si>
  <si>
    <t xml:space="preserve">PED003685</t>
  </si>
  <si>
    <t xml:space="preserve">PED003686</t>
  </si>
  <si>
    <t xml:space="preserve">PED003687</t>
  </si>
  <si>
    <t xml:space="preserve">PED003688</t>
  </si>
  <si>
    <t xml:space="preserve">PED003689</t>
  </si>
  <si>
    <t xml:space="preserve">PED003690</t>
  </si>
  <si>
    <t xml:space="preserve">PED003691</t>
  </si>
  <si>
    <t xml:space="preserve">PED003692</t>
  </si>
  <si>
    <t xml:space="preserve">PED003693</t>
  </si>
  <si>
    <t xml:space="preserve">PED003694</t>
  </si>
  <si>
    <t xml:space="preserve">PED003695</t>
  </si>
  <si>
    <t xml:space="preserve">PED003696</t>
  </si>
  <si>
    <t xml:space="preserve">PED003697</t>
  </si>
  <si>
    <t xml:space="preserve">PED003698</t>
  </si>
  <si>
    <t xml:space="preserve">PED003699</t>
  </si>
  <si>
    <t xml:space="preserve">PED003700</t>
  </si>
  <si>
    <t xml:space="preserve">PED003701</t>
  </si>
  <si>
    <t xml:space="preserve">PED003702</t>
  </si>
  <si>
    <t xml:space="preserve">PED003703</t>
  </si>
  <si>
    <t xml:space="preserve">PED003704</t>
  </si>
  <si>
    <t xml:space="preserve">PED003705</t>
  </si>
  <si>
    <t xml:space="preserve">PED003706</t>
  </si>
  <si>
    <t xml:space="preserve">PED003707</t>
  </si>
  <si>
    <t xml:space="preserve">PED003708</t>
  </si>
  <si>
    <t xml:space="preserve">PED003709</t>
  </si>
  <si>
    <t xml:space="preserve">PED003710</t>
  </si>
  <si>
    <t xml:space="preserve">PED003711</t>
  </si>
  <si>
    <t xml:space="preserve">PED003712</t>
  </si>
  <si>
    <t xml:space="preserve">PED003713</t>
  </si>
  <si>
    <t xml:space="preserve">PED003714</t>
  </si>
  <si>
    <t xml:space="preserve">PED003715</t>
  </si>
  <si>
    <t xml:space="preserve">PED003716</t>
  </si>
  <si>
    <t xml:space="preserve">PED003717</t>
  </si>
  <si>
    <t xml:space="preserve">PED003718</t>
  </si>
  <si>
    <t xml:space="preserve">PED003719</t>
  </si>
  <si>
    <t xml:space="preserve">PED003720</t>
  </si>
  <si>
    <t xml:space="preserve">PED003721</t>
  </si>
  <si>
    <t xml:space="preserve">PED003722</t>
  </si>
  <si>
    <t xml:space="preserve">PED003723</t>
  </si>
  <si>
    <t xml:space="preserve">PED003724</t>
  </si>
  <si>
    <t xml:space="preserve">PED003725</t>
  </si>
  <si>
    <t xml:space="preserve">PED003726</t>
  </si>
  <si>
    <t xml:space="preserve">PED003727</t>
  </si>
  <si>
    <t xml:space="preserve">PED003728</t>
  </si>
  <si>
    <t xml:space="preserve">PED003729</t>
  </si>
  <si>
    <t xml:space="preserve">PED003730</t>
  </si>
  <si>
    <t xml:space="preserve">PED003731</t>
  </si>
  <si>
    <t xml:space="preserve">PED003732</t>
  </si>
  <si>
    <t xml:space="preserve">PED003733</t>
  </si>
  <si>
    <t xml:space="preserve">PED003734</t>
  </si>
  <si>
    <t xml:space="preserve">PED003735</t>
  </si>
  <si>
    <t xml:space="preserve">PED003736</t>
  </si>
  <si>
    <t xml:space="preserve">PED003737</t>
  </si>
  <si>
    <t xml:space="preserve">PED003738</t>
  </si>
  <si>
    <t xml:space="preserve">PED003739</t>
  </si>
  <si>
    <t xml:space="preserve">PED003740</t>
  </si>
  <si>
    <t xml:space="preserve">PED003741</t>
  </si>
  <si>
    <t xml:space="preserve">PED003742</t>
  </si>
  <si>
    <t xml:space="preserve">PED003743</t>
  </si>
  <si>
    <t xml:space="preserve">PED003744</t>
  </si>
  <si>
    <t xml:space="preserve">PED003745</t>
  </si>
  <si>
    <t xml:space="preserve">PED003746</t>
  </si>
  <si>
    <t xml:space="preserve">PED003747</t>
  </si>
  <si>
    <t xml:space="preserve">PED003748</t>
  </si>
  <si>
    <t xml:space="preserve">PED003749</t>
  </si>
  <si>
    <t xml:space="preserve">PED003750</t>
  </si>
  <si>
    <t xml:space="preserve">PED003751</t>
  </si>
  <si>
    <t xml:space="preserve">PED003752</t>
  </si>
  <si>
    <t xml:space="preserve">PED003753</t>
  </si>
  <si>
    <t xml:space="preserve">PED003754</t>
  </si>
  <si>
    <t xml:space="preserve">PED003755</t>
  </si>
  <si>
    <t xml:space="preserve">PED003756</t>
  </si>
  <si>
    <t xml:space="preserve">PED003757</t>
  </si>
  <si>
    <t xml:space="preserve">PED003758</t>
  </si>
  <si>
    <t xml:space="preserve">PED003759</t>
  </si>
  <si>
    <t xml:space="preserve">PED003760</t>
  </si>
  <si>
    <t xml:space="preserve">PED003761</t>
  </si>
  <si>
    <t xml:space="preserve">PED003762</t>
  </si>
  <si>
    <t xml:space="preserve">PED003763</t>
  </si>
  <si>
    <t xml:space="preserve">PED003764</t>
  </si>
  <si>
    <t xml:space="preserve">PED003765</t>
  </si>
  <si>
    <t xml:space="preserve">PED003766</t>
  </si>
  <si>
    <t xml:space="preserve">PED003767</t>
  </si>
  <si>
    <t xml:space="preserve">PED003768</t>
  </si>
  <si>
    <t xml:space="preserve">PED003769</t>
  </si>
  <si>
    <t xml:space="preserve">PED003770</t>
  </si>
  <si>
    <t xml:space="preserve">PED003771</t>
  </si>
  <si>
    <t xml:space="preserve">PED003772</t>
  </si>
  <si>
    <t xml:space="preserve">PED003773</t>
  </si>
  <si>
    <t xml:space="preserve">PED003774</t>
  </si>
  <si>
    <t xml:space="preserve">PED003775</t>
  </si>
  <si>
    <t xml:space="preserve">PED003776</t>
  </si>
  <si>
    <t xml:space="preserve">PED003777</t>
  </si>
  <si>
    <t xml:space="preserve">PED003778</t>
  </si>
  <si>
    <t xml:space="preserve">PED003779</t>
  </si>
  <si>
    <t xml:space="preserve">PED003780</t>
  </si>
  <si>
    <t xml:space="preserve">PED003781</t>
  </si>
  <si>
    <t xml:space="preserve">PED003782</t>
  </si>
  <si>
    <t xml:space="preserve">PED003783</t>
  </si>
  <si>
    <t xml:space="preserve">PED003784</t>
  </si>
  <si>
    <t xml:space="preserve">PED003785</t>
  </si>
  <si>
    <t xml:space="preserve">PED003786</t>
  </si>
  <si>
    <t xml:space="preserve">PED003787</t>
  </si>
  <si>
    <t xml:space="preserve">PED003788</t>
  </si>
  <si>
    <t xml:space="preserve">PED003789</t>
  </si>
  <si>
    <t xml:space="preserve">PED003790</t>
  </si>
  <si>
    <t xml:space="preserve">PED003791</t>
  </si>
  <si>
    <t xml:space="preserve">PED003792</t>
  </si>
  <si>
    <t xml:space="preserve">PED003793</t>
  </si>
  <si>
    <t xml:space="preserve">PED003794</t>
  </si>
  <si>
    <t xml:space="preserve">PED003795</t>
  </si>
  <si>
    <t xml:space="preserve">PED003796</t>
  </si>
  <si>
    <t xml:space="preserve">PED003797</t>
  </si>
  <si>
    <t xml:space="preserve">PED003798</t>
  </si>
  <si>
    <t xml:space="preserve">PED003799</t>
  </si>
  <si>
    <t xml:space="preserve">PED003800</t>
  </si>
  <si>
    <t xml:space="preserve">PED003801</t>
  </si>
  <si>
    <t xml:space="preserve">PED003802</t>
  </si>
  <si>
    <t xml:space="preserve">PED003803</t>
  </si>
  <si>
    <t xml:space="preserve">PED003804</t>
  </si>
  <si>
    <t xml:space="preserve">PED003805</t>
  </si>
  <si>
    <t xml:space="preserve">PED003806</t>
  </si>
  <si>
    <t xml:space="preserve">PED003807</t>
  </si>
  <si>
    <t xml:space="preserve">PED003808</t>
  </si>
  <si>
    <t xml:space="preserve">PED003809</t>
  </si>
  <si>
    <t xml:space="preserve">PED003810</t>
  </si>
  <si>
    <t xml:space="preserve">PED003811</t>
  </si>
  <si>
    <t xml:space="preserve">PED003812</t>
  </si>
  <si>
    <t xml:space="preserve">PED003813</t>
  </si>
  <si>
    <t xml:space="preserve">PED003814</t>
  </si>
  <si>
    <t xml:space="preserve">PED003815</t>
  </si>
  <si>
    <t xml:space="preserve">PED003816</t>
  </si>
  <si>
    <t xml:space="preserve">PED003817</t>
  </si>
  <si>
    <t xml:space="preserve">PED003818</t>
  </si>
  <si>
    <t xml:space="preserve">PED003819</t>
  </si>
  <si>
    <t xml:space="preserve">PED003820</t>
  </si>
  <si>
    <t xml:space="preserve">PED003821</t>
  </si>
  <si>
    <t xml:space="preserve">PED003822</t>
  </si>
  <si>
    <t xml:space="preserve">PED003823</t>
  </si>
  <si>
    <t xml:space="preserve">PED003824</t>
  </si>
  <si>
    <t xml:space="preserve">PED003825</t>
  </si>
  <si>
    <t xml:space="preserve">PED003826</t>
  </si>
  <si>
    <t xml:space="preserve">PED003827</t>
  </si>
  <si>
    <t xml:space="preserve">PED003828</t>
  </si>
  <si>
    <t xml:space="preserve">PED003829</t>
  </si>
  <si>
    <t xml:space="preserve">PED003830</t>
  </si>
  <si>
    <t xml:space="preserve">PED003831</t>
  </si>
  <si>
    <t xml:space="preserve">PED003832</t>
  </si>
  <si>
    <t xml:space="preserve">PED003833</t>
  </si>
  <si>
    <t xml:space="preserve">PED003834</t>
  </si>
  <si>
    <t xml:space="preserve">PED003835</t>
  </si>
  <si>
    <t xml:space="preserve">PED003836</t>
  </si>
  <si>
    <t xml:space="preserve">PED003837</t>
  </si>
  <si>
    <t xml:space="preserve">PED003838</t>
  </si>
  <si>
    <t xml:space="preserve">PED003839</t>
  </si>
  <si>
    <t xml:space="preserve">PED003840</t>
  </si>
  <si>
    <t xml:space="preserve">PED003841</t>
  </si>
  <si>
    <t xml:space="preserve">PED003842</t>
  </si>
  <si>
    <t xml:space="preserve">PED003843</t>
  </si>
  <si>
    <t xml:space="preserve">PED003844</t>
  </si>
  <si>
    <t xml:space="preserve">PED003845</t>
  </si>
  <si>
    <t xml:space="preserve">PED003846</t>
  </si>
  <si>
    <t xml:space="preserve">PED003847</t>
  </si>
  <si>
    <t xml:space="preserve">PED003848</t>
  </si>
  <si>
    <t xml:space="preserve">PED003849</t>
  </si>
  <si>
    <t xml:space="preserve">PED003850</t>
  </si>
  <si>
    <t xml:space="preserve">PED003851</t>
  </si>
  <si>
    <t xml:space="preserve">PED003852</t>
  </si>
  <si>
    <t xml:space="preserve">PED003853</t>
  </si>
  <si>
    <t xml:space="preserve">PED003854</t>
  </si>
  <si>
    <t xml:space="preserve">PED003855</t>
  </si>
  <si>
    <t xml:space="preserve">PED003856</t>
  </si>
  <si>
    <t xml:space="preserve">PED003857</t>
  </si>
  <si>
    <t xml:space="preserve">PED003858</t>
  </si>
  <si>
    <t xml:space="preserve">PED003859</t>
  </si>
  <si>
    <t xml:space="preserve">PED003860</t>
  </si>
  <si>
    <t xml:space="preserve">PED003861</t>
  </si>
  <si>
    <t xml:space="preserve">PED003862</t>
  </si>
  <si>
    <t xml:space="preserve">PED003863</t>
  </si>
  <si>
    <t xml:space="preserve">PED003864</t>
  </si>
  <si>
    <t xml:space="preserve">PED003865</t>
  </si>
  <si>
    <t xml:space="preserve">PED003866</t>
  </si>
  <si>
    <t xml:space="preserve">PED003867</t>
  </si>
  <si>
    <t xml:space="preserve">PED003868</t>
  </si>
  <si>
    <t xml:space="preserve">PED003869</t>
  </si>
  <si>
    <t xml:space="preserve">PED003870</t>
  </si>
  <si>
    <t xml:space="preserve">PED003871</t>
  </si>
  <si>
    <t xml:space="preserve">PED003872</t>
  </si>
  <si>
    <t xml:space="preserve">PED003873</t>
  </si>
  <si>
    <t xml:space="preserve">PED003874</t>
  </si>
  <si>
    <t xml:space="preserve">PED003875</t>
  </si>
  <si>
    <t xml:space="preserve">PED003876</t>
  </si>
  <si>
    <t xml:space="preserve">PED003877</t>
  </si>
  <si>
    <t xml:space="preserve">PED003878</t>
  </si>
  <si>
    <t xml:space="preserve">PED003879</t>
  </si>
  <si>
    <t xml:space="preserve">PED003880</t>
  </si>
  <si>
    <t xml:space="preserve">PED003881</t>
  </si>
  <si>
    <t xml:space="preserve">PED003882</t>
  </si>
  <si>
    <t xml:space="preserve">PED003883</t>
  </si>
  <si>
    <t xml:space="preserve">PED003884</t>
  </si>
  <si>
    <t xml:space="preserve">PED003885</t>
  </si>
  <si>
    <t xml:space="preserve">PED003886</t>
  </si>
  <si>
    <t xml:space="preserve">PED003887</t>
  </si>
  <si>
    <t xml:space="preserve">PED003888</t>
  </si>
  <si>
    <t xml:space="preserve">PED003889</t>
  </si>
  <si>
    <t xml:space="preserve">PED003890</t>
  </si>
  <si>
    <t xml:space="preserve">PED003891</t>
  </si>
  <si>
    <t xml:space="preserve">PED003892</t>
  </si>
  <si>
    <t xml:space="preserve">PED003893</t>
  </si>
  <si>
    <t xml:space="preserve">PED003894</t>
  </si>
  <si>
    <t xml:space="preserve">PED003895</t>
  </si>
  <si>
    <t xml:space="preserve">PED003896</t>
  </si>
  <si>
    <t xml:space="preserve">PED003897</t>
  </si>
  <si>
    <t xml:space="preserve">PED003898</t>
  </si>
  <si>
    <t xml:space="preserve">PED003899</t>
  </si>
  <si>
    <t xml:space="preserve">PED003900</t>
  </si>
  <si>
    <t xml:space="preserve">PED003901</t>
  </si>
  <si>
    <t xml:space="preserve">PED003902</t>
  </si>
  <si>
    <t xml:space="preserve">PED003903</t>
  </si>
  <si>
    <t xml:space="preserve">PED003904</t>
  </si>
  <si>
    <t xml:space="preserve">PED003905</t>
  </si>
  <si>
    <t xml:space="preserve">PED003906</t>
  </si>
  <si>
    <t xml:space="preserve">PED003907</t>
  </si>
  <si>
    <t xml:space="preserve">PED003908</t>
  </si>
  <si>
    <t xml:space="preserve">PED003909</t>
  </si>
  <si>
    <t xml:space="preserve">PED003910</t>
  </si>
  <si>
    <t xml:space="preserve">PED003911</t>
  </si>
  <si>
    <t xml:space="preserve">PED003912</t>
  </si>
  <si>
    <t xml:space="preserve">PED003913</t>
  </si>
  <si>
    <t xml:space="preserve">PED003914</t>
  </si>
  <si>
    <t xml:space="preserve">PED003915</t>
  </si>
  <si>
    <t xml:space="preserve">PED003916</t>
  </si>
  <si>
    <t xml:space="preserve">PED003917</t>
  </si>
  <si>
    <t xml:space="preserve">PED003918</t>
  </si>
  <si>
    <t xml:space="preserve">PED003919</t>
  </si>
  <si>
    <t xml:space="preserve">PED003920</t>
  </si>
  <si>
    <t xml:space="preserve">PED003921</t>
  </si>
  <si>
    <t xml:space="preserve">PED003922</t>
  </si>
  <si>
    <t xml:space="preserve">PED003923</t>
  </si>
  <si>
    <t xml:space="preserve">PED003924</t>
  </si>
  <si>
    <t xml:space="preserve">PED003925</t>
  </si>
  <si>
    <t xml:space="preserve">PED003926</t>
  </si>
  <si>
    <t xml:space="preserve">PED003927</t>
  </si>
  <si>
    <t xml:space="preserve">PED003928</t>
  </si>
  <si>
    <t xml:space="preserve">PED003929</t>
  </si>
  <si>
    <t xml:space="preserve">PED003930</t>
  </si>
  <si>
    <t xml:space="preserve">PED003931</t>
  </si>
  <si>
    <t xml:space="preserve">PED003932</t>
  </si>
  <si>
    <t xml:space="preserve">PED003933</t>
  </si>
  <si>
    <t xml:space="preserve">PED003934</t>
  </si>
  <si>
    <t xml:space="preserve">PED003935</t>
  </si>
  <si>
    <t xml:space="preserve">PED003936</t>
  </si>
  <si>
    <t xml:space="preserve">PED003937</t>
  </si>
  <si>
    <t xml:space="preserve">PED003938</t>
  </si>
  <si>
    <t xml:space="preserve">PED003939</t>
  </si>
  <si>
    <t xml:space="preserve">PED003940</t>
  </si>
  <si>
    <t xml:space="preserve">PED003941</t>
  </si>
  <si>
    <t xml:space="preserve">PED003942</t>
  </si>
  <si>
    <t xml:space="preserve">PED003943</t>
  </si>
  <si>
    <t xml:space="preserve">PED003944</t>
  </si>
  <si>
    <t xml:space="preserve">PED003945</t>
  </si>
  <si>
    <t xml:space="preserve">PED003946</t>
  </si>
  <si>
    <t xml:space="preserve">PED003947</t>
  </si>
  <si>
    <t xml:space="preserve">PED003948</t>
  </si>
  <si>
    <t xml:space="preserve">PED003949</t>
  </si>
  <si>
    <t xml:space="preserve">PED003950</t>
  </si>
  <si>
    <t xml:space="preserve">PED003951</t>
  </si>
  <si>
    <t xml:space="preserve">PED003952</t>
  </si>
  <si>
    <t xml:space="preserve">PED003953</t>
  </si>
  <si>
    <t xml:space="preserve">PED003954</t>
  </si>
  <si>
    <t xml:space="preserve">PED003955</t>
  </si>
  <si>
    <t xml:space="preserve">PED003956</t>
  </si>
  <si>
    <t xml:space="preserve">PED003957</t>
  </si>
  <si>
    <t xml:space="preserve">PED003958</t>
  </si>
  <si>
    <t xml:space="preserve">PED003959</t>
  </si>
  <si>
    <t xml:space="preserve">PED003960</t>
  </si>
  <si>
    <t xml:space="preserve">PED003961</t>
  </si>
  <si>
    <t xml:space="preserve">PED003962</t>
  </si>
  <si>
    <t xml:space="preserve">PED003963</t>
  </si>
  <si>
    <t xml:space="preserve">PED003964</t>
  </si>
  <si>
    <t xml:space="preserve">PED003965</t>
  </si>
  <si>
    <t xml:space="preserve">PED003966</t>
  </si>
  <si>
    <t xml:space="preserve">PED003967</t>
  </si>
  <si>
    <t xml:space="preserve">PED003968</t>
  </si>
  <si>
    <t xml:space="preserve">PED003969</t>
  </si>
  <si>
    <t xml:space="preserve">PED003970</t>
  </si>
  <si>
    <t xml:space="preserve">PED003971</t>
  </si>
  <si>
    <t xml:space="preserve">PED003972</t>
  </si>
  <si>
    <t xml:space="preserve">PED003973</t>
  </si>
  <si>
    <t xml:space="preserve">PED003974</t>
  </si>
  <si>
    <t xml:space="preserve">PED003975</t>
  </si>
  <si>
    <t xml:space="preserve">PED003976</t>
  </si>
  <si>
    <t xml:space="preserve">PED003977</t>
  </si>
  <si>
    <t xml:space="preserve">PED003978</t>
  </si>
  <si>
    <t xml:space="preserve">PED003979</t>
  </si>
  <si>
    <t xml:space="preserve">PED003980</t>
  </si>
  <si>
    <t xml:space="preserve">PED003981</t>
  </si>
  <si>
    <t xml:space="preserve">PED003982</t>
  </si>
  <si>
    <t xml:space="preserve">PED003983</t>
  </si>
  <si>
    <t xml:space="preserve">PED003984</t>
  </si>
  <si>
    <t xml:space="preserve">PED003985</t>
  </si>
  <si>
    <t xml:space="preserve">PED003986</t>
  </si>
  <si>
    <t xml:space="preserve">PED003987</t>
  </si>
  <si>
    <t xml:space="preserve">PED003988</t>
  </si>
  <si>
    <t xml:space="preserve">PED003989</t>
  </si>
  <si>
    <t xml:space="preserve">PED003990</t>
  </si>
  <si>
    <t xml:space="preserve">PED003991</t>
  </si>
  <si>
    <t xml:space="preserve">PED003992</t>
  </si>
  <si>
    <t xml:space="preserve">PED003993</t>
  </si>
  <si>
    <t xml:space="preserve">PED003994</t>
  </si>
  <si>
    <t xml:space="preserve">PED003995</t>
  </si>
  <si>
    <t xml:space="preserve">PED003996</t>
  </si>
  <si>
    <t xml:space="preserve">PED003997</t>
  </si>
  <si>
    <t xml:space="preserve">PED003998</t>
  </si>
  <si>
    <t xml:space="preserve">PED003999</t>
  </si>
  <si>
    <t xml:space="preserve">PED004000</t>
  </si>
  <si>
    <t xml:space="preserve">PED004001</t>
  </si>
  <si>
    <t xml:space="preserve">PED004002</t>
  </si>
  <si>
    <t xml:space="preserve">PED004003</t>
  </si>
  <si>
    <t xml:space="preserve">PED004004</t>
  </si>
  <si>
    <t xml:space="preserve">PED004005</t>
  </si>
  <si>
    <t xml:space="preserve">PED004006</t>
  </si>
  <si>
    <t xml:space="preserve">PED004007</t>
  </si>
  <si>
    <t xml:space="preserve">PED004008</t>
  </si>
  <si>
    <t xml:space="preserve">PED004009</t>
  </si>
  <si>
    <t xml:space="preserve">PED004010</t>
  </si>
  <si>
    <t xml:space="preserve">PED004011</t>
  </si>
  <si>
    <t xml:space="preserve">PED004012</t>
  </si>
  <si>
    <t xml:space="preserve">PED004013</t>
  </si>
  <si>
    <t xml:space="preserve">PED004014</t>
  </si>
  <si>
    <t xml:space="preserve">PED004015</t>
  </si>
  <si>
    <t xml:space="preserve">PED004016</t>
  </si>
  <si>
    <t xml:space="preserve">PED004017</t>
  </si>
  <si>
    <t xml:space="preserve">PED004018</t>
  </si>
  <si>
    <t xml:space="preserve">PED004019</t>
  </si>
  <si>
    <t xml:space="preserve">PED004020</t>
  </si>
  <si>
    <t xml:space="preserve">PED004021</t>
  </si>
  <si>
    <t xml:space="preserve">PED004022</t>
  </si>
  <si>
    <t xml:space="preserve">PED004023</t>
  </si>
  <si>
    <t xml:space="preserve">PED004024</t>
  </si>
  <si>
    <t xml:space="preserve">PED004025</t>
  </si>
  <si>
    <t xml:space="preserve">PED004026</t>
  </si>
  <si>
    <t xml:space="preserve">PED004027</t>
  </si>
  <si>
    <t xml:space="preserve">PED004028</t>
  </si>
  <si>
    <t xml:space="preserve">PED004029</t>
  </si>
  <si>
    <t xml:space="preserve">PED004030</t>
  </si>
  <si>
    <t xml:space="preserve">PED004031</t>
  </si>
  <si>
    <t xml:space="preserve">PED004032</t>
  </si>
  <si>
    <t xml:space="preserve">PED004033</t>
  </si>
  <si>
    <t xml:space="preserve">PED004034</t>
  </si>
  <si>
    <t xml:space="preserve">PED004035</t>
  </si>
  <si>
    <t xml:space="preserve">PED004036</t>
  </si>
  <si>
    <t xml:space="preserve">PED004037</t>
  </si>
  <si>
    <t xml:space="preserve">PED004038</t>
  </si>
  <si>
    <t xml:space="preserve">PED004039</t>
  </si>
  <si>
    <t xml:space="preserve">PED004040</t>
  </si>
  <si>
    <t xml:space="preserve">PED004041</t>
  </si>
  <si>
    <t xml:space="preserve">PED004042</t>
  </si>
  <si>
    <t xml:space="preserve">PED004043</t>
  </si>
  <si>
    <t xml:space="preserve">PED004044</t>
  </si>
  <si>
    <t xml:space="preserve">PED004045</t>
  </si>
  <si>
    <t xml:space="preserve">PED004046</t>
  </si>
  <si>
    <t xml:space="preserve">PED004047</t>
  </si>
  <si>
    <t xml:space="preserve">PED004048</t>
  </si>
  <si>
    <t xml:space="preserve">PED004049</t>
  </si>
  <si>
    <t xml:space="preserve">PED004050</t>
  </si>
  <si>
    <t xml:space="preserve">PED004051</t>
  </si>
  <si>
    <t xml:space="preserve">PED004052</t>
  </si>
  <si>
    <t xml:space="preserve">PED004053</t>
  </si>
  <si>
    <t xml:space="preserve">PED004054</t>
  </si>
  <si>
    <t xml:space="preserve">PED004055</t>
  </si>
  <si>
    <t xml:space="preserve">PED004056</t>
  </si>
  <si>
    <t xml:space="preserve">PED004057</t>
  </si>
  <si>
    <t xml:space="preserve">PED004058</t>
  </si>
  <si>
    <t xml:space="preserve">PED004059</t>
  </si>
  <si>
    <t xml:space="preserve">PED004060</t>
  </si>
  <si>
    <t xml:space="preserve">PED004061</t>
  </si>
  <si>
    <t xml:space="preserve">PED004062</t>
  </si>
  <si>
    <t xml:space="preserve">PED004063</t>
  </si>
  <si>
    <t xml:space="preserve">PED004064</t>
  </si>
  <si>
    <t xml:space="preserve">PED004065</t>
  </si>
  <si>
    <t xml:space="preserve">PED004066</t>
  </si>
  <si>
    <t xml:space="preserve">PED004067</t>
  </si>
  <si>
    <t xml:space="preserve">PED004068</t>
  </si>
  <si>
    <t xml:space="preserve">PED004069</t>
  </si>
  <si>
    <t xml:space="preserve">PED004070</t>
  </si>
  <si>
    <t xml:space="preserve">PED004071</t>
  </si>
  <si>
    <t xml:space="preserve">PED004072</t>
  </si>
  <si>
    <t xml:space="preserve">PED004073</t>
  </si>
  <si>
    <t xml:space="preserve">PED004074</t>
  </si>
  <si>
    <t xml:space="preserve">PED004075</t>
  </si>
  <si>
    <t xml:space="preserve">PED004076</t>
  </si>
  <si>
    <t xml:space="preserve">PED004077</t>
  </si>
  <si>
    <t xml:space="preserve">PED004078</t>
  </si>
  <si>
    <t xml:space="preserve">PED004079</t>
  </si>
  <si>
    <t xml:space="preserve">PED004080</t>
  </si>
  <si>
    <t xml:space="preserve">PED004081</t>
  </si>
  <si>
    <t xml:space="preserve">PED004082</t>
  </si>
  <si>
    <t xml:space="preserve">PED004083</t>
  </si>
  <si>
    <t xml:space="preserve">PED004084</t>
  </si>
  <si>
    <t xml:space="preserve">PED004085</t>
  </si>
  <si>
    <t xml:space="preserve">PED004086</t>
  </si>
  <si>
    <t xml:space="preserve">PED004087</t>
  </si>
  <si>
    <t xml:space="preserve">PED004088</t>
  </si>
  <si>
    <t xml:space="preserve">PED004089</t>
  </si>
  <si>
    <t xml:space="preserve">PED004090</t>
  </si>
  <si>
    <t xml:space="preserve">PED004091</t>
  </si>
  <si>
    <t xml:space="preserve">PED004092</t>
  </si>
  <si>
    <t xml:space="preserve">PED004093</t>
  </si>
  <si>
    <t xml:space="preserve">PED004094</t>
  </si>
  <si>
    <t xml:space="preserve">PED004095</t>
  </si>
  <si>
    <t xml:space="preserve">PED004096</t>
  </si>
  <si>
    <t xml:space="preserve">PED004097</t>
  </si>
  <si>
    <t xml:space="preserve">PED004098</t>
  </si>
  <si>
    <t xml:space="preserve">PED004099</t>
  </si>
  <si>
    <t xml:space="preserve">PED004100</t>
  </si>
  <si>
    <t xml:space="preserve">PED004101</t>
  </si>
  <si>
    <t xml:space="preserve">PED004102</t>
  </si>
  <si>
    <t xml:space="preserve">PED004103</t>
  </si>
  <si>
    <t xml:space="preserve">PED004104</t>
  </si>
  <si>
    <t xml:space="preserve">PED004105</t>
  </si>
  <si>
    <t xml:space="preserve">PED004106</t>
  </si>
  <si>
    <t xml:space="preserve">PED004107</t>
  </si>
  <si>
    <t xml:space="preserve">PED004108</t>
  </si>
  <si>
    <t xml:space="preserve">PED004109</t>
  </si>
  <si>
    <t xml:space="preserve">PED004110</t>
  </si>
  <si>
    <t xml:space="preserve">PED004111</t>
  </si>
  <si>
    <t xml:space="preserve">PED004112</t>
  </si>
  <si>
    <t xml:space="preserve">PED004113</t>
  </si>
  <si>
    <t xml:space="preserve">PED004114</t>
  </si>
  <si>
    <t xml:space="preserve">PED004115</t>
  </si>
  <si>
    <t xml:space="preserve">PED004116</t>
  </si>
  <si>
    <t xml:space="preserve">PED004117</t>
  </si>
  <si>
    <t xml:space="preserve">PED004118</t>
  </si>
  <si>
    <t xml:space="preserve">PED004119</t>
  </si>
  <si>
    <t xml:space="preserve">PED004120</t>
  </si>
  <si>
    <t xml:space="preserve">PED004121</t>
  </si>
  <si>
    <t xml:space="preserve">PED004122</t>
  </si>
  <si>
    <t xml:space="preserve">PED004123</t>
  </si>
  <si>
    <t xml:space="preserve">PED004124</t>
  </si>
  <si>
    <t xml:space="preserve">PED004125</t>
  </si>
  <si>
    <t xml:space="preserve">PED004126</t>
  </si>
  <si>
    <t xml:space="preserve">PED004127</t>
  </si>
  <si>
    <t xml:space="preserve">PED004128</t>
  </si>
  <si>
    <t xml:space="preserve">PED004129</t>
  </si>
  <si>
    <t xml:space="preserve">PED004130</t>
  </si>
  <si>
    <t xml:space="preserve">PED004131</t>
  </si>
  <si>
    <t xml:space="preserve">PED004132</t>
  </si>
  <si>
    <t xml:space="preserve">PED004133</t>
  </si>
  <si>
    <t xml:space="preserve">PED004134</t>
  </si>
  <si>
    <t xml:space="preserve">PED004135</t>
  </si>
  <si>
    <t xml:space="preserve">PED004136</t>
  </si>
  <si>
    <t xml:space="preserve">PED004137</t>
  </si>
  <si>
    <t xml:space="preserve">PED004138</t>
  </si>
  <si>
    <t xml:space="preserve">PED004139</t>
  </si>
  <si>
    <t xml:space="preserve">PED004140</t>
  </si>
  <si>
    <t xml:space="preserve">PED004141</t>
  </si>
  <si>
    <t xml:space="preserve">PED004142</t>
  </si>
  <si>
    <t xml:space="preserve">PED004143</t>
  </si>
  <si>
    <t xml:space="preserve">PED004144</t>
  </si>
  <si>
    <t xml:space="preserve">PED004145</t>
  </si>
  <si>
    <t xml:space="preserve">PED004146</t>
  </si>
  <si>
    <t xml:space="preserve">PED004147</t>
  </si>
  <si>
    <t xml:space="preserve">PED004148</t>
  </si>
  <si>
    <t xml:space="preserve">PED004149</t>
  </si>
  <si>
    <t xml:space="preserve">PED004150</t>
  </si>
  <si>
    <t xml:space="preserve">PED004151</t>
  </si>
  <si>
    <t xml:space="preserve">PED004152</t>
  </si>
  <si>
    <t xml:space="preserve">PED004153</t>
  </si>
  <si>
    <t xml:space="preserve">PED004154</t>
  </si>
  <si>
    <t xml:space="preserve">PED004155</t>
  </si>
  <si>
    <t xml:space="preserve">PED004156</t>
  </si>
  <si>
    <t xml:space="preserve">PED004157</t>
  </si>
  <si>
    <t xml:space="preserve">PED004158</t>
  </si>
  <si>
    <t xml:space="preserve">PED004159</t>
  </si>
  <si>
    <t xml:space="preserve">PED004160</t>
  </si>
  <si>
    <t xml:space="preserve">PED004161</t>
  </si>
  <si>
    <t xml:space="preserve">PED004162</t>
  </si>
  <si>
    <t xml:space="preserve">PED004163</t>
  </si>
  <si>
    <t xml:space="preserve">PED004164</t>
  </si>
  <si>
    <t xml:space="preserve">PED004165</t>
  </si>
  <si>
    <t xml:space="preserve">PED004166</t>
  </si>
  <si>
    <t xml:space="preserve">PED004167</t>
  </si>
  <si>
    <t xml:space="preserve">PED004168</t>
  </si>
  <si>
    <t xml:space="preserve">PED004169</t>
  </si>
  <si>
    <t xml:space="preserve">PED004170</t>
  </si>
  <si>
    <t xml:space="preserve">PED004171</t>
  </si>
  <si>
    <t xml:space="preserve">PED004172</t>
  </si>
  <si>
    <t xml:space="preserve">PED004173</t>
  </si>
  <si>
    <t xml:space="preserve">PED004174</t>
  </si>
  <si>
    <t xml:space="preserve">PED004175</t>
  </si>
  <si>
    <t xml:space="preserve">PED004176</t>
  </si>
  <si>
    <t xml:space="preserve">PED004177</t>
  </si>
  <si>
    <t xml:space="preserve">PED004178</t>
  </si>
  <si>
    <t xml:space="preserve">PED004179</t>
  </si>
  <si>
    <t xml:space="preserve">PED004180</t>
  </si>
  <si>
    <t xml:space="preserve">PED004181</t>
  </si>
  <si>
    <t xml:space="preserve">PED004182</t>
  </si>
  <si>
    <t xml:space="preserve">PED004183</t>
  </si>
  <si>
    <t xml:space="preserve">PED004184</t>
  </si>
  <si>
    <t xml:space="preserve">PED004185</t>
  </si>
  <si>
    <t xml:space="preserve">PED004186</t>
  </si>
  <si>
    <t xml:space="preserve">PED004187</t>
  </si>
  <si>
    <t xml:space="preserve">PED004188</t>
  </si>
  <si>
    <t xml:space="preserve">PED004189</t>
  </si>
  <si>
    <t xml:space="preserve">PED004190</t>
  </si>
  <si>
    <t xml:space="preserve">PED004191</t>
  </si>
  <si>
    <t xml:space="preserve">PED004192</t>
  </si>
  <si>
    <t xml:space="preserve">PED004193</t>
  </si>
  <si>
    <t xml:space="preserve">PED004194</t>
  </si>
  <si>
    <t xml:space="preserve">PED004195</t>
  </si>
  <si>
    <t xml:space="preserve">PED004196</t>
  </si>
  <si>
    <t xml:space="preserve">PED004197</t>
  </si>
  <si>
    <t xml:space="preserve">PED004198</t>
  </si>
  <si>
    <t xml:space="preserve">PED004199</t>
  </si>
  <si>
    <t xml:space="preserve">PED004200</t>
  </si>
  <si>
    <t xml:space="preserve">PED004201</t>
  </si>
  <si>
    <t xml:space="preserve">PED004202</t>
  </si>
  <si>
    <t xml:space="preserve">PED004203</t>
  </si>
  <si>
    <t xml:space="preserve">PED004204</t>
  </si>
  <si>
    <t xml:space="preserve">PED004205</t>
  </si>
  <si>
    <t xml:space="preserve">PED004206</t>
  </si>
  <si>
    <t xml:space="preserve">PED004207</t>
  </si>
  <si>
    <t xml:space="preserve">PED004208</t>
  </si>
  <si>
    <t xml:space="preserve">PED004209</t>
  </si>
  <si>
    <t xml:space="preserve">PED004210</t>
  </si>
  <si>
    <t xml:space="preserve">PED004211</t>
  </si>
  <si>
    <t xml:space="preserve">PED004212</t>
  </si>
  <si>
    <t xml:space="preserve">PED004213</t>
  </si>
  <si>
    <t xml:space="preserve">PED004214</t>
  </si>
  <si>
    <t xml:space="preserve">PED004215</t>
  </si>
  <si>
    <t xml:space="preserve">PED004216</t>
  </si>
  <si>
    <t xml:space="preserve">PED004217</t>
  </si>
  <si>
    <t xml:space="preserve">PED004218</t>
  </si>
  <si>
    <t xml:space="preserve">PED004219</t>
  </si>
  <si>
    <t xml:space="preserve">PED004220</t>
  </si>
  <si>
    <t xml:space="preserve">PED004221</t>
  </si>
  <si>
    <t xml:space="preserve">PED004222</t>
  </si>
  <si>
    <t xml:space="preserve">PED004223</t>
  </si>
  <si>
    <t xml:space="preserve">PED004224</t>
  </si>
  <si>
    <t xml:space="preserve">PED004225</t>
  </si>
  <si>
    <t xml:space="preserve">PED004226</t>
  </si>
  <si>
    <t xml:space="preserve">PED004227</t>
  </si>
  <si>
    <t xml:space="preserve">PED004228</t>
  </si>
  <si>
    <t xml:space="preserve">PED004229</t>
  </si>
  <si>
    <t xml:space="preserve">PED004230</t>
  </si>
  <si>
    <t xml:space="preserve">PED004231</t>
  </si>
  <si>
    <t xml:space="preserve">PED004232</t>
  </si>
  <si>
    <t xml:space="preserve">PED004233</t>
  </si>
  <si>
    <t xml:space="preserve">PED004234</t>
  </si>
  <si>
    <t xml:space="preserve">PED004235</t>
  </si>
  <si>
    <t xml:space="preserve">PED004236</t>
  </si>
  <si>
    <t xml:space="preserve">PED004237</t>
  </si>
  <si>
    <t xml:space="preserve">PED004238</t>
  </si>
  <si>
    <t xml:space="preserve">PED004239</t>
  </si>
  <si>
    <t xml:space="preserve">PED004240</t>
  </si>
  <si>
    <t xml:space="preserve">PED004241</t>
  </si>
  <si>
    <t xml:space="preserve">PED004242</t>
  </si>
  <si>
    <t xml:space="preserve">PED004243</t>
  </si>
  <si>
    <t xml:space="preserve">PED004244</t>
  </si>
  <si>
    <t xml:space="preserve">PED004245</t>
  </si>
  <si>
    <t xml:space="preserve">PED004246</t>
  </si>
  <si>
    <t xml:space="preserve">PED004247</t>
  </si>
  <si>
    <t xml:space="preserve">PED004248</t>
  </si>
  <si>
    <t xml:space="preserve">PED004249</t>
  </si>
  <si>
    <t xml:space="preserve">PED004250</t>
  </si>
  <si>
    <t xml:space="preserve">PED004251</t>
  </si>
  <si>
    <t xml:space="preserve">PED004252</t>
  </si>
  <si>
    <t xml:space="preserve">PED004253</t>
  </si>
  <si>
    <t xml:space="preserve">PED004254</t>
  </si>
  <si>
    <t xml:space="preserve">PED004255</t>
  </si>
  <si>
    <t xml:space="preserve">PED004256</t>
  </si>
  <si>
    <t xml:space="preserve">PED004257</t>
  </si>
  <si>
    <t xml:space="preserve">PED004258</t>
  </si>
  <si>
    <t xml:space="preserve">PED004259</t>
  </si>
  <si>
    <t xml:space="preserve">PED004260</t>
  </si>
  <si>
    <t xml:space="preserve">PED004261</t>
  </si>
  <si>
    <t xml:space="preserve">PED004262</t>
  </si>
  <si>
    <t xml:space="preserve">PED004263</t>
  </si>
  <si>
    <t xml:space="preserve">PED004264</t>
  </si>
  <si>
    <t xml:space="preserve">PED004265</t>
  </si>
  <si>
    <t xml:space="preserve">PED004266</t>
  </si>
  <si>
    <t xml:space="preserve">PED004267</t>
  </si>
  <si>
    <t xml:space="preserve">PED004268</t>
  </si>
  <si>
    <t xml:space="preserve">PED004269</t>
  </si>
  <si>
    <t xml:space="preserve">PED004270</t>
  </si>
  <si>
    <t xml:space="preserve">PED004271</t>
  </si>
  <si>
    <t xml:space="preserve">PED004272</t>
  </si>
  <si>
    <t xml:space="preserve">PED004273</t>
  </si>
  <si>
    <t xml:space="preserve">PED004274</t>
  </si>
  <si>
    <t xml:space="preserve">PED004275</t>
  </si>
  <si>
    <t xml:space="preserve">PED004276</t>
  </si>
  <si>
    <t xml:space="preserve">PED004277</t>
  </si>
  <si>
    <t xml:space="preserve">PED004278</t>
  </si>
  <si>
    <t xml:space="preserve">PED004279</t>
  </si>
  <si>
    <t xml:space="preserve">PED004280</t>
  </si>
  <si>
    <t xml:space="preserve">PED004281</t>
  </si>
  <si>
    <t xml:space="preserve">PED004282</t>
  </si>
  <si>
    <t xml:space="preserve">PED004283</t>
  </si>
  <si>
    <t xml:space="preserve">PED004284</t>
  </si>
  <si>
    <t xml:space="preserve">PED004285</t>
  </si>
  <si>
    <t xml:space="preserve">PED004286</t>
  </si>
  <si>
    <t xml:space="preserve">PED004287</t>
  </si>
  <si>
    <t xml:space="preserve">PED004288</t>
  </si>
  <si>
    <t xml:space="preserve">PED004289</t>
  </si>
  <si>
    <t xml:space="preserve">PED004290</t>
  </si>
  <si>
    <t xml:space="preserve">PED004291</t>
  </si>
  <si>
    <t xml:space="preserve">PED004292</t>
  </si>
  <si>
    <t xml:space="preserve">PED004293</t>
  </si>
  <si>
    <t xml:space="preserve">PED004294</t>
  </si>
  <si>
    <t xml:space="preserve">PED004295</t>
  </si>
  <si>
    <t xml:space="preserve">PED004296</t>
  </si>
  <si>
    <t xml:space="preserve">PED004297</t>
  </si>
  <si>
    <t xml:space="preserve">PED004298</t>
  </si>
  <si>
    <t xml:space="preserve">PED004299</t>
  </si>
  <si>
    <t xml:space="preserve">PED004300</t>
  </si>
  <si>
    <t xml:space="preserve">PED004301</t>
  </si>
  <si>
    <t xml:space="preserve">PED004302</t>
  </si>
  <si>
    <t xml:space="preserve">PED004303</t>
  </si>
  <si>
    <t xml:space="preserve">PED004304</t>
  </si>
  <si>
    <t xml:space="preserve">PED004305</t>
  </si>
  <si>
    <t xml:space="preserve">PED004306</t>
  </si>
  <si>
    <t xml:space="preserve">PED004307</t>
  </si>
  <si>
    <t xml:space="preserve">PED004308</t>
  </si>
  <si>
    <t xml:space="preserve">PED004309</t>
  </si>
  <si>
    <t xml:space="preserve">PED004310</t>
  </si>
  <si>
    <t xml:space="preserve">PED004311</t>
  </si>
  <si>
    <t xml:space="preserve">PED004312</t>
  </si>
  <si>
    <t xml:space="preserve">PED004313</t>
  </si>
  <si>
    <t xml:space="preserve">PED004314</t>
  </si>
  <si>
    <t xml:space="preserve">PED004315</t>
  </si>
  <si>
    <t xml:space="preserve">PED004316</t>
  </si>
  <si>
    <t xml:space="preserve">PED004317</t>
  </si>
  <si>
    <t xml:space="preserve">PED004318</t>
  </si>
  <si>
    <t xml:space="preserve">PED004319</t>
  </si>
  <si>
    <t xml:space="preserve">PED004320</t>
  </si>
  <si>
    <t xml:space="preserve">PED004321</t>
  </si>
  <si>
    <t xml:space="preserve">PED004322</t>
  </si>
  <si>
    <t xml:space="preserve">PED004323</t>
  </si>
  <si>
    <t xml:space="preserve">PED004324</t>
  </si>
  <si>
    <t xml:space="preserve">PED004325</t>
  </si>
  <si>
    <t xml:space="preserve">PED004326</t>
  </si>
  <si>
    <t xml:space="preserve">PED004327</t>
  </si>
  <si>
    <t xml:space="preserve">PED004328</t>
  </si>
  <si>
    <t xml:space="preserve">PED004329</t>
  </si>
  <si>
    <t xml:space="preserve">PED004330</t>
  </si>
  <si>
    <t xml:space="preserve">PED004331</t>
  </si>
  <si>
    <t xml:space="preserve">PED004332</t>
  </si>
  <si>
    <t xml:space="preserve">PED004333</t>
  </si>
  <si>
    <t xml:space="preserve">PED004334</t>
  </si>
  <si>
    <t xml:space="preserve">PED004335</t>
  </si>
  <si>
    <t xml:space="preserve">PED004336</t>
  </si>
  <si>
    <t xml:space="preserve">PED004337</t>
  </si>
  <si>
    <t xml:space="preserve">PED004338</t>
  </si>
  <si>
    <t xml:space="preserve">PED004339</t>
  </si>
  <si>
    <t xml:space="preserve">PED004340</t>
  </si>
  <si>
    <t xml:space="preserve">PED004341</t>
  </si>
  <si>
    <t xml:space="preserve">PED004342</t>
  </si>
  <si>
    <t xml:space="preserve">PED004343</t>
  </si>
  <si>
    <t xml:space="preserve">PED004344</t>
  </si>
  <si>
    <t xml:space="preserve">PED004345</t>
  </si>
  <si>
    <t xml:space="preserve">PED004346</t>
  </si>
  <si>
    <t xml:space="preserve">PED004347</t>
  </si>
  <si>
    <t xml:space="preserve">PED004348</t>
  </si>
  <si>
    <t xml:space="preserve">PED004349</t>
  </si>
  <si>
    <t xml:space="preserve">PED004350</t>
  </si>
  <si>
    <t xml:space="preserve">PED004351</t>
  </si>
  <si>
    <t xml:space="preserve">PED004352</t>
  </si>
  <si>
    <t xml:space="preserve">PED004353</t>
  </si>
  <si>
    <t xml:space="preserve">PED004354</t>
  </si>
  <si>
    <t xml:space="preserve">PED004355</t>
  </si>
  <si>
    <t xml:space="preserve">PED004356</t>
  </si>
  <si>
    <t xml:space="preserve">PED004357</t>
  </si>
  <si>
    <t xml:space="preserve">PED004358</t>
  </si>
  <si>
    <t xml:space="preserve">PED004359</t>
  </si>
  <si>
    <t xml:space="preserve">PED004360</t>
  </si>
  <si>
    <t xml:space="preserve">PED004361</t>
  </si>
  <si>
    <t xml:space="preserve">PED004362</t>
  </si>
  <si>
    <t xml:space="preserve">PED004363</t>
  </si>
  <si>
    <t xml:space="preserve">PED004364</t>
  </si>
  <si>
    <t xml:space="preserve">PED004365</t>
  </si>
  <si>
    <t xml:space="preserve">PED004366</t>
  </si>
  <si>
    <t xml:space="preserve">PED004367</t>
  </si>
  <si>
    <t xml:space="preserve">PED004368</t>
  </si>
  <si>
    <t xml:space="preserve">PED004369</t>
  </si>
  <si>
    <t xml:space="preserve">PED004370</t>
  </si>
  <si>
    <t xml:space="preserve">PED004371</t>
  </si>
  <si>
    <t xml:space="preserve">PED004372</t>
  </si>
  <si>
    <t xml:space="preserve">PED004373</t>
  </si>
  <si>
    <t xml:space="preserve">PED004374</t>
  </si>
  <si>
    <t xml:space="preserve">PED004375</t>
  </si>
  <si>
    <t xml:space="preserve">PED004376</t>
  </si>
  <si>
    <t xml:space="preserve">PED004377</t>
  </si>
  <si>
    <t xml:space="preserve">PED004378</t>
  </si>
  <si>
    <t xml:space="preserve">PED004379</t>
  </si>
  <si>
    <t xml:space="preserve">PED004380</t>
  </si>
  <si>
    <t xml:space="preserve">PED004381</t>
  </si>
  <si>
    <t xml:space="preserve">PED004382</t>
  </si>
  <si>
    <t xml:space="preserve">PED004383</t>
  </si>
  <si>
    <t xml:space="preserve">PED004384</t>
  </si>
  <si>
    <t xml:space="preserve">PED004385</t>
  </si>
  <si>
    <t xml:space="preserve">PED004386</t>
  </si>
  <si>
    <t xml:space="preserve">PED004387</t>
  </si>
  <si>
    <t xml:space="preserve">PED004388</t>
  </si>
  <si>
    <t xml:space="preserve">PED004389</t>
  </si>
  <si>
    <t xml:space="preserve">PED004390</t>
  </si>
  <si>
    <t xml:space="preserve">PED004391</t>
  </si>
  <si>
    <t xml:space="preserve">PED004392</t>
  </si>
  <si>
    <t xml:space="preserve">PED004393</t>
  </si>
  <si>
    <t xml:space="preserve">PED004394</t>
  </si>
  <si>
    <t xml:space="preserve">PED004395</t>
  </si>
  <si>
    <t xml:space="preserve">PED004396</t>
  </si>
  <si>
    <t xml:space="preserve">PED004397</t>
  </si>
  <si>
    <t xml:space="preserve">PED004398</t>
  </si>
  <si>
    <t xml:space="preserve">PED004399</t>
  </si>
  <si>
    <t xml:space="preserve">PED004400</t>
  </si>
  <si>
    <t xml:space="preserve">PED004401</t>
  </si>
  <si>
    <t xml:space="preserve">PED004402</t>
  </si>
  <si>
    <t xml:space="preserve">PED004403</t>
  </si>
  <si>
    <t xml:space="preserve">PED004404</t>
  </si>
  <si>
    <t xml:space="preserve">PED004405</t>
  </si>
  <si>
    <t xml:space="preserve">PED004406</t>
  </si>
  <si>
    <t xml:space="preserve">PED004407</t>
  </si>
  <si>
    <t xml:space="preserve">PED004408</t>
  </si>
  <si>
    <t xml:space="preserve">PED004409</t>
  </si>
  <si>
    <t xml:space="preserve">PED004410</t>
  </si>
  <si>
    <t xml:space="preserve">PED004411</t>
  </si>
  <si>
    <t xml:space="preserve">PED004412</t>
  </si>
  <si>
    <t xml:space="preserve">PED004413</t>
  </si>
  <si>
    <t xml:space="preserve">PED004414</t>
  </si>
  <si>
    <t xml:space="preserve">PED004415</t>
  </si>
  <si>
    <t xml:space="preserve">PED004416</t>
  </si>
  <si>
    <t xml:space="preserve">PED004417</t>
  </si>
  <si>
    <t xml:space="preserve">PED004418</t>
  </si>
  <si>
    <t xml:space="preserve">PED004419</t>
  </si>
  <si>
    <t xml:space="preserve">PED004420</t>
  </si>
  <si>
    <t xml:space="preserve">PED004421</t>
  </si>
  <si>
    <t xml:space="preserve">PED004422</t>
  </si>
  <si>
    <t xml:space="preserve">PED004423</t>
  </si>
  <si>
    <t xml:space="preserve">PED004424</t>
  </si>
  <si>
    <t xml:space="preserve">PED004425</t>
  </si>
  <si>
    <t xml:space="preserve">PED004426</t>
  </si>
  <si>
    <t xml:space="preserve">PED004427</t>
  </si>
  <si>
    <t xml:space="preserve">PED004428</t>
  </si>
  <si>
    <t xml:space="preserve">PED004429</t>
  </si>
  <si>
    <t xml:space="preserve">PED004430</t>
  </si>
  <si>
    <t xml:space="preserve">PED004431</t>
  </si>
  <si>
    <t xml:space="preserve">PED004432</t>
  </si>
  <si>
    <t xml:space="preserve">PED004433</t>
  </si>
  <si>
    <t xml:space="preserve">PED004434</t>
  </si>
  <si>
    <t xml:space="preserve">PED004435</t>
  </si>
  <si>
    <t xml:space="preserve">PED004436</t>
  </si>
  <si>
    <t xml:space="preserve">PED004437</t>
  </si>
  <si>
    <t xml:space="preserve">PED004438</t>
  </si>
  <si>
    <t xml:space="preserve">PED004439</t>
  </si>
  <si>
    <t xml:space="preserve">PED004440</t>
  </si>
  <si>
    <t xml:space="preserve">PED004441</t>
  </si>
  <si>
    <t xml:space="preserve">PED004442</t>
  </si>
  <si>
    <t xml:space="preserve">PED004443</t>
  </si>
  <si>
    <t xml:space="preserve">PED004444</t>
  </si>
  <si>
    <t xml:space="preserve">PED004445</t>
  </si>
  <si>
    <t xml:space="preserve">PED004446</t>
  </si>
  <si>
    <t xml:space="preserve">PED004447</t>
  </si>
  <si>
    <t xml:space="preserve">PED004448</t>
  </si>
  <si>
    <t xml:space="preserve">PED004449</t>
  </si>
  <si>
    <t xml:space="preserve">PED004450</t>
  </si>
  <si>
    <t xml:space="preserve">PED004451</t>
  </si>
  <si>
    <t xml:space="preserve">PED004452</t>
  </si>
  <si>
    <t xml:space="preserve">PED004453</t>
  </si>
  <si>
    <t xml:space="preserve">PED004454</t>
  </si>
  <si>
    <t xml:space="preserve">PED004455</t>
  </si>
  <si>
    <t xml:space="preserve">PED004456</t>
  </si>
  <si>
    <t xml:space="preserve">PED004457</t>
  </si>
  <si>
    <t xml:space="preserve">PED004458</t>
  </si>
  <si>
    <t xml:space="preserve">PED004459</t>
  </si>
  <si>
    <t xml:space="preserve">PED004460</t>
  </si>
  <si>
    <t xml:space="preserve">PED004461</t>
  </si>
  <si>
    <t xml:space="preserve">PED004462</t>
  </si>
  <si>
    <t xml:space="preserve">PED004463</t>
  </si>
  <si>
    <t xml:space="preserve">PED004464</t>
  </si>
  <si>
    <t xml:space="preserve">PED004465</t>
  </si>
  <si>
    <t xml:space="preserve">PED004466</t>
  </si>
  <si>
    <t xml:space="preserve">PED004467</t>
  </si>
  <si>
    <t xml:space="preserve">PED004468</t>
  </si>
  <si>
    <t xml:space="preserve">PED004469</t>
  </si>
  <si>
    <t xml:space="preserve">PED004470</t>
  </si>
  <si>
    <t xml:space="preserve">PED004471</t>
  </si>
  <si>
    <t xml:space="preserve">PED004472</t>
  </si>
  <si>
    <t xml:space="preserve">PED004473</t>
  </si>
  <si>
    <t xml:space="preserve">PED004474</t>
  </si>
  <si>
    <t xml:space="preserve">PED004475</t>
  </si>
  <si>
    <t xml:space="preserve">PED004476</t>
  </si>
  <si>
    <t xml:space="preserve">PED004477</t>
  </si>
  <si>
    <t xml:space="preserve">PED004478</t>
  </si>
  <si>
    <t xml:space="preserve">PED004479</t>
  </si>
  <si>
    <t xml:space="preserve">PED004480</t>
  </si>
  <si>
    <t xml:space="preserve">PED004481</t>
  </si>
  <si>
    <t xml:space="preserve">PED004482</t>
  </si>
  <si>
    <t xml:space="preserve">PED004483</t>
  </si>
  <si>
    <t xml:space="preserve">PED004484</t>
  </si>
  <si>
    <t xml:space="preserve">PED004485</t>
  </si>
  <si>
    <t xml:space="preserve">PED004486</t>
  </si>
  <si>
    <t xml:space="preserve">PED004487</t>
  </si>
  <si>
    <t xml:space="preserve">PED004488</t>
  </si>
  <si>
    <t xml:space="preserve">PED004489</t>
  </si>
  <si>
    <t xml:space="preserve">PED004490</t>
  </si>
  <si>
    <t xml:space="preserve">PED004491</t>
  </si>
  <si>
    <t xml:space="preserve">PED004492</t>
  </si>
  <si>
    <t xml:space="preserve">PED004493</t>
  </si>
  <si>
    <t xml:space="preserve">PED004494</t>
  </si>
  <si>
    <t xml:space="preserve">PED004495</t>
  </si>
  <si>
    <t xml:space="preserve">PED004496</t>
  </si>
  <si>
    <t xml:space="preserve">PED004497</t>
  </si>
  <si>
    <t xml:space="preserve">PED004498</t>
  </si>
  <si>
    <t xml:space="preserve">PED004499</t>
  </si>
  <si>
    <t xml:space="preserve">PED004500</t>
  </si>
  <si>
    <t xml:space="preserve">PED004501</t>
  </si>
  <si>
    <t xml:space="preserve">PED004502</t>
  </si>
  <si>
    <t xml:space="preserve">PED004503</t>
  </si>
  <si>
    <t xml:space="preserve">PED004504</t>
  </si>
  <si>
    <t xml:space="preserve">PED004505</t>
  </si>
  <si>
    <t xml:space="preserve">PED004506</t>
  </si>
  <si>
    <t xml:space="preserve">PED004507</t>
  </si>
  <si>
    <t xml:space="preserve">PED004508</t>
  </si>
  <si>
    <t xml:space="preserve">PED004509</t>
  </si>
  <si>
    <t xml:space="preserve">PED004510</t>
  </si>
  <si>
    <t xml:space="preserve">PED004511</t>
  </si>
  <si>
    <t xml:space="preserve">PED004512</t>
  </si>
  <si>
    <t xml:space="preserve">PED004513</t>
  </si>
  <si>
    <t xml:space="preserve">PED004514</t>
  </si>
  <si>
    <t xml:space="preserve">PED004515</t>
  </si>
  <si>
    <t xml:space="preserve">PED004516</t>
  </si>
  <si>
    <t xml:space="preserve">PED004517</t>
  </si>
  <si>
    <t xml:space="preserve">PED004518</t>
  </si>
  <si>
    <t xml:space="preserve">PED004519</t>
  </si>
  <si>
    <t xml:space="preserve">PED004520</t>
  </si>
  <si>
    <t xml:space="preserve">PED004521</t>
  </si>
  <si>
    <t xml:space="preserve">PED004522</t>
  </si>
  <si>
    <t xml:space="preserve">PED004523</t>
  </si>
  <si>
    <t xml:space="preserve">PED004524</t>
  </si>
  <si>
    <t xml:space="preserve">PED004525</t>
  </si>
  <si>
    <t xml:space="preserve">PED004526</t>
  </si>
  <si>
    <t xml:space="preserve">PED004527</t>
  </si>
  <si>
    <t xml:space="preserve">PED004528</t>
  </si>
  <si>
    <t xml:space="preserve">PED004529</t>
  </si>
  <si>
    <t xml:space="preserve">PED004530</t>
  </si>
  <si>
    <t xml:space="preserve">PED004531</t>
  </si>
  <si>
    <t xml:space="preserve">PED004532</t>
  </si>
  <si>
    <t xml:space="preserve">PED004533</t>
  </si>
  <si>
    <t xml:space="preserve">PED004534</t>
  </si>
  <si>
    <t xml:space="preserve">PED004535</t>
  </si>
  <si>
    <t xml:space="preserve">PED004536</t>
  </si>
  <si>
    <t xml:space="preserve">PED004537</t>
  </si>
  <si>
    <t xml:space="preserve">PED004538</t>
  </si>
  <si>
    <t xml:space="preserve">PED004539</t>
  </si>
  <si>
    <t xml:space="preserve">PED004540</t>
  </si>
  <si>
    <t xml:space="preserve">PED004541</t>
  </si>
  <si>
    <t xml:space="preserve">PED004542</t>
  </si>
  <si>
    <t xml:space="preserve">PED004543</t>
  </si>
  <si>
    <t xml:space="preserve">PED004544</t>
  </si>
  <si>
    <t xml:space="preserve">PED004545</t>
  </si>
  <si>
    <t xml:space="preserve">PED004546</t>
  </si>
  <si>
    <t xml:space="preserve">PED004547</t>
  </si>
  <si>
    <t xml:space="preserve">PED004548</t>
  </si>
  <si>
    <t xml:space="preserve">PED004549</t>
  </si>
  <si>
    <t xml:space="preserve">PED004550</t>
  </si>
  <si>
    <t xml:space="preserve">PED004551</t>
  </si>
  <si>
    <t xml:space="preserve">PED004552</t>
  </si>
  <si>
    <t xml:space="preserve">PED004553</t>
  </si>
  <si>
    <t xml:space="preserve">PED004554</t>
  </si>
  <si>
    <t xml:space="preserve">PED004555</t>
  </si>
  <si>
    <t xml:space="preserve">PED004556</t>
  </si>
  <si>
    <t xml:space="preserve">PED004557</t>
  </si>
  <si>
    <t xml:space="preserve">PED004558</t>
  </si>
  <si>
    <t xml:space="preserve">PED004559</t>
  </si>
  <si>
    <t xml:space="preserve">PED004560</t>
  </si>
  <si>
    <t xml:space="preserve">PED004561</t>
  </si>
  <si>
    <t xml:space="preserve">PED004562</t>
  </si>
  <si>
    <t xml:space="preserve">PED004563</t>
  </si>
  <si>
    <t xml:space="preserve">PED004564</t>
  </si>
  <si>
    <t xml:space="preserve">PED004565</t>
  </si>
  <si>
    <t xml:space="preserve">PED004566</t>
  </si>
  <si>
    <t xml:space="preserve">PED004567</t>
  </si>
  <si>
    <t xml:space="preserve">PED004568</t>
  </si>
  <si>
    <t xml:space="preserve">PED004569</t>
  </si>
  <si>
    <t xml:space="preserve">PED004570</t>
  </si>
  <si>
    <t xml:space="preserve">PED004571</t>
  </si>
  <si>
    <t xml:space="preserve">PED004572</t>
  </si>
  <si>
    <t xml:space="preserve">PED004573</t>
  </si>
  <si>
    <t xml:space="preserve">PED004574</t>
  </si>
  <si>
    <t xml:space="preserve">PED004575</t>
  </si>
  <si>
    <t xml:space="preserve">PED004576</t>
  </si>
  <si>
    <t xml:space="preserve">PED004577</t>
  </si>
  <si>
    <t xml:space="preserve">PED004578</t>
  </si>
  <si>
    <t xml:space="preserve">PED004579</t>
  </si>
  <si>
    <t xml:space="preserve">PED004580</t>
  </si>
  <si>
    <t xml:space="preserve">PED004581</t>
  </si>
  <si>
    <t xml:space="preserve">PED004582</t>
  </si>
  <si>
    <t xml:space="preserve">PED004583</t>
  </si>
  <si>
    <t xml:space="preserve">PED004584</t>
  </si>
  <si>
    <t xml:space="preserve">PED004585</t>
  </si>
  <si>
    <t xml:space="preserve">PED004586</t>
  </si>
  <si>
    <t xml:space="preserve">PED004587</t>
  </si>
  <si>
    <t xml:space="preserve">PED004588</t>
  </si>
  <si>
    <t xml:space="preserve">PED004589</t>
  </si>
  <si>
    <t xml:space="preserve">PED004590</t>
  </si>
  <si>
    <t xml:space="preserve">PED004591</t>
  </si>
  <si>
    <t xml:space="preserve">PED004592</t>
  </si>
  <si>
    <t xml:space="preserve">PED004593</t>
  </si>
  <si>
    <t xml:space="preserve">PED004594</t>
  </si>
  <si>
    <t xml:space="preserve">PED004595</t>
  </si>
  <si>
    <t xml:space="preserve">PED004596</t>
  </si>
  <si>
    <t xml:space="preserve">PED004597</t>
  </si>
  <si>
    <t xml:space="preserve">PED004598</t>
  </si>
  <si>
    <t xml:space="preserve">PED004599</t>
  </si>
  <si>
    <t xml:space="preserve">PED004600</t>
  </si>
  <si>
    <t xml:space="preserve">PED004601</t>
  </si>
  <si>
    <t xml:space="preserve">PED004602</t>
  </si>
  <si>
    <t xml:space="preserve">PED004603</t>
  </si>
  <si>
    <t xml:space="preserve">PED004604</t>
  </si>
  <si>
    <t xml:space="preserve">PED004605</t>
  </si>
  <si>
    <t xml:space="preserve">PED004606</t>
  </si>
  <si>
    <t xml:space="preserve">PED004607</t>
  </si>
  <si>
    <t xml:space="preserve">PED004608</t>
  </si>
  <si>
    <t xml:space="preserve">PED004609</t>
  </si>
  <si>
    <t xml:space="preserve">PED004610</t>
  </si>
  <si>
    <t xml:space="preserve">PED004611</t>
  </si>
  <si>
    <t xml:space="preserve">PED004612</t>
  </si>
  <si>
    <t xml:space="preserve">PED004613</t>
  </si>
  <si>
    <t xml:space="preserve">PED004614</t>
  </si>
  <si>
    <t xml:space="preserve">PED004615</t>
  </si>
  <si>
    <t xml:space="preserve">PED004616</t>
  </si>
  <si>
    <t xml:space="preserve">PED004617</t>
  </si>
  <si>
    <t xml:space="preserve">PED004618</t>
  </si>
  <si>
    <t xml:space="preserve">PED004619</t>
  </si>
  <si>
    <t xml:space="preserve">PED004620</t>
  </si>
  <si>
    <t xml:space="preserve">PED004621</t>
  </si>
  <si>
    <t xml:space="preserve">PED004622</t>
  </si>
  <si>
    <t xml:space="preserve">PED004623</t>
  </si>
  <si>
    <t xml:space="preserve">PED004624</t>
  </si>
  <si>
    <t xml:space="preserve">PED004625</t>
  </si>
  <si>
    <t xml:space="preserve">PED004626</t>
  </si>
  <si>
    <t xml:space="preserve">PED004627</t>
  </si>
  <si>
    <t xml:space="preserve">PED004628</t>
  </si>
  <si>
    <t xml:space="preserve">PED004629</t>
  </si>
  <si>
    <t xml:space="preserve">PED004630</t>
  </si>
  <si>
    <t xml:space="preserve">PED004631</t>
  </si>
  <si>
    <t xml:space="preserve">PED004632</t>
  </si>
  <si>
    <t xml:space="preserve">PED004633</t>
  </si>
  <si>
    <t xml:space="preserve">PED004634</t>
  </si>
  <si>
    <t xml:space="preserve">PED004635</t>
  </si>
  <si>
    <t xml:space="preserve">PED004636</t>
  </si>
  <si>
    <t xml:space="preserve">PED004637</t>
  </si>
  <si>
    <t xml:space="preserve">PED004638</t>
  </si>
  <si>
    <t xml:space="preserve">PED004639</t>
  </si>
  <si>
    <t xml:space="preserve">PED004640</t>
  </si>
  <si>
    <t xml:space="preserve">PED004641</t>
  </si>
  <si>
    <t xml:space="preserve">PED004642</t>
  </si>
  <si>
    <t xml:space="preserve">PED004643</t>
  </si>
  <si>
    <t xml:space="preserve">PED004644</t>
  </si>
  <si>
    <t xml:space="preserve">PED004645</t>
  </si>
  <si>
    <t xml:space="preserve">PED004646</t>
  </si>
  <si>
    <t xml:space="preserve">PED004647</t>
  </si>
  <si>
    <t xml:space="preserve">PED004648</t>
  </si>
  <si>
    <t xml:space="preserve">PED004649</t>
  </si>
  <si>
    <t xml:space="preserve">PED004650</t>
  </si>
  <si>
    <t xml:space="preserve">PED004651</t>
  </si>
  <si>
    <t xml:space="preserve">PED004652</t>
  </si>
  <si>
    <t xml:space="preserve">PED004653</t>
  </si>
  <si>
    <t xml:space="preserve">PED004654</t>
  </si>
  <si>
    <t xml:space="preserve">PED004655</t>
  </si>
  <si>
    <t xml:space="preserve">PED004656</t>
  </si>
  <si>
    <t xml:space="preserve">PED004657</t>
  </si>
  <si>
    <t xml:space="preserve">PED004658</t>
  </si>
  <si>
    <t xml:space="preserve">PED004659</t>
  </si>
  <si>
    <t xml:space="preserve">PED004660</t>
  </si>
  <si>
    <t xml:space="preserve">PED004661</t>
  </si>
  <si>
    <t xml:space="preserve">PED004662</t>
  </si>
  <si>
    <t xml:space="preserve">PED004663</t>
  </si>
  <si>
    <t xml:space="preserve">PED004664</t>
  </si>
  <si>
    <t xml:space="preserve">PED004665</t>
  </si>
  <si>
    <t xml:space="preserve">PED004666</t>
  </si>
  <si>
    <t xml:space="preserve">PED004667</t>
  </si>
  <si>
    <t xml:space="preserve">PED004668</t>
  </si>
  <si>
    <t xml:space="preserve">PED004669</t>
  </si>
  <si>
    <t xml:space="preserve">PED004670</t>
  </si>
  <si>
    <t xml:space="preserve">PED004671</t>
  </si>
  <si>
    <t xml:space="preserve">PED004672</t>
  </si>
  <si>
    <t xml:space="preserve">PED004673</t>
  </si>
  <si>
    <t xml:space="preserve">PED004674</t>
  </si>
  <si>
    <t xml:space="preserve">PED004675</t>
  </si>
  <si>
    <t xml:space="preserve">PED004676</t>
  </si>
  <si>
    <t xml:space="preserve">PED004677</t>
  </si>
  <si>
    <t xml:space="preserve">PED004678</t>
  </si>
  <si>
    <t xml:space="preserve">PED004679</t>
  </si>
  <si>
    <t xml:space="preserve">PED004680</t>
  </si>
  <si>
    <t xml:space="preserve">PED004681</t>
  </si>
  <si>
    <t xml:space="preserve">PED004682</t>
  </si>
  <si>
    <t xml:space="preserve">PED004683</t>
  </si>
  <si>
    <t xml:space="preserve">PED004684</t>
  </si>
  <si>
    <t xml:space="preserve">PED004685</t>
  </si>
  <si>
    <t xml:space="preserve">PED004686</t>
  </si>
  <si>
    <t xml:space="preserve">PED004687</t>
  </si>
  <si>
    <t xml:space="preserve">PED004688</t>
  </si>
  <si>
    <t xml:space="preserve">PED004689</t>
  </si>
  <si>
    <t xml:space="preserve">PED004690</t>
  </si>
  <si>
    <t xml:space="preserve">PED004691</t>
  </si>
  <si>
    <t xml:space="preserve">PED004692</t>
  </si>
  <si>
    <t xml:space="preserve">PED004693</t>
  </si>
  <si>
    <t xml:space="preserve">PED004694</t>
  </si>
  <si>
    <t xml:space="preserve">PED004695</t>
  </si>
  <si>
    <t xml:space="preserve">PED004696</t>
  </si>
  <si>
    <t xml:space="preserve">PED004697</t>
  </si>
  <si>
    <t xml:space="preserve">PED004698</t>
  </si>
  <si>
    <t xml:space="preserve">PED004699</t>
  </si>
  <si>
    <t xml:space="preserve">PED004700</t>
  </si>
  <si>
    <t xml:space="preserve">PED004701</t>
  </si>
  <si>
    <t xml:space="preserve">PED004702</t>
  </si>
  <si>
    <t xml:space="preserve">PED004703</t>
  </si>
  <si>
    <t xml:space="preserve">PED004704</t>
  </si>
  <si>
    <t xml:space="preserve">PED004705</t>
  </si>
  <si>
    <t xml:space="preserve">PED004706</t>
  </si>
  <si>
    <t xml:space="preserve">PED004707</t>
  </si>
  <si>
    <t xml:space="preserve">PED004708</t>
  </si>
  <si>
    <t xml:space="preserve">PED004709</t>
  </si>
  <si>
    <t xml:space="preserve">PED004710</t>
  </si>
  <si>
    <t xml:space="preserve">PED004711</t>
  </si>
  <si>
    <t xml:space="preserve">PED004712</t>
  </si>
  <si>
    <t xml:space="preserve">PED004713</t>
  </si>
  <si>
    <t xml:space="preserve">PED004714</t>
  </si>
  <si>
    <t xml:space="preserve">PED004715</t>
  </si>
  <si>
    <t xml:space="preserve">PED004716</t>
  </si>
  <si>
    <t xml:space="preserve">PED004717</t>
  </si>
  <si>
    <t xml:space="preserve">PED004718</t>
  </si>
  <si>
    <t xml:space="preserve">PED004719</t>
  </si>
  <si>
    <t xml:space="preserve">PED004720</t>
  </si>
  <si>
    <t xml:space="preserve">PED004721</t>
  </si>
  <si>
    <t xml:space="preserve">PED004722</t>
  </si>
  <si>
    <t xml:space="preserve">PED004723</t>
  </si>
  <si>
    <t xml:space="preserve">PED004724</t>
  </si>
  <si>
    <t xml:space="preserve">PED004725</t>
  </si>
  <si>
    <t xml:space="preserve">PED004726</t>
  </si>
  <si>
    <t xml:space="preserve">PED004727</t>
  </si>
  <si>
    <t xml:space="preserve">PED004728</t>
  </si>
  <si>
    <t xml:space="preserve">PED004729</t>
  </si>
  <si>
    <t xml:space="preserve">PED004730</t>
  </si>
  <si>
    <t xml:space="preserve">PED004731</t>
  </si>
  <si>
    <t xml:space="preserve">PED004732</t>
  </si>
  <si>
    <t xml:space="preserve">PED004733</t>
  </si>
  <si>
    <t xml:space="preserve">PED004734</t>
  </si>
  <si>
    <t xml:space="preserve">PED004735</t>
  </si>
  <si>
    <t xml:space="preserve">PED004736</t>
  </si>
  <si>
    <t xml:space="preserve">PED004737</t>
  </si>
  <si>
    <t xml:space="preserve">PED004738</t>
  </si>
  <si>
    <t xml:space="preserve">PED004739</t>
  </si>
  <si>
    <t xml:space="preserve">PED004740</t>
  </si>
  <si>
    <t xml:space="preserve">PED004741</t>
  </si>
  <si>
    <t xml:space="preserve">PED004742</t>
  </si>
  <si>
    <t xml:space="preserve">PED004743</t>
  </si>
  <si>
    <t xml:space="preserve">PED004744</t>
  </si>
  <si>
    <t xml:space="preserve">PED004745</t>
  </si>
  <si>
    <t xml:space="preserve">PED004746</t>
  </si>
  <si>
    <t xml:space="preserve">PED004747</t>
  </si>
  <si>
    <t xml:space="preserve">PED004748</t>
  </si>
  <si>
    <t xml:space="preserve">PED004749</t>
  </si>
  <si>
    <t xml:space="preserve">PED004750</t>
  </si>
  <si>
    <t xml:space="preserve">PED004751</t>
  </si>
  <si>
    <t xml:space="preserve">PED004752</t>
  </si>
  <si>
    <t xml:space="preserve">PED004753</t>
  </si>
  <si>
    <t xml:space="preserve">PED004754</t>
  </si>
  <si>
    <t xml:space="preserve">PED004755</t>
  </si>
  <si>
    <t xml:space="preserve">PED004756</t>
  </si>
  <si>
    <t xml:space="preserve">PED004757</t>
  </si>
  <si>
    <t xml:space="preserve">PED004758</t>
  </si>
  <si>
    <t xml:space="preserve">PED004759</t>
  </si>
  <si>
    <t xml:space="preserve">PED004760</t>
  </si>
  <si>
    <t xml:space="preserve">PED004761</t>
  </si>
  <si>
    <t xml:space="preserve">PED004762</t>
  </si>
  <si>
    <t xml:space="preserve">PED004763</t>
  </si>
  <si>
    <t xml:space="preserve">PED004764</t>
  </si>
  <si>
    <t xml:space="preserve">PED004765</t>
  </si>
  <si>
    <t xml:space="preserve">PED004766</t>
  </si>
  <si>
    <t xml:space="preserve">PED004767</t>
  </si>
  <si>
    <t xml:space="preserve">PED004768</t>
  </si>
  <si>
    <t xml:space="preserve">PED004769</t>
  </si>
  <si>
    <t xml:space="preserve">PED004770</t>
  </si>
  <si>
    <t xml:space="preserve">PED004771</t>
  </si>
  <si>
    <t xml:space="preserve">PED004772</t>
  </si>
  <si>
    <t xml:space="preserve">PED004773</t>
  </si>
  <si>
    <t xml:space="preserve">PED004774</t>
  </si>
  <si>
    <t xml:space="preserve">PED004775</t>
  </si>
  <si>
    <t xml:space="preserve">PED004776</t>
  </si>
  <si>
    <t xml:space="preserve">PED004777</t>
  </si>
  <si>
    <t xml:space="preserve">PED004778</t>
  </si>
  <si>
    <t xml:space="preserve">PED004779</t>
  </si>
  <si>
    <t xml:space="preserve">PED004780</t>
  </si>
  <si>
    <t xml:space="preserve">PED004781</t>
  </si>
  <si>
    <t xml:space="preserve">PED004782</t>
  </si>
  <si>
    <t xml:space="preserve">PED004783</t>
  </si>
  <si>
    <t xml:space="preserve">PED004784</t>
  </si>
  <si>
    <t xml:space="preserve">PED004785</t>
  </si>
  <si>
    <t xml:space="preserve">PED004786</t>
  </si>
  <si>
    <t xml:space="preserve">PED004787</t>
  </si>
  <si>
    <t xml:space="preserve">PED004788</t>
  </si>
  <si>
    <t xml:space="preserve">PED004789</t>
  </si>
  <si>
    <t xml:space="preserve">PED004790</t>
  </si>
  <si>
    <t xml:space="preserve">PED004791</t>
  </si>
  <si>
    <t xml:space="preserve">PED004792</t>
  </si>
  <si>
    <t xml:space="preserve">PED004793</t>
  </si>
  <si>
    <t xml:space="preserve">PED004794</t>
  </si>
  <si>
    <t xml:space="preserve">PED004795</t>
  </si>
  <si>
    <t xml:space="preserve">PED004796</t>
  </si>
  <si>
    <t xml:space="preserve">PED004797</t>
  </si>
  <si>
    <t xml:space="preserve">PED004798</t>
  </si>
  <si>
    <t xml:space="preserve">PED004799</t>
  </si>
  <si>
    <t xml:space="preserve">PED004800</t>
  </si>
  <si>
    <t xml:space="preserve">PED004801</t>
  </si>
  <si>
    <t xml:space="preserve">PED004802</t>
  </si>
  <si>
    <t xml:space="preserve">PED004803</t>
  </si>
  <si>
    <t xml:space="preserve">PED004804</t>
  </si>
  <si>
    <t xml:space="preserve">PED004805</t>
  </si>
  <si>
    <t xml:space="preserve">PED004806</t>
  </si>
  <si>
    <t xml:space="preserve">PED004807</t>
  </si>
  <si>
    <t xml:space="preserve">PED004808</t>
  </si>
  <si>
    <t xml:space="preserve">PED004809</t>
  </si>
  <si>
    <t xml:space="preserve">PED004810</t>
  </si>
  <si>
    <t xml:space="preserve">PED004811</t>
  </si>
  <si>
    <t xml:space="preserve">PED004812</t>
  </si>
  <si>
    <t xml:space="preserve">PED004813</t>
  </si>
  <si>
    <t xml:space="preserve">PED004814</t>
  </si>
  <si>
    <t xml:space="preserve">PED004815</t>
  </si>
  <si>
    <t xml:space="preserve">PED004816</t>
  </si>
  <si>
    <t xml:space="preserve">PED004817</t>
  </si>
  <si>
    <t xml:space="preserve">PED004818</t>
  </si>
  <si>
    <t xml:space="preserve">PED004819</t>
  </si>
  <si>
    <t xml:space="preserve">PED004820</t>
  </si>
  <si>
    <t xml:space="preserve">PED004821</t>
  </si>
  <si>
    <t xml:space="preserve">PED004822</t>
  </si>
  <si>
    <t xml:space="preserve">PED004823</t>
  </si>
  <si>
    <t xml:space="preserve">PED004824</t>
  </si>
  <si>
    <t xml:space="preserve">PED004825</t>
  </si>
  <si>
    <t xml:space="preserve">PED004826</t>
  </si>
  <si>
    <t xml:space="preserve">PED004827</t>
  </si>
  <si>
    <t xml:space="preserve">PED004828</t>
  </si>
  <si>
    <t xml:space="preserve">PED004829</t>
  </si>
  <si>
    <t xml:space="preserve">PED004830</t>
  </si>
  <si>
    <t xml:space="preserve">PED004831</t>
  </si>
  <si>
    <t xml:space="preserve">PED004832</t>
  </si>
  <si>
    <t xml:space="preserve">PED004833</t>
  </si>
  <si>
    <t xml:space="preserve">PED004834</t>
  </si>
  <si>
    <t xml:space="preserve">PED004835</t>
  </si>
  <si>
    <t xml:space="preserve">PED004836</t>
  </si>
  <si>
    <t xml:space="preserve">PED004837</t>
  </si>
  <si>
    <t xml:space="preserve">PED004838</t>
  </si>
  <si>
    <t xml:space="preserve">PED004839</t>
  </si>
  <si>
    <t xml:space="preserve">PED004840</t>
  </si>
  <si>
    <t xml:space="preserve">PED004841</t>
  </si>
  <si>
    <t xml:space="preserve">PED004842</t>
  </si>
  <si>
    <t xml:space="preserve">PED004843</t>
  </si>
  <si>
    <t xml:space="preserve">PED004844</t>
  </si>
  <si>
    <t xml:space="preserve">PED004845</t>
  </si>
  <si>
    <t xml:space="preserve">PED004846</t>
  </si>
  <si>
    <t xml:space="preserve">PED004847</t>
  </si>
  <si>
    <t xml:space="preserve">PED004848</t>
  </si>
  <si>
    <t xml:space="preserve">PED004849</t>
  </si>
  <si>
    <t xml:space="preserve">PED004850</t>
  </si>
  <si>
    <t xml:space="preserve">PED004851</t>
  </si>
  <si>
    <t xml:space="preserve">PED004852</t>
  </si>
  <si>
    <t xml:space="preserve">PED004853</t>
  </si>
  <si>
    <t xml:space="preserve">PED004854</t>
  </si>
  <si>
    <t xml:space="preserve">PED004855</t>
  </si>
  <si>
    <t xml:space="preserve">PED004856</t>
  </si>
  <si>
    <t xml:space="preserve">PED004857</t>
  </si>
  <si>
    <t xml:space="preserve">PED004858</t>
  </si>
  <si>
    <t xml:space="preserve">PED004859</t>
  </si>
  <si>
    <t xml:space="preserve">PED004860</t>
  </si>
  <si>
    <t xml:space="preserve">PED004861</t>
  </si>
  <si>
    <t xml:space="preserve">PED004862</t>
  </si>
  <si>
    <t xml:space="preserve">PED004863</t>
  </si>
  <si>
    <t xml:space="preserve">PED004864</t>
  </si>
  <si>
    <t xml:space="preserve">PED004865</t>
  </si>
  <si>
    <t xml:space="preserve">PED004866</t>
  </si>
  <si>
    <t xml:space="preserve">PED004867</t>
  </si>
  <si>
    <t xml:space="preserve">PED004868</t>
  </si>
  <si>
    <t xml:space="preserve">PED004869</t>
  </si>
  <si>
    <t xml:space="preserve">PED004870</t>
  </si>
  <si>
    <t xml:space="preserve">PED004871</t>
  </si>
  <si>
    <t xml:space="preserve">PED004872</t>
  </si>
  <si>
    <t xml:space="preserve">PED004873</t>
  </si>
  <si>
    <t xml:space="preserve">PED004874</t>
  </si>
  <si>
    <t xml:space="preserve">PED004875</t>
  </si>
  <si>
    <t xml:space="preserve">PED004876</t>
  </si>
  <si>
    <t xml:space="preserve">PED004877</t>
  </si>
  <si>
    <t xml:space="preserve">PED004878</t>
  </si>
  <si>
    <t xml:space="preserve">PED004879</t>
  </si>
  <si>
    <t xml:space="preserve">PED004880</t>
  </si>
  <si>
    <t xml:space="preserve">PED004881</t>
  </si>
  <si>
    <t xml:space="preserve">PED004882</t>
  </si>
  <si>
    <t xml:space="preserve">PED004883</t>
  </si>
  <si>
    <t xml:space="preserve">PED004884</t>
  </si>
  <si>
    <t xml:space="preserve">PED004885</t>
  </si>
  <si>
    <t xml:space="preserve">PED004886</t>
  </si>
  <si>
    <t xml:space="preserve">PED004887</t>
  </si>
  <si>
    <t xml:space="preserve">PED004888</t>
  </si>
  <si>
    <t xml:space="preserve">PED004889</t>
  </si>
  <si>
    <t xml:space="preserve">PED004890</t>
  </si>
  <si>
    <t xml:space="preserve">PED004891</t>
  </si>
  <si>
    <t xml:space="preserve">PED004892</t>
  </si>
  <si>
    <t xml:space="preserve">PED004893</t>
  </si>
  <si>
    <t xml:space="preserve">PED004894</t>
  </si>
  <si>
    <t xml:space="preserve">PED004895</t>
  </si>
  <si>
    <t xml:space="preserve">PED004896</t>
  </si>
  <si>
    <t xml:space="preserve">PED004897</t>
  </si>
  <si>
    <t xml:space="preserve">PED004898</t>
  </si>
  <si>
    <t xml:space="preserve">PED004899</t>
  </si>
  <si>
    <t xml:space="preserve">PED004900</t>
  </si>
  <si>
    <t xml:space="preserve">PED004901</t>
  </si>
  <si>
    <t xml:space="preserve">PED004902</t>
  </si>
  <si>
    <t xml:space="preserve">PED004903</t>
  </si>
  <si>
    <t xml:space="preserve">PED004904</t>
  </si>
  <si>
    <t xml:space="preserve">PED004905</t>
  </si>
  <si>
    <t xml:space="preserve">PED004906</t>
  </si>
  <si>
    <t xml:space="preserve">PED004907</t>
  </si>
  <si>
    <t xml:space="preserve">PED004908</t>
  </si>
  <si>
    <t xml:space="preserve">PED004909</t>
  </si>
  <si>
    <t xml:space="preserve">PED004910</t>
  </si>
  <si>
    <t xml:space="preserve">PED004911</t>
  </si>
  <si>
    <t xml:space="preserve">PED004912</t>
  </si>
  <si>
    <t xml:space="preserve">PED004913</t>
  </si>
  <si>
    <t xml:space="preserve">PED004914</t>
  </si>
  <si>
    <t xml:space="preserve">PED004915</t>
  </si>
  <si>
    <t xml:space="preserve">PED004916</t>
  </si>
  <si>
    <t xml:space="preserve">PED004917</t>
  </si>
  <si>
    <t xml:space="preserve">PED004918</t>
  </si>
  <si>
    <t xml:space="preserve">PED004919</t>
  </si>
  <si>
    <t xml:space="preserve">PED004920</t>
  </si>
  <si>
    <t xml:space="preserve">PED004921</t>
  </si>
  <si>
    <t xml:space="preserve">PED004922</t>
  </si>
  <si>
    <t xml:space="preserve">PED004923</t>
  </si>
  <si>
    <t xml:space="preserve">PED004924</t>
  </si>
  <si>
    <t xml:space="preserve">PED004925</t>
  </si>
  <si>
    <t xml:space="preserve">PED004926</t>
  </si>
  <si>
    <t xml:space="preserve">PED004927</t>
  </si>
  <si>
    <t xml:space="preserve">PED004928</t>
  </si>
  <si>
    <t xml:space="preserve">PED004929</t>
  </si>
  <si>
    <t xml:space="preserve">PED004930</t>
  </si>
  <si>
    <t xml:space="preserve">PED004931</t>
  </si>
  <si>
    <t xml:space="preserve">PED004932</t>
  </si>
  <si>
    <t xml:space="preserve">PED004933</t>
  </si>
  <si>
    <t xml:space="preserve">PED004934</t>
  </si>
  <si>
    <t xml:space="preserve">PED004935</t>
  </si>
  <si>
    <t xml:space="preserve">PED004936</t>
  </si>
  <si>
    <t xml:space="preserve">PED004937</t>
  </si>
  <si>
    <t xml:space="preserve">PED004938</t>
  </si>
  <si>
    <t xml:space="preserve">PED004939</t>
  </si>
  <si>
    <t xml:space="preserve">PED004940</t>
  </si>
  <si>
    <t xml:space="preserve">PED004941</t>
  </si>
  <si>
    <t xml:space="preserve">PED004942</t>
  </si>
  <si>
    <t xml:space="preserve">PED004943</t>
  </si>
  <si>
    <t xml:space="preserve">PED004944</t>
  </si>
  <si>
    <t xml:space="preserve">PED004945</t>
  </si>
  <si>
    <t xml:space="preserve">PED004946</t>
  </si>
  <si>
    <t xml:space="preserve">PED004947</t>
  </si>
  <si>
    <t xml:space="preserve">PED004948</t>
  </si>
  <si>
    <t xml:space="preserve">PED004949</t>
  </si>
  <si>
    <t xml:space="preserve">PED004950</t>
  </si>
  <si>
    <t xml:space="preserve">PED004951</t>
  </si>
  <si>
    <t xml:space="preserve">PED004952</t>
  </si>
  <si>
    <t xml:space="preserve">PED004953</t>
  </si>
  <si>
    <t xml:space="preserve">PED004954</t>
  </si>
  <si>
    <t xml:space="preserve">PED004955</t>
  </si>
  <si>
    <t xml:space="preserve">PED004956</t>
  </si>
  <si>
    <t xml:space="preserve">PED004957</t>
  </si>
  <si>
    <t xml:space="preserve">PED004958</t>
  </si>
  <si>
    <t xml:space="preserve">PED004959</t>
  </si>
  <si>
    <t xml:space="preserve">PED004960</t>
  </si>
  <si>
    <t xml:space="preserve">PED004961</t>
  </si>
  <si>
    <t xml:space="preserve">PED004962</t>
  </si>
  <si>
    <t xml:space="preserve">PED004963</t>
  </si>
  <si>
    <t xml:space="preserve">PED004964</t>
  </si>
  <si>
    <t xml:space="preserve">PED004965</t>
  </si>
  <si>
    <t xml:space="preserve">PED004966</t>
  </si>
  <si>
    <t xml:space="preserve">PED004967</t>
  </si>
  <si>
    <t xml:space="preserve">PED004968</t>
  </si>
  <si>
    <t xml:space="preserve">PED004969</t>
  </si>
  <si>
    <t xml:space="preserve">PED004970</t>
  </si>
  <si>
    <t xml:space="preserve">PED004971</t>
  </si>
  <si>
    <t xml:space="preserve">PED004972</t>
  </si>
  <si>
    <t xml:space="preserve">PED004973</t>
  </si>
  <si>
    <t xml:space="preserve">PED004974</t>
  </si>
  <si>
    <t xml:space="preserve">PED004975</t>
  </si>
  <si>
    <t xml:space="preserve">PED004976</t>
  </si>
  <si>
    <t xml:space="preserve">PED004977</t>
  </si>
  <si>
    <t xml:space="preserve">PED004978</t>
  </si>
  <si>
    <t xml:space="preserve">PED004979</t>
  </si>
  <si>
    <t xml:space="preserve">PED004980</t>
  </si>
  <si>
    <t xml:space="preserve">PED004981</t>
  </si>
  <si>
    <t xml:space="preserve">PED004982</t>
  </si>
  <si>
    <t xml:space="preserve">PED004983</t>
  </si>
  <si>
    <t xml:space="preserve">PED004984</t>
  </si>
  <si>
    <t xml:space="preserve">PED004985</t>
  </si>
  <si>
    <t xml:space="preserve">PED004986</t>
  </si>
  <si>
    <t xml:space="preserve">PED004987</t>
  </si>
  <si>
    <t xml:space="preserve">PED004988</t>
  </si>
  <si>
    <t xml:space="preserve">PED004989</t>
  </si>
  <si>
    <t xml:space="preserve">PED004990</t>
  </si>
  <si>
    <t xml:space="preserve">PED004991</t>
  </si>
  <si>
    <t xml:space="preserve">PED004992</t>
  </si>
  <si>
    <t xml:space="preserve">PED004993</t>
  </si>
  <si>
    <t xml:space="preserve">PED004994</t>
  </si>
  <si>
    <t xml:space="preserve">PED004995</t>
  </si>
  <si>
    <t xml:space="preserve">PED004996</t>
  </si>
  <si>
    <t xml:space="preserve">PED004997</t>
  </si>
  <si>
    <t xml:space="preserve">PED004998</t>
  </si>
  <si>
    <t xml:space="preserve">PED004999</t>
  </si>
  <si>
    <t xml:space="preserve">PED005000</t>
  </si>
  <si>
    <t xml:space="preserve">PED005001</t>
  </si>
  <si>
    <t xml:space="preserve">PED005002</t>
  </si>
  <si>
    <t xml:space="preserve">PED005003</t>
  </si>
  <si>
    <t xml:space="preserve">PED005004</t>
  </si>
  <si>
    <t xml:space="preserve">PED005005</t>
  </si>
  <si>
    <t xml:space="preserve">PED005006</t>
  </si>
  <si>
    <t xml:space="preserve">PED005007</t>
  </si>
  <si>
    <t xml:space="preserve">PED005008</t>
  </si>
  <si>
    <t xml:space="preserve">PED005009</t>
  </si>
  <si>
    <t xml:space="preserve">PED005010</t>
  </si>
  <si>
    <t xml:space="preserve">PED005011</t>
  </si>
  <si>
    <t xml:space="preserve">PED005012</t>
  </si>
  <si>
    <t xml:space="preserve">PED005013</t>
  </si>
  <si>
    <t xml:space="preserve">PED005014</t>
  </si>
  <si>
    <t xml:space="preserve">PED005015</t>
  </si>
  <si>
    <t xml:space="preserve">PED005016</t>
  </si>
  <si>
    <t xml:space="preserve">PED005017</t>
  </si>
  <si>
    <t xml:space="preserve">PED005018</t>
  </si>
  <si>
    <t xml:space="preserve">PED005019</t>
  </si>
  <si>
    <t xml:space="preserve">PED005020</t>
  </si>
  <si>
    <t xml:space="preserve">PED005021</t>
  </si>
  <si>
    <t xml:space="preserve">PED005022</t>
  </si>
  <si>
    <t xml:space="preserve">PED005023</t>
  </si>
  <si>
    <t xml:space="preserve">PED005024</t>
  </si>
  <si>
    <t xml:space="preserve">PED005025</t>
  </si>
  <si>
    <t xml:space="preserve">PED005026</t>
  </si>
  <si>
    <t xml:space="preserve">PED005027</t>
  </si>
  <si>
    <t xml:space="preserve">PED005028</t>
  </si>
  <si>
    <t xml:space="preserve">PED005029</t>
  </si>
  <si>
    <t xml:space="preserve">PED005030</t>
  </si>
  <si>
    <t xml:space="preserve">PED005031</t>
  </si>
  <si>
    <t xml:space="preserve">PED005032</t>
  </si>
  <si>
    <t xml:space="preserve">PED005033</t>
  </si>
  <si>
    <t xml:space="preserve">PED005034</t>
  </si>
  <si>
    <t xml:space="preserve">PED005035</t>
  </si>
  <si>
    <t xml:space="preserve">PED005036</t>
  </si>
  <si>
    <t xml:space="preserve">PED005037</t>
  </si>
  <si>
    <t xml:space="preserve">PED005038</t>
  </si>
  <si>
    <t xml:space="preserve">PED005039</t>
  </si>
  <si>
    <t xml:space="preserve">PED005040</t>
  </si>
  <si>
    <t xml:space="preserve">PED005041</t>
  </si>
  <si>
    <t xml:space="preserve">PED005042</t>
  </si>
  <si>
    <t xml:space="preserve">PED005043</t>
  </si>
  <si>
    <t xml:space="preserve">PED005044</t>
  </si>
  <si>
    <t xml:space="preserve">PED005045</t>
  </si>
  <si>
    <t xml:space="preserve">PED005046</t>
  </si>
  <si>
    <t xml:space="preserve">PED005047</t>
  </si>
  <si>
    <t xml:space="preserve">PED005048</t>
  </si>
  <si>
    <t xml:space="preserve">PED005049</t>
  </si>
  <si>
    <t xml:space="preserve">PED005050</t>
  </si>
  <si>
    <t xml:space="preserve">PED005051</t>
  </si>
  <si>
    <t xml:space="preserve">PED005052</t>
  </si>
  <si>
    <t xml:space="preserve">PED005053</t>
  </si>
  <si>
    <t xml:space="preserve">PED005054</t>
  </si>
  <si>
    <t xml:space="preserve">PED005055</t>
  </si>
  <si>
    <t xml:space="preserve">PED005056</t>
  </si>
  <si>
    <t xml:space="preserve">PED005057</t>
  </si>
  <si>
    <t xml:space="preserve">PED005058</t>
  </si>
  <si>
    <t xml:space="preserve">PED005059</t>
  </si>
  <si>
    <t xml:space="preserve">PED005060</t>
  </si>
  <si>
    <t xml:space="preserve">PED005061</t>
  </si>
  <si>
    <t xml:space="preserve">PED005062</t>
  </si>
  <si>
    <t xml:space="preserve">PED005063</t>
  </si>
  <si>
    <t xml:space="preserve">PED005064</t>
  </si>
  <si>
    <t xml:space="preserve">PED005065</t>
  </si>
  <si>
    <t xml:space="preserve">PED005066</t>
  </si>
  <si>
    <t xml:space="preserve">PED005067</t>
  </si>
  <si>
    <t xml:space="preserve">PED005068</t>
  </si>
  <si>
    <t xml:space="preserve">PED005069</t>
  </si>
  <si>
    <t xml:space="preserve">PED005070</t>
  </si>
  <si>
    <t xml:space="preserve">PED005071</t>
  </si>
  <si>
    <t xml:space="preserve">PED005072</t>
  </si>
  <si>
    <t xml:space="preserve">PED005073</t>
  </si>
  <si>
    <t xml:space="preserve">PED005074</t>
  </si>
  <si>
    <t xml:space="preserve">PED005075</t>
  </si>
  <si>
    <t xml:space="preserve">PED005076</t>
  </si>
  <si>
    <t xml:space="preserve">PED005077</t>
  </si>
  <si>
    <t xml:space="preserve">PED005078</t>
  </si>
  <si>
    <t xml:space="preserve">PED005079</t>
  </si>
  <si>
    <t xml:space="preserve">PED005080</t>
  </si>
  <si>
    <t xml:space="preserve">PED005081</t>
  </si>
  <si>
    <t xml:space="preserve">PED005082</t>
  </si>
  <si>
    <t xml:space="preserve">PED005083</t>
  </si>
  <si>
    <t xml:space="preserve">PED005084</t>
  </si>
  <si>
    <t xml:space="preserve">PED005085</t>
  </si>
  <si>
    <t xml:space="preserve">PED005086</t>
  </si>
  <si>
    <t xml:space="preserve">PED005087</t>
  </si>
  <si>
    <t xml:space="preserve">PED005088</t>
  </si>
  <si>
    <t xml:space="preserve">PED005089</t>
  </si>
  <si>
    <t xml:space="preserve">PED005090</t>
  </si>
  <si>
    <t xml:space="preserve">PED005091</t>
  </si>
  <si>
    <t xml:space="preserve">PED005092</t>
  </si>
  <si>
    <t xml:space="preserve">PED005093</t>
  </si>
  <si>
    <t xml:space="preserve">PED005094</t>
  </si>
  <si>
    <t xml:space="preserve">PED005095</t>
  </si>
  <si>
    <t xml:space="preserve">PED005096</t>
  </si>
  <si>
    <t xml:space="preserve">PED005097</t>
  </si>
  <si>
    <t xml:space="preserve">PED005098</t>
  </si>
  <si>
    <t xml:space="preserve">PED005099</t>
  </si>
  <si>
    <t xml:space="preserve">PED005100</t>
  </si>
  <si>
    <t xml:space="preserve">PED005101</t>
  </si>
  <si>
    <t xml:space="preserve">PED005102</t>
  </si>
  <si>
    <t xml:space="preserve">PED005103</t>
  </si>
  <si>
    <t xml:space="preserve">PED005104</t>
  </si>
  <si>
    <t xml:space="preserve">PED005105</t>
  </si>
  <si>
    <t xml:space="preserve">PED005106</t>
  </si>
  <si>
    <t xml:space="preserve">PED005107</t>
  </si>
  <si>
    <t xml:space="preserve">PED005108</t>
  </si>
  <si>
    <t xml:space="preserve">PED005109</t>
  </si>
  <si>
    <t xml:space="preserve">PED005110</t>
  </si>
  <si>
    <t xml:space="preserve">PED005111</t>
  </si>
  <si>
    <t xml:space="preserve">PED005112</t>
  </si>
  <si>
    <t xml:space="preserve">PED005113</t>
  </si>
  <si>
    <t xml:space="preserve">PED005114</t>
  </si>
  <si>
    <t xml:space="preserve">PED005115</t>
  </si>
  <si>
    <t xml:space="preserve">PED005116</t>
  </si>
  <si>
    <t xml:space="preserve">PED005117</t>
  </si>
  <si>
    <t xml:space="preserve">PED005118</t>
  </si>
  <si>
    <t xml:space="preserve">PED005119</t>
  </si>
  <si>
    <t xml:space="preserve">PED005120</t>
  </si>
  <si>
    <t xml:space="preserve">PED005121</t>
  </si>
  <si>
    <t xml:space="preserve">PED005122</t>
  </si>
  <si>
    <t xml:space="preserve">PED005123</t>
  </si>
  <si>
    <t xml:space="preserve">PED005124</t>
  </si>
  <si>
    <t xml:space="preserve">PED005125</t>
  </si>
  <si>
    <t xml:space="preserve">PED005126</t>
  </si>
  <si>
    <t xml:space="preserve">PED005127</t>
  </si>
  <si>
    <t xml:space="preserve">PED005128</t>
  </si>
  <si>
    <t xml:space="preserve">PED005129</t>
  </si>
  <si>
    <t xml:space="preserve">PED005130</t>
  </si>
  <si>
    <t xml:space="preserve">PED005131</t>
  </si>
  <si>
    <t xml:space="preserve">PED005132</t>
  </si>
  <si>
    <t xml:space="preserve">PED005133</t>
  </si>
  <si>
    <t xml:space="preserve">PED005134</t>
  </si>
  <si>
    <t xml:space="preserve">PED005135</t>
  </si>
  <si>
    <t xml:space="preserve">PED005136</t>
  </si>
  <si>
    <t xml:space="preserve">PED005137</t>
  </si>
  <si>
    <t xml:space="preserve">PED005138</t>
  </si>
  <si>
    <t xml:space="preserve">PED005139</t>
  </si>
  <si>
    <t xml:space="preserve">PED005140</t>
  </si>
  <si>
    <t xml:space="preserve">PED005141</t>
  </si>
  <si>
    <t xml:space="preserve">PED005142</t>
  </si>
  <si>
    <t xml:space="preserve">PED005143</t>
  </si>
  <si>
    <t xml:space="preserve">PED005144</t>
  </si>
  <si>
    <t xml:space="preserve">PED005145</t>
  </si>
  <si>
    <t xml:space="preserve">PED005146</t>
  </si>
  <si>
    <t xml:space="preserve">PED005147</t>
  </si>
  <si>
    <t xml:space="preserve">PED005148</t>
  </si>
  <si>
    <t xml:space="preserve">PED005149</t>
  </si>
  <si>
    <t xml:space="preserve">PED005150</t>
  </si>
  <si>
    <t xml:space="preserve">PED005151</t>
  </si>
  <si>
    <t xml:space="preserve">PED005152</t>
  </si>
  <si>
    <t xml:space="preserve">PED005153</t>
  </si>
  <si>
    <t xml:space="preserve">PED005154</t>
  </si>
  <si>
    <t xml:space="preserve">PED005155</t>
  </si>
  <si>
    <t xml:space="preserve">PED005156</t>
  </si>
  <si>
    <t xml:space="preserve">PED005157</t>
  </si>
  <si>
    <t xml:space="preserve">PED005158</t>
  </si>
  <si>
    <t xml:space="preserve">PED005159</t>
  </si>
  <si>
    <t xml:space="preserve">PED005160</t>
  </si>
  <si>
    <t xml:space="preserve">PED005161</t>
  </si>
  <si>
    <t xml:space="preserve">PED005162</t>
  </si>
  <si>
    <t xml:space="preserve">PED005163</t>
  </si>
  <si>
    <t xml:space="preserve">PED005164</t>
  </si>
  <si>
    <t xml:space="preserve">PED005165</t>
  </si>
  <si>
    <t xml:space="preserve">PED005166</t>
  </si>
  <si>
    <t xml:space="preserve">PED005167</t>
  </si>
  <si>
    <t xml:space="preserve">PED005168</t>
  </si>
  <si>
    <t xml:space="preserve">PED005169</t>
  </si>
  <si>
    <t xml:space="preserve">PED005170</t>
  </si>
  <si>
    <t xml:space="preserve">PED005171</t>
  </si>
  <si>
    <t xml:space="preserve">PED005172</t>
  </si>
  <si>
    <t xml:space="preserve">PED005173</t>
  </si>
  <si>
    <t xml:space="preserve">PED005174</t>
  </si>
  <si>
    <t xml:space="preserve">PED005175</t>
  </si>
  <si>
    <t xml:space="preserve">PED005176</t>
  </si>
  <si>
    <t xml:space="preserve">PED005177</t>
  </si>
  <si>
    <t xml:space="preserve">PED005178</t>
  </si>
  <si>
    <t xml:space="preserve">PED005179</t>
  </si>
  <si>
    <t xml:space="preserve">PED005180</t>
  </si>
  <si>
    <t xml:space="preserve">PED005181</t>
  </si>
  <si>
    <t xml:space="preserve">PED005182</t>
  </si>
  <si>
    <t xml:space="preserve">PED005183</t>
  </si>
  <si>
    <t xml:space="preserve">PED005184</t>
  </si>
  <si>
    <t xml:space="preserve">PED005185</t>
  </si>
  <si>
    <t xml:space="preserve">PED005186</t>
  </si>
  <si>
    <t xml:space="preserve">PED005187</t>
  </si>
  <si>
    <t xml:space="preserve">PED005188</t>
  </si>
  <si>
    <t xml:space="preserve">PED005189</t>
  </si>
  <si>
    <t xml:space="preserve">PED005190</t>
  </si>
  <si>
    <t xml:space="preserve">PED005191</t>
  </si>
  <si>
    <t xml:space="preserve">PED005192</t>
  </si>
  <si>
    <t xml:space="preserve">PED005193</t>
  </si>
  <si>
    <t xml:space="preserve">PED005194</t>
  </si>
  <si>
    <t xml:space="preserve">PED005195</t>
  </si>
  <si>
    <t xml:space="preserve">PED005196</t>
  </si>
  <si>
    <t xml:space="preserve">PED005197</t>
  </si>
  <si>
    <t xml:space="preserve">PED005198</t>
  </si>
  <si>
    <t xml:space="preserve">PED005199</t>
  </si>
  <si>
    <t xml:space="preserve">PED005200</t>
  </si>
  <si>
    <t xml:space="preserve">PED005201</t>
  </si>
  <si>
    <t xml:space="preserve">PED005202</t>
  </si>
  <si>
    <t xml:space="preserve">PED005203</t>
  </si>
  <si>
    <t xml:space="preserve">PED005204</t>
  </si>
  <si>
    <t xml:space="preserve">PED005205</t>
  </si>
  <si>
    <t xml:space="preserve">PED005206</t>
  </si>
  <si>
    <t xml:space="preserve">PED005207</t>
  </si>
  <si>
    <t xml:space="preserve">PED005208</t>
  </si>
  <si>
    <t xml:space="preserve">PED005209</t>
  </si>
  <si>
    <t xml:space="preserve">PED005210</t>
  </si>
  <si>
    <t xml:space="preserve">PED005211</t>
  </si>
  <si>
    <t xml:space="preserve">PED005212</t>
  </si>
  <si>
    <t xml:space="preserve">PED005213</t>
  </si>
  <si>
    <t xml:space="preserve">PED005214</t>
  </si>
  <si>
    <t xml:space="preserve">PED005215</t>
  </si>
  <si>
    <t xml:space="preserve">PED005216</t>
  </si>
  <si>
    <t xml:space="preserve">PED005217</t>
  </si>
  <si>
    <t xml:space="preserve">PED005218</t>
  </si>
  <si>
    <t xml:space="preserve">PED005219</t>
  </si>
  <si>
    <t xml:space="preserve">PED005220</t>
  </si>
  <si>
    <t xml:space="preserve">PED005221</t>
  </si>
  <si>
    <t xml:space="preserve">PED005222</t>
  </si>
  <si>
    <t xml:space="preserve">PED005223</t>
  </si>
  <si>
    <t xml:space="preserve">PED005224</t>
  </si>
  <si>
    <t xml:space="preserve">PED005225</t>
  </si>
  <si>
    <t xml:space="preserve">PED005226</t>
  </si>
  <si>
    <t xml:space="preserve">PED005227</t>
  </si>
  <si>
    <t xml:space="preserve">PED005228</t>
  </si>
  <si>
    <t xml:space="preserve">PED005229</t>
  </si>
  <si>
    <t xml:space="preserve">PED005230</t>
  </si>
  <si>
    <t xml:space="preserve">PED005231</t>
  </si>
  <si>
    <t xml:space="preserve">PED005232</t>
  </si>
  <si>
    <t xml:space="preserve">PED005233</t>
  </si>
  <si>
    <t xml:space="preserve">PED005234</t>
  </si>
  <si>
    <t xml:space="preserve">PED005235</t>
  </si>
  <si>
    <t xml:space="preserve">PED005236</t>
  </si>
  <si>
    <t xml:space="preserve">PED005237</t>
  </si>
  <si>
    <t xml:space="preserve">PED005238</t>
  </si>
  <si>
    <t xml:space="preserve">PED005239</t>
  </si>
  <si>
    <t xml:space="preserve">PED005240</t>
  </si>
  <si>
    <t xml:space="preserve">PED005241</t>
  </si>
  <si>
    <t xml:space="preserve">PED005242</t>
  </si>
  <si>
    <t xml:space="preserve">PED005243</t>
  </si>
  <si>
    <t xml:space="preserve">PED005244</t>
  </si>
  <si>
    <t xml:space="preserve">PED005245</t>
  </si>
  <si>
    <t xml:space="preserve">PED005246</t>
  </si>
  <si>
    <t xml:space="preserve">PED005247</t>
  </si>
  <si>
    <t xml:space="preserve">PED005248</t>
  </si>
  <si>
    <t xml:space="preserve">PED005249</t>
  </si>
  <si>
    <t xml:space="preserve">PED005250</t>
  </si>
  <si>
    <t xml:space="preserve">PED005251</t>
  </si>
  <si>
    <t xml:space="preserve">PED005252</t>
  </si>
  <si>
    <t xml:space="preserve">PED005253</t>
  </si>
  <si>
    <t xml:space="preserve">PED005254</t>
  </si>
  <si>
    <t xml:space="preserve">PED005255</t>
  </si>
  <si>
    <t xml:space="preserve">PED005256</t>
  </si>
  <si>
    <t xml:space="preserve">PED005257</t>
  </si>
  <si>
    <t xml:space="preserve">PED005258</t>
  </si>
  <si>
    <t xml:space="preserve">PED005259</t>
  </si>
  <si>
    <t xml:space="preserve">PED005260</t>
  </si>
  <si>
    <t xml:space="preserve">PED005261</t>
  </si>
  <si>
    <t xml:space="preserve">PED005262</t>
  </si>
  <si>
    <t xml:space="preserve">PED005263</t>
  </si>
  <si>
    <t xml:space="preserve">PED005264</t>
  </si>
  <si>
    <t xml:space="preserve">PED005265</t>
  </si>
  <si>
    <t xml:space="preserve">PED005266</t>
  </si>
  <si>
    <t xml:space="preserve">PED005267</t>
  </si>
  <si>
    <t xml:space="preserve">PED005268</t>
  </si>
  <si>
    <t xml:space="preserve">PED005269</t>
  </si>
  <si>
    <t xml:space="preserve">PED005270</t>
  </si>
  <si>
    <t xml:space="preserve">PED005271</t>
  </si>
  <si>
    <t xml:space="preserve">PED005272</t>
  </si>
  <si>
    <t xml:space="preserve">PED005273</t>
  </si>
  <si>
    <t xml:space="preserve">PED005274</t>
  </si>
  <si>
    <t xml:space="preserve">PED005275</t>
  </si>
  <si>
    <t xml:space="preserve">PED005276</t>
  </si>
  <si>
    <t xml:space="preserve">PED005277</t>
  </si>
  <si>
    <t xml:space="preserve">PED005278</t>
  </si>
  <si>
    <t xml:space="preserve">PED005279</t>
  </si>
  <si>
    <t xml:space="preserve">PED005280</t>
  </si>
  <si>
    <t xml:space="preserve">PED005281</t>
  </si>
  <si>
    <t xml:space="preserve">PED005282</t>
  </si>
  <si>
    <t xml:space="preserve">PED005283</t>
  </si>
  <si>
    <t xml:space="preserve">PED005284</t>
  </si>
  <si>
    <t xml:space="preserve">PED005285</t>
  </si>
  <si>
    <t xml:space="preserve">PED005286</t>
  </si>
  <si>
    <t xml:space="preserve">PED005287</t>
  </si>
  <si>
    <t xml:space="preserve">PED005288</t>
  </si>
  <si>
    <t xml:space="preserve">PED005289</t>
  </si>
  <si>
    <t xml:space="preserve">PED005290</t>
  </si>
  <si>
    <t xml:space="preserve">PED005291</t>
  </si>
  <si>
    <t xml:space="preserve">PED005292</t>
  </si>
  <si>
    <t xml:space="preserve">PED005293</t>
  </si>
  <si>
    <t xml:space="preserve">PED005294</t>
  </si>
  <si>
    <t xml:space="preserve">PED005295</t>
  </si>
  <si>
    <t xml:space="preserve">PED005296</t>
  </si>
  <si>
    <t xml:space="preserve">PED005297</t>
  </si>
  <si>
    <t xml:space="preserve">PED005298</t>
  </si>
  <si>
    <t xml:space="preserve">PED005299</t>
  </si>
  <si>
    <t xml:space="preserve">PED005300</t>
  </si>
  <si>
    <t xml:space="preserve">PED005301</t>
  </si>
  <si>
    <t xml:space="preserve">PED005302</t>
  </si>
  <si>
    <t xml:space="preserve">PED005303</t>
  </si>
  <si>
    <t xml:space="preserve">PED005304</t>
  </si>
  <si>
    <t xml:space="preserve">PED005305</t>
  </si>
  <si>
    <t xml:space="preserve">PED005306</t>
  </si>
  <si>
    <t xml:space="preserve">PED005307</t>
  </si>
  <si>
    <t xml:space="preserve">PED005308</t>
  </si>
  <si>
    <t xml:space="preserve">PED005309</t>
  </si>
  <si>
    <t xml:space="preserve">PED005310</t>
  </si>
  <si>
    <t xml:space="preserve">PED005311</t>
  </si>
  <si>
    <t xml:space="preserve">PED005312</t>
  </si>
  <si>
    <t xml:space="preserve">PED005313</t>
  </si>
  <si>
    <t xml:space="preserve">PED005314</t>
  </si>
  <si>
    <t xml:space="preserve">PED005315</t>
  </si>
  <si>
    <t xml:space="preserve">PED005316</t>
  </si>
  <si>
    <t xml:space="preserve">PED005317</t>
  </si>
  <si>
    <t xml:space="preserve">PED005318</t>
  </si>
  <si>
    <t xml:space="preserve">PED005319</t>
  </si>
  <si>
    <t xml:space="preserve">PED005320</t>
  </si>
  <si>
    <t xml:space="preserve">PED005321</t>
  </si>
  <si>
    <t xml:space="preserve">PED005322</t>
  </si>
  <si>
    <t xml:space="preserve">PED005323</t>
  </si>
  <si>
    <t xml:space="preserve">PED005324</t>
  </si>
  <si>
    <t xml:space="preserve">PED005325</t>
  </si>
  <si>
    <t xml:space="preserve">PED005326</t>
  </si>
  <si>
    <t xml:space="preserve">PED005327</t>
  </si>
  <si>
    <t xml:space="preserve">PED005328</t>
  </si>
  <si>
    <t xml:space="preserve">PED005329</t>
  </si>
  <si>
    <t xml:space="preserve">PED005330</t>
  </si>
  <si>
    <t xml:space="preserve">PED005331</t>
  </si>
  <si>
    <t xml:space="preserve">PED005332</t>
  </si>
  <si>
    <t xml:space="preserve">PED005333</t>
  </si>
  <si>
    <t xml:space="preserve">PED005334</t>
  </si>
  <si>
    <t xml:space="preserve">PED005335</t>
  </si>
  <si>
    <t xml:space="preserve">PED005336</t>
  </si>
  <si>
    <t xml:space="preserve">PED005337</t>
  </si>
  <si>
    <t xml:space="preserve">PED005338</t>
  </si>
  <si>
    <t xml:space="preserve">PED005339</t>
  </si>
  <si>
    <t xml:space="preserve">PED005340</t>
  </si>
  <si>
    <t xml:space="preserve">PED005341</t>
  </si>
  <si>
    <t xml:space="preserve">PED005342</t>
  </si>
  <si>
    <t xml:space="preserve">PED005343</t>
  </si>
  <si>
    <t xml:space="preserve">PED005344</t>
  </si>
  <si>
    <t xml:space="preserve">PED005345</t>
  </si>
  <si>
    <t xml:space="preserve">PED005346</t>
  </si>
  <si>
    <t xml:space="preserve">PED005347</t>
  </si>
  <si>
    <t xml:space="preserve">PED005348</t>
  </si>
  <si>
    <t xml:space="preserve">PED005349</t>
  </si>
  <si>
    <t xml:space="preserve">PED005350</t>
  </si>
  <si>
    <t xml:space="preserve">PED005351</t>
  </si>
  <si>
    <t xml:space="preserve">PED005352</t>
  </si>
  <si>
    <t xml:space="preserve">PED005353</t>
  </si>
  <si>
    <t xml:space="preserve">PED005354</t>
  </si>
  <si>
    <t xml:space="preserve">PED005355</t>
  </si>
  <si>
    <t xml:space="preserve">PED005356</t>
  </si>
  <si>
    <t xml:space="preserve">PED005357</t>
  </si>
  <si>
    <t xml:space="preserve">PED005358</t>
  </si>
  <si>
    <t xml:space="preserve">PED005359</t>
  </si>
  <si>
    <t xml:space="preserve">PED005360</t>
  </si>
  <si>
    <t xml:space="preserve">PED005361</t>
  </si>
  <si>
    <t xml:space="preserve">PED005362</t>
  </si>
  <si>
    <t xml:space="preserve">PED005363</t>
  </si>
  <si>
    <t xml:space="preserve">PED005364</t>
  </si>
  <si>
    <t xml:space="preserve">PED005365</t>
  </si>
  <si>
    <t xml:space="preserve">PED005366</t>
  </si>
  <si>
    <t xml:space="preserve">PED005367</t>
  </si>
  <si>
    <t xml:space="preserve">PED005368</t>
  </si>
  <si>
    <t xml:space="preserve">PED005369</t>
  </si>
  <si>
    <t xml:space="preserve">PED005370</t>
  </si>
  <si>
    <t xml:space="preserve">PED005371</t>
  </si>
  <si>
    <t xml:space="preserve">PED005372</t>
  </si>
  <si>
    <t xml:space="preserve">PED005373</t>
  </si>
  <si>
    <t xml:space="preserve">PED005374</t>
  </si>
  <si>
    <t xml:space="preserve">PED005375</t>
  </si>
  <si>
    <t xml:space="preserve">PED005376</t>
  </si>
  <si>
    <t xml:space="preserve">PED005377</t>
  </si>
  <si>
    <t xml:space="preserve">PED005378</t>
  </si>
  <si>
    <t xml:space="preserve">PED005379</t>
  </si>
  <si>
    <t xml:space="preserve">PED005380</t>
  </si>
  <si>
    <t xml:space="preserve">PED005381</t>
  </si>
  <si>
    <t xml:space="preserve">PED005382</t>
  </si>
  <si>
    <t xml:space="preserve">PED005383</t>
  </si>
  <si>
    <t xml:space="preserve">PED005384</t>
  </si>
  <si>
    <t xml:space="preserve">PED005385</t>
  </si>
  <si>
    <t xml:space="preserve">PED005386</t>
  </si>
  <si>
    <t xml:space="preserve">PED005387</t>
  </si>
  <si>
    <t xml:space="preserve">PED005388</t>
  </si>
  <si>
    <t xml:space="preserve">PED005389</t>
  </si>
  <si>
    <t xml:space="preserve">PED005390</t>
  </si>
  <si>
    <t xml:space="preserve">PED005391</t>
  </si>
  <si>
    <t xml:space="preserve">PED005392</t>
  </si>
  <si>
    <t xml:space="preserve">PED005393</t>
  </si>
  <si>
    <t xml:space="preserve">PED005394</t>
  </si>
  <si>
    <t xml:space="preserve">PED005395</t>
  </si>
  <si>
    <t xml:space="preserve">PED005396</t>
  </si>
  <si>
    <t xml:space="preserve">PED005397</t>
  </si>
  <si>
    <t xml:space="preserve">PED005398</t>
  </si>
  <si>
    <t xml:space="preserve">PED005399</t>
  </si>
  <si>
    <t xml:space="preserve">PED005400</t>
  </si>
  <si>
    <t xml:space="preserve">PED005401</t>
  </si>
  <si>
    <t xml:space="preserve">PED005402</t>
  </si>
  <si>
    <t xml:space="preserve">PED005403</t>
  </si>
  <si>
    <t xml:space="preserve">PED005404</t>
  </si>
  <si>
    <t xml:space="preserve">PED005405</t>
  </si>
  <si>
    <t xml:space="preserve">PED005406</t>
  </si>
  <si>
    <t xml:space="preserve">PED005407</t>
  </si>
  <si>
    <t xml:space="preserve">PED005408</t>
  </si>
  <si>
    <t xml:space="preserve">PED005409</t>
  </si>
  <si>
    <t xml:space="preserve">PED005410</t>
  </si>
  <si>
    <t xml:space="preserve">PED005411</t>
  </si>
  <si>
    <t xml:space="preserve">PED005412</t>
  </si>
  <si>
    <t xml:space="preserve">PED005413</t>
  </si>
  <si>
    <t xml:space="preserve">PED005414</t>
  </si>
  <si>
    <t xml:space="preserve">PED005415</t>
  </si>
  <si>
    <t xml:space="preserve">PED005416</t>
  </si>
  <si>
    <t xml:space="preserve">PED005417</t>
  </si>
  <si>
    <t xml:space="preserve">PED005418</t>
  </si>
  <si>
    <t xml:space="preserve">PED005419</t>
  </si>
  <si>
    <t xml:space="preserve">PED005420</t>
  </si>
  <si>
    <t xml:space="preserve">PED005421</t>
  </si>
  <si>
    <t xml:space="preserve">PED005422</t>
  </si>
  <si>
    <t xml:space="preserve">PED005423</t>
  </si>
  <si>
    <t xml:space="preserve">PED005424</t>
  </si>
  <si>
    <t xml:space="preserve">PED005425</t>
  </si>
  <si>
    <t xml:space="preserve">PED005426</t>
  </si>
  <si>
    <t xml:space="preserve">PED005427</t>
  </si>
  <si>
    <t xml:space="preserve">PED005428</t>
  </si>
  <si>
    <t xml:space="preserve">PED005429</t>
  </si>
  <si>
    <t xml:space="preserve">PED005430</t>
  </si>
  <si>
    <t xml:space="preserve">PED005431</t>
  </si>
  <si>
    <t xml:space="preserve">PED005432</t>
  </si>
  <si>
    <t xml:space="preserve">PED005433</t>
  </si>
  <si>
    <t xml:space="preserve">PED005434</t>
  </si>
  <si>
    <t xml:space="preserve">PED005435</t>
  </si>
  <si>
    <t xml:space="preserve">PED005436</t>
  </si>
  <si>
    <t xml:space="preserve">PED005437</t>
  </si>
  <si>
    <t xml:space="preserve">PED005438</t>
  </si>
  <si>
    <t xml:space="preserve">PED005439</t>
  </si>
  <si>
    <t xml:space="preserve">PED005440</t>
  </si>
  <si>
    <t xml:space="preserve">PED005441</t>
  </si>
  <si>
    <t xml:space="preserve">PED005442</t>
  </si>
  <si>
    <t xml:space="preserve">PED005443</t>
  </si>
  <si>
    <t xml:space="preserve">PED005444</t>
  </si>
  <si>
    <t xml:space="preserve">PED005445</t>
  </si>
  <si>
    <t xml:space="preserve">PED005446</t>
  </si>
  <si>
    <t xml:space="preserve">PED005447</t>
  </si>
  <si>
    <t xml:space="preserve">PED005448</t>
  </si>
  <si>
    <t xml:space="preserve">PED005449</t>
  </si>
  <si>
    <t xml:space="preserve">PED005450</t>
  </si>
  <si>
    <t xml:space="preserve">PED005451</t>
  </si>
  <si>
    <t xml:space="preserve">PED005452</t>
  </si>
  <si>
    <t xml:space="preserve">PED005453</t>
  </si>
  <si>
    <t xml:space="preserve">PED005454</t>
  </si>
  <si>
    <t xml:space="preserve">PED005455</t>
  </si>
  <si>
    <t xml:space="preserve">PED005456</t>
  </si>
  <si>
    <t xml:space="preserve">PED005457</t>
  </si>
  <si>
    <t xml:space="preserve">PED005458</t>
  </si>
  <si>
    <t xml:space="preserve">PED005459</t>
  </si>
  <si>
    <t xml:space="preserve">PED005460</t>
  </si>
  <si>
    <t xml:space="preserve">PED005461</t>
  </si>
  <si>
    <t xml:space="preserve">PED005462</t>
  </si>
  <si>
    <t xml:space="preserve">PED005463</t>
  </si>
  <si>
    <t xml:space="preserve">PED005464</t>
  </si>
  <si>
    <t xml:space="preserve">PED005465</t>
  </si>
  <si>
    <t xml:space="preserve">PED005466</t>
  </si>
  <si>
    <t xml:space="preserve">PED005467</t>
  </si>
  <si>
    <t xml:space="preserve">PED005468</t>
  </si>
  <si>
    <t xml:space="preserve">PED005469</t>
  </si>
  <si>
    <t xml:space="preserve">PED005470</t>
  </si>
  <si>
    <t xml:space="preserve">PED005471</t>
  </si>
  <si>
    <t xml:space="preserve">PED005472</t>
  </si>
  <si>
    <t xml:space="preserve">PED005473</t>
  </si>
  <si>
    <t xml:space="preserve">PED005474</t>
  </si>
  <si>
    <t xml:space="preserve">PED005475</t>
  </si>
  <si>
    <t xml:space="preserve">PED005476</t>
  </si>
  <si>
    <t xml:space="preserve">PED005477</t>
  </si>
  <si>
    <t xml:space="preserve">PED005478</t>
  </si>
  <si>
    <t xml:space="preserve">PED005479</t>
  </si>
  <si>
    <t xml:space="preserve">PED005480</t>
  </si>
  <si>
    <t xml:space="preserve">PED005481</t>
  </si>
  <si>
    <t xml:space="preserve">PED005482</t>
  </si>
  <si>
    <t xml:space="preserve">PED005483</t>
  </si>
  <si>
    <t xml:space="preserve">PED005484</t>
  </si>
  <si>
    <t xml:space="preserve">PED005485</t>
  </si>
  <si>
    <t xml:space="preserve">PED005486</t>
  </si>
  <si>
    <t xml:space="preserve">PED005487</t>
  </si>
  <si>
    <t xml:space="preserve">PED005488</t>
  </si>
  <si>
    <t xml:space="preserve">PED005489</t>
  </si>
  <si>
    <t xml:space="preserve">PED005490</t>
  </si>
  <si>
    <t xml:space="preserve">PED005491</t>
  </si>
  <si>
    <t xml:space="preserve">PED005492</t>
  </si>
  <si>
    <t xml:space="preserve">PED005493</t>
  </si>
  <si>
    <t xml:space="preserve">PED005494</t>
  </si>
  <si>
    <t xml:space="preserve">PED005495</t>
  </si>
  <si>
    <t xml:space="preserve">PED005496</t>
  </si>
  <si>
    <t xml:space="preserve">PED005497</t>
  </si>
  <si>
    <t xml:space="preserve">PED005498</t>
  </si>
  <si>
    <t xml:space="preserve">PED005499</t>
  </si>
  <si>
    <t xml:space="preserve">PED005500</t>
  </si>
  <si>
    <t xml:space="preserve">PED005501</t>
  </si>
  <si>
    <t xml:space="preserve">PED005502</t>
  </si>
  <si>
    <t xml:space="preserve">PED005503</t>
  </si>
  <si>
    <t xml:space="preserve">PED005504</t>
  </si>
  <si>
    <t xml:space="preserve">PED005505</t>
  </si>
  <si>
    <t xml:space="preserve">PED005506</t>
  </si>
  <si>
    <t xml:space="preserve">PED005507</t>
  </si>
  <si>
    <t xml:space="preserve">PED005508</t>
  </si>
  <si>
    <t xml:space="preserve">PED005509</t>
  </si>
  <si>
    <t xml:space="preserve">PED005510</t>
  </si>
  <si>
    <t xml:space="preserve">PED005511</t>
  </si>
  <si>
    <t xml:space="preserve">PED005512</t>
  </si>
  <si>
    <t xml:space="preserve">PED005513</t>
  </si>
  <si>
    <t xml:space="preserve">PED005514</t>
  </si>
  <si>
    <t xml:space="preserve">PED005515</t>
  </si>
  <si>
    <t xml:space="preserve">PED005516</t>
  </si>
  <si>
    <t xml:space="preserve">PED005517</t>
  </si>
  <si>
    <t xml:space="preserve">PED005518</t>
  </si>
  <si>
    <t xml:space="preserve">PED005519</t>
  </si>
  <si>
    <t xml:space="preserve">PED005520</t>
  </si>
  <si>
    <t xml:space="preserve">PED005521</t>
  </si>
  <si>
    <t xml:space="preserve">PED005522</t>
  </si>
  <si>
    <t xml:space="preserve">PED005523</t>
  </si>
  <si>
    <t xml:space="preserve">PED005524</t>
  </si>
  <si>
    <t xml:space="preserve">PED005525</t>
  </si>
  <si>
    <t xml:space="preserve">PED005526</t>
  </si>
  <si>
    <t xml:space="preserve">PED005527</t>
  </si>
  <si>
    <t xml:space="preserve">PED005528</t>
  </si>
  <si>
    <t xml:space="preserve">PED005529</t>
  </si>
  <si>
    <t xml:space="preserve">PED005530</t>
  </si>
  <si>
    <t xml:space="preserve">PED005531</t>
  </si>
  <si>
    <t xml:space="preserve">PED005532</t>
  </si>
  <si>
    <t xml:space="preserve">PED005533</t>
  </si>
  <si>
    <t xml:space="preserve">PED005534</t>
  </si>
  <si>
    <t xml:space="preserve">PED005535</t>
  </si>
  <si>
    <t xml:space="preserve">PED005536</t>
  </si>
  <si>
    <t xml:space="preserve">PED005537</t>
  </si>
  <si>
    <t xml:space="preserve">PED005538</t>
  </si>
  <si>
    <t xml:space="preserve">PED005539</t>
  </si>
  <si>
    <t xml:space="preserve">PED005540</t>
  </si>
  <si>
    <t xml:space="preserve">PED005541</t>
  </si>
  <si>
    <t xml:space="preserve">PED005542</t>
  </si>
  <si>
    <t xml:space="preserve">PED005543</t>
  </si>
  <si>
    <t xml:space="preserve">PED005544</t>
  </si>
  <si>
    <t xml:space="preserve">PED005545</t>
  </si>
  <si>
    <t xml:space="preserve">PED005546</t>
  </si>
  <si>
    <t xml:space="preserve">PED005547</t>
  </si>
  <si>
    <t xml:space="preserve">PED005548</t>
  </si>
  <si>
    <t xml:space="preserve">PED005549</t>
  </si>
  <si>
    <t xml:space="preserve">PED005550</t>
  </si>
  <si>
    <t xml:space="preserve">PED005551</t>
  </si>
  <si>
    <t xml:space="preserve">PED005552</t>
  </si>
  <si>
    <t xml:space="preserve">PED005553</t>
  </si>
  <si>
    <t xml:space="preserve">PED005554</t>
  </si>
  <si>
    <t xml:space="preserve">PED005555</t>
  </si>
  <si>
    <t xml:space="preserve">PED005556</t>
  </si>
  <si>
    <t xml:space="preserve">PED005557</t>
  </si>
  <si>
    <t xml:space="preserve">PED005558</t>
  </si>
  <si>
    <t xml:space="preserve">PED005559</t>
  </si>
  <si>
    <t xml:space="preserve">PED005560</t>
  </si>
  <si>
    <t xml:space="preserve">PED005561</t>
  </si>
  <si>
    <t xml:space="preserve">PED005562</t>
  </si>
  <si>
    <t xml:space="preserve">PED005563</t>
  </si>
  <si>
    <t xml:space="preserve">PED005564</t>
  </si>
  <si>
    <t xml:space="preserve">PED005565</t>
  </si>
  <si>
    <t xml:space="preserve">PED005566</t>
  </si>
  <si>
    <t xml:space="preserve">PED005567</t>
  </si>
  <si>
    <t xml:space="preserve">PED005568</t>
  </si>
  <si>
    <t xml:space="preserve">PED005569</t>
  </si>
  <si>
    <t xml:space="preserve">PED005570</t>
  </si>
  <si>
    <t xml:space="preserve">PED005571</t>
  </si>
  <si>
    <t xml:space="preserve">PED005572</t>
  </si>
  <si>
    <t xml:space="preserve">PED005573</t>
  </si>
  <si>
    <t xml:space="preserve">PED005574</t>
  </si>
  <si>
    <t xml:space="preserve">PED005575</t>
  </si>
  <si>
    <t xml:space="preserve">PED005576</t>
  </si>
  <si>
    <t xml:space="preserve">PED005577</t>
  </si>
  <si>
    <t xml:space="preserve">PED005578</t>
  </si>
  <si>
    <t xml:space="preserve">PED005579</t>
  </si>
  <si>
    <t xml:space="preserve">PED005580</t>
  </si>
  <si>
    <t xml:space="preserve">PED005581</t>
  </si>
  <si>
    <t xml:space="preserve">PED005582</t>
  </si>
  <si>
    <t xml:space="preserve">PED005583</t>
  </si>
  <si>
    <t xml:space="preserve">PED005584</t>
  </si>
  <si>
    <t xml:space="preserve">PED005585</t>
  </si>
  <si>
    <t xml:space="preserve">PED005586</t>
  </si>
  <si>
    <t xml:space="preserve">PED005587</t>
  </si>
  <si>
    <t xml:space="preserve">PED005588</t>
  </si>
  <si>
    <t xml:space="preserve">PED005589</t>
  </si>
  <si>
    <t xml:space="preserve">PED005590</t>
  </si>
  <si>
    <t xml:space="preserve">PED005591</t>
  </si>
  <si>
    <t xml:space="preserve">PED005592</t>
  </si>
  <si>
    <t xml:space="preserve">PED005593</t>
  </si>
  <si>
    <t xml:space="preserve">PED005594</t>
  </si>
  <si>
    <t xml:space="preserve">PED005595</t>
  </si>
  <si>
    <t xml:space="preserve">PED005596</t>
  </si>
  <si>
    <t xml:space="preserve">PED005597</t>
  </si>
  <si>
    <t xml:space="preserve">PED005598</t>
  </si>
  <si>
    <t xml:space="preserve">PED005599</t>
  </si>
  <si>
    <t xml:space="preserve">PED005600</t>
  </si>
  <si>
    <t xml:space="preserve">PED005601</t>
  </si>
  <si>
    <t xml:space="preserve">PED005602</t>
  </si>
  <si>
    <t xml:space="preserve">PED005603</t>
  </si>
  <si>
    <t xml:space="preserve">PED005604</t>
  </si>
  <si>
    <t xml:space="preserve">PED005605</t>
  </si>
  <si>
    <t xml:space="preserve">PED005606</t>
  </si>
  <si>
    <t xml:space="preserve">PED005607</t>
  </si>
  <si>
    <t xml:space="preserve">PED005608</t>
  </si>
  <si>
    <t xml:space="preserve">PED005609</t>
  </si>
  <si>
    <t xml:space="preserve">PED005610</t>
  </si>
  <si>
    <t xml:space="preserve">PED005611</t>
  </si>
  <si>
    <t xml:space="preserve">PED005612</t>
  </si>
  <si>
    <t xml:space="preserve">PED005613</t>
  </si>
  <si>
    <t xml:space="preserve">PED005614</t>
  </si>
  <si>
    <t xml:space="preserve">PED005615</t>
  </si>
  <si>
    <t xml:space="preserve">PED005616</t>
  </si>
  <si>
    <t xml:space="preserve">PED005617</t>
  </si>
  <si>
    <t xml:space="preserve">PED005618</t>
  </si>
  <si>
    <t xml:space="preserve">PED005619</t>
  </si>
  <si>
    <t xml:space="preserve">PED005620</t>
  </si>
  <si>
    <t xml:space="preserve">PED005621</t>
  </si>
  <si>
    <t xml:space="preserve">PED005622</t>
  </si>
  <si>
    <t xml:space="preserve">PED005623</t>
  </si>
  <si>
    <t xml:space="preserve">PED005624</t>
  </si>
  <si>
    <t xml:space="preserve">PED005625</t>
  </si>
  <si>
    <t xml:space="preserve">PED005626</t>
  </si>
  <si>
    <t xml:space="preserve">PED005627</t>
  </si>
  <si>
    <t xml:space="preserve">PED005628</t>
  </si>
  <si>
    <t xml:space="preserve">PED005629</t>
  </si>
  <si>
    <t xml:space="preserve">PED005630</t>
  </si>
  <si>
    <t xml:space="preserve">PED005631</t>
  </si>
  <si>
    <t xml:space="preserve">PED005632</t>
  </si>
  <si>
    <t xml:space="preserve">PED005633</t>
  </si>
  <si>
    <t xml:space="preserve">PED005634</t>
  </si>
  <si>
    <t xml:space="preserve">PED005635</t>
  </si>
  <si>
    <t xml:space="preserve">PED005636</t>
  </si>
  <si>
    <t xml:space="preserve">PED005637</t>
  </si>
  <si>
    <t xml:space="preserve">PED005638</t>
  </si>
  <si>
    <t xml:space="preserve">PED005639</t>
  </si>
  <si>
    <t xml:space="preserve">PED005640</t>
  </si>
  <si>
    <t xml:space="preserve">PED005641</t>
  </si>
  <si>
    <t xml:space="preserve">PED005642</t>
  </si>
  <si>
    <t xml:space="preserve">PED005643</t>
  </si>
  <si>
    <t xml:space="preserve">PED005644</t>
  </si>
  <si>
    <t xml:space="preserve">PED005645</t>
  </si>
  <si>
    <t xml:space="preserve">PED005646</t>
  </si>
  <si>
    <t xml:space="preserve">PED005647</t>
  </si>
  <si>
    <t xml:space="preserve">PED005648</t>
  </si>
  <si>
    <t xml:space="preserve">PED005649</t>
  </si>
  <si>
    <t xml:space="preserve">PED005650</t>
  </si>
  <si>
    <t xml:space="preserve">PED005651</t>
  </si>
  <si>
    <t xml:space="preserve">PED005652</t>
  </si>
  <si>
    <t xml:space="preserve">PED005653</t>
  </si>
  <si>
    <t xml:space="preserve">PED005654</t>
  </si>
  <si>
    <t xml:space="preserve">PED005655</t>
  </si>
  <si>
    <t xml:space="preserve">PED005656</t>
  </si>
  <si>
    <t xml:space="preserve">PED005657</t>
  </si>
  <si>
    <t xml:space="preserve">PED005658</t>
  </si>
  <si>
    <t xml:space="preserve">PED005659</t>
  </si>
  <si>
    <t xml:space="preserve">PED005660</t>
  </si>
  <si>
    <t xml:space="preserve">PED005661</t>
  </si>
  <si>
    <t xml:space="preserve">PED005662</t>
  </si>
  <si>
    <t xml:space="preserve">PED005663</t>
  </si>
  <si>
    <t xml:space="preserve">PED005664</t>
  </si>
  <si>
    <t xml:space="preserve">PED005665</t>
  </si>
  <si>
    <t xml:space="preserve">PED005666</t>
  </si>
  <si>
    <t xml:space="preserve">PED005667</t>
  </si>
  <si>
    <t xml:space="preserve">PED005668</t>
  </si>
  <si>
    <t xml:space="preserve">PED005669</t>
  </si>
  <si>
    <t xml:space="preserve">PED005670</t>
  </si>
  <si>
    <t xml:space="preserve">PED005671</t>
  </si>
  <si>
    <t xml:space="preserve">PED005672</t>
  </si>
  <si>
    <t xml:space="preserve">PED005673</t>
  </si>
  <si>
    <t xml:space="preserve">PED005674</t>
  </si>
  <si>
    <t xml:space="preserve">PED005675</t>
  </si>
  <si>
    <t xml:space="preserve">PED005676</t>
  </si>
  <si>
    <t xml:space="preserve">PED005677</t>
  </si>
  <si>
    <t xml:space="preserve">PED005678</t>
  </si>
  <si>
    <t xml:space="preserve">PED005679</t>
  </si>
  <si>
    <t xml:space="preserve">PED005680</t>
  </si>
  <si>
    <t xml:space="preserve">PED005681</t>
  </si>
  <si>
    <t xml:space="preserve">PED005682</t>
  </si>
  <si>
    <t xml:space="preserve">PED005683</t>
  </si>
  <si>
    <t xml:space="preserve">PED005684</t>
  </si>
  <si>
    <t xml:space="preserve">PED005685</t>
  </si>
  <si>
    <t xml:space="preserve">PED005686</t>
  </si>
  <si>
    <t xml:space="preserve">PED005687</t>
  </si>
  <si>
    <t xml:space="preserve">PED005688</t>
  </si>
  <si>
    <t xml:space="preserve">PED005689</t>
  </si>
  <si>
    <t xml:space="preserve">PED005690</t>
  </si>
  <si>
    <t xml:space="preserve">PED005691</t>
  </si>
  <si>
    <t xml:space="preserve">PED005692</t>
  </si>
  <si>
    <t xml:space="preserve">PED005693</t>
  </si>
  <si>
    <t xml:space="preserve">PED005694</t>
  </si>
  <si>
    <t xml:space="preserve">PED005695</t>
  </si>
  <si>
    <t xml:space="preserve">PED005696</t>
  </si>
  <si>
    <t xml:space="preserve">PED005697</t>
  </si>
  <si>
    <t xml:space="preserve">PED005698</t>
  </si>
  <si>
    <t xml:space="preserve">PED005699</t>
  </si>
  <si>
    <t xml:space="preserve">PED005700</t>
  </si>
  <si>
    <t xml:space="preserve">PED005701</t>
  </si>
  <si>
    <t xml:space="preserve">PED005702</t>
  </si>
  <si>
    <t xml:space="preserve">PED005703</t>
  </si>
  <si>
    <t xml:space="preserve">PED005704</t>
  </si>
  <si>
    <t xml:space="preserve">PED005705</t>
  </si>
  <si>
    <t xml:space="preserve">PED005706</t>
  </si>
  <si>
    <t xml:space="preserve">PED005707</t>
  </si>
  <si>
    <t xml:space="preserve">PED005708</t>
  </si>
  <si>
    <t xml:space="preserve">PED005709</t>
  </si>
  <si>
    <t xml:space="preserve">PED005710</t>
  </si>
  <si>
    <t xml:space="preserve">PED005711</t>
  </si>
  <si>
    <t xml:space="preserve">PED005712</t>
  </si>
  <si>
    <t xml:space="preserve">PED005713</t>
  </si>
  <si>
    <t xml:space="preserve">PED005714</t>
  </si>
  <si>
    <t xml:space="preserve">PED005715</t>
  </si>
  <si>
    <t xml:space="preserve">PED005716</t>
  </si>
  <si>
    <t xml:space="preserve">PED005717</t>
  </si>
  <si>
    <t xml:space="preserve">PED005718</t>
  </si>
  <si>
    <t xml:space="preserve">PED005719</t>
  </si>
  <si>
    <t xml:space="preserve">PED005720</t>
  </si>
  <si>
    <t xml:space="preserve">PED005721</t>
  </si>
  <si>
    <t xml:space="preserve">PED005722</t>
  </si>
  <si>
    <t xml:space="preserve">PED005723</t>
  </si>
  <si>
    <t xml:space="preserve">PED005724</t>
  </si>
  <si>
    <t xml:space="preserve">PED005725</t>
  </si>
  <si>
    <t xml:space="preserve">PED005726</t>
  </si>
  <si>
    <t xml:space="preserve">PED005727</t>
  </si>
  <si>
    <t xml:space="preserve">PED005728</t>
  </si>
  <si>
    <t xml:space="preserve">PED005729</t>
  </si>
  <si>
    <t xml:space="preserve">PED005730</t>
  </si>
  <si>
    <t xml:space="preserve">PED005731</t>
  </si>
  <si>
    <t xml:space="preserve">PED005732</t>
  </si>
  <si>
    <t xml:space="preserve">PED005733</t>
  </si>
  <si>
    <t xml:space="preserve">PED005734</t>
  </si>
  <si>
    <t xml:space="preserve">PED005735</t>
  </si>
  <si>
    <t xml:space="preserve">PED005736</t>
  </si>
  <si>
    <t xml:space="preserve">PED005737</t>
  </si>
  <si>
    <t xml:space="preserve">PED005738</t>
  </si>
  <si>
    <t xml:space="preserve">PED005739</t>
  </si>
  <si>
    <t xml:space="preserve">PED005740</t>
  </si>
  <si>
    <t xml:space="preserve">PED005741</t>
  </si>
  <si>
    <t xml:space="preserve">PED005742</t>
  </si>
  <si>
    <t xml:space="preserve">PED005743</t>
  </si>
  <si>
    <t xml:space="preserve">PED005744</t>
  </si>
  <si>
    <t xml:space="preserve">PED005745</t>
  </si>
  <si>
    <t xml:space="preserve">PED005746</t>
  </si>
  <si>
    <t xml:space="preserve">PED005747</t>
  </si>
  <si>
    <t xml:space="preserve">PED005748</t>
  </si>
  <si>
    <t xml:space="preserve">PED005749</t>
  </si>
  <si>
    <t xml:space="preserve">PED005750</t>
  </si>
  <si>
    <t xml:space="preserve">PED005751</t>
  </si>
  <si>
    <t xml:space="preserve">PED005752</t>
  </si>
  <si>
    <t xml:space="preserve">PED005753</t>
  </si>
  <si>
    <t xml:space="preserve">PED005754</t>
  </si>
  <si>
    <t xml:space="preserve">PED005755</t>
  </si>
  <si>
    <t xml:space="preserve">PED005756</t>
  </si>
  <si>
    <t xml:space="preserve">PED005757</t>
  </si>
  <si>
    <t xml:space="preserve">PED005758</t>
  </si>
  <si>
    <t xml:space="preserve">PED005759</t>
  </si>
  <si>
    <t xml:space="preserve">PED005760</t>
  </si>
  <si>
    <t xml:space="preserve">PED005761</t>
  </si>
  <si>
    <t xml:space="preserve">PED005762</t>
  </si>
  <si>
    <t xml:space="preserve">PED005763</t>
  </si>
  <si>
    <t xml:space="preserve">PED005764</t>
  </si>
  <si>
    <t xml:space="preserve">PED005765</t>
  </si>
  <si>
    <t xml:space="preserve">PED005766</t>
  </si>
  <si>
    <t xml:space="preserve">PED005767</t>
  </si>
  <si>
    <t xml:space="preserve">PED005768</t>
  </si>
  <si>
    <t xml:space="preserve">PED005769</t>
  </si>
  <si>
    <t xml:space="preserve">PED005770</t>
  </si>
  <si>
    <t xml:space="preserve">PED005771</t>
  </si>
  <si>
    <t xml:space="preserve">PED005772</t>
  </si>
  <si>
    <t xml:space="preserve">PED005773</t>
  </si>
  <si>
    <t xml:space="preserve">PED005774</t>
  </si>
  <si>
    <t xml:space="preserve">PED005775</t>
  </si>
  <si>
    <t xml:space="preserve">PED005776</t>
  </si>
  <si>
    <t xml:space="preserve">PED005777</t>
  </si>
  <si>
    <t xml:space="preserve">PED005778</t>
  </si>
  <si>
    <t xml:space="preserve">PED005779</t>
  </si>
  <si>
    <t xml:space="preserve">PED005780</t>
  </si>
  <si>
    <t xml:space="preserve">PED005781</t>
  </si>
  <si>
    <t xml:space="preserve">PED005782</t>
  </si>
  <si>
    <t xml:space="preserve">PED005783</t>
  </si>
  <si>
    <t xml:space="preserve">PED005784</t>
  </si>
  <si>
    <t xml:space="preserve">PED005785</t>
  </si>
  <si>
    <t xml:space="preserve">PED005786</t>
  </si>
  <si>
    <t xml:space="preserve">PED005787</t>
  </si>
  <si>
    <t xml:space="preserve">PED005788</t>
  </si>
  <si>
    <t xml:space="preserve">PED005789</t>
  </si>
  <si>
    <t xml:space="preserve">PED005790</t>
  </si>
  <si>
    <t xml:space="preserve">PED005791</t>
  </si>
  <si>
    <t xml:space="preserve">PED005792</t>
  </si>
  <si>
    <t xml:space="preserve">PED005793</t>
  </si>
  <si>
    <t xml:space="preserve">PED005794</t>
  </si>
  <si>
    <t xml:space="preserve">PED005795</t>
  </si>
  <si>
    <t xml:space="preserve">PED005796</t>
  </si>
  <si>
    <t xml:space="preserve">PED005797</t>
  </si>
  <si>
    <t xml:space="preserve">PED005798</t>
  </si>
  <si>
    <t xml:space="preserve">PED005799</t>
  </si>
  <si>
    <t xml:space="preserve">PED005800</t>
  </si>
  <si>
    <t xml:space="preserve">PED005801</t>
  </si>
  <si>
    <t xml:space="preserve">PED005802</t>
  </si>
  <si>
    <t xml:space="preserve">PED005803</t>
  </si>
  <si>
    <t xml:space="preserve">PED005804</t>
  </si>
  <si>
    <t xml:space="preserve">PED005805</t>
  </si>
  <si>
    <t xml:space="preserve">PED005806</t>
  </si>
  <si>
    <t xml:space="preserve">PED005807</t>
  </si>
  <si>
    <t xml:space="preserve">PED005808</t>
  </si>
  <si>
    <t xml:space="preserve">PED005809</t>
  </si>
  <si>
    <t xml:space="preserve">PED005810</t>
  </si>
  <si>
    <t xml:space="preserve">PED005811</t>
  </si>
  <si>
    <t xml:space="preserve">PED005812</t>
  </si>
  <si>
    <t xml:space="preserve">PED005813</t>
  </si>
  <si>
    <t xml:space="preserve">PED005814</t>
  </si>
  <si>
    <t xml:space="preserve">PED005815</t>
  </si>
  <si>
    <t xml:space="preserve">PED005816</t>
  </si>
  <si>
    <t xml:space="preserve">PED005817</t>
  </si>
  <si>
    <t xml:space="preserve">PED005818</t>
  </si>
  <si>
    <t xml:space="preserve">PED005819</t>
  </si>
  <si>
    <t xml:space="preserve">PED005820</t>
  </si>
  <si>
    <t xml:space="preserve">PED005821</t>
  </si>
  <si>
    <t xml:space="preserve">PED005822</t>
  </si>
  <si>
    <t xml:space="preserve">PED005823</t>
  </si>
  <si>
    <t xml:space="preserve">PED005824</t>
  </si>
  <si>
    <t xml:space="preserve">PED005825</t>
  </si>
  <si>
    <t xml:space="preserve">PED005826</t>
  </si>
  <si>
    <t xml:space="preserve">PED005827</t>
  </si>
  <si>
    <t xml:space="preserve">PED005828</t>
  </si>
  <si>
    <t xml:space="preserve">PED005829</t>
  </si>
  <si>
    <t xml:space="preserve">PED005830</t>
  </si>
  <si>
    <t xml:space="preserve">PED005831</t>
  </si>
  <si>
    <t xml:space="preserve">PED005832</t>
  </si>
  <si>
    <t xml:space="preserve">PED005833</t>
  </si>
  <si>
    <t xml:space="preserve">PED005834</t>
  </si>
  <si>
    <t xml:space="preserve">PED005835</t>
  </si>
  <si>
    <t xml:space="preserve">PED005836</t>
  </si>
  <si>
    <t xml:space="preserve">PED005837</t>
  </si>
  <si>
    <t xml:space="preserve">PED005838</t>
  </si>
  <si>
    <t xml:space="preserve">PED005839</t>
  </si>
  <si>
    <t xml:space="preserve">PED005840</t>
  </si>
  <si>
    <t xml:space="preserve">PED005841</t>
  </si>
  <si>
    <t xml:space="preserve">PED005842</t>
  </si>
  <si>
    <t xml:space="preserve">PED005843</t>
  </si>
  <si>
    <t xml:space="preserve">PED005844</t>
  </si>
  <si>
    <t xml:space="preserve">PED005845</t>
  </si>
  <si>
    <t xml:space="preserve">PED005846</t>
  </si>
  <si>
    <t xml:space="preserve">PED005847</t>
  </si>
  <si>
    <t xml:space="preserve">PED005848</t>
  </si>
  <si>
    <t xml:space="preserve">PED005849</t>
  </si>
  <si>
    <t xml:space="preserve">PED005850</t>
  </si>
  <si>
    <t xml:space="preserve">PED005851</t>
  </si>
  <si>
    <t xml:space="preserve">PED005852</t>
  </si>
  <si>
    <t xml:space="preserve">PED005853</t>
  </si>
  <si>
    <t xml:space="preserve">PED005854</t>
  </si>
  <si>
    <t xml:space="preserve">PED005855</t>
  </si>
  <si>
    <t xml:space="preserve">PED005856</t>
  </si>
  <si>
    <t xml:space="preserve">PED005857</t>
  </si>
  <si>
    <t xml:space="preserve">PED005858</t>
  </si>
  <si>
    <t xml:space="preserve">PED005859</t>
  </si>
  <si>
    <t xml:space="preserve">PED005860</t>
  </si>
  <si>
    <t xml:space="preserve">PED005861</t>
  </si>
  <si>
    <t xml:space="preserve">PED005862</t>
  </si>
  <si>
    <t xml:space="preserve">PED005863</t>
  </si>
  <si>
    <t xml:space="preserve">PED005864</t>
  </si>
  <si>
    <t xml:space="preserve">PED005865</t>
  </si>
  <si>
    <t xml:space="preserve">PED005866</t>
  </si>
  <si>
    <t xml:space="preserve">PED005867</t>
  </si>
  <si>
    <t xml:space="preserve">PED005868</t>
  </si>
  <si>
    <t xml:space="preserve">PED005869</t>
  </si>
  <si>
    <t xml:space="preserve">PED005870</t>
  </si>
  <si>
    <t xml:space="preserve">PED005871</t>
  </si>
  <si>
    <t xml:space="preserve">PED005872</t>
  </si>
  <si>
    <t xml:space="preserve">PED005873</t>
  </si>
  <si>
    <t xml:space="preserve">PED005874</t>
  </si>
  <si>
    <t xml:space="preserve">PED005875</t>
  </si>
  <si>
    <t xml:space="preserve">PED005876</t>
  </si>
  <si>
    <t xml:space="preserve">PED005877</t>
  </si>
  <si>
    <t xml:space="preserve">PED005878</t>
  </si>
  <si>
    <t xml:space="preserve">PED005879</t>
  </si>
  <si>
    <t xml:space="preserve">PED005880</t>
  </si>
  <si>
    <t xml:space="preserve">PED005881</t>
  </si>
  <si>
    <t xml:space="preserve">PED005882</t>
  </si>
  <si>
    <t xml:space="preserve">PED005883</t>
  </si>
  <si>
    <t xml:space="preserve">PED005884</t>
  </si>
  <si>
    <t xml:space="preserve">PED005885</t>
  </si>
  <si>
    <t xml:space="preserve">PED005886</t>
  </si>
  <si>
    <t xml:space="preserve">PED005887</t>
  </si>
  <si>
    <t xml:space="preserve">PED005888</t>
  </si>
  <si>
    <t xml:space="preserve">PED005889</t>
  </si>
  <si>
    <t xml:space="preserve">PED005890</t>
  </si>
  <si>
    <t xml:space="preserve">PED005891</t>
  </si>
  <si>
    <t xml:space="preserve">PED005892</t>
  </si>
  <si>
    <t xml:space="preserve">PED005893</t>
  </si>
  <si>
    <t xml:space="preserve">PED005894</t>
  </si>
  <si>
    <t xml:space="preserve">PED005895</t>
  </si>
  <si>
    <t xml:space="preserve">PED005896</t>
  </si>
  <si>
    <t xml:space="preserve">PED005897</t>
  </si>
  <si>
    <t xml:space="preserve">PED005898</t>
  </si>
  <si>
    <t xml:space="preserve">PED005899</t>
  </si>
  <si>
    <t xml:space="preserve">PED005900</t>
  </si>
  <si>
    <t xml:space="preserve">PED005901</t>
  </si>
  <si>
    <t xml:space="preserve">PED005902</t>
  </si>
  <si>
    <t xml:space="preserve">PED005903</t>
  </si>
  <si>
    <t xml:space="preserve">PED005904</t>
  </si>
  <si>
    <t xml:space="preserve">PED005905</t>
  </si>
  <si>
    <t xml:space="preserve">PED005906</t>
  </si>
  <si>
    <t xml:space="preserve">PED005907</t>
  </si>
  <si>
    <t xml:space="preserve">PED005908</t>
  </si>
  <si>
    <t xml:space="preserve">PED005909</t>
  </si>
  <si>
    <t xml:space="preserve">PED005910</t>
  </si>
  <si>
    <t xml:space="preserve">PED005911</t>
  </si>
  <si>
    <t xml:space="preserve">PED005912</t>
  </si>
  <si>
    <t xml:space="preserve">PED005913</t>
  </si>
  <si>
    <t xml:space="preserve">PED005914</t>
  </si>
  <si>
    <t xml:space="preserve">PED005915</t>
  </si>
  <si>
    <t xml:space="preserve">PED005916</t>
  </si>
  <si>
    <t xml:space="preserve">Em trânsito</t>
  </si>
  <si>
    <t xml:space="preserve">PED005917</t>
  </si>
  <si>
    <t xml:space="preserve">PED005918</t>
  </si>
  <si>
    <t xml:space="preserve">PED005919</t>
  </si>
  <si>
    <t xml:space="preserve">PED005920</t>
  </si>
  <si>
    <t xml:space="preserve">PED005921</t>
  </si>
  <si>
    <t xml:space="preserve">PED005922</t>
  </si>
  <si>
    <t xml:space="preserve">PED005923</t>
  </si>
  <si>
    <t xml:space="preserve">PED005924</t>
  </si>
  <si>
    <t xml:space="preserve">PED005925</t>
  </si>
  <si>
    <t xml:space="preserve">PED005926</t>
  </si>
  <si>
    <t xml:space="preserve">PED005927</t>
  </si>
  <si>
    <t xml:space="preserve">PED005928</t>
  </si>
  <si>
    <t xml:space="preserve">PED005929</t>
  </si>
  <si>
    <t xml:space="preserve">PED005930</t>
  </si>
  <si>
    <t xml:space="preserve">PED005931</t>
  </si>
  <si>
    <t xml:space="preserve">PED005932</t>
  </si>
  <si>
    <t xml:space="preserve">PED005933</t>
  </si>
  <si>
    <t xml:space="preserve">PED005934</t>
  </si>
  <si>
    <t xml:space="preserve">PED005935</t>
  </si>
  <si>
    <t xml:space="preserve">PED005936</t>
  </si>
  <si>
    <t xml:space="preserve">PED005937</t>
  </si>
  <si>
    <t xml:space="preserve">PED005938</t>
  </si>
  <si>
    <t xml:space="preserve">PED005939</t>
  </si>
  <si>
    <t xml:space="preserve">PED005940</t>
  </si>
  <si>
    <t xml:space="preserve">PED005941</t>
  </si>
  <si>
    <t xml:space="preserve">PED005942</t>
  </si>
  <si>
    <t xml:space="preserve">PED005943</t>
  </si>
  <si>
    <t xml:space="preserve">PED005944</t>
  </si>
  <si>
    <t xml:space="preserve">PED005945</t>
  </si>
  <si>
    <t xml:space="preserve">PED005946</t>
  </si>
  <si>
    <t xml:space="preserve">PED005947</t>
  </si>
  <si>
    <t xml:space="preserve">PED005948</t>
  </si>
  <si>
    <t xml:space="preserve">PED005949</t>
  </si>
  <si>
    <t xml:space="preserve">PED005950</t>
  </si>
  <si>
    <t xml:space="preserve">PED005951</t>
  </si>
  <si>
    <t xml:space="preserve">PED005952</t>
  </si>
  <si>
    <t xml:space="preserve">PED005953</t>
  </si>
  <si>
    <t xml:space="preserve">PED005954</t>
  </si>
  <si>
    <t xml:space="preserve">PED005955</t>
  </si>
  <si>
    <t xml:space="preserve">PED005956</t>
  </si>
  <si>
    <t xml:space="preserve">PED005957</t>
  </si>
  <si>
    <t xml:space="preserve">PED005958</t>
  </si>
  <si>
    <t xml:space="preserve">PED005959</t>
  </si>
  <si>
    <t xml:space="preserve">PED005960</t>
  </si>
  <si>
    <t xml:space="preserve">PED005961</t>
  </si>
  <si>
    <t xml:space="preserve">PED005962</t>
  </si>
  <si>
    <t xml:space="preserve">PED005963</t>
  </si>
  <si>
    <t xml:space="preserve">PED005964</t>
  </si>
  <si>
    <t xml:space="preserve">PED005965</t>
  </si>
  <si>
    <t xml:space="preserve">PED005966</t>
  </si>
  <si>
    <t xml:space="preserve">PED005967</t>
  </si>
  <si>
    <t xml:space="preserve">PED005968</t>
  </si>
  <si>
    <t xml:space="preserve">PED005969</t>
  </si>
  <si>
    <t xml:space="preserve">PED005970</t>
  </si>
  <si>
    <t xml:space="preserve">PED005971</t>
  </si>
  <si>
    <t xml:space="preserve">PED005972</t>
  </si>
  <si>
    <t xml:space="preserve">PED005973</t>
  </si>
  <si>
    <t xml:space="preserve">PED005974</t>
  </si>
  <si>
    <t xml:space="preserve">PED005975</t>
  </si>
  <si>
    <t xml:space="preserve">PED005976</t>
  </si>
  <si>
    <t xml:space="preserve">PED005977</t>
  </si>
  <si>
    <t xml:space="preserve">PED005978</t>
  </si>
  <si>
    <t xml:space="preserve">PED005979</t>
  </si>
  <si>
    <t xml:space="preserve">PED005980</t>
  </si>
  <si>
    <t xml:space="preserve">PED005981</t>
  </si>
  <si>
    <t xml:space="preserve">PED005982</t>
  </si>
  <si>
    <t xml:space="preserve">PED005983</t>
  </si>
  <si>
    <t xml:space="preserve">PED005984</t>
  </si>
  <si>
    <t xml:space="preserve">PED005985</t>
  </si>
  <si>
    <t xml:space="preserve">PED005986</t>
  </si>
  <si>
    <t xml:space="preserve">PED005987</t>
  </si>
  <si>
    <t xml:space="preserve">PED005988</t>
  </si>
  <si>
    <t xml:space="preserve">PED005989</t>
  </si>
  <si>
    <t xml:space="preserve">PED005990</t>
  </si>
  <si>
    <t xml:space="preserve">PED005991</t>
  </si>
  <si>
    <t xml:space="preserve">NF_Entrada</t>
  </si>
  <si>
    <t xml:space="preserve">Data_Entrada</t>
  </si>
  <si>
    <t xml:space="preserve">NF00001</t>
  </si>
  <si>
    <t xml:space="preserve">NF00002</t>
  </si>
  <si>
    <t xml:space="preserve">NF00003</t>
  </si>
  <si>
    <t xml:space="preserve">NF00004</t>
  </si>
  <si>
    <t xml:space="preserve">NF00005</t>
  </si>
  <si>
    <t xml:space="preserve">NF00006</t>
  </si>
  <si>
    <t xml:space="preserve">NF00007</t>
  </si>
  <si>
    <t xml:space="preserve">NF00008</t>
  </si>
  <si>
    <t xml:space="preserve">NF00009</t>
  </si>
  <si>
    <t xml:space="preserve">NF00010</t>
  </si>
  <si>
    <t xml:space="preserve">NF00011</t>
  </si>
  <si>
    <t xml:space="preserve">NF00012</t>
  </si>
  <si>
    <t xml:space="preserve">NF00013</t>
  </si>
  <si>
    <t xml:space="preserve">NF00014</t>
  </si>
  <si>
    <t xml:space="preserve">NF00015</t>
  </si>
  <si>
    <t xml:space="preserve">NF00016</t>
  </si>
  <si>
    <t xml:space="preserve">NF00017</t>
  </si>
  <si>
    <t xml:space="preserve">NF00018</t>
  </si>
  <si>
    <t xml:space="preserve">NF00019</t>
  </si>
  <si>
    <t xml:space="preserve">NF00020</t>
  </si>
  <si>
    <t xml:space="preserve">NF00021</t>
  </si>
  <si>
    <t xml:space="preserve">NF00022</t>
  </si>
  <si>
    <t xml:space="preserve">NF00023</t>
  </si>
  <si>
    <t xml:space="preserve">NF00024</t>
  </si>
  <si>
    <t xml:space="preserve">NF00025</t>
  </si>
  <si>
    <t xml:space="preserve">NF00026</t>
  </si>
  <si>
    <t xml:space="preserve">NF00027</t>
  </si>
  <si>
    <t xml:space="preserve">NF00028</t>
  </si>
  <si>
    <t xml:space="preserve">NF00029</t>
  </si>
  <si>
    <t xml:space="preserve">NF00030</t>
  </si>
  <si>
    <t xml:space="preserve">NF00031</t>
  </si>
  <si>
    <t xml:space="preserve">NF00032</t>
  </si>
  <si>
    <t xml:space="preserve">NF00033</t>
  </si>
  <si>
    <t xml:space="preserve">NF00034</t>
  </si>
  <si>
    <t xml:space="preserve">NF00035</t>
  </si>
  <si>
    <t xml:space="preserve">NF00036</t>
  </si>
  <si>
    <t xml:space="preserve">NF00037</t>
  </si>
  <si>
    <t xml:space="preserve">NF00038</t>
  </si>
  <si>
    <t xml:space="preserve">NF00039</t>
  </si>
  <si>
    <t xml:space="preserve">NF00040</t>
  </si>
  <si>
    <t xml:space="preserve">NF00041</t>
  </si>
  <si>
    <t xml:space="preserve">NF00042</t>
  </si>
  <si>
    <t xml:space="preserve">NF00043</t>
  </si>
  <si>
    <t xml:space="preserve">NF00044</t>
  </si>
  <si>
    <t xml:space="preserve">NF00045</t>
  </si>
  <si>
    <t xml:space="preserve">NF00046</t>
  </si>
  <si>
    <t xml:space="preserve">NF00047</t>
  </si>
  <si>
    <t xml:space="preserve">NF00048</t>
  </si>
  <si>
    <t xml:space="preserve">NF00049</t>
  </si>
  <si>
    <t xml:space="preserve">NF00050</t>
  </si>
  <si>
    <t xml:space="preserve">NF00051</t>
  </si>
  <si>
    <t xml:space="preserve">NF00052</t>
  </si>
  <si>
    <t xml:space="preserve">NF00053</t>
  </si>
  <si>
    <t xml:space="preserve">NF00054</t>
  </si>
  <si>
    <t xml:space="preserve">NF00055</t>
  </si>
  <si>
    <t xml:space="preserve">NF00056</t>
  </si>
  <si>
    <t xml:space="preserve">NF00057</t>
  </si>
  <si>
    <t xml:space="preserve">NF00058</t>
  </si>
  <si>
    <t xml:space="preserve">NF00059</t>
  </si>
  <si>
    <t xml:space="preserve">NF00060</t>
  </si>
  <si>
    <t xml:space="preserve">NF00061</t>
  </si>
  <si>
    <t xml:space="preserve">NF00062</t>
  </si>
  <si>
    <t xml:space="preserve">NF00063</t>
  </si>
  <si>
    <t xml:space="preserve">NF00064</t>
  </si>
  <si>
    <t xml:space="preserve">NF00065</t>
  </si>
  <si>
    <t xml:space="preserve">NF00066</t>
  </si>
  <si>
    <t xml:space="preserve">NF00067</t>
  </si>
  <si>
    <t xml:space="preserve">NF00068</t>
  </si>
  <si>
    <t xml:space="preserve">NF00069</t>
  </si>
  <si>
    <t xml:space="preserve">NF00070</t>
  </si>
  <si>
    <t xml:space="preserve">NF00071</t>
  </si>
  <si>
    <t xml:space="preserve">NF00072</t>
  </si>
  <si>
    <t xml:space="preserve">NF00073</t>
  </si>
  <si>
    <t xml:space="preserve">NF00074</t>
  </si>
  <si>
    <t xml:space="preserve">NF00075</t>
  </si>
  <si>
    <t xml:space="preserve">NF00076</t>
  </si>
  <si>
    <t xml:space="preserve">NF00077</t>
  </si>
  <si>
    <t xml:space="preserve">NF00078</t>
  </si>
  <si>
    <t xml:space="preserve">NF00079</t>
  </si>
  <si>
    <t xml:space="preserve">NF00080</t>
  </si>
  <si>
    <t xml:space="preserve">NF00081</t>
  </si>
  <si>
    <t xml:space="preserve">NF00082</t>
  </si>
  <si>
    <t xml:space="preserve">NF00083</t>
  </si>
  <si>
    <t xml:space="preserve">NF00084</t>
  </si>
  <si>
    <t xml:space="preserve">NF00085</t>
  </si>
  <si>
    <t xml:space="preserve">NF00086</t>
  </si>
  <si>
    <t xml:space="preserve">NF00087</t>
  </si>
  <si>
    <t xml:space="preserve">NF00088</t>
  </si>
  <si>
    <t xml:space="preserve">NF00089</t>
  </si>
  <si>
    <t xml:space="preserve">NF00090</t>
  </si>
  <si>
    <t xml:space="preserve">NF00091</t>
  </si>
  <si>
    <t xml:space="preserve">NF00092</t>
  </si>
  <si>
    <t xml:space="preserve">NF00093</t>
  </si>
  <si>
    <t xml:space="preserve">NF00094</t>
  </si>
  <si>
    <t xml:space="preserve">NF00095</t>
  </si>
  <si>
    <t xml:space="preserve">NF00096</t>
  </si>
  <si>
    <t xml:space="preserve">NF00097</t>
  </si>
  <si>
    <t xml:space="preserve">NF00098</t>
  </si>
  <si>
    <t xml:space="preserve">NF00099</t>
  </si>
  <si>
    <t xml:space="preserve">NF00100</t>
  </si>
  <si>
    <t xml:space="preserve">NF00101</t>
  </si>
  <si>
    <t xml:space="preserve">NF00102</t>
  </si>
  <si>
    <t xml:space="preserve">NF00103</t>
  </si>
  <si>
    <t xml:space="preserve">NF00104</t>
  </si>
  <si>
    <t xml:space="preserve">NF00105</t>
  </si>
  <si>
    <t xml:space="preserve">NF00106</t>
  </si>
  <si>
    <t xml:space="preserve">NF00107</t>
  </si>
  <si>
    <t xml:space="preserve">NF00108</t>
  </si>
  <si>
    <t xml:space="preserve">NF00109</t>
  </si>
  <si>
    <t xml:space="preserve">NF00110</t>
  </si>
  <si>
    <t xml:space="preserve">NF00111</t>
  </si>
  <si>
    <t xml:space="preserve">NF00112</t>
  </si>
  <si>
    <t xml:space="preserve">NF00113</t>
  </si>
  <si>
    <t xml:space="preserve">NF00114</t>
  </si>
  <si>
    <t xml:space="preserve">NF00115</t>
  </si>
  <si>
    <t xml:space="preserve">NF00116</t>
  </si>
  <si>
    <t xml:space="preserve">NF00117</t>
  </si>
  <si>
    <t xml:space="preserve">NF00118</t>
  </si>
  <si>
    <t xml:space="preserve">NF00119</t>
  </si>
  <si>
    <t xml:space="preserve">NF00120</t>
  </si>
  <si>
    <t xml:space="preserve">NF00121</t>
  </si>
  <si>
    <t xml:space="preserve">NF00122</t>
  </si>
  <si>
    <t xml:space="preserve">NF00123</t>
  </si>
  <si>
    <t xml:space="preserve">NF00124</t>
  </si>
  <si>
    <t xml:space="preserve">NF00125</t>
  </si>
  <si>
    <t xml:space="preserve">NF00126</t>
  </si>
  <si>
    <t xml:space="preserve">NF00127</t>
  </si>
  <si>
    <t xml:space="preserve">NF00128</t>
  </si>
  <si>
    <t xml:space="preserve">NF00129</t>
  </si>
  <si>
    <t xml:space="preserve">NF00130</t>
  </si>
  <si>
    <t xml:space="preserve">NF00131</t>
  </si>
  <si>
    <t xml:space="preserve">NF00132</t>
  </si>
  <si>
    <t xml:space="preserve">NF00133</t>
  </si>
  <si>
    <t xml:space="preserve">NF00134</t>
  </si>
  <si>
    <t xml:space="preserve">NF00135</t>
  </si>
  <si>
    <t xml:space="preserve">NF00136</t>
  </si>
  <si>
    <t xml:space="preserve">NF00137</t>
  </si>
  <si>
    <t xml:space="preserve">NF00138</t>
  </si>
  <si>
    <t xml:space="preserve">NF00139</t>
  </si>
  <si>
    <t xml:space="preserve">NF00140</t>
  </si>
  <si>
    <t xml:space="preserve">NF00141</t>
  </si>
  <si>
    <t xml:space="preserve">NF00142</t>
  </si>
  <si>
    <t xml:space="preserve">NF00143</t>
  </si>
  <si>
    <t xml:space="preserve">NF00144</t>
  </si>
  <si>
    <t xml:space="preserve">NF00145</t>
  </si>
  <si>
    <t xml:space="preserve">NF00146</t>
  </si>
  <si>
    <t xml:space="preserve">NF00147</t>
  </si>
  <si>
    <t xml:space="preserve">NF00148</t>
  </si>
  <si>
    <t xml:space="preserve">NF00149</t>
  </si>
  <si>
    <t xml:space="preserve">NF00150</t>
  </si>
  <si>
    <t xml:space="preserve">NF00151</t>
  </si>
  <si>
    <t xml:space="preserve">NF00152</t>
  </si>
  <si>
    <t xml:space="preserve">NF00153</t>
  </si>
  <si>
    <t xml:space="preserve">NF00154</t>
  </si>
  <si>
    <t xml:space="preserve">Estoque_Inicial</t>
  </si>
  <si>
    <t xml:space="preserve">Entradas</t>
  </si>
  <si>
    <t xml:space="preserve">Saidas</t>
  </si>
  <si>
    <t xml:space="preserve">Estoque_Atual</t>
  </si>
  <si>
    <t xml:space="preserve">Valor_em_Estoque</t>
  </si>
  <si>
    <t xml:space="preserve">cod cliente</t>
  </si>
  <si>
    <t xml:space="preserve">NOME CLIENTE</t>
  </si>
  <si>
    <t xml:space="preserve">e-mail</t>
  </si>
  <si>
    <t xml:space="preserve">Telefone</t>
  </si>
  <si>
    <t xml:space="preserve">cidade</t>
  </si>
  <si>
    <t xml:space="preserve">Estado</t>
  </si>
  <si>
    <t xml:space="preserve">dt cadastro</t>
  </si>
  <si>
    <t xml:space="preserve">Total Gasto</t>
  </si>
  <si>
    <t xml:space="preserve">JOAO.ROCHA121@EXEMPLO.COM</t>
  </si>
  <si>
    <t xml:space="preserve">47 967564075</t>
  </si>
  <si>
    <t xml:space="preserve">rj</t>
  </si>
  <si>
    <t xml:space="preserve">16.11.2025</t>
  </si>
  <si>
    <t xml:space="preserve">  Marcos Ferreira </t>
  </si>
  <si>
    <t xml:space="preserve">+5554983708516</t>
  </si>
  <si>
    <t xml:space="preserve">são paulo</t>
  </si>
  <si>
    <t xml:space="preserve">2024-12-20</t>
  </si>
  <si>
    <t xml:space="preserve">Juliana  Dias</t>
  </si>
  <si>
    <t xml:space="preserve">JULIANA.DIAS279@EXEMPLO.COM</t>
  </si>
  <si>
    <t xml:space="preserve">72915093895</t>
  </si>
  <si>
    <t xml:space="preserve">Florianopolis</t>
  </si>
  <si>
    <t xml:space="preserve">sc</t>
  </si>
  <si>
    <t xml:space="preserve">2024-02-07</t>
  </si>
  <si>
    <t xml:space="preserve">EDUARDO MARTINS</t>
  </si>
  <si>
    <t xml:space="preserve">+5550947694644</t>
  </si>
  <si>
    <t xml:space="preserve">sp</t>
  </si>
  <si>
    <t xml:space="preserve">11-12-24</t>
  </si>
  <si>
    <t xml:space="preserve">R$ 2.107,69</t>
  </si>
  <si>
    <t xml:space="preserve">gustavo barbosa</t>
  </si>
  <si>
    <t xml:space="preserve">91979134530</t>
  </si>
  <si>
    <t xml:space="preserve">curitiba</t>
  </si>
  <si>
    <t xml:space="preserve">11.05.2024</t>
  </si>
  <si>
    <t xml:space="preserve">Lucas  Pereira</t>
  </si>
  <si>
    <t xml:space="preserve">58 932678625</t>
  </si>
  <si>
    <t xml:space="preserve">09-10-24</t>
  </si>
  <si>
    <t xml:space="preserve">  Natália Moreira </t>
  </si>
  <si>
    <t xml:space="preserve">NATALIA.MOREIRA348@EXEMPLO.COM</t>
  </si>
  <si>
    <t xml:space="preserve">(75) 92108-4181</t>
  </si>
  <si>
    <t xml:space="preserve">10.08.2024</t>
  </si>
  <si>
    <t xml:space="preserve">FERNANDA COSTA</t>
  </si>
  <si>
    <t xml:space="preserve">19965267342</t>
  </si>
  <si>
    <t xml:space="preserve">florianópolis</t>
  </si>
  <si>
    <t xml:space="preserve">06-10-24</t>
  </si>
  <si>
    <t xml:space="preserve">620,12</t>
  </si>
  <si>
    <t xml:space="preserve">thiago silva</t>
  </si>
  <si>
    <t xml:space="preserve">+5592978996022</t>
  </si>
  <si>
    <t xml:space="preserve">05-06-25</t>
  </si>
  <si>
    <t xml:space="preserve">2706,02</t>
  </si>
  <si>
    <t xml:space="preserve">(53) 91663-7800</t>
  </si>
  <si>
    <t xml:space="preserve">SÃO PAULO</t>
  </si>
  <si>
    <t xml:space="preserve">2026-04-10</t>
  </si>
  <si>
    <t xml:space="preserve">574,34</t>
  </si>
  <si>
    <t xml:space="preserve">Beatriz  Moreira</t>
  </si>
  <si>
    <t xml:space="preserve">55 959829789</t>
  </si>
  <si>
    <t xml:space="preserve">df</t>
  </si>
  <si>
    <t xml:space="preserve">26-03-26</t>
  </si>
  <si>
    <t xml:space="preserve">  Igor Santos </t>
  </si>
  <si>
    <t xml:space="preserve">IGOR.SANTOS184@EXEMPLO.COM</t>
  </si>
  <si>
    <t xml:space="preserve">(56) 97674-1115</t>
  </si>
  <si>
    <t xml:space="preserve">rio de janeiro</t>
  </si>
  <si>
    <t xml:space="preserve">Rio</t>
  </si>
  <si>
    <t xml:space="preserve">26-03-25</t>
  </si>
  <si>
    <t xml:space="preserve">patrícia rodrigues</t>
  </si>
  <si>
    <t xml:space="preserve">PATRICIA.RODRIGUES272@EXEMPLO.COM</t>
  </si>
  <si>
    <t xml:space="preserve">(54) 96211-7028</t>
  </si>
  <si>
    <t xml:space="preserve">14.07.2024</t>
  </si>
  <si>
    <t xml:space="preserve">R$ 2.962,41</t>
  </si>
  <si>
    <t xml:space="preserve">FERNANDA FERREIRA</t>
  </si>
  <si>
    <t xml:space="preserve">58974095600</t>
  </si>
  <si>
    <t xml:space="preserve">06-05-25</t>
  </si>
  <si>
    <t xml:space="preserve">mariana rodrigues</t>
  </si>
  <si>
    <t xml:space="preserve">MARIANA.RODRIGUES376@EXEMPLO.COM</t>
  </si>
  <si>
    <t xml:space="preserve">+5581935183668</t>
  </si>
  <si>
    <t xml:space="preserve">30-01-26</t>
  </si>
  <si>
    <t xml:space="preserve">1974,11</t>
  </si>
  <si>
    <t xml:space="preserve">  Igor Costa </t>
  </si>
  <si>
    <t xml:space="preserve">91 991853041</t>
  </si>
  <si>
    <t xml:space="preserve">30.04.2025</t>
  </si>
  <si>
    <t xml:space="preserve">R$ 1.257,90</t>
  </si>
  <si>
    <t xml:space="preserve">  Pedro Lima </t>
  </si>
  <si>
    <t xml:space="preserve">82933354305</t>
  </si>
  <si>
    <t xml:space="preserve">20/09/2025</t>
  </si>
  <si>
    <t xml:space="preserve">81 928412764</t>
  </si>
  <si>
    <t xml:space="preserve">03-03-26</t>
  </si>
  <si>
    <t xml:space="preserve">R$ 2.425,23</t>
  </si>
  <si>
    <t xml:space="preserve">ANDRÉ ALMEIDA</t>
  </si>
  <si>
    <t xml:space="preserve">(96) 93744-9486</t>
  </si>
  <si>
    <t xml:space="preserve">pr</t>
  </si>
  <si>
    <t xml:space="preserve">2025-02-10</t>
  </si>
  <si>
    <t xml:space="preserve">R$ 2.337,62</t>
  </si>
  <si>
    <t xml:space="preserve">Juliana  Rocha</t>
  </si>
  <si>
    <t xml:space="preserve">(14) 94299-1205</t>
  </si>
  <si>
    <t xml:space="preserve">2024-12-10</t>
  </si>
  <si>
    <t xml:space="preserve">R$ 2.071,53</t>
  </si>
  <si>
    <t xml:space="preserve">IGOR MOREIRA</t>
  </si>
  <si>
    <t xml:space="preserve">IGOR.MOREIRA33@EXEMPLO.COM</t>
  </si>
  <si>
    <t xml:space="preserve">+5563982675830</t>
  </si>
  <si>
    <t xml:space="preserve">pe</t>
  </si>
  <si>
    <t xml:space="preserve">27.07.2024</t>
  </si>
  <si>
    <t xml:space="preserve">R$ 2.464,60</t>
  </si>
  <si>
    <t xml:space="preserve">RAFAEL SOUZA</t>
  </si>
  <si>
    <t xml:space="preserve">(34) 98696-9636</t>
  </si>
  <si>
    <t xml:space="preserve">07/07/2025</t>
  </si>
  <si>
    <t xml:space="preserve">+5577954289421</t>
  </si>
  <si>
    <t xml:space="preserve">RIO DE JANEIRO</t>
  </si>
  <si>
    <t xml:space="preserve">04/07/2025</t>
  </si>
  <si>
    <t xml:space="preserve">Daniel  Oliveira</t>
  </si>
  <si>
    <t xml:space="preserve">(40) 95592-6674</t>
  </si>
  <si>
    <t xml:space="preserve">22-05-24</t>
  </si>
  <si>
    <t xml:space="preserve">R$ 866,61</t>
  </si>
  <si>
    <t xml:space="preserve">ANDRÉ SILVA</t>
  </si>
  <si>
    <t xml:space="preserve">14 979294176</t>
  </si>
  <si>
    <t xml:space="preserve">BELÉM</t>
  </si>
  <si>
    <t xml:space="preserve">02.10.2025</t>
  </si>
  <si>
    <t xml:space="preserve">  Pedro Almeida </t>
  </si>
  <si>
    <t xml:space="preserve">30950032459</t>
  </si>
  <si>
    <t xml:space="preserve">campinas</t>
  </si>
  <si>
    <t xml:space="preserve">2024-08-07</t>
  </si>
  <si>
    <t xml:space="preserve">THIAGO ROCHA</t>
  </si>
  <si>
    <t xml:space="preserve">(69) 96670-2184</t>
  </si>
  <si>
    <t xml:space="preserve">01-08-24</t>
  </si>
  <si>
    <t xml:space="preserve">R$ 2.616,63</t>
  </si>
  <si>
    <t xml:space="preserve">rafael souza</t>
  </si>
  <si>
    <t xml:space="preserve">+5523978432287</t>
  </si>
  <si>
    <t xml:space="preserve">Minas</t>
  </si>
  <si>
    <t xml:space="preserve">02.12.2024</t>
  </si>
  <si>
    <t xml:space="preserve">2667,6</t>
  </si>
  <si>
    <t xml:space="preserve">RAFAEL.LOPES385@EXEMPLO.COM</t>
  </si>
  <si>
    <t xml:space="preserve">(71) 92369-4168</t>
  </si>
  <si>
    <t xml:space="preserve">21-02-26</t>
  </si>
  <si>
    <t xml:space="preserve">ANDRÉ GOMES</t>
  </si>
  <si>
    <t xml:space="preserve">29945342785</t>
  </si>
  <si>
    <t xml:space="preserve">goiânia</t>
  </si>
  <si>
    <t xml:space="preserve">25-11-25</t>
  </si>
  <si>
    <t xml:space="preserve">  André Lopes </t>
  </si>
  <si>
    <t xml:space="preserve">62957011688</t>
  </si>
  <si>
    <t xml:space="preserve">10.11.2024</t>
  </si>
  <si>
    <t xml:space="preserve">NATÁLIA SANTOS</t>
  </si>
  <si>
    <t xml:space="preserve">+5538911951061</t>
  </si>
  <si>
    <t xml:space="preserve">10-10-24</t>
  </si>
  <si>
    <t xml:space="preserve">R$ 2.926,01</t>
  </si>
  <si>
    <t xml:space="preserve">  Juliana Alves </t>
  </si>
  <si>
    <t xml:space="preserve">54 977728722</t>
  </si>
  <si>
    <t xml:space="preserve">18.01.2025</t>
  </si>
  <si>
    <t xml:space="preserve">Henrique  Gomes</t>
  </si>
  <si>
    <t xml:space="preserve">22 981582323</t>
  </si>
  <si>
    <t xml:space="preserve">belo horizonte</t>
  </si>
  <si>
    <t xml:space="preserve">mg</t>
  </si>
  <si>
    <t xml:space="preserve">02.11.2025</t>
  </si>
  <si>
    <t xml:space="preserve">PATRÍCIA CARVALHO</t>
  </si>
  <si>
    <t xml:space="preserve">+5593956615441</t>
  </si>
  <si>
    <t xml:space="preserve">18.07.2024</t>
  </si>
  <si>
    <t xml:space="preserve">andré rodrigues</t>
  </si>
  <si>
    <t xml:space="preserve">(56) 99991-9746</t>
  </si>
  <si>
    <t xml:space="preserve">06.01.2026</t>
  </si>
  <si>
    <t xml:space="preserve">2032,48</t>
  </si>
  <si>
    <t xml:space="preserve">HENRIQUE ROCHA</t>
  </si>
  <si>
    <t xml:space="preserve">HENRIQUE.ROCHA224@EXEMPLO.COM</t>
  </si>
  <si>
    <t xml:space="preserve">+5582997756551</t>
  </si>
  <si>
    <t xml:space="preserve">2026-02-14</t>
  </si>
  <si>
    <t xml:space="preserve">  Felipe Barbosa </t>
  </si>
  <si>
    <t xml:space="preserve">(29) 97103-9076</t>
  </si>
  <si>
    <t xml:space="preserve">02/09/2024</t>
  </si>
  <si>
    <t xml:space="preserve">2102,01</t>
  </si>
  <si>
    <t xml:space="preserve">MARIANA DIAS</t>
  </si>
  <si>
    <t xml:space="preserve">+5512940872547</t>
  </si>
  <si>
    <t xml:space="preserve">manaus</t>
  </si>
  <si>
    <t xml:space="preserve">am</t>
  </si>
  <si>
    <t xml:space="preserve">25-08-24</t>
  </si>
  <si>
    <t xml:space="preserve">+5572952579059</t>
  </si>
  <si>
    <t xml:space="preserve">01.04.2026</t>
  </si>
  <si>
    <t xml:space="preserve">R$ 1.056,02</t>
  </si>
  <si>
    <t xml:space="preserve">  Lucas Dias </t>
  </si>
  <si>
    <t xml:space="preserve">76 944285662</t>
  </si>
  <si>
    <t xml:space="preserve">28/08/2025</t>
  </si>
  <si>
    <t xml:space="preserve">1866,68</t>
  </si>
  <si>
    <t xml:space="preserve">  Larissa Ferreira </t>
  </si>
  <si>
    <t xml:space="preserve">51964226390</t>
  </si>
  <si>
    <t xml:space="preserve">2025-11-23</t>
  </si>
  <si>
    <t xml:space="preserve">334,28</t>
  </si>
  <si>
    <t xml:space="preserve">VINÍCIUS SANTOS</t>
  </si>
  <si>
    <t xml:space="preserve">26911043262</t>
  </si>
  <si>
    <t xml:space="preserve">FLORIANÓPOLIS</t>
  </si>
  <si>
    <t xml:space="preserve">2026-05-13</t>
  </si>
  <si>
    <t xml:space="preserve">2591,13</t>
  </si>
  <si>
    <t xml:space="preserve">mariana ribeiro</t>
  </si>
  <si>
    <t xml:space="preserve">57 950357951</t>
  </si>
  <si>
    <t xml:space="preserve">31-03-24</t>
  </si>
  <si>
    <t xml:space="preserve">2067,74</t>
  </si>
  <si>
    <t xml:space="preserve">vanessa alves</t>
  </si>
  <si>
    <t xml:space="preserve">+5517970794462</t>
  </si>
  <si>
    <t xml:space="preserve">23/03/2024</t>
  </si>
  <si>
    <t xml:space="preserve">60 943544594</t>
  </si>
  <si>
    <t xml:space="preserve">14-12-23</t>
  </si>
  <si>
    <t xml:space="preserve">R$ 416,39</t>
  </si>
  <si>
    <t xml:space="preserve">  Natália Ribeiro </t>
  </si>
  <si>
    <t xml:space="preserve">76 976259537</t>
  </si>
  <si>
    <t xml:space="preserve">08-10-25</t>
  </si>
  <si>
    <t xml:space="preserve">patrícia alves</t>
  </si>
  <si>
    <t xml:space="preserve">46919876557</t>
  </si>
  <si>
    <t xml:space="preserve">19-02-24</t>
  </si>
  <si>
    <t xml:space="preserve">+5576968151699</t>
  </si>
  <si>
    <t xml:space="preserve">19/04/2026</t>
  </si>
  <si>
    <t xml:space="preserve">MARIANA LOPES</t>
  </si>
  <si>
    <t xml:space="preserve">(26) 98499-2785</t>
  </si>
  <si>
    <t xml:space="preserve">R$ 419,24</t>
  </si>
  <si>
    <t xml:space="preserve">mariana lopes</t>
  </si>
  <si>
    <t xml:space="preserve">(40) 97363-2587</t>
  </si>
  <si>
    <t xml:space="preserve">25/06/2025</t>
  </si>
  <si>
    <t xml:space="preserve">2179,34</t>
  </si>
  <si>
    <t xml:space="preserve">(31) 97780-3691</t>
  </si>
  <si>
    <t xml:space="preserve">BELO HORIZONTE</t>
  </si>
  <si>
    <t xml:space="preserve">10-05-26</t>
  </si>
  <si>
    <t xml:space="preserve">Carlos  Dias</t>
  </si>
  <si>
    <t xml:space="preserve">99 927693214</t>
  </si>
  <si>
    <t xml:space="preserve">15/01/2025</t>
  </si>
  <si>
    <t xml:space="preserve">2503,61</t>
  </si>
  <si>
    <t xml:space="preserve">  Rafael Rodrigues </t>
  </si>
  <si>
    <t xml:space="preserve">RAFAEL.RODRIGUES3@EXEMPLO.COM</t>
  </si>
  <si>
    <t xml:space="preserve">(39) 96555-1874</t>
  </si>
  <si>
    <t xml:space="preserve">2024-07-07</t>
  </si>
  <si>
    <t xml:space="preserve">R$ 385,31</t>
  </si>
  <si>
    <t xml:space="preserve">juliana lima</t>
  </si>
  <si>
    <t xml:space="preserve">(50) 94765-1862</t>
  </si>
  <si>
    <t xml:space="preserve">30-06-24</t>
  </si>
  <si>
    <t xml:space="preserve">R$ 2.396,34</t>
  </si>
  <si>
    <t xml:space="preserve">17 971993964</t>
  </si>
  <si>
    <t xml:space="preserve">18.08.2025</t>
  </si>
  <si>
    <t xml:space="preserve">GUSTAVO.LIMA90@EXEMPLO.COM</t>
  </si>
  <si>
    <t xml:space="preserve">19 972391186</t>
  </si>
  <si>
    <t xml:space="preserve">RECIFE</t>
  </si>
  <si>
    <t xml:space="preserve">28-03-26</t>
  </si>
  <si>
    <t xml:space="preserve">GABRIELA OLIVEIRA</t>
  </si>
  <si>
    <t xml:space="preserve">+5596985418783</t>
  </si>
  <si>
    <t xml:space="preserve">29/04/2025</t>
  </si>
  <si>
    <t xml:space="preserve">1552,67</t>
  </si>
  <si>
    <t xml:space="preserve">joão costa</t>
  </si>
  <si>
    <t xml:space="preserve">36985533266</t>
  </si>
  <si>
    <t xml:space="preserve">porto alegre</t>
  </si>
  <si>
    <t xml:space="preserve">24.12.2023</t>
  </si>
  <si>
    <t xml:space="preserve">R$ 2.712,06</t>
  </si>
  <si>
    <t xml:space="preserve">+5523969532980</t>
  </si>
  <si>
    <t xml:space="preserve">11/04/2024</t>
  </si>
  <si>
    <t xml:space="preserve">2132,62</t>
  </si>
  <si>
    <t xml:space="preserve">(43) 99986-3847</t>
  </si>
  <si>
    <t xml:space="preserve">CAMPINAS</t>
  </si>
  <si>
    <t xml:space="preserve">31.01.2024</t>
  </si>
  <si>
    <t xml:space="preserve">BEATRIZ.LIMA155@EXEMPLO.COM</t>
  </si>
  <si>
    <t xml:space="preserve">88 958261081</t>
  </si>
  <si>
    <t xml:space="preserve">2026-01-17</t>
  </si>
  <si>
    <t xml:space="preserve">ISABELA BARBOSA</t>
  </si>
  <si>
    <t xml:space="preserve">ISABELA.BARBOSA400@EXEMPLO.COM</t>
  </si>
  <si>
    <t xml:space="preserve">85 964146514</t>
  </si>
  <si>
    <t xml:space="preserve">2024-10-14</t>
  </si>
  <si>
    <t xml:space="preserve">R$ 1.178,59</t>
  </si>
  <si>
    <t xml:space="preserve">  Igor Moreira </t>
  </si>
  <si>
    <t xml:space="preserve">59 923968716</t>
  </si>
  <si>
    <t xml:space="preserve">rs</t>
  </si>
  <si>
    <t xml:space="preserve">22/08/2025</t>
  </si>
  <si>
    <t xml:space="preserve">R$ 1.493,32</t>
  </si>
  <si>
    <t xml:space="preserve">EDUARDO CARVALHO</t>
  </si>
  <si>
    <t xml:space="preserve">17998437553</t>
  </si>
  <si>
    <t xml:space="preserve">Sao Paulo</t>
  </si>
  <si>
    <t xml:space="preserve">2025-10-22</t>
  </si>
  <si>
    <t xml:space="preserve">felipe santos</t>
  </si>
  <si>
    <t xml:space="preserve">(93) 92533-6576</t>
  </si>
  <si>
    <t xml:space="preserve">30/06/2024</t>
  </si>
  <si>
    <t xml:space="preserve">gabriela souza</t>
  </si>
  <si>
    <t xml:space="preserve">(83) 95607-4026</t>
  </si>
  <si>
    <t xml:space="preserve">24.09.2025</t>
  </si>
  <si>
    <t xml:space="preserve">R$ 2.746,62</t>
  </si>
  <si>
    <t xml:space="preserve">DANIELA LOPES</t>
  </si>
  <si>
    <t xml:space="preserve">DANIELA.LOPES349@EXEMPLO.COM</t>
  </si>
  <si>
    <t xml:space="preserve">23 932115212</t>
  </si>
  <si>
    <t xml:space="preserve">2025-06-17</t>
  </si>
  <si>
    <t xml:space="preserve">R$ 1.240,14</t>
  </si>
  <si>
    <t xml:space="preserve">  Sofia Gomes </t>
  </si>
  <si>
    <t xml:space="preserve">(74) 98627-3747</t>
  </si>
  <si>
    <t xml:space="preserve">18.06.2024</t>
  </si>
  <si>
    <t xml:space="preserve">R$ 1.707,47</t>
  </si>
  <si>
    <t xml:space="preserve">RAFAEL ALMEIDA</t>
  </si>
  <si>
    <t xml:space="preserve">86932998596</t>
  </si>
  <si>
    <t xml:space="preserve">2026-01-14</t>
  </si>
  <si>
    <t xml:space="preserve">2151,93</t>
  </si>
  <si>
    <t xml:space="preserve">  Sofia Dias </t>
  </si>
  <si>
    <t xml:space="preserve">SOFIA.DIAS9@EXEMPLO.COM</t>
  </si>
  <si>
    <t xml:space="preserve">92942061499</t>
  </si>
  <si>
    <t xml:space="preserve">23/08/2025</t>
  </si>
  <si>
    <t xml:space="preserve">  Thaís Rodrigues </t>
  </si>
  <si>
    <t xml:space="preserve">THAIS.RODRIGUES16@EXEMPLO.COM</t>
  </si>
  <si>
    <t xml:space="preserve">(24) 98490-8484</t>
  </si>
  <si>
    <t xml:space="preserve">06.02.2024</t>
  </si>
  <si>
    <t xml:space="preserve">RAFAEL MOREIRA</t>
  </si>
  <si>
    <t xml:space="preserve">RAFAEL.MOREIRA364@EXEMPLO.COM</t>
  </si>
  <si>
    <t xml:space="preserve">+5566939083099</t>
  </si>
  <si>
    <t xml:space="preserve">05/09/2025</t>
  </si>
  <si>
    <t xml:space="preserve">R$ 1.104,36</t>
  </si>
  <si>
    <t xml:space="preserve">IGOR SOUZA</t>
  </si>
  <si>
    <t xml:space="preserve">+5582993839157</t>
  </si>
  <si>
    <t xml:space="preserve">19/08/2025</t>
  </si>
  <si>
    <t xml:space="preserve">SOFIA.LIMA75@EXEMPLO.COM</t>
  </si>
  <si>
    <t xml:space="preserve">(93) 95691-1758</t>
  </si>
  <si>
    <t xml:space="preserve">03/06/2025</t>
  </si>
  <si>
    <t xml:space="preserve">2589,93</t>
  </si>
  <si>
    <t xml:space="preserve">  Fernanda Carvalho </t>
  </si>
  <si>
    <t xml:space="preserve">94983936039</t>
  </si>
  <si>
    <t xml:space="preserve">28/06/2025</t>
  </si>
  <si>
    <t xml:space="preserve">37941461620</t>
  </si>
  <si>
    <t xml:space="preserve">2024-06-17</t>
  </si>
  <si>
    <t xml:space="preserve">2941,11</t>
  </si>
  <si>
    <t xml:space="preserve">ISABELA ALVES</t>
  </si>
  <si>
    <t xml:space="preserve">ISABELA.ALVES54@EXEMPLO.COM</t>
  </si>
  <si>
    <t xml:space="preserve">61912078857</t>
  </si>
  <si>
    <t xml:space="preserve">Beatriz  Gomes</t>
  </si>
  <si>
    <t xml:space="preserve">54951779660</t>
  </si>
  <si>
    <t xml:space="preserve">16-12-24</t>
  </si>
  <si>
    <t xml:space="preserve">(12) 93148-7599</t>
  </si>
  <si>
    <t xml:space="preserve">BRASÍLIA</t>
  </si>
  <si>
    <t xml:space="preserve">06-05-26</t>
  </si>
  <si>
    <t xml:space="preserve">2894,92</t>
  </si>
  <si>
    <t xml:space="preserve">97957341318</t>
  </si>
  <si>
    <t xml:space="preserve">SALVADOR</t>
  </si>
  <si>
    <t xml:space="preserve">ba</t>
  </si>
  <si>
    <t xml:space="preserve">11-04-25</t>
  </si>
  <si>
    <t xml:space="preserve">FELIPE.SOUZA228@EXEMPLO.COM</t>
  </si>
  <si>
    <t xml:space="preserve">(60) 93286-5410</t>
  </si>
  <si>
    <t xml:space="preserve">salvador</t>
  </si>
  <si>
    <t xml:space="preserve">2025-03-24</t>
  </si>
  <si>
    <t xml:space="preserve">1443,66</t>
  </si>
  <si>
    <t xml:space="preserve">VANESSA SILVA</t>
  </si>
  <si>
    <t xml:space="preserve">44 947099845</t>
  </si>
  <si>
    <t xml:space="preserve">2024-09-28</t>
  </si>
  <si>
    <t xml:space="preserve">2119,7</t>
  </si>
  <si>
    <t xml:space="preserve">43940139090</t>
  </si>
  <si>
    <t xml:space="preserve">01.03.2026</t>
  </si>
  <si>
    <t xml:space="preserve">CARLOS DIAS</t>
  </si>
  <si>
    <t xml:space="preserve">(15) 95899-3313</t>
  </si>
  <si>
    <t xml:space="preserve">09.06.2024</t>
  </si>
  <si>
    <t xml:space="preserve">328,17</t>
  </si>
  <si>
    <t xml:space="preserve">daniela souza</t>
  </si>
  <si>
    <t xml:space="preserve">(51) 96579-8688</t>
  </si>
  <si>
    <t xml:space="preserve">04-10-24</t>
  </si>
  <si>
    <t xml:space="preserve">R$ 2.640,91</t>
  </si>
  <si>
    <t xml:space="preserve">LUCAS ALMEIDA</t>
  </si>
  <si>
    <t xml:space="preserve">+5583994471807</t>
  </si>
  <si>
    <t xml:space="preserve">recife</t>
  </si>
  <si>
    <t xml:space="preserve">01.02.2026</t>
  </si>
  <si>
    <t xml:space="preserve">1332,08</t>
  </si>
  <si>
    <t xml:space="preserve">  Juliana Oliveira </t>
  </si>
  <si>
    <t xml:space="preserve">72 928297853</t>
  </si>
  <si>
    <t xml:space="preserve">+5563992659062</t>
  </si>
  <si>
    <t xml:space="preserve">2024-09-25</t>
  </si>
  <si>
    <t xml:space="preserve">R$ 261,71</t>
  </si>
  <si>
    <t xml:space="preserve">camila silva</t>
  </si>
  <si>
    <t xml:space="preserve">(93) 99452-6078</t>
  </si>
  <si>
    <t xml:space="preserve">19.06.2024</t>
  </si>
  <si>
    <t xml:space="preserve">R$ 2.679,67</t>
  </si>
  <si>
    <t xml:space="preserve">  Isabela Moreira </t>
  </si>
  <si>
    <t xml:space="preserve">ISABELA.MOREIRA340@EXEMPLO.COM</t>
  </si>
  <si>
    <t xml:space="preserve">+5534964309063</t>
  </si>
  <si>
    <t xml:space="preserve">12.05.2024</t>
  </si>
  <si>
    <t xml:space="preserve">  Felipe Moreira </t>
  </si>
  <si>
    <t xml:space="preserve">48 977354963</t>
  </si>
  <si>
    <t xml:space="preserve">29-08-25</t>
  </si>
  <si>
    <t xml:space="preserve">563,97</t>
  </si>
  <si>
    <t xml:space="preserve">ISABELA DIAS</t>
  </si>
  <si>
    <t xml:space="preserve">87983784347</t>
  </si>
  <si>
    <t xml:space="preserve">26.03.2026</t>
  </si>
  <si>
    <t xml:space="preserve">R$ 2.125,39</t>
  </si>
  <si>
    <t xml:space="preserve">BEATRIZ LIMA</t>
  </si>
  <si>
    <t xml:space="preserve">66994769621</t>
  </si>
  <si>
    <t xml:space="preserve">29-04-24</t>
  </si>
  <si>
    <t xml:space="preserve">91969266250</t>
  </si>
  <si>
    <t xml:space="preserve">28.12.2025</t>
  </si>
  <si>
    <t xml:space="preserve">31 936732339</t>
  </si>
  <si>
    <t xml:space="preserve">21-07-24</t>
  </si>
  <si>
    <t xml:space="preserve">R$ 632,50</t>
  </si>
  <si>
    <t xml:space="preserve">Vinícius  Silva</t>
  </si>
  <si>
    <t xml:space="preserve">VINICIUS.SILVA19@EXEMPLO.COM</t>
  </si>
  <si>
    <t xml:space="preserve">48977283037</t>
  </si>
  <si>
    <t xml:space="preserve">17/06/2025</t>
  </si>
  <si>
    <t xml:space="preserve">  Thiago Rocha </t>
  </si>
  <si>
    <t xml:space="preserve">+5556914948010</t>
  </si>
  <si>
    <t xml:space="preserve">02/03/2026</t>
  </si>
  <si>
    <t xml:space="preserve">Fernanda  Moreira</t>
  </si>
  <si>
    <t xml:space="preserve">FERNANDA.MOREIRA316@EXEMPLO.COM</t>
  </si>
  <si>
    <t xml:space="preserve">+5514982979799</t>
  </si>
  <si>
    <t xml:space="preserve">25.12.2024</t>
  </si>
  <si>
    <t xml:space="preserve">JULIANA SILVA</t>
  </si>
  <si>
    <t xml:space="preserve">JULIANA.SILVA65@EXEMPLO.COM</t>
  </si>
  <si>
    <t xml:space="preserve">49 994238877</t>
  </si>
  <si>
    <t xml:space="preserve">2026-04-27</t>
  </si>
  <si>
    <t xml:space="preserve">R$ 1.926,24</t>
  </si>
  <si>
    <t xml:space="preserve">João  Rocha</t>
  </si>
  <si>
    <t xml:space="preserve">+5527942252336</t>
  </si>
  <si>
    <t xml:space="preserve">2024-05-08</t>
  </si>
  <si>
    <t xml:space="preserve">2929,45</t>
  </si>
  <si>
    <t xml:space="preserve">Thaís  Barbosa</t>
  </si>
  <si>
    <t xml:space="preserve">30996394409</t>
  </si>
  <si>
    <t xml:space="preserve">CURITIBA</t>
  </si>
  <si>
    <t xml:space="preserve">2026-04-12</t>
  </si>
  <si>
    <t xml:space="preserve">1260,18</t>
  </si>
  <si>
    <t xml:space="preserve">(32) 98996-5289</t>
  </si>
  <si>
    <t xml:space="preserve">2023-12-12</t>
  </si>
  <si>
    <t xml:space="preserve">93 985479919</t>
  </si>
  <si>
    <t xml:space="preserve">2024-10-10</t>
  </si>
  <si>
    <t xml:space="preserve">R$ 230,78</t>
  </si>
  <si>
    <t xml:space="preserve">(97) 92645-3822</t>
  </si>
  <si>
    <t xml:space="preserve">2024-08-09</t>
  </si>
  <si>
    <t xml:space="preserve">R$ 599,46</t>
  </si>
  <si>
    <t xml:space="preserve">GABRIELA PEREIRA</t>
  </si>
  <si>
    <t xml:space="preserve">GABRIELA.PEREIRA301@EXEMPLO.COM</t>
  </si>
  <si>
    <t xml:space="preserve">(39) 98251-3242</t>
  </si>
  <si>
    <t xml:space="preserve">2025-01-11</t>
  </si>
  <si>
    <t xml:space="preserve">R$ 805,31</t>
  </si>
  <si>
    <t xml:space="preserve">26 919917560</t>
  </si>
  <si>
    <t xml:space="preserve">06/04/2025</t>
  </si>
  <si>
    <t xml:space="preserve">Gustavo  Gomes</t>
  </si>
  <si>
    <t xml:space="preserve">GUSTAVO.GOMES327@EXEMPLO.COM</t>
  </si>
  <si>
    <t xml:space="preserve">54935972545</t>
  </si>
  <si>
    <t xml:space="preserve">18-04-26</t>
  </si>
  <si>
    <t xml:space="preserve">EDUARDO RODRIGUES</t>
  </si>
  <si>
    <t xml:space="preserve">(16) 92103-4104</t>
  </si>
  <si>
    <t xml:space="preserve">2024-04-25</t>
  </si>
  <si>
    <t xml:space="preserve">R$ 1.978,63</t>
  </si>
  <si>
    <t xml:space="preserve">NATÁLIA GOMES</t>
  </si>
  <si>
    <t xml:space="preserve">(97) 99385-2010</t>
  </si>
  <si>
    <t xml:space="preserve">04-02-26</t>
  </si>
  <si>
    <t xml:space="preserve">  Vanessa Rocha </t>
  </si>
  <si>
    <t xml:space="preserve">71978966734</t>
  </si>
  <si>
    <t xml:space="preserve">2024-06-10</t>
  </si>
  <si>
    <t xml:space="preserve">2841,64</t>
  </si>
  <si>
    <t xml:space="preserve">Natália  Martins</t>
  </si>
  <si>
    <t xml:space="preserve">NATALIA.MARTINS64@EXEMPLO.COM</t>
  </si>
  <si>
    <t xml:space="preserve">+5541938281988</t>
  </si>
  <si>
    <t xml:space="preserve">03-08-24</t>
  </si>
  <si>
    <t xml:space="preserve">  Gabriela Ribeiro </t>
  </si>
  <si>
    <t xml:space="preserve">GABRIELA.RIBEIRO273@EXEMPLO.COM</t>
  </si>
  <si>
    <t xml:space="preserve">38939959062</t>
  </si>
  <si>
    <t xml:space="preserve">go</t>
  </si>
  <si>
    <t xml:space="preserve">08/12/2024</t>
  </si>
  <si>
    <t xml:space="preserve">+5546971208764</t>
  </si>
  <si>
    <t xml:space="preserve">03-09-25</t>
  </si>
  <si>
    <t xml:space="preserve">eduardo moreira</t>
  </si>
  <si>
    <t xml:space="preserve">+5530917877977</t>
  </si>
  <si>
    <t xml:space="preserve">Belem</t>
  </si>
  <si>
    <t xml:space="preserve">pa</t>
  </si>
  <si>
    <t xml:space="preserve">04.09.2024</t>
  </si>
  <si>
    <t xml:space="preserve">  Sofia Souza </t>
  </si>
  <si>
    <t xml:space="preserve">+5567941989333</t>
  </si>
  <si>
    <t xml:space="preserve">01/10/2024</t>
  </si>
  <si>
    <t xml:space="preserve">1042,17</t>
  </si>
  <si>
    <t xml:space="preserve">  Igor Oliveira </t>
  </si>
  <si>
    <t xml:space="preserve">+5572944882416</t>
  </si>
  <si>
    <t xml:space="preserve">07-04-26</t>
  </si>
  <si>
    <t xml:space="preserve">  Isabela Souza </t>
  </si>
  <si>
    <t xml:space="preserve">ISABELA.SOUZA216@EXEMPLO.COM</t>
  </si>
  <si>
    <t xml:space="preserve">23984946417</t>
  </si>
  <si>
    <t xml:space="preserve">2025-09-19</t>
  </si>
  <si>
    <t xml:space="preserve">THIAGO LIMA</t>
  </si>
  <si>
    <t xml:space="preserve">THIAGO.LIMA174@EXEMPLO.COM</t>
  </si>
  <si>
    <t xml:space="preserve">89990926786</t>
  </si>
  <si>
    <t xml:space="preserve">05/04/2025</t>
  </si>
  <si>
    <t xml:space="preserve">Natália  Rodrigues</t>
  </si>
  <si>
    <t xml:space="preserve">88 988083536</t>
  </si>
  <si>
    <t xml:space="preserve">2025-04-16</t>
  </si>
  <si>
    <t xml:space="preserve">Igor  Dias</t>
  </si>
  <si>
    <t xml:space="preserve">+5535944572341</t>
  </si>
  <si>
    <t xml:space="preserve">2024-05-04</t>
  </si>
  <si>
    <t xml:space="preserve">FERNANDA.LIMA110@EXEMPLO.COM</t>
  </si>
  <si>
    <t xml:space="preserve">76927727046</t>
  </si>
  <si>
    <t xml:space="preserve">03/08/2024</t>
  </si>
  <si>
    <t xml:space="preserve">R$ 254,18</t>
  </si>
  <si>
    <t xml:space="preserve">Juliana  Pereira</t>
  </si>
  <si>
    <t xml:space="preserve">11957317354</t>
  </si>
  <si>
    <t xml:space="preserve">14.08.2024</t>
  </si>
  <si>
    <t xml:space="preserve">R$ 1.891,55</t>
  </si>
  <si>
    <t xml:space="preserve">+5517912261076</t>
  </si>
  <si>
    <t xml:space="preserve">05-02-24</t>
  </si>
  <si>
    <t xml:space="preserve">1448,05</t>
  </si>
  <si>
    <t xml:space="preserve">daniel dias</t>
  </si>
  <si>
    <t xml:space="preserve">+5542956428004</t>
  </si>
  <si>
    <t xml:space="preserve">30/04/2026</t>
  </si>
  <si>
    <t xml:space="preserve">Camila  Almeida</t>
  </si>
  <si>
    <t xml:space="preserve">CAMILA.ALMEIDA162@EXEMPLO.COM</t>
  </si>
  <si>
    <t xml:space="preserve">(50) 93081-7027</t>
  </si>
  <si>
    <t xml:space="preserve">12/08/2024</t>
  </si>
  <si>
    <t xml:space="preserve">HELENA ALMEIDA</t>
  </si>
  <si>
    <t xml:space="preserve">99 967143722</t>
  </si>
  <si>
    <t xml:space="preserve">21.09.2025</t>
  </si>
  <si>
    <t xml:space="preserve">Mariana  Almeida</t>
  </si>
  <si>
    <t xml:space="preserve">64998874697</t>
  </si>
  <si>
    <t xml:space="preserve">01/04/2025</t>
  </si>
  <si>
    <t xml:space="preserve">R$ 2.168,40</t>
  </si>
  <si>
    <t xml:space="preserve">Juliana  Ribeiro</t>
  </si>
  <si>
    <t xml:space="preserve">JULIANA.RIBEIRO329@EXEMPLO.COM</t>
  </si>
  <si>
    <t xml:space="preserve">49947147098</t>
  </si>
  <si>
    <t xml:space="preserve">29/09/2025</t>
  </si>
  <si>
    <t xml:space="preserve">Beatriz  Santos</t>
  </si>
  <si>
    <t xml:space="preserve">+5548950283535</t>
  </si>
  <si>
    <t xml:space="preserve">ce</t>
  </si>
  <si>
    <t xml:space="preserve">03.08.2024</t>
  </si>
  <si>
    <t xml:space="preserve">R$ 650,00</t>
  </si>
  <si>
    <t xml:space="preserve">+5558998905965</t>
  </si>
  <si>
    <t xml:space="preserve">20/07/2025</t>
  </si>
  <si>
    <t xml:space="preserve">R$ 297,81</t>
  </si>
  <si>
    <t xml:space="preserve">Daniel  Pereira</t>
  </si>
  <si>
    <t xml:space="preserve">DANIEL.PEREIRA303@EXEMPLO.COM</t>
  </si>
  <si>
    <t xml:space="preserve">81941675851</t>
  </si>
  <si>
    <t xml:space="preserve">18/05/2024</t>
  </si>
  <si>
    <t xml:space="preserve">Daniel  Silva</t>
  </si>
  <si>
    <t xml:space="preserve">(72) 91683-9710</t>
  </si>
  <si>
    <t xml:space="preserve">25.10.2024</t>
  </si>
  <si>
    <t xml:space="preserve">R$ 468,95</t>
  </si>
  <si>
    <t xml:space="preserve">  Gustavo Oliveira </t>
  </si>
  <si>
    <t xml:space="preserve">81942203752</t>
  </si>
  <si>
    <t xml:space="preserve">26.12.2023</t>
  </si>
  <si>
    <t xml:space="preserve">Lucas  Ribeiro</t>
  </si>
  <si>
    <t xml:space="preserve">+5574918768608</t>
  </si>
  <si>
    <t xml:space="preserve">25/01/2025</t>
  </si>
  <si>
    <t xml:space="preserve">R$ 742,59</t>
  </si>
  <si>
    <t xml:space="preserve">Isabela  Rocha</t>
  </si>
  <si>
    <t xml:space="preserve">63 958146896</t>
  </si>
  <si>
    <t xml:space="preserve">24-05-24</t>
  </si>
  <si>
    <t xml:space="preserve">(92) 96066-9049</t>
  </si>
  <si>
    <t xml:space="preserve">05.10.2025</t>
  </si>
  <si>
    <t xml:space="preserve">2724,93</t>
  </si>
  <si>
    <t xml:space="preserve">  Juliana Silva </t>
  </si>
  <si>
    <t xml:space="preserve">+5533941764083</t>
  </si>
  <si>
    <t xml:space="preserve">28/03/2025</t>
  </si>
  <si>
    <t xml:space="preserve">EDUARDA GOMES</t>
  </si>
  <si>
    <t xml:space="preserve">21 931904116</t>
  </si>
  <si>
    <t xml:space="preserve">05.01.2024</t>
  </si>
  <si>
    <t xml:space="preserve">henrique pereira</t>
  </si>
  <si>
    <t xml:space="preserve">HENRIQUE.PEREIRA119@EXEMPLO.COM</t>
  </si>
  <si>
    <t xml:space="preserve">+5511987615793</t>
  </si>
  <si>
    <t xml:space="preserve">15/07/2025</t>
  </si>
  <si>
    <t xml:space="preserve">2381,14</t>
  </si>
  <si>
    <t xml:space="preserve">  Daniela Dias </t>
  </si>
  <si>
    <t xml:space="preserve">+5585926098028</t>
  </si>
  <si>
    <t xml:space="preserve">PORTO ALEGRE</t>
  </si>
  <si>
    <t xml:space="preserve">03-12-24</t>
  </si>
  <si>
    <t xml:space="preserve">406,24</t>
  </si>
  <si>
    <t xml:space="preserve">Larissa  Silva</t>
  </si>
  <si>
    <t xml:space="preserve">30996839348</t>
  </si>
  <si>
    <t xml:space="preserve">02-11-25</t>
  </si>
  <si>
    <t xml:space="preserve">Marcos  Alves</t>
  </si>
  <si>
    <t xml:space="preserve">+5512978701816</t>
  </si>
  <si>
    <t xml:space="preserve">2024-04-23</t>
  </si>
  <si>
    <t xml:space="preserve">+5524971453815</t>
  </si>
  <si>
    <t xml:space="preserve">20.07.2024</t>
  </si>
  <si>
    <t xml:space="preserve">1934,42</t>
  </si>
  <si>
    <t xml:space="preserve">VANESSA.ALMEIDA74@EXEMPLO.COM</t>
  </si>
  <si>
    <t xml:space="preserve">+5564996876310</t>
  </si>
  <si>
    <t xml:space="preserve">15.09.2024</t>
  </si>
  <si>
    <t xml:space="preserve">  Thiago Dias </t>
  </si>
  <si>
    <t xml:space="preserve">14936158903</t>
  </si>
  <si>
    <t xml:space="preserve">85925783818</t>
  </si>
  <si>
    <t xml:space="preserve">23-02-25</t>
  </si>
  <si>
    <t xml:space="preserve">R$ 197,03</t>
  </si>
  <si>
    <t xml:space="preserve">19 974507048</t>
  </si>
  <si>
    <t xml:space="preserve">21-09-25</t>
  </si>
  <si>
    <t xml:space="preserve">lucas moreira</t>
  </si>
  <si>
    <t xml:space="preserve">LUCAS.MOREIRA359@EXEMPLO.COM</t>
  </si>
  <si>
    <t xml:space="preserve">(16) 99501-4390</t>
  </si>
  <si>
    <t xml:space="preserve">2024-02-17</t>
  </si>
  <si>
    <t xml:space="preserve">RAFAEL ALVES</t>
  </si>
  <si>
    <t xml:space="preserve">+5570967681553</t>
  </si>
  <si>
    <t xml:space="preserve">16.04.2024</t>
  </si>
  <si>
    <t xml:space="preserve">R$ 728,74</t>
  </si>
  <si>
    <t xml:space="preserve">31918151359</t>
  </si>
  <si>
    <t xml:space="preserve">22/11/2024</t>
  </si>
  <si>
    <t xml:space="preserve">2399,1</t>
  </si>
  <si>
    <t xml:space="preserve">GUSTAVO MARTINS</t>
  </si>
  <si>
    <t xml:space="preserve">+5536919606872</t>
  </si>
  <si>
    <t xml:space="preserve">16.02.2026</t>
  </si>
  <si>
    <t xml:space="preserve">498,49</t>
  </si>
  <si>
    <t xml:space="preserve">(35) 94302-9482</t>
  </si>
  <si>
    <t xml:space="preserve">2024-07-31</t>
  </si>
  <si>
    <t xml:space="preserve">  Henrique Lima </t>
  </si>
  <si>
    <t xml:space="preserve">63 924994067</t>
  </si>
  <si>
    <t xml:space="preserve">2026-05-01</t>
  </si>
  <si>
    <t xml:space="preserve">R$ 819,23</t>
  </si>
  <si>
    <t xml:space="preserve">André  Lopes</t>
  </si>
  <si>
    <t xml:space="preserve">79 940401777</t>
  </si>
  <si>
    <t xml:space="preserve">09-04-26</t>
  </si>
  <si>
    <t xml:space="preserve">1113,05</t>
  </si>
  <si>
    <t xml:space="preserve">  Isabela Santos </t>
  </si>
  <si>
    <t xml:space="preserve">70 937829950</t>
  </si>
  <si>
    <t xml:space="preserve">04/10/2024</t>
  </si>
  <si>
    <t xml:space="preserve">44986729025</t>
  </si>
  <si>
    <t xml:space="preserve">18.04.2025</t>
  </si>
  <si>
    <t xml:space="preserve">R$ 1.744,46</t>
  </si>
  <si>
    <t xml:space="preserve">49960511001</t>
  </si>
  <si>
    <t xml:space="preserve">23-01-24</t>
  </si>
  <si>
    <t xml:space="preserve">R$ 1.870,95</t>
  </si>
  <si>
    <t xml:space="preserve">Gustavo  Costa</t>
  </si>
  <si>
    <t xml:space="preserve">95 923992327</t>
  </si>
  <si>
    <t xml:space="preserve">2026-01-13</t>
  </si>
  <si>
    <t xml:space="preserve">87 958991715</t>
  </si>
  <si>
    <t xml:space="preserve">13.04.2025</t>
  </si>
  <si>
    <t xml:space="preserve">307,12</t>
  </si>
  <si>
    <t xml:space="preserve">rafael barbosa</t>
  </si>
  <si>
    <t xml:space="preserve">59983711550</t>
  </si>
  <si>
    <t xml:space="preserve">13-01-24</t>
  </si>
  <si>
    <t xml:space="preserve">R$ 2.108,35</t>
  </si>
  <si>
    <t xml:space="preserve">  Henrique Costa </t>
  </si>
  <si>
    <t xml:space="preserve">+5528934069278</t>
  </si>
  <si>
    <t xml:space="preserve">07.02.2024</t>
  </si>
  <si>
    <t xml:space="preserve">1077,37</t>
  </si>
  <si>
    <t xml:space="preserve">Daniela  Ribeiro</t>
  </si>
  <si>
    <t xml:space="preserve">32983464404</t>
  </si>
  <si>
    <t xml:space="preserve">14/02/2024</t>
  </si>
  <si>
    <t xml:space="preserve">R$ 755,41</t>
  </si>
  <si>
    <t xml:space="preserve">MARIANA RODRIGUES</t>
  </si>
  <si>
    <t xml:space="preserve">86 935199027</t>
  </si>
  <si>
    <t xml:space="preserve">05-05-26</t>
  </si>
  <si>
    <t xml:space="preserve">R$ 187,75</t>
  </si>
  <si>
    <t xml:space="preserve">  Mariana Alves </t>
  </si>
  <si>
    <t xml:space="preserve">+5589988711699</t>
  </si>
  <si>
    <t xml:space="preserve">20.01.2026</t>
  </si>
  <si>
    <t xml:space="preserve">2246,76</t>
  </si>
  <si>
    <t xml:space="preserve">JULIANA.OLIVEIRA190@EXEMPLO.COM</t>
  </si>
  <si>
    <t xml:space="preserve">27912698323</t>
  </si>
  <si>
    <t xml:space="preserve">Vinícius  Barbosa</t>
  </si>
  <si>
    <t xml:space="preserve">43 924044158</t>
  </si>
  <si>
    <t xml:space="preserve">2024-12-04</t>
  </si>
  <si>
    <t xml:space="preserve">  Ana Lima </t>
  </si>
  <si>
    <t xml:space="preserve">31960247710</t>
  </si>
  <si>
    <t xml:space="preserve">24/04/2024</t>
  </si>
  <si>
    <t xml:space="preserve">2094,54</t>
  </si>
  <si>
    <t xml:space="preserve">carlos costa</t>
  </si>
  <si>
    <t xml:space="preserve">(23) 93676-5744</t>
  </si>
  <si>
    <t xml:space="preserve">27-04-26</t>
  </si>
  <si>
    <t xml:space="preserve">SOFIA LIMA</t>
  </si>
  <si>
    <t xml:space="preserve">63934945522</t>
  </si>
  <si>
    <t xml:space="preserve">15-11-25</t>
  </si>
  <si>
    <t xml:space="preserve">353,31</t>
  </si>
  <si>
    <t xml:space="preserve">Felipe  Barbosa</t>
  </si>
  <si>
    <t xml:space="preserve">78956899534</t>
  </si>
  <si>
    <t xml:space="preserve">23.10.2025</t>
  </si>
  <si>
    <t xml:space="preserve">2120,31</t>
  </si>
  <si>
    <t xml:space="preserve">GUSTAVO MOREIRA</t>
  </si>
  <si>
    <t xml:space="preserve">+5549971825834</t>
  </si>
  <si>
    <t xml:space="preserve">20.04.2025</t>
  </si>
  <si>
    <t xml:space="preserve">  Bruno Souza </t>
  </si>
  <si>
    <t xml:space="preserve">BRUNO.SOUZA20@EXEMPLO.COM</t>
  </si>
  <si>
    <t xml:space="preserve">(14) 91733-4973</t>
  </si>
  <si>
    <t xml:space="preserve">13/04/2024</t>
  </si>
  <si>
    <t xml:space="preserve">R$ 1.976,08</t>
  </si>
  <si>
    <t xml:space="preserve">PATRÍCIA BARBOSA</t>
  </si>
  <si>
    <t xml:space="preserve">(22) 99899-9012</t>
  </si>
  <si>
    <t xml:space="preserve">20/02/2026</t>
  </si>
  <si>
    <t xml:space="preserve">R$ 2.357,44</t>
  </si>
  <si>
    <t xml:space="preserve">ISABELA LIMA</t>
  </si>
  <si>
    <t xml:space="preserve">51 950163040</t>
  </si>
  <si>
    <t xml:space="preserve">22-02-25</t>
  </si>
  <si>
    <t xml:space="preserve">R$ 1.460,16</t>
  </si>
  <si>
    <t xml:space="preserve">  André Carvalho </t>
  </si>
  <si>
    <t xml:space="preserve">72960088934</t>
  </si>
  <si>
    <t xml:space="preserve">2024-11-23</t>
  </si>
  <si>
    <t xml:space="preserve">(27) 92450-2047</t>
  </si>
  <si>
    <t xml:space="preserve">07.01.2024</t>
  </si>
  <si>
    <t xml:space="preserve">1984,75</t>
  </si>
  <si>
    <t xml:space="preserve">gabriela dias</t>
  </si>
  <si>
    <t xml:space="preserve">89 981424975</t>
  </si>
  <si>
    <t xml:space="preserve">02/11/2024</t>
  </si>
  <si>
    <t xml:space="preserve">BEATRIZ DIAS</t>
  </si>
  <si>
    <t xml:space="preserve">82 924538090</t>
  </si>
  <si>
    <t xml:space="preserve">04/12/2023</t>
  </si>
  <si>
    <t xml:space="preserve">87985671060</t>
  </si>
  <si>
    <t xml:space="preserve">13-03-25</t>
  </si>
  <si>
    <t xml:space="preserve">felipe souza</t>
  </si>
  <si>
    <t xml:space="preserve">+5515976076733</t>
  </si>
  <si>
    <t xml:space="preserve">08-12-24</t>
  </si>
  <si>
    <t xml:space="preserve">(59) 92619-5646</t>
  </si>
  <si>
    <t xml:space="preserve">2024-07-24</t>
  </si>
  <si>
    <t xml:space="preserve">904,7</t>
  </si>
  <si>
    <t xml:space="preserve">DANIELA MOREIRA</t>
  </si>
  <si>
    <t xml:space="preserve">27 994828500</t>
  </si>
  <si>
    <t xml:space="preserve">08/03/2024</t>
  </si>
  <si>
    <t xml:space="preserve">  André Oliveira </t>
  </si>
  <si>
    <t xml:space="preserve">+5551950025125</t>
  </si>
  <si>
    <t xml:space="preserve">08/09/2025</t>
  </si>
  <si>
    <t xml:space="preserve">R$ 1.378,30</t>
  </si>
  <si>
    <t xml:space="preserve">95927682096</t>
  </si>
  <si>
    <t xml:space="preserve">24/06/2024</t>
  </si>
  <si>
    <t xml:space="preserve">R$ 2.561,24</t>
  </si>
  <si>
    <t xml:space="preserve">  Marcos Rocha </t>
  </si>
  <si>
    <t xml:space="preserve">(82) 91482-7521</t>
  </si>
  <si>
    <t xml:space="preserve">24-02-24</t>
  </si>
  <si>
    <t xml:space="preserve">2165,6</t>
  </si>
  <si>
    <t xml:space="preserve">Lucas  Oliveira</t>
  </si>
  <si>
    <t xml:space="preserve">89 921807642</t>
  </si>
  <si>
    <t xml:space="preserve">brasília</t>
  </si>
  <si>
    <t xml:space="preserve">22-10-24</t>
  </si>
  <si>
    <t xml:space="preserve">1593,94</t>
  </si>
  <si>
    <t xml:space="preserve">DANIEL COSTA</t>
  </si>
  <si>
    <t xml:space="preserve">DANIEL.COSTA159@EXEMPLO.COM</t>
  </si>
  <si>
    <t xml:space="preserve">(62) 92134-6873</t>
  </si>
  <si>
    <t xml:space="preserve">24/04/2026</t>
  </si>
  <si>
    <t xml:space="preserve">  Eduardo Rodrigues </t>
  </si>
  <si>
    <t xml:space="preserve">+5544920538840</t>
  </si>
  <si>
    <t xml:space="preserve">GOIÂNIA</t>
  </si>
  <si>
    <t xml:space="preserve">03.02.2026</t>
  </si>
  <si>
    <t xml:space="preserve">1987,99</t>
  </si>
  <si>
    <t xml:space="preserve">juliana oliveira</t>
  </si>
  <si>
    <t xml:space="preserve">90919338192</t>
  </si>
  <si>
    <t xml:space="preserve">2026-02-12</t>
  </si>
  <si>
    <t xml:space="preserve">R$ 564,26</t>
  </si>
  <si>
    <t xml:space="preserve">  Fernanda Pereira </t>
  </si>
  <si>
    <t xml:space="preserve">45 984463092</t>
  </si>
  <si>
    <t xml:space="preserve">MANAUS</t>
  </si>
  <si>
    <t xml:space="preserve">02-04-26</t>
  </si>
  <si>
    <t xml:space="preserve">R$ 340,44</t>
  </si>
  <si>
    <t xml:space="preserve">eduarda ferreira</t>
  </si>
  <si>
    <t xml:space="preserve">(75) 93704-8884</t>
  </si>
  <si>
    <t xml:space="preserve">01.09.2025</t>
  </si>
  <si>
    <t xml:space="preserve">2871,36</t>
  </si>
  <si>
    <t xml:space="preserve">+5570923581486</t>
  </si>
  <si>
    <t xml:space="preserve">12.11.2025</t>
  </si>
  <si>
    <t xml:space="preserve">1213,79</t>
  </si>
  <si>
    <t xml:space="preserve">  Igor Rocha </t>
  </si>
  <si>
    <t xml:space="preserve">75 963686267</t>
  </si>
  <si>
    <t xml:space="preserve">09/06/2025</t>
  </si>
  <si>
    <t xml:space="preserve">1957,01</t>
  </si>
  <si>
    <t xml:space="preserve">juliana ferreira</t>
  </si>
  <si>
    <t xml:space="preserve">(30) 93440-8122</t>
  </si>
  <si>
    <t xml:space="preserve">2025-12-04</t>
  </si>
  <si>
    <t xml:space="preserve">908,94</t>
  </si>
  <si>
    <t xml:space="preserve">rafaela pereira</t>
  </si>
  <si>
    <t xml:space="preserve">43930584741</t>
  </si>
  <si>
    <t xml:space="preserve">12.06.2024</t>
  </si>
  <si>
    <t xml:space="preserve">andré almeida</t>
  </si>
  <si>
    <t xml:space="preserve">78 972141297</t>
  </si>
  <si>
    <t xml:space="preserve">JULIANA COSTA</t>
  </si>
  <si>
    <t xml:space="preserve">(58) 94709-7254</t>
  </si>
  <si>
    <t xml:space="preserve">07-10-25</t>
  </si>
  <si>
    <t xml:space="preserve">  Helena Silva </t>
  </si>
  <si>
    <t xml:space="preserve">HELENA.SILVA248@EXEMPLO.COM</t>
  </si>
  <si>
    <t xml:space="preserve">(47) 94345-3831</t>
  </si>
  <si>
    <t xml:space="preserve">28-11-24</t>
  </si>
  <si>
    <t xml:space="preserve">R$ 2.584,27</t>
  </si>
  <si>
    <t xml:space="preserve">  Gabriela Carvalho </t>
  </si>
  <si>
    <t xml:space="preserve">26 927813714</t>
  </si>
  <si>
    <t xml:space="preserve">2026-02-28</t>
  </si>
  <si>
    <t xml:space="preserve">(15) 92251-5552</t>
  </si>
  <si>
    <t xml:space="preserve">24-12-23</t>
  </si>
  <si>
    <t xml:space="preserve">1456,64</t>
  </si>
  <si>
    <t xml:space="preserve">+5528949382017</t>
  </si>
  <si>
    <t xml:space="preserve">19/03/2026</t>
  </si>
  <si>
    <t xml:space="preserve">1908,37</t>
  </si>
  <si>
    <t xml:space="preserve">82 936613967</t>
  </si>
  <si>
    <t xml:space="preserve">R$ 1.786,97</t>
  </si>
  <si>
    <t xml:space="preserve">ANDRÉ RIBEIRO</t>
  </si>
  <si>
    <t xml:space="preserve">+5544918866444</t>
  </si>
  <si>
    <t xml:space="preserve">25-04-24</t>
  </si>
  <si>
    <t xml:space="preserve">(14) 97198-8924</t>
  </si>
  <si>
    <t xml:space="preserve">28-09-25</t>
  </si>
  <si>
    <t xml:space="preserve">R$ 1.555,43</t>
  </si>
  <si>
    <t xml:space="preserve">Vinícius  Rocha</t>
  </si>
  <si>
    <t xml:space="preserve">44991967639</t>
  </si>
  <si>
    <t xml:space="preserve">09/01/2026</t>
  </si>
  <si>
    <t xml:space="preserve">  Marcos Souza </t>
  </si>
  <si>
    <t xml:space="preserve">72 913972541</t>
  </si>
  <si>
    <t xml:space="preserve">966,93</t>
  </si>
  <si>
    <t xml:space="preserve">MARIANA FERREIRA</t>
  </si>
  <si>
    <t xml:space="preserve">+5511911055415</t>
  </si>
  <si>
    <t xml:space="preserve">2025-08-13</t>
  </si>
  <si>
    <t xml:space="preserve">andré costa</t>
  </si>
  <si>
    <t xml:space="preserve">25971403346</t>
  </si>
  <si>
    <t xml:space="preserve">21-03-25</t>
  </si>
  <si>
    <t xml:space="preserve">+5564985832797</t>
  </si>
  <si>
    <t xml:space="preserve">11.01.2024</t>
  </si>
  <si>
    <t xml:space="preserve">R$ 690,88</t>
  </si>
  <si>
    <t xml:space="preserve">larissa silva</t>
  </si>
  <si>
    <t xml:space="preserve">LARISSA.SILVA395@EXEMPLO.COM</t>
  </si>
  <si>
    <t xml:space="preserve">48 999963164</t>
  </si>
  <si>
    <t xml:space="preserve">11/08/2025</t>
  </si>
  <si>
    <t xml:space="preserve">Marcos  Gomes</t>
  </si>
  <si>
    <t xml:space="preserve">23 949029016</t>
  </si>
  <si>
    <t xml:space="preserve">07/05/2024</t>
  </si>
  <si>
    <t xml:space="preserve">1831,78</t>
  </si>
  <si>
    <t xml:space="preserve">ISABELA SANTOS</t>
  </si>
  <si>
    <t xml:space="preserve">+5529972226178</t>
  </si>
  <si>
    <t xml:space="preserve">08.11.2024</t>
  </si>
  <si>
    <t xml:space="preserve">R$ 2.067,36</t>
  </si>
  <si>
    <t xml:space="preserve">Vanessa  Ribeiro</t>
  </si>
  <si>
    <t xml:space="preserve">+5534919384057</t>
  </si>
  <si>
    <t xml:space="preserve">10/01/2025</t>
  </si>
  <si>
    <t xml:space="preserve">JULIANA LOPES</t>
  </si>
  <si>
    <t xml:space="preserve">(49) 93462-5972</t>
  </si>
  <si>
    <t xml:space="preserve">2024-09-21</t>
  </si>
  <si>
    <t xml:space="preserve">43 984558631</t>
  </si>
  <si>
    <t xml:space="preserve">06-04-25</t>
  </si>
  <si>
    <t xml:space="preserve">R$ 2.450,65</t>
  </si>
  <si>
    <t xml:space="preserve">  Sofia Martins </t>
  </si>
  <si>
    <t xml:space="preserve">SOFIA.MARTINS8@EXEMPLO.COM</t>
  </si>
  <si>
    <t xml:space="preserve">22 962293587</t>
  </si>
  <si>
    <t xml:space="preserve">03-07-25</t>
  </si>
  <si>
    <t xml:space="preserve">70963639789</t>
  </si>
  <si>
    <t xml:space="preserve">12.07.2024</t>
  </si>
  <si>
    <t xml:space="preserve">R$ 1.920,85</t>
  </si>
  <si>
    <t xml:space="preserve">LARISSA.LOPES442@EXEMPLO.COM</t>
  </si>
  <si>
    <t xml:space="preserve">(24) 93858-8905</t>
  </si>
  <si>
    <t xml:space="preserve">belém</t>
  </si>
  <si>
    <t xml:space="preserve">2025-03-20</t>
  </si>
  <si>
    <t xml:space="preserve">R$ 1.163,31</t>
  </si>
  <si>
    <t xml:space="preserve">rafael oliveira</t>
  </si>
  <si>
    <t xml:space="preserve">85926169569</t>
  </si>
  <si>
    <t xml:space="preserve">2025-01-19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</si>
</sst>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"/>
    <numFmt numFmtId="166" formatCode="0.0%"/>
    <numFmt numFmtId="167" formatCode="#,##0"/>
    <numFmt numFmtId="168" formatCode="0"/>
    <numFmt numFmtId="169" formatCode="mmm/yyyy"/>
    <numFmt numFmtId="170" formatCode="dd/mm/yyyy"/>
    <numFmt numFmtId="171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D6E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F3D6E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0F3D6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3D6E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F3D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F3D6E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Resumo!B13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Resumo!$A$14:$A$34</c:f>
              <c:strCache>
                <c:ptCount val="21"/>
                <c:pt idx="0">
                  <c:v>Jan/2025</c:v>
                </c:pt>
                <c:pt idx="1">
                  <c:v>Feb/2025</c:v>
                </c:pt>
                <c:pt idx="2">
                  <c:v>Mar/2025</c:v>
                </c:pt>
                <c:pt idx="3">
                  <c:v>Apr/2025</c:v>
                </c:pt>
                <c:pt idx="4">
                  <c:v>May/2025</c:v>
                </c:pt>
                <c:pt idx="5">
                  <c:v>Jun/2025</c:v>
                </c:pt>
                <c:pt idx="6">
                  <c:v>Jul/2025</c:v>
                </c:pt>
                <c:pt idx="7">
                  <c:v>Aug/2025</c:v>
                </c:pt>
                <c:pt idx="8">
                  <c:v>Sep/2025</c:v>
                </c:pt>
                <c:pt idx="9">
                  <c:v>Oct/2025</c:v>
                </c:pt>
                <c:pt idx="10">
                  <c:v>Nov/2025</c:v>
                </c:pt>
                <c:pt idx="11">
                  <c:v>Dec/2025</c:v>
                </c:pt>
                <c:pt idx="12">
                  <c:v>Jan/2026</c:v>
                </c:pt>
                <c:pt idx="13">
                  <c:v>Feb/2026</c:v>
                </c:pt>
                <c:pt idx="14">
                  <c:v>Mar/2026</c:v>
                </c:pt>
                <c:pt idx="15">
                  <c:v>Apr/2026</c:v>
                </c:pt>
                <c:pt idx="16">
                  <c:v>May/2026</c:v>
                </c:pt>
                <c:pt idx="17">
                  <c:v>Jun/2026</c:v>
                </c:pt>
                <c:pt idx="18">
                  <c:v>Jul/2026</c:v>
                </c:pt>
                <c:pt idx="19">
                  <c:v>Aug/2026</c:v>
                </c:pt>
                <c:pt idx="20">
                  <c:v>Sep/2026</c:v>
                </c:pt>
              </c:strCache>
            </c:strRef>
          </c:cat>
          <c:val>
            <c:numRef>
              <c:f>Resumo!$B$14:$B$34</c:f>
              <c:numCache>
                <c:formatCode>"R$ "#,##0.00</c:formatCode>
                <c:ptCount val="21"/>
                <c:pt idx="0">
                  <c:v>62937.44</c:v>
                </c:pt>
                <c:pt idx="1">
                  <c:v>54746.7</c:v>
                </c:pt>
                <c:pt idx="2">
                  <c:v>72285.885</c:v>
                </c:pt>
                <c:pt idx="3">
                  <c:v>67047.21</c:v>
                </c:pt>
                <c:pt idx="4">
                  <c:v>89455.555</c:v>
                </c:pt>
                <c:pt idx="5">
                  <c:v>77681.34</c:v>
                </c:pt>
                <c:pt idx="6">
                  <c:v>80570.93</c:v>
                </c:pt>
                <c:pt idx="7">
                  <c:v>89692.79</c:v>
                </c:pt>
                <c:pt idx="8">
                  <c:v>80779.595</c:v>
                </c:pt>
                <c:pt idx="9">
                  <c:v>83750.74</c:v>
                </c:pt>
                <c:pt idx="10">
                  <c:v>210143.59</c:v>
                </c:pt>
                <c:pt idx="11">
                  <c:v>150636.685</c:v>
                </c:pt>
                <c:pt idx="12">
                  <c:v>74215.69</c:v>
                </c:pt>
                <c:pt idx="13">
                  <c:v>67771.88</c:v>
                </c:pt>
                <c:pt idx="14">
                  <c:v>86500.6</c:v>
                </c:pt>
                <c:pt idx="15">
                  <c:v>90915.28</c:v>
                </c:pt>
                <c:pt idx="16">
                  <c:v>117905.585</c:v>
                </c:pt>
                <c:pt idx="17">
                  <c:v>101862.975</c:v>
                </c:pt>
                <c:pt idx="18">
                  <c:v>93810.34</c:v>
                </c:pt>
                <c:pt idx="19">
                  <c:v>105217.385</c:v>
                </c:pt>
                <c:pt idx="20">
                  <c:v>100768.315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61364"/>
        <c:axId val="47391527"/>
      </c:lineChart>
      <c:catAx>
        <c:axId val="2761364"/>
        <c:scaling>
          <c:orientation val="minMax"/>
        </c:scaling>
        <c:delete val="0"/>
        <c:axPos val="b"/>
        <c:numFmt formatCode="m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91527"/>
        <c:crosses val="autoZero"/>
        <c:auto val="1"/>
        <c:lblAlgn val="ctr"/>
        <c:lblOffset val="100"/>
        <c:noMultiLvlLbl val="0"/>
      </c:catAx>
      <c:valAx>
        <c:axId val="47391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13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Resumo!B37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Resumo!$A$38:$A$44</c:f>
              <c:strCache>
                <c:ptCount val="7"/>
                <c:pt idx="0">
                  <c:v>Moda Feminina</c:v>
                </c:pt>
                <c:pt idx="1">
                  <c:v>Moda Masculina</c:v>
                </c:pt>
                <c:pt idx="2">
                  <c:v>Calçados</c:v>
                </c:pt>
                <c:pt idx="3">
                  <c:v>Acessórios</c:v>
                </c:pt>
                <c:pt idx="4">
                  <c:v>Casa</c:v>
                </c:pt>
                <c:pt idx="5">
                  <c:v>Eletrônicos</c:v>
                </c:pt>
                <c:pt idx="6">
                  <c:v>Beleza</c:v>
                </c:pt>
              </c:strCache>
            </c:strRef>
          </c:cat>
          <c:val>
            <c:numRef>
              <c:f>Resumo!$B$38:$B$44</c:f>
              <c:numCache>
                <c:formatCode>"R$ "#,##0.00</c:formatCode>
                <c:ptCount val="7"/>
                <c:pt idx="0">
                  <c:v>267538.41</c:v>
                </c:pt>
                <c:pt idx="1">
                  <c:v>306374.275</c:v>
                </c:pt>
                <c:pt idx="2">
                  <c:v>326282.2</c:v>
                </c:pt>
                <c:pt idx="3">
                  <c:v>310318.17</c:v>
                </c:pt>
                <c:pt idx="4">
                  <c:v>455810.49</c:v>
                </c:pt>
                <c:pt idx="5">
                  <c:v>173869.26</c:v>
                </c:pt>
                <c:pt idx="6">
                  <c:v>118503.705</c:v>
                </c:pt>
              </c:numCache>
            </c:numRef>
          </c:val>
        </c:ser>
        <c:gapWidth val="150"/>
        <c:overlap val="0"/>
        <c:axId val="92251139"/>
        <c:axId val="40227939"/>
      </c:barChart>
      <c:catAx>
        <c:axId val="922511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27939"/>
        <c:crosses val="autoZero"/>
        <c:auto val="1"/>
        <c:lblAlgn val="ctr"/>
        <c:lblOffset val="100"/>
        <c:noMultiLvlLbl val="0"/>
      </c:catAx>
      <c:valAx>
        <c:axId val="40227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511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160560</xdr:rowOff>
    </xdr:from>
    <xdr:to>
      <xdr:col>13</xdr:col>
      <xdr:colOff>351360</xdr:colOff>
      <xdr:row>26</xdr:row>
      <xdr:rowOff>2880</xdr:rowOff>
    </xdr:to>
    <xdr:graphicFrame>
      <xdr:nvGraphicFramePr>
        <xdr:cNvPr id="0" name="Chart 1"/>
        <xdr:cNvGraphicFramePr/>
      </xdr:nvGraphicFramePr>
      <xdr:xfrm>
        <a:off x="6625440" y="2286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160560</xdr:rowOff>
    </xdr:from>
    <xdr:to>
      <xdr:col>13</xdr:col>
      <xdr:colOff>351360</xdr:colOff>
      <xdr:row>50</xdr:row>
      <xdr:rowOff>2880</xdr:rowOff>
    </xdr:to>
    <xdr:graphicFrame>
      <xdr:nvGraphicFramePr>
        <xdr:cNvPr id="1" name="Chart 2"/>
        <xdr:cNvGraphicFramePr/>
      </xdr:nvGraphicFramePr>
      <xdr:xfrm>
        <a:off x="6625440" y="6858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Calendario" displayName="tbCalendario" ref="A1:H639" headerRowCount="1" totalsRowCount="0" totalsRowShown="0">
  <autoFilter ref="A1:H639"/>
  <tableColumns count="8">
    <tableColumn id="1" name="Data"/>
    <tableColumn id="2" name="Ano"/>
    <tableColumn id="3" name="Mes_Num"/>
    <tableColumn id="4" name="Mes_Nome"/>
    <tableColumn id="5" name="Ano_Mes"/>
    <tableColumn id="6" name="Trimestre"/>
    <tableColumn id="7" name="Dia_Semana"/>
    <tableColumn id="8" name="Fim_de_Semana"/>
  </tableColumns>
</table>
</file>

<file path=xl/tables/table2.xml><?xml version="1.0" encoding="utf-8"?>
<table xmlns="http://schemas.openxmlformats.org/spreadsheetml/2006/main" id="2" name="tbClientes" displayName="tbClientes" ref="A1:H451" headerRowCount="1" totalsRowCount="0" totalsRowShown="0">
  <autoFilter ref="A1:H451"/>
  <tableColumns count="8">
    <tableColumn id="1" name="ID_Cliente"/>
    <tableColumn id="2" name="Nome"/>
    <tableColumn id="3" name="Email"/>
    <tableColumn id="4" name="Genero"/>
    <tableColumn id="5" name="Cidade"/>
    <tableColumn id="6" name="UF"/>
    <tableColumn id="7" name="Regiao"/>
    <tableColumn id="8" name="Data_Cadastro"/>
  </tableColumns>
</table>
</file>

<file path=xl/tables/table3.xml><?xml version="1.0" encoding="utf-8"?>
<table xmlns="http://schemas.openxmlformats.org/spreadsheetml/2006/main" id="3" name="tbCompras" displayName="tbCompras" ref="A1:G155" headerRowCount="1" totalsRowCount="0" totalsRowShown="0">
  <autoFilter ref="A1:G155"/>
  <tableColumns count="7">
    <tableColumn id="1" name="NF_Entrada"/>
    <tableColumn id="2" name="Data_Entrada"/>
    <tableColumn id="3" name="ID_Produto"/>
    <tableColumn id="4" name="Fornecedor"/>
    <tableColumn id="5" name="Qtd"/>
    <tableColumn id="6" name="Custo_Unit"/>
    <tableColumn id="7" name="Custo_Total"/>
  </tableColumns>
</table>
</file>

<file path=xl/tables/table4.xml><?xml version="1.0" encoding="utf-8"?>
<table xmlns="http://schemas.openxmlformats.org/spreadsheetml/2006/main" id="4" name="tbEstoque" displayName="tbEstoque" ref="A1:I47" headerRowCount="1" totalsRowCount="0" totalsRowShown="0">
  <autoFilter ref="A1:I47"/>
  <tableColumns count="9">
    <tableColumn id="1" name="ID_Produto"/>
    <tableColumn id="2" name="Produto"/>
    <tableColumn id="3" name="Estoque_Inicial"/>
    <tableColumn id="4" name="Entradas"/>
    <tableColumn id="5" name="Saidas"/>
    <tableColumn id="6" name="Estoque_Atual"/>
    <tableColumn id="7" name="Estoque_Minimo"/>
    <tableColumn id="8" name="Status"/>
    <tableColumn id="9" name="Valor_em_Estoque"/>
  </tableColumns>
</table>
</file>

<file path=xl/tables/table5.xml><?xml version="1.0" encoding="utf-8"?>
<table xmlns="http://schemas.openxmlformats.org/spreadsheetml/2006/main" id="5" name="tbProdutos" displayName="tbProdutos" ref="A1:I47" headerRowCount="1" totalsRowCount="0" totalsRowShown="0">
  <autoFilter ref="A1:I47"/>
  <tableColumns count="9">
    <tableColumn id="1" name="ID_Produto"/>
    <tableColumn id="2" name="SKU"/>
    <tableColumn id="3" name="Produto"/>
    <tableColumn id="4" name="Categoria"/>
    <tableColumn id="5" name="Fornecedor"/>
    <tableColumn id="6" name="Custo_Unit"/>
    <tableColumn id="7" name="Preco_Venda"/>
    <tableColumn id="8" name="Margem_%"/>
    <tableColumn id="9" name="Estoque_Minimo"/>
  </tableColumns>
</table>
</file>

<file path=xl/tables/table6.xml><?xml version="1.0" encoding="utf-8"?>
<table xmlns="http://schemas.openxmlformats.org/spreadsheetml/2006/main" id="6" name="tbVendas" displayName="tbVendas" ref="A1:S9799" headerRowCount="1" totalsRowCount="0" totalsRowShown="0">
  <autoFilter ref="A1:S9799"/>
  <tableColumns count="19">
    <tableColumn id="1" name="ID_Pedido"/>
    <tableColumn id="2" name="Item"/>
    <tableColumn id="3" name="Data"/>
    <tableColumn id="4" name="ID_Cliente"/>
    <tableColumn id="5" name="ID_Produto"/>
    <tableColumn id="6" name="ID_Vendedor"/>
    <tableColumn id="7" name="Canal"/>
    <tableColumn id="8" name="Forma_Pagamento"/>
    <tableColumn id="9" name="Status"/>
    <tableColumn id="10" name="Qtd"/>
    <tableColumn id="11" name="Preco_Unit"/>
    <tableColumn id="12" name="Desconto_%"/>
    <tableColumn id="13" name="Frete"/>
    <tableColumn id="14" name="Valor_Bruto"/>
    <tableColumn id="15" name="Valor_Desconto"/>
    <tableColumn id="16" name="Valor_Liquido"/>
    <tableColumn id="17" name="Custo_Total"/>
    <tableColumn id="18" name="Lucro"/>
    <tableColumn id="19" name="Categoria"/>
  </tableColumns>
</table>
</file>

<file path=xl/tables/table7.xml><?xml version="1.0" encoding="utf-8"?>
<table xmlns="http://schemas.openxmlformats.org/spreadsheetml/2006/main" id="7" name="tbVendedores" displayName="tbVendedores" ref="A1:E9" headerRowCount="1" totalsRowCount="0" totalsRowShown="0">
  <autoFilter ref="A1:E9"/>
  <tableColumns count="5">
    <tableColumn id="1" name="ID_Vendedor"/>
    <tableColumn id="2" name="Vendedor"/>
    <tableColumn id="3" name="Canal_Principal"/>
    <tableColumn id="4" name="Regiao"/>
    <tableColumn id="5" name="Meta_Mens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 t="s">
        <v>2</v>
      </c>
      <c r="B3" s="2"/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26.85" hidden="false" customHeight="false" outlineLevel="0" collapsed="false">
      <c r="A6" s="3" t="s">
        <v>5</v>
      </c>
      <c r="B6" s="6" t="s">
        <v>6</v>
      </c>
    </row>
    <row r="7" customFormat="false" ht="15" hidden="false" customHeight="false" outlineLevel="0" collapsed="false">
      <c r="A7" s="3" t="s">
        <v>7</v>
      </c>
      <c r="B7" s="6" t="s">
        <v>8</v>
      </c>
    </row>
    <row r="8" customFormat="false" ht="15" hidden="false" customHeight="false" outlineLevel="0" collapsed="false">
      <c r="A8" s="3" t="s">
        <v>9</v>
      </c>
      <c r="B8" s="6" t="s">
        <v>10</v>
      </c>
    </row>
    <row r="9" customFormat="false" ht="26.85" hidden="false" customHeight="false" outlineLevel="0" collapsed="false">
      <c r="A9" s="3" t="s">
        <v>11</v>
      </c>
      <c r="B9" s="6" t="s">
        <v>12</v>
      </c>
    </row>
    <row r="10" customFormat="false" ht="15" hidden="false" customHeight="false" outlineLevel="0" collapsed="false">
      <c r="A10" s="3" t="s">
        <v>13</v>
      </c>
      <c r="B10" s="6" t="s">
        <v>14</v>
      </c>
    </row>
    <row r="11" customFormat="false" ht="26.85" hidden="false" customHeight="false" outlineLevel="0" collapsed="false">
      <c r="A11" s="3" t="s">
        <v>15</v>
      </c>
      <c r="B11" s="6" t="s">
        <v>16</v>
      </c>
    </row>
    <row r="12" customFormat="false" ht="15" hidden="false" customHeight="false" outlineLevel="0" collapsed="false">
      <c r="A12" s="3" t="s">
        <v>17</v>
      </c>
      <c r="B12" s="6" t="s">
        <v>18</v>
      </c>
    </row>
    <row r="13" customFormat="false" ht="15" hidden="false" customHeight="false" outlineLevel="0" collapsed="false">
      <c r="A13" s="3" t="s">
        <v>19</v>
      </c>
      <c r="B13" s="6" t="s">
        <v>20</v>
      </c>
    </row>
    <row r="14" customFormat="false" ht="26.85" hidden="false" customHeight="false" outlineLevel="0" collapsed="false">
      <c r="A14" s="3" t="s">
        <v>21</v>
      </c>
      <c r="B14" s="6" t="s">
        <v>22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7" t="s">
        <v>23</v>
      </c>
    </row>
    <row r="17" customFormat="false" ht="15" hidden="false" customHeight="false" outlineLevel="0" collapsed="false">
      <c r="A17" s="3" t="s">
        <v>24</v>
      </c>
      <c r="B17" s="8" t="s">
        <v>25</v>
      </c>
    </row>
    <row r="18" customFormat="false" ht="15" hidden="false" customHeight="false" outlineLevel="0" collapsed="false">
      <c r="A18" s="3" t="s">
        <v>26</v>
      </c>
      <c r="B18" s="6" t="s">
        <v>27</v>
      </c>
    </row>
    <row r="19" customFormat="false" ht="26.85" hidden="false" customHeight="false" outlineLevel="0" collapsed="false">
      <c r="A19" s="3" t="s">
        <v>28</v>
      </c>
      <c r="B19" s="6" t="s">
        <v>29</v>
      </c>
    </row>
    <row r="20" customFormat="false" ht="26.85" hidden="false" customHeight="false" outlineLevel="0" collapsed="false">
      <c r="A20" s="3" t="s">
        <v>30</v>
      </c>
      <c r="B20" s="6" t="s">
        <v>31</v>
      </c>
    </row>
    <row r="21" customFormat="false" ht="26.85" hidden="false" customHeight="false" outlineLevel="0" collapsed="false">
      <c r="A21" s="3" t="s">
        <v>32</v>
      </c>
      <c r="B21" s="6" t="s">
        <v>33</v>
      </c>
    </row>
    <row r="22" customFormat="false" ht="15" hidden="false" customHeight="false" outlineLevel="0" collapsed="false">
      <c r="A22" s="3"/>
    </row>
    <row r="23" customFormat="false" ht="26.85" hidden="false" customHeight="false" outlineLevel="0" collapsed="false">
      <c r="A23" s="3" t="s">
        <v>34</v>
      </c>
      <c r="B23" s="6" t="s">
        <v>35</v>
      </c>
    </row>
    <row r="24" customFormat="false" ht="26.85" hidden="false" customHeight="false" outlineLevel="0" collapsed="false">
      <c r="A24" s="3"/>
      <c r="B24" s="6" t="s">
        <v>36</v>
      </c>
    </row>
  </sheetData>
  <mergeCells count="2"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9" t="s">
        <v>38</v>
      </c>
    </row>
    <row r="4" customFormat="false" ht="15" hidden="false" customHeight="false" outlineLevel="0" collapsed="false">
      <c r="A4" s="3" t="s">
        <v>39</v>
      </c>
      <c r="B4" s="10" t="n">
        <f aca="false">SUMIFS(fVendas!$P$2:$P$9799,fVendas!$I$2:$I$9799,"&lt;&gt;Cancelado")</f>
        <v>1958696.51</v>
      </c>
    </row>
    <row r="5" customFormat="false" ht="15" hidden="false" customHeight="false" outlineLevel="0" collapsed="false">
      <c r="A5" s="3" t="s">
        <v>40</v>
      </c>
      <c r="B5" s="10" t="n">
        <f aca="false">SUM(fVendas!$R$2:$R$9799)</f>
        <v>939185.51</v>
      </c>
    </row>
    <row r="6" customFormat="false" ht="15" hidden="false" customHeight="false" outlineLevel="0" collapsed="false">
      <c r="A6" s="3" t="s">
        <v>41</v>
      </c>
      <c r="B6" s="11" t="n">
        <f aca="false">IF(B4=0,0,B5/B4)</f>
        <v>0.479495166915879</v>
      </c>
    </row>
    <row r="7" customFormat="false" ht="15" hidden="false" customHeight="false" outlineLevel="0" collapsed="false">
      <c r="A7" s="3" t="s">
        <v>42</v>
      </c>
      <c r="B7" s="12" t="n">
        <f aca="false">COUNTIFS(fVendas!$B$2:$B$9799,1,fVendas!$I$2:$I$9799,"&lt;&gt;Cancelado")</f>
        <v>5625</v>
      </c>
    </row>
    <row r="8" customFormat="false" ht="15" hidden="false" customHeight="false" outlineLevel="0" collapsed="false">
      <c r="A8" s="3" t="s">
        <v>43</v>
      </c>
      <c r="B8" s="10" t="n">
        <f aca="false">IF(B7=0,0,B4/B7)</f>
        <v>348.212712888889</v>
      </c>
    </row>
    <row r="9" customFormat="false" ht="15" hidden="false" customHeight="false" outlineLevel="0" collapsed="false">
      <c r="A9" s="3" t="s">
        <v>44</v>
      </c>
      <c r="B9" s="12" t="n">
        <f aca="false">SUMIFS(fVendas!$J$2:$J$9799,fVendas!$I$2:$I$9799,"&lt;&gt;Cancelado")</f>
        <v>11668</v>
      </c>
    </row>
    <row r="10" customFormat="false" ht="15" hidden="false" customHeight="false" outlineLevel="0" collapsed="false">
      <c r="A10" s="3" t="s">
        <v>45</v>
      </c>
      <c r="B10" s="13" t="n">
        <f aca="false">COUNTIF(fEstoque!$H$2:$H$47,"REPOR")+COUNTIF(fEstoque!$H$2:$H$47,"SEM ESTOQUE")</f>
        <v>14</v>
      </c>
    </row>
    <row r="13" customFormat="false" ht="15" hidden="false" customHeight="false" outlineLevel="0" collapsed="false">
      <c r="A13" s="4" t="s">
        <v>46</v>
      </c>
      <c r="B13" s="4" t="s">
        <v>47</v>
      </c>
      <c r="C13" s="4" t="s">
        <v>48</v>
      </c>
      <c r="D13" s="4" t="s">
        <v>41</v>
      </c>
    </row>
    <row r="14" customFormat="false" ht="15" hidden="false" customHeight="false" outlineLevel="0" collapsed="false">
      <c r="A14" s="14" t="n">
        <v>45658</v>
      </c>
      <c r="B14" s="15" t="n">
        <f aca="false">SUMIFS(fVendas!$P$2:$P$9799,fVendas!$C$2:$C$9799,"&gt;="&amp;A14,fVendas!$C$2:$C$9799,"&lt;"&amp;EDATE(A14,1),fVendas!$I$2:$I$9799,"&lt;&gt;Cancelado")</f>
        <v>62937.44</v>
      </c>
      <c r="C14" s="15" t="n">
        <f aca="false">SUMIFS(fVendas!$R$2:$R$9799,fVendas!$C$2:$C$9799,"&gt;="&amp;A14,fVendas!$C$2:$C$9799,"&lt;"&amp;EDATE(A14,1))</f>
        <v>30612.14</v>
      </c>
      <c r="D14" s="16" t="n">
        <f aca="false">IF(B14=0,0,C14/B14)</f>
        <v>0.486389977094715</v>
      </c>
    </row>
    <row r="15" customFormat="false" ht="15" hidden="false" customHeight="false" outlineLevel="0" collapsed="false">
      <c r="A15" s="14" t="n">
        <v>45689</v>
      </c>
      <c r="B15" s="15" t="n">
        <f aca="false">SUMIFS(fVendas!$P$2:$P$9799,fVendas!$C$2:$C$9799,"&gt;="&amp;A15,fVendas!$C$2:$C$9799,"&lt;"&amp;EDATE(A15,1),fVendas!$I$2:$I$9799,"&lt;&gt;Cancelado")</f>
        <v>54746.7</v>
      </c>
      <c r="C15" s="15" t="n">
        <f aca="false">SUMIFS(fVendas!$R$2:$R$9799,fVendas!$C$2:$C$9799,"&gt;="&amp;A15,fVendas!$C$2:$C$9799,"&lt;"&amp;EDATE(A15,1))</f>
        <v>26290.12</v>
      </c>
      <c r="D15" s="16" t="n">
        <f aca="false">IF(B15=0,0,C15/B15)</f>
        <v>0.480213784575143</v>
      </c>
    </row>
    <row r="16" customFormat="false" ht="15" hidden="false" customHeight="false" outlineLevel="0" collapsed="false">
      <c r="A16" s="14" t="n">
        <v>45717</v>
      </c>
      <c r="B16" s="15" t="n">
        <f aca="false">SUMIFS(fVendas!$P$2:$P$9799,fVendas!$C$2:$C$9799,"&gt;="&amp;A16,fVendas!$C$2:$C$9799,"&lt;"&amp;EDATE(A16,1),fVendas!$I$2:$I$9799,"&lt;&gt;Cancelado")</f>
        <v>72285.885</v>
      </c>
      <c r="C16" s="15" t="n">
        <f aca="false">SUMIFS(fVendas!$R$2:$R$9799,fVendas!$C$2:$C$9799,"&gt;="&amp;A16,fVendas!$C$2:$C$9799,"&lt;"&amp;EDATE(A16,1))</f>
        <v>35906.045</v>
      </c>
      <c r="D16" s="16" t="n">
        <f aca="false">IF(B16=0,0,C16/B16)</f>
        <v>0.496722769597412</v>
      </c>
    </row>
    <row r="17" customFormat="false" ht="15" hidden="false" customHeight="false" outlineLevel="0" collapsed="false">
      <c r="A17" s="14" t="n">
        <v>45748</v>
      </c>
      <c r="B17" s="15" t="n">
        <f aca="false">SUMIFS(fVendas!$P$2:$P$9799,fVendas!$C$2:$C$9799,"&gt;="&amp;A17,fVendas!$C$2:$C$9799,"&lt;"&amp;EDATE(A17,1),fVendas!$I$2:$I$9799,"&lt;&gt;Cancelado")</f>
        <v>67047.21</v>
      </c>
      <c r="C17" s="15" t="n">
        <f aca="false">SUMIFS(fVendas!$R$2:$R$9799,fVendas!$C$2:$C$9799,"&gt;="&amp;A17,fVendas!$C$2:$C$9799,"&lt;"&amp;EDATE(A17,1))</f>
        <v>31747.3</v>
      </c>
      <c r="D17" s="16" t="n">
        <f aca="false">IF(B17=0,0,C17/B17)</f>
        <v>0.473506652998686</v>
      </c>
    </row>
    <row r="18" customFormat="false" ht="15" hidden="false" customHeight="false" outlineLevel="0" collapsed="false">
      <c r="A18" s="14" t="n">
        <v>45778</v>
      </c>
      <c r="B18" s="15" t="n">
        <f aca="false">SUMIFS(fVendas!$P$2:$P$9799,fVendas!$C$2:$C$9799,"&gt;="&amp;A18,fVendas!$C$2:$C$9799,"&lt;"&amp;EDATE(A18,1),fVendas!$I$2:$I$9799,"&lt;&gt;Cancelado")</f>
        <v>89455.555</v>
      </c>
      <c r="C18" s="15" t="n">
        <f aca="false">SUMIFS(fVendas!$R$2:$R$9799,fVendas!$C$2:$C$9799,"&gt;="&amp;A18,fVendas!$C$2:$C$9799,"&lt;"&amp;EDATE(A18,1))</f>
        <v>42725.405</v>
      </c>
      <c r="D18" s="16" t="n">
        <f aca="false">IF(B18=0,0,C18/B18)</f>
        <v>0.477616007189268</v>
      </c>
    </row>
    <row r="19" customFormat="false" ht="15" hidden="false" customHeight="false" outlineLevel="0" collapsed="false">
      <c r="A19" s="14" t="n">
        <v>45809</v>
      </c>
      <c r="B19" s="15" t="n">
        <f aca="false">SUMIFS(fVendas!$P$2:$P$9799,fVendas!$C$2:$C$9799,"&gt;="&amp;A19,fVendas!$C$2:$C$9799,"&lt;"&amp;EDATE(A19,1),fVendas!$I$2:$I$9799,"&lt;&gt;Cancelado")</f>
        <v>77681.34</v>
      </c>
      <c r="C19" s="15" t="n">
        <f aca="false">SUMIFS(fVendas!$R$2:$R$9799,fVendas!$C$2:$C$9799,"&gt;="&amp;A19,fVendas!$C$2:$C$9799,"&lt;"&amp;EDATE(A19,1))</f>
        <v>37267.27</v>
      </c>
      <c r="D19" s="16" t="n">
        <f aca="false">IF(B19=0,0,C19/B19)</f>
        <v>0.479745457532015</v>
      </c>
    </row>
    <row r="20" customFormat="false" ht="15" hidden="false" customHeight="false" outlineLevel="0" collapsed="false">
      <c r="A20" s="14" t="n">
        <v>45839</v>
      </c>
      <c r="B20" s="15" t="n">
        <f aca="false">SUMIFS(fVendas!$P$2:$P$9799,fVendas!$C$2:$C$9799,"&gt;="&amp;A20,fVendas!$C$2:$C$9799,"&lt;"&amp;EDATE(A20,1),fVendas!$I$2:$I$9799,"&lt;&gt;Cancelado")</f>
        <v>80570.93</v>
      </c>
      <c r="C20" s="15" t="n">
        <f aca="false">SUMIFS(fVendas!$R$2:$R$9799,fVendas!$C$2:$C$9799,"&gt;="&amp;A20,fVendas!$C$2:$C$9799,"&lt;"&amp;EDATE(A20,1))</f>
        <v>39371.84</v>
      </c>
      <c r="D20" s="16" t="n">
        <f aca="false">IF(B20=0,0,C20/B20)</f>
        <v>0.488660612456627</v>
      </c>
    </row>
    <row r="21" customFormat="false" ht="15" hidden="false" customHeight="false" outlineLevel="0" collapsed="false">
      <c r="A21" s="14" t="n">
        <v>45870</v>
      </c>
      <c r="B21" s="15" t="n">
        <f aca="false">SUMIFS(fVendas!$P$2:$P$9799,fVendas!$C$2:$C$9799,"&gt;="&amp;A21,fVendas!$C$2:$C$9799,"&lt;"&amp;EDATE(A21,1),fVendas!$I$2:$I$9799,"&lt;&gt;Cancelado")</f>
        <v>89692.79</v>
      </c>
      <c r="C21" s="15" t="n">
        <f aca="false">SUMIFS(fVendas!$R$2:$R$9799,fVendas!$C$2:$C$9799,"&gt;="&amp;A21,fVendas!$C$2:$C$9799,"&lt;"&amp;EDATE(A21,1))</f>
        <v>43159.9</v>
      </c>
      <c r="D21" s="16" t="n">
        <f aca="false">IF(B21=0,0,C21/B21)</f>
        <v>0.481196983614848</v>
      </c>
    </row>
    <row r="22" customFormat="false" ht="15" hidden="false" customHeight="false" outlineLevel="0" collapsed="false">
      <c r="A22" s="14" t="n">
        <v>45901</v>
      </c>
      <c r="B22" s="15" t="n">
        <f aca="false">SUMIFS(fVendas!$P$2:$P$9799,fVendas!$C$2:$C$9799,"&gt;="&amp;A22,fVendas!$C$2:$C$9799,"&lt;"&amp;EDATE(A22,1),fVendas!$I$2:$I$9799,"&lt;&gt;Cancelado")</f>
        <v>80779.595</v>
      </c>
      <c r="C22" s="15" t="n">
        <f aca="false">SUMIFS(fVendas!$R$2:$R$9799,fVendas!$C$2:$C$9799,"&gt;="&amp;A22,fVendas!$C$2:$C$9799,"&lt;"&amp;EDATE(A22,1))</f>
        <v>39067.085</v>
      </c>
      <c r="D22" s="16" t="n">
        <f aca="false">IF(B22=0,0,C22/B22)</f>
        <v>0.483625660663439</v>
      </c>
    </row>
    <row r="23" customFormat="false" ht="15" hidden="false" customHeight="false" outlineLevel="0" collapsed="false">
      <c r="A23" s="14" t="n">
        <v>45931</v>
      </c>
      <c r="B23" s="15" t="n">
        <f aca="false">SUMIFS(fVendas!$P$2:$P$9799,fVendas!$C$2:$C$9799,"&gt;="&amp;A23,fVendas!$C$2:$C$9799,"&lt;"&amp;EDATE(A23,1),fVendas!$I$2:$I$9799,"&lt;&gt;Cancelado")</f>
        <v>83750.74</v>
      </c>
      <c r="C23" s="15" t="n">
        <f aca="false">SUMIFS(fVendas!$R$2:$R$9799,fVendas!$C$2:$C$9799,"&gt;="&amp;A23,fVendas!$C$2:$C$9799,"&lt;"&amp;EDATE(A23,1))</f>
        <v>40086.75</v>
      </c>
      <c r="D23" s="16" t="n">
        <f aca="false">IF(B23=0,0,C23/B23)</f>
        <v>0.478643531985508</v>
      </c>
    </row>
    <row r="24" customFormat="false" ht="15" hidden="false" customHeight="false" outlineLevel="0" collapsed="false">
      <c r="A24" s="14" t="n">
        <v>45962</v>
      </c>
      <c r="B24" s="15" t="n">
        <f aca="false">SUMIFS(fVendas!$P$2:$P$9799,fVendas!$C$2:$C$9799,"&gt;="&amp;A24,fVendas!$C$2:$C$9799,"&lt;"&amp;EDATE(A24,1),fVendas!$I$2:$I$9799,"&lt;&gt;Cancelado")</f>
        <v>210143.59</v>
      </c>
      <c r="C24" s="15" t="n">
        <f aca="false">SUMIFS(fVendas!$R$2:$R$9799,fVendas!$C$2:$C$9799,"&gt;="&amp;A24,fVendas!$C$2:$C$9799,"&lt;"&amp;EDATE(A24,1))</f>
        <v>92084.3</v>
      </c>
      <c r="D24" s="16" t="n">
        <f aca="false">IF(B24=0,0,C24/B24)</f>
        <v>0.438197044221049</v>
      </c>
    </row>
    <row r="25" customFormat="false" ht="15" hidden="false" customHeight="false" outlineLevel="0" collapsed="false">
      <c r="A25" s="14" t="n">
        <v>45992</v>
      </c>
      <c r="B25" s="15" t="n">
        <f aca="false">SUMIFS(fVendas!$P$2:$P$9799,fVendas!$C$2:$C$9799,"&gt;="&amp;A25,fVendas!$C$2:$C$9799,"&lt;"&amp;EDATE(A25,1),fVendas!$I$2:$I$9799,"&lt;&gt;Cancelado")</f>
        <v>150636.685</v>
      </c>
      <c r="C25" s="15" t="n">
        <f aca="false">SUMIFS(fVendas!$R$2:$R$9799,fVendas!$C$2:$C$9799,"&gt;="&amp;A25,fVendas!$C$2:$C$9799,"&lt;"&amp;EDATE(A25,1))</f>
        <v>73163.845</v>
      </c>
      <c r="D25" s="16" t="n">
        <f aca="false">IF(B25=0,0,C25/B25)</f>
        <v>0.485697391707737</v>
      </c>
    </row>
    <row r="26" customFormat="false" ht="15" hidden="false" customHeight="false" outlineLevel="0" collapsed="false">
      <c r="A26" s="14" t="n">
        <v>46023</v>
      </c>
      <c r="B26" s="15" t="n">
        <f aca="false">SUMIFS(fVendas!$P$2:$P$9799,fVendas!$C$2:$C$9799,"&gt;="&amp;A26,fVendas!$C$2:$C$9799,"&lt;"&amp;EDATE(A26,1),fVendas!$I$2:$I$9799,"&lt;&gt;Cancelado")</f>
        <v>74215.69</v>
      </c>
      <c r="C26" s="15" t="n">
        <f aca="false">SUMIFS(fVendas!$R$2:$R$9799,fVendas!$C$2:$C$9799,"&gt;="&amp;A26,fVendas!$C$2:$C$9799,"&lt;"&amp;EDATE(A26,1))</f>
        <v>35832.94</v>
      </c>
      <c r="D26" s="16" t="n">
        <f aca="false">IF(B26=0,0,C26/B26)</f>
        <v>0.482821624376193</v>
      </c>
    </row>
    <row r="27" customFormat="false" ht="15" hidden="false" customHeight="false" outlineLevel="0" collapsed="false">
      <c r="A27" s="14" t="n">
        <v>46054</v>
      </c>
      <c r="B27" s="15" t="n">
        <f aca="false">SUMIFS(fVendas!$P$2:$P$9799,fVendas!$C$2:$C$9799,"&gt;="&amp;A27,fVendas!$C$2:$C$9799,"&lt;"&amp;EDATE(A27,1),fVendas!$I$2:$I$9799,"&lt;&gt;Cancelado")</f>
        <v>67771.88</v>
      </c>
      <c r="C27" s="15" t="n">
        <f aca="false">SUMIFS(fVendas!$R$2:$R$9799,fVendas!$C$2:$C$9799,"&gt;="&amp;A27,fVendas!$C$2:$C$9799,"&lt;"&amp;EDATE(A27,1))</f>
        <v>32495.29</v>
      </c>
      <c r="D27" s="16" t="n">
        <f aca="false">IF(B27=0,0,C27/B27)</f>
        <v>0.479480427575567</v>
      </c>
    </row>
    <row r="28" customFormat="false" ht="15" hidden="false" customHeight="false" outlineLevel="0" collapsed="false">
      <c r="A28" s="14" t="n">
        <v>46082</v>
      </c>
      <c r="B28" s="15" t="n">
        <f aca="false">SUMIFS(fVendas!$P$2:$P$9799,fVendas!$C$2:$C$9799,"&gt;="&amp;A28,fVendas!$C$2:$C$9799,"&lt;"&amp;EDATE(A28,1),fVendas!$I$2:$I$9799,"&lt;&gt;Cancelado")</f>
        <v>86500.6</v>
      </c>
      <c r="C28" s="15" t="n">
        <f aca="false">SUMIFS(fVendas!$R$2:$R$9799,fVendas!$C$2:$C$9799,"&gt;="&amp;A28,fVendas!$C$2:$C$9799,"&lt;"&amp;EDATE(A28,1))</f>
        <v>42337.09</v>
      </c>
      <c r="D28" s="16" t="n">
        <f aca="false">IF(B28=0,0,C28/B28)</f>
        <v>0.489442732189141</v>
      </c>
    </row>
    <row r="29" customFormat="false" ht="15" hidden="false" customHeight="false" outlineLevel="0" collapsed="false">
      <c r="A29" s="14" t="n">
        <v>46113</v>
      </c>
      <c r="B29" s="15" t="n">
        <f aca="false">SUMIFS(fVendas!$P$2:$P$9799,fVendas!$C$2:$C$9799,"&gt;="&amp;A29,fVendas!$C$2:$C$9799,"&lt;"&amp;EDATE(A29,1),fVendas!$I$2:$I$9799,"&lt;&gt;Cancelado")</f>
        <v>90915.28</v>
      </c>
      <c r="C29" s="15" t="n">
        <f aca="false">SUMIFS(fVendas!$R$2:$R$9799,fVendas!$C$2:$C$9799,"&gt;="&amp;A29,fVendas!$C$2:$C$9799,"&lt;"&amp;EDATE(A29,1))</f>
        <v>44438.03</v>
      </c>
      <c r="D29" s="16" t="n">
        <f aca="false">IF(B29=0,0,C29/B29)</f>
        <v>0.488785053513557</v>
      </c>
    </row>
    <row r="30" customFormat="false" ht="15" hidden="false" customHeight="false" outlineLevel="0" collapsed="false">
      <c r="A30" s="14" t="n">
        <v>46143</v>
      </c>
      <c r="B30" s="15" t="n">
        <f aca="false">SUMIFS(fVendas!$P$2:$P$9799,fVendas!$C$2:$C$9799,"&gt;="&amp;A30,fVendas!$C$2:$C$9799,"&lt;"&amp;EDATE(A30,1),fVendas!$I$2:$I$9799,"&lt;&gt;Cancelado")</f>
        <v>117905.585</v>
      </c>
      <c r="C30" s="15" t="n">
        <f aca="false">SUMIFS(fVendas!$R$2:$R$9799,fVendas!$C$2:$C$9799,"&gt;="&amp;A30,fVendas!$C$2:$C$9799,"&lt;"&amp;EDATE(A30,1))</f>
        <v>57115.765</v>
      </c>
      <c r="D30" s="16" t="n">
        <f aca="false">IF(B30=0,0,C30/B30)</f>
        <v>0.484419503961581</v>
      </c>
    </row>
    <row r="31" customFormat="false" ht="15" hidden="false" customHeight="false" outlineLevel="0" collapsed="false">
      <c r="A31" s="14" t="n">
        <v>46174</v>
      </c>
      <c r="B31" s="15" t="n">
        <f aca="false">SUMIFS(fVendas!$P$2:$P$9799,fVendas!$C$2:$C$9799,"&gt;="&amp;A31,fVendas!$C$2:$C$9799,"&lt;"&amp;EDATE(A31,1),fVendas!$I$2:$I$9799,"&lt;&gt;Cancelado")</f>
        <v>101862.975</v>
      </c>
      <c r="C31" s="15" t="n">
        <f aca="false">SUMIFS(fVendas!$R$2:$R$9799,fVendas!$C$2:$C$9799,"&gt;="&amp;A31,fVendas!$C$2:$C$9799,"&lt;"&amp;EDATE(A31,1))</f>
        <v>49959.465</v>
      </c>
      <c r="D31" s="16" t="n">
        <f aca="false">IF(B31=0,0,C31/B31)</f>
        <v>0.490457548486091</v>
      </c>
    </row>
    <row r="32" customFormat="false" ht="15" hidden="false" customHeight="false" outlineLevel="0" collapsed="false">
      <c r="A32" s="14" t="n">
        <v>46204</v>
      </c>
      <c r="B32" s="15" t="n">
        <f aca="false">SUMIFS(fVendas!$P$2:$P$9799,fVendas!$C$2:$C$9799,"&gt;="&amp;A32,fVendas!$C$2:$C$9799,"&lt;"&amp;EDATE(A32,1),fVendas!$I$2:$I$9799,"&lt;&gt;Cancelado")</f>
        <v>93810.34</v>
      </c>
      <c r="C32" s="15" t="n">
        <f aca="false">SUMIFS(fVendas!$R$2:$R$9799,fVendas!$C$2:$C$9799,"&gt;="&amp;A32,fVendas!$C$2:$C$9799,"&lt;"&amp;EDATE(A32,1))</f>
        <v>45532.94</v>
      </c>
      <c r="D32" s="16" t="n">
        <f aca="false">IF(B32=0,0,C32/B32)</f>
        <v>0.485372294781151</v>
      </c>
    </row>
    <row r="33" customFormat="false" ht="15" hidden="false" customHeight="false" outlineLevel="0" collapsed="false">
      <c r="A33" s="14" t="n">
        <v>46235</v>
      </c>
      <c r="B33" s="15" t="n">
        <f aca="false">SUMIFS(fVendas!$P$2:$P$9799,fVendas!$C$2:$C$9799,"&gt;="&amp;A33,fVendas!$C$2:$C$9799,"&lt;"&amp;EDATE(A33,1),fVendas!$I$2:$I$9799,"&lt;&gt;Cancelado")</f>
        <v>105217.385</v>
      </c>
      <c r="C33" s="15" t="n">
        <f aca="false">SUMIFS(fVendas!$R$2:$R$9799,fVendas!$C$2:$C$9799,"&gt;="&amp;A33,fVendas!$C$2:$C$9799,"&lt;"&amp;EDATE(A33,1))</f>
        <v>51266.705</v>
      </c>
      <c r="D33" s="16" t="n">
        <f aca="false">IF(B33=0,0,C33/B33)</f>
        <v>0.487245572582896</v>
      </c>
    </row>
    <row r="34" customFormat="false" ht="15" hidden="false" customHeight="false" outlineLevel="0" collapsed="false">
      <c r="A34" s="14" t="n">
        <v>46266</v>
      </c>
      <c r="B34" s="15" t="n">
        <f aca="false">SUMIFS(fVendas!$P$2:$P$9799,fVendas!$C$2:$C$9799,"&gt;="&amp;A34,fVendas!$C$2:$C$9799,"&lt;"&amp;EDATE(A34,1),fVendas!$I$2:$I$9799,"&lt;&gt;Cancelado")</f>
        <v>100768.315</v>
      </c>
      <c r="C34" s="15" t="n">
        <f aca="false">SUMIFS(fVendas!$R$2:$R$9799,fVendas!$C$2:$C$9799,"&gt;="&amp;A34,fVendas!$C$2:$C$9799,"&lt;"&amp;EDATE(A34,1))</f>
        <v>48725.285</v>
      </c>
      <c r="D34" s="16" t="n">
        <f aca="false">IF(B34=0,0,C34/B34)</f>
        <v>0.483537756883203</v>
      </c>
    </row>
    <row r="37" customFormat="false" ht="15" hidden="false" customHeight="false" outlineLevel="0" collapsed="false">
      <c r="A37" s="4" t="s">
        <v>49</v>
      </c>
      <c r="B37" s="4" t="s">
        <v>47</v>
      </c>
      <c r="C37" s="4" t="s">
        <v>48</v>
      </c>
      <c r="D37" s="4" t="s">
        <v>41</v>
      </c>
    </row>
    <row r="38" customFormat="false" ht="15" hidden="false" customHeight="false" outlineLevel="0" collapsed="false">
      <c r="A38" s="17" t="s">
        <v>50</v>
      </c>
      <c r="B38" s="15" t="n">
        <f aca="false">SUMIFS(fVendas!$P$2:$P$9799,fVendas!$S$2:$S$9799,A38,fVendas!$I$2:$I$9799,"&lt;&gt;Cancelado")</f>
        <v>267538.41</v>
      </c>
      <c r="C38" s="15" t="n">
        <f aca="false">SUMIFS(fVendas!$R$2:$R$9799,fVendas!$S$2:$S$9799,A38)</f>
        <v>128869.98</v>
      </c>
      <c r="D38" s="16" t="n">
        <f aca="false">IF(B38=0,0,C38/B38)</f>
        <v>0.481687769617828</v>
      </c>
    </row>
    <row r="39" customFormat="false" ht="15" hidden="false" customHeight="false" outlineLevel="0" collapsed="false">
      <c r="A39" s="17" t="s">
        <v>51</v>
      </c>
      <c r="B39" s="15" t="n">
        <f aca="false">SUMIFS(fVendas!$P$2:$P$9799,fVendas!$S$2:$S$9799,A39,fVendas!$I$2:$I$9799,"&lt;&gt;Cancelado")</f>
        <v>306374.275</v>
      </c>
      <c r="C39" s="15" t="n">
        <f aca="false">SUMIFS(fVendas!$R$2:$R$9799,fVendas!$S$2:$S$9799,A39)</f>
        <v>137868.115</v>
      </c>
      <c r="D39" s="16" t="n">
        <f aca="false">IF(B39=0,0,C39/B39)</f>
        <v>0.449998992245677</v>
      </c>
    </row>
    <row r="40" customFormat="false" ht="15" hidden="false" customHeight="false" outlineLevel="0" collapsed="false">
      <c r="A40" s="17" t="s">
        <v>52</v>
      </c>
      <c r="B40" s="15" t="n">
        <f aca="false">SUMIFS(fVendas!$P$2:$P$9799,fVendas!$S$2:$S$9799,A40,fVendas!$I$2:$I$9799,"&lt;&gt;Cancelado")</f>
        <v>326282.2</v>
      </c>
      <c r="C40" s="15" t="n">
        <f aca="false">SUMIFS(fVendas!$R$2:$R$9799,fVendas!$S$2:$S$9799,A40)</f>
        <v>163557.05</v>
      </c>
      <c r="D40" s="16" t="n">
        <f aca="false">IF(B40=0,0,C40/B40)</f>
        <v>0.501274816707746</v>
      </c>
    </row>
    <row r="41" customFormat="false" ht="15" hidden="false" customHeight="false" outlineLevel="0" collapsed="false">
      <c r="A41" s="17" t="s">
        <v>53</v>
      </c>
      <c r="B41" s="15" t="n">
        <f aca="false">SUMIFS(fVendas!$P$2:$P$9799,fVendas!$S$2:$S$9799,A41,fVendas!$I$2:$I$9799,"&lt;&gt;Cancelado")</f>
        <v>310318.17</v>
      </c>
      <c r="C41" s="15" t="n">
        <f aca="false">SUMIFS(fVendas!$R$2:$R$9799,fVendas!$S$2:$S$9799,A41)</f>
        <v>168869.89</v>
      </c>
      <c r="D41" s="16" t="n">
        <f aca="false">IF(B41=0,0,C41/B41)</f>
        <v>0.544183055732766</v>
      </c>
    </row>
    <row r="42" customFormat="false" ht="15" hidden="false" customHeight="false" outlineLevel="0" collapsed="false">
      <c r="A42" s="17" t="s">
        <v>54</v>
      </c>
      <c r="B42" s="15" t="n">
        <f aca="false">SUMIFS(fVendas!$P$2:$P$9799,fVendas!$S$2:$S$9799,A42,fVendas!$I$2:$I$9799,"&lt;&gt;Cancelado")</f>
        <v>455810.49</v>
      </c>
      <c r="C42" s="15" t="n">
        <f aca="false">SUMIFS(fVendas!$R$2:$R$9799,fVendas!$S$2:$S$9799,A42)</f>
        <v>196307.59</v>
      </c>
      <c r="D42" s="16" t="n">
        <f aca="false">IF(B42=0,0,C42/B42)</f>
        <v>0.430678087290181</v>
      </c>
    </row>
    <row r="43" customFormat="false" ht="15" hidden="false" customHeight="false" outlineLevel="0" collapsed="false">
      <c r="A43" s="17" t="s">
        <v>55</v>
      </c>
      <c r="B43" s="15" t="n">
        <f aca="false">SUMIFS(fVendas!$P$2:$P$9799,fVendas!$S$2:$S$9799,A43,fVendas!$I$2:$I$9799,"&lt;&gt;Cancelado")</f>
        <v>173869.26</v>
      </c>
      <c r="C43" s="15" t="n">
        <f aca="false">SUMIFS(fVendas!$R$2:$R$9799,fVendas!$S$2:$S$9799,A43)</f>
        <v>88698.73</v>
      </c>
      <c r="D43" s="16" t="n">
        <f aca="false">IF(B43=0,0,C43/B43)</f>
        <v>0.510146129338792</v>
      </c>
    </row>
    <row r="44" customFormat="false" ht="15" hidden="false" customHeight="false" outlineLevel="0" collapsed="false">
      <c r="A44" s="17" t="s">
        <v>56</v>
      </c>
      <c r="B44" s="15" t="n">
        <f aca="false">SUMIFS(fVendas!$P$2:$P$9799,fVendas!$S$2:$S$9799,A44,fVendas!$I$2:$I$9799,"&lt;&gt;Cancelado")</f>
        <v>118503.705</v>
      </c>
      <c r="C44" s="15" t="n">
        <f aca="false">SUMIFS(fVendas!$R$2:$R$9799,fVendas!$S$2:$S$9799,A44)</f>
        <v>55014.155</v>
      </c>
      <c r="D44" s="16" t="n">
        <f aca="false">IF(B44=0,0,C44/B44)</f>
        <v>0.464239957729592</v>
      </c>
    </row>
    <row r="47" customFormat="false" ht="15" hidden="false" customHeight="false" outlineLevel="0" collapsed="false">
      <c r="A47" s="4" t="s">
        <v>57</v>
      </c>
      <c r="B47" s="4" t="s">
        <v>47</v>
      </c>
      <c r="C47" s="4" t="s">
        <v>58</v>
      </c>
      <c r="D47" s="4" t="s">
        <v>43</v>
      </c>
    </row>
    <row r="48" customFormat="false" ht="15" hidden="false" customHeight="false" outlineLevel="0" collapsed="false">
      <c r="A48" s="17" t="s">
        <v>59</v>
      </c>
      <c r="B48" s="15" t="n">
        <f aca="false">SUMIFS(fVendas!$P$2:$P$9799,fVendas!$G$2:$G$9799,A48,fVendas!$I$2:$I$9799,"&lt;&gt;Cancelado")</f>
        <v>567274.605</v>
      </c>
      <c r="C48" s="17" t="n">
        <f aca="false">COUNTIFS(fVendas!$G$2:$G$9799,A48,fVendas!$B$2:$B$9799,1,fVendas!$I$2:$I$9799,"&lt;&gt;Cancelado")</f>
        <v>1640</v>
      </c>
      <c r="D48" s="15" t="n">
        <f aca="false">IF(C48=0,0,B48/C48)</f>
        <v>345.899149390244</v>
      </c>
    </row>
    <row r="49" customFormat="false" ht="15" hidden="false" customHeight="false" outlineLevel="0" collapsed="false">
      <c r="A49" s="17" t="s">
        <v>60</v>
      </c>
      <c r="B49" s="15" t="n">
        <f aca="false">SUMIFS(fVendas!$P$2:$P$9799,fVendas!$G$2:$G$9799,A49,fVendas!$I$2:$I$9799,"&lt;&gt;Cancelado")</f>
        <v>301629.68</v>
      </c>
      <c r="C49" s="17" t="n">
        <f aca="false">COUNTIFS(fVendas!$G$2:$G$9799,A49,fVendas!$B$2:$B$9799,1,fVendas!$I$2:$I$9799,"&lt;&gt;Cancelado")</f>
        <v>840</v>
      </c>
      <c r="D49" s="15" t="n">
        <f aca="false">IF(C49=0,0,B49/C49)</f>
        <v>359.082952380952</v>
      </c>
    </row>
    <row r="50" customFormat="false" ht="15" hidden="false" customHeight="false" outlineLevel="0" collapsed="false">
      <c r="A50" s="17" t="s">
        <v>61</v>
      </c>
      <c r="B50" s="15" t="n">
        <f aca="false">SUMIFS(fVendas!$P$2:$P$9799,fVendas!$G$2:$G$9799,A50,fVendas!$I$2:$I$9799,"&lt;&gt;Cancelado")</f>
        <v>395923.8</v>
      </c>
      <c r="C50" s="17" t="n">
        <f aca="false">COUNTIFS(fVendas!$G$2:$G$9799,A50,fVendas!$B$2:$B$9799,1,fVendas!$I$2:$I$9799,"&lt;&gt;Cancelado")</f>
        <v>1129</v>
      </c>
      <c r="D50" s="15" t="n">
        <f aca="false">IF(C50=0,0,B50/C50)</f>
        <v>350.685385296723</v>
      </c>
    </row>
    <row r="51" customFormat="false" ht="15" hidden="false" customHeight="false" outlineLevel="0" collapsed="false">
      <c r="A51" s="17" t="s">
        <v>62</v>
      </c>
      <c r="B51" s="15" t="n">
        <f aca="false">SUMIFS(fVendas!$P$2:$P$9799,fVendas!$G$2:$G$9799,A51,fVendas!$I$2:$I$9799,"&lt;&gt;Cancelado")</f>
        <v>357955.05</v>
      </c>
      <c r="C51" s="17" t="n">
        <f aca="false">COUNTIFS(fVendas!$G$2:$G$9799,A51,fVendas!$B$2:$B$9799,1,fVendas!$I$2:$I$9799,"&lt;&gt;Cancelado")</f>
        <v>1044</v>
      </c>
      <c r="D51" s="15" t="n">
        <f aca="false">IF(C51=0,0,B51/C51)</f>
        <v>342.86882183908</v>
      </c>
    </row>
    <row r="52" customFormat="false" ht="15" hidden="false" customHeight="false" outlineLevel="0" collapsed="false">
      <c r="A52" s="17" t="s">
        <v>63</v>
      </c>
      <c r="B52" s="15" t="n">
        <f aca="false">SUMIFS(fVendas!$P$2:$P$9799,fVendas!$G$2:$G$9799,A52,fVendas!$I$2:$I$9799,"&lt;&gt;Cancelado")</f>
        <v>180994.495</v>
      </c>
      <c r="C52" s="17" t="n">
        <f aca="false">COUNTIFS(fVendas!$G$2:$G$9799,A52,fVendas!$B$2:$B$9799,1,fVendas!$I$2:$I$9799,"&lt;&gt;Cancelado")</f>
        <v>516</v>
      </c>
      <c r="D52" s="15" t="n">
        <f aca="false">IF(C52=0,0,B52/C52)</f>
        <v>350.764525193798</v>
      </c>
    </row>
    <row r="53" customFormat="false" ht="15" hidden="false" customHeight="false" outlineLevel="0" collapsed="false">
      <c r="A53" s="17" t="s">
        <v>64</v>
      </c>
      <c r="B53" s="15" t="n">
        <f aca="false">SUMIFS(fVendas!$P$2:$P$9799,fVendas!$G$2:$G$9799,A53,fVendas!$I$2:$I$9799,"&lt;&gt;Cancelado")</f>
        <v>154918.88</v>
      </c>
      <c r="C53" s="17" t="n">
        <f aca="false">COUNTIFS(fVendas!$G$2:$G$9799,A53,fVendas!$B$2:$B$9799,1,fVendas!$I$2:$I$9799,"&lt;&gt;Cancelado")</f>
        <v>456</v>
      </c>
      <c r="D53" s="15" t="n">
        <f aca="false">IF(C53=0,0,B53/C53)</f>
        <v>339.734385964912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8" t="s">
        <v>65</v>
      </c>
      <c r="B1" s="18" t="s">
        <v>66</v>
      </c>
      <c r="C1" s="18" t="s">
        <v>67</v>
      </c>
      <c r="D1" s="18" t="s">
        <v>49</v>
      </c>
      <c r="E1" s="18" t="s">
        <v>68</v>
      </c>
      <c r="F1" s="18" t="s">
        <v>69</v>
      </c>
      <c r="G1" s="18" t="s">
        <v>70</v>
      </c>
      <c r="H1" s="18" t="s">
        <v>71</v>
      </c>
      <c r="I1" s="18" t="s">
        <v>72</v>
      </c>
    </row>
    <row r="2" customFormat="false" ht="15" hidden="false" customHeight="false" outlineLevel="0" collapsed="false">
      <c r="A2" s="17" t="s">
        <v>73</v>
      </c>
      <c r="B2" s="17" t="s">
        <v>74</v>
      </c>
      <c r="C2" s="17" t="s">
        <v>75</v>
      </c>
      <c r="D2" s="17" t="s">
        <v>50</v>
      </c>
      <c r="E2" s="17" t="s">
        <v>76</v>
      </c>
      <c r="F2" s="19" t="n">
        <v>69.44</v>
      </c>
      <c r="G2" s="19" t="n">
        <v>179.9</v>
      </c>
      <c r="H2" s="16" t="n">
        <f aca="false">(G2-F2)/G2</f>
        <v>0.614007782101167</v>
      </c>
      <c r="I2" s="20" t="n">
        <v>15</v>
      </c>
    </row>
    <row r="3" customFormat="false" ht="15" hidden="false" customHeight="false" outlineLevel="0" collapsed="false">
      <c r="A3" s="17" t="s">
        <v>77</v>
      </c>
      <c r="B3" s="17" t="s">
        <v>78</v>
      </c>
      <c r="C3" s="17" t="s">
        <v>79</v>
      </c>
      <c r="D3" s="17" t="s">
        <v>50</v>
      </c>
      <c r="E3" s="17" t="s">
        <v>80</v>
      </c>
      <c r="F3" s="19" t="n">
        <v>107.88</v>
      </c>
      <c r="G3" s="19" t="n">
        <v>198.9</v>
      </c>
      <c r="H3" s="16" t="n">
        <f aca="false">(G3-F3)/G3</f>
        <v>0.457616892911011</v>
      </c>
      <c r="I3" s="20" t="n">
        <v>25</v>
      </c>
    </row>
    <row r="4" customFormat="false" ht="15" hidden="false" customHeight="false" outlineLevel="0" collapsed="false">
      <c r="A4" s="17" t="s">
        <v>81</v>
      </c>
      <c r="B4" s="17" t="s">
        <v>82</v>
      </c>
      <c r="C4" s="17" t="s">
        <v>83</v>
      </c>
      <c r="D4" s="17" t="s">
        <v>50</v>
      </c>
      <c r="E4" s="17" t="s">
        <v>84</v>
      </c>
      <c r="F4" s="19" t="n">
        <v>26.12</v>
      </c>
      <c r="G4" s="19" t="n">
        <v>64.9</v>
      </c>
      <c r="H4" s="16" t="n">
        <f aca="false">(G4-F4)/G4</f>
        <v>0.597534668721109</v>
      </c>
      <c r="I4" s="20" t="n">
        <v>10</v>
      </c>
    </row>
    <row r="5" customFormat="false" ht="15" hidden="false" customHeight="false" outlineLevel="0" collapsed="false">
      <c r="A5" s="17" t="s">
        <v>85</v>
      </c>
      <c r="B5" s="17" t="s">
        <v>86</v>
      </c>
      <c r="C5" s="17" t="s">
        <v>87</v>
      </c>
      <c r="D5" s="17" t="s">
        <v>50</v>
      </c>
      <c r="E5" s="17" t="s">
        <v>80</v>
      </c>
      <c r="F5" s="19" t="n">
        <v>91.55</v>
      </c>
      <c r="G5" s="19" t="n">
        <v>165.9</v>
      </c>
      <c r="H5" s="16" t="n">
        <f aca="false">(G5-F5)/G5</f>
        <v>0.448161543098252</v>
      </c>
      <c r="I5" s="20" t="n">
        <v>25</v>
      </c>
    </row>
    <row r="6" customFormat="false" ht="15" hidden="false" customHeight="false" outlineLevel="0" collapsed="false">
      <c r="A6" s="17" t="s">
        <v>88</v>
      </c>
      <c r="B6" s="17" t="s">
        <v>89</v>
      </c>
      <c r="C6" s="17" t="s">
        <v>90</v>
      </c>
      <c r="D6" s="17" t="s">
        <v>50</v>
      </c>
      <c r="E6" s="17" t="s">
        <v>91</v>
      </c>
      <c r="F6" s="19" t="n">
        <v>98.14</v>
      </c>
      <c r="G6" s="19" t="n">
        <v>170.9</v>
      </c>
      <c r="H6" s="16" t="n">
        <f aca="false">(G6-F6)/G6</f>
        <v>0.425746050321826</v>
      </c>
      <c r="I6" s="20" t="n">
        <v>15</v>
      </c>
    </row>
    <row r="7" customFormat="false" ht="15" hidden="false" customHeight="false" outlineLevel="0" collapsed="false">
      <c r="A7" s="17" t="s">
        <v>92</v>
      </c>
      <c r="B7" s="17" t="s">
        <v>93</v>
      </c>
      <c r="C7" s="17" t="s">
        <v>94</v>
      </c>
      <c r="D7" s="17" t="s">
        <v>50</v>
      </c>
      <c r="E7" s="17" t="s">
        <v>84</v>
      </c>
      <c r="F7" s="19" t="n">
        <v>88.59</v>
      </c>
      <c r="G7" s="19" t="n">
        <v>191.9</v>
      </c>
      <c r="H7" s="16" t="n">
        <f aca="false">(G7-F7)/G7</f>
        <v>0.538353309015112</v>
      </c>
      <c r="I7" s="20" t="n">
        <v>20</v>
      </c>
    </row>
    <row r="8" customFormat="false" ht="15" hidden="false" customHeight="false" outlineLevel="0" collapsed="false">
      <c r="A8" s="17" t="s">
        <v>95</v>
      </c>
      <c r="B8" s="17" t="s">
        <v>96</v>
      </c>
      <c r="C8" s="17" t="s">
        <v>97</v>
      </c>
      <c r="D8" s="17" t="s">
        <v>50</v>
      </c>
      <c r="E8" s="17" t="s">
        <v>76</v>
      </c>
      <c r="F8" s="19" t="n">
        <v>36.71</v>
      </c>
      <c r="G8" s="19" t="n">
        <v>77.9</v>
      </c>
      <c r="H8" s="16" t="n">
        <f aca="false">(G8-F8)/G8</f>
        <v>0.528754813863928</v>
      </c>
      <c r="I8" s="20" t="n">
        <v>30</v>
      </c>
    </row>
    <row r="9" customFormat="false" ht="15" hidden="false" customHeight="false" outlineLevel="0" collapsed="false">
      <c r="A9" s="17" t="s">
        <v>98</v>
      </c>
      <c r="B9" s="17" t="s">
        <v>99</v>
      </c>
      <c r="C9" s="17" t="s">
        <v>100</v>
      </c>
      <c r="D9" s="17" t="s">
        <v>50</v>
      </c>
      <c r="E9" s="17" t="s">
        <v>101</v>
      </c>
      <c r="F9" s="19" t="n">
        <v>42.52</v>
      </c>
      <c r="G9" s="19" t="n">
        <v>108.9</v>
      </c>
      <c r="H9" s="16" t="n">
        <f aca="false">(G9-F9)/G9</f>
        <v>0.609550045913682</v>
      </c>
      <c r="I9" s="20" t="n">
        <v>25</v>
      </c>
    </row>
    <row r="10" customFormat="false" ht="15" hidden="false" customHeight="false" outlineLevel="0" collapsed="false">
      <c r="A10" s="17" t="s">
        <v>102</v>
      </c>
      <c r="B10" s="17" t="s">
        <v>103</v>
      </c>
      <c r="C10" s="17" t="s">
        <v>104</v>
      </c>
      <c r="D10" s="17" t="s">
        <v>51</v>
      </c>
      <c r="E10" s="17" t="s">
        <v>80</v>
      </c>
      <c r="F10" s="19" t="n">
        <v>29.68</v>
      </c>
      <c r="G10" s="19" t="n">
        <v>65.9</v>
      </c>
      <c r="H10" s="16" t="n">
        <f aca="false">(G10-F10)/G10</f>
        <v>0.549620637329287</v>
      </c>
      <c r="I10" s="20" t="n">
        <v>20</v>
      </c>
    </row>
    <row r="11" customFormat="false" ht="15" hidden="false" customHeight="false" outlineLevel="0" collapsed="false">
      <c r="A11" s="17" t="s">
        <v>105</v>
      </c>
      <c r="B11" s="17" t="s">
        <v>106</v>
      </c>
      <c r="C11" s="17" t="s">
        <v>107</v>
      </c>
      <c r="D11" s="17" t="s">
        <v>51</v>
      </c>
      <c r="E11" s="17" t="s">
        <v>91</v>
      </c>
      <c r="F11" s="19" t="n">
        <v>96.59</v>
      </c>
      <c r="G11" s="19" t="n">
        <v>175.9</v>
      </c>
      <c r="H11" s="16" t="n">
        <f aca="false">(G11-F11)/G11</f>
        <v>0.450881182490051</v>
      </c>
      <c r="I11" s="20" t="n">
        <v>20</v>
      </c>
    </row>
    <row r="12" customFormat="false" ht="15" hidden="false" customHeight="false" outlineLevel="0" collapsed="false">
      <c r="A12" s="17" t="s">
        <v>108</v>
      </c>
      <c r="B12" s="17" t="s">
        <v>109</v>
      </c>
      <c r="C12" s="17" t="s">
        <v>110</v>
      </c>
      <c r="D12" s="17" t="s">
        <v>51</v>
      </c>
      <c r="E12" s="17" t="s">
        <v>91</v>
      </c>
      <c r="F12" s="19" t="n">
        <v>155.62</v>
      </c>
      <c r="G12" s="19" t="n">
        <v>265.9</v>
      </c>
      <c r="H12" s="16" t="n">
        <f aca="false">(G12-F12)/G12</f>
        <v>0.414742384355021</v>
      </c>
      <c r="I12" s="20" t="n">
        <v>25</v>
      </c>
    </row>
    <row r="13" customFormat="false" ht="15" hidden="false" customHeight="false" outlineLevel="0" collapsed="false">
      <c r="A13" s="17" t="s">
        <v>111</v>
      </c>
      <c r="B13" s="17" t="s">
        <v>112</v>
      </c>
      <c r="C13" s="17" t="s">
        <v>113</v>
      </c>
      <c r="D13" s="17" t="s">
        <v>51</v>
      </c>
      <c r="E13" s="17" t="s">
        <v>76</v>
      </c>
      <c r="F13" s="19" t="n">
        <v>88.32</v>
      </c>
      <c r="G13" s="19" t="n">
        <v>188.9</v>
      </c>
      <c r="H13" s="16" t="n">
        <f aca="false">(G13-F13)/G13</f>
        <v>0.532451032292218</v>
      </c>
      <c r="I13" s="20" t="n">
        <v>20</v>
      </c>
    </row>
    <row r="14" customFormat="false" ht="15" hidden="false" customHeight="false" outlineLevel="0" collapsed="false">
      <c r="A14" s="17" t="s">
        <v>114</v>
      </c>
      <c r="B14" s="17" t="s">
        <v>115</v>
      </c>
      <c r="C14" s="17" t="s">
        <v>116</v>
      </c>
      <c r="D14" s="17" t="s">
        <v>51</v>
      </c>
      <c r="E14" s="17" t="s">
        <v>91</v>
      </c>
      <c r="F14" s="19" t="n">
        <v>110.39</v>
      </c>
      <c r="G14" s="19" t="n">
        <v>202.9</v>
      </c>
      <c r="H14" s="16" t="n">
        <f aca="false">(G14-F14)/G14</f>
        <v>0.455938886150813</v>
      </c>
      <c r="I14" s="20" t="n">
        <v>15</v>
      </c>
    </row>
    <row r="15" customFormat="false" ht="15" hidden="false" customHeight="false" outlineLevel="0" collapsed="false">
      <c r="A15" s="17" t="s">
        <v>117</v>
      </c>
      <c r="B15" s="17" t="s">
        <v>118</v>
      </c>
      <c r="C15" s="17" t="s">
        <v>119</v>
      </c>
      <c r="D15" s="17" t="s">
        <v>51</v>
      </c>
      <c r="E15" s="17" t="s">
        <v>101</v>
      </c>
      <c r="F15" s="19" t="n">
        <v>73.23</v>
      </c>
      <c r="G15" s="19" t="n">
        <v>166.9</v>
      </c>
      <c r="H15" s="16" t="n">
        <f aca="false">(G15-F15)/G15</f>
        <v>0.561234272019173</v>
      </c>
      <c r="I15" s="20" t="n">
        <v>30</v>
      </c>
    </row>
    <row r="16" customFormat="false" ht="15" hidden="false" customHeight="false" outlineLevel="0" collapsed="false">
      <c r="A16" s="17" t="s">
        <v>120</v>
      </c>
      <c r="B16" s="17" t="s">
        <v>121</v>
      </c>
      <c r="C16" s="17" t="s">
        <v>122</v>
      </c>
      <c r="D16" s="17" t="s">
        <v>51</v>
      </c>
      <c r="E16" s="17" t="s">
        <v>91</v>
      </c>
      <c r="F16" s="19" t="n">
        <v>44.36</v>
      </c>
      <c r="G16" s="19" t="n">
        <v>96.9</v>
      </c>
      <c r="H16" s="16" t="n">
        <f aca="false">(G16-F16)/G16</f>
        <v>0.542208462332301</v>
      </c>
      <c r="I16" s="20" t="n">
        <v>10</v>
      </c>
    </row>
    <row r="17" customFormat="false" ht="15" hidden="false" customHeight="false" outlineLevel="0" collapsed="false">
      <c r="A17" s="17" t="s">
        <v>123</v>
      </c>
      <c r="B17" s="17" t="s">
        <v>124</v>
      </c>
      <c r="C17" s="17" t="s">
        <v>125</v>
      </c>
      <c r="D17" s="17" t="s">
        <v>52</v>
      </c>
      <c r="E17" s="17" t="s">
        <v>91</v>
      </c>
      <c r="F17" s="19" t="n">
        <v>132.36</v>
      </c>
      <c r="G17" s="19" t="n">
        <v>277.9</v>
      </c>
      <c r="H17" s="16" t="n">
        <f aca="false">(G17-F17)/G17</f>
        <v>0.523713566030946</v>
      </c>
      <c r="I17" s="20" t="n">
        <v>30</v>
      </c>
    </row>
    <row r="18" customFormat="false" ht="15" hidden="false" customHeight="false" outlineLevel="0" collapsed="false">
      <c r="A18" s="17" t="s">
        <v>126</v>
      </c>
      <c r="B18" s="17" t="s">
        <v>127</v>
      </c>
      <c r="C18" s="17" t="s">
        <v>128</v>
      </c>
      <c r="D18" s="17" t="s">
        <v>52</v>
      </c>
      <c r="E18" s="17" t="s">
        <v>101</v>
      </c>
      <c r="F18" s="19" t="n">
        <v>135.24</v>
      </c>
      <c r="G18" s="19" t="n">
        <v>296.9</v>
      </c>
      <c r="H18" s="16" t="n">
        <f aca="false">(G18-F18)/G18</f>
        <v>0.544493095318289</v>
      </c>
      <c r="I18" s="20" t="n">
        <v>25</v>
      </c>
    </row>
    <row r="19" customFormat="false" ht="15" hidden="false" customHeight="false" outlineLevel="0" collapsed="false">
      <c r="A19" s="17" t="s">
        <v>129</v>
      </c>
      <c r="B19" s="17" t="s">
        <v>130</v>
      </c>
      <c r="C19" s="17" t="s">
        <v>131</v>
      </c>
      <c r="D19" s="17" t="s">
        <v>52</v>
      </c>
      <c r="E19" s="17" t="s">
        <v>80</v>
      </c>
      <c r="F19" s="19" t="n">
        <v>43.79</v>
      </c>
      <c r="G19" s="19" t="n">
        <v>105.9</v>
      </c>
      <c r="H19" s="16" t="n">
        <f aca="false">(G19-F19)/G19</f>
        <v>0.586496694995279</v>
      </c>
      <c r="I19" s="20" t="n">
        <v>30</v>
      </c>
    </row>
    <row r="20" customFormat="false" ht="15" hidden="false" customHeight="false" outlineLevel="0" collapsed="false">
      <c r="A20" s="17" t="s">
        <v>132</v>
      </c>
      <c r="B20" s="17" t="s">
        <v>133</v>
      </c>
      <c r="C20" s="17" t="s">
        <v>134</v>
      </c>
      <c r="D20" s="17" t="s">
        <v>52</v>
      </c>
      <c r="E20" s="17" t="s">
        <v>76</v>
      </c>
      <c r="F20" s="19" t="n">
        <v>93.56</v>
      </c>
      <c r="G20" s="19" t="n">
        <v>179.9</v>
      </c>
      <c r="H20" s="16" t="n">
        <f aca="false">(G20-F20)/G20</f>
        <v>0.479933296275709</v>
      </c>
      <c r="I20" s="20" t="n">
        <v>15</v>
      </c>
    </row>
    <row r="21" customFormat="false" ht="15" hidden="false" customHeight="false" outlineLevel="0" collapsed="false">
      <c r="A21" s="17" t="s">
        <v>135</v>
      </c>
      <c r="B21" s="17" t="s">
        <v>136</v>
      </c>
      <c r="C21" s="17" t="s">
        <v>137</v>
      </c>
      <c r="D21" s="17" t="s">
        <v>52</v>
      </c>
      <c r="E21" s="17" t="s">
        <v>91</v>
      </c>
      <c r="F21" s="19" t="n">
        <v>80.73</v>
      </c>
      <c r="G21" s="19" t="n">
        <v>200.9</v>
      </c>
      <c r="H21" s="16" t="n">
        <f aca="false">(G21-F21)/G21</f>
        <v>0.598158287705326</v>
      </c>
      <c r="I21" s="20" t="n">
        <v>15</v>
      </c>
    </row>
    <row r="22" customFormat="false" ht="15" hidden="false" customHeight="false" outlineLevel="0" collapsed="false">
      <c r="A22" s="17" t="s">
        <v>138</v>
      </c>
      <c r="B22" s="17" t="s">
        <v>139</v>
      </c>
      <c r="C22" s="17" t="s">
        <v>140</v>
      </c>
      <c r="D22" s="17" t="s">
        <v>52</v>
      </c>
      <c r="E22" s="17" t="s">
        <v>101</v>
      </c>
      <c r="F22" s="19" t="n">
        <v>132.21</v>
      </c>
      <c r="G22" s="19" t="n">
        <v>231.9</v>
      </c>
      <c r="H22" s="16" t="n">
        <f aca="false">(G22-F22)/G22</f>
        <v>0.429883570504528</v>
      </c>
      <c r="I22" s="20" t="n">
        <v>25</v>
      </c>
    </row>
    <row r="23" customFormat="false" ht="15" hidden="false" customHeight="false" outlineLevel="0" collapsed="false">
      <c r="A23" s="17" t="s">
        <v>141</v>
      </c>
      <c r="B23" s="17" t="s">
        <v>142</v>
      </c>
      <c r="C23" s="17" t="s">
        <v>143</v>
      </c>
      <c r="D23" s="17" t="s">
        <v>53</v>
      </c>
      <c r="E23" s="17" t="s">
        <v>80</v>
      </c>
      <c r="F23" s="19" t="n">
        <v>81.66</v>
      </c>
      <c r="G23" s="19" t="n">
        <v>131.9</v>
      </c>
      <c r="H23" s="16" t="n">
        <f aca="false">(G23-F23)/G23</f>
        <v>0.380894617134193</v>
      </c>
      <c r="I23" s="20" t="n">
        <v>30</v>
      </c>
    </row>
    <row r="24" customFormat="false" ht="15" hidden="false" customHeight="false" outlineLevel="0" collapsed="false">
      <c r="A24" s="17" t="s">
        <v>144</v>
      </c>
      <c r="B24" s="17" t="s">
        <v>145</v>
      </c>
      <c r="C24" s="17" t="s">
        <v>146</v>
      </c>
      <c r="D24" s="17" t="s">
        <v>53</v>
      </c>
      <c r="E24" s="17" t="s">
        <v>91</v>
      </c>
      <c r="F24" s="19" t="n">
        <v>99.86</v>
      </c>
      <c r="G24" s="19" t="n">
        <v>260.9</v>
      </c>
      <c r="H24" s="16" t="n">
        <f aca="false">(G24-F24)/G24</f>
        <v>0.617247987734764</v>
      </c>
      <c r="I24" s="20" t="n">
        <v>30</v>
      </c>
    </row>
    <row r="25" customFormat="false" ht="15" hidden="false" customHeight="false" outlineLevel="0" collapsed="false">
      <c r="A25" s="17" t="s">
        <v>147</v>
      </c>
      <c r="B25" s="17" t="s">
        <v>148</v>
      </c>
      <c r="C25" s="17" t="s">
        <v>149</v>
      </c>
      <c r="D25" s="17" t="s">
        <v>53</v>
      </c>
      <c r="E25" s="17" t="s">
        <v>76</v>
      </c>
      <c r="F25" s="19" t="n">
        <v>130.9</v>
      </c>
      <c r="G25" s="19" t="n">
        <v>231.9</v>
      </c>
      <c r="H25" s="16" t="n">
        <f aca="false">(G25-F25)/G25</f>
        <v>0.435532557136697</v>
      </c>
      <c r="I25" s="20" t="n">
        <v>25</v>
      </c>
    </row>
    <row r="26" customFormat="false" ht="15" hidden="false" customHeight="false" outlineLevel="0" collapsed="false">
      <c r="A26" s="17" t="s">
        <v>150</v>
      </c>
      <c r="B26" s="17" t="s">
        <v>151</v>
      </c>
      <c r="C26" s="17" t="s">
        <v>152</v>
      </c>
      <c r="D26" s="17" t="s">
        <v>53</v>
      </c>
      <c r="E26" s="17" t="s">
        <v>76</v>
      </c>
      <c r="F26" s="19" t="n">
        <v>27.38</v>
      </c>
      <c r="G26" s="19" t="n">
        <v>71.9</v>
      </c>
      <c r="H26" s="16" t="n">
        <f aca="false">(G26-F26)/G26</f>
        <v>0.619193324061196</v>
      </c>
      <c r="I26" s="20" t="n">
        <v>15</v>
      </c>
    </row>
    <row r="27" customFormat="false" ht="15" hidden="false" customHeight="false" outlineLevel="0" collapsed="false">
      <c r="A27" s="17" t="s">
        <v>153</v>
      </c>
      <c r="B27" s="17" t="s">
        <v>154</v>
      </c>
      <c r="C27" s="17" t="s">
        <v>155</v>
      </c>
      <c r="D27" s="17" t="s">
        <v>53</v>
      </c>
      <c r="E27" s="17" t="s">
        <v>76</v>
      </c>
      <c r="F27" s="19" t="n">
        <v>67.28</v>
      </c>
      <c r="G27" s="19" t="n">
        <v>165.9</v>
      </c>
      <c r="H27" s="16" t="n">
        <f aca="false">(G27-F27)/G27</f>
        <v>0.594454490657022</v>
      </c>
      <c r="I27" s="20" t="n">
        <v>30</v>
      </c>
    </row>
    <row r="28" customFormat="false" ht="15" hidden="false" customHeight="false" outlineLevel="0" collapsed="false">
      <c r="A28" s="17" t="s">
        <v>156</v>
      </c>
      <c r="B28" s="17" t="s">
        <v>157</v>
      </c>
      <c r="C28" s="17" t="s">
        <v>158</v>
      </c>
      <c r="D28" s="17" t="s">
        <v>53</v>
      </c>
      <c r="E28" s="17" t="s">
        <v>84</v>
      </c>
      <c r="F28" s="19" t="n">
        <v>80.38</v>
      </c>
      <c r="G28" s="19" t="n">
        <v>192.9</v>
      </c>
      <c r="H28" s="16" t="n">
        <f aca="false">(G28-F28)/G28</f>
        <v>0.583307413167444</v>
      </c>
      <c r="I28" s="20" t="n">
        <v>30</v>
      </c>
    </row>
    <row r="29" customFormat="false" ht="15" hidden="false" customHeight="false" outlineLevel="0" collapsed="false">
      <c r="A29" s="17" t="s">
        <v>159</v>
      </c>
      <c r="B29" s="17" t="s">
        <v>160</v>
      </c>
      <c r="C29" s="17" t="s">
        <v>161</v>
      </c>
      <c r="D29" s="17" t="s">
        <v>53</v>
      </c>
      <c r="E29" s="17" t="s">
        <v>101</v>
      </c>
      <c r="F29" s="19" t="n">
        <v>145.03</v>
      </c>
      <c r="G29" s="19" t="n">
        <v>276.9</v>
      </c>
      <c r="H29" s="16" t="n">
        <f aca="false">(G29-F29)/G29</f>
        <v>0.476236908631275</v>
      </c>
      <c r="I29" s="20" t="n">
        <v>20</v>
      </c>
    </row>
    <row r="30" customFormat="false" ht="15" hidden="false" customHeight="false" outlineLevel="0" collapsed="false">
      <c r="A30" s="17" t="s">
        <v>162</v>
      </c>
      <c r="B30" s="17" t="s">
        <v>163</v>
      </c>
      <c r="C30" s="17" t="s">
        <v>164</v>
      </c>
      <c r="D30" s="17" t="s">
        <v>54</v>
      </c>
      <c r="E30" s="17" t="s">
        <v>76</v>
      </c>
      <c r="F30" s="19" t="n">
        <v>134.41</v>
      </c>
      <c r="G30" s="19" t="n">
        <v>231.9</v>
      </c>
      <c r="H30" s="16" t="n">
        <f aca="false">(G30-F30)/G30</f>
        <v>0.420396722725313</v>
      </c>
      <c r="I30" s="20" t="n">
        <v>15</v>
      </c>
    </row>
    <row r="31" customFormat="false" ht="15" hidden="false" customHeight="false" outlineLevel="0" collapsed="false">
      <c r="A31" s="17" t="s">
        <v>165</v>
      </c>
      <c r="B31" s="17" t="s">
        <v>166</v>
      </c>
      <c r="C31" s="17" t="s">
        <v>167</v>
      </c>
      <c r="D31" s="17" t="s">
        <v>54</v>
      </c>
      <c r="E31" s="17" t="s">
        <v>91</v>
      </c>
      <c r="F31" s="19" t="n">
        <v>140.83</v>
      </c>
      <c r="G31" s="19" t="n">
        <v>231.9</v>
      </c>
      <c r="H31" s="16" t="n">
        <f aca="false">(G31-F31)/G31</f>
        <v>0.392712376024148</v>
      </c>
      <c r="I31" s="20" t="n">
        <v>10</v>
      </c>
    </row>
    <row r="32" customFormat="false" ht="15" hidden="false" customHeight="false" outlineLevel="0" collapsed="false">
      <c r="A32" s="17" t="s">
        <v>168</v>
      </c>
      <c r="B32" s="17" t="s">
        <v>169</v>
      </c>
      <c r="C32" s="17" t="s">
        <v>170</v>
      </c>
      <c r="D32" s="17" t="s">
        <v>54</v>
      </c>
      <c r="E32" s="17" t="s">
        <v>84</v>
      </c>
      <c r="F32" s="19" t="n">
        <v>128.94</v>
      </c>
      <c r="G32" s="19" t="n">
        <v>253.9</v>
      </c>
      <c r="H32" s="16" t="n">
        <f aca="false">(G32-F32)/G32</f>
        <v>0.492162268609689</v>
      </c>
      <c r="I32" s="20" t="n">
        <v>25</v>
      </c>
    </row>
    <row r="33" customFormat="false" ht="15" hidden="false" customHeight="false" outlineLevel="0" collapsed="false">
      <c r="A33" s="17" t="s">
        <v>171</v>
      </c>
      <c r="B33" s="17" t="s">
        <v>172</v>
      </c>
      <c r="C33" s="17" t="s">
        <v>173</v>
      </c>
      <c r="D33" s="17" t="s">
        <v>54</v>
      </c>
      <c r="E33" s="17" t="s">
        <v>80</v>
      </c>
      <c r="F33" s="19" t="n">
        <v>103.61</v>
      </c>
      <c r="G33" s="19" t="n">
        <v>246.9</v>
      </c>
      <c r="H33" s="16" t="n">
        <f aca="false">(G33-F33)/G33</f>
        <v>0.580356419603078</v>
      </c>
      <c r="I33" s="20" t="n">
        <v>25</v>
      </c>
    </row>
    <row r="34" customFormat="false" ht="15" hidden="false" customHeight="false" outlineLevel="0" collapsed="false">
      <c r="A34" s="17" t="s">
        <v>174</v>
      </c>
      <c r="B34" s="17" t="s">
        <v>175</v>
      </c>
      <c r="C34" s="17" t="s">
        <v>176</v>
      </c>
      <c r="D34" s="17" t="s">
        <v>54</v>
      </c>
      <c r="E34" s="17" t="s">
        <v>84</v>
      </c>
      <c r="F34" s="19" t="n">
        <v>151.28</v>
      </c>
      <c r="G34" s="19" t="n">
        <v>250.9</v>
      </c>
      <c r="H34" s="16" t="n">
        <f aca="false">(G34-F34)/G34</f>
        <v>0.397050617776006</v>
      </c>
      <c r="I34" s="20" t="n">
        <v>25</v>
      </c>
    </row>
    <row r="35" customFormat="false" ht="15" hidden="false" customHeight="false" outlineLevel="0" collapsed="false">
      <c r="A35" s="17" t="s">
        <v>177</v>
      </c>
      <c r="B35" s="17" t="s">
        <v>178</v>
      </c>
      <c r="C35" s="17" t="s">
        <v>179</v>
      </c>
      <c r="D35" s="17" t="s">
        <v>54</v>
      </c>
      <c r="E35" s="17" t="s">
        <v>101</v>
      </c>
      <c r="F35" s="19" t="n">
        <v>138.23</v>
      </c>
      <c r="G35" s="19" t="n">
        <v>257.9</v>
      </c>
      <c r="H35" s="16" t="n">
        <f aca="false">(G35-F35)/G35</f>
        <v>0.464017060876309</v>
      </c>
      <c r="I35" s="20" t="n">
        <v>25</v>
      </c>
    </row>
    <row r="36" customFormat="false" ht="15" hidden="false" customHeight="false" outlineLevel="0" collapsed="false">
      <c r="A36" s="17" t="s">
        <v>180</v>
      </c>
      <c r="B36" s="17" t="s">
        <v>181</v>
      </c>
      <c r="C36" s="17" t="s">
        <v>182</v>
      </c>
      <c r="D36" s="17" t="s">
        <v>55</v>
      </c>
      <c r="E36" s="17" t="s">
        <v>76</v>
      </c>
      <c r="F36" s="19" t="n">
        <v>35.97</v>
      </c>
      <c r="G36" s="19" t="n">
        <v>82.9</v>
      </c>
      <c r="H36" s="16" t="n">
        <f aca="false">(G36-F36)/G36</f>
        <v>0.566103739445115</v>
      </c>
      <c r="I36" s="20" t="n">
        <v>30</v>
      </c>
    </row>
    <row r="37" customFormat="false" ht="15" hidden="false" customHeight="false" outlineLevel="0" collapsed="false">
      <c r="A37" s="17" t="s">
        <v>183</v>
      </c>
      <c r="B37" s="17" t="s">
        <v>184</v>
      </c>
      <c r="C37" s="17" t="s">
        <v>185</v>
      </c>
      <c r="D37" s="17" t="s">
        <v>55</v>
      </c>
      <c r="E37" s="17" t="s">
        <v>91</v>
      </c>
      <c r="F37" s="19" t="n">
        <v>52.76</v>
      </c>
      <c r="G37" s="19" t="n">
        <v>121.9</v>
      </c>
      <c r="H37" s="16" t="n">
        <f aca="false">(G37-F37)/G37</f>
        <v>0.567186218211649</v>
      </c>
      <c r="I37" s="20" t="n">
        <v>10</v>
      </c>
    </row>
    <row r="38" customFormat="false" ht="15" hidden="false" customHeight="false" outlineLevel="0" collapsed="false">
      <c r="A38" s="17" t="s">
        <v>186</v>
      </c>
      <c r="B38" s="17" t="s">
        <v>187</v>
      </c>
      <c r="C38" s="17" t="s">
        <v>188</v>
      </c>
      <c r="D38" s="17" t="s">
        <v>55</v>
      </c>
      <c r="E38" s="17" t="s">
        <v>76</v>
      </c>
      <c r="F38" s="19" t="n">
        <v>72.21</v>
      </c>
      <c r="G38" s="19" t="n">
        <v>120.9</v>
      </c>
      <c r="H38" s="16" t="n">
        <f aca="false">(G38-F38)/G38</f>
        <v>0.40272952853598</v>
      </c>
      <c r="I38" s="20" t="n">
        <v>15</v>
      </c>
    </row>
    <row r="39" customFormat="false" ht="15" hidden="false" customHeight="false" outlineLevel="0" collapsed="false">
      <c r="A39" s="17" t="s">
        <v>189</v>
      </c>
      <c r="B39" s="17" t="s">
        <v>190</v>
      </c>
      <c r="C39" s="17" t="s">
        <v>191</v>
      </c>
      <c r="D39" s="17" t="s">
        <v>55</v>
      </c>
      <c r="E39" s="17" t="s">
        <v>80</v>
      </c>
      <c r="F39" s="19" t="n">
        <v>68.96</v>
      </c>
      <c r="G39" s="19" t="n">
        <v>138.9</v>
      </c>
      <c r="H39" s="16" t="n">
        <f aca="false">(G39-F39)/G39</f>
        <v>0.503527717782577</v>
      </c>
      <c r="I39" s="20" t="n">
        <v>30</v>
      </c>
    </row>
    <row r="40" customFormat="false" ht="15" hidden="false" customHeight="false" outlineLevel="0" collapsed="false">
      <c r="A40" s="17" t="s">
        <v>192</v>
      </c>
      <c r="B40" s="17" t="s">
        <v>193</v>
      </c>
      <c r="C40" s="17" t="s">
        <v>194</v>
      </c>
      <c r="D40" s="17" t="s">
        <v>55</v>
      </c>
      <c r="E40" s="17" t="s">
        <v>101</v>
      </c>
      <c r="F40" s="19" t="n">
        <v>107.78</v>
      </c>
      <c r="G40" s="19" t="n">
        <v>245.9</v>
      </c>
      <c r="H40" s="16" t="n">
        <f aca="false">(G40-F40)/G40</f>
        <v>0.561691744611631</v>
      </c>
      <c r="I40" s="20" t="n">
        <v>15</v>
      </c>
    </row>
    <row r="41" customFormat="false" ht="15" hidden="false" customHeight="false" outlineLevel="0" collapsed="false">
      <c r="A41" s="17" t="s">
        <v>195</v>
      </c>
      <c r="B41" s="17" t="s">
        <v>196</v>
      </c>
      <c r="C41" s="17" t="s">
        <v>197</v>
      </c>
      <c r="D41" s="17" t="s">
        <v>55</v>
      </c>
      <c r="E41" s="17" t="s">
        <v>76</v>
      </c>
      <c r="F41" s="19" t="n">
        <v>39.23</v>
      </c>
      <c r="G41" s="19" t="n">
        <v>72.9</v>
      </c>
      <c r="H41" s="16" t="n">
        <f aca="false">(G41-F41)/G41</f>
        <v>0.461865569272977</v>
      </c>
      <c r="I41" s="20" t="n">
        <v>25</v>
      </c>
    </row>
    <row r="42" customFormat="false" ht="15" hidden="false" customHeight="false" outlineLevel="0" collapsed="false">
      <c r="A42" s="17" t="s">
        <v>198</v>
      </c>
      <c r="B42" s="17" t="s">
        <v>199</v>
      </c>
      <c r="C42" s="17" t="s">
        <v>200</v>
      </c>
      <c r="D42" s="17" t="s">
        <v>56</v>
      </c>
      <c r="E42" s="17" t="s">
        <v>91</v>
      </c>
      <c r="F42" s="19" t="n">
        <v>99.78</v>
      </c>
      <c r="G42" s="19" t="n">
        <v>253.9</v>
      </c>
      <c r="H42" s="16" t="n">
        <f aca="false">(G42-F42)/G42</f>
        <v>0.607010634107917</v>
      </c>
      <c r="I42" s="20" t="n">
        <v>20</v>
      </c>
    </row>
    <row r="43" customFormat="false" ht="15" hidden="false" customHeight="false" outlineLevel="0" collapsed="false">
      <c r="A43" s="17" t="s">
        <v>201</v>
      </c>
      <c r="B43" s="17" t="s">
        <v>202</v>
      </c>
      <c r="C43" s="17" t="s">
        <v>203</v>
      </c>
      <c r="D43" s="17" t="s">
        <v>56</v>
      </c>
      <c r="E43" s="17" t="s">
        <v>84</v>
      </c>
      <c r="F43" s="19" t="n">
        <v>96.23</v>
      </c>
      <c r="G43" s="19" t="n">
        <v>236.9</v>
      </c>
      <c r="H43" s="16" t="n">
        <f aca="false">(G43-F43)/G43</f>
        <v>0.593794850147742</v>
      </c>
      <c r="I43" s="20" t="n">
        <v>25</v>
      </c>
    </row>
    <row r="44" customFormat="false" ht="15" hidden="false" customHeight="false" outlineLevel="0" collapsed="false">
      <c r="A44" s="17" t="s">
        <v>204</v>
      </c>
      <c r="B44" s="17" t="s">
        <v>205</v>
      </c>
      <c r="C44" s="17" t="s">
        <v>206</v>
      </c>
      <c r="D44" s="17" t="s">
        <v>56</v>
      </c>
      <c r="E44" s="17" t="s">
        <v>101</v>
      </c>
      <c r="F44" s="19" t="n">
        <v>27.52</v>
      </c>
      <c r="G44" s="19" t="n">
        <v>64.9</v>
      </c>
      <c r="H44" s="16" t="n">
        <f aca="false">(G44-F44)/G44</f>
        <v>0.575963020030817</v>
      </c>
      <c r="I44" s="20" t="n">
        <v>10</v>
      </c>
    </row>
    <row r="45" customFormat="false" ht="15" hidden="false" customHeight="false" outlineLevel="0" collapsed="false">
      <c r="A45" s="17" t="s">
        <v>207</v>
      </c>
      <c r="B45" s="17" t="s">
        <v>208</v>
      </c>
      <c r="C45" s="17" t="s">
        <v>209</v>
      </c>
      <c r="D45" s="17" t="s">
        <v>56</v>
      </c>
      <c r="E45" s="17" t="s">
        <v>80</v>
      </c>
      <c r="F45" s="19" t="n">
        <v>84.43</v>
      </c>
      <c r="G45" s="19" t="n">
        <v>143.9</v>
      </c>
      <c r="H45" s="16" t="n">
        <f aca="false">(G45-F45)/G45</f>
        <v>0.413273106323836</v>
      </c>
      <c r="I45" s="20" t="n">
        <v>30</v>
      </c>
    </row>
    <row r="46" customFormat="false" ht="15" hidden="false" customHeight="false" outlineLevel="0" collapsed="false">
      <c r="A46" s="17" t="s">
        <v>210</v>
      </c>
      <c r="B46" s="17" t="s">
        <v>211</v>
      </c>
      <c r="C46" s="17" t="s">
        <v>212</v>
      </c>
      <c r="D46" s="17" t="s">
        <v>56</v>
      </c>
      <c r="E46" s="17" t="s">
        <v>84</v>
      </c>
      <c r="F46" s="19" t="n">
        <v>150.63</v>
      </c>
      <c r="G46" s="19" t="n">
        <v>245.9</v>
      </c>
      <c r="H46" s="16" t="n">
        <f aca="false">(G46-F46)/G46</f>
        <v>0.387433916226108</v>
      </c>
      <c r="I46" s="20" t="n">
        <v>25</v>
      </c>
    </row>
    <row r="47" customFormat="false" ht="15" hidden="false" customHeight="false" outlineLevel="0" collapsed="false">
      <c r="A47" s="17" t="s">
        <v>213</v>
      </c>
      <c r="B47" s="17" t="s">
        <v>214</v>
      </c>
      <c r="C47" s="17" t="s">
        <v>215</v>
      </c>
      <c r="D47" s="17" t="s">
        <v>56</v>
      </c>
      <c r="E47" s="17" t="s">
        <v>91</v>
      </c>
      <c r="F47" s="19" t="n">
        <v>90.42</v>
      </c>
      <c r="G47" s="19" t="n">
        <v>153.9</v>
      </c>
      <c r="H47" s="16" t="n">
        <f aca="false">(G47-F47)/G47</f>
        <v>0.412475633528265</v>
      </c>
      <c r="I47" s="2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6"/>
    <col collapsed="false" customWidth="true" hidden="false" outlineLevel="0" max="8" min="7" style="0" width="14"/>
  </cols>
  <sheetData>
    <row r="1" customFormat="false" ht="26.85" hidden="false" customHeight="false" outlineLevel="0" collapsed="false">
      <c r="A1" s="18" t="s">
        <v>216</v>
      </c>
      <c r="B1" s="18" t="s">
        <v>217</v>
      </c>
      <c r="C1" s="18" t="s">
        <v>218</v>
      </c>
      <c r="D1" s="18" t="s">
        <v>219</v>
      </c>
      <c r="E1" s="18" t="s">
        <v>220</v>
      </c>
      <c r="F1" s="18" t="s">
        <v>221</v>
      </c>
      <c r="G1" s="18" t="s">
        <v>222</v>
      </c>
      <c r="H1" s="18" t="s">
        <v>223</v>
      </c>
    </row>
    <row r="2" customFormat="false" ht="15" hidden="false" customHeight="false" outlineLevel="0" collapsed="false">
      <c r="A2" s="17" t="s">
        <v>224</v>
      </c>
      <c r="B2" s="17" t="s">
        <v>225</v>
      </c>
      <c r="C2" s="17" t="s">
        <v>226</v>
      </c>
      <c r="D2" s="17" t="s">
        <v>227</v>
      </c>
      <c r="E2" s="17" t="s">
        <v>228</v>
      </c>
      <c r="F2" s="17" t="s">
        <v>229</v>
      </c>
      <c r="G2" s="17" t="s">
        <v>230</v>
      </c>
      <c r="H2" s="21" t="n">
        <v>46061</v>
      </c>
    </row>
    <row r="3" customFormat="false" ht="15" hidden="false" customHeight="false" outlineLevel="0" collapsed="false">
      <c r="A3" s="17" t="s">
        <v>231</v>
      </c>
      <c r="B3" s="17" t="s">
        <v>232</v>
      </c>
      <c r="C3" s="17" t="s">
        <v>233</v>
      </c>
      <c r="D3" s="17" t="s">
        <v>227</v>
      </c>
      <c r="E3" s="17" t="s">
        <v>234</v>
      </c>
      <c r="F3" s="17" t="s">
        <v>235</v>
      </c>
      <c r="G3" s="17" t="s">
        <v>236</v>
      </c>
      <c r="H3" s="21" t="n">
        <v>46006</v>
      </c>
    </row>
    <row r="4" customFormat="false" ht="15" hidden="false" customHeight="false" outlineLevel="0" collapsed="false">
      <c r="A4" s="17" t="s">
        <v>237</v>
      </c>
      <c r="B4" s="17" t="s">
        <v>238</v>
      </c>
      <c r="C4" s="17" t="s">
        <v>239</v>
      </c>
      <c r="D4" s="17" t="s">
        <v>227</v>
      </c>
      <c r="E4" s="17" t="s">
        <v>240</v>
      </c>
      <c r="F4" s="17" t="s">
        <v>241</v>
      </c>
      <c r="G4" s="17" t="s">
        <v>236</v>
      </c>
      <c r="H4" s="21" t="n">
        <v>45480</v>
      </c>
    </row>
    <row r="5" customFormat="false" ht="15" hidden="false" customHeight="false" outlineLevel="0" collapsed="false">
      <c r="A5" s="17" t="s">
        <v>242</v>
      </c>
      <c r="B5" s="17" t="s">
        <v>243</v>
      </c>
      <c r="C5" s="17" t="s">
        <v>244</v>
      </c>
      <c r="D5" s="17" t="s">
        <v>245</v>
      </c>
      <c r="E5" s="17" t="s">
        <v>246</v>
      </c>
      <c r="F5" s="17" t="s">
        <v>247</v>
      </c>
      <c r="G5" s="17" t="s">
        <v>248</v>
      </c>
      <c r="H5" s="21" t="n">
        <v>45320</v>
      </c>
    </row>
    <row r="6" customFormat="false" ht="15" hidden="false" customHeight="false" outlineLevel="0" collapsed="false">
      <c r="A6" s="17" t="s">
        <v>249</v>
      </c>
      <c r="B6" s="17" t="s">
        <v>250</v>
      </c>
      <c r="C6" s="17" t="s">
        <v>251</v>
      </c>
      <c r="D6" s="17" t="s">
        <v>227</v>
      </c>
      <c r="E6" s="17" t="s">
        <v>240</v>
      </c>
      <c r="F6" s="17" t="s">
        <v>241</v>
      </c>
      <c r="G6" s="17" t="s">
        <v>236</v>
      </c>
      <c r="H6" s="21" t="n">
        <v>45746</v>
      </c>
    </row>
    <row r="7" customFormat="false" ht="15" hidden="false" customHeight="false" outlineLevel="0" collapsed="false">
      <c r="A7" s="17" t="s">
        <v>252</v>
      </c>
      <c r="B7" s="17" t="s">
        <v>253</v>
      </c>
      <c r="C7" s="17" t="s">
        <v>254</v>
      </c>
      <c r="D7" s="17" t="s">
        <v>227</v>
      </c>
      <c r="E7" s="17" t="s">
        <v>240</v>
      </c>
      <c r="F7" s="17" t="s">
        <v>241</v>
      </c>
      <c r="G7" s="17" t="s">
        <v>236</v>
      </c>
      <c r="H7" s="21" t="n">
        <v>45778</v>
      </c>
    </row>
    <row r="8" customFormat="false" ht="15" hidden="false" customHeight="false" outlineLevel="0" collapsed="false">
      <c r="A8" s="17" t="s">
        <v>255</v>
      </c>
      <c r="B8" s="17" t="s">
        <v>256</v>
      </c>
      <c r="C8" s="17" t="s">
        <v>257</v>
      </c>
      <c r="D8" s="17" t="s">
        <v>245</v>
      </c>
      <c r="E8" s="17" t="s">
        <v>240</v>
      </c>
      <c r="F8" s="17" t="s">
        <v>241</v>
      </c>
      <c r="G8" s="17" t="s">
        <v>236</v>
      </c>
      <c r="H8" s="21" t="n">
        <v>45327</v>
      </c>
    </row>
    <row r="9" customFormat="false" ht="15" hidden="false" customHeight="false" outlineLevel="0" collapsed="false">
      <c r="A9" s="17" t="s">
        <v>258</v>
      </c>
      <c r="B9" s="17" t="s">
        <v>259</v>
      </c>
      <c r="C9" s="17" t="s">
        <v>260</v>
      </c>
      <c r="D9" s="17" t="s">
        <v>245</v>
      </c>
      <c r="E9" s="17" t="s">
        <v>240</v>
      </c>
      <c r="F9" s="17" t="s">
        <v>241</v>
      </c>
      <c r="G9" s="17" t="s">
        <v>236</v>
      </c>
      <c r="H9" s="21" t="n">
        <v>45841</v>
      </c>
    </row>
    <row r="10" customFormat="false" ht="15" hidden="false" customHeight="false" outlineLevel="0" collapsed="false">
      <c r="A10" s="17" t="s">
        <v>261</v>
      </c>
      <c r="B10" s="17" t="s">
        <v>262</v>
      </c>
      <c r="C10" s="17" t="s">
        <v>263</v>
      </c>
      <c r="D10" s="17" t="s">
        <v>245</v>
      </c>
      <c r="E10" s="17" t="s">
        <v>264</v>
      </c>
      <c r="F10" s="17" t="s">
        <v>265</v>
      </c>
      <c r="G10" s="17" t="s">
        <v>266</v>
      </c>
      <c r="H10" s="21" t="n">
        <v>45892</v>
      </c>
    </row>
    <row r="11" customFormat="false" ht="15" hidden="false" customHeight="false" outlineLevel="0" collapsed="false">
      <c r="A11" s="17" t="s">
        <v>267</v>
      </c>
      <c r="B11" s="17" t="s">
        <v>268</v>
      </c>
      <c r="C11" s="17" t="s">
        <v>269</v>
      </c>
      <c r="D11" s="17" t="s">
        <v>245</v>
      </c>
      <c r="E11" s="17" t="s">
        <v>270</v>
      </c>
      <c r="F11" s="17" t="s">
        <v>271</v>
      </c>
      <c r="G11" s="17" t="s">
        <v>266</v>
      </c>
      <c r="H11" s="21" t="n">
        <v>45836</v>
      </c>
    </row>
    <row r="12" customFormat="false" ht="15" hidden="false" customHeight="false" outlineLevel="0" collapsed="false">
      <c r="A12" s="17" t="s">
        <v>272</v>
      </c>
      <c r="B12" s="17" t="s">
        <v>273</v>
      </c>
      <c r="C12" s="17" t="s">
        <v>274</v>
      </c>
      <c r="D12" s="17" t="s">
        <v>227</v>
      </c>
      <c r="E12" s="17" t="s">
        <v>228</v>
      </c>
      <c r="F12" s="17" t="s">
        <v>229</v>
      </c>
      <c r="G12" s="17" t="s">
        <v>230</v>
      </c>
      <c r="H12" s="21" t="n">
        <v>45467</v>
      </c>
    </row>
    <row r="13" customFormat="false" ht="15" hidden="false" customHeight="false" outlineLevel="0" collapsed="false">
      <c r="A13" s="17" t="s">
        <v>275</v>
      </c>
      <c r="B13" s="17" t="s">
        <v>276</v>
      </c>
      <c r="C13" s="17" t="s">
        <v>277</v>
      </c>
      <c r="D13" s="17" t="s">
        <v>227</v>
      </c>
      <c r="E13" s="17" t="s">
        <v>278</v>
      </c>
      <c r="F13" s="17" t="s">
        <v>279</v>
      </c>
      <c r="G13" s="17" t="s">
        <v>236</v>
      </c>
      <c r="H13" s="21" t="n">
        <v>45392</v>
      </c>
    </row>
    <row r="14" customFormat="false" ht="15" hidden="false" customHeight="false" outlineLevel="0" collapsed="false">
      <c r="A14" s="17" t="s">
        <v>280</v>
      </c>
      <c r="B14" s="17" t="s">
        <v>281</v>
      </c>
      <c r="C14" s="17" t="s">
        <v>282</v>
      </c>
      <c r="D14" s="17" t="s">
        <v>227</v>
      </c>
      <c r="E14" s="17" t="s">
        <v>278</v>
      </c>
      <c r="F14" s="17" t="s">
        <v>279</v>
      </c>
      <c r="G14" s="17" t="s">
        <v>236</v>
      </c>
      <c r="H14" s="21" t="n">
        <v>46027</v>
      </c>
    </row>
    <row r="15" customFormat="false" ht="15" hidden="false" customHeight="false" outlineLevel="0" collapsed="false">
      <c r="A15" s="17" t="s">
        <v>283</v>
      </c>
      <c r="B15" s="17" t="s">
        <v>284</v>
      </c>
      <c r="C15" s="17" t="s">
        <v>285</v>
      </c>
      <c r="D15" s="17" t="s">
        <v>245</v>
      </c>
      <c r="E15" s="17" t="s">
        <v>234</v>
      </c>
      <c r="F15" s="17" t="s">
        <v>235</v>
      </c>
      <c r="G15" s="17" t="s">
        <v>236</v>
      </c>
      <c r="H15" s="21" t="n">
        <v>45834</v>
      </c>
    </row>
    <row r="16" customFormat="false" ht="15" hidden="false" customHeight="false" outlineLevel="0" collapsed="false">
      <c r="A16" s="17" t="s">
        <v>286</v>
      </c>
      <c r="B16" s="17" t="s">
        <v>287</v>
      </c>
      <c r="C16" s="17" t="s">
        <v>288</v>
      </c>
      <c r="D16" s="17" t="s">
        <v>245</v>
      </c>
      <c r="E16" s="17" t="s">
        <v>289</v>
      </c>
      <c r="F16" s="17" t="s">
        <v>290</v>
      </c>
      <c r="G16" s="17" t="s">
        <v>266</v>
      </c>
      <c r="H16" s="21" t="n">
        <v>45776</v>
      </c>
    </row>
    <row r="17" customFormat="false" ht="15" hidden="false" customHeight="false" outlineLevel="0" collapsed="false">
      <c r="A17" s="17" t="s">
        <v>291</v>
      </c>
      <c r="B17" s="17" t="s">
        <v>292</v>
      </c>
      <c r="C17" s="17" t="s">
        <v>293</v>
      </c>
      <c r="D17" s="17" t="s">
        <v>245</v>
      </c>
      <c r="E17" s="17" t="s">
        <v>228</v>
      </c>
      <c r="F17" s="17" t="s">
        <v>229</v>
      </c>
      <c r="G17" s="17" t="s">
        <v>230</v>
      </c>
      <c r="H17" s="21" t="n">
        <v>45328</v>
      </c>
    </row>
    <row r="18" customFormat="false" ht="15" hidden="false" customHeight="false" outlineLevel="0" collapsed="false">
      <c r="A18" s="17" t="s">
        <v>294</v>
      </c>
      <c r="B18" s="17" t="s">
        <v>295</v>
      </c>
      <c r="C18" s="17" t="s">
        <v>296</v>
      </c>
      <c r="D18" s="17" t="s">
        <v>245</v>
      </c>
      <c r="E18" s="17" t="s">
        <v>278</v>
      </c>
      <c r="F18" s="17" t="s">
        <v>279</v>
      </c>
      <c r="G18" s="17" t="s">
        <v>236</v>
      </c>
      <c r="H18" s="21" t="n">
        <v>45706</v>
      </c>
    </row>
    <row r="19" customFormat="false" ht="15" hidden="false" customHeight="false" outlineLevel="0" collapsed="false">
      <c r="A19" s="17" t="s">
        <v>297</v>
      </c>
      <c r="B19" s="17" t="s">
        <v>298</v>
      </c>
      <c r="C19" s="17" t="s">
        <v>299</v>
      </c>
      <c r="D19" s="17" t="s">
        <v>227</v>
      </c>
      <c r="E19" s="17" t="s">
        <v>300</v>
      </c>
      <c r="F19" s="17" t="s">
        <v>301</v>
      </c>
      <c r="G19" s="17" t="s">
        <v>302</v>
      </c>
      <c r="H19" s="21" t="n">
        <v>46084</v>
      </c>
    </row>
    <row r="20" customFormat="false" ht="15" hidden="false" customHeight="false" outlineLevel="0" collapsed="false">
      <c r="A20" s="17" t="s">
        <v>303</v>
      </c>
      <c r="B20" s="17" t="s">
        <v>304</v>
      </c>
      <c r="C20" s="17" t="s">
        <v>305</v>
      </c>
      <c r="D20" s="17" t="s">
        <v>227</v>
      </c>
      <c r="E20" s="17" t="s">
        <v>246</v>
      </c>
      <c r="F20" s="17" t="s">
        <v>247</v>
      </c>
      <c r="G20" s="17" t="s">
        <v>248</v>
      </c>
      <c r="H20" s="21" t="n">
        <v>45825</v>
      </c>
    </row>
    <row r="21" customFormat="false" ht="15" hidden="false" customHeight="false" outlineLevel="0" collapsed="false">
      <c r="A21" s="17" t="s">
        <v>306</v>
      </c>
      <c r="B21" s="17" t="s">
        <v>307</v>
      </c>
      <c r="C21" s="17" t="s">
        <v>308</v>
      </c>
      <c r="D21" s="17" t="s">
        <v>227</v>
      </c>
      <c r="E21" s="17" t="s">
        <v>228</v>
      </c>
      <c r="F21" s="17" t="s">
        <v>229</v>
      </c>
      <c r="G21" s="17" t="s">
        <v>230</v>
      </c>
      <c r="H21" s="21" t="n">
        <v>45395</v>
      </c>
    </row>
    <row r="22" customFormat="false" ht="15" hidden="false" customHeight="false" outlineLevel="0" collapsed="false">
      <c r="A22" s="17" t="s">
        <v>309</v>
      </c>
      <c r="B22" s="17" t="s">
        <v>310</v>
      </c>
      <c r="C22" s="17" t="s">
        <v>311</v>
      </c>
      <c r="D22" s="17" t="s">
        <v>245</v>
      </c>
      <c r="E22" s="17" t="s">
        <v>228</v>
      </c>
      <c r="F22" s="17" t="s">
        <v>229</v>
      </c>
      <c r="G22" s="17" t="s">
        <v>230</v>
      </c>
      <c r="H22" s="21" t="n">
        <v>46018</v>
      </c>
    </row>
    <row r="23" customFormat="false" ht="15" hidden="false" customHeight="false" outlineLevel="0" collapsed="false">
      <c r="A23" s="17" t="s">
        <v>312</v>
      </c>
      <c r="B23" s="17" t="s">
        <v>313</v>
      </c>
      <c r="C23" s="17" t="s">
        <v>314</v>
      </c>
      <c r="D23" s="17" t="s">
        <v>245</v>
      </c>
      <c r="E23" s="17" t="s">
        <v>278</v>
      </c>
      <c r="F23" s="17" t="s">
        <v>279</v>
      </c>
      <c r="G23" s="17" t="s">
        <v>236</v>
      </c>
      <c r="H23" s="21" t="n">
        <v>45473</v>
      </c>
    </row>
    <row r="24" customFormat="false" ht="15" hidden="false" customHeight="false" outlineLevel="0" collapsed="false">
      <c r="A24" s="17" t="s">
        <v>315</v>
      </c>
      <c r="B24" s="17" t="s">
        <v>316</v>
      </c>
      <c r="C24" s="17" t="s">
        <v>317</v>
      </c>
      <c r="D24" s="17" t="s">
        <v>227</v>
      </c>
      <c r="E24" s="17" t="s">
        <v>246</v>
      </c>
      <c r="F24" s="17" t="s">
        <v>247</v>
      </c>
      <c r="G24" s="17" t="s">
        <v>248</v>
      </c>
      <c r="H24" s="21" t="n">
        <v>46131</v>
      </c>
    </row>
    <row r="25" customFormat="false" ht="15" hidden="false" customHeight="false" outlineLevel="0" collapsed="false">
      <c r="A25" s="17" t="s">
        <v>318</v>
      </c>
      <c r="B25" s="17" t="s">
        <v>319</v>
      </c>
      <c r="C25" s="17" t="s">
        <v>320</v>
      </c>
      <c r="D25" s="17" t="s">
        <v>245</v>
      </c>
      <c r="E25" s="17" t="s">
        <v>289</v>
      </c>
      <c r="F25" s="17" t="s">
        <v>290</v>
      </c>
      <c r="G25" s="17" t="s">
        <v>266</v>
      </c>
      <c r="H25" s="21" t="n">
        <v>46124</v>
      </c>
    </row>
    <row r="26" customFormat="false" ht="15" hidden="false" customHeight="false" outlineLevel="0" collapsed="false">
      <c r="A26" s="17" t="s">
        <v>321</v>
      </c>
      <c r="B26" s="17" t="s">
        <v>322</v>
      </c>
      <c r="C26" s="17" t="s">
        <v>323</v>
      </c>
      <c r="D26" s="17" t="s">
        <v>245</v>
      </c>
      <c r="E26" s="17" t="s">
        <v>270</v>
      </c>
      <c r="F26" s="17" t="s">
        <v>271</v>
      </c>
      <c r="G26" s="17" t="s">
        <v>266</v>
      </c>
      <c r="H26" s="21" t="n">
        <v>46107</v>
      </c>
    </row>
    <row r="27" customFormat="false" ht="15" hidden="false" customHeight="false" outlineLevel="0" collapsed="false">
      <c r="A27" s="17" t="s">
        <v>324</v>
      </c>
      <c r="B27" s="17" t="s">
        <v>325</v>
      </c>
      <c r="C27" s="17" t="s">
        <v>326</v>
      </c>
      <c r="D27" s="17" t="s">
        <v>245</v>
      </c>
      <c r="E27" s="17" t="s">
        <v>240</v>
      </c>
      <c r="F27" s="17" t="s">
        <v>241</v>
      </c>
      <c r="G27" s="17" t="s">
        <v>236</v>
      </c>
      <c r="H27" s="21" t="n">
        <v>46047</v>
      </c>
    </row>
    <row r="28" customFormat="false" ht="15" hidden="false" customHeight="false" outlineLevel="0" collapsed="false">
      <c r="A28" s="17" t="s">
        <v>327</v>
      </c>
      <c r="B28" s="17" t="s">
        <v>328</v>
      </c>
      <c r="C28" s="17" t="s">
        <v>329</v>
      </c>
      <c r="D28" s="17" t="s">
        <v>245</v>
      </c>
      <c r="E28" s="17" t="s">
        <v>240</v>
      </c>
      <c r="F28" s="17" t="s">
        <v>241</v>
      </c>
      <c r="G28" s="17" t="s">
        <v>236</v>
      </c>
      <c r="H28" s="21" t="n">
        <v>45710</v>
      </c>
    </row>
    <row r="29" customFormat="false" ht="15" hidden="false" customHeight="false" outlineLevel="0" collapsed="false">
      <c r="A29" s="17" t="s">
        <v>330</v>
      </c>
      <c r="B29" s="17" t="s">
        <v>331</v>
      </c>
      <c r="C29" s="17" t="s">
        <v>332</v>
      </c>
      <c r="D29" s="17" t="s">
        <v>227</v>
      </c>
      <c r="E29" s="17" t="s">
        <v>240</v>
      </c>
      <c r="F29" s="17" t="s">
        <v>241</v>
      </c>
      <c r="G29" s="17" t="s">
        <v>236</v>
      </c>
      <c r="H29" s="21" t="n">
        <v>45335</v>
      </c>
    </row>
    <row r="30" customFormat="false" ht="15" hidden="false" customHeight="false" outlineLevel="0" collapsed="false">
      <c r="A30" s="17" t="s">
        <v>333</v>
      </c>
      <c r="B30" s="17" t="s">
        <v>334</v>
      </c>
      <c r="C30" s="17" t="s">
        <v>335</v>
      </c>
      <c r="D30" s="17" t="s">
        <v>245</v>
      </c>
      <c r="E30" s="17" t="s">
        <v>240</v>
      </c>
      <c r="F30" s="17" t="s">
        <v>241</v>
      </c>
      <c r="G30" s="17" t="s">
        <v>236</v>
      </c>
      <c r="H30" s="21" t="n">
        <v>45636</v>
      </c>
    </row>
    <row r="31" customFormat="false" ht="15" hidden="false" customHeight="false" outlineLevel="0" collapsed="false">
      <c r="A31" s="17" t="s">
        <v>336</v>
      </c>
      <c r="B31" s="17" t="s">
        <v>337</v>
      </c>
      <c r="C31" s="17" t="s">
        <v>338</v>
      </c>
      <c r="D31" s="17" t="s">
        <v>245</v>
      </c>
      <c r="E31" s="17" t="s">
        <v>240</v>
      </c>
      <c r="F31" s="17" t="s">
        <v>241</v>
      </c>
      <c r="G31" s="17" t="s">
        <v>236</v>
      </c>
      <c r="H31" s="21" t="n">
        <v>45573</v>
      </c>
    </row>
    <row r="32" customFormat="false" ht="15" hidden="false" customHeight="false" outlineLevel="0" collapsed="false">
      <c r="A32" s="17" t="s">
        <v>339</v>
      </c>
      <c r="B32" s="17" t="s">
        <v>340</v>
      </c>
      <c r="C32" s="17" t="s">
        <v>341</v>
      </c>
      <c r="D32" s="17" t="s">
        <v>227</v>
      </c>
      <c r="E32" s="17" t="s">
        <v>228</v>
      </c>
      <c r="F32" s="17" t="s">
        <v>229</v>
      </c>
      <c r="G32" s="17" t="s">
        <v>230</v>
      </c>
      <c r="H32" s="21" t="n">
        <v>45473</v>
      </c>
    </row>
    <row r="33" customFormat="false" ht="15" hidden="false" customHeight="false" outlineLevel="0" collapsed="false">
      <c r="A33" s="17" t="s">
        <v>342</v>
      </c>
      <c r="B33" s="17" t="s">
        <v>343</v>
      </c>
      <c r="C33" s="17" t="s">
        <v>344</v>
      </c>
      <c r="D33" s="17" t="s">
        <v>245</v>
      </c>
      <c r="E33" s="17" t="s">
        <v>278</v>
      </c>
      <c r="F33" s="17" t="s">
        <v>279</v>
      </c>
      <c r="G33" s="17" t="s">
        <v>236</v>
      </c>
      <c r="H33" s="21" t="n">
        <v>45831</v>
      </c>
    </row>
    <row r="34" customFormat="false" ht="15" hidden="false" customHeight="false" outlineLevel="0" collapsed="false">
      <c r="A34" s="17" t="s">
        <v>345</v>
      </c>
      <c r="B34" s="17" t="s">
        <v>346</v>
      </c>
      <c r="C34" s="17" t="s">
        <v>347</v>
      </c>
      <c r="D34" s="17" t="s">
        <v>227</v>
      </c>
      <c r="E34" s="17" t="s">
        <v>348</v>
      </c>
      <c r="F34" s="17" t="s">
        <v>349</v>
      </c>
      <c r="G34" s="17" t="s">
        <v>248</v>
      </c>
      <c r="H34" s="21" t="n">
        <v>45500</v>
      </c>
    </row>
    <row r="35" customFormat="false" ht="15" hidden="false" customHeight="false" outlineLevel="0" collapsed="false">
      <c r="A35" s="17" t="s">
        <v>350</v>
      </c>
      <c r="B35" s="17" t="s">
        <v>351</v>
      </c>
      <c r="C35" s="17" t="s">
        <v>352</v>
      </c>
      <c r="D35" s="17" t="s">
        <v>245</v>
      </c>
      <c r="E35" s="17" t="s">
        <v>228</v>
      </c>
      <c r="F35" s="17" t="s">
        <v>229</v>
      </c>
      <c r="G35" s="17" t="s">
        <v>230</v>
      </c>
      <c r="H35" s="21" t="n">
        <v>45283</v>
      </c>
    </row>
    <row r="36" customFormat="false" ht="15" hidden="false" customHeight="false" outlineLevel="0" collapsed="false">
      <c r="A36" s="17" t="s">
        <v>353</v>
      </c>
      <c r="B36" s="17" t="s">
        <v>354</v>
      </c>
      <c r="C36" s="17" t="s">
        <v>355</v>
      </c>
      <c r="D36" s="17" t="s">
        <v>245</v>
      </c>
      <c r="E36" s="17" t="s">
        <v>348</v>
      </c>
      <c r="F36" s="17" t="s">
        <v>349</v>
      </c>
      <c r="G36" s="17" t="s">
        <v>248</v>
      </c>
      <c r="H36" s="21" t="n">
        <v>45679</v>
      </c>
    </row>
    <row r="37" customFormat="false" ht="15" hidden="false" customHeight="false" outlineLevel="0" collapsed="false">
      <c r="A37" s="17" t="s">
        <v>356</v>
      </c>
      <c r="B37" s="17" t="s">
        <v>357</v>
      </c>
      <c r="C37" s="17" t="s">
        <v>358</v>
      </c>
      <c r="D37" s="17" t="s">
        <v>245</v>
      </c>
      <c r="E37" s="17" t="s">
        <v>240</v>
      </c>
      <c r="F37" s="17" t="s">
        <v>241</v>
      </c>
      <c r="G37" s="17" t="s">
        <v>236</v>
      </c>
      <c r="H37" s="21" t="n">
        <v>45976</v>
      </c>
    </row>
    <row r="38" customFormat="false" ht="15" hidden="false" customHeight="false" outlineLevel="0" collapsed="false">
      <c r="A38" s="17" t="s">
        <v>359</v>
      </c>
      <c r="B38" s="17" t="s">
        <v>360</v>
      </c>
      <c r="C38" s="17" t="s">
        <v>361</v>
      </c>
      <c r="D38" s="17" t="s">
        <v>245</v>
      </c>
      <c r="E38" s="17" t="s">
        <v>362</v>
      </c>
      <c r="F38" s="17" t="s">
        <v>363</v>
      </c>
      <c r="G38" s="17" t="s">
        <v>230</v>
      </c>
      <c r="H38" s="21" t="n">
        <v>46137</v>
      </c>
    </row>
    <row r="39" customFormat="false" ht="15" hidden="false" customHeight="false" outlineLevel="0" collapsed="false">
      <c r="A39" s="17" t="s">
        <v>364</v>
      </c>
      <c r="B39" s="17" t="s">
        <v>365</v>
      </c>
      <c r="C39" s="17" t="s">
        <v>366</v>
      </c>
      <c r="D39" s="17" t="s">
        <v>227</v>
      </c>
      <c r="E39" s="17" t="s">
        <v>367</v>
      </c>
      <c r="F39" s="17" t="s">
        <v>241</v>
      </c>
      <c r="G39" s="17" t="s">
        <v>236</v>
      </c>
      <c r="H39" s="21" t="n">
        <v>45729</v>
      </c>
    </row>
    <row r="40" customFormat="false" ht="15" hidden="false" customHeight="false" outlineLevel="0" collapsed="false">
      <c r="A40" s="17" t="s">
        <v>368</v>
      </c>
      <c r="B40" s="17" t="s">
        <v>369</v>
      </c>
      <c r="C40" s="17" t="s">
        <v>370</v>
      </c>
      <c r="D40" s="17" t="s">
        <v>227</v>
      </c>
      <c r="E40" s="17" t="s">
        <v>371</v>
      </c>
      <c r="F40" s="17" t="s">
        <v>372</v>
      </c>
      <c r="G40" s="17" t="s">
        <v>248</v>
      </c>
      <c r="H40" s="21" t="n">
        <v>46150</v>
      </c>
    </row>
    <row r="41" customFormat="false" ht="15" hidden="false" customHeight="false" outlineLevel="0" collapsed="false">
      <c r="A41" s="17" t="s">
        <v>373</v>
      </c>
      <c r="B41" s="17" t="s">
        <v>374</v>
      </c>
      <c r="C41" s="17" t="s">
        <v>375</v>
      </c>
      <c r="D41" s="17" t="s">
        <v>245</v>
      </c>
      <c r="E41" s="17" t="s">
        <v>240</v>
      </c>
      <c r="F41" s="17" t="s">
        <v>241</v>
      </c>
      <c r="G41" s="17" t="s">
        <v>236</v>
      </c>
      <c r="H41" s="21" t="n">
        <v>45455</v>
      </c>
    </row>
    <row r="42" customFormat="false" ht="15" hidden="false" customHeight="false" outlineLevel="0" collapsed="false">
      <c r="A42" s="17" t="s">
        <v>376</v>
      </c>
      <c r="B42" s="17" t="s">
        <v>377</v>
      </c>
      <c r="C42" s="17" t="s">
        <v>378</v>
      </c>
      <c r="D42" s="17" t="s">
        <v>227</v>
      </c>
      <c r="E42" s="17" t="s">
        <v>278</v>
      </c>
      <c r="F42" s="17" t="s">
        <v>279</v>
      </c>
      <c r="G42" s="17" t="s">
        <v>236</v>
      </c>
      <c r="H42" s="21" t="n">
        <v>45329</v>
      </c>
    </row>
    <row r="43" customFormat="false" ht="15" hidden="false" customHeight="false" outlineLevel="0" collapsed="false">
      <c r="A43" s="17" t="s">
        <v>379</v>
      </c>
      <c r="B43" s="17" t="s">
        <v>380</v>
      </c>
      <c r="C43" s="17" t="s">
        <v>381</v>
      </c>
      <c r="D43" s="17" t="s">
        <v>245</v>
      </c>
      <c r="E43" s="17" t="s">
        <v>270</v>
      </c>
      <c r="F43" s="17" t="s">
        <v>271</v>
      </c>
      <c r="G43" s="17" t="s">
        <v>266</v>
      </c>
      <c r="H43" s="21" t="n">
        <v>45667</v>
      </c>
    </row>
    <row r="44" customFormat="false" ht="15" hidden="false" customHeight="false" outlineLevel="0" collapsed="false">
      <c r="A44" s="17" t="s">
        <v>382</v>
      </c>
      <c r="B44" s="17" t="s">
        <v>383</v>
      </c>
      <c r="C44" s="17" t="s">
        <v>384</v>
      </c>
      <c r="D44" s="17" t="s">
        <v>227</v>
      </c>
      <c r="E44" s="17" t="s">
        <v>240</v>
      </c>
      <c r="F44" s="17" t="s">
        <v>241</v>
      </c>
      <c r="G44" s="17" t="s">
        <v>236</v>
      </c>
      <c r="H44" s="21" t="n">
        <v>45525</v>
      </c>
    </row>
    <row r="45" customFormat="false" ht="15" hidden="false" customHeight="false" outlineLevel="0" collapsed="false">
      <c r="A45" s="17" t="s">
        <v>385</v>
      </c>
      <c r="B45" s="17" t="s">
        <v>386</v>
      </c>
      <c r="C45" s="17" t="s">
        <v>387</v>
      </c>
      <c r="D45" s="17" t="s">
        <v>245</v>
      </c>
      <c r="E45" s="17" t="s">
        <v>388</v>
      </c>
      <c r="F45" s="17" t="s">
        <v>389</v>
      </c>
      <c r="G45" s="17" t="s">
        <v>302</v>
      </c>
      <c r="H45" s="21" t="n">
        <v>45529</v>
      </c>
    </row>
    <row r="46" customFormat="false" ht="15" hidden="false" customHeight="false" outlineLevel="0" collapsed="false">
      <c r="A46" s="17" t="s">
        <v>390</v>
      </c>
      <c r="B46" s="17" t="s">
        <v>391</v>
      </c>
      <c r="C46" s="17" t="s">
        <v>392</v>
      </c>
      <c r="D46" s="17" t="s">
        <v>245</v>
      </c>
      <c r="E46" s="17" t="s">
        <v>264</v>
      </c>
      <c r="F46" s="17" t="s">
        <v>265</v>
      </c>
      <c r="G46" s="17" t="s">
        <v>266</v>
      </c>
      <c r="H46" s="21" t="n">
        <v>45611</v>
      </c>
    </row>
    <row r="47" customFormat="false" ht="15" hidden="false" customHeight="false" outlineLevel="0" collapsed="false">
      <c r="A47" s="17" t="s">
        <v>393</v>
      </c>
      <c r="B47" s="17" t="s">
        <v>394</v>
      </c>
      <c r="C47" s="17" t="s">
        <v>395</v>
      </c>
      <c r="D47" s="17" t="s">
        <v>227</v>
      </c>
      <c r="E47" s="17" t="s">
        <v>264</v>
      </c>
      <c r="F47" s="17" t="s">
        <v>265</v>
      </c>
      <c r="G47" s="17" t="s">
        <v>266</v>
      </c>
      <c r="H47" s="21" t="n">
        <v>45781</v>
      </c>
    </row>
    <row r="48" customFormat="false" ht="15" hidden="false" customHeight="false" outlineLevel="0" collapsed="false">
      <c r="A48" s="17" t="s">
        <v>396</v>
      </c>
      <c r="B48" s="17" t="s">
        <v>397</v>
      </c>
      <c r="C48" s="17" t="s">
        <v>398</v>
      </c>
      <c r="D48" s="17" t="s">
        <v>245</v>
      </c>
      <c r="E48" s="17" t="s">
        <v>228</v>
      </c>
      <c r="F48" s="17" t="s">
        <v>229</v>
      </c>
      <c r="G48" s="17" t="s">
        <v>230</v>
      </c>
      <c r="H48" s="21" t="n">
        <v>45452</v>
      </c>
    </row>
    <row r="49" customFormat="false" ht="15" hidden="false" customHeight="false" outlineLevel="0" collapsed="false">
      <c r="A49" s="17" t="s">
        <v>399</v>
      </c>
      <c r="B49" s="17" t="s">
        <v>400</v>
      </c>
      <c r="C49" s="17" t="s">
        <v>401</v>
      </c>
      <c r="D49" s="17" t="s">
        <v>245</v>
      </c>
      <c r="E49" s="17" t="s">
        <v>246</v>
      </c>
      <c r="F49" s="17" t="s">
        <v>247</v>
      </c>
      <c r="G49" s="17" t="s">
        <v>248</v>
      </c>
      <c r="H49" s="21" t="n">
        <v>45259</v>
      </c>
    </row>
    <row r="50" customFormat="false" ht="15" hidden="false" customHeight="false" outlineLevel="0" collapsed="false">
      <c r="A50" s="17" t="s">
        <v>402</v>
      </c>
      <c r="B50" s="17" t="s">
        <v>403</v>
      </c>
      <c r="C50" s="17" t="s">
        <v>404</v>
      </c>
      <c r="D50" s="17" t="s">
        <v>227</v>
      </c>
      <c r="E50" s="17" t="s">
        <v>246</v>
      </c>
      <c r="F50" s="17" t="s">
        <v>247</v>
      </c>
      <c r="G50" s="17" t="s">
        <v>248</v>
      </c>
      <c r="H50" s="21" t="n">
        <v>46017</v>
      </c>
    </row>
    <row r="51" customFormat="false" ht="15" hidden="false" customHeight="false" outlineLevel="0" collapsed="false">
      <c r="A51" s="17" t="s">
        <v>405</v>
      </c>
      <c r="B51" s="17" t="s">
        <v>406</v>
      </c>
      <c r="C51" s="17" t="s">
        <v>407</v>
      </c>
      <c r="D51" s="17" t="s">
        <v>245</v>
      </c>
      <c r="E51" s="17" t="s">
        <v>234</v>
      </c>
      <c r="F51" s="17" t="s">
        <v>235</v>
      </c>
      <c r="G51" s="17" t="s">
        <v>236</v>
      </c>
      <c r="H51" s="21" t="n">
        <v>45938</v>
      </c>
    </row>
    <row r="52" customFormat="false" ht="15" hidden="false" customHeight="false" outlineLevel="0" collapsed="false">
      <c r="A52" s="17" t="s">
        <v>408</v>
      </c>
      <c r="B52" s="17" t="s">
        <v>409</v>
      </c>
      <c r="C52" s="17" t="s">
        <v>410</v>
      </c>
      <c r="D52" s="17" t="s">
        <v>227</v>
      </c>
      <c r="E52" s="17" t="s">
        <v>278</v>
      </c>
      <c r="F52" s="17" t="s">
        <v>279</v>
      </c>
      <c r="G52" s="17" t="s">
        <v>236</v>
      </c>
      <c r="H52" s="21" t="n">
        <v>46126</v>
      </c>
    </row>
    <row r="53" customFormat="false" ht="15" hidden="false" customHeight="false" outlineLevel="0" collapsed="false">
      <c r="A53" s="17" t="s">
        <v>411</v>
      </c>
      <c r="B53" s="17" t="s">
        <v>412</v>
      </c>
      <c r="C53" s="17" t="s">
        <v>413</v>
      </c>
      <c r="D53" s="17" t="s">
        <v>245</v>
      </c>
      <c r="E53" s="17" t="s">
        <v>289</v>
      </c>
      <c r="F53" s="17" t="s">
        <v>290</v>
      </c>
      <c r="G53" s="17" t="s">
        <v>266</v>
      </c>
      <c r="H53" s="21" t="n">
        <v>45940</v>
      </c>
    </row>
    <row r="54" customFormat="false" ht="15" hidden="false" customHeight="false" outlineLevel="0" collapsed="false">
      <c r="A54" s="17" t="s">
        <v>414</v>
      </c>
      <c r="B54" s="17" t="s">
        <v>415</v>
      </c>
      <c r="C54" s="17" t="s">
        <v>416</v>
      </c>
      <c r="D54" s="17" t="s">
        <v>227</v>
      </c>
      <c r="E54" s="17" t="s">
        <v>234</v>
      </c>
      <c r="F54" s="17" t="s">
        <v>235</v>
      </c>
      <c r="G54" s="17" t="s">
        <v>236</v>
      </c>
      <c r="H54" s="21" t="n">
        <v>45560</v>
      </c>
    </row>
    <row r="55" customFormat="false" ht="15" hidden="false" customHeight="false" outlineLevel="0" collapsed="false">
      <c r="A55" s="17" t="s">
        <v>417</v>
      </c>
      <c r="B55" s="17" t="s">
        <v>418</v>
      </c>
      <c r="C55" s="17" t="s">
        <v>419</v>
      </c>
      <c r="D55" s="17" t="s">
        <v>245</v>
      </c>
      <c r="E55" s="17" t="s">
        <v>234</v>
      </c>
      <c r="F55" s="17" t="s">
        <v>235</v>
      </c>
      <c r="G55" s="17" t="s">
        <v>236</v>
      </c>
      <c r="H55" s="21" t="n">
        <v>45646</v>
      </c>
    </row>
    <row r="56" customFormat="false" ht="15" hidden="false" customHeight="false" outlineLevel="0" collapsed="false">
      <c r="A56" s="17" t="s">
        <v>420</v>
      </c>
      <c r="B56" s="17" t="s">
        <v>421</v>
      </c>
      <c r="C56" s="17" t="s">
        <v>422</v>
      </c>
      <c r="D56" s="17" t="s">
        <v>245</v>
      </c>
      <c r="E56" s="17" t="s">
        <v>264</v>
      </c>
      <c r="F56" s="17" t="s">
        <v>265</v>
      </c>
      <c r="G56" s="17" t="s">
        <v>266</v>
      </c>
      <c r="H56" s="21" t="n">
        <v>45673</v>
      </c>
    </row>
    <row r="57" customFormat="false" ht="15" hidden="false" customHeight="false" outlineLevel="0" collapsed="false">
      <c r="A57" s="17" t="s">
        <v>423</v>
      </c>
      <c r="B57" s="17" t="s">
        <v>424</v>
      </c>
      <c r="C57" s="17" t="s">
        <v>425</v>
      </c>
      <c r="D57" s="17" t="s">
        <v>245</v>
      </c>
      <c r="E57" s="17" t="s">
        <v>278</v>
      </c>
      <c r="F57" s="17" t="s">
        <v>279</v>
      </c>
      <c r="G57" s="17" t="s">
        <v>236</v>
      </c>
      <c r="H57" s="21" t="n">
        <v>45698</v>
      </c>
    </row>
    <row r="58" customFormat="false" ht="15" hidden="false" customHeight="false" outlineLevel="0" collapsed="false">
      <c r="A58" s="17" t="s">
        <v>426</v>
      </c>
      <c r="B58" s="17" t="s">
        <v>427</v>
      </c>
      <c r="C58" s="17" t="s">
        <v>428</v>
      </c>
      <c r="D58" s="17" t="s">
        <v>227</v>
      </c>
      <c r="E58" s="17" t="s">
        <v>234</v>
      </c>
      <c r="F58" s="17" t="s">
        <v>235</v>
      </c>
      <c r="G58" s="17" t="s">
        <v>236</v>
      </c>
      <c r="H58" s="21" t="n">
        <v>45949</v>
      </c>
    </row>
    <row r="59" customFormat="false" ht="15" hidden="false" customHeight="false" outlineLevel="0" collapsed="false">
      <c r="A59" s="17" t="s">
        <v>429</v>
      </c>
      <c r="B59" s="17" t="s">
        <v>430</v>
      </c>
      <c r="C59" s="17" t="s">
        <v>431</v>
      </c>
      <c r="D59" s="17" t="s">
        <v>245</v>
      </c>
      <c r="E59" s="17" t="s">
        <v>234</v>
      </c>
      <c r="F59" s="17" t="s">
        <v>235</v>
      </c>
      <c r="G59" s="17" t="s">
        <v>236</v>
      </c>
      <c r="H59" s="21" t="n">
        <v>46073</v>
      </c>
    </row>
    <row r="60" customFormat="false" ht="15" hidden="false" customHeight="false" outlineLevel="0" collapsed="false">
      <c r="A60" s="17" t="s">
        <v>432</v>
      </c>
      <c r="B60" s="17" t="s">
        <v>433</v>
      </c>
      <c r="C60" s="17" t="s">
        <v>434</v>
      </c>
      <c r="D60" s="17" t="s">
        <v>245</v>
      </c>
      <c r="E60" s="17" t="s">
        <v>278</v>
      </c>
      <c r="F60" s="17" t="s">
        <v>279</v>
      </c>
      <c r="G60" s="17" t="s">
        <v>236</v>
      </c>
      <c r="H60" s="21" t="n">
        <v>45937</v>
      </c>
    </row>
    <row r="61" customFormat="false" ht="15" hidden="false" customHeight="false" outlineLevel="0" collapsed="false">
      <c r="A61" s="17" t="s">
        <v>435</v>
      </c>
      <c r="B61" s="17" t="s">
        <v>436</v>
      </c>
      <c r="C61" s="17" t="s">
        <v>437</v>
      </c>
      <c r="D61" s="17" t="s">
        <v>227</v>
      </c>
      <c r="E61" s="17" t="s">
        <v>371</v>
      </c>
      <c r="F61" s="17" t="s">
        <v>372</v>
      </c>
      <c r="G61" s="17" t="s">
        <v>248</v>
      </c>
      <c r="H61" s="21" t="n">
        <v>46027</v>
      </c>
    </row>
    <row r="62" customFormat="false" ht="15" hidden="false" customHeight="false" outlineLevel="0" collapsed="false">
      <c r="A62" s="17" t="s">
        <v>438</v>
      </c>
      <c r="B62" s="17" t="s">
        <v>439</v>
      </c>
      <c r="C62" s="17" t="s">
        <v>440</v>
      </c>
      <c r="D62" s="17" t="s">
        <v>245</v>
      </c>
      <c r="E62" s="17" t="s">
        <v>367</v>
      </c>
      <c r="F62" s="17" t="s">
        <v>241</v>
      </c>
      <c r="G62" s="17" t="s">
        <v>236</v>
      </c>
      <c r="H62" s="21" t="n">
        <v>45461</v>
      </c>
    </row>
    <row r="63" customFormat="false" ht="15" hidden="false" customHeight="false" outlineLevel="0" collapsed="false">
      <c r="A63" s="17" t="s">
        <v>441</v>
      </c>
      <c r="B63" s="17" t="s">
        <v>442</v>
      </c>
      <c r="C63" s="17" t="s">
        <v>443</v>
      </c>
      <c r="D63" s="17" t="s">
        <v>245</v>
      </c>
      <c r="E63" s="17" t="s">
        <v>240</v>
      </c>
      <c r="F63" s="17" t="s">
        <v>241</v>
      </c>
      <c r="G63" s="17" t="s">
        <v>236</v>
      </c>
      <c r="H63" s="21" t="n">
        <v>45744</v>
      </c>
    </row>
    <row r="64" customFormat="false" ht="15" hidden="false" customHeight="false" outlineLevel="0" collapsed="false">
      <c r="A64" s="17" t="s">
        <v>444</v>
      </c>
      <c r="B64" s="17" t="s">
        <v>445</v>
      </c>
      <c r="C64" s="17" t="s">
        <v>446</v>
      </c>
      <c r="D64" s="17" t="s">
        <v>245</v>
      </c>
      <c r="E64" s="17" t="s">
        <v>234</v>
      </c>
      <c r="F64" s="17" t="s">
        <v>235</v>
      </c>
      <c r="G64" s="17" t="s">
        <v>236</v>
      </c>
      <c r="H64" s="21" t="n">
        <v>45902</v>
      </c>
    </row>
    <row r="65" customFormat="false" ht="15" hidden="false" customHeight="false" outlineLevel="0" collapsed="false">
      <c r="A65" s="17" t="s">
        <v>447</v>
      </c>
      <c r="B65" s="17" t="s">
        <v>448</v>
      </c>
      <c r="C65" s="17" t="s">
        <v>449</v>
      </c>
      <c r="D65" s="17" t="s">
        <v>245</v>
      </c>
      <c r="E65" s="17" t="s">
        <v>289</v>
      </c>
      <c r="F65" s="17" t="s">
        <v>290</v>
      </c>
      <c r="G65" s="17" t="s">
        <v>266</v>
      </c>
      <c r="H65" s="21" t="n">
        <v>45507</v>
      </c>
    </row>
    <row r="66" customFormat="false" ht="15" hidden="false" customHeight="false" outlineLevel="0" collapsed="false">
      <c r="A66" s="17" t="s">
        <v>450</v>
      </c>
      <c r="B66" s="17" t="s">
        <v>442</v>
      </c>
      <c r="C66" s="17" t="s">
        <v>451</v>
      </c>
      <c r="D66" s="17" t="s">
        <v>245</v>
      </c>
      <c r="E66" s="17" t="s">
        <v>228</v>
      </c>
      <c r="F66" s="17" t="s">
        <v>229</v>
      </c>
      <c r="G66" s="17" t="s">
        <v>230</v>
      </c>
      <c r="H66" s="21" t="n">
        <v>46139</v>
      </c>
    </row>
    <row r="67" customFormat="false" ht="15" hidden="false" customHeight="false" outlineLevel="0" collapsed="false">
      <c r="A67" s="17" t="s">
        <v>452</v>
      </c>
      <c r="B67" s="17" t="s">
        <v>453</v>
      </c>
      <c r="C67" s="17" t="s">
        <v>454</v>
      </c>
      <c r="D67" s="17" t="s">
        <v>245</v>
      </c>
      <c r="E67" s="17" t="s">
        <v>367</v>
      </c>
      <c r="F67" s="17" t="s">
        <v>241</v>
      </c>
      <c r="G67" s="17" t="s">
        <v>236</v>
      </c>
      <c r="H67" s="21" t="n">
        <v>46081</v>
      </c>
    </row>
    <row r="68" customFormat="false" ht="15" hidden="false" customHeight="false" outlineLevel="0" collapsed="false">
      <c r="A68" s="17" t="s">
        <v>455</v>
      </c>
      <c r="B68" s="17" t="s">
        <v>456</v>
      </c>
      <c r="C68" s="17" t="s">
        <v>457</v>
      </c>
      <c r="D68" s="17" t="s">
        <v>227</v>
      </c>
      <c r="E68" s="17" t="s">
        <v>240</v>
      </c>
      <c r="F68" s="17" t="s">
        <v>241</v>
      </c>
      <c r="G68" s="17" t="s">
        <v>236</v>
      </c>
      <c r="H68" s="21" t="n">
        <v>45513</v>
      </c>
    </row>
    <row r="69" customFormat="false" ht="15" hidden="false" customHeight="false" outlineLevel="0" collapsed="false">
      <c r="A69" s="17" t="s">
        <v>458</v>
      </c>
      <c r="B69" s="17" t="s">
        <v>459</v>
      </c>
      <c r="C69" s="17" t="s">
        <v>460</v>
      </c>
      <c r="D69" s="17" t="s">
        <v>245</v>
      </c>
      <c r="E69" s="17" t="s">
        <v>240</v>
      </c>
      <c r="F69" s="17" t="s">
        <v>241</v>
      </c>
      <c r="G69" s="17" t="s">
        <v>236</v>
      </c>
      <c r="H69" s="21" t="n">
        <v>45733</v>
      </c>
    </row>
    <row r="70" customFormat="false" ht="15" hidden="false" customHeight="false" outlineLevel="0" collapsed="false">
      <c r="A70" s="17" t="s">
        <v>461</v>
      </c>
      <c r="B70" s="17" t="s">
        <v>403</v>
      </c>
      <c r="C70" s="17" t="s">
        <v>462</v>
      </c>
      <c r="D70" s="17" t="s">
        <v>227</v>
      </c>
      <c r="E70" s="17" t="s">
        <v>264</v>
      </c>
      <c r="F70" s="17" t="s">
        <v>265</v>
      </c>
      <c r="G70" s="17" t="s">
        <v>266</v>
      </c>
      <c r="H70" s="21" t="n">
        <v>46031</v>
      </c>
    </row>
    <row r="71" customFormat="false" ht="15" hidden="false" customHeight="false" outlineLevel="0" collapsed="false">
      <c r="A71" s="17" t="s">
        <v>463</v>
      </c>
      <c r="B71" s="17" t="s">
        <v>464</v>
      </c>
      <c r="C71" s="17" t="s">
        <v>465</v>
      </c>
      <c r="D71" s="17" t="s">
        <v>227</v>
      </c>
      <c r="E71" s="17" t="s">
        <v>371</v>
      </c>
      <c r="F71" s="17" t="s">
        <v>372</v>
      </c>
      <c r="G71" s="17" t="s">
        <v>248</v>
      </c>
      <c r="H71" s="21" t="n">
        <v>45774</v>
      </c>
    </row>
    <row r="72" customFormat="false" ht="15" hidden="false" customHeight="false" outlineLevel="0" collapsed="false">
      <c r="A72" s="17" t="s">
        <v>466</v>
      </c>
      <c r="B72" s="17" t="s">
        <v>331</v>
      </c>
      <c r="C72" s="17" t="s">
        <v>467</v>
      </c>
      <c r="D72" s="17" t="s">
        <v>227</v>
      </c>
      <c r="E72" s="17" t="s">
        <v>234</v>
      </c>
      <c r="F72" s="17" t="s">
        <v>235</v>
      </c>
      <c r="G72" s="17" t="s">
        <v>236</v>
      </c>
      <c r="H72" s="21" t="n">
        <v>45420</v>
      </c>
    </row>
    <row r="73" customFormat="false" ht="15" hidden="false" customHeight="false" outlineLevel="0" collapsed="false">
      <c r="A73" s="17" t="s">
        <v>468</v>
      </c>
      <c r="B73" s="17" t="s">
        <v>469</v>
      </c>
      <c r="C73" s="17" t="s">
        <v>470</v>
      </c>
      <c r="D73" s="17" t="s">
        <v>227</v>
      </c>
      <c r="E73" s="17" t="s">
        <v>367</v>
      </c>
      <c r="F73" s="17" t="s">
        <v>241</v>
      </c>
      <c r="G73" s="17" t="s">
        <v>236</v>
      </c>
      <c r="H73" s="21" t="n">
        <v>45511</v>
      </c>
    </row>
    <row r="74" customFormat="false" ht="15" hidden="false" customHeight="false" outlineLevel="0" collapsed="false">
      <c r="A74" s="17" t="s">
        <v>471</v>
      </c>
      <c r="B74" s="17" t="s">
        <v>472</v>
      </c>
      <c r="C74" s="17" t="s">
        <v>473</v>
      </c>
      <c r="D74" s="17" t="s">
        <v>245</v>
      </c>
      <c r="E74" s="17" t="s">
        <v>289</v>
      </c>
      <c r="F74" s="17" t="s">
        <v>290</v>
      </c>
      <c r="G74" s="17" t="s">
        <v>266</v>
      </c>
      <c r="H74" s="21" t="n">
        <v>45502</v>
      </c>
    </row>
    <row r="75" customFormat="false" ht="15" hidden="false" customHeight="false" outlineLevel="0" collapsed="false">
      <c r="A75" s="17" t="s">
        <v>474</v>
      </c>
      <c r="B75" s="17" t="s">
        <v>475</v>
      </c>
      <c r="C75" s="17" t="s">
        <v>476</v>
      </c>
      <c r="D75" s="17" t="s">
        <v>245</v>
      </c>
      <c r="E75" s="17" t="s">
        <v>240</v>
      </c>
      <c r="F75" s="17" t="s">
        <v>241</v>
      </c>
      <c r="G75" s="17" t="s">
        <v>236</v>
      </c>
      <c r="H75" s="21" t="n">
        <v>45550</v>
      </c>
    </row>
    <row r="76" customFormat="false" ht="15" hidden="false" customHeight="false" outlineLevel="0" collapsed="false">
      <c r="A76" s="17" t="s">
        <v>477</v>
      </c>
      <c r="B76" s="17" t="s">
        <v>357</v>
      </c>
      <c r="C76" s="17" t="s">
        <v>478</v>
      </c>
      <c r="D76" s="17" t="s">
        <v>245</v>
      </c>
      <c r="E76" s="17" t="s">
        <v>278</v>
      </c>
      <c r="F76" s="17" t="s">
        <v>279</v>
      </c>
      <c r="G76" s="17" t="s">
        <v>236</v>
      </c>
      <c r="H76" s="21" t="n">
        <v>45811</v>
      </c>
    </row>
    <row r="77" customFormat="false" ht="15" hidden="false" customHeight="false" outlineLevel="0" collapsed="false">
      <c r="A77" s="17" t="s">
        <v>479</v>
      </c>
      <c r="B77" s="17" t="s">
        <v>480</v>
      </c>
      <c r="C77" s="17" t="s">
        <v>481</v>
      </c>
      <c r="D77" s="17" t="s">
        <v>245</v>
      </c>
      <c r="E77" s="17" t="s">
        <v>240</v>
      </c>
      <c r="F77" s="17" t="s">
        <v>241</v>
      </c>
      <c r="G77" s="17" t="s">
        <v>236</v>
      </c>
      <c r="H77" s="21" t="n">
        <v>45650</v>
      </c>
    </row>
    <row r="78" customFormat="false" ht="15" hidden="false" customHeight="false" outlineLevel="0" collapsed="false">
      <c r="A78" s="17" t="s">
        <v>482</v>
      </c>
      <c r="B78" s="17" t="s">
        <v>483</v>
      </c>
      <c r="C78" s="17" t="s">
        <v>484</v>
      </c>
      <c r="D78" s="17" t="s">
        <v>245</v>
      </c>
      <c r="E78" s="17" t="s">
        <v>240</v>
      </c>
      <c r="F78" s="17" t="s">
        <v>241</v>
      </c>
      <c r="G78" s="17" t="s">
        <v>236</v>
      </c>
      <c r="H78" s="21" t="n">
        <v>45675</v>
      </c>
    </row>
    <row r="79" customFormat="false" ht="15" hidden="false" customHeight="false" outlineLevel="0" collapsed="false">
      <c r="A79" s="17" t="s">
        <v>485</v>
      </c>
      <c r="B79" s="17" t="s">
        <v>486</v>
      </c>
      <c r="C79" s="17" t="s">
        <v>487</v>
      </c>
      <c r="D79" s="17" t="s">
        <v>227</v>
      </c>
      <c r="E79" s="17" t="s">
        <v>234</v>
      </c>
      <c r="F79" s="17" t="s">
        <v>235</v>
      </c>
      <c r="G79" s="17" t="s">
        <v>236</v>
      </c>
      <c r="H79" s="21" t="n">
        <v>45321</v>
      </c>
    </row>
    <row r="80" customFormat="false" ht="15" hidden="false" customHeight="false" outlineLevel="0" collapsed="false">
      <c r="A80" s="17" t="s">
        <v>488</v>
      </c>
      <c r="B80" s="17" t="s">
        <v>489</v>
      </c>
      <c r="C80" s="17" t="s">
        <v>490</v>
      </c>
      <c r="D80" s="17" t="s">
        <v>245</v>
      </c>
      <c r="E80" s="17" t="s">
        <v>234</v>
      </c>
      <c r="F80" s="17" t="s">
        <v>235</v>
      </c>
      <c r="G80" s="17" t="s">
        <v>236</v>
      </c>
      <c r="H80" s="21" t="n">
        <v>46046</v>
      </c>
    </row>
    <row r="81" customFormat="false" ht="15" hidden="false" customHeight="false" outlineLevel="0" collapsed="false">
      <c r="A81" s="17" t="s">
        <v>491</v>
      </c>
      <c r="B81" s="17" t="s">
        <v>492</v>
      </c>
      <c r="C81" s="17" t="s">
        <v>493</v>
      </c>
      <c r="D81" s="17" t="s">
        <v>245</v>
      </c>
      <c r="E81" s="17" t="s">
        <v>278</v>
      </c>
      <c r="F81" s="17" t="s">
        <v>279</v>
      </c>
      <c r="G81" s="17" t="s">
        <v>236</v>
      </c>
      <c r="H81" s="21" t="n">
        <v>45264</v>
      </c>
    </row>
    <row r="82" customFormat="false" ht="15" hidden="false" customHeight="false" outlineLevel="0" collapsed="false">
      <c r="A82" s="17" t="s">
        <v>494</v>
      </c>
      <c r="B82" s="17" t="s">
        <v>369</v>
      </c>
      <c r="C82" s="17" t="s">
        <v>495</v>
      </c>
      <c r="D82" s="17" t="s">
        <v>227</v>
      </c>
      <c r="E82" s="17" t="s">
        <v>348</v>
      </c>
      <c r="F82" s="17" t="s">
        <v>349</v>
      </c>
      <c r="G82" s="17" t="s">
        <v>248</v>
      </c>
      <c r="H82" s="21" t="n">
        <v>46131</v>
      </c>
    </row>
    <row r="83" customFormat="false" ht="15" hidden="false" customHeight="false" outlineLevel="0" collapsed="false">
      <c r="A83" s="17" t="s">
        <v>496</v>
      </c>
      <c r="B83" s="17" t="s">
        <v>497</v>
      </c>
      <c r="C83" s="17" t="s">
        <v>498</v>
      </c>
      <c r="D83" s="17" t="s">
        <v>227</v>
      </c>
      <c r="E83" s="17" t="s">
        <v>348</v>
      </c>
      <c r="F83" s="17" t="s">
        <v>349</v>
      </c>
      <c r="G83" s="17" t="s">
        <v>248</v>
      </c>
      <c r="H83" s="21" t="n">
        <v>45817</v>
      </c>
    </row>
    <row r="84" customFormat="false" ht="15" hidden="false" customHeight="false" outlineLevel="0" collapsed="false">
      <c r="A84" s="17" t="s">
        <v>499</v>
      </c>
      <c r="B84" s="17" t="s">
        <v>500</v>
      </c>
      <c r="C84" s="17" t="s">
        <v>501</v>
      </c>
      <c r="D84" s="17" t="s">
        <v>245</v>
      </c>
      <c r="E84" s="17" t="s">
        <v>367</v>
      </c>
      <c r="F84" s="17" t="s">
        <v>241</v>
      </c>
      <c r="G84" s="17" t="s">
        <v>236</v>
      </c>
      <c r="H84" s="21" t="n">
        <v>45704</v>
      </c>
    </row>
    <row r="85" customFormat="false" ht="15" hidden="false" customHeight="false" outlineLevel="0" collapsed="false">
      <c r="A85" s="17" t="s">
        <v>502</v>
      </c>
      <c r="B85" s="17" t="s">
        <v>503</v>
      </c>
      <c r="C85" s="17" t="s">
        <v>504</v>
      </c>
      <c r="D85" s="17" t="s">
        <v>227</v>
      </c>
      <c r="E85" s="17" t="s">
        <v>234</v>
      </c>
      <c r="F85" s="17" t="s">
        <v>235</v>
      </c>
      <c r="G85" s="17" t="s">
        <v>236</v>
      </c>
      <c r="H85" s="21" t="n">
        <v>45942</v>
      </c>
    </row>
    <row r="86" customFormat="false" ht="15" hidden="false" customHeight="false" outlineLevel="0" collapsed="false">
      <c r="A86" s="17" t="s">
        <v>505</v>
      </c>
      <c r="B86" s="17" t="s">
        <v>506</v>
      </c>
      <c r="C86" s="17" t="s">
        <v>507</v>
      </c>
      <c r="D86" s="17" t="s">
        <v>227</v>
      </c>
      <c r="E86" s="17" t="s">
        <v>362</v>
      </c>
      <c r="F86" s="17" t="s">
        <v>363</v>
      </c>
      <c r="G86" s="17" t="s">
        <v>230</v>
      </c>
      <c r="H86" s="21" t="n">
        <v>45388</v>
      </c>
    </row>
    <row r="87" customFormat="false" ht="15" hidden="false" customHeight="false" outlineLevel="0" collapsed="false">
      <c r="A87" s="17" t="s">
        <v>508</v>
      </c>
      <c r="B87" s="17" t="s">
        <v>509</v>
      </c>
      <c r="C87" s="17" t="s">
        <v>510</v>
      </c>
      <c r="D87" s="17" t="s">
        <v>245</v>
      </c>
      <c r="E87" s="17" t="s">
        <v>264</v>
      </c>
      <c r="F87" s="17" t="s">
        <v>265</v>
      </c>
      <c r="G87" s="17" t="s">
        <v>266</v>
      </c>
      <c r="H87" s="21" t="n">
        <v>45936</v>
      </c>
    </row>
    <row r="88" customFormat="false" ht="15" hidden="false" customHeight="false" outlineLevel="0" collapsed="false">
      <c r="A88" s="17" t="s">
        <v>511</v>
      </c>
      <c r="B88" s="17" t="s">
        <v>512</v>
      </c>
      <c r="C88" s="17" t="s">
        <v>513</v>
      </c>
      <c r="D88" s="17" t="s">
        <v>245</v>
      </c>
      <c r="E88" s="17" t="s">
        <v>270</v>
      </c>
      <c r="F88" s="17" t="s">
        <v>271</v>
      </c>
      <c r="G88" s="17" t="s">
        <v>266</v>
      </c>
      <c r="H88" s="21" t="n">
        <v>45396</v>
      </c>
    </row>
    <row r="89" customFormat="false" ht="15" hidden="false" customHeight="false" outlineLevel="0" collapsed="false">
      <c r="A89" s="17" t="s">
        <v>514</v>
      </c>
      <c r="B89" s="17" t="s">
        <v>515</v>
      </c>
      <c r="C89" s="17" t="s">
        <v>516</v>
      </c>
      <c r="D89" s="17" t="s">
        <v>227</v>
      </c>
      <c r="E89" s="17" t="s">
        <v>240</v>
      </c>
      <c r="F89" s="17" t="s">
        <v>241</v>
      </c>
      <c r="G89" s="17" t="s">
        <v>236</v>
      </c>
      <c r="H89" s="21" t="n">
        <v>45646</v>
      </c>
    </row>
    <row r="90" customFormat="false" ht="15" hidden="false" customHeight="false" outlineLevel="0" collapsed="false">
      <c r="A90" s="17" t="s">
        <v>517</v>
      </c>
      <c r="B90" s="17" t="s">
        <v>518</v>
      </c>
      <c r="C90" s="17" t="s">
        <v>519</v>
      </c>
      <c r="D90" s="17" t="s">
        <v>227</v>
      </c>
      <c r="E90" s="17" t="s">
        <v>234</v>
      </c>
      <c r="F90" s="17" t="s">
        <v>235</v>
      </c>
      <c r="G90" s="17" t="s">
        <v>236</v>
      </c>
      <c r="H90" s="21" t="n">
        <v>45603</v>
      </c>
    </row>
    <row r="91" customFormat="false" ht="15" hidden="false" customHeight="false" outlineLevel="0" collapsed="false">
      <c r="A91" s="17" t="s">
        <v>520</v>
      </c>
      <c r="B91" s="17" t="s">
        <v>225</v>
      </c>
      <c r="C91" s="17" t="s">
        <v>521</v>
      </c>
      <c r="D91" s="17" t="s">
        <v>227</v>
      </c>
      <c r="E91" s="17" t="s">
        <v>348</v>
      </c>
      <c r="F91" s="17" t="s">
        <v>349</v>
      </c>
      <c r="G91" s="17" t="s">
        <v>248</v>
      </c>
      <c r="H91" s="21" t="n">
        <v>46109</v>
      </c>
    </row>
    <row r="92" customFormat="false" ht="15" hidden="false" customHeight="false" outlineLevel="0" collapsed="false">
      <c r="A92" s="17" t="s">
        <v>522</v>
      </c>
      <c r="B92" s="17" t="s">
        <v>523</v>
      </c>
      <c r="C92" s="17" t="s">
        <v>524</v>
      </c>
      <c r="D92" s="17" t="s">
        <v>227</v>
      </c>
      <c r="E92" s="17" t="s">
        <v>362</v>
      </c>
      <c r="F92" s="17" t="s">
        <v>363</v>
      </c>
      <c r="G92" s="17" t="s">
        <v>230</v>
      </c>
      <c r="H92" s="21" t="n">
        <v>45739</v>
      </c>
    </row>
    <row r="93" customFormat="false" ht="15" hidden="false" customHeight="false" outlineLevel="0" collapsed="false">
      <c r="A93" s="17" t="s">
        <v>525</v>
      </c>
      <c r="B93" s="17" t="s">
        <v>526</v>
      </c>
      <c r="C93" s="17" t="s">
        <v>527</v>
      </c>
      <c r="D93" s="17" t="s">
        <v>245</v>
      </c>
      <c r="E93" s="17" t="s">
        <v>240</v>
      </c>
      <c r="F93" s="17" t="s">
        <v>241</v>
      </c>
      <c r="G93" s="17" t="s">
        <v>236</v>
      </c>
      <c r="H93" s="21" t="n">
        <v>45616</v>
      </c>
    </row>
    <row r="94" customFormat="false" ht="15" hidden="false" customHeight="false" outlineLevel="0" collapsed="false">
      <c r="A94" s="17" t="s">
        <v>528</v>
      </c>
      <c r="B94" s="17" t="s">
        <v>529</v>
      </c>
      <c r="C94" s="17" t="s">
        <v>530</v>
      </c>
      <c r="D94" s="17" t="s">
        <v>245</v>
      </c>
      <c r="E94" s="17" t="s">
        <v>348</v>
      </c>
      <c r="F94" s="17" t="s">
        <v>349</v>
      </c>
      <c r="G94" s="17" t="s">
        <v>248</v>
      </c>
      <c r="H94" s="21" t="n">
        <v>45925</v>
      </c>
    </row>
    <row r="95" customFormat="false" ht="15" hidden="false" customHeight="false" outlineLevel="0" collapsed="false">
      <c r="A95" s="17" t="s">
        <v>531</v>
      </c>
      <c r="B95" s="17" t="s">
        <v>532</v>
      </c>
      <c r="C95" s="17" t="s">
        <v>533</v>
      </c>
      <c r="D95" s="17" t="s">
        <v>245</v>
      </c>
      <c r="E95" s="17" t="s">
        <v>228</v>
      </c>
      <c r="F95" s="17" t="s">
        <v>229</v>
      </c>
      <c r="G95" s="17" t="s">
        <v>230</v>
      </c>
      <c r="H95" s="21" t="n">
        <v>45462</v>
      </c>
    </row>
    <row r="96" customFormat="false" ht="15" hidden="false" customHeight="false" outlineLevel="0" collapsed="false">
      <c r="A96" s="17" t="s">
        <v>534</v>
      </c>
      <c r="B96" s="17" t="s">
        <v>535</v>
      </c>
      <c r="C96" s="17" t="s">
        <v>536</v>
      </c>
      <c r="D96" s="17" t="s">
        <v>245</v>
      </c>
      <c r="E96" s="17" t="s">
        <v>240</v>
      </c>
      <c r="F96" s="17" t="s">
        <v>241</v>
      </c>
      <c r="G96" s="17" t="s">
        <v>236</v>
      </c>
      <c r="H96" s="21" t="n">
        <v>45387</v>
      </c>
    </row>
    <row r="97" customFormat="false" ht="15" hidden="false" customHeight="false" outlineLevel="0" collapsed="false">
      <c r="A97" s="17" t="s">
        <v>537</v>
      </c>
      <c r="B97" s="17" t="s">
        <v>538</v>
      </c>
      <c r="C97" s="17" t="s">
        <v>539</v>
      </c>
      <c r="D97" s="17" t="s">
        <v>227</v>
      </c>
      <c r="E97" s="17" t="s">
        <v>264</v>
      </c>
      <c r="F97" s="17" t="s">
        <v>265</v>
      </c>
      <c r="G97" s="17" t="s">
        <v>266</v>
      </c>
      <c r="H97" s="21" t="n">
        <v>45481</v>
      </c>
    </row>
    <row r="98" customFormat="false" ht="15" hidden="false" customHeight="false" outlineLevel="0" collapsed="false">
      <c r="A98" s="17" t="s">
        <v>540</v>
      </c>
      <c r="B98" s="17" t="s">
        <v>541</v>
      </c>
      <c r="C98" s="17" t="s">
        <v>542</v>
      </c>
      <c r="D98" s="17" t="s">
        <v>227</v>
      </c>
      <c r="E98" s="17" t="s">
        <v>348</v>
      </c>
      <c r="F98" s="17" t="s">
        <v>349</v>
      </c>
      <c r="G98" s="17" t="s">
        <v>248</v>
      </c>
      <c r="H98" s="21" t="n">
        <v>45429</v>
      </c>
    </row>
    <row r="99" customFormat="false" ht="15" hidden="false" customHeight="false" outlineLevel="0" collapsed="false">
      <c r="A99" s="17" t="s">
        <v>543</v>
      </c>
      <c r="B99" s="17" t="s">
        <v>544</v>
      </c>
      <c r="C99" s="17" t="s">
        <v>545</v>
      </c>
      <c r="D99" s="17" t="s">
        <v>245</v>
      </c>
      <c r="E99" s="17" t="s">
        <v>388</v>
      </c>
      <c r="F99" s="17" t="s">
        <v>389</v>
      </c>
      <c r="G99" s="17" t="s">
        <v>302</v>
      </c>
      <c r="H99" s="21" t="n">
        <v>45368</v>
      </c>
    </row>
    <row r="100" customFormat="false" ht="15" hidden="false" customHeight="false" outlineLevel="0" collapsed="false">
      <c r="A100" s="17" t="s">
        <v>546</v>
      </c>
      <c r="B100" s="17" t="s">
        <v>547</v>
      </c>
      <c r="C100" s="17" t="s">
        <v>548</v>
      </c>
      <c r="D100" s="17" t="s">
        <v>245</v>
      </c>
      <c r="E100" s="17" t="s">
        <v>264</v>
      </c>
      <c r="F100" s="17" t="s">
        <v>265</v>
      </c>
      <c r="G100" s="17" t="s">
        <v>266</v>
      </c>
      <c r="H100" s="21" t="n">
        <v>45642</v>
      </c>
    </row>
    <row r="101" customFormat="false" ht="15" hidden="false" customHeight="false" outlineLevel="0" collapsed="false">
      <c r="A101" s="17" t="s">
        <v>549</v>
      </c>
      <c r="B101" s="17" t="s">
        <v>550</v>
      </c>
      <c r="C101" s="17" t="s">
        <v>551</v>
      </c>
      <c r="D101" s="17" t="s">
        <v>227</v>
      </c>
      <c r="E101" s="17" t="s">
        <v>240</v>
      </c>
      <c r="F101" s="17" t="s">
        <v>241</v>
      </c>
      <c r="G101" s="17" t="s">
        <v>236</v>
      </c>
      <c r="H101" s="21" t="n">
        <v>45965</v>
      </c>
    </row>
    <row r="102" customFormat="false" ht="15" hidden="false" customHeight="false" outlineLevel="0" collapsed="false">
      <c r="A102" s="17" t="s">
        <v>552</v>
      </c>
      <c r="B102" s="17" t="s">
        <v>343</v>
      </c>
      <c r="C102" s="17" t="s">
        <v>553</v>
      </c>
      <c r="D102" s="17" t="s">
        <v>245</v>
      </c>
      <c r="E102" s="17" t="s">
        <v>246</v>
      </c>
      <c r="F102" s="17" t="s">
        <v>247</v>
      </c>
      <c r="G102" s="17" t="s">
        <v>248</v>
      </c>
      <c r="H102" s="21" t="n">
        <v>45566</v>
      </c>
    </row>
    <row r="103" customFormat="false" ht="15" hidden="false" customHeight="false" outlineLevel="0" collapsed="false">
      <c r="A103" s="17" t="s">
        <v>554</v>
      </c>
      <c r="B103" s="17" t="s">
        <v>555</v>
      </c>
      <c r="C103" s="17" t="s">
        <v>556</v>
      </c>
      <c r="D103" s="17" t="s">
        <v>245</v>
      </c>
      <c r="E103" s="17" t="s">
        <v>348</v>
      </c>
      <c r="F103" s="17" t="s">
        <v>349</v>
      </c>
      <c r="G103" s="17" t="s">
        <v>248</v>
      </c>
      <c r="H103" s="21" t="n">
        <v>45613</v>
      </c>
    </row>
    <row r="104" customFormat="false" ht="15" hidden="false" customHeight="false" outlineLevel="0" collapsed="false">
      <c r="A104" s="17" t="s">
        <v>557</v>
      </c>
      <c r="B104" s="17" t="s">
        <v>558</v>
      </c>
      <c r="C104" s="17" t="s">
        <v>559</v>
      </c>
      <c r="D104" s="17" t="s">
        <v>227</v>
      </c>
      <c r="E104" s="17" t="s">
        <v>240</v>
      </c>
      <c r="F104" s="17" t="s">
        <v>241</v>
      </c>
      <c r="G104" s="17" t="s">
        <v>236</v>
      </c>
      <c r="H104" s="21" t="n">
        <v>45921</v>
      </c>
    </row>
    <row r="105" customFormat="false" ht="15" hidden="false" customHeight="false" outlineLevel="0" collapsed="false">
      <c r="A105" s="17" t="s">
        <v>560</v>
      </c>
      <c r="B105" s="17" t="s">
        <v>383</v>
      </c>
      <c r="C105" s="17" t="s">
        <v>561</v>
      </c>
      <c r="D105" s="17" t="s">
        <v>227</v>
      </c>
      <c r="E105" s="17" t="s">
        <v>362</v>
      </c>
      <c r="F105" s="17" t="s">
        <v>363</v>
      </c>
      <c r="G105" s="17" t="s">
        <v>230</v>
      </c>
      <c r="H105" s="21" t="n">
        <v>46100</v>
      </c>
    </row>
    <row r="106" customFormat="false" ht="15" hidden="false" customHeight="false" outlineLevel="0" collapsed="false">
      <c r="A106" s="17" t="s">
        <v>562</v>
      </c>
      <c r="B106" s="17" t="s">
        <v>563</v>
      </c>
      <c r="C106" s="17" t="s">
        <v>564</v>
      </c>
      <c r="D106" s="17" t="s">
        <v>227</v>
      </c>
      <c r="E106" s="17" t="s">
        <v>234</v>
      </c>
      <c r="F106" s="17" t="s">
        <v>235</v>
      </c>
      <c r="G106" s="17" t="s">
        <v>236</v>
      </c>
      <c r="H106" s="21" t="n">
        <v>45628</v>
      </c>
    </row>
    <row r="107" customFormat="false" ht="15" hidden="false" customHeight="false" outlineLevel="0" collapsed="false">
      <c r="A107" s="17" t="s">
        <v>565</v>
      </c>
      <c r="B107" s="17" t="s">
        <v>566</v>
      </c>
      <c r="C107" s="17" t="s">
        <v>567</v>
      </c>
      <c r="D107" s="17" t="s">
        <v>227</v>
      </c>
      <c r="E107" s="17" t="s">
        <v>234</v>
      </c>
      <c r="F107" s="17" t="s">
        <v>235</v>
      </c>
      <c r="G107" s="17" t="s">
        <v>236</v>
      </c>
      <c r="H107" s="21" t="n">
        <v>46009</v>
      </c>
    </row>
    <row r="108" customFormat="false" ht="15" hidden="false" customHeight="false" outlineLevel="0" collapsed="false">
      <c r="A108" s="17" t="s">
        <v>568</v>
      </c>
      <c r="B108" s="17" t="s">
        <v>569</v>
      </c>
      <c r="C108" s="17" t="s">
        <v>570</v>
      </c>
      <c r="D108" s="17" t="s">
        <v>227</v>
      </c>
      <c r="E108" s="17" t="s">
        <v>264</v>
      </c>
      <c r="F108" s="17" t="s">
        <v>265</v>
      </c>
      <c r="G108" s="17" t="s">
        <v>266</v>
      </c>
      <c r="H108" s="21" t="n">
        <v>45809</v>
      </c>
    </row>
    <row r="109" customFormat="false" ht="15" hidden="false" customHeight="false" outlineLevel="0" collapsed="false">
      <c r="A109" s="17" t="s">
        <v>571</v>
      </c>
      <c r="B109" s="17" t="s">
        <v>469</v>
      </c>
      <c r="C109" s="17" t="s">
        <v>572</v>
      </c>
      <c r="D109" s="17" t="s">
        <v>227</v>
      </c>
      <c r="E109" s="17" t="s">
        <v>234</v>
      </c>
      <c r="F109" s="17" t="s">
        <v>235</v>
      </c>
      <c r="G109" s="17" t="s">
        <v>236</v>
      </c>
      <c r="H109" s="21" t="n">
        <v>46006</v>
      </c>
    </row>
    <row r="110" customFormat="false" ht="15" hidden="false" customHeight="false" outlineLevel="0" collapsed="false">
      <c r="A110" s="17" t="s">
        <v>573</v>
      </c>
      <c r="B110" s="17" t="s">
        <v>574</v>
      </c>
      <c r="C110" s="17" t="s">
        <v>575</v>
      </c>
      <c r="D110" s="17" t="s">
        <v>245</v>
      </c>
      <c r="E110" s="17" t="s">
        <v>362</v>
      </c>
      <c r="F110" s="17" t="s">
        <v>363</v>
      </c>
      <c r="G110" s="17" t="s">
        <v>230</v>
      </c>
      <c r="H110" s="21" t="n">
        <v>46108</v>
      </c>
    </row>
    <row r="111" customFormat="false" ht="15" hidden="false" customHeight="false" outlineLevel="0" collapsed="false">
      <c r="A111" s="17" t="s">
        <v>576</v>
      </c>
      <c r="B111" s="17" t="s">
        <v>577</v>
      </c>
      <c r="C111" s="17" t="s">
        <v>578</v>
      </c>
      <c r="D111" s="17" t="s">
        <v>245</v>
      </c>
      <c r="E111" s="17" t="s">
        <v>228</v>
      </c>
      <c r="F111" s="17" t="s">
        <v>229</v>
      </c>
      <c r="G111" s="17" t="s">
        <v>230</v>
      </c>
      <c r="H111" s="21" t="n">
        <v>45507</v>
      </c>
    </row>
    <row r="112" customFormat="false" ht="15" hidden="false" customHeight="false" outlineLevel="0" collapsed="false">
      <c r="A112" s="17" t="s">
        <v>579</v>
      </c>
      <c r="B112" s="17" t="s">
        <v>580</v>
      </c>
      <c r="C112" s="17" t="s">
        <v>581</v>
      </c>
      <c r="D112" s="17" t="s">
        <v>227</v>
      </c>
      <c r="E112" s="17" t="s">
        <v>264</v>
      </c>
      <c r="F112" s="17" t="s">
        <v>265</v>
      </c>
      <c r="G112" s="17" t="s">
        <v>266</v>
      </c>
      <c r="H112" s="21" t="n">
        <v>45646</v>
      </c>
    </row>
    <row r="113" customFormat="false" ht="15" hidden="false" customHeight="false" outlineLevel="0" collapsed="false">
      <c r="A113" s="17" t="s">
        <v>582</v>
      </c>
      <c r="B113" s="17" t="s">
        <v>383</v>
      </c>
      <c r="C113" s="17" t="s">
        <v>583</v>
      </c>
      <c r="D113" s="17" t="s">
        <v>227</v>
      </c>
      <c r="E113" s="17" t="s">
        <v>289</v>
      </c>
      <c r="F113" s="17" t="s">
        <v>290</v>
      </c>
      <c r="G113" s="17" t="s">
        <v>266</v>
      </c>
      <c r="H113" s="21" t="n">
        <v>45590</v>
      </c>
    </row>
    <row r="114" customFormat="false" ht="15" hidden="false" customHeight="false" outlineLevel="0" collapsed="false">
      <c r="A114" s="17" t="s">
        <v>584</v>
      </c>
      <c r="B114" s="17" t="s">
        <v>585</v>
      </c>
      <c r="C114" s="17" t="s">
        <v>586</v>
      </c>
      <c r="D114" s="17" t="s">
        <v>245</v>
      </c>
      <c r="E114" s="17" t="s">
        <v>367</v>
      </c>
      <c r="F114" s="17" t="s">
        <v>241</v>
      </c>
      <c r="G114" s="17" t="s">
        <v>236</v>
      </c>
      <c r="H114" s="21" t="n">
        <v>46074</v>
      </c>
    </row>
    <row r="115" customFormat="false" ht="15" hidden="false" customHeight="false" outlineLevel="0" collapsed="false">
      <c r="A115" s="17" t="s">
        <v>587</v>
      </c>
      <c r="B115" s="17" t="s">
        <v>588</v>
      </c>
      <c r="C115" s="17" t="s">
        <v>589</v>
      </c>
      <c r="D115" s="17" t="s">
        <v>245</v>
      </c>
      <c r="E115" s="17" t="s">
        <v>278</v>
      </c>
      <c r="F115" s="17" t="s">
        <v>279</v>
      </c>
      <c r="G115" s="17" t="s">
        <v>236</v>
      </c>
      <c r="H115" s="21" t="n">
        <v>45868</v>
      </c>
    </row>
    <row r="116" customFormat="false" ht="15" hidden="false" customHeight="false" outlineLevel="0" collapsed="false">
      <c r="A116" s="17" t="s">
        <v>590</v>
      </c>
      <c r="B116" s="17" t="s">
        <v>591</v>
      </c>
      <c r="C116" s="17" t="s">
        <v>592</v>
      </c>
      <c r="D116" s="17" t="s">
        <v>245</v>
      </c>
      <c r="E116" s="17" t="s">
        <v>240</v>
      </c>
      <c r="F116" s="17" t="s">
        <v>241</v>
      </c>
      <c r="G116" s="17" t="s">
        <v>236</v>
      </c>
      <c r="H116" s="21" t="n">
        <v>45453</v>
      </c>
    </row>
    <row r="117" customFormat="false" ht="15" hidden="false" customHeight="false" outlineLevel="0" collapsed="false">
      <c r="A117" s="17" t="s">
        <v>593</v>
      </c>
      <c r="B117" s="17" t="s">
        <v>594</v>
      </c>
      <c r="C117" s="17" t="s">
        <v>595</v>
      </c>
      <c r="D117" s="17" t="s">
        <v>245</v>
      </c>
      <c r="E117" s="17" t="s">
        <v>246</v>
      </c>
      <c r="F117" s="17" t="s">
        <v>247</v>
      </c>
      <c r="G117" s="17" t="s">
        <v>248</v>
      </c>
      <c r="H117" s="21" t="n">
        <v>45758</v>
      </c>
    </row>
    <row r="118" customFormat="false" ht="15" hidden="false" customHeight="false" outlineLevel="0" collapsed="false">
      <c r="A118" s="17" t="s">
        <v>596</v>
      </c>
      <c r="B118" s="17" t="s">
        <v>597</v>
      </c>
      <c r="C118" s="17" t="s">
        <v>598</v>
      </c>
      <c r="D118" s="17" t="s">
        <v>245</v>
      </c>
      <c r="E118" s="17" t="s">
        <v>270</v>
      </c>
      <c r="F118" s="17" t="s">
        <v>271</v>
      </c>
      <c r="G118" s="17" t="s">
        <v>266</v>
      </c>
      <c r="H118" s="21" t="n">
        <v>45760</v>
      </c>
    </row>
    <row r="119" customFormat="false" ht="15" hidden="false" customHeight="false" outlineLevel="0" collapsed="false">
      <c r="A119" s="17" t="s">
        <v>599</v>
      </c>
      <c r="B119" s="17" t="s">
        <v>600</v>
      </c>
      <c r="C119" s="17" t="s">
        <v>601</v>
      </c>
      <c r="D119" s="17" t="s">
        <v>227</v>
      </c>
      <c r="E119" s="17" t="s">
        <v>240</v>
      </c>
      <c r="F119" s="17" t="s">
        <v>241</v>
      </c>
      <c r="G119" s="17" t="s">
        <v>236</v>
      </c>
      <c r="H119" s="21" t="n">
        <v>45484</v>
      </c>
    </row>
    <row r="120" customFormat="false" ht="15" hidden="false" customHeight="false" outlineLevel="0" collapsed="false">
      <c r="A120" s="17" t="s">
        <v>602</v>
      </c>
      <c r="B120" s="17" t="s">
        <v>603</v>
      </c>
      <c r="C120" s="17" t="s">
        <v>604</v>
      </c>
      <c r="D120" s="17" t="s">
        <v>227</v>
      </c>
      <c r="E120" s="17" t="s">
        <v>278</v>
      </c>
      <c r="F120" s="17" t="s">
        <v>279</v>
      </c>
      <c r="G120" s="17" t="s">
        <v>236</v>
      </c>
      <c r="H120" s="21" t="n">
        <v>45853</v>
      </c>
    </row>
    <row r="121" customFormat="false" ht="15" hidden="false" customHeight="false" outlineLevel="0" collapsed="false">
      <c r="A121" s="17" t="s">
        <v>605</v>
      </c>
      <c r="B121" s="17" t="s">
        <v>606</v>
      </c>
      <c r="C121" s="17" t="s">
        <v>607</v>
      </c>
      <c r="D121" s="17" t="s">
        <v>227</v>
      </c>
      <c r="E121" s="17" t="s">
        <v>264</v>
      </c>
      <c r="F121" s="17" t="s">
        <v>265</v>
      </c>
      <c r="G121" s="17" t="s">
        <v>266</v>
      </c>
      <c r="H121" s="21" t="n">
        <v>45610</v>
      </c>
    </row>
    <row r="122" customFormat="false" ht="15" hidden="false" customHeight="false" outlineLevel="0" collapsed="false">
      <c r="A122" s="17" t="s">
        <v>608</v>
      </c>
      <c r="B122" s="17" t="s">
        <v>331</v>
      </c>
      <c r="C122" s="17" t="s">
        <v>609</v>
      </c>
      <c r="D122" s="17" t="s">
        <v>227</v>
      </c>
      <c r="E122" s="17" t="s">
        <v>278</v>
      </c>
      <c r="F122" s="17" t="s">
        <v>279</v>
      </c>
      <c r="G122" s="17" t="s">
        <v>236</v>
      </c>
      <c r="H122" s="21" t="n">
        <v>45977</v>
      </c>
    </row>
    <row r="123" customFormat="false" ht="15" hidden="false" customHeight="false" outlineLevel="0" collapsed="false">
      <c r="A123" s="17" t="s">
        <v>610</v>
      </c>
      <c r="B123" s="17" t="s">
        <v>541</v>
      </c>
      <c r="C123" s="17" t="s">
        <v>611</v>
      </c>
      <c r="D123" s="17" t="s">
        <v>227</v>
      </c>
      <c r="E123" s="17" t="s">
        <v>278</v>
      </c>
      <c r="F123" s="17" t="s">
        <v>279</v>
      </c>
      <c r="G123" s="17" t="s">
        <v>236</v>
      </c>
      <c r="H123" s="21" t="n">
        <v>45494</v>
      </c>
    </row>
    <row r="124" customFormat="false" ht="15" hidden="false" customHeight="false" outlineLevel="0" collapsed="false">
      <c r="A124" s="17" t="s">
        <v>612</v>
      </c>
      <c r="B124" s="17" t="s">
        <v>613</v>
      </c>
      <c r="C124" s="17" t="s">
        <v>614</v>
      </c>
      <c r="D124" s="17" t="s">
        <v>245</v>
      </c>
      <c r="E124" s="17" t="s">
        <v>278</v>
      </c>
      <c r="F124" s="17" t="s">
        <v>279</v>
      </c>
      <c r="G124" s="17" t="s">
        <v>236</v>
      </c>
      <c r="H124" s="21" t="n">
        <v>46018</v>
      </c>
    </row>
    <row r="125" customFormat="false" ht="15" hidden="false" customHeight="false" outlineLevel="0" collapsed="false">
      <c r="A125" s="17" t="s">
        <v>615</v>
      </c>
      <c r="B125" s="17" t="s">
        <v>616</v>
      </c>
      <c r="C125" s="17" t="s">
        <v>617</v>
      </c>
      <c r="D125" s="17" t="s">
        <v>245</v>
      </c>
      <c r="E125" s="17" t="s">
        <v>367</v>
      </c>
      <c r="F125" s="17" t="s">
        <v>241</v>
      </c>
      <c r="G125" s="17" t="s">
        <v>236</v>
      </c>
      <c r="H125" s="21" t="n">
        <v>45753</v>
      </c>
    </row>
    <row r="126" customFormat="false" ht="15" hidden="false" customHeight="false" outlineLevel="0" collapsed="false">
      <c r="A126" s="17" t="s">
        <v>618</v>
      </c>
      <c r="B126" s="17" t="s">
        <v>619</v>
      </c>
      <c r="C126" s="17" t="s">
        <v>620</v>
      </c>
      <c r="D126" s="17" t="s">
        <v>245</v>
      </c>
      <c r="E126" s="17" t="s">
        <v>300</v>
      </c>
      <c r="F126" s="17" t="s">
        <v>301</v>
      </c>
      <c r="G126" s="17" t="s">
        <v>302</v>
      </c>
      <c r="H126" s="21" t="n">
        <v>45795</v>
      </c>
    </row>
    <row r="127" customFormat="false" ht="15" hidden="false" customHeight="false" outlineLevel="0" collapsed="false">
      <c r="A127" s="17" t="s">
        <v>621</v>
      </c>
      <c r="B127" s="17" t="s">
        <v>622</v>
      </c>
      <c r="C127" s="17" t="s">
        <v>623</v>
      </c>
      <c r="D127" s="17" t="s">
        <v>227</v>
      </c>
      <c r="E127" s="17" t="s">
        <v>371</v>
      </c>
      <c r="F127" s="17" t="s">
        <v>372</v>
      </c>
      <c r="G127" s="17" t="s">
        <v>248</v>
      </c>
      <c r="H127" s="21" t="n">
        <v>45561</v>
      </c>
    </row>
    <row r="128" customFormat="false" ht="15" hidden="false" customHeight="false" outlineLevel="0" collapsed="false">
      <c r="A128" s="17" t="s">
        <v>624</v>
      </c>
      <c r="B128" s="17" t="s">
        <v>625</v>
      </c>
      <c r="C128" s="17" t="s">
        <v>626</v>
      </c>
      <c r="D128" s="17" t="s">
        <v>245</v>
      </c>
      <c r="E128" s="17" t="s">
        <v>240</v>
      </c>
      <c r="F128" s="17" t="s">
        <v>241</v>
      </c>
      <c r="G128" s="17" t="s">
        <v>236</v>
      </c>
      <c r="H128" s="21" t="n">
        <v>45272</v>
      </c>
    </row>
    <row r="129" customFormat="false" ht="15" hidden="false" customHeight="false" outlineLevel="0" collapsed="false">
      <c r="A129" s="17" t="s">
        <v>627</v>
      </c>
      <c r="B129" s="17" t="s">
        <v>328</v>
      </c>
      <c r="C129" s="17" t="s">
        <v>628</v>
      </c>
      <c r="D129" s="17" t="s">
        <v>245</v>
      </c>
      <c r="E129" s="17" t="s">
        <v>240</v>
      </c>
      <c r="F129" s="17" t="s">
        <v>241</v>
      </c>
      <c r="G129" s="17" t="s">
        <v>236</v>
      </c>
      <c r="H129" s="21" t="n">
        <v>45313</v>
      </c>
    </row>
    <row r="130" customFormat="false" ht="15" hidden="false" customHeight="false" outlineLevel="0" collapsed="false">
      <c r="A130" s="17" t="s">
        <v>629</v>
      </c>
      <c r="B130" s="17" t="s">
        <v>630</v>
      </c>
      <c r="C130" s="17" t="s">
        <v>631</v>
      </c>
      <c r="D130" s="17" t="s">
        <v>227</v>
      </c>
      <c r="E130" s="17" t="s">
        <v>270</v>
      </c>
      <c r="F130" s="17" t="s">
        <v>271</v>
      </c>
      <c r="G130" s="17" t="s">
        <v>266</v>
      </c>
      <c r="H130" s="21" t="n">
        <v>46028</v>
      </c>
    </row>
    <row r="131" customFormat="false" ht="15" hidden="false" customHeight="false" outlineLevel="0" collapsed="false">
      <c r="A131" s="17" t="s">
        <v>632</v>
      </c>
      <c r="B131" s="17" t="s">
        <v>563</v>
      </c>
      <c r="C131" s="17" t="s">
        <v>633</v>
      </c>
      <c r="D131" s="17" t="s">
        <v>227</v>
      </c>
      <c r="E131" s="17" t="s">
        <v>362</v>
      </c>
      <c r="F131" s="17" t="s">
        <v>363</v>
      </c>
      <c r="G131" s="17" t="s">
        <v>230</v>
      </c>
      <c r="H131" s="21" t="n">
        <v>45845</v>
      </c>
    </row>
    <row r="132" customFormat="false" ht="15" hidden="false" customHeight="false" outlineLevel="0" collapsed="false">
      <c r="A132" s="17" t="s">
        <v>634</v>
      </c>
      <c r="B132" s="17" t="s">
        <v>635</v>
      </c>
      <c r="C132" s="17" t="s">
        <v>636</v>
      </c>
      <c r="D132" s="17" t="s">
        <v>227</v>
      </c>
      <c r="E132" s="17" t="s">
        <v>289</v>
      </c>
      <c r="F132" s="17" t="s">
        <v>290</v>
      </c>
      <c r="G132" s="17" t="s">
        <v>266</v>
      </c>
      <c r="H132" s="21" t="n">
        <v>45606</v>
      </c>
    </row>
    <row r="133" customFormat="false" ht="15" hidden="false" customHeight="false" outlineLevel="0" collapsed="false">
      <c r="A133" s="17" t="s">
        <v>637</v>
      </c>
      <c r="B133" s="17" t="s">
        <v>638</v>
      </c>
      <c r="C133" s="17" t="s">
        <v>639</v>
      </c>
      <c r="D133" s="17" t="s">
        <v>245</v>
      </c>
      <c r="E133" s="17" t="s">
        <v>367</v>
      </c>
      <c r="F133" s="17" t="s">
        <v>241</v>
      </c>
      <c r="G133" s="17" t="s">
        <v>236</v>
      </c>
      <c r="H133" s="21" t="n">
        <v>46140</v>
      </c>
    </row>
    <row r="134" customFormat="false" ht="15" hidden="false" customHeight="false" outlineLevel="0" collapsed="false">
      <c r="A134" s="17" t="s">
        <v>640</v>
      </c>
      <c r="B134" s="17" t="s">
        <v>538</v>
      </c>
      <c r="C134" s="17" t="s">
        <v>641</v>
      </c>
      <c r="D134" s="17" t="s">
        <v>227</v>
      </c>
      <c r="E134" s="17" t="s">
        <v>371</v>
      </c>
      <c r="F134" s="17" t="s">
        <v>372</v>
      </c>
      <c r="G134" s="17" t="s">
        <v>248</v>
      </c>
      <c r="H134" s="21" t="n">
        <v>45668</v>
      </c>
    </row>
    <row r="135" customFormat="false" ht="15" hidden="false" customHeight="false" outlineLevel="0" collapsed="false">
      <c r="A135" s="17" t="s">
        <v>642</v>
      </c>
      <c r="B135" s="17" t="s">
        <v>643</v>
      </c>
      <c r="C135" s="17" t="s">
        <v>644</v>
      </c>
      <c r="D135" s="17" t="s">
        <v>227</v>
      </c>
      <c r="E135" s="17" t="s">
        <v>264</v>
      </c>
      <c r="F135" s="17" t="s">
        <v>265</v>
      </c>
      <c r="G135" s="17" t="s">
        <v>266</v>
      </c>
      <c r="H135" s="21" t="n">
        <v>45960</v>
      </c>
    </row>
    <row r="136" customFormat="false" ht="15" hidden="false" customHeight="false" outlineLevel="0" collapsed="false">
      <c r="A136" s="17" t="s">
        <v>645</v>
      </c>
      <c r="B136" s="17" t="s">
        <v>646</v>
      </c>
      <c r="C136" s="17" t="s">
        <v>647</v>
      </c>
      <c r="D136" s="17" t="s">
        <v>245</v>
      </c>
      <c r="E136" s="17" t="s">
        <v>240</v>
      </c>
      <c r="F136" s="17" t="s">
        <v>241</v>
      </c>
      <c r="G136" s="17" t="s">
        <v>236</v>
      </c>
      <c r="H136" s="21" t="n">
        <v>45834</v>
      </c>
    </row>
    <row r="137" customFormat="false" ht="15" hidden="false" customHeight="false" outlineLevel="0" collapsed="false">
      <c r="A137" s="17" t="s">
        <v>648</v>
      </c>
      <c r="B137" s="17" t="s">
        <v>649</v>
      </c>
      <c r="C137" s="17" t="s">
        <v>650</v>
      </c>
      <c r="D137" s="17" t="s">
        <v>227</v>
      </c>
      <c r="E137" s="17" t="s">
        <v>300</v>
      </c>
      <c r="F137" s="17" t="s">
        <v>301</v>
      </c>
      <c r="G137" s="17" t="s">
        <v>302</v>
      </c>
      <c r="H137" s="21" t="n">
        <v>45379</v>
      </c>
    </row>
    <row r="138" customFormat="false" ht="15" hidden="false" customHeight="false" outlineLevel="0" collapsed="false">
      <c r="A138" s="17" t="s">
        <v>651</v>
      </c>
      <c r="B138" s="17" t="s">
        <v>346</v>
      </c>
      <c r="C138" s="17" t="s">
        <v>652</v>
      </c>
      <c r="D138" s="17" t="s">
        <v>227</v>
      </c>
      <c r="E138" s="17" t="s">
        <v>264</v>
      </c>
      <c r="F138" s="17" t="s">
        <v>265</v>
      </c>
      <c r="G138" s="17" t="s">
        <v>266</v>
      </c>
      <c r="H138" s="21" t="n">
        <v>45891</v>
      </c>
    </row>
    <row r="139" customFormat="false" ht="15" hidden="false" customHeight="false" outlineLevel="0" collapsed="false">
      <c r="A139" s="17" t="s">
        <v>653</v>
      </c>
      <c r="B139" s="17" t="s">
        <v>654</v>
      </c>
      <c r="C139" s="17" t="s">
        <v>655</v>
      </c>
      <c r="D139" s="17" t="s">
        <v>245</v>
      </c>
      <c r="E139" s="17" t="s">
        <v>278</v>
      </c>
      <c r="F139" s="17" t="s">
        <v>279</v>
      </c>
      <c r="G139" s="17" t="s">
        <v>236</v>
      </c>
      <c r="H139" s="21" t="n">
        <v>45711</v>
      </c>
    </row>
    <row r="140" customFormat="false" ht="15" hidden="false" customHeight="false" outlineLevel="0" collapsed="false">
      <c r="A140" s="17" t="s">
        <v>656</v>
      </c>
      <c r="B140" s="17" t="s">
        <v>657</v>
      </c>
      <c r="C140" s="17" t="s">
        <v>658</v>
      </c>
      <c r="D140" s="17" t="s">
        <v>227</v>
      </c>
      <c r="E140" s="17" t="s">
        <v>300</v>
      </c>
      <c r="F140" s="17" t="s">
        <v>301</v>
      </c>
      <c r="G140" s="17" t="s">
        <v>302</v>
      </c>
      <c r="H140" s="21" t="n">
        <v>45570</v>
      </c>
    </row>
    <row r="141" customFormat="false" ht="15" hidden="false" customHeight="false" outlineLevel="0" collapsed="false">
      <c r="A141" s="17" t="s">
        <v>659</v>
      </c>
      <c r="B141" s="17" t="s">
        <v>660</v>
      </c>
      <c r="C141" s="17" t="s">
        <v>661</v>
      </c>
      <c r="D141" s="17" t="s">
        <v>245</v>
      </c>
      <c r="E141" s="17" t="s">
        <v>388</v>
      </c>
      <c r="F141" s="17" t="s">
        <v>389</v>
      </c>
      <c r="G141" s="17" t="s">
        <v>302</v>
      </c>
      <c r="H141" s="21" t="n">
        <v>45359</v>
      </c>
    </row>
    <row r="142" customFormat="false" ht="15" hidden="false" customHeight="false" outlineLevel="0" collapsed="false">
      <c r="A142" s="17" t="s">
        <v>662</v>
      </c>
      <c r="B142" s="17" t="s">
        <v>663</v>
      </c>
      <c r="C142" s="17" t="s">
        <v>664</v>
      </c>
      <c r="D142" s="17" t="s">
        <v>245</v>
      </c>
      <c r="E142" s="17" t="s">
        <v>278</v>
      </c>
      <c r="F142" s="17" t="s">
        <v>279</v>
      </c>
      <c r="G142" s="17" t="s">
        <v>236</v>
      </c>
      <c r="H142" s="21" t="n">
        <v>45341</v>
      </c>
    </row>
    <row r="143" customFormat="false" ht="15" hidden="false" customHeight="false" outlineLevel="0" collapsed="false">
      <c r="A143" s="17" t="s">
        <v>665</v>
      </c>
      <c r="B143" s="17" t="s">
        <v>666</v>
      </c>
      <c r="C143" s="17" t="s">
        <v>667</v>
      </c>
      <c r="D143" s="17" t="s">
        <v>245</v>
      </c>
      <c r="E143" s="17" t="s">
        <v>240</v>
      </c>
      <c r="F143" s="17" t="s">
        <v>241</v>
      </c>
      <c r="G143" s="17" t="s">
        <v>236</v>
      </c>
      <c r="H143" s="21" t="n">
        <v>45334</v>
      </c>
    </row>
    <row r="144" customFormat="false" ht="15" hidden="false" customHeight="false" outlineLevel="0" collapsed="false">
      <c r="A144" s="17" t="s">
        <v>668</v>
      </c>
      <c r="B144" s="17" t="s">
        <v>669</v>
      </c>
      <c r="C144" s="17" t="s">
        <v>670</v>
      </c>
      <c r="D144" s="17" t="s">
        <v>245</v>
      </c>
      <c r="E144" s="17" t="s">
        <v>234</v>
      </c>
      <c r="F144" s="17" t="s">
        <v>235</v>
      </c>
      <c r="G144" s="17" t="s">
        <v>236</v>
      </c>
      <c r="H144" s="21" t="n">
        <v>45963</v>
      </c>
    </row>
    <row r="145" customFormat="false" ht="15" hidden="false" customHeight="false" outlineLevel="0" collapsed="false">
      <c r="A145" s="17" t="s">
        <v>671</v>
      </c>
      <c r="B145" s="17" t="s">
        <v>672</v>
      </c>
      <c r="C145" s="17" t="s">
        <v>673</v>
      </c>
      <c r="D145" s="17" t="s">
        <v>227</v>
      </c>
      <c r="E145" s="17" t="s">
        <v>240</v>
      </c>
      <c r="F145" s="17" t="s">
        <v>241</v>
      </c>
      <c r="G145" s="17" t="s">
        <v>236</v>
      </c>
      <c r="H145" s="21" t="n">
        <v>45553</v>
      </c>
    </row>
    <row r="146" customFormat="false" ht="15" hidden="false" customHeight="false" outlineLevel="0" collapsed="false">
      <c r="A146" s="17" t="s">
        <v>674</v>
      </c>
      <c r="B146" s="17" t="s">
        <v>675</v>
      </c>
      <c r="C146" s="17" t="s">
        <v>676</v>
      </c>
      <c r="D146" s="17" t="s">
        <v>227</v>
      </c>
      <c r="E146" s="17" t="s">
        <v>240</v>
      </c>
      <c r="F146" s="17" t="s">
        <v>241</v>
      </c>
      <c r="G146" s="17" t="s">
        <v>236</v>
      </c>
      <c r="H146" s="21" t="n">
        <v>45497</v>
      </c>
    </row>
    <row r="147" customFormat="false" ht="15" hidden="false" customHeight="false" outlineLevel="0" collapsed="false">
      <c r="A147" s="17" t="s">
        <v>677</v>
      </c>
      <c r="B147" s="17" t="s">
        <v>678</v>
      </c>
      <c r="C147" s="17" t="s">
        <v>679</v>
      </c>
      <c r="D147" s="17" t="s">
        <v>245</v>
      </c>
      <c r="E147" s="17" t="s">
        <v>270</v>
      </c>
      <c r="F147" s="17" t="s">
        <v>271</v>
      </c>
      <c r="G147" s="17" t="s">
        <v>266</v>
      </c>
      <c r="H147" s="21" t="n">
        <v>45460</v>
      </c>
    </row>
    <row r="148" customFormat="false" ht="15" hidden="false" customHeight="false" outlineLevel="0" collapsed="false">
      <c r="A148" s="17" t="s">
        <v>680</v>
      </c>
      <c r="B148" s="17" t="s">
        <v>681</v>
      </c>
      <c r="C148" s="17" t="s">
        <v>682</v>
      </c>
      <c r="D148" s="17" t="s">
        <v>227</v>
      </c>
      <c r="E148" s="17" t="s">
        <v>289</v>
      </c>
      <c r="F148" s="17" t="s">
        <v>290</v>
      </c>
      <c r="G148" s="17" t="s">
        <v>266</v>
      </c>
      <c r="H148" s="21" t="n">
        <v>45921</v>
      </c>
    </row>
    <row r="149" customFormat="false" ht="15" hidden="false" customHeight="false" outlineLevel="0" collapsed="false">
      <c r="A149" s="17" t="s">
        <v>683</v>
      </c>
      <c r="B149" s="17" t="s">
        <v>313</v>
      </c>
      <c r="C149" s="17" t="s">
        <v>684</v>
      </c>
      <c r="D149" s="17" t="s">
        <v>245</v>
      </c>
      <c r="E149" s="17" t="s">
        <v>371</v>
      </c>
      <c r="F149" s="17" t="s">
        <v>372</v>
      </c>
      <c r="G149" s="17" t="s">
        <v>248</v>
      </c>
      <c r="H149" s="21" t="n">
        <v>45331</v>
      </c>
    </row>
    <row r="150" customFormat="false" ht="15" hidden="false" customHeight="false" outlineLevel="0" collapsed="false">
      <c r="A150" s="17" t="s">
        <v>685</v>
      </c>
      <c r="B150" s="17" t="s">
        <v>686</v>
      </c>
      <c r="C150" s="17" t="s">
        <v>687</v>
      </c>
      <c r="D150" s="17" t="s">
        <v>245</v>
      </c>
      <c r="E150" s="17" t="s">
        <v>371</v>
      </c>
      <c r="F150" s="17" t="s">
        <v>372</v>
      </c>
      <c r="G150" s="17" t="s">
        <v>248</v>
      </c>
      <c r="H150" s="21" t="n">
        <v>45867</v>
      </c>
    </row>
    <row r="151" customFormat="false" ht="15" hidden="false" customHeight="false" outlineLevel="0" collapsed="false">
      <c r="A151" s="17" t="s">
        <v>688</v>
      </c>
      <c r="B151" s="17" t="s">
        <v>675</v>
      </c>
      <c r="C151" s="17" t="s">
        <v>689</v>
      </c>
      <c r="D151" s="17" t="s">
        <v>227</v>
      </c>
      <c r="E151" s="17" t="s">
        <v>240</v>
      </c>
      <c r="F151" s="17" t="s">
        <v>241</v>
      </c>
      <c r="G151" s="17" t="s">
        <v>236</v>
      </c>
      <c r="H151" s="21" t="n">
        <v>45963</v>
      </c>
    </row>
    <row r="152" customFormat="false" ht="15" hidden="false" customHeight="false" outlineLevel="0" collapsed="false">
      <c r="A152" s="17" t="s">
        <v>690</v>
      </c>
      <c r="B152" s="17" t="s">
        <v>691</v>
      </c>
      <c r="C152" s="17" t="s">
        <v>692</v>
      </c>
      <c r="D152" s="17" t="s">
        <v>227</v>
      </c>
      <c r="E152" s="17" t="s">
        <v>228</v>
      </c>
      <c r="F152" s="17" t="s">
        <v>229</v>
      </c>
      <c r="G152" s="17" t="s">
        <v>230</v>
      </c>
      <c r="H152" s="21" t="n">
        <v>45770</v>
      </c>
    </row>
    <row r="153" customFormat="false" ht="15" hidden="false" customHeight="false" outlineLevel="0" collapsed="false">
      <c r="A153" s="17" t="s">
        <v>693</v>
      </c>
      <c r="B153" s="17" t="s">
        <v>694</v>
      </c>
      <c r="C153" s="17" t="s">
        <v>695</v>
      </c>
      <c r="D153" s="17" t="s">
        <v>227</v>
      </c>
      <c r="E153" s="17" t="s">
        <v>240</v>
      </c>
      <c r="F153" s="17" t="s">
        <v>241</v>
      </c>
      <c r="G153" s="17" t="s">
        <v>236</v>
      </c>
      <c r="H153" s="21" t="n">
        <v>45298</v>
      </c>
    </row>
    <row r="154" customFormat="false" ht="15" hidden="false" customHeight="false" outlineLevel="0" collapsed="false">
      <c r="A154" s="17" t="s">
        <v>696</v>
      </c>
      <c r="B154" s="17" t="s">
        <v>697</v>
      </c>
      <c r="C154" s="17" t="s">
        <v>698</v>
      </c>
      <c r="D154" s="17" t="s">
        <v>227</v>
      </c>
      <c r="E154" s="17" t="s">
        <v>264</v>
      </c>
      <c r="F154" s="17" t="s">
        <v>265</v>
      </c>
      <c r="G154" s="17" t="s">
        <v>266</v>
      </c>
      <c r="H154" s="21" t="n">
        <v>45284</v>
      </c>
    </row>
    <row r="155" customFormat="false" ht="15" hidden="false" customHeight="false" outlineLevel="0" collapsed="false">
      <c r="A155" s="17" t="s">
        <v>699</v>
      </c>
      <c r="B155" s="17" t="s">
        <v>594</v>
      </c>
      <c r="C155" s="17" t="s">
        <v>700</v>
      </c>
      <c r="D155" s="17" t="s">
        <v>245</v>
      </c>
      <c r="E155" s="17" t="s">
        <v>388</v>
      </c>
      <c r="F155" s="17" t="s">
        <v>389</v>
      </c>
      <c r="G155" s="17" t="s">
        <v>302</v>
      </c>
      <c r="H155" s="21" t="n">
        <v>46114</v>
      </c>
    </row>
    <row r="156" customFormat="false" ht="15" hidden="false" customHeight="false" outlineLevel="0" collapsed="false">
      <c r="A156" s="17" t="s">
        <v>701</v>
      </c>
      <c r="B156" s="17" t="s">
        <v>702</v>
      </c>
      <c r="C156" s="17" t="s">
        <v>703</v>
      </c>
      <c r="D156" s="17" t="s">
        <v>245</v>
      </c>
      <c r="E156" s="17" t="s">
        <v>264</v>
      </c>
      <c r="F156" s="17" t="s">
        <v>265</v>
      </c>
      <c r="G156" s="17" t="s">
        <v>266</v>
      </c>
      <c r="H156" s="21" t="n">
        <v>46039</v>
      </c>
    </row>
    <row r="157" customFormat="false" ht="15" hidden="false" customHeight="false" outlineLevel="0" collapsed="false">
      <c r="A157" s="17" t="s">
        <v>704</v>
      </c>
      <c r="B157" s="17" t="s">
        <v>585</v>
      </c>
      <c r="C157" s="17" t="s">
        <v>705</v>
      </c>
      <c r="D157" s="17" t="s">
        <v>245</v>
      </c>
      <c r="E157" s="17" t="s">
        <v>289</v>
      </c>
      <c r="F157" s="17" t="s">
        <v>290</v>
      </c>
      <c r="G157" s="17" t="s">
        <v>266</v>
      </c>
      <c r="H157" s="21" t="n">
        <v>45710</v>
      </c>
    </row>
    <row r="158" customFormat="false" ht="15" hidden="false" customHeight="false" outlineLevel="0" collapsed="false">
      <c r="A158" s="17" t="s">
        <v>706</v>
      </c>
      <c r="B158" s="17" t="s">
        <v>707</v>
      </c>
      <c r="C158" s="17" t="s">
        <v>708</v>
      </c>
      <c r="D158" s="17" t="s">
        <v>245</v>
      </c>
      <c r="E158" s="17" t="s">
        <v>300</v>
      </c>
      <c r="F158" s="17" t="s">
        <v>301</v>
      </c>
      <c r="G158" s="17" t="s">
        <v>302</v>
      </c>
      <c r="H158" s="21" t="n">
        <v>45704</v>
      </c>
    </row>
    <row r="159" customFormat="false" ht="15" hidden="false" customHeight="false" outlineLevel="0" collapsed="false">
      <c r="A159" s="17" t="s">
        <v>709</v>
      </c>
      <c r="B159" s="17" t="s">
        <v>643</v>
      </c>
      <c r="C159" s="17" t="s">
        <v>710</v>
      </c>
      <c r="D159" s="17" t="s">
        <v>227</v>
      </c>
      <c r="E159" s="17" t="s">
        <v>234</v>
      </c>
      <c r="F159" s="17" t="s">
        <v>235</v>
      </c>
      <c r="G159" s="17" t="s">
        <v>236</v>
      </c>
      <c r="H159" s="21" t="n">
        <v>45676</v>
      </c>
    </row>
    <row r="160" customFormat="false" ht="15" hidden="false" customHeight="false" outlineLevel="0" collapsed="false">
      <c r="A160" s="17" t="s">
        <v>711</v>
      </c>
      <c r="B160" s="17" t="s">
        <v>712</v>
      </c>
      <c r="C160" s="17" t="s">
        <v>713</v>
      </c>
      <c r="D160" s="17" t="s">
        <v>227</v>
      </c>
      <c r="E160" s="17" t="s">
        <v>246</v>
      </c>
      <c r="F160" s="17" t="s">
        <v>247</v>
      </c>
      <c r="G160" s="17" t="s">
        <v>248</v>
      </c>
      <c r="H160" s="21" t="n">
        <v>46136</v>
      </c>
    </row>
    <row r="161" customFormat="false" ht="15" hidden="false" customHeight="false" outlineLevel="0" collapsed="false">
      <c r="A161" s="17" t="s">
        <v>714</v>
      </c>
      <c r="B161" s="17" t="s">
        <v>715</v>
      </c>
      <c r="C161" s="17" t="s">
        <v>716</v>
      </c>
      <c r="D161" s="17" t="s">
        <v>245</v>
      </c>
      <c r="E161" s="17" t="s">
        <v>234</v>
      </c>
      <c r="F161" s="17" t="s">
        <v>235</v>
      </c>
      <c r="G161" s="17" t="s">
        <v>236</v>
      </c>
      <c r="H161" s="21" t="n">
        <v>45765</v>
      </c>
    </row>
    <row r="162" customFormat="false" ht="15" hidden="false" customHeight="false" outlineLevel="0" collapsed="false">
      <c r="A162" s="17" t="s">
        <v>717</v>
      </c>
      <c r="B162" s="17" t="s">
        <v>718</v>
      </c>
      <c r="C162" s="17" t="s">
        <v>719</v>
      </c>
      <c r="D162" s="17" t="s">
        <v>227</v>
      </c>
      <c r="E162" s="17" t="s">
        <v>371</v>
      </c>
      <c r="F162" s="17" t="s">
        <v>372</v>
      </c>
      <c r="G162" s="17" t="s">
        <v>248</v>
      </c>
      <c r="H162" s="21" t="n">
        <v>45821</v>
      </c>
    </row>
    <row r="163" customFormat="false" ht="15" hidden="false" customHeight="false" outlineLevel="0" collapsed="false">
      <c r="A163" s="17" t="s">
        <v>720</v>
      </c>
      <c r="B163" s="17" t="s">
        <v>721</v>
      </c>
      <c r="C163" s="17" t="s">
        <v>722</v>
      </c>
      <c r="D163" s="17" t="s">
        <v>245</v>
      </c>
      <c r="E163" s="17" t="s">
        <v>240</v>
      </c>
      <c r="F163" s="17" t="s">
        <v>241</v>
      </c>
      <c r="G163" s="17" t="s">
        <v>236</v>
      </c>
      <c r="H163" s="21" t="n">
        <v>45516</v>
      </c>
    </row>
    <row r="164" customFormat="false" ht="15" hidden="false" customHeight="false" outlineLevel="0" collapsed="false">
      <c r="A164" s="17" t="s">
        <v>723</v>
      </c>
      <c r="B164" s="17" t="s">
        <v>724</v>
      </c>
      <c r="C164" s="17" t="s">
        <v>725</v>
      </c>
      <c r="D164" s="17" t="s">
        <v>227</v>
      </c>
      <c r="E164" s="17" t="s">
        <v>388</v>
      </c>
      <c r="F164" s="17" t="s">
        <v>389</v>
      </c>
      <c r="G164" s="17" t="s">
        <v>302</v>
      </c>
      <c r="H164" s="21" t="n">
        <v>45671</v>
      </c>
    </row>
    <row r="165" customFormat="false" ht="15" hidden="false" customHeight="false" outlineLevel="0" collapsed="false">
      <c r="A165" s="17" t="s">
        <v>726</v>
      </c>
      <c r="B165" s="17" t="s">
        <v>727</v>
      </c>
      <c r="C165" s="17" t="s">
        <v>728</v>
      </c>
      <c r="D165" s="17" t="s">
        <v>227</v>
      </c>
      <c r="E165" s="17" t="s">
        <v>270</v>
      </c>
      <c r="F165" s="17" t="s">
        <v>271</v>
      </c>
      <c r="G165" s="17" t="s">
        <v>266</v>
      </c>
      <c r="H165" s="21" t="n">
        <v>45813</v>
      </c>
    </row>
    <row r="166" customFormat="false" ht="15" hidden="false" customHeight="false" outlineLevel="0" collapsed="false">
      <c r="A166" s="17" t="s">
        <v>729</v>
      </c>
      <c r="B166" s="17" t="s">
        <v>730</v>
      </c>
      <c r="C166" s="17" t="s">
        <v>731</v>
      </c>
      <c r="D166" s="17" t="s">
        <v>227</v>
      </c>
      <c r="E166" s="17" t="s">
        <v>240</v>
      </c>
      <c r="F166" s="17" t="s">
        <v>241</v>
      </c>
      <c r="G166" s="17" t="s">
        <v>236</v>
      </c>
      <c r="H166" s="21" t="n">
        <v>45788</v>
      </c>
    </row>
    <row r="167" customFormat="false" ht="15" hidden="false" customHeight="false" outlineLevel="0" collapsed="false">
      <c r="A167" s="17" t="s">
        <v>732</v>
      </c>
      <c r="B167" s="17" t="s">
        <v>733</v>
      </c>
      <c r="C167" s="17" t="s">
        <v>734</v>
      </c>
      <c r="D167" s="17" t="s">
        <v>227</v>
      </c>
      <c r="E167" s="17" t="s">
        <v>348</v>
      </c>
      <c r="F167" s="17" t="s">
        <v>349</v>
      </c>
      <c r="G167" s="17" t="s">
        <v>248</v>
      </c>
      <c r="H167" s="21" t="n">
        <v>45898</v>
      </c>
    </row>
    <row r="168" customFormat="false" ht="15" hidden="false" customHeight="false" outlineLevel="0" collapsed="false">
      <c r="A168" s="17" t="s">
        <v>735</v>
      </c>
      <c r="B168" s="17" t="s">
        <v>736</v>
      </c>
      <c r="C168" s="17" t="s">
        <v>737</v>
      </c>
      <c r="D168" s="17" t="s">
        <v>227</v>
      </c>
      <c r="E168" s="17" t="s">
        <v>367</v>
      </c>
      <c r="F168" s="17" t="s">
        <v>241</v>
      </c>
      <c r="G168" s="17" t="s">
        <v>236</v>
      </c>
      <c r="H168" s="21" t="n">
        <v>45820</v>
      </c>
    </row>
    <row r="169" customFormat="false" ht="15" hidden="false" customHeight="false" outlineLevel="0" collapsed="false">
      <c r="A169" s="17" t="s">
        <v>738</v>
      </c>
      <c r="B169" s="17" t="s">
        <v>739</v>
      </c>
      <c r="C169" s="17" t="s">
        <v>740</v>
      </c>
      <c r="D169" s="17" t="s">
        <v>245</v>
      </c>
      <c r="E169" s="17" t="s">
        <v>234</v>
      </c>
      <c r="F169" s="17" t="s">
        <v>235</v>
      </c>
      <c r="G169" s="17" t="s">
        <v>236</v>
      </c>
      <c r="H169" s="21" t="n">
        <v>45973</v>
      </c>
    </row>
    <row r="170" customFormat="false" ht="15" hidden="false" customHeight="false" outlineLevel="0" collapsed="false">
      <c r="A170" s="17" t="s">
        <v>741</v>
      </c>
      <c r="B170" s="17" t="s">
        <v>563</v>
      </c>
      <c r="C170" s="17" t="s">
        <v>742</v>
      </c>
      <c r="D170" s="17" t="s">
        <v>227</v>
      </c>
      <c r="E170" s="17" t="s">
        <v>240</v>
      </c>
      <c r="F170" s="17" t="s">
        <v>241</v>
      </c>
      <c r="G170" s="17" t="s">
        <v>236</v>
      </c>
      <c r="H170" s="21" t="n">
        <v>45903</v>
      </c>
    </row>
    <row r="171" customFormat="false" ht="15" hidden="false" customHeight="false" outlineLevel="0" collapsed="false">
      <c r="A171" s="17" t="s">
        <v>743</v>
      </c>
      <c r="B171" s="17" t="s">
        <v>744</v>
      </c>
      <c r="C171" s="17" t="s">
        <v>745</v>
      </c>
      <c r="D171" s="17" t="s">
        <v>245</v>
      </c>
      <c r="E171" s="17" t="s">
        <v>278</v>
      </c>
      <c r="F171" s="17" t="s">
        <v>279</v>
      </c>
      <c r="G171" s="17" t="s">
        <v>236</v>
      </c>
      <c r="H171" s="21" t="n">
        <v>45272</v>
      </c>
    </row>
    <row r="172" customFormat="false" ht="15" hidden="false" customHeight="false" outlineLevel="0" collapsed="false">
      <c r="A172" s="17" t="s">
        <v>746</v>
      </c>
      <c r="B172" s="17" t="s">
        <v>747</v>
      </c>
      <c r="C172" s="17" t="s">
        <v>748</v>
      </c>
      <c r="D172" s="17" t="s">
        <v>227</v>
      </c>
      <c r="E172" s="17" t="s">
        <v>367</v>
      </c>
      <c r="F172" s="17" t="s">
        <v>241</v>
      </c>
      <c r="G172" s="17" t="s">
        <v>236</v>
      </c>
      <c r="H172" s="21" t="n">
        <v>46119</v>
      </c>
    </row>
    <row r="173" customFormat="false" ht="15" hidden="false" customHeight="false" outlineLevel="0" collapsed="false">
      <c r="A173" s="17" t="s">
        <v>749</v>
      </c>
      <c r="B173" s="17" t="s">
        <v>459</v>
      </c>
      <c r="C173" s="17" t="s">
        <v>750</v>
      </c>
      <c r="D173" s="17" t="s">
        <v>245</v>
      </c>
      <c r="E173" s="17" t="s">
        <v>228</v>
      </c>
      <c r="F173" s="17" t="s">
        <v>229</v>
      </c>
      <c r="G173" s="17" t="s">
        <v>230</v>
      </c>
      <c r="H173" s="21" t="n">
        <v>45921</v>
      </c>
    </row>
    <row r="174" customFormat="false" ht="15" hidden="false" customHeight="false" outlineLevel="0" collapsed="false">
      <c r="A174" s="17" t="s">
        <v>751</v>
      </c>
      <c r="B174" s="17" t="s">
        <v>752</v>
      </c>
      <c r="C174" s="17" t="s">
        <v>753</v>
      </c>
      <c r="D174" s="17" t="s">
        <v>245</v>
      </c>
      <c r="E174" s="17" t="s">
        <v>228</v>
      </c>
      <c r="F174" s="17" t="s">
        <v>229</v>
      </c>
      <c r="G174" s="17" t="s">
        <v>230</v>
      </c>
      <c r="H174" s="21" t="n">
        <v>45556</v>
      </c>
    </row>
    <row r="175" customFormat="false" ht="15" hidden="false" customHeight="false" outlineLevel="0" collapsed="false">
      <c r="A175" s="17" t="s">
        <v>754</v>
      </c>
      <c r="B175" s="17" t="s">
        <v>755</v>
      </c>
      <c r="C175" s="17" t="s">
        <v>756</v>
      </c>
      <c r="D175" s="17" t="s">
        <v>227</v>
      </c>
      <c r="E175" s="17" t="s">
        <v>234</v>
      </c>
      <c r="F175" s="17" t="s">
        <v>235</v>
      </c>
      <c r="G175" s="17" t="s">
        <v>236</v>
      </c>
      <c r="H175" s="21" t="n">
        <v>45752</v>
      </c>
    </row>
    <row r="176" customFormat="false" ht="15" hidden="false" customHeight="false" outlineLevel="0" collapsed="false">
      <c r="A176" s="17" t="s">
        <v>757</v>
      </c>
      <c r="B176" s="17" t="s">
        <v>365</v>
      </c>
      <c r="C176" s="17" t="s">
        <v>758</v>
      </c>
      <c r="D176" s="17" t="s">
        <v>227</v>
      </c>
      <c r="E176" s="17" t="s">
        <v>234</v>
      </c>
      <c r="F176" s="17" t="s">
        <v>235</v>
      </c>
      <c r="G176" s="17" t="s">
        <v>236</v>
      </c>
      <c r="H176" s="21" t="n">
        <v>45406</v>
      </c>
    </row>
    <row r="177" customFormat="false" ht="15" hidden="false" customHeight="false" outlineLevel="0" collapsed="false">
      <c r="A177" s="17" t="s">
        <v>759</v>
      </c>
      <c r="B177" s="17" t="s">
        <v>760</v>
      </c>
      <c r="C177" s="17" t="s">
        <v>761</v>
      </c>
      <c r="D177" s="17" t="s">
        <v>227</v>
      </c>
      <c r="E177" s="17" t="s">
        <v>228</v>
      </c>
      <c r="F177" s="17" t="s">
        <v>229</v>
      </c>
      <c r="G177" s="17" t="s">
        <v>230</v>
      </c>
      <c r="H177" s="21" t="n">
        <v>45778</v>
      </c>
    </row>
    <row r="178" customFormat="false" ht="15" hidden="false" customHeight="false" outlineLevel="0" collapsed="false">
      <c r="A178" s="17" t="s">
        <v>762</v>
      </c>
      <c r="B178" s="17" t="s">
        <v>763</v>
      </c>
      <c r="C178" s="17" t="s">
        <v>764</v>
      </c>
      <c r="D178" s="17" t="s">
        <v>245</v>
      </c>
      <c r="E178" s="17" t="s">
        <v>278</v>
      </c>
      <c r="F178" s="17" t="s">
        <v>279</v>
      </c>
      <c r="G178" s="17" t="s">
        <v>236</v>
      </c>
      <c r="H178" s="21" t="n">
        <v>46066</v>
      </c>
    </row>
    <row r="179" customFormat="false" ht="15" hidden="false" customHeight="false" outlineLevel="0" collapsed="false">
      <c r="A179" s="17" t="s">
        <v>765</v>
      </c>
      <c r="B179" s="17" t="s">
        <v>415</v>
      </c>
      <c r="C179" s="17" t="s">
        <v>766</v>
      </c>
      <c r="D179" s="17" t="s">
        <v>227</v>
      </c>
      <c r="E179" s="17" t="s">
        <v>228</v>
      </c>
      <c r="F179" s="17" t="s">
        <v>229</v>
      </c>
      <c r="G179" s="17" t="s">
        <v>230</v>
      </c>
      <c r="H179" s="21" t="n">
        <v>45777</v>
      </c>
    </row>
    <row r="180" customFormat="false" ht="15" hidden="false" customHeight="false" outlineLevel="0" collapsed="false">
      <c r="A180" s="17" t="s">
        <v>767</v>
      </c>
      <c r="B180" s="17" t="s">
        <v>768</v>
      </c>
      <c r="C180" s="17" t="s">
        <v>769</v>
      </c>
      <c r="D180" s="17" t="s">
        <v>245</v>
      </c>
      <c r="E180" s="17" t="s">
        <v>278</v>
      </c>
      <c r="F180" s="17" t="s">
        <v>279</v>
      </c>
      <c r="G180" s="17" t="s">
        <v>236</v>
      </c>
      <c r="H180" s="21" t="n">
        <v>45563</v>
      </c>
    </row>
    <row r="181" customFormat="false" ht="15" hidden="false" customHeight="false" outlineLevel="0" collapsed="false">
      <c r="A181" s="17" t="s">
        <v>770</v>
      </c>
      <c r="B181" s="17" t="s">
        <v>238</v>
      </c>
      <c r="C181" s="17" t="s">
        <v>771</v>
      </c>
      <c r="D181" s="17" t="s">
        <v>227</v>
      </c>
      <c r="E181" s="17" t="s">
        <v>234</v>
      </c>
      <c r="F181" s="17" t="s">
        <v>235</v>
      </c>
      <c r="G181" s="17" t="s">
        <v>236</v>
      </c>
      <c r="H181" s="21" t="n">
        <v>45753</v>
      </c>
    </row>
    <row r="182" customFormat="false" ht="15" hidden="false" customHeight="false" outlineLevel="0" collapsed="false">
      <c r="A182" s="17" t="s">
        <v>772</v>
      </c>
      <c r="B182" s="17" t="s">
        <v>773</v>
      </c>
      <c r="C182" s="17" t="s">
        <v>774</v>
      </c>
      <c r="D182" s="17" t="s">
        <v>227</v>
      </c>
      <c r="E182" s="17" t="s">
        <v>264</v>
      </c>
      <c r="F182" s="17" t="s">
        <v>265</v>
      </c>
      <c r="G182" s="17" t="s">
        <v>266</v>
      </c>
      <c r="H182" s="21" t="n">
        <v>45814</v>
      </c>
    </row>
    <row r="183" customFormat="false" ht="15" hidden="false" customHeight="false" outlineLevel="0" collapsed="false">
      <c r="A183" s="17" t="s">
        <v>775</v>
      </c>
      <c r="B183" s="17" t="s">
        <v>776</v>
      </c>
      <c r="C183" s="17" t="s">
        <v>777</v>
      </c>
      <c r="D183" s="17" t="s">
        <v>227</v>
      </c>
      <c r="E183" s="17" t="s">
        <v>228</v>
      </c>
      <c r="F183" s="17" t="s">
        <v>229</v>
      </c>
      <c r="G183" s="17" t="s">
        <v>230</v>
      </c>
      <c r="H183" s="21" t="n">
        <v>46148</v>
      </c>
    </row>
    <row r="184" customFormat="false" ht="15" hidden="false" customHeight="false" outlineLevel="0" collapsed="false">
      <c r="A184" s="17" t="s">
        <v>778</v>
      </c>
      <c r="B184" s="17" t="s">
        <v>779</v>
      </c>
      <c r="C184" s="17" t="s">
        <v>780</v>
      </c>
      <c r="D184" s="17" t="s">
        <v>245</v>
      </c>
      <c r="E184" s="17" t="s">
        <v>264</v>
      </c>
      <c r="F184" s="17" t="s">
        <v>265</v>
      </c>
      <c r="G184" s="17" t="s">
        <v>266</v>
      </c>
      <c r="H184" s="21" t="n">
        <v>45497</v>
      </c>
    </row>
    <row r="185" customFormat="false" ht="15" hidden="false" customHeight="false" outlineLevel="0" collapsed="false">
      <c r="A185" s="17" t="s">
        <v>781</v>
      </c>
      <c r="B185" s="17" t="s">
        <v>782</v>
      </c>
      <c r="C185" s="17" t="s">
        <v>783</v>
      </c>
      <c r="D185" s="17" t="s">
        <v>227</v>
      </c>
      <c r="E185" s="17" t="s">
        <v>278</v>
      </c>
      <c r="F185" s="17" t="s">
        <v>279</v>
      </c>
      <c r="G185" s="17" t="s">
        <v>236</v>
      </c>
      <c r="H185" s="21" t="n">
        <v>45742</v>
      </c>
    </row>
    <row r="186" customFormat="false" ht="15" hidden="false" customHeight="false" outlineLevel="0" collapsed="false">
      <c r="A186" s="17" t="s">
        <v>784</v>
      </c>
      <c r="B186" s="17" t="s">
        <v>785</v>
      </c>
      <c r="C186" s="17" t="s">
        <v>786</v>
      </c>
      <c r="D186" s="17" t="s">
        <v>227</v>
      </c>
      <c r="E186" s="17" t="s">
        <v>300</v>
      </c>
      <c r="F186" s="17" t="s">
        <v>301</v>
      </c>
      <c r="G186" s="17" t="s">
        <v>302</v>
      </c>
      <c r="H186" s="21" t="n">
        <v>46069</v>
      </c>
    </row>
    <row r="187" customFormat="false" ht="15" hidden="false" customHeight="false" outlineLevel="0" collapsed="false">
      <c r="A187" s="17" t="s">
        <v>787</v>
      </c>
      <c r="B187" s="17" t="s">
        <v>752</v>
      </c>
      <c r="C187" s="17" t="s">
        <v>788</v>
      </c>
      <c r="D187" s="17" t="s">
        <v>245</v>
      </c>
      <c r="E187" s="17" t="s">
        <v>388</v>
      </c>
      <c r="F187" s="17" t="s">
        <v>389</v>
      </c>
      <c r="G187" s="17" t="s">
        <v>302</v>
      </c>
      <c r="H187" s="21" t="n">
        <v>45387</v>
      </c>
    </row>
    <row r="188" customFormat="false" ht="15" hidden="false" customHeight="false" outlineLevel="0" collapsed="false">
      <c r="A188" s="17" t="s">
        <v>789</v>
      </c>
      <c r="B188" s="17" t="s">
        <v>790</v>
      </c>
      <c r="C188" s="17" t="s">
        <v>791</v>
      </c>
      <c r="D188" s="17" t="s">
        <v>227</v>
      </c>
      <c r="E188" s="17" t="s">
        <v>278</v>
      </c>
      <c r="F188" s="17" t="s">
        <v>279</v>
      </c>
      <c r="G188" s="17" t="s">
        <v>236</v>
      </c>
      <c r="H188" s="21" t="n">
        <v>45360</v>
      </c>
    </row>
    <row r="189" customFormat="false" ht="15" hidden="false" customHeight="false" outlineLevel="0" collapsed="false">
      <c r="A189" s="17" t="s">
        <v>792</v>
      </c>
      <c r="B189" s="17" t="s">
        <v>793</v>
      </c>
      <c r="C189" s="17" t="s">
        <v>794</v>
      </c>
      <c r="D189" s="17" t="s">
        <v>227</v>
      </c>
      <c r="E189" s="17" t="s">
        <v>289</v>
      </c>
      <c r="F189" s="17" t="s">
        <v>290</v>
      </c>
      <c r="G189" s="17" t="s">
        <v>266</v>
      </c>
      <c r="H189" s="21" t="n">
        <v>45725</v>
      </c>
    </row>
    <row r="190" customFormat="false" ht="15" hidden="false" customHeight="false" outlineLevel="0" collapsed="false">
      <c r="A190" s="17" t="s">
        <v>795</v>
      </c>
      <c r="B190" s="17" t="s">
        <v>796</v>
      </c>
      <c r="C190" s="17" t="s">
        <v>797</v>
      </c>
      <c r="D190" s="17" t="s">
        <v>245</v>
      </c>
      <c r="E190" s="17" t="s">
        <v>234</v>
      </c>
      <c r="F190" s="17" t="s">
        <v>235</v>
      </c>
      <c r="G190" s="17" t="s">
        <v>236</v>
      </c>
      <c r="H190" s="21" t="n">
        <v>45928</v>
      </c>
    </row>
    <row r="191" customFormat="false" ht="15" hidden="false" customHeight="false" outlineLevel="0" collapsed="false">
      <c r="A191" s="17" t="s">
        <v>798</v>
      </c>
      <c r="B191" s="17" t="s">
        <v>799</v>
      </c>
      <c r="C191" s="17" t="s">
        <v>800</v>
      </c>
      <c r="D191" s="17" t="s">
        <v>245</v>
      </c>
      <c r="E191" s="17" t="s">
        <v>234</v>
      </c>
      <c r="F191" s="17" t="s">
        <v>235</v>
      </c>
      <c r="G191" s="17" t="s">
        <v>236</v>
      </c>
      <c r="H191" s="21" t="n">
        <v>45529</v>
      </c>
    </row>
    <row r="192" customFormat="false" ht="15" hidden="false" customHeight="false" outlineLevel="0" collapsed="false">
      <c r="A192" s="17" t="s">
        <v>801</v>
      </c>
      <c r="B192" s="17" t="s">
        <v>409</v>
      </c>
      <c r="C192" s="17" t="s">
        <v>802</v>
      </c>
      <c r="D192" s="17" t="s">
        <v>227</v>
      </c>
      <c r="E192" s="17" t="s">
        <v>246</v>
      </c>
      <c r="F192" s="17" t="s">
        <v>247</v>
      </c>
      <c r="G192" s="17" t="s">
        <v>248</v>
      </c>
      <c r="H192" s="21" t="n">
        <v>45923</v>
      </c>
    </row>
    <row r="193" customFormat="false" ht="15" hidden="false" customHeight="false" outlineLevel="0" collapsed="false">
      <c r="A193" s="17" t="s">
        <v>803</v>
      </c>
      <c r="B193" s="17" t="s">
        <v>804</v>
      </c>
      <c r="C193" s="17" t="s">
        <v>805</v>
      </c>
      <c r="D193" s="17" t="s">
        <v>245</v>
      </c>
      <c r="E193" s="17" t="s">
        <v>362</v>
      </c>
      <c r="F193" s="17" t="s">
        <v>363</v>
      </c>
      <c r="G193" s="17" t="s">
        <v>230</v>
      </c>
      <c r="H193" s="21" t="n">
        <v>46137</v>
      </c>
    </row>
    <row r="194" customFormat="false" ht="15" hidden="false" customHeight="false" outlineLevel="0" collapsed="false">
      <c r="A194" s="17" t="s">
        <v>806</v>
      </c>
      <c r="B194" s="17" t="s">
        <v>807</v>
      </c>
      <c r="C194" s="17" t="s">
        <v>808</v>
      </c>
      <c r="D194" s="17" t="s">
        <v>227</v>
      </c>
      <c r="E194" s="17" t="s">
        <v>270</v>
      </c>
      <c r="F194" s="17" t="s">
        <v>271</v>
      </c>
      <c r="G194" s="17" t="s">
        <v>266</v>
      </c>
      <c r="H194" s="21" t="n">
        <v>46035</v>
      </c>
    </row>
    <row r="195" customFormat="false" ht="15" hidden="false" customHeight="false" outlineLevel="0" collapsed="false">
      <c r="A195" s="17" t="s">
        <v>809</v>
      </c>
      <c r="B195" s="17" t="s">
        <v>810</v>
      </c>
      <c r="C195" s="17" t="s">
        <v>811</v>
      </c>
      <c r="D195" s="17" t="s">
        <v>227</v>
      </c>
      <c r="E195" s="17" t="s">
        <v>240</v>
      </c>
      <c r="F195" s="17" t="s">
        <v>241</v>
      </c>
      <c r="G195" s="17" t="s">
        <v>236</v>
      </c>
      <c r="H195" s="21" t="n">
        <v>45328</v>
      </c>
    </row>
    <row r="196" customFormat="false" ht="15" hidden="false" customHeight="false" outlineLevel="0" collapsed="false">
      <c r="A196" s="17" t="s">
        <v>812</v>
      </c>
      <c r="B196" s="17" t="s">
        <v>439</v>
      </c>
      <c r="C196" s="17" t="s">
        <v>813</v>
      </c>
      <c r="D196" s="17" t="s">
        <v>245</v>
      </c>
      <c r="E196" s="17" t="s">
        <v>300</v>
      </c>
      <c r="F196" s="17" t="s">
        <v>301</v>
      </c>
      <c r="G196" s="17" t="s">
        <v>302</v>
      </c>
      <c r="H196" s="21" t="n">
        <v>46022</v>
      </c>
    </row>
    <row r="197" customFormat="false" ht="15" hidden="false" customHeight="false" outlineLevel="0" collapsed="false">
      <c r="A197" s="17" t="s">
        <v>814</v>
      </c>
      <c r="B197" s="17" t="s">
        <v>268</v>
      </c>
      <c r="C197" s="17" t="s">
        <v>815</v>
      </c>
      <c r="D197" s="17" t="s">
        <v>245</v>
      </c>
      <c r="E197" s="17" t="s">
        <v>300</v>
      </c>
      <c r="F197" s="17" t="s">
        <v>301</v>
      </c>
      <c r="G197" s="17" t="s">
        <v>302</v>
      </c>
      <c r="H197" s="21" t="n">
        <v>46036</v>
      </c>
    </row>
    <row r="198" customFormat="false" ht="15" hidden="false" customHeight="false" outlineLevel="0" collapsed="false">
      <c r="A198" s="17" t="s">
        <v>816</v>
      </c>
      <c r="B198" s="17" t="s">
        <v>817</v>
      </c>
      <c r="C198" s="17" t="s">
        <v>818</v>
      </c>
      <c r="D198" s="17" t="s">
        <v>245</v>
      </c>
      <c r="E198" s="17" t="s">
        <v>240</v>
      </c>
      <c r="F198" s="17" t="s">
        <v>241</v>
      </c>
      <c r="G198" s="17" t="s">
        <v>236</v>
      </c>
      <c r="H198" s="21" t="n">
        <v>45564</v>
      </c>
    </row>
    <row r="199" customFormat="false" ht="15" hidden="false" customHeight="false" outlineLevel="0" collapsed="false">
      <c r="A199" s="17" t="s">
        <v>819</v>
      </c>
      <c r="B199" s="17" t="s">
        <v>820</v>
      </c>
      <c r="C199" s="17" t="s">
        <v>821</v>
      </c>
      <c r="D199" s="17" t="s">
        <v>245</v>
      </c>
      <c r="E199" s="17" t="s">
        <v>278</v>
      </c>
      <c r="F199" s="17" t="s">
        <v>279</v>
      </c>
      <c r="G199" s="17" t="s">
        <v>236</v>
      </c>
      <c r="H199" s="21" t="n">
        <v>45315</v>
      </c>
    </row>
    <row r="200" customFormat="false" ht="15" hidden="false" customHeight="false" outlineLevel="0" collapsed="false">
      <c r="A200" s="17" t="s">
        <v>822</v>
      </c>
      <c r="B200" s="17" t="s">
        <v>823</v>
      </c>
      <c r="C200" s="17" t="s">
        <v>824</v>
      </c>
      <c r="D200" s="17" t="s">
        <v>227</v>
      </c>
      <c r="E200" s="17" t="s">
        <v>278</v>
      </c>
      <c r="F200" s="17" t="s">
        <v>279</v>
      </c>
      <c r="G200" s="17" t="s">
        <v>236</v>
      </c>
      <c r="H200" s="21" t="n">
        <v>45407</v>
      </c>
    </row>
    <row r="201" customFormat="false" ht="15" hidden="false" customHeight="false" outlineLevel="0" collapsed="false">
      <c r="A201" s="17" t="s">
        <v>825</v>
      </c>
      <c r="B201" s="17" t="s">
        <v>826</v>
      </c>
      <c r="C201" s="17" t="s">
        <v>827</v>
      </c>
      <c r="D201" s="17" t="s">
        <v>245</v>
      </c>
      <c r="E201" s="17" t="s">
        <v>234</v>
      </c>
      <c r="F201" s="17" t="s">
        <v>235</v>
      </c>
      <c r="G201" s="17" t="s">
        <v>236</v>
      </c>
      <c r="H201" s="21" t="n">
        <v>45956</v>
      </c>
    </row>
    <row r="202" customFormat="false" ht="15" hidden="false" customHeight="false" outlineLevel="0" collapsed="false">
      <c r="A202" s="17" t="s">
        <v>828</v>
      </c>
      <c r="B202" s="17" t="s">
        <v>829</v>
      </c>
      <c r="C202" s="17" t="s">
        <v>830</v>
      </c>
      <c r="D202" s="17" t="s">
        <v>245</v>
      </c>
      <c r="E202" s="17" t="s">
        <v>240</v>
      </c>
      <c r="F202" s="17" t="s">
        <v>241</v>
      </c>
      <c r="G202" s="17" t="s">
        <v>236</v>
      </c>
      <c r="H202" s="21" t="n">
        <v>45882</v>
      </c>
    </row>
    <row r="203" customFormat="false" ht="15" hidden="false" customHeight="false" outlineLevel="0" collapsed="false">
      <c r="A203" s="17" t="s">
        <v>831</v>
      </c>
      <c r="B203" s="17" t="s">
        <v>832</v>
      </c>
      <c r="C203" s="17" t="s">
        <v>833</v>
      </c>
      <c r="D203" s="17" t="s">
        <v>227</v>
      </c>
      <c r="E203" s="17" t="s">
        <v>246</v>
      </c>
      <c r="F203" s="17" t="s">
        <v>247</v>
      </c>
      <c r="G203" s="17" t="s">
        <v>248</v>
      </c>
      <c r="H203" s="21" t="n">
        <v>45767</v>
      </c>
    </row>
    <row r="204" customFormat="false" ht="15" hidden="false" customHeight="false" outlineLevel="0" collapsed="false">
      <c r="A204" s="17" t="s">
        <v>834</v>
      </c>
      <c r="B204" s="17" t="s">
        <v>835</v>
      </c>
      <c r="C204" s="17" t="s">
        <v>836</v>
      </c>
      <c r="D204" s="17" t="s">
        <v>245</v>
      </c>
      <c r="E204" s="17" t="s">
        <v>234</v>
      </c>
      <c r="F204" s="17" t="s">
        <v>235</v>
      </c>
      <c r="G204" s="17" t="s">
        <v>236</v>
      </c>
      <c r="H204" s="21" t="n">
        <v>45518</v>
      </c>
    </row>
    <row r="205" customFormat="false" ht="15" hidden="false" customHeight="false" outlineLevel="0" collapsed="false">
      <c r="A205" s="17" t="s">
        <v>837</v>
      </c>
      <c r="B205" s="17" t="s">
        <v>541</v>
      </c>
      <c r="C205" s="17" t="s">
        <v>838</v>
      </c>
      <c r="D205" s="17" t="s">
        <v>227</v>
      </c>
      <c r="E205" s="17" t="s">
        <v>246</v>
      </c>
      <c r="F205" s="17" t="s">
        <v>247</v>
      </c>
      <c r="G205" s="17" t="s">
        <v>248</v>
      </c>
      <c r="H205" s="21" t="n">
        <v>46081</v>
      </c>
    </row>
    <row r="206" customFormat="false" ht="15" hidden="false" customHeight="false" outlineLevel="0" collapsed="false">
      <c r="A206" s="17" t="s">
        <v>839</v>
      </c>
      <c r="B206" s="17" t="s">
        <v>232</v>
      </c>
      <c r="C206" s="17" t="s">
        <v>840</v>
      </c>
      <c r="D206" s="17" t="s">
        <v>227</v>
      </c>
      <c r="E206" s="17" t="s">
        <v>246</v>
      </c>
      <c r="F206" s="17" t="s">
        <v>247</v>
      </c>
      <c r="G206" s="17" t="s">
        <v>248</v>
      </c>
      <c r="H206" s="21" t="n">
        <v>45419</v>
      </c>
    </row>
    <row r="207" customFormat="false" ht="15" hidden="false" customHeight="false" outlineLevel="0" collapsed="false">
      <c r="A207" s="17" t="s">
        <v>841</v>
      </c>
      <c r="B207" s="17" t="s">
        <v>445</v>
      </c>
      <c r="C207" s="17" t="s">
        <v>842</v>
      </c>
      <c r="D207" s="17" t="s">
        <v>245</v>
      </c>
      <c r="E207" s="17" t="s">
        <v>228</v>
      </c>
      <c r="F207" s="17" t="s">
        <v>229</v>
      </c>
      <c r="G207" s="17" t="s">
        <v>230</v>
      </c>
      <c r="H207" s="21" t="n">
        <v>45859</v>
      </c>
    </row>
    <row r="208" customFormat="false" ht="15" hidden="false" customHeight="false" outlineLevel="0" collapsed="false">
      <c r="A208" s="17" t="s">
        <v>843</v>
      </c>
      <c r="B208" s="17" t="s">
        <v>844</v>
      </c>
      <c r="C208" s="17" t="s">
        <v>845</v>
      </c>
      <c r="D208" s="17" t="s">
        <v>227</v>
      </c>
      <c r="E208" s="17" t="s">
        <v>246</v>
      </c>
      <c r="F208" s="17" t="s">
        <v>247</v>
      </c>
      <c r="G208" s="17" t="s">
        <v>248</v>
      </c>
      <c r="H208" s="21" t="n">
        <v>45725</v>
      </c>
    </row>
    <row r="209" customFormat="false" ht="15" hidden="false" customHeight="false" outlineLevel="0" collapsed="false">
      <c r="A209" s="17" t="s">
        <v>846</v>
      </c>
      <c r="B209" s="17" t="s">
        <v>847</v>
      </c>
      <c r="C209" s="17" t="s">
        <v>848</v>
      </c>
      <c r="D209" s="17" t="s">
        <v>227</v>
      </c>
      <c r="E209" s="17" t="s">
        <v>300</v>
      </c>
      <c r="F209" s="17" t="s">
        <v>301</v>
      </c>
      <c r="G209" s="17" t="s">
        <v>302</v>
      </c>
      <c r="H209" s="21" t="n">
        <v>46131</v>
      </c>
    </row>
    <row r="210" customFormat="false" ht="15" hidden="false" customHeight="false" outlineLevel="0" collapsed="false">
      <c r="A210" s="17" t="s">
        <v>849</v>
      </c>
      <c r="B210" s="17" t="s">
        <v>538</v>
      </c>
      <c r="C210" s="17" t="s">
        <v>850</v>
      </c>
      <c r="D210" s="17" t="s">
        <v>227</v>
      </c>
      <c r="E210" s="17" t="s">
        <v>367</v>
      </c>
      <c r="F210" s="17" t="s">
        <v>241</v>
      </c>
      <c r="G210" s="17" t="s">
        <v>236</v>
      </c>
      <c r="H210" s="21" t="n">
        <v>45843</v>
      </c>
    </row>
    <row r="211" customFormat="false" ht="15" hidden="false" customHeight="false" outlineLevel="0" collapsed="false">
      <c r="A211" s="17" t="s">
        <v>851</v>
      </c>
      <c r="B211" s="17" t="s">
        <v>852</v>
      </c>
      <c r="C211" s="17" t="s">
        <v>853</v>
      </c>
      <c r="D211" s="17" t="s">
        <v>227</v>
      </c>
      <c r="E211" s="17" t="s">
        <v>278</v>
      </c>
      <c r="F211" s="17" t="s">
        <v>279</v>
      </c>
      <c r="G211" s="17" t="s">
        <v>236</v>
      </c>
      <c r="H211" s="21" t="n">
        <v>45974</v>
      </c>
    </row>
    <row r="212" customFormat="false" ht="15" hidden="false" customHeight="false" outlineLevel="0" collapsed="false">
      <c r="A212" s="17" t="s">
        <v>854</v>
      </c>
      <c r="B212" s="17" t="s">
        <v>855</v>
      </c>
      <c r="C212" s="17" t="s">
        <v>856</v>
      </c>
      <c r="D212" s="17" t="s">
        <v>227</v>
      </c>
      <c r="E212" s="17" t="s">
        <v>300</v>
      </c>
      <c r="F212" s="17" t="s">
        <v>301</v>
      </c>
      <c r="G212" s="17" t="s">
        <v>302</v>
      </c>
      <c r="H212" s="21" t="n">
        <v>45932</v>
      </c>
    </row>
    <row r="213" customFormat="false" ht="15" hidden="false" customHeight="false" outlineLevel="0" collapsed="false">
      <c r="A213" s="17" t="s">
        <v>857</v>
      </c>
      <c r="B213" s="17" t="s">
        <v>858</v>
      </c>
      <c r="C213" s="17" t="s">
        <v>859</v>
      </c>
      <c r="D213" s="17" t="s">
        <v>227</v>
      </c>
      <c r="E213" s="17" t="s">
        <v>240</v>
      </c>
      <c r="F213" s="17" t="s">
        <v>241</v>
      </c>
      <c r="G213" s="17" t="s">
        <v>236</v>
      </c>
      <c r="H213" s="21" t="n">
        <v>46143</v>
      </c>
    </row>
    <row r="214" customFormat="false" ht="15" hidden="false" customHeight="false" outlineLevel="0" collapsed="false">
      <c r="A214" s="17" t="s">
        <v>860</v>
      </c>
      <c r="B214" s="17" t="s">
        <v>660</v>
      </c>
      <c r="C214" s="17" t="s">
        <v>861</v>
      </c>
      <c r="D214" s="17" t="s">
        <v>245</v>
      </c>
      <c r="E214" s="17" t="s">
        <v>348</v>
      </c>
      <c r="F214" s="17" t="s">
        <v>349</v>
      </c>
      <c r="G214" s="17" t="s">
        <v>248</v>
      </c>
      <c r="H214" s="21" t="n">
        <v>46110</v>
      </c>
    </row>
    <row r="215" customFormat="false" ht="15" hidden="false" customHeight="false" outlineLevel="0" collapsed="false">
      <c r="A215" s="17" t="s">
        <v>862</v>
      </c>
      <c r="B215" s="17" t="s">
        <v>863</v>
      </c>
      <c r="C215" s="17" t="s">
        <v>864</v>
      </c>
      <c r="D215" s="17" t="s">
        <v>227</v>
      </c>
      <c r="E215" s="17" t="s">
        <v>264</v>
      </c>
      <c r="F215" s="17" t="s">
        <v>265</v>
      </c>
      <c r="G215" s="17" t="s">
        <v>266</v>
      </c>
      <c r="H215" s="21" t="n">
        <v>45618</v>
      </c>
    </row>
    <row r="216" customFormat="false" ht="15" hidden="false" customHeight="false" outlineLevel="0" collapsed="false">
      <c r="A216" s="17" t="s">
        <v>865</v>
      </c>
      <c r="B216" s="17" t="s">
        <v>866</v>
      </c>
      <c r="C216" s="17" t="s">
        <v>867</v>
      </c>
      <c r="D216" s="17" t="s">
        <v>245</v>
      </c>
      <c r="E216" s="17" t="s">
        <v>270</v>
      </c>
      <c r="F216" s="17" t="s">
        <v>271</v>
      </c>
      <c r="G216" s="17" t="s">
        <v>266</v>
      </c>
      <c r="H216" s="21" t="n">
        <v>45952</v>
      </c>
    </row>
    <row r="217" customFormat="false" ht="15" hidden="false" customHeight="false" outlineLevel="0" collapsed="false">
      <c r="A217" s="17" t="s">
        <v>868</v>
      </c>
      <c r="B217" s="17" t="s">
        <v>869</v>
      </c>
      <c r="C217" s="17" t="s">
        <v>870</v>
      </c>
      <c r="D217" s="17" t="s">
        <v>245</v>
      </c>
      <c r="E217" s="17" t="s">
        <v>228</v>
      </c>
      <c r="F217" s="17" t="s">
        <v>229</v>
      </c>
      <c r="G217" s="17" t="s">
        <v>230</v>
      </c>
      <c r="H217" s="21" t="n">
        <v>45919</v>
      </c>
    </row>
    <row r="218" customFormat="false" ht="15" hidden="false" customHeight="false" outlineLevel="0" collapsed="false">
      <c r="A218" s="17" t="s">
        <v>871</v>
      </c>
      <c r="B218" s="17" t="s">
        <v>872</v>
      </c>
      <c r="C218" s="17" t="s">
        <v>873</v>
      </c>
      <c r="D218" s="17" t="s">
        <v>245</v>
      </c>
      <c r="E218" s="17" t="s">
        <v>371</v>
      </c>
      <c r="F218" s="17" t="s">
        <v>372</v>
      </c>
      <c r="G218" s="17" t="s">
        <v>248</v>
      </c>
      <c r="H218" s="21" t="n">
        <v>45292</v>
      </c>
    </row>
    <row r="219" customFormat="false" ht="15" hidden="false" customHeight="false" outlineLevel="0" collapsed="false">
      <c r="A219" s="17" t="s">
        <v>874</v>
      </c>
      <c r="B219" s="17" t="s">
        <v>875</v>
      </c>
      <c r="C219" s="17" t="s">
        <v>876</v>
      </c>
      <c r="D219" s="17" t="s">
        <v>227</v>
      </c>
      <c r="E219" s="17" t="s">
        <v>240</v>
      </c>
      <c r="F219" s="17" t="s">
        <v>241</v>
      </c>
      <c r="G219" s="17" t="s">
        <v>236</v>
      </c>
      <c r="H219" s="21" t="n">
        <v>45560</v>
      </c>
    </row>
    <row r="220" customFormat="false" ht="15" hidden="false" customHeight="false" outlineLevel="0" collapsed="false">
      <c r="A220" s="17" t="s">
        <v>877</v>
      </c>
      <c r="B220" s="17" t="s">
        <v>394</v>
      </c>
      <c r="C220" s="17" t="s">
        <v>878</v>
      </c>
      <c r="D220" s="17" t="s">
        <v>227</v>
      </c>
      <c r="E220" s="17" t="s">
        <v>240</v>
      </c>
      <c r="F220" s="17" t="s">
        <v>241</v>
      </c>
      <c r="G220" s="17" t="s">
        <v>236</v>
      </c>
      <c r="H220" s="21" t="n">
        <v>45393</v>
      </c>
    </row>
    <row r="221" customFormat="false" ht="15" hidden="false" customHeight="false" outlineLevel="0" collapsed="false">
      <c r="A221" s="17" t="s">
        <v>879</v>
      </c>
      <c r="B221" s="17" t="s">
        <v>880</v>
      </c>
      <c r="C221" s="17" t="s">
        <v>881</v>
      </c>
      <c r="D221" s="17" t="s">
        <v>227</v>
      </c>
      <c r="E221" s="17" t="s">
        <v>289</v>
      </c>
      <c r="F221" s="17" t="s">
        <v>290</v>
      </c>
      <c r="G221" s="17" t="s">
        <v>266</v>
      </c>
      <c r="H221" s="21" t="n">
        <v>45537</v>
      </c>
    </row>
    <row r="222" customFormat="false" ht="15" hidden="false" customHeight="false" outlineLevel="0" collapsed="false">
      <c r="A222" s="17" t="s">
        <v>882</v>
      </c>
      <c r="B222" s="17" t="s">
        <v>883</v>
      </c>
      <c r="C222" s="17" t="s">
        <v>884</v>
      </c>
      <c r="D222" s="17" t="s">
        <v>245</v>
      </c>
      <c r="E222" s="17" t="s">
        <v>228</v>
      </c>
      <c r="F222" s="17" t="s">
        <v>229</v>
      </c>
      <c r="G222" s="17" t="s">
        <v>230</v>
      </c>
      <c r="H222" s="21" t="n">
        <v>45751</v>
      </c>
    </row>
    <row r="223" customFormat="false" ht="15" hidden="false" customHeight="false" outlineLevel="0" collapsed="false">
      <c r="A223" s="17" t="s">
        <v>885</v>
      </c>
      <c r="B223" s="17" t="s">
        <v>886</v>
      </c>
      <c r="C223" s="17" t="s">
        <v>887</v>
      </c>
      <c r="D223" s="17" t="s">
        <v>227</v>
      </c>
      <c r="E223" s="17" t="s">
        <v>371</v>
      </c>
      <c r="F223" s="17" t="s">
        <v>372</v>
      </c>
      <c r="G223" s="17" t="s">
        <v>248</v>
      </c>
      <c r="H223" s="21" t="n">
        <v>45737</v>
      </c>
    </row>
    <row r="224" customFormat="false" ht="15" hidden="false" customHeight="false" outlineLevel="0" collapsed="false">
      <c r="A224" s="17" t="s">
        <v>888</v>
      </c>
      <c r="B224" s="17" t="s">
        <v>889</v>
      </c>
      <c r="C224" s="17" t="s">
        <v>890</v>
      </c>
      <c r="D224" s="17" t="s">
        <v>245</v>
      </c>
      <c r="E224" s="17" t="s">
        <v>348</v>
      </c>
      <c r="F224" s="17" t="s">
        <v>349</v>
      </c>
      <c r="G224" s="17" t="s">
        <v>248</v>
      </c>
      <c r="H224" s="21" t="n">
        <v>45489</v>
      </c>
    </row>
    <row r="225" customFormat="false" ht="15" hidden="false" customHeight="false" outlineLevel="0" collapsed="false">
      <c r="A225" s="17" t="s">
        <v>891</v>
      </c>
      <c r="B225" s="17" t="s">
        <v>892</v>
      </c>
      <c r="C225" s="17" t="s">
        <v>893</v>
      </c>
      <c r="D225" s="17" t="s">
        <v>227</v>
      </c>
      <c r="E225" s="17" t="s">
        <v>278</v>
      </c>
      <c r="F225" s="17" t="s">
        <v>279</v>
      </c>
      <c r="G225" s="17" t="s">
        <v>236</v>
      </c>
      <c r="H225" s="21" t="n">
        <v>46067</v>
      </c>
    </row>
    <row r="226" customFormat="false" ht="15" hidden="false" customHeight="false" outlineLevel="0" collapsed="false">
      <c r="A226" s="17" t="s">
        <v>894</v>
      </c>
      <c r="B226" s="17" t="s">
        <v>895</v>
      </c>
      <c r="C226" s="17" t="s">
        <v>896</v>
      </c>
      <c r="D226" s="17" t="s">
        <v>227</v>
      </c>
      <c r="E226" s="17" t="s">
        <v>278</v>
      </c>
      <c r="F226" s="17" t="s">
        <v>279</v>
      </c>
      <c r="G226" s="17" t="s">
        <v>236</v>
      </c>
      <c r="H226" s="21" t="n">
        <v>45384</v>
      </c>
    </row>
    <row r="227" customFormat="false" ht="15" hidden="false" customHeight="false" outlineLevel="0" collapsed="false">
      <c r="A227" s="17" t="s">
        <v>897</v>
      </c>
      <c r="B227" s="17" t="s">
        <v>898</v>
      </c>
      <c r="C227" s="17" t="s">
        <v>899</v>
      </c>
      <c r="D227" s="17" t="s">
        <v>227</v>
      </c>
      <c r="E227" s="17" t="s">
        <v>246</v>
      </c>
      <c r="F227" s="17" t="s">
        <v>247</v>
      </c>
      <c r="G227" s="17" t="s">
        <v>248</v>
      </c>
      <c r="H227" s="21" t="n">
        <v>45946</v>
      </c>
    </row>
    <row r="228" customFormat="false" ht="15" hidden="false" customHeight="false" outlineLevel="0" collapsed="false">
      <c r="A228" s="17" t="s">
        <v>900</v>
      </c>
      <c r="B228" s="17" t="s">
        <v>678</v>
      </c>
      <c r="C228" s="17" t="s">
        <v>901</v>
      </c>
      <c r="D228" s="17" t="s">
        <v>245</v>
      </c>
      <c r="E228" s="17" t="s">
        <v>234</v>
      </c>
      <c r="F228" s="17" t="s">
        <v>235</v>
      </c>
      <c r="G228" s="17" t="s">
        <v>236</v>
      </c>
      <c r="H228" s="21" t="n">
        <v>45911</v>
      </c>
    </row>
    <row r="229" customFormat="false" ht="15" hidden="false" customHeight="false" outlineLevel="0" collapsed="false">
      <c r="A229" s="17" t="s">
        <v>902</v>
      </c>
      <c r="B229" s="17" t="s">
        <v>903</v>
      </c>
      <c r="C229" s="17" t="s">
        <v>904</v>
      </c>
      <c r="D229" s="17" t="s">
        <v>227</v>
      </c>
      <c r="E229" s="17" t="s">
        <v>246</v>
      </c>
      <c r="F229" s="17" t="s">
        <v>247</v>
      </c>
      <c r="G229" s="17" t="s">
        <v>248</v>
      </c>
      <c r="H229" s="21" t="n">
        <v>45740</v>
      </c>
    </row>
    <row r="230" customFormat="false" ht="15" hidden="false" customHeight="false" outlineLevel="0" collapsed="false">
      <c r="A230" s="17" t="s">
        <v>905</v>
      </c>
      <c r="B230" s="17" t="s">
        <v>535</v>
      </c>
      <c r="C230" s="17" t="s">
        <v>906</v>
      </c>
      <c r="D230" s="17" t="s">
        <v>245</v>
      </c>
      <c r="E230" s="17" t="s">
        <v>228</v>
      </c>
      <c r="F230" s="17" t="s">
        <v>229</v>
      </c>
      <c r="G230" s="17" t="s">
        <v>230</v>
      </c>
      <c r="H230" s="21" t="n">
        <v>45832</v>
      </c>
    </row>
    <row r="231" customFormat="false" ht="15" hidden="false" customHeight="false" outlineLevel="0" collapsed="false">
      <c r="A231" s="17" t="s">
        <v>907</v>
      </c>
      <c r="B231" s="17" t="s">
        <v>908</v>
      </c>
      <c r="C231" s="17" t="s">
        <v>909</v>
      </c>
      <c r="D231" s="17" t="s">
        <v>227</v>
      </c>
      <c r="E231" s="17" t="s">
        <v>367</v>
      </c>
      <c r="F231" s="17" t="s">
        <v>241</v>
      </c>
      <c r="G231" s="17" t="s">
        <v>236</v>
      </c>
      <c r="H231" s="21" t="n">
        <v>45322</v>
      </c>
    </row>
    <row r="232" customFormat="false" ht="15" hidden="false" customHeight="false" outlineLevel="0" collapsed="false">
      <c r="A232" s="17" t="s">
        <v>910</v>
      </c>
      <c r="B232" s="17" t="s">
        <v>232</v>
      </c>
      <c r="C232" s="17" t="s">
        <v>911</v>
      </c>
      <c r="D232" s="17" t="s">
        <v>227</v>
      </c>
      <c r="E232" s="17" t="s">
        <v>270</v>
      </c>
      <c r="F232" s="17" t="s">
        <v>271</v>
      </c>
      <c r="G232" s="17" t="s">
        <v>266</v>
      </c>
      <c r="H232" s="21" t="n">
        <v>45377</v>
      </c>
    </row>
    <row r="233" customFormat="false" ht="15" hidden="false" customHeight="false" outlineLevel="0" collapsed="false">
      <c r="A233" s="17" t="s">
        <v>912</v>
      </c>
      <c r="B233" s="17" t="s">
        <v>913</v>
      </c>
      <c r="C233" s="17" t="s">
        <v>914</v>
      </c>
      <c r="D233" s="17" t="s">
        <v>245</v>
      </c>
      <c r="E233" s="17" t="s">
        <v>228</v>
      </c>
      <c r="F233" s="17" t="s">
        <v>229</v>
      </c>
      <c r="G233" s="17" t="s">
        <v>230</v>
      </c>
      <c r="H233" s="21" t="n">
        <v>45569</v>
      </c>
    </row>
    <row r="234" customFormat="false" ht="15" hidden="false" customHeight="false" outlineLevel="0" collapsed="false">
      <c r="A234" s="17" t="s">
        <v>915</v>
      </c>
      <c r="B234" s="17" t="s">
        <v>563</v>
      </c>
      <c r="C234" s="17" t="s">
        <v>916</v>
      </c>
      <c r="D234" s="17" t="s">
        <v>227</v>
      </c>
      <c r="E234" s="17" t="s">
        <v>240</v>
      </c>
      <c r="F234" s="17" t="s">
        <v>241</v>
      </c>
      <c r="G234" s="17" t="s">
        <v>236</v>
      </c>
      <c r="H234" s="21" t="n">
        <v>45808</v>
      </c>
    </row>
    <row r="235" customFormat="false" ht="15" hidden="false" customHeight="false" outlineLevel="0" collapsed="false">
      <c r="A235" s="17" t="s">
        <v>917</v>
      </c>
      <c r="B235" s="17" t="s">
        <v>918</v>
      </c>
      <c r="C235" s="17" t="s">
        <v>919</v>
      </c>
      <c r="D235" s="17" t="s">
        <v>245</v>
      </c>
      <c r="E235" s="17" t="s">
        <v>234</v>
      </c>
      <c r="F235" s="17" t="s">
        <v>235</v>
      </c>
      <c r="G235" s="17" t="s">
        <v>236</v>
      </c>
      <c r="H235" s="21" t="n">
        <v>45944</v>
      </c>
    </row>
    <row r="236" customFormat="false" ht="15" hidden="false" customHeight="false" outlineLevel="0" collapsed="false">
      <c r="A236" s="17" t="s">
        <v>920</v>
      </c>
      <c r="B236" s="17" t="s">
        <v>921</v>
      </c>
      <c r="C236" s="17" t="s">
        <v>922</v>
      </c>
      <c r="D236" s="17" t="s">
        <v>227</v>
      </c>
      <c r="E236" s="17" t="s">
        <v>348</v>
      </c>
      <c r="F236" s="17" t="s">
        <v>349</v>
      </c>
      <c r="G236" s="17" t="s">
        <v>248</v>
      </c>
      <c r="H236" s="21" t="n">
        <v>45416</v>
      </c>
    </row>
    <row r="237" customFormat="false" ht="15" hidden="false" customHeight="false" outlineLevel="0" collapsed="false">
      <c r="A237" s="17" t="s">
        <v>923</v>
      </c>
      <c r="B237" s="17" t="s">
        <v>924</v>
      </c>
      <c r="C237" s="17" t="s">
        <v>925</v>
      </c>
      <c r="D237" s="17" t="s">
        <v>227</v>
      </c>
      <c r="E237" s="17" t="s">
        <v>362</v>
      </c>
      <c r="F237" s="17" t="s">
        <v>363</v>
      </c>
      <c r="G237" s="17" t="s">
        <v>230</v>
      </c>
      <c r="H237" s="21" t="n">
        <v>45888</v>
      </c>
    </row>
    <row r="238" customFormat="false" ht="15" hidden="false" customHeight="false" outlineLevel="0" collapsed="false">
      <c r="A238" s="17" t="s">
        <v>926</v>
      </c>
      <c r="B238" s="17" t="s">
        <v>523</v>
      </c>
      <c r="C238" s="17" t="s">
        <v>927</v>
      </c>
      <c r="D238" s="17" t="s">
        <v>227</v>
      </c>
      <c r="E238" s="17" t="s">
        <v>240</v>
      </c>
      <c r="F238" s="17" t="s">
        <v>241</v>
      </c>
      <c r="G238" s="17" t="s">
        <v>236</v>
      </c>
      <c r="H238" s="21" t="n">
        <v>45637</v>
      </c>
    </row>
    <row r="239" customFormat="false" ht="15" hidden="false" customHeight="false" outlineLevel="0" collapsed="false">
      <c r="A239" s="17" t="s">
        <v>928</v>
      </c>
      <c r="B239" s="17" t="s">
        <v>929</v>
      </c>
      <c r="C239" s="17" t="s">
        <v>930</v>
      </c>
      <c r="D239" s="17" t="s">
        <v>245</v>
      </c>
      <c r="E239" s="17" t="s">
        <v>234</v>
      </c>
      <c r="F239" s="17" t="s">
        <v>235</v>
      </c>
      <c r="G239" s="17" t="s">
        <v>236</v>
      </c>
      <c r="H239" s="21" t="n">
        <v>45499</v>
      </c>
    </row>
    <row r="240" customFormat="false" ht="15" hidden="false" customHeight="false" outlineLevel="0" collapsed="false">
      <c r="A240" s="17" t="s">
        <v>931</v>
      </c>
      <c r="B240" s="17" t="s">
        <v>903</v>
      </c>
      <c r="C240" s="17" t="s">
        <v>932</v>
      </c>
      <c r="D240" s="17" t="s">
        <v>227</v>
      </c>
      <c r="E240" s="17" t="s">
        <v>300</v>
      </c>
      <c r="F240" s="17" t="s">
        <v>301</v>
      </c>
      <c r="G240" s="17" t="s">
        <v>302</v>
      </c>
      <c r="H240" s="21" t="n">
        <v>45634</v>
      </c>
    </row>
    <row r="241" customFormat="false" ht="15" hidden="false" customHeight="false" outlineLevel="0" collapsed="false">
      <c r="A241" s="17" t="s">
        <v>933</v>
      </c>
      <c r="B241" s="17" t="s">
        <v>934</v>
      </c>
      <c r="C241" s="17" t="s">
        <v>935</v>
      </c>
      <c r="D241" s="17" t="s">
        <v>227</v>
      </c>
      <c r="E241" s="17" t="s">
        <v>234</v>
      </c>
      <c r="F241" s="17" t="s">
        <v>235</v>
      </c>
      <c r="G241" s="17" t="s">
        <v>236</v>
      </c>
      <c r="H241" s="21" t="n">
        <v>45452</v>
      </c>
    </row>
    <row r="242" customFormat="false" ht="15" hidden="false" customHeight="false" outlineLevel="0" collapsed="false">
      <c r="A242" s="17" t="s">
        <v>936</v>
      </c>
      <c r="B242" s="17" t="s">
        <v>459</v>
      </c>
      <c r="C242" s="17" t="s">
        <v>937</v>
      </c>
      <c r="D242" s="17" t="s">
        <v>245</v>
      </c>
      <c r="E242" s="17" t="s">
        <v>240</v>
      </c>
      <c r="F242" s="17" t="s">
        <v>241</v>
      </c>
      <c r="G242" s="17" t="s">
        <v>236</v>
      </c>
      <c r="H242" s="21" t="n">
        <v>45475</v>
      </c>
    </row>
    <row r="243" customFormat="false" ht="15" hidden="false" customHeight="false" outlineLevel="0" collapsed="false">
      <c r="A243" s="17" t="s">
        <v>938</v>
      </c>
      <c r="B243" s="17" t="s">
        <v>820</v>
      </c>
      <c r="C243" s="17" t="s">
        <v>939</v>
      </c>
      <c r="D243" s="17" t="s">
        <v>245</v>
      </c>
      <c r="E243" s="17" t="s">
        <v>371</v>
      </c>
      <c r="F243" s="17" t="s">
        <v>372</v>
      </c>
      <c r="G243" s="17" t="s">
        <v>248</v>
      </c>
      <c r="H243" s="21" t="n">
        <v>45507</v>
      </c>
    </row>
    <row r="244" customFormat="false" ht="15" hidden="false" customHeight="false" outlineLevel="0" collapsed="false">
      <c r="A244" s="17" t="s">
        <v>940</v>
      </c>
      <c r="B244" s="17" t="s">
        <v>941</v>
      </c>
      <c r="C244" s="17" t="s">
        <v>942</v>
      </c>
      <c r="D244" s="17" t="s">
        <v>245</v>
      </c>
      <c r="E244" s="17" t="s">
        <v>367</v>
      </c>
      <c r="F244" s="17" t="s">
        <v>241</v>
      </c>
      <c r="G244" s="17" t="s">
        <v>236</v>
      </c>
      <c r="H244" s="21" t="n">
        <v>46107</v>
      </c>
    </row>
    <row r="245" customFormat="false" ht="15" hidden="false" customHeight="false" outlineLevel="0" collapsed="false">
      <c r="A245" s="17" t="s">
        <v>943</v>
      </c>
      <c r="B245" s="17" t="s">
        <v>944</v>
      </c>
      <c r="C245" s="17" t="s">
        <v>945</v>
      </c>
      <c r="D245" s="17" t="s">
        <v>245</v>
      </c>
      <c r="E245" s="17" t="s">
        <v>367</v>
      </c>
      <c r="F245" s="17" t="s">
        <v>241</v>
      </c>
      <c r="G245" s="17" t="s">
        <v>236</v>
      </c>
      <c r="H245" s="21" t="n">
        <v>46148</v>
      </c>
    </row>
    <row r="246" customFormat="false" ht="15" hidden="false" customHeight="false" outlineLevel="0" collapsed="false">
      <c r="A246" s="17" t="s">
        <v>946</v>
      </c>
      <c r="B246" s="17" t="s">
        <v>947</v>
      </c>
      <c r="C246" s="17" t="s">
        <v>948</v>
      </c>
      <c r="D246" s="17" t="s">
        <v>245</v>
      </c>
      <c r="E246" s="17" t="s">
        <v>348</v>
      </c>
      <c r="F246" s="17" t="s">
        <v>349</v>
      </c>
      <c r="G246" s="17" t="s">
        <v>248</v>
      </c>
      <c r="H246" s="21" t="n">
        <v>46065</v>
      </c>
    </row>
    <row r="247" customFormat="false" ht="15" hidden="false" customHeight="false" outlineLevel="0" collapsed="false">
      <c r="A247" s="17" t="s">
        <v>949</v>
      </c>
      <c r="B247" s="17" t="s">
        <v>950</v>
      </c>
      <c r="C247" s="17" t="s">
        <v>951</v>
      </c>
      <c r="D247" s="17" t="s">
        <v>245</v>
      </c>
      <c r="E247" s="17" t="s">
        <v>362</v>
      </c>
      <c r="F247" s="17" t="s">
        <v>363</v>
      </c>
      <c r="G247" s="17" t="s">
        <v>230</v>
      </c>
      <c r="H247" s="21" t="n">
        <v>45406</v>
      </c>
    </row>
    <row r="248" customFormat="false" ht="15" hidden="false" customHeight="false" outlineLevel="0" collapsed="false">
      <c r="A248" s="17" t="s">
        <v>952</v>
      </c>
      <c r="B248" s="17" t="s">
        <v>953</v>
      </c>
      <c r="C248" s="17" t="s">
        <v>954</v>
      </c>
      <c r="D248" s="17" t="s">
        <v>245</v>
      </c>
      <c r="E248" s="17" t="s">
        <v>367</v>
      </c>
      <c r="F248" s="17" t="s">
        <v>241</v>
      </c>
      <c r="G248" s="17" t="s">
        <v>236</v>
      </c>
      <c r="H248" s="21" t="n">
        <v>45436</v>
      </c>
    </row>
    <row r="249" customFormat="false" ht="15" hidden="false" customHeight="false" outlineLevel="0" collapsed="false">
      <c r="A249" s="17" t="s">
        <v>955</v>
      </c>
      <c r="B249" s="17" t="s">
        <v>956</v>
      </c>
      <c r="C249" s="17" t="s">
        <v>957</v>
      </c>
      <c r="D249" s="17" t="s">
        <v>245</v>
      </c>
      <c r="E249" s="17" t="s">
        <v>240</v>
      </c>
      <c r="F249" s="17" t="s">
        <v>241</v>
      </c>
      <c r="G249" s="17" t="s">
        <v>236</v>
      </c>
      <c r="H249" s="21" t="n">
        <v>45624</v>
      </c>
    </row>
    <row r="250" customFormat="false" ht="15" hidden="false" customHeight="false" outlineLevel="0" collapsed="false">
      <c r="A250" s="17" t="s">
        <v>958</v>
      </c>
      <c r="B250" s="17" t="s">
        <v>262</v>
      </c>
      <c r="C250" s="17" t="s">
        <v>959</v>
      </c>
      <c r="D250" s="17" t="s">
        <v>245</v>
      </c>
      <c r="E250" s="17" t="s">
        <v>278</v>
      </c>
      <c r="F250" s="17" t="s">
        <v>279</v>
      </c>
      <c r="G250" s="17" t="s">
        <v>236</v>
      </c>
      <c r="H250" s="21" t="n">
        <v>45436</v>
      </c>
    </row>
    <row r="251" customFormat="false" ht="15" hidden="false" customHeight="false" outlineLevel="0" collapsed="false">
      <c r="A251" s="17" t="s">
        <v>960</v>
      </c>
      <c r="B251" s="17" t="s">
        <v>400</v>
      </c>
      <c r="C251" s="17" t="s">
        <v>961</v>
      </c>
      <c r="D251" s="17" t="s">
        <v>245</v>
      </c>
      <c r="E251" s="17" t="s">
        <v>240</v>
      </c>
      <c r="F251" s="17" t="s">
        <v>241</v>
      </c>
      <c r="G251" s="17" t="s">
        <v>236</v>
      </c>
      <c r="H251" s="21" t="n">
        <v>45689</v>
      </c>
    </row>
    <row r="252" customFormat="false" ht="15" hidden="false" customHeight="false" outlineLevel="0" collapsed="false">
      <c r="A252" s="17" t="s">
        <v>962</v>
      </c>
      <c r="B252" s="17" t="s">
        <v>963</v>
      </c>
      <c r="C252" s="17" t="s">
        <v>964</v>
      </c>
      <c r="D252" s="17" t="s">
        <v>227</v>
      </c>
      <c r="E252" s="17" t="s">
        <v>348</v>
      </c>
      <c r="F252" s="17" t="s">
        <v>349</v>
      </c>
      <c r="G252" s="17" t="s">
        <v>248</v>
      </c>
      <c r="H252" s="21" t="n">
        <v>45745</v>
      </c>
    </row>
    <row r="253" customFormat="false" ht="15" hidden="false" customHeight="false" outlineLevel="0" collapsed="false">
      <c r="A253" s="17" t="s">
        <v>965</v>
      </c>
      <c r="B253" s="17" t="s">
        <v>966</v>
      </c>
      <c r="C253" s="17" t="s">
        <v>967</v>
      </c>
      <c r="D253" s="17" t="s">
        <v>227</v>
      </c>
      <c r="E253" s="17" t="s">
        <v>289</v>
      </c>
      <c r="F253" s="17" t="s">
        <v>290</v>
      </c>
      <c r="G253" s="17" t="s">
        <v>266</v>
      </c>
      <c r="H253" s="21" t="n">
        <v>45369</v>
      </c>
    </row>
    <row r="254" customFormat="false" ht="15" hidden="false" customHeight="false" outlineLevel="0" collapsed="false">
      <c r="A254" s="17" t="s">
        <v>968</v>
      </c>
      <c r="B254" s="17" t="s">
        <v>969</v>
      </c>
      <c r="C254" s="17" t="s">
        <v>970</v>
      </c>
      <c r="D254" s="17" t="s">
        <v>227</v>
      </c>
      <c r="E254" s="17" t="s">
        <v>367</v>
      </c>
      <c r="F254" s="17" t="s">
        <v>241</v>
      </c>
      <c r="G254" s="17" t="s">
        <v>236</v>
      </c>
      <c r="H254" s="21" t="n">
        <v>45887</v>
      </c>
    </row>
    <row r="255" customFormat="false" ht="15" hidden="false" customHeight="false" outlineLevel="0" collapsed="false">
      <c r="A255" s="17" t="s">
        <v>971</v>
      </c>
      <c r="B255" s="17" t="s">
        <v>972</v>
      </c>
      <c r="C255" s="17" t="s">
        <v>973</v>
      </c>
      <c r="D255" s="17" t="s">
        <v>245</v>
      </c>
      <c r="E255" s="17" t="s">
        <v>278</v>
      </c>
      <c r="F255" s="17" t="s">
        <v>279</v>
      </c>
      <c r="G255" s="17" t="s">
        <v>236</v>
      </c>
      <c r="H255" s="21" t="n">
        <v>45916</v>
      </c>
    </row>
    <row r="256" customFormat="false" ht="15" hidden="false" customHeight="false" outlineLevel="0" collapsed="false">
      <c r="A256" s="17" t="s">
        <v>974</v>
      </c>
      <c r="B256" s="17" t="s">
        <v>820</v>
      </c>
      <c r="C256" s="17" t="s">
        <v>975</v>
      </c>
      <c r="D256" s="17" t="s">
        <v>245</v>
      </c>
      <c r="E256" s="17" t="s">
        <v>300</v>
      </c>
      <c r="F256" s="17" t="s">
        <v>301</v>
      </c>
      <c r="G256" s="17" t="s">
        <v>302</v>
      </c>
      <c r="H256" s="21" t="n">
        <v>46125</v>
      </c>
    </row>
    <row r="257" customFormat="false" ht="15" hidden="false" customHeight="false" outlineLevel="0" collapsed="false">
      <c r="A257" s="17" t="s">
        <v>976</v>
      </c>
      <c r="B257" s="17" t="s">
        <v>977</v>
      </c>
      <c r="C257" s="17" t="s">
        <v>978</v>
      </c>
      <c r="D257" s="17" t="s">
        <v>227</v>
      </c>
      <c r="E257" s="17" t="s">
        <v>246</v>
      </c>
      <c r="F257" s="17" t="s">
        <v>247</v>
      </c>
      <c r="G257" s="17" t="s">
        <v>248</v>
      </c>
      <c r="H257" s="21" t="n">
        <v>45760</v>
      </c>
    </row>
    <row r="258" customFormat="false" ht="15" hidden="false" customHeight="false" outlineLevel="0" collapsed="false">
      <c r="A258" s="17" t="s">
        <v>979</v>
      </c>
      <c r="B258" s="17" t="s">
        <v>980</v>
      </c>
      <c r="C258" s="17" t="s">
        <v>981</v>
      </c>
      <c r="D258" s="17" t="s">
        <v>227</v>
      </c>
      <c r="E258" s="17" t="s">
        <v>228</v>
      </c>
      <c r="F258" s="17" t="s">
        <v>229</v>
      </c>
      <c r="G258" s="17" t="s">
        <v>230</v>
      </c>
      <c r="H258" s="21" t="n">
        <v>45587</v>
      </c>
    </row>
    <row r="259" customFormat="false" ht="15" hidden="false" customHeight="false" outlineLevel="0" collapsed="false">
      <c r="A259" s="17" t="s">
        <v>982</v>
      </c>
      <c r="B259" s="17" t="s">
        <v>799</v>
      </c>
      <c r="C259" s="17" t="s">
        <v>983</v>
      </c>
      <c r="D259" s="17" t="s">
        <v>245</v>
      </c>
      <c r="E259" s="17" t="s">
        <v>240</v>
      </c>
      <c r="F259" s="17" t="s">
        <v>241</v>
      </c>
      <c r="G259" s="17" t="s">
        <v>236</v>
      </c>
      <c r="H259" s="21" t="n">
        <v>45897</v>
      </c>
    </row>
    <row r="260" customFormat="false" ht="15" hidden="false" customHeight="false" outlineLevel="0" collapsed="false">
      <c r="A260" s="17" t="s">
        <v>984</v>
      </c>
      <c r="B260" s="17" t="s">
        <v>985</v>
      </c>
      <c r="C260" s="17" t="s">
        <v>986</v>
      </c>
      <c r="D260" s="17" t="s">
        <v>227</v>
      </c>
      <c r="E260" s="17" t="s">
        <v>300</v>
      </c>
      <c r="F260" s="17" t="s">
        <v>301</v>
      </c>
      <c r="G260" s="17" t="s">
        <v>302</v>
      </c>
      <c r="H260" s="21" t="n">
        <v>45801</v>
      </c>
    </row>
    <row r="261" customFormat="false" ht="15" hidden="false" customHeight="false" outlineLevel="0" collapsed="false">
      <c r="A261" s="17" t="s">
        <v>987</v>
      </c>
      <c r="B261" s="17" t="s">
        <v>675</v>
      </c>
      <c r="C261" s="17" t="s">
        <v>988</v>
      </c>
      <c r="D261" s="17" t="s">
        <v>227</v>
      </c>
      <c r="E261" s="17" t="s">
        <v>289</v>
      </c>
      <c r="F261" s="17" t="s">
        <v>290</v>
      </c>
      <c r="G261" s="17" t="s">
        <v>266</v>
      </c>
      <c r="H261" s="21" t="n">
        <v>45698</v>
      </c>
    </row>
    <row r="262" customFormat="false" ht="15" hidden="false" customHeight="false" outlineLevel="0" collapsed="false">
      <c r="A262" s="17" t="s">
        <v>989</v>
      </c>
      <c r="B262" s="17" t="s">
        <v>990</v>
      </c>
      <c r="C262" s="17" t="s">
        <v>991</v>
      </c>
      <c r="D262" s="17" t="s">
        <v>245</v>
      </c>
      <c r="E262" s="17" t="s">
        <v>362</v>
      </c>
      <c r="F262" s="17" t="s">
        <v>363</v>
      </c>
      <c r="G262" s="17" t="s">
        <v>230</v>
      </c>
      <c r="H262" s="21" t="n">
        <v>45924</v>
      </c>
    </row>
    <row r="263" customFormat="false" ht="15" hidden="false" customHeight="false" outlineLevel="0" collapsed="false">
      <c r="A263" s="17" t="s">
        <v>992</v>
      </c>
      <c r="B263" s="17" t="s">
        <v>489</v>
      </c>
      <c r="C263" s="17" t="s">
        <v>993</v>
      </c>
      <c r="D263" s="17" t="s">
        <v>245</v>
      </c>
      <c r="E263" s="17" t="s">
        <v>234</v>
      </c>
      <c r="F263" s="17" t="s">
        <v>235</v>
      </c>
      <c r="G263" s="17" t="s">
        <v>236</v>
      </c>
      <c r="H263" s="21" t="n">
        <v>45491</v>
      </c>
    </row>
    <row r="264" customFormat="false" ht="15" hidden="false" customHeight="false" outlineLevel="0" collapsed="false">
      <c r="A264" s="17" t="s">
        <v>994</v>
      </c>
      <c r="B264" s="17" t="s">
        <v>415</v>
      </c>
      <c r="C264" s="17" t="s">
        <v>995</v>
      </c>
      <c r="D264" s="17" t="s">
        <v>227</v>
      </c>
      <c r="E264" s="17" t="s">
        <v>371</v>
      </c>
      <c r="F264" s="17" t="s">
        <v>372</v>
      </c>
      <c r="G264" s="17" t="s">
        <v>248</v>
      </c>
      <c r="H264" s="21" t="n">
        <v>45666</v>
      </c>
    </row>
    <row r="265" customFormat="false" ht="15" hidden="false" customHeight="false" outlineLevel="0" collapsed="false">
      <c r="A265" s="17" t="s">
        <v>996</v>
      </c>
      <c r="B265" s="17" t="s">
        <v>924</v>
      </c>
      <c r="C265" s="17" t="s">
        <v>997</v>
      </c>
      <c r="D265" s="17" t="s">
        <v>227</v>
      </c>
      <c r="E265" s="17" t="s">
        <v>278</v>
      </c>
      <c r="F265" s="17" t="s">
        <v>279</v>
      </c>
      <c r="G265" s="17" t="s">
        <v>236</v>
      </c>
      <c r="H265" s="21" t="n">
        <v>45578</v>
      </c>
    </row>
    <row r="266" customFormat="false" ht="15" hidden="false" customHeight="false" outlineLevel="0" collapsed="false">
      <c r="A266" s="17" t="s">
        <v>998</v>
      </c>
      <c r="B266" s="17" t="s">
        <v>999</v>
      </c>
      <c r="C266" s="17" t="s">
        <v>1000</v>
      </c>
      <c r="D266" s="17" t="s">
        <v>245</v>
      </c>
      <c r="E266" s="17" t="s">
        <v>388</v>
      </c>
      <c r="F266" s="17" t="s">
        <v>389</v>
      </c>
      <c r="G266" s="17" t="s">
        <v>302</v>
      </c>
      <c r="H266" s="21" t="n">
        <v>45961</v>
      </c>
    </row>
    <row r="267" customFormat="false" ht="15" hidden="false" customHeight="false" outlineLevel="0" collapsed="false">
      <c r="A267" s="17" t="s">
        <v>1001</v>
      </c>
      <c r="B267" s="17" t="s">
        <v>1002</v>
      </c>
      <c r="C267" s="17" t="s">
        <v>1003</v>
      </c>
      <c r="D267" s="17" t="s">
        <v>227</v>
      </c>
      <c r="E267" s="17" t="s">
        <v>240</v>
      </c>
      <c r="F267" s="17" t="s">
        <v>241</v>
      </c>
      <c r="G267" s="17" t="s">
        <v>236</v>
      </c>
      <c r="H267" s="21" t="n">
        <v>45345</v>
      </c>
    </row>
    <row r="268" customFormat="false" ht="15" hidden="false" customHeight="false" outlineLevel="0" collapsed="false">
      <c r="A268" s="17" t="s">
        <v>1004</v>
      </c>
      <c r="B268" s="17" t="s">
        <v>268</v>
      </c>
      <c r="C268" s="17" t="s">
        <v>1005</v>
      </c>
      <c r="D268" s="17" t="s">
        <v>245</v>
      </c>
      <c r="E268" s="17" t="s">
        <v>240</v>
      </c>
      <c r="F268" s="17" t="s">
        <v>241</v>
      </c>
      <c r="G268" s="17" t="s">
        <v>236</v>
      </c>
      <c r="H268" s="21" t="n">
        <v>46014</v>
      </c>
    </row>
    <row r="269" customFormat="false" ht="15" hidden="false" customHeight="false" outlineLevel="0" collapsed="false">
      <c r="A269" s="17" t="s">
        <v>1006</v>
      </c>
      <c r="B269" s="17" t="s">
        <v>875</v>
      </c>
      <c r="C269" s="17" t="s">
        <v>1007</v>
      </c>
      <c r="D269" s="17" t="s">
        <v>227</v>
      </c>
      <c r="E269" s="17" t="s">
        <v>264</v>
      </c>
      <c r="F269" s="17" t="s">
        <v>265</v>
      </c>
      <c r="G269" s="17" t="s">
        <v>266</v>
      </c>
      <c r="H269" s="21" t="n">
        <v>45858</v>
      </c>
    </row>
    <row r="270" customFormat="false" ht="15" hidden="false" customHeight="false" outlineLevel="0" collapsed="false">
      <c r="A270" s="17" t="s">
        <v>1008</v>
      </c>
      <c r="B270" s="17" t="s">
        <v>1009</v>
      </c>
      <c r="C270" s="17" t="s">
        <v>1010</v>
      </c>
      <c r="D270" s="17" t="s">
        <v>227</v>
      </c>
      <c r="E270" s="17" t="s">
        <v>234</v>
      </c>
      <c r="F270" s="17" t="s">
        <v>235</v>
      </c>
      <c r="G270" s="17" t="s">
        <v>236</v>
      </c>
      <c r="H270" s="21" t="n">
        <v>46152</v>
      </c>
    </row>
    <row r="271" customFormat="false" ht="15" hidden="false" customHeight="false" outlineLevel="0" collapsed="false">
      <c r="A271" s="17" t="s">
        <v>1011</v>
      </c>
      <c r="B271" s="17" t="s">
        <v>1012</v>
      </c>
      <c r="C271" s="17" t="s">
        <v>1013</v>
      </c>
      <c r="D271" s="17" t="s">
        <v>227</v>
      </c>
      <c r="E271" s="17" t="s">
        <v>388</v>
      </c>
      <c r="F271" s="17" t="s">
        <v>389</v>
      </c>
      <c r="G271" s="17" t="s">
        <v>302</v>
      </c>
      <c r="H271" s="21" t="n">
        <v>45872</v>
      </c>
    </row>
    <row r="272" customFormat="false" ht="15" hidden="false" customHeight="false" outlineLevel="0" collapsed="false">
      <c r="A272" s="17" t="s">
        <v>1014</v>
      </c>
      <c r="B272" s="17" t="s">
        <v>1015</v>
      </c>
      <c r="C272" s="17" t="s">
        <v>1016</v>
      </c>
      <c r="D272" s="17" t="s">
        <v>227</v>
      </c>
      <c r="E272" s="17" t="s">
        <v>240</v>
      </c>
      <c r="F272" s="17" t="s">
        <v>241</v>
      </c>
      <c r="G272" s="17" t="s">
        <v>236</v>
      </c>
      <c r="H272" s="21" t="n">
        <v>45777</v>
      </c>
    </row>
    <row r="273" customFormat="false" ht="15" hidden="false" customHeight="false" outlineLevel="0" collapsed="false">
      <c r="A273" s="17" t="s">
        <v>1017</v>
      </c>
      <c r="B273" s="17" t="s">
        <v>1018</v>
      </c>
      <c r="C273" s="17" t="s">
        <v>1019</v>
      </c>
      <c r="D273" s="17" t="s">
        <v>245</v>
      </c>
      <c r="E273" s="17" t="s">
        <v>270</v>
      </c>
      <c r="F273" s="17" t="s">
        <v>271</v>
      </c>
      <c r="G273" s="17" t="s">
        <v>266</v>
      </c>
      <c r="H273" s="21" t="n">
        <v>45487</v>
      </c>
    </row>
    <row r="274" customFormat="false" ht="15" hidden="false" customHeight="false" outlineLevel="0" collapsed="false">
      <c r="A274" s="17" t="s">
        <v>1020</v>
      </c>
      <c r="B274" s="17" t="s">
        <v>1021</v>
      </c>
      <c r="C274" s="17" t="s">
        <v>1022</v>
      </c>
      <c r="D274" s="17" t="s">
        <v>245</v>
      </c>
      <c r="E274" s="17" t="s">
        <v>362</v>
      </c>
      <c r="F274" s="17" t="s">
        <v>363</v>
      </c>
      <c r="G274" s="17" t="s">
        <v>230</v>
      </c>
      <c r="H274" s="21" t="n">
        <v>45634</v>
      </c>
    </row>
    <row r="275" customFormat="false" ht="15" hidden="false" customHeight="false" outlineLevel="0" collapsed="false">
      <c r="A275" s="17" t="s">
        <v>1023</v>
      </c>
      <c r="B275" s="17" t="s">
        <v>1024</v>
      </c>
      <c r="C275" s="17" t="s">
        <v>1025</v>
      </c>
      <c r="D275" s="17" t="s">
        <v>245</v>
      </c>
      <c r="E275" s="17" t="s">
        <v>264</v>
      </c>
      <c r="F275" s="17" t="s">
        <v>265</v>
      </c>
      <c r="G275" s="17" t="s">
        <v>266</v>
      </c>
      <c r="H275" s="21" t="n">
        <v>46084</v>
      </c>
    </row>
    <row r="276" customFormat="false" ht="15" hidden="false" customHeight="false" outlineLevel="0" collapsed="false">
      <c r="A276" s="17" t="s">
        <v>1026</v>
      </c>
      <c r="B276" s="17" t="s">
        <v>331</v>
      </c>
      <c r="C276" s="17" t="s">
        <v>1027</v>
      </c>
      <c r="D276" s="17" t="s">
        <v>227</v>
      </c>
      <c r="E276" s="17" t="s">
        <v>388</v>
      </c>
      <c r="F276" s="17" t="s">
        <v>389</v>
      </c>
      <c r="G276" s="17" t="s">
        <v>302</v>
      </c>
      <c r="H276" s="21" t="n">
        <v>46096</v>
      </c>
    </row>
    <row r="277" customFormat="false" ht="15" hidden="false" customHeight="false" outlineLevel="0" collapsed="false">
      <c r="A277" s="17" t="s">
        <v>1028</v>
      </c>
      <c r="B277" s="17" t="s">
        <v>535</v>
      </c>
      <c r="C277" s="17" t="s">
        <v>1029</v>
      </c>
      <c r="D277" s="17" t="s">
        <v>245</v>
      </c>
      <c r="E277" s="17" t="s">
        <v>228</v>
      </c>
      <c r="F277" s="17" t="s">
        <v>229</v>
      </c>
      <c r="G277" s="17" t="s">
        <v>230</v>
      </c>
      <c r="H277" s="21" t="n">
        <v>46107</v>
      </c>
    </row>
    <row r="278" customFormat="false" ht="15" hidden="false" customHeight="false" outlineLevel="0" collapsed="false">
      <c r="A278" s="17" t="s">
        <v>1030</v>
      </c>
      <c r="B278" s="17" t="s">
        <v>768</v>
      </c>
      <c r="C278" s="17" t="s">
        <v>1031</v>
      </c>
      <c r="D278" s="17" t="s">
        <v>245</v>
      </c>
      <c r="E278" s="17" t="s">
        <v>240</v>
      </c>
      <c r="F278" s="17" t="s">
        <v>241</v>
      </c>
      <c r="G278" s="17" t="s">
        <v>236</v>
      </c>
      <c r="H278" s="21" t="n">
        <v>45977</v>
      </c>
    </row>
    <row r="279" customFormat="false" ht="15" hidden="false" customHeight="false" outlineLevel="0" collapsed="false">
      <c r="A279" s="17" t="s">
        <v>1032</v>
      </c>
      <c r="B279" s="17" t="s">
        <v>1033</v>
      </c>
      <c r="C279" s="17" t="s">
        <v>1034</v>
      </c>
      <c r="D279" s="17" t="s">
        <v>227</v>
      </c>
      <c r="E279" s="17" t="s">
        <v>278</v>
      </c>
      <c r="F279" s="17" t="s">
        <v>279</v>
      </c>
      <c r="G279" s="17" t="s">
        <v>236</v>
      </c>
      <c r="H279" s="21" t="n">
        <v>45443</v>
      </c>
    </row>
    <row r="280" customFormat="false" ht="15" hidden="false" customHeight="false" outlineLevel="0" collapsed="false">
      <c r="A280" s="17" t="s">
        <v>1035</v>
      </c>
      <c r="B280" s="17" t="s">
        <v>1036</v>
      </c>
      <c r="C280" s="17" t="s">
        <v>1037</v>
      </c>
      <c r="D280" s="17" t="s">
        <v>245</v>
      </c>
      <c r="E280" s="17" t="s">
        <v>270</v>
      </c>
      <c r="F280" s="17" t="s">
        <v>271</v>
      </c>
      <c r="G280" s="17" t="s">
        <v>266</v>
      </c>
      <c r="H280" s="21" t="n">
        <v>45329</v>
      </c>
    </row>
    <row r="281" customFormat="false" ht="15" hidden="false" customHeight="false" outlineLevel="0" collapsed="false">
      <c r="A281" s="17" t="s">
        <v>1038</v>
      </c>
      <c r="B281" s="17" t="s">
        <v>442</v>
      </c>
      <c r="C281" s="17" t="s">
        <v>1039</v>
      </c>
      <c r="D281" s="17" t="s">
        <v>245</v>
      </c>
      <c r="E281" s="17" t="s">
        <v>240</v>
      </c>
      <c r="F281" s="17" t="s">
        <v>241</v>
      </c>
      <c r="G281" s="17" t="s">
        <v>236</v>
      </c>
      <c r="H281" s="21" t="n">
        <v>45801</v>
      </c>
    </row>
    <row r="282" customFormat="false" ht="15" hidden="false" customHeight="false" outlineLevel="0" collapsed="false">
      <c r="A282" s="17" t="s">
        <v>1040</v>
      </c>
      <c r="B282" s="17" t="s">
        <v>1041</v>
      </c>
      <c r="C282" s="17" t="s">
        <v>1042</v>
      </c>
      <c r="D282" s="17" t="s">
        <v>245</v>
      </c>
      <c r="E282" s="17" t="s">
        <v>234</v>
      </c>
      <c r="F282" s="17" t="s">
        <v>235</v>
      </c>
      <c r="G282" s="17" t="s">
        <v>236</v>
      </c>
      <c r="H282" s="21" t="n">
        <v>45607</v>
      </c>
    </row>
    <row r="283" customFormat="false" ht="15" hidden="false" customHeight="false" outlineLevel="0" collapsed="false">
      <c r="A283" s="17" t="s">
        <v>1043</v>
      </c>
      <c r="B283" s="17" t="s">
        <v>1044</v>
      </c>
      <c r="C283" s="17" t="s">
        <v>1045</v>
      </c>
      <c r="D283" s="17" t="s">
        <v>245</v>
      </c>
      <c r="E283" s="17" t="s">
        <v>278</v>
      </c>
      <c r="F283" s="17" t="s">
        <v>279</v>
      </c>
      <c r="G283" s="17" t="s">
        <v>236</v>
      </c>
      <c r="H283" s="21" t="n">
        <v>45590</v>
      </c>
    </row>
    <row r="284" customFormat="false" ht="15" hidden="false" customHeight="false" outlineLevel="0" collapsed="false">
      <c r="A284" s="17" t="s">
        <v>1046</v>
      </c>
      <c r="B284" s="17" t="s">
        <v>1047</v>
      </c>
      <c r="C284" s="17" t="s">
        <v>1048</v>
      </c>
      <c r="D284" s="17" t="s">
        <v>245</v>
      </c>
      <c r="E284" s="17" t="s">
        <v>240</v>
      </c>
      <c r="F284" s="17" t="s">
        <v>241</v>
      </c>
      <c r="G284" s="17" t="s">
        <v>236</v>
      </c>
      <c r="H284" s="21" t="n">
        <v>46030</v>
      </c>
    </row>
    <row r="285" customFormat="false" ht="15" hidden="false" customHeight="false" outlineLevel="0" collapsed="false">
      <c r="A285" s="17" t="s">
        <v>1049</v>
      </c>
      <c r="B285" s="17" t="s">
        <v>322</v>
      </c>
      <c r="C285" s="17" t="s">
        <v>1050</v>
      </c>
      <c r="D285" s="17" t="s">
        <v>245</v>
      </c>
      <c r="E285" s="17" t="s">
        <v>278</v>
      </c>
      <c r="F285" s="17" t="s">
        <v>279</v>
      </c>
      <c r="G285" s="17" t="s">
        <v>236</v>
      </c>
      <c r="H285" s="21" t="n">
        <v>45935</v>
      </c>
    </row>
    <row r="286" customFormat="false" ht="15" hidden="false" customHeight="false" outlineLevel="0" collapsed="false">
      <c r="A286" s="17" t="s">
        <v>1051</v>
      </c>
      <c r="B286" s="17" t="s">
        <v>1052</v>
      </c>
      <c r="C286" s="17" t="s">
        <v>1053</v>
      </c>
      <c r="D286" s="17" t="s">
        <v>227</v>
      </c>
      <c r="E286" s="17" t="s">
        <v>264</v>
      </c>
      <c r="F286" s="17" t="s">
        <v>265</v>
      </c>
      <c r="G286" s="17" t="s">
        <v>266</v>
      </c>
      <c r="H286" s="21" t="n">
        <v>45682</v>
      </c>
    </row>
    <row r="287" customFormat="false" ht="15" hidden="false" customHeight="false" outlineLevel="0" collapsed="false">
      <c r="A287" s="17" t="s">
        <v>1054</v>
      </c>
      <c r="B287" s="17" t="s">
        <v>1055</v>
      </c>
      <c r="C287" s="17" t="s">
        <v>1056</v>
      </c>
      <c r="D287" s="17" t="s">
        <v>245</v>
      </c>
      <c r="E287" s="17" t="s">
        <v>348</v>
      </c>
      <c r="F287" s="17" t="s">
        <v>349</v>
      </c>
      <c r="G287" s="17" t="s">
        <v>248</v>
      </c>
      <c r="H287" s="21" t="n">
        <v>45374</v>
      </c>
    </row>
    <row r="288" customFormat="false" ht="15" hidden="false" customHeight="false" outlineLevel="0" collapsed="false">
      <c r="A288" s="17" t="s">
        <v>1057</v>
      </c>
      <c r="B288" s="17" t="s">
        <v>1058</v>
      </c>
      <c r="C288" s="17" t="s">
        <v>1059</v>
      </c>
      <c r="D288" s="17" t="s">
        <v>227</v>
      </c>
      <c r="E288" s="17" t="s">
        <v>240</v>
      </c>
      <c r="F288" s="17" t="s">
        <v>241</v>
      </c>
      <c r="G288" s="17" t="s">
        <v>236</v>
      </c>
      <c r="H288" s="21" t="n">
        <v>45952</v>
      </c>
    </row>
    <row r="289" customFormat="false" ht="15" hidden="false" customHeight="false" outlineLevel="0" collapsed="false">
      <c r="A289" s="17" t="s">
        <v>1060</v>
      </c>
      <c r="B289" s="17" t="s">
        <v>1061</v>
      </c>
      <c r="C289" s="17" t="s">
        <v>1062</v>
      </c>
      <c r="D289" s="17" t="s">
        <v>227</v>
      </c>
      <c r="E289" s="17" t="s">
        <v>246</v>
      </c>
      <c r="F289" s="17" t="s">
        <v>247</v>
      </c>
      <c r="G289" s="17" t="s">
        <v>248</v>
      </c>
      <c r="H289" s="21" t="n">
        <v>45304</v>
      </c>
    </row>
    <row r="290" customFormat="false" ht="15" hidden="false" customHeight="false" outlineLevel="0" collapsed="false">
      <c r="A290" s="17" t="s">
        <v>1063</v>
      </c>
      <c r="B290" s="17" t="s">
        <v>1064</v>
      </c>
      <c r="C290" s="17" t="s">
        <v>1065</v>
      </c>
      <c r="D290" s="17" t="s">
        <v>245</v>
      </c>
      <c r="E290" s="17" t="s">
        <v>300</v>
      </c>
      <c r="F290" s="17" t="s">
        <v>301</v>
      </c>
      <c r="G290" s="17" t="s">
        <v>302</v>
      </c>
      <c r="H290" s="21" t="n">
        <v>45314</v>
      </c>
    </row>
    <row r="291" customFormat="false" ht="15" hidden="false" customHeight="false" outlineLevel="0" collapsed="false">
      <c r="A291" s="17" t="s">
        <v>1066</v>
      </c>
      <c r="B291" s="17" t="s">
        <v>1067</v>
      </c>
      <c r="C291" s="17" t="s">
        <v>1068</v>
      </c>
      <c r="D291" s="17" t="s">
        <v>245</v>
      </c>
      <c r="E291" s="17" t="s">
        <v>278</v>
      </c>
      <c r="F291" s="17" t="s">
        <v>279</v>
      </c>
      <c r="G291" s="17" t="s">
        <v>236</v>
      </c>
      <c r="H291" s="21" t="n">
        <v>45474</v>
      </c>
    </row>
    <row r="292" customFormat="false" ht="15" hidden="false" customHeight="false" outlineLevel="0" collapsed="false">
      <c r="A292" s="17" t="s">
        <v>1069</v>
      </c>
      <c r="B292" s="17" t="s">
        <v>328</v>
      </c>
      <c r="C292" s="17" t="s">
        <v>1070</v>
      </c>
      <c r="D292" s="17" t="s">
        <v>245</v>
      </c>
      <c r="E292" s="17" t="s">
        <v>278</v>
      </c>
      <c r="F292" s="17" t="s">
        <v>279</v>
      </c>
      <c r="G292" s="17" t="s">
        <v>236</v>
      </c>
      <c r="H292" s="21" t="n">
        <v>45380</v>
      </c>
    </row>
    <row r="293" customFormat="false" ht="15" hidden="false" customHeight="false" outlineLevel="0" collapsed="false">
      <c r="A293" s="17" t="s">
        <v>1071</v>
      </c>
      <c r="B293" s="17" t="s">
        <v>1072</v>
      </c>
      <c r="C293" s="17" t="s">
        <v>1073</v>
      </c>
      <c r="D293" s="17" t="s">
        <v>245</v>
      </c>
      <c r="E293" s="17" t="s">
        <v>348</v>
      </c>
      <c r="F293" s="17" t="s">
        <v>349</v>
      </c>
      <c r="G293" s="17" t="s">
        <v>248</v>
      </c>
      <c r="H293" s="21" t="n">
        <v>45437</v>
      </c>
    </row>
    <row r="294" customFormat="false" ht="15" hidden="false" customHeight="false" outlineLevel="0" collapsed="false">
      <c r="A294" s="17" t="s">
        <v>1074</v>
      </c>
      <c r="B294" s="17" t="s">
        <v>918</v>
      </c>
      <c r="C294" s="17" t="s">
        <v>1075</v>
      </c>
      <c r="D294" s="17" t="s">
        <v>245</v>
      </c>
      <c r="E294" s="17" t="s">
        <v>289</v>
      </c>
      <c r="F294" s="17" t="s">
        <v>290</v>
      </c>
      <c r="G294" s="17" t="s">
        <v>266</v>
      </c>
      <c r="H294" s="21" t="n">
        <v>45493</v>
      </c>
    </row>
    <row r="295" customFormat="false" ht="15" hidden="false" customHeight="false" outlineLevel="0" collapsed="false">
      <c r="A295" s="17" t="s">
        <v>1076</v>
      </c>
      <c r="B295" s="17" t="s">
        <v>1077</v>
      </c>
      <c r="C295" s="17" t="s">
        <v>1078</v>
      </c>
      <c r="D295" s="17" t="s">
        <v>227</v>
      </c>
      <c r="E295" s="17" t="s">
        <v>362</v>
      </c>
      <c r="F295" s="17" t="s">
        <v>363</v>
      </c>
      <c r="G295" s="17" t="s">
        <v>230</v>
      </c>
      <c r="H295" s="21" t="n">
        <v>46083</v>
      </c>
    </row>
    <row r="296" customFormat="false" ht="15" hidden="false" customHeight="false" outlineLevel="0" collapsed="false">
      <c r="A296" s="17" t="s">
        <v>1079</v>
      </c>
      <c r="B296" s="17" t="s">
        <v>1080</v>
      </c>
      <c r="C296" s="17" t="s">
        <v>1081</v>
      </c>
      <c r="D296" s="17" t="s">
        <v>227</v>
      </c>
      <c r="E296" s="17" t="s">
        <v>234</v>
      </c>
      <c r="F296" s="17" t="s">
        <v>235</v>
      </c>
      <c r="G296" s="17" t="s">
        <v>236</v>
      </c>
      <c r="H296" s="21" t="n">
        <v>46017</v>
      </c>
    </row>
    <row r="297" customFormat="false" ht="15" hidden="false" customHeight="false" outlineLevel="0" collapsed="false">
      <c r="A297" s="17" t="s">
        <v>1082</v>
      </c>
      <c r="B297" s="17" t="s">
        <v>1083</v>
      </c>
      <c r="C297" s="17" t="s">
        <v>1084</v>
      </c>
      <c r="D297" s="17" t="s">
        <v>245</v>
      </c>
      <c r="E297" s="17" t="s">
        <v>240</v>
      </c>
      <c r="F297" s="17" t="s">
        <v>241</v>
      </c>
      <c r="G297" s="17" t="s">
        <v>236</v>
      </c>
      <c r="H297" s="21" t="n">
        <v>45337</v>
      </c>
    </row>
    <row r="298" customFormat="false" ht="15" hidden="false" customHeight="false" outlineLevel="0" collapsed="false">
      <c r="A298" s="17" t="s">
        <v>1085</v>
      </c>
      <c r="B298" s="17" t="s">
        <v>1086</v>
      </c>
      <c r="C298" s="17" t="s">
        <v>1087</v>
      </c>
      <c r="D298" s="17" t="s">
        <v>227</v>
      </c>
      <c r="E298" s="17" t="s">
        <v>234</v>
      </c>
      <c r="F298" s="17" t="s">
        <v>235</v>
      </c>
      <c r="G298" s="17" t="s">
        <v>236</v>
      </c>
      <c r="H298" s="21" t="n">
        <v>45672</v>
      </c>
    </row>
    <row r="299" customFormat="false" ht="15" hidden="false" customHeight="false" outlineLevel="0" collapsed="false">
      <c r="A299" s="17" t="s">
        <v>1088</v>
      </c>
      <c r="B299" s="17" t="s">
        <v>1089</v>
      </c>
      <c r="C299" s="17" t="s">
        <v>1090</v>
      </c>
      <c r="D299" s="17" t="s">
        <v>227</v>
      </c>
      <c r="E299" s="17" t="s">
        <v>240</v>
      </c>
      <c r="F299" s="17" t="s">
        <v>241</v>
      </c>
      <c r="G299" s="17" t="s">
        <v>236</v>
      </c>
      <c r="H299" s="21" t="n">
        <v>45279</v>
      </c>
    </row>
    <row r="300" customFormat="false" ht="15" hidden="false" customHeight="false" outlineLevel="0" collapsed="false">
      <c r="A300" s="17" t="s">
        <v>1091</v>
      </c>
      <c r="B300" s="17" t="s">
        <v>1092</v>
      </c>
      <c r="C300" s="17" t="s">
        <v>1093</v>
      </c>
      <c r="D300" s="17" t="s">
        <v>227</v>
      </c>
      <c r="E300" s="17" t="s">
        <v>371</v>
      </c>
      <c r="F300" s="17" t="s">
        <v>372</v>
      </c>
      <c r="G300" s="17" t="s">
        <v>248</v>
      </c>
      <c r="H300" s="21" t="n">
        <v>45890</v>
      </c>
    </row>
    <row r="301" customFormat="false" ht="15" hidden="false" customHeight="false" outlineLevel="0" collapsed="false">
      <c r="A301" s="17" t="s">
        <v>1094</v>
      </c>
      <c r="B301" s="17" t="s">
        <v>898</v>
      </c>
      <c r="C301" s="17" t="s">
        <v>1095</v>
      </c>
      <c r="D301" s="17" t="s">
        <v>227</v>
      </c>
      <c r="E301" s="17" t="s">
        <v>240</v>
      </c>
      <c r="F301" s="17" t="s">
        <v>241</v>
      </c>
      <c r="G301" s="17" t="s">
        <v>236</v>
      </c>
      <c r="H301" s="21" t="n">
        <v>46122</v>
      </c>
    </row>
    <row r="302" customFormat="false" ht="15" hidden="false" customHeight="false" outlineLevel="0" collapsed="false">
      <c r="A302" s="17" t="s">
        <v>1096</v>
      </c>
      <c r="B302" s="17" t="s">
        <v>1097</v>
      </c>
      <c r="C302" s="17" t="s">
        <v>1098</v>
      </c>
      <c r="D302" s="17" t="s">
        <v>245</v>
      </c>
      <c r="E302" s="17" t="s">
        <v>234</v>
      </c>
      <c r="F302" s="17" t="s">
        <v>235</v>
      </c>
      <c r="G302" s="17" t="s">
        <v>236</v>
      </c>
      <c r="H302" s="21" t="n">
        <v>45668</v>
      </c>
    </row>
    <row r="303" customFormat="false" ht="15" hidden="false" customHeight="false" outlineLevel="0" collapsed="false">
      <c r="A303" s="17" t="s">
        <v>1099</v>
      </c>
      <c r="B303" s="17" t="s">
        <v>1100</v>
      </c>
      <c r="C303" s="17" t="s">
        <v>1101</v>
      </c>
      <c r="D303" s="17" t="s">
        <v>227</v>
      </c>
      <c r="E303" s="17" t="s">
        <v>234</v>
      </c>
      <c r="F303" s="17" t="s">
        <v>235</v>
      </c>
      <c r="G303" s="17" t="s">
        <v>236</v>
      </c>
      <c r="H303" s="21" t="n">
        <v>45575</v>
      </c>
    </row>
    <row r="304" customFormat="false" ht="15" hidden="false" customHeight="false" outlineLevel="0" collapsed="false">
      <c r="A304" s="17" t="s">
        <v>1102</v>
      </c>
      <c r="B304" s="17" t="s">
        <v>1103</v>
      </c>
      <c r="C304" s="17" t="s">
        <v>1104</v>
      </c>
      <c r="D304" s="17" t="s">
        <v>227</v>
      </c>
      <c r="E304" s="17" t="s">
        <v>278</v>
      </c>
      <c r="F304" s="17" t="s">
        <v>279</v>
      </c>
      <c r="G304" s="17" t="s">
        <v>236</v>
      </c>
      <c r="H304" s="21" t="n">
        <v>45430</v>
      </c>
    </row>
    <row r="305" customFormat="false" ht="15" hidden="false" customHeight="false" outlineLevel="0" collapsed="false">
      <c r="A305" s="17" t="s">
        <v>1105</v>
      </c>
      <c r="B305" s="17" t="s">
        <v>1106</v>
      </c>
      <c r="C305" s="17" t="s">
        <v>1107</v>
      </c>
      <c r="D305" s="17" t="s">
        <v>245</v>
      </c>
      <c r="E305" s="17" t="s">
        <v>270</v>
      </c>
      <c r="F305" s="17" t="s">
        <v>271</v>
      </c>
      <c r="G305" s="17" t="s">
        <v>266</v>
      </c>
      <c r="H305" s="21" t="n">
        <v>45801</v>
      </c>
    </row>
    <row r="306" customFormat="false" ht="15" hidden="false" customHeight="false" outlineLevel="0" collapsed="false">
      <c r="A306" s="17" t="s">
        <v>1108</v>
      </c>
      <c r="B306" s="17" t="s">
        <v>1109</v>
      </c>
      <c r="C306" s="17" t="s">
        <v>1110</v>
      </c>
      <c r="D306" s="17" t="s">
        <v>227</v>
      </c>
      <c r="E306" s="17" t="s">
        <v>228</v>
      </c>
      <c r="F306" s="17" t="s">
        <v>229</v>
      </c>
      <c r="G306" s="17" t="s">
        <v>230</v>
      </c>
      <c r="H306" s="21" t="n">
        <v>45615</v>
      </c>
    </row>
    <row r="307" customFormat="false" ht="15" hidden="false" customHeight="false" outlineLevel="0" collapsed="false">
      <c r="A307" s="17" t="s">
        <v>1111</v>
      </c>
      <c r="B307" s="17" t="s">
        <v>1112</v>
      </c>
      <c r="C307" s="17" t="s">
        <v>1113</v>
      </c>
      <c r="D307" s="17" t="s">
        <v>227</v>
      </c>
      <c r="E307" s="17" t="s">
        <v>367</v>
      </c>
      <c r="F307" s="17" t="s">
        <v>241</v>
      </c>
      <c r="G307" s="17" t="s">
        <v>236</v>
      </c>
      <c r="H307" s="21" t="n">
        <v>45407</v>
      </c>
    </row>
    <row r="308" customFormat="false" ht="15" hidden="false" customHeight="false" outlineLevel="0" collapsed="false">
      <c r="A308" s="17" t="s">
        <v>1114</v>
      </c>
      <c r="B308" s="17" t="s">
        <v>1115</v>
      </c>
      <c r="C308" s="17" t="s">
        <v>1116</v>
      </c>
      <c r="D308" s="17" t="s">
        <v>245</v>
      </c>
      <c r="E308" s="17" t="s">
        <v>240</v>
      </c>
      <c r="F308" s="17" t="s">
        <v>241</v>
      </c>
      <c r="G308" s="17" t="s">
        <v>236</v>
      </c>
      <c r="H308" s="21" t="n">
        <v>45414</v>
      </c>
    </row>
    <row r="309" customFormat="false" ht="15" hidden="false" customHeight="false" outlineLevel="0" collapsed="false">
      <c r="A309" s="17" t="s">
        <v>1117</v>
      </c>
      <c r="B309" s="17" t="s">
        <v>1118</v>
      </c>
      <c r="C309" s="17" t="s">
        <v>1119</v>
      </c>
      <c r="D309" s="17" t="s">
        <v>245</v>
      </c>
      <c r="E309" s="17" t="s">
        <v>228</v>
      </c>
      <c r="F309" s="17" t="s">
        <v>229</v>
      </c>
      <c r="G309" s="17" t="s">
        <v>230</v>
      </c>
      <c r="H309" s="21" t="n">
        <v>45901</v>
      </c>
    </row>
    <row r="310" customFormat="false" ht="15" hidden="false" customHeight="false" outlineLevel="0" collapsed="false">
      <c r="A310" s="17" t="s">
        <v>1120</v>
      </c>
      <c r="B310" s="17" t="s">
        <v>694</v>
      </c>
      <c r="C310" s="17" t="s">
        <v>1121</v>
      </c>
      <c r="D310" s="17" t="s">
        <v>227</v>
      </c>
      <c r="E310" s="17" t="s">
        <v>348</v>
      </c>
      <c r="F310" s="17" t="s">
        <v>349</v>
      </c>
      <c r="G310" s="17" t="s">
        <v>248</v>
      </c>
      <c r="H310" s="21" t="n">
        <v>46036</v>
      </c>
    </row>
    <row r="311" customFormat="false" ht="15" hidden="false" customHeight="false" outlineLevel="0" collapsed="false">
      <c r="A311" s="17" t="s">
        <v>1122</v>
      </c>
      <c r="B311" s="17" t="s">
        <v>1123</v>
      </c>
      <c r="C311" s="17" t="s">
        <v>1124</v>
      </c>
      <c r="D311" s="17" t="s">
        <v>227</v>
      </c>
      <c r="E311" s="17" t="s">
        <v>270</v>
      </c>
      <c r="F311" s="17" t="s">
        <v>271</v>
      </c>
      <c r="G311" s="17" t="s">
        <v>266</v>
      </c>
      <c r="H311" s="21" t="n">
        <v>45897</v>
      </c>
    </row>
    <row r="312" customFormat="false" ht="15" hidden="false" customHeight="false" outlineLevel="0" collapsed="false">
      <c r="A312" s="17" t="s">
        <v>1125</v>
      </c>
      <c r="B312" s="17" t="s">
        <v>1126</v>
      </c>
      <c r="C312" s="17" t="s">
        <v>1127</v>
      </c>
      <c r="D312" s="17" t="s">
        <v>227</v>
      </c>
      <c r="E312" s="17" t="s">
        <v>240</v>
      </c>
      <c r="F312" s="17" t="s">
        <v>241</v>
      </c>
      <c r="G312" s="17" t="s">
        <v>236</v>
      </c>
      <c r="H312" s="21" t="n">
        <v>45327</v>
      </c>
    </row>
    <row r="313" customFormat="false" ht="15" hidden="false" customHeight="false" outlineLevel="0" collapsed="false">
      <c r="A313" s="17" t="s">
        <v>1128</v>
      </c>
      <c r="B313" s="17" t="s">
        <v>469</v>
      </c>
      <c r="C313" s="17" t="s">
        <v>1129</v>
      </c>
      <c r="D313" s="17" t="s">
        <v>227</v>
      </c>
      <c r="E313" s="17" t="s">
        <v>270</v>
      </c>
      <c r="F313" s="17" t="s">
        <v>271</v>
      </c>
      <c r="G313" s="17" t="s">
        <v>266</v>
      </c>
      <c r="H313" s="21" t="n">
        <v>46073</v>
      </c>
    </row>
    <row r="314" customFormat="false" ht="15" hidden="false" customHeight="false" outlineLevel="0" collapsed="false">
      <c r="A314" s="17" t="s">
        <v>1130</v>
      </c>
      <c r="B314" s="17" t="s">
        <v>619</v>
      </c>
      <c r="C314" s="17" t="s">
        <v>1131</v>
      </c>
      <c r="D314" s="17" t="s">
        <v>245</v>
      </c>
      <c r="E314" s="17" t="s">
        <v>240</v>
      </c>
      <c r="F314" s="17" t="s">
        <v>241</v>
      </c>
      <c r="G314" s="17" t="s">
        <v>236</v>
      </c>
      <c r="H314" s="21" t="n">
        <v>45777</v>
      </c>
    </row>
    <row r="315" customFormat="false" ht="15" hidden="false" customHeight="false" outlineLevel="0" collapsed="false">
      <c r="A315" s="17" t="s">
        <v>1132</v>
      </c>
      <c r="B315" s="17" t="s">
        <v>1133</v>
      </c>
      <c r="C315" s="17" t="s">
        <v>1134</v>
      </c>
      <c r="D315" s="17" t="s">
        <v>245</v>
      </c>
      <c r="E315" s="17" t="s">
        <v>234</v>
      </c>
      <c r="F315" s="17" t="s">
        <v>235</v>
      </c>
      <c r="G315" s="17" t="s">
        <v>236</v>
      </c>
      <c r="H315" s="21" t="n">
        <v>45296</v>
      </c>
    </row>
    <row r="316" customFormat="false" ht="15" hidden="false" customHeight="false" outlineLevel="0" collapsed="false">
      <c r="A316" s="17" t="s">
        <v>1135</v>
      </c>
      <c r="B316" s="17" t="s">
        <v>1136</v>
      </c>
      <c r="C316" s="17" t="s">
        <v>1137</v>
      </c>
      <c r="D316" s="17" t="s">
        <v>245</v>
      </c>
      <c r="E316" s="17" t="s">
        <v>371</v>
      </c>
      <c r="F316" s="17" t="s">
        <v>372</v>
      </c>
      <c r="G316" s="17" t="s">
        <v>248</v>
      </c>
      <c r="H316" s="21" t="n">
        <v>45336</v>
      </c>
    </row>
    <row r="317" customFormat="false" ht="15" hidden="false" customHeight="false" outlineLevel="0" collapsed="false">
      <c r="A317" s="17" t="s">
        <v>1138</v>
      </c>
      <c r="B317" s="17" t="s">
        <v>1139</v>
      </c>
      <c r="C317" s="17" t="s">
        <v>1140</v>
      </c>
      <c r="D317" s="17" t="s">
        <v>245</v>
      </c>
      <c r="E317" s="17" t="s">
        <v>264</v>
      </c>
      <c r="F317" s="17" t="s">
        <v>265</v>
      </c>
      <c r="G317" s="17" t="s">
        <v>266</v>
      </c>
      <c r="H317" s="21" t="n">
        <v>45651</v>
      </c>
    </row>
    <row r="318" customFormat="false" ht="15" hidden="false" customHeight="false" outlineLevel="0" collapsed="false">
      <c r="A318" s="17" t="s">
        <v>1141</v>
      </c>
      <c r="B318" s="17" t="s">
        <v>580</v>
      </c>
      <c r="C318" s="17" t="s">
        <v>1142</v>
      </c>
      <c r="D318" s="17" t="s">
        <v>227</v>
      </c>
      <c r="E318" s="17" t="s">
        <v>264</v>
      </c>
      <c r="F318" s="17" t="s">
        <v>265</v>
      </c>
      <c r="G318" s="17" t="s">
        <v>266</v>
      </c>
      <c r="H318" s="21" t="n">
        <v>46068</v>
      </c>
    </row>
    <row r="319" customFormat="false" ht="15" hidden="false" customHeight="false" outlineLevel="0" collapsed="false">
      <c r="A319" s="17" t="s">
        <v>1143</v>
      </c>
      <c r="B319" s="17" t="s">
        <v>721</v>
      </c>
      <c r="C319" s="17" t="s">
        <v>1144</v>
      </c>
      <c r="D319" s="17" t="s">
        <v>245</v>
      </c>
      <c r="E319" s="17" t="s">
        <v>228</v>
      </c>
      <c r="F319" s="17" t="s">
        <v>229</v>
      </c>
      <c r="G319" s="17" t="s">
        <v>230</v>
      </c>
      <c r="H319" s="21" t="n">
        <v>45843</v>
      </c>
    </row>
    <row r="320" customFormat="false" ht="15" hidden="false" customHeight="false" outlineLevel="0" collapsed="false">
      <c r="A320" s="17" t="s">
        <v>1145</v>
      </c>
      <c r="B320" s="17" t="s">
        <v>1146</v>
      </c>
      <c r="C320" s="17" t="s">
        <v>1147</v>
      </c>
      <c r="D320" s="17" t="s">
        <v>245</v>
      </c>
      <c r="E320" s="17" t="s">
        <v>264</v>
      </c>
      <c r="F320" s="17" t="s">
        <v>265</v>
      </c>
      <c r="G320" s="17" t="s">
        <v>266</v>
      </c>
      <c r="H320" s="21" t="n">
        <v>45771</v>
      </c>
    </row>
    <row r="321" customFormat="false" ht="15" hidden="false" customHeight="false" outlineLevel="0" collapsed="false">
      <c r="A321" s="17" t="s">
        <v>1148</v>
      </c>
      <c r="B321" s="17" t="s">
        <v>1149</v>
      </c>
      <c r="C321" s="17" t="s">
        <v>1150</v>
      </c>
      <c r="D321" s="17" t="s">
        <v>245</v>
      </c>
      <c r="E321" s="17" t="s">
        <v>234</v>
      </c>
      <c r="F321" s="17" t="s">
        <v>235</v>
      </c>
      <c r="G321" s="17" t="s">
        <v>236</v>
      </c>
      <c r="H321" s="21" t="n">
        <v>46088</v>
      </c>
    </row>
    <row r="322" customFormat="false" ht="15" hidden="false" customHeight="false" outlineLevel="0" collapsed="false">
      <c r="A322" s="17" t="s">
        <v>1151</v>
      </c>
      <c r="B322" s="17" t="s">
        <v>436</v>
      </c>
      <c r="C322" s="17" t="s">
        <v>1152</v>
      </c>
      <c r="D322" s="17" t="s">
        <v>227</v>
      </c>
      <c r="E322" s="17" t="s">
        <v>289</v>
      </c>
      <c r="F322" s="17" t="s">
        <v>290</v>
      </c>
      <c r="G322" s="17" t="s">
        <v>266</v>
      </c>
      <c r="H322" s="21" t="n">
        <v>45434</v>
      </c>
    </row>
    <row r="323" customFormat="false" ht="15" hidden="false" customHeight="false" outlineLevel="0" collapsed="false">
      <c r="A323" s="17" t="s">
        <v>1153</v>
      </c>
      <c r="B323" s="17" t="s">
        <v>1154</v>
      </c>
      <c r="C323" s="17" t="s">
        <v>1155</v>
      </c>
      <c r="D323" s="17" t="s">
        <v>245</v>
      </c>
      <c r="E323" s="17" t="s">
        <v>246</v>
      </c>
      <c r="F323" s="17" t="s">
        <v>247</v>
      </c>
      <c r="G323" s="17" t="s">
        <v>248</v>
      </c>
      <c r="H323" s="21" t="n">
        <v>45707</v>
      </c>
    </row>
    <row r="324" customFormat="false" ht="15" hidden="false" customHeight="false" outlineLevel="0" collapsed="false">
      <c r="A324" s="17" t="s">
        <v>1156</v>
      </c>
      <c r="B324" s="17" t="s">
        <v>1157</v>
      </c>
      <c r="C324" s="17" t="s">
        <v>1158</v>
      </c>
      <c r="D324" s="17" t="s">
        <v>227</v>
      </c>
      <c r="E324" s="17" t="s">
        <v>264</v>
      </c>
      <c r="F324" s="17" t="s">
        <v>265</v>
      </c>
      <c r="G324" s="17" t="s">
        <v>266</v>
      </c>
      <c r="H324" s="21" t="n">
        <v>45630</v>
      </c>
    </row>
    <row r="325" customFormat="false" ht="15" hidden="false" customHeight="false" outlineLevel="0" collapsed="false">
      <c r="A325" s="17" t="s">
        <v>1159</v>
      </c>
      <c r="B325" s="17" t="s">
        <v>1160</v>
      </c>
      <c r="C325" s="17" t="s">
        <v>1161</v>
      </c>
      <c r="D325" s="17" t="s">
        <v>227</v>
      </c>
      <c r="E325" s="17" t="s">
        <v>234</v>
      </c>
      <c r="F325" s="17" t="s">
        <v>235</v>
      </c>
      <c r="G325" s="17" t="s">
        <v>236</v>
      </c>
      <c r="H325" s="21" t="n">
        <v>46051</v>
      </c>
    </row>
    <row r="326" customFormat="false" ht="15" hidden="false" customHeight="false" outlineLevel="0" collapsed="false">
      <c r="A326" s="17" t="s">
        <v>1162</v>
      </c>
      <c r="B326" s="17" t="s">
        <v>409</v>
      </c>
      <c r="C326" s="17" t="s">
        <v>1163</v>
      </c>
      <c r="D326" s="17" t="s">
        <v>227</v>
      </c>
      <c r="E326" s="17" t="s">
        <v>240</v>
      </c>
      <c r="F326" s="17" t="s">
        <v>241</v>
      </c>
      <c r="G326" s="17" t="s">
        <v>236</v>
      </c>
      <c r="H326" s="21" t="n">
        <v>45904</v>
      </c>
    </row>
    <row r="327" customFormat="false" ht="15" hidden="false" customHeight="false" outlineLevel="0" collapsed="false">
      <c r="A327" s="17" t="s">
        <v>1164</v>
      </c>
      <c r="B327" s="17" t="s">
        <v>436</v>
      </c>
      <c r="C327" s="17" t="s">
        <v>1165</v>
      </c>
      <c r="D327" s="17" t="s">
        <v>227</v>
      </c>
      <c r="E327" s="17" t="s">
        <v>278</v>
      </c>
      <c r="F327" s="17" t="s">
        <v>279</v>
      </c>
      <c r="G327" s="17" t="s">
        <v>236</v>
      </c>
      <c r="H327" s="21" t="n">
        <v>45829</v>
      </c>
    </row>
    <row r="328" customFormat="false" ht="15" hidden="false" customHeight="false" outlineLevel="0" collapsed="false">
      <c r="A328" s="17" t="s">
        <v>1166</v>
      </c>
      <c r="B328" s="17" t="s">
        <v>1167</v>
      </c>
      <c r="C328" s="17" t="s">
        <v>1168</v>
      </c>
      <c r="D328" s="17" t="s">
        <v>227</v>
      </c>
      <c r="E328" s="17" t="s">
        <v>367</v>
      </c>
      <c r="F328" s="17" t="s">
        <v>241</v>
      </c>
      <c r="G328" s="17" t="s">
        <v>236</v>
      </c>
      <c r="H328" s="21" t="n">
        <v>46130</v>
      </c>
    </row>
    <row r="329" customFormat="false" ht="15" hidden="false" customHeight="false" outlineLevel="0" collapsed="false">
      <c r="A329" s="17" t="s">
        <v>1169</v>
      </c>
      <c r="B329" s="17" t="s">
        <v>1170</v>
      </c>
      <c r="C329" s="17" t="s">
        <v>1171</v>
      </c>
      <c r="D329" s="17" t="s">
        <v>245</v>
      </c>
      <c r="E329" s="17" t="s">
        <v>240</v>
      </c>
      <c r="F329" s="17" t="s">
        <v>241</v>
      </c>
      <c r="G329" s="17" t="s">
        <v>236</v>
      </c>
      <c r="H329" s="21" t="n">
        <v>45937</v>
      </c>
    </row>
    <row r="330" customFormat="false" ht="15" hidden="false" customHeight="false" outlineLevel="0" collapsed="false">
      <c r="A330" s="17" t="s">
        <v>1172</v>
      </c>
      <c r="B330" s="17" t="s">
        <v>1173</v>
      </c>
      <c r="C330" s="17" t="s">
        <v>1174</v>
      </c>
      <c r="D330" s="17" t="s">
        <v>245</v>
      </c>
      <c r="E330" s="17" t="s">
        <v>278</v>
      </c>
      <c r="F330" s="17" t="s">
        <v>279</v>
      </c>
      <c r="G330" s="17" t="s">
        <v>236</v>
      </c>
      <c r="H330" s="21" t="n">
        <v>45929</v>
      </c>
    </row>
    <row r="331" customFormat="false" ht="15" hidden="false" customHeight="false" outlineLevel="0" collapsed="false">
      <c r="A331" s="17" t="s">
        <v>1175</v>
      </c>
      <c r="B331" s="17" t="s">
        <v>1176</v>
      </c>
      <c r="C331" s="17" t="s">
        <v>1177</v>
      </c>
      <c r="D331" s="17" t="s">
        <v>227</v>
      </c>
      <c r="E331" s="17" t="s">
        <v>264</v>
      </c>
      <c r="F331" s="17" t="s">
        <v>265</v>
      </c>
      <c r="G331" s="17" t="s">
        <v>266</v>
      </c>
      <c r="H331" s="21" t="n">
        <v>45344</v>
      </c>
    </row>
    <row r="332" customFormat="false" ht="15" hidden="false" customHeight="false" outlineLevel="0" collapsed="false">
      <c r="A332" s="17" t="s">
        <v>1178</v>
      </c>
      <c r="B332" s="17" t="s">
        <v>1179</v>
      </c>
      <c r="C332" s="17" t="s">
        <v>1180</v>
      </c>
      <c r="D332" s="17" t="s">
        <v>227</v>
      </c>
      <c r="E332" s="17" t="s">
        <v>278</v>
      </c>
      <c r="F332" s="17" t="s">
        <v>279</v>
      </c>
      <c r="G332" s="17" t="s">
        <v>236</v>
      </c>
      <c r="H332" s="21" t="n">
        <v>46068</v>
      </c>
    </row>
    <row r="333" customFormat="false" ht="15" hidden="false" customHeight="false" outlineLevel="0" collapsed="false">
      <c r="A333" s="17" t="s">
        <v>1181</v>
      </c>
      <c r="B333" s="17" t="s">
        <v>1182</v>
      </c>
      <c r="C333" s="17" t="s">
        <v>1183</v>
      </c>
      <c r="D333" s="17" t="s">
        <v>227</v>
      </c>
      <c r="E333" s="17" t="s">
        <v>246</v>
      </c>
      <c r="F333" s="17" t="s">
        <v>247</v>
      </c>
      <c r="G333" s="17" t="s">
        <v>248</v>
      </c>
      <c r="H333" s="21" t="n">
        <v>46106</v>
      </c>
    </row>
    <row r="334" customFormat="false" ht="15" hidden="false" customHeight="false" outlineLevel="0" collapsed="false">
      <c r="A334" s="17" t="s">
        <v>1184</v>
      </c>
      <c r="B334" s="17" t="s">
        <v>1100</v>
      </c>
      <c r="C334" s="17" t="s">
        <v>1185</v>
      </c>
      <c r="D334" s="17" t="s">
        <v>227</v>
      </c>
      <c r="E334" s="17" t="s">
        <v>270</v>
      </c>
      <c r="F334" s="17" t="s">
        <v>271</v>
      </c>
      <c r="G334" s="17" t="s">
        <v>266</v>
      </c>
      <c r="H334" s="21" t="n">
        <v>45691</v>
      </c>
    </row>
    <row r="335" customFormat="false" ht="15" hidden="false" customHeight="false" outlineLevel="0" collapsed="false">
      <c r="A335" s="17" t="s">
        <v>1186</v>
      </c>
      <c r="B335" s="17" t="s">
        <v>1187</v>
      </c>
      <c r="C335" s="17" t="s">
        <v>1188</v>
      </c>
      <c r="D335" s="17" t="s">
        <v>227</v>
      </c>
      <c r="E335" s="17" t="s">
        <v>240</v>
      </c>
      <c r="F335" s="17" t="s">
        <v>241</v>
      </c>
      <c r="G335" s="17" t="s">
        <v>236</v>
      </c>
      <c r="H335" s="21" t="n">
        <v>45574</v>
      </c>
    </row>
    <row r="336" customFormat="false" ht="15" hidden="false" customHeight="false" outlineLevel="0" collapsed="false">
      <c r="A336" s="17" t="s">
        <v>1189</v>
      </c>
      <c r="B336" s="17" t="s">
        <v>616</v>
      </c>
      <c r="C336" s="17" t="s">
        <v>1190</v>
      </c>
      <c r="D336" s="17" t="s">
        <v>245</v>
      </c>
      <c r="E336" s="17" t="s">
        <v>278</v>
      </c>
      <c r="F336" s="17" t="s">
        <v>279</v>
      </c>
      <c r="G336" s="17" t="s">
        <v>236</v>
      </c>
      <c r="H336" s="21" t="n">
        <v>46042</v>
      </c>
    </row>
    <row r="337" customFormat="false" ht="15" hidden="false" customHeight="false" outlineLevel="0" collapsed="false">
      <c r="A337" s="17" t="s">
        <v>1191</v>
      </c>
      <c r="B337" s="17" t="s">
        <v>1192</v>
      </c>
      <c r="C337" s="17" t="s">
        <v>1193</v>
      </c>
      <c r="D337" s="17" t="s">
        <v>227</v>
      </c>
      <c r="E337" s="17" t="s">
        <v>367</v>
      </c>
      <c r="F337" s="17" t="s">
        <v>241</v>
      </c>
      <c r="G337" s="17" t="s">
        <v>236</v>
      </c>
      <c r="H337" s="21" t="n">
        <v>45398</v>
      </c>
    </row>
    <row r="338" customFormat="false" ht="15" hidden="false" customHeight="false" outlineLevel="0" collapsed="false">
      <c r="A338" s="17" t="s">
        <v>1194</v>
      </c>
      <c r="B338" s="17" t="s">
        <v>799</v>
      </c>
      <c r="C338" s="17" t="s">
        <v>1195</v>
      </c>
      <c r="D338" s="17" t="s">
        <v>245</v>
      </c>
      <c r="E338" s="17" t="s">
        <v>278</v>
      </c>
      <c r="F338" s="17" t="s">
        <v>279</v>
      </c>
      <c r="G338" s="17" t="s">
        <v>236</v>
      </c>
      <c r="H338" s="21" t="n">
        <v>46065</v>
      </c>
    </row>
    <row r="339" customFormat="false" ht="15" hidden="false" customHeight="false" outlineLevel="0" collapsed="false">
      <c r="A339" s="17" t="s">
        <v>1196</v>
      </c>
      <c r="B339" s="17" t="s">
        <v>1197</v>
      </c>
      <c r="C339" s="17" t="s">
        <v>1198</v>
      </c>
      <c r="D339" s="17" t="s">
        <v>245</v>
      </c>
      <c r="E339" s="17" t="s">
        <v>348</v>
      </c>
      <c r="F339" s="17" t="s">
        <v>349</v>
      </c>
      <c r="G339" s="17" t="s">
        <v>248</v>
      </c>
      <c r="H339" s="21" t="n">
        <v>46113</v>
      </c>
    </row>
    <row r="340" customFormat="false" ht="15" hidden="false" customHeight="false" outlineLevel="0" collapsed="false">
      <c r="A340" s="17" t="s">
        <v>1199</v>
      </c>
      <c r="B340" s="17" t="s">
        <v>1200</v>
      </c>
      <c r="C340" s="17" t="s">
        <v>1201</v>
      </c>
      <c r="D340" s="17" t="s">
        <v>227</v>
      </c>
      <c r="E340" s="17" t="s">
        <v>270</v>
      </c>
      <c r="F340" s="17" t="s">
        <v>271</v>
      </c>
      <c r="G340" s="17" t="s">
        <v>266</v>
      </c>
      <c r="H340" s="21" t="n">
        <v>46155</v>
      </c>
    </row>
    <row r="341" customFormat="false" ht="15" hidden="false" customHeight="false" outlineLevel="0" collapsed="false">
      <c r="A341" s="17" t="s">
        <v>1202</v>
      </c>
      <c r="B341" s="17" t="s">
        <v>1203</v>
      </c>
      <c r="C341" s="17" t="s">
        <v>1204</v>
      </c>
      <c r="D341" s="17" t="s">
        <v>245</v>
      </c>
      <c r="E341" s="17" t="s">
        <v>278</v>
      </c>
      <c r="F341" s="17" t="s">
        <v>279</v>
      </c>
      <c r="G341" s="17" t="s">
        <v>236</v>
      </c>
      <c r="H341" s="21" t="n">
        <v>45424</v>
      </c>
    </row>
    <row r="342" customFormat="false" ht="15" hidden="false" customHeight="false" outlineLevel="0" collapsed="false">
      <c r="A342" s="17" t="s">
        <v>1205</v>
      </c>
      <c r="B342" s="17" t="s">
        <v>421</v>
      </c>
      <c r="C342" s="17" t="s">
        <v>1206</v>
      </c>
      <c r="D342" s="17" t="s">
        <v>245</v>
      </c>
      <c r="E342" s="17" t="s">
        <v>371</v>
      </c>
      <c r="F342" s="17" t="s">
        <v>372</v>
      </c>
      <c r="G342" s="17" t="s">
        <v>248</v>
      </c>
      <c r="H342" s="21" t="n">
        <v>45427</v>
      </c>
    </row>
    <row r="343" customFormat="false" ht="15" hidden="false" customHeight="false" outlineLevel="0" collapsed="false">
      <c r="A343" s="17" t="s">
        <v>1207</v>
      </c>
      <c r="B343" s="17" t="s">
        <v>736</v>
      </c>
      <c r="C343" s="17" t="s">
        <v>1208</v>
      </c>
      <c r="D343" s="17" t="s">
        <v>227</v>
      </c>
      <c r="E343" s="17" t="s">
        <v>234</v>
      </c>
      <c r="F343" s="17" t="s">
        <v>235</v>
      </c>
      <c r="G343" s="17" t="s">
        <v>236</v>
      </c>
      <c r="H343" s="21" t="n">
        <v>45950</v>
      </c>
    </row>
    <row r="344" customFormat="false" ht="15" hidden="false" customHeight="false" outlineLevel="0" collapsed="false">
      <c r="A344" s="17" t="s">
        <v>1209</v>
      </c>
      <c r="B344" s="17" t="s">
        <v>1210</v>
      </c>
      <c r="C344" s="17" t="s">
        <v>1211</v>
      </c>
      <c r="D344" s="17" t="s">
        <v>245</v>
      </c>
      <c r="E344" s="17" t="s">
        <v>264</v>
      </c>
      <c r="F344" s="17" t="s">
        <v>265</v>
      </c>
      <c r="G344" s="17" t="s">
        <v>266</v>
      </c>
      <c r="H344" s="21" t="n">
        <v>46028</v>
      </c>
    </row>
    <row r="345" customFormat="false" ht="15" hidden="false" customHeight="false" outlineLevel="0" collapsed="false">
      <c r="A345" s="17" t="s">
        <v>1212</v>
      </c>
      <c r="B345" s="17" t="s">
        <v>1213</v>
      </c>
      <c r="C345" s="17" t="s">
        <v>1214</v>
      </c>
      <c r="D345" s="17" t="s">
        <v>227</v>
      </c>
      <c r="E345" s="17" t="s">
        <v>289</v>
      </c>
      <c r="F345" s="17" t="s">
        <v>290</v>
      </c>
      <c r="G345" s="17" t="s">
        <v>266</v>
      </c>
      <c r="H345" s="21" t="n">
        <v>45574</v>
      </c>
    </row>
    <row r="346" customFormat="false" ht="15" hidden="false" customHeight="false" outlineLevel="0" collapsed="false">
      <c r="A346" s="17" t="s">
        <v>1215</v>
      </c>
      <c r="B346" s="17" t="s">
        <v>1216</v>
      </c>
      <c r="C346" s="17" t="s">
        <v>1217</v>
      </c>
      <c r="D346" s="17" t="s">
        <v>227</v>
      </c>
      <c r="E346" s="17" t="s">
        <v>278</v>
      </c>
      <c r="F346" s="17" t="s">
        <v>279</v>
      </c>
      <c r="G346" s="17" t="s">
        <v>236</v>
      </c>
      <c r="H346" s="21" t="n">
        <v>45842</v>
      </c>
    </row>
    <row r="347" customFormat="false" ht="15" hidden="false" customHeight="false" outlineLevel="0" collapsed="false">
      <c r="A347" s="17" t="s">
        <v>1218</v>
      </c>
      <c r="B347" s="17" t="s">
        <v>1219</v>
      </c>
      <c r="C347" s="17" t="s">
        <v>1220</v>
      </c>
      <c r="D347" s="17" t="s">
        <v>227</v>
      </c>
      <c r="E347" s="17" t="s">
        <v>348</v>
      </c>
      <c r="F347" s="17" t="s">
        <v>349</v>
      </c>
      <c r="G347" s="17" t="s">
        <v>248</v>
      </c>
      <c r="H347" s="21" t="n">
        <v>46054</v>
      </c>
    </row>
    <row r="348" customFormat="false" ht="15" hidden="false" customHeight="false" outlineLevel="0" collapsed="false">
      <c r="A348" s="17" t="s">
        <v>1221</v>
      </c>
      <c r="B348" s="17" t="s">
        <v>1222</v>
      </c>
      <c r="C348" s="17" t="s">
        <v>1223</v>
      </c>
      <c r="D348" s="17" t="s">
        <v>227</v>
      </c>
      <c r="E348" s="17" t="s">
        <v>289</v>
      </c>
      <c r="F348" s="17" t="s">
        <v>290</v>
      </c>
      <c r="G348" s="17" t="s">
        <v>266</v>
      </c>
      <c r="H348" s="21" t="n">
        <v>45423</v>
      </c>
    </row>
    <row r="349" customFormat="false" ht="15" hidden="false" customHeight="false" outlineLevel="0" collapsed="false">
      <c r="A349" s="17" t="s">
        <v>1224</v>
      </c>
      <c r="B349" s="17" t="s">
        <v>1225</v>
      </c>
      <c r="C349" s="17" t="s">
        <v>1226</v>
      </c>
      <c r="D349" s="17" t="s">
        <v>245</v>
      </c>
      <c r="E349" s="17" t="s">
        <v>240</v>
      </c>
      <c r="F349" s="17" t="s">
        <v>241</v>
      </c>
      <c r="G349" s="17" t="s">
        <v>236</v>
      </c>
      <c r="H349" s="21" t="n">
        <v>45514</v>
      </c>
    </row>
    <row r="350" customFormat="false" ht="15" hidden="false" customHeight="false" outlineLevel="0" collapsed="false">
      <c r="A350" s="17" t="s">
        <v>1227</v>
      </c>
      <c r="B350" s="17" t="s">
        <v>1228</v>
      </c>
      <c r="C350" s="17" t="s">
        <v>1229</v>
      </c>
      <c r="D350" s="17" t="s">
        <v>245</v>
      </c>
      <c r="E350" s="17" t="s">
        <v>362</v>
      </c>
      <c r="F350" s="17" t="s">
        <v>363</v>
      </c>
      <c r="G350" s="17" t="s">
        <v>230</v>
      </c>
      <c r="H350" s="21" t="n">
        <v>45825</v>
      </c>
    </row>
    <row r="351" customFormat="false" ht="15" hidden="false" customHeight="false" outlineLevel="0" collapsed="false">
      <c r="A351" s="17" t="s">
        <v>1230</v>
      </c>
      <c r="B351" s="17" t="s">
        <v>1197</v>
      </c>
      <c r="C351" s="17" t="s">
        <v>1231</v>
      </c>
      <c r="D351" s="17" t="s">
        <v>245</v>
      </c>
      <c r="E351" s="17" t="s">
        <v>362</v>
      </c>
      <c r="F351" s="17" t="s">
        <v>363</v>
      </c>
      <c r="G351" s="17" t="s">
        <v>230</v>
      </c>
      <c r="H351" s="21" t="n">
        <v>45549</v>
      </c>
    </row>
    <row r="352" customFormat="false" ht="15" hidden="false" customHeight="false" outlineLevel="0" collapsed="false">
      <c r="A352" s="17" t="s">
        <v>1232</v>
      </c>
      <c r="B352" s="17" t="s">
        <v>256</v>
      </c>
      <c r="C352" s="17" t="s">
        <v>1233</v>
      </c>
      <c r="D352" s="17" t="s">
        <v>245</v>
      </c>
      <c r="E352" s="17" t="s">
        <v>278</v>
      </c>
      <c r="F352" s="17" t="s">
        <v>279</v>
      </c>
      <c r="G352" s="17" t="s">
        <v>236</v>
      </c>
      <c r="H352" s="21" t="n">
        <v>45783</v>
      </c>
    </row>
    <row r="353" customFormat="false" ht="15" hidden="false" customHeight="false" outlineLevel="0" collapsed="false">
      <c r="A353" s="17" t="s">
        <v>1234</v>
      </c>
      <c r="B353" s="17" t="s">
        <v>337</v>
      </c>
      <c r="C353" s="17" t="s">
        <v>1235</v>
      </c>
      <c r="D353" s="17" t="s">
        <v>245</v>
      </c>
      <c r="E353" s="17" t="s">
        <v>240</v>
      </c>
      <c r="F353" s="17" t="s">
        <v>241</v>
      </c>
      <c r="G353" s="17" t="s">
        <v>236</v>
      </c>
      <c r="H353" s="21" t="n">
        <v>45485</v>
      </c>
    </row>
    <row r="354" customFormat="false" ht="15" hidden="false" customHeight="false" outlineLevel="0" collapsed="false">
      <c r="A354" s="17" t="s">
        <v>1236</v>
      </c>
      <c r="B354" s="17" t="s">
        <v>966</v>
      </c>
      <c r="C354" s="17" t="s">
        <v>1237</v>
      </c>
      <c r="D354" s="17" t="s">
        <v>227</v>
      </c>
      <c r="E354" s="17" t="s">
        <v>228</v>
      </c>
      <c r="F354" s="17" t="s">
        <v>229</v>
      </c>
      <c r="G354" s="17" t="s">
        <v>230</v>
      </c>
      <c r="H354" s="21" t="n">
        <v>45682</v>
      </c>
    </row>
    <row r="355" customFormat="false" ht="15" hidden="false" customHeight="false" outlineLevel="0" collapsed="false">
      <c r="A355" s="17" t="s">
        <v>1238</v>
      </c>
      <c r="B355" s="17" t="s">
        <v>1239</v>
      </c>
      <c r="C355" s="17" t="s">
        <v>1240</v>
      </c>
      <c r="D355" s="17" t="s">
        <v>245</v>
      </c>
      <c r="E355" s="17" t="s">
        <v>289</v>
      </c>
      <c r="F355" s="17" t="s">
        <v>290</v>
      </c>
      <c r="G355" s="17" t="s">
        <v>266</v>
      </c>
      <c r="H355" s="21" t="n">
        <v>45499</v>
      </c>
    </row>
    <row r="356" customFormat="false" ht="15" hidden="false" customHeight="false" outlineLevel="0" collapsed="false">
      <c r="A356" s="17" t="s">
        <v>1241</v>
      </c>
      <c r="B356" s="17" t="s">
        <v>1242</v>
      </c>
      <c r="C356" s="17" t="s">
        <v>1243</v>
      </c>
      <c r="D356" s="17" t="s">
        <v>227</v>
      </c>
      <c r="E356" s="17" t="s">
        <v>278</v>
      </c>
      <c r="F356" s="17" t="s">
        <v>279</v>
      </c>
      <c r="G356" s="17" t="s">
        <v>236</v>
      </c>
      <c r="H356" s="21" t="n">
        <v>45286</v>
      </c>
    </row>
    <row r="357" customFormat="false" ht="15" hidden="false" customHeight="false" outlineLevel="0" collapsed="false">
      <c r="A357" s="17" t="s">
        <v>1244</v>
      </c>
      <c r="B357" s="17" t="s">
        <v>724</v>
      </c>
      <c r="C357" s="17" t="s">
        <v>1245</v>
      </c>
      <c r="D357" s="17" t="s">
        <v>227</v>
      </c>
      <c r="E357" s="17" t="s">
        <v>362</v>
      </c>
      <c r="F357" s="17" t="s">
        <v>363</v>
      </c>
      <c r="G357" s="17" t="s">
        <v>230</v>
      </c>
      <c r="H357" s="21" t="n">
        <v>45923</v>
      </c>
    </row>
    <row r="358" customFormat="false" ht="15" hidden="false" customHeight="false" outlineLevel="0" collapsed="false">
      <c r="A358" s="17" t="s">
        <v>1246</v>
      </c>
      <c r="B358" s="17" t="s">
        <v>1182</v>
      </c>
      <c r="C358" s="17" t="s">
        <v>1247</v>
      </c>
      <c r="D358" s="17" t="s">
        <v>227</v>
      </c>
      <c r="E358" s="17" t="s">
        <v>240</v>
      </c>
      <c r="F358" s="17" t="s">
        <v>241</v>
      </c>
      <c r="G358" s="17" t="s">
        <v>236</v>
      </c>
      <c r="H358" s="21" t="n">
        <v>45551</v>
      </c>
    </row>
    <row r="359" customFormat="false" ht="15" hidden="false" customHeight="false" outlineLevel="0" collapsed="false">
      <c r="A359" s="17" t="s">
        <v>1248</v>
      </c>
      <c r="B359" s="17" t="s">
        <v>1249</v>
      </c>
      <c r="C359" s="17" t="s">
        <v>1250</v>
      </c>
      <c r="D359" s="17" t="s">
        <v>227</v>
      </c>
      <c r="E359" s="17" t="s">
        <v>348</v>
      </c>
      <c r="F359" s="17" t="s">
        <v>349</v>
      </c>
      <c r="G359" s="17" t="s">
        <v>248</v>
      </c>
      <c r="H359" s="21" t="n">
        <v>45738</v>
      </c>
    </row>
    <row r="360" customFormat="false" ht="15" hidden="false" customHeight="false" outlineLevel="0" collapsed="false">
      <c r="A360" s="17" t="s">
        <v>1251</v>
      </c>
      <c r="B360" s="17" t="s">
        <v>464</v>
      </c>
      <c r="C360" s="17" t="s">
        <v>1252</v>
      </c>
      <c r="D360" s="17" t="s">
        <v>227</v>
      </c>
      <c r="E360" s="17" t="s">
        <v>240</v>
      </c>
      <c r="F360" s="17" t="s">
        <v>241</v>
      </c>
      <c r="G360" s="17" t="s">
        <v>236</v>
      </c>
      <c r="H360" s="21" t="n">
        <v>45339</v>
      </c>
    </row>
    <row r="361" customFormat="false" ht="15" hidden="false" customHeight="false" outlineLevel="0" collapsed="false">
      <c r="A361" s="17" t="s">
        <v>1253</v>
      </c>
      <c r="B361" s="17" t="s">
        <v>702</v>
      </c>
      <c r="C361" s="17" t="s">
        <v>1254</v>
      </c>
      <c r="D361" s="17" t="s">
        <v>245</v>
      </c>
      <c r="E361" s="17" t="s">
        <v>367</v>
      </c>
      <c r="F361" s="17" t="s">
        <v>241</v>
      </c>
      <c r="G361" s="17" t="s">
        <v>236</v>
      </c>
      <c r="H361" s="21" t="n">
        <v>45411</v>
      </c>
    </row>
    <row r="362" customFormat="false" ht="15" hidden="false" customHeight="false" outlineLevel="0" collapsed="false">
      <c r="A362" s="17" t="s">
        <v>1255</v>
      </c>
      <c r="B362" s="17" t="s">
        <v>1256</v>
      </c>
      <c r="C362" s="17" t="s">
        <v>1257</v>
      </c>
      <c r="D362" s="17" t="s">
        <v>227</v>
      </c>
      <c r="E362" s="17" t="s">
        <v>240</v>
      </c>
      <c r="F362" s="17" t="s">
        <v>241</v>
      </c>
      <c r="G362" s="17" t="s">
        <v>236</v>
      </c>
      <c r="H362" s="21" t="n">
        <v>45553</v>
      </c>
    </row>
    <row r="363" customFormat="false" ht="15" hidden="false" customHeight="false" outlineLevel="0" collapsed="false">
      <c r="A363" s="17" t="s">
        <v>1258</v>
      </c>
      <c r="B363" s="17" t="s">
        <v>439</v>
      </c>
      <c r="C363" s="17" t="s">
        <v>1259</v>
      </c>
      <c r="D363" s="17" t="s">
        <v>245</v>
      </c>
      <c r="E363" s="17" t="s">
        <v>240</v>
      </c>
      <c r="F363" s="17" t="s">
        <v>241</v>
      </c>
      <c r="G363" s="17" t="s">
        <v>236</v>
      </c>
      <c r="H363" s="21" t="n">
        <v>45502</v>
      </c>
    </row>
    <row r="364" customFormat="false" ht="15" hidden="false" customHeight="false" outlineLevel="0" collapsed="false">
      <c r="A364" s="17" t="s">
        <v>1260</v>
      </c>
      <c r="B364" s="17" t="s">
        <v>346</v>
      </c>
      <c r="C364" s="17" t="s">
        <v>1261</v>
      </c>
      <c r="D364" s="17" t="s">
        <v>227</v>
      </c>
      <c r="E364" s="17" t="s">
        <v>234</v>
      </c>
      <c r="F364" s="17" t="s">
        <v>235</v>
      </c>
      <c r="G364" s="17" t="s">
        <v>236</v>
      </c>
      <c r="H364" s="21" t="n">
        <v>45371</v>
      </c>
    </row>
    <row r="365" customFormat="false" ht="15" hidden="false" customHeight="false" outlineLevel="0" collapsed="false">
      <c r="A365" s="17" t="s">
        <v>1262</v>
      </c>
      <c r="B365" s="17" t="s">
        <v>1263</v>
      </c>
      <c r="C365" s="17" t="s">
        <v>1264</v>
      </c>
      <c r="D365" s="17" t="s">
        <v>227</v>
      </c>
      <c r="E365" s="17" t="s">
        <v>289</v>
      </c>
      <c r="F365" s="17" t="s">
        <v>290</v>
      </c>
      <c r="G365" s="17" t="s">
        <v>266</v>
      </c>
      <c r="H365" s="21" t="n">
        <v>45905</v>
      </c>
    </row>
    <row r="366" customFormat="false" ht="15" hidden="false" customHeight="false" outlineLevel="0" collapsed="false">
      <c r="A366" s="17" t="s">
        <v>1265</v>
      </c>
      <c r="B366" s="17" t="s">
        <v>790</v>
      </c>
      <c r="C366" s="17" t="s">
        <v>1266</v>
      </c>
      <c r="D366" s="17" t="s">
        <v>227</v>
      </c>
      <c r="E366" s="17" t="s">
        <v>367</v>
      </c>
      <c r="F366" s="17" t="s">
        <v>241</v>
      </c>
      <c r="G366" s="17" t="s">
        <v>236</v>
      </c>
      <c r="H366" s="21" t="n">
        <v>45405</v>
      </c>
    </row>
    <row r="367" customFormat="false" ht="15" hidden="false" customHeight="false" outlineLevel="0" collapsed="false">
      <c r="A367" s="17" t="s">
        <v>1267</v>
      </c>
      <c r="B367" s="17" t="s">
        <v>1268</v>
      </c>
      <c r="C367" s="17" t="s">
        <v>1269</v>
      </c>
      <c r="D367" s="17" t="s">
        <v>227</v>
      </c>
      <c r="E367" s="17" t="s">
        <v>240</v>
      </c>
      <c r="F367" s="17" t="s">
        <v>241</v>
      </c>
      <c r="G367" s="17" t="s">
        <v>236</v>
      </c>
      <c r="H367" s="21" t="n">
        <v>45619</v>
      </c>
    </row>
    <row r="368" customFormat="false" ht="15" hidden="false" customHeight="false" outlineLevel="0" collapsed="false">
      <c r="A368" s="17" t="s">
        <v>1270</v>
      </c>
      <c r="B368" s="17" t="s">
        <v>262</v>
      </c>
      <c r="C368" s="17" t="s">
        <v>1271</v>
      </c>
      <c r="D368" s="17" t="s">
        <v>245</v>
      </c>
      <c r="E368" s="17" t="s">
        <v>234</v>
      </c>
      <c r="F368" s="17" t="s">
        <v>235</v>
      </c>
      <c r="G368" s="17" t="s">
        <v>236</v>
      </c>
      <c r="H368" s="21" t="n">
        <v>45938</v>
      </c>
    </row>
    <row r="369" customFormat="false" ht="15" hidden="false" customHeight="false" outlineLevel="0" collapsed="false">
      <c r="A369" s="17" t="s">
        <v>1272</v>
      </c>
      <c r="B369" s="17" t="s">
        <v>1273</v>
      </c>
      <c r="C369" s="17" t="s">
        <v>1274</v>
      </c>
      <c r="D369" s="17" t="s">
        <v>245</v>
      </c>
      <c r="E369" s="17" t="s">
        <v>388</v>
      </c>
      <c r="F369" s="17" t="s">
        <v>389</v>
      </c>
      <c r="G369" s="17" t="s">
        <v>302</v>
      </c>
      <c r="H369" s="21" t="n">
        <v>45327</v>
      </c>
    </row>
    <row r="370" customFormat="false" ht="15" hidden="false" customHeight="false" outlineLevel="0" collapsed="false">
      <c r="A370" s="17" t="s">
        <v>1275</v>
      </c>
      <c r="B370" s="17" t="s">
        <v>403</v>
      </c>
      <c r="C370" s="17" t="s">
        <v>1276</v>
      </c>
      <c r="D370" s="17" t="s">
        <v>227</v>
      </c>
      <c r="E370" s="17" t="s">
        <v>289</v>
      </c>
      <c r="F370" s="17" t="s">
        <v>290</v>
      </c>
      <c r="G370" s="17" t="s">
        <v>266</v>
      </c>
      <c r="H370" s="21" t="n">
        <v>45777</v>
      </c>
    </row>
    <row r="371" customFormat="false" ht="15" hidden="false" customHeight="false" outlineLevel="0" collapsed="false">
      <c r="A371" s="17" t="s">
        <v>1277</v>
      </c>
      <c r="B371" s="17" t="s">
        <v>509</v>
      </c>
      <c r="C371" s="17" t="s">
        <v>1278</v>
      </c>
      <c r="D371" s="17" t="s">
        <v>245</v>
      </c>
      <c r="E371" s="17" t="s">
        <v>362</v>
      </c>
      <c r="F371" s="17" t="s">
        <v>363</v>
      </c>
      <c r="G371" s="17" t="s">
        <v>230</v>
      </c>
      <c r="H371" s="21" t="n">
        <v>45302</v>
      </c>
    </row>
    <row r="372" customFormat="false" ht="15" hidden="false" customHeight="false" outlineLevel="0" collapsed="false">
      <c r="A372" s="17" t="s">
        <v>1279</v>
      </c>
      <c r="B372" s="17" t="s">
        <v>1280</v>
      </c>
      <c r="C372" s="17" t="s">
        <v>1281</v>
      </c>
      <c r="D372" s="17" t="s">
        <v>227</v>
      </c>
      <c r="E372" s="17" t="s">
        <v>367</v>
      </c>
      <c r="F372" s="17" t="s">
        <v>241</v>
      </c>
      <c r="G372" s="17" t="s">
        <v>236</v>
      </c>
      <c r="H372" s="21" t="n">
        <v>45274</v>
      </c>
    </row>
    <row r="373" customFormat="false" ht="15" hidden="false" customHeight="false" outlineLevel="0" collapsed="false">
      <c r="A373" s="17" t="s">
        <v>1282</v>
      </c>
      <c r="B373" s="17" t="s">
        <v>1080</v>
      </c>
      <c r="C373" s="17" t="s">
        <v>1283</v>
      </c>
      <c r="D373" s="17" t="s">
        <v>227</v>
      </c>
      <c r="E373" s="17" t="s">
        <v>278</v>
      </c>
      <c r="F373" s="17" t="s">
        <v>279</v>
      </c>
      <c r="G373" s="17" t="s">
        <v>236</v>
      </c>
      <c r="H373" s="21" t="n">
        <v>46008</v>
      </c>
    </row>
    <row r="374" customFormat="false" ht="15" hidden="false" customHeight="false" outlineLevel="0" collapsed="false">
      <c r="A374" s="17" t="s">
        <v>1284</v>
      </c>
      <c r="B374" s="17" t="s">
        <v>1285</v>
      </c>
      <c r="C374" s="17" t="s">
        <v>1286</v>
      </c>
      <c r="D374" s="17" t="s">
        <v>245</v>
      </c>
      <c r="E374" s="17" t="s">
        <v>246</v>
      </c>
      <c r="F374" s="17" t="s">
        <v>247</v>
      </c>
      <c r="G374" s="17" t="s">
        <v>248</v>
      </c>
      <c r="H374" s="21" t="n">
        <v>45598</v>
      </c>
    </row>
    <row r="375" customFormat="false" ht="15" hidden="false" customHeight="false" outlineLevel="0" collapsed="false">
      <c r="A375" s="17" t="s">
        <v>1287</v>
      </c>
      <c r="B375" s="17" t="s">
        <v>913</v>
      </c>
      <c r="C375" s="17" t="s">
        <v>1288</v>
      </c>
      <c r="D375" s="17" t="s">
        <v>245</v>
      </c>
      <c r="E375" s="17" t="s">
        <v>278</v>
      </c>
      <c r="F375" s="17" t="s">
        <v>279</v>
      </c>
      <c r="G375" s="17" t="s">
        <v>236</v>
      </c>
      <c r="H375" s="21" t="n">
        <v>45604</v>
      </c>
    </row>
    <row r="376" customFormat="false" ht="15" hidden="false" customHeight="false" outlineLevel="0" collapsed="false">
      <c r="A376" s="17" t="s">
        <v>1289</v>
      </c>
      <c r="B376" s="17" t="s">
        <v>1290</v>
      </c>
      <c r="C376" s="17" t="s">
        <v>1291</v>
      </c>
      <c r="D376" s="17" t="s">
        <v>245</v>
      </c>
      <c r="E376" s="17" t="s">
        <v>300</v>
      </c>
      <c r="F376" s="17" t="s">
        <v>301</v>
      </c>
      <c r="G376" s="17" t="s">
        <v>302</v>
      </c>
      <c r="H376" s="21" t="n">
        <v>45748</v>
      </c>
    </row>
    <row r="377" customFormat="false" ht="15" hidden="false" customHeight="false" outlineLevel="0" collapsed="false">
      <c r="A377" s="17" t="s">
        <v>1292</v>
      </c>
      <c r="B377" s="17" t="s">
        <v>1293</v>
      </c>
      <c r="C377" s="17" t="s">
        <v>1294</v>
      </c>
      <c r="D377" s="17" t="s">
        <v>245</v>
      </c>
      <c r="E377" s="17" t="s">
        <v>240</v>
      </c>
      <c r="F377" s="17" t="s">
        <v>241</v>
      </c>
      <c r="G377" s="17" t="s">
        <v>236</v>
      </c>
      <c r="H377" s="21" t="n">
        <v>46052</v>
      </c>
    </row>
    <row r="378" customFormat="false" ht="15" hidden="false" customHeight="false" outlineLevel="0" collapsed="false">
      <c r="A378" s="17" t="s">
        <v>1295</v>
      </c>
      <c r="B378" s="17" t="s">
        <v>1296</v>
      </c>
      <c r="C378" s="17" t="s">
        <v>1297</v>
      </c>
      <c r="D378" s="17" t="s">
        <v>227</v>
      </c>
      <c r="E378" s="17" t="s">
        <v>278</v>
      </c>
      <c r="F378" s="17" t="s">
        <v>279</v>
      </c>
      <c r="G378" s="17" t="s">
        <v>236</v>
      </c>
      <c r="H378" s="21" t="n">
        <v>45302</v>
      </c>
    </row>
    <row r="379" customFormat="false" ht="15" hidden="false" customHeight="false" outlineLevel="0" collapsed="false">
      <c r="A379" s="17" t="s">
        <v>1298</v>
      </c>
      <c r="B379" s="17" t="s">
        <v>1299</v>
      </c>
      <c r="C379" s="17" t="s">
        <v>1300</v>
      </c>
      <c r="D379" s="17" t="s">
        <v>245</v>
      </c>
      <c r="E379" s="17" t="s">
        <v>278</v>
      </c>
      <c r="F379" s="17" t="s">
        <v>279</v>
      </c>
      <c r="G379" s="17" t="s">
        <v>236</v>
      </c>
      <c r="H379" s="21" t="n">
        <v>45575</v>
      </c>
    </row>
    <row r="380" customFormat="false" ht="15" hidden="false" customHeight="false" outlineLevel="0" collapsed="false">
      <c r="A380" s="17" t="s">
        <v>1301</v>
      </c>
      <c r="B380" s="17" t="s">
        <v>1302</v>
      </c>
      <c r="C380" s="17" t="s">
        <v>1303</v>
      </c>
      <c r="D380" s="17" t="s">
        <v>227</v>
      </c>
      <c r="E380" s="17" t="s">
        <v>300</v>
      </c>
      <c r="F380" s="17" t="s">
        <v>301</v>
      </c>
      <c r="G380" s="17" t="s">
        <v>302</v>
      </c>
      <c r="H380" s="21" t="n">
        <v>45814</v>
      </c>
    </row>
    <row r="381" customFormat="false" ht="15" hidden="false" customHeight="false" outlineLevel="0" collapsed="false">
      <c r="A381" s="17" t="s">
        <v>1304</v>
      </c>
      <c r="B381" s="17" t="s">
        <v>1305</v>
      </c>
      <c r="C381" s="17" t="s">
        <v>1306</v>
      </c>
      <c r="D381" s="17" t="s">
        <v>227</v>
      </c>
      <c r="E381" s="17" t="s">
        <v>240</v>
      </c>
      <c r="F381" s="17" t="s">
        <v>241</v>
      </c>
      <c r="G381" s="17" t="s">
        <v>236</v>
      </c>
      <c r="H381" s="21" t="n">
        <v>45920</v>
      </c>
    </row>
    <row r="382" customFormat="false" ht="15" hidden="false" customHeight="false" outlineLevel="0" collapsed="false">
      <c r="A382" s="17" t="s">
        <v>1307</v>
      </c>
      <c r="B382" s="17" t="s">
        <v>1308</v>
      </c>
      <c r="C382" s="17" t="s">
        <v>1309</v>
      </c>
      <c r="D382" s="17" t="s">
        <v>245</v>
      </c>
      <c r="E382" s="17" t="s">
        <v>278</v>
      </c>
      <c r="F382" s="17" t="s">
        <v>279</v>
      </c>
      <c r="G382" s="17" t="s">
        <v>236</v>
      </c>
      <c r="H382" s="21" t="n">
        <v>46057</v>
      </c>
    </row>
    <row r="383" customFormat="false" ht="15" hidden="false" customHeight="false" outlineLevel="0" collapsed="false">
      <c r="A383" s="17" t="s">
        <v>1310</v>
      </c>
      <c r="B383" s="17" t="s">
        <v>1311</v>
      </c>
      <c r="C383" s="17" t="s">
        <v>1312</v>
      </c>
      <c r="D383" s="17" t="s">
        <v>245</v>
      </c>
      <c r="E383" s="17" t="s">
        <v>278</v>
      </c>
      <c r="F383" s="17" t="s">
        <v>279</v>
      </c>
      <c r="G383" s="17" t="s">
        <v>236</v>
      </c>
      <c r="H383" s="21" t="n">
        <v>46076</v>
      </c>
    </row>
    <row r="384" customFormat="false" ht="15" hidden="false" customHeight="false" outlineLevel="0" collapsed="false">
      <c r="A384" s="17" t="s">
        <v>1313</v>
      </c>
      <c r="B384" s="17" t="s">
        <v>1314</v>
      </c>
      <c r="C384" s="17" t="s">
        <v>1315</v>
      </c>
      <c r="D384" s="17" t="s">
        <v>227</v>
      </c>
      <c r="E384" s="17" t="s">
        <v>228</v>
      </c>
      <c r="F384" s="17" t="s">
        <v>229</v>
      </c>
      <c r="G384" s="17" t="s">
        <v>230</v>
      </c>
      <c r="H384" s="21" t="n">
        <v>46019</v>
      </c>
    </row>
    <row r="385" customFormat="false" ht="15" hidden="false" customHeight="false" outlineLevel="0" collapsed="false">
      <c r="A385" s="17" t="s">
        <v>1316</v>
      </c>
      <c r="B385" s="17" t="s">
        <v>1317</v>
      </c>
      <c r="C385" s="17" t="s">
        <v>1318</v>
      </c>
      <c r="D385" s="17" t="s">
        <v>227</v>
      </c>
      <c r="E385" s="17" t="s">
        <v>278</v>
      </c>
      <c r="F385" s="17" t="s">
        <v>279</v>
      </c>
      <c r="G385" s="17" t="s">
        <v>236</v>
      </c>
      <c r="H385" s="21" t="n">
        <v>45449</v>
      </c>
    </row>
    <row r="386" customFormat="false" ht="15" hidden="false" customHeight="false" outlineLevel="0" collapsed="false">
      <c r="A386" s="17" t="s">
        <v>1319</v>
      </c>
      <c r="B386" s="17" t="s">
        <v>1320</v>
      </c>
      <c r="C386" s="17" t="s">
        <v>1321</v>
      </c>
      <c r="D386" s="17" t="s">
        <v>227</v>
      </c>
      <c r="E386" s="17" t="s">
        <v>278</v>
      </c>
      <c r="F386" s="17" t="s">
        <v>279</v>
      </c>
      <c r="G386" s="17" t="s">
        <v>236</v>
      </c>
      <c r="H386" s="21" t="n">
        <v>46074</v>
      </c>
    </row>
    <row r="387" customFormat="false" ht="15" hidden="false" customHeight="false" outlineLevel="0" collapsed="false">
      <c r="A387" s="17" t="s">
        <v>1322</v>
      </c>
      <c r="B387" s="17" t="s">
        <v>569</v>
      </c>
      <c r="C387" s="17" t="s">
        <v>1323</v>
      </c>
      <c r="D387" s="17" t="s">
        <v>227</v>
      </c>
      <c r="E387" s="17" t="s">
        <v>371</v>
      </c>
      <c r="F387" s="17" t="s">
        <v>372</v>
      </c>
      <c r="G387" s="17" t="s">
        <v>248</v>
      </c>
      <c r="H387" s="21" t="n">
        <v>46002</v>
      </c>
    </row>
    <row r="388" customFormat="false" ht="15" hidden="false" customHeight="false" outlineLevel="0" collapsed="false">
      <c r="A388" s="17" t="s">
        <v>1324</v>
      </c>
      <c r="B388" s="17" t="s">
        <v>1325</v>
      </c>
      <c r="C388" s="17" t="s">
        <v>1326</v>
      </c>
      <c r="D388" s="17" t="s">
        <v>227</v>
      </c>
      <c r="E388" s="17" t="s">
        <v>234</v>
      </c>
      <c r="F388" s="17" t="s">
        <v>235</v>
      </c>
      <c r="G388" s="17" t="s">
        <v>236</v>
      </c>
      <c r="H388" s="21" t="n">
        <v>46100</v>
      </c>
    </row>
    <row r="389" customFormat="false" ht="15" hidden="false" customHeight="false" outlineLevel="0" collapsed="false">
      <c r="A389" s="17" t="s">
        <v>1327</v>
      </c>
      <c r="B389" s="17" t="s">
        <v>1328</v>
      </c>
      <c r="C389" s="17" t="s">
        <v>1329</v>
      </c>
      <c r="D389" s="17" t="s">
        <v>245</v>
      </c>
      <c r="E389" s="17" t="s">
        <v>278</v>
      </c>
      <c r="F389" s="17" t="s">
        <v>279</v>
      </c>
      <c r="G389" s="17" t="s">
        <v>236</v>
      </c>
      <c r="H389" s="21" t="n">
        <v>45363</v>
      </c>
    </row>
    <row r="390" customFormat="false" ht="15" hidden="false" customHeight="false" outlineLevel="0" collapsed="false">
      <c r="A390" s="17" t="s">
        <v>1330</v>
      </c>
      <c r="B390" s="17" t="s">
        <v>804</v>
      </c>
      <c r="C390" s="17" t="s">
        <v>1331</v>
      </c>
      <c r="D390" s="17" t="s">
        <v>245</v>
      </c>
      <c r="E390" s="17" t="s">
        <v>270</v>
      </c>
      <c r="F390" s="17" t="s">
        <v>271</v>
      </c>
      <c r="G390" s="17" t="s">
        <v>266</v>
      </c>
      <c r="H390" s="21" t="n">
        <v>45571</v>
      </c>
    </row>
    <row r="391" customFormat="false" ht="15" hidden="false" customHeight="false" outlineLevel="0" collapsed="false">
      <c r="A391" s="17" t="s">
        <v>1332</v>
      </c>
      <c r="B391" s="17" t="s">
        <v>464</v>
      </c>
      <c r="C391" s="17" t="s">
        <v>1333</v>
      </c>
      <c r="D391" s="17" t="s">
        <v>227</v>
      </c>
      <c r="E391" s="17" t="s">
        <v>246</v>
      </c>
      <c r="F391" s="17" t="s">
        <v>247</v>
      </c>
      <c r="G391" s="17" t="s">
        <v>248</v>
      </c>
      <c r="H391" s="21" t="n">
        <v>45428</v>
      </c>
    </row>
    <row r="392" customFormat="false" ht="15" hidden="false" customHeight="false" outlineLevel="0" collapsed="false">
      <c r="A392" s="17" t="s">
        <v>1334</v>
      </c>
      <c r="B392" s="17" t="s">
        <v>966</v>
      </c>
      <c r="C392" s="17" t="s">
        <v>1335</v>
      </c>
      <c r="D392" s="17" t="s">
        <v>227</v>
      </c>
      <c r="E392" s="17" t="s">
        <v>234</v>
      </c>
      <c r="F392" s="17" t="s">
        <v>235</v>
      </c>
      <c r="G392" s="17" t="s">
        <v>236</v>
      </c>
      <c r="H392" s="21" t="n">
        <v>46002</v>
      </c>
    </row>
    <row r="393" customFormat="false" ht="15" hidden="false" customHeight="false" outlineLevel="0" collapsed="false">
      <c r="A393" s="17" t="s">
        <v>1336</v>
      </c>
      <c r="B393" s="17" t="s">
        <v>1337</v>
      </c>
      <c r="C393" s="17" t="s">
        <v>1338</v>
      </c>
      <c r="D393" s="17" t="s">
        <v>227</v>
      </c>
      <c r="E393" s="17" t="s">
        <v>300</v>
      </c>
      <c r="F393" s="17" t="s">
        <v>301</v>
      </c>
      <c r="G393" s="17" t="s">
        <v>302</v>
      </c>
      <c r="H393" s="21" t="n">
        <v>45539</v>
      </c>
    </row>
    <row r="394" customFormat="false" ht="15" hidden="false" customHeight="false" outlineLevel="0" collapsed="false">
      <c r="A394" s="17" t="s">
        <v>1339</v>
      </c>
      <c r="B394" s="17" t="s">
        <v>322</v>
      </c>
      <c r="C394" s="17" t="s">
        <v>1340</v>
      </c>
      <c r="D394" s="17" t="s">
        <v>245</v>
      </c>
      <c r="E394" s="17" t="s">
        <v>246</v>
      </c>
      <c r="F394" s="17" t="s">
        <v>247</v>
      </c>
      <c r="G394" s="17" t="s">
        <v>248</v>
      </c>
      <c r="H394" s="21" t="n">
        <v>45673</v>
      </c>
    </row>
    <row r="395" customFormat="false" ht="15" hidden="false" customHeight="false" outlineLevel="0" collapsed="false">
      <c r="A395" s="17" t="s">
        <v>1341</v>
      </c>
      <c r="B395" s="17" t="s">
        <v>880</v>
      </c>
      <c r="C395" s="17" t="s">
        <v>1342</v>
      </c>
      <c r="D395" s="17" t="s">
        <v>227</v>
      </c>
      <c r="E395" s="17" t="s">
        <v>371</v>
      </c>
      <c r="F395" s="17" t="s">
        <v>372</v>
      </c>
      <c r="G395" s="17" t="s">
        <v>248</v>
      </c>
      <c r="H395" s="21" t="n">
        <v>45953</v>
      </c>
    </row>
    <row r="396" customFormat="false" ht="15" hidden="false" customHeight="false" outlineLevel="0" collapsed="false">
      <c r="A396" s="17" t="s">
        <v>1343</v>
      </c>
      <c r="B396" s="17" t="s">
        <v>669</v>
      </c>
      <c r="C396" s="17" t="s">
        <v>1344</v>
      </c>
      <c r="D396" s="17" t="s">
        <v>245</v>
      </c>
      <c r="E396" s="17" t="s">
        <v>240</v>
      </c>
      <c r="F396" s="17" t="s">
        <v>241</v>
      </c>
      <c r="G396" s="17" t="s">
        <v>236</v>
      </c>
      <c r="H396" s="21" t="n">
        <v>45880</v>
      </c>
    </row>
    <row r="397" customFormat="false" ht="15" hidden="false" customHeight="false" outlineLevel="0" collapsed="false">
      <c r="A397" s="17" t="s">
        <v>1345</v>
      </c>
      <c r="B397" s="17" t="s">
        <v>736</v>
      </c>
      <c r="C397" s="17" t="s">
        <v>1346</v>
      </c>
      <c r="D397" s="17" t="s">
        <v>227</v>
      </c>
      <c r="E397" s="17" t="s">
        <v>240</v>
      </c>
      <c r="F397" s="17" t="s">
        <v>241</v>
      </c>
      <c r="G397" s="17" t="s">
        <v>236</v>
      </c>
      <c r="H397" s="21" t="n">
        <v>45499</v>
      </c>
    </row>
    <row r="398" customFormat="false" ht="15" hidden="false" customHeight="false" outlineLevel="0" collapsed="false">
      <c r="A398" s="17" t="s">
        <v>1347</v>
      </c>
      <c r="B398" s="17" t="s">
        <v>1348</v>
      </c>
      <c r="C398" s="17" t="s">
        <v>1349</v>
      </c>
      <c r="D398" s="17" t="s">
        <v>227</v>
      </c>
      <c r="E398" s="17" t="s">
        <v>234</v>
      </c>
      <c r="F398" s="17" t="s">
        <v>235</v>
      </c>
      <c r="G398" s="17" t="s">
        <v>236</v>
      </c>
      <c r="H398" s="21" t="n">
        <v>45838</v>
      </c>
    </row>
    <row r="399" customFormat="false" ht="15" hidden="false" customHeight="false" outlineLevel="0" collapsed="false">
      <c r="A399" s="17" t="s">
        <v>1350</v>
      </c>
      <c r="B399" s="17" t="s">
        <v>1351</v>
      </c>
      <c r="C399" s="17" t="s">
        <v>1352</v>
      </c>
      <c r="D399" s="17" t="s">
        <v>245</v>
      </c>
      <c r="E399" s="17" t="s">
        <v>240</v>
      </c>
      <c r="F399" s="17" t="s">
        <v>241</v>
      </c>
      <c r="G399" s="17" t="s">
        <v>236</v>
      </c>
      <c r="H399" s="21" t="n">
        <v>45718</v>
      </c>
    </row>
    <row r="400" customFormat="false" ht="15" hidden="false" customHeight="false" outlineLevel="0" collapsed="false">
      <c r="A400" s="17" t="s">
        <v>1353</v>
      </c>
      <c r="B400" s="17" t="s">
        <v>1348</v>
      </c>
      <c r="C400" s="17" t="s">
        <v>1354</v>
      </c>
      <c r="D400" s="17" t="s">
        <v>227</v>
      </c>
      <c r="E400" s="17" t="s">
        <v>234</v>
      </c>
      <c r="F400" s="17" t="s">
        <v>235</v>
      </c>
      <c r="G400" s="17" t="s">
        <v>236</v>
      </c>
      <c r="H400" s="21" t="n">
        <v>45336</v>
      </c>
    </row>
    <row r="401" customFormat="false" ht="15" hidden="false" customHeight="false" outlineLevel="0" collapsed="false">
      <c r="A401" s="17" t="s">
        <v>1355</v>
      </c>
      <c r="B401" s="17" t="s">
        <v>1356</v>
      </c>
      <c r="C401" s="17" t="s">
        <v>1357</v>
      </c>
      <c r="D401" s="17" t="s">
        <v>245</v>
      </c>
      <c r="E401" s="17" t="s">
        <v>278</v>
      </c>
      <c r="F401" s="17" t="s">
        <v>279</v>
      </c>
      <c r="G401" s="17" t="s">
        <v>236</v>
      </c>
      <c r="H401" s="21" t="n">
        <v>45579</v>
      </c>
    </row>
    <row r="402" customFormat="false" ht="15" hidden="false" customHeight="false" outlineLevel="0" collapsed="false">
      <c r="A402" s="17" t="s">
        <v>1358</v>
      </c>
      <c r="B402" s="17" t="s">
        <v>1359</v>
      </c>
      <c r="C402" s="17" t="s">
        <v>1360</v>
      </c>
      <c r="D402" s="17" t="s">
        <v>245</v>
      </c>
      <c r="E402" s="17" t="s">
        <v>388</v>
      </c>
      <c r="F402" s="17" t="s">
        <v>389</v>
      </c>
      <c r="G402" s="17" t="s">
        <v>302</v>
      </c>
      <c r="H402" s="21" t="n">
        <v>45284</v>
      </c>
    </row>
    <row r="403" customFormat="false" ht="15" hidden="false" customHeight="false" outlineLevel="0" collapsed="false">
      <c r="A403" s="17" t="s">
        <v>1361</v>
      </c>
      <c r="B403" s="17" t="s">
        <v>585</v>
      </c>
      <c r="C403" s="17" t="s">
        <v>1362</v>
      </c>
      <c r="D403" s="17" t="s">
        <v>245</v>
      </c>
      <c r="E403" s="17" t="s">
        <v>289</v>
      </c>
      <c r="F403" s="17" t="s">
        <v>290</v>
      </c>
      <c r="G403" s="17" t="s">
        <v>266</v>
      </c>
      <c r="H403" s="21" t="n">
        <v>45833</v>
      </c>
    </row>
    <row r="404" customFormat="false" ht="15" hidden="false" customHeight="false" outlineLevel="0" collapsed="false">
      <c r="A404" s="17" t="s">
        <v>1363</v>
      </c>
      <c r="B404" s="17" t="s">
        <v>1024</v>
      </c>
      <c r="C404" s="17" t="s">
        <v>1364</v>
      </c>
      <c r="D404" s="17" t="s">
        <v>245</v>
      </c>
      <c r="E404" s="17" t="s">
        <v>348</v>
      </c>
      <c r="F404" s="17" t="s">
        <v>349</v>
      </c>
      <c r="G404" s="17" t="s">
        <v>248</v>
      </c>
      <c r="H404" s="21" t="n">
        <v>45978</v>
      </c>
    </row>
    <row r="405" customFormat="false" ht="15" hidden="false" customHeight="false" outlineLevel="0" collapsed="false">
      <c r="A405" s="17" t="s">
        <v>1365</v>
      </c>
      <c r="B405" s="17" t="s">
        <v>1366</v>
      </c>
      <c r="C405" s="17" t="s">
        <v>1367</v>
      </c>
      <c r="D405" s="17" t="s">
        <v>227</v>
      </c>
      <c r="E405" s="17" t="s">
        <v>300</v>
      </c>
      <c r="F405" s="17" t="s">
        <v>301</v>
      </c>
      <c r="G405" s="17" t="s">
        <v>302</v>
      </c>
      <c r="H405" s="21" t="n">
        <v>45550</v>
      </c>
    </row>
    <row r="406" customFormat="false" ht="15" hidden="false" customHeight="false" outlineLevel="0" collapsed="false">
      <c r="A406" s="17" t="s">
        <v>1368</v>
      </c>
      <c r="B406" s="17" t="s">
        <v>1192</v>
      </c>
      <c r="C406" s="17" t="s">
        <v>1369</v>
      </c>
      <c r="D406" s="17" t="s">
        <v>227</v>
      </c>
      <c r="E406" s="17" t="s">
        <v>240</v>
      </c>
      <c r="F406" s="17" t="s">
        <v>241</v>
      </c>
      <c r="G406" s="17" t="s">
        <v>236</v>
      </c>
      <c r="H406" s="21" t="n">
        <v>46131</v>
      </c>
    </row>
    <row r="407" customFormat="false" ht="15" hidden="false" customHeight="false" outlineLevel="0" collapsed="false">
      <c r="A407" s="17" t="s">
        <v>1370</v>
      </c>
      <c r="B407" s="17" t="s">
        <v>445</v>
      </c>
      <c r="C407" s="17" t="s">
        <v>1371</v>
      </c>
      <c r="D407" s="17" t="s">
        <v>245</v>
      </c>
      <c r="E407" s="17" t="s">
        <v>240</v>
      </c>
      <c r="F407" s="17" t="s">
        <v>241</v>
      </c>
      <c r="G407" s="17" t="s">
        <v>236</v>
      </c>
      <c r="H407" s="21" t="n">
        <v>45988</v>
      </c>
    </row>
    <row r="408" customFormat="false" ht="15" hidden="false" customHeight="false" outlineLevel="0" collapsed="false">
      <c r="A408" s="17" t="s">
        <v>1372</v>
      </c>
      <c r="B408" s="17" t="s">
        <v>980</v>
      </c>
      <c r="C408" s="17" t="s">
        <v>1373</v>
      </c>
      <c r="D408" s="17" t="s">
        <v>227</v>
      </c>
      <c r="E408" s="17" t="s">
        <v>371</v>
      </c>
      <c r="F408" s="17" t="s">
        <v>372</v>
      </c>
      <c r="G408" s="17" t="s">
        <v>248</v>
      </c>
      <c r="H408" s="21" t="n">
        <v>46123</v>
      </c>
    </row>
    <row r="409" customFormat="false" ht="15" hidden="false" customHeight="false" outlineLevel="0" collapsed="false">
      <c r="A409" s="17" t="s">
        <v>1374</v>
      </c>
      <c r="B409" s="17" t="s">
        <v>1375</v>
      </c>
      <c r="C409" s="17" t="s">
        <v>1376</v>
      </c>
      <c r="D409" s="17" t="s">
        <v>227</v>
      </c>
      <c r="E409" s="17" t="s">
        <v>246</v>
      </c>
      <c r="F409" s="17" t="s">
        <v>247</v>
      </c>
      <c r="G409" s="17" t="s">
        <v>248</v>
      </c>
      <c r="H409" s="21" t="n">
        <v>45821</v>
      </c>
    </row>
    <row r="410" customFormat="false" ht="15" hidden="false" customHeight="false" outlineLevel="0" collapsed="false">
      <c r="A410" s="17" t="s">
        <v>1377</v>
      </c>
      <c r="B410" s="17" t="s">
        <v>1378</v>
      </c>
      <c r="C410" s="17" t="s">
        <v>1379</v>
      </c>
      <c r="D410" s="17" t="s">
        <v>227</v>
      </c>
      <c r="E410" s="17" t="s">
        <v>362</v>
      </c>
      <c r="F410" s="17" t="s">
        <v>363</v>
      </c>
      <c r="G410" s="17" t="s">
        <v>230</v>
      </c>
      <c r="H410" s="21" t="n">
        <v>45986</v>
      </c>
    </row>
    <row r="411" customFormat="false" ht="15" hidden="false" customHeight="false" outlineLevel="0" collapsed="false">
      <c r="A411" s="17" t="s">
        <v>1380</v>
      </c>
      <c r="B411" s="17" t="s">
        <v>1381</v>
      </c>
      <c r="C411" s="17" t="s">
        <v>1382</v>
      </c>
      <c r="D411" s="17" t="s">
        <v>245</v>
      </c>
      <c r="E411" s="17" t="s">
        <v>289</v>
      </c>
      <c r="F411" s="17" t="s">
        <v>290</v>
      </c>
      <c r="G411" s="17" t="s">
        <v>266</v>
      </c>
      <c r="H411" s="21" t="n">
        <v>45382</v>
      </c>
    </row>
    <row r="412" customFormat="false" ht="15" hidden="false" customHeight="false" outlineLevel="0" collapsed="false">
      <c r="A412" s="17" t="s">
        <v>1383</v>
      </c>
      <c r="B412" s="17" t="s">
        <v>1384</v>
      </c>
      <c r="C412" s="17" t="s">
        <v>1385</v>
      </c>
      <c r="D412" s="17" t="s">
        <v>245</v>
      </c>
      <c r="E412" s="17" t="s">
        <v>367</v>
      </c>
      <c r="F412" s="17" t="s">
        <v>241</v>
      </c>
      <c r="G412" s="17" t="s">
        <v>236</v>
      </c>
      <c r="H412" s="21" t="n">
        <v>45763</v>
      </c>
    </row>
    <row r="413" customFormat="false" ht="15" hidden="false" customHeight="false" outlineLevel="0" collapsed="false">
      <c r="A413" s="17" t="s">
        <v>1386</v>
      </c>
      <c r="B413" s="17" t="s">
        <v>1387</v>
      </c>
      <c r="C413" s="17" t="s">
        <v>1388</v>
      </c>
      <c r="D413" s="17" t="s">
        <v>245</v>
      </c>
      <c r="E413" s="17" t="s">
        <v>264</v>
      </c>
      <c r="F413" s="17" t="s">
        <v>265</v>
      </c>
      <c r="G413" s="17" t="s">
        <v>266</v>
      </c>
      <c r="H413" s="21" t="n">
        <v>45635</v>
      </c>
    </row>
    <row r="414" customFormat="false" ht="15" hidden="false" customHeight="false" outlineLevel="0" collapsed="false">
      <c r="A414" s="17" t="s">
        <v>1389</v>
      </c>
      <c r="B414" s="17" t="s">
        <v>1390</v>
      </c>
      <c r="C414" s="17" t="s">
        <v>1391</v>
      </c>
      <c r="D414" s="17" t="s">
        <v>227</v>
      </c>
      <c r="E414" s="17" t="s">
        <v>240</v>
      </c>
      <c r="F414" s="17" t="s">
        <v>241</v>
      </c>
      <c r="G414" s="17" t="s">
        <v>236</v>
      </c>
      <c r="H414" s="21" t="n">
        <v>45346</v>
      </c>
    </row>
    <row r="415" customFormat="false" ht="15" hidden="false" customHeight="false" outlineLevel="0" collapsed="false">
      <c r="A415" s="17" t="s">
        <v>1392</v>
      </c>
      <c r="B415" s="17" t="s">
        <v>1133</v>
      </c>
      <c r="C415" s="17" t="s">
        <v>1393</v>
      </c>
      <c r="D415" s="17" t="s">
        <v>245</v>
      </c>
      <c r="E415" s="17" t="s">
        <v>234</v>
      </c>
      <c r="F415" s="17" t="s">
        <v>235</v>
      </c>
      <c r="G415" s="17" t="s">
        <v>236</v>
      </c>
      <c r="H415" s="21" t="n">
        <v>45992</v>
      </c>
    </row>
    <row r="416" customFormat="false" ht="15" hidden="false" customHeight="false" outlineLevel="0" collapsed="false">
      <c r="A416" s="17" t="s">
        <v>1394</v>
      </c>
      <c r="B416" s="17" t="s">
        <v>1395</v>
      </c>
      <c r="C416" s="17" t="s">
        <v>1396</v>
      </c>
      <c r="D416" s="17" t="s">
        <v>227</v>
      </c>
      <c r="E416" s="17" t="s">
        <v>234</v>
      </c>
      <c r="F416" s="17" t="s">
        <v>235</v>
      </c>
      <c r="G416" s="17" t="s">
        <v>236</v>
      </c>
      <c r="H416" s="21" t="n">
        <v>45677</v>
      </c>
    </row>
    <row r="417" customFormat="false" ht="15" hidden="false" customHeight="false" outlineLevel="0" collapsed="false">
      <c r="A417" s="17" t="s">
        <v>1397</v>
      </c>
      <c r="B417" s="17" t="s">
        <v>889</v>
      </c>
      <c r="C417" s="17" t="s">
        <v>1398</v>
      </c>
      <c r="D417" s="17" t="s">
        <v>245</v>
      </c>
      <c r="E417" s="17" t="s">
        <v>388</v>
      </c>
      <c r="F417" s="17" t="s">
        <v>389</v>
      </c>
      <c r="G417" s="17" t="s">
        <v>302</v>
      </c>
      <c r="H417" s="21" t="n">
        <v>45915</v>
      </c>
    </row>
    <row r="418" customFormat="false" ht="15" hidden="false" customHeight="false" outlineLevel="0" collapsed="false">
      <c r="A418" s="17" t="s">
        <v>1399</v>
      </c>
      <c r="B418" s="17" t="s">
        <v>445</v>
      </c>
      <c r="C418" s="17" t="s">
        <v>1400</v>
      </c>
      <c r="D418" s="17" t="s">
        <v>245</v>
      </c>
      <c r="E418" s="17" t="s">
        <v>234</v>
      </c>
      <c r="F418" s="17" t="s">
        <v>235</v>
      </c>
      <c r="G418" s="17" t="s">
        <v>236</v>
      </c>
      <c r="H418" s="21" t="n">
        <v>45787</v>
      </c>
    </row>
    <row r="419" customFormat="false" ht="15" hidden="false" customHeight="false" outlineLevel="0" collapsed="false">
      <c r="A419" s="17" t="s">
        <v>1401</v>
      </c>
      <c r="B419" s="17" t="s">
        <v>1112</v>
      </c>
      <c r="C419" s="17" t="s">
        <v>1402</v>
      </c>
      <c r="D419" s="17" t="s">
        <v>227</v>
      </c>
      <c r="E419" s="17" t="s">
        <v>362</v>
      </c>
      <c r="F419" s="17" t="s">
        <v>363</v>
      </c>
      <c r="G419" s="17" t="s">
        <v>230</v>
      </c>
      <c r="H419" s="21" t="n">
        <v>46056</v>
      </c>
    </row>
    <row r="420" customFormat="false" ht="15" hidden="false" customHeight="false" outlineLevel="0" collapsed="false">
      <c r="A420" s="17" t="s">
        <v>1403</v>
      </c>
      <c r="B420" s="17" t="s">
        <v>1293</v>
      </c>
      <c r="C420" s="17" t="s">
        <v>1404</v>
      </c>
      <c r="D420" s="17" t="s">
        <v>245</v>
      </c>
      <c r="E420" s="17" t="s">
        <v>234</v>
      </c>
      <c r="F420" s="17" t="s">
        <v>235</v>
      </c>
      <c r="G420" s="17" t="s">
        <v>236</v>
      </c>
      <c r="H420" s="21" t="n">
        <v>46147</v>
      </c>
    </row>
    <row r="421" customFormat="false" ht="15" hidden="false" customHeight="false" outlineLevel="0" collapsed="false">
      <c r="A421" s="17" t="s">
        <v>1405</v>
      </c>
      <c r="B421" s="17" t="s">
        <v>1406</v>
      </c>
      <c r="C421" s="17" t="s">
        <v>1407</v>
      </c>
      <c r="D421" s="17" t="s">
        <v>245</v>
      </c>
      <c r="E421" s="17" t="s">
        <v>289</v>
      </c>
      <c r="F421" s="17" t="s">
        <v>290</v>
      </c>
      <c r="G421" s="17" t="s">
        <v>266</v>
      </c>
      <c r="H421" s="21" t="n">
        <v>45569</v>
      </c>
    </row>
    <row r="422" customFormat="false" ht="15" hidden="false" customHeight="false" outlineLevel="0" collapsed="false">
      <c r="A422" s="17" t="s">
        <v>1408</v>
      </c>
      <c r="B422" s="17" t="s">
        <v>351</v>
      </c>
      <c r="C422" s="17" t="s">
        <v>1409</v>
      </c>
      <c r="D422" s="17" t="s">
        <v>245</v>
      </c>
      <c r="E422" s="17" t="s">
        <v>278</v>
      </c>
      <c r="F422" s="17" t="s">
        <v>279</v>
      </c>
      <c r="G422" s="17" t="s">
        <v>236</v>
      </c>
      <c r="H422" s="21" t="n">
        <v>45984</v>
      </c>
    </row>
    <row r="423" customFormat="false" ht="15" hidden="false" customHeight="false" outlineLevel="0" collapsed="false">
      <c r="A423" s="17" t="s">
        <v>1410</v>
      </c>
      <c r="B423" s="17" t="s">
        <v>625</v>
      </c>
      <c r="C423" s="17" t="s">
        <v>1411</v>
      </c>
      <c r="D423" s="17" t="s">
        <v>245</v>
      </c>
      <c r="E423" s="17" t="s">
        <v>228</v>
      </c>
      <c r="F423" s="17" t="s">
        <v>229</v>
      </c>
      <c r="G423" s="17" t="s">
        <v>230</v>
      </c>
      <c r="H423" s="21" t="n">
        <v>45789</v>
      </c>
    </row>
    <row r="424" customFormat="false" ht="15" hidden="false" customHeight="false" outlineLevel="0" collapsed="false">
      <c r="A424" s="17" t="s">
        <v>1412</v>
      </c>
      <c r="B424" s="17" t="s">
        <v>1413</v>
      </c>
      <c r="C424" s="17" t="s">
        <v>1414</v>
      </c>
      <c r="D424" s="17" t="s">
        <v>227</v>
      </c>
      <c r="E424" s="17" t="s">
        <v>367</v>
      </c>
      <c r="F424" s="17" t="s">
        <v>241</v>
      </c>
      <c r="G424" s="17" t="s">
        <v>236</v>
      </c>
      <c r="H424" s="21" t="n">
        <v>45908</v>
      </c>
    </row>
    <row r="425" customFormat="false" ht="15" hidden="false" customHeight="false" outlineLevel="0" collapsed="false">
      <c r="A425" s="17" t="s">
        <v>1415</v>
      </c>
      <c r="B425" s="17" t="s">
        <v>1416</v>
      </c>
      <c r="C425" s="17" t="s">
        <v>1417</v>
      </c>
      <c r="D425" s="17" t="s">
        <v>245</v>
      </c>
      <c r="E425" s="17" t="s">
        <v>270</v>
      </c>
      <c r="F425" s="17" t="s">
        <v>271</v>
      </c>
      <c r="G425" s="17" t="s">
        <v>266</v>
      </c>
      <c r="H425" s="21" t="n">
        <v>45887</v>
      </c>
    </row>
    <row r="426" customFormat="false" ht="15" hidden="false" customHeight="false" outlineLevel="0" collapsed="false">
      <c r="A426" s="17" t="s">
        <v>1418</v>
      </c>
      <c r="B426" s="17" t="s">
        <v>1273</v>
      </c>
      <c r="C426" s="17" t="s">
        <v>1419</v>
      </c>
      <c r="D426" s="17" t="s">
        <v>245</v>
      </c>
      <c r="E426" s="17" t="s">
        <v>270</v>
      </c>
      <c r="F426" s="17" t="s">
        <v>271</v>
      </c>
      <c r="G426" s="17" t="s">
        <v>266</v>
      </c>
      <c r="H426" s="21" t="n">
        <v>45864</v>
      </c>
    </row>
    <row r="427" customFormat="false" ht="15" hidden="false" customHeight="false" outlineLevel="0" collapsed="false">
      <c r="A427" s="17" t="s">
        <v>1420</v>
      </c>
      <c r="B427" s="17" t="s">
        <v>1421</v>
      </c>
      <c r="C427" s="17" t="s">
        <v>1422</v>
      </c>
      <c r="D427" s="17" t="s">
        <v>245</v>
      </c>
      <c r="E427" s="17" t="s">
        <v>270</v>
      </c>
      <c r="F427" s="17" t="s">
        <v>271</v>
      </c>
      <c r="G427" s="17" t="s">
        <v>266</v>
      </c>
      <c r="H427" s="21" t="n">
        <v>45995</v>
      </c>
    </row>
    <row r="428" customFormat="false" ht="15" hidden="false" customHeight="false" outlineLevel="0" collapsed="false">
      <c r="A428" s="17" t="s">
        <v>1423</v>
      </c>
      <c r="B428" s="17" t="s">
        <v>1424</v>
      </c>
      <c r="C428" s="17" t="s">
        <v>1425</v>
      </c>
      <c r="D428" s="17" t="s">
        <v>227</v>
      </c>
      <c r="E428" s="17" t="s">
        <v>240</v>
      </c>
      <c r="F428" s="17" t="s">
        <v>241</v>
      </c>
      <c r="G428" s="17" t="s">
        <v>236</v>
      </c>
      <c r="H428" s="21" t="n">
        <v>46142</v>
      </c>
    </row>
    <row r="429" customFormat="false" ht="15" hidden="false" customHeight="false" outlineLevel="0" collapsed="false">
      <c r="A429" s="17" t="s">
        <v>1426</v>
      </c>
      <c r="B429" s="17" t="s">
        <v>512</v>
      </c>
      <c r="C429" s="17" t="s">
        <v>1427</v>
      </c>
      <c r="D429" s="17" t="s">
        <v>245</v>
      </c>
      <c r="E429" s="17" t="s">
        <v>240</v>
      </c>
      <c r="F429" s="17" t="s">
        <v>241</v>
      </c>
      <c r="G429" s="17" t="s">
        <v>236</v>
      </c>
      <c r="H429" s="21" t="n">
        <v>45914</v>
      </c>
    </row>
    <row r="430" customFormat="false" ht="15" hidden="false" customHeight="false" outlineLevel="0" collapsed="false">
      <c r="A430" s="17" t="s">
        <v>1428</v>
      </c>
      <c r="B430" s="17" t="s">
        <v>1115</v>
      </c>
      <c r="C430" s="17" t="s">
        <v>1429</v>
      </c>
      <c r="D430" s="17" t="s">
        <v>245</v>
      </c>
      <c r="E430" s="17" t="s">
        <v>348</v>
      </c>
      <c r="F430" s="17" t="s">
        <v>349</v>
      </c>
      <c r="G430" s="17" t="s">
        <v>248</v>
      </c>
      <c r="H430" s="21" t="n">
        <v>45684</v>
      </c>
    </row>
    <row r="431" customFormat="false" ht="15" hidden="false" customHeight="false" outlineLevel="0" collapsed="false">
      <c r="A431" s="17" t="s">
        <v>1430</v>
      </c>
      <c r="B431" s="17" t="s">
        <v>1431</v>
      </c>
      <c r="C431" s="17" t="s">
        <v>1432</v>
      </c>
      <c r="D431" s="17" t="s">
        <v>245</v>
      </c>
      <c r="E431" s="17" t="s">
        <v>228</v>
      </c>
      <c r="F431" s="17" t="s">
        <v>229</v>
      </c>
      <c r="G431" s="17" t="s">
        <v>230</v>
      </c>
      <c r="H431" s="21" t="n">
        <v>45816</v>
      </c>
    </row>
    <row r="432" customFormat="false" ht="15" hidden="false" customHeight="false" outlineLevel="0" collapsed="false">
      <c r="A432" s="17" t="s">
        <v>1433</v>
      </c>
      <c r="B432" s="17" t="s">
        <v>1378</v>
      </c>
      <c r="C432" s="17" t="s">
        <v>1434</v>
      </c>
      <c r="D432" s="17" t="s">
        <v>227</v>
      </c>
      <c r="E432" s="17" t="s">
        <v>289</v>
      </c>
      <c r="F432" s="17" t="s">
        <v>290</v>
      </c>
      <c r="G432" s="17" t="s">
        <v>266</v>
      </c>
      <c r="H432" s="21" t="n">
        <v>46082</v>
      </c>
    </row>
    <row r="433" customFormat="false" ht="15" hidden="false" customHeight="false" outlineLevel="0" collapsed="false">
      <c r="A433" s="17" t="s">
        <v>1435</v>
      </c>
      <c r="B433" s="17" t="s">
        <v>1436</v>
      </c>
      <c r="C433" s="17" t="s">
        <v>1437</v>
      </c>
      <c r="D433" s="17" t="s">
        <v>227</v>
      </c>
      <c r="E433" s="17" t="s">
        <v>234</v>
      </c>
      <c r="F433" s="17" t="s">
        <v>235</v>
      </c>
      <c r="G433" s="17" t="s">
        <v>236</v>
      </c>
      <c r="H433" s="21" t="n">
        <v>45963</v>
      </c>
    </row>
    <row r="434" customFormat="false" ht="15" hidden="false" customHeight="false" outlineLevel="0" collapsed="false">
      <c r="A434" s="17" t="s">
        <v>1438</v>
      </c>
      <c r="B434" s="17" t="s">
        <v>686</v>
      </c>
      <c r="C434" s="17" t="s">
        <v>1439</v>
      </c>
      <c r="D434" s="17" t="s">
        <v>245</v>
      </c>
      <c r="E434" s="17" t="s">
        <v>234</v>
      </c>
      <c r="F434" s="17" t="s">
        <v>235</v>
      </c>
      <c r="G434" s="17" t="s">
        <v>236</v>
      </c>
      <c r="H434" s="21" t="n">
        <v>45753</v>
      </c>
    </row>
    <row r="435" customFormat="false" ht="15" hidden="false" customHeight="false" outlineLevel="0" collapsed="false">
      <c r="A435" s="17" t="s">
        <v>1440</v>
      </c>
      <c r="B435" s="17" t="s">
        <v>1441</v>
      </c>
      <c r="C435" s="17" t="s">
        <v>1442</v>
      </c>
      <c r="D435" s="17" t="s">
        <v>227</v>
      </c>
      <c r="E435" s="17" t="s">
        <v>278</v>
      </c>
      <c r="F435" s="17" t="s">
        <v>279</v>
      </c>
      <c r="G435" s="17" t="s">
        <v>236</v>
      </c>
      <c r="H435" s="21" t="n">
        <v>45405</v>
      </c>
    </row>
    <row r="436" customFormat="false" ht="15" hidden="false" customHeight="false" outlineLevel="0" collapsed="false">
      <c r="A436" s="17" t="s">
        <v>1443</v>
      </c>
      <c r="B436" s="17" t="s">
        <v>1126</v>
      </c>
      <c r="C436" s="17" t="s">
        <v>1444</v>
      </c>
      <c r="D436" s="17" t="s">
        <v>227</v>
      </c>
      <c r="E436" s="17" t="s">
        <v>246</v>
      </c>
      <c r="F436" s="17" t="s">
        <v>247</v>
      </c>
      <c r="G436" s="17" t="s">
        <v>248</v>
      </c>
      <c r="H436" s="21" t="n">
        <v>46139</v>
      </c>
    </row>
    <row r="437" customFormat="false" ht="15" hidden="false" customHeight="false" outlineLevel="0" collapsed="false">
      <c r="A437" s="17" t="s">
        <v>1445</v>
      </c>
      <c r="B437" s="17" t="s">
        <v>1446</v>
      </c>
      <c r="C437" s="17" t="s">
        <v>1447</v>
      </c>
      <c r="D437" s="17" t="s">
        <v>227</v>
      </c>
      <c r="E437" s="17" t="s">
        <v>240</v>
      </c>
      <c r="F437" s="17" t="s">
        <v>241</v>
      </c>
      <c r="G437" s="17" t="s">
        <v>236</v>
      </c>
      <c r="H437" s="21" t="n">
        <v>45637</v>
      </c>
    </row>
    <row r="438" customFormat="false" ht="15" hidden="false" customHeight="false" outlineLevel="0" collapsed="false">
      <c r="A438" s="17" t="s">
        <v>1448</v>
      </c>
      <c r="B438" s="17" t="s">
        <v>1077</v>
      </c>
      <c r="C438" s="17" t="s">
        <v>1449</v>
      </c>
      <c r="D438" s="17" t="s">
        <v>227</v>
      </c>
      <c r="E438" s="17" t="s">
        <v>240</v>
      </c>
      <c r="F438" s="17" t="s">
        <v>241</v>
      </c>
      <c r="G438" s="17" t="s">
        <v>236</v>
      </c>
      <c r="H438" s="21" t="n">
        <v>45505</v>
      </c>
    </row>
    <row r="439" customFormat="false" ht="15" hidden="false" customHeight="false" outlineLevel="0" collapsed="false">
      <c r="A439" s="17" t="s">
        <v>1450</v>
      </c>
      <c r="B439" s="17" t="s">
        <v>1451</v>
      </c>
      <c r="C439" s="17" t="s">
        <v>1452</v>
      </c>
      <c r="D439" s="17" t="s">
        <v>227</v>
      </c>
      <c r="E439" s="17" t="s">
        <v>278</v>
      </c>
      <c r="F439" s="17" t="s">
        <v>279</v>
      </c>
      <c r="G439" s="17" t="s">
        <v>236</v>
      </c>
      <c r="H439" s="21" t="n">
        <v>45511</v>
      </c>
    </row>
    <row r="440" customFormat="false" ht="15" hidden="false" customHeight="false" outlineLevel="0" collapsed="false">
      <c r="A440" s="17" t="s">
        <v>1453</v>
      </c>
      <c r="B440" s="17" t="s">
        <v>1454</v>
      </c>
      <c r="C440" s="17" t="s">
        <v>1455</v>
      </c>
      <c r="D440" s="17" t="s">
        <v>245</v>
      </c>
      <c r="E440" s="17" t="s">
        <v>240</v>
      </c>
      <c r="F440" s="17" t="s">
        <v>241</v>
      </c>
      <c r="G440" s="17" t="s">
        <v>236</v>
      </c>
      <c r="H440" s="21" t="n">
        <v>45651</v>
      </c>
    </row>
    <row r="441" customFormat="false" ht="15" hidden="false" customHeight="false" outlineLevel="0" collapsed="false">
      <c r="A441" s="17" t="s">
        <v>1456</v>
      </c>
      <c r="B441" s="17" t="s">
        <v>1457</v>
      </c>
      <c r="C441" s="17" t="s">
        <v>1458</v>
      </c>
      <c r="D441" s="17" t="s">
        <v>227</v>
      </c>
      <c r="E441" s="17" t="s">
        <v>388</v>
      </c>
      <c r="F441" s="17" t="s">
        <v>389</v>
      </c>
      <c r="G441" s="17" t="s">
        <v>302</v>
      </c>
      <c r="H441" s="21" t="n">
        <v>45421</v>
      </c>
    </row>
    <row r="442" customFormat="false" ht="15" hidden="false" customHeight="false" outlineLevel="0" collapsed="false">
      <c r="A442" s="17" t="s">
        <v>1459</v>
      </c>
      <c r="B442" s="17" t="s">
        <v>1086</v>
      </c>
      <c r="C442" s="17" t="s">
        <v>1460</v>
      </c>
      <c r="D442" s="17" t="s">
        <v>227</v>
      </c>
      <c r="E442" s="17" t="s">
        <v>246</v>
      </c>
      <c r="F442" s="17" t="s">
        <v>247</v>
      </c>
      <c r="G442" s="17" t="s">
        <v>248</v>
      </c>
      <c r="H442" s="21" t="n">
        <v>45452</v>
      </c>
    </row>
    <row r="443" customFormat="false" ht="15" hidden="false" customHeight="false" outlineLevel="0" collapsed="false">
      <c r="A443" s="17" t="s">
        <v>1461</v>
      </c>
      <c r="B443" s="17" t="s">
        <v>1462</v>
      </c>
      <c r="C443" s="17" t="s">
        <v>1463</v>
      </c>
      <c r="D443" s="17" t="s">
        <v>245</v>
      </c>
      <c r="E443" s="17" t="s">
        <v>300</v>
      </c>
      <c r="F443" s="17" t="s">
        <v>301</v>
      </c>
      <c r="G443" s="17" t="s">
        <v>302</v>
      </c>
      <c r="H443" s="21" t="n">
        <v>45736</v>
      </c>
    </row>
    <row r="444" customFormat="false" ht="15" hidden="false" customHeight="false" outlineLevel="0" collapsed="false">
      <c r="A444" s="17" t="s">
        <v>1464</v>
      </c>
      <c r="B444" s="17" t="s">
        <v>1465</v>
      </c>
      <c r="C444" s="17" t="s">
        <v>1466</v>
      </c>
      <c r="D444" s="17" t="s">
        <v>227</v>
      </c>
      <c r="E444" s="17" t="s">
        <v>289</v>
      </c>
      <c r="F444" s="17" t="s">
        <v>290</v>
      </c>
      <c r="G444" s="17" t="s">
        <v>266</v>
      </c>
      <c r="H444" s="21" t="n">
        <v>45350</v>
      </c>
    </row>
    <row r="445" customFormat="false" ht="15" hidden="false" customHeight="false" outlineLevel="0" collapsed="false">
      <c r="A445" s="17" t="s">
        <v>1467</v>
      </c>
      <c r="B445" s="17" t="s">
        <v>1468</v>
      </c>
      <c r="C445" s="17" t="s">
        <v>1469</v>
      </c>
      <c r="D445" s="17" t="s">
        <v>227</v>
      </c>
      <c r="E445" s="17" t="s">
        <v>234</v>
      </c>
      <c r="F445" s="17" t="s">
        <v>235</v>
      </c>
      <c r="G445" s="17" t="s">
        <v>236</v>
      </c>
      <c r="H445" s="21" t="n">
        <v>45504</v>
      </c>
    </row>
    <row r="446" customFormat="false" ht="15" hidden="false" customHeight="false" outlineLevel="0" collapsed="false">
      <c r="A446" s="17" t="s">
        <v>1470</v>
      </c>
      <c r="B446" s="17" t="s">
        <v>944</v>
      </c>
      <c r="C446" s="17" t="s">
        <v>1471</v>
      </c>
      <c r="D446" s="17" t="s">
        <v>245</v>
      </c>
      <c r="E446" s="17" t="s">
        <v>278</v>
      </c>
      <c r="F446" s="17" t="s">
        <v>279</v>
      </c>
      <c r="G446" s="17" t="s">
        <v>236</v>
      </c>
      <c r="H446" s="21" t="n">
        <v>45309</v>
      </c>
    </row>
    <row r="447" customFormat="false" ht="15" hidden="false" customHeight="false" outlineLevel="0" collapsed="false">
      <c r="A447" s="17" t="s">
        <v>1472</v>
      </c>
      <c r="B447" s="17" t="s">
        <v>635</v>
      </c>
      <c r="C447" s="17" t="s">
        <v>1473</v>
      </c>
      <c r="D447" s="17" t="s">
        <v>227</v>
      </c>
      <c r="E447" s="17" t="s">
        <v>264</v>
      </c>
      <c r="F447" s="17" t="s">
        <v>265</v>
      </c>
      <c r="G447" s="17" t="s">
        <v>266</v>
      </c>
      <c r="H447" s="21" t="n">
        <v>46121</v>
      </c>
    </row>
    <row r="448" customFormat="false" ht="15" hidden="false" customHeight="false" outlineLevel="0" collapsed="false">
      <c r="A448" s="17" t="s">
        <v>1474</v>
      </c>
      <c r="B448" s="17" t="s">
        <v>672</v>
      </c>
      <c r="C448" s="17" t="s">
        <v>1475</v>
      </c>
      <c r="D448" s="17" t="s">
        <v>227</v>
      </c>
      <c r="E448" s="17" t="s">
        <v>289</v>
      </c>
      <c r="F448" s="17" t="s">
        <v>290</v>
      </c>
      <c r="G448" s="17" t="s">
        <v>266</v>
      </c>
      <c r="H448" s="21" t="n">
        <v>46125</v>
      </c>
    </row>
    <row r="449" customFormat="false" ht="15" hidden="false" customHeight="false" outlineLevel="0" collapsed="false">
      <c r="A449" s="17" t="s">
        <v>1476</v>
      </c>
      <c r="B449" s="17" t="s">
        <v>453</v>
      </c>
      <c r="C449" s="17" t="s">
        <v>1477</v>
      </c>
      <c r="D449" s="17" t="s">
        <v>245</v>
      </c>
      <c r="E449" s="17" t="s">
        <v>240</v>
      </c>
      <c r="F449" s="17" t="s">
        <v>241</v>
      </c>
      <c r="G449" s="17" t="s">
        <v>236</v>
      </c>
      <c r="H449" s="21" t="n">
        <v>45528</v>
      </c>
    </row>
    <row r="450" customFormat="false" ht="15" hidden="false" customHeight="false" outlineLevel="0" collapsed="false">
      <c r="A450" s="17" t="s">
        <v>1478</v>
      </c>
      <c r="B450" s="17" t="s">
        <v>1479</v>
      </c>
      <c r="C450" s="17" t="s">
        <v>1480</v>
      </c>
      <c r="D450" s="17" t="s">
        <v>227</v>
      </c>
      <c r="E450" s="17" t="s">
        <v>278</v>
      </c>
      <c r="F450" s="17" t="s">
        <v>279</v>
      </c>
      <c r="G450" s="17" t="s">
        <v>236</v>
      </c>
      <c r="H450" s="21" t="n">
        <v>45668</v>
      </c>
    </row>
    <row r="451" customFormat="false" ht="15" hidden="false" customHeight="false" outlineLevel="0" collapsed="false">
      <c r="A451" s="17" t="s">
        <v>1481</v>
      </c>
      <c r="B451" s="17" t="s">
        <v>243</v>
      </c>
      <c r="C451" s="17" t="s">
        <v>1482</v>
      </c>
      <c r="D451" s="17" t="s">
        <v>245</v>
      </c>
      <c r="E451" s="17" t="s">
        <v>264</v>
      </c>
      <c r="F451" s="17" t="s">
        <v>265</v>
      </c>
      <c r="G451" s="17" t="s">
        <v>266</v>
      </c>
      <c r="H451" s="21" t="n">
        <v>45629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26.85" hidden="false" customHeight="false" outlineLevel="0" collapsed="false">
      <c r="A1" s="18" t="s">
        <v>1483</v>
      </c>
      <c r="B1" s="18" t="s">
        <v>1484</v>
      </c>
      <c r="C1" s="18" t="s">
        <v>1485</v>
      </c>
      <c r="D1" s="18" t="s">
        <v>222</v>
      </c>
      <c r="E1" s="18" t="s">
        <v>1486</v>
      </c>
    </row>
    <row r="2" customFormat="false" ht="15" hidden="false" customHeight="false" outlineLevel="0" collapsed="false">
      <c r="A2" s="17" t="s">
        <v>1487</v>
      </c>
      <c r="B2" s="17" t="s">
        <v>1488</v>
      </c>
      <c r="C2" s="17" t="s">
        <v>1489</v>
      </c>
      <c r="D2" s="17" t="s">
        <v>236</v>
      </c>
      <c r="E2" s="15" t="n">
        <v>28000</v>
      </c>
    </row>
    <row r="3" customFormat="false" ht="15" hidden="false" customHeight="false" outlineLevel="0" collapsed="false">
      <c r="A3" s="17" t="s">
        <v>1490</v>
      </c>
      <c r="B3" s="17" t="s">
        <v>1491</v>
      </c>
      <c r="C3" s="17" t="s">
        <v>1492</v>
      </c>
      <c r="D3" s="17" t="s">
        <v>236</v>
      </c>
      <c r="E3" s="15" t="n">
        <v>32000</v>
      </c>
    </row>
    <row r="4" customFormat="false" ht="15" hidden="false" customHeight="false" outlineLevel="0" collapsed="false">
      <c r="A4" s="17" t="s">
        <v>1493</v>
      </c>
      <c r="B4" s="17" t="s">
        <v>1494</v>
      </c>
      <c r="C4" s="17" t="s">
        <v>1492</v>
      </c>
      <c r="D4" s="17" t="s">
        <v>266</v>
      </c>
      <c r="E4" s="15" t="n">
        <v>20000</v>
      </c>
    </row>
    <row r="5" customFormat="false" ht="15" hidden="false" customHeight="false" outlineLevel="0" collapsed="false">
      <c r="A5" s="17" t="s">
        <v>1495</v>
      </c>
      <c r="B5" s="17" t="s">
        <v>1496</v>
      </c>
      <c r="C5" s="17" t="s">
        <v>64</v>
      </c>
      <c r="D5" s="17" t="s">
        <v>248</v>
      </c>
      <c r="E5" s="15" t="n">
        <v>15000</v>
      </c>
    </row>
    <row r="6" customFormat="false" ht="15" hidden="false" customHeight="false" outlineLevel="0" collapsed="false">
      <c r="A6" s="17" t="s">
        <v>1497</v>
      </c>
      <c r="B6" s="17" t="s">
        <v>1498</v>
      </c>
      <c r="C6" s="17" t="s">
        <v>63</v>
      </c>
      <c r="D6" s="17" t="s">
        <v>230</v>
      </c>
      <c r="E6" s="15" t="n">
        <v>22000</v>
      </c>
    </row>
    <row r="7" customFormat="false" ht="15" hidden="false" customHeight="false" outlineLevel="0" collapsed="false">
      <c r="A7" s="17" t="s">
        <v>1499</v>
      </c>
      <c r="B7" s="17" t="s">
        <v>1500</v>
      </c>
      <c r="C7" s="17" t="s">
        <v>1489</v>
      </c>
      <c r="D7" s="17" t="s">
        <v>266</v>
      </c>
      <c r="E7" s="15" t="n">
        <v>24000</v>
      </c>
    </row>
    <row r="8" customFormat="false" ht="15" hidden="false" customHeight="false" outlineLevel="0" collapsed="false">
      <c r="A8" s="17" t="s">
        <v>1501</v>
      </c>
      <c r="B8" s="17" t="s">
        <v>1502</v>
      </c>
      <c r="C8" s="17" t="s">
        <v>64</v>
      </c>
      <c r="D8" s="17" t="s">
        <v>302</v>
      </c>
      <c r="E8" s="15" t="n">
        <v>12000</v>
      </c>
    </row>
    <row r="9" customFormat="false" ht="15" hidden="false" customHeight="false" outlineLevel="0" collapsed="false">
      <c r="A9" s="17" t="s">
        <v>1503</v>
      </c>
      <c r="B9" s="17" t="s">
        <v>377</v>
      </c>
      <c r="C9" s="17" t="s">
        <v>63</v>
      </c>
      <c r="D9" s="17" t="s">
        <v>248</v>
      </c>
      <c r="E9" s="15" t="n">
        <v>18000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26.85" hidden="false" customHeight="false" outlineLevel="0" collapsed="false">
      <c r="A1" s="18" t="s">
        <v>1504</v>
      </c>
      <c r="B1" s="18" t="s">
        <v>1505</v>
      </c>
      <c r="C1" s="18" t="s">
        <v>1506</v>
      </c>
      <c r="D1" s="18" t="s">
        <v>1507</v>
      </c>
      <c r="E1" s="18" t="s">
        <v>1508</v>
      </c>
      <c r="F1" s="18" t="s">
        <v>1509</v>
      </c>
      <c r="G1" s="18" t="s">
        <v>1510</v>
      </c>
      <c r="H1" s="18" t="s">
        <v>1511</v>
      </c>
    </row>
    <row r="2" customFormat="false" ht="15" hidden="false" customHeight="false" outlineLevel="0" collapsed="false">
      <c r="A2" s="21" t="n">
        <v>45658</v>
      </c>
      <c r="B2" s="17" t="n">
        <f aca="false">YEAR(A2)</f>
        <v>2025</v>
      </c>
      <c r="C2" s="17" t="n">
        <f aca="false">MONTH(A2)</f>
        <v>1</v>
      </c>
      <c r="D2" s="17" t="str">
        <f aca="false">INDEX({"Jan","Fev","Mar","Abr","Mai","Jun","Jul","Ago","Set","Out","Nov","Dez"},C2)</f>
        <v>Jan</v>
      </c>
      <c r="E2" s="17" t="str">
        <f aca="false">TEXT(A2,"yyyy-mm")</f>
        <v>2025-01</v>
      </c>
      <c r="F2" s="17" t="str">
        <f aca="false">"T"&amp;ROUNDUP(C2/3,0)</f>
        <v>T1</v>
      </c>
      <c r="G2" s="17" t="str">
        <f aca="false">INDEX({"Dom","Seg","Ter","Qua","Qui","Sex","Sáb"},WEEKDAY(A2))</f>
        <v>Qua</v>
      </c>
      <c r="H2" s="17" t="str">
        <f aca="false">IF(OR(WEEKDAY(A2)=1,WEEKDAY(A2)=7),"Sim","Não")</f>
        <v>Não</v>
      </c>
    </row>
    <row r="3" customFormat="false" ht="15" hidden="false" customHeight="false" outlineLevel="0" collapsed="false">
      <c r="A3" s="21" t="n">
        <v>45659</v>
      </c>
      <c r="B3" s="17" t="n">
        <f aca="false">YEAR(A3)</f>
        <v>2025</v>
      </c>
      <c r="C3" s="17" t="n">
        <f aca="false">MONTH(A3)</f>
        <v>1</v>
      </c>
      <c r="D3" s="17" t="str">
        <f aca="false">INDEX({"Jan","Fev","Mar","Abr","Mai","Jun","Jul","Ago","Set","Out","Nov","Dez"},C3)</f>
        <v>Jan</v>
      </c>
      <c r="E3" s="17" t="str">
        <f aca="false">TEXT(A3,"yyyy-mm")</f>
        <v>2025-01</v>
      </c>
      <c r="F3" s="17" t="str">
        <f aca="false">"T"&amp;ROUNDUP(C3/3,0)</f>
        <v>T1</v>
      </c>
      <c r="G3" s="17" t="str">
        <f aca="false">INDEX({"Dom","Seg","Ter","Qua","Qui","Sex","Sáb"},WEEKDAY(A3))</f>
        <v>Qui</v>
      </c>
      <c r="H3" s="17" t="str">
        <f aca="false">IF(OR(WEEKDAY(A3)=1,WEEKDAY(A3)=7),"Sim","Não")</f>
        <v>Não</v>
      </c>
    </row>
    <row r="4" customFormat="false" ht="15" hidden="false" customHeight="false" outlineLevel="0" collapsed="false">
      <c r="A4" s="21" t="n">
        <v>45660</v>
      </c>
      <c r="B4" s="17" t="n">
        <f aca="false">YEAR(A4)</f>
        <v>2025</v>
      </c>
      <c r="C4" s="17" t="n">
        <f aca="false">MONTH(A4)</f>
        <v>1</v>
      </c>
      <c r="D4" s="17" t="str">
        <f aca="false">INDEX({"Jan","Fev","Mar","Abr","Mai","Jun","Jul","Ago","Set","Out","Nov","Dez"},C4)</f>
        <v>Jan</v>
      </c>
      <c r="E4" s="17" t="str">
        <f aca="false">TEXT(A4,"yyyy-mm")</f>
        <v>2025-01</v>
      </c>
      <c r="F4" s="17" t="str">
        <f aca="false">"T"&amp;ROUNDUP(C4/3,0)</f>
        <v>T1</v>
      </c>
      <c r="G4" s="17" t="str">
        <f aca="false">INDEX({"Dom","Seg","Ter","Qua","Qui","Sex","Sáb"},WEEKDAY(A4))</f>
        <v>Sex</v>
      </c>
      <c r="H4" s="17" t="str">
        <f aca="false">IF(OR(WEEKDAY(A4)=1,WEEKDAY(A4)=7),"Sim","Não")</f>
        <v>Não</v>
      </c>
    </row>
    <row r="5" customFormat="false" ht="15" hidden="false" customHeight="false" outlineLevel="0" collapsed="false">
      <c r="A5" s="21" t="n">
        <v>45661</v>
      </c>
      <c r="B5" s="17" t="n">
        <f aca="false">YEAR(A5)</f>
        <v>2025</v>
      </c>
      <c r="C5" s="17" t="n">
        <f aca="false">MONTH(A5)</f>
        <v>1</v>
      </c>
      <c r="D5" s="17" t="str">
        <f aca="false">INDEX({"Jan","Fev","Mar","Abr","Mai","Jun","Jul","Ago","Set","Out","Nov","Dez"},C5)</f>
        <v>Jan</v>
      </c>
      <c r="E5" s="17" t="str">
        <f aca="false">TEXT(A5,"yyyy-mm")</f>
        <v>2025-01</v>
      </c>
      <c r="F5" s="17" t="str">
        <f aca="false">"T"&amp;ROUNDUP(C5/3,0)</f>
        <v>T1</v>
      </c>
      <c r="G5" s="17" t="str">
        <f aca="false">INDEX({"Dom","Seg","Ter","Qua","Qui","Sex","Sáb"},WEEKDAY(A5))</f>
        <v>Sáb</v>
      </c>
      <c r="H5" s="17" t="str">
        <f aca="false">IF(OR(WEEKDAY(A5)=1,WEEKDAY(A5)=7),"Sim","Não")</f>
        <v>Sim</v>
      </c>
    </row>
    <row r="6" customFormat="false" ht="15" hidden="false" customHeight="false" outlineLevel="0" collapsed="false">
      <c r="A6" s="21" t="n">
        <v>45662</v>
      </c>
      <c r="B6" s="17" t="n">
        <f aca="false">YEAR(A6)</f>
        <v>2025</v>
      </c>
      <c r="C6" s="17" t="n">
        <f aca="false">MONTH(A6)</f>
        <v>1</v>
      </c>
      <c r="D6" s="17" t="str">
        <f aca="false">INDEX({"Jan","Fev","Mar","Abr","Mai","Jun","Jul","Ago","Set","Out","Nov","Dez"},C6)</f>
        <v>Jan</v>
      </c>
      <c r="E6" s="17" t="str">
        <f aca="false">TEXT(A6,"yyyy-mm")</f>
        <v>2025-01</v>
      </c>
      <c r="F6" s="17" t="str">
        <f aca="false">"T"&amp;ROUNDUP(C6/3,0)</f>
        <v>T1</v>
      </c>
      <c r="G6" s="17" t="str">
        <f aca="false">INDEX({"Dom","Seg","Ter","Qua","Qui","Sex","Sáb"},WEEKDAY(A6))</f>
        <v>Dom</v>
      </c>
      <c r="H6" s="17" t="str">
        <f aca="false">IF(OR(WEEKDAY(A6)=1,WEEKDAY(A6)=7),"Sim","Não")</f>
        <v>Sim</v>
      </c>
    </row>
    <row r="7" customFormat="false" ht="15" hidden="false" customHeight="false" outlineLevel="0" collapsed="false">
      <c r="A7" s="21" t="n">
        <v>45663</v>
      </c>
      <c r="B7" s="17" t="n">
        <f aca="false">YEAR(A7)</f>
        <v>2025</v>
      </c>
      <c r="C7" s="17" t="n">
        <f aca="false">MONTH(A7)</f>
        <v>1</v>
      </c>
      <c r="D7" s="17" t="str">
        <f aca="false">INDEX({"Jan","Fev","Mar","Abr","Mai","Jun","Jul","Ago","Set","Out","Nov","Dez"},C7)</f>
        <v>Jan</v>
      </c>
      <c r="E7" s="17" t="str">
        <f aca="false">TEXT(A7,"yyyy-mm")</f>
        <v>2025-01</v>
      </c>
      <c r="F7" s="17" t="str">
        <f aca="false">"T"&amp;ROUNDUP(C7/3,0)</f>
        <v>T1</v>
      </c>
      <c r="G7" s="17" t="str">
        <f aca="false">INDEX({"Dom","Seg","Ter","Qua","Qui","Sex","Sáb"},WEEKDAY(A7))</f>
        <v>Seg</v>
      </c>
      <c r="H7" s="17" t="str">
        <f aca="false">IF(OR(WEEKDAY(A7)=1,WEEKDAY(A7)=7),"Sim","Não")</f>
        <v>Não</v>
      </c>
    </row>
    <row r="8" customFormat="false" ht="15" hidden="false" customHeight="false" outlineLevel="0" collapsed="false">
      <c r="A8" s="21" t="n">
        <v>45664</v>
      </c>
      <c r="B8" s="17" t="n">
        <f aca="false">YEAR(A8)</f>
        <v>2025</v>
      </c>
      <c r="C8" s="17" t="n">
        <f aca="false">MONTH(A8)</f>
        <v>1</v>
      </c>
      <c r="D8" s="17" t="str">
        <f aca="false">INDEX({"Jan","Fev","Mar","Abr","Mai","Jun","Jul","Ago","Set","Out","Nov","Dez"},C8)</f>
        <v>Jan</v>
      </c>
      <c r="E8" s="17" t="str">
        <f aca="false">TEXT(A8,"yyyy-mm")</f>
        <v>2025-01</v>
      </c>
      <c r="F8" s="17" t="str">
        <f aca="false">"T"&amp;ROUNDUP(C8/3,0)</f>
        <v>T1</v>
      </c>
      <c r="G8" s="17" t="str">
        <f aca="false">INDEX({"Dom","Seg","Ter","Qua","Qui","Sex","Sáb"},WEEKDAY(A8))</f>
        <v>Ter</v>
      </c>
      <c r="H8" s="17" t="str">
        <f aca="false">IF(OR(WEEKDAY(A8)=1,WEEKDAY(A8)=7),"Sim","Não")</f>
        <v>Não</v>
      </c>
    </row>
    <row r="9" customFormat="false" ht="15" hidden="false" customHeight="false" outlineLevel="0" collapsed="false">
      <c r="A9" s="21" t="n">
        <v>45665</v>
      </c>
      <c r="B9" s="17" t="n">
        <f aca="false">YEAR(A9)</f>
        <v>2025</v>
      </c>
      <c r="C9" s="17" t="n">
        <f aca="false">MONTH(A9)</f>
        <v>1</v>
      </c>
      <c r="D9" s="17" t="str">
        <f aca="false">INDEX({"Jan","Fev","Mar","Abr","Mai","Jun","Jul","Ago","Set","Out","Nov","Dez"},C9)</f>
        <v>Jan</v>
      </c>
      <c r="E9" s="17" t="str">
        <f aca="false">TEXT(A9,"yyyy-mm")</f>
        <v>2025-01</v>
      </c>
      <c r="F9" s="17" t="str">
        <f aca="false">"T"&amp;ROUNDUP(C9/3,0)</f>
        <v>T1</v>
      </c>
      <c r="G9" s="17" t="str">
        <f aca="false">INDEX({"Dom","Seg","Ter","Qua","Qui","Sex","Sáb"},WEEKDAY(A9))</f>
        <v>Qua</v>
      </c>
      <c r="H9" s="17" t="str">
        <f aca="false">IF(OR(WEEKDAY(A9)=1,WEEKDAY(A9)=7),"Sim","Não")</f>
        <v>Não</v>
      </c>
    </row>
    <row r="10" customFormat="false" ht="15" hidden="false" customHeight="false" outlineLevel="0" collapsed="false">
      <c r="A10" s="21" t="n">
        <v>45666</v>
      </c>
      <c r="B10" s="17" t="n">
        <f aca="false">YEAR(A10)</f>
        <v>2025</v>
      </c>
      <c r="C10" s="17" t="n">
        <f aca="false">MONTH(A10)</f>
        <v>1</v>
      </c>
      <c r="D10" s="17" t="str">
        <f aca="false">INDEX({"Jan","Fev","Mar","Abr","Mai","Jun","Jul","Ago","Set","Out","Nov","Dez"},C10)</f>
        <v>Jan</v>
      </c>
      <c r="E10" s="17" t="str">
        <f aca="false">TEXT(A10,"yyyy-mm")</f>
        <v>2025-01</v>
      </c>
      <c r="F10" s="17" t="str">
        <f aca="false">"T"&amp;ROUNDUP(C10/3,0)</f>
        <v>T1</v>
      </c>
      <c r="G10" s="17" t="str">
        <f aca="false">INDEX({"Dom","Seg","Ter","Qua","Qui","Sex","Sáb"},WEEKDAY(A10))</f>
        <v>Qui</v>
      </c>
      <c r="H10" s="17" t="str">
        <f aca="false">IF(OR(WEEKDAY(A10)=1,WEEKDAY(A10)=7),"Sim","Não")</f>
        <v>Não</v>
      </c>
    </row>
    <row r="11" customFormat="false" ht="15" hidden="false" customHeight="false" outlineLevel="0" collapsed="false">
      <c r="A11" s="21" t="n">
        <v>45667</v>
      </c>
      <c r="B11" s="17" t="n">
        <f aca="false">YEAR(A11)</f>
        <v>2025</v>
      </c>
      <c r="C11" s="17" t="n">
        <f aca="false">MONTH(A11)</f>
        <v>1</v>
      </c>
      <c r="D11" s="17" t="str">
        <f aca="false">INDEX({"Jan","Fev","Mar","Abr","Mai","Jun","Jul","Ago","Set","Out","Nov","Dez"},C11)</f>
        <v>Jan</v>
      </c>
      <c r="E11" s="17" t="str">
        <f aca="false">TEXT(A11,"yyyy-mm")</f>
        <v>2025-01</v>
      </c>
      <c r="F11" s="17" t="str">
        <f aca="false">"T"&amp;ROUNDUP(C11/3,0)</f>
        <v>T1</v>
      </c>
      <c r="G11" s="17" t="str">
        <f aca="false">INDEX({"Dom","Seg","Ter","Qua","Qui","Sex","Sáb"},WEEKDAY(A11))</f>
        <v>Sex</v>
      </c>
      <c r="H11" s="17" t="str">
        <f aca="false">IF(OR(WEEKDAY(A11)=1,WEEKDAY(A11)=7),"Sim","Não")</f>
        <v>Não</v>
      </c>
    </row>
    <row r="12" customFormat="false" ht="15" hidden="false" customHeight="false" outlineLevel="0" collapsed="false">
      <c r="A12" s="21" t="n">
        <v>45668</v>
      </c>
      <c r="B12" s="17" t="n">
        <f aca="false">YEAR(A12)</f>
        <v>2025</v>
      </c>
      <c r="C12" s="17" t="n">
        <f aca="false">MONTH(A12)</f>
        <v>1</v>
      </c>
      <c r="D12" s="17" t="str">
        <f aca="false">INDEX({"Jan","Fev","Mar","Abr","Mai","Jun","Jul","Ago","Set","Out","Nov","Dez"},C12)</f>
        <v>Jan</v>
      </c>
      <c r="E12" s="17" t="str">
        <f aca="false">TEXT(A12,"yyyy-mm")</f>
        <v>2025-01</v>
      </c>
      <c r="F12" s="17" t="str">
        <f aca="false">"T"&amp;ROUNDUP(C12/3,0)</f>
        <v>T1</v>
      </c>
      <c r="G12" s="17" t="str">
        <f aca="false">INDEX({"Dom","Seg","Ter","Qua","Qui","Sex","Sáb"},WEEKDAY(A12))</f>
        <v>Sáb</v>
      </c>
      <c r="H12" s="17" t="str">
        <f aca="false">IF(OR(WEEKDAY(A12)=1,WEEKDAY(A12)=7),"Sim","Não")</f>
        <v>Sim</v>
      </c>
    </row>
    <row r="13" customFormat="false" ht="15" hidden="false" customHeight="false" outlineLevel="0" collapsed="false">
      <c r="A13" s="21" t="n">
        <v>45669</v>
      </c>
      <c r="B13" s="17" t="n">
        <f aca="false">YEAR(A13)</f>
        <v>2025</v>
      </c>
      <c r="C13" s="17" t="n">
        <f aca="false">MONTH(A13)</f>
        <v>1</v>
      </c>
      <c r="D13" s="17" t="str">
        <f aca="false">INDEX({"Jan","Fev","Mar","Abr","Mai","Jun","Jul","Ago","Set","Out","Nov","Dez"},C13)</f>
        <v>Jan</v>
      </c>
      <c r="E13" s="17" t="str">
        <f aca="false">TEXT(A13,"yyyy-mm")</f>
        <v>2025-01</v>
      </c>
      <c r="F13" s="17" t="str">
        <f aca="false">"T"&amp;ROUNDUP(C13/3,0)</f>
        <v>T1</v>
      </c>
      <c r="G13" s="17" t="str">
        <f aca="false">INDEX({"Dom","Seg","Ter","Qua","Qui","Sex","Sáb"},WEEKDAY(A13))</f>
        <v>Dom</v>
      </c>
      <c r="H13" s="17" t="str">
        <f aca="false">IF(OR(WEEKDAY(A13)=1,WEEKDAY(A13)=7),"Sim","Não")</f>
        <v>Sim</v>
      </c>
    </row>
    <row r="14" customFormat="false" ht="15" hidden="false" customHeight="false" outlineLevel="0" collapsed="false">
      <c r="A14" s="21" t="n">
        <v>45670</v>
      </c>
      <c r="B14" s="17" t="n">
        <f aca="false">YEAR(A14)</f>
        <v>2025</v>
      </c>
      <c r="C14" s="17" t="n">
        <f aca="false">MONTH(A14)</f>
        <v>1</v>
      </c>
      <c r="D14" s="17" t="str">
        <f aca="false">INDEX({"Jan","Fev","Mar","Abr","Mai","Jun","Jul","Ago","Set","Out","Nov","Dez"},C14)</f>
        <v>Jan</v>
      </c>
      <c r="E14" s="17" t="str">
        <f aca="false">TEXT(A14,"yyyy-mm")</f>
        <v>2025-01</v>
      </c>
      <c r="F14" s="17" t="str">
        <f aca="false">"T"&amp;ROUNDUP(C14/3,0)</f>
        <v>T1</v>
      </c>
      <c r="G14" s="17" t="str">
        <f aca="false">INDEX({"Dom","Seg","Ter","Qua","Qui","Sex","Sáb"},WEEKDAY(A14))</f>
        <v>Seg</v>
      </c>
      <c r="H14" s="17" t="str">
        <f aca="false">IF(OR(WEEKDAY(A14)=1,WEEKDAY(A14)=7),"Sim","Não")</f>
        <v>Não</v>
      </c>
    </row>
    <row r="15" customFormat="false" ht="15" hidden="false" customHeight="false" outlineLevel="0" collapsed="false">
      <c r="A15" s="21" t="n">
        <v>45671</v>
      </c>
      <c r="B15" s="17" t="n">
        <f aca="false">YEAR(A15)</f>
        <v>2025</v>
      </c>
      <c r="C15" s="17" t="n">
        <f aca="false">MONTH(A15)</f>
        <v>1</v>
      </c>
      <c r="D15" s="17" t="str">
        <f aca="false">INDEX({"Jan","Fev","Mar","Abr","Mai","Jun","Jul","Ago","Set","Out","Nov","Dez"},C15)</f>
        <v>Jan</v>
      </c>
      <c r="E15" s="17" t="str">
        <f aca="false">TEXT(A15,"yyyy-mm")</f>
        <v>2025-01</v>
      </c>
      <c r="F15" s="17" t="str">
        <f aca="false">"T"&amp;ROUNDUP(C15/3,0)</f>
        <v>T1</v>
      </c>
      <c r="G15" s="17" t="str">
        <f aca="false">INDEX({"Dom","Seg","Ter","Qua","Qui","Sex","Sáb"},WEEKDAY(A15))</f>
        <v>Ter</v>
      </c>
      <c r="H15" s="17" t="str">
        <f aca="false">IF(OR(WEEKDAY(A15)=1,WEEKDAY(A15)=7),"Sim","Não")</f>
        <v>Não</v>
      </c>
    </row>
    <row r="16" customFormat="false" ht="15" hidden="false" customHeight="false" outlineLevel="0" collapsed="false">
      <c r="A16" s="21" t="n">
        <v>45672</v>
      </c>
      <c r="B16" s="17" t="n">
        <f aca="false">YEAR(A16)</f>
        <v>2025</v>
      </c>
      <c r="C16" s="17" t="n">
        <f aca="false">MONTH(A16)</f>
        <v>1</v>
      </c>
      <c r="D16" s="17" t="str">
        <f aca="false">INDEX({"Jan","Fev","Mar","Abr","Mai","Jun","Jul","Ago","Set","Out","Nov","Dez"},C16)</f>
        <v>Jan</v>
      </c>
      <c r="E16" s="17" t="str">
        <f aca="false">TEXT(A16,"yyyy-mm")</f>
        <v>2025-01</v>
      </c>
      <c r="F16" s="17" t="str">
        <f aca="false">"T"&amp;ROUNDUP(C16/3,0)</f>
        <v>T1</v>
      </c>
      <c r="G16" s="17" t="str">
        <f aca="false">INDEX({"Dom","Seg","Ter","Qua","Qui","Sex","Sáb"},WEEKDAY(A16))</f>
        <v>Qua</v>
      </c>
      <c r="H16" s="17" t="str">
        <f aca="false">IF(OR(WEEKDAY(A16)=1,WEEKDAY(A16)=7),"Sim","Não")</f>
        <v>Não</v>
      </c>
    </row>
    <row r="17" customFormat="false" ht="15" hidden="false" customHeight="false" outlineLevel="0" collapsed="false">
      <c r="A17" s="21" t="n">
        <v>45673</v>
      </c>
      <c r="B17" s="17" t="n">
        <f aca="false">YEAR(A17)</f>
        <v>2025</v>
      </c>
      <c r="C17" s="17" t="n">
        <f aca="false">MONTH(A17)</f>
        <v>1</v>
      </c>
      <c r="D17" s="17" t="str">
        <f aca="false">INDEX({"Jan","Fev","Mar","Abr","Mai","Jun","Jul","Ago","Set","Out","Nov","Dez"},C17)</f>
        <v>Jan</v>
      </c>
      <c r="E17" s="17" t="str">
        <f aca="false">TEXT(A17,"yyyy-mm")</f>
        <v>2025-01</v>
      </c>
      <c r="F17" s="17" t="str">
        <f aca="false">"T"&amp;ROUNDUP(C17/3,0)</f>
        <v>T1</v>
      </c>
      <c r="G17" s="17" t="str">
        <f aca="false">INDEX({"Dom","Seg","Ter","Qua","Qui","Sex","Sáb"},WEEKDAY(A17))</f>
        <v>Qui</v>
      </c>
      <c r="H17" s="17" t="str">
        <f aca="false">IF(OR(WEEKDAY(A17)=1,WEEKDAY(A17)=7),"Sim","Não")</f>
        <v>Não</v>
      </c>
    </row>
    <row r="18" customFormat="false" ht="15" hidden="false" customHeight="false" outlineLevel="0" collapsed="false">
      <c r="A18" s="21" t="n">
        <v>45674</v>
      </c>
      <c r="B18" s="17" t="n">
        <f aca="false">YEAR(A18)</f>
        <v>2025</v>
      </c>
      <c r="C18" s="17" t="n">
        <f aca="false">MONTH(A18)</f>
        <v>1</v>
      </c>
      <c r="D18" s="17" t="str">
        <f aca="false">INDEX({"Jan","Fev","Mar","Abr","Mai","Jun","Jul","Ago","Set","Out","Nov","Dez"},C18)</f>
        <v>Jan</v>
      </c>
      <c r="E18" s="17" t="str">
        <f aca="false">TEXT(A18,"yyyy-mm")</f>
        <v>2025-01</v>
      </c>
      <c r="F18" s="17" t="str">
        <f aca="false">"T"&amp;ROUNDUP(C18/3,0)</f>
        <v>T1</v>
      </c>
      <c r="G18" s="17" t="str">
        <f aca="false">INDEX({"Dom","Seg","Ter","Qua","Qui","Sex","Sáb"},WEEKDAY(A18))</f>
        <v>Sex</v>
      </c>
      <c r="H18" s="17" t="str">
        <f aca="false">IF(OR(WEEKDAY(A18)=1,WEEKDAY(A18)=7),"Sim","Não")</f>
        <v>Não</v>
      </c>
    </row>
    <row r="19" customFormat="false" ht="15" hidden="false" customHeight="false" outlineLevel="0" collapsed="false">
      <c r="A19" s="21" t="n">
        <v>45675</v>
      </c>
      <c r="B19" s="17" t="n">
        <f aca="false">YEAR(A19)</f>
        <v>2025</v>
      </c>
      <c r="C19" s="17" t="n">
        <f aca="false">MONTH(A19)</f>
        <v>1</v>
      </c>
      <c r="D19" s="17" t="str">
        <f aca="false">INDEX({"Jan","Fev","Mar","Abr","Mai","Jun","Jul","Ago","Set","Out","Nov","Dez"},C19)</f>
        <v>Jan</v>
      </c>
      <c r="E19" s="17" t="str">
        <f aca="false">TEXT(A19,"yyyy-mm")</f>
        <v>2025-01</v>
      </c>
      <c r="F19" s="17" t="str">
        <f aca="false">"T"&amp;ROUNDUP(C19/3,0)</f>
        <v>T1</v>
      </c>
      <c r="G19" s="17" t="str">
        <f aca="false">INDEX({"Dom","Seg","Ter","Qua","Qui","Sex","Sáb"},WEEKDAY(A19))</f>
        <v>Sáb</v>
      </c>
      <c r="H19" s="17" t="str">
        <f aca="false">IF(OR(WEEKDAY(A19)=1,WEEKDAY(A19)=7),"Sim","Não")</f>
        <v>Sim</v>
      </c>
    </row>
    <row r="20" customFormat="false" ht="15" hidden="false" customHeight="false" outlineLevel="0" collapsed="false">
      <c r="A20" s="21" t="n">
        <v>45676</v>
      </c>
      <c r="B20" s="17" t="n">
        <f aca="false">YEAR(A20)</f>
        <v>2025</v>
      </c>
      <c r="C20" s="17" t="n">
        <f aca="false">MONTH(A20)</f>
        <v>1</v>
      </c>
      <c r="D20" s="17" t="str">
        <f aca="false">INDEX({"Jan","Fev","Mar","Abr","Mai","Jun","Jul","Ago","Set","Out","Nov","Dez"},C20)</f>
        <v>Jan</v>
      </c>
      <c r="E20" s="17" t="str">
        <f aca="false">TEXT(A20,"yyyy-mm")</f>
        <v>2025-01</v>
      </c>
      <c r="F20" s="17" t="str">
        <f aca="false">"T"&amp;ROUNDUP(C20/3,0)</f>
        <v>T1</v>
      </c>
      <c r="G20" s="17" t="str">
        <f aca="false">INDEX({"Dom","Seg","Ter","Qua","Qui","Sex","Sáb"},WEEKDAY(A20))</f>
        <v>Dom</v>
      </c>
      <c r="H20" s="17" t="str">
        <f aca="false">IF(OR(WEEKDAY(A20)=1,WEEKDAY(A20)=7),"Sim","Não")</f>
        <v>Sim</v>
      </c>
    </row>
    <row r="21" customFormat="false" ht="15" hidden="false" customHeight="false" outlineLevel="0" collapsed="false">
      <c r="A21" s="21" t="n">
        <v>45677</v>
      </c>
      <c r="B21" s="17" t="n">
        <f aca="false">YEAR(A21)</f>
        <v>2025</v>
      </c>
      <c r="C21" s="17" t="n">
        <f aca="false">MONTH(A21)</f>
        <v>1</v>
      </c>
      <c r="D21" s="17" t="str">
        <f aca="false">INDEX({"Jan","Fev","Mar","Abr","Mai","Jun","Jul","Ago","Set","Out","Nov","Dez"},C21)</f>
        <v>Jan</v>
      </c>
      <c r="E21" s="17" t="str">
        <f aca="false">TEXT(A21,"yyyy-mm")</f>
        <v>2025-01</v>
      </c>
      <c r="F21" s="17" t="str">
        <f aca="false">"T"&amp;ROUNDUP(C21/3,0)</f>
        <v>T1</v>
      </c>
      <c r="G21" s="17" t="str">
        <f aca="false">INDEX({"Dom","Seg","Ter","Qua","Qui","Sex","Sáb"},WEEKDAY(A21))</f>
        <v>Seg</v>
      </c>
      <c r="H21" s="17" t="str">
        <f aca="false">IF(OR(WEEKDAY(A21)=1,WEEKDAY(A21)=7),"Sim","Não")</f>
        <v>Não</v>
      </c>
    </row>
    <row r="22" customFormat="false" ht="15" hidden="false" customHeight="false" outlineLevel="0" collapsed="false">
      <c r="A22" s="21" t="n">
        <v>45678</v>
      </c>
      <c r="B22" s="17" t="n">
        <f aca="false">YEAR(A22)</f>
        <v>2025</v>
      </c>
      <c r="C22" s="17" t="n">
        <f aca="false">MONTH(A22)</f>
        <v>1</v>
      </c>
      <c r="D22" s="17" t="str">
        <f aca="false">INDEX({"Jan","Fev","Mar","Abr","Mai","Jun","Jul","Ago","Set","Out","Nov","Dez"},C22)</f>
        <v>Jan</v>
      </c>
      <c r="E22" s="17" t="str">
        <f aca="false">TEXT(A22,"yyyy-mm")</f>
        <v>2025-01</v>
      </c>
      <c r="F22" s="17" t="str">
        <f aca="false">"T"&amp;ROUNDUP(C22/3,0)</f>
        <v>T1</v>
      </c>
      <c r="G22" s="17" t="str">
        <f aca="false">INDEX({"Dom","Seg","Ter","Qua","Qui","Sex","Sáb"},WEEKDAY(A22))</f>
        <v>Ter</v>
      </c>
      <c r="H22" s="17" t="str">
        <f aca="false">IF(OR(WEEKDAY(A22)=1,WEEKDAY(A22)=7),"Sim","Não")</f>
        <v>Não</v>
      </c>
    </row>
    <row r="23" customFormat="false" ht="15" hidden="false" customHeight="false" outlineLevel="0" collapsed="false">
      <c r="A23" s="21" t="n">
        <v>45679</v>
      </c>
      <c r="B23" s="17" t="n">
        <f aca="false">YEAR(A23)</f>
        <v>2025</v>
      </c>
      <c r="C23" s="17" t="n">
        <f aca="false">MONTH(A23)</f>
        <v>1</v>
      </c>
      <c r="D23" s="17" t="str">
        <f aca="false">INDEX({"Jan","Fev","Mar","Abr","Mai","Jun","Jul","Ago","Set","Out","Nov","Dez"},C23)</f>
        <v>Jan</v>
      </c>
      <c r="E23" s="17" t="str">
        <f aca="false">TEXT(A23,"yyyy-mm")</f>
        <v>2025-01</v>
      </c>
      <c r="F23" s="17" t="str">
        <f aca="false">"T"&amp;ROUNDUP(C23/3,0)</f>
        <v>T1</v>
      </c>
      <c r="G23" s="17" t="str">
        <f aca="false">INDEX({"Dom","Seg","Ter","Qua","Qui","Sex","Sáb"},WEEKDAY(A23))</f>
        <v>Qua</v>
      </c>
      <c r="H23" s="17" t="str">
        <f aca="false">IF(OR(WEEKDAY(A23)=1,WEEKDAY(A23)=7),"Sim","Não")</f>
        <v>Não</v>
      </c>
    </row>
    <row r="24" customFormat="false" ht="15" hidden="false" customHeight="false" outlineLevel="0" collapsed="false">
      <c r="A24" s="21" t="n">
        <v>45680</v>
      </c>
      <c r="B24" s="17" t="n">
        <f aca="false">YEAR(A24)</f>
        <v>2025</v>
      </c>
      <c r="C24" s="17" t="n">
        <f aca="false">MONTH(A24)</f>
        <v>1</v>
      </c>
      <c r="D24" s="17" t="str">
        <f aca="false">INDEX({"Jan","Fev","Mar","Abr","Mai","Jun","Jul","Ago","Set","Out","Nov","Dez"},C24)</f>
        <v>Jan</v>
      </c>
      <c r="E24" s="17" t="str">
        <f aca="false">TEXT(A24,"yyyy-mm")</f>
        <v>2025-01</v>
      </c>
      <c r="F24" s="17" t="str">
        <f aca="false">"T"&amp;ROUNDUP(C24/3,0)</f>
        <v>T1</v>
      </c>
      <c r="G24" s="17" t="str">
        <f aca="false">INDEX({"Dom","Seg","Ter","Qua","Qui","Sex","Sáb"},WEEKDAY(A24))</f>
        <v>Qui</v>
      </c>
      <c r="H24" s="17" t="str">
        <f aca="false">IF(OR(WEEKDAY(A24)=1,WEEKDAY(A24)=7),"Sim","Não")</f>
        <v>Não</v>
      </c>
    </row>
    <row r="25" customFormat="false" ht="15" hidden="false" customHeight="false" outlineLevel="0" collapsed="false">
      <c r="A25" s="21" t="n">
        <v>45681</v>
      </c>
      <c r="B25" s="17" t="n">
        <f aca="false">YEAR(A25)</f>
        <v>2025</v>
      </c>
      <c r="C25" s="17" t="n">
        <f aca="false">MONTH(A25)</f>
        <v>1</v>
      </c>
      <c r="D25" s="17" t="str">
        <f aca="false">INDEX({"Jan","Fev","Mar","Abr","Mai","Jun","Jul","Ago","Set","Out","Nov","Dez"},C25)</f>
        <v>Jan</v>
      </c>
      <c r="E25" s="17" t="str">
        <f aca="false">TEXT(A25,"yyyy-mm")</f>
        <v>2025-01</v>
      </c>
      <c r="F25" s="17" t="str">
        <f aca="false">"T"&amp;ROUNDUP(C25/3,0)</f>
        <v>T1</v>
      </c>
      <c r="G25" s="17" t="str">
        <f aca="false">INDEX({"Dom","Seg","Ter","Qua","Qui","Sex","Sáb"},WEEKDAY(A25))</f>
        <v>Sex</v>
      </c>
      <c r="H25" s="17" t="str">
        <f aca="false">IF(OR(WEEKDAY(A25)=1,WEEKDAY(A25)=7),"Sim","Não")</f>
        <v>Não</v>
      </c>
    </row>
    <row r="26" customFormat="false" ht="15" hidden="false" customHeight="false" outlineLevel="0" collapsed="false">
      <c r="A26" s="21" t="n">
        <v>45682</v>
      </c>
      <c r="B26" s="17" t="n">
        <f aca="false">YEAR(A26)</f>
        <v>2025</v>
      </c>
      <c r="C26" s="17" t="n">
        <f aca="false">MONTH(A26)</f>
        <v>1</v>
      </c>
      <c r="D26" s="17" t="str">
        <f aca="false">INDEX({"Jan","Fev","Mar","Abr","Mai","Jun","Jul","Ago","Set","Out","Nov","Dez"},C26)</f>
        <v>Jan</v>
      </c>
      <c r="E26" s="17" t="str">
        <f aca="false">TEXT(A26,"yyyy-mm")</f>
        <v>2025-01</v>
      </c>
      <c r="F26" s="17" t="str">
        <f aca="false">"T"&amp;ROUNDUP(C26/3,0)</f>
        <v>T1</v>
      </c>
      <c r="G26" s="17" t="str">
        <f aca="false">INDEX({"Dom","Seg","Ter","Qua","Qui","Sex","Sáb"},WEEKDAY(A26))</f>
        <v>Sáb</v>
      </c>
      <c r="H26" s="17" t="str">
        <f aca="false">IF(OR(WEEKDAY(A26)=1,WEEKDAY(A26)=7),"Sim","Não")</f>
        <v>Sim</v>
      </c>
    </row>
    <row r="27" customFormat="false" ht="15" hidden="false" customHeight="false" outlineLevel="0" collapsed="false">
      <c r="A27" s="21" t="n">
        <v>45683</v>
      </c>
      <c r="B27" s="17" t="n">
        <f aca="false">YEAR(A27)</f>
        <v>2025</v>
      </c>
      <c r="C27" s="17" t="n">
        <f aca="false">MONTH(A27)</f>
        <v>1</v>
      </c>
      <c r="D27" s="17" t="str">
        <f aca="false">INDEX({"Jan","Fev","Mar","Abr","Mai","Jun","Jul","Ago","Set","Out","Nov","Dez"},C27)</f>
        <v>Jan</v>
      </c>
      <c r="E27" s="17" t="str">
        <f aca="false">TEXT(A27,"yyyy-mm")</f>
        <v>2025-01</v>
      </c>
      <c r="F27" s="17" t="str">
        <f aca="false">"T"&amp;ROUNDUP(C27/3,0)</f>
        <v>T1</v>
      </c>
      <c r="G27" s="17" t="str">
        <f aca="false">INDEX({"Dom","Seg","Ter","Qua","Qui","Sex","Sáb"},WEEKDAY(A27))</f>
        <v>Dom</v>
      </c>
      <c r="H27" s="17" t="str">
        <f aca="false">IF(OR(WEEKDAY(A27)=1,WEEKDAY(A27)=7),"Sim","Não")</f>
        <v>Sim</v>
      </c>
    </row>
    <row r="28" customFormat="false" ht="15" hidden="false" customHeight="false" outlineLevel="0" collapsed="false">
      <c r="A28" s="21" t="n">
        <v>45684</v>
      </c>
      <c r="B28" s="17" t="n">
        <f aca="false">YEAR(A28)</f>
        <v>2025</v>
      </c>
      <c r="C28" s="17" t="n">
        <f aca="false">MONTH(A28)</f>
        <v>1</v>
      </c>
      <c r="D28" s="17" t="str">
        <f aca="false">INDEX({"Jan","Fev","Mar","Abr","Mai","Jun","Jul","Ago","Set","Out","Nov","Dez"},C28)</f>
        <v>Jan</v>
      </c>
      <c r="E28" s="17" t="str">
        <f aca="false">TEXT(A28,"yyyy-mm")</f>
        <v>2025-01</v>
      </c>
      <c r="F28" s="17" t="str">
        <f aca="false">"T"&amp;ROUNDUP(C28/3,0)</f>
        <v>T1</v>
      </c>
      <c r="G28" s="17" t="str">
        <f aca="false">INDEX({"Dom","Seg","Ter","Qua","Qui","Sex","Sáb"},WEEKDAY(A28))</f>
        <v>Seg</v>
      </c>
      <c r="H28" s="17" t="str">
        <f aca="false">IF(OR(WEEKDAY(A28)=1,WEEKDAY(A28)=7),"Sim","Não")</f>
        <v>Não</v>
      </c>
    </row>
    <row r="29" customFormat="false" ht="15" hidden="false" customHeight="false" outlineLevel="0" collapsed="false">
      <c r="A29" s="21" t="n">
        <v>45685</v>
      </c>
      <c r="B29" s="17" t="n">
        <f aca="false">YEAR(A29)</f>
        <v>2025</v>
      </c>
      <c r="C29" s="17" t="n">
        <f aca="false">MONTH(A29)</f>
        <v>1</v>
      </c>
      <c r="D29" s="17" t="str">
        <f aca="false">INDEX({"Jan","Fev","Mar","Abr","Mai","Jun","Jul","Ago","Set","Out","Nov","Dez"},C29)</f>
        <v>Jan</v>
      </c>
      <c r="E29" s="17" t="str">
        <f aca="false">TEXT(A29,"yyyy-mm")</f>
        <v>2025-01</v>
      </c>
      <c r="F29" s="17" t="str">
        <f aca="false">"T"&amp;ROUNDUP(C29/3,0)</f>
        <v>T1</v>
      </c>
      <c r="G29" s="17" t="str">
        <f aca="false">INDEX({"Dom","Seg","Ter","Qua","Qui","Sex","Sáb"},WEEKDAY(A29))</f>
        <v>Ter</v>
      </c>
      <c r="H29" s="17" t="str">
        <f aca="false">IF(OR(WEEKDAY(A29)=1,WEEKDAY(A29)=7),"Sim","Não")</f>
        <v>Não</v>
      </c>
    </row>
    <row r="30" customFormat="false" ht="15" hidden="false" customHeight="false" outlineLevel="0" collapsed="false">
      <c r="A30" s="21" t="n">
        <v>45686</v>
      </c>
      <c r="B30" s="17" t="n">
        <f aca="false">YEAR(A30)</f>
        <v>2025</v>
      </c>
      <c r="C30" s="17" t="n">
        <f aca="false">MONTH(A30)</f>
        <v>1</v>
      </c>
      <c r="D30" s="17" t="str">
        <f aca="false">INDEX({"Jan","Fev","Mar","Abr","Mai","Jun","Jul","Ago","Set","Out","Nov","Dez"},C30)</f>
        <v>Jan</v>
      </c>
      <c r="E30" s="17" t="str">
        <f aca="false">TEXT(A30,"yyyy-mm")</f>
        <v>2025-01</v>
      </c>
      <c r="F30" s="17" t="str">
        <f aca="false">"T"&amp;ROUNDUP(C30/3,0)</f>
        <v>T1</v>
      </c>
      <c r="G30" s="17" t="str">
        <f aca="false">INDEX({"Dom","Seg","Ter","Qua","Qui","Sex","Sáb"},WEEKDAY(A30))</f>
        <v>Qua</v>
      </c>
      <c r="H30" s="17" t="str">
        <f aca="false">IF(OR(WEEKDAY(A30)=1,WEEKDAY(A30)=7),"Sim","Não")</f>
        <v>Não</v>
      </c>
    </row>
    <row r="31" customFormat="false" ht="15" hidden="false" customHeight="false" outlineLevel="0" collapsed="false">
      <c r="A31" s="21" t="n">
        <v>45687</v>
      </c>
      <c r="B31" s="17" t="n">
        <f aca="false">YEAR(A31)</f>
        <v>2025</v>
      </c>
      <c r="C31" s="17" t="n">
        <f aca="false">MONTH(A31)</f>
        <v>1</v>
      </c>
      <c r="D31" s="17" t="str">
        <f aca="false">INDEX({"Jan","Fev","Mar","Abr","Mai","Jun","Jul","Ago","Set","Out","Nov","Dez"},C31)</f>
        <v>Jan</v>
      </c>
      <c r="E31" s="17" t="str">
        <f aca="false">TEXT(A31,"yyyy-mm")</f>
        <v>2025-01</v>
      </c>
      <c r="F31" s="17" t="str">
        <f aca="false">"T"&amp;ROUNDUP(C31/3,0)</f>
        <v>T1</v>
      </c>
      <c r="G31" s="17" t="str">
        <f aca="false">INDEX({"Dom","Seg","Ter","Qua","Qui","Sex","Sáb"},WEEKDAY(A31))</f>
        <v>Qui</v>
      </c>
      <c r="H31" s="17" t="str">
        <f aca="false">IF(OR(WEEKDAY(A31)=1,WEEKDAY(A31)=7),"Sim","Não")</f>
        <v>Não</v>
      </c>
    </row>
    <row r="32" customFormat="false" ht="15" hidden="false" customHeight="false" outlineLevel="0" collapsed="false">
      <c r="A32" s="21" t="n">
        <v>45688</v>
      </c>
      <c r="B32" s="17" t="n">
        <f aca="false">YEAR(A32)</f>
        <v>2025</v>
      </c>
      <c r="C32" s="17" t="n">
        <f aca="false">MONTH(A32)</f>
        <v>1</v>
      </c>
      <c r="D32" s="17" t="str">
        <f aca="false">INDEX({"Jan","Fev","Mar","Abr","Mai","Jun","Jul","Ago","Set","Out","Nov","Dez"},C32)</f>
        <v>Jan</v>
      </c>
      <c r="E32" s="17" t="str">
        <f aca="false">TEXT(A32,"yyyy-mm")</f>
        <v>2025-01</v>
      </c>
      <c r="F32" s="17" t="str">
        <f aca="false">"T"&amp;ROUNDUP(C32/3,0)</f>
        <v>T1</v>
      </c>
      <c r="G32" s="17" t="str">
        <f aca="false">INDEX({"Dom","Seg","Ter","Qua","Qui","Sex","Sáb"},WEEKDAY(A32))</f>
        <v>Sex</v>
      </c>
      <c r="H32" s="17" t="str">
        <f aca="false">IF(OR(WEEKDAY(A32)=1,WEEKDAY(A32)=7),"Sim","Não")</f>
        <v>Não</v>
      </c>
    </row>
    <row r="33" customFormat="false" ht="15" hidden="false" customHeight="false" outlineLevel="0" collapsed="false">
      <c r="A33" s="21" t="n">
        <v>45689</v>
      </c>
      <c r="B33" s="17" t="n">
        <f aca="false">YEAR(A33)</f>
        <v>2025</v>
      </c>
      <c r="C33" s="17" t="n">
        <f aca="false">MONTH(A33)</f>
        <v>2</v>
      </c>
      <c r="D33" s="17" t="str">
        <f aca="false">INDEX({"Jan","Fev","Mar","Abr","Mai","Jun","Jul","Ago","Set","Out","Nov","Dez"},C33)</f>
        <v>Fev</v>
      </c>
      <c r="E33" s="17" t="str">
        <f aca="false">TEXT(A33,"yyyy-mm")</f>
        <v>2025-02</v>
      </c>
      <c r="F33" s="17" t="str">
        <f aca="false">"T"&amp;ROUNDUP(C33/3,0)</f>
        <v>T1</v>
      </c>
      <c r="G33" s="17" t="str">
        <f aca="false">INDEX({"Dom","Seg","Ter","Qua","Qui","Sex","Sáb"},WEEKDAY(A33))</f>
        <v>Sáb</v>
      </c>
      <c r="H33" s="17" t="str">
        <f aca="false">IF(OR(WEEKDAY(A33)=1,WEEKDAY(A33)=7),"Sim","Não")</f>
        <v>Sim</v>
      </c>
    </row>
    <row r="34" customFormat="false" ht="15" hidden="false" customHeight="false" outlineLevel="0" collapsed="false">
      <c r="A34" s="21" t="n">
        <v>45690</v>
      </c>
      <c r="B34" s="17" t="n">
        <f aca="false">YEAR(A34)</f>
        <v>2025</v>
      </c>
      <c r="C34" s="17" t="n">
        <f aca="false">MONTH(A34)</f>
        <v>2</v>
      </c>
      <c r="D34" s="17" t="str">
        <f aca="false">INDEX({"Jan","Fev","Mar","Abr","Mai","Jun","Jul","Ago","Set","Out","Nov","Dez"},C34)</f>
        <v>Fev</v>
      </c>
      <c r="E34" s="17" t="str">
        <f aca="false">TEXT(A34,"yyyy-mm")</f>
        <v>2025-02</v>
      </c>
      <c r="F34" s="17" t="str">
        <f aca="false">"T"&amp;ROUNDUP(C34/3,0)</f>
        <v>T1</v>
      </c>
      <c r="G34" s="17" t="str">
        <f aca="false">INDEX({"Dom","Seg","Ter","Qua","Qui","Sex","Sáb"},WEEKDAY(A34))</f>
        <v>Dom</v>
      </c>
      <c r="H34" s="17" t="str">
        <f aca="false">IF(OR(WEEKDAY(A34)=1,WEEKDAY(A34)=7),"Sim","Não")</f>
        <v>Sim</v>
      </c>
    </row>
    <row r="35" customFormat="false" ht="15" hidden="false" customHeight="false" outlineLevel="0" collapsed="false">
      <c r="A35" s="21" t="n">
        <v>45691</v>
      </c>
      <c r="B35" s="17" t="n">
        <f aca="false">YEAR(A35)</f>
        <v>2025</v>
      </c>
      <c r="C35" s="17" t="n">
        <f aca="false">MONTH(A35)</f>
        <v>2</v>
      </c>
      <c r="D35" s="17" t="str">
        <f aca="false">INDEX({"Jan","Fev","Mar","Abr","Mai","Jun","Jul","Ago","Set","Out","Nov","Dez"},C35)</f>
        <v>Fev</v>
      </c>
      <c r="E35" s="17" t="str">
        <f aca="false">TEXT(A35,"yyyy-mm")</f>
        <v>2025-02</v>
      </c>
      <c r="F35" s="17" t="str">
        <f aca="false">"T"&amp;ROUNDUP(C35/3,0)</f>
        <v>T1</v>
      </c>
      <c r="G35" s="17" t="str">
        <f aca="false">INDEX({"Dom","Seg","Ter","Qua","Qui","Sex","Sáb"},WEEKDAY(A35))</f>
        <v>Seg</v>
      </c>
      <c r="H35" s="17" t="str">
        <f aca="false">IF(OR(WEEKDAY(A35)=1,WEEKDAY(A35)=7),"Sim","Não")</f>
        <v>Não</v>
      </c>
    </row>
    <row r="36" customFormat="false" ht="15" hidden="false" customHeight="false" outlineLevel="0" collapsed="false">
      <c r="A36" s="21" t="n">
        <v>45692</v>
      </c>
      <c r="B36" s="17" t="n">
        <f aca="false">YEAR(A36)</f>
        <v>2025</v>
      </c>
      <c r="C36" s="17" t="n">
        <f aca="false">MONTH(A36)</f>
        <v>2</v>
      </c>
      <c r="D36" s="17" t="str">
        <f aca="false">INDEX({"Jan","Fev","Mar","Abr","Mai","Jun","Jul","Ago","Set","Out","Nov","Dez"},C36)</f>
        <v>Fev</v>
      </c>
      <c r="E36" s="17" t="str">
        <f aca="false">TEXT(A36,"yyyy-mm")</f>
        <v>2025-02</v>
      </c>
      <c r="F36" s="17" t="str">
        <f aca="false">"T"&amp;ROUNDUP(C36/3,0)</f>
        <v>T1</v>
      </c>
      <c r="G36" s="17" t="str">
        <f aca="false">INDEX({"Dom","Seg","Ter","Qua","Qui","Sex","Sáb"},WEEKDAY(A36))</f>
        <v>Ter</v>
      </c>
      <c r="H36" s="17" t="str">
        <f aca="false">IF(OR(WEEKDAY(A36)=1,WEEKDAY(A36)=7),"Sim","Não")</f>
        <v>Não</v>
      </c>
    </row>
    <row r="37" customFormat="false" ht="15" hidden="false" customHeight="false" outlineLevel="0" collapsed="false">
      <c r="A37" s="21" t="n">
        <v>45693</v>
      </c>
      <c r="B37" s="17" t="n">
        <f aca="false">YEAR(A37)</f>
        <v>2025</v>
      </c>
      <c r="C37" s="17" t="n">
        <f aca="false">MONTH(A37)</f>
        <v>2</v>
      </c>
      <c r="D37" s="17" t="str">
        <f aca="false">INDEX({"Jan","Fev","Mar","Abr","Mai","Jun","Jul","Ago","Set","Out","Nov","Dez"},C37)</f>
        <v>Fev</v>
      </c>
      <c r="E37" s="17" t="str">
        <f aca="false">TEXT(A37,"yyyy-mm")</f>
        <v>2025-02</v>
      </c>
      <c r="F37" s="17" t="str">
        <f aca="false">"T"&amp;ROUNDUP(C37/3,0)</f>
        <v>T1</v>
      </c>
      <c r="G37" s="17" t="str">
        <f aca="false">INDEX({"Dom","Seg","Ter","Qua","Qui","Sex","Sáb"},WEEKDAY(A37))</f>
        <v>Qua</v>
      </c>
      <c r="H37" s="17" t="str">
        <f aca="false">IF(OR(WEEKDAY(A37)=1,WEEKDAY(A37)=7),"Sim","Não")</f>
        <v>Não</v>
      </c>
    </row>
    <row r="38" customFormat="false" ht="15" hidden="false" customHeight="false" outlineLevel="0" collapsed="false">
      <c r="A38" s="21" t="n">
        <v>45694</v>
      </c>
      <c r="B38" s="17" t="n">
        <f aca="false">YEAR(A38)</f>
        <v>2025</v>
      </c>
      <c r="C38" s="17" t="n">
        <f aca="false">MONTH(A38)</f>
        <v>2</v>
      </c>
      <c r="D38" s="17" t="str">
        <f aca="false">INDEX({"Jan","Fev","Mar","Abr","Mai","Jun","Jul","Ago","Set","Out","Nov","Dez"},C38)</f>
        <v>Fev</v>
      </c>
      <c r="E38" s="17" t="str">
        <f aca="false">TEXT(A38,"yyyy-mm")</f>
        <v>2025-02</v>
      </c>
      <c r="F38" s="17" t="str">
        <f aca="false">"T"&amp;ROUNDUP(C38/3,0)</f>
        <v>T1</v>
      </c>
      <c r="G38" s="17" t="str">
        <f aca="false">INDEX({"Dom","Seg","Ter","Qua","Qui","Sex","Sáb"},WEEKDAY(A38))</f>
        <v>Qui</v>
      </c>
      <c r="H38" s="17" t="str">
        <f aca="false">IF(OR(WEEKDAY(A38)=1,WEEKDAY(A38)=7),"Sim","Não")</f>
        <v>Não</v>
      </c>
    </row>
    <row r="39" customFormat="false" ht="15" hidden="false" customHeight="false" outlineLevel="0" collapsed="false">
      <c r="A39" s="21" t="n">
        <v>45695</v>
      </c>
      <c r="B39" s="17" t="n">
        <f aca="false">YEAR(A39)</f>
        <v>2025</v>
      </c>
      <c r="C39" s="17" t="n">
        <f aca="false">MONTH(A39)</f>
        <v>2</v>
      </c>
      <c r="D39" s="17" t="str">
        <f aca="false">INDEX({"Jan","Fev","Mar","Abr","Mai","Jun","Jul","Ago","Set","Out","Nov","Dez"},C39)</f>
        <v>Fev</v>
      </c>
      <c r="E39" s="17" t="str">
        <f aca="false">TEXT(A39,"yyyy-mm")</f>
        <v>2025-02</v>
      </c>
      <c r="F39" s="17" t="str">
        <f aca="false">"T"&amp;ROUNDUP(C39/3,0)</f>
        <v>T1</v>
      </c>
      <c r="G39" s="17" t="str">
        <f aca="false">INDEX({"Dom","Seg","Ter","Qua","Qui","Sex","Sáb"},WEEKDAY(A39))</f>
        <v>Sex</v>
      </c>
      <c r="H39" s="17" t="str">
        <f aca="false">IF(OR(WEEKDAY(A39)=1,WEEKDAY(A39)=7),"Sim","Não")</f>
        <v>Não</v>
      </c>
    </row>
    <row r="40" customFormat="false" ht="15" hidden="false" customHeight="false" outlineLevel="0" collapsed="false">
      <c r="A40" s="21" t="n">
        <v>45696</v>
      </c>
      <c r="B40" s="17" t="n">
        <f aca="false">YEAR(A40)</f>
        <v>2025</v>
      </c>
      <c r="C40" s="17" t="n">
        <f aca="false">MONTH(A40)</f>
        <v>2</v>
      </c>
      <c r="D40" s="17" t="str">
        <f aca="false">INDEX({"Jan","Fev","Mar","Abr","Mai","Jun","Jul","Ago","Set","Out","Nov","Dez"},C40)</f>
        <v>Fev</v>
      </c>
      <c r="E40" s="17" t="str">
        <f aca="false">TEXT(A40,"yyyy-mm")</f>
        <v>2025-02</v>
      </c>
      <c r="F40" s="17" t="str">
        <f aca="false">"T"&amp;ROUNDUP(C40/3,0)</f>
        <v>T1</v>
      </c>
      <c r="G40" s="17" t="str">
        <f aca="false">INDEX({"Dom","Seg","Ter","Qua","Qui","Sex","Sáb"},WEEKDAY(A40))</f>
        <v>Sáb</v>
      </c>
      <c r="H40" s="17" t="str">
        <f aca="false">IF(OR(WEEKDAY(A40)=1,WEEKDAY(A40)=7),"Sim","Não")</f>
        <v>Sim</v>
      </c>
    </row>
    <row r="41" customFormat="false" ht="15" hidden="false" customHeight="false" outlineLevel="0" collapsed="false">
      <c r="A41" s="21" t="n">
        <v>45697</v>
      </c>
      <c r="B41" s="17" t="n">
        <f aca="false">YEAR(A41)</f>
        <v>2025</v>
      </c>
      <c r="C41" s="17" t="n">
        <f aca="false">MONTH(A41)</f>
        <v>2</v>
      </c>
      <c r="D41" s="17" t="str">
        <f aca="false">INDEX({"Jan","Fev","Mar","Abr","Mai","Jun","Jul","Ago","Set","Out","Nov","Dez"},C41)</f>
        <v>Fev</v>
      </c>
      <c r="E41" s="17" t="str">
        <f aca="false">TEXT(A41,"yyyy-mm")</f>
        <v>2025-02</v>
      </c>
      <c r="F41" s="17" t="str">
        <f aca="false">"T"&amp;ROUNDUP(C41/3,0)</f>
        <v>T1</v>
      </c>
      <c r="G41" s="17" t="str">
        <f aca="false">INDEX({"Dom","Seg","Ter","Qua","Qui","Sex","Sáb"},WEEKDAY(A41))</f>
        <v>Dom</v>
      </c>
      <c r="H41" s="17" t="str">
        <f aca="false">IF(OR(WEEKDAY(A41)=1,WEEKDAY(A41)=7),"Sim","Não")</f>
        <v>Sim</v>
      </c>
    </row>
    <row r="42" customFormat="false" ht="15" hidden="false" customHeight="false" outlineLevel="0" collapsed="false">
      <c r="A42" s="21" t="n">
        <v>45698</v>
      </c>
      <c r="B42" s="17" t="n">
        <f aca="false">YEAR(A42)</f>
        <v>2025</v>
      </c>
      <c r="C42" s="17" t="n">
        <f aca="false">MONTH(A42)</f>
        <v>2</v>
      </c>
      <c r="D42" s="17" t="str">
        <f aca="false">INDEX({"Jan","Fev","Mar","Abr","Mai","Jun","Jul","Ago","Set","Out","Nov","Dez"},C42)</f>
        <v>Fev</v>
      </c>
      <c r="E42" s="17" t="str">
        <f aca="false">TEXT(A42,"yyyy-mm")</f>
        <v>2025-02</v>
      </c>
      <c r="F42" s="17" t="str">
        <f aca="false">"T"&amp;ROUNDUP(C42/3,0)</f>
        <v>T1</v>
      </c>
      <c r="G42" s="17" t="str">
        <f aca="false">INDEX({"Dom","Seg","Ter","Qua","Qui","Sex","Sáb"},WEEKDAY(A42))</f>
        <v>Seg</v>
      </c>
      <c r="H42" s="17" t="str">
        <f aca="false">IF(OR(WEEKDAY(A42)=1,WEEKDAY(A42)=7),"Sim","Não")</f>
        <v>Não</v>
      </c>
    </row>
    <row r="43" customFormat="false" ht="15" hidden="false" customHeight="false" outlineLevel="0" collapsed="false">
      <c r="A43" s="21" t="n">
        <v>45699</v>
      </c>
      <c r="B43" s="17" t="n">
        <f aca="false">YEAR(A43)</f>
        <v>2025</v>
      </c>
      <c r="C43" s="17" t="n">
        <f aca="false">MONTH(A43)</f>
        <v>2</v>
      </c>
      <c r="D43" s="17" t="str">
        <f aca="false">INDEX({"Jan","Fev","Mar","Abr","Mai","Jun","Jul","Ago","Set","Out","Nov","Dez"},C43)</f>
        <v>Fev</v>
      </c>
      <c r="E43" s="17" t="str">
        <f aca="false">TEXT(A43,"yyyy-mm")</f>
        <v>2025-02</v>
      </c>
      <c r="F43" s="17" t="str">
        <f aca="false">"T"&amp;ROUNDUP(C43/3,0)</f>
        <v>T1</v>
      </c>
      <c r="G43" s="17" t="str">
        <f aca="false">INDEX({"Dom","Seg","Ter","Qua","Qui","Sex","Sáb"},WEEKDAY(A43))</f>
        <v>Ter</v>
      </c>
      <c r="H43" s="17" t="str">
        <f aca="false">IF(OR(WEEKDAY(A43)=1,WEEKDAY(A43)=7),"Sim","Não")</f>
        <v>Não</v>
      </c>
    </row>
    <row r="44" customFormat="false" ht="15" hidden="false" customHeight="false" outlineLevel="0" collapsed="false">
      <c r="A44" s="21" t="n">
        <v>45700</v>
      </c>
      <c r="B44" s="17" t="n">
        <f aca="false">YEAR(A44)</f>
        <v>2025</v>
      </c>
      <c r="C44" s="17" t="n">
        <f aca="false">MONTH(A44)</f>
        <v>2</v>
      </c>
      <c r="D44" s="17" t="str">
        <f aca="false">INDEX({"Jan","Fev","Mar","Abr","Mai","Jun","Jul","Ago","Set","Out","Nov","Dez"},C44)</f>
        <v>Fev</v>
      </c>
      <c r="E44" s="17" t="str">
        <f aca="false">TEXT(A44,"yyyy-mm")</f>
        <v>2025-02</v>
      </c>
      <c r="F44" s="17" t="str">
        <f aca="false">"T"&amp;ROUNDUP(C44/3,0)</f>
        <v>T1</v>
      </c>
      <c r="G44" s="17" t="str">
        <f aca="false">INDEX({"Dom","Seg","Ter","Qua","Qui","Sex","Sáb"},WEEKDAY(A44))</f>
        <v>Qua</v>
      </c>
      <c r="H44" s="17" t="str">
        <f aca="false">IF(OR(WEEKDAY(A44)=1,WEEKDAY(A44)=7),"Sim","Não")</f>
        <v>Não</v>
      </c>
    </row>
    <row r="45" customFormat="false" ht="15" hidden="false" customHeight="false" outlineLevel="0" collapsed="false">
      <c r="A45" s="21" t="n">
        <v>45701</v>
      </c>
      <c r="B45" s="17" t="n">
        <f aca="false">YEAR(A45)</f>
        <v>2025</v>
      </c>
      <c r="C45" s="17" t="n">
        <f aca="false">MONTH(A45)</f>
        <v>2</v>
      </c>
      <c r="D45" s="17" t="str">
        <f aca="false">INDEX({"Jan","Fev","Mar","Abr","Mai","Jun","Jul","Ago","Set","Out","Nov","Dez"},C45)</f>
        <v>Fev</v>
      </c>
      <c r="E45" s="17" t="str">
        <f aca="false">TEXT(A45,"yyyy-mm")</f>
        <v>2025-02</v>
      </c>
      <c r="F45" s="17" t="str">
        <f aca="false">"T"&amp;ROUNDUP(C45/3,0)</f>
        <v>T1</v>
      </c>
      <c r="G45" s="17" t="str">
        <f aca="false">INDEX({"Dom","Seg","Ter","Qua","Qui","Sex","Sáb"},WEEKDAY(A45))</f>
        <v>Qui</v>
      </c>
      <c r="H45" s="17" t="str">
        <f aca="false">IF(OR(WEEKDAY(A45)=1,WEEKDAY(A45)=7),"Sim","Não")</f>
        <v>Não</v>
      </c>
    </row>
    <row r="46" customFormat="false" ht="15" hidden="false" customHeight="false" outlineLevel="0" collapsed="false">
      <c r="A46" s="21" t="n">
        <v>45702</v>
      </c>
      <c r="B46" s="17" t="n">
        <f aca="false">YEAR(A46)</f>
        <v>2025</v>
      </c>
      <c r="C46" s="17" t="n">
        <f aca="false">MONTH(A46)</f>
        <v>2</v>
      </c>
      <c r="D46" s="17" t="str">
        <f aca="false">INDEX({"Jan","Fev","Mar","Abr","Mai","Jun","Jul","Ago","Set","Out","Nov","Dez"},C46)</f>
        <v>Fev</v>
      </c>
      <c r="E46" s="17" t="str">
        <f aca="false">TEXT(A46,"yyyy-mm")</f>
        <v>2025-02</v>
      </c>
      <c r="F46" s="17" t="str">
        <f aca="false">"T"&amp;ROUNDUP(C46/3,0)</f>
        <v>T1</v>
      </c>
      <c r="G46" s="17" t="str">
        <f aca="false">INDEX({"Dom","Seg","Ter","Qua","Qui","Sex","Sáb"},WEEKDAY(A46))</f>
        <v>Sex</v>
      </c>
      <c r="H46" s="17" t="str">
        <f aca="false">IF(OR(WEEKDAY(A46)=1,WEEKDAY(A46)=7),"Sim","Não")</f>
        <v>Não</v>
      </c>
    </row>
    <row r="47" customFormat="false" ht="15" hidden="false" customHeight="false" outlineLevel="0" collapsed="false">
      <c r="A47" s="21" t="n">
        <v>45703</v>
      </c>
      <c r="B47" s="17" t="n">
        <f aca="false">YEAR(A47)</f>
        <v>2025</v>
      </c>
      <c r="C47" s="17" t="n">
        <f aca="false">MONTH(A47)</f>
        <v>2</v>
      </c>
      <c r="D47" s="17" t="str">
        <f aca="false">INDEX({"Jan","Fev","Mar","Abr","Mai","Jun","Jul","Ago","Set","Out","Nov","Dez"},C47)</f>
        <v>Fev</v>
      </c>
      <c r="E47" s="17" t="str">
        <f aca="false">TEXT(A47,"yyyy-mm")</f>
        <v>2025-02</v>
      </c>
      <c r="F47" s="17" t="str">
        <f aca="false">"T"&amp;ROUNDUP(C47/3,0)</f>
        <v>T1</v>
      </c>
      <c r="G47" s="17" t="str">
        <f aca="false">INDEX({"Dom","Seg","Ter","Qua","Qui","Sex","Sáb"},WEEKDAY(A47))</f>
        <v>Sáb</v>
      </c>
      <c r="H47" s="17" t="str">
        <f aca="false">IF(OR(WEEKDAY(A47)=1,WEEKDAY(A47)=7),"Sim","Não")</f>
        <v>Sim</v>
      </c>
    </row>
    <row r="48" customFormat="false" ht="15" hidden="false" customHeight="false" outlineLevel="0" collapsed="false">
      <c r="A48" s="21" t="n">
        <v>45704</v>
      </c>
      <c r="B48" s="17" t="n">
        <f aca="false">YEAR(A48)</f>
        <v>2025</v>
      </c>
      <c r="C48" s="17" t="n">
        <f aca="false">MONTH(A48)</f>
        <v>2</v>
      </c>
      <c r="D48" s="17" t="str">
        <f aca="false">INDEX({"Jan","Fev","Mar","Abr","Mai","Jun","Jul","Ago","Set","Out","Nov","Dez"},C48)</f>
        <v>Fev</v>
      </c>
      <c r="E48" s="17" t="str">
        <f aca="false">TEXT(A48,"yyyy-mm")</f>
        <v>2025-02</v>
      </c>
      <c r="F48" s="17" t="str">
        <f aca="false">"T"&amp;ROUNDUP(C48/3,0)</f>
        <v>T1</v>
      </c>
      <c r="G48" s="17" t="str">
        <f aca="false">INDEX({"Dom","Seg","Ter","Qua","Qui","Sex","Sáb"},WEEKDAY(A48))</f>
        <v>Dom</v>
      </c>
      <c r="H48" s="17" t="str">
        <f aca="false">IF(OR(WEEKDAY(A48)=1,WEEKDAY(A48)=7),"Sim","Não")</f>
        <v>Sim</v>
      </c>
    </row>
    <row r="49" customFormat="false" ht="15" hidden="false" customHeight="false" outlineLevel="0" collapsed="false">
      <c r="A49" s="21" t="n">
        <v>45705</v>
      </c>
      <c r="B49" s="17" t="n">
        <f aca="false">YEAR(A49)</f>
        <v>2025</v>
      </c>
      <c r="C49" s="17" t="n">
        <f aca="false">MONTH(A49)</f>
        <v>2</v>
      </c>
      <c r="D49" s="17" t="str">
        <f aca="false">INDEX({"Jan","Fev","Mar","Abr","Mai","Jun","Jul","Ago","Set","Out","Nov","Dez"},C49)</f>
        <v>Fev</v>
      </c>
      <c r="E49" s="17" t="str">
        <f aca="false">TEXT(A49,"yyyy-mm")</f>
        <v>2025-02</v>
      </c>
      <c r="F49" s="17" t="str">
        <f aca="false">"T"&amp;ROUNDUP(C49/3,0)</f>
        <v>T1</v>
      </c>
      <c r="G49" s="17" t="str">
        <f aca="false">INDEX({"Dom","Seg","Ter","Qua","Qui","Sex","Sáb"},WEEKDAY(A49))</f>
        <v>Seg</v>
      </c>
      <c r="H49" s="17" t="str">
        <f aca="false">IF(OR(WEEKDAY(A49)=1,WEEKDAY(A49)=7),"Sim","Não")</f>
        <v>Não</v>
      </c>
    </row>
    <row r="50" customFormat="false" ht="15" hidden="false" customHeight="false" outlineLevel="0" collapsed="false">
      <c r="A50" s="21" t="n">
        <v>45706</v>
      </c>
      <c r="B50" s="17" t="n">
        <f aca="false">YEAR(A50)</f>
        <v>2025</v>
      </c>
      <c r="C50" s="17" t="n">
        <f aca="false">MONTH(A50)</f>
        <v>2</v>
      </c>
      <c r="D50" s="17" t="str">
        <f aca="false">INDEX({"Jan","Fev","Mar","Abr","Mai","Jun","Jul","Ago","Set","Out","Nov","Dez"},C50)</f>
        <v>Fev</v>
      </c>
      <c r="E50" s="17" t="str">
        <f aca="false">TEXT(A50,"yyyy-mm")</f>
        <v>2025-02</v>
      </c>
      <c r="F50" s="17" t="str">
        <f aca="false">"T"&amp;ROUNDUP(C50/3,0)</f>
        <v>T1</v>
      </c>
      <c r="G50" s="17" t="str">
        <f aca="false">INDEX({"Dom","Seg","Ter","Qua","Qui","Sex","Sáb"},WEEKDAY(A50))</f>
        <v>Ter</v>
      </c>
      <c r="H50" s="17" t="str">
        <f aca="false">IF(OR(WEEKDAY(A50)=1,WEEKDAY(A50)=7),"Sim","Não")</f>
        <v>Não</v>
      </c>
    </row>
    <row r="51" customFormat="false" ht="15" hidden="false" customHeight="false" outlineLevel="0" collapsed="false">
      <c r="A51" s="21" t="n">
        <v>45707</v>
      </c>
      <c r="B51" s="17" t="n">
        <f aca="false">YEAR(A51)</f>
        <v>2025</v>
      </c>
      <c r="C51" s="17" t="n">
        <f aca="false">MONTH(A51)</f>
        <v>2</v>
      </c>
      <c r="D51" s="17" t="str">
        <f aca="false">INDEX({"Jan","Fev","Mar","Abr","Mai","Jun","Jul","Ago","Set","Out","Nov","Dez"},C51)</f>
        <v>Fev</v>
      </c>
      <c r="E51" s="17" t="str">
        <f aca="false">TEXT(A51,"yyyy-mm")</f>
        <v>2025-02</v>
      </c>
      <c r="F51" s="17" t="str">
        <f aca="false">"T"&amp;ROUNDUP(C51/3,0)</f>
        <v>T1</v>
      </c>
      <c r="G51" s="17" t="str">
        <f aca="false">INDEX({"Dom","Seg","Ter","Qua","Qui","Sex","Sáb"},WEEKDAY(A51))</f>
        <v>Qua</v>
      </c>
      <c r="H51" s="17" t="str">
        <f aca="false">IF(OR(WEEKDAY(A51)=1,WEEKDAY(A51)=7),"Sim","Não")</f>
        <v>Não</v>
      </c>
    </row>
    <row r="52" customFormat="false" ht="15" hidden="false" customHeight="false" outlineLevel="0" collapsed="false">
      <c r="A52" s="21" t="n">
        <v>45708</v>
      </c>
      <c r="B52" s="17" t="n">
        <f aca="false">YEAR(A52)</f>
        <v>2025</v>
      </c>
      <c r="C52" s="17" t="n">
        <f aca="false">MONTH(A52)</f>
        <v>2</v>
      </c>
      <c r="D52" s="17" t="str">
        <f aca="false">INDEX({"Jan","Fev","Mar","Abr","Mai","Jun","Jul","Ago","Set","Out","Nov","Dez"},C52)</f>
        <v>Fev</v>
      </c>
      <c r="E52" s="17" t="str">
        <f aca="false">TEXT(A52,"yyyy-mm")</f>
        <v>2025-02</v>
      </c>
      <c r="F52" s="17" t="str">
        <f aca="false">"T"&amp;ROUNDUP(C52/3,0)</f>
        <v>T1</v>
      </c>
      <c r="G52" s="17" t="str">
        <f aca="false">INDEX({"Dom","Seg","Ter","Qua","Qui","Sex","Sáb"},WEEKDAY(A52))</f>
        <v>Qui</v>
      </c>
      <c r="H52" s="17" t="str">
        <f aca="false">IF(OR(WEEKDAY(A52)=1,WEEKDAY(A52)=7),"Sim","Não")</f>
        <v>Não</v>
      </c>
    </row>
    <row r="53" customFormat="false" ht="15" hidden="false" customHeight="false" outlineLevel="0" collapsed="false">
      <c r="A53" s="21" t="n">
        <v>45709</v>
      </c>
      <c r="B53" s="17" t="n">
        <f aca="false">YEAR(A53)</f>
        <v>2025</v>
      </c>
      <c r="C53" s="17" t="n">
        <f aca="false">MONTH(A53)</f>
        <v>2</v>
      </c>
      <c r="D53" s="17" t="str">
        <f aca="false">INDEX({"Jan","Fev","Mar","Abr","Mai","Jun","Jul","Ago","Set","Out","Nov","Dez"},C53)</f>
        <v>Fev</v>
      </c>
      <c r="E53" s="17" t="str">
        <f aca="false">TEXT(A53,"yyyy-mm")</f>
        <v>2025-02</v>
      </c>
      <c r="F53" s="17" t="str">
        <f aca="false">"T"&amp;ROUNDUP(C53/3,0)</f>
        <v>T1</v>
      </c>
      <c r="G53" s="17" t="str">
        <f aca="false">INDEX({"Dom","Seg","Ter","Qua","Qui","Sex","Sáb"},WEEKDAY(A53))</f>
        <v>Sex</v>
      </c>
      <c r="H53" s="17" t="str">
        <f aca="false">IF(OR(WEEKDAY(A53)=1,WEEKDAY(A53)=7),"Sim","Não")</f>
        <v>Não</v>
      </c>
    </row>
    <row r="54" customFormat="false" ht="15" hidden="false" customHeight="false" outlineLevel="0" collapsed="false">
      <c r="A54" s="21" t="n">
        <v>45710</v>
      </c>
      <c r="B54" s="17" t="n">
        <f aca="false">YEAR(A54)</f>
        <v>2025</v>
      </c>
      <c r="C54" s="17" t="n">
        <f aca="false">MONTH(A54)</f>
        <v>2</v>
      </c>
      <c r="D54" s="17" t="str">
        <f aca="false">INDEX({"Jan","Fev","Mar","Abr","Mai","Jun","Jul","Ago","Set","Out","Nov","Dez"},C54)</f>
        <v>Fev</v>
      </c>
      <c r="E54" s="17" t="str">
        <f aca="false">TEXT(A54,"yyyy-mm")</f>
        <v>2025-02</v>
      </c>
      <c r="F54" s="17" t="str">
        <f aca="false">"T"&amp;ROUNDUP(C54/3,0)</f>
        <v>T1</v>
      </c>
      <c r="G54" s="17" t="str">
        <f aca="false">INDEX({"Dom","Seg","Ter","Qua","Qui","Sex","Sáb"},WEEKDAY(A54))</f>
        <v>Sáb</v>
      </c>
      <c r="H54" s="17" t="str">
        <f aca="false">IF(OR(WEEKDAY(A54)=1,WEEKDAY(A54)=7),"Sim","Não")</f>
        <v>Sim</v>
      </c>
    </row>
    <row r="55" customFormat="false" ht="15" hidden="false" customHeight="false" outlineLevel="0" collapsed="false">
      <c r="A55" s="21" t="n">
        <v>45711</v>
      </c>
      <c r="B55" s="17" t="n">
        <f aca="false">YEAR(A55)</f>
        <v>2025</v>
      </c>
      <c r="C55" s="17" t="n">
        <f aca="false">MONTH(A55)</f>
        <v>2</v>
      </c>
      <c r="D55" s="17" t="str">
        <f aca="false">INDEX({"Jan","Fev","Mar","Abr","Mai","Jun","Jul","Ago","Set","Out","Nov","Dez"},C55)</f>
        <v>Fev</v>
      </c>
      <c r="E55" s="17" t="str">
        <f aca="false">TEXT(A55,"yyyy-mm")</f>
        <v>2025-02</v>
      </c>
      <c r="F55" s="17" t="str">
        <f aca="false">"T"&amp;ROUNDUP(C55/3,0)</f>
        <v>T1</v>
      </c>
      <c r="G55" s="17" t="str">
        <f aca="false">INDEX({"Dom","Seg","Ter","Qua","Qui","Sex","Sáb"},WEEKDAY(A55))</f>
        <v>Dom</v>
      </c>
      <c r="H55" s="17" t="str">
        <f aca="false">IF(OR(WEEKDAY(A55)=1,WEEKDAY(A55)=7),"Sim","Não")</f>
        <v>Sim</v>
      </c>
    </row>
    <row r="56" customFormat="false" ht="15" hidden="false" customHeight="false" outlineLevel="0" collapsed="false">
      <c r="A56" s="21" t="n">
        <v>45712</v>
      </c>
      <c r="B56" s="17" t="n">
        <f aca="false">YEAR(A56)</f>
        <v>2025</v>
      </c>
      <c r="C56" s="17" t="n">
        <f aca="false">MONTH(A56)</f>
        <v>2</v>
      </c>
      <c r="D56" s="17" t="str">
        <f aca="false">INDEX({"Jan","Fev","Mar","Abr","Mai","Jun","Jul","Ago","Set","Out","Nov","Dez"},C56)</f>
        <v>Fev</v>
      </c>
      <c r="E56" s="17" t="str">
        <f aca="false">TEXT(A56,"yyyy-mm")</f>
        <v>2025-02</v>
      </c>
      <c r="F56" s="17" t="str">
        <f aca="false">"T"&amp;ROUNDUP(C56/3,0)</f>
        <v>T1</v>
      </c>
      <c r="G56" s="17" t="str">
        <f aca="false">INDEX({"Dom","Seg","Ter","Qua","Qui","Sex","Sáb"},WEEKDAY(A56))</f>
        <v>Seg</v>
      </c>
      <c r="H56" s="17" t="str">
        <f aca="false">IF(OR(WEEKDAY(A56)=1,WEEKDAY(A56)=7),"Sim","Não")</f>
        <v>Não</v>
      </c>
    </row>
    <row r="57" customFormat="false" ht="15" hidden="false" customHeight="false" outlineLevel="0" collapsed="false">
      <c r="A57" s="21" t="n">
        <v>45713</v>
      </c>
      <c r="B57" s="17" t="n">
        <f aca="false">YEAR(A57)</f>
        <v>2025</v>
      </c>
      <c r="C57" s="17" t="n">
        <f aca="false">MONTH(A57)</f>
        <v>2</v>
      </c>
      <c r="D57" s="17" t="str">
        <f aca="false">INDEX({"Jan","Fev","Mar","Abr","Mai","Jun","Jul","Ago","Set","Out","Nov","Dez"},C57)</f>
        <v>Fev</v>
      </c>
      <c r="E57" s="17" t="str">
        <f aca="false">TEXT(A57,"yyyy-mm")</f>
        <v>2025-02</v>
      </c>
      <c r="F57" s="17" t="str">
        <f aca="false">"T"&amp;ROUNDUP(C57/3,0)</f>
        <v>T1</v>
      </c>
      <c r="G57" s="17" t="str">
        <f aca="false">INDEX({"Dom","Seg","Ter","Qua","Qui","Sex","Sáb"},WEEKDAY(A57))</f>
        <v>Ter</v>
      </c>
      <c r="H57" s="17" t="str">
        <f aca="false">IF(OR(WEEKDAY(A57)=1,WEEKDAY(A57)=7),"Sim","Não")</f>
        <v>Não</v>
      </c>
    </row>
    <row r="58" customFormat="false" ht="15" hidden="false" customHeight="false" outlineLevel="0" collapsed="false">
      <c r="A58" s="21" t="n">
        <v>45714</v>
      </c>
      <c r="B58" s="17" t="n">
        <f aca="false">YEAR(A58)</f>
        <v>2025</v>
      </c>
      <c r="C58" s="17" t="n">
        <f aca="false">MONTH(A58)</f>
        <v>2</v>
      </c>
      <c r="D58" s="17" t="str">
        <f aca="false">INDEX({"Jan","Fev","Mar","Abr","Mai","Jun","Jul","Ago","Set","Out","Nov","Dez"},C58)</f>
        <v>Fev</v>
      </c>
      <c r="E58" s="17" t="str">
        <f aca="false">TEXT(A58,"yyyy-mm")</f>
        <v>2025-02</v>
      </c>
      <c r="F58" s="17" t="str">
        <f aca="false">"T"&amp;ROUNDUP(C58/3,0)</f>
        <v>T1</v>
      </c>
      <c r="G58" s="17" t="str">
        <f aca="false">INDEX({"Dom","Seg","Ter","Qua","Qui","Sex","Sáb"},WEEKDAY(A58))</f>
        <v>Qua</v>
      </c>
      <c r="H58" s="17" t="str">
        <f aca="false">IF(OR(WEEKDAY(A58)=1,WEEKDAY(A58)=7),"Sim","Não")</f>
        <v>Não</v>
      </c>
    </row>
    <row r="59" customFormat="false" ht="15" hidden="false" customHeight="false" outlineLevel="0" collapsed="false">
      <c r="A59" s="21" t="n">
        <v>45715</v>
      </c>
      <c r="B59" s="17" t="n">
        <f aca="false">YEAR(A59)</f>
        <v>2025</v>
      </c>
      <c r="C59" s="17" t="n">
        <f aca="false">MONTH(A59)</f>
        <v>2</v>
      </c>
      <c r="D59" s="17" t="str">
        <f aca="false">INDEX({"Jan","Fev","Mar","Abr","Mai","Jun","Jul","Ago","Set","Out","Nov","Dez"},C59)</f>
        <v>Fev</v>
      </c>
      <c r="E59" s="17" t="str">
        <f aca="false">TEXT(A59,"yyyy-mm")</f>
        <v>2025-02</v>
      </c>
      <c r="F59" s="17" t="str">
        <f aca="false">"T"&amp;ROUNDUP(C59/3,0)</f>
        <v>T1</v>
      </c>
      <c r="G59" s="17" t="str">
        <f aca="false">INDEX({"Dom","Seg","Ter","Qua","Qui","Sex","Sáb"},WEEKDAY(A59))</f>
        <v>Qui</v>
      </c>
      <c r="H59" s="17" t="str">
        <f aca="false">IF(OR(WEEKDAY(A59)=1,WEEKDAY(A59)=7),"Sim","Não")</f>
        <v>Não</v>
      </c>
    </row>
    <row r="60" customFormat="false" ht="15" hidden="false" customHeight="false" outlineLevel="0" collapsed="false">
      <c r="A60" s="21" t="n">
        <v>45716</v>
      </c>
      <c r="B60" s="17" t="n">
        <f aca="false">YEAR(A60)</f>
        <v>2025</v>
      </c>
      <c r="C60" s="17" t="n">
        <f aca="false">MONTH(A60)</f>
        <v>2</v>
      </c>
      <c r="D60" s="17" t="str">
        <f aca="false">INDEX({"Jan","Fev","Mar","Abr","Mai","Jun","Jul","Ago","Set","Out","Nov","Dez"},C60)</f>
        <v>Fev</v>
      </c>
      <c r="E60" s="17" t="str">
        <f aca="false">TEXT(A60,"yyyy-mm")</f>
        <v>2025-02</v>
      </c>
      <c r="F60" s="17" t="str">
        <f aca="false">"T"&amp;ROUNDUP(C60/3,0)</f>
        <v>T1</v>
      </c>
      <c r="G60" s="17" t="str">
        <f aca="false">INDEX({"Dom","Seg","Ter","Qua","Qui","Sex","Sáb"},WEEKDAY(A60))</f>
        <v>Sex</v>
      </c>
      <c r="H60" s="17" t="str">
        <f aca="false">IF(OR(WEEKDAY(A60)=1,WEEKDAY(A60)=7),"Sim","Não")</f>
        <v>Não</v>
      </c>
    </row>
    <row r="61" customFormat="false" ht="15" hidden="false" customHeight="false" outlineLevel="0" collapsed="false">
      <c r="A61" s="21" t="n">
        <v>45717</v>
      </c>
      <c r="B61" s="17" t="n">
        <f aca="false">YEAR(A61)</f>
        <v>2025</v>
      </c>
      <c r="C61" s="17" t="n">
        <f aca="false">MONTH(A61)</f>
        <v>3</v>
      </c>
      <c r="D61" s="17" t="str">
        <f aca="false">INDEX({"Jan","Fev","Mar","Abr","Mai","Jun","Jul","Ago","Set","Out","Nov","Dez"},C61)</f>
        <v>Mar</v>
      </c>
      <c r="E61" s="17" t="str">
        <f aca="false">TEXT(A61,"yyyy-mm")</f>
        <v>2025-03</v>
      </c>
      <c r="F61" s="17" t="str">
        <f aca="false">"T"&amp;ROUNDUP(C61/3,0)</f>
        <v>T1</v>
      </c>
      <c r="G61" s="17" t="str">
        <f aca="false">INDEX({"Dom","Seg","Ter","Qua","Qui","Sex","Sáb"},WEEKDAY(A61))</f>
        <v>Sáb</v>
      </c>
      <c r="H61" s="17" t="str">
        <f aca="false">IF(OR(WEEKDAY(A61)=1,WEEKDAY(A61)=7),"Sim","Não")</f>
        <v>Sim</v>
      </c>
    </row>
    <row r="62" customFormat="false" ht="15" hidden="false" customHeight="false" outlineLevel="0" collapsed="false">
      <c r="A62" s="21" t="n">
        <v>45718</v>
      </c>
      <c r="B62" s="17" t="n">
        <f aca="false">YEAR(A62)</f>
        <v>2025</v>
      </c>
      <c r="C62" s="17" t="n">
        <f aca="false">MONTH(A62)</f>
        <v>3</v>
      </c>
      <c r="D62" s="17" t="str">
        <f aca="false">INDEX({"Jan","Fev","Mar","Abr","Mai","Jun","Jul","Ago","Set","Out","Nov","Dez"},C62)</f>
        <v>Mar</v>
      </c>
      <c r="E62" s="17" t="str">
        <f aca="false">TEXT(A62,"yyyy-mm")</f>
        <v>2025-03</v>
      </c>
      <c r="F62" s="17" t="str">
        <f aca="false">"T"&amp;ROUNDUP(C62/3,0)</f>
        <v>T1</v>
      </c>
      <c r="G62" s="17" t="str">
        <f aca="false">INDEX({"Dom","Seg","Ter","Qua","Qui","Sex","Sáb"},WEEKDAY(A62))</f>
        <v>Dom</v>
      </c>
      <c r="H62" s="17" t="str">
        <f aca="false">IF(OR(WEEKDAY(A62)=1,WEEKDAY(A62)=7),"Sim","Não")</f>
        <v>Sim</v>
      </c>
    </row>
    <row r="63" customFormat="false" ht="15" hidden="false" customHeight="false" outlineLevel="0" collapsed="false">
      <c r="A63" s="21" t="n">
        <v>45719</v>
      </c>
      <c r="B63" s="17" t="n">
        <f aca="false">YEAR(A63)</f>
        <v>2025</v>
      </c>
      <c r="C63" s="17" t="n">
        <f aca="false">MONTH(A63)</f>
        <v>3</v>
      </c>
      <c r="D63" s="17" t="str">
        <f aca="false">INDEX({"Jan","Fev","Mar","Abr","Mai","Jun","Jul","Ago","Set","Out","Nov","Dez"},C63)</f>
        <v>Mar</v>
      </c>
      <c r="E63" s="17" t="str">
        <f aca="false">TEXT(A63,"yyyy-mm")</f>
        <v>2025-03</v>
      </c>
      <c r="F63" s="17" t="str">
        <f aca="false">"T"&amp;ROUNDUP(C63/3,0)</f>
        <v>T1</v>
      </c>
      <c r="G63" s="17" t="str">
        <f aca="false">INDEX({"Dom","Seg","Ter","Qua","Qui","Sex","Sáb"},WEEKDAY(A63))</f>
        <v>Seg</v>
      </c>
      <c r="H63" s="17" t="str">
        <f aca="false">IF(OR(WEEKDAY(A63)=1,WEEKDAY(A63)=7),"Sim","Não")</f>
        <v>Não</v>
      </c>
    </row>
    <row r="64" customFormat="false" ht="15" hidden="false" customHeight="false" outlineLevel="0" collapsed="false">
      <c r="A64" s="21" t="n">
        <v>45720</v>
      </c>
      <c r="B64" s="17" t="n">
        <f aca="false">YEAR(A64)</f>
        <v>2025</v>
      </c>
      <c r="C64" s="17" t="n">
        <f aca="false">MONTH(A64)</f>
        <v>3</v>
      </c>
      <c r="D64" s="17" t="str">
        <f aca="false">INDEX({"Jan","Fev","Mar","Abr","Mai","Jun","Jul","Ago","Set","Out","Nov","Dez"},C64)</f>
        <v>Mar</v>
      </c>
      <c r="E64" s="17" t="str">
        <f aca="false">TEXT(A64,"yyyy-mm")</f>
        <v>2025-03</v>
      </c>
      <c r="F64" s="17" t="str">
        <f aca="false">"T"&amp;ROUNDUP(C64/3,0)</f>
        <v>T1</v>
      </c>
      <c r="G64" s="17" t="str">
        <f aca="false">INDEX({"Dom","Seg","Ter","Qua","Qui","Sex","Sáb"},WEEKDAY(A64))</f>
        <v>Ter</v>
      </c>
      <c r="H64" s="17" t="str">
        <f aca="false">IF(OR(WEEKDAY(A64)=1,WEEKDAY(A64)=7),"Sim","Não")</f>
        <v>Não</v>
      </c>
    </row>
    <row r="65" customFormat="false" ht="15" hidden="false" customHeight="false" outlineLevel="0" collapsed="false">
      <c r="A65" s="21" t="n">
        <v>45721</v>
      </c>
      <c r="B65" s="17" t="n">
        <f aca="false">YEAR(A65)</f>
        <v>2025</v>
      </c>
      <c r="C65" s="17" t="n">
        <f aca="false">MONTH(A65)</f>
        <v>3</v>
      </c>
      <c r="D65" s="17" t="str">
        <f aca="false">INDEX({"Jan","Fev","Mar","Abr","Mai","Jun","Jul","Ago","Set","Out","Nov","Dez"},C65)</f>
        <v>Mar</v>
      </c>
      <c r="E65" s="17" t="str">
        <f aca="false">TEXT(A65,"yyyy-mm")</f>
        <v>2025-03</v>
      </c>
      <c r="F65" s="17" t="str">
        <f aca="false">"T"&amp;ROUNDUP(C65/3,0)</f>
        <v>T1</v>
      </c>
      <c r="G65" s="17" t="str">
        <f aca="false">INDEX({"Dom","Seg","Ter","Qua","Qui","Sex","Sáb"},WEEKDAY(A65))</f>
        <v>Qua</v>
      </c>
      <c r="H65" s="17" t="str">
        <f aca="false">IF(OR(WEEKDAY(A65)=1,WEEKDAY(A65)=7),"Sim","Não")</f>
        <v>Não</v>
      </c>
    </row>
    <row r="66" customFormat="false" ht="15" hidden="false" customHeight="false" outlineLevel="0" collapsed="false">
      <c r="A66" s="21" t="n">
        <v>45722</v>
      </c>
      <c r="B66" s="17" t="n">
        <f aca="false">YEAR(A66)</f>
        <v>2025</v>
      </c>
      <c r="C66" s="17" t="n">
        <f aca="false">MONTH(A66)</f>
        <v>3</v>
      </c>
      <c r="D66" s="17" t="str">
        <f aca="false">INDEX({"Jan","Fev","Mar","Abr","Mai","Jun","Jul","Ago","Set","Out","Nov","Dez"},C66)</f>
        <v>Mar</v>
      </c>
      <c r="E66" s="17" t="str">
        <f aca="false">TEXT(A66,"yyyy-mm")</f>
        <v>2025-03</v>
      </c>
      <c r="F66" s="17" t="str">
        <f aca="false">"T"&amp;ROUNDUP(C66/3,0)</f>
        <v>T1</v>
      </c>
      <c r="G66" s="17" t="str">
        <f aca="false">INDEX({"Dom","Seg","Ter","Qua","Qui","Sex","Sáb"},WEEKDAY(A66))</f>
        <v>Qui</v>
      </c>
      <c r="H66" s="17" t="str">
        <f aca="false">IF(OR(WEEKDAY(A66)=1,WEEKDAY(A66)=7),"Sim","Não")</f>
        <v>Não</v>
      </c>
    </row>
    <row r="67" customFormat="false" ht="15" hidden="false" customHeight="false" outlineLevel="0" collapsed="false">
      <c r="A67" s="21" t="n">
        <v>45723</v>
      </c>
      <c r="B67" s="17" t="n">
        <f aca="false">YEAR(A67)</f>
        <v>2025</v>
      </c>
      <c r="C67" s="17" t="n">
        <f aca="false">MONTH(A67)</f>
        <v>3</v>
      </c>
      <c r="D67" s="17" t="str">
        <f aca="false">INDEX({"Jan","Fev","Mar","Abr","Mai","Jun","Jul","Ago","Set","Out","Nov","Dez"},C67)</f>
        <v>Mar</v>
      </c>
      <c r="E67" s="17" t="str">
        <f aca="false">TEXT(A67,"yyyy-mm")</f>
        <v>2025-03</v>
      </c>
      <c r="F67" s="17" t="str">
        <f aca="false">"T"&amp;ROUNDUP(C67/3,0)</f>
        <v>T1</v>
      </c>
      <c r="G67" s="17" t="str">
        <f aca="false">INDEX({"Dom","Seg","Ter","Qua","Qui","Sex","Sáb"},WEEKDAY(A67))</f>
        <v>Sex</v>
      </c>
      <c r="H67" s="17" t="str">
        <f aca="false">IF(OR(WEEKDAY(A67)=1,WEEKDAY(A67)=7),"Sim","Não")</f>
        <v>Não</v>
      </c>
    </row>
    <row r="68" customFormat="false" ht="15" hidden="false" customHeight="false" outlineLevel="0" collapsed="false">
      <c r="A68" s="21" t="n">
        <v>45724</v>
      </c>
      <c r="B68" s="17" t="n">
        <f aca="false">YEAR(A68)</f>
        <v>2025</v>
      </c>
      <c r="C68" s="17" t="n">
        <f aca="false">MONTH(A68)</f>
        <v>3</v>
      </c>
      <c r="D68" s="17" t="str">
        <f aca="false">INDEX({"Jan","Fev","Mar","Abr","Mai","Jun","Jul","Ago","Set","Out","Nov","Dez"},C68)</f>
        <v>Mar</v>
      </c>
      <c r="E68" s="17" t="str">
        <f aca="false">TEXT(A68,"yyyy-mm")</f>
        <v>2025-03</v>
      </c>
      <c r="F68" s="17" t="str">
        <f aca="false">"T"&amp;ROUNDUP(C68/3,0)</f>
        <v>T1</v>
      </c>
      <c r="G68" s="17" t="str">
        <f aca="false">INDEX({"Dom","Seg","Ter","Qua","Qui","Sex","Sáb"},WEEKDAY(A68))</f>
        <v>Sáb</v>
      </c>
      <c r="H68" s="17" t="str">
        <f aca="false">IF(OR(WEEKDAY(A68)=1,WEEKDAY(A68)=7),"Sim","Não")</f>
        <v>Sim</v>
      </c>
    </row>
    <row r="69" customFormat="false" ht="15" hidden="false" customHeight="false" outlineLevel="0" collapsed="false">
      <c r="A69" s="21" t="n">
        <v>45725</v>
      </c>
      <c r="B69" s="17" t="n">
        <f aca="false">YEAR(A69)</f>
        <v>2025</v>
      </c>
      <c r="C69" s="17" t="n">
        <f aca="false">MONTH(A69)</f>
        <v>3</v>
      </c>
      <c r="D69" s="17" t="str">
        <f aca="false">INDEX({"Jan","Fev","Mar","Abr","Mai","Jun","Jul","Ago","Set","Out","Nov","Dez"},C69)</f>
        <v>Mar</v>
      </c>
      <c r="E69" s="17" t="str">
        <f aca="false">TEXT(A69,"yyyy-mm")</f>
        <v>2025-03</v>
      </c>
      <c r="F69" s="17" t="str">
        <f aca="false">"T"&amp;ROUNDUP(C69/3,0)</f>
        <v>T1</v>
      </c>
      <c r="G69" s="17" t="str">
        <f aca="false">INDEX({"Dom","Seg","Ter","Qua","Qui","Sex","Sáb"},WEEKDAY(A69))</f>
        <v>Dom</v>
      </c>
      <c r="H69" s="17" t="str">
        <f aca="false">IF(OR(WEEKDAY(A69)=1,WEEKDAY(A69)=7),"Sim","Não")</f>
        <v>Sim</v>
      </c>
    </row>
    <row r="70" customFormat="false" ht="15" hidden="false" customHeight="false" outlineLevel="0" collapsed="false">
      <c r="A70" s="21" t="n">
        <v>45726</v>
      </c>
      <c r="B70" s="17" t="n">
        <f aca="false">YEAR(A70)</f>
        <v>2025</v>
      </c>
      <c r="C70" s="17" t="n">
        <f aca="false">MONTH(A70)</f>
        <v>3</v>
      </c>
      <c r="D70" s="17" t="str">
        <f aca="false">INDEX({"Jan","Fev","Mar","Abr","Mai","Jun","Jul","Ago","Set","Out","Nov","Dez"},C70)</f>
        <v>Mar</v>
      </c>
      <c r="E70" s="17" t="str">
        <f aca="false">TEXT(A70,"yyyy-mm")</f>
        <v>2025-03</v>
      </c>
      <c r="F70" s="17" t="str">
        <f aca="false">"T"&amp;ROUNDUP(C70/3,0)</f>
        <v>T1</v>
      </c>
      <c r="G70" s="17" t="str">
        <f aca="false">INDEX({"Dom","Seg","Ter","Qua","Qui","Sex","Sáb"},WEEKDAY(A70))</f>
        <v>Seg</v>
      </c>
      <c r="H70" s="17" t="str">
        <f aca="false">IF(OR(WEEKDAY(A70)=1,WEEKDAY(A70)=7),"Sim","Não")</f>
        <v>Não</v>
      </c>
    </row>
    <row r="71" customFormat="false" ht="15" hidden="false" customHeight="false" outlineLevel="0" collapsed="false">
      <c r="A71" s="21" t="n">
        <v>45727</v>
      </c>
      <c r="B71" s="17" t="n">
        <f aca="false">YEAR(A71)</f>
        <v>2025</v>
      </c>
      <c r="C71" s="17" t="n">
        <f aca="false">MONTH(A71)</f>
        <v>3</v>
      </c>
      <c r="D71" s="17" t="str">
        <f aca="false">INDEX({"Jan","Fev","Mar","Abr","Mai","Jun","Jul","Ago","Set","Out","Nov","Dez"},C71)</f>
        <v>Mar</v>
      </c>
      <c r="E71" s="17" t="str">
        <f aca="false">TEXT(A71,"yyyy-mm")</f>
        <v>2025-03</v>
      </c>
      <c r="F71" s="17" t="str">
        <f aca="false">"T"&amp;ROUNDUP(C71/3,0)</f>
        <v>T1</v>
      </c>
      <c r="G71" s="17" t="str">
        <f aca="false">INDEX({"Dom","Seg","Ter","Qua","Qui","Sex","Sáb"},WEEKDAY(A71))</f>
        <v>Ter</v>
      </c>
      <c r="H71" s="17" t="str">
        <f aca="false">IF(OR(WEEKDAY(A71)=1,WEEKDAY(A71)=7),"Sim","Não")</f>
        <v>Não</v>
      </c>
    </row>
    <row r="72" customFormat="false" ht="15" hidden="false" customHeight="false" outlineLevel="0" collapsed="false">
      <c r="A72" s="21" t="n">
        <v>45728</v>
      </c>
      <c r="B72" s="17" t="n">
        <f aca="false">YEAR(A72)</f>
        <v>2025</v>
      </c>
      <c r="C72" s="17" t="n">
        <f aca="false">MONTH(A72)</f>
        <v>3</v>
      </c>
      <c r="D72" s="17" t="str">
        <f aca="false">INDEX({"Jan","Fev","Mar","Abr","Mai","Jun","Jul","Ago","Set","Out","Nov","Dez"},C72)</f>
        <v>Mar</v>
      </c>
      <c r="E72" s="17" t="str">
        <f aca="false">TEXT(A72,"yyyy-mm")</f>
        <v>2025-03</v>
      </c>
      <c r="F72" s="17" t="str">
        <f aca="false">"T"&amp;ROUNDUP(C72/3,0)</f>
        <v>T1</v>
      </c>
      <c r="G72" s="17" t="str">
        <f aca="false">INDEX({"Dom","Seg","Ter","Qua","Qui","Sex","Sáb"},WEEKDAY(A72))</f>
        <v>Qua</v>
      </c>
      <c r="H72" s="17" t="str">
        <f aca="false">IF(OR(WEEKDAY(A72)=1,WEEKDAY(A72)=7),"Sim","Não")</f>
        <v>Não</v>
      </c>
    </row>
    <row r="73" customFormat="false" ht="15" hidden="false" customHeight="false" outlineLevel="0" collapsed="false">
      <c r="A73" s="21" t="n">
        <v>45729</v>
      </c>
      <c r="B73" s="17" t="n">
        <f aca="false">YEAR(A73)</f>
        <v>2025</v>
      </c>
      <c r="C73" s="17" t="n">
        <f aca="false">MONTH(A73)</f>
        <v>3</v>
      </c>
      <c r="D73" s="17" t="str">
        <f aca="false">INDEX({"Jan","Fev","Mar","Abr","Mai","Jun","Jul","Ago","Set","Out","Nov","Dez"},C73)</f>
        <v>Mar</v>
      </c>
      <c r="E73" s="17" t="str">
        <f aca="false">TEXT(A73,"yyyy-mm")</f>
        <v>2025-03</v>
      </c>
      <c r="F73" s="17" t="str">
        <f aca="false">"T"&amp;ROUNDUP(C73/3,0)</f>
        <v>T1</v>
      </c>
      <c r="G73" s="17" t="str">
        <f aca="false">INDEX({"Dom","Seg","Ter","Qua","Qui","Sex","Sáb"},WEEKDAY(A73))</f>
        <v>Qui</v>
      </c>
      <c r="H73" s="17" t="str">
        <f aca="false">IF(OR(WEEKDAY(A73)=1,WEEKDAY(A73)=7),"Sim","Não")</f>
        <v>Não</v>
      </c>
    </row>
    <row r="74" customFormat="false" ht="15" hidden="false" customHeight="false" outlineLevel="0" collapsed="false">
      <c r="A74" s="21" t="n">
        <v>45730</v>
      </c>
      <c r="B74" s="17" t="n">
        <f aca="false">YEAR(A74)</f>
        <v>2025</v>
      </c>
      <c r="C74" s="17" t="n">
        <f aca="false">MONTH(A74)</f>
        <v>3</v>
      </c>
      <c r="D74" s="17" t="str">
        <f aca="false">INDEX({"Jan","Fev","Mar","Abr","Mai","Jun","Jul","Ago","Set","Out","Nov","Dez"},C74)</f>
        <v>Mar</v>
      </c>
      <c r="E74" s="17" t="str">
        <f aca="false">TEXT(A74,"yyyy-mm")</f>
        <v>2025-03</v>
      </c>
      <c r="F74" s="17" t="str">
        <f aca="false">"T"&amp;ROUNDUP(C74/3,0)</f>
        <v>T1</v>
      </c>
      <c r="G74" s="17" t="str">
        <f aca="false">INDEX({"Dom","Seg","Ter","Qua","Qui","Sex","Sáb"},WEEKDAY(A74))</f>
        <v>Sex</v>
      </c>
      <c r="H74" s="17" t="str">
        <f aca="false">IF(OR(WEEKDAY(A74)=1,WEEKDAY(A74)=7),"Sim","Não")</f>
        <v>Não</v>
      </c>
    </row>
    <row r="75" customFormat="false" ht="15" hidden="false" customHeight="false" outlineLevel="0" collapsed="false">
      <c r="A75" s="21" t="n">
        <v>45731</v>
      </c>
      <c r="B75" s="17" t="n">
        <f aca="false">YEAR(A75)</f>
        <v>2025</v>
      </c>
      <c r="C75" s="17" t="n">
        <f aca="false">MONTH(A75)</f>
        <v>3</v>
      </c>
      <c r="D75" s="17" t="str">
        <f aca="false">INDEX({"Jan","Fev","Mar","Abr","Mai","Jun","Jul","Ago","Set","Out","Nov","Dez"},C75)</f>
        <v>Mar</v>
      </c>
      <c r="E75" s="17" t="str">
        <f aca="false">TEXT(A75,"yyyy-mm")</f>
        <v>2025-03</v>
      </c>
      <c r="F75" s="17" t="str">
        <f aca="false">"T"&amp;ROUNDUP(C75/3,0)</f>
        <v>T1</v>
      </c>
      <c r="G75" s="17" t="str">
        <f aca="false">INDEX({"Dom","Seg","Ter","Qua","Qui","Sex","Sáb"},WEEKDAY(A75))</f>
        <v>Sáb</v>
      </c>
      <c r="H75" s="17" t="str">
        <f aca="false">IF(OR(WEEKDAY(A75)=1,WEEKDAY(A75)=7),"Sim","Não")</f>
        <v>Sim</v>
      </c>
    </row>
    <row r="76" customFormat="false" ht="15" hidden="false" customHeight="false" outlineLevel="0" collapsed="false">
      <c r="A76" s="21" t="n">
        <v>45732</v>
      </c>
      <c r="B76" s="17" t="n">
        <f aca="false">YEAR(A76)</f>
        <v>2025</v>
      </c>
      <c r="C76" s="17" t="n">
        <f aca="false">MONTH(A76)</f>
        <v>3</v>
      </c>
      <c r="D76" s="17" t="str">
        <f aca="false">INDEX({"Jan","Fev","Mar","Abr","Mai","Jun","Jul","Ago","Set","Out","Nov","Dez"},C76)</f>
        <v>Mar</v>
      </c>
      <c r="E76" s="17" t="str">
        <f aca="false">TEXT(A76,"yyyy-mm")</f>
        <v>2025-03</v>
      </c>
      <c r="F76" s="17" t="str">
        <f aca="false">"T"&amp;ROUNDUP(C76/3,0)</f>
        <v>T1</v>
      </c>
      <c r="G76" s="17" t="str">
        <f aca="false">INDEX({"Dom","Seg","Ter","Qua","Qui","Sex","Sáb"},WEEKDAY(A76))</f>
        <v>Dom</v>
      </c>
      <c r="H76" s="17" t="str">
        <f aca="false">IF(OR(WEEKDAY(A76)=1,WEEKDAY(A76)=7),"Sim","Não")</f>
        <v>Sim</v>
      </c>
    </row>
    <row r="77" customFormat="false" ht="15" hidden="false" customHeight="false" outlineLevel="0" collapsed="false">
      <c r="A77" s="21" t="n">
        <v>45733</v>
      </c>
      <c r="B77" s="17" t="n">
        <f aca="false">YEAR(A77)</f>
        <v>2025</v>
      </c>
      <c r="C77" s="17" t="n">
        <f aca="false">MONTH(A77)</f>
        <v>3</v>
      </c>
      <c r="D77" s="17" t="str">
        <f aca="false">INDEX({"Jan","Fev","Mar","Abr","Mai","Jun","Jul","Ago","Set","Out","Nov","Dez"},C77)</f>
        <v>Mar</v>
      </c>
      <c r="E77" s="17" t="str">
        <f aca="false">TEXT(A77,"yyyy-mm")</f>
        <v>2025-03</v>
      </c>
      <c r="F77" s="17" t="str">
        <f aca="false">"T"&amp;ROUNDUP(C77/3,0)</f>
        <v>T1</v>
      </c>
      <c r="G77" s="17" t="str">
        <f aca="false">INDEX({"Dom","Seg","Ter","Qua","Qui","Sex","Sáb"},WEEKDAY(A77))</f>
        <v>Seg</v>
      </c>
      <c r="H77" s="17" t="str">
        <f aca="false">IF(OR(WEEKDAY(A77)=1,WEEKDAY(A77)=7),"Sim","Não")</f>
        <v>Não</v>
      </c>
    </row>
    <row r="78" customFormat="false" ht="15" hidden="false" customHeight="false" outlineLevel="0" collapsed="false">
      <c r="A78" s="21" t="n">
        <v>45734</v>
      </c>
      <c r="B78" s="17" t="n">
        <f aca="false">YEAR(A78)</f>
        <v>2025</v>
      </c>
      <c r="C78" s="17" t="n">
        <f aca="false">MONTH(A78)</f>
        <v>3</v>
      </c>
      <c r="D78" s="17" t="str">
        <f aca="false">INDEX({"Jan","Fev","Mar","Abr","Mai","Jun","Jul","Ago","Set","Out","Nov","Dez"},C78)</f>
        <v>Mar</v>
      </c>
      <c r="E78" s="17" t="str">
        <f aca="false">TEXT(A78,"yyyy-mm")</f>
        <v>2025-03</v>
      </c>
      <c r="F78" s="17" t="str">
        <f aca="false">"T"&amp;ROUNDUP(C78/3,0)</f>
        <v>T1</v>
      </c>
      <c r="G78" s="17" t="str">
        <f aca="false">INDEX({"Dom","Seg","Ter","Qua","Qui","Sex","Sáb"},WEEKDAY(A78))</f>
        <v>Ter</v>
      </c>
      <c r="H78" s="17" t="str">
        <f aca="false">IF(OR(WEEKDAY(A78)=1,WEEKDAY(A78)=7),"Sim","Não")</f>
        <v>Não</v>
      </c>
    </row>
    <row r="79" customFormat="false" ht="15" hidden="false" customHeight="false" outlineLevel="0" collapsed="false">
      <c r="A79" s="21" t="n">
        <v>45735</v>
      </c>
      <c r="B79" s="17" t="n">
        <f aca="false">YEAR(A79)</f>
        <v>2025</v>
      </c>
      <c r="C79" s="17" t="n">
        <f aca="false">MONTH(A79)</f>
        <v>3</v>
      </c>
      <c r="D79" s="17" t="str">
        <f aca="false">INDEX({"Jan","Fev","Mar","Abr","Mai","Jun","Jul","Ago","Set","Out","Nov","Dez"},C79)</f>
        <v>Mar</v>
      </c>
      <c r="E79" s="17" t="str">
        <f aca="false">TEXT(A79,"yyyy-mm")</f>
        <v>2025-03</v>
      </c>
      <c r="F79" s="17" t="str">
        <f aca="false">"T"&amp;ROUNDUP(C79/3,0)</f>
        <v>T1</v>
      </c>
      <c r="G79" s="17" t="str">
        <f aca="false">INDEX({"Dom","Seg","Ter","Qua","Qui","Sex","Sáb"},WEEKDAY(A79))</f>
        <v>Qua</v>
      </c>
      <c r="H79" s="17" t="str">
        <f aca="false">IF(OR(WEEKDAY(A79)=1,WEEKDAY(A79)=7),"Sim","Não")</f>
        <v>Não</v>
      </c>
    </row>
    <row r="80" customFormat="false" ht="15" hidden="false" customHeight="false" outlineLevel="0" collapsed="false">
      <c r="A80" s="21" t="n">
        <v>45736</v>
      </c>
      <c r="B80" s="17" t="n">
        <f aca="false">YEAR(A80)</f>
        <v>2025</v>
      </c>
      <c r="C80" s="17" t="n">
        <f aca="false">MONTH(A80)</f>
        <v>3</v>
      </c>
      <c r="D80" s="17" t="str">
        <f aca="false">INDEX({"Jan","Fev","Mar","Abr","Mai","Jun","Jul","Ago","Set","Out","Nov","Dez"},C80)</f>
        <v>Mar</v>
      </c>
      <c r="E80" s="17" t="str">
        <f aca="false">TEXT(A80,"yyyy-mm")</f>
        <v>2025-03</v>
      </c>
      <c r="F80" s="17" t="str">
        <f aca="false">"T"&amp;ROUNDUP(C80/3,0)</f>
        <v>T1</v>
      </c>
      <c r="G80" s="17" t="str">
        <f aca="false">INDEX({"Dom","Seg","Ter","Qua","Qui","Sex","Sáb"},WEEKDAY(A80))</f>
        <v>Qui</v>
      </c>
      <c r="H80" s="17" t="str">
        <f aca="false">IF(OR(WEEKDAY(A80)=1,WEEKDAY(A80)=7),"Sim","Não")</f>
        <v>Não</v>
      </c>
    </row>
    <row r="81" customFormat="false" ht="15" hidden="false" customHeight="false" outlineLevel="0" collapsed="false">
      <c r="A81" s="21" t="n">
        <v>45737</v>
      </c>
      <c r="B81" s="17" t="n">
        <f aca="false">YEAR(A81)</f>
        <v>2025</v>
      </c>
      <c r="C81" s="17" t="n">
        <f aca="false">MONTH(A81)</f>
        <v>3</v>
      </c>
      <c r="D81" s="17" t="str">
        <f aca="false">INDEX({"Jan","Fev","Mar","Abr","Mai","Jun","Jul","Ago","Set","Out","Nov","Dez"},C81)</f>
        <v>Mar</v>
      </c>
      <c r="E81" s="17" t="str">
        <f aca="false">TEXT(A81,"yyyy-mm")</f>
        <v>2025-03</v>
      </c>
      <c r="F81" s="17" t="str">
        <f aca="false">"T"&amp;ROUNDUP(C81/3,0)</f>
        <v>T1</v>
      </c>
      <c r="G81" s="17" t="str">
        <f aca="false">INDEX({"Dom","Seg","Ter","Qua","Qui","Sex","Sáb"},WEEKDAY(A81))</f>
        <v>Sex</v>
      </c>
      <c r="H81" s="17" t="str">
        <f aca="false">IF(OR(WEEKDAY(A81)=1,WEEKDAY(A81)=7),"Sim","Não")</f>
        <v>Não</v>
      </c>
    </row>
    <row r="82" customFormat="false" ht="15" hidden="false" customHeight="false" outlineLevel="0" collapsed="false">
      <c r="A82" s="21" t="n">
        <v>45738</v>
      </c>
      <c r="B82" s="17" t="n">
        <f aca="false">YEAR(A82)</f>
        <v>2025</v>
      </c>
      <c r="C82" s="17" t="n">
        <f aca="false">MONTH(A82)</f>
        <v>3</v>
      </c>
      <c r="D82" s="17" t="str">
        <f aca="false">INDEX({"Jan","Fev","Mar","Abr","Mai","Jun","Jul","Ago","Set","Out","Nov","Dez"},C82)</f>
        <v>Mar</v>
      </c>
      <c r="E82" s="17" t="str">
        <f aca="false">TEXT(A82,"yyyy-mm")</f>
        <v>2025-03</v>
      </c>
      <c r="F82" s="17" t="str">
        <f aca="false">"T"&amp;ROUNDUP(C82/3,0)</f>
        <v>T1</v>
      </c>
      <c r="G82" s="17" t="str">
        <f aca="false">INDEX({"Dom","Seg","Ter","Qua","Qui","Sex","Sáb"},WEEKDAY(A82))</f>
        <v>Sáb</v>
      </c>
      <c r="H82" s="17" t="str">
        <f aca="false">IF(OR(WEEKDAY(A82)=1,WEEKDAY(A82)=7),"Sim","Não")</f>
        <v>Sim</v>
      </c>
    </row>
    <row r="83" customFormat="false" ht="15" hidden="false" customHeight="false" outlineLevel="0" collapsed="false">
      <c r="A83" s="21" t="n">
        <v>45739</v>
      </c>
      <c r="B83" s="17" t="n">
        <f aca="false">YEAR(A83)</f>
        <v>2025</v>
      </c>
      <c r="C83" s="17" t="n">
        <f aca="false">MONTH(A83)</f>
        <v>3</v>
      </c>
      <c r="D83" s="17" t="str">
        <f aca="false">INDEX({"Jan","Fev","Mar","Abr","Mai","Jun","Jul","Ago","Set","Out","Nov","Dez"},C83)</f>
        <v>Mar</v>
      </c>
      <c r="E83" s="17" t="str">
        <f aca="false">TEXT(A83,"yyyy-mm")</f>
        <v>2025-03</v>
      </c>
      <c r="F83" s="17" t="str">
        <f aca="false">"T"&amp;ROUNDUP(C83/3,0)</f>
        <v>T1</v>
      </c>
      <c r="G83" s="17" t="str">
        <f aca="false">INDEX({"Dom","Seg","Ter","Qua","Qui","Sex","Sáb"},WEEKDAY(A83))</f>
        <v>Dom</v>
      </c>
      <c r="H83" s="17" t="str">
        <f aca="false">IF(OR(WEEKDAY(A83)=1,WEEKDAY(A83)=7),"Sim","Não")</f>
        <v>Sim</v>
      </c>
    </row>
    <row r="84" customFormat="false" ht="15" hidden="false" customHeight="false" outlineLevel="0" collapsed="false">
      <c r="A84" s="21" t="n">
        <v>45740</v>
      </c>
      <c r="B84" s="17" t="n">
        <f aca="false">YEAR(A84)</f>
        <v>2025</v>
      </c>
      <c r="C84" s="17" t="n">
        <f aca="false">MONTH(A84)</f>
        <v>3</v>
      </c>
      <c r="D84" s="17" t="str">
        <f aca="false">INDEX({"Jan","Fev","Mar","Abr","Mai","Jun","Jul","Ago","Set","Out","Nov","Dez"},C84)</f>
        <v>Mar</v>
      </c>
      <c r="E84" s="17" t="str">
        <f aca="false">TEXT(A84,"yyyy-mm")</f>
        <v>2025-03</v>
      </c>
      <c r="F84" s="17" t="str">
        <f aca="false">"T"&amp;ROUNDUP(C84/3,0)</f>
        <v>T1</v>
      </c>
      <c r="G84" s="17" t="str">
        <f aca="false">INDEX({"Dom","Seg","Ter","Qua","Qui","Sex","Sáb"},WEEKDAY(A84))</f>
        <v>Seg</v>
      </c>
      <c r="H84" s="17" t="str">
        <f aca="false">IF(OR(WEEKDAY(A84)=1,WEEKDAY(A84)=7),"Sim","Não")</f>
        <v>Não</v>
      </c>
    </row>
    <row r="85" customFormat="false" ht="15" hidden="false" customHeight="false" outlineLevel="0" collapsed="false">
      <c r="A85" s="21" t="n">
        <v>45741</v>
      </c>
      <c r="B85" s="17" t="n">
        <f aca="false">YEAR(A85)</f>
        <v>2025</v>
      </c>
      <c r="C85" s="17" t="n">
        <f aca="false">MONTH(A85)</f>
        <v>3</v>
      </c>
      <c r="D85" s="17" t="str">
        <f aca="false">INDEX({"Jan","Fev","Mar","Abr","Mai","Jun","Jul","Ago","Set","Out","Nov","Dez"},C85)</f>
        <v>Mar</v>
      </c>
      <c r="E85" s="17" t="str">
        <f aca="false">TEXT(A85,"yyyy-mm")</f>
        <v>2025-03</v>
      </c>
      <c r="F85" s="17" t="str">
        <f aca="false">"T"&amp;ROUNDUP(C85/3,0)</f>
        <v>T1</v>
      </c>
      <c r="G85" s="17" t="str">
        <f aca="false">INDEX({"Dom","Seg","Ter","Qua","Qui","Sex","Sáb"},WEEKDAY(A85))</f>
        <v>Ter</v>
      </c>
      <c r="H85" s="17" t="str">
        <f aca="false">IF(OR(WEEKDAY(A85)=1,WEEKDAY(A85)=7),"Sim","Não")</f>
        <v>Não</v>
      </c>
    </row>
    <row r="86" customFormat="false" ht="15" hidden="false" customHeight="false" outlineLevel="0" collapsed="false">
      <c r="A86" s="21" t="n">
        <v>45742</v>
      </c>
      <c r="B86" s="17" t="n">
        <f aca="false">YEAR(A86)</f>
        <v>2025</v>
      </c>
      <c r="C86" s="17" t="n">
        <f aca="false">MONTH(A86)</f>
        <v>3</v>
      </c>
      <c r="D86" s="17" t="str">
        <f aca="false">INDEX({"Jan","Fev","Mar","Abr","Mai","Jun","Jul","Ago","Set","Out","Nov","Dez"},C86)</f>
        <v>Mar</v>
      </c>
      <c r="E86" s="17" t="str">
        <f aca="false">TEXT(A86,"yyyy-mm")</f>
        <v>2025-03</v>
      </c>
      <c r="F86" s="17" t="str">
        <f aca="false">"T"&amp;ROUNDUP(C86/3,0)</f>
        <v>T1</v>
      </c>
      <c r="G86" s="17" t="str">
        <f aca="false">INDEX({"Dom","Seg","Ter","Qua","Qui","Sex","Sáb"},WEEKDAY(A86))</f>
        <v>Qua</v>
      </c>
      <c r="H86" s="17" t="str">
        <f aca="false">IF(OR(WEEKDAY(A86)=1,WEEKDAY(A86)=7),"Sim","Não")</f>
        <v>Não</v>
      </c>
    </row>
    <row r="87" customFormat="false" ht="15" hidden="false" customHeight="false" outlineLevel="0" collapsed="false">
      <c r="A87" s="21" t="n">
        <v>45743</v>
      </c>
      <c r="B87" s="17" t="n">
        <f aca="false">YEAR(A87)</f>
        <v>2025</v>
      </c>
      <c r="C87" s="17" t="n">
        <f aca="false">MONTH(A87)</f>
        <v>3</v>
      </c>
      <c r="D87" s="17" t="str">
        <f aca="false">INDEX({"Jan","Fev","Mar","Abr","Mai","Jun","Jul","Ago","Set","Out","Nov","Dez"},C87)</f>
        <v>Mar</v>
      </c>
      <c r="E87" s="17" t="str">
        <f aca="false">TEXT(A87,"yyyy-mm")</f>
        <v>2025-03</v>
      </c>
      <c r="F87" s="17" t="str">
        <f aca="false">"T"&amp;ROUNDUP(C87/3,0)</f>
        <v>T1</v>
      </c>
      <c r="G87" s="17" t="str">
        <f aca="false">INDEX({"Dom","Seg","Ter","Qua","Qui","Sex","Sáb"},WEEKDAY(A87))</f>
        <v>Qui</v>
      </c>
      <c r="H87" s="17" t="str">
        <f aca="false">IF(OR(WEEKDAY(A87)=1,WEEKDAY(A87)=7),"Sim","Não")</f>
        <v>Não</v>
      </c>
    </row>
    <row r="88" customFormat="false" ht="15" hidden="false" customHeight="false" outlineLevel="0" collapsed="false">
      <c r="A88" s="21" t="n">
        <v>45744</v>
      </c>
      <c r="B88" s="17" t="n">
        <f aca="false">YEAR(A88)</f>
        <v>2025</v>
      </c>
      <c r="C88" s="17" t="n">
        <f aca="false">MONTH(A88)</f>
        <v>3</v>
      </c>
      <c r="D88" s="17" t="str">
        <f aca="false">INDEX({"Jan","Fev","Mar","Abr","Mai","Jun","Jul","Ago","Set","Out","Nov","Dez"},C88)</f>
        <v>Mar</v>
      </c>
      <c r="E88" s="17" t="str">
        <f aca="false">TEXT(A88,"yyyy-mm")</f>
        <v>2025-03</v>
      </c>
      <c r="F88" s="17" t="str">
        <f aca="false">"T"&amp;ROUNDUP(C88/3,0)</f>
        <v>T1</v>
      </c>
      <c r="G88" s="17" t="str">
        <f aca="false">INDEX({"Dom","Seg","Ter","Qua","Qui","Sex","Sáb"},WEEKDAY(A88))</f>
        <v>Sex</v>
      </c>
      <c r="H88" s="17" t="str">
        <f aca="false">IF(OR(WEEKDAY(A88)=1,WEEKDAY(A88)=7),"Sim","Não")</f>
        <v>Não</v>
      </c>
    </row>
    <row r="89" customFormat="false" ht="15" hidden="false" customHeight="false" outlineLevel="0" collapsed="false">
      <c r="A89" s="21" t="n">
        <v>45745</v>
      </c>
      <c r="B89" s="17" t="n">
        <f aca="false">YEAR(A89)</f>
        <v>2025</v>
      </c>
      <c r="C89" s="17" t="n">
        <f aca="false">MONTH(A89)</f>
        <v>3</v>
      </c>
      <c r="D89" s="17" t="str">
        <f aca="false">INDEX({"Jan","Fev","Mar","Abr","Mai","Jun","Jul","Ago","Set","Out","Nov","Dez"},C89)</f>
        <v>Mar</v>
      </c>
      <c r="E89" s="17" t="str">
        <f aca="false">TEXT(A89,"yyyy-mm")</f>
        <v>2025-03</v>
      </c>
      <c r="F89" s="17" t="str">
        <f aca="false">"T"&amp;ROUNDUP(C89/3,0)</f>
        <v>T1</v>
      </c>
      <c r="G89" s="17" t="str">
        <f aca="false">INDEX({"Dom","Seg","Ter","Qua","Qui","Sex","Sáb"},WEEKDAY(A89))</f>
        <v>Sáb</v>
      </c>
      <c r="H89" s="17" t="str">
        <f aca="false">IF(OR(WEEKDAY(A89)=1,WEEKDAY(A89)=7),"Sim","Não")</f>
        <v>Sim</v>
      </c>
    </row>
    <row r="90" customFormat="false" ht="15" hidden="false" customHeight="false" outlineLevel="0" collapsed="false">
      <c r="A90" s="21" t="n">
        <v>45746</v>
      </c>
      <c r="B90" s="17" t="n">
        <f aca="false">YEAR(A90)</f>
        <v>2025</v>
      </c>
      <c r="C90" s="17" t="n">
        <f aca="false">MONTH(A90)</f>
        <v>3</v>
      </c>
      <c r="D90" s="17" t="str">
        <f aca="false">INDEX({"Jan","Fev","Mar","Abr","Mai","Jun","Jul","Ago","Set","Out","Nov","Dez"},C90)</f>
        <v>Mar</v>
      </c>
      <c r="E90" s="17" t="str">
        <f aca="false">TEXT(A90,"yyyy-mm")</f>
        <v>2025-03</v>
      </c>
      <c r="F90" s="17" t="str">
        <f aca="false">"T"&amp;ROUNDUP(C90/3,0)</f>
        <v>T1</v>
      </c>
      <c r="G90" s="17" t="str">
        <f aca="false">INDEX({"Dom","Seg","Ter","Qua","Qui","Sex","Sáb"},WEEKDAY(A90))</f>
        <v>Dom</v>
      </c>
      <c r="H90" s="17" t="str">
        <f aca="false">IF(OR(WEEKDAY(A90)=1,WEEKDAY(A90)=7),"Sim","Não")</f>
        <v>Sim</v>
      </c>
    </row>
    <row r="91" customFormat="false" ht="15" hidden="false" customHeight="false" outlineLevel="0" collapsed="false">
      <c r="A91" s="21" t="n">
        <v>45747</v>
      </c>
      <c r="B91" s="17" t="n">
        <f aca="false">YEAR(A91)</f>
        <v>2025</v>
      </c>
      <c r="C91" s="17" t="n">
        <f aca="false">MONTH(A91)</f>
        <v>3</v>
      </c>
      <c r="D91" s="17" t="str">
        <f aca="false">INDEX({"Jan","Fev","Mar","Abr","Mai","Jun","Jul","Ago","Set","Out","Nov","Dez"},C91)</f>
        <v>Mar</v>
      </c>
      <c r="E91" s="17" t="str">
        <f aca="false">TEXT(A91,"yyyy-mm")</f>
        <v>2025-03</v>
      </c>
      <c r="F91" s="17" t="str">
        <f aca="false">"T"&amp;ROUNDUP(C91/3,0)</f>
        <v>T1</v>
      </c>
      <c r="G91" s="17" t="str">
        <f aca="false">INDEX({"Dom","Seg","Ter","Qua","Qui","Sex","Sáb"},WEEKDAY(A91))</f>
        <v>Seg</v>
      </c>
      <c r="H91" s="17" t="str">
        <f aca="false">IF(OR(WEEKDAY(A91)=1,WEEKDAY(A91)=7),"Sim","Não")</f>
        <v>Não</v>
      </c>
    </row>
    <row r="92" customFormat="false" ht="15" hidden="false" customHeight="false" outlineLevel="0" collapsed="false">
      <c r="A92" s="21" t="n">
        <v>45748</v>
      </c>
      <c r="B92" s="17" t="n">
        <f aca="false">YEAR(A92)</f>
        <v>2025</v>
      </c>
      <c r="C92" s="17" t="n">
        <f aca="false">MONTH(A92)</f>
        <v>4</v>
      </c>
      <c r="D92" s="17" t="str">
        <f aca="false">INDEX({"Jan","Fev","Mar","Abr","Mai","Jun","Jul","Ago","Set","Out","Nov","Dez"},C92)</f>
        <v>Abr</v>
      </c>
      <c r="E92" s="17" t="str">
        <f aca="false">TEXT(A92,"yyyy-mm")</f>
        <v>2025-04</v>
      </c>
      <c r="F92" s="17" t="str">
        <f aca="false">"T"&amp;ROUNDUP(C92/3,0)</f>
        <v>T2</v>
      </c>
      <c r="G92" s="17" t="str">
        <f aca="false">INDEX({"Dom","Seg","Ter","Qua","Qui","Sex","Sáb"},WEEKDAY(A92))</f>
        <v>Ter</v>
      </c>
      <c r="H92" s="17" t="str">
        <f aca="false">IF(OR(WEEKDAY(A92)=1,WEEKDAY(A92)=7),"Sim","Não")</f>
        <v>Não</v>
      </c>
    </row>
    <row r="93" customFormat="false" ht="15" hidden="false" customHeight="false" outlineLevel="0" collapsed="false">
      <c r="A93" s="21" t="n">
        <v>45749</v>
      </c>
      <c r="B93" s="17" t="n">
        <f aca="false">YEAR(A93)</f>
        <v>2025</v>
      </c>
      <c r="C93" s="17" t="n">
        <f aca="false">MONTH(A93)</f>
        <v>4</v>
      </c>
      <c r="D93" s="17" t="str">
        <f aca="false">INDEX({"Jan","Fev","Mar","Abr","Mai","Jun","Jul","Ago","Set","Out","Nov","Dez"},C93)</f>
        <v>Abr</v>
      </c>
      <c r="E93" s="17" t="str">
        <f aca="false">TEXT(A93,"yyyy-mm")</f>
        <v>2025-04</v>
      </c>
      <c r="F93" s="17" t="str">
        <f aca="false">"T"&amp;ROUNDUP(C93/3,0)</f>
        <v>T2</v>
      </c>
      <c r="G93" s="17" t="str">
        <f aca="false">INDEX({"Dom","Seg","Ter","Qua","Qui","Sex","Sáb"},WEEKDAY(A93))</f>
        <v>Qua</v>
      </c>
      <c r="H93" s="17" t="str">
        <f aca="false">IF(OR(WEEKDAY(A93)=1,WEEKDAY(A93)=7),"Sim","Não")</f>
        <v>Não</v>
      </c>
    </row>
    <row r="94" customFormat="false" ht="15" hidden="false" customHeight="false" outlineLevel="0" collapsed="false">
      <c r="A94" s="21" t="n">
        <v>45750</v>
      </c>
      <c r="B94" s="17" t="n">
        <f aca="false">YEAR(A94)</f>
        <v>2025</v>
      </c>
      <c r="C94" s="17" t="n">
        <f aca="false">MONTH(A94)</f>
        <v>4</v>
      </c>
      <c r="D94" s="17" t="str">
        <f aca="false">INDEX({"Jan","Fev","Mar","Abr","Mai","Jun","Jul","Ago","Set","Out","Nov","Dez"},C94)</f>
        <v>Abr</v>
      </c>
      <c r="E94" s="17" t="str">
        <f aca="false">TEXT(A94,"yyyy-mm")</f>
        <v>2025-04</v>
      </c>
      <c r="F94" s="17" t="str">
        <f aca="false">"T"&amp;ROUNDUP(C94/3,0)</f>
        <v>T2</v>
      </c>
      <c r="G94" s="17" t="str">
        <f aca="false">INDEX({"Dom","Seg","Ter","Qua","Qui","Sex","Sáb"},WEEKDAY(A94))</f>
        <v>Qui</v>
      </c>
      <c r="H94" s="17" t="str">
        <f aca="false">IF(OR(WEEKDAY(A94)=1,WEEKDAY(A94)=7),"Sim","Não")</f>
        <v>Não</v>
      </c>
    </row>
    <row r="95" customFormat="false" ht="15" hidden="false" customHeight="false" outlineLevel="0" collapsed="false">
      <c r="A95" s="21" t="n">
        <v>45751</v>
      </c>
      <c r="B95" s="17" t="n">
        <f aca="false">YEAR(A95)</f>
        <v>2025</v>
      </c>
      <c r="C95" s="17" t="n">
        <f aca="false">MONTH(A95)</f>
        <v>4</v>
      </c>
      <c r="D95" s="17" t="str">
        <f aca="false">INDEX({"Jan","Fev","Mar","Abr","Mai","Jun","Jul","Ago","Set","Out","Nov","Dez"},C95)</f>
        <v>Abr</v>
      </c>
      <c r="E95" s="17" t="str">
        <f aca="false">TEXT(A95,"yyyy-mm")</f>
        <v>2025-04</v>
      </c>
      <c r="F95" s="17" t="str">
        <f aca="false">"T"&amp;ROUNDUP(C95/3,0)</f>
        <v>T2</v>
      </c>
      <c r="G95" s="17" t="str">
        <f aca="false">INDEX({"Dom","Seg","Ter","Qua","Qui","Sex","Sáb"},WEEKDAY(A95))</f>
        <v>Sex</v>
      </c>
      <c r="H95" s="17" t="str">
        <f aca="false">IF(OR(WEEKDAY(A95)=1,WEEKDAY(A95)=7),"Sim","Não")</f>
        <v>Não</v>
      </c>
    </row>
    <row r="96" customFormat="false" ht="15" hidden="false" customHeight="false" outlineLevel="0" collapsed="false">
      <c r="A96" s="21" t="n">
        <v>45752</v>
      </c>
      <c r="B96" s="17" t="n">
        <f aca="false">YEAR(A96)</f>
        <v>2025</v>
      </c>
      <c r="C96" s="17" t="n">
        <f aca="false">MONTH(A96)</f>
        <v>4</v>
      </c>
      <c r="D96" s="17" t="str">
        <f aca="false">INDEX({"Jan","Fev","Mar","Abr","Mai","Jun","Jul","Ago","Set","Out","Nov","Dez"},C96)</f>
        <v>Abr</v>
      </c>
      <c r="E96" s="17" t="str">
        <f aca="false">TEXT(A96,"yyyy-mm")</f>
        <v>2025-04</v>
      </c>
      <c r="F96" s="17" t="str">
        <f aca="false">"T"&amp;ROUNDUP(C96/3,0)</f>
        <v>T2</v>
      </c>
      <c r="G96" s="17" t="str">
        <f aca="false">INDEX({"Dom","Seg","Ter","Qua","Qui","Sex","Sáb"},WEEKDAY(A96))</f>
        <v>Sáb</v>
      </c>
      <c r="H96" s="17" t="str">
        <f aca="false">IF(OR(WEEKDAY(A96)=1,WEEKDAY(A96)=7),"Sim","Não")</f>
        <v>Sim</v>
      </c>
    </row>
    <row r="97" customFormat="false" ht="15" hidden="false" customHeight="false" outlineLevel="0" collapsed="false">
      <c r="A97" s="21" t="n">
        <v>45753</v>
      </c>
      <c r="B97" s="17" t="n">
        <f aca="false">YEAR(A97)</f>
        <v>2025</v>
      </c>
      <c r="C97" s="17" t="n">
        <f aca="false">MONTH(A97)</f>
        <v>4</v>
      </c>
      <c r="D97" s="17" t="str">
        <f aca="false">INDEX({"Jan","Fev","Mar","Abr","Mai","Jun","Jul","Ago","Set","Out","Nov","Dez"},C97)</f>
        <v>Abr</v>
      </c>
      <c r="E97" s="17" t="str">
        <f aca="false">TEXT(A97,"yyyy-mm")</f>
        <v>2025-04</v>
      </c>
      <c r="F97" s="17" t="str">
        <f aca="false">"T"&amp;ROUNDUP(C97/3,0)</f>
        <v>T2</v>
      </c>
      <c r="G97" s="17" t="str">
        <f aca="false">INDEX({"Dom","Seg","Ter","Qua","Qui","Sex","Sáb"},WEEKDAY(A97))</f>
        <v>Dom</v>
      </c>
      <c r="H97" s="17" t="str">
        <f aca="false">IF(OR(WEEKDAY(A97)=1,WEEKDAY(A97)=7),"Sim","Não")</f>
        <v>Sim</v>
      </c>
    </row>
    <row r="98" customFormat="false" ht="15" hidden="false" customHeight="false" outlineLevel="0" collapsed="false">
      <c r="A98" s="21" t="n">
        <v>45754</v>
      </c>
      <c r="B98" s="17" t="n">
        <f aca="false">YEAR(A98)</f>
        <v>2025</v>
      </c>
      <c r="C98" s="17" t="n">
        <f aca="false">MONTH(A98)</f>
        <v>4</v>
      </c>
      <c r="D98" s="17" t="str">
        <f aca="false">INDEX({"Jan","Fev","Mar","Abr","Mai","Jun","Jul","Ago","Set","Out","Nov","Dez"},C98)</f>
        <v>Abr</v>
      </c>
      <c r="E98" s="17" t="str">
        <f aca="false">TEXT(A98,"yyyy-mm")</f>
        <v>2025-04</v>
      </c>
      <c r="F98" s="17" t="str">
        <f aca="false">"T"&amp;ROUNDUP(C98/3,0)</f>
        <v>T2</v>
      </c>
      <c r="G98" s="17" t="str">
        <f aca="false">INDEX({"Dom","Seg","Ter","Qua","Qui","Sex","Sáb"},WEEKDAY(A98))</f>
        <v>Seg</v>
      </c>
      <c r="H98" s="17" t="str">
        <f aca="false">IF(OR(WEEKDAY(A98)=1,WEEKDAY(A98)=7),"Sim","Não")</f>
        <v>Não</v>
      </c>
    </row>
    <row r="99" customFormat="false" ht="15" hidden="false" customHeight="false" outlineLevel="0" collapsed="false">
      <c r="A99" s="21" t="n">
        <v>45755</v>
      </c>
      <c r="B99" s="17" t="n">
        <f aca="false">YEAR(A99)</f>
        <v>2025</v>
      </c>
      <c r="C99" s="17" t="n">
        <f aca="false">MONTH(A99)</f>
        <v>4</v>
      </c>
      <c r="D99" s="17" t="str">
        <f aca="false">INDEX({"Jan","Fev","Mar","Abr","Mai","Jun","Jul","Ago","Set","Out","Nov","Dez"},C99)</f>
        <v>Abr</v>
      </c>
      <c r="E99" s="17" t="str">
        <f aca="false">TEXT(A99,"yyyy-mm")</f>
        <v>2025-04</v>
      </c>
      <c r="F99" s="17" t="str">
        <f aca="false">"T"&amp;ROUNDUP(C99/3,0)</f>
        <v>T2</v>
      </c>
      <c r="G99" s="17" t="str">
        <f aca="false">INDEX({"Dom","Seg","Ter","Qua","Qui","Sex","Sáb"},WEEKDAY(A99))</f>
        <v>Ter</v>
      </c>
      <c r="H99" s="17" t="str">
        <f aca="false">IF(OR(WEEKDAY(A99)=1,WEEKDAY(A99)=7),"Sim","Não")</f>
        <v>Não</v>
      </c>
    </row>
    <row r="100" customFormat="false" ht="15" hidden="false" customHeight="false" outlineLevel="0" collapsed="false">
      <c r="A100" s="21" t="n">
        <v>45756</v>
      </c>
      <c r="B100" s="17" t="n">
        <f aca="false">YEAR(A100)</f>
        <v>2025</v>
      </c>
      <c r="C100" s="17" t="n">
        <f aca="false">MONTH(A100)</f>
        <v>4</v>
      </c>
      <c r="D100" s="17" t="str">
        <f aca="false">INDEX({"Jan","Fev","Mar","Abr","Mai","Jun","Jul","Ago","Set","Out","Nov","Dez"},C100)</f>
        <v>Abr</v>
      </c>
      <c r="E100" s="17" t="str">
        <f aca="false">TEXT(A100,"yyyy-mm")</f>
        <v>2025-04</v>
      </c>
      <c r="F100" s="17" t="str">
        <f aca="false">"T"&amp;ROUNDUP(C100/3,0)</f>
        <v>T2</v>
      </c>
      <c r="G100" s="17" t="str">
        <f aca="false">INDEX({"Dom","Seg","Ter","Qua","Qui","Sex","Sáb"},WEEKDAY(A100))</f>
        <v>Qua</v>
      </c>
      <c r="H100" s="17" t="str">
        <f aca="false">IF(OR(WEEKDAY(A100)=1,WEEKDAY(A100)=7),"Sim","Não")</f>
        <v>Não</v>
      </c>
    </row>
    <row r="101" customFormat="false" ht="15" hidden="false" customHeight="false" outlineLevel="0" collapsed="false">
      <c r="A101" s="21" t="n">
        <v>45757</v>
      </c>
      <c r="B101" s="17" t="n">
        <f aca="false">YEAR(A101)</f>
        <v>2025</v>
      </c>
      <c r="C101" s="17" t="n">
        <f aca="false">MONTH(A101)</f>
        <v>4</v>
      </c>
      <c r="D101" s="17" t="str">
        <f aca="false">INDEX({"Jan","Fev","Mar","Abr","Mai","Jun","Jul","Ago","Set","Out","Nov","Dez"},C101)</f>
        <v>Abr</v>
      </c>
      <c r="E101" s="17" t="str">
        <f aca="false">TEXT(A101,"yyyy-mm")</f>
        <v>2025-04</v>
      </c>
      <c r="F101" s="17" t="str">
        <f aca="false">"T"&amp;ROUNDUP(C101/3,0)</f>
        <v>T2</v>
      </c>
      <c r="G101" s="17" t="str">
        <f aca="false">INDEX({"Dom","Seg","Ter","Qua","Qui","Sex","Sáb"},WEEKDAY(A101))</f>
        <v>Qui</v>
      </c>
      <c r="H101" s="17" t="str">
        <f aca="false">IF(OR(WEEKDAY(A101)=1,WEEKDAY(A101)=7),"Sim","Não")</f>
        <v>Não</v>
      </c>
    </row>
    <row r="102" customFormat="false" ht="15" hidden="false" customHeight="false" outlineLevel="0" collapsed="false">
      <c r="A102" s="21" t="n">
        <v>45758</v>
      </c>
      <c r="B102" s="17" t="n">
        <f aca="false">YEAR(A102)</f>
        <v>2025</v>
      </c>
      <c r="C102" s="17" t="n">
        <f aca="false">MONTH(A102)</f>
        <v>4</v>
      </c>
      <c r="D102" s="17" t="str">
        <f aca="false">INDEX({"Jan","Fev","Mar","Abr","Mai","Jun","Jul","Ago","Set","Out","Nov","Dez"},C102)</f>
        <v>Abr</v>
      </c>
      <c r="E102" s="17" t="str">
        <f aca="false">TEXT(A102,"yyyy-mm")</f>
        <v>2025-04</v>
      </c>
      <c r="F102" s="17" t="str">
        <f aca="false">"T"&amp;ROUNDUP(C102/3,0)</f>
        <v>T2</v>
      </c>
      <c r="G102" s="17" t="str">
        <f aca="false">INDEX({"Dom","Seg","Ter","Qua","Qui","Sex","Sáb"},WEEKDAY(A102))</f>
        <v>Sex</v>
      </c>
      <c r="H102" s="17" t="str">
        <f aca="false">IF(OR(WEEKDAY(A102)=1,WEEKDAY(A102)=7),"Sim","Não")</f>
        <v>Não</v>
      </c>
    </row>
    <row r="103" customFormat="false" ht="15" hidden="false" customHeight="false" outlineLevel="0" collapsed="false">
      <c r="A103" s="21" t="n">
        <v>45759</v>
      </c>
      <c r="B103" s="17" t="n">
        <f aca="false">YEAR(A103)</f>
        <v>2025</v>
      </c>
      <c r="C103" s="17" t="n">
        <f aca="false">MONTH(A103)</f>
        <v>4</v>
      </c>
      <c r="D103" s="17" t="str">
        <f aca="false">INDEX({"Jan","Fev","Mar","Abr","Mai","Jun","Jul","Ago","Set","Out","Nov","Dez"},C103)</f>
        <v>Abr</v>
      </c>
      <c r="E103" s="17" t="str">
        <f aca="false">TEXT(A103,"yyyy-mm")</f>
        <v>2025-04</v>
      </c>
      <c r="F103" s="17" t="str">
        <f aca="false">"T"&amp;ROUNDUP(C103/3,0)</f>
        <v>T2</v>
      </c>
      <c r="G103" s="17" t="str">
        <f aca="false">INDEX({"Dom","Seg","Ter","Qua","Qui","Sex","Sáb"},WEEKDAY(A103))</f>
        <v>Sáb</v>
      </c>
      <c r="H103" s="17" t="str">
        <f aca="false">IF(OR(WEEKDAY(A103)=1,WEEKDAY(A103)=7),"Sim","Não")</f>
        <v>Sim</v>
      </c>
    </row>
    <row r="104" customFormat="false" ht="15" hidden="false" customHeight="false" outlineLevel="0" collapsed="false">
      <c r="A104" s="21" t="n">
        <v>45760</v>
      </c>
      <c r="B104" s="17" t="n">
        <f aca="false">YEAR(A104)</f>
        <v>2025</v>
      </c>
      <c r="C104" s="17" t="n">
        <f aca="false">MONTH(A104)</f>
        <v>4</v>
      </c>
      <c r="D104" s="17" t="str">
        <f aca="false">INDEX({"Jan","Fev","Mar","Abr","Mai","Jun","Jul","Ago","Set","Out","Nov","Dez"},C104)</f>
        <v>Abr</v>
      </c>
      <c r="E104" s="17" t="str">
        <f aca="false">TEXT(A104,"yyyy-mm")</f>
        <v>2025-04</v>
      </c>
      <c r="F104" s="17" t="str">
        <f aca="false">"T"&amp;ROUNDUP(C104/3,0)</f>
        <v>T2</v>
      </c>
      <c r="G104" s="17" t="str">
        <f aca="false">INDEX({"Dom","Seg","Ter","Qua","Qui","Sex","Sáb"},WEEKDAY(A104))</f>
        <v>Dom</v>
      </c>
      <c r="H104" s="17" t="str">
        <f aca="false">IF(OR(WEEKDAY(A104)=1,WEEKDAY(A104)=7),"Sim","Não")</f>
        <v>Sim</v>
      </c>
    </row>
    <row r="105" customFormat="false" ht="15" hidden="false" customHeight="false" outlineLevel="0" collapsed="false">
      <c r="A105" s="21" t="n">
        <v>45761</v>
      </c>
      <c r="B105" s="17" t="n">
        <f aca="false">YEAR(A105)</f>
        <v>2025</v>
      </c>
      <c r="C105" s="17" t="n">
        <f aca="false">MONTH(A105)</f>
        <v>4</v>
      </c>
      <c r="D105" s="17" t="str">
        <f aca="false">INDEX({"Jan","Fev","Mar","Abr","Mai","Jun","Jul","Ago","Set","Out","Nov","Dez"},C105)</f>
        <v>Abr</v>
      </c>
      <c r="E105" s="17" t="str">
        <f aca="false">TEXT(A105,"yyyy-mm")</f>
        <v>2025-04</v>
      </c>
      <c r="F105" s="17" t="str">
        <f aca="false">"T"&amp;ROUNDUP(C105/3,0)</f>
        <v>T2</v>
      </c>
      <c r="G105" s="17" t="str">
        <f aca="false">INDEX({"Dom","Seg","Ter","Qua","Qui","Sex","Sáb"},WEEKDAY(A105))</f>
        <v>Seg</v>
      </c>
      <c r="H105" s="17" t="str">
        <f aca="false">IF(OR(WEEKDAY(A105)=1,WEEKDAY(A105)=7),"Sim","Não")</f>
        <v>Não</v>
      </c>
    </row>
    <row r="106" customFormat="false" ht="15" hidden="false" customHeight="false" outlineLevel="0" collapsed="false">
      <c r="A106" s="21" t="n">
        <v>45762</v>
      </c>
      <c r="B106" s="17" t="n">
        <f aca="false">YEAR(A106)</f>
        <v>2025</v>
      </c>
      <c r="C106" s="17" t="n">
        <f aca="false">MONTH(A106)</f>
        <v>4</v>
      </c>
      <c r="D106" s="17" t="str">
        <f aca="false">INDEX({"Jan","Fev","Mar","Abr","Mai","Jun","Jul","Ago","Set","Out","Nov","Dez"},C106)</f>
        <v>Abr</v>
      </c>
      <c r="E106" s="17" t="str">
        <f aca="false">TEXT(A106,"yyyy-mm")</f>
        <v>2025-04</v>
      </c>
      <c r="F106" s="17" t="str">
        <f aca="false">"T"&amp;ROUNDUP(C106/3,0)</f>
        <v>T2</v>
      </c>
      <c r="G106" s="17" t="str">
        <f aca="false">INDEX({"Dom","Seg","Ter","Qua","Qui","Sex","Sáb"},WEEKDAY(A106))</f>
        <v>Ter</v>
      </c>
      <c r="H106" s="17" t="str">
        <f aca="false">IF(OR(WEEKDAY(A106)=1,WEEKDAY(A106)=7),"Sim","Não")</f>
        <v>Não</v>
      </c>
    </row>
    <row r="107" customFormat="false" ht="15" hidden="false" customHeight="false" outlineLevel="0" collapsed="false">
      <c r="A107" s="21" t="n">
        <v>45763</v>
      </c>
      <c r="B107" s="17" t="n">
        <f aca="false">YEAR(A107)</f>
        <v>2025</v>
      </c>
      <c r="C107" s="17" t="n">
        <f aca="false">MONTH(A107)</f>
        <v>4</v>
      </c>
      <c r="D107" s="17" t="str">
        <f aca="false">INDEX({"Jan","Fev","Mar","Abr","Mai","Jun","Jul","Ago","Set","Out","Nov","Dez"},C107)</f>
        <v>Abr</v>
      </c>
      <c r="E107" s="17" t="str">
        <f aca="false">TEXT(A107,"yyyy-mm")</f>
        <v>2025-04</v>
      </c>
      <c r="F107" s="17" t="str">
        <f aca="false">"T"&amp;ROUNDUP(C107/3,0)</f>
        <v>T2</v>
      </c>
      <c r="G107" s="17" t="str">
        <f aca="false">INDEX({"Dom","Seg","Ter","Qua","Qui","Sex","Sáb"},WEEKDAY(A107))</f>
        <v>Qua</v>
      </c>
      <c r="H107" s="17" t="str">
        <f aca="false">IF(OR(WEEKDAY(A107)=1,WEEKDAY(A107)=7),"Sim","Não")</f>
        <v>Não</v>
      </c>
    </row>
    <row r="108" customFormat="false" ht="15" hidden="false" customHeight="false" outlineLevel="0" collapsed="false">
      <c r="A108" s="21" t="n">
        <v>45764</v>
      </c>
      <c r="B108" s="17" t="n">
        <f aca="false">YEAR(A108)</f>
        <v>2025</v>
      </c>
      <c r="C108" s="17" t="n">
        <f aca="false">MONTH(A108)</f>
        <v>4</v>
      </c>
      <c r="D108" s="17" t="str">
        <f aca="false">INDEX({"Jan","Fev","Mar","Abr","Mai","Jun","Jul","Ago","Set","Out","Nov","Dez"},C108)</f>
        <v>Abr</v>
      </c>
      <c r="E108" s="17" t="str">
        <f aca="false">TEXT(A108,"yyyy-mm")</f>
        <v>2025-04</v>
      </c>
      <c r="F108" s="17" t="str">
        <f aca="false">"T"&amp;ROUNDUP(C108/3,0)</f>
        <v>T2</v>
      </c>
      <c r="G108" s="17" t="str">
        <f aca="false">INDEX({"Dom","Seg","Ter","Qua","Qui","Sex","Sáb"},WEEKDAY(A108))</f>
        <v>Qui</v>
      </c>
      <c r="H108" s="17" t="str">
        <f aca="false">IF(OR(WEEKDAY(A108)=1,WEEKDAY(A108)=7),"Sim","Não")</f>
        <v>Não</v>
      </c>
    </row>
    <row r="109" customFormat="false" ht="15" hidden="false" customHeight="false" outlineLevel="0" collapsed="false">
      <c r="A109" s="21" t="n">
        <v>45765</v>
      </c>
      <c r="B109" s="17" t="n">
        <f aca="false">YEAR(A109)</f>
        <v>2025</v>
      </c>
      <c r="C109" s="17" t="n">
        <f aca="false">MONTH(A109)</f>
        <v>4</v>
      </c>
      <c r="D109" s="17" t="str">
        <f aca="false">INDEX({"Jan","Fev","Mar","Abr","Mai","Jun","Jul","Ago","Set","Out","Nov","Dez"},C109)</f>
        <v>Abr</v>
      </c>
      <c r="E109" s="17" t="str">
        <f aca="false">TEXT(A109,"yyyy-mm")</f>
        <v>2025-04</v>
      </c>
      <c r="F109" s="17" t="str">
        <f aca="false">"T"&amp;ROUNDUP(C109/3,0)</f>
        <v>T2</v>
      </c>
      <c r="G109" s="17" t="str">
        <f aca="false">INDEX({"Dom","Seg","Ter","Qua","Qui","Sex","Sáb"},WEEKDAY(A109))</f>
        <v>Sex</v>
      </c>
      <c r="H109" s="17" t="str">
        <f aca="false">IF(OR(WEEKDAY(A109)=1,WEEKDAY(A109)=7),"Sim","Não")</f>
        <v>Não</v>
      </c>
    </row>
    <row r="110" customFormat="false" ht="15" hidden="false" customHeight="false" outlineLevel="0" collapsed="false">
      <c r="A110" s="21" t="n">
        <v>45766</v>
      </c>
      <c r="B110" s="17" t="n">
        <f aca="false">YEAR(A110)</f>
        <v>2025</v>
      </c>
      <c r="C110" s="17" t="n">
        <f aca="false">MONTH(A110)</f>
        <v>4</v>
      </c>
      <c r="D110" s="17" t="str">
        <f aca="false">INDEX({"Jan","Fev","Mar","Abr","Mai","Jun","Jul","Ago","Set","Out","Nov","Dez"},C110)</f>
        <v>Abr</v>
      </c>
      <c r="E110" s="17" t="str">
        <f aca="false">TEXT(A110,"yyyy-mm")</f>
        <v>2025-04</v>
      </c>
      <c r="F110" s="17" t="str">
        <f aca="false">"T"&amp;ROUNDUP(C110/3,0)</f>
        <v>T2</v>
      </c>
      <c r="G110" s="17" t="str">
        <f aca="false">INDEX({"Dom","Seg","Ter","Qua","Qui","Sex","Sáb"},WEEKDAY(A110))</f>
        <v>Sáb</v>
      </c>
      <c r="H110" s="17" t="str">
        <f aca="false">IF(OR(WEEKDAY(A110)=1,WEEKDAY(A110)=7),"Sim","Não")</f>
        <v>Sim</v>
      </c>
    </row>
    <row r="111" customFormat="false" ht="15" hidden="false" customHeight="false" outlineLevel="0" collapsed="false">
      <c r="A111" s="21" t="n">
        <v>45767</v>
      </c>
      <c r="B111" s="17" t="n">
        <f aca="false">YEAR(A111)</f>
        <v>2025</v>
      </c>
      <c r="C111" s="17" t="n">
        <f aca="false">MONTH(A111)</f>
        <v>4</v>
      </c>
      <c r="D111" s="17" t="str">
        <f aca="false">INDEX({"Jan","Fev","Mar","Abr","Mai","Jun","Jul","Ago","Set","Out","Nov","Dez"},C111)</f>
        <v>Abr</v>
      </c>
      <c r="E111" s="17" t="str">
        <f aca="false">TEXT(A111,"yyyy-mm")</f>
        <v>2025-04</v>
      </c>
      <c r="F111" s="17" t="str">
        <f aca="false">"T"&amp;ROUNDUP(C111/3,0)</f>
        <v>T2</v>
      </c>
      <c r="G111" s="17" t="str">
        <f aca="false">INDEX({"Dom","Seg","Ter","Qua","Qui","Sex","Sáb"},WEEKDAY(A111))</f>
        <v>Dom</v>
      </c>
      <c r="H111" s="17" t="str">
        <f aca="false">IF(OR(WEEKDAY(A111)=1,WEEKDAY(A111)=7),"Sim","Não")</f>
        <v>Sim</v>
      </c>
    </row>
    <row r="112" customFormat="false" ht="15" hidden="false" customHeight="false" outlineLevel="0" collapsed="false">
      <c r="A112" s="21" t="n">
        <v>45768</v>
      </c>
      <c r="B112" s="17" t="n">
        <f aca="false">YEAR(A112)</f>
        <v>2025</v>
      </c>
      <c r="C112" s="17" t="n">
        <f aca="false">MONTH(A112)</f>
        <v>4</v>
      </c>
      <c r="D112" s="17" t="str">
        <f aca="false">INDEX({"Jan","Fev","Mar","Abr","Mai","Jun","Jul","Ago","Set","Out","Nov","Dez"},C112)</f>
        <v>Abr</v>
      </c>
      <c r="E112" s="17" t="str">
        <f aca="false">TEXT(A112,"yyyy-mm")</f>
        <v>2025-04</v>
      </c>
      <c r="F112" s="17" t="str">
        <f aca="false">"T"&amp;ROUNDUP(C112/3,0)</f>
        <v>T2</v>
      </c>
      <c r="G112" s="17" t="str">
        <f aca="false">INDEX({"Dom","Seg","Ter","Qua","Qui","Sex","Sáb"},WEEKDAY(A112))</f>
        <v>Seg</v>
      </c>
      <c r="H112" s="17" t="str">
        <f aca="false">IF(OR(WEEKDAY(A112)=1,WEEKDAY(A112)=7),"Sim","Não")</f>
        <v>Não</v>
      </c>
    </row>
    <row r="113" customFormat="false" ht="15" hidden="false" customHeight="false" outlineLevel="0" collapsed="false">
      <c r="A113" s="21" t="n">
        <v>45769</v>
      </c>
      <c r="B113" s="17" t="n">
        <f aca="false">YEAR(A113)</f>
        <v>2025</v>
      </c>
      <c r="C113" s="17" t="n">
        <f aca="false">MONTH(A113)</f>
        <v>4</v>
      </c>
      <c r="D113" s="17" t="str">
        <f aca="false">INDEX({"Jan","Fev","Mar","Abr","Mai","Jun","Jul","Ago","Set","Out","Nov","Dez"},C113)</f>
        <v>Abr</v>
      </c>
      <c r="E113" s="17" t="str">
        <f aca="false">TEXT(A113,"yyyy-mm")</f>
        <v>2025-04</v>
      </c>
      <c r="F113" s="17" t="str">
        <f aca="false">"T"&amp;ROUNDUP(C113/3,0)</f>
        <v>T2</v>
      </c>
      <c r="G113" s="17" t="str">
        <f aca="false">INDEX({"Dom","Seg","Ter","Qua","Qui","Sex","Sáb"},WEEKDAY(A113))</f>
        <v>Ter</v>
      </c>
      <c r="H113" s="17" t="str">
        <f aca="false">IF(OR(WEEKDAY(A113)=1,WEEKDAY(A113)=7),"Sim","Não")</f>
        <v>Não</v>
      </c>
    </row>
    <row r="114" customFormat="false" ht="15" hidden="false" customHeight="false" outlineLevel="0" collapsed="false">
      <c r="A114" s="21" t="n">
        <v>45770</v>
      </c>
      <c r="B114" s="17" t="n">
        <f aca="false">YEAR(A114)</f>
        <v>2025</v>
      </c>
      <c r="C114" s="17" t="n">
        <f aca="false">MONTH(A114)</f>
        <v>4</v>
      </c>
      <c r="D114" s="17" t="str">
        <f aca="false">INDEX({"Jan","Fev","Mar","Abr","Mai","Jun","Jul","Ago","Set","Out","Nov","Dez"},C114)</f>
        <v>Abr</v>
      </c>
      <c r="E114" s="17" t="str">
        <f aca="false">TEXT(A114,"yyyy-mm")</f>
        <v>2025-04</v>
      </c>
      <c r="F114" s="17" t="str">
        <f aca="false">"T"&amp;ROUNDUP(C114/3,0)</f>
        <v>T2</v>
      </c>
      <c r="G114" s="17" t="str">
        <f aca="false">INDEX({"Dom","Seg","Ter","Qua","Qui","Sex","Sáb"},WEEKDAY(A114))</f>
        <v>Qua</v>
      </c>
      <c r="H114" s="17" t="str">
        <f aca="false">IF(OR(WEEKDAY(A114)=1,WEEKDAY(A114)=7),"Sim","Não")</f>
        <v>Não</v>
      </c>
    </row>
    <row r="115" customFormat="false" ht="15" hidden="false" customHeight="false" outlineLevel="0" collapsed="false">
      <c r="A115" s="21" t="n">
        <v>45771</v>
      </c>
      <c r="B115" s="17" t="n">
        <f aca="false">YEAR(A115)</f>
        <v>2025</v>
      </c>
      <c r="C115" s="17" t="n">
        <f aca="false">MONTH(A115)</f>
        <v>4</v>
      </c>
      <c r="D115" s="17" t="str">
        <f aca="false">INDEX({"Jan","Fev","Mar","Abr","Mai","Jun","Jul","Ago","Set","Out","Nov","Dez"},C115)</f>
        <v>Abr</v>
      </c>
      <c r="E115" s="17" t="str">
        <f aca="false">TEXT(A115,"yyyy-mm")</f>
        <v>2025-04</v>
      </c>
      <c r="F115" s="17" t="str">
        <f aca="false">"T"&amp;ROUNDUP(C115/3,0)</f>
        <v>T2</v>
      </c>
      <c r="G115" s="17" t="str">
        <f aca="false">INDEX({"Dom","Seg","Ter","Qua","Qui","Sex","Sáb"},WEEKDAY(A115))</f>
        <v>Qui</v>
      </c>
      <c r="H115" s="17" t="str">
        <f aca="false">IF(OR(WEEKDAY(A115)=1,WEEKDAY(A115)=7),"Sim","Não")</f>
        <v>Não</v>
      </c>
    </row>
    <row r="116" customFormat="false" ht="15" hidden="false" customHeight="false" outlineLevel="0" collapsed="false">
      <c r="A116" s="21" t="n">
        <v>45772</v>
      </c>
      <c r="B116" s="17" t="n">
        <f aca="false">YEAR(A116)</f>
        <v>2025</v>
      </c>
      <c r="C116" s="17" t="n">
        <f aca="false">MONTH(A116)</f>
        <v>4</v>
      </c>
      <c r="D116" s="17" t="str">
        <f aca="false">INDEX({"Jan","Fev","Mar","Abr","Mai","Jun","Jul","Ago","Set","Out","Nov","Dez"},C116)</f>
        <v>Abr</v>
      </c>
      <c r="E116" s="17" t="str">
        <f aca="false">TEXT(A116,"yyyy-mm")</f>
        <v>2025-04</v>
      </c>
      <c r="F116" s="17" t="str">
        <f aca="false">"T"&amp;ROUNDUP(C116/3,0)</f>
        <v>T2</v>
      </c>
      <c r="G116" s="17" t="str">
        <f aca="false">INDEX({"Dom","Seg","Ter","Qua","Qui","Sex","Sáb"},WEEKDAY(A116))</f>
        <v>Sex</v>
      </c>
      <c r="H116" s="17" t="str">
        <f aca="false">IF(OR(WEEKDAY(A116)=1,WEEKDAY(A116)=7),"Sim","Não")</f>
        <v>Não</v>
      </c>
    </row>
    <row r="117" customFormat="false" ht="15" hidden="false" customHeight="false" outlineLevel="0" collapsed="false">
      <c r="A117" s="21" t="n">
        <v>45773</v>
      </c>
      <c r="B117" s="17" t="n">
        <f aca="false">YEAR(A117)</f>
        <v>2025</v>
      </c>
      <c r="C117" s="17" t="n">
        <f aca="false">MONTH(A117)</f>
        <v>4</v>
      </c>
      <c r="D117" s="17" t="str">
        <f aca="false">INDEX({"Jan","Fev","Mar","Abr","Mai","Jun","Jul","Ago","Set","Out","Nov","Dez"},C117)</f>
        <v>Abr</v>
      </c>
      <c r="E117" s="17" t="str">
        <f aca="false">TEXT(A117,"yyyy-mm")</f>
        <v>2025-04</v>
      </c>
      <c r="F117" s="17" t="str">
        <f aca="false">"T"&amp;ROUNDUP(C117/3,0)</f>
        <v>T2</v>
      </c>
      <c r="G117" s="17" t="str">
        <f aca="false">INDEX({"Dom","Seg","Ter","Qua","Qui","Sex","Sáb"},WEEKDAY(A117))</f>
        <v>Sáb</v>
      </c>
      <c r="H117" s="17" t="str">
        <f aca="false">IF(OR(WEEKDAY(A117)=1,WEEKDAY(A117)=7),"Sim","Não")</f>
        <v>Sim</v>
      </c>
    </row>
    <row r="118" customFormat="false" ht="15" hidden="false" customHeight="false" outlineLevel="0" collapsed="false">
      <c r="A118" s="21" t="n">
        <v>45774</v>
      </c>
      <c r="B118" s="17" t="n">
        <f aca="false">YEAR(A118)</f>
        <v>2025</v>
      </c>
      <c r="C118" s="17" t="n">
        <f aca="false">MONTH(A118)</f>
        <v>4</v>
      </c>
      <c r="D118" s="17" t="str">
        <f aca="false">INDEX({"Jan","Fev","Mar","Abr","Mai","Jun","Jul","Ago","Set","Out","Nov","Dez"},C118)</f>
        <v>Abr</v>
      </c>
      <c r="E118" s="17" t="str">
        <f aca="false">TEXT(A118,"yyyy-mm")</f>
        <v>2025-04</v>
      </c>
      <c r="F118" s="17" t="str">
        <f aca="false">"T"&amp;ROUNDUP(C118/3,0)</f>
        <v>T2</v>
      </c>
      <c r="G118" s="17" t="str">
        <f aca="false">INDEX({"Dom","Seg","Ter","Qua","Qui","Sex","Sáb"},WEEKDAY(A118))</f>
        <v>Dom</v>
      </c>
      <c r="H118" s="17" t="str">
        <f aca="false">IF(OR(WEEKDAY(A118)=1,WEEKDAY(A118)=7),"Sim","Não")</f>
        <v>Sim</v>
      </c>
    </row>
    <row r="119" customFormat="false" ht="15" hidden="false" customHeight="false" outlineLevel="0" collapsed="false">
      <c r="A119" s="21" t="n">
        <v>45775</v>
      </c>
      <c r="B119" s="17" t="n">
        <f aca="false">YEAR(A119)</f>
        <v>2025</v>
      </c>
      <c r="C119" s="17" t="n">
        <f aca="false">MONTH(A119)</f>
        <v>4</v>
      </c>
      <c r="D119" s="17" t="str">
        <f aca="false">INDEX({"Jan","Fev","Mar","Abr","Mai","Jun","Jul","Ago","Set","Out","Nov","Dez"},C119)</f>
        <v>Abr</v>
      </c>
      <c r="E119" s="17" t="str">
        <f aca="false">TEXT(A119,"yyyy-mm")</f>
        <v>2025-04</v>
      </c>
      <c r="F119" s="17" t="str">
        <f aca="false">"T"&amp;ROUNDUP(C119/3,0)</f>
        <v>T2</v>
      </c>
      <c r="G119" s="17" t="str">
        <f aca="false">INDEX({"Dom","Seg","Ter","Qua","Qui","Sex","Sáb"},WEEKDAY(A119))</f>
        <v>Seg</v>
      </c>
      <c r="H119" s="17" t="str">
        <f aca="false">IF(OR(WEEKDAY(A119)=1,WEEKDAY(A119)=7),"Sim","Não")</f>
        <v>Não</v>
      </c>
    </row>
    <row r="120" customFormat="false" ht="15" hidden="false" customHeight="false" outlineLevel="0" collapsed="false">
      <c r="A120" s="21" t="n">
        <v>45776</v>
      </c>
      <c r="B120" s="17" t="n">
        <f aca="false">YEAR(A120)</f>
        <v>2025</v>
      </c>
      <c r="C120" s="17" t="n">
        <f aca="false">MONTH(A120)</f>
        <v>4</v>
      </c>
      <c r="D120" s="17" t="str">
        <f aca="false">INDEX({"Jan","Fev","Mar","Abr","Mai","Jun","Jul","Ago","Set","Out","Nov","Dez"},C120)</f>
        <v>Abr</v>
      </c>
      <c r="E120" s="17" t="str">
        <f aca="false">TEXT(A120,"yyyy-mm")</f>
        <v>2025-04</v>
      </c>
      <c r="F120" s="17" t="str">
        <f aca="false">"T"&amp;ROUNDUP(C120/3,0)</f>
        <v>T2</v>
      </c>
      <c r="G120" s="17" t="str">
        <f aca="false">INDEX({"Dom","Seg","Ter","Qua","Qui","Sex","Sáb"},WEEKDAY(A120))</f>
        <v>Ter</v>
      </c>
      <c r="H120" s="17" t="str">
        <f aca="false">IF(OR(WEEKDAY(A120)=1,WEEKDAY(A120)=7),"Sim","Não")</f>
        <v>Não</v>
      </c>
    </row>
    <row r="121" customFormat="false" ht="15" hidden="false" customHeight="false" outlineLevel="0" collapsed="false">
      <c r="A121" s="21" t="n">
        <v>45777</v>
      </c>
      <c r="B121" s="17" t="n">
        <f aca="false">YEAR(A121)</f>
        <v>2025</v>
      </c>
      <c r="C121" s="17" t="n">
        <f aca="false">MONTH(A121)</f>
        <v>4</v>
      </c>
      <c r="D121" s="17" t="str">
        <f aca="false">INDEX({"Jan","Fev","Mar","Abr","Mai","Jun","Jul","Ago","Set","Out","Nov","Dez"},C121)</f>
        <v>Abr</v>
      </c>
      <c r="E121" s="17" t="str">
        <f aca="false">TEXT(A121,"yyyy-mm")</f>
        <v>2025-04</v>
      </c>
      <c r="F121" s="17" t="str">
        <f aca="false">"T"&amp;ROUNDUP(C121/3,0)</f>
        <v>T2</v>
      </c>
      <c r="G121" s="17" t="str">
        <f aca="false">INDEX({"Dom","Seg","Ter","Qua","Qui","Sex","Sáb"},WEEKDAY(A121))</f>
        <v>Qua</v>
      </c>
      <c r="H121" s="17" t="str">
        <f aca="false">IF(OR(WEEKDAY(A121)=1,WEEKDAY(A121)=7),"Sim","Não")</f>
        <v>Não</v>
      </c>
    </row>
    <row r="122" customFormat="false" ht="15" hidden="false" customHeight="false" outlineLevel="0" collapsed="false">
      <c r="A122" s="21" t="n">
        <v>45778</v>
      </c>
      <c r="B122" s="17" t="n">
        <f aca="false">YEAR(A122)</f>
        <v>2025</v>
      </c>
      <c r="C122" s="17" t="n">
        <f aca="false">MONTH(A122)</f>
        <v>5</v>
      </c>
      <c r="D122" s="17" t="str">
        <f aca="false">INDEX({"Jan","Fev","Mar","Abr","Mai","Jun","Jul","Ago","Set","Out","Nov","Dez"},C122)</f>
        <v>Mai</v>
      </c>
      <c r="E122" s="17" t="str">
        <f aca="false">TEXT(A122,"yyyy-mm")</f>
        <v>2025-05</v>
      </c>
      <c r="F122" s="17" t="str">
        <f aca="false">"T"&amp;ROUNDUP(C122/3,0)</f>
        <v>T2</v>
      </c>
      <c r="G122" s="17" t="str">
        <f aca="false">INDEX({"Dom","Seg","Ter","Qua","Qui","Sex","Sáb"},WEEKDAY(A122))</f>
        <v>Qui</v>
      </c>
      <c r="H122" s="17" t="str">
        <f aca="false">IF(OR(WEEKDAY(A122)=1,WEEKDAY(A122)=7),"Sim","Não")</f>
        <v>Não</v>
      </c>
    </row>
    <row r="123" customFormat="false" ht="15" hidden="false" customHeight="false" outlineLevel="0" collapsed="false">
      <c r="A123" s="21" t="n">
        <v>45779</v>
      </c>
      <c r="B123" s="17" t="n">
        <f aca="false">YEAR(A123)</f>
        <v>2025</v>
      </c>
      <c r="C123" s="17" t="n">
        <f aca="false">MONTH(A123)</f>
        <v>5</v>
      </c>
      <c r="D123" s="17" t="str">
        <f aca="false">INDEX({"Jan","Fev","Mar","Abr","Mai","Jun","Jul","Ago","Set","Out","Nov","Dez"},C123)</f>
        <v>Mai</v>
      </c>
      <c r="E123" s="17" t="str">
        <f aca="false">TEXT(A123,"yyyy-mm")</f>
        <v>2025-05</v>
      </c>
      <c r="F123" s="17" t="str">
        <f aca="false">"T"&amp;ROUNDUP(C123/3,0)</f>
        <v>T2</v>
      </c>
      <c r="G123" s="17" t="str">
        <f aca="false">INDEX({"Dom","Seg","Ter","Qua","Qui","Sex","Sáb"},WEEKDAY(A123))</f>
        <v>Sex</v>
      </c>
      <c r="H123" s="17" t="str">
        <f aca="false">IF(OR(WEEKDAY(A123)=1,WEEKDAY(A123)=7),"Sim","Não")</f>
        <v>Não</v>
      </c>
    </row>
    <row r="124" customFormat="false" ht="15" hidden="false" customHeight="false" outlineLevel="0" collapsed="false">
      <c r="A124" s="21" t="n">
        <v>45780</v>
      </c>
      <c r="B124" s="17" t="n">
        <f aca="false">YEAR(A124)</f>
        <v>2025</v>
      </c>
      <c r="C124" s="17" t="n">
        <f aca="false">MONTH(A124)</f>
        <v>5</v>
      </c>
      <c r="D124" s="17" t="str">
        <f aca="false">INDEX({"Jan","Fev","Mar","Abr","Mai","Jun","Jul","Ago","Set","Out","Nov","Dez"},C124)</f>
        <v>Mai</v>
      </c>
      <c r="E124" s="17" t="str">
        <f aca="false">TEXT(A124,"yyyy-mm")</f>
        <v>2025-05</v>
      </c>
      <c r="F124" s="17" t="str">
        <f aca="false">"T"&amp;ROUNDUP(C124/3,0)</f>
        <v>T2</v>
      </c>
      <c r="G124" s="17" t="str">
        <f aca="false">INDEX({"Dom","Seg","Ter","Qua","Qui","Sex","Sáb"},WEEKDAY(A124))</f>
        <v>Sáb</v>
      </c>
      <c r="H124" s="17" t="str">
        <f aca="false">IF(OR(WEEKDAY(A124)=1,WEEKDAY(A124)=7),"Sim","Não")</f>
        <v>Sim</v>
      </c>
    </row>
    <row r="125" customFormat="false" ht="15" hidden="false" customHeight="false" outlineLevel="0" collapsed="false">
      <c r="A125" s="21" t="n">
        <v>45781</v>
      </c>
      <c r="B125" s="17" t="n">
        <f aca="false">YEAR(A125)</f>
        <v>2025</v>
      </c>
      <c r="C125" s="17" t="n">
        <f aca="false">MONTH(A125)</f>
        <v>5</v>
      </c>
      <c r="D125" s="17" t="str">
        <f aca="false">INDEX({"Jan","Fev","Mar","Abr","Mai","Jun","Jul","Ago","Set","Out","Nov","Dez"},C125)</f>
        <v>Mai</v>
      </c>
      <c r="E125" s="17" t="str">
        <f aca="false">TEXT(A125,"yyyy-mm")</f>
        <v>2025-05</v>
      </c>
      <c r="F125" s="17" t="str">
        <f aca="false">"T"&amp;ROUNDUP(C125/3,0)</f>
        <v>T2</v>
      </c>
      <c r="G125" s="17" t="str">
        <f aca="false">INDEX({"Dom","Seg","Ter","Qua","Qui","Sex","Sáb"},WEEKDAY(A125))</f>
        <v>Dom</v>
      </c>
      <c r="H125" s="17" t="str">
        <f aca="false">IF(OR(WEEKDAY(A125)=1,WEEKDAY(A125)=7),"Sim","Não")</f>
        <v>Sim</v>
      </c>
    </row>
    <row r="126" customFormat="false" ht="15" hidden="false" customHeight="false" outlineLevel="0" collapsed="false">
      <c r="A126" s="21" t="n">
        <v>45782</v>
      </c>
      <c r="B126" s="17" t="n">
        <f aca="false">YEAR(A126)</f>
        <v>2025</v>
      </c>
      <c r="C126" s="17" t="n">
        <f aca="false">MONTH(A126)</f>
        <v>5</v>
      </c>
      <c r="D126" s="17" t="str">
        <f aca="false">INDEX({"Jan","Fev","Mar","Abr","Mai","Jun","Jul","Ago","Set","Out","Nov","Dez"},C126)</f>
        <v>Mai</v>
      </c>
      <c r="E126" s="17" t="str">
        <f aca="false">TEXT(A126,"yyyy-mm")</f>
        <v>2025-05</v>
      </c>
      <c r="F126" s="17" t="str">
        <f aca="false">"T"&amp;ROUNDUP(C126/3,0)</f>
        <v>T2</v>
      </c>
      <c r="G126" s="17" t="str">
        <f aca="false">INDEX({"Dom","Seg","Ter","Qua","Qui","Sex","Sáb"},WEEKDAY(A126))</f>
        <v>Seg</v>
      </c>
      <c r="H126" s="17" t="str">
        <f aca="false">IF(OR(WEEKDAY(A126)=1,WEEKDAY(A126)=7),"Sim","Não")</f>
        <v>Não</v>
      </c>
    </row>
    <row r="127" customFormat="false" ht="15" hidden="false" customHeight="false" outlineLevel="0" collapsed="false">
      <c r="A127" s="21" t="n">
        <v>45783</v>
      </c>
      <c r="B127" s="17" t="n">
        <f aca="false">YEAR(A127)</f>
        <v>2025</v>
      </c>
      <c r="C127" s="17" t="n">
        <f aca="false">MONTH(A127)</f>
        <v>5</v>
      </c>
      <c r="D127" s="17" t="str">
        <f aca="false">INDEX({"Jan","Fev","Mar","Abr","Mai","Jun","Jul","Ago","Set","Out","Nov","Dez"},C127)</f>
        <v>Mai</v>
      </c>
      <c r="E127" s="17" t="str">
        <f aca="false">TEXT(A127,"yyyy-mm")</f>
        <v>2025-05</v>
      </c>
      <c r="F127" s="17" t="str">
        <f aca="false">"T"&amp;ROUNDUP(C127/3,0)</f>
        <v>T2</v>
      </c>
      <c r="G127" s="17" t="str">
        <f aca="false">INDEX({"Dom","Seg","Ter","Qua","Qui","Sex","Sáb"},WEEKDAY(A127))</f>
        <v>Ter</v>
      </c>
      <c r="H127" s="17" t="str">
        <f aca="false">IF(OR(WEEKDAY(A127)=1,WEEKDAY(A127)=7),"Sim","Não")</f>
        <v>Não</v>
      </c>
    </row>
    <row r="128" customFormat="false" ht="15" hidden="false" customHeight="false" outlineLevel="0" collapsed="false">
      <c r="A128" s="21" t="n">
        <v>45784</v>
      </c>
      <c r="B128" s="17" t="n">
        <f aca="false">YEAR(A128)</f>
        <v>2025</v>
      </c>
      <c r="C128" s="17" t="n">
        <f aca="false">MONTH(A128)</f>
        <v>5</v>
      </c>
      <c r="D128" s="17" t="str">
        <f aca="false">INDEX({"Jan","Fev","Mar","Abr","Mai","Jun","Jul","Ago","Set","Out","Nov","Dez"},C128)</f>
        <v>Mai</v>
      </c>
      <c r="E128" s="17" t="str">
        <f aca="false">TEXT(A128,"yyyy-mm")</f>
        <v>2025-05</v>
      </c>
      <c r="F128" s="17" t="str">
        <f aca="false">"T"&amp;ROUNDUP(C128/3,0)</f>
        <v>T2</v>
      </c>
      <c r="G128" s="17" t="str">
        <f aca="false">INDEX({"Dom","Seg","Ter","Qua","Qui","Sex","Sáb"},WEEKDAY(A128))</f>
        <v>Qua</v>
      </c>
      <c r="H128" s="17" t="str">
        <f aca="false">IF(OR(WEEKDAY(A128)=1,WEEKDAY(A128)=7),"Sim","Não")</f>
        <v>Não</v>
      </c>
    </row>
    <row r="129" customFormat="false" ht="15" hidden="false" customHeight="false" outlineLevel="0" collapsed="false">
      <c r="A129" s="21" t="n">
        <v>45785</v>
      </c>
      <c r="B129" s="17" t="n">
        <f aca="false">YEAR(A129)</f>
        <v>2025</v>
      </c>
      <c r="C129" s="17" t="n">
        <f aca="false">MONTH(A129)</f>
        <v>5</v>
      </c>
      <c r="D129" s="17" t="str">
        <f aca="false">INDEX({"Jan","Fev","Mar","Abr","Mai","Jun","Jul","Ago","Set","Out","Nov","Dez"},C129)</f>
        <v>Mai</v>
      </c>
      <c r="E129" s="17" t="str">
        <f aca="false">TEXT(A129,"yyyy-mm")</f>
        <v>2025-05</v>
      </c>
      <c r="F129" s="17" t="str">
        <f aca="false">"T"&amp;ROUNDUP(C129/3,0)</f>
        <v>T2</v>
      </c>
      <c r="G129" s="17" t="str">
        <f aca="false">INDEX({"Dom","Seg","Ter","Qua","Qui","Sex","Sáb"},WEEKDAY(A129))</f>
        <v>Qui</v>
      </c>
      <c r="H129" s="17" t="str">
        <f aca="false">IF(OR(WEEKDAY(A129)=1,WEEKDAY(A129)=7),"Sim","Não")</f>
        <v>Não</v>
      </c>
    </row>
    <row r="130" customFormat="false" ht="15" hidden="false" customHeight="false" outlineLevel="0" collapsed="false">
      <c r="A130" s="21" t="n">
        <v>45786</v>
      </c>
      <c r="B130" s="17" t="n">
        <f aca="false">YEAR(A130)</f>
        <v>2025</v>
      </c>
      <c r="C130" s="17" t="n">
        <f aca="false">MONTH(A130)</f>
        <v>5</v>
      </c>
      <c r="D130" s="17" t="str">
        <f aca="false">INDEX({"Jan","Fev","Mar","Abr","Mai","Jun","Jul","Ago","Set","Out","Nov","Dez"},C130)</f>
        <v>Mai</v>
      </c>
      <c r="E130" s="17" t="str">
        <f aca="false">TEXT(A130,"yyyy-mm")</f>
        <v>2025-05</v>
      </c>
      <c r="F130" s="17" t="str">
        <f aca="false">"T"&amp;ROUNDUP(C130/3,0)</f>
        <v>T2</v>
      </c>
      <c r="G130" s="17" t="str">
        <f aca="false">INDEX({"Dom","Seg","Ter","Qua","Qui","Sex","Sáb"},WEEKDAY(A130))</f>
        <v>Sex</v>
      </c>
      <c r="H130" s="17" t="str">
        <f aca="false">IF(OR(WEEKDAY(A130)=1,WEEKDAY(A130)=7),"Sim","Não")</f>
        <v>Não</v>
      </c>
    </row>
    <row r="131" customFormat="false" ht="15" hidden="false" customHeight="false" outlineLevel="0" collapsed="false">
      <c r="A131" s="21" t="n">
        <v>45787</v>
      </c>
      <c r="B131" s="17" t="n">
        <f aca="false">YEAR(A131)</f>
        <v>2025</v>
      </c>
      <c r="C131" s="17" t="n">
        <f aca="false">MONTH(A131)</f>
        <v>5</v>
      </c>
      <c r="D131" s="17" t="str">
        <f aca="false">INDEX({"Jan","Fev","Mar","Abr","Mai","Jun","Jul","Ago","Set","Out","Nov","Dez"},C131)</f>
        <v>Mai</v>
      </c>
      <c r="E131" s="17" t="str">
        <f aca="false">TEXT(A131,"yyyy-mm")</f>
        <v>2025-05</v>
      </c>
      <c r="F131" s="17" t="str">
        <f aca="false">"T"&amp;ROUNDUP(C131/3,0)</f>
        <v>T2</v>
      </c>
      <c r="G131" s="17" t="str">
        <f aca="false">INDEX({"Dom","Seg","Ter","Qua","Qui","Sex","Sáb"},WEEKDAY(A131))</f>
        <v>Sáb</v>
      </c>
      <c r="H131" s="17" t="str">
        <f aca="false">IF(OR(WEEKDAY(A131)=1,WEEKDAY(A131)=7),"Sim","Não")</f>
        <v>Sim</v>
      </c>
    </row>
    <row r="132" customFormat="false" ht="15" hidden="false" customHeight="false" outlineLevel="0" collapsed="false">
      <c r="A132" s="21" t="n">
        <v>45788</v>
      </c>
      <c r="B132" s="17" t="n">
        <f aca="false">YEAR(A132)</f>
        <v>2025</v>
      </c>
      <c r="C132" s="17" t="n">
        <f aca="false">MONTH(A132)</f>
        <v>5</v>
      </c>
      <c r="D132" s="17" t="str">
        <f aca="false">INDEX({"Jan","Fev","Mar","Abr","Mai","Jun","Jul","Ago","Set","Out","Nov","Dez"},C132)</f>
        <v>Mai</v>
      </c>
      <c r="E132" s="17" t="str">
        <f aca="false">TEXT(A132,"yyyy-mm")</f>
        <v>2025-05</v>
      </c>
      <c r="F132" s="17" t="str">
        <f aca="false">"T"&amp;ROUNDUP(C132/3,0)</f>
        <v>T2</v>
      </c>
      <c r="G132" s="17" t="str">
        <f aca="false">INDEX({"Dom","Seg","Ter","Qua","Qui","Sex","Sáb"},WEEKDAY(A132))</f>
        <v>Dom</v>
      </c>
      <c r="H132" s="17" t="str">
        <f aca="false">IF(OR(WEEKDAY(A132)=1,WEEKDAY(A132)=7),"Sim","Não")</f>
        <v>Sim</v>
      </c>
    </row>
    <row r="133" customFormat="false" ht="15" hidden="false" customHeight="false" outlineLevel="0" collapsed="false">
      <c r="A133" s="21" t="n">
        <v>45789</v>
      </c>
      <c r="B133" s="17" t="n">
        <f aca="false">YEAR(A133)</f>
        <v>2025</v>
      </c>
      <c r="C133" s="17" t="n">
        <f aca="false">MONTH(A133)</f>
        <v>5</v>
      </c>
      <c r="D133" s="17" t="str">
        <f aca="false">INDEX({"Jan","Fev","Mar","Abr","Mai","Jun","Jul","Ago","Set","Out","Nov","Dez"},C133)</f>
        <v>Mai</v>
      </c>
      <c r="E133" s="17" t="str">
        <f aca="false">TEXT(A133,"yyyy-mm")</f>
        <v>2025-05</v>
      </c>
      <c r="F133" s="17" t="str">
        <f aca="false">"T"&amp;ROUNDUP(C133/3,0)</f>
        <v>T2</v>
      </c>
      <c r="G133" s="17" t="str">
        <f aca="false">INDEX({"Dom","Seg","Ter","Qua","Qui","Sex","Sáb"},WEEKDAY(A133))</f>
        <v>Seg</v>
      </c>
      <c r="H133" s="17" t="str">
        <f aca="false">IF(OR(WEEKDAY(A133)=1,WEEKDAY(A133)=7),"Sim","Não")</f>
        <v>Não</v>
      </c>
    </row>
    <row r="134" customFormat="false" ht="15" hidden="false" customHeight="false" outlineLevel="0" collapsed="false">
      <c r="A134" s="21" t="n">
        <v>45790</v>
      </c>
      <c r="B134" s="17" t="n">
        <f aca="false">YEAR(A134)</f>
        <v>2025</v>
      </c>
      <c r="C134" s="17" t="n">
        <f aca="false">MONTH(A134)</f>
        <v>5</v>
      </c>
      <c r="D134" s="17" t="str">
        <f aca="false">INDEX({"Jan","Fev","Mar","Abr","Mai","Jun","Jul","Ago","Set","Out","Nov","Dez"},C134)</f>
        <v>Mai</v>
      </c>
      <c r="E134" s="17" t="str">
        <f aca="false">TEXT(A134,"yyyy-mm")</f>
        <v>2025-05</v>
      </c>
      <c r="F134" s="17" t="str">
        <f aca="false">"T"&amp;ROUNDUP(C134/3,0)</f>
        <v>T2</v>
      </c>
      <c r="G134" s="17" t="str">
        <f aca="false">INDEX({"Dom","Seg","Ter","Qua","Qui","Sex","Sáb"},WEEKDAY(A134))</f>
        <v>Ter</v>
      </c>
      <c r="H134" s="17" t="str">
        <f aca="false">IF(OR(WEEKDAY(A134)=1,WEEKDAY(A134)=7),"Sim","Não")</f>
        <v>Não</v>
      </c>
    </row>
    <row r="135" customFormat="false" ht="15" hidden="false" customHeight="false" outlineLevel="0" collapsed="false">
      <c r="A135" s="21" t="n">
        <v>45791</v>
      </c>
      <c r="B135" s="17" t="n">
        <f aca="false">YEAR(A135)</f>
        <v>2025</v>
      </c>
      <c r="C135" s="17" t="n">
        <f aca="false">MONTH(A135)</f>
        <v>5</v>
      </c>
      <c r="D135" s="17" t="str">
        <f aca="false">INDEX({"Jan","Fev","Mar","Abr","Mai","Jun","Jul","Ago","Set","Out","Nov","Dez"},C135)</f>
        <v>Mai</v>
      </c>
      <c r="E135" s="17" t="str">
        <f aca="false">TEXT(A135,"yyyy-mm")</f>
        <v>2025-05</v>
      </c>
      <c r="F135" s="17" t="str">
        <f aca="false">"T"&amp;ROUNDUP(C135/3,0)</f>
        <v>T2</v>
      </c>
      <c r="G135" s="17" t="str">
        <f aca="false">INDEX({"Dom","Seg","Ter","Qua","Qui","Sex","Sáb"},WEEKDAY(A135))</f>
        <v>Qua</v>
      </c>
      <c r="H135" s="17" t="str">
        <f aca="false">IF(OR(WEEKDAY(A135)=1,WEEKDAY(A135)=7),"Sim","Não")</f>
        <v>Não</v>
      </c>
    </row>
    <row r="136" customFormat="false" ht="15" hidden="false" customHeight="false" outlineLevel="0" collapsed="false">
      <c r="A136" s="21" t="n">
        <v>45792</v>
      </c>
      <c r="B136" s="17" t="n">
        <f aca="false">YEAR(A136)</f>
        <v>2025</v>
      </c>
      <c r="C136" s="17" t="n">
        <f aca="false">MONTH(A136)</f>
        <v>5</v>
      </c>
      <c r="D136" s="17" t="str">
        <f aca="false">INDEX({"Jan","Fev","Mar","Abr","Mai","Jun","Jul","Ago","Set","Out","Nov","Dez"},C136)</f>
        <v>Mai</v>
      </c>
      <c r="E136" s="17" t="str">
        <f aca="false">TEXT(A136,"yyyy-mm")</f>
        <v>2025-05</v>
      </c>
      <c r="F136" s="17" t="str">
        <f aca="false">"T"&amp;ROUNDUP(C136/3,0)</f>
        <v>T2</v>
      </c>
      <c r="G136" s="17" t="str">
        <f aca="false">INDEX({"Dom","Seg","Ter","Qua","Qui","Sex","Sáb"},WEEKDAY(A136))</f>
        <v>Qui</v>
      </c>
      <c r="H136" s="17" t="str">
        <f aca="false">IF(OR(WEEKDAY(A136)=1,WEEKDAY(A136)=7),"Sim","Não")</f>
        <v>Não</v>
      </c>
    </row>
    <row r="137" customFormat="false" ht="15" hidden="false" customHeight="false" outlineLevel="0" collapsed="false">
      <c r="A137" s="21" t="n">
        <v>45793</v>
      </c>
      <c r="B137" s="17" t="n">
        <f aca="false">YEAR(A137)</f>
        <v>2025</v>
      </c>
      <c r="C137" s="17" t="n">
        <f aca="false">MONTH(A137)</f>
        <v>5</v>
      </c>
      <c r="D137" s="17" t="str">
        <f aca="false">INDEX({"Jan","Fev","Mar","Abr","Mai","Jun","Jul","Ago","Set","Out","Nov","Dez"},C137)</f>
        <v>Mai</v>
      </c>
      <c r="E137" s="17" t="str">
        <f aca="false">TEXT(A137,"yyyy-mm")</f>
        <v>2025-05</v>
      </c>
      <c r="F137" s="17" t="str">
        <f aca="false">"T"&amp;ROUNDUP(C137/3,0)</f>
        <v>T2</v>
      </c>
      <c r="G137" s="17" t="str">
        <f aca="false">INDEX({"Dom","Seg","Ter","Qua","Qui","Sex","Sáb"},WEEKDAY(A137))</f>
        <v>Sex</v>
      </c>
      <c r="H137" s="17" t="str">
        <f aca="false">IF(OR(WEEKDAY(A137)=1,WEEKDAY(A137)=7),"Sim","Não")</f>
        <v>Não</v>
      </c>
    </row>
    <row r="138" customFormat="false" ht="15" hidden="false" customHeight="false" outlineLevel="0" collapsed="false">
      <c r="A138" s="21" t="n">
        <v>45794</v>
      </c>
      <c r="B138" s="17" t="n">
        <f aca="false">YEAR(A138)</f>
        <v>2025</v>
      </c>
      <c r="C138" s="17" t="n">
        <f aca="false">MONTH(A138)</f>
        <v>5</v>
      </c>
      <c r="D138" s="17" t="str">
        <f aca="false">INDEX({"Jan","Fev","Mar","Abr","Mai","Jun","Jul","Ago","Set","Out","Nov","Dez"},C138)</f>
        <v>Mai</v>
      </c>
      <c r="E138" s="17" t="str">
        <f aca="false">TEXT(A138,"yyyy-mm")</f>
        <v>2025-05</v>
      </c>
      <c r="F138" s="17" t="str">
        <f aca="false">"T"&amp;ROUNDUP(C138/3,0)</f>
        <v>T2</v>
      </c>
      <c r="G138" s="17" t="str">
        <f aca="false">INDEX({"Dom","Seg","Ter","Qua","Qui","Sex","Sáb"},WEEKDAY(A138))</f>
        <v>Sáb</v>
      </c>
      <c r="H138" s="17" t="str">
        <f aca="false">IF(OR(WEEKDAY(A138)=1,WEEKDAY(A138)=7),"Sim","Não")</f>
        <v>Sim</v>
      </c>
    </row>
    <row r="139" customFormat="false" ht="15" hidden="false" customHeight="false" outlineLevel="0" collapsed="false">
      <c r="A139" s="21" t="n">
        <v>45795</v>
      </c>
      <c r="B139" s="17" t="n">
        <f aca="false">YEAR(A139)</f>
        <v>2025</v>
      </c>
      <c r="C139" s="17" t="n">
        <f aca="false">MONTH(A139)</f>
        <v>5</v>
      </c>
      <c r="D139" s="17" t="str">
        <f aca="false">INDEX({"Jan","Fev","Mar","Abr","Mai","Jun","Jul","Ago","Set","Out","Nov","Dez"},C139)</f>
        <v>Mai</v>
      </c>
      <c r="E139" s="17" t="str">
        <f aca="false">TEXT(A139,"yyyy-mm")</f>
        <v>2025-05</v>
      </c>
      <c r="F139" s="17" t="str">
        <f aca="false">"T"&amp;ROUNDUP(C139/3,0)</f>
        <v>T2</v>
      </c>
      <c r="G139" s="17" t="str">
        <f aca="false">INDEX({"Dom","Seg","Ter","Qua","Qui","Sex","Sáb"},WEEKDAY(A139))</f>
        <v>Dom</v>
      </c>
      <c r="H139" s="17" t="str">
        <f aca="false">IF(OR(WEEKDAY(A139)=1,WEEKDAY(A139)=7),"Sim","Não")</f>
        <v>Sim</v>
      </c>
    </row>
    <row r="140" customFormat="false" ht="15" hidden="false" customHeight="false" outlineLevel="0" collapsed="false">
      <c r="A140" s="21" t="n">
        <v>45796</v>
      </c>
      <c r="B140" s="17" t="n">
        <f aca="false">YEAR(A140)</f>
        <v>2025</v>
      </c>
      <c r="C140" s="17" t="n">
        <f aca="false">MONTH(A140)</f>
        <v>5</v>
      </c>
      <c r="D140" s="17" t="str">
        <f aca="false">INDEX({"Jan","Fev","Mar","Abr","Mai","Jun","Jul","Ago","Set","Out","Nov","Dez"},C140)</f>
        <v>Mai</v>
      </c>
      <c r="E140" s="17" t="str">
        <f aca="false">TEXT(A140,"yyyy-mm")</f>
        <v>2025-05</v>
      </c>
      <c r="F140" s="17" t="str">
        <f aca="false">"T"&amp;ROUNDUP(C140/3,0)</f>
        <v>T2</v>
      </c>
      <c r="G140" s="17" t="str">
        <f aca="false">INDEX({"Dom","Seg","Ter","Qua","Qui","Sex","Sáb"},WEEKDAY(A140))</f>
        <v>Seg</v>
      </c>
      <c r="H140" s="17" t="str">
        <f aca="false">IF(OR(WEEKDAY(A140)=1,WEEKDAY(A140)=7),"Sim","Não")</f>
        <v>Não</v>
      </c>
    </row>
    <row r="141" customFormat="false" ht="15" hidden="false" customHeight="false" outlineLevel="0" collapsed="false">
      <c r="A141" s="21" t="n">
        <v>45797</v>
      </c>
      <c r="B141" s="17" t="n">
        <f aca="false">YEAR(A141)</f>
        <v>2025</v>
      </c>
      <c r="C141" s="17" t="n">
        <f aca="false">MONTH(A141)</f>
        <v>5</v>
      </c>
      <c r="D141" s="17" t="str">
        <f aca="false">INDEX({"Jan","Fev","Mar","Abr","Mai","Jun","Jul","Ago","Set","Out","Nov","Dez"},C141)</f>
        <v>Mai</v>
      </c>
      <c r="E141" s="17" t="str">
        <f aca="false">TEXT(A141,"yyyy-mm")</f>
        <v>2025-05</v>
      </c>
      <c r="F141" s="17" t="str">
        <f aca="false">"T"&amp;ROUNDUP(C141/3,0)</f>
        <v>T2</v>
      </c>
      <c r="G141" s="17" t="str">
        <f aca="false">INDEX({"Dom","Seg","Ter","Qua","Qui","Sex","Sáb"},WEEKDAY(A141))</f>
        <v>Ter</v>
      </c>
      <c r="H141" s="17" t="str">
        <f aca="false">IF(OR(WEEKDAY(A141)=1,WEEKDAY(A141)=7),"Sim","Não")</f>
        <v>Não</v>
      </c>
    </row>
    <row r="142" customFormat="false" ht="15" hidden="false" customHeight="false" outlineLevel="0" collapsed="false">
      <c r="A142" s="21" t="n">
        <v>45798</v>
      </c>
      <c r="B142" s="17" t="n">
        <f aca="false">YEAR(A142)</f>
        <v>2025</v>
      </c>
      <c r="C142" s="17" t="n">
        <f aca="false">MONTH(A142)</f>
        <v>5</v>
      </c>
      <c r="D142" s="17" t="str">
        <f aca="false">INDEX({"Jan","Fev","Mar","Abr","Mai","Jun","Jul","Ago","Set","Out","Nov","Dez"},C142)</f>
        <v>Mai</v>
      </c>
      <c r="E142" s="17" t="str">
        <f aca="false">TEXT(A142,"yyyy-mm")</f>
        <v>2025-05</v>
      </c>
      <c r="F142" s="17" t="str">
        <f aca="false">"T"&amp;ROUNDUP(C142/3,0)</f>
        <v>T2</v>
      </c>
      <c r="G142" s="17" t="str">
        <f aca="false">INDEX({"Dom","Seg","Ter","Qua","Qui","Sex","Sáb"},WEEKDAY(A142))</f>
        <v>Qua</v>
      </c>
      <c r="H142" s="17" t="str">
        <f aca="false">IF(OR(WEEKDAY(A142)=1,WEEKDAY(A142)=7),"Sim","Não")</f>
        <v>Não</v>
      </c>
    </row>
    <row r="143" customFormat="false" ht="15" hidden="false" customHeight="false" outlineLevel="0" collapsed="false">
      <c r="A143" s="21" t="n">
        <v>45799</v>
      </c>
      <c r="B143" s="17" t="n">
        <f aca="false">YEAR(A143)</f>
        <v>2025</v>
      </c>
      <c r="C143" s="17" t="n">
        <f aca="false">MONTH(A143)</f>
        <v>5</v>
      </c>
      <c r="D143" s="17" t="str">
        <f aca="false">INDEX({"Jan","Fev","Mar","Abr","Mai","Jun","Jul","Ago","Set","Out","Nov","Dez"},C143)</f>
        <v>Mai</v>
      </c>
      <c r="E143" s="17" t="str">
        <f aca="false">TEXT(A143,"yyyy-mm")</f>
        <v>2025-05</v>
      </c>
      <c r="F143" s="17" t="str">
        <f aca="false">"T"&amp;ROUNDUP(C143/3,0)</f>
        <v>T2</v>
      </c>
      <c r="G143" s="17" t="str">
        <f aca="false">INDEX({"Dom","Seg","Ter","Qua","Qui","Sex","Sáb"},WEEKDAY(A143))</f>
        <v>Qui</v>
      </c>
      <c r="H143" s="17" t="str">
        <f aca="false">IF(OR(WEEKDAY(A143)=1,WEEKDAY(A143)=7),"Sim","Não")</f>
        <v>Não</v>
      </c>
    </row>
    <row r="144" customFormat="false" ht="15" hidden="false" customHeight="false" outlineLevel="0" collapsed="false">
      <c r="A144" s="21" t="n">
        <v>45800</v>
      </c>
      <c r="B144" s="17" t="n">
        <f aca="false">YEAR(A144)</f>
        <v>2025</v>
      </c>
      <c r="C144" s="17" t="n">
        <f aca="false">MONTH(A144)</f>
        <v>5</v>
      </c>
      <c r="D144" s="17" t="str">
        <f aca="false">INDEX({"Jan","Fev","Mar","Abr","Mai","Jun","Jul","Ago","Set","Out","Nov","Dez"},C144)</f>
        <v>Mai</v>
      </c>
      <c r="E144" s="17" t="str">
        <f aca="false">TEXT(A144,"yyyy-mm")</f>
        <v>2025-05</v>
      </c>
      <c r="F144" s="17" t="str">
        <f aca="false">"T"&amp;ROUNDUP(C144/3,0)</f>
        <v>T2</v>
      </c>
      <c r="G144" s="17" t="str">
        <f aca="false">INDEX({"Dom","Seg","Ter","Qua","Qui","Sex","Sáb"},WEEKDAY(A144))</f>
        <v>Sex</v>
      </c>
      <c r="H144" s="17" t="str">
        <f aca="false">IF(OR(WEEKDAY(A144)=1,WEEKDAY(A144)=7),"Sim","Não")</f>
        <v>Não</v>
      </c>
    </row>
    <row r="145" customFormat="false" ht="15" hidden="false" customHeight="false" outlineLevel="0" collapsed="false">
      <c r="A145" s="21" t="n">
        <v>45801</v>
      </c>
      <c r="B145" s="17" t="n">
        <f aca="false">YEAR(A145)</f>
        <v>2025</v>
      </c>
      <c r="C145" s="17" t="n">
        <f aca="false">MONTH(A145)</f>
        <v>5</v>
      </c>
      <c r="D145" s="17" t="str">
        <f aca="false">INDEX({"Jan","Fev","Mar","Abr","Mai","Jun","Jul","Ago","Set","Out","Nov","Dez"},C145)</f>
        <v>Mai</v>
      </c>
      <c r="E145" s="17" t="str">
        <f aca="false">TEXT(A145,"yyyy-mm")</f>
        <v>2025-05</v>
      </c>
      <c r="F145" s="17" t="str">
        <f aca="false">"T"&amp;ROUNDUP(C145/3,0)</f>
        <v>T2</v>
      </c>
      <c r="G145" s="17" t="str">
        <f aca="false">INDEX({"Dom","Seg","Ter","Qua","Qui","Sex","Sáb"},WEEKDAY(A145))</f>
        <v>Sáb</v>
      </c>
      <c r="H145" s="17" t="str">
        <f aca="false">IF(OR(WEEKDAY(A145)=1,WEEKDAY(A145)=7),"Sim","Não")</f>
        <v>Sim</v>
      </c>
    </row>
    <row r="146" customFormat="false" ht="15" hidden="false" customHeight="false" outlineLevel="0" collapsed="false">
      <c r="A146" s="21" t="n">
        <v>45802</v>
      </c>
      <c r="B146" s="17" t="n">
        <f aca="false">YEAR(A146)</f>
        <v>2025</v>
      </c>
      <c r="C146" s="17" t="n">
        <f aca="false">MONTH(A146)</f>
        <v>5</v>
      </c>
      <c r="D146" s="17" t="str">
        <f aca="false">INDEX({"Jan","Fev","Mar","Abr","Mai","Jun","Jul","Ago","Set","Out","Nov","Dez"},C146)</f>
        <v>Mai</v>
      </c>
      <c r="E146" s="17" t="str">
        <f aca="false">TEXT(A146,"yyyy-mm")</f>
        <v>2025-05</v>
      </c>
      <c r="F146" s="17" t="str">
        <f aca="false">"T"&amp;ROUNDUP(C146/3,0)</f>
        <v>T2</v>
      </c>
      <c r="G146" s="17" t="str">
        <f aca="false">INDEX({"Dom","Seg","Ter","Qua","Qui","Sex","Sáb"},WEEKDAY(A146))</f>
        <v>Dom</v>
      </c>
      <c r="H146" s="17" t="str">
        <f aca="false">IF(OR(WEEKDAY(A146)=1,WEEKDAY(A146)=7),"Sim","Não")</f>
        <v>Sim</v>
      </c>
    </row>
    <row r="147" customFormat="false" ht="15" hidden="false" customHeight="false" outlineLevel="0" collapsed="false">
      <c r="A147" s="21" t="n">
        <v>45803</v>
      </c>
      <c r="B147" s="17" t="n">
        <f aca="false">YEAR(A147)</f>
        <v>2025</v>
      </c>
      <c r="C147" s="17" t="n">
        <f aca="false">MONTH(A147)</f>
        <v>5</v>
      </c>
      <c r="D147" s="17" t="str">
        <f aca="false">INDEX({"Jan","Fev","Mar","Abr","Mai","Jun","Jul","Ago","Set","Out","Nov","Dez"},C147)</f>
        <v>Mai</v>
      </c>
      <c r="E147" s="17" t="str">
        <f aca="false">TEXT(A147,"yyyy-mm")</f>
        <v>2025-05</v>
      </c>
      <c r="F147" s="17" t="str">
        <f aca="false">"T"&amp;ROUNDUP(C147/3,0)</f>
        <v>T2</v>
      </c>
      <c r="G147" s="17" t="str">
        <f aca="false">INDEX({"Dom","Seg","Ter","Qua","Qui","Sex","Sáb"},WEEKDAY(A147))</f>
        <v>Seg</v>
      </c>
      <c r="H147" s="17" t="str">
        <f aca="false">IF(OR(WEEKDAY(A147)=1,WEEKDAY(A147)=7),"Sim","Não")</f>
        <v>Não</v>
      </c>
    </row>
    <row r="148" customFormat="false" ht="15" hidden="false" customHeight="false" outlineLevel="0" collapsed="false">
      <c r="A148" s="21" t="n">
        <v>45804</v>
      </c>
      <c r="B148" s="17" t="n">
        <f aca="false">YEAR(A148)</f>
        <v>2025</v>
      </c>
      <c r="C148" s="17" t="n">
        <f aca="false">MONTH(A148)</f>
        <v>5</v>
      </c>
      <c r="D148" s="17" t="str">
        <f aca="false">INDEX({"Jan","Fev","Mar","Abr","Mai","Jun","Jul","Ago","Set","Out","Nov","Dez"},C148)</f>
        <v>Mai</v>
      </c>
      <c r="E148" s="17" t="str">
        <f aca="false">TEXT(A148,"yyyy-mm")</f>
        <v>2025-05</v>
      </c>
      <c r="F148" s="17" t="str">
        <f aca="false">"T"&amp;ROUNDUP(C148/3,0)</f>
        <v>T2</v>
      </c>
      <c r="G148" s="17" t="str">
        <f aca="false">INDEX({"Dom","Seg","Ter","Qua","Qui","Sex","Sáb"},WEEKDAY(A148))</f>
        <v>Ter</v>
      </c>
      <c r="H148" s="17" t="str">
        <f aca="false">IF(OR(WEEKDAY(A148)=1,WEEKDAY(A148)=7),"Sim","Não")</f>
        <v>Não</v>
      </c>
    </row>
    <row r="149" customFormat="false" ht="15" hidden="false" customHeight="false" outlineLevel="0" collapsed="false">
      <c r="A149" s="21" t="n">
        <v>45805</v>
      </c>
      <c r="B149" s="17" t="n">
        <f aca="false">YEAR(A149)</f>
        <v>2025</v>
      </c>
      <c r="C149" s="17" t="n">
        <f aca="false">MONTH(A149)</f>
        <v>5</v>
      </c>
      <c r="D149" s="17" t="str">
        <f aca="false">INDEX({"Jan","Fev","Mar","Abr","Mai","Jun","Jul","Ago","Set","Out","Nov","Dez"},C149)</f>
        <v>Mai</v>
      </c>
      <c r="E149" s="17" t="str">
        <f aca="false">TEXT(A149,"yyyy-mm")</f>
        <v>2025-05</v>
      </c>
      <c r="F149" s="17" t="str">
        <f aca="false">"T"&amp;ROUNDUP(C149/3,0)</f>
        <v>T2</v>
      </c>
      <c r="G149" s="17" t="str">
        <f aca="false">INDEX({"Dom","Seg","Ter","Qua","Qui","Sex","Sáb"},WEEKDAY(A149))</f>
        <v>Qua</v>
      </c>
      <c r="H149" s="17" t="str">
        <f aca="false">IF(OR(WEEKDAY(A149)=1,WEEKDAY(A149)=7),"Sim","Não")</f>
        <v>Não</v>
      </c>
    </row>
    <row r="150" customFormat="false" ht="15" hidden="false" customHeight="false" outlineLevel="0" collapsed="false">
      <c r="A150" s="21" t="n">
        <v>45806</v>
      </c>
      <c r="B150" s="17" t="n">
        <f aca="false">YEAR(A150)</f>
        <v>2025</v>
      </c>
      <c r="C150" s="17" t="n">
        <f aca="false">MONTH(A150)</f>
        <v>5</v>
      </c>
      <c r="D150" s="17" t="str">
        <f aca="false">INDEX({"Jan","Fev","Mar","Abr","Mai","Jun","Jul","Ago","Set","Out","Nov","Dez"},C150)</f>
        <v>Mai</v>
      </c>
      <c r="E150" s="17" t="str">
        <f aca="false">TEXT(A150,"yyyy-mm")</f>
        <v>2025-05</v>
      </c>
      <c r="F150" s="17" t="str">
        <f aca="false">"T"&amp;ROUNDUP(C150/3,0)</f>
        <v>T2</v>
      </c>
      <c r="G150" s="17" t="str">
        <f aca="false">INDEX({"Dom","Seg","Ter","Qua","Qui","Sex","Sáb"},WEEKDAY(A150))</f>
        <v>Qui</v>
      </c>
      <c r="H150" s="17" t="str">
        <f aca="false">IF(OR(WEEKDAY(A150)=1,WEEKDAY(A150)=7),"Sim","Não")</f>
        <v>Não</v>
      </c>
    </row>
    <row r="151" customFormat="false" ht="15" hidden="false" customHeight="false" outlineLevel="0" collapsed="false">
      <c r="A151" s="21" t="n">
        <v>45807</v>
      </c>
      <c r="B151" s="17" t="n">
        <f aca="false">YEAR(A151)</f>
        <v>2025</v>
      </c>
      <c r="C151" s="17" t="n">
        <f aca="false">MONTH(A151)</f>
        <v>5</v>
      </c>
      <c r="D151" s="17" t="str">
        <f aca="false">INDEX({"Jan","Fev","Mar","Abr","Mai","Jun","Jul","Ago","Set","Out","Nov","Dez"},C151)</f>
        <v>Mai</v>
      </c>
      <c r="E151" s="17" t="str">
        <f aca="false">TEXT(A151,"yyyy-mm")</f>
        <v>2025-05</v>
      </c>
      <c r="F151" s="17" t="str">
        <f aca="false">"T"&amp;ROUNDUP(C151/3,0)</f>
        <v>T2</v>
      </c>
      <c r="G151" s="17" t="str">
        <f aca="false">INDEX({"Dom","Seg","Ter","Qua","Qui","Sex","Sáb"},WEEKDAY(A151))</f>
        <v>Sex</v>
      </c>
      <c r="H151" s="17" t="str">
        <f aca="false">IF(OR(WEEKDAY(A151)=1,WEEKDAY(A151)=7),"Sim","Não")</f>
        <v>Não</v>
      </c>
    </row>
    <row r="152" customFormat="false" ht="15" hidden="false" customHeight="false" outlineLevel="0" collapsed="false">
      <c r="A152" s="21" t="n">
        <v>45808</v>
      </c>
      <c r="B152" s="17" t="n">
        <f aca="false">YEAR(A152)</f>
        <v>2025</v>
      </c>
      <c r="C152" s="17" t="n">
        <f aca="false">MONTH(A152)</f>
        <v>5</v>
      </c>
      <c r="D152" s="17" t="str">
        <f aca="false">INDEX({"Jan","Fev","Mar","Abr","Mai","Jun","Jul","Ago","Set","Out","Nov","Dez"},C152)</f>
        <v>Mai</v>
      </c>
      <c r="E152" s="17" t="str">
        <f aca="false">TEXT(A152,"yyyy-mm")</f>
        <v>2025-05</v>
      </c>
      <c r="F152" s="17" t="str">
        <f aca="false">"T"&amp;ROUNDUP(C152/3,0)</f>
        <v>T2</v>
      </c>
      <c r="G152" s="17" t="str">
        <f aca="false">INDEX({"Dom","Seg","Ter","Qua","Qui","Sex","Sáb"},WEEKDAY(A152))</f>
        <v>Sáb</v>
      </c>
      <c r="H152" s="17" t="str">
        <f aca="false">IF(OR(WEEKDAY(A152)=1,WEEKDAY(A152)=7),"Sim","Não")</f>
        <v>Sim</v>
      </c>
    </row>
    <row r="153" customFormat="false" ht="15" hidden="false" customHeight="false" outlineLevel="0" collapsed="false">
      <c r="A153" s="21" t="n">
        <v>45809</v>
      </c>
      <c r="B153" s="17" t="n">
        <f aca="false">YEAR(A153)</f>
        <v>2025</v>
      </c>
      <c r="C153" s="17" t="n">
        <f aca="false">MONTH(A153)</f>
        <v>6</v>
      </c>
      <c r="D153" s="17" t="str">
        <f aca="false">INDEX({"Jan","Fev","Mar","Abr","Mai","Jun","Jul","Ago","Set","Out","Nov","Dez"},C153)</f>
        <v>Jun</v>
      </c>
      <c r="E153" s="17" t="str">
        <f aca="false">TEXT(A153,"yyyy-mm")</f>
        <v>2025-06</v>
      </c>
      <c r="F153" s="17" t="str">
        <f aca="false">"T"&amp;ROUNDUP(C153/3,0)</f>
        <v>T2</v>
      </c>
      <c r="G153" s="17" t="str">
        <f aca="false">INDEX({"Dom","Seg","Ter","Qua","Qui","Sex","Sáb"},WEEKDAY(A153))</f>
        <v>Dom</v>
      </c>
      <c r="H153" s="17" t="str">
        <f aca="false">IF(OR(WEEKDAY(A153)=1,WEEKDAY(A153)=7),"Sim","Não")</f>
        <v>Sim</v>
      </c>
    </row>
    <row r="154" customFormat="false" ht="15" hidden="false" customHeight="false" outlineLevel="0" collapsed="false">
      <c r="A154" s="21" t="n">
        <v>45810</v>
      </c>
      <c r="B154" s="17" t="n">
        <f aca="false">YEAR(A154)</f>
        <v>2025</v>
      </c>
      <c r="C154" s="17" t="n">
        <f aca="false">MONTH(A154)</f>
        <v>6</v>
      </c>
      <c r="D154" s="17" t="str">
        <f aca="false">INDEX({"Jan","Fev","Mar","Abr","Mai","Jun","Jul","Ago","Set","Out","Nov","Dez"},C154)</f>
        <v>Jun</v>
      </c>
      <c r="E154" s="17" t="str">
        <f aca="false">TEXT(A154,"yyyy-mm")</f>
        <v>2025-06</v>
      </c>
      <c r="F154" s="17" t="str">
        <f aca="false">"T"&amp;ROUNDUP(C154/3,0)</f>
        <v>T2</v>
      </c>
      <c r="G154" s="17" t="str">
        <f aca="false">INDEX({"Dom","Seg","Ter","Qua","Qui","Sex","Sáb"},WEEKDAY(A154))</f>
        <v>Seg</v>
      </c>
      <c r="H154" s="17" t="str">
        <f aca="false">IF(OR(WEEKDAY(A154)=1,WEEKDAY(A154)=7),"Sim","Não")</f>
        <v>Não</v>
      </c>
    </row>
    <row r="155" customFormat="false" ht="15" hidden="false" customHeight="false" outlineLevel="0" collapsed="false">
      <c r="A155" s="21" t="n">
        <v>45811</v>
      </c>
      <c r="B155" s="17" t="n">
        <f aca="false">YEAR(A155)</f>
        <v>2025</v>
      </c>
      <c r="C155" s="17" t="n">
        <f aca="false">MONTH(A155)</f>
        <v>6</v>
      </c>
      <c r="D155" s="17" t="str">
        <f aca="false">INDEX({"Jan","Fev","Mar","Abr","Mai","Jun","Jul","Ago","Set","Out","Nov","Dez"},C155)</f>
        <v>Jun</v>
      </c>
      <c r="E155" s="17" t="str">
        <f aca="false">TEXT(A155,"yyyy-mm")</f>
        <v>2025-06</v>
      </c>
      <c r="F155" s="17" t="str">
        <f aca="false">"T"&amp;ROUNDUP(C155/3,0)</f>
        <v>T2</v>
      </c>
      <c r="G155" s="17" t="str">
        <f aca="false">INDEX({"Dom","Seg","Ter","Qua","Qui","Sex","Sáb"},WEEKDAY(A155))</f>
        <v>Ter</v>
      </c>
      <c r="H155" s="17" t="str">
        <f aca="false">IF(OR(WEEKDAY(A155)=1,WEEKDAY(A155)=7),"Sim","Não")</f>
        <v>Não</v>
      </c>
    </row>
    <row r="156" customFormat="false" ht="15" hidden="false" customHeight="false" outlineLevel="0" collapsed="false">
      <c r="A156" s="21" t="n">
        <v>45812</v>
      </c>
      <c r="B156" s="17" t="n">
        <f aca="false">YEAR(A156)</f>
        <v>2025</v>
      </c>
      <c r="C156" s="17" t="n">
        <f aca="false">MONTH(A156)</f>
        <v>6</v>
      </c>
      <c r="D156" s="17" t="str">
        <f aca="false">INDEX({"Jan","Fev","Mar","Abr","Mai","Jun","Jul","Ago","Set","Out","Nov","Dez"},C156)</f>
        <v>Jun</v>
      </c>
      <c r="E156" s="17" t="str">
        <f aca="false">TEXT(A156,"yyyy-mm")</f>
        <v>2025-06</v>
      </c>
      <c r="F156" s="17" t="str">
        <f aca="false">"T"&amp;ROUNDUP(C156/3,0)</f>
        <v>T2</v>
      </c>
      <c r="G156" s="17" t="str">
        <f aca="false">INDEX({"Dom","Seg","Ter","Qua","Qui","Sex","Sáb"},WEEKDAY(A156))</f>
        <v>Qua</v>
      </c>
      <c r="H156" s="17" t="str">
        <f aca="false">IF(OR(WEEKDAY(A156)=1,WEEKDAY(A156)=7),"Sim","Não")</f>
        <v>Não</v>
      </c>
    </row>
    <row r="157" customFormat="false" ht="15" hidden="false" customHeight="false" outlineLevel="0" collapsed="false">
      <c r="A157" s="21" t="n">
        <v>45813</v>
      </c>
      <c r="B157" s="17" t="n">
        <f aca="false">YEAR(A157)</f>
        <v>2025</v>
      </c>
      <c r="C157" s="17" t="n">
        <f aca="false">MONTH(A157)</f>
        <v>6</v>
      </c>
      <c r="D157" s="17" t="str">
        <f aca="false">INDEX({"Jan","Fev","Mar","Abr","Mai","Jun","Jul","Ago","Set","Out","Nov","Dez"},C157)</f>
        <v>Jun</v>
      </c>
      <c r="E157" s="17" t="str">
        <f aca="false">TEXT(A157,"yyyy-mm")</f>
        <v>2025-06</v>
      </c>
      <c r="F157" s="17" t="str">
        <f aca="false">"T"&amp;ROUNDUP(C157/3,0)</f>
        <v>T2</v>
      </c>
      <c r="G157" s="17" t="str">
        <f aca="false">INDEX({"Dom","Seg","Ter","Qua","Qui","Sex","Sáb"},WEEKDAY(A157))</f>
        <v>Qui</v>
      </c>
      <c r="H157" s="17" t="str">
        <f aca="false">IF(OR(WEEKDAY(A157)=1,WEEKDAY(A157)=7),"Sim","Não")</f>
        <v>Não</v>
      </c>
    </row>
    <row r="158" customFormat="false" ht="15" hidden="false" customHeight="false" outlineLevel="0" collapsed="false">
      <c r="A158" s="21" t="n">
        <v>45814</v>
      </c>
      <c r="B158" s="17" t="n">
        <f aca="false">YEAR(A158)</f>
        <v>2025</v>
      </c>
      <c r="C158" s="17" t="n">
        <f aca="false">MONTH(A158)</f>
        <v>6</v>
      </c>
      <c r="D158" s="17" t="str">
        <f aca="false">INDEX({"Jan","Fev","Mar","Abr","Mai","Jun","Jul","Ago","Set","Out","Nov","Dez"},C158)</f>
        <v>Jun</v>
      </c>
      <c r="E158" s="17" t="str">
        <f aca="false">TEXT(A158,"yyyy-mm")</f>
        <v>2025-06</v>
      </c>
      <c r="F158" s="17" t="str">
        <f aca="false">"T"&amp;ROUNDUP(C158/3,0)</f>
        <v>T2</v>
      </c>
      <c r="G158" s="17" t="str">
        <f aca="false">INDEX({"Dom","Seg","Ter","Qua","Qui","Sex","Sáb"},WEEKDAY(A158))</f>
        <v>Sex</v>
      </c>
      <c r="H158" s="17" t="str">
        <f aca="false">IF(OR(WEEKDAY(A158)=1,WEEKDAY(A158)=7),"Sim","Não")</f>
        <v>Não</v>
      </c>
    </row>
    <row r="159" customFormat="false" ht="15" hidden="false" customHeight="false" outlineLevel="0" collapsed="false">
      <c r="A159" s="21" t="n">
        <v>45815</v>
      </c>
      <c r="B159" s="17" t="n">
        <f aca="false">YEAR(A159)</f>
        <v>2025</v>
      </c>
      <c r="C159" s="17" t="n">
        <f aca="false">MONTH(A159)</f>
        <v>6</v>
      </c>
      <c r="D159" s="17" t="str">
        <f aca="false">INDEX({"Jan","Fev","Mar","Abr","Mai","Jun","Jul","Ago","Set","Out","Nov","Dez"},C159)</f>
        <v>Jun</v>
      </c>
      <c r="E159" s="17" t="str">
        <f aca="false">TEXT(A159,"yyyy-mm")</f>
        <v>2025-06</v>
      </c>
      <c r="F159" s="17" t="str">
        <f aca="false">"T"&amp;ROUNDUP(C159/3,0)</f>
        <v>T2</v>
      </c>
      <c r="G159" s="17" t="str">
        <f aca="false">INDEX({"Dom","Seg","Ter","Qua","Qui","Sex","Sáb"},WEEKDAY(A159))</f>
        <v>Sáb</v>
      </c>
      <c r="H159" s="17" t="str">
        <f aca="false">IF(OR(WEEKDAY(A159)=1,WEEKDAY(A159)=7),"Sim","Não")</f>
        <v>Sim</v>
      </c>
    </row>
    <row r="160" customFormat="false" ht="15" hidden="false" customHeight="false" outlineLevel="0" collapsed="false">
      <c r="A160" s="21" t="n">
        <v>45816</v>
      </c>
      <c r="B160" s="17" t="n">
        <f aca="false">YEAR(A160)</f>
        <v>2025</v>
      </c>
      <c r="C160" s="17" t="n">
        <f aca="false">MONTH(A160)</f>
        <v>6</v>
      </c>
      <c r="D160" s="17" t="str">
        <f aca="false">INDEX({"Jan","Fev","Mar","Abr","Mai","Jun","Jul","Ago","Set","Out","Nov","Dez"},C160)</f>
        <v>Jun</v>
      </c>
      <c r="E160" s="17" t="str">
        <f aca="false">TEXT(A160,"yyyy-mm")</f>
        <v>2025-06</v>
      </c>
      <c r="F160" s="17" t="str">
        <f aca="false">"T"&amp;ROUNDUP(C160/3,0)</f>
        <v>T2</v>
      </c>
      <c r="G160" s="17" t="str">
        <f aca="false">INDEX({"Dom","Seg","Ter","Qua","Qui","Sex","Sáb"},WEEKDAY(A160))</f>
        <v>Dom</v>
      </c>
      <c r="H160" s="17" t="str">
        <f aca="false">IF(OR(WEEKDAY(A160)=1,WEEKDAY(A160)=7),"Sim","Não")</f>
        <v>Sim</v>
      </c>
    </row>
    <row r="161" customFormat="false" ht="15" hidden="false" customHeight="false" outlineLevel="0" collapsed="false">
      <c r="A161" s="21" t="n">
        <v>45817</v>
      </c>
      <c r="B161" s="17" t="n">
        <f aca="false">YEAR(A161)</f>
        <v>2025</v>
      </c>
      <c r="C161" s="17" t="n">
        <f aca="false">MONTH(A161)</f>
        <v>6</v>
      </c>
      <c r="D161" s="17" t="str">
        <f aca="false">INDEX({"Jan","Fev","Mar","Abr","Mai","Jun","Jul","Ago","Set","Out","Nov","Dez"},C161)</f>
        <v>Jun</v>
      </c>
      <c r="E161" s="17" t="str">
        <f aca="false">TEXT(A161,"yyyy-mm")</f>
        <v>2025-06</v>
      </c>
      <c r="F161" s="17" t="str">
        <f aca="false">"T"&amp;ROUNDUP(C161/3,0)</f>
        <v>T2</v>
      </c>
      <c r="G161" s="17" t="str">
        <f aca="false">INDEX({"Dom","Seg","Ter","Qua","Qui","Sex","Sáb"},WEEKDAY(A161))</f>
        <v>Seg</v>
      </c>
      <c r="H161" s="17" t="str">
        <f aca="false">IF(OR(WEEKDAY(A161)=1,WEEKDAY(A161)=7),"Sim","Não")</f>
        <v>Não</v>
      </c>
    </row>
    <row r="162" customFormat="false" ht="15" hidden="false" customHeight="false" outlineLevel="0" collapsed="false">
      <c r="A162" s="21" t="n">
        <v>45818</v>
      </c>
      <c r="B162" s="17" t="n">
        <f aca="false">YEAR(A162)</f>
        <v>2025</v>
      </c>
      <c r="C162" s="17" t="n">
        <f aca="false">MONTH(A162)</f>
        <v>6</v>
      </c>
      <c r="D162" s="17" t="str">
        <f aca="false">INDEX({"Jan","Fev","Mar","Abr","Mai","Jun","Jul","Ago","Set","Out","Nov","Dez"},C162)</f>
        <v>Jun</v>
      </c>
      <c r="E162" s="17" t="str">
        <f aca="false">TEXT(A162,"yyyy-mm")</f>
        <v>2025-06</v>
      </c>
      <c r="F162" s="17" t="str">
        <f aca="false">"T"&amp;ROUNDUP(C162/3,0)</f>
        <v>T2</v>
      </c>
      <c r="G162" s="17" t="str">
        <f aca="false">INDEX({"Dom","Seg","Ter","Qua","Qui","Sex","Sáb"},WEEKDAY(A162))</f>
        <v>Ter</v>
      </c>
      <c r="H162" s="17" t="str">
        <f aca="false">IF(OR(WEEKDAY(A162)=1,WEEKDAY(A162)=7),"Sim","Não")</f>
        <v>Não</v>
      </c>
    </row>
    <row r="163" customFormat="false" ht="15" hidden="false" customHeight="false" outlineLevel="0" collapsed="false">
      <c r="A163" s="21" t="n">
        <v>45819</v>
      </c>
      <c r="B163" s="17" t="n">
        <f aca="false">YEAR(A163)</f>
        <v>2025</v>
      </c>
      <c r="C163" s="17" t="n">
        <f aca="false">MONTH(A163)</f>
        <v>6</v>
      </c>
      <c r="D163" s="17" t="str">
        <f aca="false">INDEX({"Jan","Fev","Mar","Abr","Mai","Jun","Jul","Ago","Set","Out","Nov","Dez"},C163)</f>
        <v>Jun</v>
      </c>
      <c r="E163" s="17" t="str">
        <f aca="false">TEXT(A163,"yyyy-mm")</f>
        <v>2025-06</v>
      </c>
      <c r="F163" s="17" t="str">
        <f aca="false">"T"&amp;ROUNDUP(C163/3,0)</f>
        <v>T2</v>
      </c>
      <c r="G163" s="17" t="str">
        <f aca="false">INDEX({"Dom","Seg","Ter","Qua","Qui","Sex","Sáb"},WEEKDAY(A163))</f>
        <v>Qua</v>
      </c>
      <c r="H163" s="17" t="str">
        <f aca="false">IF(OR(WEEKDAY(A163)=1,WEEKDAY(A163)=7),"Sim","Não")</f>
        <v>Não</v>
      </c>
    </row>
    <row r="164" customFormat="false" ht="15" hidden="false" customHeight="false" outlineLevel="0" collapsed="false">
      <c r="A164" s="21" t="n">
        <v>45820</v>
      </c>
      <c r="B164" s="17" t="n">
        <f aca="false">YEAR(A164)</f>
        <v>2025</v>
      </c>
      <c r="C164" s="17" t="n">
        <f aca="false">MONTH(A164)</f>
        <v>6</v>
      </c>
      <c r="D164" s="17" t="str">
        <f aca="false">INDEX({"Jan","Fev","Mar","Abr","Mai","Jun","Jul","Ago","Set","Out","Nov","Dez"},C164)</f>
        <v>Jun</v>
      </c>
      <c r="E164" s="17" t="str">
        <f aca="false">TEXT(A164,"yyyy-mm")</f>
        <v>2025-06</v>
      </c>
      <c r="F164" s="17" t="str">
        <f aca="false">"T"&amp;ROUNDUP(C164/3,0)</f>
        <v>T2</v>
      </c>
      <c r="G164" s="17" t="str">
        <f aca="false">INDEX({"Dom","Seg","Ter","Qua","Qui","Sex","Sáb"},WEEKDAY(A164))</f>
        <v>Qui</v>
      </c>
      <c r="H164" s="17" t="str">
        <f aca="false">IF(OR(WEEKDAY(A164)=1,WEEKDAY(A164)=7),"Sim","Não")</f>
        <v>Não</v>
      </c>
    </row>
    <row r="165" customFormat="false" ht="15" hidden="false" customHeight="false" outlineLevel="0" collapsed="false">
      <c r="A165" s="21" t="n">
        <v>45821</v>
      </c>
      <c r="B165" s="17" t="n">
        <f aca="false">YEAR(A165)</f>
        <v>2025</v>
      </c>
      <c r="C165" s="17" t="n">
        <f aca="false">MONTH(A165)</f>
        <v>6</v>
      </c>
      <c r="D165" s="17" t="str">
        <f aca="false">INDEX({"Jan","Fev","Mar","Abr","Mai","Jun","Jul","Ago","Set","Out","Nov","Dez"},C165)</f>
        <v>Jun</v>
      </c>
      <c r="E165" s="17" t="str">
        <f aca="false">TEXT(A165,"yyyy-mm")</f>
        <v>2025-06</v>
      </c>
      <c r="F165" s="17" t="str">
        <f aca="false">"T"&amp;ROUNDUP(C165/3,0)</f>
        <v>T2</v>
      </c>
      <c r="G165" s="17" t="str">
        <f aca="false">INDEX({"Dom","Seg","Ter","Qua","Qui","Sex","Sáb"},WEEKDAY(A165))</f>
        <v>Sex</v>
      </c>
      <c r="H165" s="17" t="str">
        <f aca="false">IF(OR(WEEKDAY(A165)=1,WEEKDAY(A165)=7),"Sim","Não")</f>
        <v>Não</v>
      </c>
    </row>
    <row r="166" customFormat="false" ht="15" hidden="false" customHeight="false" outlineLevel="0" collapsed="false">
      <c r="A166" s="21" t="n">
        <v>45822</v>
      </c>
      <c r="B166" s="17" t="n">
        <f aca="false">YEAR(A166)</f>
        <v>2025</v>
      </c>
      <c r="C166" s="17" t="n">
        <f aca="false">MONTH(A166)</f>
        <v>6</v>
      </c>
      <c r="D166" s="17" t="str">
        <f aca="false">INDEX({"Jan","Fev","Mar","Abr","Mai","Jun","Jul","Ago","Set","Out","Nov","Dez"},C166)</f>
        <v>Jun</v>
      </c>
      <c r="E166" s="17" t="str">
        <f aca="false">TEXT(A166,"yyyy-mm")</f>
        <v>2025-06</v>
      </c>
      <c r="F166" s="17" t="str">
        <f aca="false">"T"&amp;ROUNDUP(C166/3,0)</f>
        <v>T2</v>
      </c>
      <c r="G166" s="17" t="str">
        <f aca="false">INDEX({"Dom","Seg","Ter","Qua","Qui","Sex","Sáb"},WEEKDAY(A166))</f>
        <v>Sáb</v>
      </c>
      <c r="H166" s="17" t="str">
        <f aca="false">IF(OR(WEEKDAY(A166)=1,WEEKDAY(A166)=7),"Sim","Não")</f>
        <v>Sim</v>
      </c>
    </row>
    <row r="167" customFormat="false" ht="15" hidden="false" customHeight="false" outlineLevel="0" collapsed="false">
      <c r="A167" s="21" t="n">
        <v>45823</v>
      </c>
      <c r="B167" s="17" t="n">
        <f aca="false">YEAR(A167)</f>
        <v>2025</v>
      </c>
      <c r="C167" s="17" t="n">
        <f aca="false">MONTH(A167)</f>
        <v>6</v>
      </c>
      <c r="D167" s="17" t="str">
        <f aca="false">INDEX({"Jan","Fev","Mar","Abr","Mai","Jun","Jul","Ago","Set","Out","Nov","Dez"},C167)</f>
        <v>Jun</v>
      </c>
      <c r="E167" s="17" t="str">
        <f aca="false">TEXT(A167,"yyyy-mm")</f>
        <v>2025-06</v>
      </c>
      <c r="F167" s="17" t="str">
        <f aca="false">"T"&amp;ROUNDUP(C167/3,0)</f>
        <v>T2</v>
      </c>
      <c r="G167" s="17" t="str">
        <f aca="false">INDEX({"Dom","Seg","Ter","Qua","Qui","Sex","Sáb"},WEEKDAY(A167))</f>
        <v>Dom</v>
      </c>
      <c r="H167" s="17" t="str">
        <f aca="false">IF(OR(WEEKDAY(A167)=1,WEEKDAY(A167)=7),"Sim","Não")</f>
        <v>Sim</v>
      </c>
    </row>
    <row r="168" customFormat="false" ht="15" hidden="false" customHeight="false" outlineLevel="0" collapsed="false">
      <c r="A168" s="21" t="n">
        <v>45824</v>
      </c>
      <c r="B168" s="17" t="n">
        <f aca="false">YEAR(A168)</f>
        <v>2025</v>
      </c>
      <c r="C168" s="17" t="n">
        <f aca="false">MONTH(A168)</f>
        <v>6</v>
      </c>
      <c r="D168" s="17" t="str">
        <f aca="false">INDEX({"Jan","Fev","Mar","Abr","Mai","Jun","Jul","Ago","Set","Out","Nov","Dez"},C168)</f>
        <v>Jun</v>
      </c>
      <c r="E168" s="17" t="str">
        <f aca="false">TEXT(A168,"yyyy-mm")</f>
        <v>2025-06</v>
      </c>
      <c r="F168" s="17" t="str">
        <f aca="false">"T"&amp;ROUNDUP(C168/3,0)</f>
        <v>T2</v>
      </c>
      <c r="G168" s="17" t="str">
        <f aca="false">INDEX({"Dom","Seg","Ter","Qua","Qui","Sex","Sáb"},WEEKDAY(A168))</f>
        <v>Seg</v>
      </c>
      <c r="H168" s="17" t="str">
        <f aca="false">IF(OR(WEEKDAY(A168)=1,WEEKDAY(A168)=7),"Sim","Não")</f>
        <v>Não</v>
      </c>
    </row>
    <row r="169" customFormat="false" ht="15" hidden="false" customHeight="false" outlineLevel="0" collapsed="false">
      <c r="A169" s="21" t="n">
        <v>45825</v>
      </c>
      <c r="B169" s="17" t="n">
        <f aca="false">YEAR(A169)</f>
        <v>2025</v>
      </c>
      <c r="C169" s="17" t="n">
        <f aca="false">MONTH(A169)</f>
        <v>6</v>
      </c>
      <c r="D169" s="17" t="str">
        <f aca="false">INDEX({"Jan","Fev","Mar","Abr","Mai","Jun","Jul","Ago","Set","Out","Nov","Dez"},C169)</f>
        <v>Jun</v>
      </c>
      <c r="E169" s="17" t="str">
        <f aca="false">TEXT(A169,"yyyy-mm")</f>
        <v>2025-06</v>
      </c>
      <c r="F169" s="17" t="str">
        <f aca="false">"T"&amp;ROUNDUP(C169/3,0)</f>
        <v>T2</v>
      </c>
      <c r="G169" s="17" t="str">
        <f aca="false">INDEX({"Dom","Seg","Ter","Qua","Qui","Sex","Sáb"},WEEKDAY(A169))</f>
        <v>Ter</v>
      </c>
      <c r="H169" s="17" t="str">
        <f aca="false">IF(OR(WEEKDAY(A169)=1,WEEKDAY(A169)=7),"Sim","Não")</f>
        <v>Não</v>
      </c>
    </row>
    <row r="170" customFormat="false" ht="15" hidden="false" customHeight="false" outlineLevel="0" collapsed="false">
      <c r="A170" s="21" t="n">
        <v>45826</v>
      </c>
      <c r="B170" s="17" t="n">
        <f aca="false">YEAR(A170)</f>
        <v>2025</v>
      </c>
      <c r="C170" s="17" t="n">
        <f aca="false">MONTH(A170)</f>
        <v>6</v>
      </c>
      <c r="D170" s="17" t="str">
        <f aca="false">INDEX({"Jan","Fev","Mar","Abr","Mai","Jun","Jul","Ago","Set","Out","Nov","Dez"},C170)</f>
        <v>Jun</v>
      </c>
      <c r="E170" s="17" t="str">
        <f aca="false">TEXT(A170,"yyyy-mm")</f>
        <v>2025-06</v>
      </c>
      <c r="F170" s="17" t="str">
        <f aca="false">"T"&amp;ROUNDUP(C170/3,0)</f>
        <v>T2</v>
      </c>
      <c r="G170" s="17" t="str">
        <f aca="false">INDEX({"Dom","Seg","Ter","Qua","Qui","Sex","Sáb"},WEEKDAY(A170))</f>
        <v>Qua</v>
      </c>
      <c r="H170" s="17" t="str">
        <f aca="false">IF(OR(WEEKDAY(A170)=1,WEEKDAY(A170)=7),"Sim","Não")</f>
        <v>Não</v>
      </c>
    </row>
    <row r="171" customFormat="false" ht="15" hidden="false" customHeight="false" outlineLevel="0" collapsed="false">
      <c r="A171" s="21" t="n">
        <v>45827</v>
      </c>
      <c r="B171" s="17" t="n">
        <f aca="false">YEAR(A171)</f>
        <v>2025</v>
      </c>
      <c r="C171" s="17" t="n">
        <f aca="false">MONTH(A171)</f>
        <v>6</v>
      </c>
      <c r="D171" s="17" t="str">
        <f aca="false">INDEX({"Jan","Fev","Mar","Abr","Mai","Jun","Jul","Ago","Set","Out","Nov","Dez"},C171)</f>
        <v>Jun</v>
      </c>
      <c r="E171" s="17" t="str">
        <f aca="false">TEXT(A171,"yyyy-mm")</f>
        <v>2025-06</v>
      </c>
      <c r="F171" s="17" t="str">
        <f aca="false">"T"&amp;ROUNDUP(C171/3,0)</f>
        <v>T2</v>
      </c>
      <c r="G171" s="17" t="str">
        <f aca="false">INDEX({"Dom","Seg","Ter","Qua","Qui","Sex","Sáb"},WEEKDAY(A171))</f>
        <v>Qui</v>
      </c>
      <c r="H171" s="17" t="str">
        <f aca="false">IF(OR(WEEKDAY(A171)=1,WEEKDAY(A171)=7),"Sim","Não")</f>
        <v>Não</v>
      </c>
    </row>
    <row r="172" customFormat="false" ht="15" hidden="false" customHeight="false" outlineLevel="0" collapsed="false">
      <c r="A172" s="21" t="n">
        <v>45828</v>
      </c>
      <c r="B172" s="17" t="n">
        <f aca="false">YEAR(A172)</f>
        <v>2025</v>
      </c>
      <c r="C172" s="17" t="n">
        <f aca="false">MONTH(A172)</f>
        <v>6</v>
      </c>
      <c r="D172" s="17" t="str">
        <f aca="false">INDEX({"Jan","Fev","Mar","Abr","Mai","Jun","Jul","Ago","Set","Out","Nov","Dez"},C172)</f>
        <v>Jun</v>
      </c>
      <c r="E172" s="17" t="str">
        <f aca="false">TEXT(A172,"yyyy-mm")</f>
        <v>2025-06</v>
      </c>
      <c r="F172" s="17" t="str">
        <f aca="false">"T"&amp;ROUNDUP(C172/3,0)</f>
        <v>T2</v>
      </c>
      <c r="G172" s="17" t="str">
        <f aca="false">INDEX({"Dom","Seg","Ter","Qua","Qui","Sex","Sáb"},WEEKDAY(A172))</f>
        <v>Sex</v>
      </c>
      <c r="H172" s="17" t="str">
        <f aca="false">IF(OR(WEEKDAY(A172)=1,WEEKDAY(A172)=7),"Sim","Não")</f>
        <v>Não</v>
      </c>
    </row>
    <row r="173" customFormat="false" ht="15" hidden="false" customHeight="false" outlineLevel="0" collapsed="false">
      <c r="A173" s="21" t="n">
        <v>45829</v>
      </c>
      <c r="B173" s="17" t="n">
        <f aca="false">YEAR(A173)</f>
        <v>2025</v>
      </c>
      <c r="C173" s="17" t="n">
        <f aca="false">MONTH(A173)</f>
        <v>6</v>
      </c>
      <c r="D173" s="17" t="str">
        <f aca="false">INDEX({"Jan","Fev","Mar","Abr","Mai","Jun","Jul","Ago","Set","Out","Nov","Dez"},C173)</f>
        <v>Jun</v>
      </c>
      <c r="E173" s="17" t="str">
        <f aca="false">TEXT(A173,"yyyy-mm")</f>
        <v>2025-06</v>
      </c>
      <c r="F173" s="17" t="str">
        <f aca="false">"T"&amp;ROUNDUP(C173/3,0)</f>
        <v>T2</v>
      </c>
      <c r="G173" s="17" t="str">
        <f aca="false">INDEX({"Dom","Seg","Ter","Qua","Qui","Sex","Sáb"},WEEKDAY(A173))</f>
        <v>Sáb</v>
      </c>
      <c r="H173" s="17" t="str">
        <f aca="false">IF(OR(WEEKDAY(A173)=1,WEEKDAY(A173)=7),"Sim","Não")</f>
        <v>Sim</v>
      </c>
    </row>
    <row r="174" customFormat="false" ht="15" hidden="false" customHeight="false" outlineLevel="0" collapsed="false">
      <c r="A174" s="21" t="n">
        <v>45830</v>
      </c>
      <c r="B174" s="17" t="n">
        <f aca="false">YEAR(A174)</f>
        <v>2025</v>
      </c>
      <c r="C174" s="17" t="n">
        <f aca="false">MONTH(A174)</f>
        <v>6</v>
      </c>
      <c r="D174" s="17" t="str">
        <f aca="false">INDEX({"Jan","Fev","Mar","Abr","Mai","Jun","Jul","Ago","Set","Out","Nov","Dez"},C174)</f>
        <v>Jun</v>
      </c>
      <c r="E174" s="17" t="str">
        <f aca="false">TEXT(A174,"yyyy-mm")</f>
        <v>2025-06</v>
      </c>
      <c r="F174" s="17" t="str">
        <f aca="false">"T"&amp;ROUNDUP(C174/3,0)</f>
        <v>T2</v>
      </c>
      <c r="G174" s="17" t="str">
        <f aca="false">INDEX({"Dom","Seg","Ter","Qua","Qui","Sex","Sáb"},WEEKDAY(A174))</f>
        <v>Dom</v>
      </c>
      <c r="H174" s="17" t="str">
        <f aca="false">IF(OR(WEEKDAY(A174)=1,WEEKDAY(A174)=7),"Sim","Não")</f>
        <v>Sim</v>
      </c>
    </row>
    <row r="175" customFormat="false" ht="15" hidden="false" customHeight="false" outlineLevel="0" collapsed="false">
      <c r="A175" s="21" t="n">
        <v>45831</v>
      </c>
      <c r="B175" s="17" t="n">
        <f aca="false">YEAR(A175)</f>
        <v>2025</v>
      </c>
      <c r="C175" s="17" t="n">
        <f aca="false">MONTH(A175)</f>
        <v>6</v>
      </c>
      <c r="D175" s="17" t="str">
        <f aca="false">INDEX({"Jan","Fev","Mar","Abr","Mai","Jun","Jul","Ago","Set","Out","Nov","Dez"},C175)</f>
        <v>Jun</v>
      </c>
      <c r="E175" s="17" t="str">
        <f aca="false">TEXT(A175,"yyyy-mm")</f>
        <v>2025-06</v>
      </c>
      <c r="F175" s="17" t="str">
        <f aca="false">"T"&amp;ROUNDUP(C175/3,0)</f>
        <v>T2</v>
      </c>
      <c r="G175" s="17" t="str">
        <f aca="false">INDEX({"Dom","Seg","Ter","Qua","Qui","Sex","Sáb"},WEEKDAY(A175))</f>
        <v>Seg</v>
      </c>
      <c r="H175" s="17" t="str">
        <f aca="false">IF(OR(WEEKDAY(A175)=1,WEEKDAY(A175)=7),"Sim","Não")</f>
        <v>Não</v>
      </c>
    </row>
    <row r="176" customFormat="false" ht="15" hidden="false" customHeight="false" outlineLevel="0" collapsed="false">
      <c r="A176" s="21" t="n">
        <v>45832</v>
      </c>
      <c r="B176" s="17" t="n">
        <f aca="false">YEAR(A176)</f>
        <v>2025</v>
      </c>
      <c r="C176" s="17" t="n">
        <f aca="false">MONTH(A176)</f>
        <v>6</v>
      </c>
      <c r="D176" s="17" t="str">
        <f aca="false">INDEX({"Jan","Fev","Mar","Abr","Mai","Jun","Jul","Ago","Set","Out","Nov","Dez"},C176)</f>
        <v>Jun</v>
      </c>
      <c r="E176" s="17" t="str">
        <f aca="false">TEXT(A176,"yyyy-mm")</f>
        <v>2025-06</v>
      </c>
      <c r="F176" s="17" t="str">
        <f aca="false">"T"&amp;ROUNDUP(C176/3,0)</f>
        <v>T2</v>
      </c>
      <c r="G176" s="17" t="str">
        <f aca="false">INDEX({"Dom","Seg","Ter","Qua","Qui","Sex","Sáb"},WEEKDAY(A176))</f>
        <v>Ter</v>
      </c>
      <c r="H176" s="17" t="str">
        <f aca="false">IF(OR(WEEKDAY(A176)=1,WEEKDAY(A176)=7),"Sim","Não")</f>
        <v>Não</v>
      </c>
    </row>
    <row r="177" customFormat="false" ht="15" hidden="false" customHeight="false" outlineLevel="0" collapsed="false">
      <c r="A177" s="21" t="n">
        <v>45833</v>
      </c>
      <c r="B177" s="17" t="n">
        <f aca="false">YEAR(A177)</f>
        <v>2025</v>
      </c>
      <c r="C177" s="17" t="n">
        <f aca="false">MONTH(A177)</f>
        <v>6</v>
      </c>
      <c r="D177" s="17" t="str">
        <f aca="false">INDEX({"Jan","Fev","Mar","Abr","Mai","Jun","Jul","Ago","Set","Out","Nov","Dez"},C177)</f>
        <v>Jun</v>
      </c>
      <c r="E177" s="17" t="str">
        <f aca="false">TEXT(A177,"yyyy-mm")</f>
        <v>2025-06</v>
      </c>
      <c r="F177" s="17" t="str">
        <f aca="false">"T"&amp;ROUNDUP(C177/3,0)</f>
        <v>T2</v>
      </c>
      <c r="G177" s="17" t="str">
        <f aca="false">INDEX({"Dom","Seg","Ter","Qua","Qui","Sex","Sáb"},WEEKDAY(A177))</f>
        <v>Qua</v>
      </c>
      <c r="H177" s="17" t="str">
        <f aca="false">IF(OR(WEEKDAY(A177)=1,WEEKDAY(A177)=7),"Sim","Não")</f>
        <v>Não</v>
      </c>
    </row>
    <row r="178" customFormat="false" ht="15" hidden="false" customHeight="false" outlineLevel="0" collapsed="false">
      <c r="A178" s="21" t="n">
        <v>45834</v>
      </c>
      <c r="B178" s="17" t="n">
        <f aca="false">YEAR(A178)</f>
        <v>2025</v>
      </c>
      <c r="C178" s="17" t="n">
        <f aca="false">MONTH(A178)</f>
        <v>6</v>
      </c>
      <c r="D178" s="17" t="str">
        <f aca="false">INDEX({"Jan","Fev","Mar","Abr","Mai","Jun","Jul","Ago","Set","Out","Nov","Dez"},C178)</f>
        <v>Jun</v>
      </c>
      <c r="E178" s="17" t="str">
        <f aca="false">TEXT(A178,"yyyy-mm")</f>
        <v>2025-06</v>
      </c>
      <c r="F178" s="17" t="str">
        <f aca="false">"T"&amp;ROUNDUP(C178/3,0)</f>
        <v>T2</v>
      </c>
      <c r="G178" s="17" t="str">
        <f aca="false">INDEX({"Dom","Seg","Ter","Qua","Qui","Sex","Sáb"},WEEKDAY(A178))</f>
        <v>Qui</v>
      </c>
      <c r="H178" s="17" t="str">
        <f aca="false">IF(OR(WEEKDAY(A178)=1,WEEKDAY(A178)=7),"Sim","Não")</f>
        <v>Não</v>
      </c>
    </row>
    <row r="179" customFormat="false" ht="15" hidden="false" customHeight="false" outlineLevel="0" collapsed="false">
      <c r="A179" s="21" t="n">
        <v>45835</v>
      </c>
      <c r="B179" s="17" t="n">
        <f aca="false">YEAR(A179)</f>
        <v>2025</v>
      </c>
      <c r="C179" s="17" t="n">
        <f aca="false">MONTH(A179)</f>
        <v>6</v>
      </c>
      <c r="D179" s="17" t="str">
        <f aca="false">INDEX({"Jan","Fev","Mar","Abr","Mai","Jun","Jul","Ago","Set","Out","Nov","Dez"},C179)</f>
        <v>Jun</v>
      </c>
      <c r="E179" s="17" t="str">
        <f aca="false">TEXT(A179,"yyyy-mm")</f>
        <v>2025-06</v>
      </c>
      <c r="F179" s="17" t="str">
        <f aca="false">"T"&amp;ROUNDUP(C179/3,0)</f>
        <v>T2</v>
      </c>
      <c r="G179" s="17" t="str">
        <f aca="false">INDEX({"Dom","Seg","Ter","Qua","Qui","Sex","Sáb"},WEEKDAY(A179))</f>
        <v>Sex</v>
      </c>
      <c r="H179" s="17" t="str">
        <f aca="false">IF(OR(WEEKDAY(A179)=1,WEEKDAY(A179)=7),"Sim","Não")</f>
        <v>Não</v>
      </c>
    </row>
    <row r="180" customFormat="false" ht="15" hidden="false" customHeight="false" outlineLevel="0" collapsed="false">
      <c r="A180" s="21" t="n">
        <v>45836</v>
      </c>
      <c r="B180" s="17" t="n">
        <f aca="false">YEAR(A180)</f>
        <v>2025</v>
      </c>
      <c r="C180" s="17" t="n">
        <f aca="false">MONTH(A180)</f>
        <v>6</v>
      </c>
      <c r="D180" s="17" t="str">
        <f aca="false">INDEX({"Jan","Fev","Mar","Abr","Mai","Jun","Jul","Ago","Set","Out","Nov","Dez"},C180)</f>
        <v>Jun</v>
      </c>
      <c r="E180" s="17" t="str">
        <f aca="false">TEXT(A180,"yyyy-mm")</f>
        <v>2025-06</v>
      </c>
      <c r="F180" s="17" t="str">
        <f aca="false">"T"&amp;ROUNDUP(C180/3,0)</f>
        <v>T2</v>
      </c>
      <c r="G180" s="17" t="str">
        <f aca="false">INDEX({"Dom","Seg","Ter","Qua","Qui","Sex","Sáb"},WEEKDAY(A180))</f>
        <v>Sáb</v>
      </c>
      <c r="H180" s="17" t="str">
        <f aca="false">IF(OR(WEEKDAY(A180)=1,WEEKDAY(A180)=7),"Sim","Não")</f>
        <v>Sim</v>
      </c>
    </row>
    <row r="181" customFormat="false" ht="15" hidden="false" customHeight="false" outlineLevel="0" collapsed="false">
      <c r="A181" s="21" t="n">
        <v>45837</v>
      </c>
      <c r="B181" s="17" t="n">
        <f aca="false">YEAR(A181)</f>
        <v>2025</v>
      </c>
      <c r="C181" s="17" t="n">
        <f aca="false">MONTH(A181)</f>
        <v>6</v>
      </c>
      <c r="D181" s="17" t="str">
        <f aca="false">INDEX({"Jan","Fev","Mar","Abr","Mai","Jun","Jul","Ago","Set","Out","Nov","Dez"},C181)</f>
        <v>Jun</v>
      </c>
      <c r="E181" s="17" t="str">
        <f aca="false">TEXT(A181,"yyyy-mm")</f>
        <v>2025-06</v>
      </c>
      <c r="F181" s="17" t="str">
        <f aca="false">"T"&amp;ROUNDUP(C181/3,0)</f>
        <v>T2</v>
      </c>
      <c r="G181" s="17" t="str">
        <f aca="false">INDEX({"Dom","Seg","Ter","Qua","Qui","Sex","Sáb"},WEEKDAY(A181))</f>
        <v>Dom</v>
      </c>
      <c r="H181" s="17" t="str">
        <f aca="false">IF(OR(WEEKDAY(A181)=1,WEEKDAY(A181)=7),"Sim","Não")</f>
        <v>Sim</v>
      </c>
    </row>
    <row r="182" customFormat="false" ht="15" hidden="false" customHeight="false" outlineLevel="0" collapsed="false">
      <c r="A182" s="21" t="n">
        <v>45838</v>
      </c>
      <c r="B182" s="17" t="n">
        <f aca="false">YEAR(A182)</f>
        <v>2025</v>
      </c>
      <c r="C182" s="17" t="n">
        <f aca="false">MONTH(A182)</f>
        <v>6</v>
      </c>
      <c r="D182" s="17" t="str">
        <f aca="false">INDEX({"Jan","Fev","Mar","Abr","Mai","Jun","Jul","Ago","Set","Out","Nov","Dez"},C182)</f>
        <v>Jun</v>
      </c>
      <c r="E182" s="17" t="str">
        <f aca="false">TEXT(A182,"yyyy-mm")</f>
        <v>2025-06</v>
      </c>
      <c r="F182" s="17" t="str">
        <f aca="false">"T"&amp;ROUNDUP(C182/3,0)</f>
        <v>T2</v>
      </c>
      <c r="G182" s="17" t="str">
        <f aca="false">INDEX({"Dom","Seg","Ter","Qua","Qui","Sex","Sáb"},WEEKDAY(A182))</f>
        <v>Seg</v>
      </c>
      <c r="H182" s="17" t="str">
        <f aca="false">IF(OR(WEEKDAY(A182)=1,WEEKDAY(A182)=7),"Sim","Não")</f>
        <v>Não</v>
      </c>
    </row>
    <row r="183" customFormat="false" ht="15" hidden="false" customHeight="false" outlineLevel="0" collapsed="false">
      <c r="A183" s="21" t="n">
        <v>45839</v>
      </c>
      <c r="B183" s="17" t="n">
        <f aca="false">YEAR(A183)</f>
        <v>2025</v>
      </c>
      <c r="C183" s="17" t="n">
        <f aca="false">MONTH(A183)</f>
        <v>7</v>
      </c>
      <c r="D183" s="17" t="str">
        <f aca="false">INDEX({"Jan","Fev","Mar","Abr","Mai","Jun","Jul","Ago","Set","Out","Nov","Dez"},C183)</f>
        <v>Jul</v>
      </c>
      <c r="E183" s="17" t="str">
        <f aca="false">TEXT(A183,"yyyy-mm")</f>
        <v>2025-07</v>
      </c>
      <c r="F183" s="17" t="str">
        <f aca="false">"T"&amp;ROUNDUP(C183/3,0)</f>
        <v>T3</v>
      </c>
      <c r="G183" s="17" t="str">
        <f aca="false">INDEX({"Dom","Seg","Ter","Qua","Qui","Sex","Sáb"},WEEKDAY(A183))</f>
        <v>Ter</v>
      </c>
      <c r="H183" s="17" t="str">
        <f aca="false">IF(OR(WEEKDAY(A183)=1,WEEKDAY(A183)=7),"Sim","Não")</f>
        <v>Não</v>
      </c>
    </row>
    <row r="184" customFormat="false" ht="15" hidden="false" customHeight="false" outlineLevel="0" collapsed="false">
      <c r="A184" s="21" t="n">
        <v>45840</v>
      </c>
      <c r="B184" s="17" t="n">
        <f aca="false">YEAR(A184)</f>
        <v>2025</v>
      </c>
      <c r="C184" s="17" t="n">
        <f aca="false">MONTH(A184)</f>
        <v>7</v>
      </c>
      <c r="D184" s="17" t="str">
        <f aca="false">INDEX({"Jan","Fev","Mar","Abr","Mai","Jun","Jul","Ago","Set","Out","Nov","Dez"},C184)</f>
        <v>Jul</v>
      </c>
      <c r="E184" s="17" t="str">
        <f aca="false">TEXT(A184,"yyyy-mm")</f>
        <v>2025-07</v>
      </c>
      <c r="F184" s="17" t="str">
        <f aca="false">"T"&amp;ROUNDUP(C184/3,0)</f>
        <v>T3</v>
      </c>
      <c r="G184" s="17" t="str">
        <f aca="false">INDEX({"Dom","Seg","Ter","Qua","Qui","Sex","Sáb"},WEEKDAY(A184))</f>
        <v>Qua</v>
      </c>
      <c r="H184" s="17" t="str">
        <f aca="false">IF(OR(WEEKDAY(A184)=1,WEEKDAY(A184)=7),"Sim","Não")</f>
        <v>Não</v>
      </c>
    </row>
    <row r="185" customFormat="false" ht="15" hidden="false" customHeight="false" outlineLevel="0" collapsed="false">
      <c r="A185" s="21" t="n">
        <v>45841</v>
      </c>
      <c r="B185" s="17" t="n">
        <f aca="false">YEAR(A185)</f>
        <v>2025</v>
      </c>
      <c r="C185" s="17" t="n">
        <f aca="false">MONTH(A185)</f>
        <v>7</v>
      </c>
      <c r="D185" s="17" t="str">
        <f aca="false">INDEX({"Jan","Fev","Mar","Abr","Mai","Jun","Jul","Ago","Set","Out","Nov","Dez"},C185)</f>
        <v>Jul</v>
      </c>
      <c r="E185" s="17" t="str">
        <f aca="false">TEXT(A185,"yyyy-mm")</f>
        <v>2025-07</v>
      </c>
      <c r="F185" s="17" t="str">
        <f aca="false">"T"&amp;ROUNDUP(C185/3,0)</f>
        <v>T3</v>
      </c>
      <c r="G185" s="17" t="str">
        <f aca="false">INDEX({"Dom","Seg","Ter","Qua","Qui","Sex","Sáb"},WEEKDAY(A185))</f>
        <v>Qui</v>
      </c>
      <c r="H185" s="17" t="str">
        <f aca="false">IF(OR(WEEKDAY(A185)=1,WEEKDAY(A185)=7),"Sim","Não")</f>
        <v>Não</v>
      </c>
    </row>
    <row r="186" customFormat="false" ht="15" hidden="false" customHeight="false" outlineLevel="0" collapsed="false">
      <c r="A186" s="21" t="n">
        <v>45842</v>
      </c>
      <c r="B186" s="17" t="n">
        <f aca="false">YEAR(A186)</f>
        <v>2025</v>
      </c>
      <c r="C186" s="17" t="n">
        <f aca="false">MONTH(A186)</f>
        <v>7</v>
      </c>
      <c r="D186" s="17" t="str">
        <f aca="false">INDEX({"Jan","Fev","Mar","Abr","Mai","Jun","Jul","Ago","Set","Out","Nov","Dez"},C186)</f>
        <v>Jul</v>
      </c>
      <c r="E186" s="17" t="str">
        <f aca="false">TEXT(A186,"yyyy-mm")</f>
        <v>2025-07</v>
      </c>
      <c r="F186" s="17" t="str">
        <f aca="false">"T"&amp;ROUNDUP(C186/3,0)</f>
        <v>T3</v>
      </c>
      <c r="G186" s="17" t="str">
        <f aca="false">INDEX({"Dom","Seg","Ter","Qua","Qui","Sex","Sáb"},WEEKDAY(A186))</f>
        <v>Sex</v>
      </c>
      <c r="H186" s="17" t="str">
        <f aca="false">IF(OR(WEEKDAY(A186)=1,WEEKDAY(A186)=7),"Sim","Não")</f>
        <v>Não</v>
      </c>
    </row>
    <row r="187" customFormat="false" ht="15" hidden="false" customHeight="false" outlineLevel="0" collapsed="false">
      <c r="A187" s="21" t="n">
        <v>45843</v>
      </c>
      <c r="B187" s="17" t="n">
        <f aca="false">YEAR(A187)</f>
        <v>2025</v>
      </c>
      <c r="C187" s="17" t="n">
        <f aca="false">MONTH(A187)</f>
        <v>7</v>
      </c>
      <c r="D187" s="17" t="str">
        <f aca="false">INDEX({"Jan","Fev","Mar","Abr","Mai","Jun","Jul","Ago","Set","Out","Nov","Dez"},C187)</f>
        <v>Jul</v>
      </c>
      <c r="E187" s="17" t="str">
        <f aca="false">TEXT(A187,"yyyy-mm")</f>
        <v>2025-07</v>
      </c>
      <c r="F187" s="17" t="str">
        <f aca="false">"T"&amp;ROUNDUP(C187/3,0)</f>
        <v>T3</v>
      </c>
      <c r="G187" s="17" t="str">
        <f aca="false">INDEX({"Dom","Seg","Ter","Qua","Qui","Sex","Sáb"},WEEKDAY(A187))</f>
        <v>Sáb</v>
      </c>
      <c r="H187" s="17" t="str">
        <f aca="false">IF(OR(WEEKDAY(A187)=1,WEEKDAY(A187)=7),"Sim","Não")</f>
        <v>Sim</v>
      </c>
    </row>
    <row r="188" customFormat="false" ht="15" hidden="false" customHeight="false" outlineLevel="0" collapsed="false">
      <c r="A188" s="21" t="n">
        <v>45844</v>
      </c>
      <c r="B188" s="17" t="n">
        <f aca="false">YEAR(A188)</f>
        <v>2025</v>
      </c>
      <c r="C188" s="17" t="n">
        <f aca="false">MONTH(A188)</f>
        <v>7</v>
      </c>
      <c r="D188" s="17" t="str">
        <f aca="false">INDEX({"Jan","Fev","Mar","Abr","Mai","Jun","Jul","Ago","Set","Out","Nov","Dez"},C188)</f>
        <v>Jul</v>
      </c>
      <c r="E188" s="17" t="str">
        <f aca="false">TEXT(A188,"yyyy-mm")</f>
        <v>2025-07</v>
      </c>
      <c r="F188" s="17" t="str">
        <f aca="false">"T"&amp;ROUNDUP(C188/3,0)</f>
        <v>T3</v>
      </c>
      <c r="G188" s="17" t="str">
        <f aca="false">INDEX({"Dom","Seg","Ter","Qua","Qui","Sex","Sáb"},WEEKDAY(A188))</f>
        <v>Dom</v>
      </c>
      <c r="H188" s="17" t="str">
        <f aca="false">IF(OR(WEEKDAY(A188)=1,WEEKDAY(A188)=7),"Sim","Não")</f>
        <v>Sim</v>
      </c>
    </row>
    <row r="189" customFormat="false" ht="15" hidden="false" customHeight="false" outlineLevel="0" collapsed="false">
      <c r="A189" s="21" t="n">
        <v>45845</v>
      </c>
      <c r="B189" s="17" t="n">
        <f aca="false">YEAR(A189)</f>
        <v>2025</v>
      </c>
      <c r="C189" s="17" t="n">
        <f aca="false">MONTH(A189)</f>
        <v>7</v>
      </c>
      <c r="D189" s="17" t="str">
        <f aca="false">INDEX({"Jan","Fev","Mar","Abr","Mai","Jun","Jul","Ago","Set","Out","Nov","Dez"},C189)</f>
        <v>Jul</v>
      </c>
      <c r="E189" s="17" t="str">
        <f aca="false">TEXT(A189,"yyyy-mm")</f>
        <v>2025-07</v>
      </c>
      <c r="F189" s="17" t="str">
        <f aca="false">"T"&amp;ROUNDUP(C189/3,0)</f>
        <v>T3</v>
      </c>
      <c r="G189" s="17" t="str">
        <f aca="false">INDEX({"Dom","Seg","Ter","Qua","Qui","Sex","Sáb"},WEEKDAY(A189))</f>
        <v>Seg</v>
      </c>
      <c r="H189" s="17" t="str">
        <f aca="false">IF(OR(WEEKDAY(A189)=1,WEEKDAY(A189)=7),"Sim","Não")</f>
        <v>Não</v>
      </c>
    </row>
    <row r="190" customFormat="false" ht="15" hidden="false" customHeight="false" outlineLevel="0" collapsed="false">
      <c r="A190" s="21" t="n">
        <v>45846</v>
      </c>
      <c r="B190" s="17" t="n">
        <f aca="false">YEAR(A190)</f>
        <v>2025</v>
      </c>
      <c r="C190" s="17" t="n">
        <f aca="false">MONTH(A190)</f>
        <v>7</v>
      </c>
      <c r="D190" s="17" t="str">
        <f aca="false">INDEX({"Jan","Fev","Mar","Abr","Mai","Jun","Jul","Ago","Set","Out","Nov","Dez"},C190)</f>
        <v>Jul</v>
      </c>
      <c r="E190" s="17" t="str">
        <f aca="false">TEXT(A190,"yyyy-mm")</f>
        <v>2025-07</v>
      </c>
      <c r="F190" s="17" t="str">
        <f aca="false">"T"&amp;ROUNDUP(C190/3,0)</f>
        <v>T3</v>
      </c>
      <c r="G190" s="17" t="str">
        <f aca="false">INDEX({"Dom","Seg","Ter","Qua","Qui","Sex","Sáb"},WEEKDAY(A190))</f>
        <v>Ter</v>
      </c>
      <c r="H190" s="17" t="str">
        <f aca="false">IF(OR(WEEKDAY(A190)=1,WEEKDAY(A190)=7),"Sim","Não")</f>
        <v>Não</v>
      </c>
    </row>
    <row r="191" customFormat="false" ht="15" hidden="false" customHeight="false" outlineLevel="0" collapsed="false">
      <c r="A191" s="21" t="n">
        <v>45847</v>
      </c>
      <c r="B191" s="17" t="n">
        <f aca="false">YEAR(A191)</f>
        <v>2025</v>
      </c>
      <c r="C191" s="17" t="n">
        <f aca="false">MONTH(A191)</f>
        <v>7</v>
      </c>
      <c r="D191" s="17" t="str">
        <f aca="false">INDEX({"Jan","Fev","Mar","Abr","Mai","Jun","Jul","Ago","Set","Out","Nov","Dez"},C191)</f>
        <v>Jul</v>
      </c>
      <c r="E191" s="17" t="str">
        <f aca="false">TEXT(A191,"yyyy-mm")</f>
        <v>2025-07</v>
      </c>
      <c r="F191" s="17" t="str">
        <f aca="false">"T"&amp;ROUNDUP(C191/3,0)</f>
        <v>T3</v>
      </c>
      <c r="G191" s="17" t="str">
        <f aca="false">INDEX({"Dom","Seg","Ter","Qua","Qui","Sex","Sáb"},WEEKDAY(A191))</f>
        <v>Qua</v>
      </c>
      <c r="H191" s="17" t="str">
        <f aca="false">IF(OR(WEEKDAY(A191)=1,WEEKDAY(A191)=7),"Sim","Não")</f>
        <v>Não</v>
      </c>
    </row>
    <row r="192" customFormat="false" ht="15" hidden="false" customHeight="false" outlineLevel="0" collapsed="false">
      <c r="A192" s="21" t="n">
        <v>45848</v>
      </c>
      <c r="B192" s="17" t="n">
        <f aca="false">YEAR(A192)</f>
        <v>2025</v>
      </c>
      <c r="C192" s="17" t="n">
        <f aca="false">MONTH(A192)</f>
        <v>7</v>
      </c>
      <c r="D192" s="17" t="str">
        <f aca="false">INDEX({"Jan","Fev","Mar","Abr","Mai","Jun","Jul","Ago","Set","Out","Nov","Dez"},C192)</f>
        <v>Jul</v>
      </c>
      <c r="E192" s="17" t="str">
        <f aca="false">TEXT(A192,"yyyy-mm")</f>
        <v>2025-07</v>
      </c>
      <c r="F192" s="17" t="str">
        <f aca="false">"T"&amp;ROUNDUP(C192/3,0)</f>
        <v>T3</v>
      </c>
      <c r="G192" s="17" t="str">
        <f aca="false">INDEX({"Dom","Seg","Ter","Qua","Qui","Sex","Sáb"},WEEKDAY(A192))</f>
        <v>Qui</v>
      </c>
      <c r="H192" s="17" t="str">
        <f aca="false">IF(OR(WEEKDAY(A192)=1,WEEKDAY(A192)=7),"Sim","Não")</f>
        <v>Não</v>
      </c>
    </row>
    <row r="193" customFormat="false" ht="15" hidden="false" customHeight="false" outlineLevel="0" collapsed="false">
      <c r="A193" s="21" t="n">
        <v>45849</v>
      </c>
      <c r="B193" s="17" t="n">
        <f aca="false">YEAR(A193)</f>
        <v>2025</v>
      </c>
      <c r="C193" s="17" t="n">
        <f aca="false">MONTH(A193)</f>
        <v>7</v>
      </c>
      <c r="D193" s="17" t="str">
        <f aca="false">INDEX({"Jan","Fev","Mar","Abr","Mai","Jun","Jul","Ago","Set","Out","Nov","Dez"},C193)</f>
        <v>Jul</v>
      </c>
      <c r="E193" s="17" t="str">
        <f aca="false">TEXT(A193,"yyyy-mm")</f>
        <v>2025-07</v>
      </c>
      <c r="F193" s="17" t="str">
        <f aca="false">"T"&amp;ROUNDUP(C193/3,0)</f>
        <v>T3</v>
      </c>
      <c r="G193" s="17" t="str">
        <f aca="false">INDEX({"Dom","Seg","Ter","Qua","Qui","Sex","Sáb"},WEEKDAY(A193))</f>
        <v>Sex</v>
      </c>
      <c r="H193" s="17" t="str">
        <f aca="false">IF(OR(WEEKDAY(A193)=1,WEEKDAY(A193)=7),"Sim","Não")</f>
        <v>Não</v>
      </c>
    </row>
    <row r="194" customFormat="false" ht="15" hidden="false" customHeight="false" outlineLevel="0" collapsed="false">
      <c r="A194" s="21" t="n">
        <v>45850</v>
      </c>
      <c r="B194" s="17" t="n">
        <f aca="false">YEAR(A194)</f>
        <v>2025</v>
      </c>
      <c r="C194" s="17" t="n">
        <f aca="false">MONTH(A194)</f>
        <v>7</v>
      </c>
      <c r="D194" s="17" t="str">
        <f aca="false">INDEX({"Jan","Fev","Mar","Abr","Mai","Jun","Jul","Ago","Set","Out","Nov","Dez"},C194)</f>
        <v>Jul</v>
      </c>
      <c r="E194" s="17" t="str">
        <f aca="false">TEXT(A194,"yyyy-mm")</f>
        <v>2025-07</v>
      </c>
      <c r="F194" s="17" t="str">
        <f aca="false">"T"&amp;ROUNDUP(C194/3,0)</f>
        <v>T3</v>
      </c>
      <c r="G194" s="17" t="str">
        <f aca="false">INDEX({"Dom","Seg","Ter","Qua","Qui","Sex","Sáb"},WEEKDAY(A194))</f>
        <v>Sáb</v>
      </c>
      <c r="H194" s="17" t="str">
        <f aca="false">IF(OR(WEEKDAY(A194)=1,WEEKDAY(A194)=7),"Sim","Não")</f>
        <v>Sim</v>
      </c>
    </row>
    <row r="195" customFormat="false" ht="15" hidden="false" customHeight="false" outlineLevel="0" collapsed="false">
      <c r="A195" s="21" t="n">
        <v>45851</v>
      </c>
      <c r="B195" s="17" t="n">
        <f aca="false">YEAR(A195)</f>
        <v>2025</v>
      </c>
      <c r="C195" s="17" t="n">
        <f aca="false">MONTH(A195)</f>
        <v>7</v>
      </c>
      <c r="D195" s="17" t="str">
        <f aca="false">INDEX({"Jan","Fev","Mar","Abr","Mai","Jun","Jul","Ago","Set","Out","Nov","Dez"},C195)</f>
        <v>Jul</v>
      </c>
      <c r="E195" s="17" t="str">
        <f aca="false">TEXT(A195,"yyyy-mm")</f>
        <v>2025-07</v>
      </c>
      <c r="F195" s="17" t="str">
        <f aca="false">"T"&amp;ROUNDUP(C195/3,0)</f>
        <v>T3</v>
      </c>
      <c r="G195" s="17" t="str">
        <f aca="false">INDEX({"Dom","Seg","Ter","Qua","Qui","Sex","Sáb"},WEEKDAY(A195))</f>
        <v>Dom</v>
      </c>
      <c r="H195" s="17" t="str">
        <f aca="false">IF(OR(WEEKDAY(A195)=1,WEEKDAY(A195)=7),"Sim","Não")</f>
        <v>Sim</v>
      </c>
    </row>
    <row r="196" customFormat="false" ht="15" hidden="false" customHeight="false" outlineLevel="0" collapsed="false">
      <c r="A196" s="21" t="n">
        <v>45852</v>
      </c>
      <c r="B196" s="17" t="n">
        <f aca="false">YEAR(A196)</f>
        <v>2025</v>
      </c>
      <c r="C196" s="17" t="n">
        <f aca="false">MONTH(A196)</f>
        <v>7</v>
      </c>
      <c r="D196" s="17" t="str">
        <f aca="false">INDEX({"Jan","Fev","Mar","Abr","Mai","Jun","Jul","Ago","Set","Out","Nov","Dez"},C196)</f>
        <v>Jul</v>
      </c>
      <c r="E196" s="17" t="str">
        <f aca="false">TEXT(A196,"yyyy-mm")</f>
        <v>2025-07</v>
      </c>
      <c r="F196" s="17" t="str">
        <f aca="false">"T"&amp;ROUNDUP(C196/3,0)</f>
        <v>T3</v>
      </c>
      <c r="G196" s="17" t="str">
        <f aca="false">INDEX({"Dom","Seg","Ter","Qua","Qui","Sex","Sáb"},WEEKDAY(A196))</f>
        <v>Seg</v>
      </c>
      <c r="H196" s="17" t="str">
        <f aca="false">IF(OR(WEEKDAY(A196)=1,WEEKDAY(A196)=7),"Sim","Não")</f>
        <v>Não</v>
      </c>
    </row>
    <row r="197" customFormat="false" ht="15" hidden="false" customHeight="false" outlineLevel="0" collapsed="false">
      <c r="A197" s="21" t="n">
        <v>45853</v>
      </c>
      <c r="B197" s="17" t="n">
        <f aca="false">YEAR(A197)</f>
        <v>2025</v>
      </c>
      <c r="C197" s="17" t="n">
        <f aca="false">MONTH(A197)</f>
        <v>7</v>
      </c>
      <c r="D197" s="17" t="str">
        <f aca="false">INDEX({"Jan","Fev","Mar","Abr","Mai","Jun","Jul","Ago","Set","Out","Nov","Dez"},C197)</f>
        <v>Jul</v>
      </c>
      <c r="E197" s="17" t="str">
        <f aca="false">TEXT(A197,"yyyy-mm")</f>
        <v>2025-07</v>
      </c>
      <c r="F197" s="17" t="str">
        <f aca="false">"T"&amp;ROUNDUP(C197/3,0)</f>
        <v>T3</v>
      </c>
      <c r="G197" s="17" t="str">
        <f aca="false">INDEX({"Dom","Seg","Ter","Qua","Qui","Sex","Sáb"},WEEKDAY(A197))</f>
        <v>Ter</v>
      </c>
      <c r="H197" s="17" t="str">
        <f aca="false">IF(OR(WEEKDAY(A197)=1,WEEKDAY(A197)=7),"Sim","Não")</f>
        <v>Não</v>
      </c>
    </row>
    <row r="198" customFormat="false" ht="15" hidden="false" customHeight="false" outlineLevel="0" collapsed="false">
      <c r="A198" s="21" t="n">
        <v>45854</v>
      </c>
      <c r="B198" s="17" t="n">
        <f aca="false">YEAR(A198)</f>
        <v>2025</v>
      </c>
      <c r="C198" s="17" t="n">
        <f aca="false">MONTH(A198)</f>
        <v>7</v>
      </c>
      <c r="D198" s="17" t="str">
        <f aca="false">INDEX({"Jan","Fev","Mar","Abr","Mai","Jun","Jul","Ago","Set","Out","Nov","Dez"},C198)</f>
        <v>Jul</v>
      </c>
      <c r="E198" s="17" t="str">
        <f aca="false">TEXT(A198,"yyyy-mm")</f>
        <v>2025-07</v>
      </c>
      <c r="F198" s="17" t="str">
        <f aca="false">"T"&amp;ROUNDUP(C198/3,0)</f>
        <v>T3</v>
      </c>
      <c r="G198" s="17" t="str">
        <f aca="false">INDEX({"Dom","Seg","Ter","Qua","Qui","Sex","Sáb"},WEEKDAY(A198))</f>
        <v>Qua</v>
      </c>
      <c r="H198" s="17" t="str">
        <f aca="false">IF(OR(WEEKDAY(A198)=1,WEEKDAY(A198)=7),"Sim","Não")</f>
        <v>Não</v>
      </c>
    </row>
    <row r="199" customFormat="false" ht="15" hidden="false" customHeight="false" outlineLevel="0" collapsed="false">
      <c r="A199" s="21" t="n">
        <v>45855</v>
      </c>
      <c r="B199" s="17" t="n">
        <f aca="false">YEAR(A199)</f>
        <v>2025</v>
      </c>
      <c r="C199" s="17" t="n">
        <f aca="false">MONTH(A199)</f>
        <v>7</v>
      </c>
      <c r="D199" s="17" t="str">
        <f aca="false">INDEX({"Jan","Fev","Mar","Abr","Mai","Jun","Jul","Ago","Set","Out","Nov","Dez"},C199)</f>
        <v>Jul</v>
      </c>
      <c r="E199" s="17" t="str">
        <f aca="false">TEXT(A199,"yyyy-mm")</f>
        <v>2025-07</v>
      </c>
      <c r="F199" s="17" t="str">
        <f aca="false">"T"&amp;ROUNDUP(C199/3,0)</f>
        <v>T3</v>
      </c>
      <c r="G199" s="17" t="str">
        <f aca="false">INDEX({"Dom","Seg","Ter","Qua","Qui","Sex","Sáb"},WEEKDAY(A199))</f>
        <v>Qui</v>
      </c>
      <c r="H199" s="17" t="str">
        <f aca="false">IF(OR(WEEKDAY(A199)=1,WEEKDAY(A199)=7),"Sim","Não")</f>
        <v>Não</v>
      </c>
    </row>
    <row r="200" customFormat="false" ht="15" hidden="false" customHeight="false" outlineLevel="0" collapsed="false">
      <c r="A200" s="21" t="n">
        <v>45856</v>
      </c>
      <c r="B200" s="17" t="n">
        <f aca="false">YEAR(A200)</f>
        <v>2025</v>
      </c>
      <c r="C200" s="17" t="n">
        <f aca="false">MONTH(A200)</f>
        <v>7</v>
      </c>
      <c r="D200" s="17" t="str">
        <f aca="false">INDEX({"Jan","Fev","Mar","Abr","Mai","Jun","Jul","Ago","Set","Out","Nov","Dez"},C200)</f>
        <v>Jul</v>
      </c>
      <c r="E200" s="17" t="str">
        <f aca="false">TEXT(A200,"yyyy-mm")</f>
        <v>2025-07</v>
      </c>
      <c r="F200" s="17" t="str">
        <f aca="false">"T"&amp;ROUNDUP(C200/3,0)</f>
        <v>T3</v>
      </c>
      <c r="G200" s="17" t="str">
        <f aca="false">INDEX({"Dom","Seg","Ter","Qua","Qui","Sex","Sáb"},WEEKDAY(A200))</f>
        <v>Sex</v>
      </c>
      <c r="H200" s="17" t="str">
        <f aca="false">IF(OR(WEEKDAY(A200)=1,WEEKDAY(A200)=7),"Sim","Não")</f>
        <v>Não</v>
      </c>
    </row>
    <row r="201" customFormat="false" ht="15" hidden="false" customHeight="false" outlineLevel="0" collapsed="false">
      <c r="A201" s="21" t="n">
        <v>45857</v>
      </c>
      <c r="B201" s="17" t="n">
        <f aca="false">YEAR(A201)</f>
        <v>2025</v>
      </c>
      <c r="C201" s="17" t="n">
        <f aca="false">MONTH(A201)</f>
        <v>7</v>
      </c>
      <c r="D201" s="17" t="str">
        <f aca="false">INDEX({"Jan","Fev","Mar","Abr","Mai","Jun","Jul","Ago","Set","Out","Nov","Dez"},C201)</f>
        <v>Jul</v>
      </c>
      <c r="E201" s="17" t="str">
        <f aca="false">TEXT(A201,"yyyy-mm")</f>
        <v>2025-07</v>
      </c>
      <c r="F201" s="17" t="str">
        <f aca="false">"T"&amp;ROUNDUP(C201/3,0)</f>
        <v>T3</v>
      </c>
      <c r="G201" s="17" t="str">
        <f aca="false">INDEX({"Dom","Seg","Ter","Qua","Qui","Sex","Sáb"},WEEKDAY(A201))</f>
        <v>Sáb</v>
      </c>
      <c r="H201" s="17" t="str">
        <f aca="false">IF(OR(WEEKDAY(A201)=1,WEEKDAY(A201)=7),"Sim","Não")</f>
        <v>Sim</v>
      </c>
    </row>
    <row r="202" customFormat="false" ht="15" hidden="false" customHeight="false" outlineLevel="0" collapsed="false">
      <c r="A202" s="21" t="n">
        <v>45858</v>
      </c>
      <c r="B202" s="17" t="n">
        <f aca="false">YEAR(A202)</f>
        <v>2025</v>
      </c>
      <c r="C202" s="17" t="n">
        <f aca="false">MONTH(A202)</f>
        <v>7</v>
      </c>
      <c r="D202" s="17" t="str">
        <f aca="false">INDEX({"Jan","Fev","Mar","Abr","Mai","Jun","Jul","Ago","Set","Out","Nov","Dez"},C202)</f>
        <v>Jul</v>
      </c>
      <c r="E202" s="17" t="str">
        <f aca="false">TEXT(A202,"yyyy-mm")</f>
        <v>2025-07</v>
      </c>
      <c r="F202" s="17" t="str">
        <f aca="false">"T"&amp;ROUNDUP(C202/3,0)</f>
        <v>T3</v>
      </c>
      <c r="G202" s="17" t="str">
        <f aca="false">INDEX({"Dom","Seg","Ter","Qua","Qui","Sex","Sáb"},WEEKDAY(A202))</f>
        <v>Dom</v>
      </c>
      <c r="H202" s="17" t="str">
        <f aca="false">IF(OR(WEEKDAY(A202)=1,WEEKDAY(A202)=7),"Sim","Não")</f>
        <v>Sim</v>
      </c>
    </row>
    <row r="203" customFormat="false" ht="15" hidden="false" customHeight="false" outlineLevel="0" collapsed="false">
      <c r="A203" s="21" t="n">
        <v>45859</v>
      </c>
      <c r="B203" s="17" t="n">
        <f aca="false">YEAR(A203)</f>
        <v>2025</v>
      </c>
      <c r="C203" s="17" t="n">
        <f aca="false">MONTH(A203)</f>
        <v>7</v>
      </c>
      <c r="D203" s="17" t="str">
        <f aca="false">INDEX({"Jan","Fev","Mar","Abr","Mai","Jun","Jul","Ago","Set","Out","Nov","Dez"},C203)</f>
        <v>Jul</v>
      </c>
      <c r="E203" s="17" t="str">
        <f aca="false">TEXT(A203,"yyyy-mm")</f>
        <v>2025-07</v>
      </c>
      <c r="F203" s="17" t="str">
        <f aca="false">"T"&amp;ROUNDUP(C203/3,0)</f>
        <v>T3</v>
      </c>
      <c r="G203" s="17" t="str">
        <f aca="false">INDEX({"Dom","Seg","Ter","Qua","Qui","Sex","Sáb"},WEEKDAY(A203))</f>
        <v>Seg</v>
      </c>
      <c r="H203" s="17" t="str">
        <f aca="false">IF(OR(WEEKDAY(A203)=1,WEEKDAY(A203)=7),"Sim","Não")</f>
        <v>Não</v>
      </c>
    </row>
    <row r="204" customFormat="false" ht="15" hidden="false" customHeight="false" outlineLevel="0" collapsed="false">
      <c r="A204" s="21" t="n">
        <v>45860</v>
      </c>
      <c r="B204" s="17" t="n">
        <f aca="false">YEAR(A204)</f>
        <v>2025</v>
      </c>
      <c r="C204" s="17" t="n">
        <f aca="false">MONTH(A204)</f>
        <v>7</v>
      </c>
      <c r="D204" s="17" t="str">
        <f aca="false">INDEX({"Jan","Fev","Mar","Abr","Mai","Jun","Jul","Ago","Set","Out","Nov","Dez"},C204)</f>
        <v>Jul</v>
      </c>
      <c r="E204" s="17" t="str">
        <f aca="false">TEXT(A204,"yyyy-mm")</f>
        <v>2025-07</v>
      </c>
      <c r="F204" s="17" t="str">
        <f aca="false">"T"&amp;ROUNDUP(C204/3,0)</f>
        <v>T3</v>
      </c>
      <c r="G204" s="17" t="str">
        <f aca="false">INDEX({"Dom","Seg","Ter","Qua","Qui","Sex","Sáb"},WEEKDAY(A204))</f>
        <v>Ter</v>
      </c>
      <c r="H204" s="17" t="str">
        <f aca="false">IF(OR(WEEKDAY(A204)=1,WEEKDAY(A204)=7),"Sim","Não")</f>
        <v>Não</v>
      </c>
    </row>
    <row r="205" customFormat="false" ht="15" hidden="false" customHeight="false" outlineLevel="0" collapsed="false">
      <c r="A205" s="21" t="n">
        <v>45861</v>
      </c>
      <c r="B205" s="17" t="n">
        <f aca="false">YEAR(A205)</f>
        <v>2025</v>
      </c>
      <c r="C205" s="17" t="n">
        <f aca="false">MONTH(A205)</f>
        <v>7</v>
      </c>
      <c r="D205" s="17" t="str">
        <f aca="false">INDEX({"Jan","Fev","Mar","Abr","Mai","Jun","Jul","Ago","Set","Out","Nov","Dez"},C205)</f>
        <v>Jul</v>
      </c>
      <c r="E205" s="17" t="str">
        <f aca="false">TEXT(A205,"yyyy-mm")</f>
        <v>2025-07</v>
      </c>
      <c r="F205" s="17" t="str">
        <f aca="false">"T"&amp;ROUNDUP(C205/3,0)</f>
        <v>T3</v>
      </c>
      <c r="G205" s="17" t="str">
        <f aca="false">INDEX({"Dom","Seg","Ter","Qua","Qui","Sex","Sáb"},WEEKDAY(A205))</f>
        <v>Qua</v>
      </c>
      <c r="H205" s="17" t="str">
        <f aca="false">IF(OR(WEEKDAY(A205)=1,WEEKDAY(A205)=7),"Sim","Não")</f>
        <v>Não</v>
      </c>
    </row>
    <row r="206" customFormat="false" ht="15" hidden="false" customHeight="false" outlineLevel="0" collapsed="false">
      <c r="A206" s="21" t="n">
        <v>45862</v>
      </c>
      <c r="B206" s="17" t="n">
        <f aca="false">YEAR(A206)</f>
        <v>2025</v>
      </c>
      <c r="C206" s="17" t="n">
        <f aca="false">MONTH(A206)</f>
        <v>7</v>
      </c>
      <c r="D206" s="17" t="str">
        <f aca="false">INDEX({"Jan","Fev","Mar","Abr","Mai","Jun","Jul","Ago","Set","Out","Nov","Dez"},C206)</f>
        <v>Jul</v>
      </c>
      <c r="E206" s="17" t="str">
        <f aca="false">TEXT(A206,"yyyy-mm")</f>
        <v>2025-07</v>
      </c>
      <c r="F206" s="17" t="str">
        <f aca="false">"T"&amp;ROUNDUP(C206/3,0)</f>
        <v>T3</v>
      </c>
      <c r="G206" s="17" t="str">
        <f aca="false">INDEX({"Dom","Seg","Ter","Qua","Qui","Sex","Sáb"},WEEKDAY(A206))</f>
        <v>Qui</v>
      </c>
      <c r="H206" s="17" t="str">
        <f aca="false">IF(OR(WEEKDAY(A206)=1,WEEKDAY(A206)=7),"Sim","Não")</f>
        <v>Não</v>
      </c>
    </row>
    <row r="207" customFormat="false" ht="15" hidden="false" customHeight="false" outlineLevel="0" collapsed="false">
      <c r="A207" s="21" t="n">
        <v>45863</v>
      </c>
      <c r="B207" s="17" t="n">
        <f aca="false">YEAR(A207)</f>
        <v>2025</v>
      </c>
      <c r="C207" s="17" t="n">
        <f aca="false">MONTH(A207)</f>
        <v>7</v>
      </c>
      <c r="D207" s="17" t="str">
        <f aca="false">INDEX({"Jan","Fev","Mar","Abr","Mai","Jun","Jul","Ago","Set","Out","Nov","Dez"},C207)</f>
        <v>Jul</v>
      </c>
      <c r="E207" s="17" t="str">
        <f aca="false">TEXT(A207,"yyyy-mm")</f>
        <v>2025-07</v>
      </c>
      <c r="F207" s="17" t="str">
        <f aca="false">"T"&amp;ROUNDUP(C207/3,0)</f>
        <v>T3</v>
      </c>
      <c r="G207" s="17" t="str">
        <f aca="false">INDEX({"Dom","Seg","Ter","Qua","Qui","Sex","Sáb"},WEEKDAY(A207))</f>
        <v>Sex</v>
      </c>
      <c r="H207" s="17" t="str">
        <f aca="false">IF(OR(WEEKDAY(A207)=1,WEEKDAY(A207)=7),"Sim","Não")</f>
        <v>Não</v>
      </c>
    </row>
    <row r="208" customFormat="false" ht="15" hidden="false" customHeight="false" outlineLevel="0" collapsed="false">
      <c r="A208" s="21" t="n">
        <v>45864</v>
      </c>
      <c r="B208" s="17" t="n">
        <f aca="false">YEAR(A208)</f>
        <v>2025</v>
      </c>
      <c r="C208" s="17" t="n">
        <f aca="false">MONTH(A208)</f>
        <v>7</v>
      </c>
      <c r="D208" s="17" t="str">
        <f aca="false">INDEX({"Jan","Fev","Mar","Abr","Mai","Jun","Jul","Ago","Set","Out","Nov","Dez"},C208)</f>
        <v>Jul</v>
      </c>
      <c r="E208" s="17" t="str">
        <f aca="false">TEXT(A208,"yyyy-mm")</f>
        <v>2025-07</v>
      </c>
      <c r="F208" s="17" t="str">
        <f aca="false">"T"&amp;ROUNDUP(C208/3,0)</f>
        <v>T3</v>
      </c>
      <c r="G208" s="17" t="str">
        <f aca="false">INDEX({"Dom","Seg","Ter","Qua","Qui","Sex","Sáb"},WEEKDAY(A208))</f>
        <v>Sáb</v>
      </c>
      <c r="H208" s="17" t="str">
        <f aca="false">IF(OR(WEEKDAY(A208)=1,WEEKDAY(A208)=7),"Sim","Não")</f>
        <v>Sim</v>
      </c>
    </row>
    <row r="209" customFormat="false" ht="15" hidden="false" customHeight="false" outlineLevel="0" collapsed="false">
      <c r="A209" s="21" t="n">
        <v>45865</v>
      </c>
      <c r="B209" s="17" t="n">
        <f aca="false">YEAR(A209)</f>
        <v>2025</v>
      </c>
      <c r="C209" s="17" t="n">
        <f aca="false">MONTH(A209)</f>
        <v>7</v>
      </c>
      <c r="D209" s="17" t="str">
        <f aca="false">INDEX({"Jan","Fev","Mar","Abr","Mai","Jun","Jul","Ago","Set","Out","Nov","Dez"},C209)</f>
        <v>Jul</v>
      </c>
      <c r="E209" s="17" t="str">
        <f aca="false">TEXT(A209,"yyyy-mm")</f>
        <v>2025-07</v>
      </c>
      <c r="F209" s="17" t="str">
        <f aca="false">"T"&amp;ROUNDUP(C209/3,0)</f>
        <v>T3</v>
      </c>
      <c r="G209" s="17" t="str">
        <f aca="false">INDEX({"Dom","Seg","Ter","Qua","Qui","Sex","Sáb"},WEEKDAY(A209))</f>
        <v>Dom</v>
      </c>
      <c r="H209" s="17" t="str">
        <f aca="false">IF(OR(WEEKDAY(A209)=1,WEEKDAY(A209)=7),"Sim","Não")</f>
        <v>Sim</v>
      </c>
    </row>
    <row r="210" customFormat="false" ht="15" hidden="false" customHeight="false" outlineLevel="0" collapsed="false">
      <c r="A210" s="21" t="n">
        <v>45866</v>
      </c>
      <c r="B210" s="17" t="n">
        <f aca="false">YEAR(A210)</f>
        <v>2025</v>
      </c>
      <c r="C210" s="17" t="n">
        <f aca="false">MONTH(A210)</f>
        <v>7</v>
      </c>
      <c r="D210" s="17" t="str">
        <f aca="false">INDEX({"Jan","Fev","Mar","Abr","Mai","Jun","Jul","Ago","Set","Out","Nov","Dez"},C210)</f>
        <v>Jul</v>
      </c>
      <c r="E210" s="17" t="str">
        <f aca="false">TEXT(A210,"yyyy-mm")</f>
        <v>2025-07</v>
      </c>
      <c r="F210" s="17" t="str">
        <f aca="false">"T"&amp;ROUNDUP(C210/3,0)</f>
        <v>T3</v>
      </c>
      <c r="G210" s="17" t="str">
        <f aca="false">INDEX({"Dom","Seg","Ter","Qua","Qui","Sex","Sáb"},WEEKDAY(A210))</f>
        <v>Seg</v>
      </c>
      <c r="H210" s="17" t="str">
        <f aca="false">IF(OR(WEEKDAY(A210)=1,WEEKDAY(A210)=7),"Sim","Não")</f>
        <v>Não</v>
      </c>
    </row>
    <row r="211" customFormat="false" ht="15" hidden="false" customHeight="false" outlineLevel="0" collapsed="false">
      <c r="A211" s="21" t="n">
        <v>45867</v>
      </c>
      <c r="B211" s="17" t="n">
        <f aca="false">YEAR(A211)</f>
        <v>2025</v>
      </c>
      <c r="C211" s="17" t="n">
        <f aca="false">MONTH(A211)</f>
        <v>7</v>
      </c>
      <c r="D211" s="17" t="str">
        <f aca="false">INDEX({"Jan","Fev","Mar","Abr","Mai","Jun","Jul","Ago","Set","Out","Nov","Dez"},C211)</f>
        <v>Jul</v>
      </c>
      <c r="E211" s="17" t="str">
        <f aca="false">TEXT(A211,"yyyy-mm")</f>
        <v>2025-07</v>
      </c>
      <c r="F211" s="17" t="str">
        <f aca="false">"T"&amp;ROUNDUP(C211/3,0)</f>
        <v>T3</v>
      </c>
      <c r="G211" s="17" t="str">
        <f aca="false">INDEX({"Dom","Seg","Ter","Qua","Qui","Sex","Sáb"},WEEKDAY(A211))</f>
        <v>Ter</v>
      </c>
      <c r="H211" s="17" t="str">
        <f aca="false">IF(OR(WEEKDAY(A211)=1,WEEKDAY(A211)=7),"Sim","Não")</f>
        <v>Não</v>
      </c>
    </row>
    <row r="212" customFormat="false" ht="15" hidden="false" customHeight="false" outlineLevel="0" collapsed="false">
      <c r="A212" s="21" t="n">
        <v>45868</v>
      </c>
      <c r="B212" s="17" t="n">
        <f aca="false">YEAR(A212)</f>
        <v>2025</v>
      </c>
      <c r="C212" s="17" t="n">
        <f aca="false">MONTH(A212)</f>
        <v>7</v>
      </c>
      <c r="D212" s="17" t="str">
        <f aca="false">INDEX({"Jan","Fev","Mar","Abr","Mai","Jun","Jul","Ago","Set","Out","Nov","Dez"},C212)</f>
        <v>Jul</v>
      </c>
      <c r="E212" s="17" t="str">
        <f aca="false">TEXT(A212,"yyyy-mm")</f>
        <v>2025-07</v>
      </c>
      <c r="F212" s="17" t="str">
        <f aca="false">"T"&amp;ROUNDUP(C212/3,0)</f>
        <v>T3</v>
      </c>
      <c r="G212" s="17" t="str">
        <f aca="false">INDEX({"Dom","Seg","Ter","Qua","Qui","Sex","Sáb"},WEEKDAY(A212))</f>
        <v>Qua</v>
      </c>
      <c r="H212" s="17" t="str">
        <f aca="false">IF(OR(WEEKDAY(A212)=1,WEEKDAY(A212)=7),"Sim","Não")</f>
        <v>Não</v>
      </c>
    </row>
    <row r="213" customFormat="false" ht="15" hidden="false" customHeight="false" outlineLevel="0" collapsed="false">
      <c r="A213" s="21" t="n">
        <v>45869</v>
      </c>
      <c r="B213" s="17" t="n">
        <f aca="false">YEAR(A213)</f>
        <v>2025</v>
      </c>
      <c r="C213" s="17" t="n">
        <f aca="false">MONTH(A213)</f>
        <v>7</v>
      </c>
      <c r="D213" s="17" t="str">
        <f aca="false">INDEX({"Jan","Fev","Mar","Abr","Mai","Jun","Jul","Ago","Set","Out","Nov","Dez"},C213)</f>
        <v>Jul</v>
      </c>
      <c r="E213" s="17" t="str">
        <f aca="false">TEXT(A213,"yyyy-mm")</f>
        <v>2025-07</v>
      </c>
      <c r="F213" s="17" t="str">
        <f aca="false">"T"&amp;ROUNDUP(C213/3,0)</f>
        <v>T3</v>
      </c>
      <c r="G213" s="17" t="str">
        <f aca="false">INDEX({"Dom","Seg","Ter","Qua","Qui","Sex","Sáb"},WEEKDAY(A213))</f>
        <v>Qui</v>
      </c>
      <c r="H213" s="17" t="str">
        <f aca="false">IF(OR(WEEKDAY(A213)=1,WEEKDAY(A213)=7),"Sim","Não")</f>
        <v>Não</v>
      </c>
    </row>
    <row r="214" customFormat="false" ht="15" hidden="false" customHeight="false" outlineLevel="0" collapsed="false">
      <c r="A214" s="21" t="n">
        <v>45870</v>
      </c>
      <c r="B214" s="17" t="n">
        <f aca="false">YEAR(A214)</f>
        <v>2025</v>
      </c>
      <c r="C214" s="17" t="n">
        <f aca="false">MONTH(A214)</f>
        <v>8</v>
      </c>
      <c r="D214" s="17" t="str">
        <f aca="false">INDEX({"Jan","Fev","Mar","Abr","Mai","Jun","Jul","Ago","Set","Out","Nov","Dez"},C214)</f>
        <v>Ago</v>
      </c>
      <c r="E214" s="17" t="str">
        <f aca="false">TEXT(A214,"yyyy-mm")</f>
        <v>2025-08</v>
      </c>
      <c r="F214" s="17" t="str">
        <f aca="false">"T"&amp;ROUNDUP(C214/3,0)</f>
        <v>T3</v>
      </c>
      <c r="G214" s="17" t="str">
        <f aca="false">INDEX({"Dom","Seg","Ter","Qua","Qui","Sex","Sáb"},WEEKDAY(A214))</f>
        <v>Sex</v>
      </c>
      <c r="H214" s="17" t="str">
        <f aca="false">IF(OR(WEEKDAY(A214)=1,WEEKDAY(A214)=7),"Sim","Não")</f>
        <v>Não</v>
      </c>
    </row>
    <row r="215" customFormat="false" ht="15" hidden="false" customHeight="false" outlineLevel="0" collapsed="false">
      <c r="A215" s="21" t="n">
        <v>45871</v>
      </c>
      <c r="B215" s="17" t="n">
        <f aca="false">YEAR(A215)</f>
        <v>2025</v>
      </c>
      <c r="C215" s="17" t="n">
        <f aca="false">MONTH(A215)</f>
        <v>8</v>
      </c>
      <c r="D215" s="17" t="str">
        <f aca="false">INDEX({"Jan","Fev","Mar","Abr","Mai","Jun","Jul","Ago","Set","Out","Nov","Dez"},C215)</f>
        <v>Ago</v>
      </c>
      <c r="E215" s="17" t="str">
        <f aca="false">TEXT(A215,"yyyy-mm")</f>
        <v>2025-08</v>
      </c>
      <c r="F215" s="17" t="str">
        <f aca="false">"T"&amp;ROUNDUP(C215/3,0)</f>
        <v>T3</v>
      </c>
      <c r="G215" s="17" t="str">
        <f aca="false">INDEX({"Dom","Seg","Ter","Qua","Qui","Sex","Sáb"},WEEKDAY(A215))</f>
        <v>Sáb</v>
      </c>
      <c r="H215" s="17" t="str">
        <f aca="false">IF(OR(WEEKDAY(A215)=1,WEEKDAY(A215)=7),"Sim","Não")</f>
        <v>Sim</v>
      </c>
    </row>
    <row r="216" customFormat="false" ht="15" hidden="false" customHeight="false" outlineLevel="0" collapsed="false">
      <c r="A216" s="21" t="n">
        <v>45872</v>
      </c>
      <c r="B216" s="17" t="n">
        <f aca="false">YEAR(A216)</f>
        <v>2025</v>
      </c>
      <c r="C216" s="17" t="n">
        <f aca="false">MONTH(A216)</f>
        <v>8</v>
      </c>
      <c r="D216" s="17" t="str">
        <f aca="false">INDEX({"Jan","Fev","Mar","Abr","Mai","Jun","Jul","Ago","Set","Out","Nov","Dez"},C216)</f>
        <v>Ago</v>
      </c>
      <c r="E216" s="17" t="str">
        <f aca="false">TEXT(A216,"yyyy-mm")</f>
        <v>2025-08</v>
      </c>
      <c r="F216" s="17" t="str">
        <f aca="false">"T"&amp;ROUNDUP(C216/3,0)</f>
        <v>T3</v>
      </c>
      <c r="G216" s="17" t="str">
        <f aca="false">INDEX({"Dom","Seg","Ter","Qua","Qui","Sex","Sáb"},WEEKDAY(A216))</f>
        <v>Dom</v>
      </c>
      <c r="H216" s="17" t="str">
        <f aca="false">IF(OR(WEEKDAY(A216)=1,WEEKDAY(A216)=7),"Sim","Não")</f>
        <v>Sim</v>
      </c>
    </row>
    <row r="217" customFormat="false" ht="15" hidden="false" customHeight="false" outlineLevel="0" collapsed="false">
      <c r="A217" s="21" t="n">
        <v>45873</v>
      </c>
      <c r="B217" s="17" t="n">
        <f aca="false">YEAR(A217)</f>
        <v>2025</v>
      </c>
      <c r="C217" s="17" t="n">
        <f aca="false">MONTH(A217)</f>
        <v>8</v>
      </c>
      <c r="D217" s="17" t="str">
        <f aca="false">INDEX({"Jan","Fev","Mar","Abr","Mai","Jun","Jul","Ago","Set","Out","Nov","Dez"},C217)</f>
        <v>Ago</v>
      </c>
      <c r="E217" s="17" t="str">
        <f aca="false">TEXT(A217,"yyyy-mm")</f>
        <v>2025-08</v>
      </c>
      <c r="F217" s="17" t="str">
        <f aca="false">"T"&amp;ROUNDUP(C217/3,0)</f>
        <v>T3</v>
      </c>
      <c r="G217" s="17" t="str">
        <f aca="false">INDEX({"Dom","Seg","Ter","Qua","Qui","Sex","Sáb"},WEEKDAY(A217))</f>
        <v>Seg</v>
      </c>
      <c r="H217" s="17" t="str">
        <f aca="false">IF(OR(WEEKDAY(A217)=1,WEEKDAY(A217)=7),"Sim","Não")</f>
        <v>Não</v>
      </c>
    </row>
    <row r="218" customFormat="false" ht="15" hidden="false" customHeight="false" outlineLevel="0" collapsed="false">
      <c r="A218" s="21" t="n">
        <v>45874</v>
      </c>
      <c r="B218" s="17" t="n">
        <f aca="false">YEAR(A218)</f>
        <v>2025</v>
      </c>
      <c r="C218" s="17" t="n">
        <f aca="false">MONTH(A218)</f>
        <v>8</v>
      </c>
      <c r="D218" s="17" t="str">
        <f aca="false">INDEX({"Jan","Fev","Mar","Abr","Mai","Jun","Jul","Ago","Set","Out","Nov","Dez"},C218)</f>
        <v>Ago</v>
      </c>
      <c r="E218" s="17" t="str">
        <f aca="false">TEXT(A218,"yyyy-mm")</f>
        <v>2025-08</v>
      </c>
      <c r="F218" s="17" t="str">
        <f aca="false">"T"&amp;ROUNDUP(C218/3,0)</f>
        <v>T3</v>
      </c>
      <c r="G218" s="17" t="str">
        <f aca="false">INDEX({"Dom","Seg","Ter","Qua","Qui","Sex","Sáb"},WEEKDAY(A218))</f>
        <v>Ter</v>
      </c>
      <c r="H218" s="17" t="str">
        <f aca="false">IF(OR(WEEKDAY(A218)=1,WEEKDAY(A218)=7),"Sim","Não")</f>
        <v>Não</v>
      </c>
    </row>
    <row r="219" customFormat="false" ht="15" hidden="false" customHeight="false" outlineLevel="0" collapsed="false">
      <c r="A219" s="21" t="n">
        <v>45875</v>
      </c>
      <c r="B219" s="17" t="n">
        <f aca="false">YEAR(A219)</f>
        <v>2025</v>
      </c>
      <c r="C219" s="17" t="n">
        <f aca="false">MONTH(A219)</f>
        <v>8</v>
      </c>
      <c r="D219" s="17" t="str">
        <f aca="false">INDEX({"Jan","Fev","Mar","Abr","Mai","Jun","Jul","Ago","Set","Out","Nov","Dez"},C219)</f>
        <v>Ago</v>
      </c>
      <c r="E219" s="17" t="str">
        <f aca="false">TEXT(A219,"yyyy-mm")</f>
        <v>2025-08</v>
      </c>
      <c r="F219" s="17" t="str">
        <f aca="false">"T"&amp;ROUNDUP(C219/3,0)</f>
        <v>T3</v>
      </c>
      <c r="G219" s="17" t="str">
        <f aca="false">INDEX({"Dom","Seg","Ter","Qua","Qui","Sex","Sáb"},WEEKDAY(A219))</f>
        <v>Qua</v>
      </c>
      <c r="H219" s="17" t="str">
        <f aca="false">IF(OR(WEEKDAY(A219)=1,WEEKDAY(A219)=7),"Sim","Não")</f>
        <v>Não</v>
      </c>
    </row>
    <row r="220" customFormat="false" ht="15" hidden="false" customHeight="false" outlineLevel="0" collapsed="false">
      <c r="A220" s="21" t="n">
        <v>45876</v>
      </c>
      <c r="B220" s="17" t="n">
        <f aca="false">YEAR(A220)</f>
        <v>2025</v>
      </c>
      <c r="C220" s="17" t="n">
        <f aca="false">MONTH(A220)</f>
        <v>8</v>
      </c>
      <c r="D220" s="17" t="str">
        <f aca="false">INDEX({"Jan","Fev","Mar","Abr","Mai","Jun","Jul","Ago","Set","Out","Nov","Dez"},C220)</f>
        <v>Ago</v>
      </c>
      <c r="E220" s="17" t="str">
        <f aca="false">TEXT(A220,"yyyy-mm")</f>
        <v>2025-08</v>
      </c>
      <c r="F220" s="17" t="str">
        <f aca="false">"T"&amp;ROUNDUP(C220/3,0)</f>
        <v>T3</v>
      </c>
      <c r="G220" s="17" t="str">
        <f aca="false">INDEX({"Dom","Seg","Ter","Qua","Qui","Sex","Sáb"},WEEKDAY(A220))</f>
        <v>Qui</v>
      </c>
      <c r="H220" s="17" t="str">
        <f aca="false">IF(OR(WEEKDAY(A220)=1,WEEKDAY(A220)=7),"Sim","Não")</f>
        <v>Não</v>
      </c>
    </row>
    <row r="221" customFormat="false" ht="15" hidden="false" customHeight="false" outlineLevel="0" collapsed="false">
      <c r="A221" s="21" t="n">
        <v>45877</v>
      </c>
      <c r="B221" s="17" t="n">
        <f aca="false">YEAR(A221)</f>
        <v>2025</v>
      </c>
      <c r="C221" s="17" t="n">
        <f aca="false">MONTH(A221)</f>
        <v>8</v>
      </c>
      <c r="D221" s="17" t="str">
        <f aca="false">INDEX({"Jan","Fev","Mar","Abr","Mai","Jun","Jul","Ago","Set","Out","Nov","Dez"},C221)</f>
        <v>Ago</v>
      </c>
      <c r="E221" s="17" t="str">
        <f aca="false">TEXT(A221,"yyyy-mm")</f>
        <v>2025-08</v>
      </c>
      <c r="F221" s="17" t="str">
        <f aca="false">"T"&amp;ROUNDUP(C221/3,0)</f>
        <v>T3</v>
      </c>
      <c r="G221" s="17" t="str">
        <f aca="false">INDEX({"Dom","Seg","Ter","Qua","Qui","Sex","Sáb"},WEEKDAY(A221))</f>
        <v>Sex</v>
      </c>
      <c r="H221" s="17" t="str">
        <f aca="false">IF(OR(WEEKDAY(A221)=1,WEEKDAY(A221)=7),"Sim","Não")</f>
        <v>Não</v>
      </c>
    </row>
    <row r="222" customFormat="false" ht="15" hidden="false" customHeight="false" outlineLevel="0" collapsed="false">
      <c r="A222" s="21" t="n">
        <v>45878</v>
      </c>
      <c r="B222" s="17" t="n">
        <f aca="false">YEAR(A222)</f>
        <v>2025</v>
      </c>
      <c r="C222" s="17" t="n">
        <f aca="false">MONTH(A222)</f>
        <v>8</v>
      </c>
      <c r="D222" s="17" t="str">
        <f aca="false">INDEX({"Jan","Fev","Mar","Abr","Mai","Jun","Jul","Ago","Set","Out","Nov","Dez"},C222)</f>
        <v>Ago</v>
      </c>
      <c r="E222" s="17" t="str">
        <f aca="false">TEXT(A222,"yyyy-mm")</f>
        <v>2025-08</v>
      </c>
      <c r="F222" s="17" t="str">
        <f aca="false">"T"&amp;ROUNDUP(C222/3,0)</f>
        <v>T3</v>
      </c>
      <c r="G222" s="17" t="str">
        <f aca="false">INDEX({"Dom","Seg","Ter","Qua","Qui","Sex","Sáb"},WEEKDAY(A222))</f>
        <v>Sáb</v>
      </c>
      <c r="H222" s="17" t="str">
        <f aca="false">IF(OR(WEEKDAY(A222)=1,WEEKDAY(A222)=7),"Sim","Não")</f>
        <v>Sim</v>
      </c>
    </row>
    <row r="223" customFormat="false" ht="15" hidden="false" customHeight="false" outlineLevel="0" collapsed="false">
      <c r="A223" s="21" t="n">
        <v>45879</v>
      </c>
      <c r="B223" s="17" t="n">
        <f aca="false">YEAR(A223)</f>
        <v>2025</v>
      </c>
      <c r="C223" s="17" t="n">
        <f aca="false">MONTH(A223)</f>
        <v>8</v>
      </c>
      <c r="D223" s="17" t="str">
        <f aca="false">INDEX({"Jan","Fev","Mar","Abr","Mai","Jun","Jul","Ago","Set","Out","Nov","Dez"},C223)</f>
        <v>Ago</v>
      </c>
      <c r="E223" s="17" t="str">
        <f aca="false">TEXT(A223,"yyyy-mm")</f>
        <v>2025-08</v>
      </c>
      <c r="F223" s="17" t="str">
        <f aca="false">"T"&amp;ROUNDUP(C223/3,0)</f>
        <v>T3</v>
      </c>
      <c r="G223" s="17" t="str">
        <f aca="false">INDEX({"Dom","Seg","Ter","Qua","Qui","Sex","Sáb"},WEEKDAY(A223))</f>
        <v>Dom</v>
      </c>
      <c r="H223" s="17" t="str">
        <f aca="false">IF(OR(WEEKDAY(A223)=1,WEEKDAY(A223)=7),"Sim","Não")</f>
        <v>Sim</v>
      </c>
    </row>
    <row r="224" customFormat="false" ht="15" hidden="false" customHeight="false" outlineLevel="0" collapsed="false">
      <c r="A224" s="21" t="n">
        <v>45880</v>
      </c>
      <c r="B224" s="17" t="n">
        <f aca="false">YEAR(A224)</f>
        <v>2025</v>
      </c>
      <c r="C224" s="17" t="n">
        <f aca="false">MONTH(A224)</f>
        <v>8</v>
      </c>
      <c r="D224" s="17" t="str">
        <f aca="false">INDEX({"Jan","Fev","Mar","Abr","Mai","Jun","Jul","Ago","Set","Out","Nov","Dez"},C224)</f>
        <v>Ago</v>
      </c>
      <c r="E224" s="17" t="str">
        <f aca="false">TEXT(A224,"yyyy-mm")</f>
        <v>2025-08</v>
      </c>
      <c r="F224" s="17" t="str">
        <f aca="false">"T"&amp;ROUNDUP(C224/3,0)</f>
        <v>T3</v>
      </c>
      <c r="G224" s="17" t="str">
        <f aca="false">INDEX({"Dom","Seg","Ter","Qua","Qui","Sex","Sáb"},WEEKDAY(A224))</f>
        <v>Seg</v>
      </c>
      <c r="H224" s="17" t="str">
        <f aca="false">IF(OR(WEEKDAY(A224)=1,WEEKDAY(A224)=7),"Sim","Não")</f>
        <v>Não</v>
      </c>
    </row>
    <row r="225" customFormat="false" ht="15" hidden="false" customHeight="false" outlineLevel="0" collapsed="false">
      <c r="A225" s="21" t="n">
        <v>45881</v>
      </c>
      <c r="B225" s="17" t="n">
        <f aca="false">YEAR(A225)</f>
        <v>2025</v>
      </c>
      <c r="C225" s="17" t="n">
        <f aca="false">MONTH(A225)</f>
        <v>8</v>
      </c>
      <c r="D225" s="17" t="str">
        <f aca="false">INDEX({"Jan","Fev","Mar","Abr","Mai","Jun","Jul","Ago","Set","Out","Nov","Dez"},C225)</f>
        <v>Ago</v>
      </c>
      <c r="E225" s="17" t="str">
        <f aca="false">TEXT(A225,"yyyy-mm")</f>
        <v>2025-08</v>
      </c>
      <c r="F225" s="17" t="str">
        <f aca="false">"T"&amp;ROUNDUP(C225/3,0)</f>
        <v>T3</v>
      </c>
      <c r="G225" s="17" t="str">
        <f aca="false">INDEX({"Dom","Seg","Ter","Qua","Qui","Sex","Sáb"},WEEKDAY(A225))</f>
        <v>Ter</v>
      </c>
      <c r="H225" s="17" t="str">
        <f aca="false">IF(OR(WEEKDAY(A225)=1,WEEKDAY(A225)=7),"Sim","Não")</f>
        <v>Não</v>
      </c>
    </row>
    <row r="226" customFormat="false" ht="15" hidden="false" customHeight="false" outlineLevel="0" collapsed="false">
      <c r="A226" s="21" t="n">
        <v>45882</v>
      </c>
      <c r="B226" s="17" t="n">
        <f aca="false">YEAR(A226)</f>
        <v>2025</v>
      </c>
      <c r="C226" s="17" t="n">
        <f aca="false">MONTH(A226)</f>
        <v>8</v>
      </c>
      <c r="D226" s="17" t="str">
        <f aca="false">INDEX({"Jan","Fev","Mar","Abr","Mai","Jun","Jul","Ago","Set","Out","Nov","Dez"},C226)</f>
        <v>Ago</v>
      </c>
      <c r="E226" s="17" t="str">
        <f aca="false">TEXT(A226,"yyyy-mm")</f>
        <v>2025-08</v>
      </c>
      <c r="F226" s="17" t="str">
        <f aca="false">"T"&amp;ROUNDUP(C226/3,0)</f>
        <v>T3</v>
      </c>
      <c r="G226" s="17" t="str">
        <f aca="false">INDEX({"Dom","Seg","Ter","Qua","Qui","Sex","Sáb"},WEEKDAY(A226))</f>
        <v>Qua</v>
      </c>
      <c r="H226" s="17" t="str">
        <f aca="false">IF(OR(WEEKDAY(A226)=1,WEEKDAY(A226)=7),"Sim","Não")</f>
        <v>Não</v>
      </c>
    </row>
    <row r="227" customFormat="false" ht="15" hidden="false" customHeight="false" outlineLevel="0" collapsed="false">
      <c r="A227" s="21" t="n">
        <v>45883</v>
      </c>
      <c r="B227" s="17" t="n">
        <f aca="false">YEAR(A227)</f>
        <v>2025</v>
      </c>
      <c r="C227" s="17" t="n">
        <f aca="false">MONTH(A227)</f>
        <v>8</v>
      </c>
      <c r="D227" s="17" t="str">
        <f aca="false">INDEX({"Jan","Fev","Mar","Abr","Mai","Jun","Jul","Ago","Set","Out","Nov","Dez"},C227)</f>
        <v>Ago</v>
      </c>
      <c r="E227" s="17" t="str">
        <f aca="false">TEXT(A227,"yyyy-mm")</f>
        <v>2025-08</v>
      </c>
      <c r="F227" s="17" t="str">
        <f aca="false">"T"&amp;ROUNDUP(C227/3,0)</f>
        <v>T3</v>
      </c>
      <c r="G227" s="17" t="str">
        <f aca="false">INDEX({"Dom","Seg","Ter","Qua","Qui","Sex","Sáb"},WEEKDAY(A227))</f>
        <v>Qui</v>
      </c>
      <c r="H227" s="17" t="str">
        <f aca="false">IF(OR(WEEKDAY(A227)=1,WEEKDAY(A227)=7),"Sim","Não")</f>
        <v>Não</v>
      </c>
    </row>
    <row r="228" customFormat="false" ht="15" hidden="false" customHeight="false" outlineLevel="0" collapsed="false">
      <c r="A228" s="21" t="n">
        <v>45884</v>
      </c>
      <c r="B228" s="17" t="n">
        <f aca="false">YEAR(A228)</f>
        <v>2025</v>
      </c>
      <c r="C228" s="17" t="n">
        <f aca="false">MONTH(A228)</f>
        <v>8</v>
      </c>
      <c r="D228" s="17" t="str">
        <f aca="false">INDEX({"Jan","Fev","Mar","Abr","Mai","Jun","Jul","Ago","Set","Out","Nov","Dez"},C228)</f>
        <v>Ago</v>
      </c>
      <c r="E228" s="17" t="str">
        <f aca="false">TEXT(A228,"yyyy-mm")</f>
        <v>2025-08</v>
      </c>
      <c r="F228" s="17" t="str">
        <f aca="false">"T"&amp;ROUNDUP(C228/3,0)</f>
        <v>T3</v>
      </c>
      <c r="G228" s="17" t="str">
        <f aca="false">INDEX({"Dom","Seg","Ter","Qua","Qui","Sex","Sáb"},WEEKDAY(A228))</f>
        <v>Sex</v>
      </c>
      <c r="H228" s="17" t="str">
        <f aca="false">IF(OR(WEEKDAY(A228)=1,WEEKDAY(A228)=7),"Sim","Não")</f>
        <v>Não</v>
      </c>
    </row>
    <row r="229" customFormat="false" ht="15" hidden="false" customHeight="false" outlineLevel="0" collapsed="false">
      <c r="A229" s="21" t="n">
        <v>45885</v>
      </c>
      <c r="B229" s="17" t="n">
        <f aca="false">YEAR(A229)</f>
        <v>2025</v>
      </c>
      <c r="C229" s="17" t="n">
        <f aca="false">MONTH(A229)</f>
        <v>8</v>
      </c>
      <c r="D229" s="17" t="str">
        <f aca="false">INDEX({"Jan","Fev","Mar","Abr","Mai","Jun","Jul","Ago","Set","Out","Nov","Dez"},C229)</f>
        <v>Ago</v>
      </c>
      <c r="E229" s="17" t="str">
        <f aca="false">TEXT(A229,"yyyy-mm")</f>
        <v>2025-08</v>
      </c>
      <c r="F229" s="17" t="str">
        <f aca="false">"T"&amp;ROUNDUP(C229/3,0)</f>
        <v>T3</v>
      </c>
      <c r="G229" s="17" t="str">
        <f aca="false">INDEX({"Dom","Seg","Ter","Qua","Qui","Sex","Sáb"},WEEKDAY(A229))</f>
        <v>Sáb</v>
      </c>
      <c r="H229" s="17" t="str">
        <f aca="false">IF(OR(WEEKDAY(A229)=1,WEEKDAY(A229)=7),"Sim","Não")</f>
        <v>Sim</v>
      </c>
    </row>
    <row r="230" customFormat="false" ht="15" hidden="false" customHeight="false" outlineLevel="0" collapsed="false">
      <c r="A230" s="21" t="n">
        <v>45886</v>
      </c>
      <c r="B230" s="17" t="n">
        <f aca="false">YEAR(A230)</f>
        <v>2025</v>
      </c>
      <c r="C230" s="17" t="n">
        <f aca="false">MONTH(A230)</f>
        <v>8</v>
      </c>
      <c r="D230" s="17" t="str">
        <f aca="false">INDEX({"Jan","Fev","Mar","Abr","Mai","Jun","Jul","Ago","Set","Out","Nov","Dez"},C230)</f>
        <v>Ago</v>
      </c>
      <c r="E230" s="17" t="str">
        <f aca="false">TEXT(A230,"yyyy-mm")</f>
        <v>2025-08</v>
      </c>
      <c r="F230" s="17" t="str">
        <f aca="false">"T"&amp;ROUNDUP(C230/3,0)</f>
        <v>T3</v>
      </c>
      <c r="G230" s="17" t="str">
        <f aca="false">INDEX({"Dom","Seg","Ter","Qua","Qui","Sex","Sáb"},WEEKDAY(A230))</f>
        <v>Dom</v>
      </c>
      <c r="H230" s="17" t="str">
        <f aca="false">IF(OR(WEEKDAY(A230)=1,WEEKDAY(A230)=7),"Sim","Não")</f>
        <v>Sim</v>
      </c>
    </row>
    <row r="231" customFormat="false" ht="15" hidden="false" customHeight="false" outlineLevel="0" collapsed="false">
      <c r="A231" s="21" t="n">
        <v>45887</v>
      </c>
      <c r="B231" s="17" t="n">
        <f aca="false">YEAR(A231)</f>
        <v>2025</v>
      </c>
      <c r="C231" s="17" t="n">
        <f aca="false">MONTH(A231)</f>
        <v>8</v>
      </c>
      <c r="D231" s="17" t="str">
        <f aca="false">INDEX({"Jan","Fev","Mar","Abr","Mai","Jun","Jul","Ago","Set","Out","Nov","Dez"},C231)</f>
        <v>Ago</v>
      </c>
      <c r="E231" s="17" t="str">
        <f aca="false">TEXT(A231,"yyyy-mm")</f>
        <v>2025-08</v>
      </c>
      <c r="F231" s="17" t="str">
        <f aca="false">"T"&amp;ROUNDUP(C231/3,0)</f>
        <v>T3</v>
      </c>
      <c r="G231" s="17" t="str">
        <f aca="false">INDEX({"Dom","Seg","Ter","Qua","Qui","Sex","Sáb"},WEEKDAY(A231))</f>
        <v>Seg</v>
      </c>
      <c r="H231" s="17" t="str">
        <f aca="false">IF(OR(WEEKDAY(A231)=1,WEEKDAY(A231)=7),"Sim","Não")</f>
        <v>Não</v>
      </c>
    </row>
    <row r="232" customFormat="false" ht="15" hidden="false" customHeight="false" outlineLevel="0" collapsed="false">
      <c r="A232" s="21" t="n">
        <v>45888</v>
      </c>
      <c r="B232" s="17" t="n">
        <f aca="false">YEAR(A232)</f>
        <v>2025</v>
      </c>
      <c r="C232" s="17" t="n">
        <f aca="false">MONTH(A232)</f>
        <v>8</v>
      </c>
      <c r="D232" s="17" t="str">
        <f aca="false">INDEX({"Jan","Fev","Mar","Abr","Mai","Jun","Jul","Ago","Set","Out","Nov","Dez"},C232)</f>
        <v>Ago</v>
      </c>
      <c r="E232" s="17" t="str">
        <f aca="false">TEXT(A232,"yyyy-mm")</f>
        <v>2025-08</v>
      </c>
      <c r="F232" s="17" t="str">
        <f aca="false">"T"&amp;ROUNDUP(C232/3,0)</f>
        <v>T3</v>
      </c>
      <c r="G232" s="17" t="str">
        <f aca="false">INDEX({"Dom","Seg","Ter","Qua","Qui","Sex","Sáb"},WEEKDAY(A232))</f>
        <v>Ter</v>
      </c>
      <c r="H232" s="17" t="str">
        <f aca="false">IF(OR(WEEKDAY(A232)=1,WEEKDAY(A232)=7),"Sim","Não")</f>
        <v>Não</v>
      </c>
    </row>
    <row r="233" customFormat="false" ht="15" hidden="false" customHeight="false" outlineLevel="0" collapsed="false">
      <c r="A233" s="21" t="n">
        <v>45889</v>
      </c>
      <c r="B233" s="17" t="n">
        <f aca="false">YEAR(A233)</f>
        <v>2025</v>
      </c>
      <c r="C233" s="17" t="n">
        <f aca="false">MONTH(A233)</f>
        <v>8</v>
      </c>
      <c r="D233" s="17" t="str">
        <f aca="false">INDEX({"Jan","Fev","Mar","Abr","Mai","Jun","Jul","Ago","Set","Out","Nov","Dez"},C233)</f>
        <v>Ago</v>
      </c>
      <c r="E233" s="17" t="str">
        <f aca="false">TEXT(A233,"yyyy-mm")</f>
        <v>2025-08</v>
      </c>
      <c r="F233" s="17" t="str">
        <f aca="false">"T"&amp;ROUNDUP(C233/3,0)</f>
        <v>T3</v>
      </c>
      <c r="G233" s="17" t="str">
        <f aca="false">INDEX({"Dom","Seg","Ter","Qua","Qui","Sex","Sáb"},WEEKDAY(A233))</f>
        <v>Qua</v>
      </c>
      <c r="H233" s="17" t="str">
        <f aca="false">IF(OR(WEEKDAY(A233)=1,WEEKDAY(A233)=7),"Sim","Não")</f>
        <v>Não</v>
      </c>
    </row>
    <row r="234" customFormat="false" ht="15" hidden="false" customHeight="false" outlineLevel="0" collapsed="false">
      <c r="A234" s="21" t="n">
        <v>45890</v>
      </c>
      <c r="B234" s="17" t="n">
        <f aca="false">YEAR(A234)</f>
        <v>2025</v>
      </c>
      <c r="C234" s="17" t="n">
        <f aca="false">MONTH(A234)</f>
        <v>8</v>
      </c>
      <c r="D234" s="17" t="str">
        <f aca="false">INDEX({"Jan","Fev","Mar","Abr","Mai","Jun","Jul","Ago","Set","Out","Nov","Dez"},C234)</f>
        <v>Ago</v>
      </c>
      <c r="E234" s="17" t="str">
        <f aca="false">TEXT(A234,"yyyy-mm")</f>
        <v>2025-08</v>
      </c>
      <c r="F234" s="17" t="str">
        <f aca="false">"T"&amp;ROUNDUP(C234/3,0)</f>
        <v>T3</v>
      </c>
      <c r="G234" s="17" t="str">
        <f aca="false">INDEX({"Dom","Seg","Ter","Qua","Qui","Sex","Sáb"},WEEKDAY(A234))</f>
        <v>Qui</v>
      </c>
      <c r="H234" s="17" t="str">
        <f aca="false">IF(OR(WEEKDAY(A234)=1,WEEKDAY(A234)=7),"Sim","Não")</f>
        <v>Não</v>
      </c>
    </row>
    <row r="235" customFormat="false" ht="15" hidden="false" customHeight="false" outlineLevel="0" collapsed="false">
      <c r="A235" s="21" t="n">
        <v>45891</v>
      </c>
      <c r="B235" s="17" t="n">
        <f aca="false">YEAR(A235)</f>
        <v>2025</v>
      </c>
      <c r="C235" s="17" t="n">
        <f aca="false">MONTH(A235)</f>
        <v>8</v>
      </c>
      <c r="D235" s="17" t="str">
        <f aca="false">INDEX({"Jan","Fev","Mar","Abr","Mai","Jun","Jul","Ago","Set","Out","Nov","Dez"},C235)</f>
        <v>Ago</v>
      </c>
      <c r="E235" s="17" t="str">
        <f aca="false">TEXT(A235,"yyyy-mm")</f>
        <v>2025-08</v>
      </c>
      <c r="F235" s="17" t="str">
        <f aca="false">"T"&amp;ROUNDUP(C235/3,0)</f>
        <v>T3</v>
      </c>
      <c r="G235" s="17" t="str">
        <f aca="false">INDEX({"Dom","Seg","Ter","Qua","Qui","Sex","Sáb"},WEEKDAY(A235))</f>
        <v>Sex</v>
      </c>
      <c r="H235" s="17" t="str">
        <f aca="false">IF(OR(WEEKDAY(A235)=1,WEEKDAY(A235)=7),"Sim","Não")</f>
        <v>Não</v>
      </c>
    </row>
    <row r="236" customFormat="false" ht="15" hidden="false" customHeight="false" outlineLevel="0" collapsed="false">
      <c r="A236" s="21" t="n">
        <v>45892</v>
      </c>
      <c r="B236" s="17" t="n">
        <f aca="false">YEAR(A236)</f>
        <v>2025</v>
      </c>
      <c r="C236" s="17" t="n">
        <f aca="false">MONTH(A236)</f>
        <v>8</v>
      </c>
      <c r="D236" s="17" t="str">
        <f aca="false">INDEX({"Jan","Fev","Mar","Abr","Mai","Jun","Jul","Ago","Set","Out","Nov","Dez"},C236)</f>
        <v>Ago</v>
      </c>
      <c r="E236" s="17" t="str">
        <f aca="false">TEXT(A236,"yyyy-mm")</f>
        <v>2025-08</v>
      </c>
      <c r="F236" s="17" t="str">
        <f aca="false">"T"&amp;ROUNDUP(C236/3,0)</f>
        <v>T3</v>
      </c>
      <c r="G236" s="17" t="str">
        <f aca="false">INDEX({"Dom","Seg","Ter","Qua","Qui","Sex","Sáb"},WEEKDAY(A236))</f>
        <v>Sáb</v>
      </c>
      <c r="H236" s="17" t="str">
        <f aca="false">IF(OR(WEEKDAY(A236)=1,WEEKDAY(A236)=7),"Sim","Não")</f>
        <v>Sim</v>
      </c>
    </row>
    <row r="237" customFormat="false" ht="15" hidden="false" customHeight="false" outlineLevel="0" collapsed="false">
      <c r="A237" s="21" t="n">
        <v>45893</v>
      </c>
      <c r="B237" s="17" t="n">
        <f aca="false">YEAR(A237)</f>
        <v>2025</v>
      </c>
      <c r="C237" s="17" t="n">
        <f aca="false">MONTH(A237)</f>
        <v>8</v>
      </c>
      <c r="D237" s="17" t="str">
        <f aca="false">INDEX({"Jan","Fev","Mar","Abr","Mai","Jun","Jul","Ago","Set","Out","Nov","Dez"},C237)</f>
        <v>Ago</v>
      </c>
      <c r="E237" s="17" t="str">
        <f aca="false">TEXT(A237,"yyyy-mm")</f>
        <v>2025-08</v>
      </c>
      <c r="F237" s="17" t="str">
        <f aca="false">"T"&amp;ROUNDUP(C237/3,0)</f>
        <v>T3</v>
      </c>
      <c r="G237" s="17" t="str">
        <f aca="false">INDEX({"Dom","Seg","Ter","Qua","Qui","Sex","Sáb"},WEEKDAY(A237))</f>
        <v>Dom</v>
      </c>
      <c r="H237" s="17" t="str">
        <f aca="false">IF(OR(WEEKDAY(A237)=1,WEEKDAY(A237)=7),"Sim","Não")</f>
        <v>Sim</v>
      </c>
    </row>
    <row r="238" customFormat="false" ht="15" hidden="false" customHeight="false" outlineLevel="0" collapsed="false">
      <c r="A238" s="21" t="n">
        <v>45894</v>
      </c>
      <c r="B238" s="17" t="n">
        <f aca="false">YEAR(A238)</f>
        <v>2025</v>
      </c>
      <c r="C238" s="17" t="n">
        <f aca="false">MONTH(A238)</f>
        <v>8</v>
      </c>
      <c r="D238" s="17" t="str">
        <f aca="false">INDEX({"Jan","Fev","Mar","Abr","Mai","Jun","Jul","Ago","Set","Out","Nov","Dez"},C238)</f>
        <v>Ago</v>
      </c>
      <c r="E238" s="17" t="str">
        <f aca="false">TEXT(A238,"yyyy-mm")</f>
        <v>2025-08</v>
      </c>
      <c r="F238" s="17" t="str">
        <f aca="false">"T"&amp;ROUNDUP(C238/3,0)</f>
        <v>T3</v>
      </c>
      <c r="G238" s="17" t="str">
        <f aca="false">INDEX({"Dom","Seg","Ter","Qua","Qui","Sex","Sáb"},WEEKDAY(A238))</f>
        <v>Seg</v>
      </c>
      <c r="H238" s="17" t="str">
        <f aca="false">IF(OR(WEEKDAY(A238)=1,WEEKDAY(A238)=7),"Sim","Não")</f>
        <v>Não</v>
      </c>
    </row>
    <row r="239" customFormat="false" ht="15" hidden="false" customHeight="false" outlineLevel="0" collapsed="false">
      <c r="A239" s="21" t="n">
        <v>45895</v>
      </c>
      <c r="B239" s="17" t="n">
        <f aca="false">YEAR(A239)</f>
        <v>2025</v>
      </c>
      <c r="C239" s="17" t="n">
        <f aca="false">MONTH(A239)</f>
        <v>8</v>
      </c>
      <c r="D239" s="17" t="str">
        <f aca="false">INDEX({"Jan","Fev","Mar","Abr","Mai","Jun","Jul","Ago","Set","Out","Nov","Dez"},C239)</f>
        <v>Ago</v>
      </c>
      <c r="E239" s="17" t="str">
        <f aca="false">TEXT(A239,"yyyy-mm")</f>
        <v>2025-08</v>
      </c>
      <c r="F239" s="17" t="str">
        <f aca="false">"T"&amp;ROUNDUP(C239/3,0)</f>
        <v>T3</v>
      </c>
      <c r="G239" s="17" t="str">
        <f aca="false">INDEX({"Dom","Seg","Ter","Qua","Qui","Sex","Sáb"},WEEKDAY(A239))</f>
        <v>Ter</v>
      </c>
      <c r="H239" s="17" t="str">
        <f aca="false">IF(OR(WEEKDAY(A239)=1,WEEKDAY(A239)=7),"Sim","Não")</f>
        <v>Não</v>
      </c>
    </row>
    <row r="240" customFormat="false" ht="15" hidden="false" customHeight="false" outlineLevel="0" collapsed="false">
      <c r="A240" s="21" t="n">
        <v>45896</v>
      </c>
      <c r="B240" s="17" t="n">
        <f aca="false">YEAR(A240)</f>
        <v>2025</v>
      </c>
      <c r="C240" s="17" t="n">
        <f aca="false">MONTH(A240)</f>
        <v>8</v>
      </c>
      <c r="D240" s="17" t="str">
        <f aca="false">INDEX({"Jan","Fev","Mar","Abr","Mai","Jun","Jul","Ago","Set","Out","Nov","Dez"},C240)</f>
        <v>Ago</v>
      </c>
      <c r="E240" s="17" t="str">
        <f aca="false">TEXT(A240,"yyyy-mm")</f>
        <v>2025-08</v>
      </c>
      <c r="F240" s="17" t="str">
        <f aca="false">"T"&amp;ROUNDUP(C240/3,0)</f>
        <v>T3</v>
      </c>
      <c r="G240" s="17" t="str">
        <f aca="false">INDEX({"Dom","Seg","Ter","Qua","Qui","Sex","Sáb"},WEEKDAY(A240))</f>
        <v>Qua</v>
      </c>
      <c r="H240" s="17" t="str">
        <f aca="false">IF(OR(WEEKDAY(A240)=1,WEEKDAY(A240)=7),"Sim","Não")</f>
        <v>Não</v>
      </c>
    </row>
    <row r="241" customFormat="false" ht="15" hidden="false" customHeight="false" outlineLevel="0" collapsed="false">
      <c r="A241" s="21" t="n">
        <v>45897</v>
      </c>
      <c r="B241" s="17" t="n">
        <f aca="false">YEAR(A241)</f>
        <v>2025</v>
      </c>
      <c r="C241" s="17" t="n">
        <f aca="false">MONTH(A241)</f>
        <v>8</v>
      </c>
      <c r="D241" s="17" t="str">
        <f aca="false">INDEX({"Jan","Fev","Mar","Abr","Mai","Jun","Jul","Ago","Set","Out","Nov","Dez"},C241)</f>
        <v>Ago</v>
      </c>
      <c r="E241" s="17" t="str">
        <f aca="false">TEXT(A241,"yyyy-mm")</f>
        <v>2025-08</v>
      </c>
      <c r="F241" s="17" t="str">
        <f aca="false">"T"&amp;ROUNDUP(C241/3,0)</f>
        <v>T3</v>
      </c>
      <c r="G241" s="17" t="str">
        <f aca="false">INDEX({"Dom","Seg","Ter","Qua","Qui","Sex","Sáb"},WEEKDAY(A241))</f>
        <v>Qui</v>
      </c>
      <c r="H241" s="17" t="str">
        <f aca="false">IF(OR(WEEKDAY(A241)=1,WEEKDAY(A241)=7),"Sim","Não")</f>
        <v>Não</v>
      </c>
    </row>
    <row r="242" customFormat="false" ht="15" hidden="false" customHeight="false" outlineLevel="0" collapsed="false">
      <c r="A242" s="21" t="n">
        <v>45898</v>
      </c>
      <c r="B242" s="17" t="n">
        <f aca="false">YEAR(A242)</f>
        <v>2025</v>
      </c>
      <c r="C242" s="17" t="n">
        <f aca="false">MONTH(A242)</f>
        <v>8</v>
      </c>
      <c r="D242" s="17" t="str">
        <f aca="false">INDEX({"Jan","Fev","Mar","Abr","Mai","Jun","Jul","Ago","Set","Out","Nov","Dez"},C242)</f>
        <v>Ago</v>
      </c>
      <c r="E242" s="17" t="str">
        <f aca="false">TEXT(A242,"yyyy-mm")</f>
        <v>2025-08</v>
      </c>
      <c r="F242" s="17" t="str">
        <f aca="false">"T"&amp;ROUNDUP(C242/3,0)</f>
        <v>T3</v>
      </c>
      <c r="G242" s="17" t="str">
        <f aca="false">INDEX({"Dom","Seg","Ter","Qua","Qui","Sex","Sáb"},WEEKDAY(A242))</f>
        <v>Sex</v>
      </c>
      <c r="H242" s="17" t="str">
        <f aca="false">IF(OR(WEEKDAY(A242)=1,WEEKDAY(A242)=7),"Sim","Não")</f>
        <v>Não</v>
      </c>
    </row>
    <row r="243" customFormat="false" ht="15" hidden="false" customHeight="false" outlineLevel="0" collapsed="false">
      <c r="A243" s="21" t="n">
        <v>45899</v>
      </c>
      <c r="B243" s="17" t="n">
        <f aca="false">YEAR(A243)</f>
        <v>2025</v>
      </c>
      <c r="C243" s="17" t="n">
        <f aca="false">MONTH(A243)</f>
        <v>8</v>
      </c>
      <c r="D243" s="17" t="str">
        <f aca="false">INDEX({"Jan","Fev","Mar","Abr","Mai","Jun","Jul","Ago","Set","Out","Nov","Dez"},C243)</f>
        <v>Ago</v>
      </c>
      <c r="E243" s="17" t="str">
        <f aca="false">TEXT(A243,"yyyy-mm")</f>
        <v>2025-08</v>
      </c>
      <c r="F243" s="17" t="str">
        <f aca="false">"T"&amp;ROUNDUP(C243/3,0)</f>
        <v>T3</v>
      </c>
      <c r="G243" s="17" t="str">
        <f aca="false">INDEX({"Dom","Seg","Ter","Qua","Qui","Sex","Sáb"},WEEKDAY(A243))</f>
        <v>Sáb</v>
      </c>
      <c r="H243" s="17" t="str">
        <f aca="false">IF(OR(WEEKDAY(A243)=1,WEEKDAY(A243)=7),"Sim","Não")</f>
        <v>Sim</v>
      </c>
    </row>
    <row r="244" customFormat="false" ht="15" hidden="false" customHeight="false" outlineLevel="0" collapsed="false">
      <c r="A244" s="21" t="n">
        <v>45900</v>
      </c>
      <c r="B244" s="17" t="n">
        <f aca="false">YEAR(A244)</f>
        <v>2025</v>
      </c>
      <c r="C244" s="17" t="n">
        <f aca="false">MONTH(A244)</f>
        <v>8</v>
      </c>
      <c r="D244" s="17" t="str">
        <f aca="false">INDEX({"Jan","Fev","Mar","Abr","Mai","Jun","Jul","Ago","Set","Out","Nov","Dez"},C244)</f>
        <v>Ago</v>
      </c>
      <c r="E244" s="17" t="str">
        <f aca="false">TEXT(A244,"yyyy-mm")</f>
        <v>2025-08</v>
      </c>
      <c r="F244" s="17" t="str">
        <f aca="false">"T"&amp;ROUNDUP(C244/3,0)</f>
        <v>T3</v>
      </c>
      <c r="G244" s="17" t="str">
        <f aca="false">INDEX({"Dom","Seg","Ter","Qua","Qui","Sex","Sáb"},WEEKDAY(A244))</f>
        <v>Dom</v>
      </c>
      <c r="H244" s="17" t="str">
        <f aca="false">IF(OR(WEEKDAY(A244)=1,WEEKDAY(A244)=7),"Sim","Não")</f>
        <v>Sim</v>
      </c>
    </row>
    <row r="245" customFormat="false" ht="15" hidden="false" customHeight="false" outlineLevel="0" collapsed="false">
      <c r="A245" s="21" t="n">
        <v>45901</v>
      </c>
      <c r="B245" s="17" t="n">
        <f aca="false">YEAR(A245)</f>
        <v>2025</v>
      </c>
      <c r="C245" s="17" t="n">
        <f aca="false">MONTH(A245)</f>
        <v>9</v>
      </c>
      <c r="D245" s="17" t="str">
        <f aca="false">INDEX({"Jan","Fev","Mar","Abr","Mai","Jun","Jul","Ago","Set","Out","Nov","Dez"},C245)</f>
        <v>Set</v>
      </c>
      <c r="E245" s="17" t="str">
        <f aca="false">TEXT(A245,"yyyy-mm")</f>
        <v>2025-09</v>
      </c>
      <c r="F245" s="17" t="str">
        <f aca="false">"T"&amp;ROUNDUP(C245/3,0)</f>
        <v>T3</v>
      </c>
      <c r="G245" s="17" t="str">
        <f aca="false">INDEX({"Dom","Seg","Ter","Qua","Qui","Sex","Sáb"},WEEKDAY(A245))</f>
        <v>Seg</v>
      </c>
      <c r="H245" s="17" t="str">
        <f aca="false">IF(OR(WEEKDAY(A245)=1,WEEKDAY(A245)=7),"Sim","Não")</f>
        <v>Não</v>
      </c>
    </row>
    <row r="246" customFormat="false" ht="15" hidden="false" customHeight="false" outlineLevel="0" collapsed="false">
      <c r="A246" s="21" t="n">
        <v>45902</v>
      </c>
      <c r="B246" s="17" t="n">
        <f aca="false">YEAR(A246)</f>
        <v>2025</v>
      </c>
      <c r="C246" s="17" t="n">
        <f aca="false">MONTH(A246)</f>
        <v>9</v>
      </c>
      <c r="D246" s="17" t="str">
        <f aca="false">INDEX({"Jan","Fev","Mar","Abr","Mai","Jun","Jul","Ago","Set","Out","Nov","Dez"},C246)</f>
        <v>Set</v>
      </c>
      <c r="E246" s="17" t="str">
        <f aca="false">TEXT(A246,"yyyy-mm")</f>
        <v>2025-09</v>
      </c>
      <c r="F246" s="17" t="str">
        <f aca="false">"T"&amp;ROUNDUP(C246/3,0)</f>
        <v>T3</v>
      </c>
      <c r="G246" s="17" t="str">
        <f aca="false">INDEX({"Dom","Seg","Ter","Qua","Qui","Sex","Sáb"},WEEKDAY(A246))</f>
        <v>Ter</v>
      </c>
      <c r="H246" s="17" t="str">
        <f aca="false">IF(OR(WEEKDAY(A246)=1,WEEKDAY(A246)=7),"Sim","Não")</f>
        <v>Não</v>
      </c>
    </row>
    <row r="247" customFormat="false" ht="15" hidden="false" customHeight="false" outlineLevel="0" collapsed="false">
      <c r="A247" s="21" t="n">
        <v>45903</v>
      </c>
      <c r="B247" s="17" t="n">
        <f aca="false">YEAR(A247)</f>
        <v>2025</v>
      </c>
      <c r="C247" s="17" t="n">
        <f aca="false">MONTH(A247)</f>
        <v>9</v>
      </c>
      <c r="D247" s="17" t="str">
        <f aca="false">INDEX({"Jan","Fev","Mar","Abr","Mai","Jun","Jul","Ago","Set","Out","Nov","Dez"},C247)</f>
        <v>Set</v>
      </c>
      <c r="E247" s="17" t="str">
        <f aca="false">TEXT(A247,"yyyy-mm")</f>
        <v>2025-09</v>
      </c>
      <c r="F247" s="17" t="str">
        <f aca="false">"T"&amp;ROUNDUP(C247/3,0)</f>
        <v>T3</v>
      </c>
      <c r="G247" s="17" t="str">
        <f aca="false">INDEX({"Dom","Seg","Ter","Qua","Qui","Sex","Sáb"},WEEKDAY(A247))</f>
        <v>Qua</v>
      </c>
      <c r="H247" s="17" t="str">
        <f aca="false">IF(OR(WEEKDAY(A247)=1,WEEKDAY(A247)=7),"Sim","Não")</f>
        <v>Não</v>
      </c>
    </row>
    <row r="248" customFormat="false" ht="15" hidden="false" customHeight="false" outlineLevel="0" collapsed="false">
      <c r="A248" s="21" t="n">
        <v>45904</v>
      </c>
      <c r="B248" s="17" t="n">
        <f aca="false">YEAR(A248)</f>
        <v>2025</v>
      </c>
      <c r="C248" s="17" t="n">
        <f aca="false">MONTH(A248)</f>
        <v>9</v>
      </c>
      <c r="D248" s="17" t="str">
        <f aca="false">INDEX({"Jan","Fev","Mar","Abr","Mai","Jun","Jul","Ago","Set","Out","Nov","Dez"},C248)</f>
        <v>Set</v>
      </c>
      <c r="E248" s="17" t="str">
        <f aca="false">TEXT(A248,"yyyy-mm")</f>
        <v>2025-09</v>
      </c>
      <c r="F248" s="17" t="str">
        <f aca="false">"T"&amp;ROUNDUP(C248/3,0)</f>
        <v>T3</v>
      </c>
      <c r="G248" s="17" t="str">
        <f aca="false">INDEX({"Dom","Seg","Ter","Qua","Qui","Sex","Sáb"},WEEKDAY(A248))</f>
        <v>Qui</v>
      </c>
      <c r="H248" s="17" t="str">
        <f aca="false">IF(OR(WEEKDAY(A248)=1,WEEKDAY(A248)=7),"Sim","Não")</f>
        <v>Não</v>
      </c>
    </row>
    <row r="249" customFormat="false" ht="15" hidden="false" customHeight="false" outlineLevel="0" collapsed="false">
      <c r="A249" s="21" t="n">
        <v>45905</v>
      </c>
      <c r="B249" s="17" t="n">
        <f aca="false">YEAR(A249)</f>
        <v>2025</v>
      </c>
      <c r="C249" s="17" t="n">
        <f aca="false">MONTH(A249)</f>
        <v>9</v>
      </c>
      <c r="D249" s="17" t="str">
        <f aca="false">INDEX({"Jan","Fev","Mar","Abr","Mai","Jun","Jul","Ago","Set","Out","Nov","Dez"},C249)</f>
        <v>Set</v>
      </c>
      <c r="E249" s="17" t="str">
        <f aca="false">TEXT(A249,"yyyy-mm")</f>
        <v>2025-09</v>
      </c>
      <c r="F249" s="17" t="str">
        <f aca="false">"T"&amp;ROUNDUP(C249/3,0)</f>
        <v>T3</v>
      </c>
      <c r="G249" s="17" t="str">
        <f aca="false">INDEX({"Dom","Seg","Ter","Qua","Qui","Sex","Sáb"},WEEKDAY(A249))</f>
        <v>Sex</v>
      </c>
      <c r="H249" s="17" t="str">
        <f aca="false">IF(OR(WEEKDAY(A249)=1,WEEKDAY(A249)=7),"Sim","Não")</f>
        <v>Não</v>
      </c>
    </row>
    <row r="250" customFormat="false" ht="15" hidden="false" customHeight="false" outlineLevel="0" collapsed="false">
      <c r="A250" s="21" t="n">
        <v>45906</v>
      </c>
      <c r="B250" s="17" t="n">
        <f aca="false">YEAR(A250)</f>
        <v>2025</v>
      </c>
      <c r="C250" s="17" t="n">
        <f aca="false">MONTH(A250)</f>
        <v>9</v>
      </c>
      <c r="D250" s="17" t="str">
        <f aca="false">INDEX({"Jan","Fev","Mar","Abr","Mai","Jun","Jul","Ago","Set","Out","Nov","Dez"},C250)</f>
        <v>Set</v>
      </c>
      <c r="E250" s="17" t="str">
        <f aca="false">TEXT(A250,"yyyy-mm")</f>
        <v>2025-09</v>
      </c>
      <c r="F250" s="17" t="str">
        <f aca="false">"T"&amp;ROUNDUP(C250/3,0)</f>
        <v>T3</v>
      </c>
      <c r="G250" s="17" t="str">
        <f aca="false">INDEX({"Dom","Seg","Ter","Qua","Qui","Sex","Sáb"},WEEKDAY(A250))</f>
        <v>Sáb</v>
      </c>
      <c r="H250" s="17" t="str">
        <f aca="false">IF(OR(WEEKDAY(A250)=1,WEEKDAY(A250)=7),"Sim","Não")</f>
        <v>Sim</v>
      </c>
    </row>
    <row r="251" customFormat="false" ht="15" hidden="false" customHeight="false" outlineLevel="0" collapsed="false">
      <c r="A251" s="21" t="n">
        <v>45907</v>
      </c>
      <c r="B251" s="17" t="n">
        <f aca="false">YEAR(A251)</f>
        <v>2025</v>
      </c>
      <c r="C251" s="17" t="n">
        <f aca="false">MONTH(A251)</f>
        <v>9</v>
      </c>
      <c r="D251" s="17" t="str">
        <f aca="false">INDEX({"Jan","Fev","Mar","Abr","Mai","Jun","Jul","Ago","Set","Out","Nov","Dez"},C251)</f>
        <v>Set</v>
      </c>
      <c r="E251" s="17" t="str">
        <f aca="false">TEXT(A251,"yyyy-mm")</f>
        <v>2025-09</v>
      </c>
      <c r="F251" s="17" t="str">
        <f aca="false">"T"&amp;ROUNDUP(C251/3,0)</f>
        <v>T3</v>
      </c>
      <c r="G251" s="17" t="str">
        <f aca="false">INDEX({"Dom","Seg","Ter","Qua","Qui","Sex","Sáb"},WEEKDAY(A251))</f>
        <v>Dom</v>
      </c>
      <c r="H251" s="17" t="str">
        <f aca="false">IF(OR(WEEKDAY(A251)=1,WEEKDAY(A251)=7),"Sim","Não")</f>
        <v>Sim</v>
      </c>
    </row>
    <row r="252" customFormat="false" ht="15" hidden="false" customHeight="false" outlineLevel="0" collapsed="false">
      <c r="A252" s="21" t="n">
        <v>45908</v>
      </c>
      <c r="B252" s="17" t="n">
        <f aca="false">YEAR(A252)</f>
        <v>2025</v>
      </c>
      <c r="C252" s="17" t="n">
        <f aca="false">MONTH(A252)</f>
        <v>9</v>
      </c>
      <c r="D252" s="17" t="str">
        <f aca="false">INDEX({"Jan","Fev","Mar","Abr","Mai","Jun","Jul","Ago","Set","Out","Nov","Dez"},C252)</f>
        <v>Set</v>
      </c>
      <c r="E252" s="17" t="str">
        <f aca="false">TEXT(A252,"yyyy-mm")</f>
        <v>2025-09</v>
      </c>
      <c r="F252" s="17" t="str">
        <f aca="false">"T"&amp;ROUNDUP(C252/3,0)</f>
        <v>T3</v>
      </c>
      <c r="G252" s="17" t="str">
        <f aca="false">INDEX({"Dom","Seg","Ter","Qua","Qui","Sex","Sáb"},WEEKDAY(A252))</f>
        <v>Seg</v>
      </c>
      <c r="H252" s="17" t="str">
        <f aca="false">IF(OR(WEEKDAY(A252)=1,WEEKDAY(A252)=7),"Sim","Não")</f>
        <v>Não</v>
      </c>
    </row>
    <row r="253" customFormat="false" ht="15" hidden="false" customHeight="false" outlineLevel="0" collapsed="false">
      <c r="A253" s="21" t="n">
        <v>45909</v>
      </c>
      <c r="B253" s="17" t="n">
        <f aca="false">YEAR(A253)</f>
        <v>2025</v>
      </c>
      <c r="C253" s="17" t="n">
        <f aca="false">MONTH(A253)</f>
        <v>9</v>
      </c>
      <c r="D253" s="17" t="str">
        <f aca="false">INDEX({"Jan","Fev","Mar","Abr","Mai","Jun","Jul","Ago","Set","Out","Nov","Dez"},C253)</f>
        <v>Set</v>
      </c>
      <c r="E253" s="17" t="str">
        <f aca="false">TEXT(A253,"yyyy-mm")</f>
        <v>2025-09</v>
      </c>
      <c r="F253" s="17" t="str">
        <f aca="false">"T"&amp;ROUNDUP(C253/3,0)</f>
        <v>T3</v>
      </c>
      <c r="G253" s="17" t="str">
        <f aca="false">INDEX({"Dom","Seg","Ter","Qua","Qui","Sex","Sáb"},WEEKDAY(A253))</f>
        <v>Ter</v>
      </c>
      <c r="H253" s="17" t="str">
        <f aca="false">IF(OR(WEEKDAY(A253)=1,WEEKDAY(A253)=7),"Sim","Não")</f>
        <v>Não</v>
      </c>
    </row>
    <row r="254" customFormat="false" ht="15" hidden="false" customHeight="false" outlineLevel="0" collapsed="false">
      <c r="A254" s="21" t="n">
        <v>45910</v>
      </c>
      <c r="B254" s="17" t="n">
        <f aca="false">YEAR(A254)</f>
        <v>2025</v>
      </c>
      <c r="C254" s="17" t="n">
        <f aca="false">MONTH(A254)</f>
        <v>9</v>
      </c>
      <c r="D254" s="17" t="str">
        <f aca="false">INDEX({"Jan","Fev","Mar","Abr","Mai","Jun","Jul","Ago","Set","Out","Nov","Dez"},C254)</f>
        <v>Set</v>
      </c>
      <c r="E254" s="17" t="str">
        <f aca="false">TEXT(A254,"yyyy-mm")</f>
        <v>2025-09</v>
      </c>
      <c r="F254" s="17" t="str">
        <f aca="false">"T"&amp;ROUNDUP(C254/3,0)</f>
        <v>T3</v>
      </c>
      <c r="G254" s="17" t="str">
        <f aca="false">INDEX({"Dom","Seg","Ter","Qua","Qui","Sex","Sáb"},WEEKDAY(A254))</f>
        <v>Qua</v>
      </c>
      <c r="H254" s="17" t="str">
        <f aca="false">IF(OR(WEEKDAY(A254)=1,WEEKDAY(A254)=7),"Sim","Não")</f>
        <v>Não</v>
      </c>
    </row>
    <row r="255" customFormat="false" ht="15" hidden="false" customHeight="false" outlineLevel="0" collapsed="false">
      <c r="A255" s="21" t="n">
        <v>45911</v>
      </c>
      <c r="B255" s="17" t="n">
        <f aca="false">YEAR(A255)</f>
        <v>2025</v>
      </c>
      <c r="C255" s="17" t="n">
        <f aca="false">MONTH(A255)</f>
        <v>9</v>
      </c>
      <c r="D255" s="17" t="str">
        <f aca="false">INDEX({"Jan","Fev","Mar","Abr","Mai","Jun","Jul","Ago","Set","Out","Nov","Dez"},C255)</f>
        <v>Set</v>
      </c>
      <c r="E255" s="17" t="str">
        <f aca="false">TEXT(A255,"yyyy-mm")</f>
        <v>2025-09</v>
      </c>
      <c r="F255" s="17" t="str">
        <f aca="false">"T"&amp;ROUNDUP(C255/3,0)</f>
        <v>T3</v>
      </c>
      <c r="G255" s="17" t="str">
        <f aca="false">INDEX({"Dom","Seg","Ter","Qua","Qui","Sex","Sáb"},WEEKDAY(A255))</f>
        <v>Qui</v>
      </c>
      <c r="H255" s="17" t="str">
        <f aca="false">IF(OR(WEEKDAY(A255)=1,WEEKDAY(A255)=7),"Sim","Não")</f>
        <v>Não</v>
      </c>
    </row>
    <row r="256" customFormat="false" ht="15" hidden="false" customHeight="false" outlineLevel="0" collapsed="false">
      <c r="A256" s="21" t="n">
        <v>45912</v>
      </c>
      <c r="B256" s="17" t="n">
        <f aca="false">YEAR(A256)</f>
        <v>2025</v>
      </c>
      <c r="C256" s="17" t="n">
        <f aca="false">MONTH(A256)</f>
        <v>9</v>
      </c>
      <c r="D256" s="17" t="str">
        <f aca="false">INDEX({"Jan","Fev","Mar","Abr","Mai","Jun","Jul","Ago","Set","Out","Nov","Dez"},C256)</f>
        <v>Set</v>
      </c>
      <c r="E256" s="17" t="str">
        <f aca="false">TEXT(A256,"yyyy-mm")</f>
        <v>2025-09</v>
      </c>
      <c r="F256" s="17" t="str">
        <f aca="false">"T"&amp;ROUNDUP(C256/3,0)</f>
        <v>T3</v>
      </c>
      <c r="G256" s="17" t="str">
        <f aca="false">INDEX({"Dom","Seg","Ter","Qua","Qui","Sex","Sáb"},WEEKDAY(A256))</f>
        <v>Sex</v>
      </c>
      <c r="H256" s="17" t="str">
        <f aca="false">IF(OR(WEEKDAY(A256)=1,WEEKDAY(A256)=7),"Sim","Não")</f>
        <v>Não</v>
      </c>
    </row>
    <row r="257" customFormat="false" ht="15" hidden="false" customHeight="false" outlineLevel="0" collapsed="false">
      <c r="A257" s="21" t="n">
        <v>45913</v>
      </c>
      <c r="B257" s="17" t="n">
        <f aca="false">YEAR(A257)</f>
        <v>2025</v>
      </c>
      <c r="C257" s="17" t="n">
        <f aca="false">MONTH(A257)</f>
        <v>9</v>
      </c>
      <c r="D257" s="17" t="str">
        <f aca="false">INDEX({"Jan","Fev","Mar","Abr","Mai","Jun","Jul","Ago","Set","Out","Nov","Dez"},C257)</f>
        <v>Set</v>
      </c>
      <c r="E257" s="17" t="str">
        <f aca="false">TEXT(A257,"yyyy-mm")</f>
        <v>2025-09</v>
      </c>
      <c r="F257" s="17" t="str">
        <f aca="false">"T"&amp;ROUNDUP(C257/3,0)</f>
        <v>T3</v>
      </c>
      <c r="G257" s="17" t="str">
        <f aca="false">INDEX({"Dom","Seg","Ter","Qua","Qui","Sex","Sáb"},WEEKDAY(A257))</f>
        <v>Sáb</v>
      </c>
      <c r="H257" s="17" t="str">
        <f aca="false">IF(OR(WEEKDAY(A257)=1,WEEKDAY(A257)=7),"Sim","Não")</f>
        <v>Sim</v>
      </c>
    </row>
    <row r="258" customFormat="false" ht="15" hidden="false" customHeight="false" outlineLevel="0" collapsed="false">
      <c r="A258" s="21" t="n">
        <v>45914</v>
      </c>
      <c r="B258" s="17" t="n">
        <f aca="false">YEAR(A258)</f>
        <v>2025</v>
      </c>
      <c r="C258" s="17" t="n">
        <f aca="false">MONTH(A258)</f>
        <v>9</v>
      </c>
      <c r="D258" s="17" t="str">
        <f aca="false">INDEX({"Jan","Fev","Mar","Abr","Mai","Jun","Jul","Ago","Set","Out","Nov","Dez"},C258)</f>
        <v>Set</v>
      </c>
      <c r="E258" s="17" t="str">
        <f aca="false">TEXT(A258,"yyyy-mm")</f>
        <v>2025-09</v>
      </c>
      <c r="F258" s="17" t="str">
        <f aca="false">"T"&amp;ROUNDUP(C258/3,0)</f>
        <v>T3</v>
      </c>
      <c r="G258" s="17" t="str">
        <f aca="false">INDEX({"Dom","Seg","Ter","Qua","Qui","Sex","Sáb"},WEEKDAY(A258))</f>
        <v>Dom</v>
      </c>
      <c r="H258" s="17" t="str">
        <f aca="false">IF(OR(WEEKDAY(A258)=1,WEEKDAY(A258)=7),"Sim","Não")</f>
        <v>Sim</v>
      </c>
    </row>
    <row r="259" customFormat="false" ht="15" hidden="false" customHeight="false" outlineLevel="0" collapsed="false">
      <c r="A259" s="21" t="n">
        <v>45915</v>
      </c>
      <c r="B259" s="17" t="n">
        <f aca="false">YEAR(A259)</f>
        <v>2025</v>
      </c>
      <c r="C259" s="17" t="n">
        <f aca="false">MONTH(A259)</f>
        <v>9</v>
      </c>
      <c r="D259" s="17" t="str">
        <f aca="false">INDEX({"Jan","Fev","Mar","Abr","Mai","Jun","Jul","Ago","Set","Out","Nov","Dez"},C259)</f>
        <v>Set</v>
      </c>
      <c r="E259" s="17" t="str">
        <f aca="false">TEXT(A259,"yyyy-mm")</f>
        <v>2025-09</v>
      </c>
      <c r="F259" s="17" t="str">
        <f aca="false">"T"&amp;ROUNDUP(C259/3,0)</f>
        <v>T3</v>
      </c>
      <c r="G259" s="17" t="str">
        <f aca="false">INDEX({"Dom","Seg","Ter","Qua","Qui","Sex","Sáb"},WEEKDAY(A259))</f>
        <v>Seg</v>
      </c>
      <c r="H259" s="17" t="str">
        <f aca="false">IF(OR(WEEKDAY(A259)=1,WEEKDAY(A259)=7),"Sim","Não")</f>
        <v>Não</v>
      </c>
    </row>
    <row r="260" customFormat="false" ht="15" hidden="false" customHeight="false" outlineLevel="0" collapsed="false">
      <c r="A260" s="21" t="n">
        <v>45916</v>
      </c>
      <c r="B260" s="17" t="n">
        <f aca="false">YEAR(A260)</f>
        <v>2025</v>
      </c>
      <c r="C260" s="17" t="n">
        <f aca="false">MONTH(A260)</f>
        <v>9</v>
      </c>
      <c r="D260" s="17" t="str">
        <f aca="false">INDEX({"Jan","Fev","Mar","Abr","Mai","Jun","Jul","Ago","Set","Out","Nov","Dez"},C260)</f>
        <v>Set</v>
      </c>
      <c r="E260" s="17" t="str">
        <f aca="false">TEXT(A260,"yyyy-mm")</f>
        <v>2025-09</v>
      </c>
      <c r="F260" s="17" t="str">
        <f aca="false">"T"&amp;ROUNDUP(C260/3,0)</f>
        <v>T3</v>
      </c>
      <c r="G260" s="17" t="str">
        <f aca="false">INDEX({"Dom","Seg","Ter","Qua","Qui","Sex","Sáb"},WEEKDAY(A260))</f>
        <v>Ter</v>
      </c>
      <c r="H260" s="17" t="str">
        <f aca="false">IF(OR(WEEKDAY(A260)=1,WEEKDAY(A260)=7),"Sim","Não")</f>
        <v>Não</v>
      </c>
    </row>
    <row r="261" customFormat="false" ht="15" hidden="false" customHeight="false" outlineLevel="0" collapsed="false">
      <c r="A261" s="21" t="n">
        <v>45917</v>
      </c>
      <c r="B261" s="17" t="n">
        <f aca="false">YEAR(A261)</f>
        <v>2025</v>
      </c>
      <c r="C261" s="17" t="n">
        <f aca="false">MONTH(A261)</f>
        <v>9</v>
      </c>
      <c r="D261" s="17" t="str">
        <f aca="false">INDEX({"Jan","Fev","Mar","Abr","Mai","Jun","Jul","Ago","Set","Out","Nov","Dez"},C261)</f>
        <v>Set</v>
      </c>
      <c r="E261" s="17" t="str">
        <f aca="false">TEXT(A261,"yyyy-mm")</f>
        <v>2025-09</v>
      </c>
      <c r="F261" s="17" t="str">
        <f aca="false">"T"&amp;ROUNDUP(C261/3,0)</f>
        <v>T3</v>
      </c>
      <c r="G261" s="17" t="str">
        <f aca="false">INDEX({"Dom","Seg","Ter","Qua","Qui","Sex","Sáb"},WEEKDAY(A261))</f>
        <v>Qua</v>
      </c>
      <c r="H261" s="17" t="str">
        <f aca="false">IF(OR(WEEKDAY(A261)=1,WEEKDAY(A261)=7),"Sim","Não")</f>
        <v>Não</v>
      </c>
    </row>
    <row r="262" customFormat="false" ht="15" hidden="false" customHeight="false" outlineLevel="0" collapsed="false">
      <c r="A262" s="21" t="n">
        <v>45918</v>
      </c>
      <c r="B262" s="17" t="n">
        <f aca="false">YEAR(A262)</f>
        <v>2025</v>
      </c>
      <c r="C262" s="17" t="n">
        <f aca="false">MONTH(A262)</f>
        <v>9</v>
      </c>
      <c r="D262" s="17" t="str">
        <f aca="false">INDEX({"Jan","Fev","Mar","Abr","Mai","Jun","Jul","Ago","Set","Out","Nov","Dez"},C262)</f>
        <v>Set</v>
      </c>
      <c r="E262" s="17" t="str">
        <f aca="false">TEXT(A262,"yyyy-mm")</f>
        <v>2025-09</v>
      </c>
      <c r="F262" s="17" t="str">
        <f aca="false">"T"&amp;ROUNDUP(C262/3,0)</f>
        <v>T3</v>
      </c>
      <c r="G262" s="17" t="str">
        <f aca="false">INDEX({"Dom","Seg","Ter","Qua","Qui","Sex","Sáb"},WEEKDAY(A262))</f>
        <v>Qui</v>
      </c>
      <c r="H262" s="17" t="str">
        <f aca="false">IF(OR(WEEKDAY(A262)=1,WEEKDAY(A262)=7),"Sim","Não")</f>
        <v>Não</v>
      </c>
    </row>
    <row r="263" customFormat="false" ht="15" hidden="false" customHeight="false" outlineLevel="0" collapsed="false">
      <c r="A263" s="21" t="n">
        <v>45919</v>
      </c>
      <c r="B263" s="17" t="n">
        <f aca="false">YEAR(A263)</f>
        <v>2025</v>
      </c>
      <c r="C263" s="17" t="n">
        <f aca="false">MONTH(A263)</f>
        <v>9</v>
      </c>
      <c r="D263" s="17" t="str">
        <f aca="false">INDEX({"Jan","Fev","Mar","Abr","Mai","Jun","Jul","Ago","Set","Out","Nov","Dez"},C263)</f>
        <v>Set</v>
      </c>
      <c r="E263" s="17" t="str">
        <f aca="false">TEXT(A263,"yyyy-mm")</f>
        <v>2025-09</v>
      </c>
      <c r="F263" s="17" t="str">
        <f aca="false">"T"&amp;ROUNDUP(C263/3,0)</f>
        <v>T3</v>
      </c>
      <c r="G263" s="17" t="str">
        <f aca="false">INDEX({"Dom","Seg","Ter","Qua","Qui","Sex","Sáb"},WEEKDAY(A263))</f>
        <v>Sex</v>
      </c>
      <c r="H263" s="17" t="str">
        <f aca="false">IF(OR(WEEKDAY(A263)=1,WEEKDAY(A263)=7),"Sim","Não")</f>
        <v>Não</v>
      </c>
    </row>
    <row r="264" customFormat="false" ht="15" hidden="false" customHeight="false" outlineLevel="0" collapsed="false">
      <c r="A264" s="21" t="n">
        <v>45920</v>
      </c>
      <c r="B264" s="17" t="n">
        <f aca="false">YEAR(A264)</f>
        <v>2025</v>
      </c>
      <c r="C264" s="17" t="n">
        <f aca="false">MONTH(A264)</f>
        <v>9</v>
      </c>
      <c r="D264" s="17" t="str">
        <f aca="false">INDEX({"Jan","Fev","Mar","Abr","Mai","Jun","Jul","Ago","Set","Out","Nov","Dez"},C264)</f>
        <v>Set</v>
      </c>
      <c r="E264" s="17" t="str">
        <f aca="false">TEXT(A264,"yyyy-mm")</f>
        <v>2025-09</v>
      </c>
      <c r="F264" s="17" t="str">
        <f aca="false">"T"&amp;ROUNDUP(C264/3,0)</f>
        <v>T3</v>
      </c>
      <c r="G264" s="17" t="str">
        <f aca="false">INDEX({"Dom","Seg","Ter","Qua","Qui","Sex","Sáb"},WEEKDAY(A264))</f>
        <v>Sáb</v>
      </c>
      <c r="H264" s="17" t="str">
        <f aca="false">IF(OR(WEEKDAY(A264)=1,WEEKDAY(A264)=7),"Sim","Não")</f>
        <v>Sim</v>
      </c>
    </row>
    <row r="265" customFormat="false" ht="15" hidden="false" customHeight="false" outlineLevel="0" collapsed="false">
      <c r="A265" s="21" t="n">
        <v>45921</v>
      </c>
      <c r="B265" s="17" t="n">
        <f aca="false">YEAR(A265)</f>
        <v>2025</v>
      </c>
      <c r="C265" s="17" t="n">
        <f aca="false">MONTH(A265)</f>
        <v>9</v>
      </c>
      <c r="D265" s="17" t="str">
        <f aca="false">INDEX({"Jan","Fev","Mar","Abr","Mai","Jun","Jul","Ago","Set","Out","Nov","Dez"},C265)</f>
        <v>Set</v>
      </c>
      <c r="E265" s="17" t="str">
        <f aca="false">TEXT(A265,"yyyy-mm")</f>
        <v>2025-09</v>
      </c>
      <c r="F265" s="17" t="str">
        <f aca="false">"T"&amp;ROUNDUP(C265/3,0)</f>
        <v>T3</v>
      </c>
      <c r="G265" s="17" t="str">
        <f aca="false">INDEX({"Dom","Seg","Ter","Qua","Qui","Sex","Sáb"},WEEKDAY(A265))</f>
        <v>Dom</v>
      </c>
      <c r="H265" s="17" t="str">
        <f aca="false">IF(OR(WEEKDAY(A265)=1,WEEKDAY(A265)=7),"Sim","Não")</f>
        <v>Sim</v>
      </c>
    </row>
    <row r="266" customFormat="false" ht="15" hidden="false" customHeight="false" outlineLevel="0" collapsed="false">
      <c r="A266" s="21" t="n">
        <v>45922</v>
      </c>
      <c r="B266" s="17" t="n">
        <f aca="false">YEAR(A266)</f>
        <v>2025</v>
      </c>
      <c r="C266" s="17" t="n">
        <f aca="false">MONTH(A266)</f>
        <v>9</v>
      </c>
      <c r="D266" s="17" t="str">
        <f aca="false">INDEX({"Jan","Fev","Mar","Abr","Mai","Jun","Jul","Ago","Set","Out","Nov","Dez"},C266)</f>
        <v>Set</v>
      </c>
      <c r="E266" s="17" t="str">
        <f aca="false">TEXT(A266,"yyyy-mm")</f>
        <v>2025-09</v>
      </c>
      <c r="F266" s="17" t="str">
        <f aca="false">"T"&amp;ROUNDUP(C266/3,0)</f>
        <v>T3</v>
      </c>
      <c r="G266" s="17" t="str">
        <f aca="false">INDEX({"Dom","Seg","Ter","Qua","Qui","Sex","Sáb"},WEEKDAY(A266))</f>
        <v>Seg</v>
      </c>
      <c r="H266" s="17" t="str">
        <f aca="false">IF(OR(WEEKDAY(A266)=1,WEEKDAY(A266)=7),"Sim","Não")</f>
        <v>Não</v>
      </c>
    </row>
    <row r="267" customFormat="false" ht="15" hidden="false" customHeight="false" outlineLevel="0" collapsed="false">
      <c r="A267" s="21" t="n">
        <v>45923</v>
      </c>
      <c r="B267" s="17" t="n">
        <f aca="false">YEAR(A267)</f>
        <v>2025</v>
      </c>
      <c r="C267" s="17" t="n">
        <f aca="false">MONTH(A267)</f>
        <v>9</v>
      </c>
      <c r="D267" s="17" t="str">
        <f aca="false">INDEX({"Jan","Fev","Mar","Abr","Mai","Jun","Jul","Ago","Set","Out","Nov","Dez"},C267)</f>
        <v>Set</v>
      </c>
      <c r="E267" s="17" t="str">
        <f aca="false">TEXT(A267,"yyyy-mm")</f>
        <v>2025-09</v>
      </c>
      <c r="F267" s="17" t="str">
        <f aca="false">"T"&amp;ROUNDUP(C267/3,0)</f>
        <v>T3</v>
      </c>
      <c r="G267" s="17" t="str">
        <f aca="false">INDEX({"Dom","Seg","Ter","Qua","Qui","Sex","Sáb"},WEEKDAY(A267))</f>
        <v>Ter</v>
      </c>
      <c r="H267" s="17" t="str">
        <f aca="false">IF(OR(WEEKDAY(A267)=1,WEEKDAY(A267)=7),"Sim","Não")</f>
        <v>Não</v>
      </c>
    </row>
    <row r="268" customFormat="false" ht="15" hidden="false" customHeight="false" outlineLevel="0" collapsed="false">
      <c r="A268" s="21" t="n">
        <v>45924</v>
      </c>
      <c r="B268" s="17" t="n">
        <f aca="false">YEAR(A268)</f>
        <v>2025</v>
      </c>
      <c r="C268" s="17" t="n">
        <f aca="false">MONTH(A268)</f>
        <v>9</v>
      </c>
      <c r="D268" s="17" t="str">
        <f aca="false">INDEX({"Jan","Fev","Mar","Abr","Mai","Jun","Jul","Ago","Set","Out","Nov","Dez"},C268)</f>
        <v>Set</v>
      </c>
      <c r="E268" s="17" t="str">
        <f aca="false">TEXT(A268,"yyyy-mm")</f>
        <v>2025-09</v>
      </c>
      <c r="F268" s="17" t="str">
        <f aca="false">"T"&amp;ROUNDUP(C268/3,0)</f>
        <v>T3</v>
      </c>
      <c r="G268" s="17" t="str">
        <f aca="false">INDEX({"Dom","Seg","Ter","Qua","Qui","Sex","Sáb"},WEEKDAY(A268))</f>
        <v>Qua</v>
      </c>
      <c r="H268" s="17" t="str">
        <f aca="false">IF(OR(WEEKDAY(A268)=1,WEEKDAY(A268)=7),"Sim","Não")</f>
        <v>Não</v>
      </c>
    </row>
    <row r="269" customFormat="false" ht="15" hidden="false" customHeight="false" outlineLevel="0" collapsed="false">
      <c r="A269" s="21" t="n">
        <v>45925</v>
      </c>
      <c r="B269" s="17" t="n">
        <f aca="false">YEAR(A269)</f>
        <v>2025</v>
      </c>
      <c r="C269" s="17" t="n">
        <f aca="false">MONTH(A269)</f>
        <v>9</v>
      </c>
      <c r="D269" s="17" t="str">
        <f aca="false">INDEX({"Jan","Fev","Mar","Abr","Mai","Jun","Jul","Ago","Set","Out","Nov","Dez"},C269)</f>
        <v>Set</v>
      </c>
      <c r="E269" s="17" t="str">
        <f aca="false">TEXT(A269,"yyyy-mm")</f>
        <v>2025-09</v>
      </c>
      <c r="F269" s="17" t="str">
        <f aca="false">"T"&amp;ROUNDUP(C269/3,0)</f>
        <v>T3</v>
      </c>
      <c r="G269" s="17" t="str">
        <f aca="false">INDEX({"Dom","Seg","Ter","Qua","Qui","Sex","Sáb"},WEEKDAY(A269))</f>
        <v>Qui</v>
      </c>
      <c r="H269" s="17" t="str">
        <f aca="false">IF(OR(WEEKDAY(A269)=1,WEEKDAY(A269)=7),"Sim","Não")</f>
        <v>Não</v>
      </c>
    </row>
    <row r="270" customFormat="false" ht="15" hidden="false" customHeight="false" outlineLevel="0" collapsed="false">
      <c r="A270" s="21" t="n">
        <v>45926</v>
      </c>
      <c r="B270" s="17" t="n">
        <f aca="false">YEAR(A270)</f>
        <v>2025</v>
      </c>
      <c r="C270" s="17" t="n">
        <f aca="false">MONTH(A270)</f>
        <v>9</v>
      </c>
      <c r="D270" s="17" t="str">
        <f aca="false">INDEX({"Jan","Fev","Mar","Abr","Mai","Jun","Jul","Ago","Set","Out","Nov","Dez"},C270)</f>
        <v>Set</v>
      </c>
      <c r="E270" s="17" t="str">
        <f aca="false">TEXT(A270,"yyyy-mm")</f>
        <v>2025-09</v>
      </c>
      <c r="F270" s="17" t="str">
        <f aca="false">"T"&amp;ROUNDUP(C270/3,0)</f>
        <v>T3</v>
      </c>
      <c r="G270" s="17" t="str">
        <f aca="false">INDEX({"Dom","Seg","Ter","Qua","Qui","Sex","Sáb"},WEEKDAY(A270))</f>
        <v>Sex</v>
      </c>
      <c r="H270" s="17" t="str">
        <f aca="false">IF(OR(WEEKDAY(A270)=1,WEEKDAY(A270)=7),"Sim","Não")</f>
        <v>Não</v>
      </c>
    </row>
    <row r="271" customFormat="false" ht="15" hidden="false" customHeight="false" outlineLevel="0" collapsed="false">
      <c r="A271" s="21" t="n">
        <v>45927</v>
      </c>
      <c r="B271" s="17" t="n">
        <f aca="false">YEAR(A271)</f>
        <v>2025</v>
      </c>
      <c r="C271" s="17" t="n">
        <f aca="false">MONTH(A271)</f>
        <v>9</v>
      </c>
      <c r="D271" s="17" t="str">
        <f aca="false">INDEX({"Jan","Fev","Mar","Abr","Mai","Jun","Jul","Ago","Set","Out","Nov","Dez"},C271)</f>
        <v>Set</v>
      </c>
      <c r="E271" s="17" t="str">
        <f aca="false">TEXT(A271,"yyyy-mm")</f>
        <v>2025-09</v>
      </c>
      <c r="F271" s="17" t="str">
        <f aca="false">"T"&amp;ROUNDUP(C271/3,0)</f>
        <v>T3</v>
      </c>
      <c r="G271" s="17" t="str">
        <f aca="false">INDEX({"Dom","Seg","Ter","Qua","Qui","Sex","Sáb"},WEEKDAY(A271))</f>
        <v>Sáb</v>
      </c>
      <c r="H271" s="17" t="str">
        <f aca="false">IF(OR(WEEKDAY(A271)=1,WEEKDAY(A271)=7),"Sim","Não")</f>
        <v>Sim</v>
      </c>
    </row>
    <row r="272" customFormat="false" ht="15" hidden="false" customHeight="false" outlineLevel="0" collapsed="false">
      <c r="A272" s="21" t="n">
        <v>45928</v>
      </c>
      <c r="B272" s="17" t="n">
        <f aca="false">YEAR(A272)</f>
        <v>2025</v>
      </c>
      <c r="C272" s="17" t="n">
        <f aca="false">MONTH(A272)</f>
        <v>9</v>
      </c>
      <c r="D272" s="17" t="str">
        <f aca="false">INDEX({"Jan","Fev","Mar","Abr","Mai","Jun","Jul","Ago","Set","Out","Nov","Dez"},C272)</f>
        <v>Set</v>
      </c>
      <c r="E272" s="17" t="str">
        <f aca="false">TEXT(A272,"yyyy-mm")</f>
        <v>2025-09</v>
      </c>
      <c r="F272" s="17" t="str">
        <f aca="false">"T"&amp;ROUNDUP(C272/3,0)</f>
        <v>T3</v>
      </c>
      <c r="G272" s="17" t="str">
        <f aca="false">INDEX({"Dom","Seg","Ter","Qua","Qui","Sex","Sáb"},WEEKDAY(A272))</f>
        <v>Dom</v>
      </c>
      <c r="H272" s="17" t="str">
        <f aca="false">IF(OR(WEEKDAY(A272)=1,WEEKDAY(A272)=7),"Sim","Não")</f>
        <v>Sim</v>
      </c>
    </row>
    <row r="273" customFormat="false" ht="15" hidden="false" customHeight="false" outlineLevel="0" collapsed="false">
      <c r="A273" s="21" t="n">
        <v>45929</v>
      </c>
      <c r="B273" s="17" t="n">
        <f aca="false">YEAR(A273)</f>
        <v>2025</v>
      </c>
      <c r="C273" s="17" t="n">
        <f aca="false">MONTH(A273)</f>
        <v>9</v>
      </c>
      <c r="D273" s="17" t="str">
        <f aca="false">INDEX({"Jan","Fev","Mar","Abr","Mai","Jun","Jul","Ago","Set","Out","Nov","Dez"},C273)</f>
        <v>Set</v>
      </c>
      <c r="E273" s="17" t="str">
        <f aca="false">TEXT(A273,"yyyy-mm")</f>
        <v>2025-09</v>
      </c>
      <c r="F273" s="17" t="str">
        <f aca="false">"T"&amp;ROUNDUP(C273/3,0)</f>
        <v>T3</v>
      </c>
      <c r="G273" s="17" t="str">
        <f aca="false">INDEX({"Dom","Seg","Ter","Qua","Qui","Sex","Sáb"},WEEKDAY(A273))</f>
        <v>Seg</v>
      </c>
      <c r="H273" s="17" t="str">
        <f aca="false">IF(OR(WEEKDAY(A273)=1,WEEKDAY(A273)=7),"Sim","Não")</f>
        <v>Não</v>
      </c>
    </row>
    <row r="274" customFormat="false" ht="15" hidden="false" customHeight="false" outlineLevel="0" collapsed="false">
      <c r="A274" s="21" t="n">
        <v>45930</v>
      </c>
      <c r="B274" s="17" t="n">
        <f aca="false">YEAR(A274)</f>
        <v>2025</v>
      </c>
      <c r="C274" s="17" t="n">
        <f aca="false">MONTH(A274)</f>
        <v>9</v>
      </c>
      <c r="D274" s="17" t="str">
        <f aca="false">INDEX({"Jan","Fev","Mar","Abr","Mai","Jun","Jul","Ago","Set","Out","Nov","Dez"},C274)</f>
        <v>Set</v>
      </c>
      <c r="E274" s="17" t="str">
        <f aca="false">TEXT(A274,"yyyy-mm")</f>
        <v>2025-09</v>
      </c>
      <c r="F274" s="17" t="str">
        <f aca="false">"T"&amp;ROUNDUP(C274/3,0)</f>
        <v>T3</v>
      </c>
      <c r="G274" s="17" t="str">
        <f aca="false">INDEX({"Dom","Seg","Ter","Qua","Qui","Sex","Sáb"},WEEKDAY(A274))</f>
        <v>Ter</v>
      </c>
      <c r="H274" s="17" t="str">
        <f aca="false">IF(OR(WEEKDAY(A274)=1,WEEKDAY(A274)=7),"Sim","Não")</f>
        <v>Não</v>
      </c>
    </row>
    <row r="275" customFormat="false" ht="15" hidden="false" customHeight="false" outlineLevel="0" collapsed="false">
      <c r="A275" s="21" t="n">
        <v>45931</v>
      </c>
      <c r="B275" s="17" t="n">
        <f aca="false">YEAR(A275)</f>
        <v>2025</v>
      </c>
      <c r="C275" s="17" t="n">
        <f aca="false">MONTH(A275)</f>
        <v>10</v>
      </c>
      <c r="D275" s="17" t="str">
        <f aca="false">INDEX({"Jan","Fev","Mar","Abr","Mai","Jun","Jul","Ago","Set","Out","Nov","Dez"},C275)</f>
        <v>Out</v>
      </c>
      <c r="E275" s="17" t="str">
        <f aca="false">TEXT(A275,"yyyy-mm")</f>
        <v>2025-10</v>
      </c>
      <c r="F275" s="17" t="str">
        <f aca="false">"T"&amp;ROUNDUP(C275/3,0)</f>
        <v>T4</v>
      </c>
      <c r="G275" s="17" t="str">
        <f aca="false">INDEX({"Dom","Seg","Ter","Qua","Qui","Sex","Sáb"},WEEKDAY(A275))</f>
        <v>Qua</v>
      </c>
      <c r="H275" s="17" t="str">
        <f aca="false">IF(OR(WEEKDAY(A275)=1,WEEKDAY(A275)=7),"Sim","Não")</f>
        <v>Não</v>
      </c>
    </row>
    <row r="276" customFormat="false" ht="15" hidden="false" customHeight="false" outlineLevel="0" collapsed="false">
      <c r="A276" s="21" t="n">
        <v>45932</v>
      </c>
      <c r="B276" s="17" t="n">
        <f aca="false">YEAR(A276)</f>
        <v>2025</v>
      </c>
      <c r="C276" s="17" t="n">
        <f aca="false">MONTH(A276)</f>
        <v>10</v>
      </c>
      <c r="D276" s="17" t="str">
        <f aca="false">INDEX({"Jan","Fev","Mar","Abr","Mai","Jun","Jul","Ago","Set","Out","Nov","Dez"},C276)</f>
        <v>Out</v>
      </c>
      <c r="E276" s="17" t="str">
        <f aca="false">TEXT(A276,"yyyy-mm")</f>
        <v>2025-10</v>
      </c>
      <c r="F276" s="17" t="str">
        <f aca="false">"T"&amp;ROUNDUP(C276/3,0)</f>
        <v>T4</v>
      </c>
      <c r="G276" s="17" t="str">
        <f aca="false">INDEX({"Dom","Seg","Ter","Qua","Qui","Sex","Sáb"},WEEKDAY(A276))</f>
        <v>Qui</v>
      </c>
      <c r="H276" s="17" t="str">
        <f aca="false">IF(OR(WEEKDAY(A276)=1,WEEKDAY(A276)=7),"Sim","Não")</f>
        <v>Não</v>
      </c>
    </row>
    <row r="277" customFormat="false" ht="15" hidden="false" customHeight="false" outlineLevel="0" collapsed="false">
      <c r="A277" s="21" t="n">
        <v>45933</v>
      </c>
      <c r="B277" s="17" t="n">
        <f aca="false">YEAR(A277)</f>
        <v>2025</v>
      </c>
      <c r="C277" s="17" t="n">
        <f aca="false">MONTH(A277)</f>
        <v>10</v>
      </c>
      <c r="D277" s="17" t="str">
        <f aca="false">INDEX({"Jan","Fev","Mar","Abr","Mai","Jun","Jul","Ago","Set","Out","Nov","Dez"},C277)</f>
        <v>Out</v>
      </c>
      <c r="E277" s="17" t="str">
        <f aca="false">TEXT(A277,"yyyy-mm")</f>
        <v>2025-10</v>
      </c>
      <c r="F277" s="17" t="str">
        <f aca="false">"T"&amp;ROUNDUP(C277/3,0)</f>
        <v>T4</v>
      </c>
      <c r="G277" s="17" t="str">
        <f aca="false">INDEX({"Dom","Seg","Ter","Qua","Qui","Sex","Sáb"},WEEKDAY(A277))</f>
        <v>Sex</v>
      </c>
      <c r="H277" s="17" t="str">
        <f aca="false">IF(OR(WEEKDAY(A277)=1,WEEKDAY(A277)=7),"Sim","Não")</f>
        <v>Não</v>
      </c>
    </row>
    <row r="278" customFormat="false" ht="15" hidden="false" customHeight="false" outlineLevel="0" collapsed="false">
      <c r="A278" s="21" t="n">
        <v>45934</v>
      </c>
      <c r="B278" s="17" t="n">
        <f aca="false">YEAR(A278)</f>
        <v>2025</v>
      </c>
      <c r="C278" s="17" t="n">
        <f aca="false">MONTH(A278)</f>
        <v>10</v>
      </c>
      <c r="D278" s="17" t="str">
        <f aca="false">INDEX({"Jan","Fev","Mar","Abr","Mai","Jun","Jul","Ago","Set","Out","Nov","Dez"},C278)</f>
        <v>Out</v>
      </c>
      <c r="E278" s="17" t="str">
        <f aca="false">TEXT(A278,"yyyy-mm")</f>
        <v>2025-10</v>
      </c>
      <c r="F278" s="17" t="str">
        <f aca="false">"T"&amp;ROUNDUP(C278/3,0)</f>
        <v>T4</v>
      </c>
      <c r="G278" s="17" t="str">
        <f aca="false">INDEX({"Dom","Seg","Ter","Qua","Qui","Sex","Sáb"},WEEKDAY(A278))</f>
        <v>Sáb</v>
      </c>
      <c r="H278" s="17" t="str">
        <f aca="false">IF(OR(WEEKDAY(A278)=1,WEEKDAY(A278)=7),"Sim","Não")</f>
        <v>Sim</v>
      </c>
    </row>
    <row r="279" customFormat="false" ht="15" hidden="false" customHeight="false" outlineLevel="0" collapsed="false">
      <c r="A279" s="21" t="n">
        <v>45935</v>
      </c>
      <c r="B279" s="17" t="n">
        <f aca="false">YEAR(A279)</f>
        <v>2025</v>
      </c>
      <c r="C279" s="17" t="n">
        <f aca="false">MONTH(A279)</f>
        <v>10</v>
      </c>
      <c r="D279" s="17" t="str">
        <f aca="false">INDEX({"Jan","Fev","Mar","Abr","Mai","Jun","Jul","Ago","Set","Out","Nov","Dez"},C279)</f>
        <v>Out</v>
      </c>
      <c r="E279" s="17" t="str">
        <f aca="false">TEXT(A279,"yyyy-mm")</f>
        <v>2025-10</v>
      </c>
      <c r="F279" s="17" t="str">
        <f aca="false">"T"&amp;ROUNDUP(C279/3,0)</f>
        <v>T4</v>
      </c>
      <c r="G279" s="17" t="str">
        <f aca="false">INDEX({"Dom","Seg","Ter","Qua","Qui","Sex","Sáb"},WEEKDAY(A279))</f>
        <v>Dom</v>
      </c>
      <c r="H279" s="17" t="str">
        <f aca="false">IF(OR(WEEKDAY(A279)=1,WEEKDAY(A279)=7),"Sim","Não")</f>
        <v>Sim</v>
      </c>
    </row>
    <row r="280" customFormat="false" ht="15" hidden="false" customHeight="false" outlineLevel="0" collapsed="false">
      <c r="A280" s="21" t="n">
        <v>45936</v>
      </c>
      <c r="B280" s="17" t="n">
        <f aca="false">YEAR(A280)</f>
        <v>2025</v>
      </c>
      <c r="C280" s="17" t="n">
        <f aca="false">MONTH(A280)</f>
        <v>10</v>
      </c>
      <c r="D280" s="17" t="str">
        <f aca="false">INDEX({"Jan","Fev","Mar","Abr","Mai","Jun","Jul","Ago","Set","Out","Nov","Dez"},C280)</f>
        <v>Out</v>
      </c>
      <c r="E280" s="17" t="str">
        <f aca="false">TEXT(A280,"yyyy-mm")</f>
        <v>2025-10</v>
      </c>
      <c r="F280" s="17" t="str">
        <f aca="false">"T"&amp;ROUNDUP(C280/3,0)</f>
        <v>T4</v>
      </c>
      <c r="G280" s="17" t="str">
        <f aca="false">INDEX({"Dom","Seg","Ter","Qua","Qui","Sex","Sáb"},WEEKDAY(A280))</f>
        <v>Seg</v>
      </c>
      <c r="H280" s="17" t="str">
        <f aca="false">IF(OR(WEEKDAY(A280)=1,WEEKDAY(A280)=7),"Sim","Não")</f>
        <v>Não</v>
      </c>
    </row>
    <row r="281" customFormat="false" ht="15" hidden="false" customHeight="false" outlineLevel="0" collapsed="false">
      <c r="A281" s="21" t="n">
        <v>45937</v>
      </c>
      <c r="B281" s="17" t="n">
        <f aca="false">YEAR(A281)</f>
        <v>2025</v>
      </c>
      <c r="C281" s="17" t="n">
        <f aca="false">MONTH(A281)</f>
        <v>10</v>
      </c>
      <c r="D281" s="17" t="str">
        <f aca="false">INDEX({"Jan","Fev","Mar","Abr","Mai","Jun","Jul","Ago","Set","Out","Nov","Dez"},C281)</f>
        <v>Out</v>
      </c>
      <c r="E281" s="17" t="str">
        <f aca="false">TEXT(A281,"yyyy-mm")</f>
        <v>2025-10</v>
      </c>
      <c r="F281" s="17" t="str">
        <f aca="false">"T"&amp;ROUNDUP(C281/3,0)</f>
        <v>T4</v>
      </c>
      <c r="G281" s="17" t="str">
        <f aca="false">INDEX({"Dom","Seg","Ter","Qua","Qui","Sex","Sáb"},WEEKDAY(A281))</f>
        <v>Ter</v>
      </c>
      <c r="H281" s="17" t="str">
        <f aca="false">IF(OR(WEEKDAY(A281)=1,WEEKDAY(A281)=7),"Sim","Não")</f>
        <v>Não</v>
      </c>
    </row>
    <row r="282" customFormat="false" ht="15" hidden="false" customHeight="false" outlineLevel="0" collapsed="false">
      <c r="A282" s="21" t="n">
        <v>45938</v>
      </c>
      <c r="B282" s="17" t="n">
        <f aca="false">YEAR(A282)</f>
        <v>2025</v>
      </c>
      <c r="C282" s="17" t="n">
        <f aca="false">MONTH(A282)</f>
        <v>10</v>
      </c>
      <c r="D282" s="17" t="str">
        <f aca="false">INDEX({"Jan","Fev","Mar","Abr","Mai","Jun","Jul","Ago","Set","Out","Nov","Dez"},C282)</f>
        <v>Out</v>
      </c>
      <c r="E282" s="17" t="str">
        <f aca="false">TEXT(A282,"yyyy-mm")</f>
        <v>2025-10</v>
      </c>
      <c r="F282" s="17" t="str">
        <f aca="false">"T"&amp;ROUNDUP(C282/3,0)</f>
        <v>T4</v>
      </c>
      <c r="G282" s="17" t="str">
        <f aca="false">INDEX({"Dom","Seg","Ter","Qua","Qui","Sex","Sáb"},WEEKDAY(A282))</f>
        <v>Qua</v>
      </c>
      <c r="H282" s="17" t="str">
        <f aca="false">IF(OR(WEEKDAY(A282)=1,WEEKDAY(A282)=7),"Sim","Não")</f>
        <v>Não</v>
      </c>
    </row>
    <row r="283" customFormat="false" ht="15" hidden="false" customHeight="false" outlineLevel="0" collapsed="false">
      <c r="A283" s="21" t="n">
        <v>45939</v>
      </c>
      <c r="B283" s="17" t="n">
        <f aca="false">YEAR(A283)</f>
        <v>2025</v>
      </c>
      <c r="C283" s="17" t="n">
        <f aca="false">MONTH(A283)</f>
        <v>10</v>
      </c>
      <c r="D283" s="17" t="str">
        <f aca="false">INDEX({"Jan","Fev","Mar","Abr","Mai","Jun","Jul","Ago","Set","Out","Nov","Dez"},C283)</f>
        <v>Out</v>
      </c>
      <c r="E283" s="17" t="str">
        <f aca="false">TEXT(A283,"yyyy-mm")</f>
        <v>2025-10</v>
      </c>
      <c r="F283" s="17" t="str">
        <f aca="false">"T"&amp;ROUNDUP(C283/3,0)</f>
        <v>T4</v>
      </c>
      <c r="G283" s="17" t="str">
        <f aca="false">INDEX({"Dom","Seg","Ter","Qua","Qui","Sex","Sáb"},WEEKDAY(A283))</f>
        <v>Qui</v>
      </c>
      <c r="H283" s="17" t="str">
        <f aca="false">IF(OR(WEEKDAY(A283)=1,WEEKDAY(A283)=7),"Sim","Não")</f>
        <v>Não</v>
      </c>
    </row>
    <row r="284" customFormat="false" ht="15" hidden="false" customHeight="false" outlineLevel="0" collapsed="false">
      <c r="A284" s="21" t="n">
        <v>45940</v>
      </c>
      <c r="B284" s="17" t="n">
        <f aca="false">YEAR(A284)</f>
        <v>2025</v>
      </c>
      <c r="C284" s="17" t="n">
        <f aca="false">MONTH(A284)</f>
        <v>10</v>
      </c>
      <c r="D284" s="17" t="str">
        <f aca="false">INDEX({"Jan","Fev","Mar","Abr","Mai","Jun","Jul","Ago","Set","Out","Nov","Dez"},C284)</f>
        <v>Out</v>
      </c>
      <c r="E284" s="17" t="str">
        <f aca="false">TEXT(A284,"yyyy-mm")</f>
        <v>2025-10</v>
      </c>
      <c r="F284" s="17" t="str">
        <f aca="false">"T"&amp;ROUNDUP(C284/3,0)</f>
        <v>T4</v>
      </c>
      <c r="G284" s="17" t="str">
        <f aca="false">INDEX({"Dom","Seg","Ter","Qua","Qui","Sex","Sáb"},WEEKDAY(A284))</f>
        <v>Sex</v>
      </c>
      <c r="H284" s="17" t="str">
        <f aca="false">IF(OR(WEEKDAY(A284)=1,WEEKDAY(A284)=7),"Sim","Não")</f>
        <v>Não</v>
      </c>
    </row>
    <row r="285" customFormat="false" ht="15" hidden="false" customHeight="false" outlineLevel="0" collapsed="false">
      <c r="A285" s="21" t="n">
        <v>45941</v>
      </c>
      <c r="B285" s="17" t="n">
        <f aca="false">YEAR(A285)</f>
        <v>2025</v>
      </c>
      <c r="C285" s="17" t="n">
        <f aca="false">MONTH(A285)</f>
        <v>10</v>
      </c>
      <c r="D285" s="17" t="str">
        <f aca="false">INDEX({"Jan","Fev","Mar","Abr","Mai","Jun","Jul","Ago","Set","Out","Nov","Dez"},C285)</f>
        <v>Out</v>
      </c>
      <c r="E285" s="17" t="str">
        <f aca="false">TEXT(A285,"yyyy-mm")</f>
        <v>2025-10</v>
      </c>
      <c r="F285" s="17" t="str">
        <f aca="false">"T"&amp;ROUNDUP(C285/3,0)</f>
        <v>T4</v>
      </c>
      <c r="G285" s="17" t="str">
        <f aca="false">INDEX({"Dom","Seg","Ter","Qua","Qui","Sex","Sáb"},WEEKDAY(A285))</f>
        <v>Sáb</v>
      </c>
      <c r="H285" s="17" t="str">
        <f aca="false">IF(OR(WEEKDAY(A285)=1,WEEKDAY(A285)=7),"Sim","Não")</f>
        <v>Sim</v>
      </c>
    </row>
    <row r="286" customFormat="false" ht="15" hidden="false" customHeight="false" outlineLevel="0" collapsed="false">
      <c r="A286" s="21" t="n">
        <v>45942</v>
      </c>
      <c r="B286" s="17" t="n">
        <f aca="false">YEAR(A286)</f>
        <v>2025</v>
      </c>
      <c r="C286" s="17" t="n">
        <f aca="false">MONTH(A286)</f>
        <v>10</v>
      </c>
      <c r="D286" s="17" t="str">
        <f aca="false">INDEX({"Jan","Fev","Mar","Abr","Mai","Jun","Jul","Ago","Set","Out","Nov","Dez"},C286)</f>
        <v>Out</v>
      </c>
      <c r="E286" s="17" t="str">
        <f aca="false">TEXT(A286,"yyyy-mm")</f>
        <v>2025-10</v>
      </c>
      <c r="F286" s="17" t="str">
        <f aca="false">"T"&amp;ROUNDUP(C286/3,0)</f>
        <v>T4</v>
      </c>
      <c r="G286" s="17" t="str">
        <f aca="false">INDEX({"Dom","Seg","Ter","Qua","Qui","Sex","Sáb"},WEEKDAY(A286))</f>
        <v>Dom</v>
      </c>
      <c r="H286" s="17" t="str">
        <f aca="false">IF(OR(WEEKDAY(A286)=1,WEEKDAY(A286)=7),"Sim","Não")</f>
        <v>Sim</v>
      </c>
    </row>
    <row r="287" customFormat="false" ht="15" hidden="false" customHeight="false" outlineLevel="0" collapsed="false">
      <c r="A287" s="21" t="n">
        <v>45943</v>
      </c>
      <c r="B287" s="17" t="n">
        <f aca="false">YEAR(A287)</f>
        <v>2025</v>
      </c>
      <c r="C287" s="17" t="n">
        <f aca="false">MONTH(A287)</f>
        <v>10</v>
      </c>
      <c r="D287" s="17" t="str">
        <f aca="false">INDEX({"Jan","Fev","Mar","Abr","Mai","Jun","Jul","Ago","Set","Out","Nov","Dez"},C287)</f>
        <v>Out</v>
      </c>
      <c r="E287" s="17" t="str">
        <f aca="false">TEXT(A287,"yyyy-mm")</f>
        <v>2025-10</v>
      </c>
      <c r="F287" s="17" t="str">
        <f aca="false">"T"&amp;ROUNDUP(C287/3,0)</f>
        <v>T4</v>
      </c>
      <c r="G287" s="17" t="str">
        <f aca="false">INDEX({"Dom","Seg","Ter","Qua","Qui","Sex","Sáb"},WEEKDAY(A287))</f>
        <v>Seg</v>
      </c>
      <c r="H287" s="17" t="str">
        <f aca="false">IF(OR(WEEKDAY(A287)=1,WEEKDAY(A287)=7),"Sim","Não")</f>
        <v>Não</v>
      </c>
    </row>
    <row r="288" customFormat="false" ht="15" hidden="false" customHeight="false" outlineLevel="0" collapsed="false">
      <c r="A288" s="21" t="n">
        <v>45944</v>
      </c>
      <c r="B288" s="17" t="n">
        <f aca="false">YEAR(A288)</f>
        <v>2025</v>
      </c>
      <c r="C288" s="17" t="n">
        <f aca="false">MONTH(A288)</f>
        <v>10</v>
      </c>
      <c r="D288" s="17" t="str">
        <f aca="false">INDEX({"Jan","Fev","Mar","Abr","Mai","Jun","Jul","Ago","Set","Out","Nov","Dez"},C288)</f>
        <v>Out</v>
      </c>
      <c r="E288" s="17" t="str">
        <f aca="false">TEXT(A288,"yyyy-mm")</f>
        <v>2025-10</v>
      </c>
      <c r="F288" s="17" t="str">
        <f aca="false">"T"&amp;ROUNDUP(C288/3,0)</f>
        <v>T4</v>
      </c>
      <c r="G288" s="17" t="str">
        <f aca="false">INDEX({"Dom","Seg","Ter","Qua","Qui","Sex","Sáb"},WEEKDAY(A288))</f>
        <v>Ter</v>
      </c>
      <c r="H288" s="17" t="str">
        <f aca="false">IF(OR(WEEKDAY(A288)=1,WEEKDAY(A288)=7),"Sim","Não")</f>
        <v>Não</v>
      </c>
    </row>
    <row r="289" customFormat="false" ht="15" hidden="false" customHeight="false" outlineLevel="0" collapsed="false">
      <c r="A289" s="21" t="n">
        <v>45945</v>
      </c>
      <c r="B289" s="17" t="n">
        <f aca="false">YEAR(A289)</f>
        <v>2025</v>
      </c>
      <c r="C289" s="17" t="n">
        <f aca="false">MONTH(A289)</f>
        <v>10</v>
      </c>
      <c r="D289" s="17" t="str">
        <f aca="false">INDEX({"Jan","Fev","Mar","Abr","Mai","Jun","Jul","Ago","Set","Out","Nov","Dez"},C289)</f>
        <v>Out</v>
      </c>
      <c r="E289" s="17" t="str">
        <f aca="false">TEXT(A289,"yyyy-mm")</f>
        <v>2025-10</v>
      </c>
      <c r="F289" s="17" t="str">
        <f aca="false">"T"&amp;ROUNDUP(C289/3,0)</f>
        <v>T4</v>
      </c>
      <c r="G289" s="17" t="str">
        <f aca="false">INDEX({"Dom","Seg","Ter","Qua","Qui","Sex","Sáb"},WEEKDAY(A289))</f>
        <v>Qua</v>
      </c>
      <c r="H289" s="17" t="str">
        <f aca="false">IF(OR(WEEKDAY(A289)=1,WEEKDAY(A289)=7),"Sim","Não")</f>
        <v>Não</v>
      </c>
    </row>
    <row r="290" customFormat="false" ht="15" hidden="false" customHeight="false" outlineLevel="0" collapsed="false">
      <c r="A290" s="21" t="n">
        <v>45946</v>
      </c>
      <c r="B290" s="17" t="n">
        <f aca="false">YEAR(A290)</f>
        <v>2025</v>
      </c>
      <c r="C290" s="17" t="n">
        <f aca="false">MONTH(A290)</f>
        <v>10</v>
      </c>
      <c r="D290" s="17" t="str">
        <f aca="false">INDEX({"Jan","Fev","Mar","Abr","Mai","Jun","Jul","Ago","Set","Out","Nov","Dez"},C290)</f>
        <v>Out</v>
      </c>
      <c r="E290" s="17" t="str">
        <f aca="false">TEXT(A290,"yyyy-mm")</f>
        <v>2025-10</v>
      </c>
      <c r="F290" s="17" t="str">
        <f aca="false">"T"&amp;ROUNDUP(C290/3,0)</f>
        <v>T4</v>
      </c>
      <c r="G290" s="17" t="str">
        <f aca="false">INDEX({"Dom","Seg","Ter","Qua","Qui","Sex","Sáb"},WEEKDAY(A290))</f>
        <v>Qui</v>
      </c>
      <c r="H290" s="17" t="str">
        <f aca="false">IF(OR(WEEKDAY(A290)=1,WEEKDAY(A290)=7),"Sim","Não")</f>
        <v>Não</v>
      </c>
    </row>
    <row r="291" customFormat="false" ht="15" hidden="false" customHeight="false" outlineLevel="0" collapsed="false">
      <c r="A291" s="21" t="n">
        <v>45947</v>
      </c>
      <c r="B291" s="17" t="n">
        <f aca="false">YEAR(A291)</f>
        <v>2025</v>
      </c>
      <c r="C291" s="17" t="n">
        <f aca="false">MONTH(A291)</f>
        <v>10</v>
      </c>
      <c r="D291" s="17" t="str">
        <f aca="false">INDEX({"Jan","Fev","Mar","Abr","Mai","Jun","Jul","Ago","Set","Out","Nov","Dez"},C291)</f>
        <v>Out</v>
      </c>
      <c r="E291" s="17" t="str">
        <f aca="false">TEXT(A291,"yyyy-mm")</f>
        <v>2025-10</v>
      </c>
      <c r="F291" s="17" t="str">
        <f aca="false">"T"&amp;ROUNDUP(C291/3,0)</f>
        <v>T4</v>
      </c>
      <c r="G291" s="17" t="str">
        <f aca="false">INDEX({"Dom","Seg","Ter","Qua","Qui","Sex","Sáb"},WEEKDAY(A291))</f>
        <v>Sex</v>
      </c>
      <c r="H291" s="17" t="str">
        <f aca="false">IF(OR(WEEKDAY(A291)=1,WEEKDAY(A291)=7),"Sim","Não")</f>
        <v>Não</v>
      </c>
    </row>
    <row r="292" customFormat="false" ht="15" hidden="false" customHeight="false" outlineLevel="0" collapsed="false">
      <c r="A292" s="21" t="n">
        <v>45948</v>
      </c>
      <c r="B292" s="17" t="n">
        <f aca="false">YEAR(A292)</f>
        <v>2025</v>
      </c>
      <c r="C292" s="17" t="n">
        <f aca="false">MONTH(A292)</f>
        <v>10</v>
      </c>
      <c r="D292" s="17" t="str">
        <f aca="false">INDEX({"Jan","Fev","Mar","Abr","Mai","Jun","Jul","Ago","Set","Out","Nov","Dez"},C292)</f>
        <v>Out</v>
      </c>
      <c r="E292" s="17" t="str">
        <f aca="false">TEXT(A292,"yyyy-mm")</f>
        <v>2025-10</v>
      </c>
      <c r="F292" s="17" t="str">
        <f aca="false">"T"&amp;ROUNDUP(C292/3,0)</f>
        <v>T4</v>
      </c>
      <c r="G292" s="17" t="str">
        <f aca="false">INDEX({"Dom","Seg","Ter","Qua","Qui","Sex","Sáb"},WEEKDAY(A292))</f>
        <v>Sáb</v>
      </c>
      <c r="H292" s="17" t="str">
        <f aca="false">IF(OR(WEEKDAY(A292)=1,WEEKDAY(A292)=7),"Sim","Não")</f>
        <v>Sim</v>
      </c>
    </row>
    <row r="293" customFormat="false" ht="15" hidden="false" customHeight="false" outlineLevel="0" collapsed="false">
      <c r="A293" s="21" t="n">
        <v>45949</v>
      </c>
      <c r="B293" s="17" t="n">
        <f aca="false">YEAR(A293)</f>
        <v>2025</v>
      </c>
      <c r="C293" s="17" t="n">
        <f aca="false">MONTH(A293)</f>
        <v>10</v>
      </c>
      <c r="D293" s="17" t="str">
        <f aca="false">INDEX({"Jan","Fev","Mar","Abr","Mai","Jun","Jul","Ago","Set","Out","Nov","Dez"},C293)</f>
        <v>Out</v>
      </c>
      <c r="E293" s="17" t="str">
        <f aca="false">TEXT(A293,"yyyy-mm")</f>
        <v>2025-10</v>
      </c>
      <c r="F293" s="17" t="str">
        <f aca="false">"T"&amp;ROUNDUP(C293/3,0)</f>
        <v>T4</v>
      </c>
      <c r="G293" s="17" t="str">
        <f aca="false">INDEX({"Dom","Seg","Ter","Qua","Qui","Sex","Sáb"},WEEKDAY(A293))</f>
        <v>Dom</v>
      </c>
      <c r="H293" s="17" t="str">
        <f aca="false">IF(OR(WEEKDAY(A293)=1,WEEKDAY(A293)=7),"Sim","Não")</f>
        <v>Sim</v>
      </c>
    </row>
    <row r="294" customFormat="false" ht="15" hidden="false" customHeight="false" outlineLevel="0" collapsed="false">
      <c r="A294" s="21" t="n">
        <v>45950</v>
      </c>
      <c r="B294" s="17" t="n">
        <f aca="false">YEAR(A294)</f>
        <v>2025</v>
      </c>
      <c r="C294" s="17" t="n">
        <f aca="false">MONTH(A294)</f>
        <v>10</v>
      </c>
      <c r="D294" s="17" t="str">
        <f aca="false">INDEX({"Jan","Fev","Mar","Abr","Mai","Jun","Jul","Ago","Set","Out","Nov","Dez"},C294)</f>
        <v>Out</v>
      </c>
      <c r="E294" s="17" t="str">
        <f aca="false">TEXT(A294,"yyyy-mm")</f>
        <v>2025-10</v>
      </c>
      <c r="F294" s="17" t="str">
        <f aca="false">"T"&amp;ROUNDUP(C294/3,0)</f>
        <v>T4</v>
      </c>
      <c r="G294" s="17" t="str">
        <f aca="false">INDEX({"Dom","Seg","Ter","Qua","Qui","Sex","Sáb"},WEEKDAY(A294))</f>
        <v>Seg</v>
      </c>
      <c r="H294" s="17" t="str">
        <f aca="false">IF(OR(WEEKDAY(A294)=1,WEEKDAY(A294)=7),"Sim","Não")</f>
        <v>Não</v>
      </c>
    </row>
    <row r="295" customFormat="false" ht="15" hidden="false" customHeight="false" outlineLevel="0" collapsed="false">
      <c r="A295" s="21" t="n">
        <v>45951</v>
      </c>
      <c r="B295" s="17" t="n">
        <f aca="false">YEAR(A295)</f>
        <v>2025</v>
      </c>
      <c r="C295" s="17" t="n">
        <f aca="false">MONTH(A295)</f>
        <v>10</v>
      </c>
      <c r="D295" s="17" t="str">
        <f aca="false">INDEX({"Jan","Fev","Mar","Abr","Mai","Jun","Jul","Ago","Set","Out","Nov","Dez"},C295)</f>
        <v>Out</v>
      </c>
      <c r="E295" s="17" t="str">
        <f aca="false">TEXT(A295,"yyyy-mm")</f>
        <v>2025-10</v>
      </c>
      <c r="F295" s="17" t="str">
        <f aca="false">"T"&amp;ROUNDUP(C295/3,0)</f>
        <v>T4</v>
      </c>
      <c r="G295" s="17" t="str">
        <f aca="false">INDEX({"Dom","Seg","Ter","Qua","Qui","Sex","Sáb"},WEEKDAY(A295))</f>
        <v>Ter</v>
      </c>
      <c r="H295" s="17" t="str">
        <f aca="false">IF(OR(WEEKDAY(A295)=1,WEEKDAY(A295)=7),"Sim","Não")</f>
        <v>Não</v>
      </c>
    </row>
    <row r="296" customFormat="false" ht="15" hidden="false" customHeight="false" outlineLevel="0" collapsed="false">
      <c r="A296" s="21" t="n">
        <v>45952</v>
      </c>
      <c r="B296" s="17" t="n">
        <f aca="false">YEAR(A296)</f>
        <v>2025</v>
      </c>
      <c r="C296" s="17" t="n">
        <f aca="false">MONTH(A296)</f>
        <v>10</v>
      </c>
      <c r="D296" s="17" t="str">
        <f aca="false">INDEX({"Jan","Fev","Mar","Abr","Mai","Jun","Jul","Ago","Set","Out","Nov","Dez"},C296)</f>
        <v>Out</v>
      </c>
      <c r="E296" s="17" t="str">
        <f aca="false">TEXT(A296,"yyyy-mm")</f>
        <v>2025-10</v>
      </c>
      <c r="F296" s="17" t="str">
        <f aca="false">"T"&amp;ROUNDUP(C296/3,0)</f>
        <v>T4</v>
      </c>
      <c r="G296" s="17" t="str">
        <f aca="false">INDEX({"Dom","Seg","Ter","Qua","Qui","Sex","Sáb"},WEEKDAY(A296))</f>
        <v>Qua</v>
      </c>
      <c r="H296" s="17" t="str">
        <f aca="false">IF(OR(WEEKDAY(A296)=1,WEEKDAY(A296)=7),"Sim","Não")</f>
        <v>Não</v>
      </c>
    </row>
    <row r="297" customFormat="false" ht="15" hidden="false" customHeight="false" outlineLevel="0" collapsed="false">
      <c r="A297" s="21" t="n">
        <v>45953</v>
      </c>
      <c r="B297" s="17" t="n">
        <f aca="false">YEAR(A297)</f>
        <v>2025</v>
      </c>
      <c r="C297" s="17" t="n">
        <f aca="false">MONTH(A297)</f>
        <v>10</v>
      </c>
      <c r="D297" s="17" t="str">
        <f aca="false">INDEX({"Jan","Fev","Mar","Abr","Mai","Jun","Jul","Ago","Set","Out","Nov","Dez"},C297)</f>
        <v>Out</v>
      </c>
      <c r="E297" s="17" t="str">
        <f aca="false">TEXT(A297,"yyyy-mm")</f>
        <v>2025-10</v>
      </c>
      <c r="F297" s="17" t="str">
        <f aca="false">"T"&amp;ROUNDUP(C297/3,0)</f>
        <v>T4</v>
      </c>
      <c r="G297" s="17" t="str">
        <f aca="false">INDEX({"Dom","Seg","Ter","Qua","Qui","Sex","Sáb"},WEEKDAY(A297))</f>
        <v>Qui</v>
      </c>
      <c r="H297" s="17" t="str">
        <f aca="false">IF(OR(WEEKDAY(A297)=1,WEEKDAY(A297)=7),"Sim","Não")</f>
        <v>Não</v>
      </c>
    </row>
    <row r="298" customFormat="false" ht="15" hidden="false" customHeight="false" outlineLevel="0" collapsed="false">
      <c r="A298" s="21" t="n">
        <v>45954</v>
      </c>
      <c r="B298" s="17" t="n">
        <f aca="false">YEAR(A298)</f>
        <v>2025</v>
      </c>
      <c r="C298" s="17" t="n">
        <f aca="false">MONTH(A298)</f>
        <v>10</v>
      </c>
      <c r="D298" s="17" t="str">
        <f aca="false">INDEX({"Jan","Fev","Mar","Abr","Mai","Jun","Jul","Ago","Set","Out","Nov","Dez"},C298)</f>
        <v>Out</v>
      </c>
      <c r="E298" s="17" t="str">
        <f aca="false">TEXT(A298,"yyyy-mm")</f>
        <v>2025-10</v>
      </c>
      <c r="F298" s="17" t="str">
        <f aca="false">"T"&amp;ROUNDUP(C298/3,0)</f>
        <v>T4</v>
      </c>
      <c r="G298" s="17" t="str">
        <f aca="false">INDEX({"Dom","Seg","Ter","Qua","Qui","Sex","Sáb"},WEEKDAY(A298))</f>
        <v>Sex</v>
      </c>
      <c r="H298" s="17" t="str">
        <f aca="false">IF(OR(WEEKDAY(A298)=1,WEEKDAY(A298)=7),"Sim","Não")</f>
        <v>Não</v>
      </c>
    </row>
    <row r="299" customFormat="false" ht="15" hidden="false" customHeight="false" outlineLevel="0" collapsed="false">
      <c r="A299" s="21" t="n">
        <v>45955</v>
      </c>
      <c r="B299" s="17" t="n">
        <f aca="false">YEAR(A299)</f>
        <v>2025</v>
      </c>
      <c r="C299" s="17" t="n">
        <f aca="false">MONTH(A299)</f>
        <v>10</v>
      </c>
      <c r="D299" s="17" t="str">
        <f aca="false">INDEX({"Jan","Fev","Mar","Abr","Mai","Jun","Jul","Ago","Set","Out","Nov","Dez"},C299)</f>
        <v>Out</v>
      </c>
      <c r="E299" s="17" t="str">
        <f aca="false">TEXT(A299,"yyyy-mm")</f>
        <v>2025-10</v>
      </c>
      <c r="F299" s="17" t="str">
        <f aca="false">"T"&amp;ROUNDUP(C299/3,0)</f>
        <v>T4</v>
      </c>
      <c r="G299" s="17" t="str">
        <f aca="false">INDEX({"Dom","Seg","Ter","Qua","Qui","Sex","Sáb"},WEEKDAY(A299))</f>
        <v>Sáb</v>
      </c>
      <c r="H299" s="17" t="str">
        <f aca="false">IF(OR(WEEKDAY(A299)=1,WEEKDAY(A299)=7),"Sim","Não")</f>
        <v>Sim</v>
      </c>
    </row>
    <row r="300" customFormat="false" ht="15" hidden="false" customHeight="false" outlineLevel="0" collapsed="false">
      <c r="A300" s="21" t="n">
        <v>45956</v>
      </c>
      <c r="B300" s="17" t="n">
        <f aca="false">YEAR(A300)</f>
        <v>2025</v>
      </c>
      <c r="C300" s="17" t="n">
        <f aca="false">MONTH(A300)</f>
        <v>10</v>
      </c>
      <c r="D300" s="17" t="str">
        <f aca="false">INDEX({"Jan","Fev","Mar","Abr","Mai","Jun","Jul","Ago","Set","Out","Nov","Dez"},C300)</f>
        <v>Out</v>
      </c>
      <c r="E300" s="17" t="str">
        <f aca="false">TEXT(A300,"yyyy-mm")</f>
        <v>2025-10</v>
      </c>
      <c r="F300" s="17" t="str">
        <f aca="false">"T"&amp;ROUNDUP(C300/3,0)</f>
        <v>T4</v>
      </c>
      <c r="G300" s="17" t="str">
        <f aca="false">INDEX({"Dom","Seg","Ter","Qua","Qui","Sex","Sáb"},WEEKDAY(A300))</f>
        <v>Dom</v>
      </c>
      <c r="H300" s="17" t="str">
        <f aca="false">IF(OR(WEEKDAY(A300)=1,WEEKDAY(A300)=7),"Sim","Não")</f>
        <v>Sim</v>
      </c>
    </row>
    <row r="301" customFormat="false" ht="15" hidden="false" customHeight="false" outlineLevel="0" collapsed="false">
      <c r="A301" s="21" t="n">
        <v>45957</v>
      </c>
      <c r="B301" s="17" t="n">
        <f aca="false">YEAR(A301)</f>
        <v>2025</v>
      </c>
      <c r="C301" s="17" t="n">
        <f aca="false">MONTH(A301)</f>
        <v>10</v>
      </c>
      <c r="D301" s="17" t="str">
        <f aca="false">INDEX({"Jan","Fev","Mar","Abr","Mai","Jun","Jul","Ago","Set","Out","Nov","Dez"},C301)</f>
        <v>Out</v>
      </c>
      <c r="E301" s="17" t="str">
        <f aca="false">TEXT(A301,"yyyy-mm")</f>
        <v>2025-10</v>
      </c>
      <c r="F301" s="17" t="str">
        <f aca="false">"T"&amp;ROUNDUP(C301/3,0)</f>
        <v>T4</v>
      </c>
      <c r="G301" s="17" t="str">
        <f aca="false">INDEX({"Dom","Seg","Ter","Qua","Qui","Sex","Sáb"},WEEKDAY(A301))</f>
        <v>Seg</v>
      </c>
      <c r="H301" s="17" t="str">
        <f aca="false">IF(OR(WEEKDAY(A301)=1,WEEKDAY(A301)=7),"Sim","Não")</f>
        <v>Não</v>
      </c>
    </row>
    <row r="302" customFormat="false" ht="15" hidden="false" customHeight="false" outlineLevel="0" collapsed="false">
      <c r="A302" s="21" t="n">
        <v>45958</v>
      </c>
      <c r="B302" s="17" t="n">
        <f aca="false">YEAR(A302)</f>
        <v>2025</v>
      </c>
      <c r="C302" s="17" t="n">
        <f aca="false">MONTH(A302)</f>
        <v>10</v>
      </c>
      <c r="D302" s="17" t="str">
        <f aca="false">INDEX({"Jan","Fev","Mar","Abr","Mai","Jun","Jul","Ago","Set","Out","Nov","Dez"},C302)</f>
        <v>Out</v>
      </c>
      <c r="E302" s="17" t="str">
        <f aca="false">TEXT(A302,"yyyy-mm")</f>
        <v>2025-10</v>
      </c>
      <c r="F302" s="17" t="str">
        <f aca="false">"T"&amp;ROUNDUP(C302/3,0)</f>
        <v>T4</v>
      </c>
      <c r="G302" s="17" t="str">
        <f aca="false">INDEX({"Dom","Seg","Ter","Qua","Qui","Sex","Sáb"},WEEKDAY(A302))</f>
        <v>Ter</v>
      </c>
      <c r="H302" s="17" t="str">
        <f aca="false">IF(OR(WEEKDAY(A302)=1,WEEKDAY(A302)=7),"Sim","Não")</f>
        <v>Não</v>
      </c>
    </row>
    <row r="303" customFormat="false" ht="15" hidden="false" customHeight="false" outlineLevel="0" collapsed="false">
      <c r="A303" s="21" t="n">
        <v>45959</v>
      </c>
      <c r="B303" s="17" t="n">
        <f aca="false">YEAR(A303)</f>
        <v>2025</v>
      </c>
      <c r="C303" s="17" t="n">
        <f aca="false">MONTH(A303)</f>
        <v>10</v>
      </c>
      <c r="D303" s="17" t="str">
        <f aca="false">INDEX({"Jan","Fev","Mar","Abr","Mai","Jun","Jul","Ago","Set","Out","Nov","Dez"},C303)</f>
        <v>Out</v>
      </c>
      <c r="E303" s="17" t="str">
        <f aca="false">TEXT(A303,"yyyy-mm")</f>
        <v>2025-10</v>
      </c>
      <c r="F303" s="17" t="str">
        <f aca="false">"T"&amp;ROUNDUP(C303/3,0)</f>
        <v>T4</v>
      </c>
      <c r="G303" s="17" t="str">
        <f aca="false">INDEX({"Dom","Seg","Ter","Qua","Qui","Sex","Sáb"},WEEKDAY(A303))</f>
        <v>Qua</v>
      </c>
      <c r="H303" s="17" t="str">
        <f aca="false">IF(OR(WEEKDAY(A303)=1,WEEKDAY(A303)=7),"Sim","Não")</f>
        <v>Não</v>
      </c>
    </row>
    <row r="304" customFormat="false" ht="15" hidden="false" customHeight="false" outlineLevel="0" collapsed="false">
      <c r="A304" s="21" t="n">
        <v>45960</v>
      </c>
      <c r="B304" s="17" t="n">
        <f aca="false">YEAR(A304)</f>
        <v>2025</v>
      </c>
      <c r="C304" s="17" t="n">
        <f aca="false">MONTH(A304)</f>
        <v>10</v>
      </c>
      <c r="D304" s="17" t="str">
        <f aca="false">INDEX({"Jan","Fev","Mar","Abr","Mai","Jun","Jul","Ago","Set","Out","Nov","Dez"},C304)</f>
        <v>Out</v>
      </c>
      <c r="E304" s="17" t="str">
        <f aca="false">TEXT(A304,"yyyy-mm")</f>
        <v>2025-10</v>
      </c>
      <c r="F304" s="17" t="str">
        <f aca="false">"T"&amp;ROUNDUP(C304/3,0)</f>
        <v>T4</v>
      </c>
      <c r="G304" s="17" t="str">
        <f aca="false">INDEX({"Dom","Seg","Ter","Qua","Qui","Sex","Sáb"},WEEKDAY(A304))</f>
        <v>Qui</v>
      </c>
      <c r="H304" s="17" t="str">
        <f aca="false">IF(OR(WEEKDAY(A304)=1,WEEKDAY(A304)=7),"Sim","Não")</f>
        <v>Não</v>
      </c>
    </row>
    <row r="305" customFormat="false" ht="15" hidden="false" customHeight="false" outlineLevel="0" collapsed="false">
      <c r="A305" s="21" t="n">
        <v>45961</v>
      </c>
      <c r="B305" s="17" t="n">
        <f aca="false">YEAR(A305)</f>
        <v>2025</v>
      </c>
      <c r="C305" s="17" t="n">
        <f aca="false">MONTH(A305)</f>
        <v>10</v>
      </c>
      <c r="D305" s="17" t="str">
        <f aca="false">INDEX({"Jan","Fev","Mar","Abr","Mai","Jun","Jul","Ago","Set","Out","Nov","Dez"},C305)</f>
        <v>Out</v>
      </c>
      <c r="E305" s="17" t="str">
        <f aca="false">TEXT(A305,"yyyy-mm")</f>
        <v>2025-10</v>
      </c>
      <c r="F305" s="17" t="str">
        <f aca="false">"T"&amp;ROUNDUP(C305/3,0)</f>
        <v>T4</v>
      </c>
      <c r="G305" s="17" t="str">
        <f aca="false">INDEX({"Dom","Seg","Ter","Qua","Qui","Sex","Sáb"},WEEKDAY(A305))</f>
        <v>Sex</v>
      </c>
      <c r="H305" s="17" t="str">
        <f aca="false">IF(OR(WEEKDAY(A305)=1,WEEKDAY(A305)=7),"Sim","Não")</f>
        <v>Não</v>
      </c>
    </row>
    <row r="306" customFormat="false" ht="15" hidden="false" customHeight="false" outlineLevel="0" collapsed="false">
      <c r="A306" s="21" t="n">
        <v>45962</v>
      </c>
      <c r="B306" s="17" t="n">
        <f aca="false">YEAR(A306)</f>
        <v>2025</v>
      </c>
      <c r="C306" s="17" t="n">
        <f aca="false">MONTH(A306)</f>
        <v>11</v>
      </c>
      <c r="D306" s="17" t="str">
        <f aca="false">INDEX({"Jan","Fev","Mar","Abr","Mai","Jun","Jul","Ago","Set","Out","Nov","Dez"},C306)</f>
        <v>Nov</v>
      </c>
      <c r="E306" s="17" t="str">
        <f aca="false">TEXT(A306,"yyyy-mm")</f>
        <v>2025-11</v>
      </c>
      <c r="F306" s="17" t="str">
        <f aca="false">"T"&amp;ROUNDUP(C306/3,0)</f>
        <v>T4</v>
      </c>
      <c r="G306" s="17" t="str">
        <f aca="false">INDEX({"Dom","Seg","Ter","Qua","Qui","Sex","Sáb"},WEEKDAY(A306))</f>
        <v>Sáb</v>
      </c>
      <c r="H306" s="17" t="str">
        <f aca="false">IF(OR(WEEKDAY(A306)=1,WEEKDAY(A306)=7),"Sim","Não")</f>
        <v>Sim</v>
      </c>
    </row>
    <row r="307" customFormat="false" ht="15" hidden="false" customHeight="false" outlineLevel="0" collapsed="false">
      <c r="A307" s="21" t="n">
        <v>45963</v>
      </c>
      <c r="B307" s="17" t="n">
        <f aca="false">YEAR(A307)</f>
        <v>2025</v>
      </c>
      <c r="C307" s="17" t="n">
        <f aca="false">MONTH(A307)</f>
        <v>11</v>
      </c>
      <c r="D307" s="17" t="str">
        <f aca="false">INDEX({"Jan","Fev","Mar","Abr","Mai","Jun","Jul","Ago","Set","Out","Nov","Dez"},C307)</f>
        <v>Nov</v>
      </c>
      <c r="E307" s="17" t="str">
        <f aca="false">TEXT(A307,"yyyy-mm")</f>
        <v>2025-11</v>
      </c>
      <c r="F307" s="17" t="str">
        <f aca="false">"T"&amp;ROUNDUP(C307/3,0)</f>
        <v>T4</v>
      </c>
      <c r="G307" s="17" t="str">
        <f aca="false">INDEX({"Dom","Seg","Ter","Qua","Qui","Sex","Sáb"},WEEKDAY(A307))</f>
        <v>Dom</v>
      </c>
      <c r="H307" s="17" t="str">
        <f aca="false">IF(OR(WEEKDAY(A307)=1,WEEKDAY(A307)=7),"Sim","Não")</f>
        <v>Sim</v>
      </c>
    </row>
    <row r="308" customFormat="false" ht="15" hidden="false" customHeight="false" outlineLevel="0" collapsed="false">
      <c r="A308" s="21" t="n">
        <v>45964</v>
      </c>
      <c r="B308" s="17" t="n">
        <f aca="false">YEAR(A308)</f>
        <v>2025</v>
      </c>
      <c r="C308" s="17" t="n">
        <f aca="false">MONTH(A308)</f>
        <v>11</v>
      </c>
      <c r="D308" s="17" t="str">
        <f aca="false">INDEX({"Jan","Fev","Mar","Abr","Mai","Jun","Jul","Ago","Set","Out","Nov","Dez"},C308)</f>
        <v>Nov</v>
      </c>
      <c r="E308" s="17" t="str">
        <f aca="false">TEXT(A308,"yyyy-mm")</f>
        <v>2025-11</v>
      </c>
      <c r="F308" s="17" t="str">
        <f aca="false">"T"&amp;ROUNDUP(C308/3,0)</f>
        <v>T4</v>
      </c>
      <c r="G308" s="17" t="str">
        <f aca="false">INDEX({"Dom","Seg","Ter","Qua","Qui","Sex","Sáb"},WEEKDAY(A308))</f>
        <v>Seg</v>
      </c>
      <c r="H308" s="17" t="str">
        <f aca="false">IF(OR(WEEKDAY(A308)=1,WEEKDAY(A308)=7),"Sim","Não")</f>
        <v>Não</v>
      </c>
    </row>
    <row r="309" customFormat="false" ht="15" hidden="false" customHeight="false" outlineLevel="0" collapsed="false">
      <c r="A309" s="21" t="n">
        <v>45965</v>
      </c>
      <c r="B309" s="17" t="n">
        <f aca="false">YEAR(A309)</f>
        <v>2025</v>
      </c>
      <c r="C309" s="17" t="n">
        <f aca="false">MONTH(A309)</f>
        <v>11</v>
      </c>
      <c r="D309" s="17" t="str">
        <f aca="false">INDEX({"Jan","Fev","Mar","Abr","Mai","Jun","Jul","Ago","Set","Out","Nov","Dez"},C309)</f>
        <v>Nov</v>
      </c>
      <c r="E309" s="17" t="str">
        <f aca="false">TEXT(A309,"yyyy-mm")</f>
        <v>2025-11</v>
      </c>
      <c r="F309" s="17" t="str">
        <f aca="false">"T"&amp;ROUNDUP(C309/3,0)</f>
        <v>T4</v>
      </c>
      <c r="G309" s="17" t="str">
        <f aca="false">INDEX({"Dom","Seg","Ter","Qua","Qui","Sex","Sáb"},WEEKDAY(A309))</f>
        <v>Ter</v>
      </c>
      <c r="H309" s="17" t="str">
        <f aca="false">IF(OR(WEEKDAY(A309)=1,WEEKDAY(A309)=7),"Sim","Não")</f>
        <v>Não</v>
      </c>
    </row>
    <row r="310" customFormat="false" ht="15" hidden="false" customHeight="false" outlineLevel="0" collapsed="false">
      <c r="A310" s="21" t="n">
        <v>45966</v>
      </c>
      <c r="B310" s="17" t="n">
        <f aca="false">YEAR(A310)</f>
        <v>2025</v>
      </c>
      <c r="C310" s="17" t="n">
        <f aca="false">MONTH(A310)</f>
        <v>11</v>
      </c>
      <c r="D310" s="17" t="str">
        <f aca="false">INDEX({"Jan","Fev","Mar","Abr","Mai","Jun","Jul","Ago","Set","Out","Nov","Dez"},C310)</f>
        <v>Nov</v>
      </c>
      <c r="E310" s="17" t="str">
        <f aca="false">TEXT(A310,"yyyy-mm")</f>
        <v>2025-11</v>
      </c>
      <c r="F310" s="17" t="str">
        <f aca="false">"T"&amp;ROUNDUP(C310/3,0)</f>
        <v>T4</v>
      </c>
      <c r="G310" s="17" t="str">
        <f aca="false">INDEX({"Dom","Seg","Ter","Qua","Qui","Sex","Sáb"},WEEKDAY(A310))</f>
        <v>Qua</v>
      </c>
      <c r="H310" s="17" t="str">
        <f aca="false">IF(OR(WEEKDAY(A310)=1,WEEKDAY(A310)=7),"Sim","Não")</f>
        <v>Não</v>
      </c>
    </row>
    <row r="311" customFormat="false" ht="15" hidden="false" customHeight="false" outlineLevel="0" collapsed="false">
      <c r="A311" s="21" t="n">
        <v>45967</v>
      </c>
      <c r="B311" s="17" t="n">
        <f aca="false">YEAR(A311)</f>
        <v>2025</v>
      </c>
      <c r="C311" s="17" t="n">
        <f aca="false">MONTH(A311)</f>
        <v>11</v>
      </c>
      <c r="D311" s="17" t="str">
        <f aca="false">INDEX({"Jan","Fev","Mar","Abr","Mai","Jun","Jul","Ago","Set","Out","Nov","Dez"},C311)</f>
        <v>Nov</v>
      </c>
      <c r="E311" s="17" t="str">
        <f aca="false">TEXT(A311,"yyyy-mm")</f>
        <v>2025-11</v>
      </c>
      <c r="F311" s="17" t="str">
        <f aca="false">"T"&amp;ROUNDUP(C311/3,0)</f>
        <v>T4</v>
      </c>
      <c r="G311" s="17" t="str">
        <f aca="false">INDEX({"Dom","Seg","Ter","Qua","Qui","Sex","Sáb"},WEEKDAY(A311))</f>
        <v>Qui</v>
      </c>
      <c r="H311" s="17" t="str">
        <f aca="false">IF(OR(WEEKDAY(A311)=1,WEEKDAY(A311)=7),"Sim","Não")</f>
        <v>Não</v>
      </c>
    </row>
    <row r="312" customFormat="false" ht="15" hidden="false" customHeight="false" outlineLevel="0" collapsed="false">
      <c r="A312" s="21" t="n">
        <v>45968</v>
      </c>
      <c r="B312" s="17" t="n">
        <f aca="false">YEAR(A312)</f>
        <v>2025</v>
      </c>
      <c r="C312" s="17" t="n">
        <f aca="false">MONTH(A312)</f>
        <v>11</v>
      </c>
      <c r="D312" s="17" t="str">
        <f aca="false">INDEX({"Jan","Fev","Mar","Abr","Mai","Jun","Jul","Ago","Set","Out","Nov","Dez"},C312)</f>
        <v>Nov</v>
      </c>
      <c r="E312" s="17" t="str">
        <f aca="false">TEXT(A312,"yyyy-mm")</f>
        <v>2025-11</v>
      </c>
      <c r="F312" s="17" t="str">
        <f aca="false">"T"&amp;ROUNDUP(C312/3,0)</f>
        <v>T4</v>
      </c>
      <c r="G312" s="17" t="str">
        <f aca="false">INDEX({"Dom","Seg","Ter","Qua","Qui","Sex","Sáb"},WEEKDAY(A312))</f>
        <v>Sex</v>
      </c>
      <c r="H312" s="17" t="str">
        <f aca="false">IF(OR(WEEKDAY(A312)=1,WEEKDAY(A312)=7),"Sim","Não")</f>
        <v>Não</v>
      </c>
    </row>
    <row r="313" customFormat="false" ht="15" hidden="false" customHeight="false" outlineLevel="0" collapsed="false">
      <c r="A313" s="21" t="n">
        <v>45969</v>
      </c>
      <c r="B313" s="17" t="n">
        <f aca="false">YEAR(A313)</f>
        <v>2025</v>
      </c>
      <c r="C313" s="17" t="n">
        <f aca="false">MONTH(A313)</f>
        <v>11</v>
      </c>
      <c r="D313" s="17" t="str">
        <f aca="false">INDEX({"Jan","Fev","Mar","Abr","Mai","Jun","Jul","Ago","Set","Out","Nov","Dez"},C313)</f>
        <v>Nov</v>
      </c>
      <c r="E313" s="17" t="str">
        <f aca="false">TEXT(A313,"yyyy-mm")</f>
        <v>2025-11</v>
      </c>
      <c r="F313" s="17" t="str">
        <f aca="false">"T"&amp;ROUNDUP(C313/3,0)</f>
        <v>T4</v>
      </c>
      <c r="G313" s="17" t="str">
        <f aca="false">INDEX({"Dom","Seg","Ter","Qua","Qui","Sex","Sáb"},WEEKDAY(A313))</f>
        <v>Sáb</v>
      </c>
      <c r="H313" s="17" t="str">
        <f aca="false">IF(OR(WEEKDAY(A313)=1,WEEKDAY(A313)=7),"Sim","Não")</f>
        <v>Sim</v>
      </c>
    </row>
    <row r="314" customFormat="false" ht="15" hidden="false" customHeight="false" outlineLevel="0" collapsed="false">
      <c r="A314" s="21" t="n">
        <v>45970</v>
      </c>
      <c r="B314" s="17" t="n">
        <f aca="false">YEAR(A314)</f>
        <v>2025</v>
      </c>
      <c r="C314" s="17" t="n">
        <f aca="false">MONTH(A314)</f>
        <v>11</v>
      </c>
      <c r="D314" s="17" t="str">
        <f aca="false">INDEX({"Jan","Fev","Mar","Abr","Mai","Jun","Jul","Ago","Set","Out","Nov","Dez"},C314)</f>
        <v>Nov</v>
      </c>
      <c r="E314" s="17" t="str">
        <f aca="false">TEXT(A314,"yyyy-mm")</f>
        <v>2025-11</v>
      </c>
      <c r="F314" s="17" t="str">
        <f aca="false">"T"&amp;ROUNDUP(C314/3,0)</f>
        <v>T4</v>
      </c>
      <c r="G314" s="17" t="str">
        <f aca="false">INDEX({"Dom","Seg","Ter","Qua","Qui","Sex","Sáb"},WEEKDAY(A314))</f>
        <v>Dom</v>
      </c>
      <c r="H314" s="17" t="str">
        <f aca="false">IF(OR(WEEKDAY(A314)=1,WEEKDAY(A314)=7),"Sim","Não")</f>
        <v>Sim</v>
      </c>
    </row>
    <row r="315" customFormat="false" ht="15" hidden="false" customHeight="false" outlineLevel="0" collapsed="false">
      <c r="A315" s="21" t="n">
        <v>45971</v>
      </c>
      <c r="B315" s="17" t="n">
        <f aca="false">YEAR(A315)</f>
        <v>2025</v>
      </c>
      <c r="C315" s="17" t="n">
        <f aca="false">MONTH(A315)</f>
        <v>11</v>
      </c>
      <c r="D315" s="17" t="str">
        <f aca="false">INDEX({"Jan","Fev","Mar","Abr","Mai","Jun","Jul","Ago","Set","Out","Nov","Dez"},C315)</f>
        <v>Nov</v>
      </c>
      <c r="E315" s="17" t="str">
        <f aca="false">TEXT(A315,"yyyy-mm")</f>
        <v>2025-11</v>
      </c>
      <c r="F315" s="17" t="str">
        <f aca="false">"T"&amp;ROUNDUP(C315/3,0)</f>
        <v>T4</v>
      </c>
      <c r="G315" s="17" t="str">
        <f aca="false">INDEX({"Dom","Seg","Ter","Qua","Qui","Sex","Sáb"},WEEKDAY(A315))</f>
        <v>Seg</v>
      </c>
      <c r="H315" s="17" t="str">
        <f aca="false">IF(OR(WEEKDAY(A315)=1,WEEKDAY(A315)=7),"Sim","Não")</f>
        <v>Não</v>
      </c>
    </row>
    <row r="316" customFormat="false" ht="15" hidden="false" customHeight="false" outlineLevel="0" collapsed="false">
      <c r="A316" s="21" t="n">
        <v>45972</v>
      </c>
      <c r="B316" s="17" t="n">
        <f aca="false">YEAR(A316)</f>
        <v>2025</v>
      </c>
      <c r="C316" s="17" t="n">
        <f aca="false">MONTH(A316)</f>
        <v>11</v>
      </c>
      <c r="D316" s="17" t="str">
        <f aca="false">INDEX({"Jan","Fev","Mar","Abr","Mai","Jun","Jul","Ago","Set","Out","Nov","Dez"},C316)</f>
        <v>Nov</v>
      </c>
      <c r="E316" s="17" t="str">
        <f aca="false">TEXT(A316,"yyyy-mm")</f>
        <v>2025-11</v>
      </c>
      <c r="F316" s="17" t="str">
        <f aca="false">"T"&amp;ROUNDUP(C316/3,0)</f>
        <v>T4</v>
      </c>
      <c r="G316" s="17" t="str">
        <f aca="false">INDEX({"Dom","Seg","Ter","Qua","Qui","Sex","Sáb"},WEEKDAY(A316))</f>
        <v>Ter</v>
      </c>
      <c r="H316" s="17" t="str">
        <f aca="false">IF(OR(WEEKDAY(A316)=1,WEEKDAY(A316)=7),"Sim","Não")</f>
        <v>Não</v>
      </c>
    </row>
    <row r="317" customFormat="false" ht="15" hidden="false" customHeight="false" outlineLevel="0" collapsed="false">
      <c r="A317" s="21" t="n">
        <v>45973</v>
      </c>
      <c r="B317" s="17" t="n">
        <f aca="false">YEAR(A317)</f>
        <v>2025</v>
      </c>
      <c r="C317" s="17" t="n">
        <f aca="false">MONTH(A317)</f>
        <v>11</v>
      </c>
      <c r="D317" s="17" t="str">
        <f aca="false">INDEX({"Jan","Fev","Mar","Abr","Mai","Jun","Jul","Ago","Set","Out","Nov","Dez"},C317)</f>
        <v>Nov</v>
      </c>
      <c r="E317" s="17" t="str">
        <f aca="false">TEXT(A317,"yyyy-mm")</f>
        <v>2025-11</v>
      </c>
      <c r="F317" s="17" t="str">
        <f aca="false">"T"&amp;ROUNDUP(C317/3,0)</f>
        <v>T4</v>
      </c>
      <c r="G317" s="17" t="str">
        <f aca="false">INDEX({"Dom","Seg","Ter","Qua","Qui","Sex","Sáb"},WEEKDAY(A317))</f>
        <v>Qua</v>
      </c>
      <c r="H317" s="17" t="str">
        <f aca="false">IF(OR(WEEKDAY(A317)=1,WEEKDAY(A317)=7),"Sim","Não")</f>
        <v>Não</v>
      </c>
    </row>
    <row r="318" customFormat="false" ht="15" hidden="false" customHeight="false" outlineLevel="0" collapsed="false">
      <c r="A318" s="21" t="n">
        <v>45974</v>
      </c>
      <c r="B318" s="17" t="n">
        <f aca="false">YEAR(A318)</f>
        <v>2025</v>
      </c>
      <c r="C318" s="17" t="n">
        <f aca="false">MONTH(A318)</f>
        <v>11</v>
      </c>
      <c r="D318" s="17" t="str">
        <f aca="false">INDEX({"Jan","Fev","Mar","Abr","Mai","Jun","Jul","Ago","Set","Out","Nov","Dez"},C318)</f>
        <v>Nov</v>
      </c>
      <c r="E318" s="17" t="str">
        <f aca="false">TEXT(A318,"yyyy-mm")</f>
        <v>2025-11</v>
      </c>
      <c r="F318" s="17" t="str">
        <f aca="false">"T"&amp;ROUNDUP(C318/3,0)</f>
        <v>T4</v>
      </c>
      <c r="G318" s="17" t="str">
        <f aca="false">INDEX({"Dom","Seg","Ter","Qua","Qui","Sex","Sáb"},WEEKDAY(A318))</f>
        <v>Qui</v>
      </c>
      <c r="H318" s="17" t="str">
        <f aca="false">IF(OR(WEEKDAY(A318)=1,WEEKDAY(A318)=7),"Sim","Não")</f>
        <v>Não</v>
      </c>
    </row>
    <row r="319" customFormat="false" ht="15" hidden="false" customHeight="false" outlineLevel="0" collapsed="false">
      <c r="A319" s="21" t="n">
        <v>45975</v>
      </c>
      <c r="B319" s="17" t="n">
        <f aca="false">YEAR(A319)</f>
        <v>2025</v>
      </c>
      <c r="C319" s="17" t="n">
        <f aca="false">MONTH(A319)</f>
        <v>11</v>
      </c>
      <c r="D319" s="17" t="str">
        <f aca="false">INDEX({"Jan","Fev","Mar","Abr","Mai","Jun","Jul","Ago","Set","Out","Nov","Dez"},C319)</f>
        <v>Nov</v>
      </c>
      <c r="E319" s="17" t="str">
        <f aca="false">TEXT(A319,"yyyy-mm")</f>
        <v>2025-11</v>
      </c>
      <c r="F319" s="17" t="str">
        <f aca="false">"T"&amp;ROUNDUP(C319/3,0)</f>
        <v>T4</v>
      </c>
      <c r="G319" s="17" t="str">
        <f aca="false">INDEX({"Dom","Seg","Ter","Qua","Qui","Sex","Sáb"},WEEKDAY(A319))</f>
        <v>Sex</v>
      </c>
      <c r="H319" s="17" t="str">
        <f aca="false">IF(OR(WEEKDAY(A319)=1,WEEKDAY(A319)=7),"Sim","Não")</f>
        <v>Não</v>
      </c>
    </row>
    <row r="320" customFormat="false" ht="15" hidden="false" customHeight="false" outlineLevel="0" collapsed="false">
      <c r="A320" s="21" t="n">
        <v>45976</v>
      </c>
      <c r="B320" s="17" t="n">
        <f aca="false">YEAR(A320)</f>
        <v>2025</v>
      </c>
      <c r="C320" s="17" t="n">
        <f aca="false">MONTH(A320)</f>
        <v>11</v>
      </c>
      <c r="D320" s="17" t="str">
        <f aca="false">INDEX({"Jan","Fev","Mar","Abr","Mai","Jun","Jul","Ago","Set","Out","Nov","Dez"},C320)</f>
        <v>Nov</v>
      </c>
      <c r="E320" s="17" t="str">
        <f aca="false">TEXT(A320,"yyyy-mm")</f>
        <v>2025-11</v>
      </c>
      <c r="F320" s="17" t="str">
        <f aca="false">"T"&amp;ROUNDUP(C320/3,0)</f>
        <v>T4</v>
      </c>
      <c r="G320" s="17" t="str">
        <f aca="false">INDEX({"Dom","Seg","Ter","Qua","Qui","Sex","Sáb"},WEEKDAY(A320))</f>
        <v>Sáb</v>
      </c>
      <c r="H320" s="17" t="str">
        <f aca="false">IF(OR(WEEKDAY(A320)=1,WEEKDAY(A320)=7),"Sim","Não")</f>
        <v>Sim</v>
      </c>
    </row>
    <row r="321" customFormat="false" ht="15" hidden="false" customHeight="false" outlineLevel="0" collapsed="false">
      <c r="A321" s="21" t="n">
        <v>45977</v>
      </c>
      <c r="B321" s="17" t="n">
        <f aca="false">YEAR(A321)</f>
        <v>2025</v>
      </c>
      <c r="C321" s="17" t="n">
        <f aca="false">MONTH(A321)</f>
        <v>11</v>
      </c>
      <c r="D321" s="17" t="str">
        <f aca="false">INDEX({"Jan","Fev","Mar","Abr","Mai","Jun","Jul","Ago","Set","Out","Nov","Dez"},C321)</f>
        <v>Nov</v>
      </c>
      <c r="E321" s="17" t="str">
        <f aca="false">TEXT(A321,"yyyy-mm")</f>
        <v>2025-11</v>
      </c>
      <c r="F321" s="17" t="str">
        <f aca="false">"T"&amp;ROUNDUP(C321/3,0)</f>
        <v>T4</v>
      </c>
      <c r="G321" s="17" t="str">
        <f aca="false">INDEX({"Dom","Seg","Ter","Qua","Qui","Sex","Sáb"},WEEKDAY(A321))</f>
        <v>Dom</v>
      </c>
      <c r="H321" s="17" t="str">
        <f aca="false">IF(OR(WEEKDAY(A321)=1,WEEKDAY(A321)=7),"Sim","Não")</f>
        <v>Sim</v>
      </c>
    </row>
    <row r="322" customFormat="false" ht="15" hidden="false" customHeight="false" outlineLevel="0" collapsed="false">
      <c r="A322" s="21" t="n">
        <v>45978</v>
      </c>
      <c r="B322" s="17" t="n">
        <f aca="false">YEAR(A322)</f>
        <v>2025</v>
      </c>
      <c r="C322" s="17" t="n">
        <f aca="false">MONTH(A322)</f>
        <v>11</v>
      </c>
      <c r="D322" s="17" t="str">
        <f aca="false">INDEX({"Jan","Fev","Mar","Abr","Mai","Jun","Jul","Ago","Set","Out","Nov","Dez"},C322)</f>
        <v>Nov</v>
      </c>
      <c r="E322" s="17" t="str">
        <f aca="false">TEXT(A322,"yyyy-mm")</f>
        <v>2025-11</v>
      </c>
      <c r="F322" s="17" t="str">
        <f aca="false">"T"&amp;ROUNDUP(C322/3,0)</f>
        <v>T4</v>
      </c>
      <c r="G322" s="17" t="str">
        <f aca="false">INDEX({"Dom","Seg","Ter","Qua","Qui","Sex","Sáb"},WEEKDAY(A322))</f>
        <v>Seg</v>
      </c>
      <c r="H322" s="17" t="str">
        <f aca="false">IF(OR(WEEKDAY(A322)=1,WEEKDAY(A322)=7),"Sim","Não")</f>
        <v>Não</v>
      </c>
    </row>
    <row r="323" customFormat="false" ht="15" hidden="false" customHeight="false" outlineLevel="0" collapsed="false">
      <c r="A323" s="21" t="n">
        <v>45979</v>
      </c>
      <c r="B323" s="17" t="n">
        <f aca="false">YEAR(A323)</f>
        <v>2025</v>
      </c>
      <c r="C323" s="17" t="n">
        <f aca="false">MONTH(A323)</f>
        <v>11</v>
      </c>
      <c r="D323" s="17" t="str">
        <f aca="false">INDEX({"Jan","Fev","Mar","Abr","Mai","Jun","Jul","Ago","Set","Out","Nov","Dez"},C323)</f>
        <v>Nov</v>
      </c>
      <c r="E323" s="17" t="str">
        <f aca="false">TEXT(A323,"yyyy-mm")</f>
        <v>2025-11</v>
      </c>
      <c r="F323" s="17" t="str">
        <f aca="false">"T"&amp;ROUNDUP(C323/3,0)</f>
        <v>T4</v>
      </c>
      <c r="G323" s="17" t="str">
        <f aca="false">INDEX({"Dom","Seg","Ter","Qua","Qui","Sex","Sáb"},WEEKDAY(A323))</f>
        <v>Ter</v>
      </c>
      <c r="H323" s="17" t="str">
        <f aca="false">IF(OR(WEEKDAY(A323)=1,WEEKDAY(A323)=7),"Sim","Não")</f>
        <v>Não</v>
      </c>
    </row>
    <row r="324" customFormat="false" ht="15" hidden="false" customHeight="false" outlineLevel="0" collapsed="false">
      <c r="A324" s="21" t="n">
        <v>45980</v>
      </c>
      <c r="B324" s="17" t="n">
        <f aca="false">YEAR(A324)</f>
        <v>2025</v>
      </c>
      <c r="C324" s="17" t="n">
        <f aca="false">MONTH(A324)</f>
        <v>11</v>
      </c>
      <c r="D324" s="17" t="str">
        <f aca="false">INDEX({"Jan","Fev","Mar","Abr","Mai","Jun","Jul","Ago","Set","Out","Nov","Dez"},C324)</f>
        <v>Nov</v>
      </c>
      <c r="E324" s="17" t="str">
        <f aca="false">TEXT(A324,"yyyy-mm")</f>
        <v>2025-11</v>
      </c>
      <c r="F324" s="17" t="str">
        <f aca="false">"T"&amp;ROUNDUP(C324/3,0)</f>
        <v>T4</v>
      </c>
      <c r="G324" s="17" t="str">
        <f aca="false">INDEX({"Dom","Seg","Ter","Qua","Qui","Sex","Sáb"},WEEKDAY(A324))</f>
        <v>Qua</v>
      </c>
      <c r="H324" s="17" t="str">
        <f aca="false">IF(OR(WEEKDAY(A324)=1,WEEKDAY(A324)=7),"Sim","Não")</f>
        <v>Não</v>
      </c>
    </row>
    <row r="325" customFormat="false" ht="15" hidden="false" customHeight="false" outlineLevel="0" collapsed="false">
      <c r="A325" s="21" t="n">
        <v>45981</v>
      </c>
      <c r="B325" s="17" t="n">
        <f aca="false">YEAR(A325)</f>
        <v>2025</v>
      </c>
      <c r="C325" s="17" t="n">
        <f aca="false">MONTH(A325)</f>
        <v>11</v>
      </c>
      <c r="D325" s="17" t="str">
        <f aca="false">INDEX({"Jan","Fev","Mar","Abr","Mai","Jun","Jul","Ago","Set","Out","Nov","Dez"},C325)</f>
        <v>Nov</v>
      </c>
      <c r="E325" s="17" t="str">
        <f aca="false">TEXT(A325,"yyyy-mm")</f>
        <v>2025-11</v>
      </c>
      <c r="F325" s="17" t="str">
        <f aca="false">"T"&amp;ROUNDUP(C325/3,0)</f>
        <v>T4</v>
      </c>
      <c r="G325" s="17" t="str">
        <f aca="false">INDEX({"Dom","Seg","Ter","Qua","Qui","Sex","Sáb"},WEEKDAY(A325))</f>
        <v>Qui</v>
      </c>
      <c r="H325" s="17" t="str">
        <f aca="false">IF(OR(WEEKDAY(A325)=1,WEEKDAY(A325)=7),"Sim","Não")</f>
        <v>Não</v>
      </c>
    </row>
    <row r="326" customFormat="false" ht="15" hidden="false" customHeight="false" outlineLevel="0" collapsed="false">
      <c r="A326" s="21" t="n">
        <v>45982</v>
      </c>
      <c r="B326" s="17" t="n">
        <f aca="false">YEAR(A326)</f>
        <v>2025</v>
      </c>
      <c r="C326" s="17" t="n">
        <f aca="false">MONTH(A326)</f>
        <v>11</v>
      </c>
      <c r="D326" s="17" t="str">
        <f aca="false">INDEX({"Jan","Fev","Mar","Abr","Mai","Jun","Jul","Ago","Set","Out","Nov","Dez"},C326)</f>
        <v>Nov</v>
      </c>
      <c r="E326" s="17" t="str">
        <f aca="false">TEXT(A326,"yyyy-mm")</f>
        <v>2025-11</v>
      </c>
      <c r="F326" s="17" t="str">
        <f aca="false">"T"&amp;ROUNDUP(C326/3,0)</f>
        <v>T4</v>
      </c>
      <c r="G326" s="17" t="str">
        <f aca="false">INDEX({"Dom","Seg","Ter","Qua","Qui","Sex","Sáb"},WEEKDAY(A326))</f>
        <v>Sex</v>
      </c>
      <c r="H326" s="17" t="str">
        <f aca="false">IF(OR(WEEKDAY(A326)=1,WEEKDAY(A326)=7),"Sim","Não")</f>
        <v>Não</v>
      </c>
    </row>
    <row r="327" customFormat="false" ht="15" hidden="false" customHeight="false" outlineLevel="0" collapsed="false">
      <c r="A327" s="21" t="n">
        <v>45983</v>
      </c>
      <c r="B327" s="17" t="n">
        <f aca="false">YEAR(A327)</f>
        <v>2025</v>
      </c>
      <c r="C327" s="17" t="n">
        <f aca="false">MONTH(A327)</f>
        <v>11</v>
      </c>
      <c r="D327" s="17" t="str">
        <f aca="false">INDEX({"Jan","Fev","Mar","Abr","Mai","Jun","Jul","Ago","Set","Out","Nov","Dez"},C327)</f>
        <v>Nov</v>
      </c>
      <c r="E327" s="17" t="str">
        <f aca="false">TEXT(A327,"yyyy-mm")</f>
        <v>2025-11</v>
      </c>
      <c r="F327" s="17" t="str">
        <f aca="false">"T"&amp;ROUNDUP(C327/3,0)</f>
        <v>T4</v>
      </c>
      <c r="G327" s="17" t="str">
        <f aca="false">INDEX({"Dom","Seg","Ter","Qua","Qui","Sex","Sáb"},WEEKDAY(A327))</f>
        <v>Sáb</v>
      </c>
      <c r="H327" s="17" t="str">
        <f aca="false">IF(OR(WEEKDAY(A327)=1,WEEKDAY(A327)=7),"Sim","Não")</f>
        <v>Sim</v>
      </c>
    </row>
    <row r="328" customFormat="false" ht="15" hidden="false" customHeight="false" outlineLevel="0" collapsed="false">
      <c r="A328" s="21" t="n">
        <v>45984</v>
      </c>
      <c r="B328" s="17" t="n">
        <f aca="false">YEAR(A328)</f>
        <v>2025</v>
      </c>
      <c r="C328" s="17" t="n">
        <f aca="false">MONTH(A328)</f>
        <v>11</v>
      </c>
      <c r="D328" s="17" t="str">
        <f aca="false">INDEX({"Jan","Fev","Mar","Abr","Mai","Jun","Jul","Ago","Set","Out","Nov","Dez"},C328)</f>
        <v>Nov</v>
      </c>
      <c r="E328" s="17" t="str">
        <f aca="false">TEXT(A328,"yyyy-mm")</f>
        <v>2025-11</v>
      </c>
      <c r="F328" s="17" t="str">
        <f aca="false">"T"&amp;ROUNDUP(C328/3,0)</f>
        <v>T4</v>
      </c>
      <c r="G328" s="17" t="str">
        <f aca="false">INDEX({"Dom","Seg","Ter","Qua","Qui","Sex","Sáb"},WEEKDAY(A328))</f>
        <v>Dom</v>
      </c>
      <c r="H328" s="17" t="str">
        <f aca="false">IF(OR(WEEKDAY(A328)=1,WEEKDAY(A328)=7),"Sim","Não")</f>
        <v>Sim</v>
      </c>
    </row>
    <row r="329" customFormat="false" ht="15" hidden="false" customHeight="false" outlineLevel="0" collapsed="false">
      <c r="A329" s="21" t="n">
        <v>45985</v>
      </c>
      <c r="B329" s="17" t="n">
        <f aca="false">YEAR(A329)</f>
        <v>2025</v>
      </c>
      <c r="C329" s="17" t="n">
        <f aca="false">MONTH(A329)</f>
        <v>11</v>
      </c>
      <c r="D329" s="17" t="str">
        <f aca="false">INDEX({"Jan","Fev","Mar","Abr","Mai","Jun","Jul","Ago","Set","Out","Nov","Dez"},C329)</f>
        <v>Nov</v>
      </c>
      <c r="E329" s="17" t="str">
        <f aca="false">TEXT(A329,"yyyy-mm")</f>
        <v>2025-11</v>
      </c>
      <c r="F329" s="17" t="str">
        <f aca="false">"T"&amp;ROUNDUP(C329/3,0)</f>
        <v>T4</v>
      </c>
      <c r="G329" s="17" t="str">
        <f aca="false">INDEX({"Dom","Seg","Ter","Qua","Qui","Sex","Sáb"},WEEKDAY(A329))</f>
        <v>Seg</v>
      </c>
      <c r="H329" s="17" t="str">
        <f aca="false">IF(OR(WEEKDAY(A329)=1,WEEKDAY(A329)=7),"Sim","Não")</f>
        <v>Não</v>
      </c>
    </row>
    <row r="330" customFormat="false" ht="15" hidden="false" customHeight="false" outlineLevel="0" collapsed="false">
      <c r="A330" s="21" t="n">
        <v>45986</v>
      </c>
      <c r="B330" s="17" t="n">
        <f aca="false">YEAR(A330)</f>
        <v>2025</v>
      </c>
      <c r="C330" s="17" t="n">
        <f aca="false">MONTH(A330)</f>
        <v>11</v>
      </c>
      <c r="D330" s="17" t="str">
        <f aca="false">INDEX({"Jan","Fev","Mar","Abr","Mai","Jun","Jul","Ago","Set","Out","Nov","Dez"},C330)</f>
        <v>Nov</v>
      </c>
      <c r="E330" s="17" t="str">
        <f aca="false">TEXT(A330,"yyyy-mm")</f>
        <v>2025-11</v>
      </c>
      <c r="F330" s="17" t="str">
        <f aca="false">"T"&amp;ROUNDUP(C330/3,0)</f>
        <v>T4</v>
      </c>
      <c r="G330" s="17" t="str">
        <f aca="false">INDEX({"Dom","Seg","Ter","Qua","Qui","Sex","Sáb"},WEEKDAY(A330))</f>
        <v>Ter</v>
      </c>
      <c r="H330" s="17" t="str">
        <f aca="false">IF(OR(WEEKDAY(A330)=1,WEEKDAY(A330)=7),"Sim","Não")</f>
        <v>Não</v>
      </c>
    </row>
    <row r="331" customFormat="false" ht="15" hidden="false" customHeight="false" outlineLevel="0" collapsed="false">
      <c r="A331" s="21" t="n">
        <v>45987</v>
      </c>
      <c r="B331" s="17" t="n">
        <f aca="false">YEAR(A331)</f>
        <v>2025</v>
      </c>
      <c r="C331" s="17" t="n">
        <f aca="false">MONTH(A331)</f>
        <v>11</v>
      </c>
      <c r="D331" s="17" t="str">
        <f aca="false">INDEX({"Jan","Fev","Mar","Abr","Mai","Jun","Jul","Ago","Set","Out","Nov","Dez"},C331)</f>
        <v>Nov</v>
      </c>
      <c r="E331" s="17" t="str">
        <f aca="false">TEXT(A331,"yyyy-mm")</f>
        <v>2025-11</v>
      </c>
      <c r="F331" s="17" t="str">
        <f aca="false">"T"&amp;ROUNDUP(C331/3,0)</f>
        <v>T4</v>
      </c>
      <c r="G331" s="17" t="str">
        <f aca="false">INDEX({"Dom","Seg","Ter","Qua","Qui","Sex","Sáb"},WEEKDAY(A331))</f>
        <v>Qua</v>
      </c>
      <c r="H331" s="17" t="str">
        <f aca="false">IF(OR(WEEKDAY(A331)=1,WEEKDAY(A331)=7),"Sim","Não")</f>
        <v>Não</v>
      </c>
    </row>
    <row r="332" customFormat="false" ht="15" hidden="false" customHeight="false" outlineLevel="0" collapsed="false">
      <c r="A332" s="21" t="n">
        <v>45988</v>
      </c>
      <c r="B332" s="17" t="n">
        <f aca="false">YEAR(A332)</f>
        <v>2025</v>
      </c>
      <c r="C332" s="17" t="n">
        <f aca="false">MONTH(A332)</f>
        <v>11</v>
      </c>
      <c r="D332" s="17" t="str">
        <f aca="false">INDEX({"Jan","Fev","Mar","Abr","Mai","Jun","Jul","Ago","Set","Out","Nov","Dez"},C332)</f>
        <v>Nov</v>
      </c>
      <c r="E332" s="17" t="str">
        <f aca="false">TEXT(A332,"yyyy-mm")</f>
        <v>2025-11</v>
      </c>
      <c r="F332" s="17" t="str">
        <f aca="false">"T"&amp;ROUNDUP(C332/3,0)</f>
        <v>T4</v>
      </c>
      <c r="G332" s="17" t="str">
        <f aca="false">INDEX({"Dom","Seg","Ter","Qua","Qui","Sex","Sáb"},WEEKDAY(A332))</f>
        <v>Qui</v>
      </c>
      <c r="H332" s="17" t="str">
        <f aca="false">IF(OR(WEEKDAY(A332)=1,WEEKDAY(A332)=7),"Sim","Não")</f>
        <v>Não</v>
      </c>
    </row>
    <row r="333" customFormat="false" ht="15" hidden="false" customHeight="false" outlineLevel="0" collapsed="false">
      <c r="A333" s="21" t="n">
        <v>45989</v>
      </c>
      <c r="B333" s="17" t="n">
        <f aca="false">YEAR(A333)</f>
        <v>2025</v>
      </c>
      <c r="C333" s="17" t="n">
        <f aca="false">MONTH(A333)</f>
        <v>11</v>
      </c>
      <c r="D333" s="17" t="str">
        <f aca="false">INDEX({"Jan","Fev","Mar","Abr","Mai","Jun","Jul","Ago","Set","Out","Nov","Dez"},C333)</f>
        <v>Nov</v>
      </c>
      <c r="E333" s="17" t="str">
        <f aca="false">TEXT(A333,"yyyy-mm")</f>
        <v>2025-11</v>
      </c>
      <c r="F333" s="17" t="str">
        <f aca="false">"T"&amp;ROUNDUP(C333/3,0)</f>
        <v>T4</v>
      </c>
      <c r="G333" s="17" t="str">
        <f aca="false">INDEX({"Dom","Seg","Ter","Qua","Qui","Sex","Sáb"},WEEKDAY(A333))</f>
        <v>Sex</v>
      </c>
      <c r="H333" s="17" t="str">
        <f aca="false">IF(OR(WEEKDAY(A333)=1,WEEKDAY(A333)=7),"Sim","Não")</f>
        <v>Não</v>
      </c>
    </row>
    <row r="334" customFormat="false" ht="15" hidden="false" customHeight="false" outlineLevel="0" collapsed="false">
      <c r="A334" s="21" t="n">
        <v>45990</v>
      </c>
      <c r="B334" s="17" t="n">
        <f aca="false">YEAR(A334)</f>
        <v>2025</v>
      </c>
      <c r="C334" s="17" t="n">
        <f aca="false">MONTH(A334)</f>
        <v>11</v>
      </c>
      <c r="D334" s="17" t="str">
        <f aca="false">INDEX({"Jan","Fev","Mar","Abr","Mai","Jun","Jul","Ago","Set","Out","Nov","Dez"},C334)</f>
        <v>Nov</v>
      </c>
      <c r="E334" s="17" t="str">
        <f aca="false">TEXT(A334,"yyyy-mm")</f>
        <v>2025-11</v>
      </c>
      <c r="F334" s="17" t="str">
        <f aca="false">"T"&amp;ROUNDUP(C334/3,0)</f>
        <v>T4</v>
      </c>
      <c r="G334" s="17" t="str">
        <f aca="false">INDEX({"Dom","Seg","Ter","Qua","Qui","Sex","Sáb"},WEEKDAY(A334))</f>
        <v>Sáb</v>
      </c>
      <c r="H334" s="17" t="str">
        <f aca="false">IF(OR(WEEKDAY(A334)=1,WEEKDAY(A334)=7),"Sim","Não")</f>
        <v>Sim</v>
      </c>
    </row>
    <row r="335" customFormat="false" ht="15" hidden="false" customHeight="false" outlineLevel="0" collapsed="false">
      <c r="A335" s="21" t="n">
        <v>45991</v>
      </c>
      <c r="B335" s="17" t="n">
        <f aca="false">YEAR(A335)</f>
        <v>2025</v>
      </c>
      <c r="C335" s="17" t="n">
        <f aca="false">MONTH(A335)</f>
        <v>11</v>
      </c>
      <c r="D335" s="17" t="str">
        <f aca="false">INDEX({"Jan","Fev","Mar","Abr","Mai","Jun","Jul","Ago","Set","Out","Nov","Dez"},C335)</f>
        <v>Nov</v>
      </c>
      <c r="E335" s="17" t="str">
        <f aca="false">TEXT(A335,"yyyy-mm")</f>
        <v>2025-11</v>
      </c>
      <c r="F335" s="17" t="str">
        <f aca="false">"T"&amp;ROUNDUP(C335/3,0)</f>
        <v>T4</v>
      </c>
      <c r="G335" s="17" t="str">
        <f aca="false">INDEX({"Dom","Seg","Ter","Qua","Qui","Sex","Sáb"},WEEKDAY(A335))</f>
        <v>Dom</v>
      </c>
      <c r="H335" s="17" t="str">
        <f aca="false">IF(OR(WEEKDAY(A335)=1,WEEKDAY(A335)=7),"Sim","Não")</f>
        <v>Sim</v>
      </c>
    </row>
    <row r="336" customFormat="false" ht="15" hidden="false" customHeight="false" outlineLevel="0" collapsed="false">
      <c r="A336" s="21" t="n">
        <v>45992</v>
      </c>
      <c r="B336" s="17" t="n">
        <f aca="false">YEAR(A336)</f>
        <v>2025</v>
      </c>
      <c r="C336" s="17" t="n">
        <f aca="false">MONTH(A336)</f>
        <v>12</v>
      </c>
      <c r="D336" s="17" t="str">
        <f aca="false">INDEX({"Jan","Fev","Mar","Abr","Mai","Jun","Jul","Ago","Set","Out","Nov","Dez"},C336)</f>
        <v>Dez</v>
      </c>
      <c r="E336" s="17" t="str">
        <f aca="false">TEXT(A336,"yyyy-mm")</f>
        <v>2025-12</v>
      </c>
      <c r="F336" s="17" t="str">
        <f aca="false">"T"&amp;ROUNDUP(C336/3,0)</f>
        <v>T4</v>
      </c>
      <c r="G336" s="17" t="str">
        <f aca="false">INDEX({"Dom","Seg","Ter","Qua","Qui","Sex","Sáb"},WEEKDAY(A336))</f>
        <v>Seg</v>
      </c>
      <c r="H336" s="17" t="str">
        <f aca="false">IF(OR(WEEKDAY(A336)=1,WEEKDAY(A336)=7),"Sim","Não")</f>
        <v>Não</v>
      </c>
    </row>
    <row r="337" customFormat="false" ht="15" hidden="false" customHeight="false" outlineLevel="0" collapsed="false">
      <c r="A337" s="21" t="n">
        <v>45993</v>
      </c>
      <c r="B337" s="17" t="n">
        <f aca="false">YEAR(A337)</f>
        <v>2025</v>
      </c>
      <c r="C337" s="17" t="n">
        <f aca="false">MONTH(A337)</f>
        <v>12</v>
      </c>
      <c r="D337" s="17" t="str">
        <f aca="false">INDEX({"Jan","Fev","Mar","Abr","Mai","Jun","Jul","Ago","Set","Out","Nov","Dez"},C337)</f>
        <v>Dez</v>
      </c>
      <c r="E337" s="17" t="str">
        <f aca="false">TEXT(A337,"yyyy-mm")</f>
        <v>2025-12</v>
      </c>
      <c r="F337" s="17" t="str">
        <f aca="false">"T"&amp;ROUNDUP(C337/3,0)</f>
        <v>T4</v>
      </c>
      <c r="G337" s="17" t="str">
        <f aca="false">INDEX({"Dom","Seg","Ter","Qua","Qui","Sex","Sáb"},WEEKDAY(A337))</f>
        <v>Ter</v>
      </c>
      <c r="H337" s="17" t="str">
        <f aca="false">IF(OR(WEEKDAY(A337)=1,WEEKDAY(A337)=7),"Sim","Não")</f>
        <v>Não</v>
      </c>
    </row>
    <row r="338" customFormat="false" ht="15" hidden="false" customHeight="false" outlineLevel="0" collapsed="false">
      <c r="A338" s="21" t="n">
        <v>45994</v>
      </c>
      <c r="B338" s="17" t="n">
        <f aca="false">YEAR(A338)</f>
        <v>2025</v>
      </c>
      <c r="C338" s="17" t="n">
        <f aca="false">MONTH(A338)</f>
        <v>12</v>
      </c>
      <c r="D338" s="17" t="str">
        <f aca="false">INDEX({"Jan","Fev","Mar","Abr","Mai","Jun","Jul","Ago","Set","Out","Nov","Dez"},C338)</f>
        <v>Dez</v>
      </c>
      <c r="E338" s="17" t="str">
        <f aca="false">TEXT(A338,"yyyy-mm")</f>
        <v>2025-12</v>
      </c>
      <c r="F338" s="17" t="str">
        <f aca="false">"T"&amp;ROUNDUP(C338/3,0)</f>
        <v>T4</v>
      </c>
      <c r="G338" s="17" t="str">
        <f aca="false">INDEX({"Dom","Seg","Ter","Qua","Qui","Sex","Sáb"},WEEKDAY(A338))</f>
        <v>Qua</v>
      </c>
      <c r="H338" s="17" t="str">
        <f aca="false">IF(OR(WEEKDAY(A338)=1,WEEKDAY(A338)=7),"Sim","Não")</f>
        <v>Não</v>
      </c>
    </row>
    <row r="339" customFormat="false" ht="15" hidden="false" customHeight="false" outlineLevel="0" collapsed="false">
      <c r="A339" s="21" t="n">
        <v>45995</v>
      </c>
      <c r="B339" s="17" t="n">
        <f aca="false">YEAR(A339)</f>
        <v>2025</v>
      </c>
      <c r="C339" s="17" t="n">
        <f aca="false">MONTH(A339)</f>
        <v>12</v>
      </c>
      <c r="D339" s="17" t="str">
        <f aca="false">INDEX({"Jan","Fev","Mar","Abr","Mai","Jun","Jul","Ago","Set","Out","Nov","Dez"},C339)</f>
        <v>Dez</v>
      </c>
      <c r="E339" s="17" t="str">
        <f aca="false">TEXT(A339,"yyyy-mm")</f>
        <v>2025-12</v>
      </c>
      <c r="F339" s="17" t="str">
        <f aca="false">"T"&amp;ROUNDUP(C339/3,0)</f>
        <v>T4</v>
      </c>
      <c r="G339" s="17" t="str">
        <f aca="false">INDEX({"Dom","Seg","Ter","Qua","Qui","Sex","Sáb"},WEEKDAY(A339))</f>
        <v>Qui</v>
      </c>
      <c r="H339" s="17" t="str">
        <f aca="false">IF(OR(WEEKDAY(A339)=1,WEEKDAY(A339)=7),"Sim","Não")</f>
        <v>Não</v>
      </c>
    </row>
    <row r="340" customFormat="false" ht="15" hidden="false" customHeight="false" outlineLevel="0" collapsed="false">
      <c r="A340" s="21" t="n">
        <v>45996</v>
      </c>
      <c r="B340" s="17" t="n">
        <f aca="false">YEAR(A340)</f>
        <v>2025</v>
      </c>
      <c r="C340" s="17" t="n">
        <f aca="false">MONTH(A340)</f>
        <v>12</v>
      </c>
      <c r="D340" s="17" t="str">
        <f aca="false">INDEX({"Jan","Fev","Mar","Abr","Mai","Jun","Jul","Ago","Set","Out","Nov","Dez"},C340)</f>
        <v>Dez</v>
      </c>
      <c r="E340" s="17" t="str">
        <f aca="false">TEXT(A340,"yyyy-mm")</f>
        <v>2025-12</v>
      </c>
      <c r="F340" s="17" t="str">
        <f aca="false">"T"&amp;ROUNDUP(C340/3,0)</f>
        <v>T4</v>
      </c>
      <c r="G340" s="17" t="str">
        <f aca="false">INDEX({"Dom","Seg","Ter","Qua","Qui","Sex","Sáb"},WEEKDAY(A340))</f>
        <v>Sex</v>
      </c>
      <c r="H340" s="17" t="str">
        <f aca="false">IF(OR(WEEKDAY(A340)=1,WEEKDAY(A340)=7),"Sim","Não")</f>
        <v>Não</v>
      </c>
    </row>
    <row r="341" customFormat="false" ht="15" hidden="false" customHeight="false" outlineLevel="0" collapsed="false">
      <c r="A341" s="21" t="n">
        <v>45997</v>
      </c>
      <c r="B341" s="17" t="n">
        <f aca="false">YEAR(A341)</f>
        <v>2025</v>
      </c>
      <c r="C341" s="17" t="n">
        <f aca="false">MONTH(A341)</f>
        <v>12</v>
      </c>
      <c r="D341" s="17" t="str">
        <f aca="false">INDEX({"Jan","Fev","Mar","Abr","Mai","Jun","Jul","Ago","Set","Out","Nov","Dez"},C341)</f>
        <v>Dez</v>
      </c>
      <c r="E341" s="17" t="str">
        <f aca="false">TEXT(A341,"yyyy-mm")</f>
        <v>2025-12</v>
      </c>
      <c r="F341" s="17" t="str">
        <f aca="false">"T"&amp;ROUNDUP(C341/3,0)</f>
        <v>T4</v>
      </c>
      <c r="G341" s="17" t="str">
        <f aca="false">INDEX({"Dom","Seg","Ter","Qua","Qui","Sex","Sáb"},WEEKDAY(A341))</f>
        <v>Sáb</v>
      </c>
      <c r="H341" s="17" t="str">
        <f aca="false">IF(OR(WEEKDAY(A341)=1,WEEKDAY(A341)=7),"Sim","Não")</f>
        <v>Sim</v>
      </c>
    </row>
    <row r="342" customFormat="false" ht="15" hidden="false" customHeight="false" outlineLevel="0" collapsed="false">
      <c r="A342" s="21" t="n">
        <v>45998</v>
      </c>
      <c r="B342" s="17" t="n">
        <f aca="false">YEAR(A342)</f>
        <v>2025</v>
      </c>
      <c r="C342" s="17" t="n">
        <f aca="false">MONTH(A342)</f>
        <v>12</v>
      </c>
      <c r="D342" s="17" t="str">
        <f aca="false">INDEX({"Jan","Fev","Mar","Abr","Mai","Jun","Jul","Ago","Set","Out","Nov","Dez"},C342)</f>
        <v>Dez</v>
      </c>
      <c r="E342" s="17" t="str">
        <f aca="false">TEXT(A342,"yyyy-mm")</f>
        <v>2025-12</v>
      </c>
      <c r="F342" s="17" t="str">
        <f aca="false">"T"&amp;ROUNDUP(C342/3,0)</f>
        <v>T4</v>
      </c>
      <c r="G342" s="17" t="str">
        <f aca="false">INDEX({"Dom","Seg","Ter","Qua","Qui","Sex","Sáb"},WEEKDAY(A342))</f>
        <v>Dom</v>
      </c>
      <c r="H342" s="17" t="str">
        <f aca="false">IF(OR(WEEKDAY(A342)=1,WEEKDAY(A342)=7),"Sim","Não")</f>
        <v>Sim</v>
      </c>
    </row>
    <row r="343" customFormat="false" ht="15" hidden="false" customHeight="false" outlineLevel="0" collapsed="false">
      <c r="A343" s="21" t="n">
        <v>45999</v>
      </c>
      <c r="B343" s="17" t="n">
        <f aca="false">YEAR(A343)</f>
        <v>2025</v>
      </c>
      <c r="C343" s="17" t="n">
        <f aca="false">MONTH(A343)</f>
        <v>12</v>
      </c>
      <c r="D343" s="17" t="str">
        <f aca="false">INDEX({"Jan","Fev","Mar","Abr","Mai","Jun","Jul","Ago","Set","Out","Nov","Dez"},C343)</f>
        <v>Dez</v>
      </c>
      <c r="E343" s="17" t="str">
        <f aca="false">TEXT(A343,"yyyy-mm")</f>
        <v>2025-12</v>
      </c>
      <c r="F343" s="17" t="str">
        <f aca="false">"T"&amp;ROUNDUP(C343/3,0)</f>
        <v>T4</v>
      </c>
      <c r="G343" s="17" t="str">
        <f aca="false">INDEX({"Dom","Seg","Ter","Qua","Qui","Sex","Sáb"},WEEKDAY(A343))</f>
        <v>Seg</v>
      </c>
      <c r="H343" s="17" t="str">
        <f aca="false">IF(OR(WEEKDAY(A343)=1,WEEKDAY(A343)=7),"Sim","Não")</f>
        <v>Não</v>
      </c>
    </row>
    <row r="344" customFormat="false" ht="15" hidden="false" customHeight="false" outlineLevel="0" collapsed="false">
      <c r="A344" s="21" t="n">
        <v>46000</v>
      </c>
      <c r="B344" s="17" t="n">
        <f aca="false">YEAR(A344)</f>
        <v>2025</v>
      </c>
      <c r="C344" s="17" t="n">
        <f aca="false">MONTH(A344)</f>
        <v>12</v>
      </c>
      <c r="D344" s="17" t="str">
        <f aca="false">INDEX({"Jan","Fev","Mar","Abr","Mai","Jun","Jul","Ago","Set","Out","Nov","Dez"},C344)</f>
        <v>Dez</v>
      </c>
      <c r="E344" s="17" t="str">
        <f aca="false">TEXT(A344,"yyyy-mm")</f>
        <v>2025-12</v>
      </c>
      <c r="F344" s="17" t="str">
        <f aca="false">"T"&amp;ROUNDUP(C344/3,0)</f>
        <v>T4</v>
      </c>
      <c r="G344" s="17" t="str">
        <f aca="false">INDEX({"Dom","Seg","Ter","Qua","Qui","Sex","Sáb"},WEEKDAY(A344))</f>
        <v>Ter</v>
      </c>
      <c r="H344" s="17" t="str">
        <f aca="false">IF(OR(WEEKDAY(A344)=1,WEEKDAY(A344)=7),"Sim","Não")</f>
        <v>Não</v>
      </c>
    </row>
    <row r="345" customFormat="false" ht="15" hidden="false" customHeight="false" outlineLevel="0" collapsed="false">
      <c r="A345" s="21" t="n">
        <v>46001</v>
      </c>
      <c r="B345" s="17" t="n">
        <f aca="false">YEAR(A345)</f>
        <v>2025</v>
      </c>
      <c r="C345" s="17" t="n">
        <f aca="false">MONTH(A345)</f>
        <v>12</v>
      </c>
      <c r="D345" s="17" t="str">
        <f aca="false">INDEX({"Jan","Fev","Mar","Abr","Mai","Jun","Jul","Ago","Set","Out","Nov","Dez"},C345)</f>
        <v>Dez</v>
      </c>
      <c r="E345" s="17" t="str">
        <f aca="false">TEXT(A345,"yyyy-mm")</f>
        <v>2025-12</v>
      </c>
      <c r="F345" s="17" t="str">
        <f aca="false">"T"&amp;ROUNDUP(C345/3,0)</f>
        <v>T4</v>
      </c>
      <c r="G345" s="17" t="str">
        <f aca="false">INDEX({"Dom","Seg","Ter","Qua","Qui","Sex","Sáb"},WEEKDAY(A345))</f>
        <v>Qua</v>
      </c>
      <c r="H345" s="17" t="str">
        <f aca="false">IF(OR(WEEKDAY(A345)=1,WEEKDAY(A345)=7),"Sim","Não")</f>
        <v>Não</v>
      </c>
    </row>
    <row r="346" customFormat="false" ht="15" hidden="false" customHeight="false" outlineLevel="0" collapsed="false">
      <c r="A346" s="21" t="n">
        <v>46002</v>
      </c>
      <c r="B346" s="17" t="n">
        <f aca="false">YEAR(A346)</f>
        <v>2025</v>
      </c>
      <c r="C346" s="17" t="n">
        <f aca="false">MONTH(A346)</f>
        <v>12</v>
      </c>
      <c r="D346" s="17" t="str">
        <f aca="false">INDEX({"Jan","Fev","Mar","Abr","Mai","Jun","Jul","Ago","Set","Out","Nov","Dez"},C346)</f>
        <v>Dez</v>
      </c>
      <c r="E346" s="17" t="str">
        <f aca="false">TEXT(A346,"yyyy-mm")</f>
        <v>2025-12</v>
      </c>
      <c r="F346" s="17" t="str">
        <f aca="false">"T"&amp;ROUNDUP(C346/3,0)</f>
        <v>T4</v>
      </c>
      <c r="G346" s="17" t="str">
        <f aca="false">INDEX({"Dom","Seg","Ter","Qua","Qui","Sex","Sáb"},WEEKDAY(A346))</f>
        <v>Qui</v>
      </c>
      <c r="H346" s="17" t="str">
        <f aca="false">IF(OR(WEEKDAY(A346)=1,WEEKDAY(A346)=7),"Sim","Não")</f>
        <v>Não</v>
      </c>
    </row>
    <row r="347" customFormat="false" ht="15" hidden="false" customHeight="false" outlineLevel="0" collapsed="false">
      <c r="A347" s="21" t="n">
        <v>46003</v>
      </c>
      <c r="B347" s="17" t="n">
        <f aca="false">YEAR(A347)</f>
        <v>2025</v>
      </c>
      <c r="C347" s="17" t="n">
        <f aca="false">MONTH(A347)</f>
        <v>12</v>
      </c>
      <c r="D347" s="17" t="str">
        <f aca="false">INDEX({"Jan","Fev","Mar","Abr","Mai","Jun","Jul","Ago","Set","Out","Nov","Dez"},C347)</f>
        <v>Dez</v>
      </c>
      <c r="E347" s="17" t="str">
        <f aca="false">TEXT(A347,"yyyy-mm")</f>
        <v>2025-12</v>
      </c>
      <c r="F347" s="17" t="str">
        <f aca="false">"T"&amp;ROUNDUP(C347/3,0)</f>
        <v>T4</v>
      </c>
      <c r="G347" s="17" t="str">
        <f aca="false">INDEX({"Dom","Seg","Ter","Qua","Qui","Sex","Sáb"},WEEKDAY(A347))</f>
        <v>Sex</v>
      </c>
      <c r="H347" s="17" t="str">
        <f aca="false">IF(OR(WEEKDAY(A347)=1,WEEKDAY(A347)=7),"Sim","Não")</f>
        <v>Não</v>
      </c>
    </row>
    <row r="348" customFormat="false" ht="15" hidden="false" customHeight="false" outlineLevel="0" collapsed="false">
      <c r="A348" s="21" t="n">
        <v>46004</v>
      </c>
      <c r="B348" s="17" t="n">
        <f aca="false">YEAR(A348)</f>
        <v>2025</v>
      </c>
      <c r="C348" s="17" t="n">
        <f aca="false">MONTH(A348)</f>
        <v>12</v>
      </c>
      <c r="D348" s="17" t="str">
        <f aca="false">INDEX({"Jan","Fev","Mar","Abr","Mai","Jun","Jul","Ago","Set","Out","Nov","Dez"},C348)</f>
        <v>Dez</v>
      </c>
      <c r="E348" s="17" t="str">
        <f aca="false">TEXT(A348,"yyyy-mm")</f>
        <v>2025-12</v>
      </c>
      <c r="F348" s="17" t="str">
        <f aca="false">"T"&amp;ROUNDUP(C348/3,0)</f>
        <v>T4</v>
      </c>
      <c r="G348" s="17" t="str">
        <f aca="false">INDEX({"Dom","Seg","Ter","Qua","Qui","Sex","Sáb"},WEEKDAY(A348))</f>
        <v>Sáb</v>
      </c>
      <c r="H348" s="17" t="str">
        <f aca="false">IF(OR(WEEKDAY(A348)=1,WEEKDAY(A348)=7),"Sim","Não")</f>
        <v>Sim</v>
      </c>
    </row>
    <row r="349" customFormat="false" ht="15" hidden="false" customHeight="false" outlineLevel="0" collapsed="false">
      <c r="A349" s="21" t="n">
        <v>46005</v>
      </c>
      <c r="B349" s="17" t="n">
        <f aca="false">YEAR(A349)</f>
        <v>2025</v>
      </c>
      <c r="C349" s="17" t="n">
        <f aca="false">MONTH(A349)</f>
        <v>12</v>
      </c>
      <c r="D349" s="17" t="str">
        <f aca="false">INDEX({"Jan","Fev","Mar","Abr","Mai","Jun","Jul","Ago","Set","Out","Nov","Dez"},C349)</f>
        <v>Dez</v>
      </c>
      <c r="E349" s="17" t="str">
        <f aca="false">TEXT(A349,"yyyy-mm")</f>
        <v>2025-12</v>
      </c>
      <c r="F349" s="17" t="str">
        <f aca="false">"T"&amp;ROUNDUP(C349/3,0)</f>
        <v>T4</v>
      </c>
      <c r="G349" s="17" t="str">
        <f aca="false">INDEX({"Dom","Seg","Ter","Qua","Qui","Sex","Sáb"},WEEKDAY(A349))</f>
        <v>Dom</v>
      </c>
      <c r="H349" s="17" t="str">
        <f aca="false">IF(OR(WEEKDAY(A349)=1,WEEKDAY(A349)=7),"Sim","Não")</f>
        <v>Sim</v>
      </c>
    </row>
    <row r="350" customFormat="false" ht="15" hidden="false" customHeight="false" outlineLevel="0" collapsed="false">
      <c r="A350" s="21" t="n">
        <v>46006</v>
      </c>
      <c r="B350" s="17" t="n">
        <f aca="false">YEAR(A350)</f>
        <v>2025</v>
      </c>
      <c r="C350" s="17" t="n">
        <f aca="false">MONTH(A350)</f>
        <v>12</v>
      </c>
      <c r="D350" s="17" t="str">
        <f aca="false">INDEX({"Jan","Fev","Mar","Abr","Mai","Jun","Jul","Ago","Set","Out","Nov","Dez"},C350)</f>
        <v>Dez</v>
      </c>
      <c r="E350" s="17" t="str">
        <f aca="false">TEXT(A350,"yyyy-mm")</f>
        <v>2025-12</v>
      </c>
      <c r="F350" s="17" t="str">
        <f aca="false">"T"&amp;ROUNDUP(C350/3,0)</f>
        <v>T4</v>
      </c>
      <c r="G350" s="17" t="str">
        <f aca="false">INDEX({"Dom","Seg","Ter","Qua","Qui","Sex","Sáb"},WEEKDAY(A350))</f>
        <v>Seg</v>
      </c>
      <c r="H350" s="17" t="str">
        <f aca="false">IF(OR(WEEKDAY(A350)=1,WEEKDAY(A350)=7),"Sim","Não")</f>
        <v>Não</v>
      </c>
    </row>
    <row r="351" customFormat="false" ht="15" hidden="false" customHeight="false" outlineLevel="0" collapsed="false">
      <c r="A351" s="21" t="n">
        <v>46007</v>
      </c>
      <c r="B351" s="17" t="n">
        <f aca="false">YEAR(A351)</f>
        <v>2025</v>
      </c>
      <c r="C351" s="17" t="n">
        <f aca="false">MONTH(A351)</f>
        <v>12</v>
      </c>
      <c r="D351" s="17" t="str">
        <f aca="false">INDEX({"Jan","Fev","Mar","Abr","Mai","Jun","Jul","Ago","Set","Out","Nov","Dez"},C351)</f>
        <v>Dez</v>
      </c>
      <c r="E351" s="17" t="str">
        <f aca="false">TEXT(A351,"yyyy-mm")</f>
        <v>2025-12</v>
      </c>
      <c r="F351" s="17" t="str">
        <f aca="false">"T"&amp;ROUNDUP(C351/3,0)</f>
        <v>T4</v>
      </c>
      <c r="G351" s="17" t="str">
        <f aca="false">INDEX({"Dom","Seg","Ter","Qua","Qui","Sex","Sáb"},WEEKDAY(A351))</f>
        <v>Ter</v>
      </c>
      <c r="H351" s="17" t="str">
        <f aca="false">IF(OR(WEEKDAY(A351)=1,WEEKDAY(A351)=7),"Sim","Não")</f>
        <v>Não</v>
      </c>
    </row>
    <row r="352" customFormat="false" ht="15" hidden="false" customHeight="false" outlineLevel="0" collapsed="false">
      <c r="A352" s="21" t="n">
        <v>46008</v>
      </c>
      <c r="B352" s="17" t="n">
        <f aca="false">YEAR(A352)</f>
        <v>2025</v>
      </c>
      <c r="C352" s="17" t="n">
        <f aca="false">MONTH(A352)</f>
        <v>12</v>
      </c>
      <c r="D352" s="17" t="str">
        <f aca="false">INDEX({"Jan","Fev","Mar","Abr","Mai","Jun","Jul","Ago","Set","Out","Nov","Dez"},C352)</f>
        <v>Dez</v>
      </c>
      <c r="E352" s="17" t="str">
        <f aca="false">TEXT(A352,"yyyy-mm")</f>
        <v>2025-12</v>
      </c>
      <c r="F352" s="17" t="str">
        <f aca="false">"T"&amp;ROUNDUP(C352/3,0)</f>
        <v>T4</v>
      </c>
      <c r="G352" s="17" t="str">
        <f aca="false">INDEX({"Dom","Seg","Ter","Qua","Qui","Sex","Sáb"},WEEKDAY(A352))</f>
        <v>Qua</v>
      </c>
      <c r="H352" s="17" t="str">
        <f aca="false">IF(OR(WEEKDAY(A352)=1,WEEKDAY(A352)=7),"Sim","Não")</f>
        <v>Não</v>
      </c>
    </row>
    <row r="353" customFormat="false" ht="15" hidden="false" customHeight="false" outlineLevel="0" collapsed="false">
      <c r="A353" s="21" t="n">
        <v>46009</v>
      </c>
      <c r="B353" s="17" t="n">
        <f aca="false">YEAR(A353)</f>
        <v>2025</v>
      </c>
      <c r="C353" s="17" t="n">
        <f aca="false">MONTH(A353)</f>
        <v>12</v>
      </c>
      <c r="D353" s="17" t="str">
        <f aca="false">INDEX({"Jan","Fev","Mar","Abr","Mai","Jun","Jul","Ago","Set","Out","Nov","Dez"},C353)</f>
        <v>Dez</v>
      </c>
      <c r="E353" s="17" t="str">
        <f aca="false">TEXT(A353,"yyyy-mm")</f>
        <v>2025-12</v>
      </c>
      <c r="F353" s="17" t="str">
        <f aca="false">"T"&amp;ROUNDUP(C353/3,0)</f>
        <v>T4</v>
      </c>
      <c r="G353" s="17" t="str">
        <f aca="false">INDEX({"Dom","Seg","Ter","Qua","Qui","Sex","Sáb"},WEEKDAY(A353))</f>
        <v>Qui</v>
      </c>
      <c r="H353" s="17" t="str">
        <f aca="false">IF(OR(WEEKDAY(A353)=1,WEEKDAY(A353)=7),"Sim","Não")</f>
        <v>Não</v>
      </c>
    </row>
    <row r="354" customFormat="false" ht="15" hidden="false" customHeight="false" outlineLevel="0" collapsed="false">
      <c r="A354" s="21" t="n">
        <v>46010</v>
      </c>
      <c r="B354" s="17" t="n">
        <f aca="false">YEAR(A354)</f>
        <v>2025</v>
      </c>
      <c r="C354" s="17" t="n">
        <f aca="false">MONTH(A354)</f>
        <v>12</v>
      </c>
      <c r="D354" s="17" t="str">
        <f aca="false">INDEX({"Jan","Fev","Mar","Abr","Mai","Jun","Jul","Ago","Set","Out","Nov","Dez"},C354)</f>
        <v>Dez</v>
      </c>
      <c r="E354" s="17" t="str">
        <f aca="false">TEXT(A354,"yyyy-mm")</f>
        <v>2025-12</v>
      </c>
      <c r="F354" s="17" t="str">
        <f aca="false">"T"&amp;ROUNDUP(C354/3,0)</f>
        <v>T4</v>
      </c>
      <c r="G354" s="17" t="str">
        <f aca="false">INDEX({"Dom","Seg","Ter","Qua","Qui","Sex","Sáb"},WEEKDAY(A354))</f>
        <v>Sex</v>
      </c>
      <c r="H354" s="17" t="str">
        <f aca="false">IF(OR(WEEKDAY(A354)=1,WEEKDAY(A354)=7),"Sim","Não")</f>
        <v>Não</v>
      </c>
    </row>
    <row r="355" customFormat="false" ht="15" hidden="false" customHeight="false" outlineLevel="0" collapsed="false">
      <c r="A355" s="21" t="n">
        <v>46011</v>
      </c>
      <c r="B355" s="17" t="n">
        <f aca="false">YEAR(A355)</f>
        <v>2025</v>
      </c>
      <c r="C355" s="17" t="n">
        <f aca="false">MONTH(A355)</f>
        <v>12</v>
      </c>
      <c r="D355" s="17" t="str">
        <f aca="false">INDEX({"Jan","Fev","Mar","Abr","Mai","Jun","Jul","Ago","Set","Out","Nov","Dez"},C355)</f>
        <v>Dez</v>
      </c>
      <c r="E355" s="17" t="str">
        <f aca="false">TEXT(A355,"yyyy-mm")</f>
        <v>2025-12</v>
      </c>
      <c r="F355" s="17" t="str">
        <f aca="false">"T"&amp;ROUNDUP(C355/3,0)</f>
        <v>T4</v>
      </c>
      <c r="G355" s="17" t="str">
        <f aca="false">INDEX({"Dom","Seg","Ter","Qua","Qui","Sex","Sáb"},WEEKDAY(A355))</f>
        <v>Sáb</v>
      </c>
      <c r="H355" s="17" t="str">
        <f aca="false">IF(OR(WEEKDAY(A355)=1,WEEKDAY(A355)=7),"Sim","Não")</f>
        <v>Sim</v>
      </c>
    </row>
    <row r="356" customFormat="false" ht="15" hidden="false" customHeight="false" outlineLevel="0" collapsed="false">
      <c r="A356" s="21" t="n">
        <v>46012</v>
      </c>
      <c r="B356" s="17" t="n">
        <f aca="false">YEAR(A356)</f>
        <v>2025</v>
      </c>
      <c r="C356" s="17" t="n">
        <f aca="false">MONTH(A356)</f>
        <v>12</v>
      </c>
      <c r="D356" s="17" t="str">
        <f aca="false">INDEX({"Jan","Fev","Mar","Abr","Mai","Jun","Jul","Ago","Set","Out","Nov","Dez"},C356)</f>
        <v>Dez</v>
      </c>
      <c r="E356" s="17" t="str">
        <f aca="false">TEXT(A356,"yyyy-mm")</f>
        <v>2025-12</v>
      </c>
      <c r="F356" s="17" t="str">
        <f aca="false">"T"&amp;ROUNDUP(C356/3,0)</f>
        <v>T4</v>
      </c>
      <c r="G356" s="17" t="str">
        <f aca="false">INDEX({"Dom","Seg","Ter","Qua","Qui","Sex","Sáb"},WEEKDAY(A356))</f>
        <v>Dom</v>
      </c>
      <c r="H356" s="17" t="str">
        <f aca="false">IF(OR(WEEKDAY(A356)=1,WEEKDAY(A356)=7),"Sim","Não")</f>
        <v>Sim</v>
      </c>
    </row>
    <row r="357" customFormat="false" ht="15" hidden="false" customHeight="false" outlineLevel="0" collapsed="false">
      <c r="A357" s="21" t="n">
        <v>46013</v>
      </c>
      <c r="B357" s="17" t="n">
        <f aca="false">YEAR(A357)</f>
        <v>2025</v>
      </c>
      <c r="C357" s="17" t="n">
        <f aca="false">MONTH(A357)</f>
        <v>12</v>
      </c>
      <c r="D357" s="17" t="str">
        <f aca="false">INDEX({"Jan","Fev","Mar","Abr","Mai","Jun","Jul","Ago","Set","Out","Nov","Dez"},C357)</f>
        <v>Dez</v>
      </c>
      <c r="E357" s="17" t="str">
        <f aca="false">TEXT(A357,"yyyy-mm")</f>
        <v>2025-12</v>
      </c>
      <c r="F357" s="17" t="str">
        <f aca="false">"T"&amp;ROUNDUP(C357/3,0)</f>
        <v>T4</v>
      </c>
      <c r="G357" s="17" t="str">
        <f aca="false">INDEX({"Dom","Seg","Ter","Qua","Qui","Sex","Sáb"},WEEKDAY(A357))</f>
        <v>Seg</v>
      </c>
      <c r="H357" s="17" t="str">
        <f aca="false">IF(OR(WEEKDAY(A357)=1,WEEKDAY(A357)=7),"Sim","Não")</f>
        <v>Não</v>
      </c>
    </row>
    <row r="358" customFormat="false" ht="15" hidden="false" customHeight="false" outlineLevel="0" collapsed="false">
      <c r="A358" s="21" t="n">
        <v>46014</v>
      </c>
      <c r="B358" s="17" t="n">
        <f aca="false">YEAR(A358)</f>
        <v>2025</v>
      </c>
      <c r="C358" s="17" t="n">
        <f aca="false">MONTH(A358)</f>
        <v>12</v>
      </c>
      <c r="D358" s="17" t="str">
        <f aca="false">INDEX({"Jan","Fev","Mar","Abr","Mai","Jun","Jul","Ago","Set","Out","Nov","Dez"},C358)</f>
        <v>Dez</v>
      </c>
      <c r="E358" s="17" t="str">
        <f aca="false">TEXT(A358,"yyyy-mm")</f>
        <v>2025-12</v>
      </c>
      <c r="F358" s="17" t="str">
        <f aca="false">"T"&amp;ROUNDUP(C358/3,0)</f>
        <v>T4</v>
      </c>
      <c r="G358" s="17" t="str">
        <f aca="false">INDEX({"Dom","Seg","Ter","Qua","Qui","Sex","Sáb"},WEEKDAY(A358))</f>
        <v>Ter</v>
      </c>
      <c r="H358" s="17" t="str">
        <f aca="false">IF(OR(WEEKDAY(A358)=1,WEEKDAY(A358)=7),"Sim","Não")</f>
        <v>Não</v>
      </c>
    </row>
    <row r="359" customFormat="false" ht="15" hidden="false" customHeight="false" outlineLevel="0" collapsed="false">
      <c r="A359" s="21" t="n">
        <v>46015</v>
      </c>
      <c r="B359" s="17" t="n">
        <f aca="false">YEAR(A359)</f>
        <v>2025</v>
      </c>
      <c r="C359" s="17" t="n">
        <f aca="false">MONTH(A359)</f>
        <v>12</v>
      </c>
      <c r="D359" s="17" t="str">
        <f aca="false">INDEX({"Jan","Fev","Mar","Abr","Mai","Jun","Jul","Ago","Set","Out","Nov","Dez"},C359)</f>
        <v>Dez</v>
      </c>
      <c r="E359" s="17" t="str">
        <f aca="false">TEXT(A359,"yyyy-mm")</f>
        <v>2025-12</v>
      </c>
      <c r="F359" s="17" t="str">
        <f aca="false">"T"&amp;ROUNDUP(C359/3,0)</f>
        <v>T4</v>
      </c>
      <c r="G359" s="17" t="str">
        <f aca="false">INDEX({"Dom","Seg","Ter","Qua","Qui","Sex","Sáb"},WEEKDAY(A359))</f>
        <v>Qua</v>
      </c>
      <c r="H359" s="17" t="str">
        <f aca="false">IF(OR(WEEKDAY(A359)=1,WEEKDAY(A359)=7),"Sim","Não")</f>
        <v>Não</v>
      </c>
    </row>
    <row r="360" customFormat="false" ht="15" hidden="false" customHeight="false" outlineLevel="0" collapsed="false">
      <c r="A360" s="21" t="n">
        <v>46016</v>
      </c>
      <c r="B360" s="17" t="n">
        <f aca="false">YEAR(A360)</f>
        <v>2025</v>
      </c>
      <c r="C360" s="17" t="n">
        <f aca="false">MONTH(A360)</f>
        <v>12</v>
      </c>
      <c r="D360" s="17" t="str">
        <f aca="false">INDEX({"Jan","Fev","Mar","Abr","Mai","Jun","Jul","Ago","Set","Out","Nov","Dez"},C360)</f>
        <v>Dez</v>
      </c>
      <c r="E360" s="17" t="str">
        <f aca="false">TEXT(A360,"yyyy-mm")</f>
        <v>2025-12</v>
      </c>
      <c r="F360" s="17" t="str">
        <f aca="false">"T"&amp;ROUNDUP(C360/3,0)</f>
        <v>T4</v>
      </c>
      <c r="G360" s="17" t="str">
        <f aca="false">INDEX({"Dom","Seg","Ter","Qua","Qui","Sex","Sáb"},WEEKDAY(A360))</f>
        <v>Qui</v>
      </c>
      <c r="H360" s="17" t="str">
        <f aca="false">IF(OR(WEEKDAY(A360)=1,WEEKDAY(A360)=7),"Sim","Não")</f>
        <v>Não</v>
      </c>
    </row>
    <row r="361" customFormat="false" ht="15" hidden="false" customHeight="false" outlineLevel="0" collapsed="false">
      <c r="A361" s="21" t="n">
        <v>46017</v>
      </c>
      <c r="B361" s="17" t="n">
        <f aca="false">YEAR(A361)</f>
        <v>2025</v>
      </c>
      <c r="C361" s="17" t="n">
        <f aca="false">MONTH(A361)</f>
        <v>12</v>
      </c>
      <c r="D361" s="17" t="str">
        <f aca="false">INDEX({"Jan","Fev","Mar","Abr","Mai","Jun","Jul","Ago","Set","Out","Nov","Dez"},C361)</f>
        <v>Dez</v>
      </c>
      <c r="E361" s="17" t="str">
        <f aca="false">TEXT(A361,"yyyy-mm")</f>
        <v>2025-12</v>
      </c>
      <c r="F361" s="17" t="str">
        <f aca="false">"T"&amp;ROUNDUP(C361/3,0)</f>
        <v>T4</v>
      </c>
      <c r="G361" s="17" t="str">
        <f aca="false">INDEX({"Dom","Seg","Ter","Qua","Qui","Sex","Sáb"},WEEKDAY(A361))</f>
        <v>Sex</v>
      </c>
      <c r="H361" s="17" t="str">
        <f aca="false">IF(OR(WEEKDAY(A361)=1,WEEKDAY(A361)=7),"Sim","Não")</f>
        <v>Não</v>
      </c>
    </row>
    <row r="362" customFormat="false" ht="15" hidden="false" customHeight="false" outlineLevel="0" collapsed="false">
      <c r="A362" s="21" t="n">
        <v>46018</v>
      </c>
      <c r="B362" s="17" t="n">
        <f aca="false">YEAR(A362)</f>
        <v>2025</v>
      </c>
      <c r="C362" s="17" t="n">
        <f aca="false">MONTH(A362)</f>
        <v>12</v>
      </c>
      <c r="D362" s="17" t="str">
        <f aca="false">INDEX({"Jan","Fev","Mar","Abr","Mai","Jun","Jul","Ago","Set","Out","Nov","Dez"},C362)</f>
        <v>Dez</v>
      </c>
      <c r="E362" s="17" t="str">
        <f aca="false">TEXT(A362,"yyyy-mm")</f>
        <v>2025-12</v>
      </c>
      <c r="F362" s="17" t="str">
        <f aca="false">"T"&amp;ROUNDUP(C362/3,0)</f>
        <v>T4</v>
      </c>
      <c r="G362" s="17" t="str">
        <f aca="false">INDEX({"Dom","Seg","Ter","Qua","Qui","Sex","Sáb"},WEEKDAY(A362))</f>
        <v>Sáb</v>
      </c>
      <c r="H362" s="17" t="str">
        <f aca="false">IF(OR(WEEKDAY(A362)=1,WEEKDAY(A362)=7),"Sim","Não")</f>
        <v>Sim</v>
      </c>
    </row>
    <row r="363" customFormat="false" ht="15" hidden="false" customHeight="false" outlineLevel="0" collapsed="false">
      <c r="A363" s="21" t="n">
        <v>46019</v>
      </c>
      <c r="B363" s="17" t="n">
        <f aca="false">YEAR(A363)</f>
        <v>2025</v>
      </c>
      <c r="C363" s="17" t="n">
        <f aca="false">MONTH(A363)</f>
        <v>12</v>
      </c>
      <c r="D363" s="17" t="str">
        <f aca="false">INDEX({"Jan","Fev","Mar","Abr","Mai","Jun","Jul","Ago","Set","Out","Nov","Dez"},C363)</f>
        <v>Dez</v>
      </c>
      <c r="E363" s="17" t="str">
        <f aca="false">TEXT(A363,"yyyy-mm")</f>
        <v>2025-12</v>
      </c>
      <c r="F363" s="17" t="str">
        <f aca="false">"T"&amp;ROUNDUP(C363/3,0)</f>
        <v>T4</v>
      </c>
      <c r="G363" s="17" t="str">
        <f aca="false">INDEX({"Dom","Seg","Ter","Qua","Qui","Sex","Sáb"},WEEKDAY(A363))</f>
        <v>Dom</v>
      </c>
      <c r="H363" s="17" t="str">
        <f aca="false">IF(OR(WEEKDAY(A363)=1,WEEKDAY(A363)=7),"Sim","Não")</f>
        <v>Sim</v>
      </c>
    </row>
    <row r="364" customFormat="false" ht="15" hidden="false" customHeight="false" outlineLevel="0" collapsed="false">
      <c r="A364" s="21" t="n">
        <v>46020</v>
      </c>
      <c r="B364" s="17" t="n">
        <f aca="false">YEAR(A364)</f>
        <v>2025</v>
      </c>
      <c r="C364" s="17" t="n">
        <f aca="false">MONTH(A364)</f>
        <v>12</v>
      </c>
      <c r="D364" s="17" t="str">
        <f aca="false">INDEX({"Jan","Fev","Mar","Abr","Mai","Jun","Jul","Ago","Set","Out","Nov","Dez"},C364)</f>
        <v>Dez</v>
      </c>
      <c r="E364" s="17" t="str">
        <f aca="false">TEXT(A364,"yyyy-mm")</f>
        <v>2025-12</v>
      </c>
      <c r="F364" s="17" t="str">
        <f aca="false">"T"&amp;ROUNDUP(C364/3,0)</f>
        <v>T4</v>
      </c>
      <c r="G364" s="17" t="str">
        <f aca="false">INDEX({"Dom","Seg","Ter","Qua","Qui","Sex","Sáb"},WEEKDAY(A364))</f>
        <v>Seg</v>
      </c>
      <c r="H364" s="17" t="str">
        <f aca="false">IF(OR(WEEKDAY(A364)=1,WEEKDAY(A364)=7),"Sim","Não")</f>
        <v>Não</v>
      </c>
    </row>
    <row r="365" customFormat="false" ht="15" hidden="false" customHeight="false" outlineLevel="0" collapsed="false">
      <c r="A365" s="21" t="n">
        <v>46021</v>
      </c>
      <c r="B365" s="17" t="n">
        <f aca="false">YEAR(A365)</f>
        <v>2025</v>
      </c>
      <c r="C365" s="17" t="n">
        <f aca="false">MONTH(A365)</f>
        <v>12</v>
      </c>
      <c r="D365" s="17" t="str">
        <f aca="false">INDEX({"Jan","Fev","Mar","Abr","Mai","Jun","Jul","Ago","Set","Out","Nov","Dez"},C365)</f>
        <v>Dez</v>
      </c>
      <c r="E365" s="17" t="str">
        <f aca="false">TEXT(A365,"yyyy-mm")</f>
        <v>2025-12</v>
      </c>
      <c r="F365" s="17" t="str">
        <f aca="false">"T"&amp;ROUNDUP(C365/3,0)</f>
        <v>T4</v>
      </c>
      <c r="G365" s="17" t="str">
        <f aca="false">INDEX({"Dom","Seg","Ter","Qua","Qui","Sex","Sáb"},WEEKDAY(A365))</f>
        <v>Ter</v>
      </c>
      <c r="H365" s="17" t="str">
        <f aca="false">IF(OR(WEEKDAY(A365)=1,WEEKDAY(A365)=7),"Sim","Não")</f>
        <v>Não</v>
      </c>
    </row>
    <row r="366" customFormat="false" ht="15" hidden="false" customHeight="false" outlineLevel="0" collapsed="false">
      <c r="A366" s="21" t="n">
        <v>46022</v>
      </c>
      <c r="B366" s="17" t="n">
        <f aca="false">YEAR(A366)</f>
        <v>2025</v>
      </c>
      <c r="C366" s="17" t="n">
        <f aca="false">MONTH(A366)</f>
        <v>12</v>
      </c>
      <c r="D366" s="17" t="str">
        <f aca="false">INDEX({"Jan","Fev","Mar","Abr","Mai","Jun","Jul","Ago","Set","Out","Nov","Dez"},C366)</f>
        <v>Dez</v>
      </c>
      <c r="E366" s="17" t="str">
        <f aca="false">TEXT(A366,"yyyy-mm")</f>
        <v>2025-12</v>
      </c>
      <c r="F366" s="17" t="str">
        <f aca="false">"T"&amp;ROUNDUP(C366/3,0)</f>
        <v>T4</v>
      </c>
      <c r="G366" s="17" t="str">
        <f aca="false">INDEX({"Dom","Seg","Ter","Qua","Qui","Sex","Sáb"},WEEKDAY(A366))</f>
        <v>Qua</v>
      </c>
      <c r="H366" s="17" t="str">
        <f aca="false">IF(OR(WEEKDAY(A366)=1,WEEKDAY(A366)=7),"Sim","Não")</f>
        <v>Não</v>
      </c>
    </row>
    <row r="367" customFormat="false" ht="15" hidden="false" customHeight="false" outlineLevel="0" collapsed="false">
      <c r="A367" s="21" t="n">
        <v>46023</v>
      </c>
      <c r="B367" s="17" t="n">
        <f aca="false">YEAR(A367)</f>
        <v>2026</v>
      </c>
      <c r="C367" s="17" t="n">
        <f aca="false">MONTH(A367)</f>
        <v>1</v>
      </c>
      <c r="D367" s="17" t="str">
        <f aca="false">INDEX({"Jan","Fev","Mar","Abr","Mai","Jun","Jul","Ago","Set","Out","Nov","Dez"},C367)</f>
        <v>Jan</v>
      </c>
      <c r="E367" s="17" t="str">
        <f aca="false">TEXT(A367,"yyyy-mm")</f>
        <v>2026-01</v>
      </c>
      <c r="F367" s="17" t="str">
        <f aca="false">"T"&amp;ROUNDUP(C367/3,0)</f>
        <v>T1</v>
      </c>
      <c r="G367" s="17" t="str">
        <f aca="false">INDEX({"Dom","Seg","Ter","Qua","Qui","Sex","Sáb"},WEEKDAY(A367))</f>
        <v>Qui</v>
      </c>
      <c r="H367" s="17" t="str">
        <f aca="false">IF(OR(WEEKDAY(A367)=1,WEEKDAY(A367)=7),"Sim","Não")</f>
        <v>Não</v>
      </c>
    </row>
    <row r="368" customFormat="false" ht="15" hidden="false" customHeight="false" outlineLevel="0" collapsed="false">
      <c r="A368" s="21" t="n">
        <v>46024</v>
      </c>
      <c r="B368" s="17" t="n">
        <f aca="false">YEAR(A368)</f>
        <v>2026</v>
      </c>
      <c r="C368" s="17" t="n">
        <f aca="false">MONTH(A368)</f>
        <v>1</v>
      </c>
      <c r="D368" s="17" t="str">
        <f aca="false">INDEX({"Jan","Fev","Mar","Abr","Mai","Jun","Jul","Ago","Set","Out","Nov","Dez"},C368)</f>
        <v>Jan</v>
      </c>
      <c r="E368" s="17" t="str">
        <f aca="false">TEXT(A368,"yyyy-mm")</f>
        <v>2026-01</v>
      </c>
      <c r="F368" s="17" t="str">
        <f aca="false">"T"&amp;ROUNDUP(C368/3,0)</f>
        <v>T1</v>
      </c>
      <c r="G368" s="17" t="str">
        <f aca="false">INDEX({"Dom","Seg","Ter","Qua","Qui","Sex","Sáb"},WEEKDAY(A368))</f>
        <v>Sex</v>
      </c>
      <c r="H368" s="17" t="str">
        <f aca="false">IF(OR(WEEKDAY(A368)=1,WEEKDAY(A368)=7),"Sim","Não")</f>
        <v>Não</v>
      </c>
    </row>
    <row r="369" customFormat="false" ht="15" hidden="false" customHeight="false" outlineLevel="0" collapsed="false">
      <c r="A369" s="21" t="n">
        <v>46025</v>
      </c>
      <c r="B369" s="17" t="n">
        <f aca="false">YEAR(A369)</f>
        <v>2026</v>
      </c>
      <c r="C369" s="17" t="n">
        <f aca="false">MONTH(A369)</f>
        <v>1</v>
      </c>
      <c r="D369" s="17" t="str">
        <f aca="false">INDEX({"Jan","Fev","Mar","Abr","Mai","Jun","Jul","Ago","Set","Out","Nov","Dez"},C369)</f>
        <v>Jan</v>
      </c>
      <c r="E369" s="17" t="str">
        <f aca="false">TEXT(A369,"yyyy-mm")</f>
        <v>2026-01</v>
      </c>
      <c r="F369" s="17" t="str">
        <f aca="false">"T"&amp;ROUNDUP(C369/3,0)</f>
        <v>T1</v>
      </c>
      <c r="G369" s="17" t="str">
        <f aca="false">INDEX({"Dom","Seg","Ter","Qua","Qui","Sex","Sáb"},WEEKDAY(A369))</f>
        <v>Sáb</v>
      </c>
      <c r="H369" s="17" t="str">
        <f aca="false">IF(OR(WEEKDAY(A369)=1,WEEKDAY(A369)=7),"Sim","Não")</f>
        <v>Sim</v>
      </c>
    </row>
    <row r="370" customFormat="false" ht="15" hidden="false" customHeight="false" outlineLevel="0" collapsed="false">
      <c r="A370" s="21" t="n">
        <v>46026</v>
      </c>
      <c r="B370" s="17" t="n">
        <f aca="false">YEAR(A370)</f>
        <v>2026</v>
      </c>
      <c r="C370" s="17" t="n">
        <f aca="false">MONTH(A370)</f>
        <v>1</v>
      </c>
      <c r="D370" s="17" t="str">
        <f aca="false">INDEX({"Jan","Fev","Mar","Abr","Mai","Jun","Jul","Ago","Set","Out","Nov","Dez"},C370)</f>
        <v>Jan</v>
      </c>
      <c r="E370" s="17" t="str">
        <f aca="false">TEXT(A370,"yyyy-mm")</f>
        <v>2026-01</v>
      </c>
      <c r="F370" s="17" t="str">
        <f aca="false">"T"&amp;ROUNDUP(C370/3,0)</f>
        <v>T1</v>
      </c>
      <c r="G370" s="17" t="str">
        <f aca="false">INDEX({"Dom","Seg","Ter","Qua","Qui","Sex","Sáb"},WEEKDAY(A370))</f>
        <v>Dom</v>
      </c>
      <c r="H370" s="17" t="str">
        <f aca="false">IF(OR(WEEKDAY(A370)=1,WEEKDAY(A370)=7),"Sim","Não")</f>
        <v>Sim</v>
      </c>
    </row>
    <row r="371" customFormat="false" ht="15" hidden="false" customHeight="false" outlineLevel="0" collapsed="false">
      <c r="A371" s="21" t="n">
        <v>46027</v>
      </c>
      <c r="B371" s="17" t="n">
        <f aca="false">YEAR(A371)</f>
        <v>2026</v>
      </c>
      <c r="C371" s="17" t="n">
        <f aca="false">MONTH(A371)</f>
        <v>1</v>
      </c>
      <c r="D371" s="17" t="str">
        <f aca="false">INDEX({"Jan","Fev","Mar","Abr","Mai","Jun","Jul","Ago","Set","Out","Nov","Dez"},C371)</f>
        <v>Jan</v>
      </c>
      <c r="E371" s="17" t="str">
        <f aca="false">TEXT(A371,"yyyy-mm")</f>
        <v>2026-01</v>
      </c>
      <c r="F371" s="17" t="str">
        <f aca="false">"T"&amp;ROUNDUP(C371/3,0)</f>
        <v>T1</v>
      </c>
      <c r="G371" s="17" t="str">
        <f aca="false">INDEX({"Dom","Seg","Ter","Qua","Qui","Sex","Sáb"},WEEKDAY(A371))</f>
        <v>Seg</v>
      </c>
      <c r="H371" s="17" t="str">
        <f aca="false">IF(OR(WEEKDAY(A371)=1,WEEKDAY(A371)=7),"Sim","Não")</f>
        <v>Não</v>
      </c>
    </row>
    <row r="372" customFormat="false" ht="15" hidden="false" customHeight="false" outlineLevel="0" collapsed="false">
      <c r="A372" s="21" t="n">
        <v>46028</v>
      </c>
      <c r="B372" s="17" t="n">
        <f aca="false">YEAR(A372)</f>
        <v>2026</v>
      </c>
      <c r="C372" s="17" t="n">
        <f aca="false">MONTH(A372)</f>
        <v>1</v>
      </c>
      <c r="D372" s="17" t="str">
        <f aca="false">INDEX({"Jan","Fev","Mar","Abr","Mai","Jun","Jul","Ago","Set","Out","Nov","Dez"},C372)</f>
        <v>Jan</v>
      </c>
      <c r="E372" s="17" t="str">
        <f aca="false">TEXT(A372,"yyyy-mm")</f>
        <v>2026-01</v>
      </c>
      <c r="F372" s="17" t="str">
        <f aca="false">"T"&amp;ROUNDUP(C372/3,0)</f>
        <v>T1</v>
      </c>
      <c r="G372" s="17" t="str">
        <f aca="false">INDEX({"Dom","Seg","Ter","Qua","Qui","Sex","Sáb"},WEEKDAY(A372))</f>
        <v>Ter</v>
      </c>
      <c r="H372" s="17" t="str">
        <f aca="false">IF(OR(WEEKDAY(A372)=1,WEEKDAY(A372)=7),"Sim","Não")</f>
        <v>Não</v>
      </c>
    </row>
    <row r="373" customFormat="false" ht="15" hidden="false" customHeight="false" outlineLevel="0" collapsed="false">
      <c r="A373" s="21" t="n">
        <v>46029</v>
      </c>
      <c r="B373" s="17" t="n">
        <f aca="false">YEAR(A373)</f>
        <v>2026</v>
      </c>
      <c r="C373" s="17" t="n">
        <f aca="false">MONTH(A373)</f>
        <v>1</v>
      </c>
      <c r="D373" s="17" t="str">
        <f aca="false">INDEX({"Jan","Fev","Mar","Abr","Mai","Jun","Jul","Ago","Set","Out","Nov","Dez"},C373)</f>
        <v>Jan</v>
      </c>
      <c r="E373" s="17" t="str">
        <f aca="false">TEXT(A373,"yyyy-mm")</f>
        <v>2026-01</v>
      </c>
      <c r="F373" s="17" t="str">
        <f aca="false">"T"&amp;ROUNDUP(C373/3,0)</f>
        <v>T1</v>
      </c>
      <c r="G373" s="17" t="str">
        <f aca="false">INDEX({"Dom","Seg","Ter","Qua","Qui","Sex","Sáb"},WEEKDAY(A373))</f>
        <v>Qua</v>
      </c>
      <c r="H373" s="17" t="str">
        <f aca="false">IF(OR(WEEKDAY(A373)=1,WEEKDAY(A373)=7),"Sim","Não")</f>
        <v>Não</v>
      </c>
    </row>
    <row r="374" customFormat="false" ht="15" hidden="false" customHeight="false" outlineLevel="0" collapsed="false">
      <c r="A374" s="21" t="n">
        <v>46030</v>
      </c>
      <c r="B374" s="17" t="n">
        <f aca="false">YEAR(A374)</f>
        <v>2026</v>
      </c>
      <c r="C374" s="17" t="n">
        <f aca="false">MONTH(A374)</f>
        <v>1</v>
      </c>
      <c r="D374" s="17" t="str">
        <f aca="false">INDEX({"Jan","Fev","Mar","Abr","Mai","Jun","Jul","Ago","Set","Out","Nov","Dez"},C374)</f>
        <v>Jan</v>
      </c>
      <c r="E374" s="17" t="str">
        <f aca="false">TEXT(A374,"yyyy-mm")</f>
        <v>2026-01</v>
      </c>
      <c r="F374" s="17" t="str">
        <f aca="false">"T"&amp;ROUNDUP(C374/3,0)</f>
        <v>T1</v>
      </c>
      <c r="G374" s="17" t="str">
        <f aca="false">INDEX({"Dom","Seg","Ter","Qua","Qui","Sex","Sáb"},WEEKDAY(A374))</f>
        <v>Qui</v>
      </c>
      <c r="H374" s="17" t="str">
        <f aca="false">IF(OR(WEEKDAY(A374)=1,WEEKDAY(A374)=7),"Sim","Não")</f>
        <v>Não</v>
      </c>
    </row>
    <row r="375" customFormat="false" ht="15" hidden="false" customHeight="false" outlineLevel="0" collapsed="false">
      <c r="A375" s="21" t="n">
        <v>46031</v>
      </c>
      <c r="B375" s="17" t="n">
        <f aca="false">YEAR(A375)</f>
        <v>2026</v>
      </c>
      <c r="C375" s="17" t="n">
        <f aca="false">MONTH(A375)</f>
        <v>1</v>
      </c>
      <c r="D375" s="17" t="str">
        <f aca="false">INDEX({"Jan","Fev","Mar","Abr","Mai","Jun","Jul","Ago","Set","Out","Nov","Dez"},C375)</f>
        <v>Jan</v>
      </c>
      <c r="E375" s="17" t="str">
        <f aca="false">TEXT(A375,"yyyy-mm")</f>
        <v>2026-01</v>
      </c>
      <c r="F375" s="17" t="str">
        <f aca="false">"T"&amp;ROUNDUP(C375/3,0)</f>
        <v>T1</v>
      </c>
      <c r="G375" s="17" t="str">
        <f aca="false">INDEX({"Dom","Seg","Ter","Qua","Qui","Sex","Sáb"},WEEKDAY(A375))</f>
        <v>Sex</v>
      </c>
      <c r="H375" s="17" t="str">
        <f aca="false">IF(OR(WEEKDAY(A375)=1,WEEKDAY(A375)=7),"Sim","Não")</f>
        <v>Não</v>
      </c>
    </row>
    <row r="376" customFormat="false" ht="15" hidden="false" customHeight="false" outlineLevel="0" collapsed="false">
      <c r="A376" s="21" t="n">
        <v>46032</v>
      </c>
      <c r="B376" s="17" t="n">
        <f aca="false">YEAR(A376)</f>
        <v>2026</v>
      </c>
      <c r="C376" s="17" t="n">
        <f aca="false">MONTH(A376)</f>
        <v>1</v>
      </c>
      <c r="D376" s="17" t="str">
        <f aca="false">INDEX({"Jan","Fev","Mar","Abr","Mai","Jun","Jul","Ago","Set","Out","Nov","Dez"},C376)</f>
        <v>Jan</v>
      </c>
      <c r="E376" s="17" t="str">
        <f aca="false">TEXT(A376,"yyyy-mm")</f>
        <v>2026-01</v>
      </c>
      <c r="F376" s="17" t="str">
        <f aca="false">"T"&amp;ROUNDUP(C376/3,0)</f>
        <v>T1</v>
      </c>
      <c r="G376" s="17" t="str">
        <f aca="false">INDEX({"Dom","Seg","Ter","Qua","Qui","Sex","Sáb"},WEEKDAY(A376))</f>
        <v>Sáb</v>
      </c>
      <c r="H376" s="17" t="str">
        <f aca="false">IF(OR(WEEKDAY(A376)=1,WEEKDAY(A376)=7),"Sim","Não")</f>
        <v>Sim</v>
      </c>
    </row>
    <row r="377" customFormat="false" ht="15" hidden="false" customHeight="false" outlineLevel="0" collapsed="false">
      <c r="A377" s="21" t="n">
        <v>46033</v>
      </c>
      <c r="B377" s="17" t="n">
        <f aca="false">YEAR(A377)</f>
        <v>2026</v>
      </c>
      <c r="C377" s="17" t="n">
        <f aca="false">MONTH(A377)</f>
        <v>1</v>
      </c>
      <c r="D377" s="17" t="str">
        <f aca="false">INDEX({"Jan","Fev","Mar","Abr","Mai","Jun","Jul","Ago","Set","Out","Nov","Dez"},C377)</f>
        <v>Jan</v>
      </c>
      <c r="E377" s="17" t="str">
        <f aca="false">TEXT(A377,"yyyy-mm")</f>
        <v>2026-01</v>
      </c>
      <c r="F377" s="17" t="str">
        <f aca="false">"T"&amp;ROUNDUP(C377/3,0)</f>
        <v>T1</v>
      </c>
      <c r="G377" s="17" t="str">
        <f aca="false">INDEX({"Dom","Seg","Ter","Qua","Qui","Sex","Sáb"},WEEKDAY(A377))</f>
        <v>Dom</v>
      </c>
      <c r="H377" s="17" t="str">
        <f aca="false">IF(OR(WEEKDAY(A377)=1,WEEKDAY(A377)=7),"Sim","Não")</f>
        <v>Sim</v>
      </c>
    </row>
    <row r="378" customFormat="false" ht="15" hidden="false" customHeight="false" outlineLevel="0" collapsed="false">
      <c r="A378" s="21" t="n">
        <v>46034</v>
      </c>
      <c r="B378" s="17" t="n">
        <f aca="false">YEAR(A378)</f>
        <v>2026</v>
      </c>
      <c r="C378" s="17" t="n">
        <f aca="false">MONTH(A378)</f>
        <v>1</v>
      </c>
      <c r="D378" s="17" t="str">
        <f aca="false">INDEX({"Jan","Fev","Mar","Abr","Mai","Jun","Jul","Ago","Set","Out","Nov","Dez"},C378)</f>
        <v>Jan</v>
      </c>
      <c r="E378" s="17" t="str">
        <f aca="false">TEXT(A378,"yyyy-mm")</f>
        <v>2026-01</v>
      </c>
      <c r="F378" s="17" t="str">
        <f aca="false">"T"&amp;ROUNDUP(C378/3,0)</f>
        <v>T1</v>
      </c>
      <c r="G378" s="17" t="str">
        <f aca="false">INDEX({"Dom","Seg","Ter","Qua","Qui","Sex","Sáb"},WEEKDAY(A378))</f>
        <v>Seg</v>
      </c>
      <c r="H378" s="17" t="str">
        <f aca="false">IF(OR(WEEKDAY(A378)=1,WEEKDAY(A378)=7),"Sim","Não")</f>
        <v>Não</v>
      </c>
    </row>
    <row r="379" customFormat="false" ht="15" hidden="false" customHeight="false" outlineLevel="0" collapsed="false">
      <c r="A379" s="21" t="n">
        <v>46035</v>
      </c>
      <c r="B379" s="17" t="n">
        <f aca="false">YEAR(A379)</f>
        <v>2026</v>
      </c>
      <c r="C379" s="17" t="n">
        <f aca="false">MONTH(A379)</f>
        <v>1</v>
      </c>
      <c r="D379" s="17" t="str">
        <f aca="false">INDEX({"Jan","Fev","Mar","Abr","Mai","Jun","Jul","Ago","Set","Out","Nov","Dez"},C379)</f>
        <v>Jan</v>
      </c>
      <c r="E379" s="17" t="str">
        <f aca="false">TEXT(A379,"yyyy-mm")</f>
        <v>2026-01</v>
      </c>
      <c r="F379" s="17" t="str">
        <f aca="false">"T"&amp;ROUNDUP(C379/3,0)</f>
        <v>T1</v>
      </c>
      <c r="G379" s="17" t="str">
        <f aca="false">INDEX({"Dom","Seg","Ter","Qua","Qui","Sex","Sáb"},WEEKDAY(A379))</f>
        <v>Ter</v>
      </c>
      <c r="H379" s="17" t="str">
        <f aca="false">IF(OR(WEEKDAY(A379)=1,WEEKDAY(A379)=7),"Sim","Não")</f>
        <v>Não</v>
      </c>
    </row>
    <row r="380" customFormat="false" ht="15" hidden="false" customHeight="false" outlineLevel="0" collapsed="false">
      <c r="A380" s="21" t="n">
        <v>46036</v>
      </c>
      <c r="B380" s="17" t="n">
        <f aca="false">YEAR(A380)</f>
        <v>2026</v>
      </c>
      <c r="C380" s="17" t="n">
        <f aca="false">MONTH(A380)</f>
        <v>1</v>
      </c>
      <c r="D380" s="17" t="str">
        <f aca="false">INDEX({"Jan","Fev","Mar","Abr","Mai","Jun","Jul","Ago","Set","Out","Nov","Dez"},C380)</f>
        <v>Jan</v>
      </c>
      <c r="E380" s="17" t="str">
        <f aca="false">TEXT(A380,"yyyy-mm")</f>
        <v>2026-01</v>
      </c>
      <c r="F380" s="17" t="str">
        <f aca="false">"T"&amp;ROUNDUP(C380/3,0)</f>
        <v>T1</v>
      </c>
      <c r="G380" s="17" t="str">
        <f aca="false">INDEX({"Dom","Seg","Ter","Qua","Qui","Sex","Sáb"},WEEKDAY(A380))</f>
        <v>Qua</v>
      </c>
      <c r="H380" s="17" t="str">
        <f aca="false">IF(OR(WEEKDAY(A380)=1,WEEKDAY(A380)=7),"Sim","Não")</f>
        <v>Não</v>
      </c>
    </row>
    <row r="381" customFormat="false" ht="15" hidden="false" customHeight="false" outlineLevel="0" collapsed="false">
      <c r="A381" s="21" t="n">
        <v>46037</v>
      </c>
      <c r="B381" s="17" t="n">
        <f aca="false">YEAR(A381)</f>
        <v>2026</v>
      </c>
      <c r="C381" s="17" t="n">
        <f aca="false">MONTH(A381)</f>
        <v>1</v>
      </c>
      <c r="D381" s="17" t="str">
        <f aca="false">INDEX({"Jan","Fev","Mar","Abr","Mai","Jun","Jul","Ago","Set","Out","Nov","Dez"},C381)</f>
        <v>Jan</v>
      </c>
      <c r="E381" s="17" t="str">
        <f aca="false">TEXT(A381,"yyyy-mm")</f>
        <v>2026-01</v>
      </c>
      <c r="F381" s="17" t="str">
        <f aca="false">"T"&amp;ROUNDUP(C381/3,0)</f>
        <v>T1</v>
      </c>
      <c r="G381" s="17" t="str">
        <f aca="false">INDEX({"Dom","Seg","Ter","Qua","Qui","Sex","Sáb"},WEEKDAY(A381))</f>
        <v>Qui</v>
      </c>
      <c r="H381" s="17" t="str">
        <f aca="false">IF(OR(WEEKDAY(A381)=1,WEEKDAY(A381)=7),"Sim","Não")</f>
        <v>Não</v>
      </c>
    </row>
    <row r="382" customFormat="false" ht="15" hidden="false" customHeight="false" outlineLevel="0" collapsed="false">
      <c r="A382" s="21" t="n">
        <v>46038</v>
      </c>
      <c r="B382" s="17" t="n">
        <f aca="false">YEAR(A382)</f>
        <v>2026</v>
      </c>
      <c r="C382" s="17" t="n">
        <f aca="false">MONTH(A382)</f>
        <v>1</v>
      </c>
      <c r="D382" s="17" t="str">
        <f aca="false">INDEX({"Jan","Fev","Mar","Abr","Mai","Jun","Jul","Ago","Set","Out","Nov","Dez"},C382)</f>
        <v>Jan</v>
      </c>
      <c r="E382" s="17" t="str">
        <f aca="false">TEXT(A382,"yyyy-mm")</f>
        <v>2026-01</v>
      </c>
      <c r="F382" s="17" t="str">
        <f aca="false">"T"&amp;ROUNDUP(C382/3,0)</f>
        <v>T1</v>
      </c>
      <c r="G382" s="17" t="str">
        <f aca="false">INDEX({"Dom","Seg","Ter","Qua","Qui","Sex","Sáb"},WEEKDAY(A382))</f>
        <v>Sex</v>
      </c>
      <c r="H382" s="17" t="str">
        <f aca="false">IF(OR(WEEKDAY(A382)=1,WEEKDAY(A382)=7),"Sim","Não")</f>
        <v>Não</v>
      </c>
    </row>
    <row r="383" customFormat="false" ht="15" hidden="false" customHeight="false" outlineLevel="0" collapsed="false">
      <c r="A383" s="21" t="n">
        <v>46039</v>
      </c>
      <c r="B383" s="17" t="n">
        <f aca="false">YEAR(A383)</f>
        <v>2026</v>
      </c>
      <c r="C383" s="17" t="n">
        <f aca="false">MONTH(A383)</f>
        <v>1</v>
      </c>
      <c r="D383" s="17" t="str">
        <f aca="false">INDEX({"Jan","Fev","Mar","Abr","Mai","Jun","Jul","Ago","Set","Out","Nov","Dez"},C383)</f>
        <v>Jan</v>
      </c>
      <c r="E383" s="17" t="str">
        <f aca="false">TEXT(A383,"yyyy-mm")</f>
        <v>2026-01</v>
      </c>
      <c r="F383" s="17" t="str">
        <f aca="false">"T"&amp;ROUNDUP(C383/3,0)</f>
        <v>T1</v>
      </c>
      <c r="G383" s="17" t="str">
        <f aca="false">INDEX({"Dom","Seg","Ter","Qua","Qui","Sex","Sáb"},WEEKDAY(A383))</f>
        <v>Sáb</v>
      </c>
      <c r="H383" s="17" t="str">
        <f aca="false">IF(OR(WEEKDAY(A383)=1,WEEKDAY(A383)=7),"Sim","Não")</f>
        <v>Sim</v>
      </c>
    </row>
    <row r="384" customFormat="false" ht="15" hidden="false" customHeight="false" outlineLevel="0" collapsed="false">
      <c r="A384" s="21" t="n">
        <v>46040</v>
      </c>
      <c r="B384" s="17" t="n">
        <f aca="false">YEAR(A384)</f>
        <v>2026</v>
      </c>
      <c r="C384" s="17" t="n">
        <f aca="false">MONTH(A384)</f>
        <v>1</v>
      </c>
      <c r="D384" s="17" t="str">
        <f aca="false">INDEX({"Jan","Fev","Mar","Abr","Mai","Jun","Jul","Ago","Set","Out","Nov","Dez"},C384)</f>
        <v>Jan</v>
      </c>
      <c r="E384" s="17" t="str">
        <f aca="false">TEXT(A384,"yyyy-mm")</f>
        <v>2026-01</v>
      </c>
      <c r="F384" s="17" t="str">
        <f aca="false">"T"&amp;ROUNDUP(C384/3,0)</f>
        <v>T1</v>
      </c>
      <c r="G384" s="17" t="str">
        <f aca="false">INDEX({"Dom","Seg","Ter","Qua","Qui","Sex","Sáb"},WEEKDAY(A384))</f>
        <v>Dom</v>
      </c>
      <c r="H384" s="17" t="str">
        <f aca="false">IF(OR(WEEKDAY(A384)=1,WEEKDAY(A384)=7),"Sim","Não")</f>
        <v>Sim</v>
      </c>
    </row>
    <row r="385" customFormat="false" ht="15" hidden="false" customHeight="false" outlineLevel="0" collapsed="false">
      <c r="A385" s="21" t="n">
        <v>46041</v>
      </c>
      <c r="B385" s="17" t="n">
        <f aca="false">YEAR(A385)</f>
        <v>2026</v>
      </c>
      <c r="C385" s="17" t="n">
        <f aca="false">MONTH(A385)</f>
        <v>1</v>
      </c>
      <c r="D385" s="17" t="str">
        <f aca="false">INDEX({"Jan","Fev","Mar","Abr","Mai","Jun","Jul","Ago","Set","Out","Nov","Dez"},C385)</f>
        <v>Jan</v>
      </c>
      <c r="E385" s="17" t="str">
        <f aca="false">TEXT(A385,"yyyy-mm")</f>
        <v>2026-01</v>
      </c>
      <c r="F385" s="17" t="str">
        <f aca="false">"T"&amp;ROUNDUP(C385/3,0)</f>
        <v>T1</v>
      </c>
      <c r="G385" s="17" t="str">
        <f aca="false">INDEX({"Dom","Seg","Ter","Qua","Qui","Sex","Sáb"},WEEKDAY(A385))</f>
        <v>Seg</v>
      </c>
      <c r="H385" s="17" t="str">
        <f aca="false">IF(OR(WEEKDAY(A385)=1,WEEKDAY(A385)=7),"Sim","Não")</f>
        <v>Não</v>
      </c>
    </row>
    <row r="386" customFormat="false" ht="15" hidden="false" customHeight="false" outlineLevel="0" collapsed="false">
      <c r="A386" s="21" t="n">
        <v>46042</v>
      </c>
      <c r="B386" s="17" t="n">
        <f aca="false">YEAR(A386)</f>
        <v>2026</v>
      </c>
      <c r="C386" s="17" t="n">
        <f aca="false">MONTH(A386)</f>
        <v>1</v>
      </c>
      <c r="D386" s="17" t="str">
        <f aca="false">INDEX({"Jan","Fev","Mar","Abr","Mai","Jun","Jul","Ago","Set","Out","Nov","Dez"},C386)</f>
        <v>Jan</v>
      </c>
      <c r="E386" s="17" t="str">
        <f aca="false">TEXT(A386,"yyyy-mm")</f>
        <v>2026-01</v>
      </c>
      <c r="F386" s="17" t="str">
        <f aca="false">"T"&amp;ROUNDUP(C386/3,0)</f>
        <v>T1</v>
      </c>
      <c r="G386" s="17" t="str">
        <f aca="false">INDEX({"Dom","Seg","Ter","Qua","Qui","Sex","Sáb"},WEEKDAY(A386))</f>
        <v>Ter</v>
      </c>
      <c r="H386" s="17" t="str">
        <f aca="false">IF(OR(WEEKDAY(A386)=1,WEEKDAY(A386)=7),"Sim","Não")</f>
        <v>Não</v>
      </c>
    </row>
    <row r="387" customFormat="false" ht="15" hidden="false" customHeight="false" outlineLevel="0" collapsed="false">
      <c r="A387" s="21" t="n">
        <v>46043</v>
      </c>
      <c r="B387" s="17" t="n">
        <f aca="false">YEAR(A387)</f>
        <v>2026</v>
      </c>
      <c r="C387" s="17" t="n">
        <f aca="false">MONTH(A387)</f>
        <v>1</v>
      </c>
      <c r="D387" s="17" t="str">
        <f aca="false">INDEX({"Jan","Fev","Mar","Abr","Mai","Jun","Jul","Ago","Set","Out","Nov","Dez"},C387)</f>
        <v>Jan</v>
      </c>
      <c r="E387" s="17" t="str">
        <f aca="false">TEXT(A387,"yyyy-mm")</f>
        <v>2026-01</v>
      </c>
      <c r="F387" s="17" t="str">
        <f aca="false">"T"&amp;ROUNDUP(C387/3,0)</f>
        <v>T1</v>
      </c>
      <c r="G387" s="17" t="str">
        <f aca="false">INDEX({"Dom","Seg","Ter","Qua","Qui","Sex","Sáb"},WEEKDAY(A387))</f>
        <v>Qua</v>
      </c>
      <c r="H387" s="17" t="str">
        <f aca="false">IF(OR(WEEKDAY(A387)=1,WEEKDAY(A387)=7),"Sim","Não")</f>
        <v>Não</v>
      </c>
    </row>
    <row r="388" customFormat="false" ht="15" hidden="false" customHeight="false" outlineLevel="0" collapsed="false">
      <c r="A388" s="21" t="n">
        <v>46044</v>
      </c>
      <c r="B388" s="17" t="n">
        <f aca="false">YEAR(A388)</f>
        <v>2026</v>
      </c>
      <c r="C388" s="17" t="n">
        <f aca="false">MONTH(A388)</f>
        <v>1</v>
      </c>
      <c r="D388" s="17" t="str">
        <f aca="false">INDEX({"Jan","Fev","Mar","Abr","Mai","Jun","Jul","Ago","Set","Out","Nov","Dez"},C388)</f>
        <v>Jan</v>
      </c>
      <c r="E388" s="17" t="str">
        <f aca="false">TEXT(A388,"yyyy-mm")</f>
        <v>2026-01</v>
      </c>
      <c r="F388" s="17" t="str">
        <f aca="false">"T"&amp;ROUNDUP(C388/3,0)</f>
        <v>T1</v>
      </c>
      <c r="G388" s="17" t="str">
        <f aca="false">INDEX({"Dom","Seg","Ter","Qua","Qui","Sex","Sáb"},WEEKDAY(A388))</f>
        <v>Qui</v>
      </c>
      <c r="H388" s="17" t="str">
        <f aca="false">IF(OR(WEEKDAY(A388)=1,WEEKDAY(A388)=7),"Sim","Não")</f>
        <v>Não</v>
      </c>
    </row>
    <row r="389" customFormat="false" ht="15" hidden="false" customHeight="false" outlineLevel="0" collapsed="false">
      <c r="A389" s="21" t="n">
        <v>46045</v>
      </c>
      <c r="B389" s="17" t="n">
        <f aca="false">YEAR(A389)</f>
        <v>2026</v>
      </c>
      <c r="C389" s="17" t="n">
        <f aca="false">MONTH(A389)</f>
        <v>1</v>
      </c>
      <c r="D389" s="17" t="str">
        <f aca="false">INDEX({"Jan","Fev","Mar","Abr","Mai","Jun","Jul","Ago","Set","Out","Nov","Dez"},C389)</f>
        <v>Jan</v>
      </c>
      <c r="E389" s="17" t="str">
        <f aca="false">TEXT(A389,"yyyy-mm")</f>
        <v>2026-01</v>
      </c>
      <c r="F389" s="17" t="str">
        <f aca="false">"T"&amp;ROUNDUP(C389/3,0)</f>
        <v>T1</v>
      </c>
      <c r="G389" s="17" t="str">
        <f aca="false">INDEX({"Dom","Seg","Ter","Qua","Qui","Sex","Sáb"},WEEKDAY(A389))</f>
        <v>Sex</v>
      </c>
      <c r="H389" s="17" t="str">
        <f aca="false">IF(OR(WEEKDAY(A389)=1,WEEKDAY(A389)=7),"Sim","Não")</f>
        <v>Não</v>
      </c>
    </row>
    <row r="390" customFormat="false" ht="15" hidden="false" customHeight="false" outlineLevel="0" collapsed="false">
      <c r="A390" s="21" t="n">
        <v>46046</v>
      </c>
      <c r="B390" s="17" t="n">
        <f aca="false">YEAR(A390)</f>
        <v>2026</v>
      </c>
      <c r="C390" s="17" t="n">
        <f aca="false">MONTH(A390)</f>
        <v>1</v>
      </c>
      <c r="D390" s="17" t="str">
        <f aca="false">INDEX({"Jan","Fev","Mar","Abr","Mai","Jun","Jul","Ago","Set","Out","Nov","Dez"},C390)</f>
        <v>Jan</v>
      </c>
      <c r="E390" s="17" t="str">
        <f aca="false">TEXT(A390,"yyyy-mm")</f>
        <v>2026-01</v>
      </c>
      <c r="F390" s="17" t="str">
        <f aca="false">"T"&amp;ROUNDUP(C390/3,0)</f>
        <v>T1</v>
      </c>
      <c r="G390" s="17" t="str">
        <f aca="false">INDEX({"Dom","Seg","Ter","Qua","Qui","Sex","Sáb"},WEEKDAY(A390))</f>
        <v>Sáb</v>
      </c>
      <c r="H390" s="17" t="str">
        <f aca="false">IF(OR(WEEKDAY(A390)=1,WEEKDAY(A390)=7),"Sim","Não")</f>
        <v>Sim</v>
      </c>
    </row>
    <row r="391" customFormat="false" ht="15" hidden="false" customHeight="false" outlineLevel="0" collapsed="false">
      <c r="A391" s="21" t="n">
        <v>46047</v>
      </c>
      <c r="B391" s="17" t="n">
        <f aca="false">YEAR(A391)</f>
        <v>2026</v>
      </c>
      <c r="C391" s="17" t="n">
        <f aca="false">MONTH(A391)</f>
        <v>1</v>
      </c>
      <c r="D391" s="17" t="str">
        <f aca="false">INDEX({"Jan","Fev","Mar","Abr","Mai","Jun","Jul","Ago","Set","Out","Nov","Dez"},C391)</f>
        <v>Jan</v>
      </c>
      <c r="E391" s="17" t="str">
        <f aca="false">TEXT(A391,"yyyy-mm")</f>
        <v>2026-01</v>
      </c>
      <c r="F391" s="17" t="str">
        <f aca="false">"T"&amp;ROUNDUP(C391/3,0)</f>
        <v>T1</v>
      </c>
      <c r="G391" s="17" t="str">
        <f aca="false">INDEX({"Dom","Seg","Ter","Qua","Qui","Sex","Sáb"},WEEKDAY(A391))</f>
        <v>Dom</v>
      </c>
      <c r="H391" s="17" t="str">
        <f aca="false">IF(OR(WEEKDAY(A391)=1,WEEKDAY(A391)=7),"Sim","Não")</f>
        <v>Sim</v>
      </c>
    </row>
    <row r="392" customFormat="false" ht="15" hidden="false" customHeight="false" outlineLevel="0" collapsed="false">
      <c r="A392" s="21" t="n">
        <v>46048</v>
      </c>
      <c r="B392" s="17" t="n">
        <f aca="false">YEAR(A392)</f>
        <v>2026</v>
      </c>
      <c r="C392" s="17" t="n">
        <f aca="false">MONTH(A392)</f>
        <v>1</v>
      </c>
      <c r="D392" s="17" t="str">
        <f aca="false">INDEX({"Jan","Fev","Mar","Abr","Mai","Jun","Jul","Ago","Set","Out","Nov","Dez"},C392)</f>
        <v>Jan</v>
      </c>
      <c r="E392" s="17" t="str">
        <f aca="false">TEXT(A392,"yyyy-mm")</f>
        <v>2026-01</v>
      </c>
      <c r="F392" s="17" t="str">
        <f aca="false">"T"&amp;ROUNDUP(C392/3,0)</f>
        <v>T1</v>
      </c>
      <c r="G392" s="17" t="str">
        <f aca="false">INDEX({"Dom","Seg","Ter","Qua","Qui","Sex","Sáb"},WEEKDAY(A392))</f>
        <v>Seg</v>
      </c>
      <c r="H392" s="17" t="str">
        <f aca="false">IF(OR(WEEKDAY(A392)=1,WEEKDAY(A392)=7),"Sim","Não")</f>
        <v>Não</v>
      </c>
    </row>
    <row r="393" customFormat="false" ht="15" hidden="false" customHeight="false" outlineLevel="0" collapsed="false">
      <c r="A393" s="21" t="n">
        <v>46049</v>
      </c>
      <c r="B393" s="17" t="n">
        <f aca="false">YEAR(A393)</f>
        <v>2026</v>
      </c>
      <c r="C393" s="17" t="n">
        <f aca="false">MONTH(A393)</f>
        <v>1</v>
      </c>
      <c r="D393" s="17" t="str">
        <f aca="false">INDEX({"Jan","Fev","Mar","Abr","Mai","Jun","Jul","Ago","Set","Out","Nov","Dez"},C393)</f>
        <v>Jan</v>
      </c>
      <c r="E393" s="17" t="str">
        <f aca="false">TEXT(A393,"yyyy-mm")</f>
        <v>2026-01</v>
      </c>
      <c r="F393" s="17" t="str">
        <f aca="false">"T"&amp;ROUNDUP(C393/3,0)</f>
        <v>T1</v>
      </c>
      <c r="G393" s="17" t="str">
        <f aca="false">INDEX({"Dom","Seg","Ter","Qua","Qui","Sex","Sáb"},WEEKDAY(A393))</f>
        <v>Ter</v>
      </c>
      <c r="H393" s="17" t="str">
        <f aca="false">IF(OR(WEEKDAY(A393)=1,WEEKDAY(A393)=7),"Sim","Não")</f>
        <v>Não</v>
      </c>
    </row>
    <row r="394" customFormat="false" ht="15" hidden="false" customHeight="false" outlineLevel="0" collapsed="false">
      <c r="A394" s="21" t="n">
        <v>46050</v>
      </c>
      <c r="B394" s="17" t="n">
        <f aca="false">YEAR(A394)</f>
        <v>2026</v>
      </c>
      <c r="C394" s="17" t="n">
        <f aca="false">MONTH(A394)</f>
        <v>1</v>
      </c>
      <c r="D394" s="17" t="str">
        <f aca="false">INDEX({"Jan","Fev","Mar","Abr","Mai","Jun","Jul","Ago","Set","Out","Nov","Dez"},C394)</f>
        <v>Jan</v>
      </c>
      <c r="E394" s="17" t="str">
        <f aca="false">TEXT(A394,"yyyy-mm")</f>
        <v>2026-01</v>
      </c>
      <c r="F394" s="17" t="str">
        <f aca="false">"T"&amp;ROUNDUP(C394/3,0)</f>
        <v>T1</v>
      </c>
      <c r="G394" s="17" t="str">
        <f aca="false">INDEX({"Dom","Seg","Ter","Qua","Qui","Sex","Sáb"},WEEKDAY(A394))</f>
        <v>Qua</v>
      </c>
      <c r="H394" s="17" t="str">
        <f aca="false">IF(OR(WEEKDAY(A394)=1,WEEKDAY(A394)=7),"Sim","Não")</f>
        <v>Não</v>
      </c>
    </row>
    <row r="395" customFormat="false" ht="15" hidden="false" customHeight="false" outlineLevel="0" collapsed="false">
      <c r="A395" s="21" t="n">
        <v>46051</v>
      </c>
      <c r="B395" s="17" t="n">
        <f aca="false">YEAR(A395)</f>
        <v>2026</v>
      </c>
      <c r="C395" s="17" t="n">
        <f aca="false">MONTH(A395)</f>
        <v>1</v>
      </c>
      <c r="D395" s="17" t="str">
        <f aca="false">INDEX({"Jan","Fev","Mar","Abr","Mai","Jun","Jul","Ago","Set","Out","Nov","Dez"},C395)</f>
        <v>Jan</v>
      </c>
      <c r="E395" s="17" t="str">
        <f aca="false">TEXT(A395,"yyyy-mm")</f>
        <v>2026-01</v>
      </c>
      <c r="F395" s="17" t="str">
        <f aca="false">"T"&amp;ROUNDUP(C395/3,0)</f>
        <v>T1</v>
      </c>
      <c r="G395" s="17" t="str">
        <f aca="false">INDEX({"Dom","Seg","Ter","Qua","Qui","Sex","Sáb"},WEEKDAY(A395))</f>
        <v>Qui</v>
      </c>
      <c r="H395" s="17" t="str">
        <f aca="false">IF(OR(WEEKDAY(A395)=1,WEEKDAY(A395)=7),"Sim","Não")</f>
        <v>Não</v>
      </c>
    </row>
    <row r="396" customFormat="false" ht="15" hidden="false" customHeight="false" outlineLevel="0" collapsed="false">
      <c r="A396" s="21" t="n">
        <v>46052</v>
      </c>
      <c r="B396" s="17" t="n">
        <f aca="false">YEAR(A396)</f>
        <v>2026</v>
      </c>
      <c r="C396" s="17" t="n">
        <f aca="false">MONTH(A396)</f>
        <v>1</v>
      </c>
      <c r="D396" s="17" t="str">
        <f aca="false">INDEX({"Jan","Fev","Mar","Abr","Mai","Jun","Jul","Ago","Set","Out","Nov","Dez"},C396)</f>
        <v>Jan</v>
      </c>
      <c r="E396" s="17" t="str">
        <f aca="false">TEXT(A396,"yyyy-mm")</f>
        <v>2026-01</v>
      </c>
      <c r="F396" s="17" t="str">
        <f aca="false">"T"&amp;ROUNDUP(C396/3,0)</f>
        <v>T1</v>
      </c>
      <c r="G396" s="17" t="str">
        <f aca="false">INDEX({"Dom","Seg","Ter","Qua","Qui","Sex","Sáb"},WEEKDAY(A396))</f>
        <v>Sex</v>
      </c>
      <c r="H396" s="17" t="str">
        <f aca="false">IF(OR(WEEKDAY(A396)=1,WEEKDAY(A396)=7),"Sim","Não")</f>
        <v>Não</v>
      </c>
    </row>
    <row r="397" customFormat="false" ht="15" hidden="false" customHeight="false" outlineLevel="0" collapsed="false">
      <c r="A397" s="21" t="n">
        <v>46053</v>
      </c>
      <c r="B397" s="17" t="n">
        <f aca="false">YEAR(A397)</f>
        <v>2026</v>
      </c>
      <c r="C397" s="17" t="n">
        <f aca="false">MONTH(A397)</f>
        <v>1</v>
      </c>
      <c r="D397" s="17" t="str">
        <f aca="false">INDEX({"Jan","Fev","Mar","Abr","Mai","Jun","Jul","Ago","Set","Out","Nov","Dez"},C397)</f>
        <v>Jan</v>
      </c>
      <c r="E397" s="17" t="str">
        <f aca="false">TEXT(A397,"yyyy-mm")</f>
        <v>2026-01</v>
      </c>
      <c r="F397" s="17" t="str">
        <f aca="false">"T"&amp;ROUNDUP(C397/3,0)</f>
        <v>T1</v>
      </c>
      <c r="G397" s="17" t="str">
        <f aca="false">INDEX({"Dom","Seg","Ter","Qua","Qui","Sex","Sáb"},WEEKDAY(A397))</f>
        <v>Sáb</v>
      </c>
      <c r="H397" s="17" t="str">
        <f aca="false">IF(OR(WEEKDAY(A397)=1,WEEKDAY(A397)=7),"Sim","Não")</f>
        <v>Sim</v>
      </c>
    </row>
    <row r="398" customFormat="false" ht="15" hidden="false" customHeight="false" outlineLevel="0" collapsed="false">
      <c r="A398" s="21" t="n">
        <v>46054</v>
      </c>
      <c r="B398" s="17" t="n">
        <f aca="false">YEAR(A398)</f>
        <v>2026</v>
      </c>
      <c r="C398" s="17" t="n">
        <f aca="false">MONTH(A398)</f>
        <v>2</v>
      </c>
      <c r="D398" s="17" t="str">
        <f aca="false">INDEX({"Jan","Fev","Mar","Abr","Mai","Jun","Jul","Ago","Set","Out","Nov","Dez"},C398)</f>
        <v>Fev</v>
      </c>
      <c r="E398" s="17" t="str">
        <f aca="false">TEXT(A398,"yyyy-mm")</f>
        <v>2026-02</v>
      </c>
      <c r="F398" s="17" t="str">
        <f aca="false">"T"&amp;ROUNDUP(C398/3,0)</f>
        <v>T1</v>
      </c>
      <c r="G398" s="17" t="str">
        <f aca="false">INDEX({"Dom","Seg","Ter","Qua","Qui","Sex","Sáb"},WEEKDAY(A398))</f>
        <v>Dom</v>
      </c>
      <c r="H398" s="17" t="str">
        <f aca="false">IF(OR(WEEKDAY(A398)=1,WEEKDAY(A398)=7),"Sim","Não")</f>
        <v>Sim</v>
      </c>
    </row>
    <row r="399" customFormat="false" ht="15" hidden="false" customHeight="false" outlineLevel="0" collapsed="false">
      <c r="A399" s="21" t="n">
        <v>46055</v>
      </c>
      <c r="B399" s="17" t="n">
        <f aca="false">YEAR(A399)</f>
        <v>2026</v>
      </c>
      <c r="C399" s="17" t="n">
        <f aca="false">MONTH(A399)</f>
        <v>2</v>
      </c>
      <c r="D399" s="17" t="str">
        <f aca="false">INDEX({"Jan","Fev","Mar","Abr","Mai","Jun","Jul","Ago","Set","Out","Nov","Dez"},C399)</f>
        <v>Fev</v>
      </c>
      <c r="E399" s="17" t="str">
        <f aca="false">TEXT(A399,"yyyy-mm")</f>
        <v>2026-02</v>
      </c>
      <c r="F399" s="17" t="str">
        <f aca="false">"T"&amp;ROUNDUP(C399/3,0)</f>
        <v>T1</v>
      </c>
      <c r="G399" s="17" t="str">
        <f aca="false">INDEX({"Dom","Seg","Ter","Qua","Qui","Sex","Sáb"},WEEKDAY(A399))</f>
        <v>Seg</v>
      </c>
      <c r="H399" s="17" t="str">
        <f aca="false">IF(OR(WEEKDAY(A399)=1,WEEKDAY(A399)=7),"Sim","Não")</f>
        <v>Não</v>
      </c>
    </row>
    <row r="400" customFormat="false" ht="15" hidden="false" customHeight="false" outlineLevel="0" collapsed="false">
      <c r="A400" s="21" t="n">
        <v>46056</v>
      </c>
      <c r="B400" s="17" t="n">
        <f aca="false">YEAR(A400)</f>
        <v>2026</v>
      </c>
      <c r="C400" s="17" t="n">
        <f aca="false">MONTH(A400)</f>
        <v>2</v>
      </c>
      <c r="D400" s="17" t="str">
        <f aca="false">INDEX({"Jan","Fev","Mar","Abr","Mai","Jun","Jul","Ago","Set","Out","Nov","Dez"},C400)</f>
        <v>Fev</v>
      </c>
      <c r="E400" s="17" t="str">
        <f aca="false">TEXT(A400,"yyyy-mm")</f>
        <v>2026-02</v>
      </c>
      <c r="F400" s="17" t="str">
        <f aca="false">"T"&amp;ROUNDUP(C400/3,0)</f>
        <v>T1</v>
      </c>
      <c r="G400" s="17" t="str">
        <f aca="false">INDEX({"Dom","Seg","Ter","Qua","Qui","Sex","Sáb"},WEEKDAY(A400))</f>
        <v>Ter</v>
      </c>
      <c r="H400" s="17" t="str">
        <f aca="false">IF(OR(WEEKDAY(A400)=1,WEEKDAY(A400)=7),"Sim","Não")</f>
        <v>Não</v>
      </c>
    </row>
    <row r="401" customFormat="false" ht="15" hidden="false" customHeight="false" outlineLevel="0" collapsed="false">
      <c r="A401" s="21" t="n">
        <v>46057</v>
      </c>
      <c r="B401" s="17" t="n">
        <f aca="false">YEAR(A401)</f>
        <v>2026</v>
      </c>
      <c r="C401" s="17" t="n">
        <f aca="false">MONTH(A401)</f>
        <v>2</v>
      </c>
      <c r="D401" s="17" t="str">
        <f aca="false">INDEX({"Jan","Fev","Mar","Abr","Mai","Jun","Jul","Ago","Set","Out","Nov","Dez"},C401)</f>
        <v>Fev</v>
      </c>
      <c r="E401" s="17" t="str">
        <f aca="false">TEXT(A401,"yyyy-mm")</f>
        <v>2026-02</v>
      </c>
      <c r="F401" s="17" t="str">
        <f aca="false">"T"&amp;ROUNDUP(C401/3,0)</f>
        <v>T1</v>
      </c>
      <c r="G401" s="17" t="str">
        <f aca="false">INDEX({"Dom","Seg","Ter","Qua","Qui","Sex","Sáb"},WEEKDAY(A401))</f>
        <v>Qua</v>
      </c>
      <c r="H401" s="17" t="str">
        <f aca="false">IF(OR(WEEKDAY(A401)=1,WEEKDAY(A401)=7),"Sim","Não")</f>
        <v>Não</v>
      </c>
    </row>
    <row r="402" customFormat="false" ht="15" hidden="false" customHeight="false" outlineLevel="0" collapsed="false">
      <c r="A402" s="21" t="n">
        <v>46058</v>
      </c>
      <c r="B402" s="17" t="n">
        <f aca="false">YEAR(A402)</f>
        <v>2026</v>
      </c>
      <c r="C402" s="17" t="n">
        <f aca="false">MONTH(A402)</f>
        <v>2</v>
      </c>
      <c r="D402" s="17" t="str">
        <f aca="false">INDEX({"Jan","Fev","Mar","Abr","Mai","Jun","Jul","Ago","Set","Out","Nov","Dez"},C402)</f>
        <v>Fev</v>
      </c>
      <c r="E402" s="17" t="str">
        <f aca="false">TEXT(A402,"yyyy-mm")</f>
        <v>2026-02</v>
      </c>
      <c r="F402" s="17" t="str">
        <f aca="false">"T"&amp;ROUNDUP(C402/3,0)</f>
        <v>T1</v>
      </c>
      <c r="G402" s="17" t="str">
        <f aca="false">INDEX({"Dom","Seg","Ter","Qua","Qui","Sex","Sáb"},WEEKDAY(A402))</f>
        <v>Qui</v>
      </c>
      <c r="H402" s="17" t="str">
        <f aca="false">IF(OR(WEEKDAY(A402)=1,WEEKDAY(A402)=7),"Sim","Não")</f>
        <v>Não</v>
      </c>
    </row>
    <row r="403" customFormat="false" ht="15" hidden="false" customHeight="false" outlineLevel="0" collapsed="false">
      <c r="A403" s="21" t="n">
        <v>46059</v>
      </c>
      <c r="B403" s="17" t="n">
        <f aca="false">YEAR(A403)</f>
        <v>2026</v>
      </c>
      <c r="C403" s="17" t="n">
        <f aca="false">MONTH(A403)</f>
        <v>2</v>
      </c>
      <c r="D403" s="17" t="str">
        <f aca="false">INDEX({"Jan","Fev","Mar","Abr","Mai","Jun","Jul","Ago","Set","Out","Nov","Dez"},C403)</f>
        <v>Fev</v>
      </c>
      <c r="E403" s="17" t="str">
        <f aca="false">TEXT(A403,"yyyy-mm")</f>
        <v>2026-02</v>
      </c>
      <c r="F403" s="17" t="str">
        <f aca="false">"T"&amp;ROUNDUP(C403/3,0)</f>
        <v>T1</v>
      </c>
      <c r="G403" s="17" t="str">
        <f aca="false">INDEX({"Dom","Seg","Ter","Qua","Qui","Sex","Sáb"},WEEKDAY(A403))</f>
        <v>Sex</v>
      </c>
      <c r="H403" s="17" t="str">
        <f aca="false">IF(OR(WEEKDAY(A403)=1,WEEKDAY(A403)=7),"Sim","Não")</f>
        <v>Não</v>
      </c>
    </row>
    <row r="404" customFormat="false" ht="15" hidden="false" customHeight="false" outlineLevel="0" collapsed="false">
      <c r="A404" s="21" t="n">
        <v>46060</v>
      </c>
      <c r="B404" s="17" t="n">
        <f aca="false">YEAR(A404)</f>
        <v>2026</v>
      </c>
      <c r="C404" s="17" t="n">
        <f aca="false">MONTH(A404)</f>
        <v>2</v>
      </c>
      <c r="D404" s="17" t="str">
        <f aca="false">INDEX({"Jan","Fev","Mar","Abr","Mai","Jun","Jul","Ago","Set","Out","Nov","Dez"},C404)</f>
        <v>Fev</v>
      </c>
      <c r="E404" s="17" t="str">
        <f aca="false">TEXT(A404,"yyyy-mm")</f>
        <v>2026-02</v>
      </c>
      <c r="F404" s="17" t="str">
        <f aca="false">"T"&amp;ROUNDUP(C404/3,0)</f>
        <v>T1</v>
      </c>
      <c r="G404" s="17" t="str">
        <f aca="false">INDEX({"Dom","Seg","Ter","Qua","Qui","Sex","Sáb"},WEEKDAY(A404))</f>
        <v>Sáb</v>
      </c>
      <c r="H404" s="17" t="str">
        <f aca="false">IF(OR(WEEKDAY(A404)=1,WEEKDAY(A404)=7),"Sim","Não")</f>
        <v>Sim</v>
      </c>
    </row>
    <row r="405" customFormat="false" ht="15" hidden="false" customHeight="false" outlineLevel="0" collapsed="false">
      <c r="A405" s="21" t="n">
        <v>46061</v>
      </c>
      <c r="B405" s="17" t="n">
        <f aca="false">YEAR(A405)</f>
        <v>2026</v>
      </c>
      <c r="C405" s="17" t="n">
        <f aca="false">MONTH(A405)</f>
        <v>2</v>
      </c>
      <c r="D405" s="17" t="str">
        <f aca="false">INDEX({"Jan","Fev","Mar","Abr","Mai","Jun","Jul","Ago","Set","Out","Nov","Dez"},C405)</f>
        <v>Fev</v>
      </c>
      <c r="E405" s="17" t="str">
        <f aca="false">TEXT(A405,"yyyy-mm")</f>
        <v>2026-02</v>
      </c>
      <c r="F405" s="17" t="str">
        <f aca="false">"T"&amp;ROUNDUP(C405/3,0)</f>
        <v>T1</v>
      </c>
      <c r="G405" s="17" t="str">
        <f aca="false">INDEX({"Dom","Seg","Ter","Qua","Qui","Sex","Sáb"},WEEKDAY(A405))</f>
        <v>Dom</v>
      </c>
      <c r="H405" s="17" t="str">
        <f aca="false">IF(OR(WEEKDAY(A405)=1,WEEKDAY(A405)=7),"Sim","Não")</f>
        <v>Sim</v>
      </c>
    </row>
    <row r="406" customFormat="false" ht="15" hidden="false" customHeight="false" outlineLevel="0" collapsed="false">
      <c r="A406" s="21" t="n">
        <v>46062</v>
      </c>
      <c r="B406" s="17" t="n">
        <f aca="false">YEAR(A406)</f>
        <v>2026</v>
      </c>
      <c r="C406" s="17" t="n">
        <f aca="false">MONTH(A406)</f>
        <v>2</v>
      </c>
      <c r="D406" s="17" t="str">
        <f aca="false">INDEX({"Jan","Fev","Mar","Abr","Mai","Jun","Jul","Ago","Set","Out","Nov","Dez"},C406)</f>
        <v>Fev</v>
      </c>
      <c r="E406" s="17" t="str">
        <f aca="false">TEXT(A406,"yyyy-mm")</f>
        <v>2026-02</v>
      </c>
      <c r="F406" s="17" t="str">
        <f aca="false">"T"&amp;ROUNDUP(C406/3,0)</f>
        <v>T1</v>
      </c>
      <c r="G406" s="17" t="str">
        <f aca="false">INDEX({"Dom","Seg","Ter","Qua","Qui","Sex","Sáb"},WEEKDAY(A406))</f>
        <v>Seg</v>
      </c>
      <c r="H406" s="17" t="str">
        <f aca="false">IF(OR(WEEKDAY(A406)=1,WEEKDAY(A406)=7),"Sim","Não")</f>
        <v>Não</v>
      </c>
    </row>
    <row r="407" customFormat="false" ht="15" hidden="false" customHeight="false" outlineLevel="0" collapsed="false">
      <c r="A407" s="21" t="n">
        <v>46063</v>
      </c>
      <c r="B407" s="17" t="n">
        <f aca="false">YEAR(A407)</f>
        <v>2026</v>
      </c>
      <c r="C407" s="17" t="n">
        <f aca="false">MONTH(A407)</f>
        <v>2</v>
      </c>
      <c r="D407" s="17" t="str">
        <f aca="false">INDEX({"Jan","Fev","Mar","Abr","Mai","Jun","Jul","Ago","Set","Out","Nov","Dez"},C407)</f>
        <v>Fev</v>
      </c>
      <c r="E407" s="17" t="str">
        <f aca="false">TEXT(A407,"yyyy-mm")</f>
        <v>2026-02</v>
      </c>
      <c r="F407" s="17" t="str">
        <f aca="false">"T"&amp;ROUNDUP(C407/3,0)</f>
        <v>T1</v>
      </c>
      <c r="G407" s="17" t="str">
        <f aca="false">INDEX({"Dom","Seg","Ter","Qua","Qui","Sex","Sáb"},WEEKDAY(A407))</f>
        <v>Ter</v>
      </c>
      <c r="H407" s="17" t="str">
        <f aca="false">IF(OR(WEEKDAY(A407)=1,WEEKDAY(A407)=7),"Sim","Não")</f>
        <v>Não</v>
      </c>
    </row>
    <row r="408" customFormat="false" ht="15" hidden="false" customHeight="false" outlineLevel="0" collapsed="false">
      <c r="A408" s="21" t="n">
        <v>46064</v>
      </c>
      <c r="B408" s="17" t="n">
        <f aca="false">YEAR(A408)</f>
        <v>2026</v>
      </c>
      <c r="C408" s="17" t="n">
        <f aca="false">MONTH(A408)</f>
        <v>2</v>
      </c>
      <c r="D408" s="17" t="str">
        <f aca="false">INDEX({"Jan","Fev","Mar","Abr","Mai","Jun","Jul","Ago","Set","Out","Nov","Dez"},C408)</f>
        <v>Fev</v>
      </c>
      <c r="E408" s="17" t="str">
        <f aca="false">TEXT(A408,"yyyy-mm")</f>
        <v>2026-02</v>
      </c>
      <c r="F408" s="17" t="str">
        <f aca="false">"T"&amp;ROUNDUP(C408/3,0)</f>
        <v>T1</v>
      </c>
      <c r="G408" s="17" t="str">
        <f aca="false">INDEX({"Dom","Seg","Ter","Qua","Qui","Sex","Sáb"},WEEKDAY(A408))</f>
        <v>Qua</v>
      </c>
      <c r="H408" s="17" t="str">
        <f aca="false">IF(OR(WEEKDAY(A408)=1,WEEKDAY(A408)=7),"Sim","Não")</f>
        <v>Não</v>
      </c>
    </row>
    <row r="409" customFormat="false" ht="15" hidden="false" customHeight="false" outlineLevel="0" collapsed="false">
      <c r="A409" s="21" t="n">
        <v>46065</v>
      </c>
      <c r="B409" s="17" t="n">
        <f aca="false">YEAR(A409)</f>
        <v>2026</v>
      </c>
      <c r="C409" s="17" t="n">
        <f aca="false">MONTH(A409)</f>
        <v>2</v>
      </c>
      <c r="D409" s="17" t="str">
        <f aca="false">INDEX({"Jan","Fev","Mar","Abr","Mai","Jun","Jul","Ago","Set","Out","Nov","Dez"},C409)</f>
        <v>Fev</v>
      </c>
      <c r="E409" s="17" t="str">
        <f aca="false">TEXT(A409,"yyyy-mm")</f>
        <v>2026-02</v>
      </c>
      <c r="F409" s="17" t="str">
        <f aca="false">"T"&amp;ROUNDUP(C409/3,0)</f>
        <v>T1</v>
      </c>
      <c r="G409" s="17" t="str">
        <f aca="false">INDEX({"Dom","Seg","Ter","Qua","Qui","Sex","Sáb"},WEEKDAY(A409))</f>
        <v>Qui</v>
      </c>
      <c r="H409" s="17" t="str">
        <f aca="false">IF(OR(WEEKDAY(A409)=1,WEEKDAY(A409)=7),"Sim","Não")</f>
        <v>Não</v>
      </c>
    </row>
    <row r="410" customFormat="false" ht="15" hidden="false" customHeight="false" outlineLevel="0" collapsed="false">
      <c r="A410" s="21" t="n">
        <v>46066</v>
      </c>
      <c r="B410" s="17" t="n">
        <f aca="false">YEAR(A410)</f>
        <v>2026</v>
      </c>
      <c r="C410" s="17" t="n">
        <f aca="false">MONTH(A410)</f>
        <v>2</v>
      </c>
      <c r="D410" s="17" t="str">
        <f aca="false">INDEX({"Jan","Fev","Mar","Abr","Mai","Jun","Jul","Ago","Set","Out","Nov","Dez"},C410)</f>
        <v>Fev</v>
      </c>
      <c r="E410" s="17" t="str">
        <f aca="false">TEXT(A410,"yyyy-mm")</f>
        <v>2026-02</v>
      </c>
      <c r="F410" s="17" t="str">
        <f aca="false">"T"&amp;ROUNDUP(C410/3,0)</f>
        <v>T1</v>
      </c>
      <c r="G410" s="17" t="str">
        <f aca="false">INDEX({"Dom","Seg","Ter","Qua","Qui","Sex","Sáb"},WEEKDAY(A410))</f>
        <v>Sex</v>
      </c>
      <c r="H410" s="17" t="str">
        <f aca="false">IF(OR(WEEKDAY(A410)=1,WEEKDAY(A410)=7),"Sim","Não")</f>
        <v>Não</v>
      </c>
    </row>
    <row r="411" customFormat="false" ht="15" hidden="false" customHeight="false" outlineLevel="0" collapsed="false">
      <c r="A411" s="21" t="n">
        <v>46067</v>
      </c>
      <c r="B411" s="17" t="n">
        <f aca="false">YEAR(A411)</f>
        <v>2026</v>
      </c>
      <c r="C411" s="17" t="n">
        <f aca="false">MONTH(A411)</f>
        <v>2</v>
      </c>
      <c r="D411" s="17" t="str">
        <f aca="false">INDEX({"Jan","Fev","Mar","Abr","Mai","Jun","Jul","Ago","Set","Out","Nov","Dez"},C411)</f>
        <v>Fev</v>
      </c>
      <c r="E411" s="17" t="str">
        <f aca="false">TEXT(A411,"yyyy-mm")</f>
        <v>2026-02</v>
      </c>
      <c r="F411" s="17" t="str">
        <f aca="false">"T"&amp;ROUNDUP(C411/3,0)</f>
        <v>T1</v>
      </c>
      <c r="G411" s="17" t="str">
        <f aca="false">INDEX({"Dom","Seg","Ter","Qua","Qui","Sex","Sáb"},WEEKDAY(A411))</f>
        <v>Sáb</v>
      </c>
      <c r="H411" s="17" t="str">
        <f aca="false">IF(OR(WEEKDAY(A411)=1,WEEKDAY(A411)=7),"Sim","Não")</f>
        <v>Sim</v>
      </c>
    </row>
    <row r="412" customFormat="false" ht="15" hidden="false" customHeight="false" outlineLevel="0" collapsed="false">
      <c r="A412" s="21" t="n">
        <v>46068</v>
      </c>
      <c r="B412" s="17" t="n">
        <f aca="false">YEAR(A412)</f>
        <v>2026</v>
      </c>
      <c r="C412" s="17" t="n">
        <f aca="false">MONTH(A412)</f>
        <v>2</v>
      </c>
      <c r="D412" s="17" t="str">
        <f aca="false">INDEX({"Jan","Fev","Mar","Abr","Mai","Jun","Jul","Ago","Set","Out","Nov","Dez"},C412)</f>
        <v>Fev</v>
      </c>
      <c r="E412" s="17" t="str">
        <f aca="false">TEXT(A412,"yyyy-mm")</f>
        <v>2026-02</v>
      </c>
      <c r="F412" s="17" t="str">
        <f aca="false">"T"&amp;ROUNDUP(C412/3,0)</f>
        <v>T1</v>
      </c>
      <c r="G412" s="17" t="str">
        <f aca="false">INDEX({"Dom","Seg","Ter","Qua","Qui","Sex","Sáb"},WEEKDAY(A412))</f>
        <v>Dom</v>
      </c>
      <c r="H412" s="17" t="str">
        <f aca="false">IF(OR(WEEKDAY(A412)=1,WEEKDAY(A412)=7),"Sim","Não")</f>
        <v>Sim</v>
      </c>
    </row>
    <row r="413" customFormat="false" ht="15" hidden="false" customHeight="false" outlineLevel="0" collapsed="false">
      <c r="A413" s="21" t="n">
        <v>46069</v>
      </c>
      <c r="B413" s="17" t="n">
        <f aca="false">YEAR(A413)</f>
        <v>2026</v>
      </c>
      <c r="C413" s="17" t="n">
        <f aca="false">MONTH(A413)</f>
        <v>2</v>
      </c>
      <c r="D413" s="17" t="str">
        <f aca="false">INDEX({"Jan","Fev","Mar","Abr","Mai","Jun","Jul","Ago","Set","Out","Nov","Dez"},C413)</f>
        <v>Fev</v>
      </c>
      <c r="E413" s="17" t="str">
        <f aca="false">TEXT(A413,"yyyy-mm")</f>
        <v>2026-02</v>
      </c>
      <c r="F413" s="17" t="str">
        <f aca="false">"T"&amp;ROUNDUP(C413/3,0)</f>
        <v>T1</v>
      </c>
      <c r="G413" s="17" t="str">
        <f aca="false">INDEX({"Dom","Seg","Ter","Qua","Qui","Sex","Sáb"},WEEKDAY(A413))</f>
        <v>Seg</v>
      </c>
      <c r="H413" s="17" t="str">
        <f aca="false">IF(OR(WEEKDAY(A413)=1,WEEKDAY(A413)=7),"Sim","Não")</f>
        <v>Não</v>
      </c>
    </row>
    <row r="414" customFormat="false" ht="15" hidden="false" customHeight="false" outlineLevel="0" collapsed="false">
      <c r="A414" s="21" t="n">
        <v>46070</v>
      </c>
      <c r="B414" s="17" t="n">
        <f aca="false">YEAR(A414)</f>
        <v>2026</v>
      </c>
      <c r="C414" s="17" t="n">
        <f aca="false">MONTH(A414)</f>
        <v>2</v>
      </c>
      <c r="D414" s="17" t="str">
        <f aca="false">INDEX({"Jan","Fev","Mar","Abr","Mai","Jun","Jul","Ago","Set","Out","Nov","Dez"},C414)</f>
        <v>Fev</v>
      </c>
      <c r="E414" s="17" t="str">
        <f aca="false">TEXT(A414,"yyyy-mm")</f>
        <v>2026-02</v>
      </c>
      <c r="F414" s="17" t="str">
        <f aca="false">"T"&amp;ROUNDUP(C414/3,0)</f>
        <v>T1</v>
      </c>
      <c r="G414" s="17" t="str">
        <f aca="false">INDEX({"Dom","Seg","Ter","Qua","Qui","Sex","Sáb"},WEEKDAY(A414))</f>
        <v>Ter</v>
      </c>
      <c r="H414" s="17" t="str">
        <f aca="false">IF(OR(WEEKDAY(A414)=1,WEEKDAY(A414)=7),"Sim","Não")</f>
        <v>Não</v>
      </c>
    </row>
    <row r="415" customFormat="false" ht="15" hidden="false" customHeight="false" outlineLevel="0" collapsed="false">
      <c r="A415" s="21" t="n">
        <v>46071</v>
      </c>
      <c r="B415" s="17" t="n">
        <f aca="false">YEAR(A415)</f>
        <v>2026</v>
      </c>
      <c r="C415" s="17" t="n">
        <f aca="false">MONTH(A415)</f>
        <v>2</v>
      </c>
      <c r="D415" s="17" t="str">
        <f aca="false">INDEX({"Jan","Fev","Mar","Abr","Mai","Jun","Jul","Ago","Set","Out","Nov","Dez"},C415)</f>
        <v>Fev</v>
      </c>
      <c r="E415" s="17" t="str">
        <f aca="false">TEXT(A415,"yyyy-mm")</f>
        <v>2026-02</v>
      </c>
      <c r="F415" s="17" t="str">
        <f aca="false">"T"&amp;ROUNDUP(C415/3,0)</f>
        <v>T1</v>
      </c>
      <c r="G415" s="17" t="str">
        <f aca="false">INDEX({"Dom","Seg","Ter","Qua","Qui","Sex","Sáb"},WEEKDAY(A415))</f>
        <v>Qua</v>
      </c>
      <c r="H415" s="17" t="str">
        <f aca="false">IF(OR(WEEKDAY(A415)=1,WEEKDAY(A415)=7),"Sim","Não")</f>
        <v>Não</v>
      </c>
    </row>
    <row r="416" customFormat="false" ht="15" hidden="false" customHeight="false" outlineLevel="0" collapsed="false">
      <c r="A416" s="21" t="n">
        <v>46072</v>
      </c>
      <c r="B416" s="17" t="n">
        <f aca="false">YEAR(A416)</f>
        <v>2026</v>
      </c>
      <c r="C416" s="17" t="n">
        <f aca="false">MONTH(A416)</f>
        <v>2</v>
      </c>
      <c r="D416" s="17" t="str">
        <f aca="false">INDEX({"Jan","Fev","Mar","Abr","Mai","Jun","Jul","Ago","Set","Out","Nov","Dez"},C416)</f>
        <v>Fev</v>
      </c>
      <c r="E416" s="17" t="str">
        <f aca="false">TEXT(A416,"yyyy-mm")</f>
        <v>2026-02</v>
      </c>
      <c r="F416" s="17" t="str">
        <f aca="false">"T"&amp;ROUNDUP(C416/3,0)</f>
        <v>T1</v>
      </c>
      <c r="G416" s="17" t="str">
        <f aca="false">INDEX({"Dom","Seg","Ter","Qua","Qui","Sex","Sáb"},WEEKDAY(A416))</f>
        <v>Qui</v>
      </c>
      <c r="H416" s="17" t="str">
        <f aca="false">IF(OR(WEEKDAY(A416)=1,WEEKDAY(A416)=7),"Sim","Não")</f>
        <v>Não</v>
      </c>
    </row>
    <row r="417" customFormat="false" ht="15" hidden="false" customHeight="false" outlineLevel="0" collapsed="false">
      <c r="A417" s="21" t="n">
        <v>46073</v>
      </c>
      <c r="B417" s="17" t="n">
        <f aca="false">YEAR(A417)</f>
        <v>2026</v>
      </c>
      <c r="C417" s="17" t="n">
        <f aca="false">MONTH(A417)</f>
        <v>2</v>
      </c>
      <c r="D417" s="17" t="str">
        <f aca="false">INDEX({"Jan","Fev","Mar","Abr","Mai","Jun","Jul","Ago","Set","Out","Nov","Dez"},C417)</f>
        <v>Fev</v>
      </c>
      <c r="E417" s="17" t="str">
        <f aca="false">TEXT(A417,"yyyy-mm")</f>
        <v>2026-02</v>
      </c>
      <c r="F417" s="17" t="str">
        <f aca="false">"T"&amp;ROUNDUP(C417/3,0)</f>
        <v>T1</v>
      </c>
      <c r="G417" s="17" t="str">
        <f aca="false">INDEX({"Dom","Seg","Ter","Qua","Qui","Sex","Sáb"},WEEKDAY(A417))</f>
        <v>Sex</v>
      </c>
      <c r="H417" s="17" t="str">
        <f aca="false">IF(OR(WEEKDAY(A417)=1,WEEKDAY(A417)=7),"Sim","Não")</f>
        <v>Não</v>
      </c>
    </row>
    <row r="418" customFormat="false" ht="15" hidden="false" customHeight="false" outlineLevel="0" collapsed="false">
      <c r="A418" s="21" t="n">
        <v>46074</v>
      </c>
      <c r="B418" s="17" t="n">
        <f aca="false">YEAR(A418)</f>
        <v>2026</v>
      </c>
      <c r="C418" s="17" t="n">
        <f aca="false">MONTH(A418)</f>
        <v>2</v>
      </c>
      <c r="D418" s="17" t="str">
        <f aca="false">INDEX({"Jan","Fev","Mar","Abr","Mai","Jun","Jul","Ago","Set","Out","Nov","Dez"},C418)</f>
        <v>Fev</v>
      </c>
      <c r="E418" s="17" t="str">
        <f aca="false">TEXT(A418,"yyyy-mm")</f>
        <v>2026-02</v>
      </c>
      <c r="F418" s="17" t="str">
        <f aca="false">"T"&amp;ROUNDUP(C418/3,0)</f>
        <v>T1</v>
      </c>
      <c r="G418" s="17" t="str">
        <f aca="false">INDEX({"Dom","Seg","Ter","Qua","Qui","Sex","Sáb"},WEEKDAY(A418))</f>
        <v>Sáb</v>
      </c>
      <c r="H418" s="17" t="str">
        <f aca="false">IF(OR(WEEKDAY(A418)=1,WEEKDAY(A418)=7),"Sim","Não")</f>
        <v>Sim</v>
      </c>
    </row>
    <row r="419" customFormat="false" ht="15" hidden="false" customHeight="false" outlineLevel="0" collapsed="false">
      <c r="A419" s="21" t="n">
        <v>46075</v>
      </c>
      <c r="B419" s="17" t="n">
        <f aca="false">YEAR(A419)</f>
        <v>2026</v>
      </c>
      <c r="C419" s="17" t="n">
        <f aca="false">MONTH(A419)</f>
        <v>2</v>
      </c>
      <c r="D419" s="17" t="str">
        <f aca="false">INDEX({"Jan","Fev","Mar","Abr","Mai","Jun","Jul","Ago","Set","Out","Nov","Dez"},C419)</f>
        <v>Fev</v>
      </c>
      <c r="E419" s="17" t="str">
        <f aca="false">TEXT(A419,"yyyy-mm")</f>
        <v>2026-02</v>
      </c>
      <c r="F419" s="17" t="str">
        <f aca="false">"T"&amp;ROUNDUP(C419/3,0)</f>
        <v>T1</v>
      </c>
      <c r="G419" s="17" t="str">
        <f aca="false">INDEX({"Dom","Seg","Ter","Qua","Qui","Sex","Sáb"},WEEKDAY(A419))</f>
        <v>Dom</v>
      </c>
      <c r="H419" s="17" t="str">
        <f aca="false">IF(OR(WEEKDAY(A419)=1,WEEKDAY(A419)=7),"Sim","Não")</f>
        <v>Sim</v>
      </c>
    </row>
    <row r="420" customFormat="false" ht="15" hidden="false" customHeight="false" outlineLevel="0" collapsed="false">
      <c r="A420" s="21" t="n">
        <v>46076</v>
      </c>
      <c r="B420" s="17" t="n">
        <f aca="false">YEAR(A420)</f>
        <v>2026</v>
      </c>
      <c r="C420" s="17" t="n">
        <f aca="false">MONTH(A420)</f>
        <v>2</v>
      </c>
      <c r="D420" s="17" t="str">
        <f aca="false">INDEX({"Jan","Fev","Mar","Abr","Mai","Jun","Jul","Ago","Set","Out","Nov","Dez"},C420)</f>
        <v>Fev</v>
      </c>
      <c r="E420" s="17" t="str">
        <f aca="false">TEXT(A420,"yyyy-mm")</f>
        <v>2026-02</v>
      </c>
      <c r="F420" s="17" t="str">
        <f aca="false">"T"&amp;ROUNDUP(C420/3,0)</f>
        <v>T1</v>
      </c>
      <c r="G420" s="17" t="str">
        <f aca="false">INDEX({"Dom","Seg","Ter","Qua","Qui","Sex","Sáb"},WEEKDAY(A420))</f>
        <v>Seg</v>
      </c>
      <c r="H420" s="17" t="str">
        <f aca="false">IF(OR(WEEKDAY(A420)=1,WEEKDAY(A420)=7),"Sim","Não")</f>
        <v>Não</v>
      </c>
    </row>
    <row r="421" customFormat="false" ht="15" hidden="false" customHeight="false" outlineLevel="0" collapsed="false">
      <c r="A421" s="21" t="n">
        <v>46077</v>
      </c>
      <c r="B421" s="17" t="n">
        <f aca="false">YEAR(A421)</f>
        <v>2026</v>
      </c>
      <c r="C421" s="17" t="n">
        <f aca="false">MONTH(A421)</f>
        <v>2</v>
      </c>
      <c r="D421" s="17" t="str">
        <f aca="false">INDEX({"Jan","Fev","Mar","Abr","Mai","Jun","Jul","Ago","Set","Out","Nov","Dez"},C421)</f>
        <v>Fev</v>
      </c>
      <c r="E421" s="17" t="str">
        <f aca="false">TEXT(A421,"yyyy-mm")</f>
        <v>2026-02</v>
      </c>
      <c r="F421" s="17" t="str">
        <f aca="false">"T"&amp;ROUNDUP(C421/3,0)</f>
        <v>T1</v>
      </c>
      <c r="G421" s="17" t="str">
        <f aca="false">INDEX({"Dom","Seg","Ter","Qua","Qui","Sex","Sáb"},WEEKDAY(A421))</f>
        <v>Ter</v>
      </c>
      <c r="H421" s="17" t="str">
        <f aca="false">IF(OR(WEEKDAY(A421)=1,WEEKDAY(A421)=7),"Sim","Não")</f>
        <v>Não</v>
      </c>
    </row>
    <row r="422" customFormat="false" ht="15" hidden="false" customHeight="false" outlineLevel="0" collapsed="false">
      <c r="A422" s="21" t="n">
        <v>46078</v>
      </c>
      <c r="B422" s="17" t="n">
        <f aca="false">YEAR(A422)</f>
        <v>2026</v>
      </c>
      <c r="C422" s="17" t="n">
        <f aca="false">MONTH(A422)</f>
        <v>2</v>
      </c>
      <c r="D422" s="17" t="str">
        <f aca="false">INDEX({"Jan","Fev","Mar","Abr","Mai","Jun","Jul","Ago","Set","Out","Nov","Dez"},C422)</f>
        <v>Fev</v>
      </c>
      <c r="E422" s="17" t="str">
        <f aca="false">TEXT(A422,"yyyy-mm")</f>
        <v>2026-02</v>
      </c>
      <c r="F422" s="17" t="str">
        <f aca="false">"T"&amp;ROUNDUP(C422/3,0)</f>
        <v>T1</v>
      </c>
      <c r="G422" s="17" t="str">
        <f aca="false">INDEX({"Dom","Seg","Ter","Qua","Qui","Sex","Sáb"},WEEKDAY(A422))</f>
        <v>Qua</v>
      </c>
      <c r="H422" s="17" t="str">
        <f aca="false">IF(OR(WEEKDAY(A422)=1,WEEKDAY(A422)=7),"Sim","Não")</f>
        <v>Não</v>
      </c>
    </row>
    <row r="423" customFormat="false" ht="15" hidden="false" customHeight="false" outlineLevel="0" collapsed="false">
      <c r="A423" s="21" t="n">
        <v>46079</v>
      </c>
      <c r="B423" s="17" t="n">
        <f aca="false">YEAR(A423)</f>
        <v>2026</v>
      </c>
      <c r="C423" s="17" t="n">
        <f aca="false">MONTH(A423)</f>
        <v>2</v>
      </c>
      <c r="D423" s="17" t="str">
        <f aca="false">INDEX({"Jan","Fev","Mar","Abr","Mai","Jun","Jul","Ago","Set","Out","Nov","Dez"},C423)</f>
        <v>Fev</v>
      </c>
      <c r="E423" s="17" t="str">
        <f aca="false">TEXT(A423,"yyyy-mm")</f>
        <v>2026-02</v>
      </c>
      <c r="F423" s="17" t="str">
        <f aca="false">"T"&amp;ROUNDUP(C423/3,0)</f>
        <v>T1</v>
      </c>
      <c r="G423" s="17" t="str">
        <f aca="false">INDEX({"Dom","Seg","Ter","Qua","Qui","Sex","Sáb"},WEEKDAY(A423))</f>
        <v>Qui</v>
      </c>
      <c r="H423" s="17" t="str">
        <f aca="false">IF(OR(WEEKDAY(A423)=1,WEEKDAY(A423)=7),"Sim","Não")</f>
        <v>Não</v>
      </c>
    </row>
    <row r="424" customFormat="false" ht="15" hidden="false" customHeight="false" outlineLevel="0" collapsed="false">
      <c r="A424" s="21" t="n">
        <v>46080</v>
      </c>
      <c r="B424" s="17" t="n">
        <f aca="false">YEAR(A424)</f>
        <v>2026</v>
      </c>
      <c r="C424" s="17" t="n">
        <f aca="false">MONTH(A424)</f>
        <v>2</v>
      </c>
      <c r="D424" s="17" t="str">
        <f aca="false">INDEX({"Jan","Fev","Mar","Abr","Mai","Jun","Jul","Ago","Set","Out","Nov","Dez"},C424)</f>
        <v>Fev</v>
      </c>
      <c r="E424" s="17" t="str">
        <f aca="false">TEXT(A424,"yyyy-mm")</f>
        <v>2026-02</v>
      </c>
      <c r="F424" s="17" t="str">
        <f aca="false">"T"&amp;ROUNDUP(C424/3,0)</f>
        <v>T1</v>
      </c>
      <c r="G424" s="17" t="str">
        <f aca="false">INDEX({"Dom","Seg","Ter","Qua","Qui","Sex","Sáb"},WEEKDAY(A424))</f>
        <v>Sex</v>
      </c>
      <c r="H424" s="17" t="str">
        <f aca="false">IF(OR(WEEKDAY(A424)=1,WEEKDAY(A424)=7),"Sim","Não")</f>
        <v>Não</v>
      </c>
    </row>
    <row r="425" customFormat="false" ht="15" hidden="false" customHeight="false" outlineLevel="0" collapsed="false">
      <c r="A425" s="21" t="n">
        <v>46081</v>
      </c>
      <c r="B425" s="17" t="n">
        <f aca="false">YEAR(A425)</f>
        <v>2026</v>
      </c>
      <c r="C425" s="17" t="n">
        <f aca="false">MONTH(A425)</f>
        <v>2</v>
      </c>
      <c r="D425" s="17" t="str">
        <f aca="false">INDEX({"Jan","Fev","Mar","Abr","Mai","Jun","Jul","Ago","Set","Out","Nov","Dez"},C425)</f>
        <v>Fev</v>
      </c>
      <c r="E425" s="17" t="str">
        <f aca="false">TEXT(A425,"yyyy-mm")</f>
        <v>2026-02</v>
      </c>
      <c r="F425" s="17" t="str">
        <f aca="false">"T"&amp;ROUNDUP(C425/3,0)</f>
        <v>T1</v>
      </c>
      <c r="G425" s="17" t="str">
        <f aca="false">INDEX({"Dom","Seg","Ter","Qua","Qui","Sex","Sáb"},WEEKDAY(A425))</f>
        <v>Sáb</v>
      </c>
      <c r="H425" s="17" t="str">
        <f aca="false">IF(OR(WEEKDAY(A425)=1,WEEKDAY(A425)=7),"Sim","Não")</f>
        <v>Sim</v>
      </c>
    </row>
    <row r="426" customFormat="false" ht="15" hidden="false" customHeight="false" outlineLevel="0" collapsed="false">
      <c r="A426" s="21" t="n">
        <v>46082</v>
      </c>
      <c r="B426" s="17" t="n">
        <f aca="false">YEAR(A426)</f>
        <v>2026</v>
      </c>
      <c r="C426" s="17" t="n">
        <f aca="false">MONTH(A426)</f>
        <v>3</v>
      </c>
      <c r="D426" s="17" t="str">
        <f aca="false">INDEX({"Jan","Fev","Mar","Abr","Mai","Jun","Jul","Ago","Set","Out","Nov","Dez"},C426)</f>
        <v>Mar</v>
      </c>
      <c r="E426" s="17" t="str">
        <f aca="false">TEXT(A426,"yyyy-mm")</f>
        <v>2026-03</v>
      </c>
      <c r="F426" s="17" t="str">
        <f aca="false">"T"&amp;ROUNDUP(C426/3,0)</f>
        <v>T1</v>
      </c>
      <c r="G426" s="17" t="str">
        <f aca="false">INDEX({"Dom","Seg","Ter","Qua","Qui","Sex","Sáb"},WEEKDAY(A426))</f>
        <v>Dom</v>
      </c>
      <c r="H426" s="17" t="str">
        <f aca="false">IF(OR(WEEKDAY(A426)=1,WEEKDAY(A426)=7),"Sim","Não")</f>
        <v>Sim</v>
      </c>
    </row>
    <row r="427" customFormat="false" ht="15" hidden="false" customHeight="false" outlineLevel="0" collapsed="false">
      <c r="A427" s="21" t="n">
        <v>46083</v>
      </c>
      <c r="B427" s="17" t="n">
        <f aca="false">YEAR(A427)</f>
        <v>2026</v>
      </c>
      <c r="C427" s="17" t="n">
        <f aca="false">MONTH(A427)</f>
        <v>3</v>
      </c>
      <c r="D427" s="17" t="str">
        <f aca="false">INDEX({"Jan","Fev","Mar","Abr","Mai","Jun","Jul","Ago","Set","Out","Nov","Dez"},C427)</f>
        <v>Mar</v>
      </c>
      <c r="E427" s="17" t="str">
        <f aca="false">TEXT(A427,"yyyy-mm")</f>
        <v>2026-03</v>
      </c>
      <c r="F427" s="17" t="str">
        <f aca="false">"T"&amp;ROUNDUP(C427/3,0)</f>
        <v>T1</v>
      </c>
      <c r="G427" s="17" t="str">
        <f aca="false">INDEX({"Dom","Seg","Ter","Qua","Qui","Sex","Sáb"},WEEKDAY(A427))</f>
        <v>Seg</v>
      </c>
      <c r="H427" s="17" t="str">
        <f aca="false">IF(OR(WEEKDAY(A427)=1,WEEKDAY(A427)=7),"Sim","Não")</f>
        <v>Não</v>
      </c>
    </row>
    <row r="428" customFormat="false" ht="15" hidden="false" customHeight="false" outlineLevel="0" collapsed="false">
      <c r="A428" s="21" t="n">
        <v>46084</v>
      </c>
      <c r="B428" s="17" t="n">
        <f aca="false">YEAR(A428)</f>
        <v>2026</v>
      </c>
      <c r="C428" s="17" t="n">
        <f aca="false">MONTH(A428)</f>
        <v>3</v>
      </c>
      <c r="D428" s="17" t="str">
        <f aca="false">INDEX({"Jan","Fev","Mar","Abr","Mai","Jun","Jul","Ago","Set","Out","Nov","Dez"},C428)</f>
        <v>Mar</v>
      </c>
      <c r="E428" s="17" t="str">
        <f aca="false">TEXT(A428,"yyyy-mm")</f>
        <v>2026-03</v>
      </c>
      <c r="F428" s="17" t="str">
        <f aca="false">"T"&amp;ROUNDUP(C428/3,0)</f>
        <v>T1</v>
      </c>
      <c r="G428" s="17" t="str">
        <f aca="false">INDEX({"Dom","Seg","Ter","Qua","Qui","Sex","Sáb"},WEEKDAY(A428))</f>
        <v>Ter</v>
      </c>
      <c r="H428" s="17" t="str">
        <f aca="false">IF(OR(WEEKDAY(A428)=1,WEEKDAY(A428)=7),"Sim","Não")</f>
        <v>Não</v>
      </c>
    </row>
    <row r="429" customFormat="false" ht="15" hidden="false" customHeight="false" outlineLevel="0" collapsed="false">
      <c r="A429" s="21" t="n">
        <v>46085</v>
      </c>
      <c r="B429" s="17" t="n">
        <f aca="false">YEAR(A429)</f>
        <v>2026</v>
      </c>
      <c r="C429" s="17" t="n">
        <f aca="false">MONTH(A429)</f>
        <v>3</v>
      </c>
      <c r="D429" s="17" t="str">
        <f aca="false">INDEX({"Jan","Fev","Mar","Abr","Mai","Jun","Jul","Ago","Set","Out","Nov","Dez"},C429)</f>
        <v>Mar</v>
      </c>
      <c r="E429" s="17" t="str">
        <f aca="false">TEXT(A429,"yyyy-mm")</f>
        <v>2026-03</v>
      </c>
      <c r="F429" s="17" t="str">
        <f aca="false">"T"&amp;ROUNDUP(C429/3,0)</f>
        <v>T1</v>
      </c>
      <c r="G429" s="17" t="str">
        <f aca="false">INDEX({"Dom","Seg","Ter","Qua","Qui","Sex","Sáb"},WEEKDAY(A429))</f>
        <v>Qua</v>
      </c>
      <c r="H429" s="17" t="str">
        <f aca="false">IF(OR(WEEKDAY(A429)=1,WEEKDAY(A429)=7),"Sim","Não")</f>
        <v>Não</v>
      </c>
    </row>
    <row r="430" customFormat="false" ht="15" hidden="false" customHeight="false" outlineLevel="0" collapsed="false">
      <c r="A430" s="21" t="n">
        <v>46086</v>
      </c>
      <c r="B430" s="17" t="n">
        <f aca="false">YEAR(A430)</f>
        <v>2026</v>
      </c>
      <c r="C430" s="17" t="n">
        <f aca="false">MONTH(A430)</f>
        <v>3</v>
      </c>
      <c r="D430" s="17" t="str">
        <f aca="false">INDEX({"Jan","Fev","Mar","Abr","Mai","Jun","Jul","Ago","Set","Out","Nov","Dez"},C430)</f>
        <v>Mar</v>
      </c>
      <c r="E430" s="17" t="str">
        <f aca="false">TEXT(A430,"yyyy-mm")</f>
        <v>2026-03</v>
      </c>
      <c r="F430" s="17" t="str">
        <f aca="false">"T"&amp;ROUNDUP(C430/3,0)</f>
        <v>T1</v>
      </c>
      <c r="G430" s="17" t="str">
        <f aca="false">INDEX({"Dom","Seg","Ter","Qua","Qui","Sex","Sáb"},WEEKDAY(A430))</f>
        <v>Qui</v>
      </c>
      <c r="H430" s="17" t="str">
        <f aca="false">IF(OR(WEEKDAY(A430)=1,WEEKDAY(A430)=7),"Sim","Não")</f>
        <v>Não</v>
      </c>
    </row>
    <row r="431" customFormat="false" ht="15" hidden="false" customHeight="false" outlineLevel="0" collapsed="false">
      <c r="A431" s="21" t="n">
        <v>46087</v>
      </c>
      <c r="B431" s="17" t="n">
        <f aca="false">YEAR(A431)</f>
        <v>2026</v>
      </c>
      <c r="C431" s="17" t="n">
        <f aca="false">MONTH(A431)</f>
        <v>3</v>
      </c>
      <c r="D431" s="17" t="str">
        <f aca="false">INDEX({"Jan","Fev","Mar","Abr","Mai","Jun","Jul","Ago","Set","Out","Nov","Dez"},C431)</f>
        <v>Mar</v>
      </c>
      <c r="E431" s="17" t="str">
        <f aca="false">TEXT(A431,"yyyy-mm")</f>
        <v>2026-03</v>
      </c>
      <c r="F431" s="17" t="str">
        <f aca="false">"T"&amp;ROUNDUP(C431/3,0)</f>
        <v>T1</v>
      </c>
      <c r="G431" s="17" t="str">
        <f aca="false">INDEX({"Dom","Seg","Ter","Qua","Qui","Sex","Sáb"},WEEKDAY(A431))</f>
        <v>Sex</v>
      </c>
      <c r="H431" s="17" t="str">
        <f aca="false">IF(OR(WEEKDAY(A431)=1,WEEKDAY(A431)=7),"Sim","Não")</f>
        <v>Não</v>
      </c>
    </row>
    <row r="432" customFormat="false" ht="15" hidden="false" customHeight="false" outlineLevel="0" collapsed="false">
      <c r="A432" s="21" t="n">
        <v>46088</v>
      </c>
      <c r="B432" s="17" t="n">
        <f aca="false">YEAR(A432)</f>
        <v>2026</v>
      </c>
      <c r="C432" s="17" t="n">
        <f aca="false">MONTH(A432)</f>
        <v>3</v>
      </c>
      <c r="D432" s="17" t="str">
        <f aca="false">INDEX({"Jan","Fev","Mar","Abr","Mai","Jun","Jul","Ago","Set","Out","Nov","Dez"},C432)</f>
        <v>Mar</v>
      </c>
      <c r="E432" s="17" t="str">
        <f aca="false">TEXT(A432,"yyyy-mm")</f>
        <v>2026-03</v>
      </c>
      <c r="F432" s="17" t="str">
        <f aca="false">"T"&amp;ROUNDUP(C432/3,0)</f>
        <v>T1</v>
      </c>
      <c r="G432" s="17" t="str">
        <f aca="false">INDEX({"Dom","Seg","Ter","Qua","Qui","Sex","Sáb"},WEEKDAY(A432))</f>
        <v>Sáb</v>
      </c>
      <c r="H432" s="17" t="str">
        <f aca="false">IF(OR(WEEKDAY(A432)=1,WEEKDAY(A432)=7),"Sim","Não")</f>
        <v>Sim</v>
      </c>
    </row>
    <row r="433" customFormat="false" ht="15" hidden="false" customHeight="false" outlineLevel="0" collapsed="false">
      <c r="A433" s="21" t="n">
        <v>46089</v>
      </c>
      <c r="B433" s="17" t="n">
        <f aca="false">YEAR(A433)</f>
        <v>2026</v>
      </c>
      <c r="C433" s="17" t="n">
        <f aca="false">MONTH(A433)</f>
        <v>3</v>
      </c>
      <c r="D433" s="17" t="str">
        <f aca="false">INDEX({"Jan","Fev","Mar","Abr","Mai","Jun","Jul","Ago","Set","Out","Nov","Dez"},C433)</f>
        <v>Mar</v>
      </c>
      <c r="E433" s="17" t="str">
        <f aca="false">TEXT(A433,"yyyy-mm")</f>
        <v>2026-03</v>
      </c>
      <c r="F433" s="17" t="str">
        <f aca="false">"T"&amp;ROUNDUP(C433/3,0)</f>
        <v>T1</v>
      </c>
      <c r="G433" s="17" t="str">
        <f aca="false">INDEX({"Dom","Seg","Ter","Qua","Qui","Sex","Sáb"},WEEKDAY(A433))</f>
        <v>Dom</v>
      </c>
      <c r="H433" s="17" t="str">
        <f aca="false">IF(OR(WEEKDAY(A433)=1,WEEKDAY(A433)=7),"Sim","Não")</f>
        <v>Sim</v>
      </c>
    </row>
    <row r="434" customFormat="false" ht="15" hidden="false" customHeight="false" outlineLevel="0" collapsed="false">
      <c r="A434" s="21" t="n">
        <v>46090</v>
      </c>
      <c r="B434" s="17" t="n">
        <f aca="false">YEAR(A434)</f>
        <v>2026</v>
      </c>
      <c r="C434" s="17" t="n">
        <f aca="false">MONTH(A434)</f>
        <v>3</v>
      </c>
      <c r="D434" s="17" t="str">
        <f aca="false">INDEX({"Jan","Fev","Mar","Abr","Mai","Jun","Jul","Ago","Set","Out","Nov","Dez"},C434)</f>
        <v>Mar</v>
      </c>
      <c r="E434" s="17" t="str">
        <f aca="false">TEXT(A434,"yyyy-mm")</f>
        <v>2026-03</v>
      </c>
      <c r="F434" s="17" t="str">
        <f aca="false">"T"&amp;ROUNDUP(C434/3,0)</f>
        <v>T1</v>
      </c>
      <c r="G434" s="17" t="str">
        <f aca="false">INDEX({"Dom","Seg","Ter","Qua","Qui","Sex","Sáb"},WEEKDAY(A434))</f>
        <v>Seg</v>
      </c>
      <c r="H434" s="17" t="str">
        <f aca="false">IF(OR(WEEKDAY(A434)=1,WEEKDAY(A434)=7),"Sim","Não")</f>
        <v>Não</v>
      </c>
    </row>
    <row r="435" customFormat="false" ht="15" hidden="false" customHeight="false" outlineLevel="0" collapsed="false">
      <c r="A435" s="21" t="n">
        <v>46091</v>
      </c>
      <c r="B435" s="17" t="n">
        <f aca="false">YEAR(A435)</f>
        <v>2026</v>
      </c>
      <c r="C435" s="17" t="n">
        <f aca="false">MONTH(A435)</f>
        <v>3</v>
      </c>
      <c r="D435" s="17" t="str">
        <f aca="false">INDEX({"Jan","Fev","Mar","Abr","Mai","Jun","Jul","Ago","Set","Out","Nov","Dez"},C435)</f>
        <v>Mar</v>
      </c>
      <c r="E435" s="17" t="str">
        <f aca="false">TEXT(A435,"yyyy-mm")</f>
        <v>2026-03</v>
      </c>
      <c r="F435" s="17" t="str">
        <f aca="false">"T"&amp;ROUNDUP(C435/3,0)</f>
        <v>T1</v>
      </c>
      <c r="G435" s="17" t="str">
        <f aca="false">INDEX({"Dom","Seg","Ter","Qua","Qui","Sex","Sáb"},WEEKDAY(A435))</f>
        <v>Ter</v>
      </c>
      <c r="H435" s="17" t="str">
        <f aca="false">IF(OR(WEEKDAY(A435)=1,WEEKDAY(A435)=7),"Sim","Não")</f>
        <v>Não</v>
      </c>
    </row>
    <row r="436" customFormat="false" ht="15" hidden="false" customHeight="false" outlineLevel="0" collapsed="false">
      <c r="A436" s="21" t="n">
        <v>46092</v>
      </c>
      <c r="B436" s="17" t="n">
        <f aca="false">YEAR(A436)</f>
        <v>2026</v>
      </c>
      <c r="C436" s="17" t="n">
        <f aca="false">MONTH(A436)</f>
        <v>3</v>
      </c>
      <c r="D436" s="17" t="str">
        <f aca="false">INDEX({"Jan","Fev","Mar","Abr","Mai","Jun","Jul","Ago","Set","Out","Nov","Dez"},C436)</f>
        <v>Mar</v>
      </c>
      <c r="E436" s="17" t="str">
        <f aca="false">TEXT(A436,"yyyy-mm")</f>
        <v>2026-03</v>
      </c>
      <c r="F436" s="17" t="str">
        <f aca="false">"T"&amp;ROUNDUP(C436/3,0)</f>
        <v>T1</v>
      </c>
      <c r="G436" s="17" t="str">
        <f aca="false">INDEX({"Dom","Seg","Ter","Qua","Qui","Sex","Sáb"},WEEKDAY(A436))</f>
        <v>Qua</v>
      </c>
      <c r="H436" s="17" t="str">
        <f aca="false">IF(OR(WEEKDAY(A436)=1,WEEKDAY(A436)=7),"Sim","Não")</f>
        <v>Não</v>
      </c>
    </row>
    <row r="437" customFormat="false" ht="15" hidden="false" customHeight="false" outlineLevel="0" collapsed="false">
      <c r="A437" s="21" t="n">
        <v>46093</v>
      </c>
      <c r="B437" s="17" t="n">
        <f aca="false">YEAR(A437)</f>
        <v>2026</v>
      </c>
      <c r="C437" s="17" t="n">
        <f aca="false">MONTH(A437)</f>
        <v>3</v>
      </c>
      <c r="D437" s="17" t="str">
        <f aca="false">INDEX({"Jan","Fev","Mar","Abr","Mai","Jun","Jul","Ago","Set","Out","Nov","Dez"},C437)</f>
        <v>Mar</v>
      </c>
      <c r="E437" s="17" t="str">
        <f aca="false">TEXT(A437,"yyyy-mm")</f>
        <v>2026-03</v>
      </c>
      <c r="F437" s="17" t="str">
        <f aca="false">"T"&amp;ROUNDUP(C437/3,0)</f>
        <v>T1</v>
      </c>
      <c r="G437" s="17" t="str">
        <f aca="false">INDEX({"Dom","Seg","Ter","Qua","Qui","Sex","Sáb"},WEEKDAY(A437))</f>
        <v>Qui</v>
      </c>
      <c r="H437" s="17" t="str">
        <f aca="false">IF(OR(WEEKDAY(A437)=1,WEEKDAY(A437)=7),"Sim","Não")</f>
        <v>Não</v>
      </c>
    </row>
    <row r="438" customFormat="false" ht="15" hidden="false" customHeight="false" outlineLevel="0" collapsed="false">
      <c r="A438" s="21" t="n">
        <v>46094</v>
      </c>
      <c r="B438" s="17" t="n">
        <f aca="false">YEAR(A438)</f>
        <v>2026</v>
      </c>
      <c r="C438" s="17" t="n">
        <f aca="false">MONTH(A438)</f>
        <v>3</v>
      </c>
      <c r="D438" s="17" t="str">
        <f aca="false">INDEX({"Jan","Fev","Mar","Abr","Mai","Jun","Jul","Ago","Set","Out","Nov","Dez"},C438)</f>
        <v>Mar</v>
      </c>
      <c r="E438" s="17" t="str">
        <f aca="false">TEXT(A438,"yyyy-mm")</f>
        <v>2026-03</v>
      </c>
      <c r="F438" s="17" t="str">
        <f aca="false">"T"&amp;ROUNDUP(C438/3,0)</f>
        <v>T1</v>
      </c>
      <c r="G438" s="17" t="str">
        <f aca="false">INDEX({"Dom","Seg","Ter","Qua","Qui","Sex","Sáb"},WEEKDAY(A438))</f>
        <v>Sex</v>
      </c>
      <c r="H438" s="17" t="str">
        <f aca="false">IF(OR(WEEKDAY(A438)=1,WEEKDAY(A438)=7),"Sim","Não")</f>
        <v>Não</v>
      </c>
    </row>
    <row r="439" customFormat="false" ht="15" hidden="false" customHeight="false" outlineLevel="0" collapsed="false">
      <c r="A439" s="21" t="n">
        <v>46095</v>
      </c>
      <c r="B439" s="17" t="n">
        <f aca="false">YEAR(A439)</f>
        <v>2026</v>
      </c>
      <c r="C439" s="17" t="n">
        <f aca="false">MONTH(A439)</f>
        <v>3</v>
      </c>
      <c r="D439" s="17" t="str">
        <f aca="false">INDEX({"Jan","Fev","Mar","Abr","Mai","Jun","Jul","Ago","Set","Out","Nov","Dez"},C439)</f>
        <v>Mar</v>
      </c>
      <c r="E439" s="17" t="str">
        <f aca="false">TEXT(A439,"yyyy-mm")</f>
        <v>2026-03</v>
      </c>
      <c r="F439" s="17" t="str">
        <f aca="false">"T"&amp;ROUNDUP(C439/3,0)</f>
        <v>T1</v>
      </c>
      <c r="G439" s="17" t="str">
        <f aca="false">INDEX({"Dom","Seg","Ter","Qua","Qui","Sex","Sáb"},WEEKDAY(A439))</f>
        <v>Sáb</v>
      </c>
      <c r="H439" s="17" t="str">
        <f aca="false">IF(OR(WEEKDAY(A439)=1,WEEKDAY(A439)=7),"Sim","Não")</f>
        <v>Sim</v>
      </c>
    </row>
    <row r="440" customFormat="false" ht="15" hidden="false" customHeight="false" outlineLevel="0" collapsed="false">
      <c r="A440" s="21" t="n">
        <v>46096</v>
      </c>
      <c r="B440" s="17" t="n">
        <f aca="false">YEAR(A440)</f>
        <v>2026</v>
      </c>
      <c r="C440" s="17" t="n">
        <f aca="false">MONTH(A440)</f>
        <v>3</v>
      </c>
      <c r="D440" s="17" t="str">
        <f aca="false">INDEX({"Jan","Fev","Mar","Abr","Mai","Jun","Jul","Ago","Set","Out","Nov","Dez"},C440)</f>
        <v>Mar</v>
      </c>
      <c r="E440" s="17" t="str">
        <f aca="false">TEXT(A440,"yyyy-mm")</f>
        <v>2026-03</v>
      </c>
      <c r="F440" s="17" t="str">
        <f aca="false">"T"&amp;ROUNDUP(C440/3,0)</f>
        <v>T1</v>
      </c>
      <c r="G440" s="17" t="str">
        <f aca="false">INDEX({"Dom","Seg","Ter","Qua","Qui","Sex","Sáb"},WEEKDAY(A440))</f>
        <v>Dom</v>
      </c>
      <c r="H440" s="17" t="str">
        <f aca="false">IF(OR(WEEKDAY(A440)=1,WEEKDAY(A440)=7),"Sim","Não")</f>
        <v>Sim</v>
      </c>
    </row>
    <row r="441" customFormat="false" ht="15" hidden="false" customHeight="false" outlineLevel="0" collapsed="false">
      <c r="A441" s="21" t="n">
        <v>46097</v>
      </c>
      <c r="B441" s="17" t="n">
        <f aca="false">YEAR(A441)</f>
        <v>2026</v>
      </c>
      <c r="C441" s="17" t="n">
        <f aca="false">MONTH(A441)</f>
        <v>3</v>
      </c>
      <c r="D441" s="17" t="str">
        <f aca="false">INDEX({"Jan","Fev","Mar","Abr","Mai","Jun","Jul","Ago","Set","Out","Nov","Dez"},C441)</f>
        <v>Mar</v>
      </c>
      <c r="E441" s="17" t="str">
        <f aca="false">TEXT(A441,"yyyy-mm")</f>
        <v>2026-03</v>
      </c>
      <c r="F441" s="17" t="str">
        <f aca="false">"T"&amp;ROUNDUP(C441/3,0)</f>
        <v>T1</v>
      </c>
      <c r="G441" s="17" t="str">
        <f aca="false">INDEX({"Dom","Seg","Ter","Qua","Qui","Sex","Sáb"},WEEKDAY(A441))</f>
        <v>Seg</v>
      </c>
      <c r="H441" s="17" t="str">
        <f aca="false">IF(OR(WEEKDAY(A441)=1,WEEKDAY(A441)=7),"Sim","Não")</f>
        <v>Não</v>
      </c>
    </row>
    <row r="442" customFormat="false" ht="15" hidden="false" customHeight="false" outlineLevel="0" collapsed="false">
      <c r="A442" s="21" t="n">
        <v>46098</v>
      </c>
      <c r="B442" s="17" t="n">
        <f aca="false">YEAR(A442)</f>
        <v>2026</v>
      </c>
      <c r="C442" s="17" t="n">
        <f aca="false">MONTH(A442)</f>
        <v>3</v>
      </c>
      <c r="D442" s="17" t="str">
        <f aca="false">INDEX({"Jan","Fev","Mar","Abr","Mai","Jun","Jul","Ago","Set","Out","Nov","Dez"},C442)</f>
        <v>Mar</v>
      </c>
      <c r="E442" s="17" t="str">
        <f aca="false">TEXT(A442,"yyyy-mm")</f>
        <v>2026-03</v>
      </c>
      <c r="F442" s="17" t="str">
        <f aca="false">"T"&amp;ROUNDUP(C442/3,0)</f>
        <v>T1</v>
      </c>
      <c r="G442" s="17" t="str">
        <f aca="false">INDEX({"Dom","Seg","Ter","Qua","Qui","Sex","Sáb"},WEEKDAY(A442))</f>
        <v>Ter</v>
      </c>
      <c r="H442" s="17" t="str">
        <f aca="false">IF(OR(WEEKDAY(A442)=1,WEEKDAY(A442)=7),"Sim","Não")</f>
        <v>Não</v>
      </c>
    </row>
    <row r="443" customFormat="false" ht="15" hidden="false" customHeight="false" outlineLevel="0" collapsed="false">
      <c r="A443" s="21" t="n">
        <v>46099</v>
      </c>
      <c r="B443" s="17" t="n">
        <f aca="false">YEAR(A443)</f>
        <v>2026</v>
      </c>
      <c r="C443" s="17" t="n">
        <f aca="false">MONTH(A443)</f>
        <v>3</v>
      </c>
      <c r="D443" s="17" t="str">
        <f aca="false">INDEX({"Jan","Fev","Mar","Abr","Mai","Jun","Jul","Ago","Set","Out","Nov","Dez"},C443)</f>
        <v>Mar</v>
      </c>
      <c r="E443" s="17" t="str">
        <f aca="false">TEXT(A443,"yyyy-mm")</f>
        <v>2026-03</v>
      </c>
      <c r="F443" s="17" t="str">
        <f aca="false">"T"&amp;ROUNDUP(C443/3,0)</f>
        <v>T1</v>
      </c>
      <c r="G443" s="17" t="str">
        <f aca="false">INDEX({"Dom","Seg","Ter","Qua","Qui","Sex","Sáb"},WEEKDAY(A443))</f>
        <v>Qua</v>
      </c>
      <c r="H443" s="17" t="str">
        <f aca="false">IF(OR(WEEKDAY(A443)=1,WEEKDAY(A443)=7),"Sim","Não")</f>
        <v>Não</v>
      </c>
    </row>
    <row r="444" customFormat="false" ht="15" hidden="false" customHeight="false" outlineLevel="0" collapsed="false">
      <c r="A444" s="21" t="n">
        <v>46100</v>
      </c>
      <c r="B444" s="17" t="n">
        <f aca="false">YEAR(A444)</f>
        <v>2026</v>
      </c>
      <c r="C444" s="17" t="n">
        <f aca="false">MONTH(A444)</f>
        <v>3</v>
      </c>
      <c r="D444" s="17" t="str">
        <f aca="false">INDEX({"Jan","Fev","Mar","Abr","Mai","Jun","Jul","Ago","Set","Out","Nov","Dez"},C444)</f>
        <v>Mar</v>
      </c>
      <c r="E444" s="17" t="str">
        <f aca="false">TEXT(A444,"yyyy-mm")</f>
        <v>2026-03</v>
      </c>
      <c r="F444" s="17" t="str">
        <f aca="false">"T"&amp;ROUNDUP(C444/3,0)</f>
        <v>T1</v>
      </c>
      <c r="G444" s="17" t="str">
        <f aca="false">INDEX({"Dom","Seg","Ter","Qua","Qui","Sex","Sáb"},WEEKDAY(A444))</f>
        <v>Qui</v>
      </c>
      <c r="H444" s="17" t="str">
        <f aca="false">IF(OR(WEEKDAY(A444)=1,WEEKDAY(A444)=7),"Sim","Não")</f>
        <v>Não</v>
      </c>
    </row>
    <row r="445" customFormat="false" ht="15" hidden="false" customHeight="false" outlineLevel="0" collapsed="false">
      <c r="A445" s="21" t="n">
        <v>46101</v>
      </c>
      <c r="B445" s="17" t="n">
        <f aca="false">YEAR(A445)</f>
        <v>2026</v>
      </c>
      <c r="C445" s="17" t="n">
        <f aca="false">MONTH(A445)</f>
        <v>3</v>
      </c>
      <c r="D445" s="17" t="str">
        <f aca="false">INDEX({"Jan","Fev","Mar","Abr","Mai","Jun","Jul","Ago","Set","Out","Nov","Dez"},C445)</f>
        <v>Mar</v>
      </c>
      <c r="E445" s="17" t="str">
        <f aca="false">TEXT(A445,"yyyy-mm")</f>
        <v>2026-03</v>
      </c>
      <c r="F445" s="17" t="str">
        <f aca="false">"T"&amp;ROUNDUP(C445/3,0)</f>
        <v>T1</v>
      </c>
      <c r="G445" s="17" t="str">
        <f aca="false">INDEX({"Dom","Seg","Ter","Qua","Qui","Sex","Sáb"},WEEKDAY(A445))</f>
        <v>Sex</v>
      </c>
      <c r="H445" s="17" t="str">
        <f aca="false">IF(OR(WEEKDAY(A445)=1,WEEKDAY(A445)=7),"Sim","Não")</f>
        <v>Não</v>
      </c>
    </row>
    <row r="446" customFormat="false" ht="15" hidden="false" customHeight="false" outlineLevel="0" collapsed="false">
      <c r="A446" s="21" t="n">
        <v>46102</v>
      </c>
      <c r="B446" s="17" t="n">
        <f aca="false">YEAR(A446)</f>
        <v>2026</v>
      </c>
      <c r="C446" s="17" t="n">
        <f aca="false">MONTH(A446)</f>
        <v>3</v>
      </c>
      <c r="D446" s="17" t="str">
        <f aca="false">INDEX({"Jan","Fev","Mar","Abr","Mai","Jun","Jul","Ago","Set","Out","Nov","Dez"},C446)</f>
        <v>Mar</v>
      </c>
      <c r="E446" s="17" t="str">
        <f aca="false">TEXT(A446,"yyyy-mm")</f>
        <v>2026-03</v>
      </c>
      <c r="F446" s="17" t="str">
        <f aca="false">"T"&amp;ROUNDUP(C446/3,0)</f>
        <v>T1</v>
      </c>
      <c r="G446" s="17" t="str">
        <f aca="false">INDEX({"Dom","Seg","Ter","Qua","Qui","Sex","Sáb"},WEEKDAY(A446))</f>
        <v>Sáb</v>
      </c>
      <c r="H446" s="17" t="str">
        <f aca="false">IF(OR(WEEKDAY(A446)=1,WEEKDAY(A446)=7),"Sim","Não")</f>
        <v>Sim</v>
      </c>
    </row>
    <row r="447" customFormat="false" ht="15" hidden="false" customHeight="false" outlineLevel="0" collapsed="false">
      <c r="A447" s="21" t="n">
        <v>46103</v>
      </c>
      <c r="B447" s="17" t="n">
        <f aca="false">YEAR(A447)</f>
        <v>2026</v>
      </c>
      <c r="C447" s="17" t="n">
        <f aca="false">MONTH(A447)</f>
        <v>3</v>
      </c>
      <c r="D447" s="17" t="str">
        <f aca="false">INDEX({"Jan","Fev","Mar","Abr","Mai","Jun","Jul","Ago","Set","Out","Nov","Dez"},C447)</f>
        <v>Mar</v>
      </c>
      <c r="E447" s="17" t="str">
        <f aca="false">TEXT(A447,"yyyy-mm")</f>
        <v>2026-03</v>
      </c>
      <c r="F447" s="17" t="str">
        <f aca="false">"T"&amp;ROUNDUP(C447/3,0)</f>
        <v>T1</v>
      </c>
      <c r="G447" s="17" t="str">
        <f aca="false">INDEX({"Dom","Seg","Ter","Qua","Qui","Sex","Sáb"},WEEKDAY(A447))</f>
        <v>Dom</v>
      </c>
      <c r="H447" s="17" t="str">
        <f aca="false">IF(OR(WEEKDAY(A447)=1,WEEKDAY(A447)=7),"Sim","Não")</f>
        <v>Sim</v>
      </c>
    </row>
    <row r="448" customFormat="false" ht="15" hidden="false" customHeight="false" outlineLevel="0" collapsed="false">
      <c r="A448" s="21" t="n">
        <v>46104</v>
      </c>
      <c r="B448" s="17" t="n">
        <f aca="false">YEAR(A448)</f>
        <v>2026</v>
      </c>
      <c r="C448" s="17" t="n">
        <f aca="false">MONTH(A448)</f>
        <v>3</v>
      </c>
      <c r="D448" s="17" t="str">
        <f aca="false">INDEX({"Jan","Fev","Mar","Abr","Mai","Jun","Jul","Ago","Set","Out","Nov","Dez"},C448)</f>
        <v>Mar</v>
      </c>
      <c r="E448" s="17" t="str">
        <f aca="false">TEXT(A448,"yyyy-mm")</f>
        <v>2026-03</v>
      </c>
      <c r="F448" s="17" t="str">
        <f aca="false">"T"&amp;ROUNDUP(C448/3,0)</f>
        <v>T1</v>
      </c>
      <c r="G448" s="17" t="str">
        <f aca="false">INDEX({"Dom","Seg","Ter","Qua","Qui","Sex","Sáb"},WEEKDAY(A448))</f>
        <v>Seg</v>
      </c>
      <c r="H448" s="17" t="str">
        <f aca="false">IF(OR(WEEKDAY(A448)=1,WEEKDAY(A448)=7),"Sim","Não")</f>
        <v>Não</v>
      </c>
    </row>
    <row r="449" customFormat="false" ht="15" hidden="false" customHeight="false" outlineLevel="0" collapsed="false">
      <c r="A449" s="21" t="n">
        <v>46105</v>
      </c>
      <c r="B449" s="17" t="n">
        <f aca="false">YEAR(A449)</f>
        <v>2026</v>
      </c>
      <c r="C449" s="17" t="n">
        <f aca="false">MONTH(A449)</f>
        <v>3</v>
      </c>
      <c r="D449" s="17" t="str">
        <f aca="false">INDEX({"Jan","Fev","Mar","Abr","Mai","Jun","Jul","Ago","Set","Out","Nov","Dez"},C449)</f>
        <v>Mar</v>
      </c>
      <c r="E449" s="17" t="str">
        <f aca="false">TEXT(A449,"yyyy-mm")</f>
        <v>2026-03</v>
      </c>
      <c r="F449" s="17" t="str">
        <f aca="false">"T"&amp;ROUNDUP(C449/3,0)</f>
        <v>T1</v>
      </c>
      <c r="G449" s="17" t="str">
        <f aca="false">INDEX({"Dom","Seg","Ter","Qua","Qui","Sex","Sáb"},WEEKDAY(A449))</f>
        <v>Ter</v>
      </c>
      <c r="H449" s="17" t="str">
        <f aca="false">IF(OR(WEEKDAY(A449)=1,WEEKDAY(A449)=7),"Sim","Não")</f>
        <v>Não</v>
      </c>
    </row>
    <row r="450" customFormat="false" ht="15" hidden="false" customHeight="false" outlineLevel="0" collapsed="false">
      <c r="A450" s="21" t="n">
        <v>46106</v>
      </c>
      <c r="B450" s="17" t="n">
        <f aca="false">YEAR(A450)</f>
        <v>2026</v>
      </c>
      <c r="C450" s="17" t="n">
        <f aca="false">MONTH(A450)</f>
        <v>3</v>
      </c>
      <c r="D450" s="17" t="str">
        <f aca="false">INDEX({"Jan","Fev","Mar","Abr","Mai","Jun","Jul","Ago","Set","Out","Nov","Dez"},C450)</f>
        <v>Mar</v>
      </c>
      <c r="E450" s="17" t="str">
        <f aca="false">TEXT(A450,"yyyy-mm")</f>
        <v>2026-03</v>
      </c>
      <c r="F450" s="17" t="str">
        <f aca="false">"T"&amp;ROUNDUP(C450/3,0)</f>
        <v>T1</v>
      </c>
      <c r="G450" s="17" t="str">
        <f aca="false">INDEX({"Dom","Seg","Ter","Qua","Qui","Sex","Sáb"},WEEKDAY(A450))</f>
        <v>Qua</v>
      </c>
      <c r="H450" s="17" t="str">
        <f aca="false">IF(OR(WEEKDAY(A450)=1,WEEKDAY(A450)=7),"Sim","Não")</f>
        <v>Não</v>
      </c>
    </row>
    <row r="451" customFormat="false" ht="15" hidden="false" customHeight="false" outlineLevel="0" collapsed="false">
      <c r="A451" s="21" t="n">
        <v>46107</v>
      </c>
      <c r="B451" s="17" t="n">
        <f aca="false">YEAR(A451)</f>
        <v>2026</v>
      </c>
      <c r="C451" s="17" t="n">
        <f aca="false">MONTH(A451)</f>
        <v>3</v>
      </c>
      <c r="D451" s="17" t="str">
        <f aca="false">INDEX({"Jan","Fev","Mar","Abr","Mai","Jun","Jul","Ago","Set","Out","Nov","Dez"},C451)</f>
        <v>Mar</v>
      </c>
      <c r="E451" s="17" t="str">
        <f aca="false">TEXT(A451,"yyyy-mm")</f>
        <v>2026-03</v>
      </c>
      <c r="F451" s="17" t="str">
        <f aca="false">"T"&amp;ROUNDUP(C451/3,0)</f>
        <v>T1</v>
      </c>
      <c r="G451" s="17" t="str">
        <f aca="false">INDEX({"Dom","Seg","Ter","Qua","Qui","Sex","Sáb"},WEEKDAY(A451))</f>
        <v>Qui</v>
      </c>
      <c r="H451" s="17" t="str">
        <f aca="false">IF(OR(WEEKDAY(A451)=1,WEEKDAY(A451)=7),"Sim","Não")</f>
        <v>Não</v>
      </c>
    </row>
    <row r="452" customFormat="false" ht="15" hidden="false" customHeight="false" outlineLevel="0" collapsed="false">
      <c r="A452" s="21" t="n">
        <v>46108</v>
      </c>
      <c r="B452" s="17" t="n">
        <f aca="false">YEAR(A452)</f>
        <v>2026</v>
      </c>
      <c r="C452" s="17" t="n">
        <f aca="false">MONTH(A452)</f>
        <v>3</v>
      </c>
      <c r="D452" s="17" t="str">
        <f aca="false">INDEX({"Jan","Fev","Mar","Abr","Mai","Jun","Jul","Ago","Set","Out","Nov","Dez"},C452)</f>
        <v>Mar</v>
      </c>
      <c r="E452" s="17" t="str">
        <f aca="false">TEXT(A452,"yyyy-mm")</f>
        <v>2026-03</v>
      </c>
      <c r="F452" s="17" t="str">
        <f aca="false">"T"&amp;ROUNDUP(C452/3,0)</f>
        <v>T1</v>
      </c>
      <c r="G452" s="17" t="str">
        <f aca="false">INDEX({"Dom","Seg","Ter","Qua","Qui","Sex","Sáb"},WEEKDAY(A452))</f>
        <v>Sex</v>
      </c>
      <c r="H452" s="17" t="str">
        <f aca="false">IF(OR(WEEKDAY(A452)=1,WEEKDAY(A452)=7),"Sim","Não")</f>
        <v>Não</v>
      </c>
    </row>
    <row r="453" customFormat="false" ht="15" hidden="false" customHeight="false" outlineLevel="0" collapsed="false">
      <c r="A453" s="21" t="n">
        <v>46109</v>
      </c>
      <c r="B453" s="17" t="n">
        <f aca="false">YEAR(A453)</f>
        <v>2026</v>
      </c>
      <c r="C453" s="17" t="n">
        <f aca="false">MONTH(A453)</f>
        <v>3</v>
      </c>
      <c r="D453" s="17" t="str">
        <f aca="false">INDEX({"Jan","Fev","Mar","Abr","Mai","Jun","Jul","Ago","Set","Out","Nov","Dez"},C453)</f>
        <v>Mar</v>
      </c>
      <c r="E453" s="17" t="str">
        <f aca="false">TEXT(A453,"yyyy-mm")</f>
        <v>2026-03</v>
      </c>
      <c r="F453" s="17" t="str">
        <f aca="false">"T"&amp;ROUNDUP(C453/3,0)</f>
        <v>T1</v>
      </c>
      <c r="G453" s="17" t="str">
        <f aca="false">INDEX({"Dom","Seg","Ter","Qua","Qui","Sex","Sáb"},WEEKDAY(A453))</f>
        <v>Sáb</v>
      </c>
      <c r="H453" s="17" t="str">
        <f aca="false">IF(OR(WEEKDAY(A453)=1,WEEKDAY(A453)=7),"Sim","Não")</f>
        <v>Sim</v>
      </c>
    </row>
    <row r="454" customFormat="false" ht="15" hidden="false" customHeight="false" outlineLevel="0" collapsed="false">
      <c r="A454" s="21" t="n">
        <v>46110</v>
      </c>
      <c r="B454" s="17" t="n">
        <f aca="false">YEAR(A454)</f>
        <v>2026</v>
      </c>
      <c r="C454" s="17" t="n">
        <f aca="false">MONTH(A454)</f>
        <v>3</v>
      </c>
      <c r="D454" s="17" t="str">
        <f aca="false">INDEX({"Jan","Fev","Mar","Abr","Mai","Jun","Jul","Ago","Set","Out","Nov","Dez"},C454)</f>
        <v>Mar</v>
      </c>
      <c r="E454" s="17" t="str">
        <f aca="false">TEXT(A454,"yyyy-mm")</f>
        <v>2026-03</v>
      </c>
      <c r="F454" s="17" t="str">
        <f aca="false">"T"&amp;ROUNDUP(C454/3,0)</f>
        <v>T1</v>
      </c>
      <c r="G454" s="17" t="str">
        <f aca="false">INDEX({"Dom","Seg","Ter","Qua","Qui","Sex","Sáb"},WEEKDAY(A454))</f>
        <v>Dom</v>
      </c>
      <c r="H454" s="17" t="str">
        <f aca="false">IF(OR(WEEKDAY(A454)=1,WEEKDAY(A454)=7),"Sim","Não")</f>
        <v>Sim</v>
      </c>
    </row>
    <row r="455" customFormat="false" ht="15" hidden="false" customHeight="false" outlineLevel="0" collapsed="false">
      <c r="A455" s="21" t="n">
        <v>46111</v>
      </c>
      <c r="B455" s="17" t="n">
        <f aca="false">YEAR(A455)</f>
        <v>2026</v>
      </c>
      <c r="C455" s="17" t="n">
        <f aca="false">MONTH(A455)</f>
        <v>3</v>
      </c>
      <c r="D455" s="17" t="str">
        <f aca="false">INDEX({"Jan","Fev","Mar","Abr","Mai","Jun","Jul","Ago","Set","Out","Nov","Dez"},C455)</f>
        <v>Mar</v>
      </c>
      <c r="E455" s="17" t="str">
        <f aca="false">TEXT(A455,"yyyy-mm")</f>
        <v>2026-03</v>
      </c>
      <c r="F455" s="17" t="str">
        <f aca="false">"T"&amp;ROUNDUP(C455/3,0)</f>
        <v>T1</v>
      </c>
      <c r="G455" s="17" t="str">
        <f aca="false">INDEX({"Dom","Seg","Ter","Qua","Qui","Sex","Sáb"},WEEKDAY(A455))</f>
        <v>Seg</v>
      </c>
      <c r="H455" s="17" t="str">
        <f aca="false">IF(OR(WEEKDAY(A455)=1,WEEKDAY(A455)=7),"Sim","Não")</f>
        <v>Não</v>
      </c>
    </row>
    <row r="456" customFormat="false" ht="15" hidden="false" customHeight="false" outlineLevel="0" collapsed="false">
      <c r="A456" s="21" t="n">
        <v>46112</v>
      </c>
      <c r="B456" s="17" t="n">
        <f aca="false">YEAR(A456)</f>
        <v>2026</v>
      </c>
      <c r="C456" s="17" t="n">
        <f aca="false">MONTH(A456)</f>
        <v>3</v>
      </c>
      <c r="D456" s="17" t="str">
        <f aca="false">INDEX({"Jan","Fev","Mar","Abr","Mai","Jun","Jul","Ago","Set","Out","Nov","Dez"},C456)</f>
        <v>Mar</v>
      </c>
      <c r="E456" s="17" t="str">
        <f aca="false">TEXT(A456,"yyyy-mm")</f>
        <v>2026-03</v>
      </c>
      <c r="F456" s="17" t="str">
        <f aca="false">"T"&amp;ROUNDUP(C456/3,0)</f>
        <v>T1</v>
      </c>
      <c r="G456" s="17" t="str">
        <f aca="false">INDEX({"Dom","Seg","Ter","Qua","Qui","Sex","Sáb"},WEEKDAY(A456))</f>
        <v>Ter</v>
      </c>
      <c r="H456" s="17" t="str">
        <f aca="false">IF(OR(WEEKDAY(A456)=1,WEEKDAY(A456)=7),"Sim","Não")</f>
        <v>Não</v>
      </c>
    </row>
    <row r="457" customFormat="false" ht="15" hidden="false" customHeight="false" outlineLevel="0" collapsed="false">
      <c r="A457" s="21" t="n">
        <v>46113</v>
      </c>
      <c r="B457" s="17" t="n">
        <f aca="false">YEAR(A457)</f>
        <v>2026</v>
      </c>
      <c r="C457" s="17" t="n">
        <f aca="false">MONTH(A457)</f>
        <v>4</v>
      </c>
      <c r="D457" s="17" t="str">
        <f aca="false">INDEX({"Jan","Fev","Mar","Abr","Mai","Jun","Jul","Ago","Set","Out","Nov","Dez"},C457)</f>
        <v>Abr</v>
      </c>
      <c r="E457" s="17" t="str">
        <f aca="false">TEXT(A457,"yyyy-mm")</f>
        <v>2026-04</v>
      </c>
      <c r="F457" s="17" t="str">
        <f aca="false">"T"&amp;ROUNDUP(C457/3,0)</f>
        <v>T2</v>
      </c>
      <c r="G457" s="17" t="str">
        <f aca="false">INDEX({"Dom","Seg","Ter","Qua","Qui","Sex","Sáb"},WEEKDAY(A457))</f>
        <v>Qua</v>
      </c>
      <c r="H457" s="17" t="str">
        <f aca="false">IF(OR(WEEKDAY(A457)=1,WEEKDAY(A457)=7),"Sim","Não")</f>
        <v>Não</v>
      </c>
    </row>
    <row r="458" customFormat="false" ht="15" hidden="false" customHeight="false" outlineLevel="0" collapsed="false">
      <c r="A458" s="21" t="n">
        <v>46114</v>
      </c>
      <c r="B458" s="17" t="n">
        <f aca="false">YEAR(A458)</f>
        <v>2026</v>
      </c>
      <c r="C458" s="17" t="n">
        <f aca="false">MONTH(A458)</f>
        <v>4</v>
      </c>
      <c r="D458" s="17" t="str">
        <f aca="false">INDEX({"Jan","Fev","Mar","Abr","Mai","Jun","Jul","Ago","Set","Out","Nov","Dez"},C458)</f>
        <v>Abr</v>
      </c>
      <c r="E458" s="17" t="str">
        <f aca="false">TEXT(A458,"yyyy-mm")</f>
        <v>2026-04</v>
      </c>
      <c r="F458" s="17" t="str">
        <f aca="false">"T"&amp;ROUNDUP(C458/3,0)</f>
        <v>T2</v>
      </c>
      <c r="G458" s="17" t="str">
        <f aca="false">INDEX({"Dom","Seg","Ter","Qua","Qui","Sex","Sáb"},WEEKDAY(A458))</f>
        <v>Qui</v>
      </c>
      <c r="H458" s="17" t="str">
        <f aca="false">IF(OR(WEEKDAY(A458)=1,WEEKDAY(A458)=7),"Sim","Não")</f>
        <v>Não</v>
      </c>
    </row>
    <row r="459" customFormat="false" ht="15" hidden="false" customHeight="false" outlineLevel="0" collapsed="false">
      <c r="A459" s="21" t="n">
        <v>46115</v>
      </c>
      <c r="B459" s="17" t="n">
        <f aca="false">YEAR(A459)</f>
        <v>2026</v>
      </c>
      <c r="C459" s="17" t="n">
        <f aca="false">MONTH(A459)</f>
        <v>4</v>
      </c>
      <c r="D459" s="17" t="str">
        <f aca="false">INDEX({"Jan","Fev","Mar","Abr","Mai","Jun","Jul","Ago","Set","Out","Nov","Dez"},C459)</f>
        <v>Abr</v>
      </c>
      <c r="E459" s="17" t="str">
        <f aca="false">TEXT(A459,"yyyy-mm")</f>
        <v>2026-04</v>
      </c>
      <c r="F459" s="17" t="str">
        <f aca="false">"T"&amp;ROUNDUP(C459/3,0)</f>
        <v>T2</v>
      </c>
      <c r="G459" s="17" t="str">
        <f aca="false">INDEX({"Dom","Seg","Ter","Qua","Qui","Sex","Sáb"},WEEKDAY(A459))</f>
        <v>Sex</v>
      </c>
      <c r="H459" s="17" t="str">
        <f aca="false">IF(OR(WEEKDAY(A459)=1,WEEKDAY(A459)=7),"Sim","Não")</f>
        <v>Não</v>
      </c>
    </row>
    <row r="460" customFormat="false" ht="15" hidden="false" customHeight="false" outlineLevel="0" collapsed="false">
      <c r="A460" s="21" t="n">
        <v>46116</v>
      </c>
      <c r="B460" s="17" t="n">
        <f aca="false">YEAR(A460)</f>
        <v>2026</v>
      </c>
      <c r="C460" s="17" t="n">
        <f aca="false">MONTH(A460)</f>
        <v>4</v>
      </c>
      <c r="D460" s="17" t="str">
        <f aca="false">INDEX({"Jan","Fev","Mar","Abr","Mai","Jun","Jul","Ago","Set","Out","Nov","Dez"},C460)</f>
        <v>Abr</v>
      </c>
      <c r="E460" s="17" t="str">
        <f aca="false">TEXT(A460,"yyyy-mm")</f>
        <v>2026-04</v>
      </c>
      <c r="F460" s="17" t="str">
        <f aca="false">"T"&amp;ROUNDUP(C460/3,0)</f>
        <v>T2</v>
      </c>
      <c r="G460" s="17" t="str">
        <f aca="false">INDEX({"Dom","Seg","Ter","Qua","Qui","Sex","Sáb"},WEEKDAY(A460))</f>
        <v>Sáb</v>
      </c>
      <c r="H460" s="17" t="str">
        <f aca="false">IF(OR(WEEKDAY(A460)=1,WEEKDAY(A460)=7),"Sim","Não")</f>
        <v>Sim</v>
      </c>
    </row>
    <row r="461" customFormat="false" ht="15" hidden="false" customHeight="false" outlineLevel="0" collapsed="false">
      <c r="A461" s="21" t="n">
        <v>46117</v>
      </c>
      <c r="B461" s="17" t="n">
        <f aca="false">YEAR(A461)</f>
        <v>2026</v>
      </c>
      <c r="C461" s="17" t="n">
        <f aca="false">MONTH(A461)</f>
        <v>4</v>
      </c>
      <c r="D461" s="17" t="str">
        <f aca="false">INDEX({"Jan","Fev","Mar","Abr","Mai","Jun","Jul","Ago","Set","Out","Nov","Dez"},C461)</f>
        <v>Abr</v>
      </c>
      <c r="E461" s="17" t="str">
        <f aca="false">TEXT(A461,"yyyy-mm")</f>
        <v>2026-04</v>
      </c>
      <c r="F461" s="17" t="str">
        <f aca="false">"T"&amp;ROUNDUP(C461/3,0)</f>
        <v>T2</v>
      </c>
      <c r="G461" s="17" t="str">
        <f aca="false">INDEX({"Dom","Seg","Ter","Qua","Qui","Sex","Sáb"},WEEKDAY(A461))</f>
        <v>Dom</v>
      </c>
      <c r="H461" s="17" t="str">
        <f aca="false">IF(OR(WEEKDAY(A461)=1,WEEKDAY(A461)=7),"Sim","Não")</f>
        <v>Sim</v>
      </c>
    </row>
    <row r="462" customFormat="false" ht="15" hidden="false" customHeight="false" outlineLevel="0" collapsed="false">
      <c r="A462" s="21" t="n">
        <v>46118</v>
      </c>
      <c r="B462" s="17" t="n">
        <f aca="false">YEAR(A462)</f>
        <v>2026</v>
      </c>
      <c r="C462" s="17" t="n">
        <f aca="false">MONTH(A462)</f>
        <v>4</v>
      </c>
      <c r="D462" s="17" t="str">
        <f aca="false">INDEX({"Jan","Fev","Mar","Abr","Mai","Jun","Jul","Ago","Set","Out","Nov","Dez"},C462)</f>
        <v>Abr</v>
      </c>
      <c r="E462" s="17" t="str">
        <f aca="false">TEXT(A462,"yyyy-mm")</f>
        <v>2026-04</v>
      </c>
      <c r="F462" s="17" t="str">
        <f aca="false">"T"&amp;ROUNDUP(C462/3,0)</f>
        <v>T2</v>
      </c>
      <c r="G462" s="17" t="str">
        <f aca="false">INDEX({"Dom","Seg","Ter","Qua","Qui","Sex","Sáb"},WEEKDAY(A462))</f>
        <v>Seg</v>
      </c>
      <c r="H462" s="17" t="str">
        <f aca="false">IF(OR(WEEKDAY(A462)=1,WEEKDAY(A462)=7),"Sim","Não")</f>
        <v>Não</v>
      </c>
    </row>
    <row r="463" customFormat="false" ht="15" hidden="false" customHeight="false" outlineLevel="0" collapsed="false">
      <c r="A463" s="21" t="n">
        <v>46119</v>
      </c>
      <c r="B463" s="17" t="n">
        <f aca="false">YEAR(A463)</f>
        <v>2026</v>
      </c>
      <c r="C463" s="17" t="n">
        <f aca="false">MONTH(A463)</f>
        <v>4</v>
      </c>
      <c r="D463" s="17" t="str">
        <f aca="false">INDEX({"Jan","Fev","Mar","Abr","Mai","Jun","Jul","Ago","Set","Out","Nov","Dez"},C463)</f>
        <v>Abr</v>
      </c>
      <c r="E463" s="17" t="str">
        <f aca="false">TEXT(A463,"yyyy-mm")</f>
        <v>2026-04</v>
      </c>
      <c r="F463" s="17" t="str">
        <f aca="false">"T"&amp;ROUNDUP(C463/3,0)</f>
        <v>T2</v>
      </c>
      <c r="G463" s="17" t="str">
        <f aca="false">INDEX({"Dom","Seg","Ter","Qua","Qui","Sex","Sáb"},WEEKDAY(A463))</f>
        <v>Ter</v>
      </c>
      <c r="H463" s="17" t="str">
        <f aca="false">IF(OR(WEEKDAY(A463)=1,WEEKDAY(A463)=7),"Sim","Não")</f>
        <v>Não</v>
      </c>
    </row>
    <row r="464" customFormat="false" ht="15" hidden="false" customHeight="false" outlineLevel="0" collapsed="false">
      <c r="A464" s="21" t="n">
        <v>46120</v>
      </c>
      <c r="B464" s="17" t="n">
        <f aca="false">YEAR(A464)</f>
        <v>2026</v>
      </c>
      <c r="C464" s="17" t="n">
        <f aca="false">MONTH(A464)</f>
        <v>4</v>
      </c>
      <c r="D464" s="17" t="str">
        <f aca="false">INDEX({"Jan","Fev","Mar","Abr","Mai","Jun","Jul","Ago","Set","Out","Nov","Dez"},C464)</f>
        <v>Abr</v>
      </c>
      <c r="E464" s="17" t="str">
        <f aca="false">TEXT(A464,"yyyy-mm")</f>
        <v>2026-04</v>
      </c>
      <c r="F464" s="17" t="str">
        <f aca="false">"T"&amp;ROUNDUP(C464/3,0)</f>
        <v>T2</v>
      </c>
      <c r="G464" s="17" t="str">
        <f aca="false">INDEX({"Dom","Seg","Ter","Qua","Qui","Sex","Sáb"},WEEKDAY(A464))</f>
        <v>Qua</v>
      </c>
      <c r="H464" s="17" t="str">
        <f aca="false">IF(OR(WEEKDAY(A464)=1,WEEKDAY(A464)=7),"Sim","Não")</f>
        <v>Não</v>
      </c>
    </row>
    <row r="465" customFormat="false" ht="15" hidden="false" customHeight="false" outlineLevel="0" collapsed="false">
      <c r="A465" s="21" t="n">
        <v>46121</v>
      </c>
      <c r="B465" s="17" t="n">
        <f aca="false">YEAR(A465)</f>
        <v>2026</v>
      </c>
      <c r="C465" s="17" t="n">
        <f aca="false">MONTH(A465)</f>
        <v>4</v>
      </c>
      <c r="D465" s="17" t="str">
        <f aca="false">INDEX({"Jan","Fev","Mar","Abr","Mai","Jun","Jul","Ago","Set","Out","Nov","Dez"},C465)</f>
        <v>Abr</v>
      </c>
      <c r="E465" s="17" t="str">
        <f aca="false">TEXT(A465,"yyyy-mm")</f>
        <v>2026-04</v>
      </c>
      <c r="F465" s="17" t="str">
        <f aca="false">"T"&amp;ROUNDUP(C465/3,0)</f>
        <v>T2</v>
      </c>
      <c r="G465" s="17" t="str">
        <f aca="false">INDEX({"Dom","Seg","Ter","Qua","Qui","Sex","Sáb"},WEEKDAY(A465))</f>
        <v>Qui</v>
      </c>
      <c r="H465" s="17" t="str">
        <f aca="false">IF(OR(WEEKDAY(A465)=1,WEEKDAY(A465)=7),"Sim","Não")</f>
        <v>Não</v>
      </c>
    </row>
    <row r="466" customFormat="false" ht="15" hidden="false" customHeight="false" outlineLevel="0" collapsed="false">
      <c r="A466" s="21" t="n">
        <v>46122</v>
      </c>
      <c r="B466" s="17" t="n">
        <f aca="false">YEAR(A466)</f>
        <v>2026</v>
      </c>
      <c r="C466" s="17" t="n">
        <f aca="false">MONTH(A466)</f>
        <v>4</v>
      </c>
      <c r="D466" s="17" t="str">
        <f aca="false">INDEX({"Jan","Fev","Mar","Abr","Mai","Jun","Jul","Ago","Set","Out","Nov","Dez"},C466)</f>
        <v>Abr</v>
      </c>
      <c r="E466" s="17" t="str">
        <f aca="false">TEXT(A466,"yyyy-mm")</f>
        <v>2026-04</v>
      </c>
      <c r="F466" s="17" t="str">
        <f aca="false">"T"&amp;ROUNDUP(C466/3,0)</f>
        <v>T2</v>
      </c>
      <c r="G466" s="17" t="str">
        <f aca="false">INDEX({"Dom","Seg","Ter","Qua","Qui","Sex","Sáb"},WEEKDAY(A466))</f>
        <v>Sex</v>
      </c>
      <c r="H466" s="17" t="str">
        <f aca="false">IF(OR(WEEKDAY(A466)=1,WEEKDAY(A466)=7),"Sim","Não")</f>
        <v>Não</v>
      </c>
    </row>
    <row r="467" customFormat="false" ht="15" hidden="false" customHeight="false" outlineLevel="0" collapsed="false">
      <c r="A467" s="21" t="n">
        <v>46123</v>
      </c>
      <c r="B467" s="17" t="n">
        <f aca="false">YEAR(A467)</f>
        <v>2026</v>
      </c>
      <c r="C467" s="17" t="n">
        <f aca="false">MONTH(A467)</f>
        <v>4</v>
      </c>
      <c r="D467" s="17" t="str">
        <f aca="false">INDEX({"Jan","Fev","Mar","Abr","Mai","Jun","Jul","Ago","Set","Out","Nov","Dez"},C467)</f>
        <v>Abr</v>
      </c>
      <c r="E467" s="17" t="str">
        <f aca="false">TEXT(A467,"yyyy-mm")</f>
        <v>2026-04</v>
      </c>
      <c r="F467" s="17" t="str">
        <f aca="false">"T"&amp;ROUNDUP(C467/3,0)</f>
        <v>T2</v>
      </c>
      <c r="G467" s="17" t="str">
        <f aca="false">INDEX({"Dom","Seg","Ter","Qua","Qui","Sex","Sáb"},WEEKDAY(A467))</f>
        <v>Sáb</v>
      </c>
      <c r="H467" s="17" t="str">
        <f aca="false">IF(OR(WEEKDAY(A467)=1,WEEKDAY(A467)=7),"Sim","Não")</f>
        <v>Sim</v>
      </c>
    </row>
    <row r="468" customFormat="false" ht="15" hidden="false" customHeight="false" outlineLevel="0" collapsed="false">
      <c r="A468" s="21" t="n">
        <v>46124</v>
      </c>
      <c r="B468" s="17" t="n">
        <f aca="false">YEAR(A468)</f>
        <v>2026</v>
      </c>
      <c r="C468" s="17" t="n">
        <f aca="false">MONTH(A468)</f>
        <v>4</v>
      </c>
      <c r="D468" s="17" t="str">
        <f aca="false">INDEX({"Jan","Fev","Mar","Abr","Mai","Jun","Jul","Ago","Set","Out","Nov","Dez"},C468)</f>
        <v>Abr</v>
      </c>
      <c r="E468" s="17" t="str">
        <f aca="false">TEXT(A468,"yyyy-mm")</f>
        <v>2026-04</v>
      </c>
      <c r="F468" s="17" t="str">
        <f aca="false">"T"&amp;ROUNDUP(C468/3,0)</f>
        <v>T2</v>
      </c>
      <c r="G468" s="17" t="str">
        <f aca="false">INDEX({"Dom","Seg","Ter","Qua","Qui","Sex","Sáb"},WEEKDAY(A468))</f>
        <v>Dom</v>
      </c>
      <c r="H468" s="17" t="str">
        <f aca="false">IF(OR(WEEKDAY(A468)=1,WEEKDAY(A468)=7),"Sim","Não")</f>
        <v>Sim</v>
      </c>
    </row>
    <row r="469" customFormat="false" ht="15" hidden="false" customHeight="false" outlineLevel="0" collapsed="false">
      <c r="A469" s="21" t="n">
        <v>46125</v>
      </c>
      <c r="B469" s="17" t="n">
        <f aca="false">YEAR(A469)</f>
        <v>2026</v>
      </c>
      <c r="C469" s="17" t="n">
        <f aca="false">MONTH(A469)</f>
        <v>4</v>
      </c>
      <c r="D469" s="17" t="str">
        <f aca="false">INDEX({"Jan","Fev","Mar","Abr","Mai","Jun","Jul","Ago","Set","Out","Nov","Dez"},C469)</f>
        <v>Abr</v>
      </c>
      <c r="E469" s="17" t="str">
        <f aca="false">TEXT(A469,"yyyy-mm")</f>
        <v>2026-04</v>
      </c>
      <c r="F469" s="17" t="str">
        <f aca="false">"T"&amp;ROUNDUP(C469/3,0)</f>
        <v>T2</v>
      </c>
      <c r="G469" s="17" t="str">
        <f aca="false">INDEX({"Dom","Seg","Ter","Qua","Qui","Sex","Sáb"},WEEKDAY(A469))</f>
        <v>Seg</v>
      </c>
      <c r="H469" s="17" t="str">
        <f aca="false">IF(OR(WEEKDAY(A469)=1,WEEKDAY(A469)=7),"Sim","Não")</f>
        <v>Não</v>
      </c>
    </row>
    <row r="470" customFormat="false" ht="15" hidden="false" customHeight="false" outlineLevel="0" collapsed="false">
      <c r="A470" s="21" t="n">
        <v>46126</v>
      </c>
      <c r="B470" s="17" t="n">
        <f aca="false">YEAR(A470)</f>
        <v>2026</v>
      </c>
      <c r="C470" s="17" t="n">
        <f aca="false">MONTH(A470)</f>
        <v>4</v>
      </c>
      <c r="D470" s="17" t="str">
        <f aca="false">INDEX({"Jan","Fev","Mar","Abr","Mai","Jun","Jul","Ago","Set","Out","Nov","Dez"},C470)</f>
        <v>Abr</v>
      </c>
      <c r="E470" s="17" t="str">
        <f aca="false">TEXT(A470,"yyyy-mm")</f>
        <v>2026-04</v>
      </c>
      <c r="F470" s="17" t="str">
        <f aca="false">"T"&amp;ROUNDUP(C470/3,0)</f>
        <v>T2</v>
      </c>
      <c r="G470" s="17" t="str">
        <f aca="false">INDEX({"Dom","Seg","Ter","Qua","Qui","Sex","Sáb"},WEEKDAY(A470))</f>
        <v>Ter</v>
      </c>
      <c r="H470" s="17" t="str">
        <f aca="false">IF(OR(WEEKDAY(A470)=1,WEEKDAY(A470)=7),"Sim","Não")</f>
        <v>Não</v>
      </c>
    </row>
    <row r="471" customFormat="false" ht="15" hidden="false" customHeight="false" outlineLevel="0" collapsed="false">
      <c r="A471" s="21" t="n">
        <v>46127</v>
      </c>
      <c r="B471" s="17" t="n">
        <f aca="false">YEAR(A471)</f>
        <v>2026</v>
      </c>
      <c r="C471" s="17" t="n">
        <f aca="false">MONTH(A471)</f>
        <v>4</v>
      </c>
      <c r="D471" s="17" t="str">
        <f aca="false">INDEX({"Jan","Fev","Mar","Abr","Mai","Jun","Jul","Ago","Set","Out","Nov","Dez"},C471)</f>
        <v>Abr</v>
      </c>
      <c r="E471" s="17" t="str">
        <f aca="false">TEXT(A471,"yyyy-mm")</f>
        <v>2026-04</v>
      </c>
      <c r="F471" s="17" t="str">
        <f aca="false">"T"&amp;ROUNDUP(C471/3,0)</f>
        <v>T2</v>
      </c>
      <c r="G471" s="17" t="str">
        <f aca="false">INDEX({"Dom","Seg","Ter","Qua","Qui","Sex","Sáb"},WEEKDAY(A471))</f>
        <v>Qua</v>
      </c>
      <c r="H471" s="17" t="str">
        <f aca="false">IF(OR(WEEKDAY(A471)=1,WEEKDAY(A471)=7),"Sim","Não")</f>
        <v>Não</v>
      </c>
    </row>
    <row r="472" customFormat="false" ht="15" hidden="false" customHeight="false" outlineLevel="0" collapsed="false">
      <c r="A472" s="21" t="n">
        <v>46128</v>
      </c>
      <c r="B472" s="17" t="n">
        <f aca="false">YEAR(A472)</f>
        <v>2026</v>
      </c>
      <c r="C472" s="17" t="n">
        <f aca="false">MONTH(A472)</f>
        <v>4</v>
      </c>
      <c r="D472" s="17" t="str">
        <f aca="false">INDEX({"Jan","Fev","Mar","Abr","Mai","Jun","Jul","Ago","Set","Out","Nov","Dez"},C472)</f>
        <v>Abr</v>
      </c>
      <c r="E472" s="17" t="str">
        <f aca="false">TEXT(A472,"yyyy-mm")</f>
        <v>2026-04</v>
      </c>
      <c r="F472" s="17" t="str">
        <f aca="false">"T"&amp;ROUNDUP(C472/3,0)</f>
        <v>T2</v>
      </c>
      <c r="G472" s="17" t="str">
        <f aca="false">INDEX({"Dom","Seg","Ter","Qua","Qui","Sex","Sáb"},WEEKDAY(A472))</f>
        <v>Qui</v>
      </c>
      <c r="H472" s="17" t="str">
        <f aca="false">IF(OR(WEEKDAY(A472)=1,WEEKDAY(A472)=7),"Sim","Não")</f>
        <v>Não</v>
      </c>
    </row>
    <row r="473" customFormat="false" ht="15" hidden="false" customHeight="false" outlineLevel="0" collapsed="false">
      <c r="A473" s="21" t="n">
        <v>46129</v>
      </c>
      <c r="B473" s="17" t="n">
        <f aca="false">YEAR(A473)</f>
        <v>2026</v>
      </c>
      <c r="C473" s="17" t="n">
        <f aca="false">MONTH(A473)</f>
        <v>4</v>
      </c>
      <c r="D473" s="17" t="str">
        <f aca="false">INDEX({"Jan","Fev","Mar","Abr","Mai","Jun","Jul","Ago","Set","Out","Nov","Dez"},C473)</f>
        <v>Abr</v>
      </c>
      <c r="E473" s="17" t="str">
        <f aca="false">TEXT(A473,"yyyy-mm")</f>
        <v>2026-04</v>
      </c>
      <c r="F473" s="17" t="str">
        <f aca="false">"T"&amp;ROUNDUP(C473/3,0)</f>
        <v>T2</v>
      </c>
      <c r="G473" s="17" t="str">
        <f aca="false">INDEX({"Dom","Seg","Ter","Qua","Qui","Sex","Sáb"},WEEKDAY(A473))</f>
        <v>Sex</v>
      </c>
      <c r="H473" s="17" t="str">
        <f aca="false">IF(OR(WEEKDAY(A473)=1,WEEKDAY(A473)=7),"Sim","Não")</f>
        <v>Não</v>
      </c>
    </row>
    <row r="474" customFormat="false" ht="15" hidden="false" customHeight="false" outlineLevel="0" collapsed="false">
      <c r="A474" s="21" t="n">
        <v>46130</v>
      </c>
      <c r="B474" s="17" t="n">
        <f aca="false">YEAR(A474)</f>
        <v>2026</v>
      </c>
      <c r="C474" s="17" t="n">
        <f aca="false">MONTH(A474)</f>
        <v>4</v>
      </c>
      <c r="D474" s="17" t="str">
        <f aca="false">INDEX({"Jan","Fev","Mar","Abr","Mai","Jun","Jul","Ago","Set","Out","Nov","Dez"},C474)</f>
        <v>Abr</v>
      </c>
      <c r="E474" s="17" t="str">
        <f aca="false">TEXT(A474,"yyyy-mm")</f>
        <v>2026-04</v>
      </c>
      <c r="F474" s="17" t="str">
        <f aca="false">"T"&amp;ROUNDUP(C474/3,0)</f>
        <v>T2</v>
      </c>
      <c r="G474" s="17" t="str">
        <f aca="false">INDEX({"Dom","Seg","Ter","Qua","Qui","Sex","Sáb"},WEEKDAY(A474))</f>
        <v>Sáb</v>
      </c>
      <c r="H474" s="17" t="str">
        <f aca="false">IF(OR(WEEKDAY(A474)=1,WEEKDAY(A474)=7),"Sim","Não")</f>
        <v>Sim</v>
      </c>
    </row>
    <row r="475" customFormat="false" ht="15" hidden="false" customHeight="false" outlineLevel="0" collapsed="false">
      <c r="A475" s="21" t="n">
        <v>46131</v>
      </c>
      <c r="B475" s="17" t="n">
        <f aca="false">YEAR(A475)</f>
        <v>2026</v>
      </c>
      <c r="C475" s="17" t="n">
        <f aca="false">MONTH(A475)</f>
        <v>4</v>
      </c>
      <c r="D475" s="17" t="str">
        <f aca="false">INDEX({"Jan","Fev","Mar","Abr","Mai","Jun","Jul","Ago","Set","Out","Nov","Dez"},C475)</f>
        <v>Abr</v>
      </c>
      <c r="E475" s="17" t="str">
        <f aca="false">TEXT(A475,"yyyy-mm")</f>
        <v>2026-04</v>
      </c>
      <c r="F475" s="17" t="str">
        <f aca="false">"T"&amp;ROUNDUP(C475/3,0)</f>
        <v>T2</v>
      </c>
      <c r="G475" s="17" t="str">
        <f aca="false">INDEX({"Dom","Seg","Ter","Qua","Qui","Sex","Sáb"},WEEKDAY(A475))</f>
        <v>Dom</v>
      </c>
      <c r="H475" s="17" t="str">
        <f aca="false">IF(OR(WEEKDAY(A475)=1,WEEKDAY(A475)=7),"Sim","Não")</f>
        <v>Sim</v>
      </c>
    </row>
    <row r="476" customFormat="false" ht="15" hidden="false" customHeight="false" outlineLevel="0" collapsed="false">
      <c r="A476" s="21" t="n">
        <v>46132</v>
      </c>
      <c r="B476" s="17" t="n">
        <f aca="false">YEAR(A476)</f>
        <v>2026</v>
      </c>
      <c r="C476" s="17" t="n">
        <f aca="false">MONTH(A476)</f>
        <v>4</v>
      </c>
      <c r="D476" s="17" t="str">
        <f aca="false">INDEX({"Jan","Fev","Mar","Abr","Mai","Jun","Jul","Ago","Set","Out","Nov","Dez"},C476)</f>
        <v>Abr</v>
      </c>
      <c r="E476" s="17" t="str">
        <f aca="false">TEXT(A476,"yyyy-mm")</f>
        <v>2026-04</v>
      </c>
      <c r="F476" s="17" t="str">
        <f aca="false">"T"&amp;ROUNDUP(C476/3,0)</f>
        <v>T2</v>
      </c>
      <c r="G476" s="17" t="str">
        <f aca="false">INDEX({"Dom","Seg","Ter","Qua","Qui","Sex","Sáb"},WEEKDAY(A476))</f>
        <v>Seg</v>
      </c>
      <c r="H476" s="17" t="str">
        <f aca="false">IF(OR(WEEKDAY(A476)=1,WEEKDAY(A476)=7),"Sim","Não")</f>
        <v>Não</v>
      </c>
    </row>
    <row r="477" customFormat="false" ht="15" hidden="false" customHeight="false" outlineLevel="0" collapsed="false">
      <c r="A477" s="21" t="n">
        <v>46133</v>
      </c>
      <c r="B477" s="17" t="n">
        <f aca="false">YEAR(A477)</f>
        <v>2026</v>
      </c>
      <c r="C477" s="17" t="n">
        <f aca="false">MONTH(A477)</f>
        <v>4</v>
      </c>
      <c r="D477" s="17" t="str">
        <f aca="false">INDEX({"Jan","Fev","Mar","Abr","Mai","Jun","Jul","Ago","Set","Out","Nov","Dez"},C477)</f>
        <v>Abr</v>
      </c>
      <c r="E477" s="17" t="str">
        <f aca="false">TEXT(A477,"yyyy-mm")</f>
        <v>2026-04</v>
      </c>
      <c r="F477" s="17" t="str">
        <f aca="false">"T"&amp;ROUNDUP(C477/3,0)</f>
        <v>T2</v>
      </c>
      <c r="G477" s="17" t="str">
        <f aca="false">INDEX({"Dom","Seg","Ter","Qua","Qui","Sex","Sáb"},WEEKDAY(A477))</f>
        <v>Ter</v>
      </c>
      <c r="H477" s="17" t="str">
        <f aca="false">IF(OR(WEEKDAY(A477)=1,WEEKDAY(A477)=7),"Sim","Não")</f>
        <v>Não</v>
      </c>
    </row>
    <row r="478" customFormat="false" ht="15" hidden="false" customHeight="false" outlineLevel="0" collapsed="false">
      <c r="A478" s="21" t="n">
        <v>46134</v>
      </c>
      <c r="B478" s="17" t="n">
        <f aca="false">YEAR(A478)</f>
        <v>2026</v>
      </c>
      <c r="C478" s="17" t="n">
        <f aca="false">MONTH(A478)</f>
        <v>4</v>
      </c>
      <c r="D478" s="17" t="str">
        <f aca="false">INDEX({"Jan","Fev","Mar","Abr","Mai","Jun","Jul","Ago","Set","Out","Nov","Dez"},C478)</f>
        <v>Abr</v>
      </c>
      <c r="E478" s="17" t="str">
        <f aca="false">TEXT(A478,"yyyy-mm")</f>
        <v>2026-04</v>
      </c>
      <c r="F478" s="17" t="str">
        <f aca="false">"T"&amp;ROUNDUP(C478/3,0)</f>
        <v>T2</v>
      </c>
      <c r="G478" s="17" t="str">
        <f aca="false">INDEX({"Dom","Seg","Ter","Qua","Qui","Sex","Sáb"},WEEKDAY(A478))</f>
        <v>Qua</v>
      </c>
      <c r="H478" s="17" t="str">
        <f aca="false">IF(OR(WEEKDAY(A478)=1,WEEKDAY(A478)=7),"Sim","Não")</f>
        <v>Não</v>
      </c>
    </row>
    <row r="479" customFormat="false" ht="15" hidden="false" customHeight="false" outlineLevel="0" collapsed="false">
      <c r="A479" s="21" t="n">
        <v>46135</v>
      </c>
      <c r="B479" s="17" t="n">
        <f aca="false">YEAR(A479)</f>
        <v>2026</v>
      </c>
      <c r="C479" s="17" t="n">
        <f aca="false">MONTH(A479)</f>
        <v>4</v>
      </c>
      <c r="D479" s="17" t="str">
        <f aca="false">INDEX({"Jan","Fev","Mar","Abr","Mai","Jun","Jul","Ago","Set","Out","Nov","Dez"},C479)</f>
        <v>Abr</v>
      </c>
      <c r="E479" s="17" t="str">
        <f aca="false">TEXT(A479,"yyyy-mm")</f>
        <v>2026-04</v>
      </c>
      <c r="F479" s="17" t="str">
        <f aca="false">"T"&amp;ROUNDUP(C479/3,0)</f>
        <v>T2</v>
      </c>
      <c r="G479" s="17" t="str">
        <f aca="false">INDEX({"Dom","Seg","Ter","Qua","Qui","Sex","Sáb"},WEEKDAY(A479))</f>
        <v>Qui</v>
      </c>
      <c r="H479" s="17" t="str">
        <f aca="false">IF(OR(WEEKDAY(A479)=1,WEEKDAY(A479)=7),"Sim","Não")</f>
        <v>Não</v>
      </c>
    </row>
    <row r="480" customFormat="false" ht="15" hidden="false" customHeight="false" outlineLevel="0" collapsed="false">
      <c r="A480" s="21" t="n">
        <v>46136</v>
      </c>
      <c r="B480" s="17" t="n">
        <f aca="false">YEAR(A480)</f>
        <v>2026</v>
      </c>
      <c r="C480" s="17" t="n">
        <f aca="false">MONTH(A480)</f>
        <v>4</v>
      </c>
      <c r="D480" s="17" t="str">
        <f aca="false">INDEX({"Jan","Fev","Mar","Abr","Mai","Jun","Jul","Ago","Set","Out","Nov","Dez"},C480)</f>
        <v>Abr</v>
      </c>
      <c r="E480" s="17" t="str">
        <f aca="false">TEXT(A480,"yyyy-mm")</f>
        <v>2026-04</v>
      </c>
      <c r="F480" s="17" t="str">
        <f aca="false">"T"&amp;ROUNDUP(C480/3,0)</f>
        <v>T2</v>
      </c>
      <c r="G480" s="17" t="str">
        <f aca="false">INDEX({"Dom","Seg","Ter","Qua","Qui","Sex","Sáb"},WEEKDAY(A480))</f>
        <v>Sex</v>
      </c>
      <c r="H480" s="17" t="str">
        <f aca="false">IF(OR(WEEKDAY(A480)=1,WEEKDAY(A480)=7),"Sim","Não")</f>
        <v>Não</v>
      </c>
    </row>
    <row r="481" customFormat="false" ht="15" hidden="false" customHeight="false" outlineLevel="0" collapsed="false">
      <c r="A481" s="21" t="n">
        <v>46137</v>
      </c>
      <c r="B481" s="17" t="n">
        <f aca="false">YEAR(A481)</f>
        <v>2026</v>
      </c>
      <c r="C481" s="17" t="n">
        <f aca="false">MONTH(A481)</f>
        <v>4</v>
      </c>
      <c r="D481" s="17" t="str">
        <f aca="false">INDEX({"Jan","Fev","Mar","Abr","Mai","Jun","Jul","Ago","Set","Out","Nov","Dez"},C481)</f>
        <v>Abr</v>
      </c>
      <c r="E481" s="17" t="str">
        <f aca="false">TEXT(A481,"yyyy-mm")</f>
        <v>2026-04</v>
      </c>
      <c r="F481" s="17" t="str">
        <f aca="false">"T"&amp;ROUNDUP(C481/3,0)</f>
        <v>T2</v>
      </c>
      <c r="G481" s="17" t="str">
        <f aca="false">INDEX({"Dom","Seg","Ter","Qua","Qui","Sex","Sáb"},WEEKDAY(A481))</f>
        <v>Sáb</v>
      </c>
      <c r="H481" s="17" t="str">
        <f aca="false">IF(OR(WEEKDAY(A481)=1,WEEKDAY(A481)=7),"Sim","Não")</f>
        <v>Sim</v>
      </c>
    </row>
    <row r="482" customFormat="false" ht="15" hidden="false" customHeight="false" outlineLevel="0" collapsed="false">
      <c r="A482" s="21" t="n">
        <v>46138</v>
      </c>
      <c r="B482" s="17" t="n">
        <f aca="false">YEAR(A482)</f>
        <v>2026</v>
      </c>
      <c r="C482" s="17" t="n">
        <f aca="false">MONTH(A482)</f>
        <v>4</v>
      </c>
      <c r="D482" s="17" t="str">
        <f aca="false">INDEX({"Jan","Fev","Mar","Abr","Mai","Jun","Jul","Ago","Set","Out","Nov","Dez"},C482)</f>
        <v>Abr</v>
      </c>
      <c r="E482" s="17" t="str">
        <f aca="false">TEXT(A482,"yyyy-mm")</f>
        <v>2026-04</v>
      </c>
      <c r="F482" s="17" t="str">
        <f aca="false">"T"&amp;ROUNDUP(C482/3,0)</f>
        <v>T2</v>
      </c>
      <c r="G482" s="17" t="str">
        <f aca="false">INDEX({"Dom","Seg","Ter","Qua","Qui","Sex","Sáb"},WEEKDAY(A482))</f>
        <v>Dom</v>
      </c>
      <c r="H482" s="17" t="str">
        <f aca="false">IF(OR(WEEKDAY(A482)=1,WEEKDAY(A482)=7),"Sim","Não")</f>
        <v>Sim</v>
      </c>
    </row>
    <row r="483" customFormat="false" ht="15" hidden="false" customHeight="false" outlineLevel="0" collapsed="false">
      <c r="A483" s="21" t="n">
        <v>46139</v>
      </c>
      <c r="B483" s="17" t="n">
        <f aca="false">YEAR(A483)</f>
        <v>2026</v>
      </c>
      <c r="C483" s="17" t="n">
        <f aca="false">MONTH(A483)</f>
        <v>4</v>
      </c>
      <c r="D483" s="17" t="str">
        <f aca="false">INDEX({"Jan","Fev","Mar","Abr","Mai","Jun","Jul","Ago","Set","Out","Nov","Dez"},C483)</f>
        <v>Abr</v>
      </c>
      <c r="E483" s="17" t="str">
        <f aca="false">TEXT(A483,"yyyy-mm")</f>
        <v>2026-04</v>
      </c>
      <c r="F483" s="17" t="str">
        <f aca="false">"T"&amp;ROUNDUP(C483/3,0)</f>
        <v>T2</v>
      </c>
      <c r="G483" s="17" t="str">
        <f aca="false">INDEX({"Dom","Seg","Ter","Qua","Qui","Sex","Sáb"},WEEKDAY(A483))</f>
        <v>Seg</v>
      </c>
      <c r="H483" s="17" t="str">
        <f aca="false">IF(OR(WEEKDAY(A483)=1,WEEKDAY(A483)=7),"Sim","Não")</f>
        <v>Não</v>
      </c>
    </row>
    <row r="484" customFormat="false" ht="15" hidden="false" customHeight="false" outlineLevel="0" collapsed="false">
      <c r="A484" s="21" t="n">
        <v>46140</v>
      </c>
      <c r="B484" s="17" t="n">
        <f aca="false">YEAR(A484)</f>
        <v>2026</v>
      </c>
      <c r="C484" s="17" t="n">
        <f aca="false">MONTH(A484)</f>
        <v>4</v>
      </c>
      <c r="D484" s="17" t="str">
        <f aca="false">INDEX({"Jan","Fev","Mar","Abr","Mai","Jun","Jul","Ago","Set","Out","Nov","Dez"},C484)</f>
        <v>Abr</v>
      </c>
      <c r="E484" s="17" t="str">
        <f aca="false">TEXT(A484,"yyyy-mm")</f>
        <v>2026-04</v>
      </c>
      <c r="F484" s="17" t="str">
        <f aca="false">"T"&amp;ROUNDUP(C484/3,0)</f>
        <v>T2</v>
      </c>
      <c r="G484" s="17" t="str">
        <f aca="false">INDEX({"Dom","Seg","Ter","Qua","Qui","Sex","Sáb"},WEEKDAY(A484))</f>
        <v>Ter</v>
      </c>
      <c r="H484" s="17" t="str">
        <f aca="false">IF(OR(WEEKDAY(A484)=1,WEEKDAY(A484)=7),"Sim","Não")</f>
        <v>Não</v>
      </c>
    </row>
    <row r="485" customFormat="false" ht="15" hidden="false" customHeight="false" outlineLevel="0" collapsed="false">
      <c r="A485" s="21" t="n">
        <v>46141</v>
      </c>
      <c r="B485" s="17" t="n">
        <f aca="false">YEAR(A485)</f>
        <v>2026</v>
      </c>
      <c r="C485" s="17" t="n">
        <f aca="false">MONTH(A485)</f>
        <v>4</v>
      </c>
      <c r="D485" s="17" t="str">
        <f aca="false">INDEX({"Jan","Fev","Mar","Abr","Mai","Jun","Jul","Ago","Set","Out","Nov","Dez"},C485)</f>
        <v>Abr</v>
      </c>
      <c r="E485" s="17" t="str">
        <f aca="false">TEXT(A485,"yyyy-mm")</f>
        <v>2026-04</v>
      </c>
      <c r="F485" s="17" t="str">
        <f aca="false">"T"&amp;ROUNDUP(C485/3,0)</f>
        <v>T2</v>
      </c>
      <c r="G485" s="17" t="str">
        <f aca="false">INDEX({"Dom","Seg","Ter","Qua","Qui","Sex","Sáb"},WEEKDAY(A485))</f>
        <v>Qua</v>
      </c>
      <c r="H485" s="17" t="str">
        <f aca="false">IF(OR(WEEKDAY(A485)=1,WEEKDAY(A485)=7),"Sim","Não")</f>
        <v>Não</v>
      </c>
    </row>
    <row r="486" customFormat="false" ht="15" hidden="false" customHeight="false" outlineLevel="0" collapsed="false">
      <c r="A486" s="21" t="n">
        <v>46142</v>
      </c>
      <c r="B486" s="17" t="n">
        <f aca="false">YEAR(A486)</f>
        <v>2026</v>
      </c>
      <c r="C486" s="17" t="n">
        <f aca="false">MONTH(A486)</f>
        <v>4</v>
      </c>
      <c r="D486" s="17" t="str">
        <f aca="false">INDEX({"Jan","Fev","Mar","Abr","Mai","Jun","Jul","Ago","Set","Out","Nov","Dez"},C486)</f>
        <v>Abr</v>
      </c>
      <c r="E486" s="17" t="str">
        <f aca="false">TEXT(A486,"yyyy-mm")</f>
        <v>2026-04</v>
      </c>
      <c r="F486" s="17" t="str">
        <f aca="false">"T"&amp;ROUNDUP(C486/3,0)</f>
        <v>T2</v>
      </c>
      <c r="G486" s="17" t="str">
        <f aca="false">INDEX({"Dom","Seg","Ter","Qua","Qui","Sex","Sáb"},WEEKDAY(A486))</f>
        <v>Qui</v>
      </c>
      <c r="H486" s="17" t="str">
        <f aca="false">IF(OR(WEEKDAY(A486)=1,WEEKDAY(A486)=7),"Sim","Não")</f>
        <v>Não</v>
      </c>
    </row>
    <row r="487" customFormat="false" ht="15" hidden="false" customHeight="false" outlineLevel="0" collapsed="false">
      <c r="A487" s="21" t="n">
        <v>46143</v>
      </c>
      <c r="B487" s="17" t="n">
        <f aca="false">YEAR(A487)</f>
        <v>2026</v>
      </c>
      <c r="C487" s="17" t="n">
        <f aca="false">MONTH(A487)</f>
        <v>5</v>
      </c>
      <c r="D487" s="17" t="str">
        <f aca="false">INDEX({"Jan","Fev","Mar","Abr","Mai","Jun","Jul","Ago","Set","Out","Nov","Dez"},C487)</f>
        <v>Mai</v>
      </c>
      <c r="E487" s="17" t="str">
        <f aca="false">TEXT(A487,"yyyy-mm")</f>
        <v>2026-05</v>
      </c>
      <c r="F487" s="17" t="str">
        <f aca="false">"T"&amp;ROUNDUP(C487/3,0)</f>
        <v>T2</v>
      </c>
      <c r="G487" s="17" t="str">
        <f aca="false">INDEX({"Dom","Seg","Ter","Qua","Qui","Sex","Sáb"},WEEKDAY(A487))</f>
        <v>Sex</v>
      </c>
      <c r="H487" s="17" t="str">
        <f aca="false">IF(OR(WEEKDAY(A487)=1,WEEKDAY(A487)=7),"Sim","Não")</f>
        <v>Não</v>
      </c>
    </row>
    <row r="488" customFormat="false" ht="15" hidden="false" customHeight="false" outlineLevel="0" collapsed="false">
      <c r="A488" s="21" t="n">
        <v>46144</v>
      </c>
      <c r="B488" s="17" t="n">
        <f aca="false">YEAR(A488)</f>
        <v>2026</v>
      </c>
      <c r="C488" s="17" t="n">
        <f aca="false">MONTH(A488)</f>
        <v>5</v>
      </c>
      <c r="D488" s="17" t="str">
        <f aca="false">INDEX({"Jan","Fev","Mar","Abr","Mai","Jun","Jul","Ago","Set","Out","Nov","Dez"},C488)</f>
        <v>Mai</v>
      </c>
      <c r="E488" s="17" t="str">
        <f aca="false">TEXT(A488,"yyyy-mm")</f>
        <v>2026-05</v>
      </c>
      <c r="F488" s="17" t="str">
        <f aca="false">"T"&amp;ROUNDUP(C488/3,0)</f>
        <v>T2</v>
      </c>
      <c r="G488" s="17" t="str">
        <f aca="false">INDEX({"Dom","Seg","Ter","Qua","Qui","Sex","Sáb"},WEEKDAY(A488))</f>
        <v>Sáb</v>
      </c>
      <c r="H488" s="17" t="str">
        <f aca="false">IF(OR(WEEKDAY(A488)=1,WEEKDAY(A488)=7),"Sim","Não")</f>
        <v>Sim</v>
      </c>
    </row>
    <row r="489" customFormat="false" ht="15" hidden="false" customHeight="false" outlineLevel="0" collapsed="false">
      <c r="A489" s="21" t="n">
        <v>46145</v>
      </c>
      <c r="B489" s="17" t="n">
        <f aca="false">YEAR(A489)</f>
        <v>2026</v>
      </c>
      <c r="C489" s="17" t="n">
        <f aca="false">MONTH(A489)</f>
        <v>5</v>
      </c>
      <c r="D489" s="17" t="str">
        <f aca="false">INDEX({"Jan","Fev","Mar","Abr","Mai","Jun","Jul","Ago","Set","Out","Nov","Dez"},C489)</f>
        <v>Mai</v>
      </c>
      <c r="E489" s="17" t="str">
        <f aca="false">TEXT(A489,"yyyy-mm")</f>
        <v>2026-05</v>
      </c>
      <c r="F489" s="17" t="str">
        <f aca="false">"T"&amp;ROUNDUP(C489/3,0)</f>
        <v>T2</v>
      </c>
      <c r="G489" s="17" t="str">
        <f aca="false">INDEX({"Dom","Seg","Ter","Qua","Qui","Sex","Sáb"},WEEKDAY(A489))</f>
        <v>Dom</v>
      </c>
      <c r="H489" s="17" t="str">
        <f aca="false">IF(OR(WEEKDAY(A489)=1,WEEKDAY(A489)=7),"Sim","Não")</f>
        <v>Sim</v>
      </c>
    </row>
    <row r="490" customFormat="false" ht="15" hidden="false" customHeight="false" outlineLevel="0" collapsed="false">
      <c r="A490" s="21" t="n">
        <v>46146</v>
      </c>
      <c r="B490" s="17" t="n">
        <f aca="false">YEAR(A490)</f>
        <v>2026</v>
      </c>
      <c r="C490" s="17" t="n">
        <f aca="false">MONTH(A490)</f>
        <v>5</v>
      </c>
      <c r="D490" s="17" t="str">
        <f aca="false">INDEX({"Jan","Fev","Mar","Abr","Mai","Jun","Jul","Ago","Set","Out","Nov","Dez"},C490)</f>
        <v>Mai</v>
      </c>
      <c r="E490" s="17" t="str">
        <f aca="false">TEXT(A490,"yyyy-mm")</f>
        <v>2026-05</v>
      </c>
      <c r="F490" s="17" t="str">
        <f aca="false">"T"&amp;ROUNDUP(C490/3,0)</f>
        <v>T2</v>
      </c>
      <c r="G490" s="17" t="str">
        <f aca="false">INDEX({"Dom","Seg","Ter","Qua","Qui","Sex","Sáb"},WEEKDAY(A490))</f>
        <v>Seg</v>
      </c>
      <c r="H490" s="17" t="str">
        <f aca="false">IF(OR(WEEKDAY(A490)=1,WEEKDAY(A490)=7),"Sim","Não")</f>
        <v>Não</v>
      </c>
    </row>
    <row r="491" customFormat="false" ht="15" hidden="false" customHeight="false" outlineLevel="0" collapsed="false">
      <c r="A491" s="21" t="n">
        <v>46147</v>
      </c>
      <c r="B491" s="17" t="n">
        <f aca="false">YEAR(A491)</f>
        <v>2026</v>
      </c>
      <c r="C491" s="17" t="n">
        <f aca="false">MONTH(A491)</f>
        <v>5</v>
      </c>
      <c r="D491" s="17" t="str">
        <f aca="false">INDEX({"Jan","Fev","Mar","Abr","Mai","Jun","Jul","Ago","Set","Out","Nov","Dez"},C491)</f>
        <v>Mai</v>
      </c>
      <c r="E491" s="17" t="str">
        <f aca="false">TEXT(A491,"yyyy-mm")</f>
        <v>2026-05</v>
      </c>
      <c r="F491" s="17" t="str">
        <f aca="false">"T"&amp;ROUNDUP(C491/3,0)</f>
        <v>T2</v>
      </c>
      <c r="G491" s="17" t="str">
        <f aca="false">INDEX({"Dom","Seg","Ter","Qua","Qui","Sex","Sáb"},WEEKDAY(A491))</f>
        <v>Ter</v>
      </c>
      <c r="H491" s="17" t="str">
        <f aca="false">IF(OR(WEEKDAY(A491)=1,WEEKDAY(A491)=7),"Sim","Não")</f>
        <v>Não</v>
      </c>
    </row>
    <row r="492" customFormat="false" ht="15" hidden="false" customHeight="false" outlineLevel="0" collapsed="false">
      <c r="A492" s="21" t="n">
        <v>46148</v>
      </c>
      <c r="B492" s="17" t="n">
        <f aca="false">YEAR(A492)</f>
        <v>2026</v>
      </c>
      <c r="C492" s="17" t="n">
        <f aca="false">MONTH(A492)</f>
        <v>5</v>
      </c>
      <c r="D492" s="17" t="str">
        <f aca="false">INDEX({"Jan","Fev","Mar","Abr","Mai","Jun","Jul","Ago","Set","Out","Nov","Dez"},C492)</f>
        <v>Mai</v>
      </c>
      <c r="E492" s="17" t="str">
        <f aca="false">TEXT(A492,"yyyy-mm")</f>
        <v>2026-05</v>
      </c>
      <c r="F492" s="17" t="str">
        <f aca="false">"T"&amp;ROUNDUP(C492/3,0)</f>
        <v>T2</v>
      </c>
      <c r="G492" s="17" t="str">
        <f aca="false">INDEX({"Dom","Seg","Ter","Qua","Qui","Sex","Sáb"},WEEKDAY(A492))</f>
        <v>Qua</v>
      </c>
      <c r="H492" s="17" t="str">
        <f aca="false">IF(OR(WEEKDAY(A492)=1,WEEKDAY(A492)=7),"Sim","Não")</f>
        <v>Não</v>
      </c>
    </row>
    <row r="493" customFormat="false" ht="15" hidden="false" customHeight="false" outlineLevel="0" collapsed="false">
      <c r="A493" s="21" t="n">
        <v>46149</v>
      </c>
      <c r="B493" s="17" t="n">
        <f aca="false">YEAR(A493)</f>
        <v>2026</v>
      </c>
      <c r="C493" s="17" t="n">
        <f aca="false">MONTH(A493)</f>
        <v>5</v>
      </c>
      <c r="D493" s="17" t="str">
        <f aca="false">INDEX({"Jan","Fev","Mar","Abr","Mai","Jun","Jul","Ago","Set","Out","Nov","Dez"},C493)</f>
        <v>Mai</v>
      </c>
      <c r="E493" s="17" t="str">
        <f aca="false">TEXT(A493,"yyyy-mm")</f>
        <v>2026-05</v>
      </c>
      <c r="F493" s="17" t="str">
        <f aca="false">"T"&amp;ROUNDUP(C493/3,0)</f>
        <v>T2</v>
      </c>
      <c r="G493" s="17" t="str">
        <f aca="false">INDEX({"Dom","Seg","Ter","Qua","Qui","Sex","Sáb"},WEEKDAY(A493))</f>
        <v>Qui</v>
      </c>
      <c r="H493" s="17" t="str">
        <f aca="false">IF(OR(WEEKDAY(A493)=1,WEEKDAY(A493)=7),"Sim","Não")</f>
        <v>Não</v>
      </c>
    </row>
    <row r="494" customFormat="false" ht="15" hidden="false" customHeight="false" outlineLevel="0" collapsed="false">
      <c r="A494" s="21" t="n">
        <v>46150</v>
      </c>
      <c r="B494" s="17" t="n">
        <f aca="false">YEAR(A494)</f>
        <v>2026</v>
      </c>
      <c r="C494" s="17" t="n">
        <f aca="false">MONTH(A494)</f>
        <v>5</v>
      </c>
      <c r="D494" s="17" t="str">
        <f aca="false">INDEX({"Jan","Fev","Mar","Abr","Mai","Jun","Jul","Ago","Set","Out","Nov","Dez"},C494)</f>
        <v>Mai</v>
      </c>
      <c r="E494" s="17" t="str">
        <f aca="false">TEXT(A494,"yyyy-mm")</f>
        <v>2026-05</v>
      </c>
      <c r="F494" s="17" t="str">
        <f aca="false">"T"&amp;ROUNDUP(C494/3,0)</f>
        <v>T2</v>
      </c>
      <c r="G494" s="17" t="str">
        <f aca="false">INDEX({"Dom","Seg","Ter","Qua","Qui","Sex","Sáb"},WEEKDAY(A494))</f>
        <v>Sex</v>
      </c>
      <c r="H494" s="17" t="str">
        <f aca="false">IF(OR(WEEKDAY(A494)=1,WEEKDAY(A494)=7),"Sim","Não")</f>
        <v>Não</v>
      </c>
    </row>
    <row r="495" customFormat="false" ht="15" hidden="false" customHeight="false" outlineLevel="0" collapsed="false">
      <c r="A495" s="21" t="n">
        <v>46151</v>
      </c>
      <c r="B495" s="17" t="n">
        <f aca="false">YEAR(A495)</f>
        <v>2026</v>
      </c>
      <c r="C495" s="17" t="n">
        <f aca="false">MONTH(A495)</f>
        <v>5</v>
      </c>
      <c r="D495" s="17" t="str">
        <f aca="false">INDEX({"Jan","Fev","Mar","Abr","Mai","Jun","Jul","Ago","Set","Out","Nov","Dez"},C495)</f>
        <v>Mai</v>
      </c>
      <c r="E495" s="17" t="str">
        <f aca="false">TEXT(A495,"yyyy-mm")</f>
        <v>2026-05</v>
      </c>
      <c r="F495" s="17" t="str">
        <f aca="false">"T"&amp;ROUNDUP(C495/3,0)</f>
        <v>T2</v>
      </c>
      <c r="G495" s="17" t="str">
        <f aca="false">INDEX({"Dom","Seg","Ter","Qua","Qui","Sex","Sáb"},WEEKDAY(A495))</f>
        <v>Sáb</v>
      </c>
      <c r="H495" s="17" t="str">
        <f aca="false">IF(OR(WEEKDAY(A495)=1,WEEKDAY(A495)=7),"Sim","Não")</f>
        <v>Sim</v>
      </c>
    </row>
    <row r="496" customFormat="false" ht="15" hidden="false" customHeight="false" outlineLevel="0" collapsed="false">
      <c r="A496" s="21" t="n">
        <v>46152</v>
      </c>
      <c r="B496" s="17" t="n">
        <f aca="false">YEAR(A496)</f>
        <v>2026</v>
      </c>
      <c r="C496" s="17" t="n">
        <f aca="false">MONTH(A496)</f>
        <v>5</v>
      </c>
      <c r="D496" s="17" t="str">
        <f aca="false">INDEX({"Jan","Fev","Mar","Abr","Mai","Jun","Jul","Ago","Set","Out","Nov","Dez"},C496)</f>
        <v>Mai</v>
      </c>
      <c r="E496" s="17" t="str">
        <f aca="false">TEXT(A496,"yyyy-mm")</f>
        <v>2026-05</v>
      </c>
      <c r="F496" s="17" t="str">
        <f aca="false">"T"&amp;ROUNDUP(C496/3,0)</f>
        <v>T2</v>
      </c>
      <c r="G496" s="17" t="str">
        <f aca="false">INDEX({"Dom","Seg","Ter","Qua","Qui","Sex","Sáb"},WEEKDAY(A496))</f>
        <v>Dom</v>
      </c>
      <c r="H496" s="17" t="str">
        <f aca="false">IF(OR(WEEKDAY(A496)=1,WEEKDAY(A496)=7),"Sim","Não")</f>
        <v>Sim</v>
      </c>
    </row>
    <row r="497" customFormat="false" ht="15" hidden="false" customHeight="false" outlineLevel="0" collapsed="false">
      <c r="A497" s="21" t="n">
        <v>46153</v>
      </c>
      <c r="B497" s="17" t="n">
        <f aca="false">YEAR(A497)</f>
        <v>2026</v>
      </c>
      <c r="C497" s="17" t="n">
        <f aca="false">MONTH(A497)</f>
        <v>5</v>
      </c>
      <c r="D497" s="17" t="str">
        <f aca="false">INDEX({"Jan","Fev","Mar","Abr","Mai","Jun","Jul","Ago","Set","Out","Nov","Dez"},C497)</f>
        <v>Mai</v>
      </c>
      <c r="E497" s="17" t="str">
        <f aca="false">TEXT(A497,"yyyy-mm")</f>
        <v>2026-05</v>
      </c>
      <c r="F497" s="17" t="str">
        <f aca="false">"T"&amp;ROUNDUP(C497/3,0)</f>
        <v>T2</v>
      </c>
      <c r="G497" s="17" t="str">
        <f aca="false">INDEX({"Dom","Seg","Ter","Qua","Qui","Sex","Sáb"},WEEKDAY(A497))</f>
        <v>Seg</v>
      </c>
      <c r="H497" s="17" t="str">
        <f aca="false">IF(OR(WEEKDAY(A497)=1,WEEKDAY(A497)=7),"Sim","Não")</f>
        <v>Não</v>
      </c>
    </row>
    <row r="498" customFormat="false" ht="15" hidden="false" customHeight="false" outlineLevel="0" collapsed="false">
      <c r="A498" s="21" t="n">
        <v>46154</v>
      </c>
      <c r="B498" s="17" t="n">
        <f aca="false">YEAR(A498)</f>
        <v>2026</v>
      </c>
      <c r="C498" s="17" t="n">
        <f aca="false">MONTH(A498)</f>
        <v>5</v>
      </c>
      <c r="D498" s="17" t="str">
        <f aca="false">INDEX({"Jan","Fev","Mar","Abr","Mai","Jun","Jul","Ago","Set","Out","Nov","Dez"},C498)</f>
        <v>Mai</v>
      </c>
      <c r="E498" s="17" t="str">
        <f aca="false">TEXT(A498,"yyyy-mm")</f>
        <v>2026-05</v>
      </c>
      <c r="F498" s="17" t="str">
        <f aca="false">"T"&amp;ROUNDUP(C498/3,0)</f>
        <v>T2</v>
      </c>
      <c r="G498" s="17" t="str">
        <f aca="false">INDEX({"Dom","Seg","Ter","Qua","Qui","Sex","Sáb"},WEEKDAY(A498))</f>
        <v>Ter</v>
      </c>
      <c r="H498" s="17" t="str">
        <f aca="false">IF(OR(WEEKDAY(A498)=1,WEEKDAY(A498)=7),"Sim","Não")</f>
        <v>Não</v>
      </c>
    </row>
    <row r="499" customFormat="false" ht="15" hidden="false" customHeight="false" outlineLevel="0" collapsed="false">
      <c r="A499" s="21" t="n">
        <v>46155</v>
      </c>
      <c r="B499" s="17" t="n">
        <f aca="false">YEAR(A499)</f>
        <v>2026</v>
      </c>
      <c r="C499" s="17" t="n">
        <f aca="false">MONTH(A499)</f>
        <v>5</v>
      </c>
      <c r="D499" s="17" t="str">
        <f aca="false">INDEX({"Jan","Fev","Mar","Abr","Mai","Jun","Jul","Ago","Set","Out","Nov","Dez"},C499)</f>
        <v>Mai</v>
      </c>
      <c r="E499" s="17" t="str">
        <f aca="false">TEXT(A499,"yyyy-mm")</f>
        <v>2026-05</v>
      </c>
      <c r="F499" s="17" t="str">
        <f aca="false">"T"&amp;ROUNDUP(C499/3,0)</f>
        <v>T2</v>
      </c>
      <c r="G499" s="17" t="str">
        <f aca="false">INDEX({"Dom","Seg","Ter","Qua","Qui","Sex","Sáb"},WEEKDAY(A499))</f>
        <v>Qua</v>
      </c>
      <c r="H499" s="17" t="str">
        <f aca="false">IF(OR(WEEKDAY(A499)=1,WEEKDAY(A499)=7),"Sim","Não")</f>
        <v>Não</v>
      </c>
    </row>
    <row r="500" customFormat="false" ht="15" hidden="false" customHeight="false" outlineLevel="0" collapsed="false">
      <c r="A500" s="21" t="n">
        <v>46156</v>
      </c>
      <c r="B500" s="17" t="n">
        <f aca="false">YEAR(A500)</f>
        <v>2026</v>
      </c>
      <c r="C500" s="17" t="n">
        <f aca="false">MONTH(A500)</f>
        <v>5</v>
      </c>
      <c r="D500" s="17" t="str">
        <f aca="false">INDEX({"Jan","Fev","Mar","Abr","Mai","Jun","Jul","Ago","Set","Out","Nov","Dez"},C500)</f>
        <v>Mai</v>
      </c>
      <c r="E500" s="17" t="str">
        <f aca="false">TEXT(A500,"yyyy-mm")</f>
        <v>2026-05</v>
      </c>
      <c r="F500" s="17" t="str">
        <f aca="false">"T"&amp;ROUNDUP(C500/3,0)</f>
        <v>T2</v>
      </c>
      <c r="G500" s="17" t="str">
        <f aca="false">INDEX({"Dom","Seg","Ter","Qua","Qui","Sex","Sáb"},WEEKDAY(A500))</f>
        <v>Qui</v>
      </c>
      <c r="H500" s="17" t="str">
        <f aca="false">IF(OR(WEEKDAY(A500)=1,WEEKDAY(A500)=7),"Sim","Não")</f>
        <v>Não</v>
      </c>
    </row>
    <row r="501" customFormat="false" ht="15" hidden="false" customHeight="false" outlineLevel="0" collapsed="false">
      <c r="A501" s="21" t="n">
        <v>46157</v>
      </c>
      <c r="B501" s="17" t="n">
        <f aca="false">YEAR(A501)</f>
        <v>2026</v>
      </c>
      <c r="C501" s="17" t="n">
        <f aca="false">MONTH(A501)</f>
        <v>5</v>
      </c>
      <c r="D501" s="17" t="str">
        <f aca="false">INDEX({"Jan","Fev","Mar","Abr","Mai","Jun","Jul","Ago","Set","Out","Nov","Dez"},C501)</f>
        <v>Mai</v>
      </c>
      <c r="E501" s="17" t="str">
        <f aca="false">TEXT(A501,"yyyy-mm")</f>
        <v>2026-05</v>
      </c>
      <c r="F501" s="17" t="str">
        <f aca="false">"T"&amp;ROUNDUP(C501/3,0)</f>
        <v>T2</v>
      </c>
      <c r="G501" s="17" t="str">
        <f aca="false">INDEX({"Dom","Seg","Ter","Qua","Qui","Sex","Sáb"},WEEKDAY(A501))</f>
        <v>Sex</v>
      </c>
      <c r="H501" s="17" t="str">
        <f aca="false">IF(OR(WEEKDAY(A501)=1,WEEKDAY(A501)=7),"Sim","Não")</f>
        <v>Não</v>
      </c>
    </row>
    <row r="502" customFormat="false" ht="15" hidden="false" customHeight="false" outlineLevel="0" collapsed="false">
      <c r="A502" s="21" t="n">
        <v>46158</v>
      </c>
      <c r="B502" s="17" t="n">
        <f aca="false">YEAR(A502)</f>
        <v>2026</v>
      </c>
      <c r="C502" s="17" t="n">
        <f aca="false">MONTH(A502)</f>
        <v>5</v>
      </c>
      <c r="D502" s="17" t="str">
        <f aca="false">INDEX({"Jan","Fev","Mar","Abr","Mai","Jun","Jul","Ago","Set","Out","Nov","Dez"},C502)</f>
        <v>Mai</v>
      </c>
      <c r="E502" s="17" t="str">
        <f aca="false">TEXT(A502,"yyyy-mm")</f>
        <v>2026-05</v>
      </c>
      <c r="F502" s="17" t="str">
        <f aca="false">"T"&amp;ROUNDUP(C502/3,0)</f>
        <v>T2</v>
      </c>
      <c r="G502" s="17" t="str">
        <f aca="false">INDEX({"Dom","Seg","Ter","Qua","Qui","Sex","Sáb"},WEEKDAY(A502))</f>
        <v>Sáb</v>
      </c>
      <c r="H502" s="17" t="str">
        <f aca="false">IF(OR(WEEKDAY(A502)=1,WEEKDAY(A502)=7),"Sim","Não")</f>
        <v>Sim</v>
      </c>
    </row>
    <row r="503" customFormat="false" ht="15" hidden="false" customHeight="false" outlineLevel="0" collapsed="false">
      <c r="A503" s="21" t="n">
        <v>46159</v>
      </c>
      <c r="B503" s="17" t="n">
        <f aca="false">YEAR(A503)</f>
        <v>2026</v>
      </c>
      <c r="C503" s="17" t="n">
        <f aca="false">MONTH(A503)</f>
        <v>5</v>
      </c>
      <c r="D503" s="17" t="str">
        <f aca="false">INDEX({"Jan","Fev","Mar","Abr","Mai","Jun","Jul","Ago","Set","Out","Nov","Dez"},C503)</f>
        <v>Mai</v>
      </c>
      <c r="E503" s="17" t="str">
        <f aca="false">TEXT(A503,"yyyy-mm")</f>
        <v>2026-05</v>
      </c>
      <c r="F503" s="17" t="str">
        <f aca="false">"T"&amp;ROUNDUP(C503/3,0)</f>
        <v>T2</v>
      </c>
      <c r="G503" s="17" t="str">
        <f aca="false">INDEX({"Dom","Seg","Ter","Qua","Qui","Sex","Sáb"},WEEKDAY(A503))</f>
        <v>Dom</v>
      </c>
      <c r="H503" s="17" t="str">
        <f aca="false">IF(OR(WEEKDAY(A503)=1,WEEKDAY(A503)=7),"Sim","Não")</f>
        <v>Sim</v>
      </c>
    </row>
    <row r="504" customFormat="false" ht="15" hidden="false" customHeight="false" outlineLevel="0" collapsed="false">
      <c r="A504" s="21" t="n">
        <v>46160</v>
      </c>
      <c r="B504" s="17" t="n">
        <f aca="false">YEAR(A504)</f>
        <v>2026</v>
      </c>
      <c r="C504" s="17" t="n">
        <f aca="false">MONTH(A504)</f>
        <v>5</v>
      </c>
      <c r="D504" s="17" t="str">
        <f aca="false">INDEX({"Jan","Fev","Mar","Abr","Mai","Jun","Jul","Ago","Set","Out","Nov","Dez"},C504)</f>
        <v>Mai</v>
      </c>
      <c r="E504" s="17" t="str">
        <f aca="false">TEXT(A504,"yyyy-mm")</f>
        <v>2026-05</v>
      </c>
      <c r="F504" s="17" t="str">
        <f aca="false">"T"&amp;ROUNDUP(C504/3,0)</f>
        <v>T2</v>
      </c>
      <c r="G504" s="17" t="str">
        <f aca="false">INDEX({"Dom","Seg","Ter","Qua","Qui","Sex","Sáb"},WEEKDAY(A504))</f>
        <v>Seg</v>
      </c>
      <c r="H504" s="17" t="str">
        <f aca="false">IF(OR(WEEKDAY(A504)=1,WEEKDAY(A504)=7),"Sim","Não")</f>
        <v>Não</v>
      </c>
    </row>
    <row r="505" customFormat="false" ht="15" hidden="false" customHeight="false" outlineLevel="0" collapsed="false">
      <c r="A505" s="21" t="n">
        <v>46161</v>
      </c>
      <c r="B505" s="17" t="n">
        <f aca="false">YEAR(A505)</f>
        <v>2026</v>
      </c>
      <c r="C505" s="17" t="n">
        <f aca="false">MONTH(A505)</f>
        <v>5</v>
      </c>
      <c r="D505" s="17" t="str">
        <f aca="false">INDEX({"Jan","Fev","Mar","Abr","Mai","Jun","Jul","Ago","Set","Out","Nov","Dez"},C505)</f>
        <v>Mai</v>
      </c>
      <c r="E505" s="17" t="str">
        <f aca="false">TEXT(A505,"yyyy-mm")</f>
        <v>2026-05</v>
      </c>
      <c r="F505" s="17" t="str">
        <f aca="false">"T"&amp;ROUNDUP(C505/3,0)</f>
        <v>T2</v>
      </c>
      <c r="G505" s="17" t="str">
        <f aca="false">INDEX({"Dom","Seg","Ter","Qua","Qui","Sex","Sáb"},WEEKDAY(A505))</f>
        <v>Ter</v>
      </c>
      <c r="H505" s="17" t="str">
        <f aca="false">IF(OR(WEEKDAY(A505)=1,WEEKDAY(A505)=7),"Sim","Não")</f>
        <v>Não</v>
      </c>
    </row>
    <row r="506" customFormat="false" ht="15" hidden="false" customHeight="false" outlineLevel="0" collapsed="false">
      <c r="A506" s="21" t="n">
        <v>46162</v>
      </c>
      <c r="B506" s="17" t="n">
        <f aca="false">YEAR(A506)</f>
        <v>2026</v>
      </c>
      <c r="C506" s="17" t="n">
        <f aca="false">MONTH(A506)</f>
        <v>5</v>
      </c>
      <c r="D506" s="17" t="str">
        <f aca="false">INDEX({"Jan","Fev","Mar","Abr","Mai","Jun","Jul","Ago","Set","Out","Nov","Dez"},C506)</f>
        <v>Mai</v>
      </c>
      <c r="E506" s="17" t="str">
        <f aca="false">TEXT(A506,"yyyy-mm")</f>
        <v>2026-05</v>
      </c>
      <c r="F506" s="17" t="str">
        <f aca="false">"T"&amp;ROUNDUP(C506/3,0)</f>
        <v>T2</v>
      </c>
      <c r="G506" s="17" t="str">
        <f aca="false">INDEX({"Dom","Seg","Ter","Qua","Qui","Sex","Sáb"},WEEKDAY(A506))</f>
        <v>Qua</v>
      </c>
      <c r="H506" s="17" t="str">
        <f aca="false">IF(OR(WEEKDAY(A506)=1,WEEKDAY(A506)=7),"Sim","Não")</f>
        <v>Não</v>
      </c>
    </row>
    <row r="507" customFormat="false" ht="15" hidden="false" customHeight="false" outlineLevel="0" collapsed="false">
      <c r="A507" s="21" t="n">
        <v>46163</v>
      </c>
      <c r="B507" s="17" t="n">
        <f aca="false">YEAR(A507)</f>
        <v>2026</v>
      </c>
      <c r="C507" s="17" t="n">
        <f aca="false">MONTH(A507)</f>
        <v>5</v>
      </c>
      <c r="D507" s="17" t="str">
        <f aca="false">INDEX({"Jan","Fev","Mar","Abr","Mai","Jun","Jul","Ago","Set","Out","Nov","Dez"},C507)</f>
        <v>Mai</v>
      </c>
      <c r="E507" s="17" t="str">
        <f aca="false">TEXT(A507,"yyyy-mm")</f>
        <v>2026-05</v>
      </c>
      <c r="F507" s="17" t="str">
        <f aca="false">"T"&amp;ROUNDUP(C507/3,0)</f>
        <v>T2</v>
      </c>
      <c r="G507" s="17" t="str">
        <f aca="false">INDEX({"Dom","Seg","Ter","Qua","Qui","Sex","Sáb"},WEEKDAY(A507))</f>
        <v>Qui</v>
      </c>
      <c r="H507" s="17" t="str">
        <f aca="false">IF(OR(WEEKDAY(A507)=1,WEEKDAY(A507)=7),"Sim","Não")</f>
        <v>Não</v>
      </c>
    </row>
    <row r="508" customFormat="false" ht="15" hidden="false" customHeight="false" outlineLevel="0" collapsed="false">
      <c r="A508" s="21" t="n">
        <v>46164</v>
      </c>
      <c r="B508" s="17" t="n">
        <f aca="false">YEAR(A508)</f>
        <v>2026</v>
      </c>
      <c r="C508" s="17" t="n">
        <f aca="false">MONTH(A508)</f>
        <v>5</v>
      </c>
      <c r="D508" s="17" t="str">
        <f aca="false">INDEX({"Jan","Fev","Mar","Abr","Mai","Jun","Jul","Ago","Set","Out","Nov","Dez"},C508)</f>
        <v>Mai</v>
      </c>
      <c r="E508" s="17" t="str">
        <f aca="false">TEXT(A508,"yyyy-mm")</f>
        <v>2026-05</v>
      </c>
      <c r="F508" s="17" t="str">
        <f aca="false">"T"&amp;ROUNDUP(C508/3,0)</f>
        <v>T2</v>
      </c>
      <c r="G508" s="17" t="str">
        <f aca="false">INDEX({"Dom","Seg","Ter","Qua","Qui","Sex","Sáb"},WEEKDAY(A508))</f>
        <v>Sex</v>
      </c>
      <c r="H508" s="17" t="str">
        <f aca="false">IF(OR(WEEKDAY(A508)=1,WEEKDAY(A508)=7),"Sim","Não")</f>
        <v>Não</v>
      </c>
    </row>
    <row r="509" customFormat="false" ht="15" hidden="false" customHeight="false" outlineLevel="0" collapsed="false">
      <c r="A509" s="21" t="n">
        <v>46165</v>
      </c>
      <c r="B509" s="17" t="n">
        <f aca="false">YEAR(A509)</f>
        <v>2026</v>
      </c>
      <c r="C509" s="17" t="n">
        <f aca="false">MONTH(A509)</f>
        <v>5</v>
      </c>
      <c r="D509" s="17" t="str">
        <f aca="false">INDEX({"Jan","Fev","Mar","Abr","Mai","Jun","Jul","Ago","Set","Out","Nov","Dez"},C509)</f>
        <v>Mai</v>
      </c>
      <c r="E509" s="17" t="str">
        <f aca="false">TEXT(A509,"yyyy-mm")</f>
        <v>2026-05</v>
      </c>
      <c r="F509" s="17" t="str">
        <f aca="false">"T"&amp;ROUNDUP(C509/3,0)</f>
        <v>T2</v>
      </c>
      <c r="G509" s="17" t="str">
        <f aca="false">INDEX({"Dom","Seg","Ter","Qua","Qui","Sex","Sáb"},WEEKDAY(A509))</f>
        <v>Sáb</v>
      </c>
      <c r="H509" s="17" t="str">
        <f aca="false">IF(OR(WEEKDAY(A509)=1,WEEKDAY(A509)=7),"Sim","Não")</f>
        <v>Sim</v>
      </c>
    </row>
    <row r="510" customFormat="false" ht="15" hidden="false" customHeight="false" outlineLevel="0" collapsed="false">
      <c r="A510" s="21" t="n">
        <v>46166</v>
      </c>
      <c r="B510" s="17" t="n">
        <f aca="false">YEAR(A510)</f>
        <v>2026</v>
      </c>
      <c r="C510" s="17" t="n">
        <f aca="false">MONTH(A510)</f>
        <v>5</v>
      </c>
      <c r="D510" s="17" t="str">
        <f aca="false">INDEX({"Jan","Fev","Mar","Abr","Mai","Jun","Jul","Ago","Set","Out","Nov","Dez"},C510)</f>
        <v>Mai</v>
      </c>
      <c r="E510" s="17" t="str">
        <f aca="false">TEXT(A510,"yyyy-mm")</f>
        <v>2026-05</v>
      </c>
      <c r="F510" s="17" t="str">
        <f aca="false">"T"&amp;ROUNDUP(C510/3,0)</f>
        <v>T2</v>
      </c>
      <c r="G510" s="17" t="str">
        <f aca="false">INDEX({"Dom","Seg","Ter","Qua","Qui","Sex","Sáb"},WEEKDAY(A510))</f>
        <v>Dom</v>
      </c>
      <c r="H510" s="17" t="str">
        <f aca="false">IF(OR(WEEKDAY(A510)=1,WEEKDAY(A510)=7),"Sim","Não")</f>
        <v>Sim</v>
      </c>
    </row>
    <row r="511" customFormat="false" ht="15" hidden="false" customHeight="false" outlineLevel="0" collapsed="false">
      <c r="A511" s="21" t="n">
        <v>46167</v>
      </c>
      <c r="B511" s="17" t="n">
        <f aca="false">YEAR(A511)</f>
        <v>2026</v>
      </c>
      <c r="C511" s="17" t="n">
        <f aca="false">MONTH(A511)</f>
        <v>5</v>
      </c>
      <c r="D511" s="17" t="str">
        <f aca="false">INDEX({"Jan","Fev","Mar","Abr","Mai","Jun","Jul","Ago","Set","Out","Nov","Dez"},C511)</f>
        <v>Mai</v>
      </c>
      <c r="E511" s="17" t="str">
        <f aca="false">TEXT(A511,"yyyy-mm")</f>
        <v>2026-05</v>
      </c>
      <c r="F511" s="17" t="str">
        <f aca="false">"T"&amp;ROUNDUP(C511/3,0)</f>
        <v>T2</v>
      </c>
      <c r="G511" s="17" t="str">
        <f aca="false">INDEX({"Dom","Seg","Ter","Qua","Qui","Sex","Sáb"},WEEKDAY(A511))</f>
        <v>Seg</v>
      </c>
      <c r="H511" s="17" t="str">
        <f aca="false">IF(OR(WEEKDAY(A511)=1,WEEKDAY(A511)=7),"Sim","Não")</f>
        <v>Não</v>
      </c>
    </row>
    <row r="512" customFormat="false" ht="15" hidden="false" customHeight="false" outlineLevel="0" collapsed="false">
      <c r="A512" s="21" t="n">
        <v>46168</v>
      </c>
      <c r="B512" s="17" t="n">
        <f aca="false">YEAR(A512)</f>
        <v>2026</v>
      </c>
      <c r="C512" s="17" t="n">
        <f aca="false">MONTH(A512)</f>
        <v>5</v>
      </c>
      <c r="D512" s="17" t="str">
        <f aca="false">INDEX({"Jan","Fev","Mar","Abr","Mai","Jun","Jul","Ago","Set","Out","Nov","Dez"},C512)</f>
        <v>Mai</v>
      </c>
      <c r="E512" s="17" t="str">
        <f aca="false">TEXT(A512,"yyyy-mm")</f>
        <v>2026-05</v>
      </c>
      <c r="F512" s="17" t="str">
        <f aca="false">"T"&amp;ROUNDUP(C512/3,0)</f>
        <v>T2</v>
      </c>
      <c r="G512" s="17" t="str">
        <f aca="false">INDEX({"Dom","Seg","Ter","Qua","Qui","Sex","Sáb"},WEEKDAY(A512))</f>
        <v>Ter</v>
      </c>
      <c r="H512" s="17" t="str">
        <f aca="false">IF(OR(WEEKDAY(A512)=1,WEEKDAY(A512)=7),"Sim","Não")</f>
        <v>Não</v>
      </c>
    </row>
    <row r="513" customFormat="false" ht="15" hidden="false" customHeight="false" outlineLevel="0" collapsed="false">
      <c r="A513" s="21" t="n">
        <v>46169</v>
      </c>
      <c r="B513" s="17" t="n">
        <f aca="false">YEAR(A513)</f>
        <v>2026</v>
      </c>
      <c r="C513" s="17" t="n">
        <f aca="false">MONTH(A513)</f>
        <v>5</v>
      </c>
      <c r="D513" s="17" t="str">
        <f aca="false">INDEX({"Jan","Fev","Mar","Abr","Mai","Jun","Jul","Ago","Set","Out","Nov","Dez"},C513)</f>
        <v>Mai</v>
      </c>
      <c r="E513" s="17" t="str">
        <f aca="false">TEXT(A513,"yyyy-mm")</f>
        <v>2026-05</v>
      </c>
      <c r="F513" s="17" t="str">
        <f aca="false">"T"&amp;ROUNDUP(C513/3,0)</f>
        <v>T2</v>
      </c>
      <c r="G513" s="17" t="str">
        <f aca="false">INDEX({"Dom","Seg","Ter","Qua","Qui","Sex","Sáb"},WEEKDAY(A513))</f>
        <v>Qua</v>
      </c>
      <c r="H513" s="17" t="str">
        <f aca="false">IF(OR(WEEKDAY(A513)=1,WEEKDAY(A513)=7),"Sim","Não")</f>
        <v>Não</v>
      </c>
    </row>
    <row r="514" customFormat="false" ht="15" hidden="false" customHeight="false" outlineLevel="0" collapsed="false">
      <c r="A514" s="21" t="n">
        <v>46170</v>
      </c>
      <c r="B514" s="17" t="n">
        <f aca="false">YEAR(A514)</f>
        <v>2026</v>
      </c>
      <c r="C514" s="17" t="n">
        <f aca="false">MONTH(A514)</f>
        <v>5</v>
      </c>
      <c r="D514" s="17" t="str">
        <f aca="false">INDEX({"Jan","Fev","Mar","Abr","Mai","Jun","Jul","Ago","Set","Out","Nov","Dez"},C514)</f>
        <v>Mai</v>
      </c>
      <c r="E514" s="17" t="str">
        <f aca="false">TEXT(A514,"yyyy-mm")</f>
        <v>2026-05</v>
      </c>
      <c r="F514" s="17" t="str">
        <f aca="false">"T"&amp;ROUNDUP(C514/3,0)</f>
        <v>T2</v>
      </c>
      <c r="G514" s="17" t="str">
        <f aca="false">INDEX({"Dom","Seg","Ter","Qua","Qui","Sex","Sáb"},WEEKDAY(A514))</f>
        <v>Qui</v>
      </c>
      <c r="H514" s="17" t="str">
        <f aca="false">IF(OR(WEEKDAY(A514)=1,WEEKDAY(A514)=7),"Sim","Não")</f>
        <v>Não</v>
      </c>
    </row>
    <row r="515" customFormat="false" ht="15" hidden="false" customHeight="false" outlineLevel="0" collapsed="false">
      <c r="A515" s="21" t="n">
        <v>46171</v>
      </c>
      <c r="B515" s="17" t="n">
        <f aca="false">YEAR(A515)</f>
        <v>2026</v>
      </c>
      <c r="C515" s="17" t="n">
        <f aca="false">MONTH(A515)</f>
        <v>5</v>
      </c>
      <c r="D515" s="17" t="str">
        <f aca="false">INDEX({"Jan","Fev","Mar","Abr","Mai","Jun","Jul","Ago","Set","Out","Nov","Dez"},C515)</f>
        <v>Mai</v>
      </c>
      <c r="E515" s="17" t="str">
        <f aca="false">TEXT(A515,"yyyy-mm")</f>
        <v>2026-05</v>
      </c>
      <c r="F515" s="17" t="str">
        <f aca="false">"T"&amp;ROUNDUP(C515/3,0)</f>
        <v>T2</v>
      </c>
      <c r="G515" s="17" t="str">
        <f aca="false">INDEX({"Dom","Seg","Ter","Qua","Qui","Sex","Sáb"},WEEKDAY(A515))</f>
        <v>Sex</v>
      </c>
      <c r="H515" s="17" t="str">
        <f aca="false">IF(OR(WEEKDAY(A515)=1,WEEKDAY(A515)=7),"Sim","Não")</f>
        <v>Não</v>
      </c>
    </row>
    <row r="516" customFormat="false" ht="15" hidden="false" customHeight="false" outlineLevel="0" collapsed="false">
      <c r="A516" s="21" t="n">
        <v>46172</v>
      </c>
      <c r="B516" s="17" t="n">
        <f aca="false">YEAR(A516)</f>
        <v>2026</v>
      </c>
      <c r="C516" s="17" t="n">
        <f aca="false">MONTH(A516)</f>
        <v>5</v>
      </c>
      <c r="D516" s="17" t="str">
        <f aca="false">INDEX({"Jan","Fev","Mar","Abr","Mai","Jun","Jul","Ago","Set","Out","Nov","Dez"},C516)</f>
        <v>Mai</v>
      </c>
      <c r="E516" s="17" t="str">
        <f aca="false">TEXT(A516,"yyyy-mm")</f>
        <v>2026-05</v>
      </c>
      <c r="F516" s="17" t="str">
        <f aca="false">"T"&amp;ROUNDUP(C516/3,0)</f>
        <v>T2</v>
      </c>
      <c r="G516" s="17" t="str">
        <f aca="false">INDEX({"Dom","Seg","Ter","Qua","Qui","Sex","Sáb"},WEEKDAY(A516))</f>
        <v>Sáb</v>
      </c>
      <c r="H516" s="17" t="str">
        <f aca="false">IF(OR(WEEKDAY(A516)=1,WEEKDAY(A516)=7),"Sim","Não")</f>
        <v>Sim</v>
      </c>
    </row>
    <row r="517" customFormat="false" ht="15" hidden="false" customHeight="false" outlineLevel="0" collapsed="false">
      <c r="A517" s="21" t="n">
        <v>46173</v>
      </c>
      <c r="B517" s="17" t="n">
        <f aca="false">YEAR(A517)</f>
        <v>2026</v>
      </c>
      <c r="C517" s="17" t="n">
        <f aca="false">MONTH(A517)</f>
        <v>5</v>
      </c>
      <c r="D517" s="17" t="str">
        <f aca="false">INDEX({"Jan","Fev","Mar","Abr","Mai","Jun","Jul","Ago","Set","Out","Nov","Dez"},C517)</f>
        <v>Mai</v>
      </c>
      <c r="E517" s="17" t="str">
        <f aca="false">TEXT(A517,"yyyy-mm")</f>
        <v>2026-05</v>
      </c>
      <c r="F517" s="17" t="str">
        <f aca="false">"T"&amp;ROUNDUP(C517/3,0)</f>
        <v>T2</v>
      </c>
      <c r="G517" s="17" t="str">
        <f aca="false">INDEX({"Dom","Seg","Ter","Qua","Qui","Sex","Sáb"},WEEKDAY(A517))</f>
        <v>Dom</v>
      </c>
      <c r="H517" s="17" t="str">
        <f aca="false">IF(OR(WEEKDAY(A517)=1,WEEKDAY(A517)=7),"Sim","Não")</f>
        <v>Sim</v>
      </c>
    </row>
    <row r="518" customFormat="false" ht="15" hidden="false" customHeight="false" outlineLevel="0" collapsed="false">
      <c r="A518" s="21" t="n">
        <v>46174</v>
      </c>
      <c r="B518" s="17" t="n">
        <f aca="false">YEAR(A518)</f>
        <v>2026</v>
      </c>
      <c r="C518" s="17" t="n">
        <f aca="false">MONTH(A518)</f>
        <v>6</v>
      </c>
      <c r="D518" s="17" t="str">
        <f aca="false">INDEX({"Jan","Fev","Mar","Abr","Mai","Jun","Jul","Ago","Set","Out","Nov","Dez"},C518)</f>
        <v>Jun</v>
      </c>
      <c r="E518" s="17" t="str">
        <f aca="false">TEXT(A518,"yyyy-mm")</f>
        <v>2026-06</v>
      </c>
      <c r="F518" s="17" t="str">
        <f aca="false">"T"&amp;ROUNDUP(C518/3,0)</f>
        <v>T2</v>
      </c>
      <c r="G518" s="17" t="str">
        <f aca="false">INDEX({"Dom","Seg","Ter","Qua","Qui","Sex","Sáb"},WEEKDAY(A518))</f>
        <v>Seg</v>
      </c>
      <c r="H518" s="17" t="str">
        <f aca="false">IF(OR(WEEKDAY(A518)=1,WEEKDAY(A518)=7),"Sim","Não")</f>
        <v>Não</v>
      </c>
    </row>
    <row r="519" customFormat="false" ht="15" hidden="false" customHeight="false" outlineLevel="0" collapsed="false">
      <c r="A519" s="21" t="n">
        <v>46175</v>
      </c>
      <c r="B519" s="17" t="n">
        <f aca="false">YEAR(A519)</f>
        <v>2026</v>
      </c>
      <c r="C519" s="17" t="n">
        <f aca="false">MONTH(A519)</f>
        <v>6</v>
      </c>
      <c r="D519" s="17" t="str">
        <f aca="false">INDEX({"Jan","Fev","Mar","Abr","Mai","Jun","Jul","Ago","Set","Out","Nov","Dez"},C519)</f>
        <v>Jun</v>
      </c>
      <c r="E519" s="17" t="str">
        <f aca="false">TEXT(A519,"yyyy-mm")</f>
        <v>2026-06</v>
      </c>
      <c r="F519" s="17" t="str">
        <f aca="false">"T"&amp;ROUNDUP(C519/3,0)</f>
        <v>T2</v>
      </c>
      <c r="G519" s="17" t="str">
        <f aca="false">INDEX({"Dom","Seg","Ter","Qua","Qui","Sex","Sáb"},WEEKDAY(A519))</f>
        <v>Ter</v>
      </c>
      <c r="H519" s="17" t="str">
        <f aca="false">IF(OR(WEEKDAY(A519)=1,WEEKDAY(A519)=7),"Sim","Não")</f>
        <v>Não</v>
      </c>
    </row>
    <row r="520" customFormat="false" ht="15" hidden="false" customHeight="false" outlineLevel="0" collapsed="false">
      <c r="A520" s="21" t="n">
        <v>46176</v>
      </c>
      <c r="B520" s="17" t="n">
        <f aca="false">YEAR(A520)</f>
        <v>2026</v>
      </c>
      <c r="C520" s="17" t="n">
        <f aca="false">MONTH(A520)</f>
        <v>6</v>
      </c>
      <c r="D520" s="17" t="str">
        <f aca="false">INDEX({"Jan","Fev","Mar","Abr","Mai","Jun","Jul","Ago","Set","Out","Nov","Dez"},C520)</f>
        <v>Jun</v>
      </c>
      <c r="E520" s="17" t="str">
        <f aca="false">TEXT(A520,"yyyy-mm")</f>
        <v>2026-06</v>
      </c>
      <c r="F520" s="17" t="str">
        <f aca="false">"T"&amp;ROUNDUP(C520/3,0)</f>
        <v>T2</v>
      </c>
      <c r="G520" s="17" t="str">
        <f aca="false">INDEX({"Dom","Seg","Ter","Qua","Qui","Sex","Sáb"},WEEKDAY(A520))</f>
        <v>Qua</v>
      </c>
      <c r="H520" s="17" t="str">
        <f aca="false">IF(OR(WEEKDAY(A520)=1,WEEKDAY(A520)=7),"Sim","Não")</f>
        <v>Não</v>
      </c>
    </row>
    <row r="521" customFormat="false" ht="15" hidden="false" customHeight="false" outlineLevel="0" collapsed="false">
      <c r="A521" s="21" t="n">
        <v>46177</v>
      </c>
      <c r="B521" s="17" t="n">
        <f aca="false">YEAR(A521)</f>
        <v>2026</v>
      </c>
      <c r="C521" s="17" t="n">
        <f aca="false">MONTH(A521)</f>
        <v>6</v>
      </c>
      <c r="D521" s="17" t="str">
        <f aca="false">INDEX({"Jan","Fev","Mar","Abr","Mai","Jun","Jul","Ago","Set","Out","Nov","Dez"},C521)</f>
        <v>Jun</v>
      </c>
      <c r="E521" s="17" t="str">
        <f aca="false">TEXT(A521,"yyyy-mm")</f>
        <v>2026-06</v>
      </c>
      <c r="F521" s="17" t="str">
        <f aca="false">"T"&amp;ROUNDUP(C521/3,0)</f>
        <v>T2</v>
      </c>
      <c r="G521" s="17" t="str">
        <f aca="false">INDEX({"Dom","Seg","Ter","Qua","Qui","Sex","Sáb"},WEEKDAY(A521))</f>
        <v>Qui</v>
      </c>
      <c r="H521" s="17" t="str">
        <f aca="false">IF(OR(WEEKDAY(A521)=1,WEEKDAY(A521)=7),"Sim","Não")</f>
        <v>Não</v>
      </c>
    </row>
    <row r="522" customFormat="false" ht="15" hidden="false" customHeight="false" outlineLevel="0" collapsed="false">
      <c r="A522" s="21" t="n">
        <v>46178</v>
      </c>
      <c r="B522" s="17" t="n">
        <f aca="false">YEAR(A522)</f>
        <v>2026</v>
      </c>
      <c r="C522" s="17" t="n">
        <f aca="false">MONTH(A522)</f>
        <v>6</v>
      </c>
      <c r="D522" s="17" t="str">
        <f aca="false">INDEX({"Jan","Fev","Mar","Abr","Mai","Jun","Jul","Ago","Set","Out","Nov","Dez"},C522)</f>
        <v>Jun</v>
      </c>
      <c r="E522" s="17" t="str">
        <f aca="false">TEXT(A522,"yyyy-mm")</f>
        <v>2026-06</v>
      </c>
      <c r="F522" s="17" t="str">
        <f aca="false">"T"&amp;ROUNDUP(C522/3,0)</f>
        <v>T2</v>
      </c>
      <c r="G522" s="17" t="str">
        <f aca="false">INDEX({"Dom","Seg","Ter","Qua","Qui","Sex","Sáb"},WEEKDAY(A522))</f>
        <v>Sex</v>
      </c>
      <c r="H522" s="17" t="str">
        <f aca="false">IF(OR(WEEKDAY(A522)=1,WEEKDAY(A522)=7),"Sim","Não")</f>
        <v>Não</v>
      </c>
    </row>
    <row r="523" customFormat="false" ht="15" hidden="false" customHeight="false" outlineLevel="0" collapsed="false">
      <c r="A523" s="21" t="n">
        <v>46179</v>
      </c>
      <c r="B523" s="17" t="n">
        <f aca="false">YEAR(A523)</f>
        <v>2026</v>
      </c>
      <c r="C523" s="17" t="n">
        <f aca="false">MONTH(A523)</f>
        <v>6</v>
      </c>
      <c r="D523" s="17" t="str">
        <f aca="false">INDEX({"Jan","Fev","Mar","Abr","Mai","Jun","Jul","Ago","Set","Out","Nov","Dez"},C523)</f>
        <v>Jun</v>
      </c>
      <c r="E523" s="17" t="str">
        <f aca="false">TEXT(A523,"yyyy-mm")</f>
        <v>2026-06</v>
      </c>
      <c r="F523" s="17" t="str">
        <f aca="false">"T"&amp;ROUNDUP(C523/3,0)</f>
        <v>T2</v>
      </c>
      <c r="G523" s="17" t="str">
        <f aca="false">INDEX({"Dom","Seg","Ter","Qua","Qui","Sex","Sáb"},WEEKDAY(A523))</f>
        <v>Sáb</v>
      </c>
      <c r="H523" s="17" t="str">
        <f aca="false">IF(OR(WEEKDAY(A523)=1,WEEKDAY(A523)=7),"Sim","Não")</f>
        <v>Sim</v>
      </c>
    </row>
    <row r="524" customFormat="false" ht="15" hidden="false" customHeight="false" outlineLevel="0" collapsed="false">
      <c r="A524" s="21" t="n">
        <v>46180</v>
      </c>
      <c r="B524" s="17" t="n">
        <f aca="false">YEAR(A524)</f>
        <v>2026</v>
      </c>
      <c r="C524" s="17" t="n">
        <f aca="false">MONTH(A524)</f>
        <v>6</v>
      </c>
      <c r="D524" s="17" t="str">
        <f aca="false">INDEX({"Jan","Fev","Mar","Abr","Mai","Jun","Jul","Ago","Set","Out","Nov","Dez"},C524)</f>
        <v>Jun</v>
      </c>
      <c r="E524" s="17" t="str">
        <f aca="false">TEXT(A524,"yyyy-mm")</f>
        <v>2026-06</v>
      </c>
      <c r="F524" s="17" t="str">
        <f aca="false">"T"&amp;ROUNDUP(C524/3,0)</f>
        <v>T2</v>
      </c>
      <c r="G524" s="17" t="str">
        <f aca="false">INDEX({"Dom","Seg","Ter","Qua","Qui","Sex","Sáb"},WEEKDAY(A524))</f>
        <v>Dom</v>
      </c>
      <c r="H524" s="17" t="str">
        <f aca="false">IF(OR(WEEKDAY(A524)=1,WEEKDAY(A524)=7),"Sim","Não")</f>
        <v>Sim</v>
      </c>
    </row>
    <row r="525" customFormat="false" ht="15" hidden="false" customHeight="false" outlineLevel="0" collapsed="false">
      <c r="A525" s="21" t="n">
        <v>46181</v>
      </c>
      <c r="B525" s="17" t="n">
        <f aca="false">YEAR(A525)</f>
        <v>2026</v>
      </c>
      <c r="C525" s="17" t="n">
        <f aca="false">MONTH(A525)</f>
        <v>6</v>
      </c>
      <c r="D525" s="17" t="str">
        <f aca="false">INDEX({"Jan","Fev","Mar","Abr","Mai","Jun","Jul","Ago","Set","Out","Nov","Dez"},C525)</f>
        <v>Jun</v>
      </c>
      <c r="E525" s="17" t="str">
        <f aca="false">TEXT(A525,"yyyy-mm")</f>
        <v>2026-06</v>
      </c>
      <c r="F525" s="17" t="str">
        <f aca="false">"T"&amp;ROUNDUP(C525/3,0)</f>
        <v>T2</v>
      </c>
      <c r="G525" s="17" t="str">
        <f aca="false">INDEX({"Dom","Seg","Ter","Qua","Qui","Sex","Sáb"},WEEKDAY(A525))</f>
        <v>Seg</v>
      </c>
      <c r="H525" s="17" t="str">
        <f aca="false">IF(OR(WEEKDAY(A525)=1,WEEKDAY(A525)=7),"Sim","Não")</f>
        <v>Não</v>
      </c>
    </row>
    <row r="526" customFormat="false" ht="15" hidden="false" customHeight="false" outlineLevel="0" collapsed="false">
      <c r="A526" s="21" t="n">
        <v>46182</v>
      </c>
      <c r="B526" s="17" t="n">
        <f aca="false">YEAR(A526)</f>
        <v>2026</v>
      </c>
      <c r="C526" s="17" t="n">
        <f aca="false">MONTH(A526)</f>
        <v>6</v>
      </c>
      <c r="D526" s="17" t="str">
        <f aca="false">INDEX({"Jan","Fev","Mar","Abr","Mai","Jun","Jul","Ago","Set","Out","Nov","Dez"},C526)</f>
        <v>Jun</v>
      </c>
      <c r="E526" s="17" t="str">
        <f aca="false">TEXT(A526,"yyyy-mm")</f>
        <v>2026-06</v>
      </c>
      <c r="F526" s="17" t="str">
        <f aca="false">"T"&amp;ROUNDUP(C526/3,0)</f>
        <v>T2</v>
      </c>
      <c r="G526" s="17" t="str">
        <f aca="false">INDEX({"Dom","Seg","Ter","Qua","Qui","Sex","Sáb"},WEEKDAY(A526))</f>
        <v>Ter</v>
      </c>
      <c r="H526" s="17" t="str">
        <f aca="false">IF(OR(WEEKDAY(A526)=1,WEEKDAY(A526)=7),"Sim","Não")</f>
        <v>Não</v>
      </c>
    </row>
    <row r="527" customFormat="false" ht="15" hidden="false" customHeight="false" outlineLevel="0" collapsed="false">
      <c r="A527" s="21" t="n">
        <v>46183</v>
      </c>
      <c r="B527" s="17" t="n">
        <f aca="false">YEAR(A527)</f>
        <v>2026</v>
      </c>
      <c r="C527" s="17" t="n">
        <f aca="false">MONTH(A527)</f>
        <v>6</v>
      </c>
      <c r="D527" s="17" t="str">
        <f aca="false">INDEX({"Jan","Fev","Mar","Abr","Mai","Jun","Jul","Ago","Set","Out","Nov","Dez"},C527)</f>
        <v>Jun</v>
      </c>
      <c r="E527" s="17" t="str">
        <f aca="false">TEXT(A527,"yyyy-mm")</f>
        <v>2026-06</v>
      </c>
      <c r="F527" s="17" t="str">
        <f aca="false">"T"&amp;ROUNDUP(C527/3,0)</f>
        <v>T2</v>
      </c>
      <c r="G527" s="17" t="str">
        <f aca="false">INDEX({"Dom","Seg","Ter","Qua","Qui","Sex","Sáb"},WEEKDAY(A527))</f>
        <v>Qua</v>
      </c>
      <c r="H527" s="17" t="str">
        <f aca="false">IF(OR(WEEKDAY(A527)=1,WEEKDAY(A527)=7),"Sim","Não")</f>
        <v>Não</v>
      </c>
    </row>
    <row r="528" customFormat="false" ht="15" hidden="false" customHeight="false" outlineLevel="0" collapsed="false">
      <c r="A528" s="21" t="n">
        <v>46184</v>
      </c>
      <c r="B528" s="17" t="n">
        <f aca="false">YEAR(A528)</f>
        <v>2026</v>
      </c>
      <c r="C528" s="17" t="n">
        <f aca="false">MONTH(A528)</f>
        <v>6</v>
      </c>
      <c r="D528" s="17" t="str">
        <f aca="false">INDEX({"Jan","Fev","Mar","Abr","Mai","Jun","Jul","Ago","Set","Out","Nov","Dez"},C528)</f>
        <v>Jun</v>
      </c>
      <c r="E528" s="17" t="str">
        <f aca="false">TEXT(A528,"yyyy-mm")</f>
        <v>2026-06</v>
      </c>
      <c r="F528" s="17" t="str">
        <f aca="false">"T"&amp;ROUNDUP(C528/3,0)</f>
        <v>T2</v>
      </c>
      <c r="G528" s="17" t="str">
        <f aca="false">INDEX({"Dom","Seg","Ter","Qua","Qui","Sex","Sáb"},WEEKDAY(A528))</f>
        <v>Qui</v>
      </c>
      <c r="H528" s="17" t="str">
        <f aca="false">IF(OR(WEEKDAY(A528)=1,WEEKDAY(A528)=7),"Sim","Não")</f>
        <v>Não</v>
      </c>
    </row>
    <row r="529" customFormat="false" ht="15" hidden="false" customHeight="false" outlineLevel="0" collapsed="false">
      <c r="A529" s="21" t="n">
        <v>46185</v>
      </c>
      <c r="B529" s="17" t="n">
        <f aca="false">YEAR(A529)</f>
        <v>2026</v>
      </c>
      <c r="C529" s="17" t="n">
        <f aca="false">MONTH(A529)</f>
        <v>6</v>
      </c>
      <c r="D529" s="17" t="str">
        <f aca="false">INDEX({"Jan","Fev","Mar","Abr","Mai","Jun","Jul","Ago","Set","Out","Nov","Dez"},C529)</f>
        <v>Jun</v>
      </c>
      <c r="E529" s="17" t="str">
        <f aca="false">TEXT(A529,"yyyy-mm")</f>
        <v>2026-06</v>
      </c>
      <c r="F529" s="17" t="str">
        <f aca="false">"T"&amp;ROUNDUP(C529/3,0)</f>
        <v>T2</v>
      </c>
      <c r="G529" s="17" t="str">
        <f aca="false">INDEX({"Dom","Seg","Ter","Qua","Qui","Sex","Sáb"},WEEKDAY(A529))</f>
        <v>Sex</v>
      </c>
      <c r="H529" s="17" t="str">
        <f aca="false">IF(OR(WEEKDAY(A529)=1,WEEKDAY(A529)=7),"Sim","Não")</f>
        <v>Não</v>
      </c>
    </row>
    <row r="530" customFormat="false" ht="15" hidden="false" customHeight="false" outlineLevel="0" collapsed="false">
      <c r="A530" s="21" t="n">
        <v>46186</v>
      </c>
      <c r="B530" s="17" t="n">
        <f aca="false">YEAR(A530)</f>
        <v>2026</v>
      </c>
      <c r="C530" s="17" t="n">
        <f aca="false">MONTH(A530)</f>
        <v>6</v>
      </c>
      <c r="D530" s="17" t="str">
        <f aca="false">INDEX({"Jan","Fev","Mar","Abr","Mai","Jun","Jul","Ago","Set","Out","Nov","Dez"},C530)</f>
        <v>Jun</v>
      </c>
      <c r="E530" s="17" t="str">
        <f aca="false">TEXT(A530,"yyyy-mm")</f>
        <v>2026-06</v>
      </c>
      <c r="F530" s="17" t="str">
        <f aca="false">"T"&amp;ROUNDUP(C530/3,0)</f>
        <v>T2</v>
      </c>
      <c r="G530" s="17" t="str">
        <f aca="false">INDEX({"Dom","Seg","Ter","Qua","Qui","Sex","Sáb"},WEEKDAY(A530))</f>
        <v>Sáb</v>
      </c>
      <c r="H530" s="17" t="str">
        <f aca="false">IF(OR(WEEKDAY(A530)=1,WEEKDAY(A530)=7),"Sim","Não")</f>
        <v>Sim</v>
      </c>
    </row>
    <row r="531" customFormat="false" ht="15" hidden="false" customHeight="false" outlineLevel="0" collapsed="false">
      <c r="A531" s="21" t="n">
        <v>46187</v>
      </c>
      <c r="B531" s="17" t="n">
        <f aca="false">YEAR(A531)</f>
        <v>2026</v>
      </c>
      <c r="C531" s="17" t="n">
        <f aca="false">MONTH(A531)</f>
        <v>6</v>
      </c>
      <c r="D531" s="17" t="str">
        <f aca="false">INDEX({"Jan","Fev","Mar","Abr","Mai","Jun","Jul","Ago","Set","Out","Nov","Dez"},C531)</f>
        <v>Jun</v>
      </c>
      <c r="E531" s="17" t="str">
        <f aca="false">TEXT(A531,"yyyy-mm")</f>
        <v>2026-06</v>
      </c>
      <c r="F531" s="17" t="str">
        <f aca="false">"T"&amp;ROUNDUP(C531/3,0)</f>
        <v>T2</v>
      </c>
      <c r="G531" s="17" t="str">
        <f aca="false">INDEX({"Dom","Seg","Ter","Qua","Qui","Sex","Sáb"},WEEKDAY(A531))</f>
        <v>Dom</v>
      </c>
      <c r="H531" s="17" t="str">
        <f aca="false">IF(OR(WEEKDAY(A531)=1,WEEKDAY(A531)=7),"Sim","Não")</f>
        <v>Sim</v>
      </c>
    </row>
    <row r="532" customFormat="false" ht="15" hidden="false" customHeight="false" outlineLevel="0" collapsed="false">
      <c r="A532" s="21" t="n">
        <v>46188</v>
      </c>
      <c r="B532" s="17" t="n">
        <f aca="false">YEAR(A532)</f>
        <v>2026</v>
      </c>
      <c r="C532" s="17" t="n">
        <f aca="false">MONTH(A532)</f>
        <v>6</v>
      </c>
      <c r="D532" s="17" t="str">
        <f aca="false">INDEX({"Jan","Fev","Mar","Abr","Mai","Jun","Jul","Ago","Set","Out","Nov","Dez"},C532)</f>
        <v>Jun</v>
      </c>
      <c r="E532" s="17" t="str">
        <f aca="false">TEXT(A532,"yyyy-mm")</f>
        <v>2026-06</v>
      </c>
      <c r="F532" s="17" t="str">
        <f aca="false">"T"&amp;ROUNDUP(C532/3,0)</f>
        <v>T2</v>
      </c>
      <c r="G532" s="17" t="str">
        <f aca="false">INDEX({"Dom","Seg","Ter","Qua","Qui","Sex","Sáb"},WEEKDAY(A532))</f>
        <v>Seg</v>
      </c>
      <c r="H532" s="17" t="str">
        <f aca="false">IF(OR(WEEKDAY(A532)=1,WEEKDAY(A532)=7),"Sim","Não")</f>
        <v>Não</v>
      </c>
    </row>
    <row r="533" customFormat="false" ht="15" hidden="false" customHeight="false" outlineLevel="0" collapsed="false">
      <c r="A533" s="21" t="n">
        <v>46189</v>
      </c>
      <c r="B533" s="17" t="n">
        <f aca="false">YEAR(A533)</f>
        <v>2026</v>
      </c>
      <c r="C533" s="17" t="n">
        <f aca="false">MONTH(A533)</f>
        <v>6</v>
      </c>
      <c r="D533" s="17" t="str">
        <f aca="false">INDEX({"Jan","Fev","Mar","Abr","Mai","Jun","Jul","Ago","Set","Out","Nov","Dez"},C533)</f>
        <v>Jun</v>
      </c>
      <c r="E533" s="17" t="str">
        <f aca="false">TEXT(A533,"yyyy-mm")</f>
        <v>2026-06</v>
      </c>
      <c r="F533" s="17" t="str">
        <f aca="false">"T"&amp;ROUNDUP(C533/3,0)</f>
        <v>T2</v>
      </c>
      <c r="G533" s="17" t="str">
        <f aca="false">INDEX({"Dom","Seg","Ter","Qua","Qui","Sex","Sáb"},WEEKDAY(A533))</f>
        <v>Ter</v>
      </c>
      <c r="H533" s="17" t="str">
        <f aca="false">IF(OR(WEEKDAY(A533)=1,WEEKDAY(A533)=7),"Sim","Não")</f>
        <v>Não</v>
      </c>
    </row>
    <row r="534" customFormat="false" ht="15" hidden="false" customHeight="false" outlineLevel="0" collapsed="false">
      <c r="A534" s="21" t="n">
        <v>46190</v>
      </c>
      <c r="B534" s="17" t="n">
        <f aca="false">YEAR(A534)</f>
        <v>2026</v>
      </c>
      <c r="C534" s="17" t="n">
        <f aca="false">MONTH(A534)</f>
        <v>6</v>
      </c>
      <c r="D534" s="17" t="str">
        <f aca="false">INDEX({"Jan","Fev","Mar","Abr","Mai","Jun","Jul","Ago","Set","Out","Nov","Dez"},C534)</f>
        <v>Jun</v>
      </c>
      <c r="E534" s="17" t="str">
        <f aca="false">TEXT(A534,"yyyy-mm")</f>
        <v>2026-06</v>
      </c>
      <c r="F534" s="17" t="str">
        <f aca="false">"T"&amp;ROUNDUP(C534/3,0)</f>
        <v>T2</v>
      </c>
      <c r="G534" s="17" t="str">
        <f aca="false">INDEX({"Dom","Seg","Ter","Qua","Qui","Sex","Sáb"},WEEKDAY(A534))</f>
        <v>Qua</v>
      </c>
      <c r="H534" s="17" t="str">
        <f aca="false">IF(OR(WEEKDAY(A534)=1,WEEKDAY(A534)=7),"Sim","Não")</f>
        <v>Não</v>
      </c>
    </row>
    <row r="535" customFormat="false" ht="15" hidden="false" customHeight="false" outlineLevel="0" collapsed="false">
      <c r="A535" s="21" t="n">
        <v>46191</v>
      </c>
      <c r="B535" s="17" t="n">
        <f aca="false">YEAR(A535)</f>
        <v>2026</v>
      </c>
      <c r="C535" s="17" t="n">
        <f aca="false">MONTH(A535)</f>
        <v>6</v>
      </c>
      <c r="D535" s="17" t="str">
        <f aca="false">INDEX({"Jan","Fev","Mar","Abr","Mai","Jun","Jul","Ago","Set","Out","Nov","Dez"},C535)</f>
        <v>Jun</v>
      </c>
      <c r="E535" s="17" t="str">
        <f aca="false">TEXT(A535,"yyyy-mm")</f>
        <v>2026-06</v>
      </c>
      <c r="F535" s="17" t="str">
        <f aca="false">"T"&amp;ROUNDUP(C535/3,0)</f>
        <v>T2</v>
      </c>
      <c r="G535" s="17" t="str">
        <f aca="false">INDEX({"Dom","Seg","Ter","Qua","Qui","Sex","Sáb"},WEEKDAY(A535))</f>
        <v>Qui</v>
      </c>
      <c r="H535" s="17" t="str">
        <f aca="false">IF(OR(WEEKDAY(A535)=1,WEEKDAY(A535)=7),"Sim","Não")</f>
        <v>Não</v>
      </c>
    </row>
    <row r="536" customFormat="false" ht="15" hidden="false" customHeight="false" outlineLevel="0" collapsed="false">
      <c r="A536" s="21" t="n">
        <v>46192</v>
      </c>
      <c r="B536" s="17" t="n">
        <f aca="false">YEAR(A536)</f>
        <v>2026</v>
      </c>
      <c r="C536" s="17" t="n">
        <f aca="false">MONTH(A536)</f>
        <v>6</v>
      </c>
      <c r="D536" s="17" t="str">
        <f aca="false">INDEX({"Jan","Fev","Mar","Abr","Mai","Jun","Jul","Ago","Set","Out","Nov","Dez"},C536)</f>
        <v>Jun</v>
      </c>
      <c r="E536" s="17" t="str">
        <f aca="false">TEXT(A536,"yyyy-mm")</f>
        <v>2026-06</v>
      </c>
      <c r="F536" s="17" t="str">
        <f aca="false">"T"&amp;ROUNDUP(C536/3,0)</f>
        <v>T2</v>
      </c>
      <c r="G536" s="17" t="str">
        <f aca="false">INDEX({"Dom","Seg","Ter","Qua","Qui","Sex","Sáb"},WEEKDAY(A536))</f>
        <v>Sex</v>
      </c>
      <c r="H536" s="17" t="str">
        <f aca="false">IF(OR(WEEKDAY(A536)=1,WEEKDAY(A536)=7),"Sim","Não")</f>
        <v>Não</v>
      </c>
    </row>
    <row r="537" customFormat="false" ht="15" hidden="false" customHeight="false" outlineLevel="0" collapsed="false">
      <c r="A537" s="21" t="n">
        <v>46193</v>
      </c>
      <c r="B537" s="17" t="n">
        <f aca="false">YEAR(A537)</f>
        <v>2026</v>
      </c>
      <c r="C537" s="17" t="n">
        <f aca="false">MONTH(A537)</f>
        <v>6</v>
      </c>
      <c r="D537" s="17" t="str">
        <f aca="false">INDEX({"Jan","Fev","Mar","Abr","Mai","Jun","Jul","Ago","Set","Out","Nov","Dez"},C537)</f>
        <v>Jun</v>
      </c>
      <c r="E537" s="17" t="str">
        <f aca="false">TEXT(A537,"yyyy-mm")</f>
        <v>2026-06</v>
      </c>
      <c r="F537" s="17" t="str">
        <f aca="false">"T"&amp;ROUNDUP(C537/3,0)</f>
        <v>T2</v>
      </c>
      <c r="G537" s="17" t="str">
        <f aca="false">INDEX({"Dom","Seg","Ter","Qua","Qui","Sex","Sáb"},WEEKDAY(A537))</f>
        <v>Sáb</v>
      </c>
      <c r="H537" s="17" t="str">
        <f aca="false">IF(OR(WEEKDAY(A537)=1,WEEKDAY(A537)=7),"Sim","Não")</f>
        <v>Sim</v>
      </c>
    </row>
    <row r="538" customFormat="false" ht="15" hidden="false" customHeight="false" outlineLevel="0" collapsed="false">
      <c r="A538" s="21" t="n">
        <v>46194</v>
      </c>
      <c r="B538" s="17" t="n">
        <f aca="false">YEAR(A538)</f>
        <v>2026</v>
      </c>
      <c r="C538" s="17" t="n">
        <f aca="false">MONTH(A538)</f>
        <v>6</v>
      </c>
      <c r="D538" s="17" t="str">
        <f aca="false">INDEX({"Jan","Fev","Mar","Abr","Mai","Jun","Jul","Ago","Set","Out","Nov","Dez"},C538)</f>
        <v>Jun</v>
      </c>
      <c r="E538" s="17" t="str">
        <f aca="false">TEXT(A538,"yyyy-mm")</f>
        <v>2026-06</v>
      </c>
      <c r="F538" s="17" t="str">
        <f aca="false">"T"&amp;ROUNDUP(C538/3,0)</f>
        <v>T2</v>
      </c>
      <c r="G538" s="17" t="str">
        <f aca="false">INDEX({"Dom","Seg","Ter","Qua","Qui","Sex","Sáb"},WEEKDAY(A538))</f>
        <v>Dom</v>
      </c>
      <c r="H538" s="17" t="str">
        <f aca="false">IF(OR(WEEKDAY(A538)=1,WEEKDAY(A538)=7),"Sim","Não")</f>
        <v>Sim</v>
      </c>
    </row>
    <row r="539" customFormat="false" ht="15" hidden="false" customHeight="false" outlineLevel="0" collapsed="false">
      <c r="A539" s="21" t="n">
        <v>46195</v>
      </c>
      <c r="B539" s="17" t="n">
        <f aca="false">YEAR(A539)</f>
        <v>2026</v>
      </c>
      <c r="C539" s="17" t="n">
        <f aca="false">MONTH(A539)</f>
        <v>6</v>
      </c>
      <c r="D539" s="17" t="str">
        <f aca="false">INDEX({"Jan","Fev","Mar","Abr","Mai","Jun","Jul","Ago","Set","Out","Nov","Dez"},C539)</f>
        <v>Jun</v>
      </c>
      <c r="E539" s="17" t="str">
        <f aca="false">TEXT(A539,"yyyy-mm")</f>
        <v>2026-06</v>
      </c>
      <c r="F539" s="17" t="str">
        <f aca="false">"T"&amp;ROUNDUP(C539/3,0)</f>
        <v>T2</v>
      </c>
      <c r="G539" s="17" t="str">
        <f aca="false">INDEX({"Dom","Seg","Ter","Qua","Qui","Sex","Sáb"},WEEKDAY(A539))</f>
        <v>Seg</v>
      </c>
      <c r="H539" s="17" t="str">
        <f aca="false">IF(OR(WEEKDAY(A539)=1,WEEKDAY(A539)=7),"Sim","Não")</f>
        <v>Não</v>
      </c>
    </row>
    <row r="540" customFormat="false" ht="15" hidden="false" customHeight="false" outlineLevel="0" collapsed="false">
      <c r="A540" s="21" t="n">
        <v>46196</v>
      </c>
      <c r="B540" s="17" t="n">
        <f aca="false">YEAR(A540)</f>
        <v>2026</v>
      </c>
      <c r="C540" s="17" t="n">
        <f aca="false">MONTH(A540)</f>
        <v>6</v>
      </c>
      <c r="D540" s="17" t="str">
        <f aca="false">INDEX({"Jan","Fev","Mar","Abr","Mai","Jun","Jul","Ago","Set","Out","Nov","Dez"},C540)</f>
        <v>Jun</v>
      </c>
      <c r="E540" s="17" t="str">
        <f aca="false">TEXT(A540,"yyyy-mm")</f>
        <v>2026-06</v>
      </c>
      <c r="F540" s="17" t="str">
        <f aca="false">"T"&amp;ROUNDUP(C540/3,0)</f>
        <v>T2</v>
      </c>
      <c r="G540" s="17" t="str">
        <f aca="false">INDEX({"Dom","Seg","Ter","Qua","Qui","Sex","Sáb"},WEEKDAY(A540))</f>
        <v>Ter</v>
      </c>
      <c r="H540" s="17" t="str">
        <f aca="false">IF(OR(WEEKDAY(A540)=1,WEEKDAY(A540)=7),"Sim","Não")</f>
        <v>Não</v>
      </c>
    </row>
    <row r="541" customFormat="false" ht="15" hidden="false" customHeight="false" outlineLevel="0" collapsed="false">
      <c r="A541" s="21" t="n">
        <v>46197</v>
      </c>
      <c r="B541" s="17" t="n">
        <f aca="false">YEAR(A541)</f>
        <v>2026</v>
      </c>
      <c r="C541" s="17" t="n">
        <f aca="false">MONTH(A541)</f>
        <v>6</v>
      </c>
      <c r="D541" s="17" t="str">
        <f aca="false">INDEX({"Jan","Fev","Mar","Abr","Mai","Jun","Jul","Ago","Set","Out","Nov","Dez"},C541)</f>
        <v>Jun</v>
      </c>
      <c r="E541" s="17" t="str">
        <f aca="false">TEXT(A541,"yyyy-mm")</f>
        <v>2026-06</v>
      </c>
      <c r="F541" s="17" t="str">
        <f aca="false">"T"&amp;ROUNDUP(C541/3,0)</f>
        <v>T2</v>
      </c>
      <c r="G541" s="17" t="str">
        <f aca="false">INDEX({"Dom","Seg","Ter","Qua","Qui","Sex","Sáb"},WEEKDAY(A541))</f>
        <v>Qua</v>
      </c>
      <c r="H541" s="17" t="str">
        <f aca="false">IF(OR(WEEKDAY(A541)=1,WEEKDAY(A541)=7),"Sim","Não")</f>
        <v>Não</v>
      </c>
    </row>
    <row r="542" customFormat="false" ht="15" hidden="false" customHeight="false" outlineLevel="0" collapsed="false">
      <c r="A542" s="21" t="n">
        <v>46198</v>
      </c>
      <c r="B542" s="17" t="n">
        <f aca="false">YEAR(A542)</f>
        <v>2026</v>
      </c>
      <c r="C542" s="17" t="n">
        <f aca="false">MONTH(A542)</f>
        <v>6</v>
      </c>
      <c r="D542" s="17" t="str">
        <f aca="false">INDEX({"Jan","Fev","Mar","Abr","Mai","Jun","Jul","Ago","Set","Out","Nov","Dez"},C542)</f>
        <v>Jun</v>
      </c>
      <c r="E542" s="17" t="str">
        <f aca="false">TEXT(A542,"yyyy-mm")</f>
        <v>2026-06</v>
      </c>
      <c r="F542" s="17" t="str">
        <f aca="false">"T"&amp;ROUNDUP(C542/3,0)</f>
        <v>T2</v>
      </c>
      <c r="G542" s="17" t="str">
        <f aca="false">INDEX({"Dom","Seg","Ter","Qua","Qui","Sex","Sáb"},WEEKDAY(A542))</f>
        <v>Qui</v>
      </c>
      <c r="H542" s="17" t="str">
        <f aca="false">IF(OR(WEEKDAY(A542)=1,WEEKDAY(A542)=7),"Sim","Não")</f>
        <v>Não</v>
      </c>
    </row>
    <row r="543" customFormat="false" ht="15" hidden="false" customHeight="false" outlineLevel="0" collapsed="false">
      <c r="A543" s="21" t="n">
        <v>46199</v>
      </c>
      <c r="B543" s="17" t="n">
        <f aca="false">YEAR(A543)</f>
        <v>2026</v>
      </c>
      <c r="C543" s="17" t="n">
        <f aca="false">MONTH(A543)</f>
        <v>6</v>
      </c>
      <c r="D543" s="17" t="str">
        <f aca="false">INDEX({"Jan","Fev","Mar","Abr","Mai","Jun","Jul","Ago","Set","Out","Nov","Dez"},C543)</f>
        <v>Jun</v>
      </c>
      <c r="E543" s="17" t="str">
        <f aca="false">TEXT(A543,"yyyy-mm")</f>
        <v>2026-06</v>
      </c>
      <c r="F543" s="17" t="str">
        <f aca="false">"T"&amp;ROUNDUP(C543/3,0)</f>
        <v>T2</v>
      </c>
      <c r="G543" s="17" t="str">
        <f aca="false">INDEX({"Dom","Seg","Ter","Qua","Qui","Sex","Sáb"},WEEKDAY(A543))</f>
        <v>Sex</v>
      </c>
      <c r="H543" s="17" t="str">
        <f aca="false">IF(OR(WEEKDAY(A543)=1,WEEKDAY(A543)=7),"Sim","Não")</f>
        <v>Não</v>
      </c>
    </row>
    <row r="544" customFormat="false" ht="15" hidden="false" customHeight="false" outlineLevel="0" collapsed="false">
      <c r="A544" s="21" t="n">
        <v>46200</v>
      </c>
      <c r="B544" s="17" t="n">
        <f aca="false">YEAR(A544)</f>
        <v>2026</v>
      </c>
      <c r="C544" s="17" t="n">
        <f aca="false">MONTH(A544)</f>
        <v>6</v>
      </c>
      <c r="D544" s="17" t="str">
        <f aca="false">INDEX({"Jan","Fev","Mar","Abr","Mai","Jun","Jul","Ago","Set","Out","Nov","Dez"},C544)</f>
        <v>Jun</v>
      </c>
      <c r="E544" s="17" t="str">
        <f aca="false">TEXT(A544,"yyyy-mm")</f>
        <v>2026-06</v>
      </c>
      <c r="F544" s="17" t="str">
        <f aca="false">"T"&amp;ROUNDUP(C544/3,0)</f>
        <v>T2</v>
      </c>
      <c r="G544" s="17" t="str">
        <f aca="false">INDEX({"Dom","Seg","Ter","Qua","Qui","Sex","Sáb"},WEEKDAY(A544))</f>
        <v>Sáb</v>
      </c>
      <c r="H544" s="17" t="str">
        <f aca="false">IF(OR(WEEKDAY(A544)=1,WEEKDAY(A544)=7),"Sim","Não")</f>
        <v>Sim</v>
      </c>
    </row>
    <row r="545" customFormat="false" ht="15" hidden="false" customHeight="false" outlineLevel="0" collapsed="false">
      <c r="A545" s="21" t="n">
        <v>46201</v>
      </c>
      <c r="B545" s="17" t="n">
        <f aca="false">YEAR(A545)</f>
        <v>2026</v>
      </c>
      <c r="C545" s="17" t="n">
        <f aca="false">MONTH(A545)</f>
        <v>6</v>
      </c>
      <c r="D545" s="17" t="str">
        <f aca="false">INDEX({"Jan","Fev","Mar","Abr","Mai","Jun","Jul","Ago","Set","Out","Nov","Dez"},C545)</f>
        <v>Jun</v>
      </c>
      <c r="E545" s="17" t="str">
        <f aca="false">TEXT(A545,"yyyy-mm")</f>
        <v>2026-06</v>
      </c>
      <c r="F545" s="17" t="str">
        <f aca="false">"T"&amp;ROUNDUP(C545/3,0)</f>
        <v>T2</v>
      </c>
      <c r="G545" s="17" t="str">
        <f aca="false">INDEX({"Dom","Seg","Ter","Qua","Qui","Sex","Sáb"},WEEKDAY(A545))</f>
        <v>Dom</v>
      </c>
      <c r="H545" s="17" t="str">
        <f aca="false">IF(OR(WEEKDAY(A545)=1,WEEKDAY(A545)=7),"Sim","Não")</f>
        <v>Sim</v>
      </c>
    </row>
    <row r="546" customFormat="false" ht="15" hidden="false" customHeight="false" outlineLevel="0" collapsed="false">
      <c r="A546" s="21" t="n">
        <v>46202</v>
      </c>
      <c r="B546" s="17" t="n">
        <f aca="false">YEAR(A546)</f>
        <v>2026</v>
      </c>
      <c r="C546" s="17" t="n">
        <f aca="false">MONTH(A546)</f>
        <v>6</v>
      </c>
      <c r="D546" s="17" t="str">
        <f aca="false">INDEX({"Jan","Fev","Mar","Abr","Mai","Jun","Jul","Ago","Set","Out","Nov","Dez"},C546)</f>
        <v>Jun</v>
      </c>
      <c r="E546" s="17" t="str">
        <f aca="false">TEXT(A546,"yyyy-mm")</f>
        <v>2026-06</v>
      </c>
      <c r="F546" s="17" t="str">
        <f aca="false">"T"&amp;ROUNDUP(C546/3,0)</f>
        <v>T2</v>
      </c>
      <c r="G546" s="17" t="str">
        <f aca="false">INDEX({"Dom","Seg","Ter","Qua","Qui","Sex","Sáb"},WEEKDAY(A546))</f>
        <v>Seg</v>
      </c>
      <c r="H546" s="17" t="str">
        <f aca="false">IF(OR(WEEKDAY(A546)=1,WEEKDAY(A546)=7),"Sim","Não")</f>
        <v>Não</v>
      </c>
    </row>
    <row r="547" customFormat="false" ht="15" hidden="false" customHeight="false" outlineLevel="0" collapsed="false">
      <c r="A547" s="21" t="n">
        <v>46203</v>
      </c>
      <c r="B547" s="17" t="n">
        <f aca="false">YEAR(A547)</f>
        <v>2026</v>
      </c>
      <c r="C547" s="17" t="n">
        <f aca="false">MONTH(A547)</f>
        <v>6</v>
      </c>
      <c r="D547" s="17" t="str">
        <f aca="false">INDEX({"Jan","Fev","Mar","Abr","Mai","Jun","Jul","Ago","Set","Out","Nov","Dez"},C547)</f>
        <v>Jun</v>
      </c>
      <c r="E547" s="17" t="str">
        <f aca="false">TEXT(A547,"yyyy-mm")</f>
        <v>2026-06</v>
      </c>
      <c r="F547" s="17" t="str">
        <f aca="false">"T"&amp;ROUNDUP(C547/3,0)</f>
        <v>T2</v>
      </c>
      <c r="G547" s="17" t="str">
        <f aca="false">INDEX({"Dom","Seg","Ter","Qua","Qui","Sex","Sáb"},WEEKDAY(A547))</f>
        <v>Ter</v>
      </c>
      <c r="H547" s="17" t="str">
        <f aca="false">IF(OR(WEEKDAY(A547)=1,WEEKDAY(A547)=7),"Sim","Não")</f>
        <v>Não</v>
      </c>
    </row>
    <row r="548" customFormat="false" ht="15" hidden="false" customHeight="false" outlineLevel="0" collapsed="false">
      <c r="A548" s="21" t="n">
        <v>46204</v>
      </c>
      <c r="B548" s="17" t="n">
        <f aca="false">YEAR(A548)</f>
        <v>2026</v>
      </c>
      <c r="C548" s="17" t="n">
        <f aca="false">MONTH(A548)</f>
        <v>7</v>
      </c>
      <c r="D548" s="17" t="str">
        <f aca="false">INDEX({"Jan","Fev","Mar","Abr","Mai","Jun","Jul","Ago","Set","Out","Nov","Dez"},C548)</f>
        <v>Jul</v>
      </c>
      <c r="E548" s="17" t="str">
        <f aca="false">TEXT(A548,"yyyy-mm")</f>
        <v>2026-07</v>
      </c>
      <c r="F548" s="17" t="str">
        <f aca="false">"T"&amp;ROUNDUP(C548/3,0)</f>
        <v>T3</v>
      </c>
      <c r="G548" s="17" t="str">
        <f aca="false">INDEX({"Dom","Seg","Ter","Qua","Qui","Sex","Sáb"},WEEKDAY(A548))</f>
        <v>Qua</v>
      </c>
      <c r="H548" s="17" t="str">
        <f aca="false">IF(OR(WEEKDAY(A548)=1,WEEKDAY(A548)=7),"Sim","Não")</f>
        <v>Não</v>
      </c>
    </row>
    <row r="549" customFormat="false" ht="15" hidden="false" customHeight="false" outlineLevel="0" collapsed="false">
      <c r="A549" s="21" t="n">
        <v>46205</v>
      </c>
      <c r="B549" s="17" t="n">
        <f aca="false">YEAR(A549)</f>
        <v>2026</v>
      </c>
      <c r="C549" s="17" t="n">
        <f aca="false">MONTH(A549)</f>
        <v>7</v>
      </c>
      <c r="D549" s="17" t="str">
        <f aca="false">INDEX({"Jan","Fev","Mar","Abr","Mai","Jun","Jul","Ago","Set","Out","Nov","Dez"},C549)</f>
        <v>Jul</v>
      </c>
      <c r="E549" s="17" t="str">
        <f aca="false">TEXT(A549,"yyyy-mm")</f>
        <v>2026-07</v>
      </c>
      <c r="F549" s="17" t="str">
        <f aca="false">"T"&amp;ROUNDUP(C549/3,0)</f>
        <v>T3</v>
      </c>
      <c r="G549" s="17" t="str">
        <f aca="false">INDEX({"Dom","Seg","Ter","Qua","Qui","Sex","Sáb"},WEEKDAY(A549))</f>
        <v>Qui</v>
      </c>
      <c r="H549" s="17" t="str">
        <f aca="false">IF(OR(WEEKDAY(A549)=1,WEEKDAY(A549)=7),"Sim","Não")</f>
        <v>Não</v>
      </c>
    </row>
    <row r="550" customFormat="false" ht="15" hidden="false" customHeight="false" outlineLevel="0" collapsed="false">
      <c r="A550" s="21" t="n">
        <v>46206</v>
      </c>
      <c r="B550" s="17" t="n">
        <f aca="false">YEAR(A550)</f>
        <v>2026</v>
      </c>
      <c r="C550" s="17" t="n">
        <f aca="false">MONTH(A550)</f>
        <v>7</v>
      </c>
      <c r="D550" s="17" t="str">
        <f aca="false">INDEX({"Jan","Fev","Mar","Abr","Mai","Jun","Jul","Ago","Set","Out","Nov","Dez"},C550)</f>
        <v>Jul</v>
      </c>
      <c r="E550" s="17" t="str">
        <f aca="false">TEXT(A550,"yyyy-mm")</f>
        <v>2026-07</v>
      </c>
      <c r="F550" s="17" t="str">
        <f aca="false">"T"&amp;ROUNDUP(C550/3,0)</f>
        <v>T3</v>
      </c>
      <c r="G550" s="17" t="str">
        <f aca="false">INDEX({"Dom","Seg","Ter","Qua","Qui","Sex","Sáb"},WEEKDAY(A550))</f>
        <v>Sex</v>
      </c>
      <c r="H550" s="17" t="str">
        <f aca="false">IF(OR(WEEKDAY(A550)=1,WEEKDAY(A550)=7),"Sim","Não")</f>
        <v>Não</v>
      </c>
    </row>
    <row r="551" customFormat="false" ht="15" hidden="false" customHeight="false" outlineLevel="0" collapsed="false">
      <c r="A551" s="21" t="n">
        <v>46207</v>
      </c>
      <c r="B551" s="17" t="n">
        <f aca="false">YEAR(A551)</f>
        <v>2026</v>
      </c>
      <c r="C551" s="17" t="n">
        <f aca="false">MONTH(A551)</f>
        <v>7</v>
      </c>
      <c r="D551" s="17" t="str">
        <f aca="false">INDEX({"Jan","Fev","Mar","Abr","Mai","Jun","Jul","Ago","Set","Out","Nov","Dez"},C551)</f>
        <v>Jul</v>
      </c>
      <c r="E551" s="17" t="str">
        <f aca="false">TEXT(A551,"yyyy-mm")</f>
        <v>2026-07</v>
      </c>
      <c r="F551" s="17" t="str">
        <f aca="false">"T"&amp;ROUNDUP(C551/3,0)</f>
        <v>T3</v>
      </c>
      <c r="G551" s="17" t="str">
        <f aca="false">INDEX({"Dom","Seg","Ter","Qua","Qui","Sex","Sáb"},WEEKDAY(A551))</f>
        <v>Sáb</v>
      </c>
      <c r="H551" s="17" t="str">
        <f aca="false">IF(OR(WEEKDAY(A551)=1,WEEKDAY(A551)=7),"Sim","Não")</f>
        <v>Sim</v>
      </c>
    </row>
    <row r="552" customFormat="false" ht="15" hidden="false" customHeight="false" outlineLevel="0" collapsed="false">
      <c r="A552" s="21" t="n">
        <v>46208</v>
      </c>
      <c r="B552" s="17" t="n">
        <f aca="false">YEAR(A552)</f>
        <v>2026</v>
      </c>
      <c r="C552" s="17" t="n">
        <f aca="false">MONTH(A552)</f>
        <v>7</v>
      </c>
      <c r="D552" s="17" t="str">
        <f aca="false">INDEX({"Jan","Fev","Mar","Abr","Mai","Jun","Jul","Ago","Set","Out","Nov","Dez"},C552)</f>
        <v>Jul</v>
      </c>
      <c r="E552" s="17" t="str">
        <f aca="false">TEXT(A552,"yyyy-mm")</f>
        <v>2026-07</v>
      </c>
      <c r="F552" s="17" t="str">
        <f aca="false">"T"&amp;ROUNDUP(C552/3,0)</f>
        <v>T3</v>
      </c>
      <c r="G552" s="17" t="str">
        <f aca="false">INDEX({"Dom","Seg","Ter","Qua","Qui","Sex","Sáb"},WEEKDAY(A552))</f>
        <v>Dom</v>
      </c>
      <c r="H552" s="17" t="str">
        <f aca="false">IF(OR(WEEKDAY(A552)=1,WEEKDAY(A552)=7),"Sim","Não")</f>
        <v>Sim</v>
      </c>
    </row>
    <row r="553" customFormat="false" ht="15" hidden="false" customHeight="false" outlineLevel="0" collapsed="false">
      <c r="A553" s="21" t="n">
        <v>46209</v>
      </c>
      <c r="B553" s="17" t="n">
        <f aca="false">YEAR(A553)</f>
        <v>2026</v>
      </c>
      <c r="C553" s="17" t="n">
        <f aca="false">MONTH(A553)</f>
        <v>7</v>
      </c>
      <c r="D553" s="17" t="str">
        <f aca="false">INDEX({"Jan","Fev","Mar","Abr","Mai","Jun","Jul","Ago","Set","Out","Nov","Dez"},C553)</f>
        <v>Jul</v>
      </c>
      <c r="E553" s="17" t="str">
        <f aca="false">TEXT(A553,"yyyy-mm")</f>
        <v>2026-07</v>
      </c>
      <c r="F553" s="17" t="str">
        <f aca="false">"T"&amp;ROUNDUP(C553/3,0)</f>
        <v>T3</v>
      </c>
      <c r="G553" s="17" t="str">
        <f aca="false">INDEX({"Dom","Seg","Ter","Qua","Qui","Sex","Sáb"},WEEKDAY(A553))</f>
        <v>Seg</v>
      </c>
      <c r="H553" s="17" t="str">
        <f aca="false">IF(OR(WEEKDAY(A553)=1,WEEKDAY(A553)=7),"Sim","Não")</f>
        <v>Não</v>
      </c>
    </row>
    <row r="554" customFormat="false" ht="15" hidden="false" customHeight="false" outlineLevel="0" collapsed="false">
      <c r="A554" s="21" t="n">
        <v>46210</v>
      </c>
      <c r="B554" s="17" t="n">
        <f aca="false">YEAR(A554)</f>
        <v>2026</v>
      </c>
      <c r="C554" s="17" t="n">
        <f aca="false">MONTH(A554)</f>
        <v>7</v>
      </c>
      <c r="D554" s="17" t="str">
        <f aca="false">INDEX({"Jan","Fev","Mar","Abr","Mai","Jun","Jul","Ago","Set","Out","Nov","Dez"},C554)</f>
        <v>Jul</v>
      </c>
      <c r="E554" s="17" t="str">
        <f aca="false">TEXT(A554,"yyyy-mm")</f>
        <v>2026-07</v>
      </c>
      <c r="F554" s="17" t="str">
        <f aca="false">"T"&amp;ROUNDUP(C554/3,0)</f>
        <v>T3</v>
      </c>
      <c r="G554" s="17" t="str">
        <f aca="false">INDEX({"Dom","Seg","Ter","Qua","Qui","Sex","Sáb"},WEEKDAY(A554))</f>
        <v>Ter</v>
      </c>
      <c r="H554" s="17" t="str">
        <f aca="false">IF(OR(WEEKDAY(A554)=1,WEEKDAY(A554)=7),"Sim","Não")</f>
        <v>Não</v>
      </c>
    </row>
    <row r="555" customFormat="false" ht="15" hidden="false" customHeight="false" outlineLevel="0" collapsed="false">
      <c r="A555" s="21" t="n">
        <v>46211</v>
      </c>
      <c r="B555" s="17" t="n">
        <f aca="false">YEAR(A555)</f>
        <v>2026</v>
      </c>
      <c r="C555" s="17" t="n">
        <f aca="false">MONTH(A555)</f>
        <v>7</v>
      </c>
      <c r="D555" s="17" t="str">
        <f aca="false">INDEX({"Jan","Fev","Mar","Abr","Mai","Jun","Jul","Ago","Set","Out","Nov","Dez"},C555)</f>
        <v>Jul</v>
      </c>
      <c r="E555" s="17" t="str">
        <f aca="false">TEXT(A555,"yyyy-mm")</f>
        <v>2026-07</v>
      </c>
      <c r="F555" s="17" t="str">
        <f aca="false">"T"&amp;ROUNDUP(C555/3,0)</f>
        <v>T3</v>
      </c>
      <c r="G555" s="17" t="str">
        <f aca="false">INDEX({"Dom","Seg","Ter","Qua","Qui","Sex","Sáb"},WEEKDAY(A555))</f>
        <v>Qua</v>
      </c>
      <c r="H555" s="17" t="str">
        <f aca="false">IF(OR(WEEKDAY(A555)=1,WEEKDAY(A555)=7),"Sim","Não")</f>
        <v>Não</v>
      </c>
    </row>
    <row r="556" customFormat="false" ht="15" hidden="false" customHeight="false" outlineLevel="0" collapsed="false">
      <c r="A556" s="21" t="n">
        <v>46212</v>
      </c>
      <c r="B556" s="17" t="n">
        <f aca="false">YEAR(A556)</f>
        <v>2026</v>
      </c>
      <c r="C556" s="17" t="n">
        <f aca="false">MONTH(A556)</f>
        <v>7</v>
      </c>
      <c r="D556" s="17" t="str">
        <f aca="false">INDEX({"Jan","Fev","Mar","Abr","Mai","Jun","Jul","Ago","Set","Out","Nov","Dez"},C556)</f>
        <v>Jul</v>
      </c>
      <c r="E556" s="17" t="str">
        <f aca="false">TEXT(A556,"yyyy-mm")</f>
        <v>2026-07</v>
      </c>
      <c r="F556" s="17" t="str">
        <f aca="false">"T"&amp;ROUNDUP(C556/3,0)</f>
        <v>T3</v>
      </c>
      <c r="G556" s="17" t="str">
        <f aca="false">INDEX({"Dom","Seg","Ter","Qua","Qui","Sex","Sáb"},WEEKDAY(A556))</f>
        <v>Qui</v>
      </c>
      <c r="H556" s="17" t="str">
        <f aca="false">IF(OR(WEEKDAY(A556)=1,WEEKDAY(A556)=7),"Sim","Não")</f>
        <v>Não</v>
      </c>
    </row>
    <row r="557" customFormat="false" ht="15" hidden="false" customHeight="false" outlineLevel="0" collapsed="false">
      <c r="A557" s="21" t="n">
        <v>46213</v>
      </c>
      <c r="B557" s="17" t="n">
        <f aca="false">YEAR(A557)</f>
        <v>2026</v>
      </c>
      <c r="C557" s="17" t="n">
        <f aca="false">MONTH(A557)</f>
        <v>7</v>
      </c>
      <c r="D557" s="17" t="str">
        <f aca="false">INDEX({"Jan","Fev","Mar","Abr","Mai","Jun","Jul","Ago","Set","Out","Nov","Dez"},C557)</f>
        <v>Jul</v>
      </c>
      <c r="E557" s="17" t="str">
        <f aca="false">TEXT(A557,"yyyy-mm")</f>
        <v>2026-07</v>
      </c>
      <c r="F557" s="17" t="str">
        <f aca="false">"T"&amp;ROUNDUP(C557/3,0)</f>
        <v>T3</v>
      </c>
      <c r="G557" s="17" t="str">
        <f aca="false">INDEX({"Dom","Seg","Ter","Qua","Qui","Sex","Sáb"},WEEKDAY(A557))</f>
        <v>Sex</v>
      </c>
      <c r="H557" s="17" t="str">
        <f aca="false">IF(OR(WEEKDAY(A557)=1,WEEKDAY(A557)=7),"Sim","Não")</f>
        <v>Não</v>
      </c>
    </row>
    <row r="558" customFormat="false" ht="15" hidden="false" customHeight="false" outlineLevel="0" collapsed="false">
      <c r="A558" s="21" t="n">
        <v>46214</v>
      </c>
      <c r="B558" s="17" t="n">
        <f aca="false">YEAR(A558)</f>
        <v>2026</v>
      </c>
      <c r="C558" s="17" t="n">
        <f aca="false">MONTH(A558)</f>
        <v>7</v>
      </c>
      <c r="D558" s="17" t="str">
        <f aca="false">INDEX({"Jan","Fev","Mar","Abr","Mai","Jun","Jul","Ago","Set","Out","Nov","Dez"},C558)</f>
        <v>Jul</v>
      </c>
      <c r="E558" s="17" t="str">
        <f aca="false">TEXT(A558,"yyyy-mm")</f>
        <v>2026-07</v>
      </c>
      <c r="F558" s="17" t="str">
        <f aca="false">"T"&amp;ROUNDUP(C558/3,0)</f>
        <v>T3</v>
      </c>
      <c r="G558" s="17" t="str">
        <f aca="false">INDEX({"Dom","Seg","Ter","Qua","Qui","Sex","Sáb"},WEEKDAY(A558))</f>
        <v>Sáb</v>
      </c>
      <c r="H558" s="17" t="str">
        <f aca="false">IF(OR(WEEKDAY(A558)=1,WEEKDAY(A558)=7),"Sim","Não")</f>
        <v>Sim</v>
      </c>
    </row>
    <row r="559" customFormat="false" ht="15" hidden="false" customHeight="false" outlineLevel="0" collapsed="false">
      <c r="A559" s="21" t="n">
        <v>46215</v>
      </c>
      <c r="B559" s="17" t="n">
        <f aca="false">YEAR(A559)</f>
        <v>2026</v>
      </c>
      <c r="C559" s="17" t="n">
        <f aca="false">MONTH(A559)</f>
        <v>7</v>
      </c>
      <c r="D559" s="17" t="str">
        <f aca="false">INDEX({"Jan","Fev","Mar","Abr","Mai","Jun","Jul","Ago","Set","Out","Nov","Dez"},C559)</f>
        <v>Jul</v>
      </c>
      <c r="E559" s="17" t="str">
        <f aca="false">TEXT(A559,"yyyy-mm")</f>
        <v>2026-07</v>
      </c>
      <c r="F559" s="17" t="str">
        <f aca="false">"T"&amp;ROUNDUP(C559/3,0)</f>
        <v>T3</v>
      </c>
      <c r="G559" s="17" t="str">
        <f aca="false">INDEX({"Dom","Seg","Ter","Qua","Qui","Sex","Sáb"},WEEKDAY(A559))</f>
        <v>Dom</v>
      </c>
      <c r="H559" s="17" t="str">
        <f aca="false">IF(OR(WEEKDAY(A559)=1,WEEKDAY(A559)=7),"Sim","Não")</f>
        <v>Sim</v>
      </c>
    </row>
    <row r="560" customFormat="false" ht="15" hidden="false" customHeight="false" outlineLevel="0" collapsed="false">
      <c r="A560" s="21" t="n">
        <v>46216</v>
      </c>
      <c r="B560" s="17" t="n">
        <f aca="false">YEAR(A560)</f>
        <v>2026</v>
      </c>
      <c r="C560" s="17" t="n">
        <f aca="false">MONTH(A560)</f>
        <v>7</v>
      </c>
      <c r="D560" s="17" t="str">
        <f aca="false">INDEX({"Jan","Fev","Mar","Abr","Mai","Jun","Jul","Ago","Set","Out","Nov","Dez"},C560)</f>
        <v>Jul</v>
      </c>
      <c r="E560" s="17" t="str">
        <f aca="false">TEXT(A560,"yyyy-mm")</f>
        <v>2026-07</v>
      </c>
      <c r="F560" s="17" t="str">
        <f aca="false">"T"&amp;ROUNDUP(C560/3,0)</f>
        <v>T3</v>
      </c>
      <c r="G560" s="17" t="str">
        <f aca="false">INDEX({"Dom","Seg","Ter","Qua","Qui","Sex","Sáb"},WEEKDAY(A560))</f>
        <v>Seg</v>
      </c>
      <c r="H560" s="17" t="str">
        <f aca="false">IF(OR(WEEKDAY(A560)=1,WEEKDAY(A560)=7),"Sim","Não")</f>
        <v>Não</v>
      </c>
    </row>
    <row r="561" customFormat="false" ht="15" hidden="false" customHeight="false" outlineLevel="0" collapsed="false">
      <c r="A561" s="21" t="n">
        <v>46217</v>
      </c>
      <c r="B561" s="17" t="n">
        <f aca="false">YEAR(A561)</f>
        <v>2026</v>
      </c>
      <c r="C561" s="17" t="n">
        <f aca="false">MONTH(A561)</f>
        <v>7</v>
      </c>
      <c r="D561" s="17" t="str">
        <f aca="false">INDEX({"Jan","Fev","Mar","Abr","Mai","Jun","Jul","Ago","Set","Out","Nov","Dez"},C561)</f>
        <v>Jul</v>
      </c>
      <c r="E561" s="17" t="str">
        <f aca="false">TEXT(A561,"yyyy-mm")</f>
        <v>2026-07</v>
      </c>
      <c r="F561" s="17" t="str">
        <f aca="false">"T"&amp;ROUNDUP(C561/3,0)</f>
        <v>T3</v>
      </c>
      <c r="G561" s="17" t="str">
        <f aca="false">INDEX({"Dom","Seg","Ter","Qua","Qui","Sex","Sáb"},WEEKDAY(A561))</f>
        <v>Ter</v>
      </c>
      <c r="H561" s="17" t="str">
        <f aca="false">IF(OR(WEEKDAY(A561)=1,WEEKDAY(A561)=7),"Sim","Não")</f>
        <v>Não</v>
      </c>
    </row>
    <row r="562" customFormat="false" ht="15" hidden="false" customHeight="false" outlineLevel="0" collapsed="false">
      <c r="A562" s="21" t="n">
        <v>46218</v>
      </c>
      <c r="B562" s="17" t="n">
        <f aca="false">YEAR(A562)</f>
        <v>2026</v>
      </c>
      <c r="C562" s="17" t="n">
        <f aca="false">MONTH(A562)</f>
        <v>7</v>
      </c>
      <c r="D562" s="17" t="str">
        <f aca="false">INDEX({"Jan","Fev","Mar","Abr","Mai","Jun","Jul","Ago","Set","Out","Nov","Dez"},C562)</f>
        <v>Jul</v>
      </c>
      <c r="E562" s="17" t="str">
        <f aca="false">TEXT(A562,"yyyy-mm")</f>
        <v>2026-07</v>
      </c>
      <c r="F562" s="17" t="str">
        <f aca="false">"T"&amp;ROUNDUP(C562/3,0)</f>
        <v>T3</v>
      </c>
      <c r="G562" s="17" t="str">
        <f aca="false">INDEX({"Dom","Seg","Ter","Qua","Qui","Sex","Sáb"},WEEKDAY(A562))</f>
        <v>Qua</v>
      </c>
      <c r="H562" s="17" t="str">
        <f aca="false">IF(OR(WEEKDAY(A562)=1,WEEKDAY(A562)=7),"Sim","Não")</f>
        <v>Não</v>
      </c>
    </row>
    <row r="563" customFormat="false" ht="15" hidden="false" customHeight="false" outlineLevel="0" collapsed="false">
      <c r="A563" s="21" t="n">
        <v>46219</v>
      </c>
      <c r="B563" s="17" t="n">
        <f aca="false">YEAR(A563)</f>
        <v>2026</v>
      </c>
      <c r="C563" s="17" t="n">
        <f aca="false">MONTH(A563)</f>
        <v>7</v>
      </c>
      <c r="D563" s="17" t="str">
        <f aca="false">INDEX({"Jan","Fev","Mar","Abr","Mai","Jun","Jul","Ago","Set","Out","Nov","Dez"},C563)</f>
        <v>Jul</v>
      </c>
      <c r="E563" s="17" t="str">
        <f aca="false">TEXT(A563,"yyyy-mm")</f>
        <v>2026-07</v>
      </c>
      <c r="F563" s="17" t="str">
        <f aca="false">"T"&amp;ROUNDUP(C563/3,0)</f>
        <v>T3</v>
      </c>
      <c r="G563" s="17" t="str">
        <f aca="false">INDEX({"Dom","Seg","Ter","Qua","Qui","Sex","Sáb"},WEEKDAY(A563))</f>
        <v>Qui</v>
      </c>
      <c r="H563" s="17" t="str">
        <f aca="false">IF(OR(WEEKDAY(A563)=1,WEEKDAY(A563)=7),"Sim","Não")</f>
        <v>Não</v>
      </c>
    </row>
    <row r="564" customFormat="false" ht="15" hidden="false" customHeight="false" outlineLevel="0" collapsed="false">
      <c r="A564" s="21" t="n">
        <v>46220</v>
      </c>
      <c r="B564" s="17" t="n">
        <f aca="false">YEAR(A564)</f>
        <v>2026</v>
      </c>
      <c r="C564" s="17" t="n">
        <f aca="false">MONTH(A564)</f>
        <v>7</v>
      </c>
      <c r="D564" s="17" t="str">
        <f aca="false">INDEX({"Jan","Fev","Mar","Abr","Mai","Jun","Jul","Ago","Set","Out","Nov","Dez"},C564)</f>
        <v>Jul</v>
      </c>
      <c r="E564" s="17" t="str">
        <f aca="false">TEXT(A564,"yyyy-mm")</f>
        <v>2026-07</v>
      </c>
      <c r="F564" s="17" t="str">
        <f aca="false">"T"&amp;ROUNDUP(C564/3,0)</f>
        <v>T3</v>
      </c>
      <c r="G564" s="17" t="str">
        <f aca="false">INDEX({"Dom","Seg","Ter","Qua","Qui","Sex","Sáb"},WEEKDAY(A564))</f>
        <v>Sex</v>
      </c>
      <c r="H564" s="17" t="str">
        <f aca="false">IF(OR(WEEKDAY(A564)=1,WEEKDAY(A564)=7),"Sim","Não")</f>
        <v>Não</v>
      </c>
    </row>
    <row r="565" customFormat="false" ht="15" hidden="false" customHeight="false" outlineLevel="0" collapsed="false">
      <c r="A565" s="21" t="n">
        <v>46221</v>
      </c>
      <c r="B565" s="17" t="n">
        <f aca="false">YEAR(A565)</f>
        <v>2026</v>
      </c>
      <c r="C565" s="17" t="n">
        <f aca="false">MONTH(A565)</f>
        <v>7</v>
      </c>
      <c r="D565" s="17" t="str">
        <f aca="false">INDEX({"Jan","Fev","Mar","Abr","Mai","Jun","Jul","Ago","Set","Out","Nov","Dez"},C565)</f>
        <v>Jul</v>
      </c>
      <c r="E565" s="17" t="str">
        <f aca="false">TEXT(A565,"yyyy-mm")</f>
        <v>2026-07</v>
      </c>
      <c r="F565" s="17" t="str">
        <f aca="false">"T"&amp;ROUNDUP(C565/3,0)</f>
        <v>T3</v>
      </c>
      <c r="G565" s="17" t="str">
        <f aca="false">INDEX({"Dom","Seg","Ter","Qua","Qui","Sex","Sáb"},WEEKDAY(A565))</f>
        <v>Sáb</v>
      </c>
      <c r="H565" s="17" t="str">
        <f aca="false">IF(OR(WEEKDAY(A565)=1,WEEKDAY(A565)=7),"Sim","Não")</f>
        <v>Sim</v>
      </c>
    </row>
    <row r="566" customFormat="false" ht="15" hidden="false" customHeight="false" outlineLevel="0" collapsed="false">
      <c r="A566" s="21" t="n">
        <v>46222</v>
      </c>
      <c r="B566" s="17" t="n">
        <f aca="false">YEAR(A566)</f>
        <v>2026</v>
      </c>
      <c r="C566" s="17" t="n">
        <f aca="false">MONTH(A566)</f>
        <v>7</v>
      </c>
      <c r="D566" s="17" t="str">
        <f aca="false">INDEX({"Jan","Fev","Mar","Abr","Mai","Jun","Jul","Ago","Set","Out","Nov","Dez"},C566)</f>
        <v>Jul</v>
      </c>
      <c r="E566" s="17" t="str">
        <f aca="false">TEXT(A566,"yyyy-mm")</f>
        <v>2026-07</v>
      </c>
      <c r="F566" s="17" t="str">
        <f aca="false">"T"&amp;ROUNDUP(C566/3,0)</f>
        <v>T3</v>
      </c>
      <c r="G566" s="17" t="str">
        <f aca="false">INDEX({"Dom","Seg","Ter","Qua","Qui","Sex","Sáb"},WEEKDAY(A566))</f>
        <v>Dom</v>
      </c>
      <c r="H566" s="17" t="str">
        <f aca="false">IF(OR(WEEKDAY(A566)=1,WEEKDAY(A566)=7),"Sim","Não")</f>
        <v>Sim</v>
      </c>
    </row>
    <row r="567" customFormat="false" ht="15" hidden="false" customHeight="false" outlineLevel="0" collapsed="false">
      <c r="A567" s="21" t="n">
        <v>46223</v>
      </c>
      <c r="B567" s="17" t="n">
        <f aca="false">YEAR(A567)</f>
        <v>2026</v>
      </c>
      <c r="C567" s="17" t="n">
        <f aca="false">MONTH(A567)</f>
        <v>7</v>
      </c>
      <c r="D567" s="17" t="str">
        <f aca="false">INDEX({"Jan","Fev","Mar","Abr","Mai","Jun","Jul","Ago","Set","Out","Nov","Dez"},C567)</f>
        <v>Jul</v>
      </c>
      <c r="E567" s="17" t="str">
        <f aca="false">TEXT(A567,"yyyy-mm")</f>
        <v>2026-07</v>
      </c>
      <c r="F567" s="17" t="str">
        <f aca="false">"T"&amp;ROUNDUP(C567/3,0)</f>
        <v>T3</v>
      </c>
      <c r="G567" s="17" t="str">
        <f aca="false">INDEX({"Dom","Seg","Ter","Qua","Qui","Sex","Sáb"},WEEKDAY(A567))</f>
        <v>Seg</v>
      </c>
      <c r="H567" s="17" t="str">
        <f aca="false">IF(OR(WEEKDAY(A567)=1,WEEKDAY(A567)=7),"Sim","Não")</f>
        <v>Não</v>
      </c>
    </row>
    <row r="568" customFormat="false" ht="15" hidden="false" customHeight="false" outlineLevel="0" collapsed="false">
      <c r="A568" s="21" t="n">
        <v>46224</v>
      </c>
      <c r="B568" s="17" t="n">
        <f aca="false">YEAR(A568)</f>
        <v>2026</v>
      </c>
      <c r="C568" s="17" t="n">
        <f aca="false">MONTH(A568)</f>
        <v>7</v>
      </c>
      <c r="D568" s="17" t="str">
        <f aca="false">INDEX({"Jan","Fev","Mar","Abr","Mai","Jun","Jul","Ago","Set","Out","Nov","Dez"},C568)</f>
        <v>Jul</v>
      </c>
      <c r="E568" s="17" t="str">
        <f aca="false">TEXT(A568,"yyyy-mm")</f>
        <v>2026-07</v>
      </c>
      <c r="F568" s="17" t="str">
        <f aca="false">"T"&amp;ROUNDUP(C568/3,0)</f>
        <v>T3</v>
      </c>
      <c r="G568" s="17" t="str">
        <f aca="false">INDEX({"Dom","Seg","Ter","Qua","Qui","Sex","Sáb"},WEEKDAY(A568))</f>
        <v>Ter</v>
      </c>
      <c r="H568" s="17" t="str">
        <f aca="false">IF(OR(WEEKDAY(A568)=1,WEEKDAY(A568)=7),"Sim","Não")</f>
        <v>Não</v>
      </c>
    </row>
    <row r="569" customFormat="false" ht="15" hidden="false" customHeight="false" outlineLevel="0" collapsed="false">
      <c r="A569" s="21" t="n">
        <v>46225</v>
      </c>
      <c r="B569" s="17" t="n">
        <f aca="false">YEAR(A569)</f>
        <v>2026</v>
      </c>
      <c r="C569" s="17" t="n">
        <f aca="false">MONTH(A569)</f>
        <v>7</v>
      </c>
      <c r="D569" s="17" t="str">
        <f aca="false">INDEX({"Jan","Fev","Mar","Abr","Mai","Jun","Jul","Ago","Set","Out","Nov","Dez"},C569)</f>
        <v>Jul</v>
      </c>
      <c r="E569" s="17" t="str">
        <f aca="false">TEXT(A569,"yyyy-mm")</f>
        <v>2026-07</v>
      </c>
      <c r="F569" s="17" t="str">
        <f aca="false">"T"&amp;ROUNDUP(C569/3,0)</f>
        <v>T3</v>
      </c>
      <c r="G569" s="17" t="str">
        <f aca="false">INDEX({"Dom","Seg","Ter","Qua","Qui","Sex","Sáb"},WEEKDAY(A569))</f>
        <v>Qua</v>
      </c>
      <c r="H569" s="17" t="str">
        <f aca="false">IF(OR(WEEKDAY(A569)=1,WEEKDAY(A569)=7),"Sim","Não")</f>
        <v>Não</v>
      </c>
    </row>
    <row r="570" customFormat="false" ht="15" hidden="false" customHeight="false" outlineLevel="0" collapsed="false">
      <c r="A570" s="21" t="n">
        <v>46226</v>
      </c>
      <c r="B570" s="17" t="n">
        <f aca="false">YEAR(A570)</f>
        <v>2026</v>
      </c>
      <c r="C570" s="17" t="n">
        <f aca="false">MONTH(A570)</f>
        <v>7</v>
      </c>
      <c r="D570" s="17" t="str">
        <f aca="false">INDEX({"Jan","Fev","Mar","Abr","Mai","Jun","Jul","Ago","Set","Out","Nov","Dez"},C570)</f>
        <v>Jul</v>
      </c>
      <c r="E570" s="17" t="str">
        <f aca="false">TEXT(A570,"yyyy-mm")</f>
        <v>2026-07</v>
      </c>
      <c r="F570" s="17" t="str">
        <f aca="false">"T"&amp;ROUNDUP(C570/3,0)</f>
        <v>T3</v>
      </c>
      <c r="G570" s="17" t="str">
        <f aca="false">INDEX({"Dom","Seg","Ter","Qua","Qui","Sex","Sáb"},WEEKDAY(A570))</f>
        <v>Qui</v>
      </c>
      <c r="H570" s="17" t="str">
        <f aca="false">IF(OR(WEEKDAY(A570)=1,WEEKDAY(A570)=7),"Sim","Não")</f>
        <v>Não</v>
      </c>
    </row>
    <row r="571" customFormat="false" ht="15" hidden="false" customHeight="false" outlineLevel="0" collapsed="false">
      <c r="A571" s="21" t="n">
        <v>46227</v>
      </c>
      <c r="B571" s="17" t="n">
        <f aca="false">YEAR(A571)</f>
        <v>2026</v>
      </c>
      <c r="C571" s="17" t="n">
        <f aca="false">MONTH(A571)</f>
        <v>7</v>
      </c>
      <c r="D571" s="17" t="str">
        <f aca="false">INDEX({"Jan","Fev","Mar","Abr","Mai","Jun","Jul","Ago","Set","Out","Nov","Dez"},C571)</f>
        <v>Jul</v>
      </c>
      <c r="E571" s="17" t="str">
        <f aca="false">TEXT(A571,"yyyy-mm")</f>
        <v>2026-07</v>
      </c>
      <c r="F571" s="17" t="str">
        <f aca="false">"T"&amp;ROUNDUP(C571/3,0)</f>
        <v>T3</v>
      </c>
      <c r="G571" s="17" t="str">
        <f aca="false">INDEX({"Dom","Seg","Ter","Qua","Qui","Sex","Sáb"},WEEKDAY(A571))</f>
        <v>Sex</v>
      </c>
      <c r="H571" s="17" t="str">
        <f aca="false">IF(OR(WEEKDAY(A571)=1,WEEKDAY(A571)=7),"Sim","Não")</f>
        <v>Não</v>
      </c>
    </row>
    <row r="572" customFormat="false" ht="15" hidden="false" customHeight="false" outlineLevel="0" collapsed="false">
      <c r="A572" s="21" t="n">
        <v>46228</v>
      </c>
      <c r="B572" s="17" t="n">
        <f aca="false">YEAR(A572)</f>
        <v>2026</v>
      </c>
      <c r="C572" s="17" t="n">
        <f aca="false">MONTH(A572)</f>
        <v>7</v>
      </c>
      <c r="D572" s="17" t="str">
        <f aca="false">INDEX({"Jan","Fev","Mar","Abr","Mai","Jun","Jul","Ago","Set","Out","Nov","Dez"},C572)</f>
        <v>Jul</v>
      </c>
      <c r="E572" s="17" t="str">
        <f aca="false">TEXT(A572,"yyyy-mm")</f>
        <v>2026-07</v>
      </c>
      <c r="F572" s="17" t="str">
        <f aca="false">"T"&amp;ROUNDUP(C572/3,0)</f>
        <v>T3</v>
      </c>
      <c r="G572" s="17" t="str">
        <f aca="false">INDEX({"Dom","Seg","Ter","Qua","Qui","Sex","Sáb"},WEEKDAY(A572))</f>
        <v>Sáb</v>
      </c>
      <c r="H572" s="17" t="str">
        <f aca="false">IF(OR(WEEKDAY(A572)=1,WEEKDAY(A572)=7),"Sim","Não")</f>
        <v>Sim</v>
      </c>
    </row>
    <row r="573" customFormat="false" ht="15" hidden="false" customHeight="false" outlineLevel="0" collapsed="false">
      <c r="A573" s="21" t="n">
        <v>46229</v>
      </c>
      <c r="B573" s="17" t="n">
        <f aca="false">YEAR(A573)</f>
        <v>2026</v>
      </c>
      <c r="C573" s="17" t="n">
        <f aca="false">MONTH(A573)</f>
        <v>7</v>
      </c>
      <c r="D573" s="17" t="str">
        <f aca="false">INDEX({"Jan","Fev","Mar","Abr","Mai","Jun","Jul","Ago","Set","Out","Nov","Dez"},C573)</f>
        <v>Jul</v>
      </c>
      <c r="E573" s="17" t="str">
        <f aca="false">TEXT(A573,"yyyy-mm")</f>
        <v>2026-07</v>
      </c>
      <c r="F573" s="17" t="str">
        <f aca="false">"T"&amp;ROUNDUP(C573/3,0)</f>
        <v>T3</v>
      </c>
      <c r="G573" s="17" t="str">
        <f aca="false">INDEX({"Dom","Seg","Ter","Qua","Qui","Sex","Sáb"},WEEKDAY(A573))</f>
        <v>Dom</v>
      </c>
      <c r="H573" s="17" t="str">
        <f aca="false">IF(OR(WEEKDAY(A573)=1,WEEKDAY(A573)=7),"Sim","Não")</f>
        <v>Sim</v>
      </c>
    </row>
    <row r="574" customFormat="false" ht="15" hidden="false" customHeight="false" outlineLevel="0" collapsed="false">
      <c r="A574" s="21" t="n">
        <v>46230</v>
      </c>
      <c r="B574" s="17" t="n">
        <f aca="false">YEAR(A574)</f>
        <v>2026</v>
      </c>
      <c r="C574" s="17" t="n">
        <f aca="false">MONTH(A574)</f>
        <v>7</v>
      </c>
      <c r="D574" s="17" t="str">
        <f aca="false">INDEX({"Jan","Fev","Mar","Abr","Mai","Jun","Jul","Ago","Set","Out","Nov","Dez"},C574)</f>
        <v>Jul</v>
      </c>
      <c r="E574" s="17" t="str">
        <f aca="false">TEXT(A574,"yyyy-mm")</f>
        <v>2026-07</v>
      </c>
      <c r="F574" s="17" t="str">
        <f aca="false">"T"&amp;ROUNDUP(C574/3,0)</f>
        <v>T3</v>
      </c>
      <c r="G574" s="17" t="str">
        <f aca="false">INDEX({"Dom","Seg","Ter","Qua","Qui","Sex","Sáb"},WEEKDAY(A574))</f>
        <v>Seg</v>
      </c>
      <c r="H574" s="17" t="str">
        <f aca="false">IF(OR(WEEKDAY(A574)=1,WEEKDAY(A574)=7),"Sim","Não")</f>
        <v>Não</v>
      </c>
    </row>
    <row r="575" customFormat="false" ht="15" hidden="false" customHeight="false" outlineLevel="0" collapsed="false">
      <c r="A575" s="21" t="n">
        <v>46231</v>
      </c>
      <c r="B575" s="17" t="n">
        <f aca="false">YEAR(A575)</f>
        <v>2026</v>
      </c>
      <c r="C575" s="17" t="n">
        <f aca="false">MONTH(A575)</f>
        <v>7</v>
      </c>
      <c r="D575" s="17" t="str">
        <f aca="false">INDEX({"Jan","Fev","Mar","Abr","Mai","Jun","Jul","Ago","Set","Out","Nov","Dez"},C575)</f>
        <v>Jul</v>
      </c>
      <c r="E575" s="17" t="str">
        <f aca="false">TEXT(A575,"yyyy-mm")</f>
        <v>2026-07</v>
      </c>
      <c r="F575" s="17" t="str">
        <f aca="false">"T"&amp;ROUNDUP(C575/3,0)</f>
        <v>T3</v>
      </c>
      <c r="G575" s="17" t="str">
        <f aca="false">INDEX({"Dom","Seg","Ter","Qua","Qui","Sex","Sáb"},WEEKDAY(A575))</f>
        <v>Ter</v>
      </c>
      <c r="H575" s="17" t="str">
        <f aca="false">IF(OR(WEEKDAY(A575)=1,WEEKDAY(A575)=7),"Sim","Não")</f>
        <v>Não</v>
      </c>
    </row>
    <row r="576" customFormat="false" ht="15" hidden="false" customHeight="false" outlineLevel="0" collapsed="false">
      <c r="A576" s="21" t="n">
        <v>46232</v>
      </c>
      <c r="B576" s="17" t="n">
        <f aca="false">YEAR(A576)</f>
        <v>2026</v>
      </c>
      <c r="C576" s="17" t="n">
        <f aca="false">MONTH(A576)</f>
        <v>7</v>
      </c>
      <c r="D576" s="17" t="str">
        <f aca="false">INDEX({"Jan","Fev","Mar","Abr","Mai","Jun","Jul","Ago","Set","Out","Nov","Dez"},C576)</f>
        <v>Jul</v>
      </c>
      <c r="E576" s="17" t="str">
        <f aca="false">TEXT(A576,"yyyy-mm")</f>
        <v>2026-07</v>
      </c>
      <c r="F576" s="17" t="str">
        <f aca="false">"T"&amp;ROUNDUP(C576/3,0)</f>
        <v>T3</v>
      </c>
      <c r="G576" s="17" t="str">
        <f aca="false">INDEX({"Dom","Seg","Ter","Qua","Qui","Sex","Sáb"},WEEKDAY(A576))</f>
        <v>Qua</v>
      </c>
      <c r="H576" s="17" t="str">
        <f aca="false">IF(OR(WEEKDAY(A576)=1,WEEKDAY(A576)=7),"Sim","Não")</f>
        <v>Não</v>
      </c>
    </row>
    <row r="577" customFormat="false" ht="15" hidden="false" customHeight="false" outlineLevel="0" collapsed="false">
      <c r="A577" s="21" t="n">
        <v>46233</v>
      </c>
      <c r="B577" s="17" t="n">
        <f aca="false">YEAR(A577)</f>
        <v>2026</v>
      </c>
      <c r="C577" s="17" t="n">
        <f aca="false">MONTH(A577)</f>
        <v>7</v>
      </c>
      <c r="D577" s="17" t="str">
        <f aca="false">INDEX({"Jan","Fev","Mar","Abr","Mai","Jun","Jul","Ago","Set","Out","Nov","Dez"},C577)</f>
        <v>Jul</v>
      </c>
      <c r="E577" s="17" t="str">
        <f aca="false">TEXT(A577,"yyyy-mm")</f>
        <v>2026-07</v>
      </c>
      <c r="F577" s="17" t="str">
        <f aca="false">"T"&amp;ROUNDUP(C577/3,0)</f>
        <v>T3</v>
      </c>
      <c r="G577" s="17" t="str">
        <f aca="false">INDEX({"Dom","Seg","Ter","Qua","Qui","Sex","Sáb"},WEEKDAY(A577))</f>
        <v>Qui</v>
      </c>
      <c r="H577" s="17" t="str">
        <f aca="false">IF(OR(WEEKDAY(A577)=1,WEEKDAY(A577)=7),"Sim","Não")</f>
        <v>Não</v>
      </c>
    </row>
    <row r="578" customFormat="false" ht="15" hidden="false" customHeight="false" outlineLevel="0" collapsed="false">
      <c r="A578" s="21" t="n">
        <v>46234</v>
      </c>
      <c r="B578" s="17" t="n">
        <f aca="false">YEAR(A578)</f>
        <v>2026</v>
      </c>
      <c r="C578" s="17" t="n">
        <f aca="false">MONTH(A578)</f>
        <v>7</v>
      </c>
      <c r="D578" s="17" t="str">
        <f aca="false">INDEX({"Jan","Fev","Mar","Abr","Mai","Jun","Jul","Ago","Set","Out","Nov","Dez"},C578)</f>
        <v>Jul</v>
      </c>
      <c r="E578" s="17" t="str">
        <f aca="false">TEXT(A578,"yyyy-mm")</f>
        <v>2026-07</v>
      </c>
      <c r="F578" s="17" t="str">
        <f aca="false">"T"&amp;ROUNDUP(C578/3,0)</f>
        <v>T3</v>
      </c>
      <c r="G578" s="17" t="str">
        <f aca="false">INDEX({"Dom","Seg","Ter","Qua","Qui","Sex","Sáb"},WEEKDAY(A578))</f>
        <v>Sex</v>
      </c>
      <c r="H578" s="17" t="str">
        <f aca="false">IF(OR(WEEKDAY(A578)=1,WEEKDAY(A578)=7),"Sim","Não")</f>
        <v>Não</v>
      </c>
    </row>
    <row r="579" customFormat="false" ht="15" hidden="false" customHeight="false" outlineLevel="0" collapsed="false">
      <c r="A579" s="21" t="n">
        <v>46235</v>
      </c>
      <c r="B579" s="17" t="n">
        <f aca="false">YEAR(A579)</f>
        <v>2026</v>
      </c>
      <c r="C579" s="17" t="n">
        <f aca="false">MONTH(A579)</f>
        <v>8</v>
      </c>
      <c r="D579" s="17" t="str">
        <f aca="false">INDEX({"Jan","Fev","Mar","Abr","Mai","Jun","Jul","Ago","Set","Out","Nov","Dez"},C579)</f>
        <v>Ago</v>
      </c>
      <c r="E579" s="17" t="str">
        <f aca="false">TEXT(A579,"yyyy-mm")</f>
        <v>2026-08</v>
      </c>
      <c r="F579" s="17" t="str">
        <f aca="false">"T"&amp;ROUNDUP(C579/3,0)</f>
        <v>T3</v>
      </c>
      <c r="G579" s="17" t="str">
        <f aca="false">INDEX({"Dom","Seg","Ter","Qua","Qui","Sex","Sáb"},WEEKDAY(A579))</f>
        <v>Sáb</v>
      </c>
      <c r="H579" s="17" t="str">
        <f aca="false">IF(OR(WEEKDAY(A579)=1,WEEKDAY(A579)=7),"Sim","Não")</f>
        <v>Sim</v>
      </c>
    </row>
    <row r="580" customFormat="false" ht="15" hidden="false" customHeight="false" outlineLevel="0" collapsed="false">
      <c r="A580" s="21" t="n">
        <v>46236</v>
      </c>
      <c r="B580" s="17" t="n">
        <f aca="false">YEAR(A580)</f>
        <v>2026</v>
      </c>
      <c r="C580" s="17" t="n">
        <f aca="false">MONTH(A580)</f>
        <v>8</v>
      </c>
      <c r="D580" s="17" t="str">
        <f aca="false">INDEX({"Jan","Fev","Mar","Abr","Mai","Jun","Jul","Ago","Set","Out","Nov","Dez"},C580)</f>
        <v>Ago</v>
      </c>
      <c r="E580" s="17" t="str">
        <f aca="false">TEXT(A580,"yyyy-mm")</f>
        <v>2026-08</v>
      </c>
      <c r="F580" s="17" t="str">
        <f aca="false">"T"&amp;ROUNDUP(C580/3,0)</f>
        <v>T3</v>
      </c>
      <c r="G580" s="17" t="str">
        <f aca="false">INDEX({"Dom","Seg","Ter","Qua","Qui","Sex","Sáb"},WEEKDAY(A580))</f>
        <v>Dom</v>
      </c>
      <c r="H580" s="17" t="str">
        <f aca="false">IF(OR(WEEKDAY(A580)=1,WEEKDAY(A580)=7),"Sim","Não")</f>
        <v>Sim</v>
      </c>
    </row>
    <row r="581" customFormat="false" ht="15" hidden="false" customHeight="false" outlineLevel="0" collapsed="false">
      <c r="A581" s="21" t="n">
        <v>46237</v>
      </c>
      <c r="B581" s="17" t="n">
        <f aca="false">YEAR(A581)</f>
        <v>2026</v>
      </c>
      <c r="C581" s="17" t="n">
        <f aca="false">MONTH(A581)</f>
        <v>8</v>
      </c>
      <c r="D581" s="17" t="str">
        <f aca="false">INDEX({"Jan","Fev","Mar","Abr","Mai","Jun","Jul","Ago","Set","Out","Nov","Dez"},C581)</f>
        <v>Ago</v>
      </c>
      <c r="E581" s="17" t="str">
        <f aca="false">TEXT(A581,"yyyy-mm")</f>
        <v>2026-08</v>
      </c>
      <c r="F581" s="17" t="str">
        <f aca="false">"T"&amp;ROUNDUP(C581/3,0)</f>
        <v>T3</v>
      </c>
      <c r="G581" s="17" t="str">
        <f aca="false">INDEX({"Dom","Seg","Ter","Qua","Qui","Sex","Sáb"},WEEKDAY(A581))</f>
        <v>Seg</v>
      </c>
      <c r="H581" s="17" t="str">
        <f aca="false">IF(OR(WEEKDAY(A581)=1,WEEKDAY(A581)=7),"Sim","Não")</f>
        <v>Não</v>
      </c>
    </row>
    <row r="582" customFormat="false" ht="15" hidden="false" customHeight="false" outlineLevel="0" collapsed="false">
      <c r="A582" s="21" t="n">
        <v>46238</v>
      </c>
      <c r="B582" s="17" t="n">
        <f aca="false">YEAR(A582)</f>
        <v>2026</v>
      </c>
      <c r="C582" s="17" t="n">
        <f aca="false">MONTH(A582)</f>
        <v>8</v>
      </c>
      <c r="D582" s="17" t="str">
        <f aca="false">INDEX({"Jan","Fev","Mar","Abr","Mai","Jun","Jul","Ago","Set","Out","Nov","Dez"},C582)</f>
        <v>Ago</v>
      </c>
      <c r="E582" s="17" t="str">
        <f aca="false">TEXT(A582,"yyyy-mm")</f>
        <v>2026-08</v>
      </c>
      <c r="F582" s="17" t="str">
        <f aca="false">"T"&amp;ROUNDUP(C582/3,0)</f>
        <v>T3</v>
      </c>
      <c r="G582" s="17" t="str">
        <f aca="false">INDEX({"Dom","Seg","Ter","Qua","Qui","Sex","Sáb"},WEEKDAY(A582))</f>
        <v>Ter</v>
      </c>
      <c r="H582" s="17" t="str">
        <f aca="false">IF(OR(WEEKDAY(A582)=1,WEEKDAY(A582)=7),"Sim","Não")</f>
        <v>Não</v>
      </c>
    </row>
    <row r="583" customFormat="false" ht="15" hidden="false" customHeight="false" outlineLevel="0" collapsed="false">
      <c r="A583" s="21" t="n">
        <v>46239</v>
      </c>
      <c r="B583" s="17" t="n">
        <f aca="false">YEAR(A583)</f>
        <v>2026</v>
      </c>
      <c r="C583" s="17" t="n">
        <f aca="false">MONTH(A583)</f>
        <v>8</v>
      </c>
      <c r="D583" s="17" t="str">
        <f aca="false">INDEX({"Jan","Fev","Mar","Abr","Mai","Jun","Jul","Ago","Set","Out","Nov","Dez"},C583)</f>
        <v>Ago</v>
      </c>
      <c r="E583" s="17" t="str">
        <f aca="false">TEXT(A583,"yyyy-mm")</f>
        <v>2026-08</v>
      </c>
      <c r="F583" s="17" t="str">
        <f aca="false">"T"&amp;ROUNDUP(C583/3,0)</f>
        <v>T3</v>
      </c>
      <c r="G583" s="17" t="str">
        <f aca="false">INDEX({"Dom","Seg","Ter","Qua","Qui","Sex","Sáb"},WEEKDAY(A583))</f>
        <v>Qua</v>
      </c>
      <c r="H583" s="17" t="str">
        <f aca="false">IF(OR(WEEKDAY(A583)=1,WEEKDAY(A583)=7),"Sim","Não")</f>
        <v>Não</v>
      </c>
    </row>
    <row r="584" customFormat="false" ht="15" hidden="false" customHeight="false" outlineLevel="0" collapsed="false">
      <c r="A584" s="21" t="n">
        <v>46240</v>
      </c>
      <c r="B584" s="17" t="n">
        <f aca="false">YEAR(A584)</f>
        <v>2026</v>
      </c>
      <c r="C584" s="17" t="n">
        <f aca="false">MONTH(A584)</f>
        <v>8</v>
      </c>
      <c r="D584" s="17" t="str">
        <f aca="false">INDEX({"Jan","Fev","Mar","Abr","Mai","Jun","Jul","Ago","Set","Out","Nov","Dez"},C584)</f>
        <v>Ago</v>
      </c>
      <c r="E584" s="17" t="str">
        <f aca="false">TEXT(A584,"yyyy-mm")</f>
        <v>2026-08</v>
      </c>
      <c r="F584" s="17" t="str">
        <f aca="false">"T"&amp;ROUNDUP(C584/3,0)</f>
        <v>T3</v>
      </c>
      <c r="G584" s="17" t="str">
        <f aca="false">INDEX({"Dom","Seg","Ter","Qua","Qui","Sex","Sáb"},WEEKDAY(A584))</f>
        <v>Qui</v>
      </c>
      <c r="H584" s="17" t="str">
        <f aca="false">IF(OR(WEEKDAY(A584)=1,WEEKDAY(A584)=7),"Sim","Não")</f>
        <v>Não</v>
      </c>
    </row>
    <row r="585" customFormat="false" ht="15" hidden="false" customHeight="false" outlineLevel="0" collapsed="false">
      <c r="A585" s="21" t="n">
        <v>46241</v>
      </c>
      <c r="B585" s="17" t="n">
        <f aca="false">YEAR(A585)</f>
        <v>2026</v>
      </c>
      <c r="C585" s="17" t="n">
        <f aca="false">MONTH(A585)</f>
        <v>8</v>
      </c>
      <c r="D585" s="17" t="str">
        <f aca="false">INDEX({"Jan","Fev","Mar","Abr","Mai","Jun","Jul","Ago","Set","Out","Nov","Dez"},C585)</f>
        <v>Ago</v>
      </c>
      <c r="E585" s="17" t="str">
        <f aca="false">TEXT(A585,"yyyy-mm")</f>
        <v>2026-08</v>
      </c>
      <c r="F585" s="17" t="str">
        <f aca="false">"T"&amp;ROUNDUP(C585/3,0)</f>
        <v>T3</v>
      </c>
      <c r="G585" s="17" t="str">
        <f aca="false">INDEX({"Dom","Seg","Ter","Qua","Qui","Sex","Sáb"},WEEKDAY(A585))</f>
        <v>Sex</v>
      </c>
      <c r="H585" s="17" t="str">
        <f aca="false">IF(OR(WEEKDAY(A585)=1,WEEKDAY(A585)=7),"Sim","Não")</f>
        <v>Não</v>
      </c>
    </row>
    <row r="586" customFormat="false" ht="15" hidden="false" customHeight="false" outlineLevel="0" collapsed="false">
      <c r="A586" s="21" t="n">
        <v>46242</v>
      </c>
      <c r="B586" s="17" t="n">
        <f aca="false">YEAR(A586)</f>
        <v>2026</v>
      </c>
      <c r="C586" s="17" t="n">
        <f aca="false">MONTH(A586)</f>
        <v>8</v>
      </c>
      <c r="D586" s="17" t="str">
        <f aca="false">INDEX({"Jan","Fev","Mar","Abr","Mai","Jun","Jul","Ago","Set","Out","Nov","Dez"},C586)</f>
        <v>Ago</v>
      </c>
      <c r="E586" s="17" t="str">
        <f aca="false">TEXT(A586,"yyyy-mm")</f>
        <v>2026-08</v>
      </c>
      <c r="F586" s="17" t="str">
        <f aca="false">"T"&amp;ROUNDUP(C586/3,0)</f>
        <v>T3</v>
      </c>
      <c r="G586" s="17" t="str">
        <f aca="false">INDEX({"Dom","Seg","Ter","Qua","Qui","Sex","Sáb"},WEEKDAY(A586))</f>
        <v>Sáb</v>
      </c>
      <c r="H586" s="17" t="str">
        <f aca="false">IF(OR(WEEKDAY(A586)=1,WEEKDAY(A586)=7),"Sim","Não")</f>
        <v>Sim</v>
      </c>
    </row>
    <row r="587" customFormat="false" ht="15" hidden="false" customHeight="false" outlineLevel="0" collapsed="false">
      <c r="A587" s="21" t="n">
        <v>46243</v>
      </c>
      <c r="B587" s="17" t="n">
        <f aca="false">YEAR(A587)</f>
        <v>2026</v>
      </c>
      <c r="C587" s="17" t="n">
        <f aca="false">MONTH(A587)</f>
        <v>8</v>
      </c>
      <c r="D587" s="17" t="str">
        <f aca="false">INDEX({"Jan","Fev","Mar","Abr","Mai","Jun","Jul","Ago","Set","Out","Nov","Dez"},C587)</f>
        <v>Ago</v>
      </c>
      <c r="E587" s="17" t="str">
        <f aca="false">TEXT(A587,"yyyy-mm")</f>
        <v>2026-08</v>
      </c>
      <c r="F587" s="17" t="str">
        <f aca="false">"T"&amp;ROUNDUP(C587/3,0)</f>
        <v>T3</v>
      </c>
      <c r="G587" s="17" t="str">
        <f aca="false">INDEX({"Dom","Seg","Ter","Qua","Qui","Sex","Sáb"},WEEKDAY(A587))</f>
        <v>Dom</v>
      </c>
      <c r="H587" s="17" t="str">
        <f aca="false">IF(OR(WEEKDAY(A587)=1,WEEKDAY(A587)=7),"Sim","Não")</f>
        <v>Sim</v>
      </c>
    </row>
    <row r="588" customFormat="false" ht="15" hidden="false" customHeight="false" outlineLevel="0" collapsed="false">
      <c r="A588" s="21" t="n">
        <v>46244</v>
      </c>
      <c r="B588" s="17" t="n">
        <f aca="false">YEAR(A588)</f>
        <v>2026</v>
      </c>
      <c r="C588" s="17" t="n">
        <f aca="false">MONTH(A588)</f>
        <v>8</v>
      </c>
      <c r="D588" s="17" t="str">
        <f aca="false">INDEX({"Jan","Fev","Mar","Abr","Mai","Jun","Jul","Ago","Set","Out","Nov","Dez"},C588)</f>
        <v>Ago</v>
      </c>
      <c r="E588" s="17" t="str">
        <f aca="false">TEXT(A588,"yyyy-mm")</f>
        <v>2026-08</v>
      </c>
      <c r="F588" s="17" t="str">
        <f aca="false">"T"&amp;ROUNDUP(C588/3,0)</f>
        <v>T3</v>
      </c>
      <c r="G588" s="17" t="str">
        <f aca="false">INDEX({"Dom","Seg","Ter","Qua","Qui","Sex","Sáb"},WEEKDAY(A588))</f>
        <v>Seg</v>
      </c>
      <c r="H588" s="17" t="str">
        <f aca="false">IF(OR(WEEKDAY(A588)=1,WEEKDAY(A588)=7),"Sim","Não")</f>
        <v>Não</v>
      </c>
    </row>
    <row r="589" customFormat="false" ht="15" hidden="false" customHeight="false" outlineLevel="0" collapsed="false">
      <c r="A589" s="21" t="n">
        <v>46245</v>
      </c>
      <c r="B589" s="17" t="n">
        <f aca="false">YEAR(A589)</f>
        <v>2026</v>
      </c>
      <c r="C589" s="17" t="n">
        <f aca="false">MONTH(A589)</f>
        <v>8</v>
      </c>
      <c r="D589" s="17" t="str">
        <f aca="false">INDEX({"Jan","Fev","Mar","Abr","Mai","Jun","Jul","Ago","Set","Out","Nov","Dez"},C589)</f>
        <v>Ago</v>
      </c>
      <c r="E589" s="17" t="str">
        <f aca="false">TEXT(A589,"yyyy-mm")</f>
        <v>2026-08</v>
      </c>
      <c r="F589" s="17" t="str">
        <f aca="false">"T"&amp;ROUNDUP(C589/3,0)</f>
        <v>T3</v>
      </c>
      <c r="G589" s="17" t="str">
        <f aca="false">INDEX({"Dom","Seg","Ter","Qua","Qui","Sex","Sáb"},WEEKDAY(A589))</f>
        <v>Ter</v>
      </c>
      <c r="H589" s="17" t="str">
        <f aca="false">IF(OR(WEEKDAY(A589)=1,WEEKDAY(A589)=7),"Sim","Não")</f>
        <v>Não</v>
      </c>
    </row>
    <row r="590" customFormat="false" ht="15" hidden="false" customHeight="false" outlineLevel="0" collapsed="false">
      <c r="A590" s="21" t="n">
        <v>46246</v>
      </c>
      <c r="B590" s="17" t="n">
        <f aca="false">YEAR(A590)</f>
        <v>2026</v>
      </c>
      <c r="C590" s="17" t="n">
        <f aca="false">MONTH(A590)</f>
        <v>8</v>
      </c>
      <c r="D590" s="17" t="str">
        <f aca="false">INDEX({"Jan","Fev","Mar","Abr","Mai","Jun","Jul","Ago","Set","Out","Nov","Dez"},C590)</f>
        <v>Ago</v>
      </c>
      <c r="E590" s="17" t="str">
        <f aca="false">TEXT(A590,"yyyy-mm")</f>
        <v>2026-08</v>
      </c>
      <c r="F590" s="17" t="str">
        <f aca="false">"T"&amp;ROUNDUP(C590/3,0)</f>
        <v>T3</v>
      </c>
      <c r="G590" s="17" t="str">
        <f aca="false">INDEX({"Dom","Seg","Ter","Qua","Qui","Sex","Sáb"},WEEKDAY(A590))</f>
        <v>Qua</v>
      </c>
      <c r="H590" s="17" t="str">
        <f aca="false">IF(OR(WEEKDAY(A590)=1,WEEKDAY(A590)=7),"Sim","Não")</f>
        <v>Não</v>
      </c>
    </row>
    <row r="591" customFormat="false" ht="15" hidden="false" customHeight="false" outlineLevel="0" collapsed="false">
      <c r="A591" s="21" t="n">
        <v>46247</v>
      </c>
      <c r="B591" s="17" t="n">
        <f aca="false">YEAR(A591)</f>
        <v>2026</v>
      </c>
      <c r="C591" s="17" t="n">
        <f aca="false">MONTH(A591)</f>
        <v>8</v>
      </c>
      <c r="D591" s="17" t="str">
        <f aca="false">INDEX({"Jan","Fev","Mar","Abr","Mai","Jun","Jul","Ago","Set","Out","Nov","Dez"},C591)</f>
        <v>Ago</v>
      </c>
      <c r="E591" s="17" t="str">
        <f aca="false">TEXT(A591,"yyyy-mm")</f>
        <v>2026-08</v>
      </c>
      <c r="F591" s="17" t="str">
        <f aca="false">"T"&amp;ROUNDUP(C591/3,0)</f>
        <v>T3</v>
      </c>
      <c r="G591" s="17" t="str">
        <f aca="false">INDEX({"Dom","Seg","Ter","Qua","Qui","Sex","Sáb"},WEEKDAY(A591))</f>
        <v>Qui</v>
      </c>
      <c r="H591" s="17" t="str">
        <f aca="false">IF(OR(WEEKDAY(A591)=1,WEEKDAY(A591)=7),"Sim","Não")</f>
        <v>Não</v>
      </c>
    </row>
    <row r="592" customFormat="false" ht="15" hidden="false" customHeight="false" outlineLevel="0" collapsed="false">
      <c r="A592" s="21" t="n">
        <v>46248</v>
      </c>
      <c r="B592" s="17" t="n">
        <f aca="false">YEAR(A592)</f>
        <v>2026</v>
      </c>
      <c r="C592" s="17" t="n">
        <f aca="false">MONTH(A592)</f>
        <v>8</v>
      </c>
      <c r="D592" s="17" t="str">
        <f aca="false">INDEX({"Jan","Fev","Mar","Abr","Mai","Jun","Jul","Ago","Set","Out","Nov","Dez"},C592)</f>
        <v>Ago</v>
      </c>
      <c r="E592" s="17" t="str">
        <f aca="false">TEXT(A592,"yyyy-mm")</f>
        <v>2026-08</v>
      </c>
      <c r="F592" s="17" t="str">
        <f aca="false">"T"&amp;ROUNDUP(C592/3,0)</f>
        <v>T3</v>
      </c>
      <c r="G592" s="17" t="str">
        <f aca="false">INDEX({"Dom","Seg","Ter","Qua","Qui","Sex","Sáb"},WEEKDAY(A592))</f>
        <v>Sex</v>
      </c>
      <c r="H592" s="17" t="str">
        <f aca="false">IF(OR(WEEKDAY(A592)=1,WEEKDAY(A592)=7),"Sim","Não")</f>
        <v>Não</v>
      </c>
    </row>
    <row r="593" customFormat="false" ht="15" hidden="false" customHeight="false" outlineLevel="0" collapsed="false">
      <c r="A593" s="21" t="n">
        <v>46249</v>
      </c>
      <c r="B593" s="17" t="n">
        <f aca="false">YEAR(A593)</f>
        <v>2026</v>
      </c>
      <c r="C593" s="17" t="n">
        <f aca="false">MONTH(A593)</f>
        <v>8</v>
      </c>
      <c r="D593" s="17" t="str">
        <f aca="false">INDEX({"Jan","Fev","Mar","Abr","Mai","Jun","Jul","Ago","Set","Out","Nov","Dez"},C593)</f>
        <v>Ago</v>
      </c>
      <c r="E593" s="17" t="str">
        <f aca="false">TEXT(A593,"yyyy-mm")</f>
        <v>2026-08</v>
      </c>
      <c r="F593" s="17" t="str">
        <f aca="false">"T"&amp;ROUNDUP(C593/3,0)</f>
        <v>T3</v>
      </c>
      <c r="G593" s="17" t="str">
        <f aca="false">INDEX({"Dom","Seg","Ter","Qua","Qui","Sex","Sáb"},WEEKDAY(A593))</f>
        <v>Sáb</v>
      </c>
      <c r="H593" s="17" t="str">
        <f aca="false">IF(OR(WEEKDAY(A593)=1,WEEKDAY(A593)=7),"Sim","Não")</f>
        <v>Sim</v>
      </c>
    </row>
    <row r="594" customFormat="false" ht="15" hidden="false" customHeight="false" outlineLevel="0" collapsed="false">
      <c r="A594" s="21" t="n">
        <v>46250</v>
      </c>
      <c r="B594" s="17" t="n">
        <f aca="false">YEAR(A594)</f>
        <v>2026</v>
      </c>
      <c r="C594" s="17" t="n">
        <f aca="false">MONTH(A594)</f>
        <v>8</v>
      </c>
      <c r="D594" s="17" t="str">
        <f aca="false">INDEX({"Jan","Fev","Mar","Abr","Mai","Jun","Jul","Ago","Set","Out","Nov","Dez"},C594)</f>
        <v>Ago</v>
      </c>
      <c r="E594" s="17" t="str">
        <f aca="false">TEXT(A594,"yyyy-mm")</f>
        <v>2026-08</v>
      </c>
      <c r="F594" s="17" t="str">
        <f aca="false">"T"&amp;ROUNDUP(C594/3,0)</f>
        <v>T3</v>
      </c>
      <c r="G594" s="17" t="str">
        <f aca="false">INDEX({"Dom","Seg","Ter","Qua","Qui","Sex","Sáb"},WEEKDAY(A594))</f>
        <v>Dom</v>
      </c>
      <c r="H594" s="17" t="str">
        <f aca="false">IF(OR(WEEKDAY(A594)=1,WEEKDAY(A594)=7),"Sim","Não")</f>
        <v>Sim</v>
      </c>
    </row>
    <row r="595" customFormat="false" ht="15" hidden="false" customHeight="false" outlineLevel="0" collapsed="false">
      <c r="A595" s="21" t="n">
        <v>46251</v>
      </c>
      <c r="B595" s="17" t="n">
        <f aca="false">YEAR(A595)</f>
        <v>2026</v>
      </c>
      <c r="C595" s="17" t="n">
        <f aca="false">MONTH(A595)</f>
        <v>8</v>
      </c>
      <c r="D595" s="17" t="str">
        <f aca="false">INDEX({"Jan","Fev","Mar","Abr","Mai","Jun","Jul","Ago","Set","Out","Nov","Dez"},C595)</f>
        <v>Ago</v>
      </c>
      <c r="E595" s="17" t="str">
        <f aca="false">TEXT(A595,"yyyy-mm")</f>
        <v>2026-08</v>
      </c>
      <c r="F595" s="17" t="str">
        <f aca="false">"T"&amp;ROUNDUP(C595/3,0)</f>
        <v>T3</v>
      </c>
      <c r="G595" s="17" t="str">
        <f aca="false">INDEX({"Dom","Seg","Ter","Qua","Qui","Sex","Sáb"},WEEKDAY(A595))</f>
        <v>Seg</v>
      </c>
      <c r="H595" s="17" t="str">
        <f aca="false">IF(OR(WEEKDAY(A595)=1,WEEKDAY(A595)=7),"Sim","Não")</f>
        <v>Não</v>
      </c>
    </row>
    <row r="596" customFormat="false" ht="15" hidden="false" customHeight="false" outlineLevel="0" collapsed="false">
      <c r="A596" s="21" t="n">
        <v>46252</v>
      </c>
      <c r="B596" s="17" t="n">
        <f aca="false">YEAR(A596)</f>
        <v>2026</v>
      </c>
      <c r="C596" s="17" t="n">
        <f aca="false">MONTH(A596)</f>
        <v>8</v>
      </c>
      <c r="D596" s="17" t="str">
        <f aca="false">INDEX({"Jan","Fev","Mar","Abr","Mai","Jun","Jul","Ago","Set","Out","Nov","Dez"},C596)</f>
        <v>Ago</v>
      </c>
      <c r="E596" s="17" t="str">
        <f aca="false">TEXT(A596,"yyyy-mm")</f>
        <v>2026-08</v>
      </c>
      <c r="F596" s="17" t="str">
        <f aca="false">"T"&amp;ROUNDUP(C596/3,0)</f>
        <v>T3</v>
      </c>
      <c r="G596" s="17" t="str">
        <f aca="false">INDEX({"Dom","Seg","Ter","Qua","Qui","Sex","Sáb"},WEEKDAY(A596))</f>
        <v>Ter</v>
      </c>
      <c r="H596" s="17" t="str">
        <f aca="false">IF(OR(WEEKDAY(A596)=1,WEEKDAY(A596)=7),"Sim","Não")</f>
        <v>Não</v>
      </c>
    </row>
    <row r="597" customFormat="false" ht="15" hidden="false" customHeight="false" outlineLevel="0" collapsed="false">
      <c r="A597" s="21" t="n">
        <v>46253</v>
      </c>
      <c r="B597" s="17" t="n">
        <f aca="false">YEAR(A597)</f>
        <v>2026</v>
      </c>
      <c r="C597" s="17" t="n">
        <f aca="false">MONTH(A597)</f>
        <v>8</v>
      </c>
      <c r="D597" s="17" t="str">
        <f aca="false">INDEX({"Jan","Fev","Mar","Abr","Mai","Jun","Jul","Ago","Set","Out","Nov","Dez"},C597)</f>
        <v>Ago</v>
      </c>
      <c r="E597" s="17" t="str">
        <f aca="false">TEXT(A597,"yyyy-mm")</f>
        <v>2026-08</v>
      </c>
      <c r="F597" s="17" t="str">
        <f aca="false">"T"&amp;ROUNDUP(C597/3,0)</f>
        <v>T3</v>
      </c>
      <c r="G597" s="17" t="str">
        <f aca="false">INDEX({"Dom","Seg","Ter","Qua","Qui","Sex","Sáb"},WEEKDAY(A597))</f>
        <v>Qua</v>
      </c>
      <c r="H597" s="17" t="str">
        <f aca="false">IF(OR(WEEKDAY(A597)=1,WEEKDAY(A597)=7),"Sim","Não")</f>
        <v>Não</v>
      </c>
    </row>
    <row r="598" customFormat="false" ht="15" hidden="false" customHeight="false" outlineLevel="0" collapsed="false">
      <c r="A598" s="21" t="n">
        <v>46254</v>
      </c>
      <c r="B598" s="17" t="n">
        <f aca="false">YEAR(A598)</f>
        <v>2026</v>
      </c>
      <c r="C598" s="17" t="n">
        <f aca="false">MONTH(A598)</f>
        <v>8</v>
      </c>
      <c r="D598" s="17" t="str">
        <f aca="false">INDEX({"Jan","Fev","Mar","Abr","Mai","Jun","Jul","Ago","Set","Out","Nov","Dez"},C598)</f>
        <v>Ago</v>
      </c>
      <c r="E598" s="17" t="str">
        <f aca="false">TEXT(A598,"yyyy-mm")</f>
        <v>2026-08</v>
      </c>
      <c r="F598" s="17" t="str">
        <f aca="false">"T"&amp;ROUNDUP(C598/3,0)</f>
        <v>T3</v>
      </c>
      <c r="G598" s="17" t="str">
        <f aca="false">INDEX({"Dom","Seg","Ter","Qua","Qui","Sex","Sáb"},WEEKDAY(A598))</f>
        <v>Qui</v>
      </c>
      <c r="H598" s="17" t="str">
        <f aca="false">IF(OR(WEEKDAY(A598)=1,WEEKDAY(A598)=7),"Sim","Não")</f>
        <v>Não</v>
      </c>
    </row>
    <row r="599" customFormat="false" ht="15" hidden="false" customHeight="false" outlineLevel="0" collapsed="false">
      <c r="A599" s="21" t="n">
        <v>46255</v>
      </c>
      <c r="B599" s="17" t="n">
        <f aca="false">YEAR(A599)</f>
        <v>2026</v>
      </c>
      <c r="C599" s="17" t="n">
        <f aca="false">MONTH(A599)</f>
        <v>8</v>
      </c>
      <c r="D599" s="17" t="str">
        <f aca="false">INDEX({"Jan","Fev","Mar","Abr","Mai","Jun","Jul","Ago","Set","Out","Nov","Dez"},C599)</f>
        <v>Ago</v>
      </c>
      <c r="E599" s="17" t="str">
        <f aca="false">TEXT(A599,"yyyy-mm")</f>
        <v>2026-08</v>
      </c>
      <c r="F599" s="17" t="str">
        <f aca="false">"T"&amp;ROUNDUP(C599/3,0)</f>
        <v>T3</v>
      </c>
      <c r="G599" s="17" t="str">
        <f aca="false">INDEX({"Dom","Seg","Ter","Qua","Qui","Sex","Sáb"},WEEKDAY(A599))</f>
        <v>Sex</v>
      </c>
      <c r="H599" s="17" t="str">
        <f aca="false">IF(OR(WEEKDAY(A599)=1,WEEKDAY(A599)=7),"Sim","Não")</f>
        <v>Não</v>
      </c>
    </row>
    <row r="600" customFormat="false" ht="15" hidden="false" customHeight="false" outlineLevel="0" collapsed="false">
      <c r="A600" s="21" t="n">
        <v>46256</v>
      </c>
      <c r="B600" s="17" t="n">
        <f aca="false">YEAR(A600)</f>
        <v>2026</v>
      </c>
      <c r="C600" s="17" t="n">
        <f aca="false">MONTH(A600)</f>
        <v>8</v>
      </c>
      <c r="D600" s="17" t="str">
        <f aca="false">INDEX({"Jan","Fev","Mar","Abr","Mai","Jun","Jul","Ago","Set","Out","Nov","Dez"},C600)</f>
        <v>Ago</v>
      </c>
      <c r="E600" s="17" t="str">
        <f aca="false">TEXT(A600,"yyyy-mm")</f>
        <v>2026-08</v>
      </c>
      <c r="F600" s="17" t="str">
        <f aca="false">"T"&amp;ROUNDUP(C600/3,0)</f>
        <v>T3</v>
      </c>
      <c r="G600" s="17" t="str">
        <f aca="false">INDEX({"Dom","Seg","Ter","Qua","Qui","Sex","Sáb"},WEEKDAY(A600))</f>
        <v>Sáb</v>
      </c>
      <c r="H600" s="17" t="str">
        <f aca="false">IF(OR(WEEKDAY(A600)=1,WEEKDAY(A600)=7),"Sim","Não")</f>
        <v>Sim</v>
      </c>
    </row>
    <row r="601" customFormat="false" ht="15" hidden="false" customHeight="false" outlineLevel="0" collapsed="false">
      <c r="A601" s="21" t="n">
        <v>46257</v>
      </c>
      <c r="B601" s="17" t="n">
        <f aca="false">YEAR(A601)</f>
        <v>2026</v>
      </c>
      <c r="C601" s="17" t="n">
        <f aca="false">MONTH(A601)</f>
        <v>8</v>
      </c>
      <c r="D601" s="17" t="str">
        <f aca="false">INDEX({"Jan","Fev","Mar","Abr","Mai","Jun","Jul","Ago","Set","Out","Nov","Dez"},C601)</f>
        <v>Ago</v>
      </c>
      <c r="E601" s="17" t="str">
        <f aca="false">TEXT(A601,"yyyy-mm")</f>
        <v>2026-08</v>
      </c>
      <c r="F601" s="17" t="str">
        <f aca="false">"T"&amp;ROUNDUP(C601/3,0)</f>
        <v>T3</v>
      </c>
      <c r="G601" s="17" t="str">
        <f aca="false">INDEX({"Dom","Seg","Ter","Qua","Qui","Sex","Sáb"},WEEKDAY(A601))</f>
        <v>Dom</v>
      </c>
      <c r="H601" s="17" t="str">
        <f aca="false">IF(OR(WEEKDAY(A601)=1,WEEKDAY(A601)=7),"Sim","Não")</f>
        <v>Sim</v>
      </c>
    </row>
    <row r="602" customFormat="false" ht="15" hidden="false" customHeight="false" outlineLevel="0" collapsed="false">
      <c r="A602" s="21" t="n">
        <v>46258</v>
      </c>
      <c r="B602" s="17" t="n">
        <f aca="false">YEAR(A602)</f>
        <v>2026</v>
      </c>
      <c r="C602" s="17" t="n">
        <f aca="false">MONTH(A602)</f>
        <v>8</v>
      </c>
      <c r="D602" s="17" t="str">
        <f aca="false">INDEX({"Jan","Fev","Mar","Abr","Mai","Jun","Jul","Ago","Set","Out","Nov","Dez"},C602)</f>
        <v>Ago</v>
      </c>
      <c r="E602" s="17" t="str">
        <f aca="false">TEXT(A602,"yyyy-mm")</f>
        <v>2026-08</v>
      </c>
      <c r="F602" s="17" t="str">
        <f aca="false">"T"&amp;ROUNDUP(C602/3,0)</f>
        <v>T3</v>
      </c>
      <c r="G602" s="17" t="str">
        <f aca="false">INDEX({"Dom","Seg","Ter","Qua","Qui","Sex","Sáb"},WEEKDAY(A602))</f>
        <v>Seg</v>
      </c>
      <c r="H602" s="17" t="str">
        <f aca="false">IF(OR(WEEKDAY(A602)=1,WEEKDAY(A602)=7),"Sim","Não")</f>
        <v>Não</v>
      </c>
    </row>
    <row r="603" customFormat="false" ht="15" hidden="false" customHeight="false" outlineLevel="0" collapsed="false">
      <c r="A603" s="21" t="n">
        <v>46259</v>
      </c>
      <c r="B603" s="17" t="n">
        <f aca="false">YEAR(A603)</f>
        <v>2026</v>
      </c>
      <c r="C603" s="17" t="n">
        <f aca="false">MONTH(A603)</f>
        <v>8</v>
      </c>
      <c r="D603" s="17" t="str">
        <f aca="false">INDEX({"Jan","Fev","Mar","Abr","Mai","Jun","Jul","Ago","Set","Out","Nov","Dez"},C603)</f>
        <v>Ago</v>
      </c>
      <c r="E603" s="17" t="str">
        <f aca="false">TEXT(A603,"yyyy-mm")</f>
        <v>2026-08</v>
      </c>
      <c r="F603" s="17" t="str">
        <f aca="false">"T"&amp;ROUNDUP(C603/3,0)</f>
        <v>T3</v>
      </c>
      <c r="G603" s="17" t="str">
        <f aca="false">INDEX({"Dom","Seg","Ter","Qua","Qui","Sex","Sáb"},WEEKDAY(A603))</f>
        <v>Ter</v>
      </c>
      <c r="H603" s="17" t="str">
        <f aca="false">IF(OR(WEEKDAY(A603)=1,WEEKDAY(A603)=7),"Sim","Não")</f>
        <v>Não</v>
      </c>
    </row>
    <row r="604" customFormat="false" ht="15" hidden="false" customHeight="false" outlineLevel="0" collapsed="false">
      <c r="A604" s="21" t="n">
        <v>46260</v>
      </c>
      <c r="B604" s="17" t="n">
        <f aca="false">YEAR(A604)</f>
        <v>2026</v>
      </c>
      <c r="C604" s="17" t="n">
        <f aca="false">MONTH(A604)</f>
        <v>8</v>
      </c>
      <c r="D604" s="17" t="str">
        <f aca="false">INDEX({"Jan","Fev","Mar","Abr","Mai","Jun","Jul","Ago","Set","Out","Nov","Dez"},C604)</f>
        <v>Ago</v>
      </c>
      <c r="E604" s="17" t="str">
        <f aca="false">TEXT(A604,"yyyy-mm")</f>
        <v>2026-08</v>
      </c>
      <c r="F604" s="17" t="str">
        <f aca="false">"T"&amp;ROUNDUP(C604/3,0)</f>
        <v>T3</v>
      </c>
      <c r="G604" s="17" t="str">
        <f aca="false">INDEX({"Dom","Seg","Ter","Qua","Qui","Sex","Sáb"},WEEKDAY(A604))</f>
        <v>Qua</v>
      </c>
      <c r="H604" s="17" t="str">
        <f aca="false">IF(OR(WEEKDAY(A604)=1,WEEKDAY(A604)=7),"Sim","Não")</f>
        <v>Não</v>
      </c>
    </row>
    <row r="605" customFormat="false" ht="15" hidden="false" customHeight="false" outlineLevel="0" collapsed="false">
      <c r="A605" s="21" t="n">
        <v>46261</v>
      </c>
      <c r="B605" s="17" t="n">
        <f aca="false">YEAR(A605)</f>
        <v>2026</v>
      </c>
      <c r="C605" s="17" t="n">
        <f aca="false">MONTH(A605)</f>
        <v>8</v>
      </c>
      <c r="D605" s="17" t="str">
        <f aca="false">INDEX({"Jan","Fev","Mar","Abr","Mai","Jun","Jul","Ago","Set","Out","Nov","Dez"},C605)</f>
        <v>Ago</v>
      </c>
      <c r="E605" s="17" t="str">
        <f aca="false">TEXT(A605,"yyyy-mm")</f>
        <v>2026-08</v>
      </c>
      <c r="F605" s="17" t="str">
        <f aca="false">"T"&amp;ROUNDUP(C605/3,0)</f>
        <v>T3</v>
      </c>
      <c r="G605" s="17" t="str">
        <f aca="false">INDEX({"Dom","Seg","Ter","Qua","Qui","Sex","Sáb"},WEEKDAY(A605))</f>
        <v>Qui</v>
      </c>
      <c r="H605" s="17" t="str">
        <f aca="false">IF(OR(WEEKDAY(A605)=1,WEEKDAY(A605)=7),"Sim","Não")</f>
        <v>Não</v>
      </c>
    </row>
    <row r="606" customFormat="false" ht="15" hidden="false" customHeight="false" outlineLevel="0" collapsed="false">
      <c r="A606" s="21" t="n">
        <v>46262</v>
      </c>
      <c r="B606" s="17" t="n">
        <f aca="false">YEAR(A606)</f>
        <v>2026</v>
      </c>
      <c r="C606" s="17" t="n">
        <f aca="false">MONTH(A606)</f>
        <v>8</v>
      </c>
      <c r="D606" s="17" t="str">
        <f aca="false">INDEX({"Jan","Fev","Mar","Abr","Mai","Jun","Jul","Ago","Set","Out","Nov","Dez"},C606)</f>
        <v>Ago</v>
      </c>
      <c r="E606" s="17" t="str">
        <f aca="false">TEXT(A606,"yyyy-mm")</f>
        <v>2026-08</v>
      </c>
      <c r="F606" s="17" t="str">
        <f aca="false">"T"&amp;ROUNDUP(C606/3,0)</f>
        <v>T3</v>
      </c>
      <c r="G606" s="17" t="str">
        <f aca="false">INDEX({"Dom","Seg","Ter","Qua","Qui","Sex","Sáb"},WEEKDAY(A606))</f>
        <v>Sex</v>
      </c>
      <c r="H606" s="17" t="str">
        <f aca="false">IF(OR(WEEKDAY(A606)=1,WEEKDAY(A606)=7),"Sim","Não")</f>
        <v>Não</v>
      </c>
    </row>
    <row r="607" customFormat="false" ht="15" hidden="false" customHeight="false" outlineLevel="0" collapsed="false">
      <c r="A607" s="21" t="n">
        <v>46263</v>
      </c>
      <c r="B607" s="17" t="n">
        <f aca="false">YEAR(A607)</f>
        <v>2026</v>
      </c>
      <c r="C607" s="17" t="n">
        <f aca="false">MONTH(A607)</f>
        <v>8</v>
      </c>
      <c r="D607" s="17" t="str">
        <f aca="false">INDEX({"Jan","Fev","Mar","Abr","Mai","Jun","Jul","Ago","Set","Out","Nov","Dez"},C607)</f>
        <v>Ago</v>
      </c>
      <c r="E607" s="17" t="str">
        <f aca="false">TEXT(A607,"yyyy-mm")</f>
        <v>2026-08</v>
      </c>
      <c r="F607" s="17" t="str">
        <f aca="false">"T"&amp;ROUNDUP(C607/3,0)</f>
        <v>T3</v>
      </c>
      <c r="G607" s="17" t="str">
        <f aca="false">INDEX({"Dom","Seg","Ter","Qua","Qui","Sex","Sáb"},WEEKDAY(A607))</f>
        <v>Sáb</v>
      </c>
      <c r="H607" s="17" t="str">
        <f aca="false">IF(OR(WEEKDAY(A607)=1,WEEKDAY(A607)=7),"Sim","Não")</f>
        <v>Sim</v>
      </c>
    </row>
    <row r="608" customFormat="false" ht="15" hidden="false" customHeight="false" outlineLevel="0" collapsed="false">
      <c r="A608" s="21" t="n">
        <v>46264</v>
      </c>
      <c r="B608" s="17" t="n">
        <f aca="false">YEAR(A608)</f>
        <v>2026</v>
      </c>
      <c r="C608" s="17" t="n">
        <f aca="false">MONTH(A608)</f>
        <v>8</v>
      </c>
      <c r="D608" s="17" t="str">
        <f aca="false">INDEX({"Jan","Fev","Mar","Abr","Mai","Jun","Jul","Ago","Set","Out","Nov","Dez"},C608)</f>
        <v>Ago</v>
      </c>
      <c r="E608" s="17" t="str">
        <f aca="false">TEXT(A608,"yyyy-mm")</f>
        <v>2026-08</v>
      </c>
      <c r="F608" s="17" t="str">
        <f aca="false">"T"&amp;ROUNDUP(C608/3,0)</f>
        <v>T3</v>
      </c>
      <c r="G608" s="17" t="str">
        <f aca="false">INDEX({"Dom","Seg","Ter","Qua","Qui","Sex","Sáb"},WEEKDAY(A608))</f>
        <v>Dom</v>
      </c>
      <c r="H608" s="17" t="str">
        <f aca="false">IF(OR(WEEKDAY(A608)=1,WEEKDAY(A608)=7),"Sim","Não")</f>
        <v>Sim</v>
      </c>
    </row>
    <row r="609" customFormat="false" ht="15" hidden="false" customHeight="false" outlineLevel="0" collapsed="false">
      <c r="A609" s="21" t="n">
        <v>46265</v>
      </c>
      <c r="B609" s="17" t="n">
        <f aca="false">YEAR(A609)</f>
        <v>2026</v>
      </c>
      <c r="C609" s="17" t="n">
        <f aca="false">MONTH(A609)</f>
        <v>8</v>
      </c>
      <c r="D609" s="17" t="str">
        <f aca="false">INDEX({"Jan","Fev","Mar","Abr","Mai","Jun","Jul","Ago","Set","Out","Nov","Dez"},C609)</f>
        <v>Ago</v>
      </c>
      <c r="E609" s="17" t="str">
        <f aca="false">TEXT(A609,"yyyy-mm")</f>
        <v>2026-08</v>
      </c>
      <c r="F609" s="17" t="str">
        <f aca="false">"T"&amp;ROUNDUP(C609/3,0)</f>
        <v>T3</v>
      </c>
      <c r="G609" s="17" t="str">
        <f aca="false">INDEX({"Dom","Seg","Ter","Qua","Qui","Sex","Sáb"},WEEKDAY(A609))</f>
        <v>Seg</v>
      </c>
      <c r="H609" s="17" t="str">
        <f aca="false">IF(OR(WEEKDAY(A609)=1,WEEKDAY(A609)=7),"Sim","Não")</f>
        <v>Não</v>
      </c>
    </row>
    <row r="610" customFormat="false" ht="15" hidden="false" customHeight="false" outlineLevel="0" collapsed="false">
      <c r="A610" s="21" t="n">
        <v>46266</v>
      </c>
      <c r="B610" s="17" t="n">
        <f aca="false">YEAR(A610)</f>
        <v>2026</v>
      </c>
      <c r="C610" s="17" t="n">
        <f aca="false">MONTH(A610)</f>
        <v>9</v>
      </c>
      <c r="D610" s="17" t="str">
        <f aca="false">INDEX({"Jan","Fev","Mar","Abr","Mai","Jun","Jul","Ago","Set","Out","Nov","Dez"},C610)</f>
        <v>Set</v>
      </c>
      <c r="E610" s="17" t="str">
        <f aca="false">TEXT(A610,"yyyy-mm")</f>
        <v>2026-09</v>
      </c>
      <c r="F610" s="17" t="str">
        <f aca="false">"T"&amp;ROUNDUP(C610/3,0)</f>
        <v>T3</v>
      </c>
      <c r="G610" s="17" t="str">
        <f aca="false">INDEX({"Dom","Seg","Ter","Qua","Qui","Sex","Sáb"},WEEKDAY(A610))</f>
        <v>Ter</v>
      </c>
      <c r="H610" s="17" t="str">
        <f aca="false">IF(OR(WEEKDAY(A610)=1,WEEKDAY(A610)=7),"Sim","Não")</f>
        <v>Não</v>
      </c>
    </row>
    <row r="611" customFormat="false" ht="15" hidden="false" customHeight="false" outlineLevel="0" collapsed="false">
      <c r="A611" s="21" t="n">
        <v>46267</v>
      </c>
      <c r="B611" s="17" t="n">
        <f aca="false">YEAR(A611)</f>
        <v>2026</v>
      </c>
      <c r="C611" s="17" t="n">
        <f aca="false">MONTH(A611)</f>
        <v>9</v>
      </c>
      <c r="D611" s="17" t="str">
        <f aca="false">INDEX({"Jan","Fev","Mar","Abr","Mai","Jun","Jul","Ago","Set","Out","Nov","Dez"},C611)</f>
        <v>Set</v>
      </c>
      <c r="E611" s="17" t="str">
        <f aca="false">TEXT(A611,"yyyy-mm")</f>
        <v>2026-09</v>
      </c>
      <c r="F611" s="17" t="str">
        <f aca="false">"T"&amp;ROUNDUP(C611/3,0)</f>
        <v>T3</v>
      </c>
      <c r="G611" s="17" t="str">
        <f aca="false">INDEX({"Dom","Seg","Ter","Qua","Qui","Sex","Sáb"},WEEKDAY(A611))</f>
        <v>Qua</v>
      </c>
      <c r="H611" s="17" t="str">
        <f aca="false">IF(OR(WEEKDAY(A611)=1,WEEKDAY(A611)=7),"Sim","Não")</f>
        <v>Não</v>
      </c>
    </row>
    <row r="612" customFormat="false" ht="15" hidden="false" customHeight="false" outlineLevel="0" collapsed="false">
      <c r="A612" s="21" t="n">
        <v>46268</v>
      </c>
      <c r="B612" s="17" t="n">
        <f aca="false">YEAR(A612)</f>
        <v>2026</v>
      </c>
      <c r="C612" s="17" t="n">
        <f aca="false">MONTH(A612)</f>
        <v>9</v>
      </c>
      <c r="D612" s="17" t="str">
        <f aca="false">INDEX({"Jan","Fev","Mar","Abr","Mai","Jun","Jul","Ago","Set","Out","Nov","Dez"},C612)</f>
        <v>Set</v>
      </c>
      <c r="E612" s="17" t="str">
        <f aca="false">TEXT(A612,"yyyy-mm")</f>
        <v>2026-09</v>
      </c>
      <c r="F612" s="17" t="str">
        <f aca="false">"T"&amp;ROUNDUP(C612/3,0)</f>
        <v>T3</v>
      </c>
      <c r="G612" s="17" t="str">
        <f aca="false">INDEX({"Dom","Seg","Ter","Qua","Qui","Sex","Sáb"},WEEKDAY(A612))</f>
        <v>Qui</v>
      </c>
      <c r="H612" s="17" t="str">
        <f aca="false">IF(OR(WEEKDAY(A612)=1,WEEKDAY(A612)=7),"Sim","Não")</f>
        <v>Não</v>
      </c>
    </row>
    <row r="613" customFormat="false" ht="15" hidden="false" customHeight="false" outlineLevel="0" collapsed="false">
      <c r="A613" s="21" t="n">
        <v>46269</v>
      </c>
      <c r="B613" s="17" t="n">
        <f aca="false">YEAR(A613)</f>
        <v>2026</v>
      </c>
      <c r="C613" s="17" t="n">
        <f aca="false">MONTH(A613)</f>
        <v>9</v>
      </c>
      <c r="D613" s="17" t="str">
        <f aca="false">INDEX({"Jan","Fev","Mar","Abr","Mai","Jun","Jul","Ago","Set","Out","Nov","Dez"},C613)</f>
        <v>Set</v>
      </c>
      <c r="E613" s="17" t="str">
        <f aca="false">TEXT(A613,"yyyy-mm")</f>
        <v>2026-09</v>
      </c>
      <c r="F613" s="17" t="str">
        <f aca="false">"T"&amp;ROUNDUP(C613/3,0)</f>
        <v>T3</v>
      </c>
      <c r="G613" s="17" t="str">
        <f aca="false">INDEX({"Dom","Seg","Ter","Qua","Qui","Sex","Sáb"},WEEKDAY(A613))</f>
        <v>Sex</v>
      </c>
      <c r="H613" s="17" t="str">
        <f aca="false">IF(OR(WEEKDAY(A613)=1,WEEKDAY(A613)=7),"Sim","Não")</f>
        <v>Não</v>
      </c>
    </row>
    <row r="614" customFormat="false" ht="15" hidden="false" customHeight="false" outlineLevel="0" collapsed="false">
      <c r="A614" s="21" t="n">
        <v>46270</v>
      </c>
      <c r="B614" s="17" t="n">
        <f aca="false">YEAR(A614)</f>
        <v>2026</v>
      </c>
      <c r="C614" s="17" t="n">
        <f aca="false">MONTH(A614)</f>
        <v>9</v>
      </c>
      <c r="D614" s="17" t="str">
        <f aca="false">INDEX({"Jan","Fev","Mar","Abr","Mai","Jun","Jul","Ago","Set","Out","Nov","Dez"},C614)</f>
        <v>Set</v>
      </c>
      <c r="E614" s="17" t="str">
        <f aca="false">TEXT(A614,"yyyy-mm")</f>
        <v>2026-09</v>
      </c>
      <c r="F614" s="17" t="str">
        <f aca="false">"T"&amp;ROUNDUP(C614/3,0)</f>
        <v>T3</v>
      </c>
      <c r="G614" s="17" t="str">
        <f aca="false">INDEX({"Dom","Seg","Ter","Qua","Qui","Sex","Sáb"},WEEKDAY(A614))</f>
        <v>Sáb</v>
      </c>
      <c r="H614" s="17" t="str">
        <f aca="false">IF(OR(WEEKDAY(A614)=1,WEEKDAY(A614)=7),"Sim","Não")</f>
        <v>Sim</v>
      </c>
    </row>
    <row r="615" customFormat="false" ht="15" hidden="false" customHeight="false" outlineLevel="0" collapsed="false">
      <c r="A615" s="21" t="n">
        <v>46271</v>
      </c>
      <c r="B615" s="17" t="n">
        <f aca="false">YEAR(A615)</f>
        <v>2026</v>
      </c>
      <c r="C615" s="17" t="n">
        <f aca="false">MONTH(A615)</f>
        <v>9</v>
      </c>
      <c r="D615" s="17" t="str">
        <f aca="false">INDEX({"Jan","Fev","Mar","Abr","Mai","Jun","Jul","Ago","Set","Out","Nov","Dez"},C615)</f>
        <v>Set</v>
      </c>
      <c r="E615" s="17" t="str">
        <f aca="false">TEXT(A615,"yyyy-mm")</f>
        <v>2026-09</v>
      </c>
      <c r="F615" s="17" t="str">
        <f aca="false">"T"&amp;ROUNDUP(C615/3,0)</f>
        <v>T3</v>
      </c>
      <c r="G615" s="17" t="str">
        <f aca="false">INDEX({"Dom","Seg","Ter","Qua","Qui","Sex","Sáb"},WEEKDAY(A615))</f>
        <v>Dom</v>
      </c>
      <c r="H615" s="17" t="str">
        <f aca="false">IF(OR(WEEKDAY(A615)=1,WEEKDAY(A615)=7),"Sim","Não")</f>
        <v>Sim</v>
      </c>
    </row>
    <row r="616" customFormat="false" ht="15" hidden="false" customHeight="false" outlineLevel="0" collapsed="false">
      <c r="A616" s="21" t="n">
        <v>46272</v>
      </c>
      <c r="B616" s="17" t="n">
        <f aca="false">YEAR(A616)</f>
        <v>2026</v>
      </c>
      <c r="C616" s="17" t="n">
        <f aca="false">MONTH(A616)</f>
        <v>9</v>
      </c>
      <c r="D616" s="17" t="str">
        <f aca="false">INDEX({"Jan","Fev","Mar","Abr","Mai","Jun","Jul","Ago","Set","Out","Nov","Dez"},C616)</f>
        <v>Set</v>
      </c>
      <c r="E616" s="17" t="str">
        <f aca="false">TEXT(A616,"yyyy-mm")</f>
        <v>2026-09</v>
      </c>
      <c r="F616" s="17" t="str">
        <f aca="false">"T"&amp;ROUNDUP(C616/3,0)</f>
        <v>T3</v>
      </c>
      <c r="G616" s="17" t="str">
        <f aca="false">INDEX({"Dom","Seg","Ter","Qua","Qui","Sex","Sáb"},WEEKDAY(A616))</f>
        <v>Seg</v>
      </c>
      <c r="H616" s="17" t="str">
        <f aca="false">IF(OR(WEEKDAY(A616)=1,WEEKDAY(A616)=7),"Sim","Não")</f>
        <v>Não</v>
      </c>
    </row>
    <row r="617" customFormat="false" ht="15" hidden="false" customHeight="false" outlineLevel="0" collapsed="false">
      <c r="A617" s="21" t="n">
        <v>46273</v>
      </c>
      <c r="B617" s="17" t="n">
        <f aca="false">YEAR(A617)</f>
        <v>2026</v>
      </c>
      <c r="C617" s="17" t="n">
        <f aca="false">MONTH(A617)</f>
        <v>9</v>
      </c>
      <c r="D617" s="17" t="str">
        <f aca="false">INDEX({"Jan","Fev","Mar","Abr","Mai","Jun","Jul","Ago","Set","Out","Nov","Dez"},C617)</f>
        <v>Set</v>
      </c>
      <c r="E617" s="17" t="str">
        <f aca="false">TEXT(A617,"yyyy-mm")</f>
        <v>2026-09</v>
      </c>
      <c r="F617" s="17" t="str">
        <f aca="false">"T"&amp;ROUNDUP(C617/3,0)</f>
        <v>T3</v>
      </c>
      <c r="G617" s="17" t="str">
        <f aca="false">INDEX({"Dom","Seg","Ter","Qua","Qui","Sex","Sáb"},WEEKDAY(A617))</f>
        <v>Ter</v>
      </c>
      <c r="H617" s="17" t="str">
        <f aca="false">IF(OR(WEEKDAY(A617)=1,WEEKDAY(A617)=7),"Sim","Não")</f>
        <v>Não</v>
      </c>
    </row>
    <row r="618" customFormat="false" ht="15" hidden="false" customHeight="false" outlineLevel="0" collapsed="false">
      <c r="A618" s="21" t="n">
        <v>46274</v>
      </c>
      <c r="B618" s="17" t="n">
        <f aca="false">YEAR(A618)</f>
        <v>2026</v>
      </c>
      <c r="C618" s="17" t="n">
        <f aca="false">MONTH(A618)</f>
        <v>9</v>
      </c>
      <c r="D618" s="17" t="str">
        <f aca="false">INDEX({"Jan","Fev","Mar","Abr","Mai","Jun","Jul","Ago","Set","Out","Nov","Dez"},C618)</f>
        <v>Set</v>
      </c>
      <c r="E618" s="17" t="str">
        <f aca="false">TEXT(A618,"yyyy-mm")</f>
        <v>2026-09</v>
      </c>
      <c r="F618" s="17" t="str">
        <f aca="false">"T"&amp;ROUNDUP(C618/3,0)</f>
        <v>T3</v>
      </c>
      <c r="G618" s="17" t="str">
        <f aca="false">INDEX({"Dom","Seg","Ter","Qua","Qui","Sex","Sáb"},WEEKDAY(A618))</f>
        <v>Qua</v>
      </c>
      <c r="H618" s="17" t="str">
        <f aca="false">IF(OR(WEEKDAY(A618)=1,WEEKDAY(A618)=7),"Sim","Não")</f>
        <v>Não</v>
      </c>
    </row>
    <row r="619" customFormat="false" ht="15" hidden="false" customHeight="false" outlineLevel="0" collapsed="false">
      <c r="A619" s="21" t="n">
        <v>46275</v>
      </c>
      <c r="B619" s="17" t="n">
        <f aca="false">YEAR(A619)</f>
        <v>2026</v>
      </c>
      <c r="C619" s="17" t="n">
        <f aca="false">MONTH(A619)</f>
        <v>9</v>
      </c>
      <c r="D619" s="17" t="str">
        <f aca="false">INDEX({"Jan","Fev","Mar","Abr","Mai","Jun","Jul","Ago","Set","Out","Nov","Dez"},C619)</f>
        <v>Set</v>
      </c>
      <c r="E619" s="17" t="str">
        <f aca="false">TEXT(A619,"yyyy-mm")</f>
        <v>2026-09</v>
      </c>
      <c r="F619" s="17" t="str">
        <f aca="false">"T"&amp;ROUNDUP(C619/3,0)</f>
        <v>T3</v>
      </c>
      <c r="G619" s="17" t="str">
        <f aca="false">INDEX({"Dom","Seg","Ter","Qua","Qui","Sex","Sáb"},WEEKDAY(A619))</f>
        <v>Qui</v>
      </c>
      <c r="H619" s="17" t="str">
        <f aca="false">IF(OR(WEEKDAY(A619)=1,WEEKDAY(A619)=7),"Sim","Não")</f>
        <v>Não</v>
      </c>
    </row>
    <row r="620" customFormat="false" ht="15" hidden="false" customHeight="false" outlineLevel="0" collapsed="false">
      <c r="A620" s="21" t="n">
        <v>46276</v>
      </c>
      <c r="B620" s="17" t="n">
        <f aca="false">YEAR(A620)</f>
        <v>2026</v>
      </c>
      <c r="C620" s="17" t="n">
        <f aca="false">MONTH(A620)</f>
        <v>9</v>
      </c>
      <c r="D620" s="17" t="str">
        <f aca="false">INDEX({"Jan","Fev","Mar","Abr","Mai","Jun","Jul","Ago","Set","Out","Nov","Dez"},C620)</f>
        <v>Set</v>
      </c>
      <c r="E620" s="17" t="str">
        <f aca="false">TEXT(A620,"yyyy-mm")</f>
        <v>2026-09</v>
      </c>
      <c r="F620" s="17" t="str">
        <f aca="false">"T"&amp;ROUNDUP(C620/3,0)</f>
        <v>T3</v>
      </c>
      <c r="G620" s="17" t="str">
        <f aca="false">INDEX({"Dom","Seg","Ter","Qua","Qui","Sex","Sáb"},WEEKDAY(A620))</f>
        <v>Sex</v>
      </c>
      <c r="H620" s="17" t="str">
        <f aca="false">IF(OR(WEEKDAY(A620)=1,WEEKDAY(A620)=7),"Sim","Não")</f>
        <v>Não</v>
      </c>
    </row>
    <row r="621" customFormat="false" ht="15" hidden="false" customHeight="false" outlineLevel="0" collapsed="false">
      <c r="A621" s="21" t="n">
        <v>46277</v>
      </c>
      <c r="B621" s="17" t="n">
        <f aca="false">YEAR(A621)</f>
        <v>2026</v>
      </c>
      <c r="C621" s="17" t="n">
        <f aca="false">MONTH(A621)</f>
        <v>9</v>
      </c>
      <c r="D621" s="17" t="str">
        <f aca="false">INDEX({"Jan","Fev","Mar","Abr","Mai","Jun","Jul","Ago","Set","Out","Nov","Dez"},C621)</f>
        <v>Set</v>
      </c>
      <c r="E621" s="17" t="str">
        <f aca="false">TEXT(A621,"yyyy-mm")</f>
        <v>2026-09</v>
      </c>
      <c r="F621" s="17" t="str">
        <f aca="false">"T"&amp;ROUNDUP(C621/3,0)</f>
        <v>T3</v>
      </c>
      <c r="G621" s="17" t="str">
        <f aca="false">INDEX({"Dom","Seg","Ter","Qua","Qui","Sex","Sáb"},WEEKDAY(A621))</f>
        <v>Sáb</v>
      </c>
      <c r="H621" s="17" t="str">
        <f aca="false">IF(OR(WEEKDAY(A621)=1,WEEKDAY(A621)=7),"Sim","Não")</f>
        <v>Sim</v>
      </c>
    </row>
    <row r="622" customFormat="false" ht="15" hidden="false" customHeight="false" outlineLevel="0" collapsed="false">
      <c r="A622" s="21" t="n">
        <v>46278</v>
      </c>
      <c r="B622" s="17" t="n">
        <f aca="false">YEAR(A622)</f>
        <v>2026</v>
      </c>
      <c r="C622" s="17" t="n">
        <f aca="false">MONTH(A622)</f>
        <v>9</v>
      </c>
      <c r="D622" s="17" t="str">
        <f aca="false">INDEX({"Jan","Fev","Mar","Abr","Mai","Jun","Jul","Ago","Set","Out","Nov","Dez"},C622)</f>
        <v>Set</v>
      </c>
      <c r="E622" s="17" t="str">
        <f aca="false">TEXT(A622,"yyyy-mm")</f>
        <v>2026-09</v>
      </c>
      <c r="F622" s="17" t="str">
        <f aca="false">"T"&amp;ROUNDUP(C622/3,0)</f>
        <v>T3</v>
      </c>
      <c r="G622" s="17" t="str">
        <f aca="false">INDEX({"Dom","Seg","Ter","Qua","Qui","Sex","Sáb"},WEEKDAY(A622))</f>
        <v>Dom</v>
      </c>
      <c r="H622" s="17" t="str">
        <f aca="false">IF(OR(WEEKDAY(A622)=1,WEEKDAY(A622)=7),"Sim","Não")</f>
        <v>Sim</v>
      </c>
    </row>
    <row r="623" customFormat="false" ht="15" hidden="false" customHeight="false" outlineLevel="0" collapsed="false">
      <c r="A623" s="21" t="n">
        <v>46279</v>
      </c>
      <c r="B623" s="17" t="n">
        <f aca="false">YEAR(A623)</f>
        <v>2026</v>
      </c>
      <c r="C623" s="17" t="n">
        <f aca="false">MONTH(A623)</f>
        <v>9</v>
      </c>
      <c r="D623" s="17" t="str">
        <f aca="false">INDEX({"Jan","Fev","Mar","Abr","Mai","Jun","Jul","Ago","Set","Out","Nov","Dez"},C623)</f>
        <v>Set</v>
      </c>
      <c r="E623" s="17" t="str">
        <f aca="false">TEXT(A623,"yyyy-mm")</f>
        <v>2026-09</v>
      </c>
      <c r="F623" s="17" t="str">
        <f aca="false">"T"&amp;ROUNDUP(C623/3,0)</f>
        <v>T3</v>
      </c>
      <c r="G623" s="17" t="str">
        <f aca="false">INDEX({"Dom","Seg","Ter","Qua","Qui","Sex","Sáb"},WEEKDAY(A623))</f>
        <v>Seg</v>
      </c>
      <c r="H623" s="17" t="str">
        <f aca="false">IF(OR(WEEKDAY(A623)=1,WEEKDAY(A623)=7),"Sim","Não")</f>
        <v>Não</v>
      </c>
    </row>
    <row r="624" customFormat="false" ht="15" hidden="false" customHeight="false" outlineLevel="0" collapsed="false">
      <c r="A624" s="21" t="n">
        <v>46280</v>
      </c>
      <c r="B624" s="17" t="n">
        <f aca="false">YEAR(A624)</f>
        <v>2026</v>
      </c>
      <c r="C624" s="17" t="n">
        <f aca="false">MONTH(A624)</f>
        <v>9</v>
      </c>
      <c r="D624" s="17" t="str">
        <f aca="false">INDEX({"Jan","Fev","Mar","Abr","Mai","Jun","Jul","Ago","Set","Out","Nov","Dez"},C624)</f>
        <v>Set</v>
      </c>
      <c r="E624" s="17" t="str">
        <f aca="false">TEXT(A624,"yyyy-mm")</f>
        <v>2026-09</v>
      </c>
      <c r="F624" s="17" t="str">
        <f aca="false">"T"&amp;ROUNDUP(C624/3,0)</f>
        <v>T3</v>
      </c>
      <c r="G624" s="17" t="str">
        <f aca="false">INDEX({"Dom","Seg","Ter","Qua","Qui","Sex","Sáb"},WEEKDAY(A624))</f>
        <v>Ter</v>
      </c>
      <c r="H624" s="17" t="str">
        <f aca="false">IF(OR(WEEKDAY(A624)=1,WEEKDAY(A624)=7),"Sim","Não")</f>
        <v>Não</v>
      </c>
    </row>
    <row r="625" customFormat="false" ht="15" hidden="false" customHeight="false" outlineLevel="0" collapsed="false">
      <c r="A625" s="21" t="n">
        <v>46281</v>
      </c>
      <c r="B625" s="17" t="n">
        <f aca="false">YEAR(A625)</f>
        <v>2026</v>
      </c>
      <c r="C625" s="17" t="n">
        <f aca="false">MONTH(A625)</f>
        <v>9</v>
      </c>
      <c r="D625" s="17" t="str">
        <f aca="false">INDEX({"Jan","Fev","Mar","Abr","Mai","Jun","Jul","Ago","Set","Out","Nov","Dez"},C625)</f>
        <v>Set</v>
      </c>
      <c r="E625" s="17" t="str">
        <f aca="false">TEXT(A625,"yyyy-mm")</f>
        <v>2026-09</v>
      </c>
      <c r="F625" s="17" t="str">
        <f aca="false">"T"&amp;ROUNDUP(C625/3,0)</f>
        <v>T3</v>
      </c>
      <c r="G625" s="17" t="str">
        <f aca="false">INDEX({"Dom","Seg","Ter","Qua","Qui","Sex","Sáb"},WEEKDAY(A625))</f>
        <v>Qua</v>
      </c>
      <c r="H625" s="17" t="str">
        <f aca="false">IF(OR(WEEKDAY(A625)=1,WEEKDAY(A625)=7),"Sim","Não")</f>
        <v>Não</v>
      </c>
    </row>
    <row r="626" customFormat="false" ht="15" hidden="false" customHeight="false" outlineLevel="0" collapsed="false">
      <c r="A626" s="21" t="n">
        <v>46282</v>
      </c>
      <c r="B626" s="17" t="n">
        <f aca="false">YEAR(A626)</f>
        <v>2026</v>
      </c>
      <c r="C626" s="17" t="n">
        <f aca="false">MONTH(A626)</f>
        <v>9</v>
      </c>
      <c r="D626" s="17" t="str">
        <f aca="false">INDEX({"Jan","Fev","Mar","Abr","Mai","Jun","Jul","Ago","Set","Out","Nov","Dez"},C626)</f>
        <v>Set</v>
      </c>
      <c r="E626" s="17" t="str">
        <f aca="false">TEXT(A626,"yyyy-mm")</f>
        <v>2026-09</v>
      </c>
      <c r="F626" s="17" t="str">
        <f aca="false">"T"&amp;ROUNDUP(C626/3,0)</f>
        <v>T3</v>
      </c>
      <c r="G626" s="17" t="str">
        <f aca="false">INDEX({"Dom","Seg","Ter","Qua","Qui","Sex","Sáb"},WEEKDAY(A626))</f>
        <v>Qui</v>
      </c>
      <c r="H626" s="17" t="str">
        <f aca="false">IF(OR(WEEKDAY(A626)=1,WEEKDAY(A626)=7),"Sim","Não")</f>
        <v>Não</v>
      </c>
    </row>
    <row r="627" customFormat="false" ht="15" hidden="false" customHeight="false" outlineLevel="0" collapsed="false">
      <c r="A627" s="21" t="n">
        <v>46283</v>
      </c>
      <c r="B627" s="17" t="n">
        <f aca="false">YEAR(A627)</f>
        <v>2026</v>
      </c>
      <c r="C627" s="17" t="n">
        <f aca="false">MONTH(A627)</f>
        <v>9</v>
      </c>
      <c r="D627" s="17" t="str">
        <f aca="false">INDEX({"Jan","Fev","Mar","Abr","Mai","Jun","Jul","Ago","Set","Out","Nov","Dez"},C627)</f>
        <v>Set</v>
      </c>
      <c r="E627" s="17" t="str">
        <f aca="false">TEXT(A627,"yyyy-mm")</f>
        <v>2026-09</v>
      </c>
      <c r="F627" s="17" t="str">
        <f aca="false">"T"&amp;ROUNDUP(C627/3,0)</f>
        <v>T3</v>
      </c>
      <c r="G627" s="17" t="str">
        <f aca="false">INDEX({"Dom","Seg","Ter","Qua","Qui","Sex","Sáb"},WEEKDAY(A627))</f>
        <v>Sex</v>
      </c>
      <c r="H627" s="17" t="str">
        <f aca="false">IF(OR(WEEKDAY(A627)=1,WEEKDAY(A627)=7),"Sim","Não")</f>
        <v>Não</v>
      </c>
    </row>
    <row r="628" customFormat="false" ht="15" hidden="false" customHeight="false" outlineLevel="0" collapsed="false">
      <c r="A628" s="21" t="n">
        <v>46284</v>
      </c>
      <c r="B628" s="17" t="n">
        <f aca="false">YEAR(A628)</f>
        <v>2026</v>
      </c>
      <c r="C628" s="17" t="n">
        <f aca="false">MONTH(A628)</f>
        <v>9</v>
      </c>
      <c r="D628" s="17" t="str">
        <f aca="false">INDEX({"Jan","Fev","Mar","Abr","Mai","Jun","Jul","Ago","Set","Out","Nov","Dez"},C628)</f>
        <v>Set</v>
      </c>
      <c r="E628" s="17" t="str">
        <f aca="false">TEXT(A628,"yyyy-mm")</f>
        <v>2026-09</v>
      </c>
      <c r="F628" s="17" t="str">
        <f aca="false">"T"&amp;ROUNDUP(C628/3,0)</f>
        <v>T3</v>
      </c>
      <c r="G628" s="17" t="str">
        <f aca="false">INDEX({"Dom","Seg","Ter","Qua","Qui","Sex","Sáb"},WEEKDAY(A628))</f>
        <v>Sáb</v>
      </c>
      <c r="H628" s="17" t="str">
        <f aca="false">IF(OR(WEEKDAY(A628)=1,WEEKDAY(A628)=7),"Sim","Não")</f>
        <v>Sim</v>
      </c>
    </row>
    <row r="629" customFormat="false" ht="15" hidden="false" customHeight="false" outlineLevel="0" collapsed="false">
      <c r="A629" s="21" t="n">
        <v>46285</v>
      </c>
      <c r="B629" s="17" t="n">
        <f aca="false">YEAR(A629)</f>
        <v>2026</v>
      </c>
      <c r="C629" s="17" t="n">
        <f aca="false">MONTH(A629)</f>
        <v>9</v>
      </c>
      <c r="D629" s="17" t="str">
        <f aca="false">INDEX({"Jan","Fev","Mar","Abr","Mai","Jun","Jul","Ago","Set","Out","Nov","Dez"},C629)</f>
        <v>Set</v>
      </c>
      <c r="E629" s="17" t="str">
        <f aca="false">TEXT(A629,"yyyy-mm")</f>
        <v>2026-09</v>
      </c>
      <c r="F629" s="17" t="str">
        <f aca="false">"T"&amp;ROUNDUP(C629/3,0)</f>
        <v>T3</v>
      </c>
      <c r="G629" s="17" t="str">
        <f aca="false">INDEX({"Dom","Seg","Ter","Qua","Qui","Sex","Sáb"},WEEKDAY(A629))</f>
        <v>Dom</v>
      </c>
      <c r="H629" s="17" t="str">
        <f aca="false">IF(OR(WEEKDAY(A629)=1,WEEKDAY(A629)=7),"Sim","Não")</f>
        <v>Sim</v>
      </c>
    </row>
    <row r="630" customFormat="false" ht="15" hidden="false" customHeight="false" outlineLevel="0" collapsed="false">
      <c r="A630" s="21" t="n">
        <v>46286</v>
      </c>
      <c r="B630" s="17" t="n">
        <f aca="false">YEAR(A630)</f>
        <v>2026</v>
      </c>
      <c r="C630" s="17" t="n">
        <f aca="false">MONTH(A630)</f>
        <v>9</v>
      </c>
      <c r="D630" s="17" t="str">
        <f aca="false">INDEX({"Jan","Fev","Mar","Abr","Mai","Jun","Jul","Ago","Set","Out","Nov","Dez"},C630)</f>
        <v>Set</v>
      </c>
      <c r="E630" s="17" t="str">
        <f aca="false">TEXT(A630,"yyyy-mm")</f>
        <v>2026-09</v>
      </c>
      <c r="F630" s="17" t="str">
        <f aca="false">"T"&amp;ROUNDUP(C630/3,0)</f>
        <v>T3</v>
      </c>
      <c r="G630" s="17" t="str">
        <f aca="false">INDEX({"Dom","Seg","Ter","Qua","Qui","Sex","Sáb"},WEEKDAY(A630))</f>
        <v>Seg</v>
      </c>
      <c r="H630" s="17" t="str">
        <f aca="false">IF(OR(WEEKDAY(A630)=1,WEEKDAY(A630)=7),"Sim","Não")</f>
        <v>Não</v>
      </c>
    </row>
    <row r="631" customFormat="false" ht="15" hidden="false" customHeight="false" outlineLevel="0" collapsed="false">
      <c r="A631" s="21" t="n">
        <v>46287</v>
      </c>
      <c r="B631" s="17" t="n">
        <f aca="false">YEAR(A631)</f>
        <v>2026</v>
      </c>
      <c r="C631" s="17" t="n">
        <f aca="false">MONTH(A631)</f>
        <v>9</v>
      </c>
      <c r="D631" s="17" t="str">
        <f aca="false">INDEX({"Jan","Fev","Mar","Abr","Mai","Jun","Jul","Ago","Set","Out","Nov","Dez"},C631)</f>
        <v>Set</v>
      </c>
      <c r="E631" s="17" t="str">
        <f aca="false">TEXT(A631,"yyyy-mm")</f>
        <v>2026-09</v>
      </c>
      <c r="F631" s="17" t="str">
        <f aca="false">"T"&amp;ROUNDUP(C631/3,0)</f>
        <v>T3</v>
      </c>
      <c r="G631" s="17" t="str">
        <f aca="false">INDEX({"Dom","Seg","Ter","Qua","Qui","Sex","Sáb"},WEEKDAY(A631))</f>
        <v>Ter</v>
      </c>
      <c r="H631" s="17" t="str">
        <f aca="false">IF(OR(WEEKDAY(A631)=1,WEEKDAY(A631)=7),"Sim","Não")</f>
        <v>Não</v>
      </c>
    </row>
    <row r="632" customFormat="false" ht="15" hidden="false" customHeight="false" outlineLevel="0" collapsed="false">
      <c r="A632" s="21" t="n">
        <v>46288</v>
      </c>
      <c r="B632" s="17" t="n">
        <f aca="false">YEAR(A632)</f>
        <v>2026</v>
      </c>
      <c r="C632" s="17" t="n">
        <f aca="false">MONTH(A632)</f>
        <v>9</v>
      </c>
      <c r="D632" s="17" t="str">
        <f aca="false">INDEX({"Jan","Fev","Mar","Abr","Mai","Jun","Jul","Ago","Set","Out","Nov","Dez"},C632)</f>
        <v>Set</v>
      </c>
      <c r="E632" s="17" t="str">
        <f aca="false">TEXT(A632,"yyyy-mm")</f>
        <v>2026-09</v>
      </c>
      <c r="F632" s="17" t="str">
        <f aca="false">"T"&amp;ROUNDUP(C632/3,0)</f>
        <v>T3</v>
      </c>
      <c r="G632" s="17" t="str">
        <f aca="false">INDEX({"Dom","Seg","Ter","Qua","Qui","Sex","Sáb"},WEEKDAY(A632))</f>
        <v>Qua</v>
      </c>
      <c r="H632" s="17" t="str">
        <f aca="false">IF(OR(WEEKDAY(A632)=1,WEEKDAY(A632)=7),"Sim","Não")</f>
        <v>Não</v>
      </c>
    </row>
    <row r="633" customFormat="false" ht="15" hidden="false" customHeight="false" outlineLevel="0" collapsed="false">
      <c r="A633" s="21" t="n">
        <v>46289</v>
      </c>
      <c r="B633" s="17" t="n">
        <f aca="false">YEAR(A633)</f>
        <v>2026</v>
      </c>
      <c r="C633" s="17" t="n">
        <f aca="false">MONTH(A633)</f>
        <v>9</v>
      </c>
      <c r="D633" s="17" t="str">
        <f aca="false">INDEX({"Jan","Fev","Mar","Abr","Mai","Jun","Jul","Ago","Set","Out","Nov","Dez"},C633)</f>
        <v>Set</v>
      </c>
      <c r="E633" s="17" t="str">
        <f aca="false">TEXT(A633,"yyyy-mm")</f>
        <v>2026-09</v>
      </c>
      <c r="F633" s="17" t="str">
        <f aca="false">"T"&amp;ROUNDUP(C633/3,0)</f>
        <v>T3</v>
      </c>
      <c r="G633" s="17" t="str">
        <f aca="false">INDEX({"Dom","Seg","Ter","Qua","Qui","Sex","Sáb"},WEEKDAY(A633))</f>
        <v>Qui</v>
      </c>
      <c r="H633" s="17" t="str">
        <f aca="false">IF(OR(WEEKDAY(A633)=1,WEEKDAY(A633)=7),"Sim","Não")</f>
        <v>Não</v>
      </c>
    </row>
    <row r="634" customFormat="false" ht="15" hidden="false" customHeight="false" outlineLevel="0" collapsed="false">
      <c r="A634" s="21" t="n">
        <v>46290</v>
      </c>
      <c r="B634" s="17" t="n">
        <f aca="false">YEAR(A634)</f>
        <v>2026</v>
      </c>
      <c r="C634" s="17" t="n">
        <f aca="false">MONTH(A634)</f>
        <v>9</v>
      </c>
      <c r="D634" s="17" t="str">
        <f aca="false">INDEX({"Jan","Fev","Mar","Abr","Mai","Jun","Jul","Ago","Set","Out","Nov","Dez"},C634)</f>
        <v>Set</v>
      </c>
      <c r="E634" s="17" t="str">
        <f aca="false">TEXT(A634,"yyyy-mm")</f>
        <v>2026-09</v>
      </c>
      <c r="F634" s="17" t="str">
        <f aca="false">"T"&amp;ROUNDUP(C634/3,0)</f>
        <v>T3</v>
      </c>
      <c r="G634" s="17" t="str">
        <f aca="false">INDEX({"Dom","Seg","Ter","Qua","Qui","Sex","Sáb"},WEEKDAY(A634))</f>
        <v>Sex</v>
      </c>
      <c r="H634" s="17" t="str">
        <f aca="false">IF(OR(WEEKDAY(A634)=1,WEEKDAY(A634)=7),"Sim","Não")</f>
        <v>Não</v>
      </c>
    </row>
    <row r="635" customFormat="false" ht="15" hidden="false" customHeight="false" outlineLevel="0" collapsed="false">
      <c r="A635" s="21" t="n">
        <v>46291</v>
      </c>
      <c r="B635" s="17" t="n">
        <f aca="false">YEAR(A635)</f>
        <v>2026</v>
      </c>
      <c r="C635" s="17" t="n">
        <f aca="false">MONTH(A635)</f>
        <v>9</v>
      </c>
      <c r="D635" s="17" t="str">
        <f aca="false">INDEX({"Jan","Fev","Mar","Abr","Mai","Jun","Jul","Ago","Set","Out","Nov","Dez"},C635)</f>
        <v>Set</v>
      </c>
      <c r="E635" s="17" t="str">
        <f aca="false">TEXT(A635,"yyyy-mm")</f>
        <v>2026-09</v>
      </c>
      <c r="F635" s="17" t="str">
        <f aca="false">"T"&amp;ROUNDUP(C635/3,0)</f>
        <v>T3</v>
      </c>
      <c r="G635" s="17" t="str">
        <f aca="false">INDEX({"Dom","Seg","Ter","Qua","Qui","Sex","Sáb"},WEEKDAY(A635))</f>
        <v>Sáb</v>
      </c>
      <c r="H635" s="17" t="str">
        <f aca="false">IF(OR(WEEKDAY(A635)=1,WEEKDAY(A635)=7),"Sim","Não")</f>
        <v>Sim</v>
      </c>
    </row>
    <row r="636" customFormat="false" ht="15" hidden="false" customHeight="false" outlineLevel="0" collapsed="false">
      <c r="A636" s="21" t="n">
        <v>46292</v>
      </c>
      <c r="B636" s="17" t="n">
        <f aca="false">YEAR(A636)</f>
        <v>2026</v>
      </c>
      <c r="C636" s="17" t="n">
        <f aca="false">MONTH(A636)</f>
        <v>9</v>
      </c>
      <c r="D636" s="17" t="str">
        <f aca="false">INDEX({"Jan","Fev","Mar","Abr","Mai","Jun","Jul","Ago","Set","Out","Nov","Dez"},C636)</f>
        <v>Set</v>
      </c>
      <c r="E636" s="17" t="str">
        <f aca="false">TEXT(A636,"yyyy-mm")</f>
        <v>2026-09</v>
      </c>
      <c r="F636" s="17" t="str">
        <f aca="false">"T"&amp;ROUNDUP(C636/3,0)</f>
        <v>T3</v>
      </c>
      <c r="G636" s="17" t="str">
        <f aca="false">INDEX({"Dom","Seg","Ter","Qua","Qui","Sex","Sáb"},WEEKDAY(A636))</f>
        <v>Dom</v>
      </c>
      <c r="H636" s="17" t="str">
        <f aca="false">IF(OR(WEEKDAY(A636)=1,WEEKDAY(A636)=7),"Sim","Não")</f>
        <v>Sim</v>
      </c>
    </row>
    <row r="637" customFormat="false" ht="15" hidden="false" customHeight="false" outlineLevel="0" collapsed="false">
      <c r="A637" s="21" t="n">
        <v>46293</v>
      </c>
      <c r="B637" s="17" t="n">
        <f aca="false">YEAR(A637)</f>
        <v>2026</v>
      </c>
      <c r="C637" s="17" t="n">
        <f aca="false">MONTH(A637)</f>
        <v>9</v>
      </c>
      <c r="D637" s="17" t="str">
        <f aca="false">INDEX({"Jan","Fev","Mar","Abr","Mai","Jun","Jul","Ago","Set","Out","Nov","Dez"},C637)</f>
        <v>Set</v>
      </c>
      <c r="E637" s="17" t="str">
        <f aca="false">TEXT(A637,"yyyy-mm")</f>
        <v>2026-09</v>
      </c>
      <c r="F637" s="17" t="str">
        <f aca="false">"T"&amp;ROUNDUP(C637/3,0)</f>
        <v>T3</v>
      </c>
      <c r="G637" s="17" t="str">
        <f aca="false">INDEX({"Dom","Seg","Ter","Qua","Qui","Sex","Sáb"},WEEKDAY(A637))</f>
        <v>Seg</v>
      </c>
      <c r="H637" s="17" t="str">
        <f aca="false">IF(OR(WEEKDAY(A637)=1,WEEKDAY(A637)=7),"Sim","Não")</f>
        <v>Não</v>
      </c>
    </row>
    <row r="638" customFormat="false" ht="15" hidden="false" customHeight="false" outlineLevel="0" collapsed="false">
      <c r="A638" s="21" t="n">
        <v>46294</v>
      </c>
      <c r="B638" s="17" t="n">
        <f aca="false">YEAR(A638)</f>
        <v>2026</v>
      </c>
      <c r="C638" s="17" t="n">
        <f aca="false">MONTH(A638)</f>
        <v>9</v>
      </c>
      <c r="D638" s="17" t="str">
        <f aca="false">INDEX({"Jan","Fev","Mar","Abr","Mai","Jun","Jul","Ago","Set","Out","Nov","Dez"},C638)</f>
        <v>Set</v>
      </c>
      <c r="E638" s="17" t="str">
        <f aca="false">TEXT(A638,"yyyy-mm")</f>
        <v>2026-09</v>
      </c>
      <c r="F638" s="17" t="str">
        <f aca="false">"T"&amp;ROUNDUP(C638/3,0)</f>
        <v>T3</v>
      </c>
      <c r="G638" s="17" t="str">
        <f aca="false">INDEX({"Dom","Seg","Ter","Qua","Qui","Sex","Sáb"},WEEKDAY(A638))</f>
        <v>Ter</v>
      </c>
      <c r="H638" s="17" t="str">
        <f aca="false">IF(OR(WEEKDAY(A638)=1,WEEKDAY(A638)=7),"Sim","Não")</f>
        <v>Não</v>
      </c>
    </row>
    <row r="639" customFormat="false" ht="15" hidden="false" customHeight="false" outlineLevel="0" collapsed="false">
      <c r="A639" s="21" t="n">
        <v>46295</v>
      </c>
      <c r="B639" s="17" t="n">
        <f aca="false">YEAR(A639)</f>
        <v>2026</v>
      </c>
      <c r="C639" s="17" t="n">
        <f aca="false">MONTH(A639)</f>
        <v>9</v>
      </c>
      <c r="D639" s="17" t="str">
        <f aca="false">INDEX({"Jan","Fev","Mar","Abr","Mai","Jun","Jul","Ago","Set","Out","Nov","Dez"},C639)</f>
        <v>Set</v>
      </c>
      <c r="E639" s="17" t="str">
        <f aca="false">TEXT(A639,"yyyy-mm")</f>
        <v>2026-09</v>
      </c>
      <c r="F639" s="17" t="str">
        <f aca="false">"T"&amp;ROUNDUP(C639/3,0)</f>
        <v>T3</v>
      </c>
      <c r="G639" s="17" t="str">
        <f aca="false">INDEX({"Dom","Seg","Ter","Qua","Qui","Sex","Sáb"},WEEKDAY(A639))</f>
        <v>Qua</v>
      </c>
      <c r="H639" s="17" t="str">
        <f aca="false">IF(OR(WEEKDAY(A639)=1,WEEKDAY(A639)=7),"Sim","Não")</f>
        <v>Não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6" min="3" style="0" width="11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7" min="14" style="0" width="12"/>
    <col collapsed="false" customWidth="true" hidden="false" outlineLevel="0" max="18" min="18" style="0" width="11"/>
    <col collapsed="false" customWidth="true" hidden="false" outlineLevel="0" max="19" min="19" style="0" width="16"/>
  </cols>
  <sheetData>
    <row r="1" customFormat="false" ht="26.85" hidden="false" customHeight="false" outlineLevel="0" collapsed="false">
      <c r="A1" s="18" t="s">
        <v>1512</v>
      </c>
      <c r="B1" s="18" t="s">
        <v>1513</v>
      </c>
      <c r="C1" s="18" t="s">
        <v>1504</v>
      </c>
      <c r="D1" s="18" t="s">
        <v>216</v>
      </c>
      <c r="E1" s="18" t="s">
        <v>65</v>
      </c>
      <c r="F1" s="18" t="s">
        <v>1483</v>
      </c>
      <c r="G1" s="18" t="s">
        <v>57</v>
      </c>
      <c r="H1" s="18" t="s">
        <v>1514</v>
      </c>
      <c r="I1" s="18" t="s">
        <v>28</v>
      </c>
      <c r="J1" s="18" t="s">
        <v>1515</v>
      </c>
      <c r="K1" s="18" t="s">
        <v>1516</v>
      </c>
      <c r="L1" s="18" t="s">
        <v>1517</v>
      </c>
      <c r="M1" s="18" t="s">
        <v>30</v>
      </c>
      <c r="N1" s="18" t="s">
        <v>1518</v>
      </c>
      <c r="O1" s="18" t="s">
        <v>1519</v>
      </c>
      <c r="P1" s="18" t="s">
        <v>1520</v>
      </c>
      <c r="Q1" s="18" t="s">
        <v>1521</v>
      </c>
      <c r="R1" s="18" t="s">
        <v>48</v>
      </c>
      <c r="S1" s="18" t="s">
        <v>49</v>
      </c>
    </row>
    <row r="2" customFormat="false" ht="15" hidden="false" customHeight="false" outlineLevel="0" collapsed="false">
      <c r="A2" s="17" t="s">
        <v>1522</v>
      </c>
      <c r="B2" s="17" t="n">
        <v>1</v>
      </c>
      <c r="C2" s="21" t="n">
        <v>45658</v>
      </c>
      <c r="D2" s="17" t="s">
        <v>984</v>
      </c>
      <c r="E2" s="17" t="s">
        <v>126</v>
      </c>
      <c r="F2" s="17" t="s">
        <v>1493</v>
      </c>
      <c r="G2" s="17" t="s">
        <v>61</v>
      </c>
      <c r="H2" s="17" t="s">
        <v>1523</v>
      </c>
      <c r="I2" s="17" t="s">
        <v>1524</v>
      </c>
      <c r="J2" s="17" t="n">
        <v>3</v>
      </c>
      <c r="K2" s="15" t="n">
        <v>296.9</v>
      </c>
      <c r="L2" s="22" t="n">
        <v>0.05</v>
      </c>
      <c r="M2" s="15" t="n">
        <v>13.12</v>
      </c>
      <c r="N2" s="15" t="n">
        <f aca="false">J2*K2</f>
        <v>890.7</v>
      </c>
      <c r="O2" s="15" t="n">
        <f aca="false">N2*L2</f>
        <v>44.535</v>
      </c>
      <c r="P2" s="15" t="n">
        <f aca="false">N2-O2</f>
        <v>846.165</v>
      </c>
      <c r="Q2" s="15" t="n">
        <f aca="false">J2*INDEX(dProdutos!$F$2:$F$47,MATCH(E2,dProdutos!$A$2:$A$47,0))</f>
        <v>405.72</v>
      </c>
      <c r="R2" s="15" t="n">
        <f aca="false">IF(I2="Cancelado",0,P2-Q2)</f>
        <v>440.445</v>
      </c>
      <c r="S2" s="17" t="str">
        <f aca="false">INDEX(dProdutos!$D$2:$D$47,MATCH(E2,dProdutos!$A$2:$A$47,0))</f>
        <v>Calçados</v>
      </c>
    </row>
    <row r="3" customFormat="false" ht="15" hidden="false" customHeight="false" outlineLevel="0" collapsed="false">
      <c r="A3" s="17" t="s">
        <v>1525</v>
      </c>
      <c r="B3" s="17" t="n">
        <v>1</v>
      </c>
      <c r="C3" s="21" t="n">
        <v>45658</v>
      </c>
      <c r="D3" s="17" t="s">
        <v>792</v>
      </c>
      <c r="E3" s="17" t="s">
        <v>117</v>
      </c>
      <c r="F3" s="17" t="s">
        <v>1499</v>
      </c>
      <c r="G3" s="17" t="s">
        <v>59</v>
      </c>
      <c r="H3" s="17" t="s">
        <v>1523</v>
      </c>
      <c r="I3" s="17" t="s">
        <v>1524</v>
      </c>
      <c r="J3" s="17" t="n">
        <v>1</v>
      </c>
      <c r="K3" s="15" t="n">
        <v>166.9</v>
      </c>
      <c r="L3" s="22" t="n">
        <v>0</v>
      </c>
      <c r="M3" s="15" t="n">
        <v>0</v>
      </c>
      <c r="N3" s="15" t="n">
        <f aca="false">J3*K3</f>
        <v>166.9</v>
      </c>
      <c r="O3" s="15" t="n">
        <f aca="false">N3*L3</f>
        <v>0</v>
      </c>
      <c r="P3" s="15" t="n">
        <f aca="false">N3-O3</f>
        <v>166.9</v>
      </c>
      <c r="Q3" s="15" t="n">
        <f aca="false">J3*INDEX(dProdutos!$F$2:$F$47,MATCH(E3,dProdutos!$A$2:$A$47,0))</f>
        <v>73.23</v>
      </c>
      <c r="R3" s="15" t="n">
        <f aca="false">IF(I3="Cancelado",0,P3-Q3)</f>
        <v>93.67</v>
      </c>
      <c r="S3" s="17" t="str">
        <f aca="false">INDEX(dProdutos!$D$2:$D$47,MATCH(E3,dProdutos!$A$2:$A$47,0))</f>
        <v>Moda Masculina</v>
      </c>
    </row>
    <row r="4" customFormat="false" ht="15" hidden="false" customHeight="false" outlineLevel="0" collapsed="false">
      <c r="A4" s="17" t="s">
        <v>1526</v>
      </c>
      <c r="B4" s="17" t="n">
        <v>1</v>
      </c>
      <c r="C4" s="21" t="n">
        <v>45658</v>
      </c>
      <c r="D4" s="17" t="s">
        <v>1125</v>
      </c>
      <c r="E4" s="17" t="s">
        <v>153</v>
      </c>
      <c r="F4" s="17" t="s">
        <v>1501</v>
      </c>
      <c r="G4" s="17" t="s">
        <v>59</v>
      </c>
      <c r="H4" s="17" t="s">
        <v>1527</v>
      </c>
      <c r="I4" s="17" t="s">
        <v>1524</v>
      </c>
      <c r="J4" s="17" t="n">
        <v>1</v>
      </c>
      <c r="K4" s="15" t="n">
        <v>165.9</v>
      </c>
      <c r="L4" s="22" t="n">
        <v>0</v>
      </c>
      <c r="M4" s="15" t="n">
        <v>25.31</v>
      </c>
      <c r="N4" s="15" t="n">
        <f aca="false">J4*K4</f>
        <v>165.9</v>
      </c>
      <c r="O4" s="15" t="n">
        <f aca="false">N4*L4</f>
        <v>0</v>
      </c>
      <c r="P4" s="15" t="n">
        <f aca="false">N4-O4</f>
        <v>165.9</v>
      </c>
      <c r="Q4" s="15" t="n">
        <f aca="false">J4*INDEX(dProdutos!$F$2:$F$47,MATCH(E4,dProdutos!$A$2:$A$47,0))</f>
        <v>67.28</v>
      </c>
      <c r="R4" s="15" t="n">
        <f aca="false">IF(I4="Cancelado",0,P4-Q4)</f>
        <v>98.62</v>
      </c>
      <c r="S4" s="17" t="str">
        <f aca="false">INDEX(dProdutos!$D$2:$D$47,MATCH(E4,dProdutos!$A$2:$A$47,0))</f>
        <v>Acessórios</v>
      </c>
    </row>
    <row r="5" customFormat="false" ht="15" hidden="false" customHeight="false" outlineLevel="0" collapsed="false">
      <c r="A5" s="17" t="s">
        <v>1526</v>
      </c>
      <c r="B5" s="17" t="n">
        <v>2</v>
      </c>
      <c r="C5" s="21" t="n">
        <v>45658</v>
      </c>
      <c r="D5" s="17" t="s">
        <v>1125</v>
      </c>
      <c r="E5" s="17" t="s">
        <v>144</v>
      </c>
      <c r="F5" s="17" t="s">
        <v>1501</v>
      </c>
      <c r="G5" s="17" t="s">
        <v>59</v>
      </c>
      <c r="H5" s="17" t="s">
        <v>1527</v>
      </c>
      <c r="I5" s="17" t="s">
        <v>1524</v>
      </c>
      <c r="J5" s="17" t="n">
        <v>1</v>
      </c>
      <c r="K5" s="15" t="n">
        <v>260.9</v>
      </c>
      <c r="L5" s="22" t="n">
        <v>0</v>
      </c>
      <c r="M5" s="15" t="n">
        <v>0</v>
      </c>
      <c r="N5" s="15" t="n">
        <f aca="false">J5*K5</f>
        <v>260.9</v>
      </c>
      <c r="O5" s="15" t="n">
        <f aca="false">N5*L5</f>
        <v>0</v>
      </c>
      <c r="P5" s="15" t="n">
        <f aca="false">N5-O5</f>
        <v>260.9</v>
      </c>
      <c r="Q5" s="15" t="n">
        <f aca="false">J5*INDEX(dProdutos!$F$2:$F$47,MATCH(E5,dProdutos!$A$2:$A$47,0))</f>
        <v>99.86</v>
      </c>
      <c r="R5" s="15" t="n">
        <f aca="false">IF(I5="Cancelado",0,P5-Q5)</f>
        <v>161.04</v>
      </c>
      <c r="S5" s="17" t="str">
        <f aca="false">INDEX(dProdutos!$D$2:$D$47,MATCH(E5,dProdutos!$A$2:$A$47,0))</f>
        <v>Acessórios</v>
      </c>
    </row>
    <row r="6" customFormat="false" ht="15" hidden="false" customHeight="false" outlineLevel="0" collapsed="false">
      <c r="A6" s="17" t="s">
        <v>1528</v>
      </c>
      <c r="B6" s="17" t="n">
        <v>1</v>
      </c>
      <c r="C6" s="21" t="n">
        <v>45658</v>
      </c>
      <c r="D6" s="17" t="s">
        <v>261</v>
      </c>
      <c r="E6" s="17" t="s">
        <v>81</v>
      </c>
      <c r="F6" s="17" t="s">
        <v>1493</v>
      </c>
      <c r="G6" s="17" t="s">
        <v>62</v>
      </c>
      <c r="H6" s="17" t="s">
        <v>1527</v>
      </c>
      <c r="I6" s="17" t="s">
        <v>1524</v>
      </c>
      <c r="J6" s="17" t="n">
        <v>3</v>
      </c>
      <c r="K6" s="15" t="n">
        <v>64.9</v>
      </c>
      <c r="L6" s="22" t="n">
        <v>0.1</v>
      </c>
      <c r="M6" s="15" t="n">
        <v>28.03</v>
      </c>
      <c r="N6" s="15" t="n">
        <f aca="false">J6*K6</f>
        <v>194.7</v>
      </c>
      <c r="O6" s="15" t="n">
        <f aca="false">N6*L6</f>
        <v>19.47</v>
      </c>
      <c r="P6" s="15" t="n">
        <f aca="false">N6-O6</f>
        <v>175.23</v>
      </c>
      <c r="Q6" s="15" t="n">
        <f aca="false">J6*INDEX(dProdutos!$F$2:$F$47,MATCH(E6,dProdutos!$A$2:$A$47,0))</f>
        <v>78.36</v>
      </c>
      <c r="R6" s="15" t="n">
        <f aca="false">IF(I6="Cancelado",0,P6-Q6)</f>
        <v>96.87</v>
      </c>
      <c r="S6" s="17" t="str">
        <f aca="false">INDEX(dProdutos!$D$2:$D$47,MATCH(E6,dProdutos!$A$2:$A$47,0))</f>
        <v>Moda Feminina</v>
      </c>
    </row>
    <row r="7" customFormat="false" ht="15" hidden="false" customHeight="false" outlineLevel="0" collapsed="false">
      <c r="A7" s="17" t="s">
        <v>1528</v>
      </c>
      <c r="B7" s="17" t="n">
        <v>2</v>
      </c>
      <c r="C7" s="21" t="n">
        <v>45658</v>
      </c>
      <c r="D7" s="17" t="s">
        <v>261</v>
      </c>
      <c r="E7" s="17" t="s">
        <v>138</v>
      </c>
      <c r="F7" s="17" t="s">
        <v>1493</v>
      </c>
      <c r="G7" s="17" t="s">
        <v>62</v>
      </c>
      <c r="H7" s="17" t="s">
        <v>1527</v>
      </c>
      <c r="I7" s="17" t="s">
        <v>1524</v>
      </c>
      <c r="J7" s="17" t="n">
        <v>1</v>
      </c>
      <c r="K7" s="15" t="n">
        <v>231.9</v>
      </c>
      <c r="L7" s="22" t="n">
        <v>0.05</v>
      </c>
      <c r="M7" s="15" t="n">
        <v>0</v>
      </c>
      <c r="N7" s="15" t="n">
        <f aca="false">J7*K7</f>
        <v>231.9</v>
      </c>
      <c r="O7" s="15" t="n">
        <f aca="false">N7*L7</f>
        <v>11.595</v>
      </c>
      <c r="P7" s="15" t="n">
        <f aca="false">N7-O7</f>
        <v>220.305</v>
      </c>
      <c r="Q7" s="15" t="n">
        <f aca="false">J7*INDEX(dProdutos!$F$2:$F$47,MATCH(E7,dProdutos!$A$2:$A$47,0))</f>
        <v>132.21</v>
      </c>
      <c r="R7" s="15" t="n">
        <f aca="false">IF(I7="Cancelado",0,P7-Q7)</f>
        <v>88.095</v>
      </c>
      <c r="S7" s="17" t="str">
        <f aca="false">INDEX(dProdutos!$D$2:$D$47,MATCH(E7,dProdutos!$A$2:$A$47,0))</f>
        <v>Calçados</v>
      </c>
    </row>
    <row r="8" customFormat="false" ht="15" hidden="false" customHeight="false" outlineLevel="0" collapsed="false">
      <c r="A8" s="17" t="s">
        <v>1529</v>
      </c>
      <c r="B8" s="17" t="n">
        <v>1</v>
      </c>
      <c r="C8" s="21" t="n">
        <v>45658</v>
      </c>
      <c r="D8" s="17" t="s">
        <v>1277</v>
      </c>
      <c r="E8" s="17" t="s">
        <v>105</v>
      </c>
      <c r="F8" s="17" t="s">
        <v>1487</v>
      </c>
      <c r="G8" s="17" t="s">
        <v>61</v>
      </c>
      <c r="H8" s="17" t="s">
        <v>1523</v>
      </c>
      <c r="I8" s="17" t="s">
        <v>1524</v>
      </c>
      <c r="J8" s="17" t="n">
        <v>1</v>
      </c>
      <c r="K8" s="15" t="n">
        <v>175.9</v>
      </c>
      <c r="L8" s="22" t="n">
        <v>0</v>
      </c>
      <c r="M8" s="15" t="n">
        <v>19.4</v>
      </c>
      <c r="N8" s="15" t="n">
        <f aca="false">J8*K8</f>
        <v>175.9</v>
      </c>
      <c r="O8" s="15" t="n">
        <f aca="false">N8*L8</f>
        <v>0</v>
      </c>
      <c r="P8" s="15" t="n">
        <f aca="false">N8-O8</f>
        <v>175.9</v>
      </c>
      <c r="Q8" s="15" t="n">
        <f aca="false">J8*INDEX(dProdutos!$F$2:$F$47,MATCH(E8,dProdutos!$A$2:$A$47,0))</f>
        <v>96.59</v>
      </c>
      <c r="R8" s="15" t="n">
        <f aca="false">IF(I8="Cancelado",0,P8-Q8)</f>
        <v>79.31</v>
      </c>
      <c r="S8" s="17" t="str">
        <f aca="false">INDEX(dProdutos!$D$2:$D$47,MATCH(E8,dProdutos!$A$2:$A$47,0))</f>
        <v>Moda Masculina</v>
      </c>
    </row>
    <row r="9" customFormat="false" ht="15" hidden="false" customHeight="false" outlineLevel="0" collapsed="false">
      <c r="A9" s="17" t="s">
        <v>1529</v>
      </c>
      <c r="B9" s="17" t="n">
        <v>2</v>
      </c>
      <c r="C9" s="21" t="n">
        <v>45658</v>
      </c>
      <c r="D9" s="17" t="s">
        <v>1277</v>
      </c>
      <c r="E9" s="17" t="s">
        <v>150</v>
      </c>
      <c r="F9" s="17" t="s">
        <v>1487</v>
      </c>
      <c r="G9" s="17" t="s">
        <v>61</v>
      </c>
      <c r="H9" s="17" t="s">
        <v>1523</v>
      </c>
      <c r="I9" s="17" t="s">
        <v>1524</v>
      </c>
      <c r="J9" s="17" t="n">
        <v>1</v>
      </c>
      <c r="K9" s="15" t="n">
        <v>71.9</v>
      </c>
      <c r="L9" s="22" t="n">
        <v>0</v>
      </c>
      <c r="M9" s="15" t="n">
        <v>0</v>
      </c>
      <c r="N9" s="15" t="n">
        <f aca="false">J9*K9</f>
        <v>71.9</v>
      </c>
      <c r="O9" s="15" t="n">
        <f aca="false">N9*L9</f>
        <v>0</v>
      </c>
      <c r="P9" s="15" t="n">
        <f aca="false">N9-O9</f>
        <v>71.9</v>
      </c>
      <c r="Q9" s="15" t="n">
        <f aca="false">J9*INDEX(dProdutos!$F$2:$F$47,MATCH(E9,dProdutos!$A$2:$A$47,0))</f>
        <v>27.38</v>
      </c>
      <c r="R9" s="15" t="n">
        <f aca="false">IF(I9="Cancelado",0,P9-Q9)</f>
        <v>44.52</v>
      </c>
      <c r="S9" s="17" t="str">
        <f aca="false">INDEX(dProdutos!$D$2:$D$47,MATCH(E9,dProdutos!$A$2:$A$47,0))</f>
        <v>Acessórios</v>
      </c>
    </row>
    <row r="10" customFormat="false" ht="15" hidden="false" customHeight="false" outlineLevel="0" collapsed="false">
      <c r="A10" s="17" t="s">
        <v>1530</v>
      </c>
      <c r="B10" s="17" t="n">
        <v>1</v>
      </c>
      <c r="C10" s="21" t="n">
        <v>45659</v>
      </c>
      <c r="D10" s="17" t="s">
        <v>857</v>
      </c>
      <c r="E10" s="17" t="s">
        <v>95</v>
      </c>
      <c r="F10" s="17" t="s">
        <v>1499</v>
      </c>
      <c r="G10" s="17" t="s">
        <v>60</v>
      </c>
      <c r="H10" s="17" t="s">
        <v>1523</v>
      </c>
      <c r="I10" s="17" t="s">
        <v>1531</v>
      </c>
      <c r="J10" s="17" t="n">
        <v>1</v>
      </c>
      <c r="K10" s="15" t="n">
        <v>77.9</v>
      </c>
      <c r="L10" s="22" t="n">
        <v>0</v>
      </c>
      <c r="M10" s="15" t="n">
        <v>28.3</v>
      </c>
      <c r="N10" s="15" t="n">
        <f aca="false">J10*K10</f>
        <v>77.9</v>
      </c>
      <c r="O10" s="15" t="n">
        <f aca="false">N10*L10</f>
        <v>0</v>
      </c>
      <c r="P10" s="15" t="n">
        <f aca="false">N10-O10</f>
        <v>77.9</v>
      </c>
      <c r="Q10" s="15" t="n">
        <f aca="false">J10*INDEX(dProdutos!$F$2:$F$47,MATCH(E10,dProdutos!$A$2:$A$47,0))</f>
        <v>36.71</v>
      </c>
      <c r="R10" s="15" t="n">
        <f aca="false">IF(I10="Cancelado",0,P10-Q10)</f>
        <v>0</v>
      </c>
      <c r="S10" s="17" t="str">
        <f aca="false">INDEX(dProdutos!$D$2:$D$47,MATCH(E10,dProdutos!$A$2:$A$47,0))</f>
        <v>Moda Feminina</v>
      </c>
    </row>
    <row r="11" customFormat="false" ht="15" hidden="false" customHeight="false" outlineLevel="0" collapsed="false">
      <c r="A11" s="17" t="s">
        <v>1532</v>
      </c>
      <c r="B11" s="17" t="n">
        <v>1</v>
      </c>
      <c r="C11" s="21" t="n">
        <v>45659</v>
      </c>
      <c r="D11" s="17" t="s">
        <v>1202</v>
      </c>
      <c r="E11" s="17" t="s">
        <v>186</v>
      </c>
      <c r="F11" s="17" t="s">
        <v>1495</v>
      </c>
      <c r="G11" s="17" t="s">
        <v>60</v>
      </c>
      <c r="H11" s="17" t="s">
        <v>1527</v>
      </c>
      <c r="I11" s="17" t="s">
        <v>1524</v>
      </c>
      <c r="J11" s="17" t="n">
        <v>2</v>
      </c>
      <c r="K11" s="15" t="n">
        <v>120.9</v>
      </c>
      <c r="L11" s="22" t="n">
        <v>0</v>
      </c>
      <c r="M11" s="15" t="n">
        <v>23.56</v>
      </c>
      <c r="N11" s="15" t="n">
        <f aca="false">J11*K11</f>
        <v>241.8</v>
      </c>
      <c r="O11" s="15" t="n">
        <f aca="false">N11*L11</f>
        <v>0</v>
      </c>
      <c r="P11" s="15" t="n">
        <f aca="false">N11-O11</f>
        <v>241.8</v>
      </c>
      <c r="Q11" s="15" t="n">
        <f aca="false">J11*INDEX(dProdutos!$F$2:$F$47,MATCH(E11,dProdutos!$A$2:$A$47,0))</f>
        <v>144.42</v>
      </c>
      <c r="R11" s="15" t="n">
        <f aca="false">IF(I11="Cancelado",0,P11-Q11)</f>
        <v>97.38</v>
      </c>
      <c r="S11" s="17" t="str">
        <f aca="false">INDEX(dProdutos!$D$2:$D$47,MATCH(E11,dProdutos!$A$2:$A$47,0))</f>
        <v>Eletrônicos</v>
      </c>
    </row>
    <row r="12" customFormat="false" ht="15" hidden="false" customHeight="false" outlineLevel="0" collapsed="false">
      <c r="A12" s="17" t="s">
        <v>1532</v>
      </c>
      <c r="B12" s="17" t="n">
        <v>2</v>
      </c>
      <c r="C12" s="21" t="n">
        <v>45659</v>
      </c>
      <c r="D12" s="17" t="s">
        <v>1202</v>
      </c>
      <c r="E12" s="17" t="s">
        <v>165</v>
      </c>
      <c r="F12" s="17" t="s">
        <v>1495</v>
      </c>
      <c r="G12" s="17" t="s">
        <v>60</v>
      </c>
      <c r="H12" s="17" t="s">
        <v>1527</v>
      </c>
      <c r="I12" s="17" t="s">
        <v>1524</v>
      </c>
      <c r="J12" s="17" t="n">
        <v>1</v>
      </c>
      <c r="K12" s="15" t="n">
        <v>231.9</v>
      </c>
      <c r="L12" s="22" t="n">
        <v>0.2</v>
      </c>
      <c r="M12" s="15" t="n">
        <v>0</v>
      </c>
      <c r="N12" s="15" t="n">
        <f aca="false">J12*K12</f>
        <v>231.9</v>
      </c>
      <c r="O12" s="15" t="n">
        <f aca="false">N12*L12</f>
        <v>46.38</v>
      </c>
      <c r="P12" s="15" t="n">
        <f aca="false">N12-O12</f>
        <v>185.52</v>
      </c>
      <c r="Q12" s="15" t="n">
        <f aca="false">J12*INDEX(dProdutos!$F$2:$F$47,MATCH(E12,dProdutos!$A$2:$A$47,0))</f>
        <v>140.83</v>
      </c>
      <c r="R12" s="15" t="n">
        <f aca="false">IF(I12="Cancelado",0,P12-Q12)</f>
        <v>44.69</v>
      </c>
      <c r="S12" s="17" t="str">
        <f aca="false">INDEX(dProdutos!$D$2:$D$47,MATCH(E12,dProdutos!$A$2:$A$47,0))</f>
        <v>Casa</v>
      </c>
    </row>
    <row r="13" customFormat="false" ht="15" hidden="false" customHeight="false" outlineLevel="0" collapsed="false">
      <c r="A13" s="17" t="s">
        <v>1533</v>
      </c>
      <c r="B13" s="17" t="n">
        <v>1</v>
      </c>
      <c r="C13" s="21" t="n">
        <v>45659</v>
      </c>
      <c r="D13" s="17" t="s">
        <v>668</v>
      </c>
      <c r="E13" s="17" t="s">
        <v>168</v>
      </c>
      <c r="F13" s="17" t="s">
        <v>1495</v>
      </c>
      <c r="G13" s="17" t="s">
        <v>59</v>
      </c>
      <c r="H13" s="17" t="s">
        <v>1527</v>
      </c>
      <c r="I13" s="17" t="s">
        <v>1524</v>
      </c>
      <c r="J13" s="17" t="n">
        <v>1</v>
      </c>
      <c r="K13" s="15" t="n">
        <v>253.9</v>
      </c>
      <c r="L13" s="22" t="n">
        <v>0</v>
      </c>
      <c r="M13" s="15" t="n">
        <v>0</v>
      </c>
      <c r="N13" s="15" t="n">
        <f aca="false">J13*K13</f>
        <v>253.9</v>
      </c>
      <c r="O13" s="15" t="n">
        <f aca="false">N13*L13</f>
        <v>0</v>
      </c>
      <c r="P13" s="15" t="n">
        <f aca="false">N13-O13</f>
        <v>253.9</v>
      </c>
      <c r="Q13" s="15" t="n">
        <f aca="false">J13*INDEX(dProdutos!$F$2:$F$47,MATCH(E13,dProdutos!$A$2:$A$47,0))</f>
        <v>128.94</v>
      </c>
      <c r="R13" s="15" t="n">
        <f aca="false">IF(I13="Cancelado",0,P13-Q13)</f>
        <v>124.96</v>
      </c>
      <c r="S13" s="17" t="str">
        <f aca="false">INDEX(dProdutos!$D$2:$D$47,MATCH(E13,dProdutos!$A$2:$A$47,0))</f>
        <v>Casa</v>
      </c>
    </row>
    <row r="14" customFormat="false" ht="15" hidden="false" customHeight="false" outlineLevel="0" collapsed="false">
      <c r="A14" s="17" t="s">
        <v>1534</v>
      </c>
      <c r="B14" s="17" t="n">
        <v>1</v>
      </c>
      <c r="C14" s="21" t="n">
        <v>45659</v>
      </c>
      <c r="D14" s="17" t="s">
        <v>1374</v>
      </c>
      <c r="E14" s="17" t="s">
        <v>174</v>
      </c>
      <c r="F14" s="17" t="s">
        <v>1499</v>
      </c>
      <c r="G14" s="17" t="s">
        <v>59</v>
      </c>
      <c r="H14" s="17" t="s">
        <v>1523</v>
      </c>
      <c r="I14" s="17" t="s">
        <v>1524</v>
      </c>
      <c r="J14" s="17" t="n">
        <v>1</v>
      </c>
      <c r="K14" s="15" t="n">
        <v>250.9</v>
      </c>
      <c r="L14" s="22" t="n">
        <v>0</v>
      </c>
      <c r="M14" s="15" t="n">
        <v>19.76</v>
      </c>
      <c r="N14" s="15" t="n">
        <f aca="false">J14*K14</f>
        <v>250.9</v>
      </c>
      <c r="O14" s="15" t="n">
        <f aca="false">N14*L14</f>
        <v>0</v>
      </c>
      <c r="P14" s="15" t="n">
        <f aca="false">N14-O14</f>
        <v>250.9</v>
      </c>
      <c r="Q14" s="15" t="n">
        <f aca="false">J14*INDEX(dProdutos!$F$2:$F$47,MATCH(E14,dProdutos!$A$2:$A$47,0))</f>
        <v>151.28</v>
      </c>
      <c r="R14" s="15" t="n">
        <f aca="false">IF(I14="Cancelado",0,P14-Q14)</f>
        <v>99.62</v>
      </c>
      <c r="S14" s="17" t="str">
        <f aca="false">INDEX(dProdutos!$D$2:$D$47,MATCH(E14,dProdutos!$A$2:$A$47,0))</f>
        <v>Casa</v>
      </c>
    </row>
    <row r="15" customFormat="false" ht="15" hidden="false" customHeight="false" outlineLevel="0" collapsed="false">
      <c r="A15" s="17" t="s">
        <v>1535</v>
      </c>
      <c r="B15" s="17" t="n">
        <v>1</v>
      </c>
      <c r="C15" s="21" t="n">
        <v>45659</v>
      </c>
      <c r="D15" s="17" t="s">
        <v>1267</v>
      </c>
      <c r="E15" s="17" t="s">
        <v>111</v>
      </c>
      <c r="F15" s="17" t="s">
        <v>1487</v>
      </c>
      <c r="G15" s="17" t="s">
        <v>64</v>
      </c>
      <c r="H15" s="17" t="s">
        <v>1523</v>
      </c>
      <c r="I15" s="17" t="s">
        <v>1524</v>
      </c>
      <c r="J15" s="17" t="n">
        <v>1</v>
      </c>
      <c r="K15" s="15" t="n">
        <v>188.9</v>
      </c>
      <c r="L15" s="22" t="n">
        <v>0</v>
      </c>
      <c r="M15" s="15" t="n">
        <v>0</v>
      </c>
      <c r="N15" s="15" t="n">
        <f aca="false">J15*K15</f>
        <v>188.9</v>
      </c>
      <c r="O15" s="15" t="n">
        <f aca="false">N15*L15</f>
        <v>0</v>
      </c>
      <c r="P15" s="15" t="n">
        <f aca="false">N15-O15</f>
        <v>188.9</v>
      </c>
      <c r="Q15" s="15" t="n">
        <f aca="false">J15*INDEX(dProdutos!$F$2:$F$47,MATCH(E15,dProdutos!$A$2:$A$47,0))</f>
        <v>88.32</v>
      </c>
      <c r="R15" s="15" t="n">
        <f aca="false">IF(I15="Cancelado",0,P15-Q15)</f>
        <v>100.58</v>
      </c>
      <c r="S15" s="17" t="str">
        <f aca="false">INDEX(dProdutos!$D$2:$D$47,MATCH(E15,dProdutos!$A$2:$A$47,0))</f>
        <v>Moda Masculina</v>
      </c>
    </row>
    <row r="16" customFormat="false" ht="15" hidden="false" customHeight="false" outlineLevel="0" collapsed="false">
      <c r="A16" s="17" t="s">
        <v>1535</v>
      </c>
      <c r="B16" s="17" t="n">
        <v>2</v>
      </c>
      <c r="C16" s="21" t="n">
        <v>45659</v>
      </c>
      <c r="D16" s="17" t="s">
        <v>1267</v>
      </c>
      <c r="E16" s="17" t="s">
        <v>150</v>
      </c>
      <c r="F16" s="17" t="s">
        <v>1487</v>
      </c>
      <c r="G16" s="17" t="s">
        <v>64</v>
      </c>
      <c r="H16" s="17" t="s">
        <v>1523</v>
      </c>
      <c r="I16" s="17" t="s">
        <v>1524</v>
      </c>
      <c r="J16" s="17" t="n">
        <v>1</v>
      </c>
      <c r="K16" s="15" t="n">
        <v>71.9</v>
      </c>
      <c r="L16" s="22" t="n">
        <v>0</v>
      </c>
      <c r="M16" s="15" t="n">
        <v>0</v>
      </c>
      <c r="N16" s="15" t="n">
        <f aca="false">J16*K16</f>
        <v>71.9</v>
      </c>
      <c r="O16" s="15" t="n">
        <f aca="false">N16*L16</f>
        <v>0</v>
      </c>
      <c r="P16" s="15" t="n">
        <f aca="false">N16-O16</f>
        <v>71.9</v>
      </c>
      <c r="Q16" s="15" t="n">
        <f aca="false">J16*INDEX(dProdutos!$F$2:$F$47,MATCH(E16,dProdutos!$A$2:$A$47,0))</f>
        <v>27.38</v>
      </c>
      <c r="R16" s="15" t="n">
        <f aca="false">IF(I16="Cancelado",0,P16-Q16)</f>
        <v>44.52</v>
      </c>
      <c r="S16" s="17" t="str">
        <f aca="false">INDEX(dProdutos!$D$2:$D$47,MATCH(E16,dProdutos!$A$2:$A$47,0))</f>
        <v>Acessórios</v>
      </c>
    </row>
    <row r="17" customFormat="false" ht="15" hidden="false" customHeight="false" outlineLevel="0" collapsed="false">
      <c r="A17" s="17" t="s">
        <v>1536</v>
      </c>
      <c r="B17" s="17" t="n">
        <v>1</v>
      </c>
      <c r="C17" s="21" t="n">
        <v>45660</v>
      </c>
      <c r="D17" s="17" t="s">
        <v>593</v>
      </c>
      <c r="E17" s="17" t="s">
        <v>73</v>
      </c>
      <c r="F17" s="17" t="s">
        <v>1497</v>
      </c>
      <c r="G17" s="17" t="s">
        <v>59</v>
      </c>
      <c r="H17" s="17" t="s">
        <v>1537</v>
      </c>
      <c r="I17" s="17" t="s">
        <v>1524</v>
      </c>
      <c r="J17" s="17" t="n">
        <v>2</v>
      </c>
      <c r="K17" s="15" t="n">
        <v>179.9</v>
      </c>
      <c r="L17" s="22" t="n">
        <v>0</v>
      </c>
      <c r="M17" s="15" t="n">
        <v>0</v>
      </c>
      <c r="N17" s="15" t="n">
        <f aca="false">J17*K17</f>
        <v>359.8</v>
      </c>
      <c r="O17" s="15" t="n">
        <f aca="false">N17*L17</f>
        <v>0</v>
      </c>
      <c r="P17" s="15" t="n">
        <f aca="false">N17-O17</f>
        <v>359.8</v>
      </c>
      <c r="Q17" s="15" t="n">
        <f aca="false">J17*INDEX(dProdutos!$F$2:$F$47,MATCH(E17,dProdutos!$A$2:$A$47,0))</f>
        <v>138.88</v>
      </c>
      <c r="R17" s="15" t="n">
        <f aca="false">IF(I17="Cancelado",0,P17-Q17)</f>
        <v>220.92</v>
      </c>
      <c r="S17" s="17" t="str">
        <f aca="false">INDEX(dProdutos!$D$2:$D$47,MATCH(E17,dProdutos!$A$2:$A$47,0))</f>
        <v>Moda Feminina</v>
      </c>
    </row>
    <row r="18" customFormat="false" ht="15" hidden="false" customHeight="false" outlineLevel="0" collapsed="false">
      <c r="A18" s="17" t="s">
        <v>1536</v>
      </c>
      <c r="B18" s="17" t="n">
        <v>2</v>
      </c>
      <c r="C18" s="21" t="n">
        <v>45660</v>
      </c>
      <c r="D18" s="17" t="s">
        <v>593</v>
      </c>
      <c r="E18" s="17" t="s">
        <v>150</v>
      </c>
      <c r="F18" s="17" t="s">
        <v>1497</v>
      </c>
      <c r="G18" s="17" t="s">
        <v>59</v>
      </c>
      <c r="H18" s="17" t="s">
        <v>1537</v>
      </c>
      <c r="I18" s="17" t="s">
        <v>1524</v>
      </c>
      <c r="J18" s="17" t="n">
        <v>2</v>
      </c>
      <c r="K18" s="15" t="n">
        <v>71.9</v>
      </c>
      <c r="L18" s="22" t="n">
        <v>0.15</v>
      </c>
      <c r="M18" s="15" t="n">
        <v>0</v>
      </c>
      <c r="N18" s="15" t="n">
        <f aca="false">J18*K18</f>
        <v>143.8</v>
      </c>
      <c r="O18" s="15" t="n">
        <f aca="false">N18*L18</f>
        <v>21.57</v>
      </c>
      <c r="P18" s="15" t="n">
        <f aca="false">N18-O18</f>
        <v>122.23</v>
      </c>
      <c r="Q18" s="15" t="n">
        <f aca="false">J18*INDEX(dProdutos!$F$2:$F$47,MATCH(E18,dProdutos!$A$2:$A$47,0))</f>
        <v>54.76</v>
      </c>
      <c r="R18" s="15" t="n">
        <f aca="false">IF(I18="Cancelado",0,P18-Q18)</f>
        <v>67.47</v>
      </c>
      <c r="S18" s="17" t="str">
        <f aca="false">INDEX(dProdutos!$D$2:$D$47,MATCH(E18,dProdutos!$A$2:$A$47,0))</f>
        <v>Acessórios</v>
      </c>
    </row>
    <row r="19" customFormat="false" ht="15" hidden="false" customHeight="false" outlineLevel="0" collapsed="false">
      <c r="A19" s="17" t="s">
        <v>1538</v>
      </c>
      <c r="B19" s="17" t="n">
        <v>1</v>
      </c>
      <c r="C19" s="21" t="n">
        <v>45660</v>
      </c>
      <c r="D19" s="17" t="s">
        <v>946</v>
      </c>
      <c r="E19" s="17" t="s">
        <v>159</v>
      </c>
      <c r="F19" s="17" t="s">
        <v>1497</v>
      </c>
      <c r="G19" s="17" t="s">
        <v>62</v>
      </c>
      <c r="H19" s="17" t="s">
        <v>1537</v>
      </c>
      <c r="I19" s="17" t="s">
        <v>1524</v>
      </c>
      <c r="J19" s="17" t="n">
        <v>1</v>
      </c>
      <c r="K19" s="15" t="n">
        <v>276.9</v>
      </c>
      <c r="L19" s="22" t="n">
        <v>0.15</v>
      </c>
      <c r="M19" s="15" t="n">
        <v>0</v>
      </c>
      <c r="N19" s="15" t="n">
        <f aca="false">J19*K19</f>
        <v>276.9</v>
      </c>
      <c r="O19" s="15" t="n">
        <f aca="false">N19*L19</f>
        <v>41.535</v>
      </c>
      <c r="P19" s="15" t="n">
        <f aca="false">N19-O19</f>
        <v>235.365</v>
      </c>
      <c r="Q19" s="15" t="n">
        <f aca="false">J19*INDEX(dProdutos!$F$2:$F$47,MATCH(E19,dProdutos!$A$2:$A$47,0))</f>
        <v>145.03</v>
      </c>
      <c r="R19" s="15" t="n">
        <f aca="false">IF(I19="Cancelado",0,P19-Q19)</f>
        <v>90.335</v>
      </c>
      <c r="S19" s="17" t="str">
        <f aca="false">INDEX(dProdutos!$D$2:$D$47,MATCH(E19,dProdutos!$A$2:$A$47,0))</f>
        <v>Acessórios</v>
      </c>
    </row>
    <row r="20" customFormat="false" ht="15" hidden="false" customHeight="false" outlineLevel="0" collapsed="false">
      <c r="A20" s="17" t="s">
        <v>1538</v>
      </c>
      <c r="B20" s="17" t="n">
        <v>2</v>
      </c>
      <c r="C20" s="21" t="n">
        <v>45660</v>
      </c>
      <c r="D20" s="17" t="s">
        <v>946</v>
      </c>
      <c r="E20" s="17" t="s">
        <v>105</v>
      </c>
      <c r="F20" s="17" t="s">
        <v>1497</v>
      </c>
      <c r="G20" s="17" t="s">
        <v>62</v>
      </c>
      <c r="H20" s="17" t="s">
        <v>1537</v>
      </c>
      <c r="I20" s="17" t="s">
        <v>1524</v>
      </c>
      <c r="J20" s="17" t="n">
        <v>1</v>
      </c>
      <c r="K20" s="15" t="n">
        <v>175.9</v>
      </c>
      <c r="L20" s="22" t="n">
        <v>0.15</v>
      </c>
      <c r="M20" s="15" t="n">
        <v>0</v>
      </c>
      <c r="N20" s="15" t="n">
        <f aca="false">J20*K20</f>
        <v>175.9</v>
      </c>
      <c r="O20" s="15" t="n">
        <f aca="false">N20*L20</f>
        <v>26.385</v>
      </c>
      <c r="P20" s="15" t="n">
        <f aca="false">N20-O20</f>
        <v>149.515</v>
      </c>
      <c r="Q20" s="15" t="n">
        <f aca="false">J20*INDEX(dProdutos!$F$2:$F$47,MATCH(E20,dProdutos!$A$2:$A$47,0))</f>
        <v>96.59</v>
      </c>
      <c r="R20" s="15" t="n">
        <f aca="false">IF(I20="Cancelado",0,P20-Q20)</f>
        <v>52.925</v>
      </c>
      <c r="S20" s="17" t="str">
        <f aca="false">INDEX(dProdutos!$D$2:$D$47,MATCH(E20,dProdutos!$A$2:$A$47,0))</f>
        <v>Moda Masculina</v>
      </c>
    </row>
    <row r="21" customFormat="false" ht="15" hidden="false" customHeight="false" outlineLevel="0" collapsed="false">
      <c r="A21" s="17" t="s">
        <v>1539</v>
      </c>
      <c r="B21" s="17" t="n">
        <v>1</v>
      </c>
      <c r="C21" s="21" t="n">
        <v>45660</v>
      </c>
      <c r="D21" s="17" t="s">
        <v>862</v>
      </c>
      <c r="E21" s="17" t="s">
        <v>204</v>
      </c>
      <c r="F21" s="17" t="s">
        <v>1501</v>
      </c>
      <c r="G21" s="17" t="s">
        <v>59</v>
      </c>
      <c r="H21" s="17" t="s">
        <v>1540</v>
      </c>
      <c r="I21" s="17" t="s">
        <v>1541</v>
      </c>
      <c r="J21" s="17" t="n">
        <v>1</v>
      </c>
      <c r="K21" s="15" t="n">
        <v>64.9</v>
      </c>
      <c r="L21" s="22" t="n">
        <v>0.05</v>
      </c>
      <c r="M21" s="15" t="n">
        <v>22.28</v>
      </c>
      <c r="N21" s="15" t="n">
        <f aca="false">J21*K21</f>
        <v>64.9</v>
      </c>
      <c r="O21" s="15" t="n">
        <f aca="false">N21*L21</f>
        <v>3.245</v>
      </c>
      <c r="P21" s="15" t="n">
        <f aca="false">N21-O21</f>
        <v>61.655</v>
      </c>
      <c r="Q21" s="15" t="n">
        <f aca="false">J21*INDEX(dProdutos!$F$2:$F$47,MATCH(E21,dProdutos!$A$2:$A$47,0))</f>
        <v>27.52</v>
      </c>
      <c r="R21" s="15" t="n">
        <f aca="false">IF(I21="Cancelado",0,P21-Q21)</f>
        <v>34.135</v>
      </c>
      <c r="S21" s="17" t="str">
        <f aca="false">INDEX(dProdutos!$D$2:$D$47,MATCH(E21,dProdutos!$A$2:$A$47,0))</f>
        <v>Beleza</v>
      </c>
    </row>
    <row r="22" customFormat="false" ht="15" hidden="false" customHeight="false" outlineLevel="0" collapsed="false">
      <c r="A22" s="17" t="s">
        <v>1539</v>
      </c>
      <c r="B22" s="17" t="n">
        <v>2</v>
      </c>
      <c r="C22" s="21" t="n">
        <v>45660</v>
      </c>
      <c r="D22" s="17" t="s">
        <v>862</v>
      </c>
      <c r="E22" s="17" t="s">
        <v>195</v>
      </c>
      <c r="F22" s="17" t="s">
        <v>1501</v>
      </c>
      <c r="G22" s="17" t="s">
        <v>59</v>
      </c>
      <c r="H22" s="17" t="s">
        <v>1540</v>
      </c>
      <c r="I22" s="17" t="s">
        <v>1541</v>
      </c>
      <c r="J22" s="17" t="n">
        <v>1</v>
      </c>
      <c r="K22" s="15" t="n">
        <v>72.9</v>
      </c>
      <c r="L22" s="22" t="n">
        <v>0.2</v>
      </c>
      <c r="M22" s="15" t="n">
        <v>0</v>
      </c>
      <c r="N22" s="15" t="n">
        <f aca="false">J22*K22</f>
        <v>72.9</v>
      </c>
      <c r="O22" s="15" t="n">
        <f aca="false">N22*L22</f>
        <v>14.58</v>
      </c>
      <c r="P22" s="15" t="n">
        <f aca="false">N22-O22</f>
        <v>58.32</v>
      </c>
      <c r="Q22" s="15" t="n">
        <f aca="false">J22*INDEX(dProdutos!$F$2:$F$47,MATCH(E22,dProdutos!$A$2:$A$47,0))</f>
        <v>39.23</v>
      </c>
      <c r="R22" s="15" t="n">
        <f aca="false">IF(I22="Cancelado",0,P22-Q22)</f>
        <v>19.09</v>
      </c>
      <c r="S22" s="17" t="str">
        <f aca="false">INDEX(dProdutos!$D$2:$D$47,MATCH(E22,dProdutos!$A$2:$A$47,0))</f>
        <v>Eletrônicos</v>
      </c>
    </row>
    <row r="23" customFormat="false" ht="15" hidden="false" customHeight="false" outlineLevel="0" collapsed="false">
      <c r="A23" s="17" t="s">
        <v>1539</v>
      </c>
      <c r="B23" s="17" t="n">
        <v>3</v>
      </c>
      <c r="C23" s="21" t="n">
        <v>45660</v>
      </c>
      <c r="D23" s="17" t="s">
        <v>862</v>
      </c>
      <c r="E23" s="17" t="s">
        <v>189</v>
      </c>
      <c r="F23" s="17" t="s">
        <v>1501</v>
      </c>
      <c r="G23" s="17" t="s">
        <v>59</v>
      </c>
      <c r="H23" s="17" t="s">
        <v>1540</v>
      </c>
      <c r="I23" s="17" t="s">
        <v>1541</v>
      </c>
      <c r="J23" s="17" t="n">
        <v>1</v>
      </c>
      <c r="K23" s="15" t="n">
        <v>138.9</v>
      </c>
      <c r="L23" s="22" t="n">
        <v>0.2</v>
      </c>
      <c r="M23" s="15" t="n">
        <v>0</v>
      </c>
      <c r="N23" s="15" t="n">
        <f aca="false">J23*K23</f>
        <v>138.9</v>
      </c>
      <c r="O23" s="15" t="n">
        <f aca="false">N23*L23</f>
        <v>27.78</v>
      </c>
      <c r="P23" s="15" t="n">
        <f aca="false">N23-O23</f>
        <v>111.12</v>
      </c>
      <c r="Q23" s="15" t="n">
        <f aca="false">J23*INDEX(dProdutos!$F$2:$F$47,MATCH(E23,dProdutos!$A$2:$A$47,0))</f>
        <v>68.96</v>
      </c>
      <c r="R23" s="15" t="n">
        <f aca="false">IF(I23="Cancelado",0,P23-Q23)</f>
        <v>42.16</v>
      </c>
      <c r="S23" s="17" t="str">
        <f aca="false">INDEX(dProdutos!$D$2:$D$47,MATCH(E23,dProdutos!$A$2:$A$47,0))</f>
        <v>Eletrônicos</v>
      </c>
    </row>
    <row r="24" customFormat="false" ht="15" hidden="false" customHeight="false" outlineLevel="0" collapsed="false">
      <c r="A24" s="17" t="s">
        <v>1542</v>
      </c>
      <c r="B24" s="17" t="n">
        <v>1</v>
      </c>
      <c r="C24" s="21" t="n">
        <v>45660</v>
      </c>
      <c r="D24" s="17" t="s">
        <v>1035</v>
      </c>
      <c r="E24" s="17" t="s">
        <v>117</v>
      </c>
      <c r="F24" s="17" t="s">
        <v>1495</v>
      </c>
      <c r="G24" s="17" t="s">
        <v>63</v>
      </c>
      <c r="H24" s="17" t="s">
        <v>1537</v>
      </c>
      <c r="I24" s="17" t="s">
        <v>1524</v>
      </c>
      <c r="J24" s="17" t="n">
        <v>1</v>
      </c>
      <c r="K24" s="15" t="n">
        <v>166.9</v>
      </c>
      <c r="L24" s="22" t="n">
        <v>0.1</v>
      </c>
      <c r="M24" s="15" t="n">
        <v>0</v>
      </c>
      <c r="N24" s="15" t="n">
        <f aca="false">J24*K24</f>
        <v>166.9</v>
      </c>
      <c r="O24" s="15" t="n">
        <f aca="false">N24*L24</f>
        <v>16.69</v>
      </c>
      <c r="P24" s="15" t="n">
        <f aca="false">N24-O24</f>
        <v>150.21</v>
      </c>
      <c r="Q24" s="15" t="n">
        <f aca="false">J24*INDEX(dProdutos!$F$2:$F$47,MATCH(E24,dProdutos!$A$2:$A$47,0))</f>
        <v>73.23</v>
      </c>
      <c r="R24" s="15" t="n">
        <f aca="false">IF(I24="Cancelado",0,P24-Q24)</f>
        <v>76.98</v>
      </c>
      <c r="S24" s="17" t="str">
        <f aca="false">INDEX(dProdutos!$D$2:$D$47,MATCH(E24,dProdutos!$A$2:$A$47,0))</f>
        <v>Moda Masculina</v>
      </c>
    </row>
    <row r="25" customFormat="false" ht="15" hidden="false" customHeight="false" outlineLevel="0" collapsed="false">
      <c r="A25" s="17" t="s">
        <v>1542</v>
      </c>
      <c r="B25" s="17" t="n">
        <v>2</v>
      </c>
      <c r="C25" s="21" t="n">
        <v>45660</v>
      </c>
      <c r="D25" s="17" t="s">
        <v>1035</v>
      </c>
      <c r="E25" s="17" t="s">
        <v>171</v>
      </c>
      <c r="F25" s="17" t="s">
        <v>1495</v>
      </c>
      <c r="G25" s="17" t="s">
        <v>63</v>
      </c>
      <c r="H25" s="17" t="s">
        <v>1537</v>
      </c>
      <c r="I25" s="17" t="s">
        <v>1524</v>
      </c>
      <c r="J25" s="17" t="n">
        <v>1</v>
      </c>
      <c r="K25" s="15" t="n">
        <v>246.9</v>
      </c>
      <c r="L25" s="22" t="n">
        <v>0</v>
      </c>
      <c r="M25" s="15" t="n">
        <v>0</v>
      </c>
      <c r="N25" s="15" t="n">
        <f aca="false">J25*K25</f>
        <v>246.9</v>
      </c>
      <c r="O25" s="15" t="n">
        <f aca="false">N25*L25</f>
        <v>0</v>
      </c>
      <c r="P25" s="15" t="n">
        <f aca="false">N25-O25</f>
        <v>246.9</v>
      </c>
      <c r="Q25" s="15" t="n">
        <f aca="false">J25*INDEX(dProdutos!$F$2:$F$47,MATCH(E25,dProdutos!$A$2:$A$47,0))</f>
        <v>103.61</v>
      </c>
      <c r="R25" s="15" t="n">
        <f aca="false">IF(I25="Cancelado",0,P25-Q25)</f>
        <v>143.29</v>
      </c>
      <c r="S25" s="17" t="str">
        <f aca="false">INDEX(dProdutos!$D$2:$D$47,MATCH(E25,dProdutos!$A$2:$A$47,0))</f>
        <v>Casa</v>
      </c>
    </row>
    <row r="26" customFormat="false" ht="15" hidden="false" customHeight="false" outlineLevel="0" collapsed="false">
      <c r="A26" s="17" t="s">
        <v>1543</v>
      </c>
      <c r="B26" s="17" t="n">
        <v>1</v>
      </c>
      <c r="C26" s="21" t="n">
        <v>45660</v>
      </c>
      <c r="D26" s="17" t="s">
        <v>693</v>
      </c>
      <c r="E26" s="17" t="s">
        <v>88</v>
      </c>
      <c r="F26" s="17" t="s">
        <v>1497</v>
      </c>
      <c r="G26" s="17" t="s">
        <v>62</v>
      </c>
      <c r="H26" s="17" t="s">
        <v>1537</v>
      </c>
      <c r="I26" s="17" t="s">
        <v>1524</v>
      </c>
      <c r="J26" s="17" t="n">
        <v>1</v>
      </c>
      <c r="K26" s="15" t="n">
        <v>170.9</v>
      </c>
      <c r="L26" s="22" t="n">
        <v>0</v>
      </c>
      <c r="M26" s="15" t="n">
        <v>30.57</v>
      </c>
      <c r="N26" s="15" t="n">
        <f aca="false">J26*K26</f>
        <v>170.9</v>
      </c>
      <c r="O26" s="15" t="n">
        <f aca="false">N26*L26</f>
        <v>0</v>
      </c>
      <c r="P26" s="15" t="n">
        <f aca="false">N26-O26</f>
        <v>170.9</v>
      </c>
      <c r="Q26" s="15" t="n">
        <f aca="false">J26*INDEX(dProdutos!$F$2:$F$47,MATCH(E26,dProdutos!$A$2:$A$47,0))</f>
        <v>98.14</v>
      </c>
      <c r="R26" s="15" t="n">
        <f aca="false">IF(I26="Cancelado",0,P26-Q26)</f>
        <v>72.76</v>
      </c>
      <c r="S26" s="17" t="str">
        <f aca="false">INDEX(dProdutos!$D$2:$D$47,MATCH(E26,dProdutos!$A$2:$A$47,0))</f>
        <v>Moda Feminina</v>
      </c>
    </row>
    <row r="27" customFormat="false" ht="15" hidden="false" customHeight="false" outlineLevel="0" collapsed="false">
      <c r="A27" s="17" t="s">
        <v>1544</v>
      </c>
      <c r="B27" s="17" t="n">
        <v>1</v>
      </c>
      <c r="C27" s="21" t="n">
        <v>45660</v>
      </c>
      <c r="D27" s="17" t="s">
        <v>468</v>
      </c>
      <c r="E27" s="17" t="s">
        <v>150</v>
      </c>
      <c r="F27" s="17" t="s">
        <v>1495</v>
      </c>
      <c r="G27" s="17" t="s">
        <v>64</v>
      </c>
      <c r="H27" s="17" t="s">
        <v>1537</v>
      </c>
      <c r="I27" s="17" t="s">
        <v>1524</v>
      </c>
      <c r="J27" s="17" t="n">
        <v>1</v>
      </c>
      <c r="K27" s="15" t="n">
        <v>71.9</v>
      </c>
      <c r="L27" s="22" t="n">
        <v>0</v>
      </c>
      <c r="M27" s="15" t="n">
        <v>16.57</v>
      </c>
      <c r="N27" s="15" t="n">
        <f aca="false">J27*K27</f>
        <v>71.9</v>
      </c>
      <c r="O27" s="15" t="n">
        <f aca="false">N27*L27</f>
        <v>0</v>
      </c>
      <c r="P27" s="15" t="n">
        <f aca="false">N27-O27</f>
        <v>71.9</v>
      </c>
      <c r="Q27" s="15" t="n">
        <f aca="false">J27*INDEX(dProdutos!$F$2:$F$47,MATCH(E27,dProdutos!$A$2:$A$47,0))</f>
        <v>27.38</v>
      </c>
      <c r="R27" s="15" t="n">
        <f aca="false">IF(I27="Cancelado",0,P27-Q27)</f>
        <v>44.52</v>
      </c>
      <c r="S27" s="17" t="str">
        <f aca="false">INDEX(dProdutos!$D$2:$D$47,MATCH(E27,dProdutos!$A$2:$A$47,0))</f>
        <v>Acessórios</v>
      </c>
    </row>
    <row r="28" customFormat="false" ht="15" hidden="false" customHeight="false" outlineLevel="0" collapsed="false">
      <c r="A28" s="17" t="s">
        <v>1545</v>
      </c>
      <c r="B28" s="17" t="n">
        <v>1</v>
      </c>
      <c r="C28" s="21" t="n">
        <v>45660</v>
      </c>
      <c r="D28" s="17" t="s">
        <v>784</v>
      </c>
      <c r="E28" s="17" t="s">
        <v>168</v>
      </c>
      <c r="F28" s="17" t="s">
        <v>1499</v>
      </c>
      <c r="G28" s="17" t="s">
        <v>59</v>
      </c>
      <c r="H28" s="17" t="s">
        <v>1537</v>
      </c>
      <c r="I28" s="17" t="s">
        <v>1524</v>
      </c>
      <c r="J28" s="17" t="n">
        <v>2</v>
      </c>
      <c r="K28" s="15" t="n">
        <v>253.9</v>
      </c>
      <c r="L28" s="22" t="n">
        <v>0</v>
      </c>
      <c r="M28" s="15" t="n">
        <v>22.46</v>
      </c>
      <c r="N28" s="15" t="n">
        <f aca="false">J28*K28</f>
        <v>507.8</v>
      </c>
      <c r="O28" s="15" t="n">
        <f aca="false">N28*L28</f>
        <v>0</v>
      </c>
      <c r="P28" s="15" t="n">
        <f aca="false">N28-O28</f>
        <v>507.8</v>
      </c>
      <c r="Q28" s="15" t="n">
        <f aca="false">J28*INDEX(dProdutos!$F$2:$F$47,MATCH(E28,dProdutos!$A$2:$A$47,0))</f>
        <v>257.88</v>
      </c>
      <c r="R28" s="15" t="n">
        <f aca="false">IF(I28="Cancelado",0,P28-Q28)</f>
        <v>249.92</v>
      </c>
      <c r="S28" s="17" t="str">
        <f aca="false">INDEX(dProdutos!$D$2:$D$47,MATCH(E28,dProdutos!$A$2:$A$47,0))</f>
        <v>Casa</v>
      </c>
    </row>
    <row r="29" customFormat="false" ht="15" hidden="false" customHeight="false" outlineLevel="0" collapsed="false">
      <c r="A29" s="17" t="s">
        <v>1545</v>
      </c>
      <c r="B29" s="17" t="n">
        <v>2</v>
      </c>
      <c r="C29" s="21" t="n">
        <v>45660</v>
      </c>
      <c r="D29" s="17" t="s">
        <v>784</v>
      </c>
      <c r="E29" s="17" t="s">
        <v>114</v>
      </c>
      <c r="F29" s="17" t="s">
        <v>1499</v>
      </c>
      <c r="G29" s="17" t="s">
        <v>59</v>
      </c>
      <c r="H29" s="17" t="s">
        <v>1537</v>
      </c>
      <c r="I29" s="17" t="s">
        <v>1524</v>
      </c>
      <c r="J29" s="17" t="n">
        <v>1</v>
      </c>
      <c r="K29" s="15" t="n">
        <v>202.9</v>
      </c>
      <c r="L29" s="22" t="n">
        <v>0</v>
      </c>
      <c r="M29" s="15" t="n">
        <v>0</v>
      </c>
      <c r="N29" s="15" t="n">
        <f aca="false">J29*K29</f>
        <v>202.9</v>
      </c>
      <c r="O29" s="15" t="n">
        <f aca="false">N29*L29</f>
        <v>0</v>
      </c>
      <c r="P29" s="15" t="n">
        <f aca="false">N29-O29</f>
        <v>202.9</v>
      </c>
      <c r="Q29" s="15" t="n">
        <f aca="false">J29*INDEX(dProdutos!$F$2:$F$47,MATCH(E29,dProdutos!$A$2:$A$47,0))</f>
        <v>110.39</v>
      </c>
      <c r="R29" s="15" t="n">
        <f aca="false">IF(I29="Cancelado",0,P29-Q29)</f>
        <v>92.51</v>
      </c>
      <c r="S29" s="17" t="str">
        <f aca="false">INDEX(dProdutos!$D$2:$D$47,MATCH(E29,dProdutos!$A$2:$A$47,0))</f>
        <v>Moda Masculina</v>
      </c>
    </row>
    <row r="30" customFormat="false" ht="15" hidden="false" customHeight="false" outlineLevel="0" collapsed="false">
      <c r="A30" s="17" t="s">
        <v>1545</v>
      </c>
      <c r="B30" s="17" t="n">
        <v>3</v>
      </c>
      <c r="C30" s="21" t="n">
        <v>45660</v>
      </c>
      <c r="D30" s="17" t="s">
        <v>784</v>
      </c>
      <c r="E30" s="17" t="s">
        <v>95</v>
      </c>
      <c r="F30" s="17" t="s">
        <v>1499</v>
      </c>
      <c r="G30" s="17" t="s">
        <v>59</v>
      </c>
      <c r="H30" s="17" t="s">
        <v>1537</v>
      </c>
      <c r="I30" s="17" t="s">
        <v>1524</v>
      </c>
      <c r="J30" s="17" t="n">
        <v>1</v>
      </c>
      <c r="K30" s="15" t="n">
        <v>77.9</v>
      </c>
      <c r="L30" s="22" t="n">
        <v>0</v>
      </c>
      <c r="M30" s="15" t="n">
        <v>0</v>
      </c>
      <c r="N30" s="15" t="n">
        <f aca="false">J30*K30</f>
        <v>77.9</v>
      </c>
      <c r="O30" s="15" t="n">
        <f aca="false">N30*L30</f>
        <v>0</v>
      </c>
      <c r="P30" s="15" t="n">
        <f aca="false">N30-O30</f>
        <v>77.9</v>
      </c>
      <c r="Q30" s="15" t="n">
        <f aca="false">J30*INDEX(dProdutos!$F$2:$F$47,MATCH(E30,dProdutos!$A$2:$A$47,0))</f>
        <v>36.71</v>
      </c>
      <c r="R30" s="15" t="n">
        <f aca="false">IF(I30="Cancelado",0,P30-Q30)</f>
        <v>41.19</v>
      </c>
      <c r="S30" s="17" t="str">
        <f aca="false">INDEX(dProdutos!$D$2:$D$47,MATCH(E30,dProdutos!$A$2:$A$47,0))</f>
        <v>Moda Feminina</v>
      </c>
    </row>
    <row r="31" customFormat="false" ht="15" hidden="false" customHeight="false" outlineLevel="0" collapsed="false">
      <c r="A31" s="17" t="s">
        <v>1546</v>
      </c>
      <c r="B31" s="17" t="n">
        <v>1</v>
      </c>
      <c r="C31" s="21" t="n">
        <v>45660</v>
      </c>
      <c r="D31" s="17" t="s">
        <v>1313</v>
      </c>
      <c r="E31" s="17" t="s">
        <v>174</v>
      </c>
      <c r="F31" s="17" t="s">
        <v>1503</v>
      </c>
      <c r="G31" s="17" t="s">
        <v>60</v>
      </c>
      <c r="H31" s="17" t="s">
        <v>1523</v>
      </c>
      <c r="I31" s="17" t="s">
        <v>1531</v>
      </c>
      <c r="J31" s="17" t="n">
        <v>1</v>
      </c>
      <c r="K31" s="15" t="n">
        <v>250.9</v>
      </c>
      <c r="L31" s="22" t="n">
        <v>0.1</v>
      </c>
      <c r="M31" s="15" t="n">
        <v>29.95</v>
      </c>
      <c r="N31" s="15" t="n">
        <f aca="false">J31*K31</f>
        <v>250.9</v>
      </c>
      <c r="O31" s="15" t="n">
        <f aca="false">N31*L31</f>
        <v>25.09</v>
      </c>
      <c r="P31" s="15" t="n">
        <f aca="false">N31-O31</f>
        <v>225.81</v>
      </c>
      <c r="Q31" s="15" t="n">
        <f aca="false">J31*INDEX(dProdutos!$F$2:$F$47,MATCH(E31,dProdutos!$A$2:$A$47,0))</f>
        <v>151.28</v>
      </c>
      <c r="R31" s="15" t="n">
        <f aca="false">IF(I31="Cancelado",0,P31-Q31)</f>
        <v>0</v>
      </c>
      <c r="S31" s="17" t="str">
        <f aca="false">INDEX(dProdutos!$D$2:$D$47,MATCH(E31,dProdutos!$A$2:$A$47,0))</f>
        <v>Casa</v>
      </c>
    </row>
    <row r="32" customFormat="false" ht="15" hidden="false" customHeight="false" outlineLevel="0" collapsed="false">
      <c r="A32" s="17" t="s">
        <v>1546</v>
      </c>
      <c r="B32" s="17" t="n">
        <v>2</v>
      </c>
      <c r="C32" s="21" t="n">
        <v>45660</v>
      </c>
      <c r="D32" s="17" t="s">
        <v>1313</v>
      </c>
      <c r="E32" s="17" t="s">
        <v>165</v>
      </c>
      <c r="F32" s="17" t="s">
        <v>1503</v>
      </c>
      <c r="G32" s="17" t="s">
        <v>60</v>
      </c>
      <c r="H32" s="17" t="s">
        <v>1523</v>
      </c>
      <c r="I32" s="17" t="s">
        <v>1531</v>
      </c>
      <c r="J32" s="17" t="n">
        <v>1</v>
      </c>
      <c r="K32" s="15" t="n">
        <v>231.9</v>
      </c>
      <c r="L32" s="22" t="n">
        <v>0</v>
      </c>
      <c r="M32" s="15" t="n">
        <v>0</v>
      </c>
      <c r="N32" s="15" t="n">
        <f aca="false">J32*K32</f>
        <v>231.9</v>
      </c>
      <c r="O32" s="15" t="n">
        <f aca="false">N32*L32</f>
        <v>0</v>
      </c>
      <c r="P32" s="15" t="n">
        <f aca="false">N32-O32</f>
        <v>231.9</v>
      </c>
      <c r="Q32" s="15" t="n">
        <f aca="false">J32*INDEX(dProdutos!$F$2:$F$47,MATCH(E32,dProdutos!$A$2:$A$47,0))</f>
        <v>140.83</v>
      </c>
      <c r="R32" s="15" t="n">
        <f aca="false">IF(I32="Cancelado",0,P32-Q32)</f>
        <v>0</v>
      </c>
      <c r="S32" s="17" t="str">
        <f aca="false">INDEX(dProdutos!$D$2:$D$47,MATCH(E32,dProdutos!$A$2:$A$47,0))</f>
        <v>Casa</v>
      </c>
    </row>
    <row r="33" customFormat="false" ht="15" hidden="false" customHeight="false" outlineLevel="0" collapsed="false">
      <c r="A33" s="17" t="s">
        <v>1547</v>
      </c>
      <c r="B33" s="17" t="n">
        <v>1</v>
      </c>
      <c r="C33" s="21" t="n">
        <v>45660</v>
      </c>
      <c r="D33" s="17" t="s">
        <v>787</v>
      </c>
      <c r="E33" s="17" t="s">
        <v>117</v>
      </c>
      <c r="F33" s="17" t="s">
        <v>1487</v>
      </c>
      <c r="G33" s="17" t="s">
        <v>61</v>
      </c>
      <c r="H33" s="17" t="s">
        <v>1537</v>
      </c>
      <c r="I33" s="17" t="s">
        <v>1524</v>
      </c>
      <c r="J33" s="17" t="n">
        <v>1</v>
      </c>
      <c r="K33" s="15" t="n">
        <v>166.9</v>
      </c>
      <c r="L33" s="22" t="n">
        <v>0</v>
      </c>
      <c r="M33" s="15" t="n">
        <v>24.22</v>
      </c>
      <c r="N33" s="15" t="n">
        <f aca="false">J33*K33</f>
        <v>166.9</v>
      </c>
      <c r="O33" s="15" t="n">
        <f aca="false">N33*L33</f>
        <v>0</v>
      </c>
      <c r="P33" s="15" t="n">
        <f aca="false">N33-O33</f>
        <v>166.9</v>
      </c>
      <c r="Q33" s="15" t="n">
        <f aca="false">J33*INDEX(dProdutos!$F$2:$F$47,MATCH(E33,dProdutos!$A$2:$A$47,0))</f>
        <v>73.23</v>
      </c>
      <c r="R33" s="15" t="n">
        <f aca="false">IF(I33="Cancelado",0,P33-Q33)</f>
        <v>93.67</v>
      </c>
      <c r="S33" s="17" t="str">
        <f aca="false">INDEX(dProdutos!$D$2:$D$47,MATCH(E33,dProdutos!$A$2:$A$47,0))</f>
        <v>Moda Masculina</v>
      </c>
    </row>
    <row r="34" customFormat="false" ht="15" hidden="false" customHeight="false" outlineLevel="0" collapsed="false">
      <c r="A34" s="17" t="s">
        <v>1548</v>
      </c>
      <c r="B34" s="17" t="n">
        <v>1</v>
      </c>
      <c r="C34" s="21" t="n">
        <v>45660</v>
      </c>
      <c r="D34" s="17" t="s">
        <v>565</v>
      </c>
      <c r="E34" s="17" t="s">
        <v>132</v>
      </c>
      <c r="F34" s="17" t="s">
        <v>1499</v>
      </c>
      <c r="G34" s="17" t="s">
        <v>61</v>
      </c>
      <c r="H34" s="17" t="s">
        <v>1540</v>
      </c>
      <c r="I34" s="17" t="s">
        <v>1524</v>
      </c>
      <c r="J34" s="17" t="n">
        <v>1</v>
      </c>
      <c r="K34" s="15" t="n">
        <v>179.9</v>
      </c>
      <c r="L34" s="22" t="n">
        <v>0.05</v>
      </c>
      <c r="M34" s="15" t="n">
        <v>0</v>
      </c>
      <c r="N34" s="15" t="n">
        <f aca="false">J34*K34</f>
        <v>179.9</v>
      </c>
      <c r="O34" s="15" t="n">
        <f aca="false">N34*L34</f>
        <v>8.995</v>
      </c>
      <c r="P34" s="15" t="n">
        <f aca="false">N34-O34</f>
        <v>170.905</v>
      </c>
      <c r="Q34" s="15" t="n">
        <f aca="false">J34*INDEX(dProdutos!$F$2:$F$47,MATCH(E34,dProdutos!$A$2:$A$47,0))</f>
        <v>93.56</v>
      </c>
      <c r="R34" s="15" t="n">
        <f aca="false">IF(I34="Cancelado",0,P34-Q34)</f>
        <v>77.345</v>
      </c>
      <c r="S34" s="17" t="str">
        <f aca="false">INDEX(dProdutos!$D$2:$D$47,MATCH(E34,dProdutos!$A$2:$A$47,0))</f>
        <v>Calçados</v>
      </c>
    </row>
    <row r="35" customFormat="false" ht="15" hidden="false" customHeight="false" outlineLevel="0" collapsed="false">
      <c r="A35" s="17" t="s">
        <v>1549</v>
      </c>
      <c r="B35" s="17" t="n">
        <v>1</v>
      </c>
      <c r="C35" s="21" t="n">
        <v>45661</v>
      </c>
      <c r="D35" s="17" t="s">
        <v>1215</v>
      </c>
      <c r="E35" s="17" t="s">
        <v>120</v>
      </c>
      <c r="F35" s="17" t="s">
        <v>1499</v>
      </c>
      <c r="G35" s="17" t="s">
        <v>62</v>
      </c>
      <c r="H35" s="17" t="s">
        <v>1537</v>
      </c>
      <c r="I35" s="17" t="s">
        <v>1524</v>
      </c>
      <c r="J35" s="17" t="n">
        <v>1</v>
      </c>
      <c r="K35" s="15" t="n">
        <v>96.9</v>
      </c>
      <c r="L35" s="22" t="n">
        <v>0.2</v>
      </c>
      <c r="M35" s="15" t="n">
        <v>24.36</v>
      </c>
      <c r="N35" s="15" t="n">
        <f aca="false">J35*K35</f>
        <v>96.9</v>
      </c>
      <c r="O35" s="15" t="n">
        <f aca="false">N35*L35</f>
        <v>19.38</v>
      </c>
      <c r="P35" s="15" t="n">
        <f aca="false">N35-O35</f>
        <v>77.52</v>
      </c>
      <c r="Q35" s="15" t="n">
        <f aca="false">J35*INDEX(dProdutos!$F$2:$F$47,MATCH(E35,dProdutos!$A$2:$A$47,0))</f>
        <v>44.36</v>
      </c>
      <c r="R35" s="15" t="n">
        <f aca="false">IF(I35="Cancelado",0,P35-Q35)</f>
        <v>33.16</v>
      </c>
      <c r="S35" s="17" t="str">
        <f aca="false">INDEX(dProdutos!$D$2:$D$47,MATCH(E35,dProdutos!$A$2:$A$47,0))</f>
        <v>Moda Masculina</v>
      </c>
    </row>
    <row r="36" customFormat="false" ht="15" hidden="false" customHeight="false" outlineLevel="0" collapsed="false">
      <c r="A36" s="17" t="s">
        <v>1550</v>
      </c>
      <c r="B36" s="17" t="n">
        <v>1</v>
      </c>
      <c r="C36" s="21" t="n">
        <v>45661</v>
      </c>
      <c r="D36" s="17" t="s">
        <v>356</v>
      </c>
      <c r="E36" s="17" t="s">
        <v>171</v>
      </c>
      <c r="F36" s="17" t="s">
        <v>1503</v>
      </c>
      <c r="G36" s="17" t="s">
        <v>61</v>
      </c>
      <c r="H36" s="17" t="s">
        <v>1537</v>
      </c>
      <c r="I36" s="17" t="s">
        <v>1524</v>
      </c>
      <c r="J36" s="17" t="n">
        <v>1</v>
      </c>
      <c r="K36" s="15" t="n">
        <v>246.9</v>
      </c>
      <c r="L36" s="22" t="n">
        <v>0.15</v>
      </c>
      <c r="M36" s="15" t="n">
        <v>0</v>
      </c>
      <c r="N36" s="15" t="n">
        <f aca="false">J36*K36</f>
        <v>246.9</v>
      </c>
      <c r="O36" s="15" t="n">
        <f aca="false">N36*L36</f>
        <v>37.035</v>
      </c>
      <c r="P36" s="15" t="n">
        <f aca="false">N36-O36</f>
        <v>209.865</v>
      </c>
      <c r="Q36" s="15" t="n">
        <f aca="false">J36*INDEX(dProdutos!$F$2:$F$47,MATCH(E36,dProdutos!$A$2:$A$47,0))</f>
        <v>103.61</v>
      </c>
      <c r="R36" s="15" t="n">
        <f aca="false">IF(I36="Cancelado",0,P36-Q36)</f>
        <v>106.255</v>
      </c>
      <c r="S36" s="17" t="str">
        <f aca="false">INDEX(dProdutos!$D$2:$D$47,MATCH(E36,dProdutos!$A$2:$A$47,0))</f>
        <v>Casa</v>
      </c>
    </row>
    <row r="37" customFormat="false" ht="15" hidden="false" customHeight="false" outlineLevel="0" collapsed="false">
      <c r="A37" s="17" t="s">
        <v>1550</v>
      </c>
      <c r="B37" s="17" t="n">
        <v>2</v>
      </c>
      <c r="C37" s="21" t="n">
        <v>45661</v>
      </c>
      <c r="D37" s="17" t="s">
        <v>356</v>
      </c>
      <c r="E37" s="17" t="s">
        <v>204</v>
      </c>
      <c r="F37" s="17" t="s">
        <v>1503</v>
      </c>
      <c r="G37" s="17" t="s">
        <v>61</v>
      </c>
      <c r="H37" s="17" t="s">
        <v>1537</v>
      </c>
      <c r="I37" s="17" t="s">
        <v>1524</v>
      </c>
      <c r="J37" s="17" t="n">
        <v>1</v>
      </c>
      <c r="K37" s="15" t="n">
        <v>64.9</v>
      </c>
      <c r="L37" s="22" t="n">
        <v>0.15</v>
      </c>
      <c r="M37" s="15" t="n">
        <v>0</v>
      </c>
      <c r="N37" s="15" t="n">
        <f aca="false">J37*K37</f>
        <v>64.9</v>
      </c>
      <c r="O37" s="15" t="n">
        <f aca="false">N37*L37</f>
        <v>9.735</v>
      </c>
      <c r="P37" s="15" t="n">
        <f aca="false">N37-O37</f>
        <v>55.165</v>
      </c>
      <c r="Q37" s="15" t="n">
        <f aca="false">J37*INDEX(dProdutos!$F$2:$F$47,MATCH(E37,dProdutos!$A$2:$A$47,0))</f>
        <v>27.52</v>
      </c>
      <c r="R37" s="15" t="n">
        <f aca="false">IF(I37="Cancelado",0,P37-Q37)</f>
        <v>27.645</v>
      </c>
      <c r="S37" s="17" t="str">
        <f aca="false">INDEX(dProdutos!$D$2:$D$47,MATCH(E37,dProdutos!$A$2:$A$47,0))</f>
        <v>Beleza</v>
      </c>
    </row>
    <row r="38" customFormat="false" ht="15" hidden="false" customHeight="false" outlineLevel="0" collapsed="false">
      <c r="A38" s="17" t="s">
        <v>1551</v>
      </c>
      <c r="B38" s="17" t="n">
        <v>1</v>
      </c>
      <c r="C38" s="21" t="n">
        <v>45661</v>
      </c>
      <c r="D38" s="17" t="s">
        <v>809</v>
      </c>
      <c r="E38" s="17" t="s">
        <v>147</v>
      </c>
      <c r="F38" s="17" t="s">
        <v>1493</v>
      </c>
      <c r="G38" s="17" t="s">
        <v>62</v>
      </c>
      <c r="H38" s="17" t="s">
        <v>1523</v>
      </c>
      <c r="I38" s="17" t="s">
        <v>1524</v>
      </c>
      <c r="J38" s="17" t="n">
        <v>1</v>
      </c>
      <c r="K38" s="15" t="n">
        <v>231.9</v>
      </c>
      <c r="L38" s="22" t="n">
        <v>0.1</v>
      </c>
      <c r="M38" s="15" t="n">
        <v>18.59</v>
      </c>
      <c r="N38" s="15" t="n">
        <f aca="false">J38*K38</f>
        <v>231.9</v>
      </c>
      <c r="O38" s="15" t="n">
        <f aca="false">N38*L38</f>
        <v>23.19</v>
      </c>
      <c r="P38" s="15" t="n">
        <f aca="false">N38-O38</f>
        <v>208.71</v>
      </c>
      <c r="Q38" s="15" t="n">
        <f aca="false">J38*INDEX(dProdutos!$F$2:$F$47,MATCH(E38,dProdutos!$A$2:$A$47,0))</f>
        <v>130.9</v>
      </c>
      <c r="R38" s="15" t="n">
        <f aca="false">IF(I38="Cancelado",0,P38-Q38)</f>
        <v>77.81</v>
      </c>
      <c r="S38" s="17" t="str">
        <f aca="false">INDEX(dProdutos!$D$2:$D$47,MATCH(E38,dProdutos!$A$2:$A$47,0))</f>
        <v>Acessórios</v>
      </c>
    </row>
    <row r="39" customFormat="false" ht="15" hidden="false" customHeight="false" outlineLevel="0" collapsed="false">
      <c r="A39" s="17" t="s">
        <v>1552</v>
      </c>
      <c r="B39" s="17" t="n">
        <v>1</v>
      </c>
      <c r="C39" s="21" t="n">
        <v>45661</v>
      </c>
      <c r="D39" s="17" t="s">
        <v>590</v>
      </c>
      <c r="E39" s="17" t="s">
        <v>105</v>
      </c>
      <c r="F39" s="17" t="s">
        <v>1501</v>
      </c>
      <c r="G39" s="17" t="s">
        <v>62</v>
      </c>
      <c r="H39" s="17" t="s">
        <v>1527</v>
      </c>
      <c r="I39" s="17" t="s">
        <v>1524</v>
      </c>
      <c r="J39" s="17" t="n">
        <v>1</v>
      </c>
      <c r="K39" s="15" t="n">
        <v>175.9</v>
      </c>
      <c r="L39" s="22" t="n">
        <v>0</v>
      </c>
      <c r="M39" s="15" t="n">
        <v>20.5</v>
      </c>
      <c r="N39" s="15" t="n">
        <f aca="false">J39*K39</f>
        <v>175.9</v>
      </c>
      <c r="O39" s="15" t="n">
        <f aca="false">N39*L39</f>
        <v>0</v>
      </c>
      <c r="P39" s="15" t="n">
        <f aca="false">N39-O39</f>
        <v>175.9</v>
      </c>
      <c r="Q39" s="15" t="n">
        <f aca="false">J39*INDEX(dProdutos!$F$2:$F$47,MATCH(E39,dProdutos!$A$2:$A$47,0))</f>
        <v>96.59</v>
      </c>
      <c r="R39" s="15" t="n">
        <f aca="false">IF(I39="Cancelado",0,P39-Q39)</f>
        <v>79.31</v>
      </c>
      <c r="S39" s="17" t="str">
        <f aca="false">INDEX(dProdutos!$D$2:$D$47,MATCH(E39,dProdutos!$A$2:$A$47,0))</f>
        <v>Moda Masculina</v>
      </c>
    </row>
    <row r="40" customFormat="false" ht="15" hidden="false" customHeight="false" outlineLevel="0" collapsed="false">
      <c r="A40" s="17" t="s">
        <v>1553</v>
      </c>
      <c r="B40" s="17" t="n">
        <v>1</v>
      </c>
      <c r="C40" s="21" t="n">
        <v>45661</v>
      </c>
      <c r="D40" s="17" t="s">
        <v>540</v>
      </c>
      <c r="E40" s="17" t="s">
        <v>77</v>
      </c>
      <c r="F40" s="17" t="s">
        <v>1503</v>
      </c>
      <c r="G40" s="17" t="s">
        <v>62</v>
      </c>
      <c r="H40" s="17" t="s">
        <v>1537</v>
      </c>
      <c r="I40" s="17" t="s">
        <v>1524</v>
      </c>
      <c r="J40" s="17" t="n">
        <v>1</v>
      </c>
      <c r="K40" s="15" t="n">
        <v>198.9</v>
      </c>
      <c r="L40" s="22" t="n">
        <v>0.05</v>
      </c>
      <c r="M40" s="15" t="n">
        <v>29.05</v>
      </c>
      <c r="N40" s="15" t="n">
        <f aca="false">J40*K40</f>
        <v>198.9</v>
      </c>
      <c r="O40" s="15" t="n">
        <f aca="false">N40*L40</f>
        <v>9.945</v>
      </c>
      <c r="P40" s="15" t="n">
        <f aca="false">N40-O40</f>
        <v>188.955</v>
      </c>
      <c r="Q40" s="15" t="n">
        <f aca="false">J40*INDEX(dProdutos!$F$2:$F$47,MATCH(E40,dProdutos!$A$2:$A$47,0))</f>
        <v>107.88</v>
      </c>
      <c r="R40" s="15" t="n">
        <f aca="false">IF(I40="Cancelado",0,P40-Q40)</f>
        <v>81.075</v>
      </c>
      <c r="S40" s="17" t="str">
        <f aca="false">INDEX(dProdutos!$D$2:$D$47,MATCH(E40,dProdutos!$A$2:$A$47,0))</f>
        <v>Moda Feminina</v>
      </c>
    </row>
    <row r="41" customFormat="false" ht="15" hidden="false" customHeight="false" outlineLevel="0" collapsed="false">
      <c r="A41" s="17" t="s">
        <v>1553</v>
      </c>
      <c r="B41" s="17" t="n">
        <v>2</v>
      </c>
      <c r="C41" s="21" t="n">
        <v>45661</v>
      </c>
      <c r="D41" s="17" t="s">
        <v>540</v>
      </c>
      <c r="E41" s="17" t="s">
        <v>102</v>
      </c>
      <c r="F41" s="17" t="s">
        <v>1503</v>
      </c>
      <c r="G41" s="17" t="s">
        <v>62</v>
      </c>
      <c r="H41" s="17" t="s">
        <v>1537</v>
      </c>
      <c r="I41" s="17" t="s">
        <v>1524</v>
      </c>
      <c r="J41" s="17" t="n">
        <v>1</v>
      </c>
      <c r="K41" s="15" t="n">
        <v>65.9</v>
      </c>
      <c r="L41" s="22" t="n">
        <v>0</v>
      </c>
      <c r="M41" s="15" t="n">
        <v>0</v>
      </c>
      <c r="N41" s="15" t="n">
        <f aca="false">J41*K41</f>
        <v>65.9</v>
      </c>
      <c r="O41" s="15" t="n">
        <f aca="false">N41*L41</f>
        <v>0</v>
      </c>
      <c r="P41" s="15" t="n">
        <f aca="false">N41-O41</f>
        <v>65.9</v>
      </c>
      <c r="Q41" s="15" t="n">
        <f aca="false">J41*INDEX(dProdutos!$F$2:$F$47,MATCH(E41,dProdutos!$A$2:$A$47,0))</f>
        <v>29.68</v>
      </c>
      <c r="R41" s="15" t="n">
        <f aca="false">IF(I41="Cancelado",0,P41-Q41)</f>
        <v>36.22</v>
      </c>
      <c r="S41" s="17" t="str">
        <f aca="false">INDEX(dProdutos!$D$2:$D$47,MATCH(E41,dProdutos!$A$2:$A$47,0))</f>
        <v>Moda Masculina</v>
      </c>
    </row>
    <row r="42" customFormat="false" ht="15" hidden="false" customHeight="false" outlineLevel="0" collapsed="false">
      <c r="A42" s="17" t="s">
        <v>1553</v>
      </c>
      <c r="B42" s="17" t="n">
        <v>3</v>
      </c>
      <c r="C42" s="21" t="n">
        <v>45661</v>
      </c>
      <c r="D42" s="17" t="s">
        <v>540</v>
      </c>
      <c r="E42" s="17" t="s">
        <v>88</v>
      </c>
      <c r="F42" s="17" t="s">
        <v>1503</v>
      </c>
      <c r="G42" s="17" t="s">
        <v>62</v>
      </c>
      <c r="H42" s="17" t="s">
        <v>1537</v>
      </c>
      <c r="I42" s="17" t="s">
        <v>1524</v>
      </c>
      <c r="J42" s="17" t="n">
        <v>1</v>
      </c>
      <c r="K42" s="15" t="n">
        <v>170.9</v>
      </c>
      <c r="L42" s="22" t="n">
        <v>0</v>
      </c>
      <c r="M42" s="15" t="n">
        <v>0</v>
      </c>
      <c r="N42" s="15" t="n">
        <f aca="false">J42*K42</f>
        <v>170.9</v>
      </c>
      <c r="O42" s="15" t="n">
        <f aca="false">N42*L42</f>
        <v>0</v>
      </c>
      <c r="P42" s="15" t="n">
        <f aca="false">N42-O42</f>
        <v>170.9</v>
      </c>
      <c r="Q42" s="15" t="n">
        <f aca="false">J42*INDEX(dProdutos!$F$2:$F$47,MATCH(E42,dProdutos!$A$2:$A$47,0))</f>
        <v>98.14</v>
      </c>
      <c r="R42" s="15" t="n">
        <f aca="false">IF(I42="Cancelado",0,P42-Q42)</f>
        <v>72.76</v>
      </c>
      <c r="S42" s="17" t="str">
        <f aca="false">INDEX(dProdutos!$D$2:$D$47,MATCH(E42,dProdutos!$A$2:$A$47,0))</f>
        <v>Moda Feminina</v>
      </c>
    </row>
    <row r="43" customFormat="false" ht="15" hidden="false" customHeight="false" outlineLevel="0" collapsed="false">
      <c r="A43" s="17" t="s">
        <v>1554</v>
      </c>
      <c r="B43" s="17" t="n">
        <v>1</v>
      </c>
      <c r="C43" s="21" t="n">
        <v>45661</v>
      </c>
      <c r="D43" s="17" t="s">
        <v>605</v>
      </c>
      <c r="E43" s="17" t="s">
        <v>150</v>
      </c>
      <c r="F43" s="17" t="s">
        <v>1495</v>
      </c>
      <c r="G43" s="17" t="s">
        <v>62</v>
      </c>
      <c r="H43" s="17" t="s">
        <v>1523</v>
      </c>
      <c r="I43" s="17" t="s">
        <v>1524</v>
      </c>
      <c r="J43" s="17" t="n">
        <v>2</v>
      </c>
      <c r="K43" s="15" t="n">
        <v>71.9</v>
      </c>
      <c r="L43" s="22" t="n">
        <v>0</v>
      </c>
      <c r="M43" s="15" t="n">
        <v>15.75</v>
      </c>
      <c r="N43" s="15" t="n">
        <f aca="false">J43*K43</f>
        <v>143.8</v>
      </c>
      <c r="O43" s="15" t="n">
        <f aca="false">N43*L43</f>
        <v>0</v>
      </c>
      <c r="P43" s="15" t="n">
        <f aca="false">N43-O43</f>
        <v>143.8</v>
      </c>
      <c r="Q43" s="15" t="n">
        <f aca="false">J43*INDEX(dProdutos!$F$2:$F$47,MATCH(E43,dProdutos!$A$2:$A$47,0))</f>
        <v>54.76</v>
      </c>
      <c r="R43" s="15" t="n">
        <f aca="false">IF(I43="Cancelado",0,P43-Q43)</f>
        <v>89.04</v>
      </c>
      <c r="S43" s="17" t="str">
        <f aca="false">INDEX(dProdutos!$D$2:$D$47,MATCH(E43,dProdutos!$A$2:$A$47,0))</f>
        <v>Acessórios</v>
      </c>
    </row>
    <row r="44" customFormat="false" ht="15" hidden="false" customHeight="false" outlineLevel="0" collapsed="false">
      <c r="A44" s="17" t="s">
        <v>1554</v>
      </c>
      <c r="B44" s="17" t="n">
        <v>2</v>
      </c>
      <c r="C44" s="21" t="n">
        <v>45661</v>
      </c>
      <c r="D44" s="17" t="s">
        <v>605</v>
      </c>
      <c r="E44" s="17" t="s">
        <v>150</v>
      </c>
      <c r="F44" s="17" t="s">
        <v>1495</v>
      </c>
      <c r="G44" s="17" t="s">
        <v>62</v>
      </c>
      <c r="H44" s="17" t="s">
        <v>1523</v>
      </c>
      <c r="I44" s="17" t="s">
        <v>1524</v>
      </c>
      <c r="J44" s="17" t="n">
        <v>2</v>
      </c>
      <c r="K44" s="15" t="n">
        <v>71.9</v>
      </c>
      <c r="L44" s="22" t="n">
        <v>0.2</v>
      </c>
      <c r="M44" s="15" t="n">
        <v>0</v>
      </c>
      <c r="N44" s="15" t="n">
        <f aca="false">J44*K44</f>
        <v>143.8</v>
      </c>
      <c r="O44" s="15" t="n">
        <f aca="false">N44*L44</f>
        <v>28.76</v>
      </c>
      <c r="P44" s="15" t="n">
        <f aca="false">N44-O44</f>
        <v>115.04</v>
      </c>
      <c r="Q44" s="15" t="n">
        <f aca="false">J44*INDEX(dProdutos!$F$2:$F$47,MATCH(E44,dProdutos!$A$2:$A$47,0))</f>
        <v>54.76</v>
      </c>
      <c r="R44" s="15" t="n">
        <f aca="false">IF(I44="Cancelado",0,P44-Q44)</f>
        <v>60.28</v>
      </c>
      <c r="S44" s="17" t="str">
        <f aca="false">INDEX(dProdutos!$D$2:$D$47,MATCH(E44,dProdutos!$A$2:$A$47,0))</f>
        <v>Acessórios</v>
      </c>
    </row>
    <row r="45" customFormat="false" ht="15" hidden="false" customHeight="false" outlineLevel="0" collapsed="false">
      <c r="A45" s="17" t="s">
        <v>1554</v>
      </c>
      <c r="B45" s="17" t="n">
        <v>3</v>
      </c>
      <c r="C45" s="21" t="n">
        <v>45661</v>
      </c>
      <c r="D45" s="17" t="s">
        <v>605</v>
      </c>
      <c r="E45" s="17" t="s">
        <v>174</v>
      </c>
      <c r="F45" s="17" t="s">
        <v>1495</v>
      </c>
      <c r="G45" s="17" t="s">
        <v>62</v>
      </c>
      <c r="H45" s="17" t="s">
        <v>1523</v>
      </c>
      <c r="I45" s="17" t="s">
        <v>1524</v>
      </c>
      <c r="J45" s="17" t="n">
        <v>1</v>
      </c>
      <c r="K45" s="15" t="n">
        <v>250.9</v>
      </c>
      <c r="L45" s="22" t="n">
        <v>0</v>
      </c>
      <c r="M45" s="15" t="n">
        <v>0</v>
      </c>
      <c r="N45" s="15" t="n">
        <f aca="false">J45*K45</f>
        <v>250.9</v>
      </c>
      <c r="O45" s="15" t="n">
        <f aca="false">N45*L45</f>
        <v>0</v>
      </c>
      <c r="P45" s="15" t="n">
        <f aca="false">N45-O45</f>
        <v>250.9</v>
      </c>
      <c r="Q45" s="15" t="n">
        <f aca="false">J45*INDEX(dProdutos!$F$2:$F$47,MATCH(E45,dProdutos!$A$2:$A$47,0))</f>
        <v>151.28</v>
      </c>
      <c r="R45" s="15" t="n">
        <f aca="false">IF(I45="Cancelado",0,P45-Q45)</f>
        <v>99.62</v>
      </c>
      <c r="S45" s="17" t="str">
        <f aca="false">INDEX(dProdutos!$D$2:$D$47,MATCH(E45,dProdutos!$A$2:$A$47,0))</f>
        <v>Casa</v>
      </c>
    </row>
    <row r="46" customFormat="false" ht="15" hidden="false" customHeight="false" outlineLevel="0" collapsed="false">
      <c r="A46" s="17" t="s">
        <v>1555</v>
      </c>
      <c r="B46" s="17" t="n">
        <v>1</v>
      </c>
      <c r="C46" s="21" t="n">
        <v>45661</v>
      </c>
      <c r="D46" s="17" t="s">
        <v>662</v>
      </c>
      <c r="E46" s="17" t="s">
        <v>207</v>
      </c>
      <c r="F46" s="17" t="s">
        <v>1487</v>
      </c>
      <c r="G46" s="17" t="s">
        <v>64</v>
      </c>
      <c r="H46" s="17" t="s">
        <v>1540</v>
      </c>
      <c r="I46" s="17" t="s">
        <v>1531</v>
      </c>
      <c r="J46" s="17" t="n">
        <v>2</v>
      </c>
      <c r="K46" s="15" t="n">
        <v>143.9</v>
      </c>
      <c r="L46" s="22" t="n">
        <v>0.05</v>
      </c>
      <c r="M46" s="15" t="n">
        <v>20.58</v>
      </c>
      <c r="N46" s="15" t="n">
        <f aca="false">J46*K46</f>
        <v>287.8</v>
      </c>
      <c r="O46" s="15" t="n">
        <f aca="false">N46*L46</f>
        <v>14.39</v>
      </c>
      <c r="P46" s="15" t="n">
        <f aca="false">N46-O46</f>
        <v>273.41</v>
      </c>
      <c r="Q46" s="15" t="n">
        <f aca="false">J46*INDEX(dProdutos!$F$2:$F$47,MATCH(E46,dProdutos!$A$2:$A$47,0))</f>
        <v>168.86</v>
      </c>
      <c r="R46" s="15" t="n">
        <f aca="false">IF(I46="Cancelado",0,P46-Q46)</f>
        <v>0</v>
      </c>
      <c r="S46" s="17" t="str">
        <f aca="false">INDEX(dProdutos!$D$2:$D$47,MATCH(E46,dProdutos!$A$2:$A$47,0))</f>
        <v>Beleza</v>
      </c>
    </row>
    <row r="47" customFormat="false" ht="15" hidden="false" customHeight="false" outlineLevel="0" collapsed="false">
      <c r="A47" s="17" t="s">
        <v>1556</v>
      </c>
      <c r="B47" s="17" t="n">
        <v>1</v>
      </c>
      <c r="C47" s="21" t="n">
        <v>45662</v>
      </c>
      <c r="D47" s="17" t="s">
        <v>862</v>
      </c>
      <c r="E47" s="17" t="s">
        <v>183</v>
      </c>
      <c r="F47" s="17" t="s">
        <v>1493</v>
      </c>
      <c r="G47" s="17" t="s">
        <v>59</v>
      </c>
      <c r="H47" s="17" t="s">
        <v>1537</v>
      </c>
      <c r="I47" s="17" t="s">
        <v>1524</v>
      </c>
      <c r="J47" s="17" t="n">
        <v>1</v>
      </c>
      <c r="K47" s="15" t="n">
        <v>121.9</v>
      </c>
      <c r="L47" s="22" t="n">
        <v>0</v>
      </c>
      <c r="M47" s="15" t="n">
        <v>0</v>
      </c>
      <c r="N47" s="15" t="n">
        <f aca="false">J47*K47</f>
        <v>121.9</v>
      </c>
      <c r="O47" s="15" t="n">
        <f aca="false">N47*L47</f>
        <v>0</v>
      </c>
      <c r="P47" s="15" t="n">
        <f aca="false">N47-O47</f>
        <v>121.9</v>
      </c>
      <c r="Q47" s="15" t="n">
        <f aca="false">J47*INDEX(dProdutos!$F$2:$F$47,MATCH(E47,dProdutos!$A$2:$A$47,0))</f>
        <v>52.76</v>
      </c>
      <c r="R47" s="15" t="n">
        <f aca="false">IF(I47="Cancelado",0,P47-Q47)</f>
        <v>69.14</v>
      </c>
      <c r="S47" s="17" t="str">
        <f aca="false">INDEX(dProdutos!$D$2:$D$47,MATCH(E47,dProdutos!$A$2:$A$47,0))</f>
        <v>Eletrônicos</v>
      </c>
    </row>
    <row r="48" customFormat="false" ht="15" hidden="false" customHeight="false" outlineLevel="0" collapsed="false">
      <c r="A48" s="17" t="s">
        <v>1557</v>
      </c>
      <c r="B48" s="17" t="n">
        <v>1</v>
      </c>
      <c r="C48" s="21" t="n">
        <v>45662</v>
      </c>
      <c r="D48" s="17" t="s">
        <v>336</v>
      </c>
      <c r="E48" s="17" t="s">
        <v>156</v>
      </c>
      <c r="F48" s="17" t="s">
        <v>1497</v>
      </c>
      <c r="G48" s="17" t="s">
        <v>64</v>
      </c>
      <c r="H48" s="17" t="s">
        <v>1523</v>
      </c>
      <c r="I48" s="17" t="s">
        <v>1524</v>
      </c>
      <c r="J48" s="17" t="n">
        <v>2</v>
      </c>
      <c r="K48" s="15" t="n">
        <v>192.9</v>
      </c>
      <c r="L48" s="22" t="n">
        <v>0.1</v>
      </c>
      <c r="M48" s="15" t="n">
        <v>0</v>
      </c>
      <c r="N48" s="15" t="n">
        <f aca="false">J48*K48</f>
        <v>385.8</v>
      </c>
      <c r="O48" s="15" t="n">
        <f aca="false">N48*L48</f>
        <v>38.58</v>
      </c>
      <c r="P48" s="15" t="n">
        <f aca="false">N48-O48</f>
        <v>347.22</v>
      </c>
      <c r="Q48" s="15" t="n">
        <f aca="false">J48*INDEX(dProdutos!$F$2:$F$47,MATCH(E48,dProdutos!$A$2:$A$47,0))</f>
        <v>160.76</v>
      </c>
      <c r="R48" s="15" t="n">
        <f aca="false">IF(I48="Cancelado",0,P48-Q48)</f>
        <v>186.46</v>
      </c>
      <c r="S48" s="17" t="str">
        <f aca="false">INDEX(dProdutos!$D$2:$D$47,MATCH(E48,dProdutos!$A$2:$A$47,0))</f>
        <v>Acessórios</v>
      </c>
    </row>
    <row r="49" customFormat="false" ht="15" hidden="false" customHeight="false" outlineLevel="0" collapsed="false">
      <c r="A49" s="17" t="s">
        <v>1558</v>
      </c>
      <c r="B49" s="17" t="n">
        <v>1</v>
      </c>
      <c r="C49" s="21" t="n">
        <v>45662</v>
      </c>
      <c r="D49" s="17" t="s">
        <v>399</v>
      </c>
      <c r="E49" s="17" t="s">
        <v>177</v>
      </c>
      <c r="F49" s="17" t="s">
        <v>1495</v>
      </c>
      <c r="G49" s="17" t="s">
        <v>62</v>
      </c>
      <c r="H49" s="17" t="s">
        <v>1537</v>
      </c>
      <c r="I49" s="17" t="s">
        <v>1524</v>
      </c>
      <c r="J49" s="17" t="n">
        <v>1</v>
      </c>
      <c r="K49" s="15" t="n">
        <v>257.9</v>
      </c>
      <c r="L49" s="22" t="n">
        <v>0.05</v>
      </c>
      <c r="M49" s="15" t="n">
        <v>10.89</v>
      </c>
      <c r="N49" s="15" t="n">
        <f aca="false">J49*K49</f>
        <v>257.9</v>
      </c>
      <c r="O49" s="15" t="n">
        <f aca="false">N49*L49</f>
        <v>12.895</v>
      </c>
      <c r="P49" s="15" t="n">
        <f aca="false">N49-O49</f>
        <v>245.005</v>
      </c>
      <c r="Q49" s="15" t="n">
        <f aca="false">J49*INDEX(dProdutos!$F$2:$F$47,MATCH(E49,dProdutos!$A$2:$A$47,0))</f>
        <v>138.23</v>
      </c>
      <c r="R49" s="15" t="n">
        <f aca="false">IF(I49="Cancelado",0,P49-Q49)</f>
        <v>106.775</v>
      </c>
      <c r="S49" s="17" t="str">
        <f aca="false">INDEX(dProdutos!$D$2:$D$47,MATCH(E49,dProdutos!$A$2:$A$47,0))</f>
        <v>Casa</v>
      </c>
    </row>
    <row r="50" customFormat="false" ht="15" hidden="false" customHeight="false" outlineLevel="0" collapsed="false">
      <c r="A50" s="17" t="s">
        <v>1559</v>
      </c>
      <c r="B50" s="17" t="n">
        <v>1</v>
      </c>
      <c r="C50" s="21" t="n">
        <v>45662</v>
      </c>
      <c r="D50" s="17" t="s">
        <v>582</v>
      </c>
      <c r="E50" s="17" t="s">
        <v>204</v>
      </c>
      <c r="F50" s="17" t="s">
        <v>1495</v>
      </c>
      <c r="G50" s="17" t="s">
        <v>63</v>
      </c>
      <c r="H50" s="17" t="s">
        <v>1537</v>
      </c>
      <c r="I50" s="17" t="s">
        <v>1531</v>
      </c>
      <c r="J50" s="17" t="n">
        <v>1</v>
      </c>
      <c r="K50" s="15" t="n">
        <v>64.9</v>
      </c>
      <c r="L50" s="22" t="n">
        <v>0</v>
      </c>
      <c r="M50" s="15" t="n">
        <v>0</v>
      </c>
      <c r="N50" s="15" t="n">
        <f aca="false">J50*K50</f>
        <v>64.9</v>
      </c>
      <c r="O50" s="15" t="n">
        <f aca="false">N50*L50</f>
        <v>0</v>
      </c>
      <c r="P50" s="15" t="n">
        <f aca="false">N50-O50</f>
        <v>64.9</v>
      </c>
      <c r="Q50" s="15" t="n">
        <f aca="false">J50*INDEX(dProdutos!$F$2:$F$47,MATCH(E50,dProdutos!$A$2:$A$47,0))</f>
        <v>27.52</v>
      </c>
      <c r="R50" s="15" t="n">
        <f aca="false">IF(I50="Cancelado",0,P50-Q50)</f>
        <v>0</v>
      </c>
      <c r="S50" s="17" t="str">
        <f aca="false">INDEX(dProdutos!$D$2:$D$47,MATCH(E50,dProdutos!$A$2:$A$47,0))</f>
        <v>Beleza</v>
      </c>
    </row>
    <row r="51" customFormat="false" ht="15" hidden="false" customHeight="false" outlineLevel="0" collapsed="false">
      <c r="A51" s="17" t="s">
        <v>1559</v>
      </c>
      <c r="B51" s="17" t="n">
        <v>2</v>
      </c>
      <c r="C51" s="21" t="n">
        <v>45662</v>
      </c>
      <c r="D51" s="17" t="s">
        <v>582</v>
      </c>
      <c r="E51" s="17" t="s">
        <v>95</v>
      </c>
      <c r="F51" s="17" t="s">
        <v>1495</v>
      </c>
      <c r="G51" s="17" t="s">
        <v>63</v>
      </c>
      <c r="H51" s="17" t="s">
        <v>1537</v>
      </c>
      <c r="I51" s="17" t="s">
        <v>1531</v>
      </c>
      <c r="J51" s="17" t="n">
        <v>1</v>
      </c>
      <c r="K51" s="15" t="n">
        <v>77.9</v>
      </c>
      <c r="L51" s="22" t="n">
        <v>0</v>
      </c>
      <c r="M51" s="15" t="n">
        <v>0</v>
      </c>
      <c r="N51" s="15" t="n">
        <f aca="false">J51*K51</f>
        <v>77.9</v>
      </c>
      <c r="O51" s="15" t="n">
        <f aca="false">N51*L51</f>
        <v>0</v>
      </c>
      <c r="P51" s="15" t="n">
        <f aca="false">N51-O51</f>
        <v>77.9</v>
      </c>
      <c r="Q51" s="15" t="n">
        <f aca="false">J51*INDEX(dProdutos!$F$2:$F$47,MATCH(E51,dProdutos!$A$2:$A$47,0))</f>
        <v>36.71</v>
      </c>
      <c r="R51" s="15" t="n">
        <f aca="false">IF(I51="Cancelado",0,P51-Q51)</f>
        <v>0</v>
      </c>
      <c r="S51" s="17" t="str">
        <f aca="false">INDEX(dProdutos!$D$2:$D$47,MATCH(E51,dProdutos!$A$2:$A$47,0))</f>
        <v>Moda Feminina</v>
      </c>
    </row>
    <row r="52" customFormat="false" ht="15" hidden="false" customHeight="false" outlineLevel="0" collapsed="false">
      <c r="A52" s="17" t="s">
        <v>1559</v>
      </c>
      <c r="B52" s="17" t="n">
        <v>3</v>
      </c>
      <c r="C52" s="21" t="n">
        <v>45662</v>
      </c>
      <c r="D52" s="17" t="s">
        <v>582</v>
      </c>
      <c r="E52" s="17" t="s">
        <v>213</v>
      </c>
      <c r="F52" s="17" t="s">
        <v>1495</v>
      </c>
      <c r="G52" s="17" t="s">
        <v>63</v>
      </c>
      <c r="H52" s="17" t="s">
        <v>1537</v>
      </c>
      <c r="I52" s="17" t="s">
        <v>1531</v>
      </c>
      <c r="J52" s="17" t="n">
        <v>2</v>
      </c>
      <c r="K52" s="15" t="n">
        <v>153.9</v>
      </c>
      <c r="L52" s="22" t="n">
        <v>0.05</v>
      </c>
      <c r="M52" s="15" t="n">
        <v>0</v>
      </c>
      <c r="N52" s="15" t="n">
        <f aca="false">J52*K52</f>
        <v>307.8</v>
      </c>
      <c r="O52" s="15" t="n">
        <f aca="false">N52*L52</f>
        <v>15.39</v>
      </c>
      <c r="P52" s="15" t="n">
        <f aca="false">N52-O52</f>
        <v>292.41</v>
      </c>
      <c r="Q52" s="15" t="n">
        <f aca="false">J52*INDEX(dProdutos!$F$2:$F$47,MATCH(E52,dProdutos!$A$2:$A$47,0))</f>
        <v>180.84</v>
      </c>
      <c r="R52" s="15" t="n">
        <f aca="false">IF(I52="Cancelado",0,P52-Q52)</f>
        <v>0</v>
      </c>
      <c r="S52" s="17" t="str">
        <f aca="false">INDEX(dProdutos!$D$2:$D$47,MATCH(E52,dProdutos!$A$2:$A$47,0))</f>
        <v>Beleza</v>
      </c>
    </row>
    <row r="53" customFormat="false" ht="15" hidden="false" customHeight="false" outlineLevel="0" collapsed="false">
      <c r="A53" s="17" t="s">
        <v>1560</v>
      </c>
      <c r="B53" s="17" t="n">
        <v>1</v>
      </c>
      <c r="C53" s="21" t="n">
        <v>45662</v>
      </c>
      <c r="D53" s="17" t="s">
        <v>1350</v>
      </c>
      <c r="E53" s="17" t="s">
        <v>177</v>
      </c>
      <c r="F53" s="17" t="s">
        <v>1490</v>
      </c>
      <c r="G53" s="17" t="s">
        <v>61</v>
      </c>
      <c r="H53" s="17" t="s">
        <v>1523</v>
      </c>
      <c r="I53" s="17" t="s">
        <v>1524</v>
      </c>
      <c r="J53" s="17" t="n">
        <v>1</v>
      </c>
      <c r="K53" s="15" t="n">
        <v>257.9</v>
      </c>
      <c r="L53" s="22" t="n">
        <v>0.1</v>
      </c>
      <c r="M53" s="15" t="n">
        <v>31.97</v>
      </c>
      <c r="N53" s="15" t="n">
        <f aca="false">J53*K53</f>
        <v>257.9</v>
      </c>
      <c r="O53" s="15" t="n">
        <f aca="false">N53*L53</f>
        <v>25.79</v>
      </c>
      <c r="P53" s="15" t="n">
        <f aca="false">N53-O53</f>
        <v>232.11</v>
      </c>
      <c r="Q53" s="15" t="n">
        <f aca="false">J53*INDEX(dProdutos!$F$2:$F$47,MATCH(E53,dProdutos!$A$2:$A$47,0))</f>
        <v>138.23</v>
      </c>
      <c r="R53" s="15" t="n">
        <f aca="false">IF(I53="Cancelado",0,P53-Q53)</f>
        <v>93.88</v>
      </c>
      <c r="S53" s="17" t="str">
        <f aca="false">INDEX(dProdutos!$D$2:$D$47,MATCH(E53,dProdutos!$A$2:$A$47,0))</f>
        <v>Casa</v>
      </c>
    </row>
    <row r="54" customFormat="false" ht="15" hidden="false" customHeight="false" outlineLevel="0" collapsed="false">
      <c r="A54" s="17" t="s">
        <v>1561</v>
      </c>
      <c r="B54" s="17" t="n">
        <v>1</v>
      </c>
      <c r="C54" s="21" t="n">
        <v>45662</v>
      </c>
      <c r="D54" s="17" t="s">
        <v>726</v>
      </c>
      <c r="E54" s="17" t="s">
        <v>108</v>
      </c>
      <c r="F54" s="17" t="s">
        <v>1503</v>
      </c>
      <c r="G54" s="17" t="s">
        <v>60</v>
      </c>
      <c r="H54" s="17" t="s">
        <v>1537</v>
      </c>
      <c r="I54" s="17" t="s">
        <v>1524</v>
      </c>
      <c r="J54" s="17" t="n">
        <v>2</v>
      </c>
      <c r="K54" s="15" t="n">
        <v>265.9</v>
      </c>
      <c r="L54" s="22" t="n">
        <v>0.05</v>
      </c>
      <c r="M54" s="15" t="n">
        <v>0</v>
      </c>
      <c r="N54" s="15" t="n">
        <f aca="false">J54*K54</f>
        <v>531.8</v>
      </c>
      <c r="O54" s="15" t="n">
        <f aca="false">N54*L54</f>
        <v>26.59</v>
      </c>
      <c r="P54" s="15" t="n">
        <f aca="false">N54-O54</f>
        <v>505.21</v>
      </c>
      <c r="Q54" s="15" t="n">
        <f aca="false">J54*INDEX(dProdutos!$F$2:$F$47,MATCH(E54,dProdutos!$A$2:$A$47,0))</f>
        <v>311.24</v>
      </c>
      <c r="R54" s="15" t="n">
        <f aca="false">IF(I54="Cancelado",0,P54-Q54)</f>
        <v>193.97</v>
      </c>
      <c r="S54" s="17" t="str">
        <f aca="false">INDEX(dProdutos!$D$2:$D$47,MATCH(E54,dProdutos!$A$2:$A$47,0))</f>
        <v>Moda Masculina</v>
      </c>
    </row>
    <row r="55" customFormat="false" ht="15" hidden="false" customHeight="false" outlineLevel="0" collapsed="false">
      <c r="A55" s="17" t="s">
        <v>1562</v>
      </c>
      <c r="B55" s="17" t="n">
        <v>1</v>
      </c>
      <c r="C55" s="21" t="n">
        <v>45662</v>
      </c>
      <c r="D55" s="17" t="s">
        <v>862</v>
      </c>
      <c r="E55" s="17" t="s">
        <v>201</v>
      </c>
      <c r="F55" s="17" t="s">
        <v>1490</v>
      </c>
      <c r="G55" s="17" t="s">
        <v>59</v>
      </c>
      <c r="H55" s="17" t="s">
        <v>1537</v>
      </c>
      <c r="I55" s="17" t="s">
        <v>1524</v>
      </c>
      <c r="J55" s="17" t="n">
        <v>1</v>
      </c>
      <c r="K55" s="15" t="n">
        <v>236.9</v>
      </c>
      <c r="L55" s="22" t="n">
        <v>0.1</v>
      </c>
      <c r="M55" s="15" t="n">
        <v>0</v>
      </c>
      <c r="N55" s="15" t="n">
        <f aca="false">J55*K55</f>
        <v>236.9</v>
      </c>
      <c r="O55" s="15" t="n">
        <f aca="false">N55*L55</f>
        <v>23.69</v>
      </c>
      <c r="P55" s="15" t="n">
        <f aca="false">N55-O55</f>
        <v>213.21</v>
      </c>
      <c r="Q55" s="15" t="n">
        <f aca="false">J55*INDEX(dProdutos!$F$2:$F$47,MATCH(E55,dProdutos!$A$2:$A$47,0))</f>
        <v>96.23</v>
      </c>
      <c r="R55" s="15" t="n">
        <f aca="false">IF(I55="Cancelado",0,P55-Q55)</f>
        <v>116.98</v>
      </c>
      <c r="S55" s="17" t="str">
        <f aca="false">INDEX(dProdutos!$D$2:$D$47,MATCH(E55,dProdutos!$A$2:$A$47,0))</f>
        <v>Beleza</v>
      </c>
    </row>
    <row r="56" customFormat="false" ht="15" hidden="false" customHeight="false" outlineLevel="0" collapsed="false">
      <c r="A56" s="17" t="s">
        <v>1563</v>
      </c>
      <c r="B56" s="17" t="n">
        <v>1</v>
      </c>
      <c r="C56" s="21" t="n">
        <v>45663</v>
      </c>
      <c r="D56" s="17" t="s">
        <v>962</v>
      </c>
      <c r="E56" s="17" t="s">
        <v>141</v>
      </c>
      <c r="F56" s="17" t="s">
        <v>1503</v>
      </c>
      <c r="G56" s="17" t="s">
        <v>61</v>
      </c>
      <c r="H56" s="17" t="s">
        <v>1523</v>
      </c>
      <c r="I56" s="17" t="s">
        <v>1524</v>
      </c>
      <c r="J56" s="17" t="n">
        <v>1</v>
      </c>
      <c r="K56" s="15" t="n">
        <v>131.9</v>
      </c>
      <c r="L56" s="22" t="n">
        <v>0.05</v>
      </c>
      <c r="M56" s="15" t="n">
        <v>14.13</v>
      </c>
      <c r="N56" s="15" t="n">
        <f aca="false">J56*K56</f>
        <v>131.9</v>
      </c>
      <c r="O56" s="15" t="n">
        <f aca="false">N56*L56</f>
        <v>6.595</v>
      </c>
      <c r="P56" s="15" t="n">
        <f aca="false">N56-O56</f>
        <v>125.305</v>
      </c>
      <c r="Q56" s="15" t="n">
        <f aca="false">J56*INDEX(dProdutos!$F$2:$F$47,MATCH(E56,dProdutos!$A$2:$A$47,0))</f>
        <v>81.66</v>
      </c>
      <c r="R56" s="15" t="n">
        <f aca="false">IF(I56="Cancelado",0,P56-Q56)</f>
        <v>43.645</v>
      </c>
      <c r="S56" s="17" t="str">
        <f aca="false">INDEX(dProdutos!$D$2:$D$47,MATCH(E56,dProdutos!$A$2:$A$47,0))</f>
        <v>Acessórios</v>
      </c>
    </row>
    <row r="57" customFormat="false" ht="15" hidden="false" customHeight="false" outlineLevel="0" collapsed="false">
      <c r="A57" s="17" t="s">
        <v>1563</v>
      </c>
      <c r="B57" s="17" t="n">
        <v>2</v>
      </c>
      <c r="C57" s="21" t="n">
        <v>45663</v>
      </c>
      <c r="D57" s="17" t="s">
        <v>962</v>
      </c>
      <c r="E57" s="17" t="s">
        <v>195</v>
      </c>
      <c r="F57" s="17" t="s">
        <v>1503</v>
      </c>
      <c r="G57" s="17" t="s">
        <v>61</v>
      </c>
      <c r="H57" s="17" t="s">
        <v>1523</v>
      </c>
      <c r="I57" s="17" t="s">
        <v>1524</v>
      </c>
      <c r="J57" s="17" t="n">
        <v>1</v>
      </c>
      <c r="K57" s="15" t="n">
        <v>72.9</v>
      </c>
      <c r="L57" s="22" t="n">
        <v>0</v>
      </c>
      <c r="M57" s="15" t="n">
        <v>0</v>
      </c>
      <c r="N57" s="15" t="n">
        <f aca="false">J57*K57</f>
        <v>72.9</v>
      </c>
      <c r="O57" s="15" t="n">
        <f aca="false">N57*L57</f>
        <v>0</v>
      </c>
      <c r="P57" s="15" t="n">
        <f aca="false">N57-O57</f>
        <v>72.9</v>
      </c>
      <c r="Q57" s="15" t="n">
        <f aca="false">J57*INDEX(dProdutos!$F$2:$F$47,MATCH(E57,dProdutos!$A$2:$A$47,0))</f>
        <v>39.23</v>
      </c>
      <c r="R57" s="15" t="n">
        <f aca="false">IF(I57="Cancelado",0,P57-Q57)</f>
        <v>33.67</v>
      </c>
      <c r="S57" s="17" t="str">
        <f aca="false">INDEX(dProdutos!$D$2:$D$47,MATCH(E57,dProdutos!$A$2:$A$47,0))</f>
        <v>Eletrônicos</v>
      </c>
    </row>
    <row r="58" customFormat="false" ht="15" hidden="false" customHeight="false" outlineLevel="0" collapsed="false">
      <c r="A58" s="17" t="s">
        <v>1564</v>
      </c>
      <c r="B58" s="17" t="n">
        <v>1</v>
      </c>
      <c r="C58" s="21" t="n">
        <v>45663</v>
      </c>
      <c r="D58" s="17" t="s">
        <v>1440</v>
      </c>
      <c r="E58" s="17" t="s">
        <v>88</v>
      </c>
      <c r="F58" s="17" t="s">
        <v>1487</v>
      </c>
      <c r="G58" s="17" t="s">
        <v>62</v>
      </c>
      <c r="H58" s="17" t="s">
        <v>1537</v>
      </c>
      <c r="I58" s="17" t="s">
        <v>1524</v>
      </c>
      <c r="J58" s="17" t="n">
        <v>1</v>
      </c>
      <c r="K58" s="15" t="n">
        <v>170.9</v>
      </c>
      <c r="L58" s="22" t="n">
        <v>0</v>
      </c>
      <c r="M58" s="15" t="n">
        <v>0</v>
      </c>
      <c r="N58" s="15" t="n">
        <f aca="false">J58*K58</f>
        <v>170.9</v>
      </c>
      <c r="O58" s="15" t="n">
        <f aca="false">N58*L58</f>
        <v>0</v>
      </c>
      <c r="P58" s="15" t="n">
        <f aca="false">N58-O58</f>
        <v>170.9</v>
      </c>
      <c r="Q58" s="15" t="n">
        <f aca="false">J58*INDEX(dProdutos!$F$2:$F$47,MATCH(E58,dProdutos!$A$2:$A$47,0))</f>
        <v>98.14</v>
      </c>
      <c r="R58" s="15" t="n">
        <f aca="false">IF(I58="Cancelado",0,P58-Q58)</f>
        <v>72.76</v>
      </c>
      <c r="S58" s="17" t="str">
        <f aca="false">INDEX(dProdutos!$D$2:$D$47,MATCH(E58,dProdutos!$A$2:$A$47,0))</f>
        <v>Moda Feminina</v>
      </c>
    </row>
    <row r="59" customFormat="false" ht="15" hidden="false" customHeight="false" outlineLevel="0" collapsed="false">
      <c r="A59" s="17" t="s">
        <v>1564</v>
      </c>
      <c r="B59" s="17" t="n">
        <v>2</v>
      </c>
      <c r="C59" s="21" t="n">
        <v>45663</v>
      </c>
      <c r="D59" s="17" t="s">
        <v>1440</v>
      </c>
      <c r="E59" s="17" t="s">
        <v>95</v>
      </c>
      <c r="F59" s="17" t="s">
        <v>1487</v>
      </c>
      <c r="G59" s="17" t="s">
        <v>62</v>
      </c>
      <c r="H59" s="17" t="s">
        <v>1537</v>
      </c>
      <c r="I59" s="17" t="s">
        <v>1524</v>
      </c>
      <c r="J59" s="17" t="n">
        <v>1</v>
      </c>
      <c r="K59" s="15" t="n">
        <v>77.9</v>
      </c>
      <c r="L59" s="22" t="n">
        <v>0.05</v>
      </c>
      <c r="M59" s="15" t="n">
        <v>0</v>
      </c>
      <c r="N59" s="15" t="n">
        <f aca="false">J59*K59</f>
        <v>77.9</v>
      </c>
      <c r="O59" s="15" t="n">
        <f aca="false">N59*L59</f>
        <v>3.895</v>
      </c>
      <c r="P59" s="15" t="n">
        <f aca="false">N59-O59</f>
        <v>74.005</v>
      </c>
      <c r="Q59" s="15" t="n">
        <f aca="false">J59*INDEX(dProdutos!$F$2:$F$47,MATCH(E59,dProdutos!$A$2:$A$47,0))</f>
        <v>36.71</v>
      </c>
      <c r="R59" s="15" t="n">
        <f aca="false">IF(I59="Cancelado",0,P59-Q59)</f>
        <v>37.295</v>
      </c>
      <c r="S59" s="17" t="str">
        <f aca="false">INDEX(dProdutos!$D$2:$D$47,MATCH(E59,dProdutos!$A$2:$A$47,0))</f>
        <v>Moda Feminina</v>
      </c>
    </row>
    <row r="60" customFormat="false" ht="15" hidden="false" customHeight="false" outlineLevel="0" collapsed="false">
      <c r="A60" s="17" t="s">
        <v>1565</v>
      </c>
      <c r="B60" s="17" t="n">
        <v>1</v>
      </c>
      <c r="C60" s="21" t="n">
        <v>45663</v>
      </c>
      <c r="D60" s="17" t="s">
        <v>1138</v>
      </c>
      <c r="E60" s="17" t="s">
        <v>147</v>
      </c>
      <c r="F60" s="17" t="s">
        <v>1503</v>
      </c>
      <c r="G60" s="17" t="s">
        <v>62</v>
      </c>
      <c r="H60" s="17" t="s">
        <v>1537</v>
      </c>
      <c r="I60" s="17" t="s">
        <v>1524</v>
      </c>
      <c r="J60" s="17" t="n">
        <v>1</v>
      </c>
      <c r="K60" s="15" t="n">
        <v>231.9</v>
      </c>
      <c r="L60" s="22" t="n">
        <v>0.05</v>
      </c>
      <c r="M60" s="15" t="n">
        <v>10.32</v>
      </c>
      <c r="N60" s="15" t="n">
        <f aca="false">J60*K60</f>
        <v>231.9</v>
      </c>
      <c r="O60" s="15" t="n">
        <f aca="false">N60*L60</f>
        <v>11.595</v>
      </c>
      <c r="P60" s="15" t="n">
        <f aca="false">N60-O60</f>
        <v>220.305</v>
      </c>
      <c r="Q60" s="15" t="n">
        <f aca="false">J60*INDEX(dProdutos!$F$2:$F$47,MATCH(E60,dProdutos!$A$2:$A$47,0))</f>
        <v>130.9</v>
      </c>
      <c r="R60" s="15" t="n">
        <f aca="false">IF(I60="Cancelado",0,P60-Q60)</f>
        <v>89.405</v>
      </c>
      <c r="S60" s="17" t="str">
        <f aca="false">INDEX(dProdutos!$D$2:$D$47,MATCH(E60,dProdutos!$A$2:$A$47,0))</f>
        <v>Acessórios</v>
      </c>
    </row>
    <row r="61" customFormat="false" ht="15" hidden="false" customHeight="false" outlineLevel="0" collapsed="false">
      <c r="A61" s="17" t="s">
        <v>1565</v>
      </c>
      <c r="B61" s="17" t="n">
        <v>2</v>
      </c>
      <c r="C61" s="21" t="n">
        <v>45663</v>
      </c>
      <c r="D61" s="17" t="s">
        <v>1138</v>
      </c>
      <c r="E61" s="17" t="s">
        <v>111</v>
      </c>
      <c r="F61" s="17" t="s">
        <v>1503</v>
      </c>
      <c r="G61" s="17" t="s">
        <v>62</v>
      </c>
      <c r="H61" s="17" t="s">
        <v>1537</v>
      </c>
      <c r="I61" s="17" t="s">
        <v>1524</v>
      </c>
      <c r="J61" s="17" t="n">
        <v>1</v>
      </c>
      <c r="K61" s="15" t="n">
        <v>188.9</v>
      </c>
      <c r="L61" s="22" t="n">
        <v>0.15</v>
      </c>
      <c r="M61" s="15" t="n">
        <v>0</v>
      </c>
      <c r="N61" s="15" t="n">
        <f aca="false">J61*K61</f>
        <v>188.9</v>
      </c>
      <c r="O61" s="15" t="n">
        <f aca="false">N61*L61</f>
        <v>28.335</v>
      </c>
      <c r="P61" s="15" t="n">
        <f aca="false">N61-O61</f>
        <v>160.565</v>
      </c>
      <c r="Q61" s="15" t="n">
        <f aca="false">J61*INDEX(dProdutos!$F$2:$F$47,MATCH(E61,dProdutos!$A$2:$A$47,0))</f>
        <v>88.32</v>
      </c>
      <c r="R61" s="15" t="n">
        <f aca="false">IF(I61="Cancelado",0,P61-Q61)</f>
        <v>72.245</v>
      </c>
      <c r="S61" s="17" t="str">
        <f aca="false">INDEX(dProdutos!$D$2:$D$47,MATCH(E61,dProdutos!$A$2:$A$47,0))</f>
        <v>Moda Masculina</v>
      </c>
    </row>
    <row r="62" customFormat="false" ht="15" hidden="false" customHeight="false" outlineLevel="0" collapsed="false">
      <c r="A62" s="17" t="s">
        <v>1566</v>
      </c>
      <c r="B62" s="17" t="n">
        <v>1</v>
      </c>
      <c r="C62" s="21" t="n">
        <v>45663</v>
      </c>
      <c r="D62" s="17" t="s">
        <v>525</v>
      </c>
      <c r="E62" s="17" t="s">
        <v>129</v>
      </c>
      <c r="F62" s="17" t="s">
        <v>1487</v>
      </c>
      <c r="G62" s="17" t="s">
        <v>59</v>
      </c>
      <c r="H62" s="17" t="s">
        <v>1537</v>
      </c>
      <c r="I62" s="17" t="s">
        <v>1524</v>
      </c>
      <c r="J62" s="17" t="n">
        <v>1</v>
      </c>
      <c r="K62" s="15" t="n">
        <v>105.9</v>
      </c>
      <c r="L62" s="22" t="n">
        <v>0</v>
      </c>
      <c r="M62" s="15" t="n">
        <v>30.28</v>
      </c>
      <c r="N62" s="15" t="n">
        <f aca="false">J62*K62</f>
        <v>105.9</v>
      </c>
      <c r="O62" s="15" t="n">
        <f aca="false">N62*L62</f>
        <v>0</v>
      </c>
      <c r="P62" s="15" t="n">
        <f aca="false">N62-O62</f>
        <v>105.9</v>
      </c>
      <c r="Q62" s="15" t="n">
        <f aca="false">J62*INDEX(dProdutos!$F$2:$F$47,MATCH(E62,dProdutos!$A$2:$A$47,0))</f>
        <v>43.79</v>
      </c>
      <c r="R62" s="15" t="n">
        <f aca="false">IF(I62="Cancelado",0,P62-Q62)</f>
        <v>62.11</v>
      </c>
      <c r="S62" s="17" t="str">
        <f aca="false">INDEX(dProdutos!$D$2:$D$47,MATCH(E62,dProdutos!$A$2:$A$47,0))</f>
        <v>Calçados</v>
      </c>
    </row>
    <row r="63" customFormat="false" ht="15" hidden="false" customHeight="false" outlineLevel="0" collapsed="false">
      <c r="A63" s="17" t="s">
        <v>1567</v>
      </c>
      <c r="B63" s="17" t="n">
        <v>1</v>
      </c>
      <c r="C63" s="21" t="n">
        <v>45663</v>
      </c>
      <c r="D63" s="17" t="s">
        <v>1066</v>
      </c>
      <c r="E63" s="17" t="s">
        <v>159</v>
      </c>
      <c r="F63" s="17" t="s">
        <v>1490</v>
      </c>
      <c r="G63" s="17" t="s">
        <v>62</v>
      </c>
      <c r="H63" s="17" t="s">
        <v>1537</v>
      </c>
      <c r="I63" s="17" t="s">
        <v>1524</v>
      </c>
      <c r="J63" s="17" t="n">
        <v>1</v>
      </c>
      <c r="K63" s="15" t="n">
        <v>276.9</v>
      </c>
      <c r="L63" s="22" t="n">
        <v>0.05</v>
      </c>
      <c r="M63" s="15" t="n">
        <v>0</v>
      </c>
      <c r="N63" s="15" t="n">
        <f aca="false">J63*K63</f>
        <v>276.9</v>
      </c>
      <c r="O63" s="15" t="n">
        <f aca="false">N63*L63</f>
        <v>13.845</v>
      </c>
      <c r="P63" s="15" t="n">
        <f aca="false">N63-O63</f>
        <v>263.055</v>
      </c>
      <c r="Q63" s="15" t="n">
        <f aca="false">J63*INDEX(dProdutos!$F$2:$F$47,MATCH(E63,dProdutos!$A$2:$A$47,0))</f>
        <v>145.03</v>
      </c>
      <c r="R63" s="15" t="n">
        <f aca="false">IF(I63="Cancelado",0,P63-Q63)</f>
        <v>118.025</v>
      </c>
      <c r="S63" s="17" t="str">
        <f aca="false">INDEX(dProdutos!$D$2:$D$47,MATCH(E63,dProdutos!$A$2:$A$47,0))</f>
        <v>Acessórios</v>
      </c>
    </row>
    <row r="64" customFormat="false" ht="15" hidden="false" customHeight="false" outlineLevel="0" collapsed="false">
      <c r="A64" s="17" t="s">
        <v>1567</v>
      </c>
      <c r="B64" s="17" t="n">
        <v>2</v>
      </c>
      <c r="C64" s="21" t="n">
        <v>45663</v>
      </c>
      <c r="D64" s="17" t="s">
        <v>1066</v>
      </c>
      <c r="E64" s="17" t="s">
        <v>81</v>
      </c>
      <c r="F64" s="17" t="s">
        <v>1490</v>
      </c>
      <c r="G64" s="17" t="s">
        <v>62</v>
      </c>
      <c r="H64" s="17" t="s">
        <v>1537</v>
      </c>
      <c r="I64" s="17" t="s">
        <v>1524</v>
      </c>
      <c r="J64" s="17" t="n">
        <v>1</v>
      </c>
      <c r="K64" s="15" t="n">
        <v>64.9</v>
      </c>
      <c r="L64" s="22" t="n">
        <v>0</v>
      </c>
      <c r="M64" s="15" t="n">
        <v>0</v>
      </c>
      <c r="N64" s="15" t="n">
        <f aca="false">J64*K64</f>
        <v>64.9</v>
      </c>
      <c r="O64" s="15" t="n">
        <f aca="false">N64*L64</f>
        <v>0</v>
      </c>
      <c r="P64" s="15" t="n">
        <f aca="false">N64-O64</f>
        <v>64.9</v>
      </c>
      <c r="Q64" s="15" t="n">
        <f aca="false">J64*INDEX(dProdutos!$F$2:$F$47,MATCH(E64,dProdutos!$A$2:$A$47,0))</f>
        <v>26.12</v>
      </c>
      <c r="R64" s="15" t="n">
        <f aca="false">IF(I64="Cancelado",0,P64-Q64)</f>
        <v>38.78</v>
      </c>
      <c r="S64" s="17" t="str">
        <f aca="false">INDEX(dProdutos!$D$2:$D$47,MATCH(E64,dProdutos!$A$2:$A$47,0))</f>
        <v>Moda Feminina</v>
      </c>
    </row>
    <row r="65" customFormat="false" ht="15" hidden="false" customHeight="false" outlineLevel="0" collapsed="false">
      <c r="A65" s="17" t="s">
        <v>1567</v>
      </c>
      <c r="B65" s="17" t="n">
        <v>3</v>
      </c>
      <c r="C65" s="21" t="n">
        <v>45663</v>
      </c>
      <c r="D65" s="17" t="s">
        <v>1066</v>
      </c>
      <c r="E65" s="17" t="s">
        <v>129</v>
      </c>
      <c r="F65" s="17" t="s">
        <v>1490</v>
      </c>
      <c r="G65" s="17" t="s">
        <v>62</v>
      </c>
      <c r="H65" s="17" t="s">
        <v>1537</v>
      </c>
      <c r="I65" s="17" t="s">
        <v>1524</v>
      </c>
      <c r="J65" s="17" t="n">
        <v>2</v>
      </c>
      <c r="K65" s="15" t="n">
        <v>105.9</v>
      </c>
      <c r="L65" s="22" t="n">
        <v>0.05</v>
      </c>
      <c r="M65" s="15" t="n">
        <v>0</v>
      </c>
      <c r="N65" s="15" t="n">
        <f aca="false">J65*K65</f>
        <v>211.8</v>
      </c>
      <c r="O65" s="15" t="n">
        <f aca="false">N65*L65</f>
        <v>10.59</v>
      </c>
      <c r="P65" s="15" t="n">
        <f aca="false">N65-O65</f>
        <v>201.21</v>
      </c>
      <c r="Q65" s="15" t="n">
        <f aca="false">J65*INDEX(dProdutos!$F$2:$F$47,MATCH(E65,dProdutos!$A$2:$A$47,0))</f>
        <v>87.58</v>
      </c>
      <c r="R65" s="15" t="n">
        <f aca="false">IF(I65="Cancelado",0,P65-Q65)</f>
        <v>113.63</v>
      </c>
      <c r="S65" s="17" t="str">
        <f aca="false">INDEX(dProdutos!$D$2:$D$47,MATCH(E65,dProdutos!$A$2:$A$47,0))</f>
        <v>Calçados</v>
      </c>
    </row>
    <row r="66" customFormat="false" ht="15" hidden="false" customHeight="false" outlineLevel="0" collapsed="false">
      <c r="A66" s="17" t="s">
        <v>1567</v>
      </c>
      <c r="B66" s="17" t="n">
        <v>4</v>
      </c>
      <c r="C66" s="21" t="n">
        <v>45663</v>
      </c>
      <c r="D66" s="17" t="s">
        <v>1066</v>
      </c>
      <c r="E66" s="17" t="s">
        <v>126</v>
      </c>
      <c r="F66" s="17" t="s">
        <v>1490</v>
      </c>
      <c r="G66" s="17" t="s">
        <v>62</v>
      </c>
      <c r="H66" s="17" t="s">
        <v>1537</v>
      </c>
      <c r="I66" s="17" t="s">
        <v>1524</v>
      </c>
      <c r="J66" s="17" t="n">
        <v>1</v>
      </c>
      <c r="K66" s="15" t="n">
        <v>296.9</v>
      </c>
      <c r="L66" s="22" t="n">
        <v>0.2</v>
      </c>
      <c r="M66" s="15" t="n">
        <v>0</v>
      </c>
      <c r="N66" s="15" t="n">
        <f aca="false">J66*K66</f>
        <v>296.9</v>
      </c>
      <c r="O66" s="15" t="n">
        <f aca="false">N66*L66</f>
        <v>59.38</v>
      </c>
      <c r="P66" s="15" t="n">
        <f aca="false">N66-O66</f>
        <v>237.52</v>
      </c>
      <c r="Q66" s="15" t="n">
        <f aca="false">J66*INDEX(dProdutos!$F$2:$F$47,MATCH(E66,dProdutos!$A$2:$A$47,0))</f>
        <v>135.24</v>
      </c>
      <c r="R66" s="15" t="n">
        <f aca="false">IF(I66="Cancelado",0,P66-Q66)</f>
        <v>102.28</v>
      </c>
      <c r="S66" s="17" t="str">
        <f aca="false">INDEX(dProdutos!$D$2:$D$47,MATCH(E66,dProdutos!$A$2:$A$47,0))</f>
        <v>Calçados</v>
      </c>
    </row>
    <row r="67" customFormat="false" ht="15" hidden="false" customHeight="false" outlineLevel="0" collapsed="false">
      <c r="A67" s="17" t="s">
        <v>1568</v>
      </c>
      <c r="B67" s="17" t="n">
        <v>1</v>
      </c>
      <c r="C67" s="21" t="n">
        <v>45664</v>
      </c>
      <c r="D67" s="17" t="s">
        <v>312</v>
      </c>
      <c r="E67" s="17" t="s">
        <v>165</v>
      </c>
      <c r="F67" s="17" t="s">
        <v>1490</v>
      </c>
      <c r="G67" s="17" t="s">
        <v>63</v>
      </c>
      <c r="H67" s="17" t="s">
        <v>1523</v>
      </c>
      <c r="I67" s="17" t="s">
        <v>1524</v>
      </c>
      <c r="J67" s="17" t="n">
        <v>1</v>
      </c>
      <c r="K67" s="15" t="n">
        <v>231.9</v>
      </c>
      <c r="L67" s="22" t="n">
        <v>0</v>
      </c>
      <c r="M67" s="15" t="n">
        <v>0</v>
      </c>
      <c r="N67" s="15" t="n">
        <f aca="false">J67*K67</f>
        <v>231.9</v>
      </c>
      <c r="O67" s="15" t="n">
        <f aca="false">N67*L67</f>
        <v>0</v>
      </c>
      <c r="P67" s="15" t="n">
        <f aca="false">N67-O67</f>
        <v>231.9</v>
      </c>
      <c r="Q67" s="15" t="n">
        <f aca="false">J67*INDEX(dProdutos!$F$2:$F$47,MATCH(E67,dProdutos!$A$2:$A$47,0))</f>
        <v>140.83</v>
      </c>
      <c r="R67" s="15" t="n">
        <f aca="false">IF(I67="Cancelado",0,P67-Q67)</f>
        <v>91.07</v>
      </c>
      <c r="S67" s="17" t="str">
        <f aca="false">INDEX(dProdutos!$D$2:$D$47,MATCH(E67,dProdutos!$A$2:$A$47,0))</f>
        <v>Casa</v>
      </c>
    </row>
    <row r="68" customFormat="false" ht="15" hidden="false" customHeight="false" outlineLevel="0" collapsed="false">
      <c r="A68" s="17" t="s">
        <v>1568</v>
      </c>
      <c r="B68" s="17" t="n">
        <v>2</v>
      </c>
      <c r="C68" s="21" t="n">
        <v>45664</v>
      </c>
      <c r="D68" s="17" t="s">
        <v>312</v>
      </c>
      <c r="E68" s="17" t="s">
        <v>111</v>
      </c>
      <c r="F68" s="17" t="s">
        <v>1490</v>
      </c>
      <c r="G68" s="17" t="s">
        <v>63</v>
      </c>
      <c r="H68" s="17" t="s">
        <v>1523</v>
      </c>
      <c r="I68" s="17" t="s">
        <v>1524</v>
      </c>
      <c r="J68" s="17" t="n">
        <v>2</v>
      </c>
      <c r="K68" s="15" t="n">
        <v>188.9</v>
      </c>
      <c r="L68" s="22" t="n">
        <v>0</v>
      </c>
      <c r="M68" s="15" t="n">
        <v>0</v>
      </c>
      <c r="N68" s="15" t="n">
        <f aca="false">J68*K68</f>
        <v>377.8</v>
      </c>
      <c r="O68" s="15" t="n">
        <f aca="false">N68*L68</f>
        <v>0</v>
      </c>
      <c r="P68" s="15" t="n">
        <f aca="false">N68-O68</f>
        <v>377.8</v>
      </c>
      <c r="Q68" s="15" t="n">
        <f aca="false">J68*INDEX(dProdutos!$F$2:$F$47,MATCH(E68,dProdutos!$A$2:$A$47,0))</f>
        <v>176.64</v>
      </c>
      <c r="R68" s="15" t="n">
        <f aca="false">IF(I68="Cancelado",0,P68-Q68)</f>
        <v>201.16</v>
      </c>
      <c r="S68" s="17" t="str">
        <f aca="false">INDEX(dProdutos!$D$2:$D$47,MATCH(E68,dProdutos!$A$2:$A$47,0))</f>
        <v>Moda Masculina</v>
      </c>
    </row>
    <row r="69" customFormat="false" ht="15" hidden="false" customHeight="false" outlineLevel="0" collapsed="false">
      <c r="A69" s="17" t="s">
        <v>1568</v>
      </c>
      <c r="B69" s="17" t="n">
        <v>3</v>
      </c>
      <c r="C69" s="21" t="n">
        <v>45664</v>
      </c>
      <c r="D69" s="17" t="s">
        <v>312</v>
      </c>
      <c r="E69" s="17" t="s">
        <v>150</v>
      </c>
      <c r="F69" s="17" t="s">
        <v>1490</v>
      </c>
      <c r="G69" s="17" t="s">
        <v>63</v>
      </c>
      <c r="H69" s="17" t="s">
        <v>1523</v>
      </c>
      <c r="I69" s="17" t="s">
        <v>1524</v>
      </c>
      <c r="J69" s="17" t="n">
        <v>1</v>
      </c>
      <c r="K69" s="15" t="n">
        <v>71.9</v>
      </c>
      <c r="L69" s="22" t="n">
        <v>0</v>
      </c>
      <c r="M69" s="15" t="n">
        <v>0</v>
      </c>
      <c r="N69" s="15" t="n">
        <f aca="false">J69*K69</f>
        <v>71.9</v>
      </c>
      <c r="O69" s="15" t="n">
        <f aca="false">N69*L69</f>
        <v>0</v>
      </c>
      <c r="P69" s="15" t="n">
        <f aca="false">N69-O69</f>
        <v>71.9</v>
      </c>
      <c r="Q69" s="15" t="n">
        <f aca="false">J69*INDEX(dProdutos!$F$2:$F$47,MATCH(E69,dProdutos!$A$2:$A$47,0))</f>
        <v>27.38</v>
      </c>
      <c r="R69" s="15" t="n">
        <f aca="false">IF(I69="Cancelado",0,P69-Q69)</f>
        <v>44.52</v>
      </c>
      <c r="S69" s="17" t="str">
        <f aca="false">INDEX(dProdutos!$D$2:$D$47,MATCH(E69,dProdutos!$A$2:$A$47,0))</f>
        <v>Acessórios</v>
      </c>
    </row>
    <row r="70" customFormat="false" ht="15" hidden="false" customHeight="false" outlineLevel="0" collapsed="false">
      <c r="A70" s="17" t="s">
        <v>1569</v>
      </c>
      <c r="B70" s="17" t="n">
        <v>1</v>
      </c>
      <c r="C70" s="21" t="n">
        <v>45664</v>
      </c>
      <c r="D70" s="17" t="s">
        <v>1408</v>
      </c>
      <c r="E70" s="17" t="s">
        <v>129</v>
      </c>
      <c r="F70" s="17" t="s">
        <v>1499</v>
      </c>
      <c r="G70" s="17" t="s">
        <v>60</v>
      </c>
      <c r="H70" s="17" t="s">
        <v>1537</v>
      </c>
      <c r="I70" s="17" t="s">
        <v>1524</v>
      </c>
      <c r="J70" s="17" t="n">
        <v>1</v>
      </c>
      <c r="K70" s="15" t="n">
        <v>105.9</v>
      </c>
      <c r="L70" s="22" t="n">
        <v>0.1</v>
      </c>
      <c r="M70" s="15" t="n">
        <v>0</v>
      </c>
      <c r="N70" s="15" t="n">
        <f aca="false">J70*K70</f>
        <v>105.9</v>
      </c>
      <c r="O70" s="15" t="n">
        <f aca="false">N70*L70</f>
        <v>10.59</v>
      </c>
      <c r="P70" s="15" t="n">
        <f aca="false">N70-O70</f>
        <v>95.31</v>
      </c>
      <c r="Q70" s="15" t="n">
        <f aca="false">J70*INDEX(dProdutos!$F$2:$F$47,MATCH(E70,dProdutos!$A$2:$A$47,0))</f>
        <v>43.79</v>
      </c>
      <c r="R70" s="15" t="n">
        <f aca="false">IF(I70="Cancelado",0,P70-Q70)</f>
        <v>51.52</v>
      </c>
      <c r="S70" s="17" t="str">
        <f aca="false">INDEX(dProdutos!$D$2:$D$47,MATCH(E70,dProdutos!$A$2:$A$47,0))</f>
        <v>Calçados</v>
      </c>
    </row>
    <row r="71" customFormat="false" ht="15" hidden="false" customHeight="false" outlineLevel="0" collapsed="false">
      <c r="A71" s="17" t="s">
        <v>1569</v>
      </c>
      <c r="B71" s="17" t="n">
        <v>2</v>
      </c>
      <c r="C71" s="21" t="n">
        <v>45664</v>
      </c>
      <c r="D71" s="17" t="s">
        <v>1408</v>
      </c>
      <c r="E71" s="17" t="s">
        <v>192</v>
      </c>
      <c r="F71" s="17" t="s">
        <v>1499</v>
      </c>
      <c r="G71" s="17" t="s">
        <v>60</v>
      </c>
      <c r="H71" s="17" t="s">
        <v>1537</v>
      </c>
      <c r="I71" s="17" t="s">
        <v>1524</v>
      </c>
      <c r="J71" s="17" t="n">
        <v>1</v>
      </c>
      <c r="K71" s="15" t="n">
        <v>245.9</v>
      </c>
      <c r="L71" s="22" t="n">
        <v>0.2</v>
      </c>
      <c r="M71" s="15" t="n">
        <v>0</v>
      </c>
      <c r="N71" s="15" t="n">
        <f aca="false">J71*K71</f>
        <v>245.9</v>
      </c>
      <c r="O71" s="15" t="n">
        <f aca="false">N71*L71</f>
        <v>49.18</v>
      </c>
      <c r="P71" s="15" t="n">
        <f aca="false">N71-O71</f>
        <v>196.72</v>
      </c>
      <c r="Q71" s="15" t="n">
        <f aca="false">J71*INDEX(dProdutos!$F$2:$F$47,MATCH(E71,dProdutos!$A$2:$A$47,0))</f>
        <v>107.78</v>
      </c>
      <c r="R71" s="15" t="n">
        <f aca="false">IF(I71="Cancelado",0,P71-Q71)</f>
        <v>88.94</v>
      </c>
      <c r="S71" s="17" t="str">
        <f aca="false">INDEX(dProdutos!$D$2:$D$47,MATCH(E71,dProdutos!$A$2:$A$47,0))</f>
        <v>Eletrônicos</v>
      </c>
    </row>
    <row r="72" customFormat="false" ht="15" hidden="false" customHeight="false" outlineLevel="0" collapsed="false">
      <c r="A72" s="17" t="s">
        <v>1570</v>
      </c>
      <c r="B72" s="17" t="n">
        <v>1</v>
      </c>
      <c r="C72" s="21" t="n">
        <v>45664</v>
      </c>
      <c r="D72" s="17" t="s">
        <v>1279</v>
      </c>
      <c r="E72" s="17" t="s">
        <v>153</v>
      </c>
      <c r="F72" s="17" t="s">
        <v>1487</v>
      </c>
      <c r="G72" s="17" t="s">
        <v>62</v>
      </c>
      <c r="H72" s="17" t="s">
        <v>1537</v>
      </c>
      <c r="I72" s="17" t="s">
        <v>1524</v>
      </c>
      <c r="J72" s="17" t="n">
        <v>1</v>
      </c>
      <c r="K72" s="15" t="n">
        <v>165.9</v>
      </c>
      <c r="L72" s="22" t="n">
        <v>0.05</v>
      </c>
      <c r="M72" s="15" t="n">
        <v>0</v>
      </c>
      <c r="N72" s="15" t="n">
        <f aca="false">J72*K72</f>
        <v>165.9</v>
      </c>
      <c r="O72" s="15" t="n">
        <f aca="false">N72*L72</f>
        <v>8.295</v>
      </c>
      <c r="P72" s="15" t="n">
        <f aca="false">N72-O72</f>
        <v>157.605</v>
      </c>
      <c r="Q72" s="15" t="n">
        <f aca="false">J72*INDEX(dProdutos!$F$2:$F$47,MATCH(E72,dProdutos!$A$2:$A$47,0))</f>
        <v>67.28</v>
      </c>
      <c r="R72" s="15" t="n">
        <f aca="false">IF(I72="Cancelado",0,P72-Q72)</f>
        <v>90.325</v>
      </c>
      <c r="S72" s="17" t="str">
        <f aca="false">INDEX(dProdutos!$D$2:$D$47,MATCH(E72,dProdutos!$A$2:$A$47,0))</f>
        <v>Acessórios</v>
      </c>
    </row>
    <row r="73" customFormat="false" ht="15" hidden="false" customHeight="false" outlineLevel="0" collapsed="false">
      <c r="A73" s="17" t="s">
        <v>1571</v>
      </c>
      <c r="B73" s="17" t="n">
        <v>1</v>
      </c>
      <c r="C73" s="21" t="n">
        <v>45664</v>
      </c>
      <c r="D73" s="17" t="s">
        <v>1347</v>
      </c>
      <c r="E73" s="17" t="s">
        <v>126</v>
      </c>
      <c r="F73" s="17" t="s">
        <v>1490</v>
      </c>
      <c r="G73" s="17" t="s">
        <v>61</v>
      </c>
      <c r="H73" s="17" t="s">
        <v>1523</v>
      </c>
      <c r="I73" s="17" t="s">
        <v>1524</v>
      </c>
      <c r="J73" s="17" t="n">
        <v>1</v>
      </c>
      <c r="K73" s="15" t="n">
        <v>296.9</v>
      </c>
      <c r="L73" s="22" t="n">
        <v>0.05</v>
      </c>
      <c r="M73" s="15" t="n">
        <v>0</v>
      </c>
      <c r="N73" s="15" t="n">
        <f aca="false">J73*K73</f>
        <v>296.9</v>
      </c>
      <c r="O73" s="15" t="n">
        <f aca="false">N73*L73</f>
        <v>14.845</v>
      </c>
      <c r="P73" s="15" t="n">
        <f aca="false">N73-O73</f>
        <v>282.055</v>
      </c>
      <c r="Q73" s="15" t="n">
        <f aca="false">J73*INDEX(dProdutos!$F$2:$F$47,MATCH(E73,dProdutos!$A$2:$A$47,0))</f>
        <v>135.24</v>
      </c>
      <c r="R73" s="15" t="n">
        <f aca="false">IF(I73="Cancelado",0,P73-Q73)</f>
        <v>146.815</v>
      </c>
      <c r="S73" s="17" t="str">
        <f aca="false">INDEX(dProdutos!$D$2:$D$47,MATCH(E73,dProdutos!$A$2:$A$47,0))</f>
        <v>Calçados</v>
      </c>
    </row>
    <row r="74" customFormat="false" ht="15" hidden="false" customHeight="false" outlineLevel="0" collapsed="false">
      <c r="A74" s="17" t="s">
        <v>1572</v>
      </c>
      <c r="B74" s="17" t="n">
        <v>1</v>
      </c>
      <c r="C74" s="21" t="n">
        <v>45664</v>
      </c>
      <c r="D74" s="17" t="s">
        <v>812</v>
      </c>
      <c r="E74" s="17" t="s">
        <v>168</v>
      </c>
      <c r="F74" s="17" t="s">
        <v>1487</v>
      </c>
      <c r="G74" s="17" t="s">
        <v>61</v>
      </c>
      <c r="H74" s="17" t="s">
        <v>1523</v>
      </c>
      <c r="I74" s="17" t="s">
        <v>1524</v>
      </c>
      <c r="J74" s="17" t="n">
        <v>1</v>
      </c>
      <c r="K74" s="15" t="n">
        <v>253.9</v>
      </c>
      <c r="L74" s="22" t="n">
        <v>0.1</v>
      </c>
      <c r="M74" s="15" t="n">
        <v>0</v>
      </c>
      <c r="N74" s="15" t="n">
        <f aca="false">J74*K74</f>
        <v>253.9</v>
      </c>
      <c r="O74" s="15" t="n">
        <f aca="false">N74*L74</f>
        <v>25.39</v>
      </c>
      <c r="P74" s="15" t="n">
        <f aca="false">N74-O74</f>
        <v>228.51</v>
      </c>
      <c r="Q74" s="15" t="n">
        <f aca="false">J74*INDEX(dProdutos!$F$2:$F$47,MATCH(E74,dProdutos!$A$2:$A$47,0))</f>
        <v>128.94</v>
      </c>
      <c r="R74" s="15" t="n">
        <f aca="false">IF(I74="Cancelado",0,P74-Q74)</f>
        <v>99.57</v>
      </c>
      <c r="S74" s="17" t="str">
        <f aca="false">INDEX(dProdutos!$D$2:$D$47,MATCH(E74,dProdutos!$A$2:$A$47,0))</f>
        <v>Casa</v>
      </c>
    </row>
    <row r="75" customFormat="false" ht="15" hidden="false" customHeight="false" outlineLevel="0" collapsed="false">
      <c r="A75" s="17" t="s">
        <v>1573</v>
      </c>
      <c r="B75" s="17" t="n">
        <v>1</v>
      </c>
      <c r="C75" s="21" t="n">
        <v>45664</v>
      </c>
      <c r="D75" s="17" t="s">
        <v>723</v>
      </c>
      <c r="E75" s="17" t="s">
        <v>135</v>
      </c>
      <c r="F75" s="17" t="s">
        <v>1493</v>
      </c>
      <c r="G75" s="17" t="s">
        <v>59</v>
      </c>
      <c r="H75" s="17" t="s">
        <v>1527</v>
      </c>
      <c r="I75" s="17" t="s">
        <v>1524</v>
      </c>
      <c r="J75" s="17" t="n">
        <v>1</v>
      </c>
      <c r="K75" s="15" t="n">
        <v>200.9</v>
      </c>
      <c r="L75" s="22" t="n">
        <v>0</v>
      </c>
      <c r="M75" s="15" t="n">
        <v>12.46</v>
      </c>
      <c r="N75" s="15" t="n">
        <f aca="false">J75*K75</f>
        <v>200.9</v>
      </c>
      <c r="O75" s="15" t="n">
        <f aca="false">N75*L75</f>
        <v>0</v>
      </c>
      <c r="P75" s="15" t="n">
        <f aca="false">N75-O75</f>
        <v>200.9</v>
      </c>
      <c r="Q75" s="15" t="n">
        <f aca="false">J75*INDEX(dProdutos!$F$2:$F$47,MATCH(E75,dProdutos!$A$2:$A$47,0))</f>
        <v>80.73</v>
      </c>
      <c r="R75" s="15" t="n">
        <f aca="false">IF(I75="Cancelado",0,P75-Q75)</f>
        <v>120.17</v>
      </c>
      <c r="S75" s="17" t="str">
        <f aca="false">INDEX(dProdutos!$D$2:$D$47,MATCH(E75,dProdutos!$A$2:$A$47,0))</f>
        <v>Calçados</v>
      </c>
    </row>
    <row r="76" customFormat="false" ht="15" hidden="false" customHeight="false" outlineLevel="0" collapsed="false">
      <c r="A76" s="17" t="s">
        <v>1574</v>
      </c>
      <c r="B76" s="17" t="n">
        <v>1</v>
      </c>
      <c r="C76" s="21" t="n">
        <v>45664</v>
      </c>
      <c r="D76" s="17" t="s">
        <v>414</v>
      </c>
      <c r="E76" s="17" t="s">
        <v>114</v>
      </c>
      <c r="F76" s="17" t="s">
        <v>1487</v>
      </c>
      <c r="G76" s="17" t="s">
        <v>60</v>
      </c>
      <c r="H76" s="17" t="s">
        <v>1537</v>
      </c>
      <c r="I76" s="17" t="s">
        <v>1524</v>
      </c>
      <c r="J76" s="17" t="n">
        <v>1</v>
      </c>
      <c r="K76" s="15" t="n">
        <v>202.9</v>
      </c>
      <c r="L76" s="22" t="n">
        <v>0</v>
      </c>
      <c r="M76" s="15" t="n">
        <v>0</v>
      </c>
      <c r="N76" s="15" t="n">
        <f aca="false">J76*K76</f>
        <v>202.9</v>
      </c>
      <c r="O76" s="15" t="n">
        <f aca="false">N76*L76</f>
        <v>0</v>
      </c>
      <c r="P76" s="15" t="n">
        <f aca="false">N76-O76</f>
        <v>202.9</v>
      </c>
      <c r="Q76" s="15" t="n">
        <f aca="false">J76*INDEX(dProdutos!$F$2:$F$47,MATCH(E76,dProdutos!$A$2:$A$47,0))</f>
        <v>110.39</v>
      </c>
      <c r="R76" s="15" t="n">
        <f aca="false">IF(I76="Cancelado",0,P76-Q76)</f>
        <v>92.51</v>
      </c>
      <c r="S76" s="17" t="str">
        <f aca="false">INDEX(dProdutos!$D$2:$D$47,MATCH(E76,dProdutos!$A$2:$A$47,0))</f>
        <v>Moda Masculina</v>
      </c>
    </row>
    <row r="77" customFormat="false" ht="15" hidden="false" customHeight="false" outlineLevel="0" collapsed="false">
      <c r="A77" s="17" t="s">
        <v>1575</v>
      </c>
      <c r="B77" s="17" t="n">
        <v>1</v>
      </c>
      <c r="C77" s="21" t="n">
        <v>45664</v>
      </c>
      <c r="D77" s="17" t="s">
        <v>1057</v>
      </c>
      <c r="E77" s="17" t="s">
        <v>141</v>
      </c>
      <c r="F77" s="17" t="s">
        <v>1503</v>
      </c>
      <c r="G77" s="17" t="s">
        <v>64</v>
      </c>
      <c r="H77" s="17" t="s">
        <v>1523</v>
      </c>
      <c r="I77" s="17" t="s">
        <v>1524</v>
      </c>
      <c r="J77" s="17" t="n">
        <v>1</v>
      </c>
      <c r="K77" s="15" t="n">
        <v>131.9</v>
      </c>
      <c r="L77" s="22" t="n">
        <v>0</v>
      </c>
      <c r="M77" s="15" t="n">
        <v>13.37</v>
      </c>
      <c r="N77" s="15" t="n">
        <f aca="false">J77*K77</f>
        <v>131.9</v>
      </c>
      <c r="O77" s="15" t="n">
        <f aca="false">N77*L77</f>
        <v>0</v>
      </c>
      <c r="P77" s="15" t="n">
        <f aca="false">N77-O77</f>
        <v>131.9</v>
      </c>
      <c r="Q77" s="15" t="n">
        <f aca="false">J77*INDEX(dProdutos!$F$2:$F$47,MATCH(E77,dProdutos!$A$2:$A$47,0))</f>
        <v>81.66</v>
      </c>
      <c r="R77" s="15" t="n">
        <f aca="false">IF(I77="Cancelado",0,P77-Q77)</f>
        <v>50.24</v>
      </c>
      <c r="S77" s="17" t="str">
        <f aca="false">INDEX(dProdutos!$D$2:$D$47,MATCH(E77,dProdutos!$A$2:$A$47,0))</f>
        <v>Acessórios</v>
      </c>
    </row>
    <row r="78" customFormat="false" ht="15" hidden="false" customHeight="false" outlineLevel="0" collapsed="false">
      <c r="A78" s="17" t="s">
        <v>1576</v>
      </c>
      <c r="B78" s="17" t="n">
        <v>1</v>
      </c>
      <c r="C78" s="21" t="n">
        <v>45664</v>
      </c>
      <c r="D78" s="17" t="s">
        <v>868</v>
      </c>
      <c r="E78" s="17" t="s">
        <v>135</v>
      </c>
      <c r="F78" s="17" t="s">
        <v>1490</v>
      </c>
      <c r="G78" s="17" t="s">
        <v>62</v>
      </c>
      <c r="H78" s="17" t="s">
        <v>1537</v>
      </c>
      <c r="I78" s="17" t="s">
        <v>1531</v>
      </c>
      <c r="J78" s="17" t="n">
        <v>1</v>
      </c>
      <c r="K78" s="15" t="n">
        <v>200.9</v>
      </c>
      <c r="L78" s="22" t="n">
        <v>0</v>
      </c>
      <c r="M78" s="15" t="n">
        <v>22.3</v>
      </c>
      <c r="N78" s="15" t="n">
        <f aca="false">J78*K78</f>
        <v>200.9</v>
      </c>
      <c r="O78" s="15" t="n">
        <f aca="false">N78*L78</f>
        <v>0</v>
      </c>
      <c r="P78" s="15" t="n">
        <f aca="false">N78-O78</f>
        <v>200.9</v>
      </c>
      <c r="Q78" s="15" t="n">
        <f aca="false">J78*INDEX(dProdutos!$F$2:$F$47,MATCH(E78,dProdutos!$A$2:$A$47,0))</f>
        <v>80.73</v>
      </c>
      <c r="R78" s="15" t="n">
        <f aca="false">IF(I78="Cancelado",0,P78-Q78)</f>
        <v>0</v>
      </c>
      <c r="S78" s="17" t="str">
        <f aca="false">INDEX(dProdutos!$D$2:$D$47,MATCH(E78,dProdutos!$A$2:$A$47,0))</f>
        <v>Calçados</v>
      </c>
    </row>
    <row r="79" customFormat="false" ht="15" hidden="false" customHeight="false" outlineLevel="0" collapsed="false">
      <c r="A79" s="17" t="s">
        <v>1576</v>
      </c>
      <c r="B79" s="17" t="n">
        <v>2</v>
      </c>
      <c r="C79" s="21" t="n">
        <v>45664</v>
      </c>
      <c r="D79" s="17" t="s">
        <v>868</v>
      </c>
      <c r="E79" s="17" t="s">
        <v>95</v>
      </c>
      <c r="F79" s="17" t="s">
        <v>1490</v>
      </c>
      <c r="G79" s="17" t="s">
        <v>62</v>
      </c>
      <c r="H79" s="17" t="s">
        <v>1537</v>
      </c>
      <c r="I79" s="17" t="s">
        <v>1531</v>
      </c>
      <c r="J79" s="17" t="n">
        <v>2</v>
      </c>
      <c r="K79" s="15" t="n">
        <v>77.9</v>
      </c>
      <c r="L79" s="22" t="n">
        <v>0</v>
      </c>
      <c r="M79" s="15" t="n">
        <v>0</v>
      </c>
      <c r="N79" s="15" t="n">
        <f aca="false">J79*K79</f>
        <v>155.8</v>
      </c>
      <c r="O79" s="15" t="n">
        <f aca="false">N79*L79</f>
        <v>0</v>
      </c>
      <c r="P79" s="15" t="n">
        <f aca="false">N79-O79</f>
        <v>155.8</v>
      </c>
      <c r="Q79" s="15" t="n">
        <f aca="false">J79*INDEX(dProdutos!$F$2:$F$47,MATCH(E79,dProdutos!$A$2:$A$47,0))</f>
        <v>73.42</v>
      </c>
      <c r="R79" s="15" t="n">
        <f aca="false">IF(I79="Cancelado",0,P79-Q79)</f>
        <v>0</v>
      </c>
      <c r="S79" s="17" t="str">
        <f aca="false">INDEX(dProdutos!$D$2:$D$47,MATCH(E79,dProdutos!$A$2:$A$47,0))</f>
        <v>Moda Feminina</v>
      </c>
    </row>
    <row r="80" customFormat="false" ht="15" hidden="false" customHeight="false" outlineLevel="0" collapsed="false">
      <c r="A80" s="17" t="s">
        <v>1577</v>
      </c>
      <c r="B80" s="17" t="n">
        <v>1</v>
      </c>
      <c r="C80" s="21" t="n">
        <v>45664</v>
      </c>
      <c r="D80" s="17" t="s">
        <v>1461</v>
      </c>
      <c r="E80" s="17" t="s">
        <v>201</v>
      </c>
      <c r="F80" s="17" t="s">
        <v>1490</v>
      </c>
      <c r="G80" s="17" t="s">
        <v>60</v>
      </c>
      <c r="H80" s="17" t="s">
        <v>1523</v>
      </c>
      <c r="I80" s="17" t="s">
        <v>1524</v>
      </c>
      <c r="J80" s="17" t="n">
        <v>1</v>
      </c>
      <c r="K80" s="15" t="n">
        <v>236.9</v>
      </c>
      <c r="L80" s="22" t="n">
        <v>0</v>
      </c>
      <c r="M80" s="15" t="n">
        <v>13.3</v>
      </c>
      <c r="N80" s="15" t="n">
        <f aca="false">J80*K80</f>
        <v>236.9</v>
      </c>
      <c r="O80" s="15" t="n">
        <f aca="false">N80*L80</f>
        <v>0</v>
      </c>
      <c r="P80" s="15" t="n">
        <f aca="false">N80-O80</f>
        <v>236.9</v>
      </c>
      <c r="Q80" s="15" t="n">
        <f aca="false">J80*INDEX(dProdutos!$F$2:$F$47,MATCH(E80,dProdutos!$A$2:$A$47,0))</f>
        <v>96.23</v>
      </c>
      <c r="R80" s="15" t="n">
        <f aca="false">IF(I80="Cancelado",0,P80-Q80)</f>
        <v>140.67</v>
      </c>
      <c r="S80" s="17" t="str">
        <f aca="false">INDEX(dProdutos!$D$2:$D$47,MATCH(E80,dProdutos!$A$2:$A$47,0))</f>
        <v>Beleza</v>
      </c>
    </row>
    <row r="81" customFormat="false" ht="15" hidden="false" customHeight="false" outlineLevel="0" collapsed="false">
      <c r="A81" s="17" t="s">
        <v>1578</v>
      </c>
      <c r="B81" s="17" t="n">
        <v>1</v>
      </c>
      <c r="C81" s="21" t="n">
        <v>45665</v>
      </c>
      <c r="D81" s="17" t="s">
        <v>837</v>
      </c>
      <c r="E81" s="17" t="s">
        <v>177</v>
      </c>
      <c r="F81" s="17" t="s">
        <v>1503</v>
      </c>
      <c r="G81" s="17" t="s">
        <v>59</v>
      </c>
      <c r="H81" s="17" t="s">
        <v>1523</v>
      </c>
      <c r="I81" s="17" t="s">
        <v>1524</v>
      </c>
      <c r="J81" s="17" t="n">
        <v>1</v>
      </c>
      <c r="K81" s="15" t="n">
        <v>257.9</v>
      </c>
      <c r="L81" s="22" t="n">
        <v>0</v>
      </c>
      <c r="M81" s="15" t="n">
        <v>15.96</v>
      </c>
      <c r="N81" s="15" t="n">
        <f aca="false">J81*K81</f>
        <v>257.9</v>
      </c>
      <c r="O81" s="15" t="n">
        <f aca="false">N81*L81</f>
        <v>0</v>
      </c>
      <c r="P81" s="15" t="n">
        <f aca="false">N81-O81</f>
        <v>257.9</v>
      </c>
      <c r="Q81" s="15" t="n">
        <f aca="false">J81*INDEX(dProdutos!$F$2:$F$47,MATCH(E81,dProdutos!$A$2:$A$47,0))</f>
        <v>138.23</v>
      </c>
      <c r="R81" s="15" t="n">
        <f aca="false">IF(I81="Cancelado",0,P81-Q81)</f>
        <v>119.67</v>
      </c>
      <c r="S81" s="17" t="str">
        <f aca="false">INDEX(dProdutos!$D$2:$D$47,MATCH(E81,dProdutos!$A$2:$A$47,0))</f>
        <v>Casa</v>
      </c>
    </row>
    <row r="82" customFormat="false" ht="15" hidden="false" customHeight="false" outlineLevel="0" collapsed="false">
      <c r="A82" s="17" t="s">
        <v>1579</v>
      </c>
      <c r="B82" s="17" t="n">
        <v>1</v>
      </c>
      <c r="C82" s="21" t="n">
        <v>45665</v>
      </c>
      <c r="D82" s="17" t="s">
        <v>1063</v>
      </c>
      <c r="E82" s="17" t="s">
        <v>198</v>
      </c>
      <c r="F82" s="17" t="s">
        <v>1490</v>
      </c>
      <c r="G82" s="17" t="s">
        <v>64</v>
      </c>
      <c r="H82" s="17" t="s">
        <v>1537</v>
      </c>
      <c r="I82" s="17" t="s">
        <v>1524</v>
      </c>
      <c r="J82" s="17" t="n">
        <v>2</v>
      </c>
      <c r="K82" s="15" t="n">
        <v>253.9</v>
      </c>
      <c r="L82" s="22" t="n">
        <v>0.1</v>
      </c>
      <c r="M82" s="15" t="n">
        <v>0</v>
      </c>
      <c r="N82" s="15" t="n">
        <f aca="false">J82*K82</f>
        <v>507.8</v>
      </c>
      <c r="O82" s="15" t="n">
        <f aca="false">N82*L82</f>
        <v>50.78</v>
      </c>
      <c r="P82" s="15" t="n">
        <f aca="false">N82-O82</f>
        <v>457.02</v>
      </c>
      <c r="Q82" s="15" t="n">
        <f aca="false">J82*INDEX(dProdutos!$F$2:$F$47,MATCH(E82,dProdutos!$A$2:$A$47,0))</f>
        <v>199.56</v>
      </c>
      <c r="R82" s="15" t="n">
        <f aca="false">IF(I82="Cancelado",0,P82-Q82)</f>
        <v>257.46</v>
      </c>
      <c r="S82" s="17" t="str">
        <f aca="false">INDEX(dProdutos!$D$2:$D$47,MATCH(E82,dProdutos!$A$2:$A$47,0))</f>
        <v>Beleza</v>
      </c>
    </row>
    <row r="83" customFormat="false" ht="15" hidden="false" customHeight="false" outlineLevel="0" collapsed="false">
      <c r="A83" s="17" t="s">
        <v>1579</v>
      </c>
      <c r="B83" s="17" t="n">
        <v>2</v>
      </c>
      <c r="C83" s="21" t="n">
        <v>45665</v>
      </c>
      <c r="D83" s="17" t="s">
        <v>1063</v>
      </c>
      <c r="E83" s="17" t="s">
        <v>102</v>
      </c>
      <c r="F83" s="17" t="s">
        <v>1490</v>
      </c>
      <c r="G83" s="17" t="s">
        <v>64</v>
      </c>
      <c r="H83" s="17" t="s">
        <v>1537</v>
      </c>
      <c r="I83" s="17" t="s">
        <v>1524</v>
      </c>
      <c r="J83" s="17" t="n">
        <v>1</v>
      </c>
      <c r="K83" s="15" t="n">
        <v>65.9</v>
      </c>
      <c r="L83" s="22" t="n">
        <v>0.1</v>
      </c>
      <c r="M83" s="15" t="n">
        <v>0</v>
      </c>
      <c r="N83" s="15" t="n">
        <f aca="false">J83*K83</f>
        <v>65.9</v>
      </c>
      <c r="O83" s="15" t="n">
        <f aca="false">N83*L83</f>
        <v>6.59</v>
      </c>
      <c r="P83" s="15" t="n">
        <f aca="false">N83-O83</f>
        <v>59.31</v>
      </c>
      <c r="Q83" s="15" t="n">
        <f aca="false">J83*INDEX(dProdutos!$F$2:$F$47,MATCH(E83,dProdutos!$A$2:$A$47,0))</f>
        <v>29.68</v>
      </c>
      <c r="R83" s="15" t="n">
        <f aca="false">IF(I83="Cancelado",0,P83-Q83)</f>
        <v>29.63</v>
      </c>
      <c r="S83" s="17" t="str">
        <f aca="false">INDEX(dProdutos!$D$2:$D$47,MATCH(E83,dProdutos!$A$2:$A$47,0))</f>
        <v>Moda Masculina</v>
      </c>
    </row>
    <row r="84" customFormat="false" ht="15" hidden="false" customHeight="false" outlineLevel="0" collapsed="false">
      <c r="A84" s="17" t="s">
        <v>1580</v>
      </c>
      <c r="B84" s="17" t="n">
        <v>1</v>
      </c>
      <c r="C84" s="21" t="n">
        <v>45665</v>
      </c>
      <c r="D84" s="17" t="s">
        <v>1374</v>
      </c>
      <c r="E84" s="17" t="s">
        <v>88</v>
      </c>
      <c r="F84" s="17" t="s">
        <v>1493</v>
      </c>
      <c r="G84" s="17" t="s">
        <v>61</v>
      </c>
      <c r="H84" s="17" t="s">
        <v>1523</v>
      </c>
      <c r="I84" s="17" t="s">
        <v>1524</v>
      </c>
      <c r="J84" s="17" t="n">
        <v>1</v>
      </c>
      <c r="K84" s="15" t="n">
        <v>170.9</v>
      </c>
      <c r="L84" s="22" t="n">
        <v>0</v>
      </c>
      <c r="M84" s="15" t="n">
        <v>27.78</v>
      </c>
      <c r="N84" s="15" t="n">
        <f aca="false">J84*K84</f>
        <v>170.9</v>
      </c>
      <c r="O84" s="15" t="n">
        <f aca="false">N84*L84</f>
        <v>0</v>
      </c>
      <c r="P84" s="15" t="n">
        <f aca="false">N84-O84</f>
        <v>170.9</v>
      </c>
      <c r="Q84" s="15" t="n">
        <f aca="false">J84*INDEX(dProdutos!$F$2:$F$47,MATCH(E84,dProdutos!$A$2:$A$47,0))</f>
        <v>98.14</v>
      </c>
      <c r="R84" s="15" t="n">
        <f aca="false">IF(I84="Cancelado",0,P84-Q84)</f>
        <v>72.76</v>
      </c>
      <c r="S84" s="17" t="str">
        <f aca="false">INDEX(dProdutos!$D$2:$D$47,MATCH(E84,dProdutos!$A$2:$A$47,0))</f>
        <v>Moda Feminina</v>
      </c>
    </row>
    <row r="85" customFormat="false" ht="15" hidden="false" customHeight="false" outlineLevel="0" collapsed="false">
      <c r="A85" s="17" t="s">
        <v>1580</v>
      </c>
      <c r="B85" s="17" t="n">
        <v>2</v>
      </c>
      <c r="C85" s="21" t="n">
        <v>45665</v>
      </c>
      <c r="D85" s="17" t="s">
        <v>1374</v>
      </c>
      <c r="E85" s="17" t="s">
        <v>213</v>
      </c>
      <c r="F85" s="17" t="s">
        <v>1493</v>
      </c>
      <c r="G85" s="17" t="s">
        <v>61</v>
      </c>
      <c r="H85" s="17" t="s">
        <v>1523</v>
      </c>
      <c r="I85" s="17" t="s">
        <v>1524</v>
      </c>
      <c r="J85" s="17" t="n">
        <v>1</v>
      </c>
      <c r="K85" s="15" t="n">
        <v>153.9</v>
      </c>
      <c r="L85" s="22" t="n">
        <v>0.15</v>
      </c>
      <c r="M85" s="15" t="n">
        <v>0</v>
      </c>
      <c r="N85" s="15" t="n">
        <f aca="false">J85*K85</f>
        <v>153.9</v>
      </c>
      <c r="O85" s="15" t="n">
        <f aca="false">N85*L85</f>
        <v>23.085</v>
      </c>
      <c r="P85" s="15" t="n">
        <f aca="false">N85-O85</f>
        <v>130.815</v>
      </c>
      <c r="Q85" s="15" t="n">
        <f aca="false">J85*INDEX(dProdutos!$F$2:$F$47,MATCH(E85,dProdutos!$A$2:$A$47,0))</f>
        <v>90.42</v>
      </c>
      <c r="R85" s="15" t="n">
        <f aca="false">IF(I85="Cancelado",0,P85-Q85)</f>
        <v>40.395</v>
      </c>
      <c r="S85" s="17" t="str">
        <f aca="false">INDEX(dProdutos!$D$2:$D$47,MATCH(E85,dProdutos!$A$2:$A$47,0))</f>
        <v>Beleza</v>
      </c>
    </row>
    <row r="86" customFormat="false" ht="15" hidden="false" customHeight="false" outlineLevel="0" collapsed="false">
      <c r="A86" s="17" t="s">
        <v>1581</v>
      </c>
      <c r="B86" s="17" t="n">
        <v>1</v>
      </c>
      <c r="C86" s="21" t="n">
        <v>45665</v>
      </c>
      <c r="D86" s="17" t="s">
        <v>1241</v>
      </c>
      <c r="E86" s="17" t="s">
        <v>92</v>
      </c>
      <c r="F86" s="17" t="s">
        <v>1493</v>
      </c>
      <c r="G86" s="17" t="s">
        <v>59</v>
      </c>
      <c r="H86" s="17" t="s">
        <v>1527</v>
      </c>
      <c r="I86" s="17" t="s">
        <v>1524</v>
      </c>
      <c r="J86" s="17" t="n">
        <v>1</v>
      </c>
      <c r="K86" s="15" t="n">
        <v>191.9</v>
      </c>
      <c r="L86" s="22" t="n">
        <v>0.05</v>
      </c>
      <c r="M86" s="15" t="n">
        <v>24.75</v>
      </c>
      <c r="N86" s="15" t="n">
        <f aca="false">J86*K86</f>
        <v>191.9</v>
      </c>
      <c r="O86" s="15" t="n">
        <f aca="false">N86*L86</f>
        <v>9.595</v>
      </c>
      <c r="P86" s="15" t="n">
        <f aca="false">N86-O86</f>
        <v>182.305</v>
      </c>
      <c r="Q86" s="15" t="n">
        <f aca="false">J86*INDEX(dProdutos!$F$2:$F$47,MATCH(E86,dProdutos!$A$2:$A$47,0))</f>
        <v>88.59</v>
      </c>
      <c r="R86" s="15" t="n">
        <f aca="false">IF(I86="Cancelado",0,P86-Q86)</f>
        <v>93.715</v>
      </c>
      <c r="S86" s="17" t="str">
        <f aca="false">INDEX(dProdutos!$D$2:$D$47,MATCH(E86,dProdutos!$A$2:$A$47,0))</f>
        <v>Moda Feminina</v>
      </c>
    </row>
    <row r="87" customFormat="false" ht="15" hidden="false" customHeight="false" outlineLevel="0" collapsed="false">
      <c r="A87" s="17" t="s">
        <v>1581</v>
      </c>
      <c r="B87" s="17" t="n">
        <v>2</v>
      </c>
      <c r="C87" s="21" t="n">
        <v>45665</v>
      </c>
      <c r="D87" s="17" t="s">
        <v>1241</v>
      </c>
      <c r="E87" s="17" t="s">
        <v>105</v>
      </c>
      <c r="F87" s="17" t="s">
        <v>1493</v>
      </c>
      <c r="G87" s="17" t="s">
        <v>59</v>
      </c>
      <c r="H87" s="17" t="s">
        <v>1527</v>
      </c>
      <c r="I87" s="17" t="s">
        <v>1524</v>
      </c>
      <c r="J87" s="17" t="n">
        <v>1</v>
      </c>
      <c r="K87" s="15" t="n">
        <v>175.9</v>
      </c>
      <c r="L87" s="22" t="n">
        <v>0.05</v>
      </c>
      <c r="M87" s="15" t="n">
        <v>0</v>
      </c>
      <c r="N87" s="15" t="n">
        <f aca="false">J87*K87</f>
        <v>175.9</v>
      </c>
      <c r="O87" s="15" t="n">
        <f aca="false">N87*L87</f>
        <v>8.795</v>
      </c>
      <c r="P87" s="15" t="n">
        <f aca="false">N87-O87</f>
        <v>167.105</v>
      </c>
      <c r="Q87" s="15" t="n">
        <f aca="false">J87*INDEX(dProdutos!$F$2:$F$47,MATCH(E87,dProdutos!$A$2:$A$47,0))</f>
        <v>96.59</v>
      </c>
      <c r="R87" s="15" t="n">
        <f aca="false">IF(I87="Cancelado",0,P87-Q87)</f>
        <v>70.515</v>
      </c>
      <c r="S87" s="17" t="str">
        <f aca="false">INDEX(dProdutos!$D$2:$D$47,MATCH(E87,dProdutos!$A$2:$A$47,0))</f>
        <v>Moda Masculina</v>
      </c>
    </row>
    <row r="88" customFormat="false" ht="15" hidden="false" customHeight="false" outlineLevel="0" collapsed="false">
      <c r="A88" s="17" t="s">
        <v>1581</v>
      </c>
      <c r="B88" s="17" t="n">
        <v>3</v>
      </c>
      <c r="C88" s="21" t="n">
        <v>45665</v>
      </c>
      <c r="D88" s="17" t="s">
        <v>1241</v>
      </c>
      <c r="E88" s="17" t="s">
        <v>162</v>
      </c>
      <c r="F88" s="17" t="s">
        <v>1493</v>
      </c>
      <c r="G88" s="17" t="s">
        <v>59</v>
      </c>
      <c r="H88" s="17" t="s">
        <v>1527</v>
      </c>
      <c r="I88" s="17" t="s">
        <v>1524</v>
      </c>
      <c r="J88" s="17" t="n">
        <v>1</v>
      </c>
      <c r="K88" s="15" t="n">
        <v>231.9</v>
      </c>
      <c r="L88" s="22" t="n">
        <v>0.2</v>
      </c>
      <c r="M88" s="15" t="n">
        <v>0</v>
      </c>
      <c r="N88" s="15" t="n">
        <f aca="false">J88*K88</f>
        <v>231.9</v>
      </c>
      <c r="O88" s="15" t="n">
        <f aca="false">N88*L88</f>
        <v>46.38</v>
      </c>
      <c r="P88" s="15" t="n">
        <f aca="false">N88-O88</f>
        <v>185.52</v>
      </c>
      <c r="Q88" s="15" t="n">
        <f aca="false">J88*INDEX(dProdutos!$F$2:$F$47,MATCH(E88,dProdutos!$A$2:$A$47,0))</f>
        <v>134.41</v>
      </c>
      <c r="R88" s="15" t="n">
        <f aca="false">IF(I88="Cancelado",0,P88-Q88)</f>
        <v>51.11</v>
      </c>
      <c r="S88" s="17" t="str">
        <f aca="false">INDEX(dProdutos!$D$2:$D$47,MATCH(E88,dProdutos!$A$2:$A$47,0))</f>
        <v>Casa</v>
      </c>
    </row>
    <row r="89" customFormat="false" ht="15" hidden="false" customHeight="false" outlineLevel="0" collapsed="false">
      <c r="A89" s="17" t="s">
        <v>1582</v>
      </c>
      <c r="B89" s="17" t="n">
        <v>1</v>
      </c>
      <c r="C89" s="21" t="n">
        <v>45665</v>
      </c>
      <c r="D89" s="17" t="s">
        <v>743</v>
      </c>
      <c r="E89" s="17" t="s">
        <v>150</v>
      </c>
      <c r="F89" s="17" t="s">
        <v>1503</v>
      </c>
      <c r="G89" s="17" t="s">
        <v>60</v>
      </c>
      <c r="H89" s="17" t="s">
        <v>1537</v>
      </c>
      <c r="I89" s="17" t="s">
        <v>1524</v>
      </c>
      <c r="J89" s="17" t="n">
        <v>1</v>
      </c>
      <c r="K89" s="15" t="n">
        <v>71.9</v>
      </c>
      <c r="L89" s="22" t="n">
        <v>0</v>
      </c>
      <c r="M89" s="15" t="n">
        <v>22.87</v>
      </c>
      <c r="N89" s="15" t="n">
        <f aca="false">J89*K89</f>
        <v>71.9</v>
      </c>
      <c r="O89" s="15" t="n">
        <f aca="false">N89*L89</f>
        <v>0</v>
      </c>
      <c r="P89" s="15" t="n">
        <f aca="false">N89-O89</f>
        <v>71.9</v>
      </c>
      <c r="Q89" s="15" t="n">
        <f aca="false">J89*INDEX(dProdutos!$F$2:$F$47,MATCH(E89,dProdutos!$A$2:$A$47,0))</f>
        <v>27.38</v>
      </c>
      <c r="R89" s="15" t="n">
        <f aca="false">IF(I89="Cancelado",0,P89-Q89)</f>
        <v>44.52</v>
      </c>
      <c r="S89" s="17" t="str">
        <f aca="false">INDEX(dProdutos!$D$2:$D$47,MATCH(E89,dProdutos!$A$2:$A$47,0))</f>
        <v>Acessórios</v>
      </c>
    </row>
    <row r="90" customFormat="false" ht="15" hidden="false" customHeight="false" outlineLevel="0" collapsed="false">
      <c r="A90" s="17" t="s">
        <v>1583</v>
      </c>
      <c r="B90" s="17" t="n">
        <v>1</v>
      </c>
      <c r="C90" s="21" t="n">
        <v>45666</v>
      </c>
      <c r="D90" s="17" t="s">
        <v>979</v>
      </c>
      <c r="E90" s="17" t="s">
        <v>171</v>
      </c>
      <c r="F90" s="17" t="s">
        <v>1487</v>
      </c>
      <c r="G90" s="17" t="s">
        <v>64</v>
      </c>
      <c r="H90" s="17" t="s">
        <v>1523</v>
      </c>
      <c r="I90" s="17" t="s">
        <v>1524</v>
      </c>
      <c r="J90" s="17" t="n">
        <v>1</v>
      </c>
      <c r="K90" s="15" t="n">
        <v>246.9</v>
      </c>
      <c r="L90" s="22" t="n">
        <v>0.1</v>
      </c>
      <c r="M90" s="15" t="n">
        <v>12.05</v>
      </c>
      <c r="N90" s="15" t="n">
        <f aca="false">J90*K90</f>
        <v>246.9</v>
      </c>
      <c r="O90" s="15" t="n">
        <f aca="false">N90*L90</f>
        <v>24.69</v>
      </c>
      <c r="P90" s="15" t="n">
        <f aca="false">N90-O90</f>
        <v>222.21</v>
      </c>
      <c r="Q90" s="15" t="n">
        <f aca="false">J90*INDEX(dProdutos!$F$2:$F$47,MATCH(E90,dProdutos!$A$2:$A$47,0))</f>
        <v>103.61</v>
      </c>
      <c r="R90" s="15" t="n">
        <f aca="false">IF(I90="Cancelado",0,P90-Q90)</f>
        <v>118.6</v>
      </c>
      <c r="S90" s="17" t="str">
        <f aca="false">INDEX(dProdutos!$D$2:$D$47,MATCH(E90,dProdutos!$A$2:$A$47,0))</f>
        <v>Casa</v>
      </c>
    </row>
    <row r="91" customFormat="false" ht="15" hidden="false" customHeight="false" outlineLevel="0" collapsed="false">
      <c r="A91" s="17" t="s">
        <v>1583</v>
      </c>
      <c r="B91" s="17" t="n">
        <v>2</v>
      </c>
      <c r="C91" s="21" t="n">
        <v>45666</v>
      </c>
      <c r="D91" s="17" t="s">
        <v>979</v>
      </c>
      <c r="E91" s="17" t="s">
        <v>120</v>
      </c>
      <c r="F91" s="17" t="s">
        <v>1487</v>
      </c>
      <c r="G91" s="17" t="s">
        <v>64</v>
      </c>
      <c r="H91" s="17" t="s">
        <v>1523</v>
      </c>
      <c r="I91" s="17" t="s">
        <v>1524</v>
      </c>
      <c r="J91" s="17" t="n">
        <v>1</v>
      </c>
      <c r="K91" s="15" t="n">
        <v>96.9</v>
      </c>
      <c r="L91" s="22" t="n">
        <v>0</v>
      </c>
      <c r="M91" s="15" t="n">
        <v>0</v>
      </c>
      <c r="N91" s="15" t="n">
        <f aca="false">J91*K91</f>
        <v>96.9</v>
      </c>
      <c r="O91" s="15" t="n">
        <f aca="false">N91*L91</f>
        <v>0</v>
      </c>
      <c r="P91" s="15" t="n">
        <f aca="false">N91-O91</f>
        <v>96.9</v>
      </c>
      <c r="Q91" s="15" t="n">
        <f aca="false">J91*INDEX(dProdutos!$F$2:$F$47,MATCH(E91,dProdutos!$A$2:$A$47,0))</f>
        <v>44.36</v>
      </c>
      <c r="R91" s="15" t="n">
        <f aca="false">IF(I91="Cancelado",0,P91-Q91)</f>
        <v>52.54</v>
      </c>
      <c r="S91" s="17" t="str">
        <f aca="false">INDEX(dProdutos!$D$2:$D$47,MATCH(E91,dProdutos!$A$2:$A$47,0))</f>
        <v>Moda Masculina</v>
      </c>
    </row>
    <row r="92" customFormat="false" ht="15" hidden="false" customHeight="false" outlineLevel="0" collapsed="false">
      <c r="A92" s="17" t="s">
        <v>1584</v>
      </c>
      <c r="B92" s="17" t="n">
        <v>1</v>
      </c>
      <c r="C92" s="21" t="n">
        <v>45666</v>
      </c>
      <c r="D92" s="17" t="s">
        <v>405</v>
      </c>
      <c r="E92" s="17" t="s">
        <v>156</v>
      </c>
      <c r="F92" s="17" t="s">
        <v>1493</v>
      </c>
      <c r="G92" s="17" t="s">
        <v>62</v>
      </c>
      <c r="H92" s="17" t="s">
        <v>1537</v>
      </c>
      <c r="I92" s="17" t="s">
        <v>1524</v>
      </c>
      <c r="J92" s="17" t="n">
        <v>1</v>
      </c>
      <c r="K92" s="15" t="n">
        <v>192.9</v>
      </c>
      <c r="L92" s="22" t="n">
        <v>0.2</v>
      </c>
      <c r="M92" s="15" t="n">
        <v>12.78</v>
      </c>
      <c r="N92" s="15" t="n">
        <f aca="false">J92*K92</f>
        <v>192.9</v>
      </c>
      <c r="O92" s="15" t="n">
        <f aca="false">N92*L92</f>
        <v>38.58</v>
      </c>
      <c r="P92" s="15" t="n">
        <f aca="false">N92-O92</f>
        <v>154.32</v>
      </c>
      <c r="Q92" s="15" t="n">
        <f aca="false">J92*INDEX(dProdutos!$F$2:$F$47,MATCH(E92,dProdutos!$A$2:$A$47,0))</f>
        <v>80.38</v>
      </c>
      <c r="R92" s="15" t="n">
        <f aca="false">IF(I92="Cancelado",0,P92-Q92)</f>
        <v>73.94</v>
      </c>
      <c r="S92" s="17" t="str">
        <f aca="false">INDEX(dProdutos!$D$2:$D$47,MATCH(E92,dProdutos!$A$2:$A$47,0))</f>
        <v>Acessórios</v>
      </c>
    </row>
    <row r="93" customFormat="false" ht="15" hidden="false" customHeight="false" outlineLevel="0" collapsed="false">
      <c r="A93" s="17" t="s">
        <v>1584</v>
      </c>
      <c r="B93" s="17" t="n">
        <v>2</v>
      </c>
      <c r="C93" s="21" t="n">
        <v>45666</v>
      </c>
      <c r="D93" s="17" t="s">
        <v>405</v>
      </c>
      <c r="E93" s="17" t="s">
        <v>165</v>
      </c>
      <c r="F93" s="17" t="s">
        <v>1493</v>
      </c>
      <c r="G93" s="17" t="s">
        <v>62</v>
      </c>
      <c r="H93" s="17" t="s">
        <v>1537</v>
      </c>
      <c r="I93" s="17" t="s">
        <v>1524</v>
      </c>
      <c r="J93" s="17" t="n">
        <v>1</v>
      </c>
      <c r="K93" s="15" t="n">
        <v>231.9</v>
      </c>
      <c r="L93" s="22" t="n">
        <v>0</v>
      </c>
      <c r="M93" s="15" t="n">
        <v>0</v>
      </c>
      <c r="N93" s="15" t="n">
        <f aca="false">J93*K93</f>
        <v>231.9</v>
      </c>
      <c r="O93" s="15" t="n">
        <f aca="false">N93*L93</f>
        <v>0</v>
      </c>
      <c r="P93" s="15" t="n">
        <f aca="false">N93-O93</f>
        <v>231.9</v>
      </c>
      <c r="Q93" s="15" t="n">
        <f aca="false">J93*INDEX(dProdutos!$F$2:$F$47,MATCH(E93,dProdutos!$A$2:$A$47,0))</f>
        <v>140.83</v>
      </c>
      <c r="R93" s="15" t="n">
        <f aca="false">IF(I93="Cancelado",0,P93-Q93)</f>
        <v>91.07</v>
      </c>
      <c r="S93" s="17" t="str">
        <f aca="false">INDEX(dProdutos!$D$2:$D$47,MATCH(E93,dProdutos!$A$2:$A$47,0))</f>
        <v>Casa</v>
      </c>
    </row>
    <row r="94" customFormat="false" ht="15" hidden="false" customHeight="false" outlineLevel="0" collapsed="false">
      <c r="A94" s="17" t="s">
        <v>1585</v>
      </c>
      <c r="B94" s="17" t="n">
        <v>1</v>
      </c>
      <c r="C94" s="21" t="n">
        <v>45666</v>
      </c>
      <c r="D94" s="17" t="s">
        <v>496</v>
      </c>
      <c r="E94" s="17" t="s">
        <v>129</v>
      </c>
      <c r="F94" s="17" t="s">
        <v>1490</v>
      </c>
      <c r="G94" s="17" t="s">
        <v>60</v>
      </c>
      <c r="H94" s="17" t="s">
        <v>1523</v>
      </c>
      <c r="I94" s="17" t="s">
        <v>1524</v>
      </c>
      <c r="J94" s="17" t="n">
        <v>2</v>
      </c>
      <c r="K94" s="15" t="n">
        <v>105.9</v>
      </c>
      <c r="L94" s="22" t="n">
        <v>0</v>
      </c>
      <c r="M94" s="15" t="n">
        <v>14.56</v>
      </c>
      <c r="N94" s="15" t="n">
        <f aca="false">J94*K94</f>
        <v>211.8</v>
      </c>
      <c r="O94" s="15" t="n">
        <f aca="false">N94*L94</f>
        <v>0</v>
      </c>
      <c r="P94" s="15" t="n">
        <f aca="false">N94-O94</f>
        <v>211.8</v>
      </c>
      <c r="Q94" s="15" t="n">
        <f aca="false">J94*INDEX(dProdutos!$F$2:$F$47,MATCH(E94,dProdutos!$A$2:$A$47,0))</f>
        <v>87.58</v>
      </c>
      <c r="R94" s="15" t="n">
        <f aca="false">IF(I94="Cancelado",0,P94-Q94)</f>
        <v>124.22</v>
      </c>
      <c r="S94" s="17" t="str">
        <f aca="false">INDEX(dProdutos!$D$2:$D$47,MATCH(E94,dProdutos!$A$2:$A$47,0))</f>
        <v>Calçados</v>
      </c>
    </row>
    <row r="95" customFormat="false" ht="15" hidden="false" customHeight="false" outlineLevel="0" collapsed="false">
      <c r="A95" s="17" t="s">
        <v>1585</v>
      </c>
      <c r="B95" s="17" t="n">
        <v>2</v>
      </c>
      <c r="C95" s="21" t="n">
        <v>45666</v>
      </c>
      <c r="D95" s="17" t="s">
        <v>496</v>
      </c>
      <c r="E95" s="17" t="s">
        <v>171</v>
      </c>
      <c r="F95" s="17" t="s">
        <v>1490</v>
      </c>
      <c r="G95" s="17" t="s">
        <v>60</v>
      </c>
      <c r="H95" s="17" t="s">
        <v>1523</v>
      </c>
      <c r="I95" s="17" t="s">
        <v>1524</v>
      </c>
      <c r="J95" s="17" t="n">
        <v>1</v>
      </c>
      <c r="K95" s="15" t="n">
        <v>246.9</v>
      </c>
      <c r="L95" s="22" t="n">
        <v>0</v>
      </c>
      <c r="M95" s="15" t="n">
        <v>0</v>
      </c>
      <c r="N95" s="15" t="n">
        <f aca="false">J95*K95</f>
        <v>246.9</v>
      </c>
      <c r="O95" s="15" t="n">
        <f aca="false">N95*L95</f>
        <v>0</v>
      </c>
      <c r="P95" s="15" t="n">
        <f aca="false">N95-O95</f>
        <v>246.9</v>
      </c>
      <c r="Q95" s="15" t="n">
        <f aca="false">J95*INDEX(dProdutos!$F$2:$F$47,MATCH(E95,dProdutos!$A$2:$A$47,0))</f>
        <v>103.61</v>
      </c>
      <c r="R95" s="15" t="n">
        <f aca="false">IF(I95="Cancelado",0,P95-Q95)</f>
        <v>143.29</v>
      </c>
      <c r="S95" s="17" t="str">
        <f aca="false">INDEX(dProdutos!$D$2:$D$47,MATCH(E95,dProdutos!$A$2:$A$47,0))</f>
        <v>Casa</v>
      </c>
    </row>
    <row r="96" customFormat="false" ht="15" hidden="false" customHeight="false" outlineLevel="0" collapsed="false">
      <c r="A96" s="17" t="s">
        <v>1586</v>
      </c>
      <c r="B96" s="17" t="n">
        <v>1</v>
      </c>
      <c r="C96" s="21" t="n">
        <v>45666</v>
      </c>
      <c r="D96" s="17" t="s">
        <v>576</v>
      </c>
      <c r="E96" s="17" t="s">
        <v>102</v>
      </c>
      <c r="F96" s="17" t="s">
        <v>1490</v>
      </c>
      <c r="G96" s="17" t="s">
        <v>62</v>
      </c>
      <c r="H96" s="17" t="s">
        <v>1523</v>
      </c>
      <c r="I96" s="17" t="s">
        <v>1524</v>
      </c>
      <c r="J96" s="17" t="n">
        <v>1</v>
      </c>
      <c r="K96" s="15" t="n">
        <v>65.9</v>
      </c>
      <c r="L96" s="22" t="n">
        <v>0.15</v>
      </c>
      <c r="M96" s="15" t="n">
        <v>0</v>
      </c>
      <c r="N96" s="15" t="n">
        <f aca="false">J96*K96</f>
        <v>65.9</v>
      </c>
      <c r="O96" s="15" t="n">
        <f aca="false">N96*L96</f>
        <v>9.885</v>
      </c>
      <c r="P96" s="15" t="n">
        <f aca="false">N96-O96</f>
        <v>56.015</v>
      </c>
      <c r="Q96" s="15" t="n">
        <f aca="false">J96*INDEX(dProdutos!$F$2:$F$47,MATCH(E96,dProdutos!$A$2:$A$47,0))</f>
        <v>29.68</v>
      </c>
      <c r="R96" s="15" t="n">
        <f aca="false">IF(I96="Cancelado",0,P96-Q96)</f>
        <v>26.335</v>
      </c>
      <c r="S96" s="17" t="str">
        <f aca="false">INDEX(dProdutos!$D$2:$D$47,MATCH(E96,dProdutos!$A$2:$A$47,0))</f>
        <v>Moda Masculina</v>
      </c>
    </row>
    <row r="97" customFormat="false" ht="15" hidden="false" customHeight="false" outlineLevel="0" collapsed="false">
      <c r="A97" s="17" t="s">
        <v>1586</v>
      </c>
      <c r="B97" s="17" t="n">
        <v>2</v>
      </c>
      <c r="C97" s="21" t="n">
        <v>45666</v>
      </c>
      <c r="D97" s="17" t="s">
        <v>576</v>
      </c>
      <c r="E97" s="17" t="s">
        <v>117</v>
      </c>
      <c r="F97" s="17" t="s">
        <v>1490</v>
      </c>
      <c r="G97" s="17" t="s">
        <v>62</v>
      </c>
      <c r="H97" s="17" t="s">
        <v>1523</v>
      </c>
      <c r="I97" s="17" t="s">
        <v>1524</v>
      </c>
      <c r="J97" s="17" t="n">
        <v>1</v>
      </c>
      <c r="K97" s="15" t="n">
        <v>166.9</v>
      </c>
      <c r="L97" s="22" t="n">
        <v>0.05</v>
      </c>
      <c r="M97" s="15" t="n">
        <v>0</v>
      </c>
      <c r="N97" s="15" t="n">
        <f aca="false">J97*K97</f>
        <v>166.9</v>
      </c>
      <c r="O97" s="15" t="n">
        <f aca="false">N97*L97</f>
        <v>8.345</v>
      </c>
      <c r="P97" s="15" t="n">
        <f aca="false">N97-O97</f>
        <v>158.555</v>
      </c>
      <c r="Q97" s="15" t="n">
        <f aca="false">J97*INDEX(dProdutos!$F$2:$F$47,MATCH(E97,dProdutos!$A$2:$A$47,0))</f>
        <v>73.23</v>
      </c>
      <c r="R97" s="15" t="n">
        <f aca="false">IF(I97="Cancelado",0,P97-Q97)</f>
        <v>85.325</v>
      </c>
      <c r="S97" s="17" t="str">
        <f aca="false">INDEX(dProdutos!$D$2:$D$47,MATCH(E97,dProdutos!$A$2:$A$47,0))</f>
        <v>Moda Masculina</v>
      </c>
    </row>
    <row r="98" customFormat="false" ht="15" hidden="false" customHeight="false" outlineLevel="0" collapsed="false">
      <c r="A98" s="17" t="s">
        <v>1586</v>
      </c>
      <c r="B98" s="17" t="n">
        <v>3</v>
      </c>
      <c r="C98" s="21" t="n">
        <v>45666</v>
      </c>
      <c r="D98" s="17" t="s">
        <v>576</v>
      </c>
      <c r="E98" s="17" t="s">
        <v>135</v>
      </c>
      <c r="F98" s="17" t="s">
        <v>1490</v>
      </c>
      <c r="G98" s="17" t="s">
        <v>62</v>
      </c>
      <c r="H98" s="17" t="s">
        <v>1523</v>
      </c>
      <c r="I98" s="17" t="s">
        <v>1524</v>
      </c>
      <c r="J98" s="17" t="n">
        <v>1</v>
      </c>
      <c r="K98" s="15" t="n">
        <v>200.9</v>
      </c>
      <c r="L98" s="22" t="n">
        <v>0.05</v>
      </c>
      <c r="M98" s="15" t="n">
        <v>0</v>
      </c>
      <c r="N98" s="15" t="n">
        <f aca="false">J98*K98</f>
        <v>200.9</v>
      </c>
      <c r="O98" s="15" t="n">
        <f aca="false">N98*L98</f>
        <v>10.045</v>
      </c>
      <c r="P98" s="15" t="n">
        <f aca="false">N98-O98</f>
        <v>190.855</v>
      </c>
      <c r="Q98" s="15" t="n">
        <f aca="false">J98*INDEX(dProdutos!$F$2:$F$47,MATCH(E98,dProdutos!$A$2:$A$47,0))</f>
        <v>80.73</v>
      </c>
      <c r="R98" s="15" t="n">
        <f aca="false">IF(I98="Cancelado",0,P98-Q98)</f>
        <v>110.125</v>
      </c>
      <c r="S98" s="17" t="str">
        <f aca="false">INDEX(dProdutos!$D$2:$D$47,MATCH(E98,dProdutos!$A$2:$A$47,0))</f>
        <v>Calçados</v>
      </c>
    </row>
    <row r="99" customFormat="false" ht="15" hidden="false" customHeight="false" outlineLevel="0" collapsed="false">
      <c r="A99" s="17" t="s">
        <v>1587</v>
      </c>
      <c r="B99" s="17" t="n">
        <v>1</v>
      </c>
      <c r="C99" s="21" t="n">
        <v>45666</v>
      </c>
      <c r="D99" s="17" t="s">
        <v>1096</v>
      </c>
      <c r="E99" s="17" t="s">
        <v>153</v>
      </c>
      <c r="F99" s="17" t="s">
        <v>1487</v>
      </c>
      <c r="G99" s="17" t="s">
        <v>60</v>
      </c>
      <c r="H99" s="17" t="s">
        <v>1523</v>
      </c>
      <c r="I99" s="17" t="s">
        <v>1524</v>
      </c>
      <c r="J99" s="17" t="n">
        <v>1</v>
      </c>
      <c r="K99" s="15" t="n">
        <v>165.9</v>
      </c>
      <c r="L99" s="22" t="n">
        <v>0</v>
      </c>
      <c r="M99" s="15" t="n">
        <v>29.92</v>
      </c>
      <c r="N99" s="15" t="n">
        <f aca="false">J99*K99</f>
        <v>165.9</v>
      </c>
      <c r="O99" s="15" t="n">
        <f aca="false">N99*L99</f>
        <v>0</v>
      </c>
      <c r="P99" s="15" t="n">
        <f aca="false">N99-O99</f>
        <v>165.9</v>
      </c>
      <c r="Q99" s="15" t="n">
        <f aca="false">J99*INDEX(dProdutos!$F$2:$F$47,MATCH(E99,dProdutos!$A$2:$A$47,0))</f>
        <v>67.28</v>
      </c>
      <c r="R99" s="15" t="n">
        <f aca="false">IF(I99="Cancelado",0,P99-Q99)</f>
        <v>98.62</v>
      </c>
      <c r="S99" s="17" t="str">
        <f aca="false">INDEX(dProdutos!$D$2:$D$47,MATCH(E99,dProdutos!$A$2:$A$47,0))</f>
        <v>Acessórios</v>
      </c>
    </row>
    <row r="100" customFormat="false" ht="15" hidden="false" customHeight="false" outlineLevel="0" collapsed="false">
      <c r="A100" s="17" t="s">
        <v>1587</v>
      </c>
      <c r="B100" s="17" t="n">
        <v>2</v>
      </c>
      <c r="C100" s="21" t="n">
        <v>45666</v>
      </c>
      <c r="D100" s="17" t="s">
        <v>1096</v>
      </c>
      <c r="E100" s="17" t="s">
        <v>165</v>
      </c>
      <c r="F100" s="17" t="s">
        <v>1487</v>
      </c>
      <c r="G100" s="17" t="s">
        <v>60</v>
      </c>
      <c r="H100" s="17" t="s">
        <v>1523</v>
      </c>
      <c r="I100" s="17" t="s">
        <v>1524</v>
      </c>
      <c r="J100" s="17" t="n">
        <v>1</v>
      </c>
      <c r="K100" s="15" t="n">
        <v>231.9</v>
      </c>
      <c r="L100" s="22" t="n">
        <v>0</v>
      </c>
      <c r="M100" s="15" t="n">
        <v>0</v>
      </c>
      <c r="N100" s="15" t="n">
        <f aca="false">J100*K100</f>
        <v>231.9</v>
      </c>
      <c r="O100" s="15" t="n">
        <f aca="false">N100*L100</f>
        <v>0</v>
      </c>
      <c r="P100" s="15" t="n">
        <f aca="false">N100-O100</f>
        <v>231.9</v>
      </c>
      <c r="Q100" s="15" t="n">
        <f aca="false">J100*INDEX(dProdutos!$F$2:$F$47,MATCH(E100,dProdutos!$A$2:$A$47,0))</f>
        <v>140.83</v>
      </c>
      <c r="R100" s="15" t="n">
        <f aca="false">IF(I100="Cancelado",0,P100-Q100)</f>
        <v>91.07</v>
      </c>
      <c r="S100" s="17" t="str">
        <f aca="false">INDEX(dProdutos!$D$2:$D$47,MATCH(E100,dProdutos!$A$2:$A$47,0))</f>
        <v>Casa</v>
      </c>
    </row>
    <row r="101" customFormat="false" ht="15" hidden="false" customHeight="false" outlineLevel="0" collapsed="false">
      <c r="A101" s="17" t="s">
        <v>1587</v>
      </c>
      <c r="B101" s="17" t="n">
        <v>3</v>
      </c>
      <c r="C101" s="21" t="n">
        <v>45666</v>
      </c>
      <c r="D101" s="17" t="s">
        <v>1096</v>
      </c>
      <c r="E101" s="17" t="s">
        <v>114</v>
      </c>
      <c r="F101" s="17" t="s">
        <v>1487</v>
      </c>
      <c r="G101" s="17" t="s">
        <v>60</v>
      </c>
      <c r="H101" s="17" t="s">
        <v>1523</v>
      </c>
      <c r="I101" s="17" t="s">
        <v>1524</v>
      </c>
      <c r="J101" s="17" t="n">
        <v>1</v>
      </c>
      <c r="K101" s="15" t="n">
        <v>202.9</v>
      </c>
      <c r="L101" s="22" t="n">
        <v>0.05</v>
      </c>
      <c r="M101" s="15" t="n">
        <v>0</v>
      </c>
      <c r="N101" s="15" t="n">
        <f aca="false">J101*K101</f>
        <v>202.9</v>
      </c>
      <c r="O101" s="15" t="n">
        <f aca="false">N101*L101</f>
        <v>10.145</v>
      </c>
      <c r="P101" s="15" t="n">
        <f aca="false">N101-O101</f>
        <v>192.755</v>
      </c>
      <c r="Q101" s="15" t="n">
        <f aca="false">J101*INDEX(dProdutos!$F$2:$F$47,MATCH(E101,dProdutos!$A$2:$A$47,0))</f>
        <v>110.39</v>
      </c>
      <c r="R101" s="15" t="n">
        <f aca="false">IF(I101="Cancelado",0,P101-Q101)</f>
        <v>82.365</v>
      </c>
      <c r="S101" s="17" t="str">
        <f aca="false">INDEX(dProdutos!$D$2:$D$47,MATCH(E101,dProdutos!$A$2:$A$47,0))</f>
        <v>Moda Masculina</v>
      </c>
    </row>
    <row r="102" customFormat="false" ht="15" hidden="false" customHeight="false" outlineLevel="0" collapsed="false">
      <c r="A102" s="17" t="s">
        <v>1588</v>
      </c>
      <c r="B102" s="17" t="n">
        <v>1</v>
      </c>
      <c r="C102" s="21" t="n">
        <v>45666</v>
      </c>
      <c r="D102" s="17" t="s">
        <v>1079</v>
      </c>
      <c r="E102" s="17" t="s">
        <v>141</v>
      </c>
      <c r="F102" s="17" t="s">
        <v>1493</v>
      </c>
      <c r="G102" s="17" t="s">
        <v>59</v>
      </c>
      <c r="H102" s="17" t="s">
        <v>1523</v>
      </c>
      <c r="I102" s="17" t="s">
        <v>1524</v>
      </c>
      <c r="J102" s="17" t="n">
        <v>1</v>
      </c>
      <c r="K102" s="15" t="n">
        <v>131.9</v>
      </c>
      <c r="L102" s="22" t="n">
        <v>0</v>
      </c>
      <c r="M102" s="15" t="n">
        <v>34.9</v>
      </c>
      <c r="N102" s="15" t="n">
        <f aca="false">J102*K102</f>
        <v>131.9</v>
      </c>
      <c r="O102" s="15" t="n">
        <f aca="false">N102*L102</f>
        <v>0</v>
      </c>
      <c r="P102" s="15" t="n">
        <f aca="false">N102-O102</f>
        <v>131.9</v>
      </c>
      <c r="Q102" s="15" t="n">
        <f aca="false">J102*INDEX(dProdutos!$F$2:$F$47,MATCH(E102,dProdutos!$A$2:$A$47,0))</f>
        <v>81.66</v>
      </c>
      <c r="R102" s="15" t="n">
        <f aca="false">IF(I102="Cancelado",0,P102-Q102)</f>
        <v>50.24</v>
      </c>
      <c r="S102" s="17" t="str">
        <f aca="false">INDEX(dProdutos!$D$2:$D$47,MATCH(E102,dProdutos!$A$2:$A$47,0))</f>
        <v>Acessórios</v>
      </c>
    </row>
    <row r="103" customFormat="false" ht="15" hidden="false" customHeight="false" outlineLevel="0" collapsed="false">
      <c r="A103" s="17" t="s">
        <v>1589</v>
      </c>
      <c r="B103" s="17" t="n">
        <v>1</v>
      </c>
      <c r="C103" s="21" t="n">
        <v>45667</v>
      </c>
      <c r="D103" s="17" t="s">
        <v>910</v>
      </c>
      <c r="E103" s="17" t="s">
        <v>150</v>
      </c>
      <c r="F103" s="17" t="s">
        <v>1497</v>
      </c>
      <c r="G103" s="17" t="s">
        <v>63</v>
      </c>
      <c r="H103" s="17" t="s">
        <v>1527</v>
      </c>
      <c r="I103" s="17" t="s">
        <v>1524</v>
      </c>
      <c r="J103" s="17" t="n">
        <v>1</v>
      </c>
      <c r="K103" s="15" t="n">
        <v>71.9</v>
      </c>
      <c r="L103" s="22" t="n">
        <v>0</v>
      </c>
      <c r="M103" s="15" t="n">
        <v>0</v>
      </c>
      <c r="N103" s="15" t="n">
        <f aca="false">J103*K103</f>
        <v>71.9</v>
      </c>
      <c r="O103" s="15" t="n">
        <f aca="false">N103*L103</f>
        <v>0</v>
      </c>
      <c r="P103" s="15" t="n">
        <f aca="false">N103-O103</f>
        <v>71.9</v>
      </c>
      <c r="Q103" s="15" t="n">
        <f aca="false">J103*INDEX(dProdutos!$F$2:$F$47,MATCH(E103,dProdutos!$A$2:$A$47,0))</f>
        <v>27.38</v>
      </c>
      <c r="R103" s="15" t="n">
        <f aca="false">IF(I103="Cancelado",0,P103-Q103)</f>
        <v>44.52</v>
      </c>
      <c r="S103" s="17" t="str">
        <f aca="false">INDEX(dProdutos!$D$2:$D$47,MATCH(E103,dProdutos!$A$2:$A$47,0))</f>
        <v>Acessórios</v>
      </c>
    </row>
    <row r="104" customFormat="false" ht="15" hidden="false" customHeight="false" outlineLevel="0" collapsed="false">
      <c r="A104" s="17" t="s">
        <v>1590</v>
      </c>
      <c r="B104" s="17" t="n">
        <v>1</v>
      </c>
      <c r="C104" s="21" t="n">
        <v>45667</v>
      </c>
      <c r="D104" s="17" t="s">
        <v>965</v>
      </c>
      <c r="E104" s="17" t="s">
        <v>114</v>
      </c>
      <c r="F104" s="17" t="s">
        <v>1493</v>
      </c>
      <c r="G104" s="17" t="s">
        <v>63</v>
      </c>
      <c r="H104" s="17" t="s">
        <v>1523</v>
      </c>
      <c r="I104" s="17" t="s">
        <v>1524</v>
      </c>
      <c r="J104" s="17" t="n">
        <v>1</v>
      </c>
      <c r="K104" s="15" t="n">
        <v>202.9</v>
      </c>
      <c r="L104" s="22" t="n">
        <v>0</v>
      </c>
      <c r="M104" s="15" t="n">
        <v>0</v>
      </c>
      <c r="N104" s="15" t="n">
        <f aca="false">J104*K104</f>
        <v>202.9</v>
      </c>
      <c r="O104" s="15" t="n">
        <f aca="false">N104*L104</f>
        <v>0</v>
      </c>
      <c r="P104" s="15" t="n">
        <f aca="false">N104-O104</f>
        <v>202.9</v>
      </c>
      <c r="Q104" s="15" t="n">
        <f aca="false">J104*INDEX(dProdutos!$F$2:$F$47,MATCH(E104,dProdutos!$A$2:$A$47,0))</f>
        <v>110.39</v>
      </c>
      <c r="R104" s="15" t="n">
        <f aca="false">IF(I104="Cancelado",0,P104-Q104)</f>
        <v>92.51</v>
      </c>
      <c r="S104" s="17" t="str">
        <f aca="false">INDEX(dProdutos!$D$2:$D$47,MATCH(E104,dProdutos!$A$2:$A$47,0))</f>
        <v>Moda Masculina</v>
      </c>
    </row>
    <row r="105" customFormat="false" ht="15" hidden="false" customHeight="false" outlineLevel="0" collapsed="false">
      <c r="A105" s="17" t="s">
        <v>1590</v>
      </c>
      <c r="B105" s="17" t="n">
        <v>2</v>
      </c>
      <c r="C105" s="21" t="n">
        <v>45667</v>
      </c>
      <c r="D105" s="17" t="s">
        <v>965</v>
      </c>
      <c r="E105" s="17" t="s">
        <v>111</v>
      </c>
      <c r="F105" s="17" t="s">
        <v>1493</v>
      </c>
      <c r="G105" s="17" t="s">
        <v>63</v>
      </c>
      <c r="H105" s="17" t="s">
        <v>1523</v>
      </c>
      <c r="I105" s="17" t="s">
        <v>1524</v>
      </c>
      <c r="J105" s="17" t="n">
        <v>1</v>
      </c>
      <c r="K105" s="15" t="n">
        <v>188.9</v>
      </c>
      <c r="L105" s="22" t="n">
        <v>0.1</v>
      </c>
      <c r="M105" s="15" t="n">
        <v>0</v>
      </c>
      <c r="N105" s="15" t="n">
        <f aca="false">J105*K105</f>
        <v>188.9</v>
      </c>
      <c r="O105" s="15" t="n">
        <f aca="false">N105*L105</f>
        <v>18.89</v>
      </c>
      <c r="P105" s="15" t="n">
        <f aca="false">N105-O105</f>
        <v>170.01</v>
      </c>
      <c r="Q105" s="15" t="n">
        <f aca="false">J105*INDEX(dProdutos!$F$2:$F$47,MATCH(E105,dProdutos!$A$2:$A$47,0))</f>
        <v>88.32</v>
      </c>
      <c r="R105" s="15" t="n">
        <f aca="false">IF(I105="Cancelado",0,P105-Q105)</f>
        <v>81.69</v>
      </c>
      <c r="S105" s="17" t="str">
        <f aca="false">INDEX(dProdutos!$D$2:$D$47,MATCH(E105,dProdutos!$A$2:$A$47,0))</f>
        <v>Moda Masculina</v>
      </c>
    </row>
    <row r="106" customFormat="false" ht="15" hidden="false" customHeight="false" outlineLevel="0" collapsed="false">
      <c r="A106" s="17" t="s">
        <v>1591</v>
      </c>
      <c r="B106" s="17" t="n">
        <v>1</v>
      </c>
      <c r="C106" s="21" t="n">
        <v>45667</v>
      </c>
      <c r="D106" s="17" t="s">
        <v>1339</v>
      </c>
      <c r="E106" s="17" t="s">
        <v>174</v>
      </c>
      <c r="F106" s="17" t="s">
        <v>1495</v>
      </c>
      <c r="G106" s="17" t="s">
        <v>61</v>
      </c>
      <c r="H106" s="17" t="s">
        <v>1523</v>
      </c>
      <c r="I106" s="17" t="s">
        <v>1524</v>
      </c>
      <c r="J106" s="17" t="n">
        <v>1</v>
      </c>
      <c r="K106" s="15" t="n">
        <v>250.9</v>
      </c>
      <c r="L106" s="22" t="n">
        <v>0</v>
      </c>
      <c r="M106" s="15" t="n">
        <v>34.67</v>
      </c>
      <c r="N106" s="15" t="n">
        <f aca="false">J106*K106</f>
        <v>250.9</v>
      </c>
      <c r="O106" s="15" t="n">
        <f aca="false">N106*L106</f>
        <v>0</v>
      </c>
      <c r="P106" s="15" t="n">
        <f aca="false">N106-O106</f>
        <v>250.9</v>
      </c>
      <c r="Q106" s="15" t="n">
        <f aca="false">J106*INDEX(dProdutos!$F$2:$F$47,MATCH(E106,dProdutos!$A$2:$A$47,0))</f>
        <v>151.28</v>
      </c>
      <c r="R106" s="15" t="n">
        <f aca="false">IF(I106="Cancelado",0,P106-Q106)</f>
        <v>99.62</v>
      </c>
      <c r="S106" s="17" t="str">
        <f aca="false">INDEX(dProdutos!$D$2:$D$47,MATCH(E106,dProdutos!$A$2:$A$47,0))</f>
        <v>Casa</v>
      </c>
    </row>
    <row r="107" customFormat="false" ht="15" hidden="false" customHeight="false" outlineLevel="0" collapsed="false">
      <c r="A107" s="17" t="s">
        <v>1592</v>
      </c>
      <c r="B107" s="17" t="n">
        <v>1</v>
      </c>
      <c r="C107" s="21" t="n">
        <v>45668</v>
      </c>
      <c r="D107" s="17" t="s">
        <v>1295</v>
      </c>
      <c r="E107" s="17" t="s">
        <v>135</v>
      </c>
      <c r="F107" s="17" t="s">
        <v>1501</v>
      </c>
      <c r="G107" s="17" t="s">
        <v>62</v>
      </c>
      <c r="H107" s="17" t="s">
        <v>1537</v>
      </c>
      <c r="I107" s="17" t="s">
        <v>1541</v>
      </c>
      <c r="J107" s="17" t="n">
        <v>1</v>
      </c>
      <c r="K107" s="15" t="n">
        <v>200.9</v>
      </c>
      <c r="L107" s="22" t="n">
        <v>0</v>
      </c>
      <c r="M107" s="15" t="n">
        <v>18.61</v>
      </c>
      <c r="N107" s="15" t="n">
        <f aca="false">J107*K107</f>
        <v>200.9</v>
      </c>
      <c r="O107" s="15" t="n">
        <f aca="false">N107*L107</f>
        <v>0</v>
      </c>
      <c r="P107" s="15" t="n">
        <f aca="false">N107-O107</f>
        <v>200.9</v>
      </c>
      <c r="Q107" s="15" t="n">
        <f aca="false">J107*INDEX(dProdutos!$F$2:$F$47,MATCH(E107,dProdutos!$A$2:$A$47,0))</f>
        <v>80.73</v>
      </c>
      <c r="R107" s="15" t="n">
        <f aca="false">IF(I107="Cancelado",0,P107-Q107)</f>
        <v>120.17</v>
      </c>
      <c r="S107" s="17" t="str">
        <f aca="false">INDEX(dProdutos!$D$2:$D$47,MATCH(E107,dProdutos!$A$2:$A$47,0))</f>
        <v>Calçados</v>
      </c>
    </row>
    <row r="108" customFormat="false" ht="15" hidden="false" customHeight="false" outlineLevel="0" collapsed="false">
      <c r="A108" s="17" t="s">
        <v>1592</v>
      </c>
      <c r="B108" s="17" t="n">
        <v>2</v>
      </c>
      <c r="C108" s="21" t="n">
        <v>45668</v>
      </c>
      <c r="D108" s="17" t="s">
        <v>1295</v>
      </c>
      <c r="E108" s="17" t="s">
        <v>213</v>
      </c>
      <c r="F108" s="17" t="s">
        <v>1501</v>
      </c>
      <c r="G108" s="17" t="s">
        <v>62</v>
      </c>
      <c r="H108" s="17" t="s">
        <v>1537</v>
      </c>
      <c r="I108" s="17" t="s">
        <v>1541</v>
      </c>
      <c r="J108" s="17" t="n">
        <v>2</v>
      </c>
      <c r="K108" s="15" t="n">
        <v>153.9</v>
      </c>
      <c r="L108" s="22" t="n">
        <v>0.05</v>
      </c>
      <c r="M108" s="15" t="n">
        <v>0</v>
      </c>
      <c r="N108" s="15" t="n">
        <f aca="false">J108*K108</f>
        <v>307.8</v>
      </c>
      <c r="O108" s="15" t="n">
        <f aca="false">N108*L108</f>
        <v>15.39</v>
      </c>
      <c r="P108" s="15" t="n">
        <f aca="false">N108-O108</f>
        <v>292.41</v>
      </c>
      <c r="Q108" s="15" t="n">
        <f aca="false">J108*INDEX(dProdutos!$F$2:$F$47,MATCH(E108,dProdutos!$A$2:$A$47,0))</f>
        <v>180.84</v>
      </c>
      <c r="R108" s="15" t="n">
        <f aca="false">IF(I108="Cancelado",0,P108-Q108)</f>
        <v>111.57</v>
      </c>
      <c r="S108" s="17" t="str">
        <f aca="false">INDEX(dProdutos!$D$2:$D$47,MATCH(E108,dProdutos!$A$2:$A$47,0))</f>
        <v>Beleza</v>
      </c>
    </row>
    <row r="109" customFormat="false" ht="15" hidden="false" customHeight="false" outlineLevel="0" collapsed="false">
      <c r="A109" s="17" t="s">
        <v>1593</v>
      </c>
      <c r="B109" s="17" t="n">
        <v>1</v>
      </c>
      <c r="C109" s="21" t="n">
        <v>45668</v>
      </c>
      <c r="D109" s="17" t="s">
        <v>770</v>
      </c>
      <c r="E109" s="17" t="s">
        <v>150</v>
      </c>
      <c r="F109" s="17" t="s">
        <v>1501</v>
      </c>
      <c r="G109" s="17" t="s">
        <v>61</v>
      </c>
      <c r="H109" s="17" t="s">
        <v>1537</v>
      </c>
      <c r="I109" s="17" t="s">
        <v>1524</v>
      </c>
      <c r="J109" s="17" t="n">
        <v>1</v>
      </c>
      <c r="K109" s="15" t="n">
        <v>71.9</v>
      </c>
      <c r="L109" s="22" t="n">
        <v>0</v>
      </c>
      <c r="M109" s="15" t="n">
        <v>30.24</v>
      </c>
      <c r="N109" s="15" t="n">
        <f aca="false">J109*K109</f>
        <v>71.9</v>
      </c>
      <c r="O109" s="15" t="n">
        <f aca="false">N109*L109</f>
        <v>0</v>
      </c>
      <c r="P109" s="15" t="n">
        <f aca="false">N109-O109</f>
        <v>71.9</v>
      </c>
      <c r="Q109" s="15" t="n">
        <f aca="false">J109*INDEX(dProdutos!$F$2:$F$47,MATCH(E109,dProdutos!$A$2:$A$47,0))</f>
        <v>27.38</v>
      </c>
      <c r="R109" s="15" t="n">
        <f aca="false">IF(I109="Cancelado",0,P109-Q109)</f>
        <v>44.52</v>
      </c>
      <c r="S109" s="17" t="str">
        <f aca="false">INDEX(dProdutos!$D$2:$D$47,MATCH(E109,dProdutos!$A$2:$A$47,0))</f>
        <v>Acessórios</v>
      </c>
    </row>
    <row r="110" customFormat="false" ht="15" hidden="false" customHeight="false" outlineLevel="0" collapsed="false">
      <c r="A110" s="17" t="s">
        <v>1593</v>
      </c>
      <c r="B110" s="17" t="n">
        <v>2</v>
      </c>
      <c r="C110" s="21" t="n">
        <v>45668</v>
      </c>
      <c r="D110" s="17" t="s">
        <v>770</v>
      </c>
      <c r="E110" s="17" t="s">
        <v>144</v>
      </c>
      <c r="F110" s="17" t="s">
        <v>1501</v>
      </c>
      <c r="G110" s="17" t="s">
        <v>61</v>
      </c>
      <c r="H110" s="17" t="s">
        <v>1537</v>
      </c>
      <c r="I110" s="17" t="s">
        <v>1524</v>
      </c>
      <c r="J110" s="17" t="n">
        <v>3</v>
      </c>
      <c r="K110" s="15" t="n">
        <v>260.9</v>
      </c>
      <c r="L110" s="22" t="n">
        <v>0</v>
      </c>
      <c r="M110" s="15" t="n">
        <v>0</v>
      </c>
      <c r="N110" s="15" t="n">
        <f aca="false">J110*K110</f>
        <v>782.7</v>
      </c>
      <c r="O110" s="15" t="n">
        <f aca="false">N110*L110</f>
        <v>0</v>
      </c>
      <c r="P110" s="15" t="n">
        <f aca="false">N110-O110</f>
        <v>782.7</v>
      </c>
      <c r="Q110" s="15" t="n">
        <f aca="false">J110*INDEX(dProdutos!$F$2:$F$47,MATCH(E110,dProdutos!$A$2:$A$47,0))</f>
        <v>299.58</v>
      </c>
      <c r="R110" s="15" t="n">
        <f aca="false">IF(I110="Cancelado",0,P110-Q110)</f>
        <v>483.12</v>
      </c>
      <c r="S110" s="17" t="str">
        <f aca="false">INDEX(dProdutos!$D$2:$D$47,MATCH(E110,dProdutos!$A$2:$A$47,0))</f>
        <v>Acessórios</v>
      </c>
    </row>
    <row r="111" customFormat="false" ht="15" hidden="false" customHeight="false" outlineLevel="0" collapsed="false">
      <c r="A111" s="17" t="s">
        <v>1594</v>
      </c>
      <c r="B111" s="17" t="n">
        <v>1</v>
      </c>
      <c r="C111" s="21" t="n">
        <v>45668</v>
      </c>
      <c r="D111" s="17" t="s">
        <v>1076</v>
      </c>
      <c r="E111" s="17" t="s">
        <v>177</v>
      </c>
      <c r="F111" s="17" t="s">
        <v>1490</v>
      </c>
      <c r="G111" s="17" t="s">
        <v>63</v>
      </c>
      <c r="H111" s="17" t="s">
        <v>1527</v>
      </c>
      <c r="I111" s="17" t="s">
        <v>1524</v>
      </c>
      <c r="J111" s="17" t="n">
        <v>1</v>
      </c>
      <c r="K111" s="15" t="n">
        <v>257.9</v>
      </c>
      <c r="L111" s="22" t="n">
        <v>0.15</v>
      </c>
      <c r="M111" s="15" t="n">
        <v>0</v>
      </c>
      <c r="N111" s="15" t="n">
        <f aca="false">J111*K111</f>
        <v>257.9</v>
      </c>
      <c r="O111" s="15" t="n">
        <f aca="false">N111*L111</f>
        <v>38.685</v>
      </c>
      <c r="P111" s="15" t="n">
        <f aca="false">N111-O111</f>
        <v>219.215</v>
      </c>
      <c r="Q111" s="15" t="n">
        <f aca="false">J111*INDEX(dProdutos!$F$2:$F$47,MATCH(E111,dProdutos!$A$2:$A$47,0))</f>
        <v>138.23</v>
      </c>
      <c r="R111" s="15" t="n">
        <f aca="false">IF(I111="Cancelado",0,P111-Q111)</f>
        <v>80.985</v>
      </c>
      <c r="S111" s="17" t="str">
        <f aca="false">INDEX(dProdutos!$D$2:$D$47,MATCH(E111,dProdutos!$A$2:$A$47,0))</f>
        <v>Casa</v>
      </c>
    </row>
    <row r="112" customFormat="false" ht="15" hidden="false" customHeight="false" outlineLevel="0" collapsed="false">
      <c r="A112" s="17" t="s">
        <v>1594</v>
      </c>
      <c r="B112" s="17" t="n">
        <v>2</v>
      </c>
      <c r="C112" s="21" t="n">
        <v>45668</v>
      </c>
      <c r="D112" s="17" t="s">
        <v>1076</v>
      </c>
      <c r="E112" s="17" t="s">
        <v>195</v>
      </c>
      <c r="F112" s="17" t="s">
        <v>1490</v>
      </c>
      <c r="G112" s="17" t="s">
        <v>63</v>
      </c>
      <c r="H112" s="17" t="s">
        <v>1527</v>
      </c>
      <c r="I112" s="17" t="s">
        <v>1524</v>
      </c>
      <c r="J112" s="17" t="n">
        <v>1</v>
      </c>
      <c r="K112" s="15" t="n">
        <v>72.9</v>
      </c>
      <c r="L112" s="22" t="n">
        <v>0.1</v>
      </c>
      <c r="M112" s="15" t="n">
        <v>0</v>
      </c>
      <c r="N112" s="15" t="n">
        <f aca="false">J112*K112</f>
        <v>72.9</v>
      </c>
      <c r="O112" s="15" t="n">
        <f aca="false">N112*L112</f>
        <v>7.29</v>
      </c>
      <c r="P112" s="15" t="n">
        <f aca="false">N112-O112</f>
        <v>65.61</v>
      </c>
      <c r="Q112" s="15" t="n">
        <f aca="false">J112*INDEX(dProdutos!$F$2:$F$47,MATCH(E112,dProdutos!$A$2:$A$47,0))</f>
        <v>39.23</v>
      </c>
      <c r="R112" s="15" t="n">
        <f aca="false">IF(I112="Cancelado",0,P112-Q112)</f>
        <v>26.38</v>
      </c>
      <c r="S112" s="17" t="str">
        <f aca="false">INDEX(dProdutos!$D$2:$D$47,MATCH(E112,dProdutos!$A$2:$A$47,0))</f>
        <v>Eletrônicos</v>
      </c>
    </row>
    <row r="113" customFormat="false" ht="15" hidden="false" customHeight="false" outlineLevel="0" collapsed="false">
      <c r="A113" s="17" t="s">
        <v>1594</v>
      </c>
      <c r="B113" s="17" t="n">
        <v>3</v>
      </c>
      <c r="C113" s="21" t="n">
        <v>45668</v>
      </c>
      <c r="D113" s="17" t="s">
        <v>1076</v>
      </c>
      <c r="E113" s="17" t="s">
        <v>213</v>
      </c>
      <c r="F113" s="17" t="s">
        <v>1490</v>
      </c>
      <c r="G113" s="17" t="s">
        <v>63</v>
      </c>
      <c r="H113" s="17" t="s">
        <v>1527</v>
      </c>
      <c r="I113" s="17" t="s">
        <v>1524</v>
      </c>
      <c r="J113" s="17" t="n">
        <v>2</v>
      </c>
      <c r="K113" s="15" t="n">
        <v>153.9</v>
      </c>
      <c r="L113" s="22" t="n">
        <v>0.1</v>
      </c>
      <c r="M113" s="15" t="n">
        <v>0</v>
      </c>
      <c r="N113" s="15" t="n">
        <f aca="false">J113*K113</f>
        <v>307.8</v>
      </c>
      <c r="O113" s="15" t="n">
        <f aca="false">N113*L113</f>
        <v>30.78</v>
      </c>
      <c r="P113" s="15" t="n">
        <f aca="false">N113-O113</f>
        <v>277.02</v>
      </c>
      <c r="Q113" s="15" t="n">
        <f aca="false">J113*INDEX(dProdutos!$F$2:$F$47,MATCH(E113,dProdutos!$A$2:$A$47,0))</f>
        <v>180.84</v>
      </c>
      <c r="R113" s="15" t="n">
        <f aca="false">IF(I113="Cancelado",0,P113-Q113)</f>
        <v>96.18</v>
      </c>
      <c r="S113" s="17" t="str">
        <f aca="false">INDEX(dProdutos!$D$2:$D$47,MATCH(E113,dProdutos!$A$2:$A$47,0))</f>
        <v>Beleza</v>
      </c>
    </row>
    <row r="114" customFormat="false" ht="15" hidden="false" customHeight="false" outlineLevel="0" collapsed="false">
      <c r="A114" s="17" t="s">
        <v>1594</v>
      </c>
      <c r="B114" s="17" t="n">
        <v>4</v>
      </c>
      <c r="C114" s="21" t="n">
        <v>45668</v>
      </c>
      <c r="D114" s="17" t="s">
        <v>1076</v>
      </c>
      <c r="E114" s="17" t="s">
        <v>186</v>
      </c>
      <c r="F114" s="17" t="s">
        <v>1490</v>
      </c>
      <c r="G114" s="17" t="s">
        <v>63</v>
      </c>
      <c r="H114" s="17" t="s">
        <v>1527</v>
      </c>
      <c r="I114" s="17" t="s">
        <v>1524</v>
      </c>
      <c r="J114" s="17" t="n">
        <v>1</v>
      </c>
      <c r="K114" s="15" t="n">
        <v>120.9</v>
      </c>
      <c r="L114" s="22" t="n">
        <v>0</v>
      </c>
      <c r="M114" s="15" t="n">
        <v>0</v>
      </c>
      <c r="N114" s="15" t="n">
        <f aca="false">J114*K114</f>
        <v>120.9</v>
      </c>
      <c r="O114" s="15" t="n">
        <f aca="false">N114*L114</f>
        <v>0</v>
      </c>
      <c r="P114" s="15" t="n">
        <f aca="false">N114-O114</f>
        <v>120.9</v>
      </c>
      <c r="Q114" s="15" t="n">
        <f aca="false">J114*INDEX(dProdutos!$F$2:$F$47,MATCH(E114,dProdutos!$A$2:$A$47,0))</f>
        <v>72.21</v>
      </c>
      <c r="R114" s="15" t="n">
        <f aca="false">IF(I114="Cancelado",0,P114-Q114)</f>
        <v>48.69</v>
      </c>
      <c r="S114" s="17" t="str">
        <f aca="false">INDEX(dProdutos!$D$2:$D$47,MATCH(E114,dProdutos!$A$2:$A$47,0))</f>
        <v>Eletrônicos</v>
      </c>
    </row>
    <row r="115" customFormat="false" ht="15" hidden="false" customHeight="false" outlineLevel="0" collapsed="false">
      <c r="A115" s="17" t="s">
        <v>1595</v>
      </c>
      <c r="B115" s="17" t="n">
        <v>1</v>
      </c>
      <c r="C115" s="21" t="n">
        <v>45668</v>
      </c>
      <c r="D115" s="17" t="s">
        <v>1082</v>
      </c>
      <c r="E115" s="17" t="s">
        <v>171</v>
      </c>
      <c r="F115" s="17" t="s">
        <v>1497</v>
      </c>
      <c r="G115" s="17" t="s">
        <v>61</v>
      </c>
      <c r="H115" s="17" t="s">
        <v>1537</v>
      </c>
      <c r="I115" s="17" t="s">
        <v>1524</v>
      </c>
      <c r="J115" s="17" t="n">
        <v>1</v>
      </c>
      <c r="K115" s="15" t="n">
        <v>246.9</v>
      </c>
      <c r="L115" s="22" t="n">
        <v>0.15</v>
      </c>
      <c r="M115" s="15" t="n">
        <v>29.12</v>
      </c>
      <c r="N115" s="15" t="n">
        <f aca="false">J115*K115</f>
        <v>246.9</v>
      </c>
      <c r="O115" s="15" t="n">
        <f aca="false">N115*L115</f>
        <v>37.035</v>
      </c>
      <c r="P115" s="15" t="n">
        <f aca="false">N115-O115</f>
        <v>209.865</v>
      </c>
      <c r="Q115" s="15" t="n">
        <f aca="false">J115*INDEX(dProdutos!$F$2:$F$47,MATCH(E115,dProdutos!$A$2:$A$47,0))</f>
        <v>103.61</v>
      </c>
      <c r="R115" s="15" t="n">
        <f aca="false">IF(I115="Cancelado",0,P115-Q115)</f>
        <v>106.255</v>
      </c>
      <c r="S115" s="17" t="str">
        <f aca="false">INDEX(dProdutos!$D$2:$D$47,MATCH(E115,dProdutos!$A$2:$A$47,0))</f>
        <v>Casa</v>
      </c>
    </row>
    <row r="116" customFormat="false" ht="15" hidden="false" customHeight="false" outlineLevel="0" collapsed="false">
      <c r="A116" s="17" t="s">
        <v>1596</v>
      </c>
      <c r="B116" s="17" t="n">
        <v>1</v>
      </c>
      <c r="C116" s="21" t="n">
        <v>45668</v>
      </c>
      <c r="D116" s="17" t="s">
        <v>915</v>
      </c>
      <c r="E116" s="17" t="s">
        <v>162</v>
      </c>
      <c r="F116" s="17" t="s">
        <v>1503</v>
      </c>
      <c r="G116" s="17" t="s">
        <v>60</v>
      </c>
      <c r="H116" s="17" t="s">
        <v>1537</v>
      </c>
      <c r="I116" s="17" t="s">
        <v>1524</v>
      </c>
      <c r="J116" s="17" t="n">
        <v>1</v>
      </c>
      <c r="K116" s="15" t="n">
        <v>231.9</v>
      </c>
      <c r="L116" s="22" t="n">
        <v>0</v>
      </c>
      <c r="M116" s="15" t="n">
        <v>28.17</v>
      </c>
      <c r="N116" s="15" t="n">
        <f aca="false">J116*K116</f>
        <v>231.9</v>
      </c>
      <c r="O116" s="15" t="n">
        <f aca="false">N116*L116</f>
        <v>0</v>
      </c>
      <c r="P116" s="15" t="n">
        <f aca="false">N116-O116</f>
        <v>231.9</v>
      </c>
      <c r="Q116" s="15" t="n">
        <f aca="false">J116*INDEX(dProdutos!$F$2:$F$47,MATCH(E116,dProdutos!$A$2:$A$47,0))</f>
        <v>134.41</v>
      </c>
      <c r="R116" s="15" t="n">
        <f aca="false">IF(I116="Cancelado",0,P116-Q116)</f>
        <v>97.49</v>
      </c>
      <c r="S116" s="17" t="str">
        <f aca="false">INDEX(dProdutos!$D$2:$D$47,MATCH(E116,dProdutos!$A$2:$A$47,0))</f>
        <v>Casa</v>
      </c>
    </row>
    <row r="117" customFormat="false" ht="15" hidden="false" customHeight="false" outlineLevel="0" collapsed="false">
      <c r="A117" s="17" t="s">
        <v>1597</v>
      </c>
      <c r="B117" s="17" t="n">
        <v>1</v>
      </c>
      <c r="C117" s="21" t="n">
        <v>45668</v>
      </c>
      <c r="D117" s="17" t="s">
        <v>1023</v>
      </c>
      <c r="E117" s="17" t="s">
        <v>150</v>
      </c>
      <c r="F117" s="17" t="s">
        <v>1493</v>
      </c>
      <c r="G117" s="17" t="s">
        <v>64</v>
      </c>
      <c r="H117" s="17" t="s">
        <v>1523</v>
      </c>
      <c r="I117" s="17" t="s">
        <v>1524</v>
      </c>
      <c r="J117" s="17" t="n">
        <v>1</v>
      </c>
      <c r="K117" s="15" t="n">
        <v>71.9</v>
      </c>
      <c r="L117" s="22" t="n">
        <v>0.15</v>
      </c>
      <c r="M117" s="15" t="n">
        <v>0</v>
      </c>
      <c r="N117" s="15" t="n">
        <f aca="false">J117*K117</f>
        <v>71.9</v>
      </c>
      <c r="O117" s="15" t="n">
        <f aca="false">N117*L117</f>
        <v>10.785</v>
      </c>
      <c r="P117" s="15" t="n">
        <f aca="false">N117-O117</f>
        <v>61.115</v>
      </c>
      <c r="Q117" s="15" t="n">
        <f aca="false">J117*INDEX(dProdutos!$F$2:$F$47,MATCH(E117,dProdutos!$A$2:$A$47,0))</f>
        <v>27.38</v>
      </c>
      <c r="R117" s="15" t="n">
        <f aca="false">IF(I117="Cancelado",0,P117-Q117)</f>
        <v>33.735</v>
      </c>
      <c r="S117" s="17" t="str">
        <f aca="false">INDEX(dProdutos!$D$2:$D$47,MATCH(E117,dProdutos!$A$2:$A$47,0))</f>
        <v>Acessórios</v>
      </c>
    </row>
    <row r="118" customFormat="false" ht="15" hidden="false" customHeight="false" outlineLevel="0" collapsed="false">
      <c r="A118" s="17" t="s">
        <v>1598</v>
      </c>
      <c r="B118" s="17" t="n">
        <v>1</v>
      </c>
      <c r="C118" s="21" t="n">
        <v>45669</v>
      </c>
      <c r="D118" s="17" t="s">
        <v>1365</v>
      </c>
      <c r="E118" s="17" t="s">
        <v>183</v>
      </c>
      <c r="F118" s="17" t="s">
        <v>1490</v>
      </c>
      <c r="G118" s="17" t="s">
        <v>62</v>
      </c>
      <c r="H118" s="17" t="s">
        <v>1537</v>
      </c>
      <c r="I118" s="17" t="s">
        <v>1524</v>
      </c>
      <c r="J118" s="17" t="n">
        <v>1</v>
      </c>
      <c r="K118" s="15" t="n">
        <v>121.9</v>
      </c>
      <c r="L118" s="22" t="n">
        <v>0</v>
      </c>
      <c r="M118" s="15" t="n">
        <v>21.39</v>
      </c>
      <c r="N118" s="15" t="n">
        <f aca="false">J118*K118</f>
        <v>121.9</v>
      </c>
      <c r="O118" s="15" t="n">
        <f aca="false">N118*L118</f>
        <v>0</v>
      </c>
      <c r="P118" s="15" t="n">
        <f aca="false">N118-O118</f>
        <v>121.9</v>
      </c>
      <c r="Q118" s="15" t="n">
        <f aca="false">J118*INDEX(dProdutos!$F$2:$F$47,MATCH(E118,dProdutos!$A$2:$A$47,0))</f>
        <v>52.76</v>
      </c>
      <c r="R118" s="15" t="n">
        <f aca="false">IF(I118="Cancelado",0,P118-Q118)</f>
        <v>69.14</v>
      </c>
      <c r="S118" s="17" t="str">
        <f aca="false">INDEX(dProdutos!$D$2:$D$47,MATCH(E118,dProdutos!$A$2:$A$47,0))</f>
        <v>Eletrônicos</v>
      </c>
    </row>
    <row r="119" customFormat="false" ht="15" hidden="false" customHeight="false" outlineLevel="0" collapsed="false">
      <c r="A119" s="17" t="s">
        <v>1599</v>
      </c>
      <c r="B119" s="17" t="n">
        <v>1</v>
      </c>
      <c r="C119" s="21" t="n">
        <v>45669</v>
      </c>
      <c r="D119" s="17" t="s">
        <v>879</v>
      </c>
      <c r="E119" s="17" t="s">
        <v>111</v>
      </c>
      <c r="F119" s="17" t="s">
        <v>1490</v>
      </c>
      <c r="G119" s="17" t="s">
        <v>62</v>
      </c>
      <c r="H119" s="17" t="s">
        <v>1537</v>
      </c>
      <c r="I119" s="17" t="s">
        <v>1524</v>
      </c>
      <c r="J119" s="17" t="n">
        <v>1</v>
      </c>
      <c r="K119" s="15" t="n">
        <v>188.9</v>
      </c>
      <c r="L119" s="22" t="n">
        <v>0.15</v>
      </c>
      <c r="M119" s="15" t="n">
        <v>0</v>
      </c>
      <c r="N119" s="15" t="n">
        <f aca="false">J119*K119</f>
        <v>188.9</v>
      </c>
      <c r="O119" s="15" t="n">
        <f aca="false">N119*L119</f>
        <v>28.335</v>
      </c>
      <c r="P119" s="15" t="n">
        <f aca="false">N119-O119</f>
        <v>160.565</v>
      </c>
      <c r="Q119" s="15" t="n">
        <f aca="false">J119*INDEX(dProdutos!$F$2:$F$47,MATCH(E119,dProdutos!$A$2:$A$47,0))</f>
        <v>88.32</v>
      </c>
      <c r="R119" s="15" t="n">
        <f aca="false">IF(I119="Cancelado",0,P119-Q119)</f>
        <v>72.245</v>
      </c>
      <c r="S119" s="17" t="str">
        <f aca="false">INDEX(dProdutos!$D$2:$D$47,MATCH(E119,dProdutos!$A$2:$A$47,0))</f>
        <v>Moda Masculina</v>
      </c>
    </row>
    <row r="120" customFormat="false" ht="15" hidden="false" customHeight="false" outlineLevel="0" collapsed="false">
      <c r="A120" s="17" t="s">
        <v>1599</v>
      </c>
      <c r="B120" s="17" t="n">
        <v>2</v>
      </c>
      <c r="C120" s="21" t="n">
        <v>45669</v>
      </c>
      <c r="D120" s="17" t="s">
        <v>879</v>
      </c>
      <c r="E120" s="17" t="s">
        <v>159</v>
      </c>
      <c r="F120" s="17" t="s">
        <v>1490</v>
      </c>
      <c r="G120" s="17" t="s">
        <v>62</v>
      </c>
      <c r="H120" s="17" t="s">
        <v>1537</v>
      </c>
      <c r="I120" s="17" t="s">
        <v>1524</v>
      </c>
      <c r="J120" s="17" t="n">
        <v>1</v>
      </c>
      <c r="K120" s="15" t="n">
        <v>276.9</v>
      </c>
      <c r="L120" s="22" t="n">
        <v>0</v>
      </c>
      <c r="M120" s="15" t="n">
        <v>0</v>
      </c>
      <c r="N120" s="15" t="n">
        <f aca="false">J120*K120</f>
        <v>276.9</v>
      </c>
      <c r="O120" s="15" t="n">
        <f aca="false">N120*L120</f>
        <v>0</v>
      </c>
      <c r="P120" s="15" t="n">
        <f aca="false">N120-O120</f>
        <v>276.9</v>
      </c>
      <c r="Q120" s="15" t="n">
        <f aca="false">J120*INDEX(dProdutos!$F$2:$F$47,MATCH(E120,dProdutos!$A$2:$A$47,0))</f>
        <v>145.03</v>
      </c>
      <c r="R120" s="15" t="n">
        <f aca="false">IF(I120="Cancelado",0,P120-Q120)</f>
        <v>131.87</v>
      </c>
      <c r="S120" s="17" t="str">
        <f aca="false">INDEX(dProdutos!$D$2:$D$47,MATCH(E120,dProdutos!$A$2:$A$47,0))</f>
        <v>Acessórios</v>
      </c>
    </row>
    <row r="121" customFormat="false" ht="15" hidden="false" customHeight="false" outlineLevel="0" collapsed="false">
      <c r="A121" s="17" t="s">
        <v>1599</v>
      </c>
      <c r="B121" s="17" t="n">
        <v>3</v>
      </c>
      <c r="C121" s="21" t="n">
        <v>45669</v>
      </c>
      <c r="D121" s="17" t="s">
        <v>879</v>
      </c>
      <c r="E121" s="17" t="s">
        <v>108</v>
      </c>
      <c r="F121" s="17" t="s">
        <v>1490</v>
      </c>
      <c r="G121" s="17" t="s">
        <v>62</v>
      </c>
      <c r="H121" s="17" t="s">
        <v>1537</v>
      </c>
      <c r="I121" s="17" t="s">
        <v>1524</v>
      </c>
      <c r="J121" s="17" t="n">
        <v>1</v>
      </c>
      <c r="K121" s="15" t="n">
        <v>265.9</v>
      </c>
      <c r="L121" s="22" t="n">
        <v>0.05</v>
      </c>
      <c r="M121" s="15" t="n">
        <v>0</v>
      </c>
      <c r="N121" s="15" t="n">
        <f aca="false">J121*K121</f>
        <v>265.9</v>
      </c>
      <c r="O121" s="15" t="n">
        <f aca="false">N121*L121</f>
        <v>13.295</v>
      </c>
      <c r="P121" s="15" t="n">
        <f aca="false">N121-O121</f>
        <v>252.605</v>
      </c>
      <c r="Q121" s="15" t="n">
        <f aca="false">J121*INDEX(dProdutos!$F$2:$F$47,MATCH(E121,dProdutos!$A$2:$A$47,0))</f>
        <v>155.62</v>
      </c>
      <c r="R121" s="15" t="n">
        <f aca="false">IF(I121="Cancelado",0,P121-Q121)</f>
        <v>96.985</v>
      </c>
      <c r="S121" s="17" t="str">
        <f aca="false">INDEX(dProdutos!$D$2:$D$47,MATCH(E121,dProdutos!$A$2:$A$47,0))</f>
        <v>Moda Masculina</v>
      </c>
    </row>
    <row r="122" customFormat="false" ht="15" hidden="false" customHeight="false" outlineLevel="0" collapsed="false">
      <c r="A122" s="17" t="s">
        <v>1600</v>
      </c>
      <c r="B122" s="17" t="n">
        <v>1</v>
      </c>
      <c r="C122" s="21" t="n">
        <v>45669</v>
      </c>
      <c r="D122" s="17" t="s">
        <v>605</v>
      </c>
      <c r="E122" s="17" t="s">
        <v>144</v>
      </c>
      <c r="F122" s="17" t="s">
        <v>1493</v>
      </c>
      <c r="G122" s="17" t="s">
        <v>59</v>
      </c>
      <c r="H122" s="17" t="s">
        <v>1537</v>
      </c>
      <c r="I122" s="17" t="s">
        <v>1524</v>
      </c>
      <c r="J122" s="17" t="n">
        <v>1</v>
      </c>
      <c r="K122" s="15" t="n">
        <v>260.9</v>
      </c>
      <c r="L122" s="22" t="n">
        <v>0</v>
      </c>
      <c r="M122" s="15" t="n">
        <v>0</v>
      </c>
      <c r="N122" s="15" t="n">
        <f aca="false">J122*K122</f>
        <v>260.9</v>
      </c>
      <c r="O122" s="15" t="n">
        <f aca="false">N122*L122</f>
        <v>0</v>
      </c>
      <c r="P122" s="15" t="n">
        <f aca="false">N122-O122</f>
        <v>260.9</v>
      </c>
      <c r="Q122" s="15" t="n">
        <f aca="false">J122*INDEX(dProdutos!$F$2:$F$47,MATCH(E122,dProdutos!$A$2:$A$47,0))</f>
        <v>99.86</v>
      </c>
      <c r="R122" s="15" t="n">
        <f aca="false">IF(I122="Cancelado",0,P122-Q122)</f>
        <v>161.04</v>
      </c>
      <c r="S122" s="17" t="str">
        <f aca="false">INDEX(dProdutos!$D$2:$D$47,MATCH(E122,dProdutos!$A$2:$A$47,0))</f>
        <v>Acessórios</v>
      </c>
    </row>
    <row r="123" customFormat="false" ht="15" hidden="false" customHeight="false" outlineLevel="0" collapsed="false">
      <c r="A123" s="17" t="s">
        <v>1601</v>
      </c>
      <c r="B123" s="17" t="n">
        <v>1</v>
      </c>
      <c r="C123" s="21" t="n">
        <v>45669</v>
      </c>
      <c r="D123" s="17" t="s">
        <v>759</v>
      </c>
      <c r="E123" s="17" t="s">
        <v>171</v>
      </c>
      <c r="F123" s="17" t="s">
        <v>1499</v>
      </c>
      <c r="G123" s="17" t="s">
        <v>64</v>
      </c>
      <c r="H123" s="17" t="s">
        <v>1537</v>
      </c>
      <c r="I123" s="17" t="s">
        <v>1524</v>
      </c>
      <c r="J123" s="17" t="n">
        <v>1</v>
      </c>
      <c r="K123" s="15" t="n">
        <v>246.9</v>
      </c>
      <c r="L123" s="22" t="n">
        <v>0</v>
      </c>
      <c r="M123" s="15" t="n">
        <v>0</v>
      </c>
      <c r="N123" s="15" t="n">
        <f aca="false">J123*K123</f>
        <v>246.9</v>
      </c>
      <c r="O123" s="15" t="n">
        <f aca="false">N123*L123</f>
        <v>0</v>
      </c>
      <c r="P123" s="15" t="n">
        <f aca="false">N123-O123</f>
        <v>246.9</v>
      </c>
      <c r="Q123" s="15" t="n">
        <f aca="false">J123*INDEX(dProdutos!$F$2:$F$47,MATCH(E123,dProdutos!$A$2:$A$47,0))</f>
        <v>103.61</v>
      </c>
      <c r="R123" s="15" t="n">
        <f aca="false">IF(I123="Cancelado",0,P123-Q123)</f>
        <v>143.29</v>
      </c>
      <c r="S123" s="17" t="str">
        <f aca="false">INDEX(dProdutos!$D$2:$D$47,MATCH(E123,dProdutos!$A$2:$A$47,0))</f>
        <v>Casa</v>
      </c>
    </row>
    <row r="124" customFormat="false" ht="15" hidden="false" customHeight="false" outlineLevel="0" collapsed="false">
      <c r="A124" s="17" t="s">
        <v>1602</v>
      </c>
      <c r="B124" s="17" t="n">
        <v>1</v>
      </c>
      <c r="C124" s="21" t="n">
        <v>45669</v>
      </c>
      <c r="D124" s="17" t="s">
        <v>699</v>
      </c>
      <c r="E124" s="17" t="s">
        <v>73</v>
      </c>
      <c r="F124" s="17" t="s">
        <v>1487</v>
      </c>
      <c r="G124" s="17" t="s">
        <v>62</v>
      </c>
      <c r="H124" s="17" t="s">
        <v>1523</v>
      </c>
      <c r="I124" s="17" t="s">
        <v>1524</v>
      </c>
      <c r="J124" s="17" t="n">
        <v>1</v>
      </c>
      <c r="K124" s="15" t="n">
        <v>179.9</v>
      </c>
      <c r="L124" s="22" t="n">
        <v>0</v>
      </c>
      <c r="M124" s="15" t="n">
        <v>13.47</v>
      </c>
      <c r="N124" s="15" t="n">
        <f aca="false">J124*K124</f>
        <v>179.9</v>
      </c>
      <c r="O124" s="15" t="n">
        <f aca="false">N124*L124</f>
        <v>0</v>
      </c>
      <c r="P124" s="15" t="n">
        <f aca="false">N124-O124</f>
        <v>179.9</v>
      </c>
      <c r="Q124" s="15" t="n">
        <f aca="false">J124*INDEX(dProdutos!$F$2:$F$47,MATCH(E124,dProdutos!$A$2:$A$47,0))</f>
        <v>69.44</v>
      </c>
      <c r="R124" s="15" t="n">
        <f aca="false">IF(I124="Cancelado",0,P124-Q124)</f>
        <v>110.46</v>
      </c>
      <c r="S124" s="17" t="str">
        <f aca="false">INDEX(dProdutos!$D$2:$D$47,MATCH(E124,dProdutos!$A$2:$A$47,0))</f>
        <v>Moda Feminina</v>
      </c>
    </row>
    <row r="125" customFormat="false" ht="15" hidden="false" customHeight="false" outlineLevel="0" collapsed="false">
      <c r="A125" s="17" t="s">
        <v>1603</v>
      </c>
      <c r="B125" s="17" t="n">
        <v>1</v>
      </c>
      <c r="C125" s="21" t="n">
        <v>45669</v>
      </c>
      <c r="D125" s="17" t="s">
        <v>1277</v>
      </c>
      <c r="E125" s="17" t="s">
        <v>95</v>
      </c>
      <c r="F125" s="17" t="s">
        <v>1490</v>
      </c>
      <c r="G125" s="17" t="s">
        <v>62</v>
      </c>
      <c r="H125" s="17" t="s">
        <v>1540</v>
      </c>
      <c r="I125" s="17" t="s">
        <v>1524</v>
      </c>
      <c r="J125" s="17" t="n">
        <v>1</v>
      </c>
      <c r="K125" s="15" t="n">
        <v>77.9</v>
      </c>
      <c r="L125" s="22" t="n">
        <v>0</v>
      </c>
      <c r="M125" s="15" t="n">
        <v>15.33</v>
      </c>
      <c r="N125" s="15" t="n">
        <f aca="false">J125*K125</f>
        <v>77.9</v>
      </c>
      <c r="O125" s="15" t="n">
        <f aca="false">N125*L125</f>
        <v>0</v>
      </c>
      <c r="P125" s="15" t="n">
        <f aca="false">N125-O125</f>
        <v>77.9</v>
      </c>
      <c r="Q125" s="15" t="n">
        <f aca="false">J125*INDEX(dProdutos!$F$2:$F$47,MATCH(E125,dProdutos!$A$2:$A$47,0))</f>
        <v>36.71</v>
      </c>
      <c r="R125" s="15" t="n">
        <f aca="false">IF(I125="Cancelado",0,P125-Q125)</f>
        <v>41.19</v>
      </c>
      <c r="S125" s="17" t="str">
        <f aca="false">INDEX(dProdutos!$D$2:$D$47,MATCH(E125,dProdutos!$A$2:$A$47,0))</f>
        <v>Moda Feminina</v>
      </c>
    </row>
    <row r="126" customFormat="false" ht="15" hidden="false" customHeight="false" outlineLevel="0" collapsed="false">
      <c r="A126" s="17" t="s">
        <v>1603</v>
      </c>
      <c r="B126" s="17" t="n">
        <v>2</v>
      </c>
      <c r="C126" s="21" t="n">
        <v>45669</v>
      </c>
      <c r="D126" s="17" t="s">
        <v>1277</v>
      </c>
      <c r="E126" s="17" t="s">
        <v>95</v>
      </c>
      <c r="F126" s="17" t="s">
        <v>1490</v>
      </c>
      <c r="G126" s="17" t="s">
        <v>62</v>
      </c>
      <c r="H126" s="17" t="s">
        <v>1540</v>
      </c>
      <c r="I126" s="17" t="s">
        <v>1524</v>
      </c>
      <c r="J126" s="17" t="n">
        <v>2</v>
      </c>
      <c r="K126" s="15" t="n">
        <v>77.9</v>
      </c>
      <c r="L126" s="22" t="n">
        <v>0</v>
      </c>
      <c r="M126" s="15" t="n">
        <v>0</v>
      </c>
      <c r="N126" s="15" t="n">
        <f aca="false">J126*K126</f>
        <v>155.8</v>
      </c>
      <c r="O126" s="15" t="n">
        <f aca="false">N126*L126</f>
        <v>0</v>
      </c>
      <c r="P126" s="15" t="n">
        <f aca="false">N126-O126</f>
        <v>155.8</v>
      </c>
      <c r="Q126" s="15" t="n">
        <f aca="false">J126*INDEX(dProdutos!$F$2:$F$47,MATCH(E126,dProdutos!$A$2:$A$47,0))</f>
        <v>73.42</v>
      </c>
      <c r="R126" s="15" t="n">
        <f aca="false">IF(I126="Cancelado",0,P126-Q126)</f>
        <v>82.38</v>
      </c>
      <c r="S126" s="17" t="str">
        <f aca="false">INDEX(dProdutos!$D$2:$D$47,MATCH(E126,dProdutos!$A$2:$A$47,0))</f>
        <v>Moda Feminina</v>
      </c>
    </row>
    <row r="127" customFormat="false" ht="15" hidden="false" customHeight="false" outlineLevel="0" collapsed="false">
      <c r="A127" s="17" t="s">
        <v>1603</v>
      </c>
      <c r="B127" s="17" t="n">
        <v>3</v>
      </c>
      <c r="C127" s="21" t="n">
        <v>45669</v>
      </c>
      <c r="D127" s="17" t="s">
        <v>1277</v>
      </c>
      <c r="E127" s="17" t="s">
        <v>171</v>
      </c>
      <c r="F127" s="17" t="s">
        <v>1490</v>
      </c>
      <c r="G127" s="17" t="s">
        <v>62</v>
      </c>
      <c r="H127" s="17" t="s">
        <v>1540</v>
      </c>
      <c r="I127" s="17" t="s">
        <v>1524</v>
      </c>
      <c r="J127" s="17" t="n">
        <v>1</v>
      </c>
      <c r="K127" s="15" t="n">
        <v>246.9</v>
      </c>
      <c r="L127" s="22" t="n">
        <v>0</v>
      </c>
      <c r="M127" s="15" t="n">
        <v>0</v>
      </c>
      <c r="N127" s="15" t="n">
        <f aca="false">J127*K127</f>
        <v>246.9</v>
      </c>
      <c r="O127" s="15" t="n">
        <f aca="false">N127*L127</f>
        <v>0</v>
      </c>
      <c r="P127" s="15" t="n">
        <f aca="false">N127-O127</f>
        <v>246.9</v>
      </c>
      <c r="Q127" s="15" t="n">
        <f aca="false">J127*INDEX(dProdutos!$F$2:$F$47,MATCH(E127,dProdutos!$A$2:$A$47,0))</f>
        <v>103.61</v>
      </c>
      <c r="R127" s="15" t="n">
        <f aca="false">IF(I127="Cancelado",0,P127-Q127)</f>
        <v>143.29</v>
      </c>
      <c r="S127" s="17" t="str">
        <f aca="false">INDEX(dProdutos!$D$2:$D$47,MATCH(E127,dProdutos!$A$2:$A$47,0))</f>
        <v>Casa</v>
      </c>
    </row>
    <row r="128" customFormat="false" ht="15" hidden="false" customHeight="false" outlineLevel="0" collapsed="false">
      <c r="A128" s="17" t="s">
        <v>1604</v>
      </c>
      <c r="B128" s="17" t="n">
        <v>1</v>
      </c>
      <c r="C128" s="21" t="n">
        <v>45669</v>
      </c>
      <c r="D128" s="17" t="s">
        <v>1117</v>
      </c>
      <c r="E128" s="17" t="s">
        <v>144</v>
      </c>
      <c r="F128" s="17" t="s">
        <v>1497</v>
      </c>
      <c r="G128" s="17" t="s">
        <v>61</v>
      </c>
      <c r="H128" s="17" t="s">
        <v>1523</v>
      </c>
      <c r="I128" s="17" t="s">
        <v>1524</v>
      </c>
      <c r="J128" s="17" t="n">
        <v>1</v>
      </c>
      <c r="K128" s="15" t="n">
        <v>260.9</v>
      </c>
      <c r="L128" s="22" t="n">
        <v>0.1</v>
      </c>
      <c r="M128" s="15" t="n">
        <v>26.36</v>
      </c>
      <c r="N128" s="15" t="n">
        <f aca="false">J128*K128</f>
        <v>260.9</v>
      </c>
      <c r="O128" s="15" t="n">
        <f aca="false">N128*L128</f>
        <v>26.09</v>
      </c>
      <c r="P128" s="15" t="n">
        <f aca="false">N128-O128</f>
        <v>234.81</v>
      </c>
      <c r="Q128" s="15" t="n">
        <f aca="false">J128*INDEX(dProdutos!$F$2:$F$47,MATCH(E128,dProdutos!$A$2:$A$47,0))</f>
        <v>99.86</v>
      </c>
      <c r="R128" s="15" t="n">
        <f aca="false">IF(I128="Cancelado",0,P128-Q128)</f>
        <v>134.95</v>
      </c>
      <c r="S128" s="17" t="str">
        <f aca="false">INDEX(dProdutos!$D$2:$D$47,MATCH(E128,dProdutos!$A$2:$A$47,0))</f>
        <v>Acessórios</v>
      </c>
    </row>
    <row r="129" customFormat="false" ht="15" hidden="false" customHeight="false" outlineLevel="0" collapsed="false">
      <c r="A129" s="17" t="s">
        <v>1605</v>
      </c>
      <c r="B129" s="17" t="n">
        <v>1</v>
      </c>
      <c r="C129" s="21" t="n">
        <v>45669</v>
      </c>
      <c r="D129" s="17" t="s">
        <v>693</v>
      </c>
      <c r="E129" s="17" t="s">
        <v>88</v>
      </c>
      <c r="F129" s="17" t="s">
        <v>1497</v>
      </c>
      <c r="G129" s="17" t="s">
        <v>62</v>
      </c>
      <c r="H129" s="17" t="s">
        <v>1523</v>
      </c>
      <c r="I129" s="17" t="s">
        <v>1524</v>
      </c>
      <c r="J129" s="17" t="n">
        <v>1</v>
      </c>
      <c r="K129" s="15" t="n">
        <v>170.9</v>
      </c>
      <c r="L129" s="22" t="n">
        <v>0</v>
      </c>
      <c r="M129" s="15" t="n">
        <v>15.93</v>
      </c>
      <c r="N129" s="15" t="n">
        <f aca="false">J129*K129</f>
        <v>170.9</v>
      </c>
      <c r="O129" s="15" t="n">
        <f aca="false">N129*L129</f>
        <v>0</v>
      </c>
      <c r="P129" s="15" t="n">
        <f aca="false">N129-O129</f>
        <v>170.9</v>
      </c>
      <c r="Q129" s="15" t="n">
        <f aca="false">J129*INDEX(dProdutos!$F$2:$F$47,MATCH(E129,dProdutos!$A$2:$A$47,0))</f>
        <v>98.14</v>
      </c>
      <c r="R129" s="15" t="n">
        <f aca="false">IF(I129="Cancelado",0,P129-Q129)</f>
        <v>72.76</v>
      </c>
      <c r="S129" s="17" t="str">
        <f aca="false">INDEX(dProdutos!$D$2:$D$47,MATCH(E129,dProdutos!$A$2:$A$47,0))</f>
        <v>Moda Feminina</v>
      </c>
    </row>
    <row r="130" customFormat="false" ht="15" hidden="false" customHeight="false" outlineLevel="0" collapsed="false">
      <c r="A130" s="17" t="s">
        <v>1605</v>
      </c>
      <c r="B130" s="17" t="n">
        <v>2</v>
      </c>
      <c r="C130" s="21" t="n">
        <v>45669</v>
      </c>
      <c r="D130" s="17" t="s">
        <v>693</v>
      </c>
      <c r="E130" s="17" t="s">
        <v>192</v>
      </c>
      <c r="F130" s="17" t="s">
        <v>1497</v>
      </c>
      <c r="G130" s="17" t="s">
        <v>62</v>
      </c>
      <c r="H130" s="17" t="s">
        <v>1523</v>
      </c>
      <c r="I130" s="17" t="s">
        <v>1524</v>
      </c>
      <c r="J130" s="17" t="n">
        <v>1</v>
      </c>
      <c r="K130" s="15" t="n">
        <v>245.9</v>
      </c>
      <c r="L130" s="22" t="n">
        <v>0</v>
      </c>
      <c r="M130" s="15" t="n">
        <v>0</v>
      </c>
      <c r="N130" s="15" t="n">
        <f aca="false">J130*K130</f>
        <v>245.9</v>
      </c>
      <c r="O130" s="15" t="n">
        <f aca="false">N130*L130</f>
        <v>0</v>
      </c>
      <c r="P130" s="15" t="n">
        <f aca="false">N130-O130</f>
        <v>245.9</v>
      </c>
      <c r="Q130" s="15" t="n">
        <f aca="false">J130*INDEX(dProdutos!$F$2:$F$47,MATCH(E130,dProdutos!$A$2:$A$47,0))</f>
        <v>107.78</v>
      </c>
      <c r="R130" s="15" t="n">
        <f aca="false">IF(I130="Cancelado",0,P130-Q130)</f>
        <v>138.12</v>
      </c>
      <c r="S130" s="17" t="str">
        <f aca="false">INDEX(dProdutos!$D$2:$D$47,MATCH(E130,dProdutos!$A$2:$A$47,0))</f>
        <v>Eletrônicos</v>
      </c>
    </row>
    <row r="131" customFormat="false" ht="15" hidden="false" customHeight="false" outlineLevel="0" collapsed="false">
      <c r="A131" s="17" t="s">
        <v>1606</v>
      </c>
      <c r="B131" s="17" t="n">
        <v>1</v>
      </c>
      <c r="C131" s="21" t="n">
        <v>45669</v>
      </c>
      <c r="D131" s="17" t="s">
        <v>1430</v>
      </c>
      <c r="E131" s="17" t="s">
        <v>85</v>
      </c>
      <c r="F131" s="17" t="s">
        <v>1497</v>
      </c>
      <c r="G131" s="17" t="s">
        <v>60</v>
      </c>
      <c r="H131" s="17" t="s">
        <v>1523</v>
      </c>
      <c r="I131" s="17" t="s">
        <v>1524</v>
      </c>
      <c r="J131" s="17" t="n">
        <v>1</v>
      </c>
      <c r="K131" s="15" t="n">
        <v>165.9</v>
      </c>
      <c r="L131" s="22" t="n">
        <v>0</v>
      </c>
      <c r="M131" s="15" t="n">
        <v>29.16</v>
      </c>
      <c r="N131" s="15" t="n">
        <f aca="false">J131*K131</f>
        <v>165.9</v>
      </c>
      <c r="O131" s="15" t="n">
        <f aca="false">N131*L131</f>
        <v>0</v>
      </c>
      <c r="P131" s="15" t="n">
        <f aca="false">N131-O131</f>
        <v>165.9</v>
      </c>
      <c r="Q131" s="15" t="n">
        <f aca="false">J131*INDEX(dProdutos!$F$2:$F$47,MATCH(E131,dProdutos!$A$2:$A$47,0))</f>
        <v>91.55</v>
      </c>
      <c r="R131" s="15" t="n">
        <f aca="false">IF(I131="Cancelado",0,P131-Q131)</f>
        <v>74.35</v>
      </c>
      <c r="S131" s="17" t="str">
        <f aca="false">INDEX(dProdutos!$D$2:$D$47,MATCH(E131,dProdutos!$A$2:$A$47,0))</f>
        <v>Moda Feminina</v>
      </c>
    </row>
    <row r="132" customFormat="false" ht="15" hidden="false" customHeight="false" outlineLevel="0" collapsed="false">
      <c r="A132" s="17" t="s">
        <v>1607</v>
      </c>
      <c r="B132" s="17" t="n">
        <v>1</v>
      </c>
      <c r="C132" s="21" t="n">
        <v>45670</v>
      </c>
      <c r="D132" s="17" t="s">
        <v>987</v>
      </c>
      <c r="E132" s="17" t="s">
        <v>95</v>
      </c>
      <c r="F132" s="17" t="s">
        <v>1490</v>
      </c>
      <c r="G132" s="17" t="s">
        <v>62</v>
      </c>
      <c r="H132" s="17" t="s">
        <v>1523</v>
      </c>
      <c r="I132" s="17" t="s">
        <v>1524</v>
      </c>
      <c r="J132" s="17" t="n">
        <v>1</v>
      </c>
      <c r="K132" s="15" t="n">
        <v>77.9</v>
      </c>
      <c r="L132" s="22" t="n">
        <v>0</v>
      </c>
      <c r="M132" s="15" t="n">
        <v>25.91</v>
      </c>
      <c r="N132" s="15" t="n">
        <f aca="false">J132*K132</f>
        <v>77.9</v>
      </c>
      <c r="O132" s="15" t="n">
        <f aca="false">N132*L132</f>
        <v>0</v>
      </c>
      <c r="P132" s="15" t="n">
        <f aca="false">N132-O132</f>
        <v>77.9</v>
      </c>
      <c r="Q132" s="15" t="n">
        <f aca="false">J132*INDEX(dProdutos!$F$2:$F$47,MATCH(E132,dProdutos!$A$2:$A$47,0))</f>
        <v>36.71</v>
      </c>
      <c r="R132" s="15" t="n">
        <f aca="false">IF(I132="Cancelado",0,P132-Q132)</f>
        <v>41.19</v>
      </c>
      <c r="S132" s="17" t="str">
        <f aca="false">INDEX(dProdutos!$D$2:$D$47,MATCH(E132,dProdutos!$A$2:$A$47,0))</f>
        <v>Moda Feminina</v>
      </c>
    </row>
    <row r="133" customFormat="false" ht="15" hidden="false" customHeight="false" outlineLevel="0" collapsed="false">
      <c r="A133" s="17" t="s">
        <v>1608</v>
      </c>
      <c r="B133" s="17" t="n">
        <v>1</v>
      </c>
      <c r="C133" s="21" t="n">
        <v>45670</v>
      </c>
      <c r="D133" s="17" t="s">
        <v>562</v>
      </c>
      <c r="E133" s="17" t="s">
        <v>114</v>
      </c>
      <c r="F133" s="17" t="s">
        <v>1503</v>
      </c>
      <c r="G133" s="17" t="s">
        <v>59</v>
      </c>
      <c r="H133" s="17" t="s">
        <v>1537</v>
      </c>
      <c r="I133" s="17" t="s">
        <v>1524</v>
      </c>
      <c r="J133" s="17" t="n">
        <v>3</v>
      </c>
      <c r="K133" s="15" t="n">
        <v>202.9</v>
      </c>
      <c r="L133" s="22" t="n">
        <v>0</v>
      </c>
      <c r="M133" s="15" t="n">
        <v>26.15</v>
      </c>
      <c r="N133" s="15" t="n">
        <f aca="false">J133*K133</f>
        <v>608.7</v>
      </c>
      <c r="O133" s="15" t="n">
        <f aca="false">N133*L133</f>
        <v>0</v>
      </c>
      <c r="P133" s="15" t="n">
        <f aca="false">N133-O133</f>
        <v>608.7</v>
      </c>
      <c r="Q133" s="15" t="n">
        <f aca="false">J133*INDEX(dProdutos!$F$2:$F$47,MATCH(E133,dProdutos!$A$2:$A$47,0))</f>
        <v>331.17</v>
      </c>
      <c r="R133" s="15" t="n">
        <f aca="false">IF(I133="Cancelado",0,P133-Q133)</f>
        <v>277.53</v>
      </c>
      <c r="S133" s="17" t="str">
        <f aca="false">INDEX(dProdutos!$D$2:$D$47,MATCH(E133,dProdutos!$A$2:$A$47,0))</f>
        <v>Moda Masculina</v>
      </c>
    </row>
    <row r="134" customFormat="false" ht="15" hidden="false" customHeight="false" outlineLevel="0" collapsed="false">
      <c r="A134" s="17" t="s">
        <v>1608</v>
      </c>
      <c r="B134" s="17" t="n">
        <v>2</v>
      </c>
      <c r="C134" s="21" t="n">
        <v>45670</v>
      </c>
      <c r="D134" s="17" t="s">
        <v>562</v>
      </c>
      <c r="E134" s="17" t="s">
        <v>135</v>
      </c>
      <c r="F134" s="17" t="s">
        <v>1503</v>
      </c>
      <c r="G134" s="17" t="s">
        <v>59</v>
      </c>
      <c r="H134" s="17" t="s">
        <v>1537</v>
      </c>
      <c r="I134" s="17" t="s">
        <v>1524</v>
      </c>
      <c r="J134" s="17" t="n">
        <v>1</v>
      </c>
      <c r="K134" s="15" t="n">
        <v>200.9</v>
      </c>
      <c r="L134" s="22" t="n">
        <v>0.15</v>
      </c>
      <c r="M134" s="15" t="n">
        <v>0</v>
      </c>
      <c r="N134" s="15" t="n">
        <f aca="false">J134*K134</f>
        <v>200.9</v>
      </c>
      <c r="O134" s="15" t="n">
        <f aca="false">N134*L134</f>
        <v>30.135</v>
      </c>
      <c r="P134" s="15" t="n">
        <f aca="false">N134-O134</f>
        <v>170.765</v>
      </c>
      <c r="Q134" s="15" t="n">
        <f aca="false">J134*INDEX(dProdutos!$F$2:$F$47,MATCH(E134,dProdutos!$A$2:$A$47,0))</f>
        <v>80.73</v>
      </c>
      <c r="R134" s="15" t="n">
        <f aca="false">IF(I134="Cancelado",0,P134-Q134)</f>
        <v>90.035</v>
      </c>
      <c r="S134" s="17" t="str">
        <f aca="false">INDEX(dProdutos!$D$2:$D$47,MATCH(E134,dProdutos!$A$2:$A$47,0))</f>
        <v>Calçados</v>
      </c>
    </row>
    <row r="135" customFormat="false" ht="15" hidden="false" customHeight="false" outlineLevel="0" collapsed="false">
      <c r="A135" s="17" t="s">
        <v>1609</v>
      </c>
      <c r="B135" s="17" t="n">
        <v>1</v>
      </c>
      <c r="C135" s="21" t="n">
        <v>45670</v>
      </c>
      <c r="D135" s="17" t="s">
        <v>435</v>
      </c>
      <c r="E135" s="17" t="s">
        <v>165</v>
      </c>
      <c r="F135" s="17" t="s">
        <v>1493</v>
      </c>
      <c r="G135" s="17" t="s">
        <v>61</v>
      </c>
      <c r="H135" s="17" t="s">
        <v>1537</v>
      </c>
      <c r="I135" s="17" t="s">
        <v>1524</v>
      </c>
      <c r="J135" s="17" t="n">
        <v>3</v>
      </c>
      <c r="K135" s="15" t="n">
        <v>231.9</v>
      </c>
      <c r="L135" s="22" t="n">
        <v>0</v>
      </c>
      <c r="M135" s="15" t="n">
        <v>12.89</v>
      </c>
      <c r="N135" s="15" t="n">
        <f aca="false">J135*K135</f>
        <v>695.7</v>
      </c>
      <c r="O135" s="15" t="n">
        <f aca="false">N135*L135</f>
        <v>0</v>
      </c>
      <c r="P135" s="15" t="n">
        <f aca="false">N135-O135</f>
        <v>695.7</v>
      </c>
      <c r="Q135" s="15" t="n">
        <f aca="false">J135*INDEX(dProdutos!$F$2:$F$47,MATCH(E135,dProdutos!$A$2:$A$47,0))</f>
        <v>422.49</v>
      </c>
      <c r="R135" s="15" t="n">
        <f aca="false">IF(I135="Cancelado",0,P135-Q135)</f>
        <v>273.21</v>
      </c>
      <c r="S135" s="17" t="str">
        <f aca="false">INDEX(dProdutos!$D$2:$D$47,MATCH(E135,dProdutos!$A$2:$A$47,0))</f>
        <v>Casa</v>
      </c>
    </row>
    <row r="136" customFormat="false" ht="15" hidden="false" customHeight="false" outlineLevel="0" collapsed="false">
      <c r="A136" s="17" t="s">
        <v>1609</v>
      </c>
      <c r="B136" s="17" t="n">
        <v>2</v>
      </c>
      <c r="C136" s="21" t="n">
        <v>45670</v>
      </c>
      <c r="D136" s="17" t="s">
        <v>435</v>
      </c>
      <c r="E136" s="17" t="s">
        <v>98</v>
      </c>
      <c r="F136" s="17" t="s">
        <v>1493</v>
      </c>
      <c r="G136" s="17" t="s">
        <v>61</v>
      </c>
      <c r="H136" s="17" t="s">
        <v>1537</v>
      </c>
      <c r="I136" s="17" t="s">
        <v>1524</v>
      </c>
      <c r="J136" s="17" t="n">
        <v>2</v>
      </c>
      <c r="K136" s="15" t="n">
        <v>108.9</v>
      </c>
      <c r="L136" s="22" t="n">
        <v>0.1</v>
      </c>
      <c r="M136" s="15" t="n">
        <v>0</v>
      </c>
      <c r="N136" s="15" t="n">
        <f aca="false">J136*K136</f>
        <v>217.8</v>
      </c>
      <c r="O136" s="15" t="n">
        <f aca="false">N136*L136</f>
        <v>21.78</v>
      </c>
      <c r="P136" s="15" t="n">
        <f aca="false">N136-O136</f>
        <v>196.02</v>
      </c>
      <c r="Q136" s="15" t="n">
        <f aca="false">J136*INDEX(dProdutos!$F$2:$F$47,MATCH(E136,dProdutos!$A$2:$A$47,0))</f>
        <v>85.04</v>
      </c>
      <c r="R136" s="15" t="n">
        <f aca="false">IF(I136="Cancelado",0,P136-Q136)</f>
        <v>110.98</v>
      </c>
      <c r="S136" s="17" t="str">
        <f aca="false">INDEX(dProdutos!$D$2:$D$47,MATCH(E136,dProdutos!$A$2:$A$47,0))</f>
        <v>Moda Feminina</v>
      </c>
    </row>
    <row r="137" customFormat="false" ht="15" hidden="false" customHeight="false" outlineLevel="0" collapsed="false">
      <c r="A137" s="17" t="s">
        <v>1610</v>
      </c>
      <c r="B137" s="17" t="n">
        <v>1</v>
      </c>
      <c r="C137" s="21" t="n">
        <v>45670</v>
      </c>
      <c r="D137" s="17" t="s">
        <v>508</v>
      </c>
      <c r="E137" s="17" t="s">
        <v>117</v>
      </c>
      <c r="F137" s="17" t="s">
        <v>1493</v>
      </c>
      <c r="G137" s="17" t="s">
        <v>62</v>
      </c>
      <c r="H137" s="17" t="s">
        <v>1540</v>
      </c>
      <c r="I137" s="17" t="s">
        <v>1524</v>
      </c>
      <c r="J137" s="17" t="n">
        <v>1</v>
      </c>
      <c r="K137" s="15" t="n">
        <v>166.9</v>
      </c>
      <c r="L137" s="22" t="n">
        <v>0.2</v>
      </c>
      <c r="M137" s="15" t="n">
        <v>0</v>
      </c>
      <c r="N137" s="15" t="n">
        <f aca="false">J137*K137</f>
        <v>166.9</v>
      </c>
      <c r="O137" s="15" t="n">
        <f aca="false">N137*L137</f>
        <v>33.38</v>
      </c>
      <c r="P137" s="15" t="n">
        <f aca="false">N137-O137</f>
        <v>133.52</v>
      </c>
      <c r="Q137" s="15" t="n">
        <f aca="false">J137*INDEX(dProdutos!$F$2:$F$47,MATCH(E137,dProdutos!$A$2:$A$47,0))</f>
        <v>73.23</v>
      </c>
      <c r="R137" s="15" t="n">
        <f aca="false">IF(I137="Cancelado",0,P137-Q137)</f>
        <v>60.29</v>
      </c>
      <c r="S137" s="17" t="str">
        <f aca="false">INDEX(dProdutos!$D$2:$D$47,MATCH(E137,dProdutos!$A$2:$A$47,0))</f>
        <v>Moda Masculina</v>
      </c>
    </row>
    <row r="138" customFormat="false" ht="15" hidden="false" customHeight="false" outlineLevel="0" collapsed="false">
      <c r="A138" s="17" t="s">
        <v>1610</v>
      </c>
      <c r="B138" s="17" t="n">
        <v>2</v>
      </c>
      <c r="C138" s="21" t="n">
        <v>45670</v>
      </c>
      <c r="D138" s="17" t="s">
        <v>508</v>
      </c>
      <c r="E138" s="17" t="s">
        <v>135</v>
      </c>
      <c r="F138" s="17" t="s">
        <v>1493</v>
      </c>
      <c r="G138" s="17" t="s">
        <v>62</v>
      </c>
      <c r="H138" s="17" t="s">
        <v>1540</v>
      </c>
      <c r="I138" s="17" t="s">
        <v>1524</v>
      </c>
      <c r="J138" s="17" t="n">
        <v>1</v>
      </c>
      <c r="K138" s="15" t="n">
        <v>200.9</v>
      </c>
      <c r="L138" s="22" t="n">
        <v>0</v>
      </c>
      <c r="M138" s="15" t="n">
        <v>0</v>
      </c>
      <c r="N138" s="15" t="n">
        <f aca="false">J138*K138</f>
        <v>200.9</v>
      </c>
      <c r="O138" s="15" t="n">
        <f aca="false">N138*L138</f>
        <v>0</v>
      </c>
      <c r="P138" s="15" t="n">
        <f aca="false">N138-O138</f>
        <v>200.9</v>
      </c>
      <c r="Q138" s="15" t="n">
        <f aca="false">J138*INDEX(dProdutos!$F$2:$F$47,MATCH(E138,dProdutos!$A$2:$A$47,0))</f>
        <v>80.73</v>
      </c>
      <c r="R138" s="15" t="n">
        <f aca="false">IF(I138="Cancelado",0,P138-Q138)</f>
        <v>120.17</v>
      </c>
      <c r="S138" s="17" t="str">
        <f aca="false">INDEX(dProdutos!$D$2:$D$47,MATCH(E138,dProdutos!$A$2:$A$47,0))</f>
        <v>Calçados</v>
      </c>
    </row>
    <row r="139" customFormat="false" ht="15" hidden="false" customHeight="false" outlineLevel="0" collapsed="false">
      <c r="A139" s="17" t="s">
        <v>1610</v>
      </c>
      <c r="B139" s="17" t="n">
        <v>3</v>
      </c>
      <c r="C139" s="21" t="n">
        <v>45670</v>
      </c>
      <c r="D139" s="17" t="s">
        <v>508</v>
      </c>
      <c r="E139" s="17" t="s">
        <v>144</v>
      </c>
      <c r="F139" s="17" t="s">
        <v>1493</v>
      </c>
      <c r="G139" s="17" t="s">
        <v>62</v>
      </c>
      <c r="H139" s="17" t="s">
        <v>1540</v>
      </c>
      <c r="I139" s="17" t="s">
        <v>1524</v>
      </c>
      <c r="J139" s="17" t="n">
        <v>1</v>
      </c>
      <c r="K139" s="15" t="n">
        <v>260.9</v>
      </c>
      <c r="L139" s="22" t="n">
        <v>0</v>
      </c>
      <c r="M139" s="15" t="n">
        <v>0</v>
      </c>
      <c r="N139" s="15" t="n">
        <f aca="false">J139*K139</f>
        <v>260.9</v>
      </c>
      <c r="O139" s="15" t="n">
        <f aca="false">N139*L139</f>
        <v>0</v>
      </c>
      <c r="P139" s="15" t="n">
        <f aca="false">N139-O139</f>
        <v>260.9</v>
      </c>
      <c r="Q139" s="15" t="n">
        <f aca="false">J139*INDEX(dProdutos!$F$2:$F$47,MATCH(E139,dProdutos!$A$2:$A$47,0))</f>
        <v>99.86</v>
      </c>
      <c r="R139" s="15" t="n">
        <f aca="false">IF(I139="Cancelado",0,P139-Q139)</f>
        <v>161.04</v>
      </c>
      <c r="S139" s="17" t="str">
        <f aca="false">INDEX(dProdutos!$D$2:$D$47,MATCH(E139,dProdutos!$A$2:$A$47,0))</f>
        <v>Acessórios</v>
      </c>
    </row>
    <row r="140" customFormat="false" ht="15" hidden="false" customHeight="false" outlineLevel="0" collapsed="false">
      <c r="A140" s="17" t="s">
        <v>1611</v>
      </c>
      <c r="B140" s="17" t="n">
        <v>1</v>
      </c>
      <c r="C140" s="21" t="n">
        <v>45670</v>
      </c>
      <c r="D140" s="17" t="s">
        <v>1456</v>
      </c>
      <c r="E140" s="17" t="s">
        <v>144</v>
      </c>
      <c r="F140" s="17" t="s">
        <v>1497</v>
      </c>
      <c r="G140" s="17" t="s">
        <v>60</v>
      </c>
      <c r="H140" s="17" t="s">
        <v>1537</v>
      </c>
      <c r="I140" s="17" t="s">
        <v>1524</v>
      </c>
      <c r="J140" s="17" t="n">
        <v>1</v>
      </c>
      <c r="K140" s="15" t="n">
        <v>260.9</v>
      </c>
      <c r="L140" s="22" t="n">
        <v>0.15</v>
      </c>
      <c r="M140" s="15" t="n">
        <v>27.97</v>
      </c>
      <c r="N140" s="15" t="n">
        <f aca="false">J140*K140</f>
        <v>260.9</v>
      </c>
      <c r="O140" s="15" t="n">
        <f aca="false">N140*L140</f>
        <v>39.135</v>
      </c>
      <c r="P140" s="15" t="n">
        <f aca="false">N140-O140</f>
        <v>221.765</v>
      </c>
      <c r="Q140" s="15" t="n">
        <f aca="false">J140*INDEX(dProdutos!$F$2:$F$47,MATCH(E140,dProdutos!$A$2:$A$47,0))</f>
        <v>99.86</v>
      </c>
      <c r="R140" s="15" t="n">
        <f aca="false">IF(I140="Cancelado",0,P140-Q140)</f>
        <v>121.905</v>
      </c>
      <c r="S140" s="17" t="str">
        <f aca="false">INDEX(dProdutos!$D$2:$D$47,MATCH(E140,dProdutos!$A$2:$A$47,0))</f>
        <v>Acessórios</v>
      </c>
    </row>
    <row r="141" customFormat="false" ht="15" hidden="false" customHeight="false" outlineLevel="0" collapsed="false">
      <c r="A141" s="17" t="s">
        <v>1612</v>
      </c>
      <c r="B141" s="17" t="n">
        <v>1</v>
      </c>
      <c r="C141" s="21" t="n">
        <v>45670</v>
      </c>
      <c r="D141" s="17" t="s">
        <v>621</v>
      </c>
      <c r="E141" s="17" t="s">
        <v>171</v>
      </c>
      <c r="F141" s="17" t="s">
        <v>1487</v>
      </c>
      <c r="G141" s="17" t="s">
        <v>60</v>
      </c>
      <c r="H141" s="17" t="s">
        <v>1540</v>
      </c>
      <c r="I141" s="17" t="s">
        <v>1524</v>
      </c>
      <c r="J141" s="17" t="n">
        <v>1</v>
      </c>
      <c r="K141" s="15" t="n">
        <v>246.9</v>
      </c>
      <c r="L141" s="22" t="n">
        <v>0</v>
      </c>
      <c r="M141" s="15" t="n">
        <v>10.78</v>
      </c>
      <c r="N141" s="15" t="n">
        <f aca="false">J141*K141</f>
        <v>246.9</v>
      </c>
      <c r="O141" s="15" t="n">
        <f aca="false">N141*L141</f>
        <v>0</v>
      </c>
      <c r="P141" s="15" t="n">
        <f aca="false">N141-O141</f>
        <v>246.9</v>
      </c>
      <c r="Q141" s="15" t="n">
        <f aca="false">J141*INDEX(dProdutos!$F$2:$F$47,MATCH(E141,dProdutos!$A$2:$A$47,0))</f>
        <v>103.61</v>
      </c>
      <c r="R141" s="15" t="n">
        <f aca="false">IF(I141="Cancelado",0,P141-Q141)</f>
        <v>143.29</v>
      </c>
      <c r="S141" s="17" t="str">
        <f aca="false">INDEX(dProdutos!$D$2:$D$47,MATCH(E141,dProdutos!$A$2:$A$47,0))</f>
        <v>Casa</v>
      </c>
    </row>
    <row r="142" customFormat="false" ht="15" hidden="false" customHeight="false" outlineLevel="0" collapsed="false">
      <c r="A142" s="17" t="s">
        <v>1612</v>
      </c>
      <c r="B142" s="17" t="n">
        <v>2</v>
      </c>
      <c r="C142" s="21" t="n">
        <v>45670</v>
      </c>
      <c r="D142" s="17" t="s">
        <v>621</v>
      </c>
      <c r="E142" s="17" t="s">
        <v>162</v>
      </c>
      <c r="F142" s="17" t="s">
        <v>1487</v>
      </c>
      <c r="G142" s="17" t="s">
        <v>60</v>
      </c>
      <c r="H142" s="17" t="s">
        <v>1540</v>
      </c>
      <c r="I142" s="17" t="s">
        <v>1524</v>
      </c>
      <c r="J142" s="17" t="n">
        <v>2</v>
      </c>
      <c r="K142" s="15" t="n">
        <v>231.9</v>
      </c>
      <c r="L142" s="22" t="n">
        <v>0</v>
      </c>
      <c r="M142" s="15" t="n">
        <v>0</v>
      </c>
      <c r="N142" s="15" t="n">
        <f aca="false">J142*K142</f>
        <v>463.8</v>
      </c>
      <c r="O142" s="15" t="n">
        <f aca="false">N142*L142</f>
        <v>0</v>
      </c>
      <c r="P142" s="15" t="n">
        <f aca="false">N142-O142</f>
        <v>463.8</v>
      </c>
      <c r="Q142" s="15" t="n">
        <f aca="false">J142*INDEX(dProdutos!$F$2:$F$47,MATCH(E142,dProdutos!$A$2:$A$47,0))</f>
        <v>268.82</v>
      </c>
      <c r="R142" s="15" t="n">
        <f aca="false">IF(I142="Cancelado",0,P142-Q142)</f>
        <v>194.98</v>
      </c>
      <c r="S142" s="17" t="str">
        <f aca="false">INDEX(dProdutos!$D$2:$D$47,MATCH(E142,dProdutos!$A$2:$A$47,0))</f>
        <v>Casa</v>
      </c>
    </row>
    <row r="143" customFormat="false" ht="15" hidden="false" customHeight="false" outlineLevel="0" collapsed="false">
      <c r="A143" s="17" t="s">
        <v>1613</v>
      </c>
      <c r="B143" s="17" t="n">
        <v>1</v>
      </c>
      <c r="C143" s="21" t="n">
        <v>45670</v>
      </c>
      <c r="D143" s="17" t="s">
        <v>1412</v>
      </c>
      <c r="E143" s="17" t="s">
        <v>210</v>
      </c>
      <c r="F143" s="17" t="s">
        <v>1487</v>
      </c>
      <c r="G143" s="17" t="s">
        <v>60</v>
      </c>
      <c r="H143" s="17" t="s">
        <v>1523</v>
      </c>
      <c r="I143" s="17" t="s">
        <v>1524</v>
      </c>
      <c r="J143" s="17" t="n">
        <v>1</v>
      </c>
      <c r="K143" s="15" t="n">
        <v>245.9</v>
      </c>
      <c r="L143" s="22" t="n">
        <v>0</v>
      </c>
      <c r="M143" s="15" t="n">
        <v>0</v>
      </c>
      <c r="N143" s="15" t="n">
        <f aca="false">J143*K143</f>
        <v>245.9</v>
      </c>
      <c r="O143" s="15" t="n">
        <f aca="false">N143*L143</f>
        <v>0</v>
      </c>
      <c r="P143" s="15" t="n">
        <f aca="false">N143-O143</f>
        <v>245.9</v>
      </c>
      <c r="Q143" s="15" t="n">
        <f aca="false">J143*INDEX(dProdutos!$F$2:$F$47,MATCH(E143,dProdutos!$A$2:$A$47,0))</f>
        <v>150.63</v>
      </c>
      <c r="R143" s="15" t="n">
        <f aca="false">IF(I143="Cancelado",0,P143-Q143)</f>
        <v>95.27</v>
      </c>
      <c r="S143" s="17" t="str">
        <f aca="false">INDEX(dProdutos!$D$2:$D$47,MATCH(E143,dProdutos!$A$2:$A$47,0))</f>
        <v>Beleza</v>
      </c>
    </row>
    <row r="144" customFormat="false" ht="15" hidden="false" customHeight="false" outlineLevel="0" collapsed="false">
      <c r="A144" s="17" t="s">
        <v>1613</v>
      </c>
      <c r="B144" s="17" t="n">
        <v>2</v>
      </c>
      <c r="C144" s="21" t="n">
        <v>45670</v>
      </c>
      <c r="D144" s="17" t="s">
        <v>1412</v>
      </c>
      <c r="E144" s="17" t="s">
        <v>201</v>
      </c>
      <c r="F144" s="17" t="s">
        <v>1487</v>
      </c>
      <c r="G144" s="17" t="s">
        <v>60</v>
      </c>
      <c r="H144" s="17" t="s">
        <v>1523</v>
      </c>
      <c r="I144" s="17" t="s">
        <v>1524</v>
      </c>
      <c r="J144" s="17" t="n">
        <v>1</v>
      </c>
      <c r="K144" s="15" t="n">
        <v>236.9</v>
      </c>
      <c r="L144" s="22" t="n">
        <v>0.1</v>
      </c>
      <c r="M144" s="15" t="n">
        <v>0</v>
      </c>
      <c r="N144" s="15" t="n">
        <f aca="false">J144*K144</f>
        <v>236.9</v>
      </c>
      <c r="O144" s="15" t="n">
        <f aca="false">N144*L144</f>
        <v>23.69</v>
      </c>
      <c r="P144" s="15" t="n">
        <f aca="false">N144-O144</f>
        <v>213.21</v>
      </c>
      <c r="Q144" s="15" t="n">
        <f aca="false">J144*INDEX(dProdutos!$F$2:$F$47,MATCH(E144,dProdutos!$A$2:$A$47,0))</f>
        <v>96.23</v>
      </c>
      <c r="R144" s="15" t="n">
        <f aca="false">IF(I144="Cancelado",0,P144-Q144)</f>
        <v>116.98</v>
      </c>
      <c r="S144" s="17" t="str">
        <f aca="false">INDEX(dProdutos!$D$2:$D$47,MATCH(E144,dProdutos!$A$2:$A$47,0))</f>
        <v>Beleza</v>
      </c>
    </row>
    <row r="145" customFormat="false" ht="15" hidden="false" customHeight="false" outlineLevel="0" collapsed="false">
      <c r="A145" s="17" t="s">
        <v>1614</v>
      </c>
      <c r="B145" s="17" t="n">
        <v>1</v>
      </c>
      <c r="C145" s="21" t="n">
        <v>45670</v>
      </c>
      <c r="D145" s="17" t="s">
        <v>738</v>
      </c>
      <c r="E145" s="17" t="s">
        <v>126</v>
      </c>
      <c r="F145" s="17" t="s">
        <v>1487</v>
      </c>
      <c r="G145" s="17" t="s">
        <v>61</v>
      </c>
      <c r="H145" s="17" t="s">
        <v>1537</v>
      </c>
      <c r="I145" s="17" t="s">
        <v>1524</v>
      </c>
      <c r="J145" s="17" t="n">
        <v>3</v>
      </c>
      <c r="K145" s="15" t="n">
        <v>296.9</v>
      </c>
      <c r="L145" s="22" t="n">
        <v>0.2</v>
      </c>
      <c r="M145" s="15" t="n">
        <v>28.39</v>
      </c>
      <c r="N145" s="15" t="n">
        <f aca="false">J145*K145</f>
        <v>890.7</v>
      </c>
      <c r="O145" s="15" t="n">
        <f aca="false">N145*L145</f>
        <v>178.14</v>
      </c>
      <c r="P145" s="15" t="n">
        <f aca="false">N145-O145</f>
        <v>712.56</v>
      </c>
      <c r="Q145" s="15" t="n">
        <f aca="false">J145*INDEX(dProdutos!$F$2:$F$47,MATCH(E145,dProdutos!$A$2:$A$47,0))</f>
        <v>405.72</v>
      </c>
      <c r="R145" s="15" t="n">
        <f aca="false">IF(I145="Cancelado",0,P145-Q145)</f>
        <v>306.84</v>
      </c>
      <c r="S145" s="17" t="str">
        <f aca="false">INDEX(dProdutos!$D$2:$D$47,MATCH(E145,dProdutos!$A$2:$A$47,0))</f>
        <v>Calçados</v>
      </c>
    </row>
    <row r="146" customFormat="false" ht="15" hidden="false" customHeight="false" outlineLevel="0" collapsed="false">
      <c r="A146" s="17" t="s">
        <v>1615</v>
      </c>
      <c r="B146" s="17" t="n">
        <v>1</v>
      </c>
      <c r="C146" s="21" t="n">
        <v>45670</v>
      </c>
      <c r="D146" s="17" t="s">
        <v>1350</v>
      </c>
      <c r="E146" s="17" t="s">
        <v>105</v>
      </c>
      <c r="F146" s="17" t="s">
        <v>1490</v>
      </c>
      <c r="G146" s="17" t="s">
        <v>63</v>
      </c>
      <c r="H146" s="17" t="s">
        <v>1523</v>
      </c>
      <c r="I146" s="17" t="s">
        <v>1524</v>
      </c>
      <c r="J146" s="17" t="n">
        <v>1</v>
      </c>
      <c r="K146" s="15" t="n">
        <v>175.9</v>
      </c>
      <c r="L146" s="22" t="n">
        <v>0.1</v>
      </c>
      <c r="M146" s="15" t="n">
        <v>0</v>
      </c>
      <c r="N146" s="15" t="n">
        <f aca="false">J146*K146</f>
        <v>175.9</v>
      </c>
      <c r="O146" s="15" t="n">
        <f aca="false">N146*L146</f>
        <v>17.59</v>
      </c>
      <c r="P146" s="15" t="n">
        <f aca="false">N146-O146</f>
        <v>158.31</v>
      </c>
      <c r="Q146" s="15" t="n">
        <f aca="false">J146*INDEX(dProdutos!$F$2:$F$47,MATCH(E146,dProdutos!$A$2:$A$47,0))</f>
        <v>96.59</v>
      </c>
      <c r="R146" s="15" t="n">
        <f aca="false">IF(I146="Cancelado",0,P146-Q146)</f>
        <v>61.72</v>
      </c>
      <c r="S146" s="17" t="str">
        <f aca="false">INDEX(dProdutos!$D$2:$D$47,MATCH(E146,dProdutos!$A$2:$A$47,0))</f>
        <v>Moda Masculina</v>
      </c>
    </row>
    <row r="147" customFormat="false" ht="15" hidden="false" customHeight="false" outlineLevel="0" collapsed="false">
      <c r="A147" s="17" t="s">
        <v>1616</v>
      </c>
      <c r="B147" s="17" t="n">
        <v>1</v>
      </c>
      <c r="C147" s="21" t="n">
        <v>45670</v>
      </c>
      <c r="D147" s="17" t="s">
        <v>1481</v>
      </c>
      <c r="E147" s="17" t="s">
        <v>210</v>
      </c>
      <c r="F147" s="17" t="s">
        <v>1487</v>
      </c>
      <c r="G147" s="17" t="s">
        <v>60</v>
      </c>
      <c r="H147" s="17" t="s">
        <v>1523</v>
      </c>
      <c r="I147" s="17" t="s">
        <v>1524</v>
      </c>
      <c r="J147" s="17" t="n">
        <v>1</v>
      </c>
      <c r="K147" s="15" t="n">
        <v>245.9</v>
      </c>
      <c r="L147" s="22" t="n">
        <v>0.2</v>
      </c>
      <c r="M147" s="15" t="n">
        <v>17.59</v>
      </c>
      <c r="N147" s="15" t="n">
        <f aca="false">J147*K147</f>
        <v>245.9</v>
      </c>
      <c r="O147" s="15" t="n">
        <f aca="false">N147*L147</f>
        <v>49.18</v>
      </c>
      <c r="P147" s="15" t="n">
        <f aca="false">N147-O147</f>
        <v>196.72</v>
      </c>
      <c r="Q147" s="15" t="n">
        <f aca="false">J147*INDEX(dProdutos!$F$2:$F$47,MATCH(E147,dProdutos!$A$2:$A$47,0))</f>
        <v>150.63</v>
      </c>
      <c r="R147" s="15" t="n">
        <f aca="false">IF(I147="Cancelado",0,P147-Q147)</f>
        <v>46.09</v>
      </c>
      <c r="S147" s="17" t="str">
        <f aca="false">INDEX(dProdutos!$D$2:$D$47,MATCH(E147,dProdutos!$A$2:$A$47,0))</f>
        <v>Beleza</v>
      </c>
    </row>
    <row r="148" customFormat="false" ht="15" hidden="false" customHeight="false" outlineLevel="0" collapsed="false">
      <c r="A148" s="17" t="s">
        <v>1617</v>
      </c>
      <c r="B148" s="17" t="n">
        <v>1</v>
      </c>
      <c r="C148" s="21" t="n">
        <v>45671</v>
      </c>
      <c r="D148" s="17" t="s">
        <v>471</v>
      </c>
      <c r="E148" s="17" t="s">
        <v>207</v>
      </c>
      <c r="F148" s="17" t="s">
        <v>1499</v>
      </c>
      <c r="G148" s="17" t="s">
        <v>59</v>
      </c>
      <c r="H148" s="17" t="s">
        <v>1540</v>
      </c>
      <c r="I148" s="17" t="s">
        <v>1524</v>
      </c>
      <c r="J148" s="17" t="n">
        <v>1</v>
      </c>
      <c r="K148" s="15" t="n">
        <v>143.9</v>
      </c>
      <c r="L148" s="22" t="n">
        <v>0</v>
      </c>
      <c r="M148" s="15" t="n">
        <v>27.42</v>
      </c>
      <c r="N148" s="15" t="n">
        <f aca="false">J148*K148</f>
        <v>143.9</v>
      </c>
      <c r="O148" s="15" t="n">
        <f aca="false">N148*L148</f>
        <v>0</v>
      </c>
      <c r="P148" s="15" t="n">
        <f aca="false">N148-O148</f>
        <v>143.9</v>
      </c>
      <c r="Q148" s="15" t="n">
        <f aca="false">J148*INDEX(dProdutos!$F$2:$F$47,MATCH(E148,dProdutos!$A$2:$A$47,0))</f>
        <v>84.43</v>
      </c>
      <c r="R148" s="15" t="n">
        <f aca="false">IF(I148="Cancelado",0,P148-Q148)</f>
        <v>59.47</v>
      </c>
      <c r="S148" s="17" t="str">
        <f aca="false">INDEX(dProdutos!$D$2:$D$47,MATCH(E148,dProdutos!$A$2:$A$47,0))</f>
        <v>Beleza</v>
      </c>
    </row>
    <row r="149" customFormat="false" ht="15" hidden="false" customHeight="false" outlineLevel="0" collapsed="false">
      <c r="A149" s="17" t="s">
        <v>1618</v>
      </c>
      <c r="B149" s="17" t="n">
        <v>1</v>
      </c>
      <c r="C149" s="21" t="n">
        <v>45671</v>
      </c>
      <c r="D149" s="17" t="s">
        <v>461</v>
      </c>
      <c r="E149" s="17" t="s">
        <v>183</v>
      </c>
      <c r="F149" s="17" t="s">
        <v>1497</v>
      </c>
      <c r="G149" s="17" t="s">
        <v>60</v>
      </c>
      <c r="H149" s="17" t="s">
        <v>1523</v>
      </c>
      <c r="I149" s="17" t="s">
        <v>1524</v>
      </c>
      <c r="J149" s="17" t="n">
        <v>2</v>
      </c>
      <c r="K149" s="15" t="n">
        <v>121.9</v>
      </c>
      <c r="L149" s="22" t="n">
        <v>0</v>
      </c>
      <c r="M149" s="15" t="n">
        <v>13.17</v>
      </c>
      <c r="N149" s="15" t="n">
        <f aca="false">J149*K149</f>
        <v>243.8</v>
      </c>
      <c r="O149" s="15" t="n">
        <f aca="false">N149*L149</f>
        <v>0</v>
      </c>
      <c r="P149" s="15" t="n">
        <f aca="false">N149-O149</f>
        <v>243.8</v>
      </c>
      <c r="Q149" s="15" t="n">
        <f aca="false">J149*INDEX(dProdutos!$F$2:$F$47,MATCH(E149,dProdutos!$A$2:$A$47,0))</f>
        <v>105.52</v>
      </c>
      <c r="R149" s="15" t="n">
        <f aca="false">IF(I149="Cancelado",0,P149-Q149)</f>
        <v>138.28</v>
      </c>
      <c r="S149" s="17" t="str">
        <f aca="false">INDEX(dProdutos!$D$2:$D$47,MATCH(E149,dProdutos!$A$2:$A$47,0))</f>
        <v>Eletrônicos</v>
      </c>
    </row>
    <row r="150" customFormat="false" ht="15" hidden="false" customHeight="false" outlineLevel="0" collapsed="false">
      <c r="A150" s="17" t="s">
        <v>1619</v>
      </c>
      <c r="B150" s="17" t="n">
        <v>1</v>
      </c>
      <c r="C150" s="21" t="n">
        <v>45671</v>
      </c>
      <c r="D150" s="17" t="s">
        <v>1420</v>
      </c>
      <c r="E150" s="17" t="s">
        <v>150</v>
      </c>
      <c r="F150" s="17" t="s">
        <v>1499</v>
      </c>
      <c r="G150" s="17" t="s">
        <v>60</v>
      </c>
      <c r="H150" s="17" t="s">
        <v>1537</v>
      </c>
      <c r="I150" s="17" t="s">
        <v>1524</v>
      </c>
      <c r="J150" s="17" t="n">
        <v>1</v>
      </c>
      <c r="K150" s="15" t="n">
        <v>71.9</v>
      </c>
      <c r="L150" s="22" t="n">
        <v>0</v>
      </c>
      <c r="M150" s="15" t="n">
        <v>0</v>
      </c>
      <c r="N150" s="15" t="n">
        <f aca="false">J150*K150</f>
        <v>71.9</v>
      </c>
      <c r="O150" s="15" t="n">
        <f aca="false">N150*L150</f>
        <v>0</v>
      </c>
      <c r="P150" s="15" t="n">
        <f aca="false">N150-O150</f>
        <v>71.9</v>
      </c>
      <c r="Q150" s="15" t="n">
        <f aca="false">J150*INDEX(dProdutos!$F$2:$F$47,MATCH(E150,dProdutos!$A$2:$A$47,0))</f>
        <v>27.38</v>
      </c>
      <c r="R150" s="15" t="n">
        <f aca="false">IF(I150="Cancelado",0,P150-Q150)</f>
        <v>44.52</v>
      </c>
      <c r="S150" s="17" t="str">
        <f aca="false">INDEX(dProdutos!$D$2:$D$47,MATCH(E150,dProdutos!$A$2:$A$47,0))</f>
        <v>Acessórios</v>
      </c>
    </row>
    <row r="151" customFormat="false" ht="15" hidden="false" customHeight="false" outlineLevel="0" collapsed="false">
      <c r="A151" s="17" t="s">
        <v>1619</v>
      </c>
      <c r="B151" s="17" t="n">
        <v>2</v>
      </c>
      <c r="C151" s="21" t="n">
        <v>45671</v>
      </c>
      <c r="D151" s="17" t="s">
        <v>1420</v>
      </c>
      <c r="E151" s="17" t="s">
        <v>98</v>
      </c>
      <c r="F151" s="17" t="s">
        <v>1499</v>
      </c>
      <c r="G151" s="17" t="s">
        <v>60</v>
      </c>
      <c r="H151" s="17" t="s">
        <v>1537</v>
      </c>
      <c r="I151" s="17" t="s">
        <v>1524</v>
      </c>
      <c r="J151" s="17" t="n">
        <v>1</v>
      </c>
      <c r="K151" s="15" t="n">
        <v>108.9</v>
      </c>
      <c r="L151" s="22" t="n">
        <v>0</v>
      </c>
      <c r="M151" s="15" t="n">
        <v>0</v>
      </c>
      <c r="N151" s="15" t="n">
        <f aca="false">J151*K151</f>
        <v>108.9</v>
      </c>
      <c r="O151" s="15" t="n">
        <f aca="false">N151*L151</f>
        <v>0</v>
      </c>
      <c r="P151" s="15" t="n">
        <f aca="false">N151-O151</f>
        <v>108.9</v>
      </c>
      <c r="Q151" s="15" t="n">
        <f aca="false">J151*INDEX(dProdutos!$F$2:$F$47,MATCH(E151,dProdutos!$A$2:$A$47,0))</f>
        <v>42.52</v>
      </c>
      <c r="R151" s="15" t="n">
        <f aca="false">IF(I151="Cancelado",0,P151-Q151)</f>
        <v>66.38</v>
      </c>
      <c r="S151" s="17" t="str">
        <f aca="false">INDEX(dProdutos!$D$2:$D$47,MATCH(E151,dProdutos!$A$2:$A$47,0))</f>
        <v>Moda Feminina</v>
      </c>
    </row>
    <row r="152" customFormat="false" ht="15" hidden="false" customHeight="false" outlineLevel="0" collapsed="false">
      <c r="A152" s="17" t="s">
        <v>1620</v>
      </c>
      <c r="B152" s="17" t="n">
        <v>1</v>
      </c>
      <c r="C152" s="21" t="n">
        <v>45671</v>
      </c>
      <c r="D152" s="17" t="s">
        <v>1343</v>
      </c>
      <c r="E152" s="17" t="s">
        <v>180</v>
      </c>
      <c r="F152" s="17" t="s">
        <v>1490</v>
      </c>
      <c r="G152" s="17" t="s">
        <v>60</v>
      </c>
      <c r="H152" s="17" t="s">
        <v>1537</v>
      </c>
      <c r="I152" s="17" t="s">
        <v>1524</v>
      </c>
      <c r="J152" s="17" t="n">
        <v>1</v>
      </c>
      <c r="K152" s="15" t="n">
        <v>82.9</v>
      </c>
      <c r="L152" s="22" t="n">
        <v>0.1</v>
      </c>
      <c r="M152" s="15" t="n">
        <v>0</v>
      </c>
      <c r="N152" s="15" t="n">
        <f aca="false">J152*K152</f>
        <v>82.9</v>
      </c>
      <c r="O152" s="15" t="n">
        <f aca="false">N152*L152</f>
        <v>8.29</v>
      </c>
      <c r="P152" s="15" t="n">
        <f aca="false">N152-O152</f>
        <v>74.61</v>
      </c>
      <c r="Q152" s="15" t="n">
        <f aca="false">J152*INDEX(dProdutos!$F$2:$F$47,MATCH(E152,dProdutos!$A$2:$A$47,0))</f>
        <v>35.97</v>
      </c>
      <c r="R152" s="15" t="n">
        <f aca="false">IF(I152="Cancelado",0,P152-Q152)</f>
        <v>38.64</v>
      </c>
      <c r="S152" s="17" t="str">
        <f aca="false">INDEX(dProdutos!$D$2:$D$47,MATCH(E152,dProdutos!$A$2:$A$47,0))</f>
        <v>Eletrônicos</v>
      </c>
    </row>
    <row r="153" customFormat="false" ht="15" hidden="false" customHeight="false" outlineLevel="0" collapsed="false">
      <c r="A153" s="17" t="s">
        <v>1620</v>
      </c>
      <c r="B153" s="17" t="n">
        <v>2</v>
      </c>
      <c r="C153" s="21" t="n">
        <v>45671</v>
      </c>
      <c r="D153" s="17" t="s">
        <v>1343</v>
      </c>
      <c r="E153" s="17" t="s">
        <v>165</v>
      </c>
      <c r="F153" s="17" t="s">
        <v>1490</v>
      </c>
      <c r="G153" s="17" t="s">
        <v>60</v>
      </c>
      <c r="H153" s="17" t="s">
        <v>1537</v>
      </c>
      <c r="I153" s="17" t="s">
        <v>1524</v>
      </c>
      <c r="J153" s="17" t="n">
        <v>1</v>
      </c>
      <c r="K153" s="15" t="n">
        <v>231.9</v>
      </c>
      <c r="L153" s="22" t="n">
        <v>0</v>
      </c>
      <c r="M153" s="15" t="n">
        <v>0</v>
      </c>
      <c r="N153" s="15" t="n">
        <f aca="false">J153*K153</f>
        <v>231.9</v>
      </c>
      <c r="O153" s="15" t="n">
        <f aca="false">N153*L153</f>
        <v>0</v>
      </c>
      <c r="P153" s="15" t="n">
        <f aca="false">N153-O153</f>
        <v>231.9</v>
      </c>
      <c r="Q153" s="15" t="n">
        <f aca="false">J153*INDEX(dProdutos!$F$2:$F$47,MATCH(E153,dProdutos!$A$2:$A$47,0))</f>
        <v>140.83</v>
      </c>
      <c r="R153" s="15" t="n">
        <f aca="false">IF(I153="Cancelado",0,P153-Q153)</f>
        <v>91.07</v>
      </c>
      <c r="S153" s="17" t="str">
        <f aca="false">INDEX(dProdutos!$D$2:$D$47,MATCH(E153,dProdutos!$A$2:$A$47,0))</f>
        <v>Casa</v>
      </c>
    </row>
    <row r="154" customFormat="false" ht="15" hidden="false" customHeight="false" outlineLevel="0" collapsed="false">
      <c r="A154" s="17" t="s">
        <v>1621</v>
      </c>
      <c r="B154" s="17" t="n">
        <v>1</v>
      </c>
      <c r="C154" s="21" t="n">
        <v>45671</v>
      </c>
      <c r="D154" s="17" t="s">
        <v>627</v>
      </c>
      <c r="E154" s="17" t="s">
        <v>183</v>
      </c>
      <c r="F154" s="17" t="s">
        <v>1503</v>
      </c>
      <c r="G154" s="17" t="s">
        <v>60</v>
      </c>
      <c r="H154" s="17" t="s">
        <v>1537</v>
      </c>
      <c r="I154" s="17" t="s">
        <v>1524</v>
      </c>
      <c r="J154" s="17" t="n">
        <v>1</v>
      </c>
      <c r="K154" s="15" t="n">
        <v>121.9</v>
      </c>
      <c r="L154" s="22" t="n">
        <v>0.1</v>
      </c>
      <c r="M154" s="15" t="n">
        <v>14.25</v>
      </c>
      <c r="N154" s="15" t="n">
        <f aca="false">J154*K154</f>
        <v>121.9</v>
      </c>
      <c r="O154" s="15" t="n">
        <f aca="false">N154*L154</f>
        <v>12.19</v>
      </c>
      <c r="P154" s="15" t="n">
        <f aca="false">N154-O154</f>
        <v>109.71</v>
      </c>
      <c r="Q154" s="15" t="n">
        <f aca="false">J154*INDEX(dProdutos!$F$2:$F$47,MATCH(E154,dProdutos!$A$2:$A$47,0))</f>
        <v>52.76</v>
      </c>
      <c r="R154" s="15" t="n">
        <f aca="false">IF(I154="Cancelado",0,P154-Q154)</f>
        <v>56.95</v>
      </c>
      <c r="S154" s="17" t="str">
        <f aca="false">INDEX(dProdutos!$D$2:$D$47,MATCH(E154,dProdutos!$A$2:$A$47,0))</f>
        <v>Eletrônicos</v>
      </c>
    </row>
    <row r="155" customFormat="false" ht="15" hidden="false" customHeight="false" outlineLevel="0" collapsed="false">
      <c r="A155" s="17" t="s">
        <v>1621</v>
      </c>
      <c r="B155" s="17" t="n">
        <v>2</v>
      </c>
      <c r="C155" s="21" t="n">
        <v>45671</v>
      </c>
      <c r="D155" s="17" t="s">
        <v>627</v>
      </c>
      <c r="E155" s="17" t="s">
        <v>150</v>
      </c>
      <c r="F155" s="17" t="s">
        <v>1503</v>
      </c>
      <c r="G155" s="17" t="s">
        <v>60</v>
      </c>
      <c r="H155" s="17" t="s">
        <v>1537</v>
      </c>
      <c r="I155" s="17" t="s">
        <v>1524</v>
      </c>
      <c r="J155" s="17" t="n">
        <v>1</v>
      </c>
      <c r="K155" s="15" t="n">
        <v>71.9</v>
      </c>
      <c r="L155" s="22" t="n">
        <v>0</v>
      </c>
      <c r="M155" s="15" t="n">
        <v>0</v>
      </c>
      <c r="N155" s="15" t="n">
        <f aca="false">J155*K155</f>
        <v>71.9</v>
      </c>
      <c r="O155" s="15" t="n">
        <f aca="false">N155*L155</f>
        <v>0</v>
      </c>
      <c r="P155" s="15" t="n">
        <f aca="false">N155-O155</f>
        <v>71.9</v>
      </c>
      <c r="Q155" s="15" t="n">
        <f aca="false">J155*INDEX(dProdutos!$F$2:$F$47,MATCH(E155,dProdutos!$A$2:$A$47,0))</f>
        <v>27.38</v>
      </c>
      <c r="R155" s="15" t="n">
        <f aca="false">IF(I155="Cancelado",0,P155-Q155)</f>
        <v>44.52</v>
      </c>
      <c r="S155" s="17" t="str">
        <f aca="false">INDEX(dProdutos!$D$2:$D$47,MATCH(E155,dProdutos!$A$2:$A$47,0))</f>
        <v>Acessórios</v>
      </c>
    </row>
    <row r="156" customFormat="false" ht="15" hidden="false" customHeight="false" outlineLevel="0" collapsed="false">
      <c r="A156" s="17" t="s">
        <v>1621</v>
      </c>
      <c r="B156" s="17" t="n">
        <v>3</v>
      </c>
      <c r="C156" s="21" t="n">
        <v>45671</v>
      </c>
      <c r="D156" s="17" t="s">
        <v>627</v>
      </c>
      <c r="E156" s="17" t="s">
        <v>150</v>
      </c>
      <c r="F156" s="17" t="s">
        <v>1503</v>
      </c>
      <c r="G156" s="17" t="s">
        <v>60</v>
      </c>
      <c r="H156" s="17" t="s">
        <v>1537</v>
      </c>
      <c r="I156" s="17" t="s">
        <v>1524</v>
      </c>
      <c r="J156" s="17" t="n">
        <v>2</v>
      </c>
      <c r="K156" s="15" t="n">
        <v>71.9</v>
      </c>
      <c r="L156" s="22" t="n">
        <v>0</v>
      </c>
      <c r="M156" s="15" t="n">
        <v>0</v>
      </c>
      <c r="N156" s="15" t="n">
        <f aca="false">J156*K156</f>
        <v>143.8</v>
      </c>
      <c r="O156" s="15" t="n">
        <f aca="false">N156*L156</f>
        <v>0</v>
      </c>
      <c r="P156" s="15" t="n">
        <f aca="false">N156-O156</f>
        <v>143.8</v>
      </c>
      <c r="Q156" s="15" t="n">
        <f aca="false">J156*INDEX(dProdutos!$F$2:$F$47,MATCH(E156,dProdutos!$A$2:$A$47,0))</f>
        <v>54.76</v>
      </c>
      <c r="R156" s="15" t="n">
        <f aca="false">IF(I156="Cancelado",0,P156-Q156)</f>
        <v>89.04</v>
      </c>
      <c r="S156" s="17" t="str">
        <f aca="false">INDEX(dProdutos!$D$2:$D$47,MATCH(E156,dProdutos!$A$2:$A$47,0))</f>
        <v>Acessórios</v>
      </c>
    </row>
    <row r="157" customFormat="false" ht="15" hidden="false" customHeight="false" outlineLevel="0" collapsed="false">
      <c r="A157" s="17" t="s">
        <v>1621</v>
      </c>
      <c r="B157" s="17" t="n">
        <v>4</v>
      </c>
      <c r="C157" s="21" t="n">
        <v>45671</v>
      </c>
      <c r="D157" s="17" t="s">
        <v>627</v>
      </c>
      <c r="E157" s="17" t="s">
        <v>88</v>
      </c>
      <c r="F157" s="17" t="s">
        <v>1503</v>
      </c>
      <c r="G157" s="17" t="s">
        <v>60</v>
      </c>
      <c r="H157" s="17" t="s">
        <v>1537</v>
      </c>
      <c r="I157" s="17" t="s">
        <v>1524</v>
      </c>
      <c r="J157" s="17" t="n">
        <v>1</v>
      </c>
      <c r="K157" s="15" t="n">
        <v>170.9</v>
      </c>
      <c r="L157" s="22" t="n">
        <v>0</v>
      </c>
      <c r="M157" s="15" t="n">
        <v>0</v>
      </c>
      <c r="N157" s="15" t="n">
        <f aca="false">J157*K157</f>
        <v>170.9</v>
      </c>
      <c r="O157" s="15" t="n">
        <f aca="false">N157*L157</f>
        <v>0</v>
      </c>
      <c r="P157" s="15" t="n">
        <f aca="false">N157-O157</f>
        <v>170.9</v>
      </c>
      <c r="Q157" s="15" t="n">
        <f aca="false">J157*INDEX(dProdutos!$F$2:$F$47,MATCH(E157,dProdutos!$A$2:$A$47,0))</f>
        <v>98.14</v>
      </c>
      <c r="R157" s="15" t="n">
        <f aca="false">IF(I157="Cancelado",0,P157-Q157)</f>
        <v>72.76</v>
      </c>
      <c r="S157" s="17" t="str">
        <f aca="false">INDEX(dProdutos!$D$2:$D$47,MATCH(E157,dProdutos!$A$2:$A$47,0))</f>
        <v>Moda Feminina</v>
      </c>
    </row>
    <row r="158" customFormat="false" ht="15" hidden="false" customHeight="false" outlineLevel="0" collapsed="false">
      <c r="A158" s="17" t="s">
        <v>1622</v>
      </c>
      <c r="B158" s="17" t="n">
        <v>1</v>
      </c>
      <c r="C158" s="21" t="n">
        <v>45671</v>
      </c>
      <c r="D158" s="17" t="s">
        <v>1234</v>
      </c>
      <c r="E158" s="17" t="s">
        <v>192</v>
      </c>
      <c r="F158" s="17" t="s">
        <v>1497</v>
      </c>
      <c r="G158" s="17" t="s">
        <v>61</v>
      </c>
      <c r="H158" s="17" t="s">
        <v>1523</v>
      </c>
      <c r="I158" s="17" t="s">
        <v>1524</v>
      </c>
      <c r="J158" s="17" t="n">
        <v>1</v>
      </c>
      <c r="K158" s="15" t="n">
        <v>245.9</v>
      </c>
      <c r="L158" s="22" t="n">
        <v>0</v>
      </c>
      <c r="M158" s="15" t="n">
        <v>10.45</v>
      </c>
      <c r="N158" s="15" t="n">
        <f aca="false">J158*K158</f>
        <v>245.9</v>
      </c>
      <c r="O158" s="15" t="n">
        <f aca="false">N158*L158</f>
        <v>0</v>
      </c>
      <c r="P158" s="15" t="n">
        <f aca="false">N158-O158</f>
        <v>245.9</v>
      </c>
      <c r="Q158" s="15" t="n">
        <f aca="false">J158*INDEX(dProdutos!$F$2:$F$47,MATCH(E158,dProdutos!$A$2:$A$47,0))</f>
        <v>107.78</v>
      </c>
      <c r="R158" s="15" t="n">
        <f aca="false">IF(I158="Cancelado",0,P158-Q158)</f>
        <v>138.12</v>
      </c>
      <c r="S158" s="17" t="str">
        <f aca="false">INDEX(dProdutos!$D$2:$D$47,MATCH(E158,dProdutos!$A$2:$A$47,0))</f>
        <v>Eletrônicos</v>
      </c>
    </row>
    <row r="159" customFormat="false" ht="15" hidden="false" customHeight="false" outlineLevel="0" collapsed="false">
      <c r="A159" s="17" t="s">
        <v>1623</v>
      </c>
      <c r="B159" s="17" t="n">
        <v>1</v>
      </c>
      <c r="C159" s="21" t="n">
        <v>45671</v>
      </c>
      <c r="D159" s="17" t="s">
        <v>1440</v>
      </c>
      <c r="E159" s="17" t="s">
        <v>177</v>
      </c>
      <c r="F159" s="17" t="s">
        <v>1501</v>
      </c>
      <c r="G159" s="17" t="s">
        <v>60</v>
      </c>
      <c r="H159" s="17" t="s">
        <v>1537</v>
      </c>
      <c r="I159" s="17" t="s">
        <v>1524</v>
      </c>
      <c r="J159" s="17" t="n">
        <v>1</v>
      </c>
      <c r="K159" s="15" t="n">
        <v>257.9</v>
      </c>
      <c r="L159" s="22" t="n">
        <v>0</v>
      </c>
      <c r="M159" s="15" t="n">
        <v>0</v>
      </c>
      <c r="N159" s="15" t="n">
        <f aca="false">J159*K159</f>
        <v>257.9</v>
      </c>
      <c r="O159" s="15" t="n">
        <f aca="false">N159*L159</f>
        <v>0</v>
      </c>
      <c r="P159" s="15" t="n">
        <f aca="false">N159-O159</f>
        <v>257.9</v>
      </c>
      <c r="Q159" s="15" t="n">
        <f aca="false">J159*INDEX(dProdutos!$F$2:$F$47,MATCH(E159,dProdutos!$A$2:$A$47,0))</f>
        <v>138.23</v>
      </c>
      <c r="R159" s="15" t="n">
        <f aca="false">IF(I159="Cancelado",0,P159-Q159)</f>
        <v>119.67</v>
      </c>
      <c r="S159" s="17" t="str">
        <f aca="false">INDEX(dProdutos!$D$2:$D$47,MATCH(E159,dProdutos!$A$2:$A$47,0))</f>
        <v>Casa</v>
      </c>
    </row>
    <row r="160" customFormat="false" ht="15" hidden="false" customHeight="false" outlineLevel="0" collapsed="false">
      <c r="A160" s="17" t="s">
        <v>1624</v>
      </c>
      <c r="B160" s="17" t="n">
        <v>1</v>
      </c>
      <c r="C160" s="21" t="n">
        <v>45672</v>
      </c>
      <c r="D160" s="17" t="s">
        <v>576</v>
      </c>
      <c r="E160" s="17" t="s">
        <v>141</v>
      </c>
      <c r="F160" s="17" t="s">
        <v>1503</v>
      </c>
      <c r="G160" s="17" t="s">
        <v>59</v>
      </c>
      <c r="H160" s="17" t="s">
        <v>1537</v>
      </c>
      <c r="I160" s="17" t="s">
        <v>1524</v>
      </c>
      <c r="J160" s="17" t="n">
        <v>1</v>
      </c>
      <c r="K160" s="15" t="n">
        <v>131.9</v>
      </c>
      <c r="L160" s="22" t="n">
        <v>0</v>
      </c>
      <c r="M160" s="15" t="n">
        <v>25.32</v>
      </c>
      <c r="N160" s="15" t="n">
        <f aca="false">J160*K160</f>
        <v>131.9</v>
      </c>
      <c r="O160" s="15" t="n">
        <f aca="false">N160*L160</f>
        <v>0</v>
      </c>
      <c r="P160" s="15" t="n">
        <f aca="false">N160-O160</f>
        <v>131.9</v>
      </c>
      <c r="Q160" s="15" t="n">
        <f aca="false">J160*INDEX(dProdutos!$F$2:$F$47,MATCH(E160,dProdutos!$A$2:$A$47,0))</f>
        <v>81.66</v>
      </c>
      <c r="R160" s="15" t="n">
        <f aca="false">IF(I160="Cancelado",0,P160-Q160)</f>
        <v>50.24</v>
      </c>
      <c r="S160" s="17" t="str">
        <f aca="false">INDEX(dProdutos!$D$2:$D$47,MATCH(E160,dProdutos!$A$2:$A$47,0))</f>
        <v>Acessórios</v>
      </c>
    </row>
    <row r="161" customFormat="false" ht="15" hidden="false" customHeight="false" outlineLevel="0" collapsed="false">
      <c r="A161" s="17" t="s">
        <v>1624</v>
      </c>
      <c r="B161" s="17" t="n">
        <v>2</v>
      </c>
      <c r="C161" s="21" t="n">
        <v>45672</v>
      </c>
      <c r="D161" s="17" t="s">
        <v>576</v>
      </c>
      <c r="E161" s="17" t="s">
        <v>192</v>
      </c>
      <c r="F161" s="17" t="s">
        <v>1503</v>
      </c>
      <c r="G161" s="17" t="s">
        <v>59</v>
      </c>
      <c r="H161" s="17" t="s">
        <v>1537</v>
      </c>
      <c r="I161" s="17" t="s">
        <v>1524</v>
      </c>
      <c r="J161" s="17" t="n">
        <v>1</v>
      </c>
      <c r="K161" s="15" t="n">
        <v>245.9</v>
      </c>
      <c r="L161" s="22" t="n">
        <v>0</v>
      </c>
      <c r="M161" s="15" t="n">
        <v>0</v>
      </c>
      <c r="N161" s="15" t="n">
        <f aca="false">J161*K161</f>
        <v>245.9</v>
      </c>
      <c r="O161" s="15" t="n">
        <f aca="false">N161*L161</f>
        <v>0</v>
      </c>
      <c r="P161" s="15" t="n">
        <f aca="false">N161-O161</f>
        <v>245.9</v>
      </c>
      <c r="Q161" s="15" t="n">
        <f aca="false">J161*INDEX(dProdutos!$F$2:$F$47,MATCH(E161,dProdutos!$A$2:$A$47,0))</f>
        <v>107.78</v>
      </c>
      <c r="R161" s="15" t="n">
        <f aca="false">IF(I161="Cancelado",0,P161-Q161)</f>
        <v>138.12</v>
      </c>
      <c r="S161" s="17" t="str">
        <f aca="false">INDEX(dProdutos!$D$2:$D$47,MATCH(E161,dProdutos!$A$2:$A$47,0))</f>
        <v>Eletrônicos</v>
      </c>
    </row>
    <row r="162" customFormat="false" ht="15" hidden="false" customHeight="false" outlineLevel="0" collapsed="false">
      <c r="A162" s="17" t="s">
        <v>1625</v>
      </c>
      <c r="B162" s="17" t="n">
        <v>1</v>
      </c>
      <c r="C162" s="21" t="n">
        <v>45672</v>
      </c>
      <c r="D162" s="17" t="s">
        <v>1175</v>
      </c>
      <c r="E162" s="17" t="s">
        <v>123</v>
      </c>
      <c r="F162" s="17" t="s">
        <v>1501</v>
      </c>
      <c r="G162" s="17" t="s">
        <v>61</v>
      </c>
      <c r="H162" s="17" t="s">
        <v>1523</v>
      </c>
      <c r="I162" s="17" t="s">
        <v>1524</v>
      </c>
      <c r="J162" s="17" t="n">
        <v>1</v>
      </c>
      <c r="K162" s="15" t="n">
        <v>277.9</v>
      </c>
      <c r="L162" s="22" t="n">
        <v>0.15</v>
      </c>
      <c r="M162" s="15" t="n">
        <v>34.64</v>
      </c>
      <c r="N162" s="15" t="n">
        <f aca="false">J162*K162</f>
        <v>277.9</v>
      </c>
      <c r="O162" s="15" t="n">
        <f aca="false">N162*L162</f>
        <v>41.685</v>
      </c>
      <c r="P162" s="15" t="n">
        <f aca="false">N162-O162</f>
        <v>236.215</v>
      </c>
      <c r="Q162" s="15" t="n">
        <f aca="false">J162*INDEX(dProdutos!$F$2:$F$47,MATCH(E162,dProdutos!$A$2:$A$47,0))</f>
        <v>132.36</v>
      </c>
      <c r="R162" s="15" t="n">
        <f aca="false">IF(I162="Cancelado",0,P162-Q162)</f>
        <v>103.855</v>
      </c>
      <c r="S162" s="17" t="str">
        <f aca="false">INDEX(dProdutos!$D$2:$D$47,MATCH(E162,dProdutos!$A$2:$A$47,0))</f>
        <v>Calçados</v>
      </c>
    </row>
    <row r="163" customFormat="false" ht="15" hidden="false" customHeight="false" outlineLevel="0" collapsed="false">
      <c r="A163" s="17" t="s">
        <v>1625</v>
      </c>
      <c r="B163" s="17" t="n">
        <v>2</v>
      </c>
      <c r="C163" s="21" t="n">
        <v>45672</v>
      </c>
      <c r="D163" s="17" t="s">
        <v>1175</v>
      </c>
      <c r="E163" s="17" t="s">
        <v>150</v>
      </c>
      <c r="F163" s="17" t="s">
        <v>1501</v>
      </c>
      <c r="G163" s="17" t="s">
        <v>61</v>
      </c>
      <c r="H163" s="17" t="s">
        <v>1523</v>
      </c>
      <c r="I163" s="17" t="s">
        <v>1524</v>
      </c>
      <c r="J163" s="17" t="n">
        <v>1</v>
      </c>
      <c r="K163" s="15" t="n">
        <v>71.9</v>
      </c>
      <c r="L163" s="22" t="n">
        <v>0</v>
      </c>
      <c r="M163" s="15" t="n">
        <v>0</v>
      </c>
      <c r="N163" s="15" t="n">
        <f aca="false">J163*K163</f>
        <v>71.9</v>
      </c>
      <c r="O163" s="15" t="n">
        <f aca="false">N163*L163</f>
        <v>0</v>
      </c>
      <c r="P163" s="15" t="n">
        <f aca="false">N163-O163</f>
        <v>71.9</v>
      </c>
      <c r="Q163" s="15" t="n">
        <f aca="false">J163*INDEX(dProdutos!$F$2:$F$47,MATCH(E163,dProdutos!$A$2:$A$47,0))</f>
        <v>27.38</v>
      </c>
      <c r="R163" s="15" t="n">
        <f aca="false">IF(I163="Cancelado",0,P163-Q163)</f>
        <v>44.52</v>
      </c>
      <c r="S163" s="17" t="str">
        <f aca="false">INDEX(dProdutos!$D$2:$D$47,MATCH(E163,dProdutos!$A$2:$A$47,0))</f>
        <v>Acessórios</v>
      </c>
    </row>
    <row r="164" customFormat="false" ht="15" hidden="false" customHeight="false" outlineLevel="0" collapsed="false">
      <c r="A164" s="17" t="s">
        <v>1626</v>
      </c>
      <c r="B164" s="17" t="n">
        <v>1</v>
      </c>
      <c r="C164" s="21" t="n">
        <v>45672</v>
      </c>
      <c r="D164" s="17" t="s">
        <v>528</v>
      </c>
      <c r="E164" s="17" t="s">
        <v>138</v>
      </c>
      <c r="F164" s="17" t="s">
        <v>1487</v>
      </c>
      <c r="G164" s="17" t="s">
        <v>61</v>
      </c>
      <c r="H164" s="17" t="s">
        <v>1537</v>
      </c>
      <c r="I164" s="17" t="s">
        <v>1524</v>
      </c>
      <c r="J164" s="17" t="n">
        <v>1</v>
      </c>
      <c r="K164" s="15" t="n">
        <v>231.9</v>
      </c>
      <c r="L164" s="22" t="n">
        <v>0</v>
      </c>
      <c r="M164" s="15" t="n">
        <v>0</v>
      </c>
      <c r="N164" s="15" t="n">
        <f aca="false">J164*K164</f>
        <v>231.9</v>
      </c>
      <c r="O164" s="15" t="n">
        <f aca="false">N164*L164</f>
        <v>0</v>
      </c>
      <c r="P164" s="15" t="n">
        <f aca="false">N164-O164</f>
        <v>231.9</v>
      </c>
      <c r="Q164" s="15" t="n">
        <f aca="false">J164*INDEX(dProdutos!$F$2:$F$47,MATCH(E164,dProdutos!$A$2:$A$47,0))</f>
        <v>132.21</v>
      </c>
      <c r="R164" s="15" t="n">
        <f aca="false">IF(I164="Cancelado",0,P164-Q164)</f>
        <v>99.69</v>
      </c>
      <c r="S164" s="17" t="str">
        <f aca="false">INDEX(dProdutos!$D$2:$D$47,MATCH(E164,dProdutos!$A$2:$A$47,0))</f>
        <v>Calçados</v>
      </c>
    </row>
    <row r="165" customFormat="false" ht="15" hidden="false" customHeight="false" outlineLevel="0" collapsed="false">
      <c r="A165" s="17" t="s">
        <v>1626</v>
      </c>
      <c r="B165" s="17" t="n">
        <v>2</v>
      </c>
      <c r="C165" s="21" t="n">
        <v>45672</v>
      </c>
      <c r="D165" s="17" t="s">
        <v>528</v>
      </c>
      <c r="E165" s="17" t="s">
        <v>123</v>
      </c>
      <c r="F165" s="17" t="s">
        <v>1487</v>
      </c>
      <c r="G165" s="17" t="s">
        <v>61</v>
      </c>
      <c r="H165" s="17" t="s">
        <v>1537</v>
      </c>
      <c r="I165" s="17" t="s">
        <v>1524</v>
      </c>
      <c r="J165" s="17" t="n">
        <v>1</v>
      </c>
      <c r="K165" s="15" t="n">
        <v>277.9</v>
      </c>
      <c r="L165" s="22" t="n">
        <v>0</v>
      </c>
      <c r="M165" s="15" t="n">
        <v>0</v>
      </c>
      <c r="N165" s="15" t="n">
        <f aca="false">J165*K165</f>
        <v>277.9</v>
      </c>
      <c r="O165" s="15" t="n">
        <f aca="false">N165*L165</f>
        <v>0</v>
      </c>
      <c r="P165" s="15" t="n">
        <f aca="false">N165-O165</f>
        <v>277.9</v>
      </c>
      <c r="Q165" s="15" t="n">
        <f aca="false">J165*INDEX(dProdutos!$F$2:$F$47,MATCH(E165,dProdutos!$A$2:$A$47,0))</f>
        <v>132.36</v>
      </c>
      <c r="R165" s="15" t="n">
        <f aca="false">IF(I165="Cancelado",0,P165-Q165)</f>
        <v>145.54</v>
      </c>
      <c r="S165" s="17" t="str">
        <f aca="false">INDEX(dProdutos!$D$2:$D$47,MATCH(E165,dProdutos!$A$2:$A$47,0))</f>
        <v>Calçados</v>
      </c>
    </row>
    <row r="166" customFormat="false" ht="15" hidden="false" customHeight="false" outlineLevel="0" collapsed="false">
      <c r="A166" s="17" t="s">
        <v>1627</v>
      </c>
      <c r="B166" s="17" t="n">
        <v>1</v>
      </c>
      <c r="C166" s="21" t="n">
        <v>45672</v>
      </c>
      <c r="D166" s="17" t="s">
        <v>615</v>
      </c>
      <c r="E166" s="17" t="s">
        <v>177</v>
      </c>
      <c r="F166" s="17" t="s">
        <v>1490</v>
      </c>
      <c r="G166" s="17" t="s">
        <v>62</v>
      </c>
      <c r="H166" s="17" t="s">
        <v>1540</v>
      </c>
      <c r="I166" s="17" t="s">
        <v>1524</v>
      </c>
      <c r="J166" s="17" t="n">
        <v>2</v>
      </c>
      <c r="K166" s="15" t="n">
        <v>257.9</v>
      </c>
      <c r="L166" s="22" t="n">
        <v>0.1</v>
      </c>
      <c r="M166" s="15" t="n">
        <v>15.39</v>
      </c>
      <c r="N166" s="15" t="n">
        <f aca="false">J166*K166</f>
        <v>515.8</v>
      </c>
      <c r="O166" s="15" t="n">
        <f aca="false">N166*L166</f>
        <v>51.58</v>
      </c>
      <c r="P166" s="15" t="n">
        <f aca="false">N166-O166</f>
        <v>464.22</v>
      </c>
      <c r="Q166" s="15" t="n">
        <f aca="false">J166*INDEX(dProdutos!$F$2:$F$47,MATCH(E166,dProdutos!$A$2:$A$47,0))</f>
        <v>276.46</v>
      </c>
      <c r="R166" s="15" t="n">
        <f aca="false">IF(I166="Cancelado",0,P166-Q166)</f>
        <v>187.76</v>
      </c>
      <c r="S166" s="17" t="str">
        <f aca="false">INDEX(dProdutos!$D$2:$D$47,MATCH(E166,dProdutos!$A$2:$A$47,0))</f>
        <v>Casa</v>
      </c>
    </row>
    <row r="167" customFormat="false" ht="15" hidden="false" customHeight="false" outlineLevel="0" collapsed="false">
      <c r="A167" s="17" t="s">
        <v>1627</v>
      </c>
      <c r="B167" s="17" t="n">
        <v>2</v>
      </c>
      <c r="C167" s="21" t="n">
        <v>45672</v>
      </c>
      <c r="D167" s="17" t="s">
        <v>615</v>
      </c>
      <c r="E167" s="17" t="s">
        <v>123</v>
      </c>
      <c r="F167" s="17" t="s">
        <v>1490</v>
      </c>
      <c r="G167" s="17" t="s">
        <v>62</v>
      </c>
      <c r="H167" s="17" t="s">
        <v>1540</v>
      </c>
      <c r="I167" s="17" t="s">
        <v>1524</v>
      </c>
      <c r="J167" s="17" t="n">
        <v>1</v>
      </c>
      <c r="K167" s="15" t="n">
        <v>277.9</v>
      </c>
      <c r="L167" s="22" t="n">
        <v>0.05</v>
      </c>
      <c r="M167" s="15" t="n">
        <v>0</v>
      </c>
      <c r="N167" s="15" t="n">
        <f aca="false">J167*K167</f>
        <v>277.9</v>
      </c>
      <c r="O167" s="15" t="n">
        <f aca="false">N167*L167</f>
        <v>13.895</v>
      </c>
      <c r="P167" s="15" t="n">
        <f aca="false">N167-O167</f>
        <v>264.005</v>
      </c>
      <c r="Q167" s="15" t="n">
        <f aca="false">J167*INDEX(dProdutos!$F$2:$F$47,MATCH(E167,dProdutos!$A$2:$A$47,0))</f>
        <v>132.36</v>
      </c>
      <c r="R167" s="15" t="n">
        <f aca="false">IF(I167="Cancelado",0,P167-Q167)</f>
        <v>131.645</v>
      </c>
      <c r="S167" s="17" t="str">
        <f aca="false">INDEX(dProdutos!$D$2:$D$47,MATCH(E167,dProdutos!$A$2:$A$47,0))</f>
        <v>Calçados</v>
      </c>
    </row>
    <row r="168" customFormat="false" ht="15" hidden="false" customHeight="false" outlineLevel="0" collapsed="false">
      <c r="A168" s="17" t="s">
        <v>1628</v>
      </c>
      <c r="B168" s="17" t="n">
        <v>1</v>
      </c>
      <c r="C168" s="21" t="n">
        <v>45672</v>
      </c>
      <c r="D168" s="17" t="s">
        <v>1389</v>
      </c>
      <c r="E168" s="17" t="s">
        <v>201</v>
      </c>
      <c r="F168" s="17" t="s">
        <v>1499</v>
      </c>
      <c r="G168" s="17" t="s">
        <v>60</v>
      </c>
      <c r="H168" s="17" t="s">
        <v>1523</v>
      </c>
      <c r="I168" s="17" t="s">
        <v>1524</v>
      </c>
      <c r="J168" s="17" t="n">
        <v>2</v>
      </c>
      <c r="K168" s="15" t="n">
        <v>236.9</v>
      </c>
      <c r="L168" s="22" t="n">
        <v>0.1</v>
      </c>
      <c r="M168" s="15" t="n">
        <v>24.09</v>
      </c>
      <c r="N168" s="15" t="n">
        <f aca="false">J168*K168</f>
        <v>473.8</v>
      </c>
      <c r="O168" s="15" t="n">
        <f aca="false">N168*L168</f>
        <v>47.38</v>
      </c>
      <c r="P168" s="15" t="n">
        <f aca="false">N168-O168</f>
        <v>426.42</v>
      </c>
      <c r="Q168" s="15" t="n">
        <f aca="false">J168*INDEX(dProdutos!$F$2:$F$47,MATCH(E168,dProdutos!$A$2:$A$47,0))</f>
        <v>192.46</v>
      </c>
      <c r="R168" s="15" t="n">
        <f aca="false">IF(I168="Cancelado",0,P168-Q168)</f>
        <v>233.96</v>
      </c>
      <c r="S168" s="17" t="str">
        <f aca="false">INDEX(dProdutos!$D$2:$D$47,MATCH(E168,dProdutos!$A$2:$A$47,0))</f>
        <v>Beleza</v>
      </c>
    </row>
    <row r="169" customFormat="false" ht="15" hidden="false" customHeight="false" outlineLevel="0" collapsed="false">
      <c r="A169" s="17" t="s">
        <v>1629</v>
      </c>
      <c r="B169" s="17" t="n">
        <v>1</v>
      </c>
      <c r="C169" s="21" t="n">
        <v>45673</v>
      </c>
      <c r="D169" s="17" t="s">
        <v>968</v>
      </c>
      <c r="E169" s="17" t="s">
        <v>117</v>
      </c>
      <c r="F169" s="17" t="s">
        <v>1495</v>
      </c>
      <c r="G169" s="17" t="s">
        <v>59</v>
      </c>
      <c r="H169" s="17" t="s">
        <v>1537</v>
      </c>
      <c r="I169" s="17" t="s">
        <v>1524</v>
      </c>
      <c r="J169" s="17" t="n">
        <v>1</v>
      </c>
      <c r="K169" s="15" t="n">
        <v>166.9</v>
      </c>
      <c r="L169" s="22" t="n">
        <v>0.1</v>
      </c>
      <c r="M169" s="15" t="n">
        <v>10.4</v>
      </c>
      <c r="N169" s="15" t="n">
        <f aca="false">J169*K169</f>
        <v>166.9</v>
      </c>
      <c r="O169" s="15" t="n">
        <f aca="false">N169*L169</f>
        <v>16.69</v>
      </c>
      <c r="P169" s="15" t="n">
        <f aca="false">N169-O169</f>
        <v>150.21</v>
      </c>
      <c r="Q169" s="15" t="n">
        <f aca="false">J169*INDEX(dProdutos!$F$2:$F$47,MATCH(E169,dProdutos!$A$2:$A$47,0))</f>
        <v>73.23</v>
      </c>
      <c r="R169" s="15" t="n">
        <f aca="false">IF(I169="Cancelado",0,P169-Q169)</f>
        <v>76.98</v>
      </c>
      <c r="S169" s="17" t="str">
        <f aca="false">INDEX(dProdutos!$D$2:$D$47,MATCH(E169,dProdutos!$A$2:$A$47,0))</f>
        <v>Moda Masculina</v>
      </c>
    </row>
    <row r="170" customFormat="false" ht="15" hidden="false" customHeight="false" outlineLevel="0" collapsed="false">
      <c r="A170" s="17" t="s">
        <v>1630</v>
      </c>
      <c r="B170" s="17" t="n">
        <v>1</v>
      </c>
      <c r="C170" s="21" t="n">
        <v>45673</v>
      </c>
      <c r="D170" s="17" t="s">
        <v>757</v>
      </c>
      <c r="E170" s="17" t="s">
        <v>195</v>
      </c>
      <c r="F170" s="17" t="s">
        <v>1499</v>
      </c>
      <c r="G170" s="17" t="s">
        <v>63</v>
      </c>
      <c r="H170" s="17" t="s">
        <v>1523</v>
      </c>
      <c r="I170" s="17" t="s">
        <v>1524</v>
      </c>
      <c r="J170" s="17" t="n">
        <v>1</v>
      </c>
      <c r="K170" s="15" t="n">
        <v>72.9</v>
      </c>
      <c r="L170" s="22" t="n">
        <v>0.1</v>
      </c>
      <c r="M170" s="15" t="n">
        <v>0</v>
      </c>
      <c r="N170" s="15" t="n">
        <f aca="false">J170*K170</f>
        <v>72.9</v>
      </c>
      <c r="O170" s="15" t="n">
        <f aca="false">N170*L170</f>
        <v>7.29</v>
      </c>
      <c r="P170" s="15" t="n">
        <f aca="false">N170-O170</f>
        <v>65.61</v>
      </c>
      <c r="Q170" s="15" t="n">
        <f aca="false">J170*INDEX(dProdutos!$F$2:$F$47,MATCH(E170,dProdutos!$A$2:$A$47,0))</f>
        <v>39.23</v>
      </c>
      <c r="R170" s="15" t="n">
        <f aca="false">IF(I170="Cancelado",0,P170-Q170)</f>
        <v>26.38</v>
      </c>
      <c r="S170" s="17" t="str">
        <f aca="false">INDEX(dProdutos!$D$2:$D$47,MATCH(E170,dProdutos!$A$2:$A$47,0))</f>
        <v>Eletrônicos</v>
      </c>
    </row>
    <row r="171" customFormat="false" ht="15" hidden="false" customHeight="false" outlineLevel="0" collapsed="false">
      <c r="A171" s="17" t="s">
        <v>1631</v>
      </c>
      <c r="B171" s="17" t="n">
        <v>1</v>
      </c>
      <c r="C171" s="21" t="n">
        <v>45673</v>
      </c>
      <c r="D171" s="17" t="s">
        <v>1459</v>
      </c>
      <c r="E171" s="17" t="s">
        <v>207</v>
      </c>
      <c r="F171" s="17" t="s">
        <v>1493</v>
      </c>
      <c r="G171" s="17" t="s">
        <v>59</v>
      </c>
      <c r="H171" s="17" t="s">
        <v>1523</v>
      </c>
      <c r="I171" s="17" t="s">
        <v>1524</v>
      </c>
      <c r="J171" s="17" t="n">
        <v>1</v>
      </c>
      <c r="K171" s="15" t="n">
        <v>143.9</v>
      </c>
      <c r="L171" s="22" t="n">
        <v>0</v>
      </c>
      <c r="M171" s="15" t="n">
        <v>18.31</v>
      </c>
      <c r="N171" s="15" t="n">
        <f aca="false">J171*K171</f>
        <v>143.9</v>
      </c>
      <c r="O171" s="15" t="n">
        <f aca="false">N171*L171</f>
        <v>0</v>
      </c>
      <c r="P171" s="15" t="n">
        <f aca="false">N171-O171</f>
        <v>143.9</v>
      </c>
      <c r="Q171" s="15" t="n">
        <f aca="false">J171*INDEX(dProdutos!$F$2:$F$47,MATCH(E171,dProdutos!$A$2:$A$47,0))</f>
        <v>84.43</v>
      </c>
      <c r="R171" s="15" t="n">
        <f aca="false">IF(I171="Cancelado",0,P171-Q171)</f>
        <v>59.47</v>
      </c>
      <c r="S171" s="17" t="str">
        <f aca="false">INDEX(dProdutos!$D$2:$D$47,MATCH(E171,dProdutos!$A$2:$A$47,0))</f>
        <v>Beleza</v>
      </c>
    </row>
    <row r="172" customFormat="false" ht="15" hidden="false" customHeight="false" outlineLevel="0" collapsed="false">
      <c r="A172" s="17" t="s">
        <v>1632</v>
      </c>
      <c r="B172" s="17" t="n">
        <v>1</v>
      </c>
      <c r="C172" s="21" t="n">
        <v>45673</v>
      </c>
      <c r="D172" s="17" t="s">
        <v>1169</v>
      </c>
      <c r="E172" s="17" t="s">
        <v>105</v>
      </c>
      <c r="F172" s="17" t="s">
        <v>1503</v>
      </c>
      <c r="G172" s="17" t="s">
        <v>61</v>
      </c>
      <c r="H172" s="17" t="s">
        <v>1537</v>
      </c>
      <c r="I172" s="17" t="s">
        <v>1531</v>
      </c>
      <c r="J172" s="17" t="n">
        <v>1</v>
      </c>
      <c r="K172" s="15" t="n">
        <v>175.9</v>
      </c>
      <c r="L172" s="22" t="n">
        <v>0</v>
      </c>
      <c r="M172" s="15" t="n">
        <v>33.12</v>
      </c>
      <c r="N172" s="15" t="n">
        <f aca="false">J172*K172</f>
        <v>175.9</v>
      </c>
      <c r="O172" s="15" t="n">
        <f aca="false">N172*L172</f>
        <v>0</v>
      </c>
      <c r="P172" s="15" t="n">
        <f aca="false">N172-O172</f>
        <v>175.9</v>
      </c>
      <c r="Q172" s="15" t="n">
        <f aca="false">J172*INDEX(dProdutos!$F$2:$F$47,MATCH(E172,dProdutos!$A$2:$A$47,0))</f>
        <v>96.59</v>
      </c>
      <c r="R172" s="15" t="n">
        <f aca="false">IF(I172="Cancelado",0,P172-Q172)</f>
        <v>0</v>
      </c>
      <c r="S172" s="17" t="str">
        <f aca="false">INDEX(dProdutos!$D$2:$D$47,MATCH(E172,dProdutos!$A$2:$A$47,0))</f>
        <v>Moda Masculina</v>
      </c>
    </row>
    <row r="173" customFormat="false" ht="15" hidden="false" customHeight="false" outlineLevel="0" collapsed="false">
      <c r="A173" s="17" t="s">
        <v>1632</v>
      </c>
      <c r="B173" s="17" t="n">
        <v>2</v>
      </c>
      <c r="C173" s="21" t="n">
        <v>45673</v>
      </c>
      <c r="D173" s="17" t="s">
        <v>1169</v>
      </c>
      <c r="E173" s="17" t="s">
        <v>153</v>
      </c>
      <c r="F173" s="17" t="s">
        <v>1503</v>
      </c>
      <c r="G173" s="17" t="s">
        <v>61</v>
      </c>
      <c r="H173" s="17" t="s">
        <v>1537</v>
      </c>
      <c r="I173" s="17" t="s">
        <v>1531</v>
      </c>
      <c r="J173" s="17" t="n">
        <v>1</v>
      </c>
      <c r="K173" s="15" t="n">
        <v>165.9</v>
      </c>
      <c r="L173" s="22" t="n">
        <v>0</v>
      </c>
      <c r="M173" s="15" t="n">
        <v>0</v>
      </c>
      <c r="N173" s="15" t="n">
        <f aca="false">J173*K173</f>
        <v>165.9</v>
      </c>
      <c r="O173" s="15" t="n">
        <f aca="false">N173*L173</f>
        <v>0</v>
      </c>
      <c r="P173" s="15" t="n">
        <f aca="false">N173-O173</f>
        <v>165.9</v>
      </c>
      <c r="Q173" s="15" t="n">
        <f aca="false">J173*INDEX(dProdutos!$F$2:$F$47,MATCH(E173,dProdutos!$A$2:$A$47,0))</f>
        <v>67.28</v>
      </c>
      <c r="R173" s="15" t="n">
        <f aca="false">IF(I173="Cancelado",0,P173-Q173)</f>
        <v>0</v>
      </c>
      <c r="S173" s="17" t="str">
        <f aca="false">INDEX(dProdutos!$D$2:$D$47,MATCH(E173,dProdutos!$A$2:$A$47,0))</f>
        <v>Acessórios</v>
      </c>
    </row>
    <row r="174" customFormat="false" ht="15" hidden="false" customHeight="false" outlineLevel="0" collapsed="false">
      <c r="A174" s="17" t="s">
        <v>1633</v>
      </c>
      <c r="B174" s="17" t="n">
        <v>1</v>
      </c>
      <c r="C174" s="21" t="n">
        <v>45674</v>
      </c>
      <c r="D174" s="17" t="s">
        <v>1076</v>
      </c>
      <c r="E174" s="17" t="s">
        <v>105</v>
      </c>
      <c r="F174" s="17" t="s">
        <v>1493</v>
      </c>
      <c r="G174" s="17" t="s">
        <v>64</v>
      </c>
      <c r="H174" s="17" t="s">
        <v>1527</v>
      </c>
      <c r="I174" s="17" t="s">
        <v>1524</v>
      </c>
      <c r="J174" s="17" t="n">
        <v>1</v>
      </c>
      <c r="K174" s="15" t="n">
        <v>175.9</v>
      </c>
      <c r="L174" s="22" t="n">
        <v>0</v>
      </c>
      <c r="M174" s="15" t="n">
        <v>32.93</v>
      </c>
      <c r="N174" s="15" t="n">
        <f aca="false">J174*K174</f>
        <v>175.9</v>
      </c>
      <c r="O174" s="15" t="n">
        <f aca="false">N174*L174</f>
        <v>0</v>
      </c>
      <c r="P174" s="15" t="n">
        <f aca="false">N174-O174</f>
        <v>175.9</v>
      </c>
      <c r="Q174" s="15" t="n">
        <f aca="false">J174*INDEX(dProdutos!$F$2:$F$47,MATCH(E174,dProdutos!$A$2:$A$47,0))</f>
        <v>96.59</v>
      </c>
      <c r="R174" s="15" t="n">
        <f aca="false">IF(I174="Cancelado",0,P174-Q174)</f>
        <v>79.31</v>
      </c>
      <c r="S174" s="17" t="str">
        <f aca="false">INDEX(dProdutos!$D$2:$D$47,MATCH(E174,dProdutos!$A$2:$A$47,0))</f>
        <v>Moda Masculina</v>
      </c>
    </row>
    <row r="175" customFormat="false" ht="15" hidden="false" customHeight="false" outlineLevel="0" collapsed="false">
      <c r="A175" s="17" t="s">
        <v>1633</v>
      </c>
      <c r="B175" s="17" t="n">
        <v>2</v>
      </c>
      <c r="C175" s="21" t="n">
        <v>45674</v>
      </c>
      <c r="D175" s="17" t="s">
        <v>1076</v>
      </c>
      <c r="E175" s="17" t="s">
        <v>150</v>
      </c>
      <c r="F175" s="17" t="s">
        <v>1493</v>
      </c>
      <c r="G175" s="17" t="s">
        <v>64</v>
      </c>
      <c r="H175" s="17" t="s">
        <v>1527</v>
      </c>
      <c r="I175" s="17" t="s">
        <v>1524</v>
      </c>
      <c r="J175" s="17" t="n">
        <v>3</v>
      </c>
      <c r="K175" s="15" t="n">
        <v>71.9</v>
      </c>
      <c r="L175" s="22" t="n">
        <v>0</v>
      </c>
      <c r="M175" s="15" t="n">
        <v>0</v>
      </c>
      <c r="N175" s="15" t="n">
        <f aca="false">J175*K175</f>
        <v>215.7</v>
      </c>
      <c r="O175" s="15" t="n">
        <f aca="false">N175*L175</f>
        <v>0</v>
      </c>
      <c r="P175" s="15" t="n">
        <f aca="false">N175-O175</f>
        <v>215.7</v>
      </c>
      <c r="Q175" s="15" t="n">
        <f aca="false">J175*INDEX(dProdutos!$F$2:$F$47,MATCH(E175,dProdutos!$A$2:$A$47,0))</f>
        <v>82.14</v>
      </c>
      <c r="R175" s="15" t="n">
        <f aca="false">IF(I175="Cancelado",0,P175-Q175)</f>
        <v>133.56</v>
      </c>
      <c r="S175" s="17" t="str">
        <f aca="false">INDEX(dProdutos!$D$2:$D$47,MATCH(E175,dProdutos!$A$2:$A$47,0))</f>
        <v>Acessórios</v>
      </c>
    </row>
    <row r="176" customFormat="false" ht="15" hidden="false" customHeight="false" outlineLevel="0" collapsed="false">
      <c r="A176" s="17" t="s">
        <v>1633</v>
      </c>
      <c r="B176" s="17" t="n">
        <v>3</v>
      </c>
      <c r="C176" s="21" t="n">
        <v>45674</v>
      </c>
      <c r="D176" s="17" t="s">
        <v>1076</v>
      </c>
      <c r="E176" s="17" t="s">
        <v>198</v>
      </c>
      <c r="F176" s="17" t="s">
        <v>1493</v>
      </c>
      <c r="G176" s="17" t="s">
        <v>64</v>
      </c>
      <c r="H176" s="17" t="s">
        <v>1527</v>
      </c>
      <c r="I176" s="17" t="s">
        <v>1524</v>
      </c>
      <c r="J176" s="17" t="n">
        <v>2</v>
      </c>
      <c r="K176" s="15" t="n">
        <v>253.9</v>
      </c>
      <c r="L176" s="22" t="n">
        <v>0</v>
      </c>
      <c r="M176" s="15" t="n">
        <v>0</v>
      </c>
      <c r="N176" s="15" t="n">
        <f aca="false">J176*K176</f>
        <v>507.8</v>
      </c>
      <c r="O176" s="15" t="n">
        <f aca="false">N176*L176</f>
        <v>0</v>
      </c>
      <c r="P176" s="15" t="n">
        <f aca="false">N176-O176</f>
        <v>507.8</v>
      </c>
      <c r="Q176" s="15" t="n">
        <f aca="false">J176*INDEX(dProdutos!$F$2:$F$47,MATCH(E176,dProdutos!$A$2:$A$47,0))</f>
        <v>199.56</v>
      </c>
      <c r="R176" s="15" t="n">
        <f aca="false">IF(I176="Cancelado",0,P176-Q176)</f>
        <v>308.24</v>
      </c>
      <c r="S176" s="17" t="str">
        <f aca="false">INDEX(dProdutos!$D$2:$D$47,MATCH(E176,dProdutos!$A$2:$A$47,0))</f>
        <v>Beleza</v>
      </c>
    </row>
    <row r="177" customFormat="false" ht="15" hidden="false" customHeight="false" outlineLevel="0" collapsed="false">
      <c r="A177" s="17" t="s">
        <v>1633</v>
      </c>
      <c r="B177" s="17" t="n">
        <v>4</v>
      </c>
      <c r="C177" s="21" t="n">
        <v>45674</v>
      </c>
      <c r="D177" s="17" t="s">
        <v>1076</v>
      </c>
      <c r="E177" s="17" t="s">
        <v>95</v>
      </c>
      <c r="F177" s="17" t="s">
        <v>1493</v>
      </c>
      <c r="G177" s="17" t="s">
        <v>64</v>
      </c>
      <c r="H177" s="17" t="s">
        <v>1527</v>
      </c>
      <c r="I177" s="17" t="s">
        <v>1524</v>
      </c>
      <c r="J177" s="17" t="n">
        <v>1</v>
      </c>
      <c r="K177" s="15" t="n">
        <v>77.9</v>
      </c>
      <c r="L177" s="22" t="n">
        <v>0.05</v>
      </c>
      <c r="M177" s="15" t="n">
        <v>0</v>
      </c>
      <c r="N177" s="15" t="n">
        <f aca="false">J177*K177</f>
        <v>77.9</v>
      </c>
      <c r="O177" s="15" t="n">
        <f aca="false">N177*L177</f>
        <v>3.895</v>
      </c>
      <c r="P177" s="15" t="n">
        <f aca="false">N177-O177</f>
        <v>74.005</v>
      </c>
      <c r="Q177" s="15" t="n">
        <f aca="false">J177*INDEX(dProdutos!$F$2:$F$47,MATCH(E177,dProdutos!$A$2:$A$47,0))</f>
        <v>36.71</v>
      </c>
      <c r="R177" s="15" t="n">
        <f aca="false">IF(I177="Cancelado",0,P177-Q177)</f>
        <v>37.295</v>
      </c>
      <c r="S177" s="17" t="str">
        <f aca="false">INDEX(dProdutos!$D$2:$D$47,MATCH(E177,dProdutos!$A$2:$A$47,0))</f>
        <v>Moda Feminina</v>
      </c>
    </row>
    <row r="178" customFormat="false" ht="15" hidden="false" customHeight="false" outlineLevel="0" collapsed="false">
      <c r="A178" s="17" t="s">
        <v>1634</v>
      </c>
      <c r="B178" s="17" t="n">
        <v>1</v>
      </c>
      <c r="C178" s="21" t="n">
        <v>45674</v>
      </c>
      <c r="D178" s="17" t="s">
        <v>749</v>
      </c>
      <c r="E178" s="17" t="s">
        <v>73</v>
      </c>
      <c r="F178" s="17" t="s">
        <v>1493</v>
      </c>
      <c r="G178" s="17" t="s">
        <v>59</v>
      </c>
      <c r="H178" s="17" t="s">
        <v>1537</v>
      </c>
      <c r="I178" s="17" t="s">
        <v>1524</v>
      </c>
      <c r="J178" s="17" t="n">
        <v>1</v>
      </c>
      <c r="K178" s="15" t="n">
        <v>179.9</v>
      </c>
      <c r="L178" s="22" t="n">
        <v>0.1</v>
      </c>
      <c r="M178" s="15" t="n">
        <v>0</v>
      </c>
      <c r="N178" s="15" t="n">
        <f aca="false">J178*K178</f>
        <v>179.9</v>
      </c>
      <c r="O178" s="15" t="n">
        <f aca="false">N178*L178</f>
        <v>17.99</v>
      </c>
      <c r="P178" s="15" t="n">
        <f aca="false">N178-O178</f>
        <v>161.91</v>
      </c>
      <c r="Q178" s="15" t="n">
        <f aca="false">J178*INDEX(dProdutos!$F$2:$F$47,MATCH(E178,dProdutos!$A$2:$A$47,0))</f>
        <v>69.44</v>
      </c>
      <c r="R178" s="15" t="n">
        <f aca="false">IF(I178="Cancelado",0,P178-Q178)</f>
        <v>92.47</v>
      </c>
      <c r="S178" s="17" t="str">
        <f aca="false">INDEX(dProdutos!$D$2:$D$47,MATCH(E178,dProdutos!$A$2:$A$47,0))</f>
        <v>Moda Feminina</v>
      </c>
    </row>
    <row r="179" customFormat="false" ht="15" hidden="false" customHeight="false" outlineLevel="0" collapsed="false">
      <c r="A179" s="17" t="s">
        <v>1635</v>
      </c>
      <c r="B179" s="17" t="n">
        <v>1</v>
      </c>
      <c r="C179" s="21" t="n">
        <v>45674</v>
      </c>
      <c r="D179" s="17" t="s">
        <v>508</v>
      </c>
      <c r="E179" s="17" t="s">
        <v>186</v>
      </c>
      <c r="F179" s="17" t="s">
        <v>1501</v>
      </c>
      <c r="G179" s="17" t="s">
        <v>61</v>
      </c>
      <c r="H179" s="17" t="s">
        <v>1537</v>
      </c>
      <c r="I179" s="17" t="s">
        <v>1524</v>
      </c>
      <c r="J179" s="17" t="n">
        <v>1</v>
      </c>
      <c r="K179" s="15" t="n">
        <v>120.9</v>
      </c>
      <c r="L179" s="22" t="n">
        <v>0.05</v>
      </c>
      <c r="M179" s="15" t="n">
        <v>0</v>
      </c>
      <c r="N179" s="15" t="n">
        <f aca="false">J179*K179</f>
        <v>120.9</v>
      </c>
      <c r="O179" s="15" t="n">
        <f aca="false">N179*L179</f>
        <v>6.045</v>
      </c>
      <c r="P179" s="15" t="n">
        <f aca="false">N179-O179</f>
        <v>114.855</v>
      </c>
      <c r="Q179" s="15" t="n">
        <f aca="false">J179*INDEX(dProdutos!$F$2:$F$47,MATCH(E179,dProdutos!$A$2:$A$47,0))</f>
        <v>72.21</v>
      </c>
      <c r="R179" s="15" t="n">
        <f aca="false">IF(I179="Cancelado",0,P179-Q179)</f>
        <v>42.645</v>
      </c>
      <c r="S179" s="17" t="str">
        <f aca="false">INDEX(dProdutos!$D$2:$D$47,MATCH(E179,dProdutos!$A$2:$A$47,0))</f>
        <v>Eletrônicos</v>
      </c>
    </row>
    <row r="180" customFormat="false" ht="15" hidden="false" customHeight="false" outlineLevel="0" collapsed="false">
      <c r="A180" s="17" t="s">
        <v>1636</v>
      </c>
      <c r="B180" s="17" t="n">
        <v>1</v>
      </c>
      <c r="C180" s="21" t="n">
        <v>45674</v>
      </c>
      <c r="D180" s="17" t="s">
        <v>502</v>
      </c>
      <c r="E180" s="17" t="s">
        <v>120</v>
      </c>
      <c r="F180" s="17" t="s">
        <v>1493</v>
      </c>
      <c r="G180" s="17" t="s">
        <v>62</v>
      </c>
      <c r="H180" s="17" t="s">
        <v>1537</v>
      </c>
      <c r="I180" s="17" t="s">
        <v>1524</v>
      </c>
      <c r="J180" s="17" t="n">
        <v>2</v>
      </c>
      <c r="K180" s="15" t="n">
        <v>96.9</v>
      </c>
      <c r="L180" s="22" t="n">
        <v>0</v>
      </c>
      <c r="M180" s="15" t="n">
        <v>0</v>
      </c>
      <c r="N180" s="15" t="n">
        <f aca="false">J180*K180</f>
        <v>193.8</v>
      </c>
      <c r="O180" s="15" t="n">
        <f aca="false">N180*L180</f>
        <v>0</v>
      </c>
      <c r="P180" s="15" t="n">
        <f aca="false">N180-O180</f>
        <v>193.8</v>
      </c>
      <c r="Q180" s="15" t="n">
        <f aca="false">J180*INDEX(dProdutos!$F$2:$F$47,MATCH(E180,dProdutos!$A$2:$A$47,0))</f>
        <v>88.72</v>
      </c>
      <c r="R180" s="15" t="n">
        <f aca="false">IF(I180="Cancelado",0,P180-Q180)</f>
        <v>105.08</v>
      </c>
      <c r="S180" s="17" t="str">
        <f aca="false">INDEX(dProdutos!$D$2:$D$47,MATCH(E180,dProdutos!$A$2:$A$47,0))</f>
        <v>Moda Masculina</v>
      </c>
    </row>
    <row r="181" customFormat="false" ht="15" hidden="false" customHeight="false" outlineLevel="0" collapsed="false">
      <c r="A181" s="17" t="s">
        <v>1637</v>
      </c>
      <c r="B181" s="17" t="n">
        <v>1</v>
      </c>
      <c r="C181" s="21" t="n">
        <v>45674</v>
      </c>
      <c r="D181" s="17" t="s">
        <v>368</v>
      </c>
      <c r="E181" s="17" t="s">
        <v>198</v>
      </c>
      <c r="F181" s="17" t="s">
        <v>1495</v>
      </c>
      <c r="G181" s="17" t="s">
        <v>63</v>
      </c>
      <c r="H181" s="17" t="s">
        <v>1537</v>
      </c>
      <c r="I181" s="17" t="s">
        <v>1524</v>
      </c>
      <c r="J181" s="17" t="n">
        <v>1</v>
      </c>
      <c r="K181" s="15" t="n">
        <v>253.9</v>
      </c>
      <c r="L181" s="22" t="n">
        <v>0.15</v>
      </c>
      <c r="M181" s="15" t="n">
        <v>21.97</v>
      </c>
      <c r="N181" s="15" t="n">
        <f aca="false">J181*K181</f>
        <v>253.9</v>
      </c>
      <c r="O181" s="15" t="n">
        <f aca="false">N181*L181</f>
        <v>38.085</v>
      </c>
      <c r="P181" s="15" t="n">
        <f aca="false">N181-O181</f>
        <v>215.815</v>
      </c>
      <c r="Q181" s="15" t="n">
        <f aca="false">J181*INDEX(dProdutos!$F$2:$F$47,MATCH(E181,dProdutos!$A$2:$A$47,0))</f>
        <v>99.78</v>
      </c>
      <c r="R181" s="15" t="n">
        <f aca="false">IF(I181="Cancelado",0,P181-Q181)</f>
        <v>116.035</v>
      </c>
      <c r="S181" s="17" t="str">
        <f aca="false">INDEX(dProdutos!$D$2:$D$47,MATCH(E181,dProdutos!$A$2:$A$47,0))</f>
        <v>Beleza</v>
      </c>
    </row>
    <row r="182" customFormat="false" ht="15" hidden="false" customHeight="false" outlineLevel="0" collapsed="false">
      <c r="A182" s="17" t="s">
        <v>1638</v>
      </c>
      <c r="B182" s="17" t="n">
        <v>1</v>
      </c>
      <c r="C182" s="21" t="n">
        <v>45675</v>
      </c>
      <c r="D182" s="17" t="s">
        <v>494</v>
      </c>
      <c r="E182" s="17" t="s">
        <v>162</v>
      </c>
      <c r="F182" s="17" t="s">
        <v>1487</v>
      </c>
      <c r="G182" s="17" t="s">
        <v>60</v>
      </c>
      <c r="H182" s="17" t="s">
        <v>1527</v>
      </c>
      <c r="I182" s="17" t="s">
        <v>1524</v>
      </c>
      <c r="J182" s="17" t="n">
        <v>1</v>
      </c>
      <c r="K182" s="15" t="n">
        <v>231.9</v>
      </c>
      <c r="L182" s="22" t="n">
        <v>0</v>
      </c>
      <c r="M182" s="15" t="n">
        <v>33.04</v>
      </c>
      <c r="N182" s="15" t="n">
        <f aca="false">J182*K182</f>
        <v>231.9</v>
      </c>
      <c r="O182" s="15" t="n">
        <f aca="false">N182*L182</f>
        <v>0</v>
      </c>
      <c r="P182" s="15" t="n">
        <f aca="false">N182-O182</f>
        <v>231.9</v>
      </c>
      <c r="Q182" s="15" t="n">
        <f aca="false">J182*INDEX(dProdutos!$F$2:$F$47,MATCH(E182,dProdutos!$A$2:$A$47,0))</f>
        <v>134.41</v>
      </c>
      <c r="R182" s="15" t="n">
        <f aca="false">IF(I182="Cancelado",0,P182-Q182)</f>
        <v>97.49</v>
      </c>
      <c r="S182" s="17" t="str">
        <f aca="false">INDEX(dProdutos!$D$2:$D$47,MATCH(E182,dProdutos!$A$2:$A$47,0))</f>
        <v>Casa</v>
      </c>
    </row>
    <row r="183" customFormat="false" ht="15" hidden="false" customHeight="false" outlineLevel="0" collapsed="false">
      <c r="A183" s="17" t="s">
        <v>1639</v>
      </c>
      <c r="B183" s="17" t="n">
        <v>1</v>
      </c>
      <c r="C183" s="21" t="n">
        <v>45676</v>
      </c>
      <c r="D183" s="17" t="s">
        <v>965</v>
      </c>
      <c r="E183" s="17" t="s">
        <v>81</v>
      </c>
      <c r="F183" s="17" t="s">
        <v>1487</v>
      </c>
      <c r="G183" s="17" t="s">
        <v>60</v>
      </c>
      <c r="H183" s="17" t="s">
        <v>1537</v>
      </c>
      <c r="I183" s="17" t="s">
        <v>1524</v>
      </c>
      <c r="J183" s="17" t="n">
        <v>1</v>
      </c>
      <c r="K183" s="15" t="n">
        <v>64.9</v>
      </c>
      <c r="L183" s="22" t="n">
        <v>0</v>
      </c>
      <c r="M183" s="15" t="n">
        <v>24.91</v>
      </c>
      <c r="N183" s="15" t="n">
        <f aca="false">J183*K183</f>
        <v>64.9</v>
      </c>
      <c r="O183" s="15" t="n">
        <f aca="false">N183*L183</f>
        <v>0</v>
      </c>
      <c r="P183" s="15" t="n">
        <f aca="false">N183-O183</f>
        <v>64.9</v>
      </c>
      <c r="Q183" s="15" t="n">
        <f aca="false">J183*INDEX(dProdutos!$F$2:$F$47,MATCH(E183,dProdutos!$A$2:$A$47,0))</f>
        <v>26.12</v>
      </c>
      <c r="R183" s="15" t="n">
        <f aca="false">IF(I183="Cancelado",0,P183-Q183)</f>
        <v>38.78</v>
      </c>
      <c r="S183" s="17" t="str">
        <f aca="false">INDEX(dProdutos!$D$2:$D$47,MATCH(E183,dProdutos!$A$2:$A$47,0))</f>
        <v>Moda Feminina</v>
      </c>
    </row>
    <row r="184" customFormat="false" ht="15" hidden="false" customHeight="false" outlineLevel="0" collapsed="false">
      <c r="A184" s="17" t="s">
        <v>1640</v>
      </c>
      <c r="B184" s="17" t="n">
        <v>1</v>
      </c>
      <c r="C184" s="21" t="n">
        <v>45676</v>
      </c>
      <c r="D184" s="17" t="s">
        <v>379</v>
      </c>
      <c r="E184" s="17" t="s">
        <v>129</v>
      </c>
      <c r="F184" s="17" t="s">
        <v>1495</v>
      </c>
      <c r="G184" s="17" t="s">
        <v>59</v>
      </c>
      <c r="H184" s="17" t="s">
        <v>1523</v>
      </c>
      <c r="I184" s="17" t="s">
        <v>1524</v>
      </c>
      <c r="J184" s="17" t="n">
        <v>1</v>
      </c>
      <c r="K184" s="15" t="n">
        <v>105.9</v>
      </c>
      <c r="L184" s="22" t="n">
        <v>0</v>
      </c>
      <c r="M184" s="15" t="n">
        <v>16.53</v>
      </c>
      <c r="N184" s="15" t="n">
        <f aca="false">J184*K184</f>
        <v>105.9</v>
      </c>
      <c r="O184" s="15" t="n">
        <f aca="false">N184*L184</f>
        <v>0</v>
      </c>
      <c r="P184" s="15" t="n">
        <f aca="false">N184-O184</f>
        <v>105.9</v>
      </c>
      <c r="Q184" s="15" t="n">
        <f aca="false">J184*INDEX(dProdutos!$F$2:$F$47,MATCH(E184,dProdutos!$A$2:$A$47,0))</f>
        <v>43.79</v>
      </c>
      <c r="R184" s="15" t="n">
        <f aca="false">IF(I184="Cancelado",0,P184-Q184)</f>
        <v>62.11</v>
      </c>
      <c r="S184" s="17" t="str">
        <f aca="false">INDEX(dProdutos!$D$2:$D$47,MATCH(E184,dProdutos!$A$2:$A$47,0))</f>
        <v>Calçados</v>
      </c>
    </row>
    <row r="185" customFormat="false" ht="15" hidden="false" customHeight="false" outlineLevel="0" collapsed="false">
      <c r="A185" s="17" t="s">
        <v>1640</v>
      </c>
      <c r="B185" s="17" t="n">
        <v>2</v>
      </c>
      <c r="C185" s="21" t="n">
        <v>45676</v>
      </c>
      <c r="D185" s="17" t="s">
        <v>379</v>
      </c>
      <c r="E185" s="17" t="s">
        <v>126</v>
      </c>
      <c r="F185" s="17" t="s">
        <v>1495</v>
      </c>
      <c r="G185" s="17" t="s">
        <v>59</v>
      </c>
      <c r="H185" s="17" t="s">
        <v>1523</v>
      </c>
      <c r="I185" s="17" t="s">
        <v>1524</v>
      </c>
      <c r="J185" s="17" t="n">
        <v>1</v>
      </c>
      <c r="K185" s="15" t="n">
        <v>296.9</v>
      </c>
      <c r="L185" s="22" t="n">
        <v>0</v>
      </c>
      <c r="M185" s="15" t="n">
        <v>0</v>
      </c>
      <c r="N185" s="15" t="n">
        <f aca="false">J185*K185</f>
        <v>296.9</v>
      </c>
      <c r="O185" s="15" t="n">
        <f aca="false">N185*L185</f>
        <v>0</v>
      </c>
      <c r="P185" s="15" t="n">
        <f aca="false">N185-O185</f>
        <v>296.9</v>
      </c>
      <c r="Q185" s="15" t="n">
        <f aca="false">J185*INDEX(dProdutos!$F$2:$F$47,MATCH(E185,dProdutos!$A$2:$A$47,0))</f>
        <v>135.24</v>
      </c>
      <c r="R185" s="15" t="n">
        <f aca="false">IF(I185="Cancelado",0,P185-Q185)</f>
        <v>161.66</v>
      </c>
      <c r="S185" s="17" t="str">
        <f aca="false">INDEX(dProdutos!$D$2:$D$47,MATCH(E185,dProdutos!$A$2:$A$47,0))</f>
        <v>Calçados</v>
      </c>
    </row>
    <row r="186" customFormat="false" ht="15" hidden="false" customHeight="false" outlineLevel="0" collapsed="false">
      <c r="A186" s="17" t="s">
        <v>1641</v>
      </c>
      <c r="B186" s="17" t="n">
        <v>1</v>
      </c>
      <c r="C186" s="21" t="n">
        <v>45676</v>
      </c>
      <c r="D186" s="17" t="s">
        <v>645</v>
      </c>
      <c r="E186" s="17" t="s">
        <v>147</v>
      </c>
      <c r="F186" s="17" t="s">
        <v>1490</v>
      </c>
      <c r="G186" s="17" t="s">
        <v>59</v>
      </c>
      <c r="H186" s="17" t="s">
        <v>1537</v>
      </c>
      <c r="I186" s="17" t="s">
        <v>1524</v>
      </c>
      <c r="J186" s="17" t="n">
        <v>3</v>
      </c>
      <c r="K186" s="15" t="n">
        <v>231.9</v>
      </c>
      <c r="L186" s="22" t="n">
        <v>0.05</v>
      </c>
      <c r="M186" s="15" t="n">
        <v>12.04</v>
      </c>
      <c r="N186" s="15" t="n">
        <f aca="false">J186*K186</f>
        <v>695.7</v>
      </c>
      <c r="O186" s="15" t="n">
        <f aca="false">N186*L186</f>
        <v>34.785</v>
      </c>
      <c r="P186" s="15" t="n">
        <f aca="false">N186-O186</f>
        <v>660.915</v>
      </c>
      <c r="Q186" s="15" t="n">
        <f aca="false">J186*INDEX(dProdutos!$F$2:$F$47,MATCH(E186,dProdutos!$A$2:$A$47,0))</f>
        <v>392.7</v>
      </c>
      <c r="R186" s="15" t="n">
        <f aca="false">IF(I186="Cancelado",0,P186-Q186)</f>
        <v>268.215</v>
      </c>
      <c r="S186" s="17" t="str">
        <f aca="false">INDEX(dProdutos!$D$2:$D$47,MATCH(E186,dProdutos!$A$2:$A$47,0))</f>
        <v>Acessórios</v>
      </c>
    </row>
    <row r="187" customFormat="false" ht="15" hidden="false" customHeight="false" outlineLevel="0" collapsed="false">
      <c r="A187" s="17" t="s">
        <v>1642</v>
      </c>
      <c r="B187" s="17" t="n">
        <v>1</v>
      </c>
      <c r="C187" s="21" t="n">
        <v>45676</v>
      </c>
      <c r="D187" s="17" t="s">
        <v>1049</v>
      </c>
      <c r="E187" s="17" t="s">
        <v>105</v>
      </c>
      <c r="F187" s="17" t="s">
        <v>1487</v>
      </c>
      <c r="G187" s="17" t="s">
        <v>60</v>
      </c>
      <c r="H187" s="17" t="s">
        <v>1523</v>
      </c>
      <c r="I187" s="17" t="s">
        <v>1531</v>
      </c>
      <c r="J187" s="17" t="n">
        <v>1</v>
      </c>
      <c r="K187" s="15" t="n">
        <v>175.9</v>
      </c>
      <c r="L187" s="22" t="n">
        <v>0</v>
      </c>
      <c r="M187" s="15" t="n">
        <v>33.31</v>
      </c>
      <c r="N187" s="15" t="n">
        <f aca="false">J187*K187</f>
        <v>175.9</v>
      </c>
      <c r="O187" s="15" t="n">
        <f aca="false">N187*L187</f>
        <v>0</v>
      </c>
      <c r="P187" s="15" t="n">
        <f aca="false">N187-O187</f>
        <v>175.9</v>
      </c>
      <c r="Q187" s="15" t="n">
        <f aca="false">J187*INDEX(dProdutos!$F$2:$F$47,MATCH(E187,dProdutos!$A$2:$A$47,0))</f>
        <v>96.59</v>
      </c>
      <c r="R187" s="15" t="n">
        <f aca="false">IF(I187="Cancelado",0,P187-Q187)</f>
        <v>0</v>
      </c>
      <c r="S187" s="17" t="str">
        <f aca="false">INDEX(dProdutos!$D$2:$D$47,MATCH(E187,dProdutos!$A$2:$A$47,0))</f>
        <v>Moda Masculina</v>
      </c>
    </row>
    <row r="188" customFormat="false" ht="15" hidden="false" customHeight="false" outlineLevel="0" collapsed="false">
      <c r="A188" s="17" t="s">
        <v>1643</v>
      </c>
      <c r="B188" s="17" t="n">
        <v>1</v>
      </c>
      <c r="C188" s="21" t="n">
        <v>45676</v>
      </c>
      <c r="D188" s="17" t="s">
        <v>1450</v>
      </c>
      <c r="E188" s="17" t="s">
        <v>174</v>
      </c>
      <c r="F188" s="17" t="s">
        <v>1499</v>
      </c>
      <c r="G188" s="17" t="s">
        <v>61</v>
      </c>
      <c r="H188" s="17" t="s">
        <v>1540</v>
      </c>
      <c r="I188" s="17" t="s">
        <v>1524</v>
      </c>
      <c r="J188" s="17" t="n">
        <v>1</v>
      </c>
      <c r="K188" s="15" t="n">
        <v>250.9</v>
      </c>
      <c r="L188" s="22" t="n">
        <v>0.2</v>
      </c>
      <c r="M188" s="15" t="n">
        <v>25.41</v>
      </c>
      <c r="N188" s="15" t="n">
        <f aca="false">J188*K188</f>
        <v>250.9</v>
      </c>
      <c r="O188" s="15" t="n">
        <f aca="false">N188*L188</f>
        <v>50.18</v>
      </c>
      <c r="P188" s="15" t="n">
        <f aca="false">N188-O188</f>
        <v>200.72</v>
      </c>
      <c r="Q188" s="15" t="n">
        <f aca="false">J188*INDEX(dProdutos!$F$2:$F$47,MATCH(E188,dProdutos!$A$2:$A$47,0))</f>
        <v>151.28</v>
      </c>
      <c r="R188" s="15" t="n">
        <f aca="false">IF(I188="Cancelado",0,P188-Q188)</f>
        <v>49.44</v>
      </c>
      <c r="S188" s="17" t="str">
        <f aca="false">INDEX(dProdutos!$D$2:$D$47,MATCH(E188,dProdutos!$A$2:$A$47,0))</f>
        <v>Casa</v>
      </c>
    </row>
    <row r="189" customFormat="false" ht="15" hidden="false" customHeight="false" outlineLevel="0" collapsed="false">
      <c r="A189" s="17" t="s">
        <v>1644</v>
      </c>
      <c r="B189" s="17" t="n">
        <v>1</v>
      </c>
      <c r="C189" s="21" t="n">
        <v>45677</v>
      </c>
      <c r="D189" s="17" t="s">
        <v>573</v>
      </c>
      <c r="E189" s="17" t="s">
        <v>183</v>
      </c>
      <c r="F189" s="17" t="s">
        <v>1499</v>
      </c>
      <c r="G189" s="17" t="s">
        <v>59</v>
      </c>
      <c r="H189" s="17" t="s">
        <v>1537</v>
      </c>
      <c r="I189" s="17" t="s">
        <v>1541</v>
      </c>
      <c r="J189" s="17" t="n">
        <v>2</v>
      </c>
      <c r="K189" s="15" t="n">
        <v>121.9</v>
      </c>
      <c r="L189" s="22" t="n">
        <v>0.15</v>
      </c>
      <c r="M189" s="15" t="n">
        <v>34.83</v>
      </c>
      <c r="N189" s="15" t="n">
        <f aca="false">J189*K189</f>
        <v>243.8</v>
      </c>
      <c r="O189" s="15" t="n">
        <f aca="false">N189*L189</f>
        <v>36.57</v>
      </c>
      <c r="P189" s="15" t="n">
        <f aca="false">N189-O189</f>
        <v>207.23</v>
      </c>
      <c r="Q189" s="15" t="n">
        <f aca="false">J189*INDEX(dProdutos!$F$2:$F$47,MATCH(E189,dProdutos!$A$2:$A$47,0))</f>
        <v>105.52</v>
      </c>
      <c r="R189" s="15" t="n">
        <f aca="false">IF(I189="Cancelado",0,P189-Q189)</f>
        <v>101.71</v>
      </c>
      <c r="S189" s="17" t="str">
        <f aca="false">INDEX(dProdutos!$D$2:$D$47,MATCH(E189,dProdutos!$A$2:$A$47,0))</f>
        <v>Eletrônicos</v>
      </c>
    </row>
    <row r="190" customFormat="false" ht="15" hidden="false" customHeight="false" outlineLevel="0" collapsed="false">
      <c r="A190" s="17" t="s">
        <v>1644</v>
      </c>
      <c r="B190" s="17" t="n">
        <v>2</v>
      </c>
      <c r="C190" s="21" t="n">
        <v>45677</v>
      </c>
      <c r="D190" s="17" t="s">
        <v>573</v>
      </c>
      <c r="E190" s="17" t="s">
        <v>108</v>
      </c>
      <c r="F190" s="17" t="s">
        <v>1499</v>
      </c>
      <c r="G190" s="17" t="s">
        <v>59</v>
      </c>
      <c r="H190" s="17" t="s">
        <v>1537</v>
      </c>
      <c r="I190" s="17" t="s">
        <v>1541</v>
      </c>
      <c r="J190" s="17" t="n">
        <v>1</v>
      </c>
      <c r="K190" s="15" t="n">
        <v>265.9</v>
      </c>
      <c r="L190" s="22" t="n">
        <v>0</v>
      </c>
      <c r="M190" s="15" t="n">
        <v>0</v>
      </c>
      <c r="N190" s="15" t="n">
        <f aca="false">J190*K190</f>
        <v>265.9</v>
      </c>
      <c r="O190" s="15" t="n">
        <f aca="false">N190*L190</f>
        <v>0</v>
      </c>
      <c r="P190" s="15" t="n">
        <f aca="false">N190-O190</f>
        <v>265.9</v>
      </c>
      <c r="Q190" s="15" t="n">
        <f aca="false">J190*INDEX(dProdutos!$F$2:$F$47,MATCH(E190,dProdutos!$A$2:$A$47,0))</f>
        <v>155.62</v>
      </c>
      <c r="R190" s="15" t="n">
        <f aca="false">IF(I190="Cancelado",0,P190-Q190)</f>
        <v>110.28</v>
      </c>
      <c r="S190" s="17" t="str">
        <f aca="false">INDEX(dProdutos!$D$2:$D$47,MATCH(E190,dProdutos!$A$2:$A$47,0))</f>
        <v>Moda Masculina</v>
      </c>
    </row>
    <row r="191" customFormat="false" ht="15" hidden="false" customHeight="false" outlineLevel="0" collapsed="false">
      <c r="A191" s="17" t="s">
        <v>1645</v>
      </c>
      <c r="B191" s="17" t="n">
        <v>1</v>
      </c>
      <c r="C191" s="21" t="n">
        <v>45677</v>
      </c>
      <c r="D191" s="17" t="s">
        <v>837</v>
      </c>
      <c r="E191" s="17" t="s">
        <v>153</v>
      </c>
      <c r="F191" s="17" t="s">
        <v>1495</v>
      </c>
      <c r="G191" s="17" t="s">
        <v>63</v>
      </c>
      <c r="H191" s="17" t="s">
        <v>1523</v>
      </c>
      <c r="I191" s="17" t="s">
        <v>1531</v>
      </c>
      <c r="J191" s="17" t="n">
        <v>1</v>
      </c>
      <c r="K191" s="15" t="n">
        <v>165.9</v>
      </c>
      <c r="L191" s="22" t="n">
        <v>0</v>
      </c>
      <c r="M191" s="15" t="n">
        <v>0</v>
      </c>
      <c r="N191" s="15" t="n">
        <f aca="false">J191*K191</f>
        <v>165.9</v>
      </c>
      <c r="O191" s="15" t="n">
        <f aca="false">N191*L191</f>
        <v>0</v>
      </c>
      <c r="P191" s="15" t="n">
        <f aca="false">N191-O191</f>
        <v>165.9</v>
      </c>
      <c r="Q191" s="15" t="n">
        <f aca="false">J191*INDEX(dProdutos!$F$2:$F$47,MATCH(E191,dProdutos!$A$2:$A$47,0))</f>
        <v>67.28</v>
      </c>
      <c r="R191" s="15" t="n">
        <f aca="false">IF(I191="Cancelado",0,P191-Q191)</f>
        <v>0</v>
      </c>
      <c r="S191" s="17" t="str">
        <f aca="false">INDEX(dProdutos!$D$2:$D$47,MATCH(E191,dProdutos!$A$2:$A$47,0))</f>
        <v>Acessórios</v>
      </c>
    </row>
    <row r="192" customFormat="false" ht="15" hidden="false" customHeight="false" outlineLevel="0" collapsed="false">
      <c r="A192" s="17" t="s">
        <v>1645</v>
      </c>
      <c r="B192" s="17" t="n">
        <v>2</v>
      </c>
      <c r="C192" s="21" t="n">
        <v>45677</v>
      </c>
      <c r="D192" s="17" t="s">
        <v>837</v>
      </c>
      <c r="E192" s="17" t="s">
        <v>174</v>
      </c>
      <c r="F192" s="17" t="s">
        <v>1495</v>
      </c>
      <c r="G192" s="17" t="s">
        <v>63</v>
      </c>
      <c r="H192" s="17" t="s">
        <v>1523</v>
      </c>
      <c r="I192" s="17" t="s">
        <v>1531</v>
      </c>
      <c r="J192" s="17" t="n">
        <v>1</v>
      </c>
      <c r="K192" s="15" t="n">
        <v>250.9</v>
      </c>
      <c r="L192" s="22" t="n">
        <v>0.05</v>
      </c>
      <c r="M192" s="15" t="n">
        <v>0</v>
      </c>
      <c r="N192" s="15" t="n">
        <f aca="false">J192*K192</f>
        <v>250.9</v>
      </c>
      <c r="O192" s="15" t="n">
        <f aca="false">N192*L192</f>
        <v>12.545</v>
      </c>
      <c r="P192" s="15" t="n">
        <f aca="false">N192-O192</f>
        <v>238.355</v>
      </c>
      <c r="Q192" s="15" t="n">
        <f aca="false">J192*INDEX(dProdutos!$F$2:$F$47,MATCH(E192,dProdutos!$A$2:$A$47,0))</f>
        <v>151.28</v>
      </c>
      <c r="R192" s="15" t="n">
        <f aca="false">IF(I192="Cancelado",0,P192-Q192)</f>
        <v>0</v>
      </c>
      <c r="S192" s="17" t="str">
        <f aca="false">INDEX(dProdutos!$D$2:$D$47,MATCH(E192,dProdutos!$A$2:$A$47,0))</f>
        <v>Casa</v>
      </c>
    </row>
    <row r="193" customFormat="false" ht="15" hidden="false" customHeight="false" outlineLevel="0" collapsed="false">
      <c r="A193" s="17" t="s">
        <v>1646</v>
      </c>
      <c r="B193" s="17" t="n">
        <v>1</v>
      </c>
      <c r="C193" s="21" t="n">
        <v>45677</v>
      </c>
      <c r="D193" s="17" t="s">
        <v>411</v>
      </c>
      <c r="E193" s="17" t="s">
        <v>129</v>
      </c>
      <c r="F193" s="17" t="s">
        <v>1503</v>
      </c>
      <c r="G193" s="17" t="s">
        <v>61</v>
      </c>
      <c r="H193" s="17" t="s">
        <v>1537</v>
      </c>
      <c r="I193" s="17" t="s">
        <v>1524</v>
      </c>
      <c r="J193" s="17" t="n">
        <v>1</v>
      </c>
      <c r="K193" s="15" t="n">
        <v>105.9</v>
      </c>
      <c r="L193" s="22" t="n">
        <v>0.05</v>
      </c>
      <c r="M193" s="15" t="n">
        <v>18.5</v>
      </c>
      <c r="N193" s="15" t="n">
        <f aca="false">J193*K193</f>
        <v>105.9</v>
      </c>
      <c r="O193" s="15" t="n">
        <f aca="false">N193*L193</f>
        <v>5.295</v>
      </c>
      <c r="P193" s="15" t="n">
        <f aca="false">N193-O193</f>
        <v>100.605</v>
      </c>
      <c r="Q193" s="15" t="n">
        <f aca="false">J193*INDEX(dProdutos!$F$2:$F$47,MATCH(E193,dProdutos!$A$2:$A$47,0))</f>
        <v>43.79</v>
      </c>
      <c r="R193" s="15" t="n">
        <f aca="false">IF(I193="Cancelado",0,P193-Q193)</f>
        <v>56.815</v>
      </c>
      <c r="S193" s="17" t="str">
        <f aca="false">INDEX(dProdutos!$D$2:$D$47,MATCH(E193,dProdutos!$A$2:$A$47,0))</f>
        <v>Calçados</v>
      </c>
    </row>
    <row r="194" customFormat="false" ht="15" hidden="false" customHeight="false" outlineLevel="0" collapsed="false">
      <c r="A194" s="17" t="s">
        <v>1647</v>
      </c>
      <c r="B194" s="17" t="n">
        <v>1</v>
      </c>
      <c r="C194" s="21" t="n">
        <v>45677</v>
      </c>
      <c r="D194" s="17" t="s">
        <v>306</v>
      </c>
      <c r="E194" s="17" t="s">
        <v>165</v>
      </c>
      <c r="F194" s="17" t="s">
        <v>1490</v>
      </c>
      <c r="G194" s="17" t="s">
        <v>60</v>
      </c>
      <c r="H194" s="17" t="s">
        <v>1523</v>
      </c>
      <c r="I194" s="17" t="s">
        <v>1524</v>
      </c>
      <c r="J194" s="17" t="n">
        <v>1</v>
      </c>
      <c r="K194" s="15" t="n">
        <v>231.9</v>
      </c>
      <c r="L194" s="22" t="n">
        <v>0</v>
      </c>
      <c r="M194" s="15" t="n">
        <v>19.79</v>
      </c>
      <c r="N194" s="15" t="n">
        <f aca="false">J194*K194</f>
        <v>231.9</v>
      </c>
      <c r="O194" s="15" t="n">
        <f aca="false">N194*L194</f>
        <v>0</v>
      </c>
      <c r="P194" s="15" t="n">
        <f aca="false">N194-O194</f>
        <v>231.9</v>
      </c>
      <c r="Q194" s="15" t="n">
        <f aca="false">J194*INDEX(dProdutos!$F$2:$F$47,MATCH(E194,dProdutos!$A$2:$A$47,0))</f>
        <v>140.83</v>
      </c>
      <c r="R194" s="15" t="n">
        <f aca="false">IF(I194="Cancelado",0,P194-Q194)</f>
        <v>91.07</v>
      </c>
      <c r="S194" s="17" t="str">
        <f aca="false">INDEX(dProdutos!$D$2:$D$47,MATCH(E194,dProdutos!$A$2:$A$47,0))</f>
        <v>Casa</v>
      </c>
    </row>
    <row r="195" customFormat="false" ht="15" hidden="false" customHeight="false" outlineLevel="0" collapsed="false">
      <c r="A195" s="17" t="s">
        <v>1647</v>
      </c>
      <c r="B195" s="17" t="n">
        <v>2</v>
      </c>
      <c r="C195" s="21" t="n">
        <v>45677</v>
      </c>
      <c r="D195" s="17" t="s">
        <v>306</v>
      </c>
      <c r="E195" s="17" t="s">
        <v>85</v>
      </c>
      <c r="F195" s="17" t="s">
        <v>1490</v>
      </c>
      <c r="G195" s="17" t="s">
        <v>60</v>
      </c>
      <c r="H195" s="17" t="s">
        <v>1523</v>
      </c>
      <c r="I195" s="17" t="s">
        <v>1524</v>
      </c>
      <c r="J195" s="17" t="n">
        <v>1</v>
      </c>
      <c r="K195" s="15" t="n">
        <v>165.9</v>
      </c>
      <c r="L195" s="22" t="n">
        <v>0.1</v>
      </c>
      <c r="M195" s="15" t="n">
        <v>0</v>
      </c>
      <c r="N195" s="15" t="n">
        <f aca="false">J195*K195</f>
        <v>165.9</v>
      </c>
      <c r="O195" s="15" t="n">
        <f aca="false">N195*L195</f>
        <v>16.59</v>
      </c>
      <c r="P195" s="15" t="n">
        <f aca="false">N195-O195</f>
        <v>149.31</v>
      </c>
      <c r="Q195" s="15" t="n">
        <f aca="false">J195*INDEX(dProdutos!$F$2:$F$47,MATCH(E195,dProdutos!$A$2:$A$47,0))</f>
        <v>91.55</v>
      </c>
      <c r="R195" s="15" t="n">
        <f aca="false">IF(I195="Cancelado",0,P195-Q195)</f>
        <v>57.76</v>
      </c>
      <c r="S195" s="17" t="str">
        <f aca="false">INDEX(dProdutos!$D$2:$D$47,MATCH(E195,dProdutos!$A$2:$A$47,0))</f>
        <v>Moda Feminina</v>
      </c>
    </row>
    <row r="196" customFormat="false" ht="15" hidden="false" customHeight="false" outlineLevel="0" collapsed="false">
      <c r="A196" s="17" t="s">
        <v>1647</v>
      </c>
      <c r="B196" s="17" t="n">
        <v>3</v>
      </c>
      <c r="C196" s="21" t="n">
        <v>45677</v>
      </c>
      <c r="D196" s="17" t="s">
        <v>306</v>
      </c>
      <c r="E196" s="17" t="s">
        <v>138</v>
      </c>
      <c r="F196" s="17" t="s">
        <v>1490</v>
      </c>
      <c r="G196" s="17" t="s">
        <v>60</v>
      </c>
      <c r="H196" s="17" t="s">
        <v>1523</v>
      </c>
      <c r="I196" s="17" t="s">
        <v>1524</v>
      </c>
      <c r="J196" s="17" t="n">
        <v>1</v>
      </c>
      <c r="K196" s="15" t="n">
        <v>231.9</v>
      </c>
      <c r="L196" s="22" t="n">
        <v>0.1</v>
      </c>
      <c r="M196" s="15" t="n">
        <v>0</v>
      </c>
      <c r="N196" s="15" t="n">
        <f aca="false">J196*K196</f>
        <v>231.9</v>
      </c>
      <c r="O196" s="15" t="n">
        <f aca="false">N196*L196</f>
        <v>23.19</v>
      </c>
      <c r="P196" s="15" t="n">
        <f aca="false">N196-O196</f>
        <v>208.71</v>
      </c>
      <c r="Q196" s="15" t="n">
        <f aca="false">J196*INDEX(dProdutos!$F$2:$F$47,MATCH(E196,dProdutos!$A$2:$A$47,0))</f>
        <v>132.21</v>
      </c>
      <c r="R196" s="15" t="n">
        <f aca="false">IF(I196="Cancelado",0,P196-Q196)</f>
        <v>76.5</v>
      </c>
      <c r="S196" s="17" t="str">
        <f aca="false">INDEX(dProdutos!$D$2:$D$47,MATCH(E196,dProdutos!$A$2:$A$47,0))</f>
        <v>Calçados</v>
      </c>
    </row>
    <row r="197" customFormat="false" ht="15" hidden="false" customHeight="false" outlineLevel="0" collapsed="false">
      <c r="A197" s="17" t="s">
        <v>1648</v>
      </c>
      <c r="B197" s="17" t="n">
        <v>1</v>
      </c>
      <c r="C197" s="21" t="n">
        <v>45677</v>
      </c>
      <c r="D197" s="17" t="s">
        <v>1456</v>
      </c>
      <c r="E197" s="17" t="s">
        <v>111</v>
      </c>
      <c r="F197" s="17" t="s">
        <v>1499</v>
      </c>
      <c r="G197" s="17" t="s">
        <v>59</v>
      </c>
      <c r="H197" s="17" t="s">
        <v>1540</v>
      </c>
      <c r="I197" s="17" t="s">
        <v>1524</v>
      </c>
      <c r="J197" s="17" t="n">
        <v>1</v>
      </c>
      <c r="K197" s="15" t="n">
        <v>188.9</v>
      </c>
      <c r="L197" s="22" t="n">
        <v>0</v>
      </c>
      <c r="M197" s="15" t="n">
        <v>20.98</v>
      </c>
      <c r="N197" s="15" t="n">
        <f aca="false">J197*K197</f>
        <v>188.9</v>
      </c>
      <c r="O197" s="15" t="n">
        <f aca="false">N197*L197</f>
        <v>0</v>
      </c>
      <c r="P197" s="15" t="n">
        <f aca="false">N197-O197</f>
        <v>188.9</v>
      </c>
      <c r="Q197" s="15" t="n">
        <f aca="false">J197*INDEX(dProdutos!$F$2:$F$47,MATCH(E197,dProdutos!$A$2:$A$47,0))</f>
        <v>88.32</v>
      </c>
      <c r="R197" s="15" t="n">
        <f aca="false">IF(I197="Cancelado",0,P197-Q197)</f>
        <v>100.58</v>
      </c>
      <c r="S197" s="17" t="str">
        <f aca="false">INDEX(dProdutos!$D$2:$D$47,MATCH(E197,dProdutos!$A$2:$A$47,0))</f>
        <v>Moda Masculina</v>
      </c>
    </row>
    <row r="198" customFormat="false" ht="15" hidden="false" customHeight="false" outlineLevel="0" collapsed="false">
      <c r="A198" s="17" t="s">
        <v>1648</v>
      </c>
      <c r="B198" s="17" t="n">
        <v>2</v>
      </c>
      <c r="C198" s="21" t="n">
        <v>45677</v>
      </c>
      <c r="D198" s="17" t="s">
        <v>1456</v>
      </c>
      <c r="E198" s="17" t="s">
        <v>132</v>
      </c>
      <c r="F198" s="17" t="s">
        <v>1499</v>
      </c>
      <c r="G198" s="17" t="s">
        <v>59</v>
      </c>
      <c r="H198" s="17" t="s">
        <v>1540</v>
      </c>
      <c r="I198" s="17" t="s">
        <v>1524</v>
      </c>
      <c r="J198" s="17" t="n">
        <v>1</v>
      </c>
      <c r="K198" s="15" t="n">
        <v>179.9</v>
      </c>
      <c r="L198" s="22" t="n">
        <v>0.1</v>
      </c>
      <c r="M198" s="15" t="n">
        <v>0</v>
      </c>
      <c r="N198" s="15" t="n">
        <f aca="false">J198*K198</f>
        <v>179.9</v>
      </c>
      <c r="O198" s="15" t="n">
        <f aca="false">N198*L198</f>
        <v>17.99</v>
      </c>
      <c r="P198" s="15" t="n">
        <f aca="false">N198-O198</f>
        <v>161.91</v>
      </c>
      <c r="Q198" s="15" t="n">
        <f aca="false">J198*INDEX(dProdutos!$F$2:$F$47,MATCH(E198,dProdutos!$A$2:$A$47,0))</f>
        <v>93.56</v>
      </c>
      <c r="R198" s="15" t="n">
        <f aca="false">IF(I198="Cancelado",0,P198-Q198)</f>
        <v>68.35</v>
      </c>
      <c r="S198" s="17" t="str">
        <f aca="false">INDEX(dProdutos!$D$2:$D$47,MATCH(E198,dProdutos!$A$2:$A$47,0))</f>
        <v>Calçados</v>
      </c>
    </row>
    <row r="199" customFormat="false" ht="15" hidden="false" customHeight="false" outlineLevel="0" collapsed="false">
      <c r="A199" s="17" t="s">
        <v>1649</v>
      </c>
      <c r="B199" s="17" t="n">
        <v>1</v>
      </c>
      <c r="C199" s="21" t="n">
        <v>45677</v>
      </c>
      <c r="D199" s="17" t="s">
        <v>1304</v>
      </c>
      <c r="E199" s="17" t="s">
        <v>129</v>
      </c>
      <c r="F199" s="17" t="s">
        <v>1495</v>
      </c>
      <c r="G199" s="17" t="s">
        <v>61</v>
      </c>
      <c r="H199" s="17" t="s">
        <v>1537</v>
      </c>
      <c r="I199" s="17" t="s">
        <v>1524</v>
      </c>
      <c r="J199" s="17" t="n">
        <v>1</v>
      </c>
      <c r="K199" s="15" t="n">
        <v>105.9</v>
      </c>
      <c r="L199" s="22" t="n">
        <v>0.05</v>
      </c>
      <c r="M199" s="15" t="n">
        <v>11.54</v>
      </c>
      <c r="N199" s="15" t="n">
        <f aca="false">J199*K199</f>
        <v>105.9</v>
      </c>
      <c r="O199" s="15" t="n">
        <f aca="false">N199*L199</f>
        <v>5.295</v>
      </c>
      <c r="P199" s="15" t="n">
        <f aca="false">N199-O199</f>
        <v>100.605</v>
      </c>
      <c r="Q199" s="15" t="n">
        <f aca="false">J199*INDEX(dProdutos!$F$2:$F$47,MATCH(E199,dProdutos!$A$2:$A$47,0))</f>
        <v>43.79</v>
      </c>
      <c r="R199" s="15" t="n">
        <f aca="false">IF(I199="Cancelado",0,P199-Q199)</f>
        <v>56.815</v>
      </c>
      <c r="S199" s="17" t="str">
        <f aca="false">INDEX(dProdutos!$D$2:$D$47,MATCH(E199,dProdutos!$A$2:$A$47,0))</f>
        <v>Calçados</v>
      </c>
    </row>
    <row r="200" customFormat="false" ht="15" hidden="false" customHeight="false" outlineLevel="0" collapsed="false">
      <c r="A200" s="17" t="s">
        <v>1649</v>
      </c>
      <c r="B200" s="17" t="n">
        <v>2</v>
      </c>
      <c r="C200" s="21" t="n">
        <v>45677</v>
      </c>
      <c r="D200" s="17" t="s">
        <v>1304</v>
      </c>
      <c r="E200" s="17" t="s">
        <v>174</v>
      </c>
      <c r="F200" s="17" t="s">
        <v>1495</v>
      </c>
      <c r="G200" s="17" t="s">
        <v>61</v>
      </c>
      <c r="H200" s="17" t="s">
        <v>1537</v>
      </c>
      <c r="I200" s="17" t="s">
        <v>1524</v>
      </c>
      <c r="J200" s="17" t="n">
        <v>1</v>
      </c>
      <c r="K200" s="15" t="n">
        <v>250.9</v>
      </c>
      <c r="L200" s="22" t="n">
        <v>0.15</v>
      </c>
      <c r="M200" s="15" t="n">
        <v>0</v>
      </c>
      <c r="N200" s="15" t="n">
        <f aca="false">J200*K200</f>
        <v>250.9</v>
      </c>
      <c r="O200" s="15" t="n">
        <f aca="false">N200*L200</f>
        <v>37.635</v>
      </c>
      <c r="P200" s="15" t="n">
        <f aca="false">N200-O200</f>
        <v>213.265</v>
      </c>
      <c r="Q200" s="15" t="n">
        <f aca="false">J200*INDEX(dProdutos!$F$2:$F$47,MATCH(E200,dProdutos!$A$2:$A$47,0))</f>
        <v>151.28</v>
      </c>
      <c r="R200" s="15" t="n">
        <f aca="false">IF(I200="Cancelado",0,P200-Q200)</f>
        <v>61.985</v>
      </c>
      <c r="S200" s="17" t="str">
        <f aca="false">INDEX(dProdutos!$D$2:$D$47,MATCH(E200,dProdutos!$A$2:$A$47,0))</f>
        <v>Casa</v>
      </c>
    </row>
    <row r="201" customFormat="false" ht="15" hidden="false" customHeight="false" outlineLevel="0" collapsed="false">
      <c r="A201" s="17" t="s">
        <v>1650</v>
      </c>
      <c r="B201" s="17" t="n">
        <v>1</v>
      </c>
      <c r="C201" s="21" t="n">
        <v>45677</v>
      </c>
      <c r="D201" s="17" t="s">
        <v>557</v>
      </c>
      <c r="E201" s="17" t="s">
        <v>144</v>
      </c>
      <c r="F201" s="17" t="s">
        <v>1501</v>
      </c>
      <c r="G201" s="17" t="s">
        <v>59</v>
      </c>
      <c r="H201" s="17" t="s">
        <v>1523</v>
      </c>
      <c r="I201" s="17" t="s">
        <v>1531</v>
      </c>
      <c r="J201" s="17" t="n">
        <v>1</v>
      </c>
      <c r="K201" s="15" t="n">
        <v>260.9</v>
      </c>
      <c r="L201" s="22" t="n">
        <v>0</v>
      </c>
      <c r="M201" s="15" t="n">
        <v>16.75</v>
      </c>
      <c r="N201" s="15" t="n">
        <f aca="false">J201*K201</f>
        <v>260.9</v>
      </c>
      <c r="O201" s="15" t="n">
        <f aca="false">N201*L201</f>
        <v>0</v>
      </c>
      <c r="P201" s="15" t="n">
        <f aca="false">N201-O201</f>
        <v>260.9</v>
      </c>
      <c r="Q201" s="15" t="n">
        <f aca="false">J201*INDEX(dProdutos!$F$2:$F$47,MATCH(E201,dProdutos!$A$2:$A$47,0))</f>
        <v>99.86</v>
      </c>
      <c r="R201" s="15" t="n">
        <f aca="false">IF(I201="Cancelado",0,P201-Q201)</f>
        <v>0</v>
      </c>
      <c r="S201" s="17" t="str">
        <f aca="false">INDEX(dProdutos!$D$2:$D$47,MATCH(E201,dProdutos!$A$2:$A$47,0))</f>
        <v>Acessórios</v>
      </c>
    </row>
    <row r="202" customFormat="false" ht="15" hidden="false" customHeight="false" outlineLevel="0" collapsed="false">
      <c r="A202" s="17" t="s">
        <v>1650</v>
      </c>
      <c r="B202" s="17" t="n">
        <v>2</v>
      </c>
      <c r="C202" s="21" t="n">
        <v>45677</v>
      </c>
      <c r="D202" s="17" t="s">
        <v>557</v>
      </c>
      <c r="E202" s="17" t="s">
        <v>156</v>
      </c>
      <c r="F202" s="17" t="s">
        <v>1501</v>
      </c>
      <c r="G202" s="17" t="s">
        <v>59</v>
      </c>
      <c r="H202" s="17" t="s">
        <v>1523</v>
      </c>
      <c r="I202" s="17" t="s">
        <v>1531</v>
      </c>
      <c r="J202" s="17" t="n">
        <v>1</v>
      </c>
      <c r="K202" s="15" t="n">
        <v>192.9</v>
      </c>
      <c r="L202" s="22" t="n">
        <v>0.05</v>
      </c>
      <c r="M202" s="15" t="n">
        <v>0</v>
      </c>
      <c r="N202" s="15" t="n">
        <f aca="false">J202*K202</f>
        <v>192.9</v>
      </c>
      <c r="O202" s="15" t="n">
        <f aca="false">N202*L202</f>
        <v>9.645</v>
      </c>
      <c r="P202" s="15" t="n">
        <f aca="false">N202-O202</f>
        <v>183.255</v>
      </c>
      <c r="Q202" s="15" t="n">
        <f aca="false">J202*INDEX(dProdutos!$F$2:$F$47,MATCH(E202,dProdutos!$A$2:$A$47,0))</f>
        <v>80.38</v>
      </c>
      <c r="R202" s="15" t="n">
        <f aca="false">IF(I202="Cancelado",0,P202-Q202)</f>
        <v>0</v>
      </c>
      <c r="S202" s="17" t="str">
        <f aca="false">INDEX(dProdutos!$D$2:$D$47,MATCH(E202,dProdutos!$A$2:$A$47,0))</f>
        <v>Acessórios</v>
      </c>
    </row>
    <row r="203" customFormat="false" ht="15" hidden="false" customHeight="false" outlineLevel="0" collapsed="false">
      <c r="A203" s="17" t="s">
        <v>1651</v>
      </c>
      <c r="B203" s="17" t="n">
        <v>1</v>
      </c>
      <c r="C203" s="21" t="n">
        <v>45677</v>
      </c>
      <c r="D203" s="17" t="s">
        <v>522</v>
      </c>
      <c r="E203" s="17" t="s">
        <v>88</v>
      </c>
      <c r="F203" s="17" t="s">
        <v>1503</v>
      </c>
      <c r="G203" s="17" t="s">
        <v>61</v>
      </c>
      <c r="H203" s="17" t="s">
        <v>1523</v>
      </c>
      <c r="I203" s="17" t="s">
        <v>1524</v>
      </c>
      <c r="J203" s="17" t="n">
        <v>1</v>
      </c>
      <c r="K203" s="15" t="n">
        <v>170.9</v>
      </c>
      <c r="L203" s="22" t="n">
        <v>0.15</v>
      </c>
      <c r="M203" s="15" t="n">
        <v>16.37</v>
      </c>
      <c r="N203" s="15" t="n">
        <f aca="false">J203*K203</f>
        <v>170.9</v>
      </c>
      <c r="O203" s="15" t="n">
        <f aca="false">N203*L203</f>
        <v>25.635</v>
      </c>
      <c r="P203" s="15" t="n">
        <f aca="false">N203-O203</f>
        <v>145.265</v>
      </c>
      <c r="Q203" s="15" t="n">
        <f aca="false">J203*INDEX(dProdutos!$F$2:$F$47,MATCH(E203,dProdutos!$A$2:$A$47,0))</f>
        <v>98.14</v>
      </c>
      <c r="R203" s="15" t="n">
        <f aca="false">IF(I203="Cancelado",0,P203-Q203)</f>
        <v>47.125</v>
      </c>
      <c r="S203" s="17" t="str">
        <f aca="false">INDEX(dProdutos!$D$2:$D$47,MATCH(E203,dProdutos!$A$2:$A$47,0))</f>
        <v>Moda Feminina</v>
      </c>
    </row>
    <row r="204" customFormat="false" ht="15" hidden="false" customHeight="false" outlineLevel="0" collapsed="false">
      <c r="A204" s="17" t="s">
        <v>1651</v>
      </c>
      <c r="B204" s="17" t="n">
        <v>2</v>
      </c>
      <c r="C204" s="21" t="n">
        <v>45677</v>
      </c>
      <c r="D204" s="17" t="s">
        <v>522</v>
      </c>
      <c r="E204" s="17" t="s">
        <v>81</v>
      </c>
      <c r="F204" s="17" t="s">
        <v>1503</v>
      </c>
      <c r="G204" s="17" t="s">
        <v>61</v>
      </c>
      <c r="H204" s="17" t="s">
        <v>1523</v>
      </c>
      <c r="I204" s="17" t="s">
        <v>1524</v>
      </c>
      <c r="J204" s="17" t="n">
        <v>1</v>
      </c>
      <c r="K204" s="15" t="n">
        <v>64.9</v>
      </c>
      <c r="L204" s="22" t="n">
        <v>0</v>
      </c>
      <c r="M204" s="15" t="n">
        <v>0</v>
      </c>
      <c r="N204" s="15" t="n">
        <f aca="false">J204*K204</f>
        <v>64.9</v>
      </c>
      <c r="O204" s="15" t="n">
        <f aca="false">N204*L204</f>
        <v>0</v>
      </c>
      <c r="P204" s="15" t="n">
        <f aca="false">N204-O204</f>
        <v>64.9</v>
      </c>
      <c r="Q204" s="15" t="n">
        <f aca="false">J204*INDEX(dProdutos!$F$2:$F$47,MATCH(E204,dProdutos!$A$2:$A$47,0))</f>
        <v>26.12</v>
      </c>
      <c r="R204" s="15" t="n">
        <f aca="false">IF(I204="Cancelado",0,P204-Q204)</f>
        <v>38.78</v>
      </c>
      <c r="S204" s="17" t="str">
        <f aca="false">INDEX(dProdutos!$D$2:$D$47,MATCH(E204,dProdutos!$A$2:$A$47,0))</f>
        <v>Moda Feminina</v>
      </c>
    </row>
    <row r="205" customFormat="false" ht="15" hidden="false" customHeight="false" outlineLevel="0" collapsed="false">
      <c r="A205" s="17" t="s">
        <v>1652</v>
      </c>
      <c r="B205" s="17" t="n">
        <v>1</v>
      </c>
      <c r="C205" s="21" t="n">
        <v>45677</v>
      </c>
      <c r="D205" s="17" t="s">
        <v>587</v>
      </c>
      <c r="E205" s="17" t="s">
        <v>174</v>
      </c>
      <c r="F205" s="17" t="s">
        <v>1497</v>
      </c>
      <c r="G205" s="17" t="s">
        <v>62</v>
      </c>
      <c r="H205" s="17" t="s">
        <v>1537</v>
      </c>
      <c r="I205" s="17" t="s">
        <v>1524</v>
      </c>
      <c r="J205" s="17" t="n">
        <v>2</v>
      </c>
      <c r="K205" s="15" t="n">
        <v>250.9</v>
      </c>
      <c r="L205" s="22" t="n">
        <v>0.05</v>
      </c>
      <c r="M205" s="15" t="n">
        <v>0</v>
      </c>
      <c r="N205" s="15" t="n">
        <f aca="false">J205*K205</f>
        <v>501.8</v>
      </c>
      <c r="O205" s="15" t="n">
        <f aca="false">N205*L205</f>
        <v>25.09</v>
      </c>
      <c r="P205" s="15" t="n">
        <f aca="false">N205-O205</f>
        <v>476.71</v>
      </c>
      <c r="Q205" s="15" t="n">
        <f aca="false">J205*INDEX(dProdutos!$F$2:$F$47,MATCH(E205,dProdutos!$A$2:$A$47,0))</f>
        <v>302.56</v>
      </c>
      <c r="R205" s="15" t="n">
        <f aca="false">IF(I205="Cancelado",0,P205-Q205)</f>
        <v>174.15</v>
      </c>
      <c r="S205" s="17" t="str">
        <f aca="false">INDEX(dProdutos!$D$2:$D$47,MATCH(E205,dProdutos!$A$2:$A$47,0))</f>
        <v>Casa</v>
      </c>
    </row>
    <row r="206" customFormat="false" ht="15" hidden="false" customHeight="false" outlineLevel="0" collapsed="false">
      <c r="A206" s="17" t="s">
        <v>1652</v>
      </c>
      <c r="B206" s="17" t="n">
        <v>2</v>
      </c>
      <c r="C206" s="21" t="n">
        <v>45677</v>
      </c>
      <c r="D206" s="17" t="s">
        <v>587</v>
      </c>
      <c r="E206" s="17" t="s">
        <v>73</v>
      </c>
      <c r="F206" s="17" t="s">
        <v>1497</v>
      </c>
      <c r="G206" s="17" t="s">
        <v>62</v>
      </c>
      <c r="H206" s="17" t="s">
        <v>1537</v>
      </c>
      <c r="I206" s="17" t="s">
        <v>1524</v>
      </c>
      <c r="J206" s="17" t="n">
        <v>1</v>
      </c>
      <c r="K206" s="15" t="n">
        <v>179.9</v>
      </c>
      <c r="L206" s="22" t="n">
        <v>0</v>
      </c>
      <c r="M206" s="15" t="n">
        <v>0</v>
      </c>
      <c r="N206" s="15" t="n">
        <f aca="false">J206*K206</f>
        <v>179.9</v>
      </c>
      <c r="O206" s="15" t="n">
        <f aca="false">N206*L206</f>
        <v>0</v>
      </c>
      <c r="P206" s="15" t="n">
        <f aca="false">N206-O206</f>
        <v>179.9</v>
      </c>
      <c r="Q206" s="15" t="n">
        <f aca="false">J206*INDEX(dProdutos!$F$2:$F$47,MATCH(E206,dProdutos!$A$2:$A$47,0))</f>
        <v>69.44</v>
      </c>
      <c r="R206" s="15" t="n">
        <f aca="false">IF(I206="Cancelado",0,P206-Q206)</f>
        <v>110.46</v>
      </c>
      <c r="S206" s="17" t="str">
        <f aca="false">INDEX(dProdutos!$D$2:$D$47,MATCH(E206,dProdutos!$A$2:$A$47,0))</f>
        <v>Moda Feminina</v>
      </c>
    </row>
    <row r="207" customFormat="false" ht="15" hidden="false" customHeight="false" outlineLevel="0" collapsed="false">
      <c r="A207" s="17" t="s">
        <v>1653</v>
      </c>
      <c r="B207" s="17" t="n">
        <v>1</v>
      </c>
      <c r="C207" s="21" t="n">
        <v>45678</v>
      </c>
      <c r="D207" s="17" t="s">
        <v>706</v>
      </c>
      <c r="E207" s="17" t="s">
        <v>114</v>
      </c>
      <c r="F207" s="17" t="s">
        <v>1499</v>
      </c>
      <c r="G207" s="17" t="s">
        <v>62</v>
      </c>
      <c r="H207" s="17" t="s">
        <v>1537</v>
      </c>
      <c r="I207" s="17" t="s">
        <v>1524</v>
      </c>
      <c r="J207" s="17" t="n">
        <v>1</v>
      </c>
      <c r="K207" s="15" t="n">
        <v>202.9</v>
      </c>
      <c r="L207" s="22" t="n">
        <v>0.05</v>
      </c>
      <c r="M207" s="15" t="n">
        <v>21.37</v>
      </c>
      <c r="N207" s="15" t="n">
        <f aca="false">J207*K207</f>
        <v>202.9</v>
      </c>
      <c r="O207" s="15" t="n">
        <f aca="false">N207*L207</f>
        <v>10.145</v>
      </c>
      <c r="P207" s="15" t="n">
        <f aca="false">N207-O207</f>
        <v>192.755</v>
      </c>
      <c r="Q207" s="15" t="n">
        <f aca="false">J207*INDEX(dProdutos!$F$2:$F$47,MATCH(E207,dProdutos!$A$2:$A$47,0))</f>
        <v>110.39</v>
      </c>
      <c r="R207" s="15" t="n">
        <f aca="false">IF(I207="Cancelado",0,P207-Q207)</f>
        <v>82.365</v>
      </c>
      <c r="S207" s="17" t="str">
        <f aca="false">INDEX(dProdutos!$D$2:$D$47,MATCH(E207,dProdutos!$A$2:$A$47,0))</f>
        <v>Moda Masculina</v>
      </c>
    </row>
    <row r="208" customFormat="false" ht="15" hidden="false" customHeight="false" outlineLevel="0" collapsed="false">
      <c r="A208" s="17" t="s">
        <v>1654</v>
      </c>
      <c r="B208" s="17" t="n">
        <v>1</v>
      </c>
      <c r="C208" s="21" t="n">
        <v>45678</v>
      </c>
      <c r="D208" s="17" t="s">
        <v>1094</v>
      </c>
      <c r="E208" s="17" t="s">
        <v>114</v>
      </c>
      <c r="F208" s="17" t="s">
        <v>1487</v>
      </c>
      <c r="G208" s="17" t="s">
        <v>61</v>
      </c>
      <c r="H208" s="17" t="s">
        <v>1523</v>
      </c>
      <c r="I208" s="17" t="s">
        <v>1524</v>
      </c>
      <c r="J208" s="17" t="n">
        <v>1</v>
      </c>
      <c r="K208" s="15" t="n">
        <v>202.9</v>
      </c>
      <c r="L208" s="22" t="n">
        <v>0.2</v>
      </c>
      <c r="M208" s="15" t="n">
        <v>26.08</v>
      </c>
      <c r="N208" s="15" t="n">
        <f aca="false">J208*K208</f>
        <v>202.9</v>
      </c>
      <c r="O208" s="15" t="n">
        <f aca="false">N208*L208</f>
        <v>40.58</v>
      </c>
      <c r="P208" s="15" t="n">
        <f aca="false">N208-O208</f>
        <v>162.32</v>
      </c>
      <c r="Q208" s="15" t="n">
        <f aca="false">J208*INDEX(dProdutos!$F$2:$F$47,MATCH(E208,dProdutos!$A$2:$A$47,0))</f>
        <v>110.39</v>
      </c>
      <c r="R208" s="15" t="n">
        <f aca="false">IF(I208="Cancelado",0,P208-Q208)</f>
        <v>51.93</v>
      </c>
      <c r="S208" s="17" t="str">
        <f aca="false">INDEX(dProdutos!$D$2:$D$47,MATCH(E208,dProdutos!$A$2:$A$47,0))</f>
        <v>Moda Masculina</v>
      </c>
    </row>
    <row r="209" customFormat="false" ht="15" hidden="false" customHeight="false" outlineLevel="0" collapsed="false">
      <c r="A209" s="17" t="s">
        <v>1654</v>
      </c>
      <c r="B209" s="17" t="n">
        <v>2</v>
      </c>
      <c r="C209" s="21" t="n">
        <v>45678</v>
      </c>
      <c r="D209" s="17" t="s">
        <v>1094</v>
      </c>
      <c r="E209" s="17" t="s">
        <v>92</v>
      </c>
      <c r="F209" s="17" t="s">
        <v>1487</v>
      </c>
      <c r="G209" s="17" t="s">
        <v>61</v>
      </c>
      <c r="H209" s="17" t="s">
        <v>1523</v>
      </c>
      <c r="I209" s="17" t="s">
        <v>1524</v>
      </c>
      <c r="J209" s="17" t="n">
        <v>1</v>
      </c>
      <c r="K209" s="15" t="n">
        <v>191.9</v>
      </c>
      <c r="L209" s="22" t="n">
        <v>0.15</v>
      </c>
      <c r="M209" s="15" t="n">
        <v>0</v>
      </c>
      <c r="N209" s="15" t="n">
        <f aca="false">J209*K209</f>
        <v>191.9</v>
      </c>
      <c r="O209" s="15" t="n">
        <f aca="false">N209*L209</f>
        <v>28.785</v>
      </c>
      <c r="P209" s="15" t="n">
        <f aca="false">N209-O209</f>
        <v>163.115</v>
      </c>
      <c r="Q209" s="15" t="n">
        <f aca="false">J209*INDEX(dProdutos!$F$2:$F$47,MATCH(E209,dProdutos!$A$2:$A$47,0))</f>
        <v>88.59</v>
      </c>
      <c r="R209" s="15" t="n">
        <f aca="false">IF(I209="Cancelado",0,P209-Q209)</f>
        <v>74.525</v>
      </c>
      <c r="S209" s="17" t="str">
        <f aca="false">INDEX(dProdutos!$D$2:$D$47,MATCH(E209,dProdutos!$A$2:$A$47,0))</f>
        <v>Moda Feminina</v>
      </c>
    </row>
    <row r="210" customFormat="false" ht="15" hidden="false" customHeight="false" outlineLevel="0" collapsed="false">
      <c r="A210" s="17" t="s">
        <v>1655</v>
      </c>
      <c r="B210" s="17" t="n">
        <v>1</v>
      </c>
      <c r="C210" s="21" t="n">
        <v>45678</v>
      </c>
      <c r="D210" s="17" t="s">
        <v>642</v>
      </c>
      <c r="E210" s="17" t="s">
        <v>183</v>
      </c>
      <c r="F210" s="17" t="s">
        <v>1497</v>
      </c>
      <c r="G210" s="17" t="s">
        <v>64</v>
      </c>
      <c r="H210" s="17" t="s">
        <v>1523</v>
      </c>
      <c r="I210" s="17" t="s">
        <v>1524</v>
      </c>
      <c r="J210" s="17" t="n">
        <v>2</v>
      </c>
      <c r="K210" s="15" t="n">
        <v>121.9</v>
      </c>
      <c r="L210" s="22" t="n">
        <v>0</v>
      </c>
      <c r="M210" s="15" t="n">
        <v>15.91</v>
      </c>
      <c r="N210" s="15" t="n">
        <f aca="false">J210*K210</f>
        <v>243.8</v>
      </c>
      <c r="O210" s="15" t="n">
        <f aca="false">N210*L210</f>
        <v>0</v>
      </c>
      <c r="P210" s="15" t="n">
        <f aca="false">N210-O210</f>
        <v>243.8</v>
      </c>
      <c r="Q210" s="15" t="n">
        <f aca="false">J210*INDEX(dProdutos!$F$2:$F$47,MATCH(E210,dProdutos!$A$2:$A$47,0))</f>
        <v>105.52</v>
      </c>
      <c r="R210" s="15" t="n">
        <f aca="false">IF(I210="Cancelado",0,P210-Q210)</f>
        <v>138.28</v>
      </c>
      <c r="S210" s="17" t="str">
        <f aca="false">INDEX(dProdutos!$D$2:$D$47,MATCH(E210,dProdutos!$A$2:$A$47,0))</f>
        <v>Eletrônicos</v>
      </c>
    </row>
    <row r="211" customFormat="false" ht="15" hidden="false" customHeight="false" outlineLevel="0" collapsed="false">
      <c r="A211" s="17" t="s">
        <v>1656</v>
      </c>
      <c r="B211" s="17" t="n">
        <v>1</v>
      </c>
      <c r="C211" s="21" t="n">
        <v>45678</v>
      </c>
      <c r="D211" s="17" t="s">
        <v>726</v>
      </c>
      <c r="E211" s="17" t="s">
        <v>129</v>
      </c>
      <c r="F211" s="17" t="s">
        <v>1497</v>
      </c>
      <c r="G211" s="17" t="s">
        <v>62</v>
      </c>
      <c r="H211" s="17" t="s">
        <v>1523</v>
      </c>
      <c r="I211" s="17" t="s">
        <v>1541</v>
      </c>
      <c r="J211" s="17" t="n">
        <v>1</v>
      </c>
      <c r="K211" s="15" t="n">
        <v>105.9</v>
      </c>
      <c r="L211" s="22" t="n">
        <v>0.1</v>
      </c>
      <c r="M211" s="15" t="n">
        <v>0</v>
      </c>
      <c r="N211" s="15" t="n">
        <f aca="false">J211*K211</f>
        <v>105.9</v>
      </c>
      <c r="O211" s="15" t="n">
        <f aca="false">N211*L211</f>
        <v>10.59</v>
      </c>
      <c r="P211" s="15" t="n">
        <f aca="false">N211-O211</f>
        <v>95.31</v>
      </c>
      <c r="Q211" s="15" t="n">
        <f aca="false">J211*INDEX(dProdutos!$F$2:$F$47,MATCH(E211,dProdutos!$A$2:$A$47,0))</f>
        <v>43.79</v>
      </c>
      <c r="R211" s="15" t="n">
        <f aca="false">IF(I211="Cancelado",0,P211-Q211)</f>
        <v>51.52</v>
      </c>
      <c r="S211" s="17" t="str">
        <f aca="false">INDEX(dProdutos!$D$2:$D$47,MATCH(E211,dProdutos!$A$2:$A$47,0))</f>
        <v>Calçados</v>
      </c>
    </row>
    <row r="212" customFormat="false" ht="15" hidden="false" customHeight="false" outlineLevel="0" collapsed="false">
      <c r="A212" s="17" t="s">
        <v>1657</v>
      </c>
      <c r="B212" s="17" t="n">
        <v>1</v>
      </c>
      <c r="C212" s="21" t="n">
        <v>45678</v>
      </c>
      <c r="D212" s="17" t="s">
        <v>1074</v>
      </c>
      <c r="E212" s="17" t="s">
        <v>123</v>
      </c>
      <c r="F212" s="17" t="s">
        <v>1499</v>
      </c>
      <c r="G212" s="17" t="s">
        <v>60</v>
      </c>
      <c r="H212" s="17" t="s">
        <v>1523</v>
      </c>
      <c r="I212" s="17" t="s">
        <v>1524</v>
      </c>
      <c r="J212" s="17" t="n">
        <v>1</v>
      </c>
      <c r="K212" s="15" t="n">
        <v>277.9</v>
      </c>
      <c r="L212" s="22" t="n">
        <v>0.05</v>
      </c>
      <c r="M212" s="15" t="n">
        <v>21.79</v>
      </c>
      <c r="N212" s="15" t="n">
        <f aca="false">J212*K212</f>
        <v>277.9</v>
      </c>
      <c r="O212" s="15" t="n">
        <f aca="false">N212*L212</f>
        <v>13.895</v>
      </c>
      <c r="P212" s="15" t="n">
        <f aca="false">N212-O212</f>
        <v>264.005</v>
      </c>
      <c r="Q212" s="15" t="n">
        <f aca="false">J212*INDEX(dProdutos!$F$2:$F$47,MATCH(E212,dProdutos!$A$2:$A$47,0))</f>
        <v>132.36</v>
      </c>
      <c r="R212" s="15" t="n">
        <f aca="false">IF(I212="Cancelado",0,P212-Q212)</f>
        <v>131.645</v>
      </c>
      <c r="S212" s="17" t="str">
        <f aca="false">INDEX(dProdutos!$D$2:$D$47,MATCH(E212,dProdutos!$A$2:$A$47,0))</f>
        <v>Calçados</v>
      </c>
    </row>
    <row r="213" customFormat="false" ht="15" hidden="false" customHeight="false" outlineLevel="0" collapsed="false">
      <c r="A213" s="17" t="s">
        <v>1657</v>
      </c>
      <c r="B213" s="17" t="n">
        <v>2</v>
      </c>
      <c r="C213" s="21" t="n">
        <v>45678</v>
      </c>
      <c r="D213" s="17" t="s">
        <v>1074</v>
      </c>
      <c r="E213" s="17" t="s">
        <v>114</v>
      </c>
      <c r="F213" s="17" t="s">
        <v>1499</v>
      </c>
      <c r="G213" s="17" t="s">
        <v>60</v>
      </c>
      <c r="H213" s="17" t="s">
        <v>1523</v>
      </c>
      <c r="I213" s="17" t="s">
        <v>1524</v>
      </c>
      <c r="J213" s="17" t="n">
        <v>1</v>
      </c>
      <c r="K213" s="15" t="n">
        <v>202.9</v>
      </c>
      <c r="L213" s="22" t="n">
        <v>0</v>
      </c>
      <c r="M213" s="15" t="n">
        <v>0</v>
      </c>
      <c r="N213" s="15" t="n">
        <f aca="false">J213*K213</f>
        <v>202.9</v>
      </c>
      <c r="O213" s="15" t="n">
        <f aca="false">N213*L213</f>
        <v>0</v>
      </c>
      <c r="P213" s="15" t="n">
        <f aca="false">N213-O213</f>
        <v>202.9</v>
      </c>
      <c r="Q213" s="15" t="n">
        <f aca="false">J213*INDEX(dProdutos!$F$2:$F$47,MATCH(E213,dProdutos!$A$2:$A$47,0))</f>
        <v>110.39</v>
      </c>
      <c r="R213" s="15" t="n">
        <f aca="false">IF(I213="Cancelado",0,P213-Q213)</f>
        <v>92.51</v>
      </c>
      <c r="S213" s="17" t="str">
        <f aca="false">INDEX(dProdutos!$D$2:$D$47,MATCH(E213,dProdutos!$A$2:$A$47,0))</f>
        <v>Moda Masculina</v>
      </c>
    </row>
    <row r="214" customFormat="false" ht="15" hidden="false" customHeight="false" outlineLevel="0" collapsed="false">
      <c r="A214" s="17" t="s">
        <v>1657</v>
      </c>
      <c r="B214" s="17" t="n">
        <v>3</v>
      </c>
      <c r="C214" s="21" t="n">
        <v>45678</v>
      </c>
      <c r="D214" s="17" t="s">
        <v>1074</v>
      </c>
      <c r="E214" s="17" t="s">
        <v>98</v>
      </c>
      <c r="F214" s="17" t="s">
        <v>1499</v>
      </c>
      <c r="G214" s="17" t="s">
        <v>60</v>
      </c>
      <c r="H214" s="17" t="s">
        <v>1523</v>
      </c>
      <c r="I214" s="17" t="s">
        <v>1524</v>
      </c>
      <c r="J214" s="17" t="n">
        <v>1</v>
      </c>
      <c r="K214" s="15" t="n">
        <v>108.9</v>
      </c>
      <c r="L214" s="22" t="n">
        <v>0.1</v>
      </c>
      <c r="M214" s="15" t="n">
        <v>0</v>
      </c>
      <c r="N214" s="15" t="n">
        <f aca="false">J214*K214</f>
        <v>108.9</v>
      </c>
      <c r="O214" s="15" t="n">
        <f aca="false">N214*L214</f>
        <v>10.89</v>
      </c>
      <c r="P214" s="15" t="n">
        <f aca="false">N214-O214</f>
        <v>98.01</v>
      </c>
      <c r="Q214" s="15" t="n">
        <f aca="false">J214*INDEX(dProdutos!$F$2:$F$47,MATCH(E214,dProdutos!$A$2:$A$47,0))</f>
        <v>42.52</v>
      </c>
      <c r="R214" s="15" t="n">
        <f aca="false">IF(I214="Cancelado",0,P214-Q214)</f>
        <v>55.49</v>
      </c>
      <c r="S214" s="17" t="str">
        <f aca="false">INDEX(dProdutos!$D$2:$D$47,MATCH(E214,dProdutos!$A$2:$A$47,0))</f>
        <v>Moda Feminina</v>
      </c>
    </row>
    <row r="215" customFormat="false" ht="15" hidden="false" customHeight="false" outlineLevel="0" collapsed="false">
      <c r="A215" s="17" t="s">
        <v>1658</v>
      </c>
      <c r="B215" s="17" t="n">
        <v>1</v>
      </c>
      <c r="C215" s="21" t="n">
        <v>45679</v>
      </c>
      <c r="D215" s="17" t="s">
        <v>1057</v>
      </c>
      <c r="E215" s="17" t="s">
        <v>171</v>
      </c>
      <c r="F215" s="17" t="s">
        <v>1499</v>
      </c>
      <c r="G215" s="17" t="s">
        <v>59</v>
      </c>
      <c r="H215" s="17" t="s">
        <v>1523</v>
      </c>
      <c r="I215" s="17" t="s">
        <v>1524</v>
      </c>
      <c r="J215" s="17" t="n">
        <v>1</v>
      </c>
      <c r="K215" s="15" t="n">
        <v>246.9</v>
      </c>
      <c r="L215" s="22" t="n">
        <v>0.1</v>
      </c>
      <c r="M215" s="15" t="n">
        <v>0</v>
      </c>
      <c r="N215" s="15" t="n">
        <f aca="false">J215*K215</f>
        <v>246.9</v>
      </c>
      <c r="O215" s="15" t="n">
        <f aca="false">N215*L215</f>
        <v>24.69</v>
      </c>
      <c r="P215" s="15" t="n">
        <f aca="false">N215-O215</f>
        <v>222.21</v>
      </c>
      <c r="Q215" s="15" t="n">
        <f aca="false">J215*INDEX(dProdutos!$F$2:$F$47,MATCH(E215,dProdutos!$A$2:$A$47,0))</f>
        <v>103.61</v>
      </c>
      <c r="R215" s="15" t="n">
        <f aca="false">IF(I215="Cancelado",0,P215-Q215)</f>
        <v>118.6</v>
      </c>
      <c r="S215" s="17" t="str">
        <f aca="false">INDEX(dProdutos!$D$2:$D$47,MATCH(E215,dProdutos!$A$2:$A$47,0))</f>
        <v>Casa</v>
      </c>
    </row>
    <row r="216" customFormat="false" ht="15" hidden="false" customHeight="false" outlineLevel="0" collapsed="false">
      <c r="A216" s="17" t="s">
        <v>1659</v>
      </c>
      <c r="B216" s="17" t="n">
        <v>1</v>
      </c>
      <c r="C216" s="21" t="n">
        <v>45679</v>
      </c>
      <c r="D216" s="17" t="s">
        <v>743</v>
      </c>
      <c r="E216" s="17" t="s">
        <v>150</v>
      </c>
      <c r="F216" s="17" t="s">
        <v>1493</v>
      </c>
      <c r="G216" s="17" t="s">
        <v>61</v>
      </c>
      <c r="H216" s="17" t="s">
        <v>1523</v>
      </c>
      <c r="I216" s="17" t="s">
        <v>1524</v>
      </c>
      <c r="J216" s="17" t="n">
        <v>1</v>
      </c>
      <c r="K216" s="15" t="n">
        <v>71.9</v>
      </c>
      <c r="L216" s="22" t="n">
        <v>0</v>
      </c>
      <c r="M216" s="15" t="n">
        <v>0</v>
      </c>
      <c r="N216" s="15" t="n">
        <f aca="false">J216*K216</f>
        <v>71.9</v>
      </c>
      <c r="O216" s="15" t="n">
        <f aca="false">N216*L216</f>
        <v>0</v>
      </c>
      <c r="P216" s="15" t="n">
        <f aca="false">N216-O216</f>
        <v>71.9</v>
      </c>
      <c r="Q216" s="15" t="n">
        <f aca="false">J216*INDEX(dProdutos!$F$2:$F$47,MATCH(E216,dProdutos!$A$2:$A$47,0))</f>
        <v>27.38</v>
      </c>
      <c r="R216" s="15" t="n">
        <f aca="false">IF(I216="Cancelado",0,P216-Q216)</f>
        <v>44.52</v>
      </c>
      <c r="S216" s="17" t="str">
        <f aca="false">INDEX(dProdutos!$D$2:$D$47,MATCH(E216,dProdutos!$A$2:$A$47,0))</f>
        <v>Acessórios</v>
      </c>
    </row>
    <row r="217" customFormat="false" ht="15" hidden="false" customHeight="false" outlineLevel="0" collapsed="false">
      <c r="A217" s="17" t="s">
        <v>1659</v>
      </c>
      <c r="B217" s="17" t="n">
        <v>2</v>
      </c>
      <c r="C217" s="21" t="n">
        <v>45679</v>
      </c>
      <c r="D217" s="17" t="s">
        <v>743</v>
      </c>
      <c r="E217" s="17" t="s">
        <v>153</v>
      </c>
      <c r="F217" s="17" t="s">
        <v>1493</v>
      </c>
      <c r="G217" s="17" t="s">
        <v>61</v>
      </c>
      <c r="H217" s="17" t="s">
        <v>1523</v>
      </c>
      <c r="I217" s="17" t="s">
        <v>1524</v>
      </c>
      <c r="J217" s="17" t="n">
        <v>1</v>
      </c>
      <c r="K217" s="15" t="n">
        <v>165.9</v>
      </c>
      <c r="L217" s="22" t="n">
        <v>0.05</v>
      </c>
      <c r="M217" s="15" t="n">
        <v>0</v>
      </c>
      <c r="N217" s="15" t="n">
        <f aca="false">J217*K217</f>
        <v>165.9</v>
      </c>
      <c r="O217" s="15" t="n">
        <f aca="false">N217*L217</f>
        <v>8.295</v>
      </c>
      <c r="P217" s="15" t="n">
        <f aca="false">N217-O217</f>
        <v>157.605</v>
      </c>
      <c r="Q217" s="15" t="n">
        <f aca="false">J217*INDEX(dProdutos!$F$2:$F$47,MATCH(E217,dProdutos!$A$2:$A$47,0))</f>
        <v>67.28</v>
      </c>
      <c r="R217" s="15" t="n">
        <f aca="false">IF(I217="Cancelado",0,P217-Q217)</f>
        <v>90.325</v>
      </c>
      <c r="S217" s="17" t="str">
        <f aca="false">INDEX(dProdutos!$D$2:$D$47,MATCH(E217,dProdutos!$A$2:$A$47,0))</f>
        <v>Acessórios</v>
      </c>
    </row>
    <row r="218" customFormat="false" ht="15" hidden="false" customHeight="false" outlineLevel="0" collapsed="false">
      <c r="A218" s="17" t="s">
        <v>1660</v>
      </c>
      <c r="B218" s="17" t="n">
        <v>1</v>
      </c>
      <c r="C218" s="21" t="n">
        <v>45679</v>
      </c>
      <c r="D218" s="17" t="s">
        <v>1017</v>
      </c>
      <c r="E218" s="17" t="s">
        <v>150</v>
      </c>
      <c r="F218" s="17" t="s">
        <v>1490</v>
      </c>
      <c r="G218" s="17" t="s">
        <v>59</v>
      </c>
      <c r="H218" s="17" t="s">
        <v>1540</v>
      </c>
      <c r="I218" s="17" t="s">
        <v>1524</v>
      </c>
      <c r="J218" s="17" t="n">
        <v>2</v>
      </c>
      <c r="K218" s="15" t="n">
        <v>71.9</v>
      </c>
      <c r="L218" s="22" t="n">
        <v>0</v>
      </c>
      <c r="M218" s="15" t="n">
        <v>0</v>
      </c>
      <c r="N218" s="15" t="n">
        <f aca="false">J218*K218</f>
        <v>143.8</v>
      </c>
      <c r="O218" s="15" t="n">
        <f aca="false">N218*L218</f>
        <v>0</v>
      </c>
      <c r="P218" s="15" t="n">
        <f aca="false">N218-O218</f>
        <v>143.8</v>
      </c>
      <c r="Q218" s="15" t="n">
        <f aca="false">J218*INDEX(dProdutos!$F$2:$F$47,MATCH(E218,dProdutos!$A$2:$A$47,0))</f>
        <v>54.76</v>
      </c>
      <c r="R218" s="15" t="n">
        <f aca="false">IF(I218="Cancelado",0,P218-Q218)</f>
        <v>89.04</v>
      </c>
      <c r="S218" s="17" t="str">
        <f aca="false">INDEX(dProdutos!$D$2:$D$47,MATCH(E218,dProdutos!$A$2:$A$47,0))</f>
        <v>Acessórios</v>
      </c>
    </row>
    <row r="219" customFormat="false" ht="15" hidden="false" customHeight="false" outlineLevel="0" collapsed="false">
      <c r="A219" s="17" t="s">
        <v>1661</v>
      </c>
      <c r="B219" s="17" t="n">
        <v>1</v>
      </c>
      <c r="C219" s="21" t="n">
        <v>45679</v>
      </c>
      <c r="D219" s="17" t="s">
        <v>720</v>
      </c>
      <c r="E219" s="17" t="s">
        <v>135</v>
      </c>
      <c r="F219" s="17" t="s">
        <v>1501</v>
      </c>
      <c r="G219" s="17" t="s">
        <v>59</v>
      </c>
      <c r="H219" s="17" t="s">
        <v>1537</v>
      </c>
      <c r="I219" s="17" t="s">
        <v>1524</v>
      </c>
      <c r="J219" s="17" t="n">
        <v>1</v>
      </c>
      <c r="K219" s="15" t="n">
        <v>200.9</v>
      </c>
      <c r="L219" s="22" t="n">
        <v>0.1</v>
      </c>
      <c r="M219" s="15" t="n">
        <v>17.74</v>
      </c>
      <c r="N219" s="15" t="n">
        <f aca="false">J219*K219</f>
        <v>200.9</v>
      </c>
      <c r="O219" s="15" t="n">
        <f aca="false">N219*L219</f>
        <v>20.09</v>
      </c>
      <c r="P219" s="15" t="n">
        <f aca="false">N219-O219</f>
        <v>180.81</v>
      </c>
      <c r="Q219" s="15" t="n">
        <f aca="false">J219*INDEX(dProdutos!$F$2:$F$47,MATCH(E219,dProdutos!$A$2:$A$47,0))</f>
        <v>80.73</v>
      </c>
      <c r="R219" s="15" t="n">
        <f aca="false">IF(I219="Cancelado",0,P219-Q219)</f>
        <v>100.08</v>
      </c>
      <c r="S219" s="17" t="str">
        <f aca="false">INDEX(dProdutos!$D$2:$D$47,MATCH(E219,dProdutos!$A$2:$A$47,0))</f>
        <v>Calçados</v>
      </c>
    </row>
    <row r="220" customFormat="false" ht="15" hidden="false" customHeight="false" outlineLevel="0" collapsed="false">
      <c r="A220" s="17" t="s">
        <v>1662</v>
      </c>
      <c r="B220" s="17" t="n">
        <v>1</v>
      </c>
      <c r="C220" s="21" t="n">
        <v>45679</v>
      </c>
      <c r="D220" s="17" t="s">
        <v>1082</v>
      </c>
      <c r="E220" s="17" t="s">
        <v>204</v>
      </c>
      <c r="F220" s="17" t="s">
        <v>1499</v>
      </c>
      <c r="G220" s="17" t="s">
        <v>61</v>
      </c>
      <c r="H220" s="17" t="s">
        <v>1523</v>
      </c>
      <c r="I220" s="17" t="s">
        <v>1524</v>
      </c>
      <c r="J220" s="17" t="n">
        <v>1</v>
      </c>
      <c r="K220" s="15" t="n">
        <v>64.9</v>
      </c>
      <c r="L220" s="22" t="n">
        <v>0</v>
      </c>
      <c r="M220" s="15" t="n">
        <v>25.74</v>
      </c>
      <c r="N220" s="15" t="n">
        <f aca="false">J220*K220</f>
        <v>64.9</v>
      </c>
      <c r="O220" s="15" t="n">
        <f aca="false">N220*L220</f>
        <v>0</v>
      </c>
      <c r="P220" s="15" t="n">
        <f aca="false">N220-O220</f>
        <v>64.9</v>
      </c>
      <c r="Q220" s="15" t="n">
        <f aca="false">J220*INDEX(dProdutos!$F$2:$F$47,MATCH(E220,dProdutos!$A$2:$A$47,0))</f>
        <v>27.52</v>
      </c>
      <c r="R220" s="15" t="n">
        <f aca="false">IF(I220="Cancelado",0,P220-Q220)</f>
        <v>37.38</v>
      </c>
      <c r="S220" s="17" t="str">
        <f aca="false">INDEX(dProdutos!$D$2:$D$47,MATCH(E220,dProdutos!$A$2:$A$47,0))</f>
        <v>Beleza</v>
      </c>
    </row>
    <row r="221" customFormat="false" ht="15" hidden="false" customHeight="false" outlineLevel="0" collapsed="false">
      <c r="A221" s="17" t="s">
        <v>1663</v>
      </c>
      <c r="B221" s="17" t="n">
        <v>1</v>
      </c>
      <c r="C221" s="21" t="n">
        <v>45679</v>
      </c>
      <c r="D221" s="17" t="s">
        <v>557</v>
      </c>
      <c r="E221" s="17" t="s">
        <v>171</v>
      </c>
      <c r="F221" s="17" t="s">
        <v>1499</v>
      </c>
      <c r="G221" s="17" t="s">
        <v>64</v>
      </c>
      <c r="H221" s="17" t="s">
        <v>1540</v>
      </c>
      <c r="I221" s="17" t="s">
        <v>1524</v>
      </c>
      <c r="J221" s="17" t="n">
        <v>1</v>
      </c>
      <c r="K221" s="15" t="n">
        <v>246.9</v>
      </c>
      <c r="L221" s="22" t="n">
        <v>0.15</v>
      </c>
      <c r="M221" s="15" t="n">
        <v>10.35</v>
      </c>
      <c r="N221" s="15" t="n">
        <f aca="false">J221*K221</f>
        <v>246.9</v>
      </c>
      <c r="O221" s="15" t="n">
        <f aca="false">N221*L221</f>
        <v>37.035</v>
      </c>
      <c r="P221" s="15" t="n">
        <f aca="false">N221-O221</f>
        <v>209.865</v>
      </c>
      <c r="Q221" s="15" t="n">
        <f aca="false">J221*INDEX(dProdutos!$F$2:$F$47,MATCH(E221,dProdutos!$A$2:$A$47,0))</f>
        <v>103.61</v>
      </c>
      <c r="R221" s="15" t="n">
        <f aca="false">IF(I221="Cancelado",0,P221-Q221)</f>
        <v>106.255</v>
      </c>
      <c r="S221" s="17" t="str">
        <f aca="false">INDEX(dProdutos!$D$2:$D$47,MATCH(E221,dProdutos!$A$2:$A$47,0))</f>
        <v>Casa</v>
      </c>
    </row>
    <row r="222" customFormat="false" ht="15" hidden="false" customHeight="false" outlineLevel="0" collapsed="false">
      <c r="A222" s="17" t="s">
        <v>1664</v>
      </c>
      <c r="B222" s="17" t="n">
        <v>1</v>
      </c>
      <c r="C222" s="21" t="n">
        <v>45679</v>
      </c>
      <c r="D222" s="17" t="s">
        <v>714</v>
      </c>
      <c r="E222" s="17" t="s">
        <v>171</v>
      </c>
      <c r="F222" s="17" t="s">
        <v>1487</v>
      </c>
      <c r="G222" s="17" t="s">
        <v>60</v>
      </c>
      <c r="H222" s="17" t="s">
        <v>1523</v>
      </c>
      <c r="I222" s="17" t="s">
        <v>1524</v>
      </c>
      <c r="J222" s="17" t="n">
        <v>1</v>
      </c>
      <c r="K222" s="15" t="n">
        <v>246.9</v>
      </c>
      <c r="L222" s="22" t="n">
        <v>0</v>
      </c>
      <c r="M222" s="15" t="n">
        <v>17.36</v>
      </c>
      <c r="N222" s="15" t="n">
        <f aca="false">J222*K222</f>
        <v>246.9</v>
      </c>
      <c r="O222" s="15" t="n">
        <f aca="false">N222*L222</f>
        <v>0</v>
      </c>
      <c r="P222" s="15" t="n">
        <f aca="false">N222-O222</f>
        <v>246.9</v>
      </c>
      <c r="Q222" s="15" t="n">
        <f aca="false">J222*INDEX(dProdutos!$F$2:$F$47,MATCH(E222,dProdutos!$A$2:$A$47,0))</f>
        <v>103.61</v>
      </c>
      <c r="R222" s="15" t="n">
        <f aca="false">IF(I222="Cancelado",0,P222-Q222)</f>
        <v>143.29</v>
      </c>
      <c r="S222" s="17" t="str">
        <f aca="false">INDEX(dProdutos!$D$2:$D$47,MATCH(E222,dProdutos!$A$2:$A$47,0))</f>
        <v>Casa</v>
      </c>
    </row>
    <row r="223" customFormat="false" ht="15" hidden="false" customHeight="false" outlineLevel="0" collapsed="false">
      <c r="A223" s="17" t="s">
        <v>1665</v>
      </c>
      <c r="B223" s="17" t="n">
        <v>1</v>
      </c>
      <c r="C223" s="21" t="n">
        <v>45679</v>
      </c>
      <c r="D223" s="17" t="s">
        <v>1234</v>
      </c>
      <c r="E223" s="17" t="s">
        <v>195</v>
      </c>
      <c r="F223" s="17" t="s">
        <v>1503</v>
      </c>
      <c r="G223" s="17" t="s">
        <v>60</v>
      </c>
      <c r="H223" s="17" t="s">
        <v>1540</v>
      </c>
      <c r="I223" s="17" t="s">
        <v>1524</v>
      </c>
      <c r="J223" s="17" t="n">
        <v>1</v>
      </c>
      <c r="K223" s="15" t="n">
        <v>72.9</v>
      </c>
      <c r="L223" s="22" t="n">
        <v>0</v>
      </c>
      <c r="M223" s="15" t="n">
        <v>0</v>
      </c>
      <c r="N223" s="15" t="n">
        <f aca="false">J223*K223</f>
        <v>72.9</v>
      </c>
      <c r="O223" s="15" t="n">
        <f aca="false">N223*L223</f>
        <v>0</v>
      </c>
      <c r="P223" s="15" t="n">
        <f aca="false">N223-O223</f>
        <v>72.9</v>
      </c>
      <c r="Q223" s="15" t="n">
        <f aca="false">J223*INDEX(dProdutos!$F$2:$F$47,MATCH(E223,dProdutos!$A$2:$A$47,0))</f>
        <v>39.23</v>
      </c>
      <c r="R223" s="15" t="n">
        <f aca="false">IF(I223="Cancelado",0,P223-Q223)</f>
        <v>33.67</v>
      </c>
      <c r="S223" s="17" t="str">
        <f aca="false">INDEX(dProdutos!$D$2:$D$47,MATCH(E223,dProdutos!$A$2:$A$47,0))</f>
        <v>Eletrônicos</v>
      </c>
    </row>
    <row r="224" customFormat="false" ht="15" hidden="false" customHeight="false" outlineLevel="0" collapsed="false">
      <c r="A224" s="17" t="s">
        <v>1665</v>
      </c>
      <c r="B224" s="17" t="n">
        <v>2</v>
      </c>
      <c r="C224" s="21" t="n">
        <v>45679</v>
      </c>
      <c r="D224" s="17" t="s">
        <v>1234</v>
      </c>
      <c r="E224" s="17" t="s">
        <v>129</v>
      </c>
      <c r="F224" s="17" t="s">
        <v>1503</v>
      </c>
      <c r="G224" s="17" t="s">
        <v>60</v>
      </c>
      <c r="H224" s="17" t="s">
        <v>1540</v>
      </c>
      <c r="I224" s="17" t="s">
        <v>1524</v>
      </c>
      <c r="J224" s="17" t="n">
        <v>1</v>
      </c>
      <c r="K224" s="15" t="n">
        <v>105.9</v>
      </c>
      <c r="L224" s="22" t="n">
        <v>0.05</v>
      </c>
      <c r="M224" s="15" t="n">
        <v>0</v>
      </c>
      <c r="N224" s="15" t="n">
        <f aca="false">J224*K224</f>
        <v>105.9</v>
      </c>
      <c r="O224" s="15" t="n">
        <f aca="false">N224*L224</f>
        <v>5.295</v>
      </c>
      <c r="P224" s="15" t="n">
        <f aca="false">N224-O224</f>
        <v>100.605</v>
      </c>
      <c r="Q224" s="15" t="n">
        <f aca="false">J224*INDEX(dProdutos!$F$2:$F$47,MATCH(E224,dProdutos!$A$2:$A$47,0))</f>
        <v>43.79</v>
      </c>
      <c r="R224" s="15" t="n">
        <f aca="false">IF(I224="Cancelado",0,P224-Q224)</f>
        <v>56.815</v>
      </c>
      <c r="S224" s="17" t="str">
        <f aca="false">INDEX(dProdutos!$D$2:$D$47,MATCH(E224,dProdutos!$A$2:$A$47,0))</f>
        <v>Calçados</v>
      </c>
    </row>
    <row r="225" customFormat="false" ht="15" hidden="false" customHeight="false" outlineLevel="0" collapsed="false">
      <c r="A225" s="17" t="s">
        <v>1665</v>
      </c>
      <c r="B225" s="17" t="n">
        <v>3</v>
      </c>
      <c r="C225" s="21" t="n">
        <v>45679</v>
      </c>
      <c r="D225" s="17" t="s">
        <v>1234</v>
      </c>
      <c r="E225" s="17" t="s">
        <v>105</v>
      </c>
      <c r="F225" s="17" t="s">
        <v>1503</v>
      </c>
      <c r="G225" s="17" t="s">
        <v>60</v>
      </c>
      <c r="H225" s="17" t="s">
        <v>1540</v>
      </c>
      <c r="I225" s="17" t="s">
        <v>1524</v>
      </c>
      <c r="J225" s="17" t="n">
        <v>1</v>
      </c>
      <c r="K225" s="15" t="n">
        <v>175.9</v>
      </c>
      <c r="L225" s="22" t="n">
        <v>0</v>
      </c>
      <c r="M225" s="15" t="n">
        <v>0</v>
      </c>
      <c r="N225" s="15" t="n">
        <f aca="false">J225*K225</f>
        <v>175.9</v>
      </c>
      <c r="O225" s="15" t="n">
        <f aca="false">N225*L225</f>
        <v>0</v>
      </c>
      <c r="P225" s="15" t="n">
        <f aca="false">N225-O225</f>
        <v>175.9</v>
      </c>
      <c r="Q225" s="15" t="n">
        <f aca="false">J225*INDEX(dProdutos!$F$2:$F$47,MATCH(E225,dProdutos!$A$2:$A$47,0))</f>
        <v>96.59</v>
      </c>
      <c r="R225" s="15" t="n">
        <f aca="false">IF(I225="Cancelado",0,P225-Q225)</f>
        <v>79.31</v>
      </c>
      <c r="S225" s="17" t="str">
        <f aca="false">INDEX(dProdutos!$D$2:$D$47,MATCH(E225,dProdutos!$A$2:$A$47,0))</f>
        <v>Moda Masculina</v>
      </c>
    </row>
    <row r="226" customFormat="false" ht="15" hidden="false" customHeight="false" outlineLevel="0" collapsed="false">
      <c r="A226" s="17" t="s">
        <v>1666</v>
      </c>
      <c r="B226" s="17" t="n">
        <v>1</v>
      </c>
      <c r="C226" s="21" t="n">
        <v>45679</v>
      </c>
      <c r="D226" s="17" t="s">
        <v>1186</v>
      </c>
      <c r="E226" s="17" t="s">
        <v>92</v>
      </c>
      <c r="F226" s="17" t="s">
        <v>1499</v>
      </c>
      <c r="G226" s="17" t="s">
        <v>60</v>
      </c>
      <c r="H226" s="17" t="s">
        <v>1523</v>
      </c>
      <c r="I226" s="17" t="s">
        <v>1524</v>
      </c>
      <c r="J226" s="17" t="n">
        <v>2</v>
      </c>
      <c r="K226" s="15" t="n">
        <v>191.9</v>
      </c>
      <c r="L226" s="22" t="n">
        <v>0</v>
      </c>
      <c r="M226" s="15" t="n">
        <v>24.75</v>
      </c>
      <c r="N226" s="15" t="n">
        <f aca="false">J226*K226</f>
        <v>383.8</v>
      </c>
      <c r="O226" s="15" t="n">
        <f aca="false">N226*L226</f>
        <v>0</v>
      </c>
      <c r="P226" s="15" t="n">
        <f aca="false">N226-O226</f>
        <v>383.8</v>
      </c>
      <c r="Q226" s="15" t="n">
        <f aca="false">J226*INDEX(dProdutos!$F$2:$F$47,MATCH(E226,dProdutos!$A$2:$A$47,0))</f>
        <v>177.18</v>
      </c>
      <c r="R226" s="15" t="n">
        <f aca="false">IF(I226="Cancelado",0,P226-Q226)</f>
        <v>206.62</v>
      </c>
      <c r="S226" s="17" t="str">
        <f aca="false">INDEX(dProdutos!$D$2:$D$47,MATCH(E226,dProdutos!$A$2:$A$47,0))</f>
        <v>Moda Feminina</v>
      </c>
    </row>
    <row r="227" customFormat="false" ht="15" hidden="false" customHeight="false" outlineLevel="0" collapsed="false">
      <c r="A227" s="17" t="s">
        <v>1667</v>
      </c>
      <c r="B227" s="17" t="n">
        <v>1</v>
      </c>
      <c r="C227" s="21" t="n">
        <v>45680</v>
      </c>
      <c r="D227" s="17" t="s">
        <v>447</v>
      </c>
      <c r="E227" s="17" t="s">
        <v>162</v>
      </c>
      <c r="F227" s="17" t="s">
        <v>1495</v>
      </c>
      <c r="G227" s="17" t="s">
        <v>61</v>
      </c>
      <c r="H227" s="17" t="s">
        <v>1537</v>
      </c>
      <c r="I227" s="17" t="s">
        <v>1524</v>
      </c>
      <c r="J227" s="17" t="n">
        <v>1</v>
      </c>
      <c r="K227" s="15" t="n">
        <v>231.9</v>
      </c>
      <c r="L227" s="22" t="n">
        <v>0</v>
      </c>
      <c r="M227" s="15" t="n">
        <v>17.43</v>
      </c>
      <c r="N227" s="15" t="n">
        <f aca="false">J227*K227</f>
        <v>231.9</v>
      </c>
      <c r="O227" s="15" t="n">
        <f aca="false">N227*L227</f>
        <v>0</v>
      </c>
      <c r="P227" s="15" t="n">
        <f aca="false">N227-O227</f>
        <v>231.9</v>
      </c>
      <c r="Q227" s="15" t="n">
        <f aca="false">J227*INDEX(dProdutos!$F$2:$F$47,MATCH(E227,dProdutos!$A$2:$A$47,0))</f>
        <v>134.41</v>
      </c>
      <c r="R227" s="15" t="n">
        <f aca="false">IF(I227="Cancelado",0,P227-Q227)</f>
        <v>97.49</v>
      </c>
      <c r="S227" s="17" t="str">
        <f aca="false">INDEX(dProdutos!$D$2:$D$47,MATCH(E227,dProdutos!$A$2:$A$47,0))</f>
        <v>Casa</v>
      </c>
    </row>
    <row r="228" customFormat="false" ht="15" hidden="false" customHeight="false" outlineLevel="0" collapsed="false">
      <c r="A228" s="17" t="s">
        <v>1667</v>
      </c>
      <c r="B228" s="17" t="n">
        <v>2</v>
      </c>
      <c r="C228" s="21" t="n">
        <v>45680</v>
      </c>
      <c r="D228" s="17" t="s">
        <v>447</v>
      </c>
      <c r="E228" s="17" t="s">
        <v>111</v>
      </c>
      <c r="F228" s="17" t="s">
        <v>1495</v>
      </c>
      <c r="G228" s="17" t="s">
        <v>61</v>
      </c>
      <c r="H228" s="17" t="s">
        <v>1537</v>
      </c>
      <c r="I228" s="17" t="s">
        <v>1524</v>
      </c>
      <c r="J228" s="17" t="n">
        <v>2</v>
      </c>
      <c r="K228" s="15" t="n">
        <v>188.9</v>
      </c>
      <c r="L228" s="22" t="n">
        <v>0</v>
      </c>
      <c r="M228" s="15" t="n">
        <v>0</v>
      </c>
      <c r="N228" s="15" t="n">
        <f aca="false">J228*K228</f>
        <v>377.8</v>
      </c>
      <c r="O228" s="15" t="n">
        <f aca="false">N228*L228</f>
        <v>0</v>
      </c>
      <c r="P228" s="15" t="n">
        <f aca="false">N228-O228</f>
        <v>377.8</v>
      </c>
      <c r="Q228" s="15" t="n">
        <f aca="false">J228*INDEX(dProdutos!$F$2:$F$47,MATCH(E228,dProdutos!$A$2:$A$47,0))</f>
        <v>176.64</v>
      </c>
      <c r="R228" s="15" t="n">
        <f aca="false">IF(I228="Cancelado",0,P228-Q228)</f>
        <v>201.16</v>
      </c>
      <c r="S228" s="17" t="str">
        <f aca="false">INDEX(dProdutos!$D$2:$D$47,MATCH(E228,dProdutos!$A$2:$A$47,0))</f>
        <v>Moda Masculina</v>
      </c>
    </row>
    <row r="229" customFormat="false" ht="15" hidden="false" customHeight="false" outlineLevel="0" collapsed="false">
      <c r="A229" s="17" t="s">
        <v>1668</v>
      </c>
      <c r="B229" s="17" t="n">
        <v>1</v>
      </c>
      <c r="C229" s="21" t="n">
        <v>45680</v>
      </c>
      <c r="D229" s="17" t="s">
        <v>1275</v>
      </c>
      <c r="E229" s="17" t="s">
        <v>207</v>
      </c>
      <c r="F229" s="17" t="s">
        <v>1497</v>
      </c>
      <c r="G229" s="17" t="s">
        <v>59</v>
      </c>
      <c r="H229" s="17" t="s">
        <v>1523</v>
      </c>
      <c r="I229" s="17" t="s">
        <v>1524</v>
      </c>
      <c r="J229" s="17" t="n">
        <v>1</v>
      </c>
      <c r="K229" s="15" t="n">
        <v>143.9</v>
      </c>
      <c r="L229" s="22" t="n">
        <v>0</v>
      </c>
      <c r="M229" s="15" t="n">
        <v>29.35</v>
      </c>
      <c r="N229" s="15" t="n">
        <f aca="false">J229*K229</f>
        <v>143.9</v>
      </c>
      <c r="O229" s="15" t="n">
        <f aca="false">N229*L229</f>
        <v>0</v>
      </c>
      <c r="P229" s="15" t="n">
        <f aca="false">N229-O229</f>
        <v>143.9</v>
      </c>
      <c r="Q229" s="15" t="n">
        <f aca="false">J229*INDEX(dProdutos!$F$2:$F$47,MATCH(E229,dProdutos!$A$2:$A$47,0))</f>
        <v>84.43</v>
      </c>
      <c r="R229" s="15" t="n">
        <f aca="false">IF(I229="Cancelado",0,P229-Q229)</f>
        <v>59.47</v>
      </c>
      <c r="S229" s="17" t="str">
        <f aca="false">INDEX(dProdutos!$D$2:$D$47,MATCH(E229,dProdutos!$A$2:$A$47,0))</f>
        <v>Beleza</v>
      </c>
    </row>
    <row r="230" customFormat="false" ht="15" hidden="false" customHeight="false" outlineLevel="0" collapsed="false">
      <c r="A230" s="17" t="s">
        <v>1668</v>
      </c>
      <c r="B230" s="17" t="n">
        <v>2</v>
      </c>
      <c r="C230" s="21" t="n">
        <v>45680</v>
      </c>
      <c r="D230" s="17" t="s">
        <v>1275</v>
      </c>
      <c r="E230" s="17" t="s">
        <v>123</v>
      </c>
      <c r="F230" s="17" t="s">
        <v>1497</v>
      </c>
      <c r="G230" s="17" t="s">
        <v>59</v>
      </c>
      <c r="H230" s="17" t="s">
        <v>1523</v>
      </c>
      <c r="I230" s="17" t="s">
        <v>1524</v>
      </c>
      <c r="J230" s="17" t="n">
        <v>1</v>
      </c>
      <c r="K230" s="15" t="n">
        <v>277.9</v>
      </c>
      <c r="L230" s="22" t="n">
        <v>0.15</v>
      </c>
      <c r="M230" s="15" t="n">
        <v>0</v>
      </c>
      <c r="N230" s="15" t="n">
        <f aca="false">J230*K230</f>
        <v>277.9</v>
      </c>
      <c r="O230" s="15" t="n">
        <f aca="false">N230*L230</f>
        <v>41.685</v>
      </c>
      <c r="P230" s="15" t="n">
        <f aca="false">N230-O230</f>
        <v>236.215</v>
      </c>
      <c r="Q230" s="15" t="n">
        <f aca="false">J230*INDEX(dProdutos!$F$2:$F$47,MATCH(E230,dProdutos!$A$2:$A$47,0))</f>
        <v>132.36</v>
      </c>
      <c r="R230" s="15" t="n">
        <f aca="false">IF(I230="Cancelado",0,P230-Q230)</f>
        <v>103.855</v>
      </c>
      <c r="S230" s="17" t="str">
        <f aca="false">INDEX(dProdutos!$D$2:$D$47,MATCH(E230,dProdutos!$A$2:$A$47,0))</f>
        <v>Calçados</v>
      </c>
    </row>
    <row r="231" customFormat="false" ht="15" hidden="false" customHeight="false" outlineLevel="0" collapsed="false">
      <c r="A231" s="17" t="s">
        <v>1669</v>
      </c>
      <c r="B231" s="17" t="n">
        <v>1</v>
      </c>
      <c r="C231" s="21" t="n">
        <v>45680</v>
      </c>
      <c r="D231" s="17" t="s">
        <v>1236</v>
      </c>
      <c r="E231" s="17" t="s">
        <v>95</v>
      </c>
      <c r="F231" s="17" t="s">
        <v>1503</v>
      </c>
      <c r="G231" s="17" t="s">
        <v>60</v>
      </c>
      <c r="H231" s="17" t="s">
        <v>1537</v>
      </c>
      <c r="I231" s="17" t="s">
        <v>1524</v>
      </c>
      <c r="J231" s="17" t="n">
        <v>1</v>
      </c>
      <c r="K231" s="15" t="n">
        <v>77.9</v>
      </c>
      <c r="L231" s="22" t="n">
        <v>0.1</v>
      </c>
      <c r="M231" s="15" t="n">
        <v>30.78</v>
      </c>
      <c r="N231" s="15" t="n">
        <f aca="false">J231*K231</f>
        <v>77.9</v>
      </c>
      <c r="O231" s="15" t="n">
        <f aca="false">N231*L231</f>
        <v>7.79</v>
      </c>
      <c r="P231" s="15" t="n">
        <f aca="false">N231-O231</f>
        <v>70.11</v>
      </c>
      <c r="Q231" s="15" t="n">
        <f aca="false">J231*INDEX(dProdutos!$F$2:$F$47,MATCH(E231,dProdutos!$A$2:$A$47,0))</f>
        <v>36.71</v>
      </c>
      <c r="R231" s="15" t="n">
        <f aca="false">IF(I231="Cancelado",0,P231-Q231)</f>
        <v>33.4</v>
      </c>
      <c r="S231" s="17" t="str">
        <f aca="false">INDEX(dProdutos!$D$2:$D$47,MATCH(E231,dProdutos!$A$2:$A$47,0))</f>
        <v>Moda Feminina</v>
      </c>
    </row>
    <row r="232" customFormat="false" ht="15" hidden="false" customHeight="false" outlineLevel="0" collapsed="false">
      <c r="A232" s="17" t="s">
        <v>1669</v>
      </c>
      <c r="B232" s="17" t="n">
        <v>2</v>
      </c>
      <c r="C232" s="21" t="n">
        <v>45680</v>
      </c>
      <c r="D232" s="17" t="s">
        <v>1236</v>
      </c>
      <c r="E232" s="17" t="s">
        <v>88</v>
      </c>
      <c r="F232" s="17" t="s">
        <v>1503</v>
      </c>
      <c r="G232" s="17" t="s">
        <v>60</v>
      </c>
      <c r="H232" s="17" t="s">
        <v>1537</v>
      </c>
      <c r="I232" s="17" t="s">
        <v>1524</v>
      </c>
      <c r="J232" s="17" t="n">
        <v>1</v>
      </c>
      <c r="K232" s="15" t="n">
        <v>170.9</v>
      </c>
      <c r="L232" s="22" t="n">
        <v>0</v>
      </c>
      <c r="M232" s="15" t="n">
        <v>0</v>
      </c>
      <c r="N232" s="15" t="n">
        <f aca="false">J232*K232</f>
        <v>170.9</v>
      </c>
      <c r="O232" s="15" t="n">
        <f aca="false">N232*L232</f>
        <v>0</v>
      </c>
      <c r="P232" s="15" t="n">
        <f aca="false">N232-O232</f>
        <v>170.9</v>
      </c>
      <c r="Q232" s="15" t="n">
        <f aca="false">J232*INDEX(dProdutos!$F$2:$F$47,MATCH(E232,dProdutos!$A$2:$A$47,0))</f>
        <v>98.14</v>
      </c>
      <c r="R232" s="15" t="n">
        <f aca="false">IF(I232="Cancelado",0,P232-Q232)</f>
        <v>72.76</v>
      </c>
      <c r="S232" s="17" t="str">
        <f aca="false">INDEX(dProdutos!$D$2:$D$47,MATCH(E232,dProdutos!$A$2:$A$47,0))</f>
        <v>Moda Feminina</v>
      </c>
    </row>
    <row r="233" customFormat="false" ht="15" hidden="false" customHeight="false" outlineLevel="0" collapsed="false">
      <c r="A233" s="17" t="s">
        <v>1670</v>
      </c>
      <c r="B233" s="17" t="n">
        <v>1</v>
      </c>
      <c r="C233" s="21" t="n">
        <v>45680</v>
      </c>
      <c r="D233" s="17" t="s">
        <v>602</v>
      </c>
      <c r="E233" s="17" t="s">
        <v>123</v>
      </c>
      <c r="F233" s="17" t="s">
        <v>1493</v>
      </c>
      <c r="G233" s="17" t="s">
        <v>64</v>
      </c>
      <c r="H233" s="17" t="s">
        <v>1537</v>
      </c>
      <c r="I233" s="17" t="s">
        <v>1524</v>
      </c>
      <c r="J233" s="17" t="n">
        <v>1</v>
      </c>
      <c r="K233" s="15" t="n">
        <v>277.9</v>
      </c>
      <c r="L233" s="22" t="n">
        <v>0.15</v>
      </c>
      <c r="M233" s="15" t="n">
        <v>31.75</v>
      </c>
      <c r="N233" s="15" t="n">
        <f aca="false">J233*K233</f>
        <v>277.9</v>
      </c>
      <c r="O233" s="15" t="n">
        <f aca="false">N233*L233</f>
        <v>41.685</v>
      </c>
      <c r="P233" s="15" t="n">
        <f aca="false">N233-O233</f>
        <v>236.215</v>
      </c>
      <c r="Q233" s="15" t="n">
        <f aca="false">J233*INDEX(dProdutos!$F$2:$F$47,MATCH(E233,dProdutos!$A$2:$A$47,0))</f>
        <v>132.36</v>
      </c>
      <c r="R233" s="15" t="n">
        <f aca="false">IF(I233="Cancelado",0,P233-Q233)</f>
        <v>103.855</v>
      </c>
      <c r="S233" s="17" t="str">
        <f aca="false">INDEX(dProdutos!$D$2:$D$47,MATCH(E233,dProdutos!$A$2:$A$47,0))</f>
        <v>Calçados</v>
      </c>
    </row>
    <row r="234" customFormat="false" ht="15" hidden="false" customHeight="false" outlineLevel="0" collapsed="false">
      <c r="A234" s="17" t="s">
        <v>1670</v>
      </c>
      <c r="B234" s="17" t="n">
        <v>2</v>
      </c>
      <c r="C234" s="21" t="n">
        <v>45680</v>
      </c>
      <c r="D234" s="17" t="s">
        <v>602</v>
      </c>
      <c r="E234" s="17" t="s">
        <v>165</v>
      </c>
      <c r="F234" s="17" t="s">
        <v>1493</v>
      </c>
      <c r="G234" s="17" t="s">
        <v>64</v>
      </c>
      <c r="H234" s="17" t="s">
        <v>1537</v>
      </c>
      <c r="I234" s="17" t="s">
        <v>1524</v>
      </c>
      <c r="J234" s="17" t="n">
        <v>2</v>
      </c>
      <c r="K234" s="15" t="n">
        <v>231.9</v>
      </c>
      <c r="L234" s="22" t="n">
        <v>0</v>
      </c>
      <c r="M234" s="15" t="n">
        <v>0</v>
      </c>
      <c r="N234" s="15" t="n">
        <f aca="false">J234*K234</f>
        <v>463.8</v>
      </c>
      <c r="O234" s="15" t="n">
        <f aca="false">N234*L234</f>
        <v>0</v>
      </c>
      <c r="P234" s="15" t="n">
        <f aca="false">N234-O234</f>
        <v>463.8</v>
      </c>
      <c r="Q234" s="15" t="n">
        <f aca="false">J234*INDEX(dProdutos!$F$2:$F$47,MATCH(E234,dProdutos!$A$2:$A$47,0))</f>
        <v>281.66</v>
      </c>
      <c r="R234" s="15" t="n">
        <f aca="false">IF(I234="Cancelado",0,P234-Q234)</f>
        <v>182.14</v>
      </c>
      <c r="S234" s="17" t="str">
        <f aca="false">INDEX(dProdutos!$D$2:$D$47,MATCH(E234,dProdutos!$A$2:$A$47,0))</f>
        <v>Casa</v>
      </c>
    </row>
    <row r="235" customFormat="false" ht="15" hidden="false" customHeight="false" outlineLevel="0" collapsed="false">
      <c r="A235" s="17" t="s">
        <v>1670</v>
      </c>
      <c r="B235" s="17" t="n">
        <v>3</v>
      </c>
      <c r="C235" s="21" t="n">
        <v>45680</v>
      </c>
      <c r="D235" s="17" t="s">
        <v>602</v>
      </c>
      <c r="E235" s="17" t="s">
        <v>135</v>
      </c>
      <c r="F235" s="17" t="s">
        <v>1493</v>
      </c>
      <c r="G235" s="17" t="s">
        <v>64</v>
      </c>
      <c r="H235" s="17" t="s">
        <v>1537</v>
      </c>
      <c r="I235" s="17" t="s">
        <v>1524</v>
      </c>
      <c r="J235" s="17" t="n">
        <v>1</v>
      </c>
      <c r="K235" s="15" t="n">
        <v>200.9</v>
      </c>
      <c r="L235" s="22" t="n">
        <v>0.05</v>
      </c>
      <c r="M235" s="15" t="n">
        <v>0</v>
      </c>
      <c r="N235" s="15" t="n">
        <f aca="false">J235*K235</f>
        <v>200.9</v>
      </c>
      <c r="O235" s="15" t="n">
        <f aca="false">N235*L235</f>
        <v>10.045</v>
      </c>
      <c r="P235" s="15" t="n">
        <f aca="false">N235-O235</f>
        <v>190.855</v>
      </c>
      <c r="Q235" s="15" t="n">
        <f aca="false">J235*INDEX(dProdutos!$F$2:$F$47,MATCH(E235,dProdutos!$A$2:$A$47,0))</f>
        <v>80.73</v>
      </c>
      <c r="R235" s="15" t="n">
        <f aca="false">IF(I235="Cancelado",0,P235-Q235)</f>
        <v>110.125</v>
      </c>
      <c r="S235" s="17" t="str">
        <f aca="false">INDEX(dProdutos!$D$2:$D$47,MATCH(E235,dProdutos!$A$2:$A$47,0))</f>
        <v>Calçados</v>
      </c>
    </row>
    <row r="236" customFormat="false" ht="15" hidden="false" customHeight="false" outlineLevel="0" collapsed="false">
      <c r="A236" s="17" t="s">
        <v>1671</v>
      </c>
      <c r="B236" s="17" t="n">
        <v>1</v>
      </c>
      <c r="C236" s="21" t="n">
        <v>45680</v>
      </c>
      <c r="D236" s="17" t="s">
        <v>741</v>
      </c>
      <c r="E236" s="17" t="s">
        <v>102</v>
      </c>
      <c r="F236" s="17" t="s">
        <v>1493</v>
      </c>
      <c r="G236" s="17" t="s">
        <v>60</v>
      </c>
      <c r="H236" s="17" t="s">
        <v>1523</v>
      </c>
      <c r="I236" s="17" t="s">
        <v>1524</v>
      </c>
      <c r="J236" s="17" t="n">
        <v>3</v>
      </c>
      <c r="K236" s="15" t="n">
        <v>65.9</v>
      </c>
      <c r="L236" s="22" t="n">
        <v>0</v>
      </c>
      <c r="M236" s="15" t="n">
        <v>0</v>
      </c>
      <c r="N236" s="15" t="n">
        <f aca="false">J236*K236</f>
        <v>197.7</v>
      </c>
      <c r="O236" s="15" t="n">
        <f aca="false">N236*L236</f>
        <v>0</v>
      </c>
      <c r="P236" s="15" t="n">
        <f aca="false">N236-O236</f>
        <v>197.7</v>
      </c>
      <c r="Q236" s="15" t="n">
        <f aca="false">J236*INDEX(dProdutos!$F$2:$F$47,MATCH(E236,dProdutos!$A$2:$A$47,0))</f>
        <v>89.04</v>
      </c>
      <c r="R236" s="15" t="n">
        <f aca="false">IF(I236="Cancelado",0,P236-Q236)</f>
        <v>108.66</v>
      </c>
      <c r="S236" s="17" t="str">
        <f aca="false">INDEX(dProdutos!$D$2:$D$47,MATCH(E236,dProdutos!$A$2:$A$47,0))</f>
        <v>Moda Masculina</v>
      </c>
    </row>
    <row r="237" customFormat="false" ht="15" hidden="false" customHeight="false" outlineLevel="0" collapsed="false">
      <c r="A237" s="17" t="s">
        <v>1671</v>
      </c>
      <c r="B237" s="17" t="n">
        <v>2</v>
      </c>
      <c r="C237" s="21" t="n">
        <v>45680</v>
      </c>
      <c r="D237" s="17" t="s">
        <v>741</v>
      </c>
      <c r="E237" s="17" t="s">
        <v>129</v>
      </c>
      <c r="F237" s="17" t="s">
        <v>1493</v>
      </c>
      <c r="G237" s="17" t="s">
        <v>60</v>
      </c>
      <c r="H237" s="17" t="s">
        <v>1523</v>
      </c>
      <c r="I237" s="17" t="s">
        <v>1524</v>
      </c>
      <c r="J237" s="17" t="n">
        <v>1</v>
      </c>
      <c r="K237" s="15" t="n">
        <v>105.9</v>
      </c>
      <c r="L237" s="22" t="n">
        <v>0.15</v>
      </c>
      <c r="M237" s="15" t="n">
        <v>0</v>
      </c>
      <c r="N237" s="15" t="n">
        <f aca="false">J237*K237</f>
        <v>105.9</v>
      </c>
      <c r="O237" s="15" t="n">
        <f aca="false">N237*L237</f>
        <v>15.885</v>
      </c>
      <c r="P237" s="15" t="n">
        <f aca="false">N237-O237</f>
        <v>90.015</v>
      </c>
      <c r="Q237" s="15" t="n">
        <f aca="false">J237*INDEX(dProdutos!$F$2:$F$47,MATCH(E237,dProdutos!$A$2:$A$47,0))</f>
        <v>43.79</v>
      </c>
      <c r="R237" s="15" t="n">
        <f aca="false">IF(I237="Cancelado",0,P237-Q237)</f>
        <v>46.225</v>
      </c>
      <c r="S237" s="17" t="str">
        <f aca="false">INDEX(dProdutos!$D$2:$D$47,MATCH(E237,dProdutos!$A$2:$A$47,0))</f>
        <v>Calçados</v>
      </c>
    </row>
    <row r="238" customFormat="false" ht="15" hidden="false" customHeight="false" outlineLevel="0" collapsed="false">
      <c r="A238" s="17" t="s">
        <v>1672</v>
      </c>
      <c r="B238" s="17" t="n">
        <v>1</v>
      </c>
      <c r="C238" s="21" t="n">
        <v>45680</v>
      </c>
      <c r="D238" s="17" t="s">
        <v>1380</v>
      </c>
      <c r="E238" s="17" t="s">
        <v>92</v>
      </c>
      <c r="F238" s="17" t="s">
        <v>1493</v>
      </c>
      <c r="G238" s="17" t="s">
        <v>63</v>
      </c>
      <c r="H238" s="17" t="s">
        <v>1537</v>
      </c>
      <c r="I238" s="17" t="s">
        <v>1524</v>
      </c>
      <c r="J238" s="17" t="n">
        <v>1</v>
      </c>
      <c r="K238" s="15" t="n">
        <v>191.9</v>
      </c>
      <c r="L238" s="22" t="n">
        <v>0.05</v>
      </c>
      <c r="M238" s="15" t="n">
        <v>34.44</v>
      </c>
      <c r="N238" s="15" t="n">
        <f aca="false">J238*K238</f>
        <v>191.9</v>
      </c>
      <c r="O238" s="15" t="n">
        <f aca="false">N238*L238</f>
        <v>9.595</v>
      </c>
      <c r="P238" s="15" t="n">
        <f aca="false">N238-O238</f>
        <v>182.305</v>
      </c>
      <c r="Q238" s="15" t="n">
        <f aca="false">J238*INDEX(dProdutos!$F$2:$F$47,MATCH(E238,dProdutos!$A$2:$A$47,0))</f>
        <v>88.59</v>
      </c>
      <c r="R238" s="15" t="n">
        <f aca="false">IF(I238="Cancelado",0,P238-Q238)</f>
        <v>93.715</v>
      </c>
      <c r="S238" s="17" t="str">
        <f aca="false">INDEX(dProdutos!$D$2:$D$47,MATCH(E238,dProdutos!$A$2:$A$47,0))</f>
        <v>Moda Feminina</v>
      </c>
    </row>
    <row r="239" customFormat="false" ht="15" hidden="false" customHeight="false" outlineLevel="0" collapsed="false">
      <c r="A239" s="17" t="s">
        <v>1672</v>
      </c>
      <c r="B239" s="17" t="n">
        <v>2</v>
      </c>
      <c r="C239" s="21" t="n">
        <v>45680</v>
      </c>
      <c r="D239" s="17" t="s">
        <v>1380</v>
      </c>
      <c r="E239" s="17" t="s">
        <v>192</v>
      </c>
      <c r="F239" s="17" t="s">
        <v>1493</v>
      </c>
      <c r="G239" s="17" t="s">
        <v>63</v>
      </c>
      <c r="H239" s="17" t="s">
        <v>1537</v>
      </c>
      <c r="I239" s="17" t="s">
        <v>1524</v>
      </c>
      <c r="J239" s="17" t="n">
        <v>1</v>
      </c>
      <c r="K239" s="15" t="n">
        <v>245.9</v>
      </c>
      <c r="L239" s="22" t="n">
        <v>0.05</v>
      </c>
      <c r="M239" s="15" t="n">
        <v>0</v>
      </c>
      <c r="N239" s="15" t="n">
        <f aca="false">J239*K239</f>
        <v>245.9</v>
      </c>
      <c r="O239" s="15" t="n">
        <f aca="false">N239*L239</f>
        <v>12.295</v>
      </c>
      <c r="P239" s="15" t="n">
        <f aca="false">N239-O239</f>
        <v>233.605</v>
      </c>
      <c r="Q239" s="15" t="n">
        <f aca="false">J239*INDEX(dProdutos!$F$2:$F$47,MATCH(E239,dProdutos!$A$2:$A$47,0))</f>
        <v>107.78</v>
      </c>
      <c r="R239" s="15" t="n">
        <f aca="false">IF(I239="Cancelado",0,P239-Q239)</f>
        <v>125.825</v>
      </c>
      <c r="S239" s="17" t="str">
        <f aca="false">INDEX(dProdutos!$D$2:$D$47,MATCH(E239,dProdutos!$A$2:$A$47,0))</f>
        <v>Eletrônicos</v>
      </c>
    </row>
    <row r="240" customFormat="false" ht="15" hidden="false" customHeight="false" outlineLevel="0" collapsed="false">
      <c r="A240" s="17" t="s">
        <v>1673</v>
      </c>
      <c r="B240" s="17" t="n">
        <v>1</v>
      </c>
      <c r="C240" s="21" t="n">
        <v>45680</v>
      </c>
      <c r="D240" s="17" t="s">
        <v>1353</v>
      </c>
      <c r="E240" s="17" t="s">
        <v>92</v>
      </c>
      <c r="F240" s="17" t="s">
        <v>1493</v>
      </c>
      <c r="G240" s="17" t="s">
        <v>59</v>
      </c>
      <c r="H240" s="17" t="s">
        <v>1523</v>
      </c>
      <c r="I240" s="17" t="s">
        <v>1524</v>
      </c>
      <c r="J240" s="17" t="n">
        <v>1</v>
      </c>
      <c r="K240" s="15" t="n">
        <v>191.9</v>
      </c>
      <c r="L240" s="22" t="n">
        <v>0</v>
      </c>
      <c r="M240" s="15" t="n">
        <v>13.17</v>
      </c>
      <c r="N240" s="15" t="n">
        <f aca="false">J240*K240</f>
        <v>191.9</v>
      </c>
      <c r="O240" s="15" t="n">
        <f aca="false">N240*L240</f>
        <v>0</v>
      </c>
      <c r="P240" s="15" t="n">
        <f aca="false">N240-O240</f>
        <v>191.9</v>
      </c>
      <c r="Q240" s="15" t="n">
        <f aca="false">J240*INDEX(dProdutos!$F$2:$F$47,MATCH(E240,dProdutos!$A$2:$A$47,0))</f>
        <v>88.59</v>
      </c>
      <c r="R240" s="15" t="n">
        <f aca="false">IF(I240="Cancelado",0,P240-Q240)</f>
        <v>103.31</v>
      </c>
      <c r="S240" s="17" t="str">
        <f aca="false">INDEX(dProdutos!$D$2:$D$47,MATCH(E240,dProdutos!$A$2:$A$47,0))</f>
        <v>Moda Feminina</v>
      </c>
    </row>
    <row r="241" customFormat="false" ht="15" hidden="false" customHeight="false" outlineLevel="0" collapsed="false">
      <c r="A241" s="17" t="s">
        <v>1673</v>
      </c>
      <c r="B241" s="17" t="n">
        <v>2</v>
      </c>
      <c r="C241" s="21" t="n">
        <v>45680</v>
      </c>
      <c r="D241" s="17" t="s">
        <v>1353</v>
      </c>
      <c r="E241" s="17" t="s">
        <v>132</v>
      </c>
      <c r="F241" s="17" t="s">
        <v>1493</v>
      </c>
      <c r="G241" s="17" t="s">
        <v>59</v>
      </c>
      <c r="H241" s="17" t="s">
        <v>1523</v>
      </c>
      <c r="I241" s="17" t="s">
        <v>1524</v>
      </c>
      <c r="J241" s="17" t="n">
        <v>1</v>
      </c>
      <c r="K241" s="15" t="n">
        <v>179.9</v>
      </c>
      <c r="L241" s="22" t="n">
        <v>0.05</v>
      </c>
      <c r="M241" s="15" t="n">
        <v>0</v>
      </c>
      <c r="N241" s="15" t="n">
        <f aca="false">J241*K241</f>
        <v>179.9</v>
      </c>
      <c r="O241" s="15" t="n">
        <f aca="false">N241*L241</f>
        <v>8.995</v>
      </c>
      <c r="P241" s="15" t="n">
        <f aca="false">N241-O241</f>
        <v>170.905</v>
      </c>
      <c r="Q241" s="15" t="n">
        <f aca="false">J241*INDEX(dProdutos!$F$2:$F$47,MATCH(E241,dProdutos!$A$2:$A$47,0))</f>
        <v>93.56</v>
      </c>
      <c r="R241" s="15" t="n">
        <f aca="false">IF(I241="Cancelado",0,P241-Q241)</f>
        <v>77.345</v>
      </c>
      <c r="S241" s="17" t="str">
        <f aca="false">INDEX(dProdutos!$D$2:$D$47,MATCH(E241,dProdutos!$A$2:$A$47,0))</f>
        <v>Calçados</v>
      </c>
    </row>
    <row r="242" customFormat="false" ht="15" hidden="false" customHeight="false" outlineLevel="0" collapsed="false">
      <c r="A242" s="17" t="s">
        <v>1673</v>
      </c>
      <c r="B242" s="17" t="n">
        <v>3</v>
      </c>
      <c r="C242" s="21" t="n">
        <v>45680</v>
      </c>
      <c r="D242" s="17" t="s">
        <v>1353</v>
      </c>
      <c r="E242" s="17" t="s">
        <v>81</v>
      </c>
      <c r="F242" s="17" t="s">
        <v>1493</v>
      </c>
      <c r="G242" s="17" t="s">
        <v>59</v>
      </c>
      <c r="H242" s="17" t="s">
        <v>1523</v>
      </c>
      <c r="I242" s="17" t="s">
        <v>1524</v>
      </c>
      <c r="J242" s="17" t="n">
        <v>1</v>
      </c>
      <c r="K242" s="15" t="n">
        <v>64.9</v>
      </c>
      <c r="L242" s="22" t="n">
        <v>0.05</v>
      </c>
      <c r="M242" s="15" t="n">
        <v>0</v>
      </c>
      <c r="N242" s="15" t="n">
        <f aca="false">J242*K242</f>
        <v>64.9</v>
      </c>
      <c r="O242" s="15" t="n">
        <f aca="false">N242*L242</f>
        <v>3.245</v>
      </c>
      <c r="P242" s="15" t="n">
        <f aca="false">N242-O242</f>
        <v>61.655</v>
      </c>
      <c r="Q242" s="15" t="n">
        <f aca="false">J242*INDEX(dProdutos!$F$2:$F$47,MATCH(E242,dProdutos!$A$2:$A$47,0))</f>
        <v>26.12</v>
      </c>
      <c r="R242" s="15" t="n">
        <f aca="false">IF(I242="Cancelado",0,P242-Q242)</f>
        <v>35.535</v>
      </c>
      <c r="S242" s="17" t="str">
        <f aca="false">INDEX(dProdutos!$D$2:$D$47,MATCH(E242,dProdutos!$A$2:$A$47,0))</f>
        <v>Moda Feminina</v>
      </c>
    </row>
    <row r="243" customFormat="false" ht="15" hidden="false" customHeight="false" outlineLevel="0" collapsed="false">
      <c r="A243" s="17" t="s">
        <v>1674</v>
      </c>
      <c r="B243" s="17" t="n">
        <v>1</v>
      </c>
      <c r="C243" s="21" t="n">
        <v>45681</v>
      </c>
      <c r="D243" s="17" t="s">
        <v>1066</v>
      </c>
      <c r="E243" s="17" t="s">
        <v>171</v>
      </c>
      <c r="F243" s="17" t="s">
        <v>1490</v>
      </c>
      <c r="G243" s="17" t="s">
        <v>64</v>
      </c>
      <c r="H243" s="17" t="s">
        <v>1540</v>
      </c>
      <c r="I243" s="17" t="s">
        <v>1524</v>
      </c>
      <c r="J243" s="17" t="n">
        <v>1</v>
      </c>
      <c r="K243" s="15" t="n">
        <v>246.9</v>
      </c>
      <c r="L243" s="22" t="n">
        <v>0.05</v>
      </c>
      <c r="M243" s="15" t="n">
        <v>25.36</v>
      </c>
      <c r="N243" s="15" t="n">
        <f aca="false">J243*K243</f>
        <v>246.9</v>
      </c>
      <c r="O243" s="15" t="n">
        <f aca="false">N243*L243</f>
        <v>12.345</v>
      </c>
      <c r="P243" s="15" t="n">
        <f aca="false">N243-O243</f>
        <v>234.555</v>
      </c>
      <c r="Q243" s="15" t="n">
        <f aca="false">J243*INDEX(dProdutos!$F$2:$F$47,MATCH(E243,dProdutos!$A$2:$A$47,0))</f>
        <v>103.61</v>
      </c>
      <c r="R243" s="15" t="n">
        <f aca="false">IF(I243="Cancelado",0,P243-Q243)</f>
        <v>130.945</v>
      </c>
      <c r="S243" s="17" t="str">
        <f aca="false">INDEX(dProdutos!$D$2:$D$47,MATCH(E243,dProdutos!$A$2:$A$47,0))</f>
        <v>Casa</v>
      </c>
    </row>
    <row r="244" customFormat="false" ht="15" hidden="false" customHeight="false" outlineLevel="0" collapsed="false">
      <c r="A244" s="17" t="s">
        <v>1675</v>
      </c>
      <c r="B244" s="17" t="n">
        <v>1</v>
      </c>
      <c r="C244" s="21" t="n">
        <v>45681</v>
      </c>
      <c r="D244" s="17" t="s">
        <v>1172</v>
      </c>
      <c r="E244" s="17" t="s">
        <v>98</v>
      </c>
      <c r="F244" s="17" t="s">
        <v>1493</v>
      </c>
      <c r="G244" s="17" t="s">
        <v>63</v>
      </c>
      <c r="H244" s="17" t="s">
        <v>1523</v>
      </c>
      <c r="I244" s="17" t="s">
        <v>1541</v>
      </c>
      <c r="J244" s="17" t="n">
        <v>2</v>
      </c>
      <c r="K244" s="15" t="n">
        <v>108.9</v>
      </c>
      <c r="L244" s="22" t="n">
        <v>0.15</v>
      </c>
      <c r="M244" s="15" t="n">
        <v>0</v>
      </c>
      <c r="N244" s="15" t="n">
        <f aca="false">J244*K244</f>
        <v>217.8</v>
      </c>
      <c r="O244" s="15" t="n">
        <f aca="false">N244*L244</f>
        <v>32.67</v>
      </c>
      <c r="P244" s="15" t="n">
        <f aca="false">N244-O244</f>
        <v>185.13</v>
      </c>
      <c r="Q244" s="15" t="n">
        <f aca="false">J244*INDEX(dProdutos!$F$2:$F$47,MATCH(E244,dProdutos!$A$2:$A$47,0))</f>
        <v>85.04</v>
      </c>
      <c r="R244" s="15" t="n">
        <f aca="false">IF(I244="Cancelado",0,P244-Q244)</f>
        <v>100.09</v>
      </c>
      <c r="S244" s="17" t="str">
        <f aca="false">INDEX(dProdutos!$D$2:$D$47,MATCH(E244,dProdutos!$A$2:$A$47,0))</f>
        <v>Moda Feminina</v>
      </c>
    </row>
    <row r="245" customFormat="false" ht="15" hidden="false" customHeight="false" outlineLevel="0" collapsed="false">
      <c r="A245" s="17" t="s">
        <v>1675</v>
      </c>
      <c r="B245" s="17" t="n">
        <v>2</v>
      </c>
      <c r="C245" s="21" t="n">
        <v>45681</v>
      </c>
      <c r="D245" s="17" t="s">
        <v>1172</v>
      </c>
      <c r="E245" s="17" t="s">
        <v>183</v>
      </c>
      <c r="F245" s="17" t="s">
        <v>1493</v>
      </c>
      <c r="G245" s="17" t="s">
        <v>63</v>
      </c>
      <c r="H245" s="17" t="s">
        <v>1523</v>
      </c>
      <c r="I245" s="17" t="s">
        <v>1541</v>
      </c>
      <c r="J245" s="17" t="n">
        <v>1</v>
      </c>
      <c r="K245" s="15" t="n">
        <v>121.9</v>
      </c>
      <c r="L245" s="22" t="n">
        <v>0</v>
      </c>
      <c r="M245" s="15" t="n">
        <v>0</v>
      </c>
      <c r="N245" s="15" t="n">
        <f aca="false">J245*K245</f>
        <v>121.9</v>
      </c>
      <c r="O245" s="15" t="n">
        <f aca="false">N245*L245</f>
        <v>0</v>
      </c>
      <c r="P245" s="15" t="n">
        <f aca="false">N245-O245</f>
        <v>121.9</v>
      </c>
      <c r="Q245" s="15" t="n">
        <f aca="false">J245*INDEX(dProdutos!$F$2:$F$47,MATCH(E245,dProdutos!$A$2:$A$47,0))</f>
        <v>52.76</v>
      </c>
      <c r="R245" s="15" t="n">
        <f aca="false">IF(I245="Cancelado",0,P245-Q245)</f>
        <v>69.14</v>
      </c>
      <c r="S245" s="17" t="str">
        <f aca="false">INDEX(dProdutos!$D$2:$D$47,MATCH(E245,dProdutos!$A$2:$A$47,0))</f>
        <v>Eletrônicos</v>
      </c>
    </row>
    <row r="246" customFormat="false" ht="15" hidden="false" customHeight="false" outlineLevel="0" collapsed="false">
      <c r="A246" s="17" t="s">
        <v>1676</v>
      </c>
      <c r="B246" s="17" t="n">
        <v>1</v>
      </c>
      <c r="C246" s="21" t="n">
        <v>45681</v>
      </c>
      <c r="D246" s="17" t="s">
        <v>615</v>
      </c>
      <c r="E246" s="17" t="s">
        <v>135</v>
      </c>
      <c r="F246" s="17" t="s">
        <v>1490</v>
      </c>
      <c r="G246" s="17" t="s">
        <v>59</v>
      </c>
      <c r="H246" s="17" t="s">
        <v>1523</v>
      </c>
      <c r="I246" s="17" t="s">
        <v>1524</v>
      </c>
      <c r="J246" s="17" t="n">
        <v>1</v>
      </c>
      <c r="K246" s="15" t="n">
        <v>200.9</v>
      </c>
      <c r="L246" s="22" t="n">
        <v>0</v>
      </c>
      <c r="M246" s="15" t="n">
        <v>30.33</v>
      </c>
      <c r="N246" s="15" t="n">
        <f aca="false">J246*K246</f>
        <v>200.9</v>
      </c>
      <c r="O246" s="15" t="n">
        <f aca="false">N246*L246</f>
        <v>0</v>
      </c>
      <c r="P246" s="15" t="n">
        <f aca="false">N246-O246</f>
        <v>200.9</v>
      </c>
      <c r="Q246" s="15" t="n">
        <f aca="false">J246*INDEX(dProdutos!$F$2:$F$47,MATCH(E246,dProdutos!$A$2:$A$47,0))</f>
        <v>80.73</v>
      </c>
      <c r="R246" s="15" t="n">
        <f aca="false">IF(I246="Cancelado",0,P246-Q246)</f>
        <v>120.17</v>
      </c>
      <c r="S246" s="17" t="str">
        <f aca="false">INDEX(dProdutos!$D$2:$D$47,MATCH(E246,dProdutos!$A$2:$A$47,0))</f>
        <v>Calçados</v>
      </c>
    </row>
    <row r="247" customFormat="false" ht="15" hidden="false" customHeight="false" outlineLevel="0" collapsed="false">
      <c r="A247" s="17" t="s">
        <v>1677</v>
      </c>
      <c r="B247" s="17" t="n">
        <v>1</v>
      </c>
      <c r="C247" s="21" t="n">
        <v>45681</v>
      </c>
      <c r="D247" s="17" t="s">
        <v>976</v>
      </c>
      <c r="E247" s="17" t="s">
        <v>150</v>
      </c>
      <c r="F247" s="17" t="s">
        <v>1493</v>
      </c>
      <c r="G247" s="17" t="s">
        <v>59</v>
      </c>
      <c r="H247" s="17" t="s">
        <v>1523</v>
      </c>
      <c r="I247" s="17" t="s">
        <v>1524</v>
      </c>
      <c r="J247" s="17" t="n">
        <v>1</v>
      </c>
      <c r="K247" s="15" t="n">
        <v>71.9</v>
      </c>
      <c r="L247" s="22" t="n">
        <v>0</v>
      </c>
      <c r="M247" s="15" t="n">
        <v>0</v>
      </c>
      <c r="N247" s="15" t="n">
        <f aca="false">J247*K247</f>
        <v>71.9</v>
      </c>
      <c r="O247" s="15" t="n">
        <f aca="false">N247*L247</f>
        <v>0</v>
      </c>
      <c r="P247" s="15" t="n">
        <f aca="false">N247-O247</f>
        <v>71.9</v>
      </c>
      <c r="Q247" s="15" t="n">
        <f aca="false">J247*INDEX(dProdutos!$F$2:$F$47,MATCH(E247,dProdutos!$A$2:$A$47,0))</f>
        <v>27.38</v>
      </c>
      <c r="R247" s="15" t="n">
        <f aca="false">IF(I247="Cancelado",0,P247-Q247)</f>
        <v>44.52</v>
      </c>
      <c r="S247" s="17" t="str">
        <f aca="false">INDEX(dProdutos!$D$2:$D$47,MATCH(E247,dProdutos!$A$2:$A$47,0))</f>
        <v>Acessórios</v>
      </c>
    </row>
    <row r="248" customFormat="false" ht="15" hidden="false" customHeight="false" outlineLevel="0" collapsed="false">
      <c r="A248" s="17" t="s">
        <v>1678</v>
      </c>
      <c r="B248" s="17" t="n">
        <v>1</v>
      </c>
      <c r="C248" s="21" t="n">
        <v>45681</v>
      </c>
      <c r="D248" s="17" t="s">
        <v>1122</v>
      </c>
      <c r="E248" s="17" t="s">
        <v>180</v>
      </c>
      <c r="F248" s="17" t="s">
        <v>1503</v>
      </c>
      <c r="G248" s="17" t="s">
        <v>61</v>
      </c>
      <c r="H248" s="17" t="s">
        <v>1540</v>
      </c>
      <c r="I248" s="17" t="s">
        <v>1524</v>
      </c>
      <c r="J248" s="17" t="n">
        <v>2</v>
      </c>
      <c r="K248" s="15" t="n">
        <v>82.9</v>
      </c>
      <c r="L248" s="22" t="n">
        <v>0.1</v>
      </c>
      <c r="M248" s="15" t="n">
        <v>21.31</v>
      </c>
      <c r="N248" s="15" t="n">
        <f aca="false">J248*K248</f>
        <v>165.8</v>
      </c>
      <c r="O248" s="15" t="n">
        <f aca="false">N248*L248</f>
        <v>16.58</v>
      </c>
      <c r="P248" s="15" t="n">
        <f aca="false">N248-O248</f>
        <v>149.22</v>
      </c>
      <c r="Q248" s="15" t="n">
        <f aca="false">J248*INDEX(dProdutos!$F$2:$F$47,MATCH(E248,dProdutos!$A$2:$A$47,0))</f>
        <v>71.94</v>
      </c>
      <c r="R248" s="15" t="n">
        <f aca="false">IF(I248="Cancelado",0,P248-Q248)</f>
        <v>77.28</v>
      </c>
      <c r="S248" s="17" t="str">
        <f aca="false">INDEX(dProdutos!$D$2:$D$47,MATCH(E248,dProdutos!$A$2:$A$47,0))</f>
        <v>Eletrônicos</v>
      </c>
    </row>
    <row r="249" customFormat="false" ht="15" hidden="false" customHeight="false" outlineLevel="0" collapsed="false">
      <c r="A249" s="17" t="s">
        <v>1679</v>
      </c>
      <c r="B249" s="17" t="n">
        <v>1</v>
      </c>
      <c r="C249" s="21" t="n">
        <v>45681</v>
      </c>
      <c r="D249" s="17" t="s">
        <v>743</v>
      </c>
      <c r="E249" s="17" t="s">
        <v>105</v>
      </c>
      <c r="F249" s="17" t="s">
        <v>1497</v>
      </c>
      <c r="G249" s="17" t="s">
        <v>61</v>
      </c>
      <c r="H249" s="17" t="s">
        <v>1523</v>
      </c>
      <c r="I249" s="17" t="s">
        <v>1524</v>
      </c>
      <c r="J249" s="17" t="n">
        <v>2</v>
      </c>
      <c r="K249" s="15" t="n">
        <v>175.9</v>
      </c>
      <c r="L249" s="22" t="n">
        <v>0.2</v>
      </c>
      <c r="M249" s="15" t="n">
        <v>12.75</v>
      </c>
      <c r="N249" s="15" t="n">
        <f aca="false">J249*K249</f>
        <v>351.8</v>
      </c>
      <c r="O249" s="15" t="n">
        <f aca="false">N249*L249</f>
        <v>70.36</v>
      </c>
      <c r="P249" s="15" t="n">
        <f aca="false">N249-O249</f>
        <v>281.44</v>
      </c>
      <c r="Q249" s="15" t="n">
        <f aca="false">J249*INDEX(dProdutos!$F$2:$F$47,MATCH(E249,dProdutos!$A$2:$A$47,0))</f>
        <v>193.18</v>
      </c>
      <c r="R249" s="15" t="n">
        <f aca="false">IF(I249="Cancelado",0,P249-Q249)</f>
        <v>88.26</v>
      </c>
      <c r="S249" s="17" t="str">
        <f aca="false">INDEX(dProdutos!$D$2:$D$47,MATCH(E249,dProdutos!$A$2:$A$47,0))</f>
        <v>Moda Masculina</v>
      </c>
    </row>
    <row r="250" customFormat="false" ht="15" hidden="false" customHeight="false" outlineLevel="0" collapsed="false">
      <c r="A250" s="17" t="s">
        <v>1679</v>
      </c>
      <c r="B250" s="17" t="n">
        <v>2</v>
      </c>
      <c r="C250" s="21" t="n">
        <v>45681</v>
      </c>
      <c r="D250" s="17" t="s">
        <v>743</v>
      </c>
      <c r="E250" s="17" t="s">
        <v>120</v>
      </c>
      <c r="F250" s="17" t="s">
        <v>1497</v>
      </c>
      <c r="G250" s="17" t="s">
        <v>61</v>
      </c>
      <c r="H250" s="17" t="s">
        <v>1523</v>
      </c>
      <c r="I250" s="17" t="s">
        <v>1524</v>
      </c>
      <c r="J250" s="17" t="n">
        <v>1</v>
      </c>
      <c r="K250" s="15" t="n">
        <v>96.9</v>
      </c>
      <c r="L250" s="22" t="n">
        <v>0</v>
      </c>
      <c r="M250" s="15" t="n">
        <v>0</v>
      </c>
      <c r="N250" s="15" t="n">
        <f aca="false">J250*K250</f>
        <v>96.9</v>
      </c>
      <c r="O250" s="15" t="n">
        <f aca="false">N250*L250</f>
        <v>0</v>
      </c>
      <c r="P250" s="15" t="n">
        <f aca="false">N250-O250</f>
        <v>96.9</v>
      </c>
      <c r="Q250" s="15" t="n">
        <f aca="false">J250*INDEX(dProdutos!$F$2:$F$47,MATCH(E250,dProdutos!$A$2:$A$47,0))</f>
        <v>44.36</v>
      </c>
      <c r="R250" s="15" t="n">
        <f aca="false">IF(I250="Cancelado",0,P250-Q250)</f>
        <v>52.54</v>
      </c>
      <c r="S250" s="17" t="str">
        <f aca="false">INDEX(dProdutos!$D$2:$D$47,MATCH(E250,dProdutos!$A$2:$A$47,0))</f>
        <v>Moda Masculina</v>
      </c>
    </row>
    <row r="251" customFormat="false" ht="15" hidden="false" customHeight="false" outlineLevel="0" collapsed="false">
      <c r="A251" s="17" t="s">
        <v>1680</v>
      </c>
      <c r="B251" s="17" t="n">
        <v>1</v>
      </c>
      <c r="C251" s="21" t="n">
        <v>45681</v>
      </c>
      <c r="D251" s="17" t="s">
        <v>1253</v>
      </c>
      <c r="E251" s="17" t="s">
        <v>102</v>
      </c>
      <c r="F251" s="17" t="s">
        <v>1487</v>
      </c>
      <c r="G251" s="17" t="s">
        <v>63</v>
      </c>
      <c r="H251" s="17" t="s">
        <v>1523</v>
      </c>
      <c r="I251" s="17" t="s">
        <v>1524</v>
      </c>
      <c r="J251" s="17" t="n">
        <v>1</v>
      </c>
      <c r="K251" s="15" t="n">
        <v>65.9</v>
      </c>
      <c r="L251" s="22" t="n">
        <v>0.15</v>
      </c>
      <c r="M251" s="15" t="n">
        <v>20.13</v>
      </c>
      <c r="N251" s="15" t="n">
        <f aca="false">J251*K251</f>
        <v>65.9</v>
      </c>
      <c r="O251" s="15" t="n">
        <f aca="false">N251*L251</f>
        <v>9.885</v>
      </c>
      <c r="P251" s="15" t="n">
        <f aca="false">N251-O251</f>
        <v>56.015</v>
      </c>
      <c r="Q251" s="15" t="n">
        <f aca="false">J251*INDEX(dProdutos!$F$2:$F$47,MATCH(E251,dProdutos!$A$2:$A$47,0))</f>
        <v>29.68</v>
      </c>
      <c r="R251" s="15" t="n">
        <f aca="false">IF(I251="Cancelado",0,P251-Q251)</f>
        <v>26.335</v>
      </c>
      <c r="S251" s="17" t="str">
        <f aca="false">INDEX(dProdutos!$D$2:$D$47,MATCH(E251,dProdutos!$A$2:$A$47,0))</f>
        <v>Moda Masculina</v>
      </c>
    </row>
    <row r="252" customFormat="false" ht="15" hidden="false" customHeight="false" outlineLevel="0" collapsed="false">
      <c r="A252" s="17" t="s">
        <v>1681</v>
      </c>
      <c r="B252" s="17" t="n">
        <v>1</v>
      </c>
      <c r="C252" s="21" t="n">
        <v>45682</v>
      </c>
      <c r="D252" s="17" t="s">
        <v>543</v>
      </c>
      <c r="E252" s="17" t="s">
        <v>135</v>
      </c>
      <c r="F252" s="17" t="s">
        <v>1499</v>
      </c>
      <c r="G252" s="17" t="s">
        <v>59</v>
      </c>
      <c r="H252" s="17" t="s">
        <v>1537</v>
      </c>
      <c r="I252" s="17" t="s">
        <v>1531</v>
      </c>
      <c r="J252" s="17" t="n">
        <v>3</v>
      </c>
      <c r="K252" s="15" t="n">
        <v>200.9</v>
      </c>
      <c r="L252" s="22" t="n">
        <v>0</v>
      </c>
      <c r="M252" s="15" t="n">
        <v>24.62</v>
      </c>
      <c r="N252" s="15" t="n">
        <f aca="false">J252*K252</f>
        <v>602.7</v>
      </c>
      <c r="O252" s="15" t="n">
        <f aca="false">N252*L252</f>
        <v>0</v>
      </c>
      <c r="P252" s="15" t="n">
        <f aca="false">N252-O252</f>
        <v>602.7</v>
      </c>
      <c r="Q252" s="15" t="n">
        <f aca="false">J252*INDEX(dProdutos!$F$2:$F$47,MATCH(E252,dProdutos!$A$2:$A$47,0))</f>
        <v>242.19</v>
      </c>
      <c r="R252" s="15" t="n">
        <f aca="false">IF(I252="Cancelado",0,P252-Q252)</f>
        <v>0</v>
      </c>
      <c r="S252" s="17" t="str">
        <f aca="false">INDEX(dProdutos!$D$2:$D$47,MATCH(E252,dProdutos!$A$2:$A$47,0))</f>
        <v>Calçados</v>
      </c>
    </row>
    <row r="253" customFormat="false" ht="15" hidden="false" customHeight="false" outlineLevel="0" collapsed="false">
      <c r="A253" s="17" t="s">
        <v>1681</v>
      </c>
      <c r="B253" s="17" t="n">
        <v>2</v>
      </c>
      <c r="C253" s="21" t="n">
        <v>45682</v>
      </c>
      <c r="D253" s="17" t="s">
        <v>543</v>
      </c>
      <c r="E253" s="17" t="s">
        <v>162</v>
      </c>
      <c r="F253" s="17" t="s">
        <v>1499</v>
      </c>
      <c r="G253" s="17" t="s">
        <v>59</v>
      </c>
      <c r="H253" s="17" t="s">
        <v>1537</v>
      </c>
      <c r="I253" s="17" t="s">
        <v>1531</v>
      </c>
      <c r="J253" s="17" t="n">
        <v>1</v>
      </c>
      <c r="K253" s="15" t="n">
        <v>231.9</v>
      </c>
      <c r="L253" s="22" t="n">
        <v>0</v>
      </c>
      <c r="M253" s="15" t="n">
        <v>0</v>
      </c>
      <c r="N253" s="15" t="n">
        <f aca="false">J253*K253</f>
        <v>231.9</v>
      </c>
      <c r="O253" s="15" t="n">
        <f aca="false">N253*L253</f>
        <v>0</v>
      </c>
      <c r="P253" s="15" t="n">
        <f aca="false">N253-O253</f>
        <v>231.9</v>
      </c>
      <c r="Q253" s="15" t="n">
        <f aca="false">J253*INDEX(dProdutos!$F$2:$F$47,MATCH(E253,dProdutos!$A$2:$A$47,0))</f>
        <v>134.41</v>
      </c>
      <c r="R253" s="15" t="n">
        <f aca="false">IF(I253="Cancelado",0,P253-Q253)</f>
        <v>0</v>
      </c>
      <c r="S253" s="17" t="str">
        <f aca="false">INDEX(dProdutos!$D$2:$D$47,MATCH(E253,dProdutos!$A$2:$A$47,0))</f>
        <v>Casa</v>
      </c>
    </row>
    <row r="254" customFormat="false" ht="15" hidden="false" customHeight="false" outlineLevel="0" collapsed="false">
      <c r="A254" s="17" t="s">
        <v>1682</v>
      </c>
      <c r="B254" s="17" t="n">
        <v>1</v>
      </c>
      <c r="C254" s="21" t="n">
        <v>45682</v>
      </c>
      <c r="D254" s="17" t="s">
        <v>321</v>
      </c>
      <c r="E254" s="17" t="s">
        <v>98</v>
      </c>
      <c r="F254" s="17" t="s">
        <v>1495</v>
      </c>
      <c r="G254" s="17" t="s">
        <v>60</v>
      </c>
      <c r="H254" s="17" t="s">
        <v>1523</v>
      </c>
      <c r="I254" s="17" t="s">
        <v>1531</v>
      </c>
      <c r="J254" s="17" t="n">
        <v>1</v>
      </c>
      <c r="K254" s="15" t="n">
        <v>108.9</v>
      </c>
      <c r="L254" s="22" t="n">
        <v>0.05</v>
      </c>
      <c r="M254" s="15" t="n">
        <v>32.65</v>
      </c>
      <c r="N254" s="15" t="n">
        <f aca="false">J254*K254</f>
        <v>108.9</v>
      </c>
      <c r="O254" s="15" t="n">
        <f aca="false">N254*L254</f>
        <v>5.445</v>
      </c>
      <c r="P254" s="15" t="n">
        <f aca="false">N254-O254</f>
        <v>103.455</v>
      </c>
      <c r="Q254" s="15" t="n">
        <f aca="false">J254*INDEX(dProdutos!$F$2:$F$47,MATCH(E254,dProdutos!$A$2:$A$47,0))</f>
        <v>42.52</v>
      </c>
      <c r="R254" s="15" t="n">
        <f aca="false">IF(I254="Cancelado",0,P254-Q254)</f>
        <v>0</v>
      </c>
      <c r="S254" s="17" t="str">
        <f aca="false">INDEX(dProdutos!$D$2:$D$47,MATCH(E254,dProdutos!$A$2:$A$47,0))</f>
        <v>Moda Feminina</v>
      </c>
    </row>
    <row r="255" customFormat="false" ht="15" hidden="false" customHeight="false" outlineLevel="0" collapsed="false">
      <c r="A255" s="17" t="s">
        <v>1682</v>
      </c>
      <c r="B255" s="17" t="n">
        <v>2</v>
      </c>
      <c r="C255" s="21" t="n">
        <v>45682</v>
      </c>
      <c r="D255" s="17" t="s">
        <v>321</v>
      </c>
      <c r="E255" s="17" t="s">
        <v>177</v>
      </c>
      <c r="F255" s="17" t="s">
        <v>1495</v>
      </c>
      <c r="G255" s="17" t="s">
        <v>60</v>
      </c>
      <c r="H255" s="17" t="s">
        <v>1523</v>
      </c>
      <c r="I255" s="17" t="s">
        <v>1531</v>
      </c>
      <c r="J255" s="17" t="n">
        <v>1</v>
      </c>
      <c r="K255" s="15" t="n">
        <v>257.9</v>
      </c>
      <c r="L255" s="22" t="n">
        <v>0</v>
      </c>
      <c r="M255" s="15" t="n">
        <v>0</v>
      </c>
      <c r="N255" s="15" t="n">
        <f aca="false">J255*K255</f>
        <v>257.9</v>
      </c>
      <c r="O255" s="15" t="n">
        <f aca="false">N255*L255</f>
        <v>0</v>
      </c>
      <c r="P255" s="15" t="n">
        <f aca="false">N255-O255</f>
        <v>257.9</v>
      </c>
      <c r="Q255" s="15" t="n">
        <f aca="false">J255*INDEX(dProdutos!$F$2:$F$47,MATCH(E255,dProdutos!$A$2:$A$47,0))</f>
        <v>138.23</v>
      </c>
      <c r="R255" s="15" t="n">
        <f aca="false">IF(I255="Cancelado",0,P255-Q255)</f>
        <v>0</v>
      </c>
      <c r="S255" s="17" t="str">
        <f aca="false">INDEX(dProdutos!$D$2:$D$47,MATCH(E255,dProdutos!$A$2:$A$47,0))</f>
        <v>Casa</v>
      </c>
    </row>
    <row r="256" customFormat="false" ht="15" hidden="false" customHeight="false" outlineLevel="0" collapsed="false">
      <c r="A256" s="17" t="s">
        <v>1683</v>
      </c>
      <c r="B256" s="17" t="n">
        <v>1</v>
      </c>
      <c r="C256" s="21" t="n">
        <v>45682</v>
      </c>
      <c r="D256" s="17" t="s">
        <v>816</v>
      </c>
      <c r="E256" s="17" t="s">
        <v>177</v>
      </c>
      <c r="F256" s="17" t="s">
        <v>1493</v>
      </c>
      <c r="G256" s="17" t="s">
        <v>61</v>
      </c>
      <c r="H256" s="17" t="s">
        <v>1523</v>
      </c>
      <c r="I256" s="17" t="s">
        <v>1524</v>
      </c>
      <c r="J256" s="17" t="n">
        <v>1</v>
      </c>
      <c r="K256" s="15" t="n">
        <v>257.9</v>
      </c>
      <c r="L256" s="22" t="n">
        <v>0.05</v>
      </c>
      <c r="M256" s="15" t="n">
        <v>18.47</v>
      </c>
      <c r="N256" s="15" t="n">
        <f aca="false">J256*K256</f>
        <v>257.9</v>
      </c>
      <c r="O256" s="15" t="n">
        <f aca="false">N256*L256</f>
        <v>12.895</v>
      </c>
      <c r="P256" s="15" t="n">
        <f aca="false">N256-O256</f>
        <v>245.005</v>
      </c>
      <c r="Q256" s="15" t="n">
        <f aca="false">J256*INDEX(dProdutos!$F$2:$F$47,MATCH(E256,dProdutos!$A$2:$A$47,0))</f>
        <v>138.23</v>
      </c>
      <c r="R256" s="15" t="n">
        <f aca="false">IF(I256="Cancelado",0,P256-Q256)</f>
        <v>106.775</v>
      </c>
      <c r="S256" s="17" t="str">
        <f aca="false">INDEX(dProdutos!$D$2:$D$47,MATCH(E256,dProdutos!$A$2:$A$47,0))</f>
        <v>Casa</v>
      </c>
    </row>
    <row r="257" customFormat="false" ht="15" hidden="false" customHeight="false" outlineLevel="0" collapsed="false">
      <c r="A257" s="17" t="s">
        <v>1684</v>
      </c>
      <c r="B257" s="17" t="n">
        <v>1</v>
      </c>
      <c r="C257" s="21" t="n">
        <v>45682</v>
      </c>
      <c r="D257" s="17" t="s">
        <v>1316</v>
      </c>
      <c r="E257" s="17" t="s">
        <v>102</v>
      </c>
      <c r="F257" s="17" t="s">
        <v>1495</v>
      </c>
      <c r="G257" s="17" t="s">
        <v>63</v>
      </c>
      <c r="H257" s="17" t="s">
        <v>1523</v>
      </c>
      <c r="I257" s="17" t="s">
        <v>1524</v>
      </c>
      <c r="J257" s="17" t="n">
        <v>1</v>
      </c>
      <c r="K257" s="15" t="n">
        <v>65.9</v>
      </c>
      <c r="L257" s="22" t="n">
        <v>0.05</v>
      </c>
      <c r="M257" s="15" t="n">
        <v>23.74</v>
      </c>
      <c r="N257" s="15" t="n">
        <f aca="false">J257*K257</f>
        <v>65.9</v>
      </c>
      <c r="O257" s="15" t="n">
        <f aca="false">N257*L257</f>
        <v>3.295</v>
      </c>
      <c r="P257" s="15" t="n">
        <f aca="false">N257-O257</f>
        <v>62.605</v>
      </c>
      <c r="Q257" s="15" t="n">
        <f aca="false">J257*INDEX(dProdutos!$F$2:$F$47,MATCH(E257,dProdutos!$A$2:$A$47,0))</f>
        <v>29.68</v>
      </c>
      <c r="R257" s="15" t="n">
        <f aca="false">IF(I257="Cancelado",0,P257-Q257)</f>
        <v>32.925</v>
      </c>
      <c r="S257" s="17" t="str">
        <f aca="false">INDEX(dProdutos!$D$2:$D$47,MATCH(E257,dProdutos!$A$2:$A$47,0))</f>
        <v>Moda Masculina</v>
      </c>
    </row>
    <row r="258" customFormat="false" ht="15" hidden="false" customHeight="false" outlineLevel="0" collapsed="false">
      <c r="A258" s="17" t="s">
        <v>1685</v>
      </c>
      <c r="B258" s="17" t="n">
        <v>1</v>
      </c>
      <c r="C258" s="21" t="n">
        <v>45682</v>
      </c>
      <c r="D258" s="17" t="s">
        <v>1215</v>
      </c>
      <c r="E258" s="17" t="s">
        <v>174</v>
      </c>
      <c r="F258" s="17" t="s">
        <v>1487</v>
      </c>
      <c r="G258" s="17" t="s">
        <v>62</v>
      </c>
      <c r="H258" s="17" t="s">
        <v>1527</v>
      </c>
      <c r="I258" s="17" t="s">
        <v>1524</v>
      </c>
      <c r="J258" s="17" t="n">
        <v>1</v>
      </c>
      <c r="K258" s="15" t="n">
        <v>250.9</v>
      </c>
      <c r="L258" s="22" t="n">
        <v>0.15</v>
      </c>
      <c r="M258" s="15" t="n">
        <v>25.82</v>
      </c>
      <c r="N258" s="15" t="n">
        <f aca="false">J258*K258</f>
        <v>250.9</v>
      </c>
      <c r="O258" s="15" t="n">
        <f aca="false">N258*L258</f>
        <v>37.635</v>
      </c>
      <c r="P258" s="15" t="n">
        <f aca="false">N258-O258</f>
        <v>213.265</v>
      </c>
      <c r="Q258" s="15" t="n">
        <f aca="false">J258*INDEX(dProdutos!$F$2:$F$47,MATCH(E258,dProdutos!$A$2:$A$47,0))</f>
        <v>151.28</v>
      </c>
      <c r="R258" s="15" t="n">
        <f aca="false">IF(I258="Cancelado",0,P258-Q258)</f>
        <v>61.985</v>
      </c>
      <c r="S258" s="17" t="str">
        <f aca="false">INDEX(dProdutos!$D$2:$D$47,MATCH(E258,dProdutos!$A$2:$A$47,0))</f>
        <v>Casa</v>
      </c>
    </row>
    <row r="259" customFormat="false" ht="15" hidden="false" customHeight="false" outlineLevel="0" collapsed="false">
      <c r="A259" s="17" t="s">
        <v>1685</v>
      </c>
      <c r="B259" s="17" t="n">
        <v>2</v>
      </c>
      <c r="C259" s="21" t="n">
        <v>45682</v>
      </c>
      <c r="D259" s="17" t="s">
        <v>1215</v>
      </c>
      <c r="E259" s="17" t="s">
        <v>150</v>
      </c>
      <c r="F259" s="17" t="s">
        <v>1487</v>
      </c>
      <c r="G259" s="17" t="s">
        <v>62</v>
      </c>
      <c r="H259" s="17" t="s">
        <v>1527</v>
      </c>
      <c r="I259" s="17" t="s">
        <v>1524</v>
      </c>
      <c r="J259" s="17" t="n">
        <v>1</v>
      </c>
      <c r="K259" s="15" t="n">
        <v>71.9</v>
      </c>
      <c r="L259" s="22" t="n">
        <v>0.05</v>
      </c>
      <c r="M259" s="15" t="n">
        <v>0</v>
      </c>
      <c r="N259" s="15" t="n">
        <f aca="false">J259*K259</f>
        <v>71.9</v>
      </c>
      <c r="O259" s="15" t="n">
        <f aca="false">N259*L259</f>
        <v>3.595</v>
      </c>
      <c r="P259" s="15" t="n">
        <f aca="false">N259-O259</f>
        <v>68.305</v>
      </c>
      <c r="Q259" s="15" t="n">
        <f aca="false">J259*INDEX(dProdutos!$F$2:$F$47,MATCH(E259,dProdutos!$A$2:$A$47,0))</f>
        <v>27.38</v>
      </c>
      <c r="R259" s="15" t="n">
        <f aca="false">IF(I259="Cancelado",0,P259-Q259)</f>
        <v>40.925</v>
      </c>
      <c r="S259" s="17" t="str">
        <f aca="false">INDEX(dProdutos!$D$2:$D$47,MATCH(E259,dProdutos!$A$2:$A$47,0))</f>
        <v>Acessórios</v>
      </c>
    </row>
    <row r="260" customFormat="false" ht="15" hidden="false" customHeight="false" outlineLevel="0" collapsed="false">
      <c r="A260" s="17" t="s">
        <v>1686</v>
      </c>
      <c r="B260" s="17" t="n">
        <v>1</v>
      </c>
      <c r="C260" s="21" t="n">
        <v>45682</v>
      </c>
      <c r="D260" s="17" t="s">
        <v>1433</v>
      </c>
      <c r="E260" s="17" t="s">
        <v>85</v>
      </c>
      <c r="F260" s="17" t="s">
        <v>1495</v>
      </c>
      <c r="G260" s="17" t="s">
        <v>63</v>
      </c>
      <c r="H260" s="17" t="s">
        <v>1537</v>
      </c>
      <c r="I260" s="17" t="s">
        <v>1524</v>
      </c>
      <c r="J260" s="17" t="n">
        <v>1</v>
      </c>
      <c r="K260" s="15" t="n">
        <v>165.9</v>
      </c>
      <c r="L260" s="22" t="n">
        <v>0</v>
      </c>
      <c r="M260" s="15" t="n">
        <v>0</v>
      </c>
      <c r="N260" s="15" t="n">
        <f aca="false">J260*K260</f>
        <v>165.9</v>
      </c>
      <c r="O260" s="15" t="n">
        <f aca="false">N260*L260</f>
        <v>0</v>
      </c>
      <c r="P260" s="15" t="n">
        <f aca="false">N260-O260</f>
        <v>165.9</v>
      </c>
      <c r="Q260" s="15" t="n">
        <f aca="false">J260*INDEX(dProdutos!$F$2:$F$47,MATCH(E260,dProdutos!$A$2:$A$47,0))</f>
        <v>91.55</v>
      </c>
      <c r="R260" s="15" t="n">
        <f aca="false">IF(I260="Cancelado",0,P260-Q260)</f>
        <v>74.35</v>
      </c>
      <c r="S260" s="17" t="str">
        <f aca="false">INDEX(dProdutos!$D$2:$D$47,MATCH(E260,dProdutos!$A$2:$A$47,0))</f>
        <v>Moda Feminina</v>
      </c>
    </row>
    <row r="261" customFormat="false" ht="15" hidden="false" customHeight="false" outlineLevel="0" collapsed="false">
      <c r="A261" s="17" t="s">
        <v>1687</v>
      </c>
      <c r="B261" s="17" t="n">
        <v>1</v>
      </c>
      <c r="C261" s="21" t="n">
        <v>45683</v>
      </c>
      <c r="D261" s="17" t="s">
        <v>1363</v>
      </c>
      <c r="E261" s="17" t="s">
        <v>81</v>
      </c>
      <c r="F261" s="17" t="s">
        <v>1487</v>
      </c>
      <c r="G261" s="17" t="s">
        <v>59</v>
      </c>
      <c r="H261" s="17" t="s">
        <v>1537</v>
      </c>
      <c r="I261" s="17" t="s">
        <v>1524</v>
      </c>
      <c r="J261" s="17" t="n">
        <v>1</v>
      </c>
      <c r="K261" s="15" t="n">
        <v>64.9</v>
      </c>
      <c r="L261" s="22" t="n">
        <v>0.15</v>
      </c>
      <c r="M261" s="15" t="n">
        <v>17.28</v>
      </c>
      <c r="N261" s="15" t="n">
        <f aca="false">J261*K261</f>
        <v>64.9</v>
      </c>
      <c r="O261" s="15" t="n">
        <f aca="false">N261*L261</f>
        <v>9.735</v>
      </c>
      <c r="P261" s="15" t="n">
        <f aca="false">N261-O261</f>
        <v>55.165</v>
      </c>
      <c r="Q261" s="15" t="n">
        <f aca="false">J261*INDEX(dProdutos!$F$2:$F$47,MATCH(E261,dProdutos!$A$2:$A$47,0))</f>
        <v>26.12</v>
      </c>
      <c r="R261" s="15" t="n">
        <f aca="false">IF(I261="Cancelado",0,P261-Q261)</f>
        <v>29.045</v>
      </c>
      <c r="S261" s="17" t="str">
        <f aca="false">INDEX(dProdutos!$D$2:$D$47,MATCH(E261,dProdutos!$A$2:$A$47,0))</f>
        <v>Moda Feminina</v>
      </c>
    </row>
    <row r="262" customFormat="false" ht="15" hidden="false" customHeight="false" outlineLevel="0" collapsed="false">
      <c r="A262" s="17" t="s">
        <v>1687</v>
      </c>
      <c r="B262" s="17" t="n">
        <v>2</v>
      </c>
      <c r="C262" s="21" t="n">
        <v>45683</v>
      </c>
      <c r="D262" s="17" t="s">
        <v>1363</v>
      </c>
      <c r="E262" s="17" t="s">
        <v>177</v>
      </c>
      <c r="F262" s="17" t="s">
        <v>1487</v>
      </c>
      <c r="G262" s="17" t="s">
        <v>59</v>
      </c>
      <c r="H262" s="17" t="s">
        <v>1537</v>
      </c>
      <c r="I262" s="17" t="s">
        <v>1524</v>
      </c>
      <c r="J262" s="17" t="n">
        <v>1</v>
      </c>
      <c r="K262" s="15" t="n">
        <v>257.9</v>
      </c>
      <c r="L262" s="22" t="n">
        <v>0.15</v>
      </c>
      <c r="M262" s="15" t="n">
        <v>0</v>
      </c>
      <c r="N262" s="15" t="n">
        <f aca="false">J262*K262</f>
        <v>257.9</v>
      </c>
      <c r="O262" s="15" t="n">
        <f aca="false">N262*L262</f>
        <v>38.685</v>
      </c>
      <c r="P262" s="15" t="n">
        <f aca="false">N262-O262</f>
        <v>219.215</v>
      </c>
      <c r="Q262" s="15" t="n">
        <f aca="false">J262*INDEX(dProdutos!$F$2:$F$47,MATCH(E262,dProdutos!$A$2:$A$47,0))</f>
        <v>138.23</v>
      </c>
      <c r="R262" s="15" t="n">
        <f aca="false">IF(I262="Cancelado",0,P262-Q262)</f>
        <v>80.985</v>
      </c>
      <c r="S262" s="17" t="str">
        <f aca="false">INDEX(dProdutos!$D$2:$D$47,MATCH(E262,dProdutos!$A$2:$A$47,0))</f>
        <v>Casa</v>
      </c>
    </row>
    <row r="263" customFormat="false" ht="15" hidden="false" customHeight="false" outlineLevel="0" collapsed="false">
      <c r="A263" s="17" t="s">
        <v>1688</v>
      </c>
      <c r="B263" s="17" t="n">
        <v>1</v>
      </c>
      <c r="C263" s="21" t="n">
        <v>45683</v>
      </c>
      <c r="D263" s="17" t="s">
        <v>1307</v>
      </c>
      <c r="E263" s="17" t="s">
        <v>126</v>
      </c>
      <c r="F263" s="17" t="s">
        <v>1497</v>
      </c>
      <c r="G263" s="17" t="s">
        <v>60</v>
      </c>
      <c r="H263" s="17" t="s">
        <v>1523</v>
      </c>
      <c r="I263" s="17" t="s">
        <v>1524</v>
      </c>
      <c r="J263" s="17" t="n">
        <v>1</v>
      </c>
      <c r="K263" s="15" t="n">
        <v>296.9</v>
      </c>
      <c r="L263" s="22" t="n">
        <v>0.1</v>
      </c>
      <c r="M263" s="15" t="n">
        <v>27.22</v>
      </c>
      <c r="N263" s="15" t="n">
        <f aca="false">J263*K263</f>
        <v>296.9</v>
      </c>
      <c r="O263" s="15" t="n">
        <f aca="false">N263*L263</f>
        <v>29.69</v>
      </c>
      <c r="P263" s="15" t="n">
        <f aca="false">N263-O263</f>
        <v>267.21</v>
      </c>
      <c r="Q263" s="15" t="n">
        <f aca="false">J263*INDEX(dProdutos!$F$2:$F$47,MATCH(E263,dProdutos!$A$2:$A$47,0))</f>
        <v>135.24</v>
      </c>
      <c r="R263" s="15" t="n">
        <f aca="false">IF(I263="Cancelado",0,P263-Q263)</f>
        <v>131.97</v>
      </c>
      <c r="S263" s="17" t="str">
        <f aca="false">INDEX(dProdutos!$D$2:$D$47,MATCH(E263,dProdutos!$A$2:$A$47,0))</f>
        <v>Calçados</v>
      </c>
    </row>
    <row r="264" customFormat="false" ht="15" hidden="false" customHeight="false" outlineLevel="0" collapsed="false">
      <c r="A264" s="17" t="s">
        <v>1689</v>
      </c>
      <c r="B264" s="17" t="n">
        <v>1</v>
      </c>
      <c r="C264" s="21" t="n">
        <v>45683</v>
      </c>
      <c r="D264" s="17" t="s">
        <v>1232</v>
      </c>
      <c r="E264" s="17" t="s">
        <v>183</v>
      </c>
      <c r="F264" s="17" t="s">
        <v>1490</v>
      </c>
      <c r="G264" s="17" t="s">
        <v>61</v>
      </c>
      <c r="H264" s="17" t="s">
        <v>1537</v>
      </c>
      <c r="I264" s="17" t="s">
        <v>1524</v>
      </c>
      <c r="J264" s="17" t="n">
        <v>1</v>
      </c>
      <c r="K264" s="15" t="n">
        <v>121.9</v>
      </c>
      <c r="L264" s="22" t="n">
        <v>0.1</v>
      </c>
      <c r="M264" s="15" t="n">
        <v>29.42</v>
      </c>
      <c r="N264" s="15" t="n">
        <f aca="false">J264*K264</f>
        <v>121.9</v>
      </c>
      <c r="O264" s="15" t="n">
        <f aca="false">N264*L264</f>
        <v>12.19</v>
      </c>
      <c r="P264" s="15" t="n">
        <f aca="false">N264-O264</f>
        <v>109.71</v>
      </c>
      <c r="Q264" s="15" t="n">
        <f aca="false">J264*INDEX(dProdutos!$F$2:$F$47,MATCH(E264,dProdutos!$A$2:$A$47,0))</f>
        <v>52.76</v>
      </c>
      <c r="R264" s="15" t="n">
        <f aca="false">IF(I264="Cancelado",0,P264-Q264)</f>
        <v>56.95</v>
      </c>
      <c r="S264" s="17" t="str">
        <f aca="false">INDEX(dProdutos!$D$2:$D$47,MATCH(E264,dProdutos!$A$2:$A$47,0))</f>
        <v>Eletrônicos</v>
      </c>
    </row>
    <row r="265" customFormat="false" ht="15" hidden="false" customHeight="false" outlineLevel="0" collapsed="false">
      <c r="A265" s="17" t="s">
        <v>1689</v>
      </c>
      <c r="B265" s="17" t="n">
        <v>2</v>
      </c>
      <c r="C265" s="21" t="n">
        <v>45683</v>
      </c>
      <c r="D265" s="17" t="s">
        <v>1232</v>
      </c>
      <c r="E265" s="17" t="s">
        <v>192</v>
      </c>
      <c r="F265" s="17" t="s">
        <v>1490</v>
      </c>
      <c r="G265" s="17" t="s">
        <v>61</v>
      </c>
      <c r="H265" s="17" t="s">
        <v>1537</v>
      </c>
      <c r="I265" s="17" t="s">
        <v>1524</v>
      </c>
      <c r="J265" s="17" t="n">
        <v>1</v>
      </c>
      <c r="K265" s="15" t="n">
        <v>245.9</v>
      </c>
      <c r="L265" s="22" t="n">
        <v>0.05</v>
      </c>
      <c r="M265" s="15" t="n">
        <v>0</v>
      </c>
      <c r="N265" s="15" t="n">
        <f aca="false">J265*K265</f>
        <v>245.9</v>
      </c>
      <c r="O265" s="15" t="n">
        <f aca="false">N265*L265</f>
        <v>12.295</v>
      </c>
      <c r="P265" s="15" t="n">
        <f aca="false">N265-O265</f>
        <v>233.605</v>
      </c>
      <c r="Q265" s="15" t="n">
        <f aca="false">J265*INDEX(dProdutos!$F$2:$F$47,MATCH(E265,dProdutos!$A$2:$A$47,0))</f>
        <v>107.78</v>
      </c>
      <c r="R265" s="15" t="n">
        <f aca="false">IF(I265="Cancelado",0,P265-Q265)</f>
        <v>125.825</v>
      </c>
      <c r="S265" s="17" t="str">
        <f aca="false">INDEX(dProdutos!$D$2:$D$47,MATCH(E265,dProdutos!$A$2:$A$47,0))</f>
        <v>Eletrônicos</v>
      </c>
    </row>
    <row r="266" customFormat="false" ht="15" hidden="false" customHeight="false" outlineLevel="0" collapsed="false">
      <c r="A266" s="17" t="s">
        <v>1689</v>
      </c>
      <c r="B266" s="17" t="n">
        <v>3</v>
      </c>
      <c r="C266" s="21" t="n">
        <v>45683</v>
      </c>
      <c r="D266" s="17" t="s">
        <v>1232</v>
      </c>
      <c r="E266" s="17" t="s">
        <v>168</v>
      </c>
      <c r="F266" s="17" t="s">
        <v>1490</v>
      </c>
      <c r="G266" s="17" t="s">
        <v>61</v>
      </c>
      <c r="H266" s="17" t="s">
        <v>1537</v>
      </c>
      <c r="I266" s="17" t="s">
        <v>1524</v>
      </c>
      <c r="J266" s="17" t="n">
        <v>1</v>
      </c>
      <c r="K266" s="15" t="n">
        <v>253.9</v>
      </c>
      <c r="L266" s="22" t="n">
        <v>0.2</v>
      </c>
      <c r="M266" s="15" t="n">
        <v>0</v>
      </c>
      <c r="N266" s="15" t="n">
        <f aca="false">J266*K266</f>
        <v>253.9</v>
      </c>
      <c r="O266" s="15" t="n">
        <f aca="false">N266*L266</f>
        <v>50.78</v>
      </c>
      <c r="P266" s="15" t="n">
        <f aca="false">N266-O266</f>
        <v>203.12</v>
      </c>
      <c r="Q266" s="15" t="n">
        <f aca="false">J266*INDEX(dProdutos!$F$2:$F$47,MATCH(E266,dProdutos!$A$2:$A$47,0))</f>
        <v>128.94</v>
      </c>
      <c r="R266" s="15" t="n">
        <f aca="false">IF(I266="Cancelado",0,P266-Q266)</f>
        <v>74.18</v>
      </c>
      <c r="S266" s="17" t="str">
        <f aca="false">INDEX(dProdutos!$D$2:$D$47,MATCH(E266,dProdutos!$A$2:$A$47,0))</f>
        <v>Casa</v>
      </c>
    </row>
    <row r="267" customFormat="false" ht="15" hidden="false" customHeight="false" outlineLevel="0" collapsed="false">
      <c r="A267" s="17" t="s">
        <v>1690</v>
      </c>
      <c r="B267" s="17" t="n">
        <v>1</v>
      </c>
      <c r="C267" s="21" t="n">
        <v>45683</v>
      </c>
      <c r="D267" s="17" t="s">
        <v>690</v>
      </c>
      <c r="E267" s="17" t="s">
        <v>111</v>
      </c>
      <c r="F267" s="17" t="s">
        <v>1493</v>
      </c>
      <c r="G267" s="17" t="s">
        <v>64</v>
      </c>
      <c r="H267" s="17" t="s">
        <v>1537</v>
      </c>
      <c r="I267" s="17" t="s">
        <v>1531</v>
      </c>
      <c r="J267" s="17" t="n">
        <v>1</v>
      </c>
      <c r="K267" s="15" t="n">
        <v>188.9</v>
      </c>
      <c r="L267" s="22" t="n">
        <v>0</v>
      </c>
      <c r="M267" s="15" t="n">
        <v>12.88</v>
      </c>
      <c r="N267" s="15" t="n">
        <f aca="false">J267*K267</f>
        <v>188.9</v>
      </c>
      <c r="O267" s="15" t="n">
        <f aca="false">N267*L267</f>
        <v>0</v>
      </c>
      <c r="P267" s="15" t="n">
        <f aca="false">N267-O267</f>
        <v>188.9</v>
      </c>
      <c r="Q267" s="15" t="n">
        <f aca="false">J267*INDEX(dProdutos!$F$2:$F$47,MATCH(E267,dProdutos!$A$2:$A$47,0))</f>
        <v>88.32</v>
      </c>
      <c r="R267" s="15" t="n">
        <f aca="false">IF(I267="Cancelado",0,P267-Q267)</f>
        <v>0</v>
      </c>
      <c r="S267" s="17" t="str">
        <f aca="false">INDEX(dProdutos!$D$2:$D$47,MATCH(E267,dProdutos!$A$2:$A$47,0))</f>
        <v>Moda Masculina</v>
      </c>
    </row>
    <row r="268" customFormat="false" ht="15" hidden="false" customHeight="false" outlineLevel="0" collapsed="false">
      <c r="A268" s="17" t="s">
        <v>1691</v>
      </c>
      <c r="B268" s="17" t="n">
        <v>1</v>
      </c>
      <c r="C268" s="21" t="n">
        <v>45683</v>
      </c>
      <c r="D268" s="17" t="s">
        <v>1440</v>
      </c>
      <c r="E268" s="17" t="s">
        <v>85</v>
      </c>
      <c r="F268" s="17" t="s">
        <v>1490</v>
      </c>
      <c r="G268" s="17" t="s">
        <v>60</v>
      </c>
      <c r="H268" s="17" t="s">
        <v>1523</v>
      </c>
      <c r="I268" s="17" t="s">
        <v>1524</v>
      </c>
      <c r="J268" s="17" t="n">
        <v>2</v>
      </c>
      <c r="K268" s="15" t="n">
        <v>165.9</v>
      </c>
      <c r="L268" s="22" t="n">
        <v>0.05</v>
      </c>
      <c r="M268" s="15" t="n">
        <v>0</v>
      </c>
      <c r="N268" s="15" t="n">
        <f aca="false">J268*K268</f>
        <v>331.8</v>
      </c>
      <c r="O268" s="15" t="n">
        <f aca="false">N268*L268</f>
        <v>16.59</v>
      </c>
      <c r="P268" s="15" t="n">
        <f aca="false">N268-O268</f>
        <v>315.21</v>
      </c>
      <c r="Q268" s="15" t="n">
        <f aca="false">J268*INDEX(dProdutos!$F$2:$F$47,MATCH(E268,dProdutos!$A$2:$A$47,0))</f>
        <v>183.1</v>
      </c>
      <c r="R268" s="15" t="n">
        <f aca="false">IF(I268="Cancelado",0,P268-Q268)</f>
        <v>132.11</v>
      </c>
      <c r="S268" s="17" t="str">
        <f aca="false">INDEX(dProdutos!$D$2:$D$47,MATCH(E268,dProdutos!$A$2:$A$47,0))</f>
        <v>Moda Feminina</v>
      </c>
    </row>
    <row r="269" customFormat="false" ht="15" hidden="false" customHeight="false" outlineLevel="0" collapsed="false">
      <c r="A269" s="17" t="s">
        <v>1692</v>
      </c>
      <c r="B269" s="17" t="n">
        <v>1</v>
      </c>
      <c r="C269" s="21" t="n">
        <v>45683</v>
      </c>
      <c r="D269" s="17" t="s">
        <v>1199</v>
      </c>
      <c r="E269" s="17" t="s">
        <v>144</v>
      </c>
      <c r="F269" s="17" t="s">
        <v>1490</v>
      </c>
      <c r="G269" s="17" t="s">
        <v>62</v>
      </c>
      <c r="H269" s="17" t="s">
        <v>1523</v>
      </c>
      <c r="I269" s="17" t="s">
        <v>1524</v>
      </c>
      <c r="J269" s="17" t="n">
        <v>1</v>
      </c>
      <c r="K269" s="15" t="n">
        <v>260.9</v>
      </c>
      <c r="L269" s="22" t="n">
        <v>0</v>
      </c>
      <c r="M269" s="15" t="n">
        <v>23.03</v>
      </c>
      <c r="N269" s="15" t="n">
        <f aca="false">J269*K269</f>
        <v>260.9</v>
      </c>
      <c r="O269" s="15" t="n">
        <f aca="false">N269*L269</f>
        <v>0</v>
      </c>
      <c r="P269" s="15" t="n">
        <f aca="false">N269-O269</f>
        <v>260.9</v>
      </c>
      <c r="Q269" s="15" t="n">
        <f aca="false">J269*INDEX(dProdutos!$F$2:$F$47,MATCH(E269,dProdutos!$A$2:$A$47,0))</f>
        <v>99.86</v>
      </c>
      <c r="R269" s="15" t="n">
        <f aca="false">IF(I269="Cancelado",0,P269-Q269)</f>
        <v>161.04</v>
      </c>
      <c r="S269" s="17" t="str">
        <f aca="false">INDEX(dProdutos!$D$2:$D$47,MATCH(E269,dProdutos!$A$2:$A$47,0))</f>
        <v>Acessórios</v>
      </c>
    </row>
    <row r="270" customFormat="false" ht="15" hidden="false" customHeight="false" outlineLevel="0" collapsed="false">
      <c r="A270" s="17" t="s">
        <v>1692</v>
      </c>
      <c r="B270" s="17" t="n">
        <v>2</v>
      </c>
      <c r="C270" s="21" t="n">
        <v>45683</v>
      </c>
      <c r="D270" s="17" t="s">
        <v>1199</v>
      </c>
      <c r="E270" s="17" t="s">
        <v>177</v>
      </c>
      <c r="F270" s="17" t="s">
        <v>1490</v>
      </c>
      <c r="G270" s="17" t="s">
        <v>62</v>
      </c>
      <c r="H270" s="17" t="s">
        <v>1523</v>
      </c>
      <c r="I270" s="17" t="s">
        <v>1524</v>
      </c>
      <c r="J270" s="17" t="n">
        <v>2</v>
      </c>
      <c r="K270" s="15" t="n">
        <v>257.9</v>
      </c>
      <c r="L270" s="22" t="n">
        <v>0.05</v>
      </c>
      <c r="M270" s="15" t="n">
        <v>0</v>
      </c>
      <c r="N270" s="15" t="n">
        <f aca="false">J270*K270</f>
        <v>515.8</v>
      </c>
      <c r="O270" s="15" t="n">
        <f aca="false">N270*L270</f>
        <v>25.79</v>
      </c>
      <c r="P270" s="15" t="n">
        <f aca="false">N270-O270</f>
        <v>490.01</v>
      </c>
      <c r="Q270" s="15" t="n">
        <f aca="false">J270*INDEX(dProdutos!$F$2:$F$47,MATCH(E270,dProdutos!$A$2:$A$47,0))</f>
        <v>276.46</v>
      </c>
      <c r="R270" s="15" t="n">
        <f aca="false">IF(I270="Cancelado",0,P270-Q270)</f>
        <v>213.55</v>
      </c>
      <c r="S270" s="17" t="str">
        <f aca="false">INDEX(dProdutos!$D$2:$D$47,MATCH(E270,dProdutos!$A$2:$A$47,0))</f>
        <v>Casa</v>
      </c>
    </row>
    <row r="271" customFormat="false" ht="15" hidden="false" customHeight="false" outlineLevel="0" collapsed="false">
      <c r="A271" s="17" t="s">
        <v>1692</v>
      </c>
      <c r="B271" s="17" t="n">
        <v>3</v>
      </c>
      <c r="C271" s="21" t="n">
        <v>45683</v>
      </c>
      <c r="D271" s="17" t="s">
        <v>1199</v>
      </c>
      <c r="E271" s="17" t="s">
        <v>98</v>
      </c>
      <c r="F271" s="17" t="s">
        <v>1490</v>
      </c>
      <c r="G271" s="17" t="s">
        <v>62</v>
      </c>
      <c r="H271" s="17" t="s">
        <v>1523</v>
      </c>
      <c r="I271" s="17" t="s">
        <v>1524</v>
      </c>
      <c r="J271" s="17" t="n">
        <v>1</v>
      </c>
      <c r="K271" s="15" t="n">
        <v>108.9</v>
      </c>
      <c r="L271" s="22" t="n">
        <v>0</v>
      </c>
      <c r="M271" s="15" t="n">
        <v>0</v>
      </c>
      <c r="N271" s="15" t="n">
        <f aca="false">J271*K271</f>
        <v>108.9</v>
      </c>
      <c r="O271" s="15" t="n">
        <f aca="false">N271*L271</f>
        <v>0</v>
      </c>
      <c r="P271" s="15" t="n">
        <f aca="false">N271-O271</f>
        <v>108.9</v>
      </c>
      <c r="Q271" s="15" t="n">
        <f aca="false">J271*INDEX(dProdutos!$F$2:$F$47,MATCH(E271,dProdutos!$A$2:$A$47,0))</f>
        <v>42.52</v>
      </c>
      <c r="R271" s="15" t="n">
        <f aca="false">IF(I271="Cancelado",0,P271-Q271)</f>
        <v>66.38</v>
      </c>
      <c r="S271" s="17" t="str">
        <f aca="false">INDEX(dProdutos!$D$2:$D$47,MATCH(E271,dProdutos!$A$2:$A$47,0))</f>
        <v>Moda Feminina</v>
      </c>
    </row>
    <row r="272" customFormat="false" ht="15" hidden="false" customHeight="false" outlineLevel="0" collapsed="false">
      <c r="A272" s="17" t="s">
        <v>1692</v>
      </c>
      <c r="B272" s="17" t="n">
        <v>4</v>
      </c>
      <c r="C272" s="21" t="n">
        <v>45683</v>
      </c>
      <c r="D272" s="17" t="s">
        <v>1199</v>
      </c>
      <c r="E272" s="17" t="s">
        <v>150</v>
      </c>
      <c r="F272" s="17" t="s">
        <v>1490</v>
      </c>
      <c r="G272" s="17" t="s">
        <v>62</v>
      </c>
      <c r="H272" s="17" t="s">
        <v>1523</v>
      </c>
      <c r="I272" s="17" t="s">
        <v>1524</v>
      </c>
      <c r="J272" s="17" t="n">
        <v>3</v>
      </c>
      <c r="K272" s="15" t="n">
        <v>71.9</v>
      </c>
      <c r="L272" s="22" t="n">
        <v>0.05</v>
      </c>
      <c r="M272" s="15" t="n">
        <v>0</v>
      </c>
      <c r="N272" s="15" t="n">
        <f aca="false">J272*K272</f>
        <v>215.7</v>
      </c>
      <c r="O272" s="15" t="n">
        <f aca="false">N272*L272</f>
        <v>10.785</v>
      </c>
      <c r="P272" s="15" t="n">
        <f aca="false">N272-O272</f>
        <v>204.915</v>
      </c>
      <c r="Q272" s="15" t="n">
        <f aca="false">J272*INDEX(dProdutos!$F$2:$F$47,MATCH(E272,dProdutos!$A$2:$A$47,0))</f>
        <v>82.14</v>
      </c>
      <c r="R272" s="15" t="n">
        <f aca="false">IF(I272="Cancelado",0,P272-Q272)</f>
        <v>122.775</v>
      </c>
      <c r="S272" s="17" t="str">
        <f aca="false">INDEX(dProdutos!$D$2:$D$47,MATCH(E272,dProdutos!$A$2:$A$47,0))</f>
        <v>Acessórios</v>
      </c>
    </row>
    <row r="273" customFormat="false" ht="15" hidden="false" customHeight="false" outlineLevel="0" collapsed="false">
      <c r="A273" s="17" t="s">
        <v>1693</v>
      </c>
      <c r="B273" s="17" t="n">
        <v>1</v>
      </c>
      <c r="C273" s="21" t="n">
        <v>45683</v>
      </c>
      <c r="D273" s="17" t="s">
        <v>943</v>
      </c>
      <c r="E273" s="17" t="s">
        <v>153</v>
      </c>
      <c r="F273" s="17" t="s">
        <v>1503</v>
      </c>
      <c r="G273" s="17" t="s">
        <v>62</v>
      </c>
      <c r="H273" s="17" t="s">
        <v>1527</v>
      </c>
      <c r="I273" s="17" t="s">
        <v>1524</v>
      </c>
      <c r="J273" s="17" t="n">
        <v>1</v>
      </c>
      <c r="K273" s="15" t="n">
        <v>165.9</v>
      </c>
      <c r="L273" s="22" t="n">
        <v>0</v>
      </c>
      <c r="M273" s="15" t="n">
        <v>21.04</v>
      </c>
      <c r="N273" s="15" t="n">
        <f aca="false">J273*K273</f>
        <v>165.9</v>
      </c>
      <c r="O273" s="15" t="n">
        <f aca="false">N273*L273</f>
        <v>0</v>
      </c>
      <c r="P273" s="15" t="n">
        <f aca="false">N273-O273</f>
        <v>165.9</v>
      </c>
      <c r="Q273" s="15" t="n">
        <f aca="false">J273*INDEX(dProdutos!$F$2:$F$47,MATCH(E273,dProdutos!$A$2:$A$47,0))</f>
        <v>67.28</v>
      </c>
      <c r="R273" s="15" t="n">
        <f aca="false">IF(I273="Cancelado",0,P273-Q273)</f>
        <v>98.62</v>
      </c>
      <c r="S273" s="17" t="str">
        <f aca="false">INDEX(dProdutos!$D$2:$D$47,MATCH(E273,dProdutos!$A$2:$A$47,0))</f>
        <v>Acessórios</v>
      </c>
    </row>
    <row r="274" customFormat="false" ht="15" hidden="false" customHeight="false" outlineLevel="0" collapsed="false">
      <c r="A274" s="17" t="s">
        <v>1693</v>
      </c>
      <c r="B274" s="17" t="n">
        <v>2</v>
      </c>
      <c r="C274" s="21" t="n">
        <v>45683</v>
      </c>
      <c r="D274" s="17" t="s">
        <v>943</v>
      </c>
      <c r="E274" s="17" t="s">
        <v>153</v>
      </c>
      <c r="F274" s="17" t="s">
        <v>1503</v>
      </c>
      <c r="G274" s="17" t="s">
        <v>62</v>
      </c>
      <c r="H274" s="17" t="s">
        <v>1527</v>
      </c>
      <c r="I274" s="17" t="s">
        <v>1524</v>
      </c>
      <c r="J274" s="17" t="n">
        <v>2</v>
      </c>
      <c r="K274" s="15" t="n">
        <v>165.9</v>
      </c>
      <c r="L274" s="22" t="n">
        <v>0.15</v>
      </c>
      <c r="M274" s="15" t="n">
        <v>0</v>
      </c>
      <c r="N274" s="15" t="n">
        <f aca="false">J274*K274</f>
        <v>331.8</v>
      </c>
      <c r="O274" s="15" t="n">
        <f aca="false">N274*L274</f>
        <v>49.77</v>
      </c>
      <c r="P274" s="15" t="n">
        <f aca="false">N274-O274</f>
        <v>282.03</v>
      </c>
      <c r="Q274" s="15" t="n">
        <f aca="false">J274*INDEX(dProdutos!$F$2:$F$47,MATCH(E274,dProdutos!$A$2:$A$47,0))</f>
        <v>134.56</v>
      </c>
      <c r="R274" s="15" t="n">
        <f aca="false">IF(I274="Cancelado",0,P274-Q274)</f>
        <v>147.47</v>
      </c>
      <c r="S274" s="17" t="str">
        <f aca="false">INDEX(dProdutos!$D$2:$D$47,MATCH(E274,dProdutos!$A$2:$A$47,0))</f>
        <v>Acessórios</v>
      </c>
    </row>
    <row r="275" customFormat="false" ht="15" hidden="false" customHeight="false" outlineLevel="0" collapsed="false">
      <c r="A275" s="17" t="s">
        <v>1693</v>
      </c>
      <c r="B275" s="17" t="n">
        <v>3</v>
      </c>
      <c r="C275" s="21" t="n">
        <v>45683</v>
      </c>
      <c r="D275" s="17" t="s">
        <v>943</v>
      </c>
      <c r="E275" s="17" t="s">
        <v>204</v>
      </c>
      <c r="F275" s="17" t="s">
        <v>1503</v>
      </c>
      <c r="G275" s="17" t="s">
        <v>62</v>
      </c>
      <c r="H275" s="17" t="s">
        <v>1527</v>
      </c>
      <c r="I275" s="17" t="s">
        <v>1524</v>
      </c>
      <c r="J275" s="17" t="n">
        <v>1</v>
      </c>
      <c r="K275" s="15" t="n">
        <v>64.9</v>
      </c>
      <c r="L275" s="22" t="n">
        <v>0</v>
      </c>
      <c r="M275" s="15" t="n">
        <v>0</v>
      </c>
      <c r="N275" s="15" t="n">
        <f aca="false">J275*K275</f>
        <v>64.9</v>
      </c>
      <c r="O275" s="15" t="n">
        <f aca="false">N275*L275</f>
        <v>0</v>
      </c>
      <c r="P275" s="15" t="n">
        <f aca="false">N275-O275</f>
        <v>64.9</v>
      </c>
      <c r="Q275" s="15" t="n">
        <f aca="false">J275*INDEX(dProdutos!$F$2:$F$47,MATCH(E275,dProdutos!$A$2:$A$47,0))</f>
        <v>27.52</v>
      </c>
      <c r="R275" s="15" t="n">
        <f aca="false">IF(I275="Cancelado",0,P275-Q275)</f>
        <v>37.38</v>
      </c>
      <c r="S275" s="17" t="str">
        <f aca="false">INDEX(dProdutos!$D$2:$D$47,MATCH(E275,dProdutos!$A$2:$A$47,0))</f>
        <v>Beleza</v>
      </c>
    </row>
    <row r="276" customFormat="false" ht="15" hidden="false" customHeight="false" outlineLevel="0" collapsed="false">
      <c r="A276" s="17" t="s">
        <v>1694</v>
      </c>
      <c r="B276" s="17" t="n">
        <v>1</v>
      </c>
      <c r="C276" s="21" t="n">
        <v>45683</v>
      </c>
      <c r="D276" s="17" t="s">
        <v>674</v>
      </c>
      <c r="E276" s="17" t="s">
        <v>159</v>
      </c>
      <c r="F276" s="17" t="s">
        <v>1487</v>
      </c>
      <c r="G276" s="17" t="s">
        <v>61</v>
      </c>
      <c r="H276" s="17" t="s">
        <v>1523</v>
      </c>
      <c r="I276" s="17" t="s">
        <v>1524</v>
      </c>
      <c r="J276" s="17" t="n">
        <v>1</v>
      </c>
      <c r="K276" s="15" t="n">
        <v>276.9</v>
      </c>
      <c r="L276" s="22" t="n">
        <v>0</v>
      </c>
      <c r="M276" s="15" t="n">
        <v>22.07</v>
      </c>
      <c r="N276" s="15" t="n">
        <f aca="false">J276*K276</f>
        <v>276.9</v>
      </c>
      <c r="O276" s="15" t="n">
        <f aca="false">N276*L276</f>
        <v>0</v>
      </c>
      <c r="P276" s="15" t="n">
        <f aca="false">N276-O276</f>
        <v>276.9</v>
      </c>
      <c r="Q276" s="15" t="n">
        <f aca="false">J276*INDEX(dProdutos!$F$2:$F$47,MATCH(E276,dProdutos!$A$2:$A$47,0))</f>
        <v>145.03</v>
      </c>
      <c r="R276" s="15" t="n">
        <f aca="false">IF(I276="Cancelado",0,P276-Q276)</f>
        <v>131.87</v>
      </c>
      <c r="S276" s="17" t="str">
        <f aca="false">INDEX(dProdutos!$D$2:$D$47,MATCH(E276,dProdutos!$A$2:$A$47,0))</f>
        <v>Acessórios</v>
      </c>
    </row>
    <row r="277" customFormat="false" ht="15" hidden="false" customHeight="false" outlineLevel="0" collapsed="false">
      <c r="A277" s="17" t="s">
        <v>1695</v>
      </c>
      <c r="B277" s="17" t="n">
        <v>1</v>
      </c>
      <c r="C277" s="21" t="n">
        <v>45683</v>
      </c>
      <c r="D277" s="17" t="s">
        <v>405</v>
      </c>
      <c r="E277" s="17" t="s">
        <v>174</v>
      </c>
      <c r="F277" s="17" t="s">
        <v>1490</v>
      </c>
      <c r="G277" s="17" t="s">
        <v>64</v>
      </c>
      <c r="H277" s="17" t="s">
        <v>1523</v>
      </c>
      <c r="I277" s="17" t="s">
        <v>1524</v>
      </c>
      <c r="J277" s="17" t="n">
        <v>1</v>
      </c>
      <c r="K277" s="15" t="n">
        <v>250.9</v>
      </c>
      <c r="L277" s="22" t="n">
        <v>0</v>
      </c>
      <c r="M277" s="15" t="n">
        <v>0</v>
      </c>
      <c r="N277" s="15" t="n">
        <f aca="false">J277*K277</f>
        <v>250.9</v>
      </c>
      <c r="O277" s="15" t="n">
        <f aca="false">N277*L277</f>
        <v>0</v>
      </c>
      <c r="P277" s="15" t="n">
        <f aca="false">N277-O277</f>
        <v>250.9</v>
      </c>
      <c r="Q277" s="15" t="n">
        <f aca="false">J277*INDEX(dProdutos!$F$2:$F$47,MATCH(E277,dProdutos!$A$2:$A$47,0))</f>
        <v>151.28</v>
      </c>
      <c r="R277" s="15" t="n">
        <f aca="false">IF(I277="Cancelado",0,P277-Q277)</f>
        <v>99.62</v>
      </c>
      <c r="S277" s="17" t="str">
        <f aca="false">INDEX(dProdutos!$D$2:$D$47,MATCH(E277,dProdutos!$A$2:$A$47,0))</f>
        <v>Casa</v>
      </c>
    </row>
    <row r="278" customFormat="false" ht="15" hidden="false" customHeight="false" outlineLevel="0" collapsed="false">
      <c r="A278" s="17" t="s">
        <v>1695</v>
      </c>
      <c r="B278" s="17" t="n">
        <v>2</v>
      </c>
      <c r="C278" s="21" t="n">
        <v>45683</v>
      </c>
      <c r="D278" s="17" t="s">
        <v>405</v>
      </c>
      <c r="E278" s="17" t="s">
        <v>186</v>
      </c>
      <c r="F278" s="17" t="s">
        <v>1490</v>
      </c>
      <c r="G278" s="17" t="s">
        <v>64</v>
      </c>
      <c r="H278" s="17" t="s">
        <v>1523</v>
      </c>
      <c r="I278" s="17" t="s">
        <v>1524</v>
      </c>
      <c r="J278" s="17" t="n">
        <v>1</v>
      </c>
      <c r="K278" s="15" t="n">
        <v>120.9</v>
      </c>
      <c r="L278" s="22" t="n">
        <v>0.1</v>
      </c>
      <c r="M278" s="15" t="n">
        <v>0</v>
      </c>
      <c r="N278" s="15" t="n">
        <f aca="false">J278*K278</f>
        <v>120.9</v>
      </c>
      <c r="O278" s="15" t="n">
        <f aca="false">N278*L278</f>
        <v>12.09</v>
      </c>
      <c r="P278" s="15" t="n">
        <f aca="false">N278-O278</f>
        <v>108.81</v>
      </c>
      <c r="Q278" s="15" t="n">
        <f aca="false">J278*INDEX(dProdutos!$F$2:$F$47,MATCH(E278,dProdutos!$A$2:$A$47,0))</f>
        <v>72.21</v>
      </c>
      <c r="R278" s="15" t="n">
        <f aca="false">IF(I278="Cancelado",0,P278-Q278)</f>
        <v>36.6</v>
      </c>
      <c r="S278" s="17" t="str">
        <f aca="false">INDEX(dProdutos!$D$2:$D$47,MATCH(E278,dProdutos!$A$2:$A$47,0))</f>
        <v>Eletrônicos</v>
      </c>
    </row>
    <row r="279" customFormat="false" ht="15" hidden="false" customHeight="false" outlineLevel="0" collapsed="false">
      <c r="A279" s="17" t="s">
        <v>1696</v>
      </c>
      <c r="B279" s="17" t="n">
        <v>1</v>
      </c>
      <c r="C279" s="21" t="n">
        <v>45683</v>
      </c>
      <c r="D279" s="17" t="s">
        <v>1304</v>
      </c>
      <c r="E279" s="17" t="s">
        <v>117</v>
      </c>
      <c r="F279" s="17" t="s">
        <v>1499</v>
      </c>
      <c r="G279" s="17" t="s">
        <v>61</v>
      </c>
      <c r="H279" s="17" t="s">
        <v>1527</v>
      </c>
      <c r="I279" s="17" t="s">
        <v>1524</v>
      </c>
      <c r="J279" s="17" t="n">
        <v>1</v>
      </c>
      <c r="K279" s="15" t="n">
        <v>166.9</v>
      </c>
      <c r="L279" s="22" t="n">
        <v>0</v>
      </c>
      <c r="M279" s="15" t="n">
        <v>0</v>
      </c>
      <c r="N279" s="15" t="n">
        <f aca="false">J279*K279</f>
        <v>166.9</v>
      </c>
      <c r="O279" s="15" t="n">
        <f aca="false">N279*L279</f>
        <v>0</v>
      </c>
      <c r="P279" s="15" t="n">
        <f aca="false">N279-O279</f>
        <v>166.9</v>
      </c>
      <c r="Q279" s="15" t="n">
        <f aca="false">J279*INDEX(dProdutos!$F$2:$F$47,MATCH(E279,dProdutos!$A$2:$A$47,0))</f>
        <v>73.23</v>
      </c>
      <c r="R279" s="15" t="n">
        <f aca="false">IF(I279="Cancelado",0,P279-Q279)</f>
        <v>93.67</v>
      </c>
      <c r="S279" s="17" t="str">
        <f aca="false">INDEX(dProdutos!$D$2:$D$47,MATCH(E279,dProdutos!$A$2:$A$47,0))</f>
        <v>Moda Masculina</v>
      </c>
    </row>
    <row r="280" customFormat="false" ht="15" hidden="false" customHeight="false" outlineLevel="0" collapsed="false">
      <c r="A280" s="17" t="s">
        <v>1697</v>
      </c>
      <c r="B280" s="17" t="n">
        <v>1</v>
      </c>
      <c r="C280" s="21" t="n">
        <v>45683</v>
      </c>
      <c r="D280" s="17" t="s">
        <v>1372</v>
      </c>
      <c r="E280" s="17" t="s">
        <v>117</v>
      </c>
      <c r="F280" s="17" t="s">
        <v>1490</v>
      </c>
      <c r="G280" s="17" t="s">
        <v>59</v>
      </c>
      <c r="H280" s="17" t="s">
        <v>1523</v>
      </c>
      <c r="I280" s="17" t="s">
        <v>1531</v>
      </c>
      <c r="J280" s="17" t="n">
        <v>1</v>
      </c>
      <c r="K280" s="15" t="n">
        <v>166.9</v>
      </c>
      <c r="L280" s="22" t="n">
        <v>0</v>
      </c>
      <c r="M280" s="15" t="n">
        <v>21.18</v>
      </c>
      <c r="N280" s="15" t="n">
        <f aca="false">J280*K280</f>
        <v>166.9</v>
      </c>
      <c r="O280" s="15" t="n">
        <f aca="false">N280*L280</f>
        <v>0</v>
      </c>
      <c r="P280" s="15" t="n">
        <f aca="false">N280-O280</f>
        <v>166.9</v>
      </c>
      <c r="Q280" s="15" t="n">
        <f aca="false">J280*INDEX(dProdutos!$F$2:$F$47,MATCH(E280,dProdutos!$A$2:$A$47,0))</f>
        <v>73.23</v>
      </c>
      <c r="R280" s="15" t="n">
        <f aca="false">IF(I280="Cancelado",0,P280-Q280)</f>
        <v>0</v>
      </c>
      <c r="S280" s="17" t="str">
        <f aca="false">INDEX(dProdutos!$D$2:$D$47,MATCH(E280,dProdutos!$A$2:$A$47,0))</f>
        <v>Moda Masculina</v>
      </c>
    </row>
    <row r="281" customFormat="false" ht="15" hidden="false" customHeight="false" outlineLevel="0" collapsed="false">
      <c r="A281" s="17" t="s">
        <v>1698</v>
      </c>
      <c r="B281" s="17" t="n">
        <v>1</v>
      </c>
      <c r="C281" s="21" t="n">
        <v>45684</v>
      </c>
      <c r="D281" s="17" t="s">
        <v>345</v>
      </c>
      <c r="E281" s="17" t="s">
        <v>114</v>
      </c>
      <c r="F281" s="17" t="s">
        <v>1499</v>
      </c>
      <c r="G281" s="17" t="s">
        <v>61</v>
      </c>
      <c r="H281" s="17" t="s">
        <v>1523</v>
      </c>
      <c r="I281" s="17" t="s">
        <v>1524</v>
      </c>
      <c r="J281" s="17" t="n">
        <v>1</v>
      </c>
      <c r="K281" s="15" t="n">
        <v>202.9</v>
      </c>
      <c r="L281" s="22" t="n">
        <v>0</v>
      </c>
      <c r="M281" s="15" t="n">
        <v>12.55</v>
      </c>
      <c r="N281" s="15" t="n">
        <f aca="false">J281*K281</f>
        <v>202.9</v>
      </c>
      <c r="O281" s="15" t="n">
        <f aca="false">N281*L281</f>
        <v>0</v>
      </c>
      <c r="P281" s="15" t="n">
        <f aca="false">N281-O281</f>
        <v>202.9</v>
      </c>
      <c r="Q281" s="15" t="n">
        <f aca="false">J281*INDEX(dProdutos!$F$2:$F$47,MATCH(E281,dProdutos!$A$2:$A$47,0))</f>
        <v>110.39</v>
      </c>
      <c r="R281" s="15" t="n">
        <f aca="false">IF(I281="Cancelado",0,P281-Q281)</f>
        <v>92.51</v>
      </c>
      <c r="S281" s="17" t="str">
        <f aca="false">INDEX(dProdutos!$D$2:$D$47,MATCH(E281,dProdutos!$A$2:$A$47,0))</f>
        <v>Moda Masculina</v>
      </c>
    </row>
    <row r="282" customFormat="false" ht="15" hidden="false" customHeight="false" outlineLevel="0" collapsed="false">
      <c r="A282" s="17" t="s">
        <v>1698</v>
      </c>
      <c r="B282" s="17" t="n">
        <v>2</v>
      </c>
      <c r="C282" s="21" t="n">
        <v>45684</v>
      </c>
      <c r="D282" s="17" t="s">
        <v>345</v>
      </c>
      <c r="E282" s="17" t="s">
        <v>88</v>
      </c>
      <c r="F282" s="17" t="s">
        <v>1499</v>
      </c>
      <c r="G282" s="17" t="s">
        <v>61</v>
      </c>
      <c r="H282" s="17" t="s">
        <v>1523</v>
      </c>
      <c r="I282" s="17" t="s">
        <v>1524</v>
      </c>
      <c r="J282" s="17" t="n">
        <v>1</v>
      </c>
      <c r="K282" s="15" t="n">
        <v>170.9</v>
      </c>
      <c r="L282" s="22" t="n">
        <v>0.05</v>
      </c>
      <c r="M282" s="15" t="n">
        <v>0</v>
      </c>
      <c r="N282" s="15" t="n">
        <f aca="false">J282*K282</f>
        <v>170.9</v>
      </c>
      <c r="O282" s="15" t="n">
        <f aca="false">N282*L282</f>
        <v>8.545</v>
      </c>
      <c r="P282" s="15" t="n">
        <f aca="false">N282-O282</f>
        <v>162.355</v>
      </c>
      <c r="Q282" s="15" t="n">
        <f aca="false">J282*INDEX(dProdutos!$F$2:$F$47,MATCH(E282,dProdutos!$A$2:$A$47,0))</f>
        <v>98.14</v>
      </c>
      <c r="R282" s="15" t="n">
        <f aca="false">IF(I282="Cancelado",0,P282-Q282)</f>
        <v>64.215</v>
      </c>
      <c r="S282" s="17" t="str">
        <f aca="false">INDEX(dProdutos!$D$2:$D$47,MATCH(E282,dProdutos!$A$2:$A$47,0))</f>
        <v>Moda Feminina</v>
      </c>
    </row>
    <row r="283" customFormat="false" ht="15" hidden="false" customHeight="false" outlineLevel="0" collapsed="false">
      <c r="A283" s="17" t="s">
        <v>1699</v>
      </c>
      <c r="B283" s="17" t="n">
        <v>1</v>
      </c>
      <c r="C283" s="21" t="n">
        <v>45684</v>
      </c>
      <c r="D283" s="17" t="s">
        <v>940</v>
      </c>
      <c r="E283" s="17" t="s">
        <v>114</v>
      </c>
      <c r="F283" s="17" t="s">
        <v>1487</v>
      </c>
      <c r="G283" s="17" t="s">
        <v>59</v>
      </c>
      <c r="H283" s="17" t="s">
        <v>1523</v>
      </c>
      <c r="I283" s="17" t="s">
        <v>1524</v>
      </c>
      <c r="J283" s="17" t="n">
        <v>3</v>
      </c>
      <c r="K283" s="15" t="n">
        <v>202.9</v>
      </c>
      <c r="L283" s="22" t="n">
        <v>0.15</v>
      </c>
      <c r="M283" s="15" t="n">
        <v>17.27</v>
      </c>
      <c r="N283" s="15" t="n">
        <f aca="false">J283*K283</f>
        <v>608.7</v>
      </c>
      <c r="O283" s="15" t="n">
        <f aca="false">N283*L283</f>
        <v>91.305</v>
      </c>
      <c r="P283" s="15" t="n">
        <f aca="false">N283-O283</f>
        <v>517.395</v>
      </c>
      <c r="Q283" s="15" t="n">
        <f aca="false">J283*INDEX(dProdutos!$F$2:$F$47,MATCH(E283,dProdutos!$A$2:$A$47,0))</f>
        <v>331.17</v>
      </c>
      <c r="R283" s="15" t="n">
        <f aca="false">IF(I283="Cancelado",0,P283-Q283)</f>
        <v>186.225</v>
      </c>
      <c r="S283" s="17" t="str">
        <f aca="false">INDEX(dProdutos!$D$2:$D$47,MATCH(E283,dProdutos!$A$2:$A$47,0))</f>
        <v>Moda Masculina</v>
      </c>
    </row>
    <row r="284" customFormat="false" ht="15" hidden="false" customHeight="false" outlineLevel="0" collapsed="false">
      <c r="A284" s="17" t="s">
        <v>1699</v>
      </c>
      <c r="B284" s="17" t="n">
        <v>2</v>
      </c>
      <c r="C284" s="21" t="n">
        <v>45684</v>
      </c>
      <c r="D284" s="17" t="s">
        <v>940</v>
      </c>
      <c r="E284" s="17" t="s">
        <v>192</v>
      </c>
      <c r="F284" s="17" t="s">
        <v>1487</v>
      </c>
      <c r="G284" s="17" t="s">
        <v>59</v>
      </c>
      <c r="H284" s="17" t="s">
        <v>1523</v>
      </c>
      <c r="I284" s="17" t="s">
        <v>1524</v>
      </c>
      <c r="J284" s="17" t="n">
        <v>1</v>
      </c>
      <c r="K284" s="15" t="n">
        <v>245.9</v>
      </c>
      <c r="L284" s="22" t="n">
        <v>0.2</v>
      </c>
      <c r="M284" s="15" t="n">
        <v>0</v>
      </c>
      <c r="N284" s="15" t="n">
        <f aca="false">J284*K284</f>
        <v>245.9</v>
      </c>
      <c r="O284" s="15" t="n">
        <f aca="false">N284*L284</f>
        <v>49.18</v>
      </c>
      <c r="P284" s="15" t="n">
        <f aca="false">N284-O284</f>
        <v>196.72</v>
      </c>
      <c r="Q284" s="15" t="n">
        <f aca="false">J284*INDEX(dProdutos!$F$2:$F$47,MATCH(E284,dProdutos!$A$2:$A$47,0))</f>
        <v>107.78</v>
      </c>
      <c r="R284" s="15" t="n">
        <f aca="false">IF(I284="Cancelado",0,P284-Q284)</f>
        <v>88.94</v>
      </c>
      <c r="S284" s="17" t="str">
        <f aca="false">INDEX(dProdutos!$D$2:$D$47,MATCH(E284,dProdutos!$A$2:$A$47,0))</f>
        <v>Eletrônicos</v>
      </c>
    </row>
    <row r="285" customFormat="false" ht="15" hidden="false" customHeight="false" outlineLevel="0" collapsed="false">
      <c r="A285" s="17" t="s">
        <v>1700</v>
      </c>
      <c r="B285" s="17" t="n">
        <v>1</v>
      </c>
      <c r="C285" s="21" t="n">
        <v>45684</v>
      </c>
      <c r="D285" s="17" t="s">
        <v>252</v>
      </c>
      <c r="E285" s="17" t="s">
        <v>114</v>
      </c>
      <c r="F285" s="17" t="s">
        <v>1495</v>
      </c>
      <c r="G285" s="17" t="s">
        <v>61</v>
      </c>
      <c r="H285" s="17" t="s">
        <v>1537</v>
      </c>
      <c r="I285" s="17" t="s">
        <v>1524</v>
      </c>
      <c r="J285" s="17" t="n">
        <v>1</v>
      </c>
      <c r="K285" s="15" t="n">
        <v>202.9</v>
      </c>
      <c r="L285" s="22" t="n">
        <v>0</v>
      </c>
      <c r="M285" s="15" t="n">
        <v>23.33</v>
      </c>
      <c r="N285" s="15" t="n">
        <f aca="false">J285*K285</f>
        <v>202.9</v>
      </c>
      <c r="O285" s="15" t="n">
        <f aca="false">N285*L285</f>
        <v>0</v>
      </c>
      <c r="P285" s="15" t="n">
        <f aca="false">N285-O285</f>
        <v>202.9</v>
      </c>
      <c r="Q285" s="15" t="n">
        <f aca="false">J285*INDEX(dProdutos!$F$2:$F$47,MATCH(E285,dProdutos!$A$2:$A$47,0))</f>
        <v>110.39</v>
      </c>
      <c r="R285" s="15" t="n">
        <f aca="false">IF(I285="Cancelado",0,P285-Q285)</f>
        <v>92.51</v>
      </c>
      <c r="S285" s="17" t="str">
        <f aca="false">INDEX(dProdutos!$D$2:$D$47,MATCH(E285,dProdutos!$A$2:$A$47,0))</f>
        <v>Moda Masculina</v>
      </c>
    </row>
    <row r="286" customFormat="false" ht="15" hidden="false" customHeight="false" outlineLevel="0" collapsed="false">
      <c r="A286" s="17" t="s">
        <v>1700</v>
      </c>
      <c r="B286" s="17" t="n">
        <v>2</v>
      </c>
      <c r="C286" s="21" t="n">
        <v>45684</v>
      </c>
      <c r="D286" s="17" t="s">
        <v>252</v>
      </c>
      <c r="E286" s="17" t="s">
        <v>171</v>
      </c>
      <c r="F286" s="17" t="s">
        <v>1495</v>
      </c>
      <c r="G286" s="17" t="s">
        <v>61</v>
      </c>
      <c r="H286" s="17" t="s">
        <v>1537</v>
      </c>
      <c r="I286" s="17" t="s">
        <v>1524</v>
      </c>
      <c r="J286" s="17" t="n">
        <v>1</v>
      </c>
      <c r="K286" s="15" t="n">
        <v>246.9</v>
      </c>
      <c r="L286" s="22" t="n">
        <v>0</v>
      </c>
      <c r="M286" s="15" t="n">
        <v>0</v>
      </c>
      <c r="N286" s="15" t="n">
        <f aca="false">J286*K286</f>
        <v>246.9</v>
      </c>
      <c r="O286" s="15" t="n">
        <f aca="false">N286*L286</f>
        <v>0</v>
      </c>
      <c r="P286" s="15" t="n">
        <f aca="false">N286-O286</f>
        <v>246.9</v>
      </c>
      <c r="Q286" s="15" t="n">
        <f aca="false">J286*INDEX(dProdutos!$F$2:$F$47,MATCH(E286,dProdutos!$A$2:$A$47,0))</f>
        <v>103.61</v>
      </c>
      <c r="R286" s="15" t="n">
        <f aca="false">IF(I286="Cancelado",0,P286-Q286)</f>
        <v>143.29</v>
      </c>
      <c r="S286" s="17" t="str">
        <f aca="false">INDEX(dProdutos!$D$2:$D$47,MATCH(E286,dProdutos!$A$2:$A$47,0))</f>
        <v>Casa</v>
      </c>
    </row>
    <row r="287" customFormat="false" ht="15" hidden="false" customHeight="false" outlineLevel="0" collapsed="false">
      <c r="A287" s="17" t="s">
        <v>1700</v>
      </c>
      <c r="B287" s="17" t="n">
        <v>3</v>
      </c>
      <c r="C287" s="21" t="n">
        <v>45684</v>
      </c>
      <c r="D287" s="17" t="s">
        <v>252</v>
      </c>
      <c r="E287" s="17" t="s">
        <v>192</v>
      </c>
      <c r="F287" s="17" t="s">
        <v>1495</v>
      </c>
      <c r="G287" s="17" t="s">
        <v>61</v>
      </c>
      <c r="H287" s="17" t="s">
        <v>1537</v>
      </c>
      <c r="I287" s="17" t="s">
        <v>1524</v>
      </c>
      <c r="J287" s="17" t="n">
        <v>1</v>
      </c>
      <c r="K287" s="15" t="n">
        <v>245.9</v>
      </c>
      <c r="L287" s="22" t="n">
        <v>0</v>
      </c>
      <c r="M287" s="15" t="n">
        <v>0</v>
      </c>
      <c r="N287" s="15" t="n">
        <f aca="false">J287*K287</f>
        <v>245.9</v>
      </c>
      <c r="O287" s="15" t="n">
        <f aca="false">N287*L287</f>
        <v>0</v>
      </c>
      <c r="P287" s="15" t="n">
        <f aca="false">N287-O287</f>
        <v>245.9</v>
      </c>
      <c r="Q287" s="15" t="n">
        <f aca="false">J287*INDEX(dProdutos!$F$2:$F$47,MATCH(E287,dProdutos!$A$2:$A$47,0))</f>
        <v>107.78</v>
      </c>
      <c r="R287" s="15" t="n">
        <f aca="false">IF(I287="Cancelado",0,P287-Q287)</f>
        <v>138.12</v>
      </c>
      <c r="S287" s="17" t="str">
        <f aca="false">INDEX(dProdutos!$D$2:$D$47,MATCH(E287,dProdutos!$A$2:$A$47,0))</f>
        <v>Eletrônicos</v>
      </c>
    </row>
    <row r="288" customFormat="false" ht="15" hidden="false" customHeight="false" outlineLevel="0" collapsed="false">
      <c r="A288" s="17" t="s">
        <v>1701</v>
      </c>
      <c r="B288" s="17" t="n">
        <v>1</v>
      </c>
      <c r="C288" s="21" t="n">
        <v>45684</v>
      </c>
      <c r="D288" s="17" t="s">
        <v>1426</v>
      </c>
      <c r="E288" s="17" t="s">
        <v>213</v>
      </c>
      <c r="F288" s="17" t="s">
        <v>1490</v>
      </c>
      <c r="G288" s="17" t="s">
        <v>59</v>
      </c>
      <c r="H288" s="17" t="s">
        <v>1523</v>
      </c>
      <c r="I288" s="17" t="s">
        <v>1524</v>
      </c>
      <c r="J288" s="17" t="n">
        <v>1</v>
      </c>
      <c r="K288" s="15" t="n">
        <v>153.9</v>
      </c>
      <c r="L288" s="22" t="n">
        <v>0</v>
      </c>
      <c r="M288" s="15" t="n">
        <v>0</v>
      </c>
      <c r="N288" s="15" t="n">
        <f aca="false">J288*K288</f>
        <v>153.9</v>
      </c>
      <c r="O288" s="15" t="n">
        <f aca="false">N288*L288</f>
        <v>0</v>
      </c>
      <c r="P288" s="15" t="n">
        <f aca="false">N288-O288</f>
        <v>153.9</v>
      </c>
      <c r="Q288" s="15" t="n">
        <f aca="false">J288*INDEX(dProdutos!$F$2:$F$47,MATCH(E288,dProdutos!$A$2:$A$47,0))</f>
        <v>90.42</v>
      </c>
      <c r="R288" s="15" t="n">
        <f aca="false">IF(I288="Cancelado",0,P288-Q288)</f>
        <v>63.48</v>
      </c>
      <c r="S288" s="17" t="str">
        <f aca="false">INDEX(dProdutos!$D$2:$D$47,MATCH(E288,dProdutos!$A$2:$A$47,0))</f>
        <v>Beleza</v>
      </c>
    </row>
    <row r="289" customFormat="false" ht="15" hidden="false" customHeight="false" outlineLevel="0" collapsed="false">
      <c r="A289" s="17" t="s">
        <v>1701</v>
      </c>
      <c r="B289" s="17" t="n">
        <v>2</v>
      </c>
      <c r="C289" s="21" t="n">
        <v>45684</v>
      </c>
      <c r="D289" s="17" t="s">
        <v>1426</v>
      </c>
      <c r="E289" s="17" t="s">
        <v>150</v>
      </c>
      <c r="F289" s="17" t="s">
        <v>1490</v>
      </c>
      <c r="G289" s="17" t="s">
        <v>59</v>
      </c>
      <c r="H289" s="17" t="s">
        <v>1523</v>
      </c>
      <c r="I289" s="17" t="s">
        <v>1524</v>
      </c>
      <c r="J289" s="17" t="n">
        <v>1</v>
      </c>
      <c r="K289" s="15" t="n">
        <v>71.9</v>
      </c>
      <c r="L289" s="22" t="n">
        <v>0</v>
      </c>
      <c r="M289" s="15" t="n">
        <v>0</v>
      </c>
      <c r="N289" s="15" t="n">
        <f aca="false">J289*K289</f>
        <v>71.9</v>
      </c>
      <c r="O289" s="15" t="n">
        <f aca="false">N289*L289</f>
        <v>0</v>
      </c>
      <c r="P289" s="15" t="n">
        <f aca="false">N289-O289</f>
        <v>71.9</v>
      </c>
      <c r="Q289" s="15" t="n">
        <f aca="false">J289*INDEX(dProdutos!$F$2:$F$47,MATCH(E289,dProdutos!$A$2:$A$47,0))</f>
        <v>27.38</v>
      </c>
      <c r="R289" s="15" t="n">
        <f aca="false">IF(I289="Cancelado",0,P289-Q289)</f>
        <v>44.52</v>
      </c>
      <c r="S289" s="17" t="str">
        <f aca="false">INDEX(dProdutos!$D$2:$D$47,MATCH(E289,dProdutos!$A$2:$A$47,0))</f>
        <v>Acessórios</v>
      </c>
    </row>
    <row r="290" customFormat="false" ht="15" hidden="false" customHeight="false" outlineLevel="0" collapsed="false">
      <c r="A290" s="17" t="s">
        <v>1702</v>
      </c>
      <c r="B290" s="17" t="n">
        <v>1</v>
      </c>
      <c r="C290" s="21" t="n">
        <v>45684</v>
      </c>
      <c r="D290" s="17" t="s">
        <v>554</v>
      </c>
      <c r="E290" s="17" t="s">
        <v>192</v>
      </c>
      <c r="F290" s="17" t="s">
        <v>1499</v>
      </c>
      <c r="G290" s="17" t="s">
        <v>61</v>
      </c>
      <c r="H290" s="17" t="s">
        <v>1537</v>
      </c>
      <c r="I290" s="17" t="s">
        <v>1524</v>
      </c>
      <c r="J290" s="17" t="n">
        <v>1</v>
      </c>
      <c r="K290" s="15" t="n">
        <v>245.9</v>
      </c>
      <c r="L290" s="22" t="n">
        <v>0.05</v>
      </c>
      <c r="M290" s="15" t="n">
        <v>12.4</v>
      </c>
      <c r="N290" s="15" t="n">
        <f aca="false">J290*K290</f>
        <v>245.9</v>
      </c>
      <c r="O290" s="15" t="n">
        <f aca="false">N290*L290</f>
        <v>12.295</v>
      </c>
      <c r="P290" s="15" t="n">
        <f aca="false">N290-O290</f>
        <v>233.605</v>
      </c>
      <c r="Q290" s="15" t="n">
        <f aca="false">J290*INDEX(dProdutos!$F$2:$F$47,MATCH(E290,dProdutos!$A$2:$A$47,0))</f>
        <v>107.78</v>
      </c>
      <c r="R290" s="15" t="n">
        <f aca="false">IF(I290="Cancelado",0,P290-Q290)</f>
        <v>125.825</v>
      </c>
      <c r="S290" s="17" t="str">
        <f aca="false">INDEX(dProdutos!$D$2:$D$47,MATCH(E290,dProdutos!$A$2:$A$47,0))</f>
        <v>Eletrônicos</v>
      </c>
    </row>
    <row r="291" customFormat="false" ht="15" hidden="false" customHeight="false" outlineLevel="0" collapsed="false">
      <c r="A291" s="17" t="s">
        <v>1702</v>
      </c>
      <c r="B291" s="17" t="n">
        <v>2</v>
      </c>
      <c r="C291" s="21" t="n">
        <v>45684</v>
      </c>
      <c r="D291" s="17" t="s">
        <v>554</v>
      </c>
      <c r="E291" s="17" t="s">
        <v>117</v>
      </c>
      <c r="F291" s="17" t="s">
        <v>1499</v>
      </c>
      <c r="G291" s="17" t="s">
        <v>61</v>
      </c>
      <c r="H291" s="17" t="s">
        <v>1537</v>
      </c>
      <c r="I291" s="17" t="s">
        <v>1524</v>
      </c>
      <c r="J291" s="17" t="n">
        <v>1</v>
      </c>
      <c r="K291" s="15" t="n">
        <v>166.9</v>
      </c>
      <c r="L291" s="22" t="n">
        <v>0.05</v>
      </c>
      <c r="M291" s="15" t="n">
        <v>0</v>
      </c>
      <c r="N291" s="15" t="n">
        <f aca="false">J291*K291</f>
        <v>166.9</v>
      </c>
      <c r="O291" s="15" t="n">
        <f aca="false">N291*L291</f>
        <v>8.345</v>
      </c>
      <c r="P291" s="15" t="n">
        <f aca="false">N291-O291</f>
        <v>158.555</v>
      </c>
      <c r="Q291" s="15" t="n">
        <f aca="false">J291*INDEX(dProdutos!$F$2:$F$47,MATCH(E291,dProdutos!$A$2:$A$47,0))</f>
        <v>73.23</v>
      </c>
      <c r="R291" s="15" t="n">
        <f aca="false">IF(I291="Cancelado",0,P291-Q291)</f>
        <v>85.325</v>
      </c>
      <c r="S291" s="17" t="str">
        <f aca="false">INDEX(dProdutos!$D$2:$D$47,MATCH(E291,dProdutos!$A$2:$A$47,0))</f>
        <v>Moda Masculina</v>
      </c>
    </row>
    <row r="292" customFormat="false" ht="15" hidden="false" customHeight="false" outlineLevel="0" collapsed="false">
      <c r="A292" s="17" t="s">
        <v>1703</v>
      </c>
      <c r="B292" s="17" t="n">
        <v>1</v>
      </c>
      <c r="C292" s="21" t="n">
        <v>45684</v>
      </c>
      <c r="D292" s="17" t="s">
        <v>1066</v>
      </c>
      <c r="E292" s="17" t="s">
        <v>171</v>
      </c>
      <c r="F292" s="17" t="s">
        <v>1497</v>
      </c>
      <c r="G292" s="17" t="s">
        <v>62</v>
      </c>
      <c r="H292" s="17" t="s">
        <v>1527</v>
      </c>
      <c r="I292" s="17" t="s">
        <v>1524</v>
      </c>
      <c r="J292" s="17" t="n">
        <v>1</v>
      </c>
      <c r="K292" s="15" t="n">
        <v>246.9</v>
      </c>
      <c r="L292" s="22" t="n">
        <v>0</v>
      </c>
      <c r="M292" s="15" t="n">
        <v>0</v>
      </c>
      <c r="N292" s="15" t="n">
        <f aca="false">J292*K292</f>
        <v>246.9</v>
      </c>
      <c r="O292" s="15" t="n">
        <f aca="false">N292*L292</f>
        <v>0</v>
      </c>
      <c r="P292" s="15" t="n">
        <f aca="false">N292-O292</f>
        <v>246.9</v>
      </c>
      <c r="Q292" s="15" t="n">
        <f aca="false">J292*INDEX(dProdutos!$F$2:$F$47,MATCH(E292,dProdutos!$A$2:$A$47,0))</f>
        <v>103.61</v>
      </c>
      <c r="R292" s="15" t="n">
        <f aca="false">IF(I292="Cancelado",0,P292-Q292)</f>
        <v>143.29</v>
      </c>
      <c r="S292" s="17" t="str">
        <f aca="false">INDEX(dProdutos!$D$2:$D$47,MATCH(E292,dProdutos!$A$2:$A$47,0))</f>
        <v>Casa</v>
      </c>
    </row>
    <row r="293" customFormat="false" ht="15" hidden="false" customHeight="false" outlineLevel="0" collapsed="false">
      <c r="A293" s="17" t="s">
        <v>1703</v>
      </c>
      <c r="B293" s="17" t="n">
        <v>2</v>
      </c>
      <c r="C293" s="21" t="n">
        <v>45684</v>
      </c>
      <c r="D293" s="17" t="s">
        <v>1066</v>
      </c>
      <c r="E293" s="17" t="s">
        <v>156</v>
      </c>
      <c r="F293" s="17" t="s">
        <v>1497</v>
      </c>
      <c r="G293" s="17" t="s">
        <v>62</v>
      </c>
      <c r="H293" s="17" t="s">
        <v>1527</v>
      </c>
      <c r="I293" s="17" t="s">
        <v>1524</v>
      </c>
      <c r="J293" s="17" t="n">
        <v>1</v>
      </c>
      <c r="K293" s="15" t="n">
        <v>192.9</v>
      </c>
      <c r="L293" s="22" t="n">
        <v>0</v>
      </c>
      <c r="M293" s="15" t="n">
        <v>0</v>
      </c>
      <c r="N293" s="15" t="n">
        <f aca="false">J293*K293</f>
        <v>192.9</v>
      </c>
      <c r="O293" s="15" t="n">
        <f aca="false">N293*L293</f>
        <v>0</v>
      </c>
      <c r="P293" s="15" t="n">
        <f aca="false">N293-O293</f>
        <v>192.9</v>
      </c>
      <c r="Q293" s="15" t="n">
        <f aca="false">J293*INDEX(dProdutos!$F$2:$F$47,MATCH(E293,dProdutos!$A$2:$A$47,0))</f>
        <v>80.38</v>
      </c>
      <c r="R293" s="15" t="n">
        <f aca="false">IF(I293="Cancelado",0,P293-Q293)</f>
        <v>112.52</v>
      </c>
      <c r="S293" s="17" t="str">
        <f aca="false">INDEX(dProdutos!$D$2:$D$47,MATCH(E293,dProdutos!$A$2:$A$47,0))</f>
        <v>Acessórios</v>
      </c>
    </row>
    <row r="294" customFormat="false" ht="15" hidden="false" customHeight="false" outlineLevel="0" collapsed="false">
      <c r="A294" s="17" t="s">
        <v>1704</v>
      </c>
      <c r="B294" s="17" t="n">
        <v>1</v>
      </c>
      <c r="C294" s="21" t="n">
        <v>45684</v>
      </c>
      <c r="D294" s="17" t="s">
        <v>949</v>
      </c>
      <c r="E294" s="17" t="s">
        <v>183</v>
      </c>
      <c r="F294" s="17" t="s">
        <v>1493</v>
      </c>
      <c r="G294" s="17" t="s">
        <v>60</v>
      </c>
      <c r="H294" s="17" t="s">
        <v>1537</v>
      </c>
      <c r="I294" s="17" t="s">
        <v>1524</v>
      </c>
      <c r="J294" s="17" t="n">
        <v>1</v>
      </c>
      <c r="K294" s="15" t="n">
        <v>121.9</v>
      </c>
      <c r="L294" s="22" t="n">
        <v>0</v>
      </c>
      <c r="M294" s="15" t="n">
        <v>0</v>
      </c>
      <c r="N294" s="15" t="n">
        <f aca="false">J294*K294</f>
        <v>121.9</v>
      </c>
      <c r="O294" s="15" t="n">
        <f aca="false">N294*L294</f>
        <v>0</v>
      </c>
      <c r="P294" s="15" t="n">
        <f aca="false">N294-O294</f>
        <v>121.9</v>
      </c>
      <c r="Q294" s="15" t="n">
        <f aca="false">J294*INDEX(dProdutos!$F$2:$F$47,MATCH(E294,dProdutos!$A$2:$A$47,0))</f>
        <v>52.76</v>
      </c>
      <c r="R294" s="15" t="n">
        <f aca="false">IF(I294="Cancelado",0,P294-Q294)</f>
        <v>69.14</v>
      </c>
      <c r="S294" s="17" t="str">
        <f aca="false">INDEX(dProdutos!$D$2:$D$47,MATCH(E294,dProdutos!$A$2:$A$47,0))</f>
        <v>Eletrônicos</v>
      </c>
    </row>
    <row r="295" customFormat="false" ht="15" hidden="false" customHeight="false" outlineLevel="0" collapsed="false">
      <c r="A295" s="17" t="s">
        <v>1704</v>
      </c>
      <c r="B295" s="17" t="n">
        <v>2</v>
      </c>
      <c r="C295" s="21" t="n">
        <v>45684</v>
      </c>
      <c r="D295" s="17" t="s">
        <v>949</v>
      </c>
      <c r="E295" s="17" t="s">
        <v>183</v>
      </c>
      <c r="F295" s="17" t="s">
        <v>1493</v>
      </c>
      <c r="G295" s="17" t="s">
        <v>60</v>
      </c>
      <c r="H295" s="17" t="s">
        <v>1537</v>
      </c>
      <c r="I295" s="17" t="s">
        <v>1524</v>
      </c>
      <c r="J295" s="17" t="n">
        <v>1</v>
      </c>
      <c r="K295" s="15" t="n">
        <v>121.9</v>
      </c>
      <c r="L295" s="22" t="n">
        <v>0.15</v>
      </c>
      <c r="M295" s="15" t="n">
        <v>0</v>
      </c>
      <c r="N295" s="15" t="n">
        <f aca="false">J295*K295</f>
        <v>121.9</v>
      </c>
      <c r="O295" s="15" t="n">
        <f aca="false">N295*L295</f>
        <v>18.285</v>
      </c>
      <c r="P295" s="15" t="n">
        <f aca="false">N295-O295</f>
        <v>103.615</v>
      </c>
      <c r="Q295" s="15" t="n">
        <f aca="false">J295*INDEX(dProdutos!$F$2:$F$47,MATCH(E295,dProdutos!$A$2:$A$47,0))</f>
        <v>52.76</v>
      </c>
      <c r="R295" s="15" t="n">
        <f aca="false">IF(I295="Cancelado",0,P295-Q295)</f>
        <v>50.855</v>
      </c>
      <c r="S295" s="17" t="str">
        <f aca="false">INDEX(dProdutos!$D$2:$D$47,MATCH(E295,dProdutos!$A$2:$A$47,0))</f>
        <v>Eletrônicos</v>
      </c>
    </row>
    <row r="296" customFormat="false" ht="15" hidden="false" customHeight="false" outlineLevel="0" collapsed="false">
      <c r="A296" s="17" t="s">
        <v>1705</v>
      </c>
      <c r="B296" s="17" t="n">
        <v>1</v>
      </c>
      <c r="C296" s="21" t="n">
        <v>45684</v>
      </c>
      <c r="D296" s="17" t="s">
        <v>373</v>
      </c>
      <c r="E296" s="17" t="s">
        <v>102</v>
      </c>
      <c r="F296" s="17" t="s">
        <v>1499</v>
      </c>
      <c r="G296" s="17" t="s">
        <v>63</v>
      </c>
      <c r="H296" s="17" t="s">
        <v>1523</v>
      </c>
      <c r="I296" s="17" t="s">
        <v>1524</v>
      </c>
      <c r="J296" s="17" t="n">
        <v>1</v>
      </c>
      <c r="K296" s="15" t="n">
        <v>65.9</v>
      </c>
      <c r="L296" s="22" t="n">
        <v>0.15</v>
      </c>
      <c r="M296" s="15" t="n">
        <v>24.37</v>
      </c>
      <c r="N296" s="15" t="n">
        <f aca="false">J296*K296</f>
        <v>65.9</v>
      </c>
      <c r="O296" s="15" t="n">
        <f aca="false">N296*L296</f>
        <v>9.885</v>
      </c>
      <c r="P296" s="15" t="n">
        <f aca="false">N296-O296</f>
        <v>56.015</v>
      </c>
      <c r="Q296" s="15" t="n">
        <f aca="false">J296*INDEX(dProdutos!$F$2:$F$47,MATCH(E296,dProdutos!$A$2:$A$47,0))</f>
        <v>29.68</v>
      </c>
      <c r="R296" s="15" t="n">
        <f aca="false">IF(I296="Cancelado",0,P296-Q296)</f>
        <v>26.335</v>
      </c>
      <c r="S296" s="17" t="str">
        <f aca="false">INDEX(dProdutos!$D$2:$D$47,MATCH(E296,dProdutos!$A$2:$A$47,0))</f>
        <v>Moda Masculina</v>
      </c>
    </row>
    <row r="297" customFormat="false" ht="15" hidden="false" customHeight="false" outlineLevel="0" collapsed="false">
      <c r="A297" s="17" t="s">
        <v>1705</v>
      </c>
      <c r="B297" s="17" t="n">
        <v>2</v>
      </c>
      <c r="C297" s="21" t="n">
        <v>45684</v>
      </c>
      <c r="D297" s="17" t="s">
        <v>373</v>
      </c>
      <c r="E297" s="17" t="s">
        <v>81</v>
      </c>
      <c r="F297" s="17" t="s">
        <v>1499</v>
      </c>
      <c r="G297" s="17" t="s">
        <v>63</v>
      </c>
      <c r="H297" s="17" t="s">
        <v>1523</v>
      </c>
      <c r="I297" s="17" t="s">
        <v>1524</v>
      </c>
      <c r="J297" s="17" t="n">
        <v>1</v>
      </c>
      <c r="K297" s="15" t="n">
        <v>64.9</v>
      </c>
      <c r="L297" s="22" t="n">
        <v>0.05</v>
      </c>
      <c r="M297" s="15" t="n">
        <v>0</v>
      </c>
      <c r="N297" s="15" t="n">
        <f aca="false">J297*K297</f>
        <v>64.9</v>
      </c>
      <c r="O297" s="15" t="n">
        <f aca="false">N297*L297</f>
        <v>3.245</v>
      </c>
      <c r="P297" s="15" t="n">
        <f aca="false">N297-O297</f>
        <v>61.655</v>
      </c>
      <c r="Q297" s="15" t="n">
        <f aca="false">J297*INDEX(dProdutos!$F$2:$F$47,MATCH(E297,dProdutos!$A$2:$A$47,0))</f>
        <v>26.12</v>
      </c>
      <c r="R297" s="15" t="n">
        <f aca="false">IF(I297="Cancelado",0,P297-Q297)</f>
        <v>35.535</v>
      </c>
      <c r="S297" s="17" t="str">
        <f aca="false">INDEX(dProdutos!$D$2:$D$47,MATCH(E297,dProdutos!$A$2:$A$47,0))</f>
        <v>Moda Feminina</v>
      </c>
    </row>
    <row r="298" customFormat="false" ht="15" hidden="false" customHeight="false" outlineLevel="0" collapsed="false">
      <c r="A298" s="17" t="s">
        <v>1706</v>
      </c>
      <c r="B298" s="17" t="n">
        <v>1</v>
      </c>
      <c r="C298" s="21" t="n">
        <v>45684</v>
      </c>
      <c r="D298" s="17" t="s">
        <v>482</v>
      </c>
      <c r="E298" s="17" t="s">
        <v>144</v>
      </c>
      <c r="F298" s="17" t="s">
        <v>1493</v>
      </c>
      <c r="G298" s="17" t="s">
        <v>59</v>
      </c>
      <c r="H298" s="17" t="s">
        <v>1523</v>
      </c>
      <c r="I298" s="17" t="s">
        <v>1524</v>
      </c>
      <c r="J298" s="17" t="n">
        <v>1</v>
      </c>
      <c r="K298" s="15" t="n">
        <v>260.9</v>
      </c>
      <c r="L298" s="22" t="n">
        <v>0</v>
      </c>
      <c r="M298" s="15" t="n">
        <v>0</v>
      </c>
      <c r="N298" s="15" t="n">
        <f aca="false">J298*K298</f>
        <v>260.9</v>
      </c>
      <c r="O298" s="15" t="n">
        <f aca="false">N298*L298</f>
        <v>0</v>
      </c>
      <c r="P298" s="15" t="n">
        <f aca="false">N298-O298</f>
        <v>260.9</v>
      </c>
      <c r="Q298" s="15" t="n">
        <f aca="false">J298*INDEX(dProdutos!$F$2:$F$47,MATCH(E298,dProdutos!$A$2:$A$47,0))</f>
        <v>99.86</v>
      </c>
      <c r="R298" s="15" t="n">
        <f aca="false">IF(I298="Cancelado",0,P298-Q298)</f>
        <v>161.04</v>
      </c>
      <c r="S298" s="17" t="str">
        <f aca="false">INDEX(dProdutos!$D$2:$D$47,MATCH(E298,dProdutos!$A$2:$A$47,0))</f>
        <v>Acessórios</v>
      </c>
    </row>
    <row r="299" customFormat="false" ht="15" hidden="false" customHeight="false" outlineLevel="0" collapsed="false">
      <c r="A299" s="17" t="s">
        <v>1707</v>
      </c>
      <c r="B299" s="17" t="n">
        <v>1</v>
      </c>
      <c r="C299" s="21" t="n">
        <v>45684</v>
      </c>
      <c r="D299" s="17" t="s">
        <v>1202</v>
      </c>
      <c r="E299" s="17" t="s">
        <v>150</v>
      </c>
      <c r="F299" s="17" t="s">
        <v>1490</v>
      </c>
      <c r="G299" s="17" t="s">
        <v>64</v>
      </c>
      <c r="H299" s="17" t="s">
        <v>1527</v>
      </c>
      <c r="I299" s="17" t="s">
        <v>1524</v>
      </c>
      <c r="J299" s="17" t="n">
        <v>1</v>
      </c>
      <c r="K299" s="15" t="n">
        <v>71.9</v>
      </c>
      <c r="L299" s="22" t="n">
        <v>0.15</v>
      </c>
      <c r="M299" s="15" t="n">
        <v>13.41</v>
      </c>
      <c r="N299" s="15" t="n">
        <f aca="false">J299*K299</f>
        <v>71.9</v>
      </c>
      <c r="O299" s="15" t="n">
        <f aca="false">N299*L299</f>
        <v>10.785</v>
      </c>
      <c r="P299" s="15" t="n">
        <f aca="false">N299-O299</f>
        <v>61.115</v>
      </c>
      <c r="Q299" s="15" t="n">
        <f aca="false">J299*INDEX(dProdutos!$F$2:$F$47,MATCH(E299,dProdutos!$A$2:$A$47,0))</f>
        <v>27.38</v>
      </c>
      <c r="R299" s="15" t="n">
        <f aca="false">IF(I299="Cancelado",0,P299-Q299)</f>
        <v>33.735</v>
      </c>
      <c r="S299" s="17" t="str">
        <f aca="false">INDEX(dProdutos!$D$2:$D$47,MATCH(E299,dProdutos!$A$2:$A$47,0))</f>
        <v>Acessórios</v>
      </c>
    </row>
    <row r="300" customFormat="false" ht="15" hidden="false" customHeight="false" outlineLevel="0" collapsed="false">
      <c r="A300" s="17" t="s">
        <v>1708</v>
      </c>
      <c r="B300" s="17" t="n">
        <v>1</v>
      </c>
      <c r="C300" s="21" t="n">
        <v>45685</v>
      </c>
      <c r="D300" s="17" t="s">
        <v>477</v>
      </c>
      <c r="E300" s="17" t="s">
        <v>81</v>
      </c>
      <c r="F300" s="17" t="s">
        <v>1499</v>
      </c>
      <c r="G300" s="17" t="s">
        <v>61</v>
      </c>
      <c r="H300" s="17" t="s">
        <v>1537</v>
      </c>
      <c r="I300" s="17" t="s">
        <v>1524</v>
      </c>
      <c r="J300" s="17" t="n">
        <v>1</v>
      </c>
      <c r="K300" s="15" t="n">
        <v>64.9</v>
      </c>
      <c r="L300" s="22" t="n">
        <v>0.15</v>
      </c>
      <c r="M300" s="15" t="n">
        <v>11.47</v>
      </c>
      <c r="N300" s="15" t="n">
        <f aca="false">J300*K300</f>
        <v>64.9</v>
      </c>
      <c r="O300" s="15" t="n">
        <f aca="false">N300*L300</f>
        <v>9.735</v>
      </c>
      <c r="P300" s="15" t="n">
        <f aca="false">N300-O300</f>
        <v>55.165</v>
      </c>
      <c r="Q300" s="15" t="n">
        <f aca="false">J300*INDEX(dProdutos!$F$2:$F$47,MATCH(E300,dProdutos!$A$2:$A$47,0))</f>
        <v>26.12</v>
      </c>
      <c r="R300" s="15" t="n">
        <f aca="false">IF(I300="Cancelado",0,P300-Q300)</f>
        <v>29.045</v>
      </c>
      <c r="S300" s="17" t="str">
        <f aca="false">INDEX(dProdutos!$D$2:$D$47,MATCH(E300,dProdutos!$A$2:$A$47,0))</f>
        <v>Moda Feminina</v>
      </c>
    </row>
    <row r="301" customFormat="false" ht="15" hidden="false" customHeight="false" outlineLevel="0" collapsed="false">
      <c r="A301" s="17" t="s">
        <v>1709</v>
      </c>
      <c r="B301" s="17" t="n">
        <v>1</v>
      </c>
      <c r="C301" s="21" t="n">
        <v>45685</v>
      </c>
      <c r="D301" s="17" t="s">
        <v>784</v>
      </c>
      <c r="E301" s="17" t="s">
        <v>156</v>
      </c>
      <c r="F301" s="17" t="s">
        <v>1493</v>
      </c>
      <c r="G301" s="17" t="s">
        <v>63</v>
      </c>
      <c r="H301" s="17" t="s">
        <v>1540</v>
      </c>
      <c r="I301" s="17" t="s">
        <v>1524</v>
      </c>
      <c r="J301" s="17" t="n">
        <v>1</v>
      </c>
      <c r="K301" s="15" t="n">
        <v>192.9</v>
      </c>
      <c r="L301" s="22" t="n">
        <v>0</v>
      </c>
      <c r="M301" s="15" t="n">
        <v>12.48</v>
      </c>
      <c r="N301" s="15" t="n">
        <f aca="false">J301*K301</f>
        <v>192.9</v>
      </c>
      <c r="O301" s="15" t="n">
        <f aca="false">N301*L301</f>
        <v>0</v>
      </c>
      <c r="P301" s="15" t="n">
        <f aca="false">N301-O301</f>
        <v>192.9</v>
      </c>
      <c r="Q301" s="15" t="n">
        <f aca="false">J301*INDEX(dProdutos!$F$2:$F$47,MATCH(E301,dProdutos!$A$2:$A$47,0))</f>
        <v>80.38</v>
      </c>
      <c r="R301" s="15" t="n">
        <f aca="false">IF(I301="Cancelado",0,P301-Q301)</f>
        <v>112.52</v>
      </c>
      <c r="S301" s="17" t="str">
        <f aca="false">INDEX(dProdutos!$D$2:$D$47,MATCH(E301,dProdutos!$A$2:$A$47,0))</f>
        <v>Acessórios</v>
      </c>
    </row>
    <row r="302" customFormat="false" ht="15" hidden="false" customHeight="false" outlineLevel="0" collapsed="false">
      <c r="A302" s="17" t="s">
        <v>1709</v>
      </c>
      <c r="B302" s="17" t="n">
        <v>2</v>
      </c>
      <c r="C302" s="21" t="n">
        <v>45685</v>
      </c>
      <c r="D302" s="17" t="s">
        <v>784</v>
      </c>
      <c r="E302" s="17" t="s">
        <v>111</v>
      </c>
      <c r="F302" s="17" t="s">
        <v>1493</v>
      </c>
      <c r="G302" s="17" t="s">
        <v>63</v>
      </c>
      <c r="H302" s="17" t="s">
        <v>1540</v>
      </c>
      <c r="I302" s="17" t="s">
        <v>1524</v>
      </c>
      <c r="J302" s="17" t="n">
        <v>1</v>
      </c>
      <c r="K302" s="15" t="n">
        <v>188.9</v>
      </c>
      <c r="L302" s="22" t="n">
        <v>0.05</v>
      </c>
      <c r="M302" s="15" t="n">
        <v>0</v>
      </c>
      <c r="N302" s="15" t="n">
        <f aca="false">J302*K302</f>
        <v>188.9</v>
      </c>
      <c r="O302" s="15" t="n">
        <f aca="false">N302*L302</f>
        <v>9.445</v>
      </c>
      <c r="P302" s="15" t="n">
        <f aca="false">N302-O302</f>
        <v>179.455</v>
      </c>
      <c r="Q302" s="15" t="n">
        <f aca="false">J302*INDEX(dProdutos!$F$2:$F$47,MATCH(E302,dProdutos!$A$2:$A$47,0))</f>
        <v>88.32</v>
      </c>
      <c r="R302" s="15" t="n">
        <f aca="false">IF(I302="Cancelado",0,P302-Q302)</f>
        <v>91.135</v>
      </c>
      <c r="S302" s="17" t="str">
        <f aca="false">INDEX(dProdutos!$D$2:$D$47,MATCH(E302,dProdutos!$A$2:$A$47,0))</f>
        <v>Moda Masculina</v>
      </c>
    </row>
    <row r="303" customFormat="false" ht="15" hidden="false" customHeight="false" outlineLevel="0" collapsed="false">
      <c r="A303" s="17" t="s">
        <v>1709</v>
      </c>
      <c r="B303" s="17" t="n">
        <v>3</v>
      </c>
      <c r="C303" s="21" t="n">
        <v>45685</v>
      </c>
      <c r="D303" s="17" t="s">
        <v>784</v>
      </c>
      <c r="E303" s="17" t="s">
        <v>171</v>
      </c>
      <c r="F303" s="17" t="s">
        <v>1493</v>
      </c>
      <c r="G303" s="17" t="s">
        <v>63</v>
      </c>
      <c r="H303" s="17" t="s">
        <v>1540</v>
      </c>
      <c r="I303" s="17" t="s">
        <v>1524</v>
      </c>
      <c r="J303" s="17" t="n">
        <v>2</v>
      </c>
      <c r="K303" s="15" t="n">
        <v>246.9</v>
      </c>
      <c r="L303" s="22" t="n">
        <v>0</v>
      </c>
      <c r="M303" s="15" t="n">
        <v>0</v>
      </c>
      <c r="N303" s="15" t="n">
        <f aca="false">J303*K303</f>
        <v>493.8</v>
      </c>
      <c r="O303" s="15" t="n">
        <f aca="false">N303*L303</f>
        <v>0</v>
      </c>
      <c r="P303" s="15" t="n">
        <f aca="false">N303-O303</f>
        <v>493.8</v>
      </c>
      <c r="Q303" s="15" t="n">
        <f aca="false">J303*INDEX(dProdutos!$F$2:$F$47,MATCH(E303,dProdutos!$A$2:$A$47,0))</f>
        <v>207.22</v>
      </c>
      <c r="R303" s="15" t="n">
        <f aca="false">IF(I303="Cancelado",0,P303-Q303)</f>
        <v>286.58</v>
      </c>
      <c r="S303" s="17" t="str">
        <f aca="false">INDEX(dProdutos!$D$2:$D$47,MATCH(E303,dProdutos!$A$2:$A$47,0))</f>
        <v>Casa</v>
      </c>
    </row>
    <row r="304" customFormat="false" ht="15" hidden="false" customHeight="false" outlineLevel="0" collapsed="false">
      <c r="A304" s="17" t="s">
        <v>1709</v>
      </c>
      <c r="B304" s="17" t="n">
        <v>4</v>
      </c>
      <c r="C304" s="21" t="n">
        <v>45685</v>
      </c>
      <c r="D304" s="17" t="s">
        <v>784</v>
      </c>
      <c r="E304" s="17" t="s">
        <v>150</v>
      </c>
      <c r="F304" s="17" t="s">
        <v>1493</v>
      </c>
      <c r="G304" s="17" t="s">
        <v>63</v>
      </c>
      <c r="H304" s="17" t="s">
        <v>1540</v>
      </c>
      <c r="I304" s="17" t="s">
        <v>1524</v>
      </c>
      <c r="J304" s="17" t="n">
        <v>1</v>
      </c>
      <c r="K304" s="15" t="n">
        <v>71.9</v>
      </c>
      <c r="L304" s="22" t="n">
        <v>0.2</v>
      </c>
      <c r="M304" s="15" t="n">
        <v>0</v>
      </c>
      <c r="N304" s="15" t="n">
        <f aca="false">J304*K304</f>
        <v>71.9</v>
      </c>
      <c r="O304" s="15" t="n">
        <f aca="false">N304*L304</f>
        <v>14.38</v>
      </c>
      <c r="P304" s="15" t="n">
        <f aca="false">N304-O304</f>
        <v>57.52</v>
      </c>
      <c r="Q304" s="15" t="n">
        <f aca="false">J304*INDEX(dProdutos!$F$2:$F$47,MATCH(E304,dProdutos!$A$2:$A$47,0))</f>
        <v>27.38</v>
      </c>
      <c r="R304" s="15" t="n">
        <f aca="false">IF(I304="Cancelado",0,P304-Q304)</f>
        <v>30.14</v>
      </c>
      <c r="S304" s="17" t="str">
        <f aca="false">INDEX(dProdutos!$D$2:$D$47,MATCH(E304,dProdutos!$A$2:$A$47,0))</f>
        <v>Acessórios</v>
      </c>
    </row>
    <row r="305" customFormat="false" ht="15" hidden="false" customHeight="false" outlineLevel="0" collapsed="false">
      <c r="A305" s="17" t="s">
        <v>1710</v>
      </c>
      <c r="B305" s="17" t="n">
        <v>1</v>
      </c>
      <c r="C305" s="21" t="n">
        <v>45685</v>
      </c>
      <c r="D305" s="17" t="s">
        <v>590</v>
      </c>
      <c r="E305" s="17" t="s">
        <v>95</v>
      </c>
      <c r="F305" s="17" t="s">
        <v>1495</v>
      </c>
      <c r="G305" s="17" t="s">
        <v>60</v>
      </c>
      <c r="H305" s="17" t="s">
        <v>1540</v>
      </c>
      <c r="I305" s="17" t="s">
        <v>1524</v>
      </c>
      <c r="J305" s="17" t="n">
        <v>1</v>
      </c>
      <c r="K305" s="15" t="n">
        <v>77.9</v>
      </c>
      <c r="L305" s="22" t="n">
        <v>0</v>
      </c>
      <c r="M305" s="15" t="n">
        <v>25.01</v>
      </c>
      <c r="N305" s="15" t="n">
        <f aca="false">J305*K305</f>
        <v>77.9</v>
      </c>
      <c r="O305" s="15" t="n">
        <f aca="false">N305*L305</f>
        <v>0</v>
      </c>
      <c r="P305" s="15" t="n">
        <f aca="false">N305-O305</f>
        <v>77.9</v>
      </c>
      <c r="Q305" s="15" t="n">
        <f aca="false">J305*INDEX(dProdutos!$F$2:$F$47,MATCH(E305,dProdutos!$A$2:$A$47,0))</f>
        <v>36.71</v>
      </c>
      <c r="R305" s="15" t="n">
        <f aca="false">IF(I305="Cancelado",0,P305-Q305)</f>
        <v>41.19</v>
      </c>
      <c r="S305" s="17" t="str">
        <f aca="false">INDEX(dProdutos!$D$2:$D$47,MATCH(E305,dProdutos!$A$2:$A$47,0))</f>
        <v>Moda Feminina</v>
      </c>
    </row>
    <row r="306" customFormat="false" ht="15" hidden="false" customHeight="false" outlineLevel="0" collapsed="false">
      <c r="A306" s="17" t="s">
        <v>1711</v>
      </c>
      <c r="B306" s="17" t="n">
        <v>1</v>
      </c>
      <c r="C306" s="21" t="n">
        <v>45685</v>
      </c>
      <c r="D306" s="17" t="s">
        <v>1175</v>
      </c>
      <c r="E306" s="17" t="s">
        <v>117</v>
      </c>
      <c r="F306" s="17" t="s">
        <v>1490</v>
      </c>
      <c r="G306" s="17" t="s">
        <v>59</v>
      </c>
      <c r="H306" s="17" t="s">
        <v>1537</v>
      </c>
      <c r="I306" s="17" t="s">
        <v>1524</v>
      </c>
      <c r="J306" s="17" t="n">
        <v>1</v>
      </c>
      <c r="K306" s="15" t="n">
        <v>166.9</v>
      </c>
      <c r="L306" s="22" t="n">
        <v>0.05</v>
      </c>
      <c r="M306" s="15" t="n">
        <v>26.43</v>
      </c>
      <c r="N306" s="15" t="n">
        <f aca="false">J306*K306</f>
        <v>166.9</v>
      </c>
      <c r="O306" s="15" t="n">
        <f aca="false">N306*L306</f>
        <v>8.345</v>
      </c>
      <c r="P306" s="15" t="n">
        <f aca="false">N306-O306</f>
        <v>158.555</v>
      </c>
      <c r="Q306" s="15" t="n">
        <f aca="false">J306*INDEX(dProdutos!$F$2:$F$47,MATCH(E306,dProdutos!$A$2:$A$47,0))</f>
        <v>73.23</v>
      </c>
      <c r="R306" s="15" t="n">
        <f aca="false">IF(I306="Cancelado",0,P306-Q306)</f>
        <v>85.325</v>
      </c>
      <c r="S306" s="17" t="str">
        <f aca="false">INDEX(dProdutos!$D$2:$D$47,MATCH(E306,dProdutos!$A$2:$A$47,0))</f>
        <v>Moda Masculina</v>
      </c>
    </row>
    <row r="307" customFormat="false" ht="15" hidden="false" customHeight="false" outlineLevel="0" collapsed="false">
      <c r="A307" s="17" t="s">
        <v>1712</v>
      </c>
      <c r="B307" s="17" t="n">
        <v>1</v>
      </c>
      <c r="C307" s="21" t="n">
        <v>45685</v>
      </c>
      <c r="D307" s="17" t="s">
        <v>949</v>
      </c>
      <c r="E307" s="17" t="s">
        <v>98</v>
      </c>
      <c r="F307" s="17" t="s">
        <v>1490</v>
      </c>
      <c r="G307" s="17" t="s">
        <v>59</v>
      </c>
      <c r="H307" s="17" t="s">
        <v>1523</v>
      </c>
      <c r="I307" s="17" t="s">
        <v>1524</v>
      </c>
      <c r="J307" s="17" t="n">
        <v>1</v>
      </c>
      <c r="K307" s="15" t="n">
        <v>108.9</v>
      </c>
      <c r="L307" s="22" t="n">
        <v>0</v>
      </c>
      <c r="M307" s="15" t="n">
        <v>0</v>
      </c>
      <c r="N307" s="15" t="n">
        <f aca="false">J307*K307</f>
        <v>108.9</v>
      </c>
      <c r="O307" s="15" t="n">
        <f aca="false">N307*L307</f>
        <v>0</v>
      </c>
      <c r="P307" s="15" t="n">
        <f aca="false">N307-O307</f>
        <v>108.9</v>
      </c>
      <c r="Q307" s="15" t="n">
        <f aca="false">J307*INDEX(dProdutos!$F$2:$F$47,MATCH(E307,dProdutos!$A$2:$A$47,0))</f>
        <v>42.52</v>
      </c>
      <c r="R307" s="15" t="n">
        <f aca="false">IF(I307="Cancelado",0,P307-Q307)</f>
        <v>66.38</v>
      </c>
      <c r="S307" s="17" t="str">
        <f aca="false">INDEX(dProdutos!$D$2:$D$47,MATCH(E307,dProdutos!$A$2:$A$47,0))</f>
        <v>Moda Feminina</v>
      </c>
    </row>
    <row r="308" customFormat="false" ht="15" hidden="false" customHeight="false" outlineLevel="0" collapsed="false">
      <c r="A308" s="17" t="s">
        <v>1713</v>
      </c>
      <c r="B308" s="17" t="n">
        <v>1</v>
      </c>
      <c r="C308" s="21" t="n">
        <v>45685</v>
      </c>
      <c r="D308" s="17" t="s">
        <v>1076</v>
      </c>
      <c r="E308" s="17" t="s">
        <v>189</v>
      </c>
      <c r="F308" s="17" t="s">
        <v>1487</v>
      </c>
      <c r="G308" s="17" t="s">
        <v>59</v>
      </c>
      <c r="H308" s="17" t="s">
        <v>1540</v>
      </c>
      <c r="I308" s="17" t="s">
        <v>1524</v>
      </c>
      <c r="J308" s="17" t="n">
        <v>2</v>
      </c>
      <c r="K308" s="15" t="n">
        <v>138.9</v>
      </c>
      <c r="L308" s="22" t="n">
        <v>0.15</v>
      </c>
      <c r="M308" s="15" t="n">
        <v>34.13</v>
      </c>
      <c r="N308" s="15" t="n">
        <f aca="false">J308*K308</f>
        <v>277.8</v>
      </c>
      <c r="O308" s="15" t="n">
        <f aca="false">N308*L308</f>
        <v>41.67</v>
      </c>
      <c r="P308" s="15" t="n">
        <f aca="false">N308-O308</f>
        <v>236.13</v>
      </c>
      <c r="Q308" s="15" t="n">
        <f aca="false">J308*INDEX(dProdutos!$F$2:$F$47,MATCH(E308,dProdutos!$A$2:$A$47,0))</f>
        <v>137.92</v>
      </c>
      <c r="R308" s="15" t="n">
        <f aca="false">IF(I308="Cancelado",0,P308-Q308)</f>
        <v>98.21</v>
      </c>
      <c r="S308" s="17" t="str">
        <f aca="false">INDEX(dProdutos!$D$2:$D$47,MATCH(E308,dProdutos!$A$2:$A$47,0))</f>
        <v>Eletrônicos</v>
      </c>
    </row>
    <row r="309" customFormat="false" ht="15" hidden="false" customHeight="false" outlineLevel="0" collapsed="false">
      <c r="A309" s="17" t="s">
        <v>1713</v>
      </c>
      <c r="B309" s="17" t="n">
        <v>2</v>
      </c>
      <c r="C309" s="21" t="n">
        <v>45685</v>
      </c>
      <c r="D309" s="17" t="s">
        <v>1076</v>
      </c>
      <c r="E309" s="17" t="s">
        <v>171</v>
      </c>
      <c r="F309" s="17" t="s">
        <v>1487</v>
      </c>
      <c r="G309" s="17" t="s">
        <v>59</v>
      </c>
      <c r="H309" s="17" t="s">
        <v>1540</v>
      </c>
      <c r="I309" s="17" t="s">
        <v>1524</v>
      </c>
      <c r="J309" s="17" t="n">
        <v>1</v>
      </c>
      <c r="K309" s="15" t="n">
        <v>246.9</v>
      </c>
      <c r="L309" s="22" t="n">
        <v>0.05</v>
      </c>
      <c r="M309" s="15" t="n">
        <v>0</v>
      </c>
      <c r="N309" s="15" t="n">
        <f aca="false">J309*K309</f>
        <v>246.9</v>
      </c>
      <c r="O309" s="15" t="n">
        <f aca="false">N309*L309</f>
        <v>12.345</v>
      </c>
      <c r="P309" s="15" t="n">
        <f aca="false">N309-O309</f>
        <v>234.555</v>
      </c>
      <c r="Q309" s="15" t="n">
        <f aca="false">J309*INDEX(dProdutos!$F$2:$F$47,MATCH(E309,dProdutos!$A$2:$A$47,0))</f>
        <v>103.61</v>
      </c>
      <c r="R309" s="15" t="n">
        <f aca="false">IF(I309="Cancelado",0,P309-Q309)</f>
        <v>130.945</v>
      </c>
      <c r="S309" s="17" t="str">
        <f aca="false">INDEX(dProdutos!$D$2:$D$47,MATCH(E309,dProdutos!$A$2:$A$47,0))</f>
        <v>Casa</v>
      </c>
    </row>
    <row r="310" customFormat="false" ht="15" hidden="false" customHeight="false" outlineLevel="0" collapsed="false">
      <c r="A310" s="17" t="s">
        <v>1714</v>
      </c>
      <c r="B310" s="17" t="n">
        <v>1</v>
      </c>
      <c r="C310" s="21" t="n">
        <v>45686</v>
      </c>
      <c r="D310" s="17" t="s">
        <v>584</v>
      </c>
      <c r="E310" s="17" t="s">
        <v>108</v>
      </c>
      <c r="F310" s="17" t="s">
        <v>1501</v>
      </c>
      <c r="G310" s="17" t="s">
        <v>61</v>
      </c>
      <c r="H310" s="17" t="s">
        <v>1523</v>
      </c>
      <c r="I310" s="17" t="s">
        <v>1524</v>
      </c>
      <c r="J310" s="17" t="n">
        <v>1</v>
      </c>
      <c r="K310" s="15" t="n">
        <v>265.9</v>
      </c>
      <c r="L310" s="22" t="n">
        <v>0</v>
      </c>
      <c r="M310" s="15" t="n">
        <v>0</v>
      </c>
      <c r="N310" s="15" t="n">
        <f aca="false">J310*K310</f>
        <v>265.9</v>
      </c>
      <c r="O310" s="15" t="n">
        <f aca="false">N310*L310</f>
        <v>0</v>
      </c>
      <c r="P310" s="15" t="n">
        <f aca="false">N310-O310</f>
        <v>265.9</v>
      </c>
      <c r="Q310" s="15" t="n">
        <f aca="false">J310*INDEX(dProdutos!$F$2:$F$47,MATCH(E310,dProdutos!$A$2:$A$47,0))</f>
        <v>155.62</v>
      </c>
      <c r="R310" s="15" t="n">
        <f aca="false">IF(I310="Cancelado",0,P310-Q310)</f>
        <v>110.28</v>
      </c>
      <c r="S310" s="17" t="str">
        <f aca="false">INDEX(dProdutos!$D$2:$D$47,MATCH(E310,dProdutos!$A$2:$A$47,0))</f>
        <v>Moda Masculina</v>
      </c>
    </row>
    <row r="311" customFormat="false" ht="15" hidden="false" customHeight="false" outlineLevel="0" collapsed="false">
      <c r="A311" s="17" t="s">
        <v>1714</v>
      </c>
      <c r="B311" s="17" t="n">
        <v>2</v>
      </c>
      <c r="C311" s="21" t="n">
        <v>45686</v>
      </c>
      <c r="D311" s="17" t="s">
        <v>584</v>
      </c>
      <c r="E311" s="17" t="s">
        <v>171</v>
      </c>
      <c r="F311" s="17" t="s">
        <v>1501</v>
      </c>
      <c r="G311" s="17" t="s">
        <v>61</v>
      </c>
      <c r="H311" s="17" t="s">
        <v>1523</v>
      </c>
      <c r="I311" s="17" t="s">
        <v>1524</v>
      </c>
      <c r="J311" s="17" t="n">
        <v>1</v>
      </c>
      <c r="K311" s="15" t="n">
        <v>246.9</v>
      </c>
      <c r="L311" s="22" t="n">
        <v>0</v>
      </c>
      <c r="M311" s="15" t="n">
        <v>0</v>
      </c>
      <c r="N311" s="15" t="n">
        <f aca="false">J311*K311</f>
        <v>246.9</v>
      </c>
      <c r="O311" s="15" t="n">
        <f aca="false">N311*L311</f>
        <v>0</v>
      </c>
      <c r="P311" s="15" t="n">
        <f aca="false">N311-O311</f>
        <v>246.9</v>
      </c>
      <c r="Q311" s="15" t="n">
        <f aca="false">J311*INDEX(dProdutos!$F$2:$F$47,MATCH(E311,dProdutos!$A$2:$A$47,0))</f>
        <v>103.61</v>
      </c>
      <c r="R311" s="15" t="n">
        <f aca="false">IF(I311="Cancelado",0,P311-Q311)</f>
        <v>143.29</v>
      </c>
      <c r="S311" s="17" t="str">
        <f aca="false">INDEX(dProdutos!$D$2:$D$47,MATCH(E311,dProdutos!$A$2:$A$47,0))</f>
        <v>Casa</v>
      </c>
    </row>
    <row r="312" customFormat="false" ht="15" hidden="false" customHeight="false" outlineLevel="0" collapsed="false">
      <c r="A312" s="17" t="s">
        <v>1715</v>
      </c>
      <c r="B312" s="17" t="n">
        <v>1</v>
      </c>
      <c r="C312" s="21" t="n">
        <v>45686</v>
      </c>
      <c r="D312" s="17" t="s">
        <v>819</v>
      </c>
      <c r="E312" s="17" t="s">
        <v>98</v>
      </c>
      <c r="F312" s="17" t="s">
        <v>1487</v>
      </c>
      <c r="G312" s="17" t="s">
        <v>59</v>
      </c>
      <c r="H312" s="17" t="s">
        <v>1523</v>
      </c>
      <c r="I312" s="17" t="s">
        <v>1524</v>
      </c>
      <c r="J312" s="17" t="n">
        <v>1</v>
      </c>
      <c r="K312" s="15" t="n">
        <v>108.9</v>
      </c>
      <c r="L312" s="22" t="n">
        <v>0.15</v>
      </c>
      <c r="M312" s="15" t="n">
        <v>30.56</v>
      </c>
      <c r="N312" s="15" t="n">
        <f aca="false">J312*K312</f>
        <v>108.9</v>
      </c>
      <c r="O312" s="15" t="n">
        <f aca="false">N312*L312</f>
        <v>16.335</v>
      </c>
      <c r="P312" s="15" t="n">
        <f aca="false">N312-O312</f>
        <v>92.565</v>
      </c>
      <c r="Q312" s="15" t="n">
        <f aca="false">J312*INDEX(dProdutos!$F$2:$F$47,MATCH(E312,dProdutos!$A$2:$A$47,0))</f>
        <v>42.52</v>
      </c>
      <c r="R312" s="15" t="n">
        <f aca="false">IF(I312="Cancelado",0,P312-Q312)</f>
        <v>50.045</v>
      </c>
      <c r="S312" s="17" t="str">
        <f aca="false">INDEX(dProdutos!$D$2:$D$47,MATCH(E312,dProdutos!$A$2:$A$47,0))</f>
        <v>Moda Feminina</v>
      </c>
    </row>
    <row r="313" customFormat="false" ht="15" hidden="false" customHeight="false" outlineLevel="0" collapsed="false">
      <c r="A313" s="17" t="s">
        <v>1715</v>
      </c>
      <c r="B313" s="17" t="n">
        <v>2</v>
      </c>
      <c r="C313" s="21" t="n">
        <v>45686</v>
      </c>
      <c r="D313" s="17" t="s">
        <v>819</v>
      </c>
      <c r="E313" s="17" t="s">
        <v>192</v>
      </c>
      <c r="F313" s="17" t="s">
        <v>1487</v>
      </c>
      <c r="G313" s="17" t="s">
        <v>59</v>
      </c>
      <c r="H313" s="17" t="s">
        <v>1523</v>
      </c>
      <c r="I313" s="17" t="s">
        <v>1524</v>
      </c>
      <c r="J313" s="17" t="n">
        <v>1</v>
      </c>
      <c r="K313" s="15" t="n">
        <v>245.9</v>
      </c>
      <c r="L313" s="22" t="n">
        <v>0.1</v>
      </c>
      <c r="M313" s="15" t="n">
        <v>0</v>
      </c>
      <c r="N313" s="15" t="n">
        <f aca="false">J313*K313</f>
        <v>245.9</v>
      </c>
      <c r="O313" s="15" t="n">
        <f aca="false">N313*L313</f>
        <v>24.59</v>
      </c>
      <c r="P313" s="15" t="n">
        <f aca="false">N313-O313</f>
        <v>221.31</v>
      </c>
      <c r="Q313" s="15" t="n">
        <f aca="false">J313*INDEX(dProdutos!$F$2:$F$47,MATCH(E313,dProdutos!$A$2:$A$47,0))</f>
        <v>107.78</v>
      </c>
      <c r="R313" s="15" t="n">
        <f aca="false">IF(I313="Cancelado",0,P313-Q313)</f>
        <v>113.53</v>
      </c>
      <c r="S313" s="17" t="str">
        <f aca="false">INDEX(dProdutos!$D$2:$D$47,MATCH(E313,dProdutos!$A$2:$A$47,0))</f>
        <v>Eletrônicos</v>
      </c>
    </row>
    <row r="314" customFormat="false" ht="15" hidden="false" customHeight="false" outlineLevel="0" collapsed="false">
      <c r="A314" s="17" t="s">
        <v>1716</v>
      </c>
      <c r="B314" s="17" t="n">
        <v>1</v>
      </c>
      <c r="C314" s="21" t="n">
        <v>45686</v>
      </c>
      <c r="D314" s="17" t="s">
        <v>399</v>
      </c>
      <c r="E314" s="17" t="s">
        <v>144</v>
      </c>
      <c r="F314" s="17" t="s">
        <v>1495</v>
      </c>
      <c r="G314" s="17" t="s">
        <v>59</v>
      </c>
      <c r="H314" s="17" t="s">
        <v>1523</v>
      </c>
      <c r="I314" s="17" t="s">
        <v>1524</v>
      </c>
      <c r="J314" s="17" t="n">
        <v>1</v>
      </c>
      <c r="K314" s="15" t="n">
        <v>260.9</v>
      </c>
      <c r="L314" s="22" t="n">
        <v>0</v>
      </c>
      <c r="M314" s="15" t="n">
        <v>29.27</v>
      </c>
      <c r="N314" s="15" t="n">
        <f aca="false">J314*K314</f>
        <v>260.9</v>
      </c>
      <c r="O314" s="15" t="n">
        <f aca="false">N314*L314</f>
        <v>0</v>
      </c>
      <c r="P314" s="15" t="n">
        <f aca="false">N314-O314</f>
        <v>260.9</v>
      </c>
      <c r="Q314" s="15" t="n">
        <f aca="false">J314*INDEX(dProdutos!$F$2:$F$47,MATCH(E314,dProdutos!$A$2:$A$47,0))</f>
        <v>99.86</v>
      </c>
      <c r="R314" s="15" t="n">
        <f aca="false">IF(I314="Cancelado",0,P314-Q314)</f>
        <v>161.04</v>
      </c>
      <c r="S314" s="17" t="str">
        <f aca="false">INDEX(dProdutos!$D$2:$D$47,MATCH(E314,dProdutos!$A$2:$A$47,0))</f>
        <v>Acessórios</v>
      </c>
    </row>
    <row r="315" customFormat="false" ht="15" hidden="false" customHeight="false" outlineLevel="0" collapsed="false">
      <c r="A315" s="17" t="s">
        <v>1716</v>
      </c>
      <c r="B315" s="17" t="n">
        <v>2</v>
      </c>
      <c r="C315" s="21" t="n">
        <v>45686</v>
      </c>
      <c r="D315" s="17" t="s">
        <v>399</v>
      </c>
      <c r="E315" s="17" t="s">
        <v>126</v>
      </c>
      <c r="F315" s="17" t="s">
        <v>1495</v>
      </c>
      <c r="G315" s="17" t="s">
        <v>59</v>
      </c>
      <c r="H315" s="17" t="s">
        <v>1523</v>
      </c>
      <c r="I315" s="17" t="s">
        <v>1524</v>
      </c>
      <c r="J315" s="17" t="n">
        <v>1</v>
      </c>
      <c r="K315" s="15" t="n">
        <v>296.9</v>
      </c>
      <c r="L315" s="22" t="n">
        <v>0.1</v>
      </c>
      <c r="M315" s="15" t="n">
        <v>0</v>
      </c>
      <c r="N315" s="15" t="n">
        <f aca="false">J315*K315</f>
        <v>296.9</v>
      </c>
      <c r="O315" s="15" t="n">
        <f aca="false">N315*L315</f>
        <v>29.69</v>
      </c>
      <c r="P315" s="15" t="n">
        <f aca="false">N315-O315</f>
        <v>267.21</v>
      </c>
      <c r="Q315" s="15" t="n">
        <f aca="false">J315*INDEX(dProdutos!$F$2:$F$47,MATCH(E315,dProdutos!$A$2:$A$47,0))</f>
        <v>135.24</v>
      </c>
      <c r="R315" s="15" t="n">
        <f aca="false">IF(I315="Cancelado",0,P315-Q315)</f>
        <v>131.97</v>
      </c>
      <c r="S315" s="17" t="str">
        <f aca="false">INDEX(dProdutos!$D$2:$D$47,MATCH(E315,dProdutos!$A$2:$A$47,0))</f>
        <v>Calçados</v>
      </c>
    </row>
    <row r="316" customFormat="false" ht="15" hidden="false" customHeight="false" outlineLevel="0" collapsed="false">
      <c r="A316" s="17" t="s">
        <v>1717</v>
      </c>
      <c r="B316" s="17" t="n">
        <v>1</v>
      </c>
      <c r="C316" s="21" t="n">
        <v>45687</v>
      </c>
      <c r="D316" s="17" t="s">
        <v>1368</v>
      </c>
      <c r="E316" s="17" t="s">
        <v>108</v>
      </c>
      <c r="F316" s="17" t="s">
        <v>1499</v>
      </c>
      <c r="G316" s="17" t="s">
        <v>60</v>
      </c>
      <c r="H316" s="17" t="s">
        <v>1523</v>
      </c>
      <c r="I316" s="17" t="s">
        <v>1524</v>
      </c>
      <c r="J316" s="17" t="n">
        <v>1</v>
      </c>
      <c r="K316" s="15" t="n">
        <v>265.9</v>
      </c>
      <c r="L316" s="22" t="n">
        <v>0.15</v>
      </c>
      <c r="M316" s="15" t="n">
        <v>24.3</v>
      </c>
      <c r="N316" s="15" t="n">
        <f aca="false">J316*K316</f>
        <v>265.9</v>
      </c>
      <c r="O316" s="15" t="n">
        <f aca="false">N316*L316</f>
        <v>39.885</v>
      </c>
      <c r="P316" s="15" t="n">
        <f aca="false">N316-O316</f>
        <v>226.015</v>
      </c>
      <c r="Q316" s="15" t="n">
        <f aca="false">J316*INDEX(dProdutos!$F$2:$F$47,MATCH(E316,dProdutos!$A$2:$A$47,0))</f>
        <v>155.62</v>
      </c>
      <c r="R316" s="15" t="n">
        <f aca="false">IF(I316="Cancelado",0,P316-Q316)</f>
        <v>70.395</v>
      </c>
      <c r="S316" s="17" t="str">
        <f aca="false">INDEX(dProdutos!$D$2:$D$47,MATCH(E316,dProdutos!$A$2:$A$47,0))</f>
        <v>Moda Masculina</v>
      </c>
    </row>
    <row r="317" customFormat="false" ht="15" hidden="false" customHeight="false" outlineLevel="0" collapsed="false">
      <c r="A317" s="17" t="s">
        <v>1718</v>
      </c>
      <c r="B317" s="17" t="n">
        <v>1</v>
      </c>
      <c r="C317" s="21" t="n">
        <v>45687</v>
      </c>
      <c r="D317" s="17" t="s">
        <v>382</v>
      </c>
      <c r="E317" s="17" t="s">
        <v>95</v>
      </c>
      <c r="F317" s="17" t="s">
        <v>1490</v>
      </c>
      <c r="G317" s="17" t="s">
        <v>63</v>
      </c>
      <c r="H317" s="17" t="s">
        <v>1537</v>
      </c>
      <c r="I317" s="17" t="s">
        <v>1524</v>
      </c>
      <c r="J317" s="17" t="n">
        <v>1</v>
      </c>
      <c r="K317" s="15" t="n">
        <v>77.9</v>
      </c>
      <c r="L317" s="22" t="n">
        <v>0.05</v>
      </c>
      <c r="M317" s="15" t="n">
        <v>29.64</v>
      </c>
      <c r="N317" s="15" t="n">
        <f aca="false">J317*K317</f>
        <v>77.9</v>
      </c>
      <c r="O317" s="15" t="n">
        <f aca="false">N317*L317</f>
        <v>3.895</v>
      </c>
      <c r="P317" s="15" t="n">
        <f aca="false">N317-O317</f>
        <v>74.005</v>
      </c>
      <c r="Q317" s="15" t="n">
        <f aca="false">J317*INDEX(dProdutos!$F$2:$F$47,MATCH(E317,dProdutos!$A$2:$A$47,0))</f>
        <v>36.71</v>
      </c>
      <c r="R317" s="15" t="n">
        <f aca="false">IF(I317="Cancelado",0,P317-Q317)</f>
        <v>37.295</v>
      </c>
      <c r="S317" s="17" t="str">
        <f aca="false">INDEX(dProdutos!$D$2:$D$47,MATCH(E317,dProdutos!$A$2:$A$47,0))</f>
        <v>Moda Feminina</v>
      </c>
    </row>
    <row r="318" customFormat="false" ht="15" hidden="false" customHeight="false" outlineLevel="0" collapsed="false">
      <c r="A318" s="17" t="s">
        <v>1719</v>
      </c>
      <c r="B318" s="17" t="n">
        <v>1</v>
      </c>
      <c r="C318" s="21" t="n">
        <v>45687</v>
      </c>
      <c r="D318" s="17" t="s">
        <v>1236</v>
      </c>
      <c r="E318" s="17" t="s">
        <v>150</v>
      </c>
      <c r="F318" s="17" t="s">
        <v>1499</v>
      </c>
      <c r="G318" s="17" t="s">
        <v>60</v>
      </c>
      <c r="H318" s="17" t="s">
        <v>1537</v>
      </c>
      <c r="I318" s="17" t="s">
        <v>1524</v>
      </c>
      <c r="J318" s="17" t="n">
        <v>1</v>
      </c>
      <c r="K318" s="15" t="n">
        <v>71.9</v>
      </c>
      <c r="L318" s="22" t="n">
        <v>0.2</v>
      </c>
      <c r="M318" s="15" t="n">
        <v>16.43</v>
      </c>
      <c r="N318" s="15" t="n">
        <f aca="false">J318*K318</f>
        <v>71.9</v>
      </c>
      <c r="O318" s="15" t="n">
        <f aca="false">N318*L318</f>
        <v>14.38</v>
      </c>
      <c r="P318" s="15" t="n">
        <f aca="false">N318-O318</f>
        <v>57.52</v>
      </c>
      <c r="Q318" s="15" t="n">
        <f aca="false">J318*INDEX(dProdutos!$F$2:$F$47,MATCH(E318,dProdutos!$A$2:$A$47,0))</f>
        <v>27.38</v>
      </c>
      <c r="R318" s="15" t="n">
        <f aca="false">IF(I318="Cancelado",0,P318-Q318)</f>
        <v>30.14</v>
      </c>
      <c r="S318" s="17" t="str">
        <f aca="false">INDEX(dProdutos!$D$2:$D$47,MATCH(E318,dProdutos!$A$2:$A$47,0))</f>
        <v>Acessórios</v>
      </c>
    </row>
    <row r="319" customFormat="false" ht="15" hidden="false" customHeight="false" outlineLevel="0" collapsed="false">
      <c r="A319" s="17" t="s">
        <v>1720</v>
      </c>
      <c r="B319" s="17" t="n">
        <v>1</v>
      </c>
      <c r="C319" s="21" t="n">
        <v>45687</v>
      </c>
      <c r="D319" s="17" t="s">
        <v>837</v>
      </c>
      <c r="E319" s="17" t="s">
        <v>114</v>
      </c>
      <c r="F319" s="17" t="s">
        <v>1499</v>
      </c>
      <c r="G319" s="17" t="s">
        <v>60</v>
      </c>
      <c r="H319" s="17" t="s">
        <v>1523</v>
      </c>
      <c r="I319" s="17" t="s">
        <v>1524</v>
      </c>
      <c r="J319" s="17" t="n">
        <v>1</v>
      </c>
      <c r="K319" s="15" t="n">
        <v>202.9</v>
      </c>
      <c r="L319" s="22" t="n">
        <v>0.1</v>
      </c>
      <c r="M319" s="15" t="n">
        <v>23.77</v>
      </c>
      <c r="N319" s="15" t="n">
        <f aca="false">J319*K319</f>
        <v>202.9</v>
      </c>
      <c r="O319" s="15" t="n">
        <f aca="false">N319*L319</f>
        <v>20.29</v>
      </c>
      <c r="P319" s="15" t="n">
        <f aca="false">N319-O319</f>
        <v>182.61</v>
      </c>
      <c r="Q319" s="15" t="n">
        <f aca="false">J319*INDEX(dProdutos!$F$2:$F$47,MATCH(E319,dProdutos!$A$2:$A$47,0))</f>
        <v>110.39</v>
      </c>
      <c r="R319" s="15" t="n">
        <f aca="false">IF(I319="Cancelado",0,P319-Q319)</f>
        <v>72.22</v>
      </c>
      <c r="S319" s="17" t="str">
        <f aca="false">INDEX(dProdutos!$D$2:$D$47,MATCH(E319,dProdutos!$A$2:$A$47,0))</f>
        <v>Moda Masculina</v>
      </c>
    </row>
    <row r="320" customFormat="false" ht="15" hidden="false" customHeight="false" outlineLevel="0" collapsed="false">
      <c r="A320" s="17" t="s">
        <v>1721</v>
      </c>
      <c r="B320" s="17" t="n">
        <v>1</v>
      </c>
      <c r="C320" s="21" t="n">
        <v>45687</v>
      </c>
      <c r="D320" s="17" t="s">
        <v>1295</v>
      </c>
      <c r="E320" s="17" t="s">
        <v>144</v>
      </c>
      <c r="F320" s="17" t="s">
        <v>1487</v>
      </c>
      <c r="G320" s="17" t="s">
        <v>63</v>
      </c>
      <c r="H320" s="17" t="s">
        <v>1537</v>
      </c>
      <c r="I320" s="17" t="s">
        <v>1524</v>
      </c>
      <c r="J320" s="17" t="n">
        <v>2</v>
      </c>
      <c r="K320" s="15" t="n">
        <v>260.9</v>
      </c>
      <c r="L320" s="22" t="n">
        <v>0.1</v>
      </c>
      <c r="M320" s="15" t="n">
        <v>33.63</v>
      </c>
      <c r="N320" s="15" t="n">
        <f aca="false">J320*K320</f>
        <v>521.8</v>
      </c>
      <c r="O320" s="15" t="n">
        <f aca="false">N320*L320</f>
        <v>52.18</v>
      </c>
      <c r="P320" s="15" t="n">
        <f aca="false">N320-O320</f>
        <v>469.62</v>
      </c>
      <c r="Q320" s="15" t="n">
        <f aca="false">J320*INDEX(dProdutos!$F$2:$F$47,MATCH(E320,dProdutos!$A$2:$A$47,0))</f>
        <v>199.72</v>
      </c>
      <c r="R320" s="15" t="n">
        <f aca="false">IF(I320="Cancelado",0,P320-Q320)</f>
        <v>269.9</v>
      </c>
      <c r="S320" s="17" t="str">
        <f aca="false">INDEX(dProdutos!$D$2:$D$47,MATCH(E320,dProdutos!$A$2:$A$47,0))</f>
        <v>Acessórios</v>
      </c>
    </row>
    <row r="321" customFormat="false" ht="15" hidden="false" customHeight="false" outlineLevel="0" collapsed="false">
      <c r="A321" s="17" t="s">
        <v>1722</v>
      </c>
      <c r="B321" s="17" t="n">
        <v>1</v>
      </c>
      <c r="C321" s="21" t="n">
        <v>45687</v>
      </c>
      <c r="D321" s="17" t="s">
        <v>1135</v>
      </c>
      <c r="E321" s="17" t="s">
        <v>95</v>
      </c>
      <c r="F321" s="17" t="s">
        <v>1499</v>
      </c>
      <c r="G321" s="17" t="s">
        <v>62</v>
      </c>
      <c r="H321" s="17" t="s">
        <v>1537</v>
      </c>
      <c r="I321" s="17" t="s">
        <v>1531</v>
      </c>
      <c r="J321" s="17" t="n">
        <v>2</v>
      </c>
      <c r="K321" s="15" t="n">
        <v>77.9</v>
      </c>
      <c r="L321" s="22" t="n">
        <v>0</v>
      </c>
      <c r="M321" s="15" t="n">
        <v>0</v>
      </c>
      <c r="N321" s="15" t="n">
        <f aca="false">J321*K321</f>
        <v>155.8</v>
      </c>
      <c r="O321" s="15" t="n">
        <f aca="false">N321*L321</f>
        <v>0</v>
      </c>
      <c r="P321" s="15" t="n">
        <f aca="false">N321-O321</f>
        <v>155.8</v>
      </c>
      <c r="Q321" s="15" t="n">
        <f aca="false">J321*INDEX(dProdutos!$F$2:$F$47,MATCH(E321,dProdutos!$A$2:$A$47,0))</f>
        <v>73.42</v>
      </c>
      <c r="R321" s="15" t="n">
        <f aca="false">IF(I321="Cancelado",0,P321-Q321)</f>
        <v>0</v>
      </c>
      <c r="S321" s="17" t="str">
        <f aca="false">INDEX(dProdutos!$D$2:$D$47,MATCH(E321,dProdutos!$A$2:$A$47,0))</f>
        <v>Moda Feminina</v>
      </c>
    </row>
    <row r="322" customFormat="false" ht="15" hidden="false" customHeight="false" outlineLevel="0" collapsed="false">
      <c r="A322" s="17" t="s">
        <v>1723</v>
      </c>
      <c r="B322" s="17" t="n">
        <v>1</v>
      </c>
      <c r="C322" s="21" t="n">
        <v>45688</v>
      </c>
      <c r="D322" s="17" t="s">
        <v>376</v>
      </c>
      <c r="E322" s="17" t="s">
        <v>85</v>
      </c>
      <c r="F322" s="17" t="s">
        <v>1497</v>
      </c>
      <c r="G322" s="17" t="s">
        <v>62</v>
      </c>
      <c r="H322" s="17" t="s">
        <v>1527</v>
      </c>
      <c r="I322" s="17" t="s">
        <v>1524</v>
      </c>
      <c r="J322" s="17" t="n">
        <v>1</v>
      </c>
      <c r="K322" s="15" t="n">
        <v>165.9</v>
      </c>
      <c r="L322" s="22" t="n">
        <v>0.15</v>
      </c>
      <c r="M322" s="15" t="n">
        <v>17.06</v>
      </c>
      <c r="N322" s="15" t="n">
        <f aca="false">J322*K322</f>
        <v>165.9</v>
      </c>
      <c r="O322" s="15" t="n">
        <f aca="false">N322*L322</f>
        <v>24.885</v>
      </c>
      <c r="P322" s="15" t="n">
        <f aca="false">N322-O322</f>
        <v>141.015</v>
      </c>
      <c r="Q322" s="15" t="n">
        <f aca="false">J322*INDEX(dProdutos!$F$2:$F$47,MATCH(E322,dProdutos!$A$2:$A$47,0))</f>
        <v>91.55</v>
      </c>
      <c r="R322" s="15" t="n">
        <f aca="false">IF(I322="Cancelado",0,P322-Q322)</f>
        <v>49.465</v>
      </c>
      <c r="S322" s="17" t="str">
        <f aca="false">INDEX(dProdutos!$D$2:$D$47,MATCH(E322,dProdutos!$A$2:$A$47,0))</f>
        <v>Moda Feminina</v>
      </c>
    </row>
    <row r="323" customFormat="false" ht="15" hidden="false" customHeight="false" outlineLevel="0" collapsed="false">
      <c r="A323" s="17" t="s">
        <v>1723</v>
      </c>
      <c r="B323" s="17" t="n">
        <v>2</v>
      </c>
      <c r="C323" s="21" t="n">
        <v>45688</v>
      </c>
      <c r="D323" s="17" t="s">
        <v>376</v>
      </c>
      <c r="E323" s="17" t="s">
        <v>174</v>
      </c>
      <c r="F323" s="17" t="s">
        <v>1497</v>
      </c>
      <c r="G323" s="17" t="s">
        <v>62</v>
      </c>
      <c r="H323" s="17" t="s">
        <v>1527</v>
      </c>
      <c r="I323" s="17" t="s">
        <v>1524</v>
      </c>
      <c r="J323" s="17" t="n">
        <v>2</v>
      </c>
      <c r="K323" s="15" t="n">
        <v>250.9</v>
      </c>
      <c r="L323" s="22" t="n">
        <v>0</v>
      </c>
      <c r="M323" s="15" t="n">
        <v>0</v>
      </c>
      <c r="N323" s="15" t="n">
        <f aca="false">J323*K323</f>
        <v>501.8</v>
      </c>
      <c r="O323" s="15" t="n">
        <f aca="false">N323*L323</f>
        <v>0</v>
      </c>
      <c r="P323" s="15" t="n">
        <f aca="false">N323-O323</f>
        <v>501.8</v>
      </c>
      <c r="Q323" s="15" t="n">
        <f aca="false">J323*INDEX(dProdutos!$F$2:$F$47,MATCH(E323,dProdutos!$A$2:$A$47,0))</f>
        <v>302.56</v>
      </c>
      <c r="R323" s="15" t="n">
        <f aca="false">IF(I323="Cancelado",0,P323-Q323)</f>
        <v>199.24</v>
      </c>
      <c r="S323" s="17" t="str">
        <f aca="false">INDEX(dProdutos!$D$2:$D$47,MATCH(E323,dProdutos!$A$2:$A$47,0))</f>
        <v>Casa</v>
      </c>
    </row>
    <row r="324" customFormat="false" ht="15" hidden="false" customHeight="false" outlineLevel="0" collapsed="false">
      <c r="A324" s="17" t="s">
        <v>1723</v>
      </c>
      <c r="B324" s="17" t="n">
        <v>3</v>
      </c>
      <c r="C324" s="21" t="n">
        <v>45688</v>
      </c>
      <c r="D324" s="17" t="s">
        <v>376</v>
      </c>
      <c r="E324" s="17" t="s">
        <v>98</v>
      </c>
      <c r="F324" s="17" t="s">
        <v>1497</v>
      </c>
      <c r="G324" s="17" t="s">
        <v>62</v>
      </c>
      <c r="H324" s="17" t="s">
        <v>1527</v>
      </c>
      <c r="I324" s="17" t="s">
        <v>1524</v>
      </c>
      <c r="J324" s="17" t="n">
        <v>1</v>
      </c>
      <c r="K324" s="15" t="n">
        <v>108.9</v>
      </c>
      <c r="L324" s="22" t="n">
        <v>0.1</v>
      </c>
      <c r="M324" s="15" t="n">
        <v>0</v>
      </c>
      <c r="N324" s="15" t="n">
        <f aca="false">J324*K324</f>
        <v>108.9</v>
      </c>
      <c r="O324" s="15" t="n">
        <f aca="false">N324*L324</f>
        <v>10.89</v>
      </c>
      <c r="P324" s="15" t="n">
        <f aca="false">N324-O324</f>
        <v>98.01</v>
      </c>
      <c r="Q324" s="15" t="n">
        <f aca="false">J324*INDEX(dProdutos!$F$2:$F$47,MATCH(E324,dProdutos!$A$2:$A$47,0))</f>
        <v>42.52</v>
      </c>
      <c r="R324" s="15" t="n">
        <f aca="false">IF(I324="Cancelado",0,P324-Q324)</f>
        <v>55.49</v>
      </c>
      <c r="S324" s="17" t="str">
        <f aca="false">INDEX(dProdutos!$D$2:$D$47,MATCH(E324,dProdutos!$A$2:$A$47,0))</f>
        <v>Moda Feminina</v>
      </c>
    </row>
    <row r="325" customFormat="false" ht="15" hidden="false" customHeight="false" outlineLevel="0" collapsed="false">
      <c r="A325" s="17" t="s">
        <v>1723</v>
      </c>
      <c r="B325" s="17" t="n">
        <v>4</v>
      </c>
      <c r="C325" s="21" t="n">
        <v>45688</v>
      </c>
      <c r="D325" s="17" t="s">
        <v>376</v>
      </c>
      <c r="E325" s="17" t="s">
        <v>141</v>
      </c>
      <c r="F325" s="17" t="s">
        <v>1497</v>
      </c>
      <c r="G325" s="17" t="s">
        <v>62</v>
      </c>
      <c r="H325" s="17" t="s">
        <v>1527</v>
      </c>
      <c r="I325" s="17" t="s">
        <v>1524</v>
      </c>
      <c r="J325" s="17" t="n">
        <v>1</v>
      </c>
      <c r="K325" s="15" t="n">
        <v>131.9</v>
      </c>
      <c r="L325" s="22" t="n">
        <v>0.05</v>
      </c>
      <c r="M325" s="15" t="n">
        <v>0</v>
      </c>
      <c r="N325" s="15" t="n">
        <f aca="false">J325*K325</f>
        <v>131.9</v>
      </c>
      <c r="O325" s="15" t="n">
        <f aca="false">N325*L325</f>
        <v>6.595</v>
      </c>
      <c r="P325" s="15" t="n">
        <f aca="false">N325-O325</f>
        <v>125.305</v>
      </c>
      <c r="Q325" s="15" t="n">
        <f aca="false">J325*INDEX(dProdutos!$F$2:$F$47,MATCH(E325,dProdutos!$A$2:$A$47,0))</f>
        <v>81.66</v>
      </c>
      <c r="R325" s="15" t="n">
        <f aca="false">IF(I325="Cancelado",0,P325-Q325)</f>
        <v>43.645</v>
      </c>
      <c r="S325" s="17" t="str">
        <f aca="false">INDEX(dProdutos!$D$2:$D$47,MATCH(E325,dProdutos!$A$2:$A$47,0))</f>
        <v>Acessórios</v>
      </c>
    </row>
    <row r="326" customFormat="false" ht="15" hidden="false" customHeight="false" outlineLevel="0" collapsed="false">
      <c r="A326" s="17" t="s">
        <v>1724</v>
      </c>
      <c r="B326" s="17" t="n">
        <v>1</v>
      </c>
      <c r="C326" s="21" t="n">
        <v>45688</v>
      </c>
      <c r="D326" s="17" t="s">
        <v>1135</v>
      </c>
      <c r="E326" s="17" t="s">
        <v>174</v>
      </c>
      <c r="F326" s="17" t="s">
        <v>1490</v>
      </c>
      <c r="G326" s="17" t="s">
        <v>59</v>
      </c>
      <c r="H326" s="17" t="s">
        <v>1537</v>
      </c>
      <c r="I326" s="17" t="s">
        <v>1524</v>
      </c>
      <c r="J326" s="17" t="n">
        <v>1</v>
      </c>
      <c r="K326" s="15" t="n">
        <v>250.9</v>
      </c>
      <c r="L326" s="22" t="n">
        <v>0.1</v>
      </c>
      <c r="M326" s="15" t="n">
        <v>0</v>
      </c>
      <c r="N326" s="15" t="n">
        <f aca="false">J326*K326</f>
        <v>250.9</v>
      </c>
      <c r="O326" s="15" t="n">
        <f aca="false">N326*L326</f>
        <v>25.09</v>
      </c>
      <c r="P326" s="15" t="n">
        <f aca="false">N326-O326</f>
        <v>225.81</v>
      </c>
      <c r="Q326" s="15" t="n">
        <f aca="false">J326*INDEX(dProdutos!$F$2:$F$47,MATCH(E326,dProdutos!$A$2:$A$47,0))</f>
        <v>151.28</v>
      </c>
      <c r="R326" s="15" t="n">
        <f aca="false">IF(I326="Cancelado",0,P326-Q326)</f>
        <v>74.53</v>
      </c>
      <c r="S326" s="17" t="str">
        <f aca="false">INDEX(dProdutos!$D$2:$D$47,MATCH(E326,dProdutos!$A$2:$A$47,0))</f>
        <v>Casa</v>
      </c>
    </row>
    <row r="327" customFormat="false" ht="15" hidden="false" customHeight="false" outlineLevel="0" collapsed="false">
      <c r="A327" s="17" t="s">
        <v>1724</v>
      </c>
      <c r="B327" s="17" t="n">
        <v>2</v>
      </c>
      <c r="C327" s="21" t="n">
        <v>45688</v>
      </c>
      <c r="D327" s="17" t="s">
        <v>1135</v>
      </c>
      <c r="E327" s="17" t="s">
        <v>123</v>
      </c>
      <c r="F327" s="17" t="s">
        <v>1490</v>
      </c>
      <c r="G327" s="17" t="s">
        <v>59</v>
      </c>
      <c r="H327" s="17" t="s">
        <v>1537</v>
      </c>
      <c r="I327" s="17" t="s">
        <v>1524</v>
      </c>
      <c r="J327" s="17" t="n">
        <v>1</v>
      </c>
      <c r="K327" s="15" t="n">
        <v>277.9</v>
      </c>
      <c r="L327" s="22" t="n">
        <v>0</v>
      </c>
      <c r="M327" s="15" t="n">
        <v>0</v>
      </c>
      <c r="N327" s="15" t="n">
        <f aca="false">J327*K327</f>
        <v>277.9</v>
      </c>
      <c r="O327" s="15" t="n">
        <f aca="false">N327*L327</f>
        <v>0</v>
      </c>
      <c r="P327" s="15" t="n">
        <f aca="false">N327-O327</f>
        <v>277.9</v>
      </c>
      <c r="Q327" s="15" t="n">
        <f aca="false">J327*INDEX(dProdutos!$F$2:$F$47,MATCH(E327,dProdutos!$A$2:$A$47,0))</f>
        <v>132.36</v>
      </c>
      <c r="R327" s="15" t="n">
        <f aca="false">IF(I327="Cancelado",0,P327-Q327)</f>
        <v>145.54</v>
      </c>
      <c r="S327" s="17" t="str">
        <f aca="false">INDEX(dProdutos!$D$2:$D$47,MATCH(E327,dProdutos!$A$2:$A$47,0))</f>
        <v>Calçados</v>
      </c>
    </row>
    <row r="328" customFormat="false" ht="15" hidden="false" customHeight="false" outlineLevel="0" collapsed="false">
      <c r="A328" s="17" t="s">
        <v>1724</v>
      </c>
      <c r="B328" s="17" t="n">
        <v>3</v>
      </c>
      <c r="C328" s="21" t="n">
        <v>45688</v>
      </c>
      <c r="D328" s="17" t="s">
        <v>1135</v>
      </c>
      <c r="E328" s="17" t="s">
        <v>129</v>
      </c>
      <c r="F328" s="17" t="s">
        <v>1490</v>
      </c>
      <c r="G328" s="17" t="s">
        <v>59</v>
      </c>
      <c r="H328" s="17" t="s">
        <v>1537</v>
      </c>
      <c r="I328" s="17" t="s">
        <v>1524</v>
      </c>
      <c r="J328" s="17" t="n">
        <v>1</v>
      </c>
      <c r="K328" s="15" t="n">
        <v>105.9</v>
      </c>
      <c r="L328" s="22" t="n">
        <v>0.1</v>
      </c>
      <c r="M328" s="15" t="n">
        <v>0</v>
      </c>
      <c r="N328" s="15" t="n">
        <f aca="false">J328*K328</f>
        <v>105.9</v>
      </c>
      <c r="O328" s="15" t="n">
        <f aca="false">N328*L328</f>
        <v>10.59</v>
      </c>
      <c r="P328" s="15" t="n">
        <f aca="false">N328-O328</f>
        <v>95.31</v>
      </c>
      <c r="Q328" s="15" t="n">
        <f aca="false">J328*INDEX(dProdutos!$F$2:$F$47,MATCH(E328,dProdutos!$A$2:$A$47,0))</f>
        <v>43.79</v>
      </c>
      <c r="R328" s="15" t="n">
        <f aca="false">IF(I328="Cancelado",0,P328-Q328)</f>
        <v>51.52</v>
      </c>
      <c r="S328" s="17" t="str">
        <f aca="false">INDEX(dProdutos!$D$2:$D$47,MATCH(E328,dProdutos!$A$2:$A$47,0))</f>
        <v>Calçados</v>
      </c>
    </row>
    <row r="329" customFormat="false" ht="15" hidden="false" customHeight="false" outlineLevel="0" collapsed="false">
      <c r="A329" s="17" t="s">
        <v>1724</v>
      </c>
      <c r="B329" s="17" t="n">
        <v>4</v>
      </c>
      <c r="C329" s="21" t="n">
        <v>45688</v>
      </c>
      <c r="D329" s="17" t="s">
        <v>1135</v>
      </c>
      <c r="E329" s="17" t="s">
        <v>153</v>
      </c>
      <c r="F329" s="17" t="s">
        <v>1490</v>
      </c>
      <c r="G329" s="17" t="s">
        <v>59</v>
      </c>
      <c r="H329" s="17" t="s">
        <v>1537</v>
      </c>
      <c r="I329" s="17" t="s">
        <v>1524</v>
      </c>
      <c r="J329" s="17" t="n">
        <v>2</v>
      </c>
      <c r="K329" s="15" t="n">
        <v>165.9</v>
      </c>
      <c r="L329" s="22" t="n">
        <v>0</v>
      </c>
      <c r="M329" s="15" t="n">
        <v>0</v>
      </c>
      <c r="N329" s="15" t="n">
        <f aca="false">J329*K329</f>
        <v>331.8</v>
      </c>
      <c r="O329" s="15" t="n">
        <f aca="false">N329*L329</f>
        <v>0</v>
      </c>
      <c r="P329" s="15" t="n">
        <f aca="false">N329-O329</f>
        <v>331.8</v>
      </c>
      <c r="Q329" s="15" t="n">
        <f aca="false">J329*INDEX(dProdutos!$F$2:$F$47,MATCH(E329,dProdutos!$A$2:$A$47,0))</f>
        <v>134.56</v>
      </c>
      <c r="R329" s="15" t="n">
        <f aca="false">IF(I329="Cancelado",0,P329-Q329)</f>
        <v>197.24</v>
      </c>
      <c r="S329" s="17" t="str">
        <f aca="false">INDEX(dProdutos!$D$2:$D$47,MATCH(E329,dProdutos!$A$2:$A$47,0))</f>
        <v>Acessórios</v>
      </c>
    </row>
    <row r="330" customFormat="false" ht="15" hidden="false" customHeight="false" outlineLevel="0" collapsed="false">
      <c r="A330" s="17" t="s">
        <v>1725</v>
      </c>
      <c r="B330" s="17" t="n">
        <v>1</v>
      </c>
      <c r="C330" s="21" t="n">
        <v>45688</v>
      </c>
      <c r="D330" s="17" t="s">
        <v>1401</v>
      </c>
      <c r="E330" s="17" t="s">
        <v>92</v>
      </c>
      <c r="F330" s="17" t="s">
        <v>1490</v>
      </c>
      <c r="G330" s="17" t="s">
        <v>61</v>
      </c>
      <c r="H330" s="17" t="s">
        <v>1537</v>
      </c>
      <c r="I330" s="17" t="s">
        <v>1531</v>
      </c>
      <c r="J330" s="17" t="n">
        <v>1</v>
      </c>
      <c r="K330" s="15" t="n">
        <v>191.9</v>
      </c>
      <c r="L330" s="22" t="n">
        <v>0</v>
      </c>
      <c r="M330" s="15" t="n">
        <v>16.43</v>
      </c>
      <c r="N330" s="15" t="n">
        <f aca="false">J330*K330</f>
        <v>191.9</v>
      </c>
      <c r="O330" s="15" t="n">
        <f aca="false">N330*L330</f>
        <v>0</v>
      </c>
      <c r="P330" s="15" t="n">
        <f aca="false">N330-O330</f>
        <v>191.9</v>
      </c>
      <c r="Q330" s="15" t="n">
        <f aca="false">J330*INDEX(dProdutos!$F$2:$F$47,MATCH(E330,dProdutos!$A$2:$A$47,0))</f>
        <v>88.59</v>
      </c>
      <c r="R330" s="15" t="n">
        <f aca="false">IF(I330="Cancelado",0,P330-Q330)</f>
        <v>0</v>
      </c>
      <c r="S330" s="17" t="str">
        <f aca="false">INDEX(dProdutos!$D$2:$D$47,MATCH(E330,dProdutos!$A$2:$A$47,0))</f>
        <v>Moda Feminina</v>
      </c>
    </row>
    <row r="331" customFormat="false" ht="15" hidden="false" customHeight="false" outlineLevel="0" collapsed="false">
      <c r="A331" s="17" t="s">
        <v>1726</v>
      </c>
      <c r="B331" s="17" t="n">
        <v>1</v>
      </c>
      <c r="C331" s="21" t="n">
        <v>45688</v>
      </c>
      <c r="D331" s="17" t="s">
        <v>435</v>
      </c>
      <c r="E331" s="17" t="s">
        <v>150</v>
      </c>
      <c r="F331" s="17" t="s">
        <v>1499</v>
      </c>
      <c r="G331" s="17" t="s">
        <v>64</v>
      </c>
      <c r="H331" s="17" t="s">
        <v>1540</v>
      </c>
      <c r="I331" s="17" t="s">
        <v>1524</v>
      </c>
      <c r="J331" s="17" t="n">
        <v>1</v>
      </c>
      <c r="K331" s="15" t="n">
        <v>71.9</v>
      </c>
      <c r="L331" s="22" t="n">
        <v>0</v>
      </c>
      <c r="M331" s="15" t="n">
        <v>27.25</v>
      </c>
      <c r="N331" s="15" t="n">
        <f aca="false">J331*K331</f>
        <v>71.9</v>
      </c>
      <c r="O331" s="15" t="n">
        <f aca="false">N331*L331</f>
        <v>0</v>
      </c>
      <c r="P331" s="15" t="n">
        <f aca="false">N331-O331</f>
        <v>71.9</v>
      </c>
      <c r="Q331" s="15" t="n">
        <f aca="false">J331*INDEX(dProdutos!$F$2:$F$47,MATCH(E331,dProdutos!$A$2:$A$47,0))</f>
        <v>27.38</v>
      </c>
      <c r="R331" s="15" t="n">
        <f aca="false">IF(I331="Cancelado",0,P331-Q331)</f>
        <v>44.52</v>
      </c>
      <c r="S331" s="17" t="str">
        <f aca="false">INDEX(dProdutos!$D$2:$D$47,MATCH(E331,dProdutos!$A$2:$A$47,0))</f>
        <v>Acessórios</v>
      </c>
    </row>
    <row r="332" customFormat="false" ht="15" hidden="false" customHeight="false" outlineLevel="0" collapsed="false">
      <c r="A332" s="17" t="s">
        <v>1726</v>
      </c>
      <c r="B332" s="17" t="n">
        <v>2</v>
      </c>
      <c r="C332" s="21" t="n">
        <v>45688</v>
      </c>
      <c r="D332" s="17" t="s">
        <v>435</v>
      </c>
      <c r="E332" s="17" t="s">
        <v>174</v>
      </c>
      <c r="F332" s="17" t="s">
        <v>1499</v>
      </c>
      <c r="G332" s="17" t="s">
        <v>64</v>
      </c>
      <c r="H332" s="17" t="s">
        <v>1540</v>
      </c>
      <c r="I332" s="17" t="s">
        <v>1524</v>
      </c>
      <c r="J332" s="17" t="n">
        <v>1</v>
      </c>
      <c r="K332" s="15" t="n">
        <v>250.9</v>
      </c>
      <c r="L332" s="22" t="n">
        <v>0</v>
      </c>
      <c r="M332" s="15" t="n">
        <v>0</v>
      </c>
      <c r="N332" s="15" t="n">
        <f aca="false">J332*K332</f>
        <v>250.9</v>
      </c>
      <c r="O332" s="15" t="n">
        <f aca="false">N332*L332</f>
        <v>0</v>
      </c>
      <c r="P332" s="15" t="n">
        <f aca="false">N332-O332</f>
        <v>250.9</v>
      </c>
      <c r="Q332" s="15" t="n">
        <f aca="false">J332*INDEX(dProdutos!$F$2:$F$47,MATCH(E332,dProdutos!$A$2:$A$47,0))</f>
        <v>151.28</v>
      </c>
      <c r="R332" s="15" t="n">
        <f aca="false">IF(I332="Cancelado",0,P332-Q332)</f>
        <v>99.62</v>
      </c>
      <c r="S332" s="17" t="str">
        <f aca="false">INDEX(dProdutos!$D$2:$D$47,MATCH(E332,dProdutos!$A$2:$A$47,0))</f>
        <v>Casa</v>
      </c>
    </row>
    <row r="333" customFormat="false" ht="15" hidden="false" customHeight="false" outlineLevel="0" collapsed="false">
      <c r="A333" s="17" t="s">
        <v>1726</v>
      </c>
      <c r="B333" s="17" t="n">
        <v>3</v>
      </c>
      <c r="C333" s="21" t="n">
        <v>45688</v>
      </c>
      <c r="D333" s="17" t="s">
        <v>435</v>
      </c>
      <c r="E333" s="17" t="s">
        <v>174</v>
      </c>
      <c r="F333" s="17" t="s">
        <v>1499</v>
      </c>
      <c r="G333" s="17" t="s">
        <v>64</v>
      </c>
      <c r="H333" s="17" t="s">
        <v>1540</v>
      </c>
      <c r="I333" s="17" t="s">
        <v>1524</v>
      </c>
      <c r="J333" s="17" t="n">
        <v>1</v>
      </c>
      <c r="K333" s="15" t="n">
        <v>250.9</v>
      </c>
      <c r="L333" s="22" t="n">
        <v>0</v>
      </c>
      <c r="M333" s="15" t="n">
        <v>0</v>
      </c>
      <c r="N333" s="15" t="n">
        <f aca="false">J333*K333</f>
        <v>250.9</v>
      </c>
      <c r="O333" s="15" t="n">
        <f aca="false">N333*L333</f>
        <v>0</v>
      </c>
      <c r="P333" s="15" t="n">
        <f aca="false">N333-O333</f>
        <v>250.9</v>
      </c>
      <c r="Q333" s="15" t="n">
        <f aca="false">J333*INDEX(dProdutos!$F$2:$F$47,MATCH(E333,dProdutos!$A$2:$A$47,0))</f>
        <v>151.28</v>
      </c>
      <c r="R333" s="15" t="n">
        <f aca="false">IF(I333="Cancelado",0,P333-Q333)</f>
        <v>99.62</v>
      </c>
      <c r="S333" s="17" t="str">
        <f aca="false">INDEX(dProdutos!$D$2:$D$47,MATCH(E333,dProdutos!$A$2:$A$47,0))</f>
        <v>Casa</v>
      </c>
    </row>
    <row r="334" customFormat="false" ht="15" hidden="false" customHeight="false" outlineLevel="0" collapsed="false">
      <c r="A334" s="17" t="s">
        <v>1726</v>
      </c>
      <c r="B334" s="17" t="n">
        <v>4</v>
      </c>
      <c r="C334" s="21" t="n">
        <v>45688</v>
      </c>
      <c r="D334" s="17" t="s">
        <v>435</v>
      </c>
      <c r="E334" s="17" t="s">
        <v>204</v>
      </c>
      <c r="F334" s="17" t="s">
        <v>1499</v>
      </c>
      <c r="G334" s="17" t="s">
        <v>64</v>
      </c>
      <c r="H334" s="17" t="s">
        <v>1540</v>
      </c>
      <c r="I334" s="17" t="s">
        <v>1524</v>
      </c>
      <c r="J334" s="17" t="n">
        <v>1</v>
      </c>
      <c r="K334" s="15" t="n">
        <v>64.9</v>
      </c>
      <c r="L334" s="22" t="n">
        <v>0.2</v>
      </c>
      <c r="M334" s="15" t="n">
        <v>0</v>
      </c>
      <c r="N334" s="15" t="n">
        <f aca="false">J334*K334</f>
        <v>64.9</v>
      </c>
      <c r="O334" s="15" t="n">
        <f aca="false">N334*L334</f>
        <v>12.98</v>
      </c>
      <c r="P334" s="15" t="n">
        <f aca="false">N334-O334</f>
        <v>51.92</v>
      </c>
      <c r="Q334" s="15" t="n">
        <f aca="false">J334*INDEX(dProdutos!$F$2:$F$47,MATCH(E334,dProdutos!$A$2:$A$47,0))</f>
        <v>27.52</v>
      </c>
      <c r="R334" s="15" t="n">
        <f aca="false">IF(I334="Cancelado",0,P334-Q334)</f>
        <v>24.4</v>
      </c>
      <c r="S334" s="17" t="str">
        <f aca="false">INDEX(dProdutos!$D$2:$D$47,MATCH(E334,dProdutos!$A$2:$A$47,0))</f>
        <v>Beleza</v>
      </c>
    </row>
    <row r="335" customFormat="false" ht="15" hidden="false" customHeight="false" outlineLevel="0" collapsed="false">
      <c r="A335" s="17" t="s">
        <v>1727</v>
      </c>
      <c r="B335" s="17" t="n">
        <v>1</v>
      </c>
      <c r="C335" s="21" t="n">
        <v>45688</v>
      </c>
      <c r="D335" s="17" t="s">
        <v>1221</v>
      </c>
      <c r="E335" s="17" t="s">
        <v>111</v>
      </c>
      <c r="F335" s="17" t="s">
        <v>1499</v>
      </c>
      <c r="G335" s="17" t="s">
        <v>62</v>
      </c>
      <c r="H335" s="17" t="s">
        <v>1537</v>
      </c>
      <c r="I335" s="17" t="s">
        <v>1524</v>
      </c>
      <c r="J335" s="17" t="n">
        <v>1</v>
      </c>
      <c r="K335" s="15" t="n">
        <v>188.9</v>
      </c>
      <c r="L335" s="22" t="n">
        <v>0.1</v>
      </c>
      <c r="M335" s="15" t="n">
        <v>27.42</v>
      </c>
      <c r="N335" s="15" t="n">
        <f aca="false">J335*K335</f>
        <v>188.9</v>
      </c>
      <c r="O335" s="15" t="n">
        <f aca="false">N335*L335</f>
        <v>18.89</v>
      </c>
      <c r="P335" s="15" t="n">
        <f aca="false">N335-O335</f>
        <v>170.01</v>
      </c>
      <c r="Q335" s="15" t="n">
        <f aca="false">J335*INDEX(dProdutos!$F$2:$F$47,MATCH(E335,dProdutos!$A$2:$A$47,0))</f>
        <v>88.32</v>
      </c>
      <c r="R335" s="15" t="n">
        <f aca="false">IF(I335="Cancelado",0,P335-Q335)</f>
        <v>81.69</v>
      </c>
      <c r="S335" s="17" t="str">
        <f aca="false">INDEX(dProdutos!$D$2:$D$47,MATCH(E335,dProdutos!$A$2:$A$47,0))</f>
        <v>Moda Masculina</v>
      </c>
    </row>
    <row r="336" customFormat="false" ht="15" hidden="false" customHeight="false" outlineLevel="0" collapsed="false">
      <c r="A336" s="17" t="s">
        <v>1728</v>
      </c>
      <c r="B336" s="17" t="n">
        <v>1</v>
      </c>
      <c r="C336" s="21" t="n">
        <v>45688</v>
      </c>
      <c r="D336" s="17" t="s">
        <v>759</v>
      </c>
      <c r="E336" s="17" t="s">
        <v>165</v>
      </c>
      <c r="F336" s="17" t="s">
        <v>1487</v>
      </c>
      <c r="G336" s="17" t="s">
        <v>64</v>
      </c>
      <c r="H336" s="17" t="s">
        <v>1523</v>
      </c>
      <c r="I336" s="17" t="s">
        <v>1524</v>
      </c>
      <c r="J336" s="17" t="n">
        <v>1</v>
      </c>
      <c r="K336" s="15" t="n">
        <v>231.9</v>
      </c>
      <c r="L336" s="22" t="n">
        <v>0.1</v>
      </c>
      <c r="M336" s="15" t="n">
        <v>16.63</v>
      </c>
      <c r="N336" s="15" t="n">
        <f aca="false">J336*K336</f>
        <v>231.9</v>
      </c>
      <c r="O336" s="15" t="n">
        <f aca="false">N336*L336</f>
        <v>23.19</v>
      </c>
      <c r="P336" s="15" t="n">
        <f aca="false">N336-O336</f>
        <v>208.71</v>
      </c>
      <c r="Q336" s="15" t="n">
        <f aca="false">J336*INDEX(dProdutos!$F$2:$F$47,MATCH(E336,dProdutos!$A$2:$A$47,0))</f>
        <v>140.83</v>
      </c>
      <c r="R336" s="15" t="n">
        <f aca="false">IF(I336="Cancelado",0,P336-Q336)</f>
        <v>67.88</v>
      </c>
      <c r="S336" s="17" t="str">
        <f aca="false">INDEX(dProdutos!$D$2:$D$47,MATCH(E336,dProdutos!$A$2:$A$47,0))</f>
        <v>Casa</v>
      </c>
    </row>
    <row r="337" customFormat="false" ht="15" hidden="false" customHeight="false" outlineLevel="0" collapsed="false">
      <c r="A337" s="17" t="s">
        <v>1728</v>
      </c>
      <c r="B337" s="17" t="n">
        <v>2</v>
      </c>
      <c r="C337" s="21" t="n">
        <v>45688</v>
      </c>
      <c r="D337" s="17" t="s">
        <v>759</v>
      </c>
      <c r="E337" s="17" t="s">
        <v>192</v>
      </c>
      <c r="F337" s="17" t="s">
        <v>1487</v>
      </c>
      <c r="G337" s="17" t="s">
        <v>64</v>
      </c>
      <c r="H337" s="17" t="s">
        <v>1523</v>
      </c>
      <c r="I337" s="17" t="s">
        <v>1524</v>
      </c>
      <c r="J337" s="17" t="n">
        <v>2</v>
      </c>
      <c r="K337" s="15" t="n">
        <v>245.9</v>
      </c>
      <c r="L337" s="22" t="n">
        <v>0</v>
      </c>
      <c r="M337" s="15" t="n">
        <v>0</v>
      </c>
      <c r="N337" s="15" t="n">
        <f aca="false">J337*K337</f>
        <v>491.8</v>
      </c>
      <c r="O337" s="15" t="n">
        <f aca="false">N337*L337</f>
        <v>0</v>
      </c>
      <c r="P337" s="15" t="n">
        <f aca="false">N337-O337</f>
        <v>491.8</v>
      </c>
      <c r="Q337" s="15" t="n">
        <f aca="false">J337*INDEX(dProdutos!$F$2:$F$47,MATCH(E337,dProdutos!$A$2:$A$47,0))</f>
        <v>215.56</v>
      </c>
      <c r="R337" s="15" t="n">
        <f aca="false">IF(I337="Cancelado",0,P337-Q337)</f>
        <v>276.24</v>
      </c>
      <c r="S337" s="17" t="str">
        <f aca="false">INDEX(dProdutos!$D$2:$D$47,MATCH(E337,dProdutos!$A$2:$A$47,0))</f>
        <v>Eletrônicos</v>
      </c>
    </row>
    <row r="338" customFormat="false" ht="15" hidden="false" customHeight="false" outlineLevel="0" collapsed="false">
      <c r="A338" s="17" t="s">
        <v>1728</v>
      </c>
      <c r="B338" s="17" t="n">
        <v>3</v>
      </c>
      <c r="C338" s="21" t="n">
        <v>45688</v>
      </c>
      <c r="D338" s="17" t="s">
        <v>759</v>
      </c>
      <c r="E338" s="17" t="s">
        <v>141</v>
      </c>
      <c r="F338" s="17" t="s">
        <v>1487</v>
      </c>
      <c r="G338" s="17" t="s">
        <v>64</v>
      </c>
      <c r="H338" s="17" t="s">
        <v>1523</v>
      </c>
      <c r="I338" s="17" t="s">
        <v>1524</v>
      </c>
      <c r="J338" s="17" t="n">
        <v>1</v>
      </c>
      <c r="K338" s="15" t="n">
        <v>131.9</v>
      </c>
      <c r="L338" s="22" t="n">
        <v>0</v>
      </c>
      <c r="M338" s="15" t="n">
        <v>0</v>
      </c>
      <c r="N338" s="15" t="n">
        <f aca="false">J338*K338</f>
        <v>131.9</v>
      </c>
      <c r="O338" s="15" t="n">
        <f aca="false">N338*L338</f>
        <v>0</v>
      </c>
      <c r="P338" s="15" t="n">
        <f aca="false">N338-O338</f>
        <v>131.9</v>
      </c>
      <c r="Q338" s="15" t="n">
        <f aca="false">J338*INDEX(dProdutos!$F$2:$F$47,MATCH(E338,dProdutos!$A$2:$A$47,0))</f>
        <v>81.66</v>
      </c>
      <c r="R338" s="15" t="n">
        <f aca="false">IF(I338="Cancelado",0,P338-Q338)</f>
        <v>50.24</v>
      </c>
      <c r="S338" s="17" t="str">
        <f aca="false">INDEX(dProdutos!$D$2:$D$47,MATCH(E338,dProdutos!$A$2:$A$47,0))</f>
        <v>Acessórios</v>
      </c>
    </row>
    <row r="339" customFormat="false" ht="15" hidden="false" customHeight="false" outlineLevel="0" collapsed="false">
      <c r="A339" s="17" t="s">
        <v>1729</v>
      </c>
      <c r="B339" s="17" t="n">
        <v>1</v>
      </c>
      <c r="C339" s="21" t="n">
        <v>45688</v>
      </c>
      <c r="D339" s="17" t="s">
        <v>1141</v>
      </c>
      <c r="E339" s="17" t="s">
        <v>183</v>
      </c>
      <c r="F339" s="17" t="s">
        <v>1493</v>
      </c>
      <c r="G339" s="17" t="s">
        <v>62</v>
      </c>
      <c r="H339" s="17" t="s">
        <v>1537</v>
      </c>
      <c r="I339" s="17" t="s">
        <v>1524</v>
      </c>
      <c r="J339" s="17" t="n">
        <v>3</v>
      </c>
      <c r="K339" s="15" t="n">
        <v>121.9</v>
      </c>
      <c r="L339" s="22" t="n">
        <v>0.1</v>
      </c>
      <c r="M339" s="15" t="n">
        <v>22.22</v>
      </c>
      <c r="N339" s="15" t="n">
        <f aca="false">J339*K339</f>
        <v>365.7</v>
      </c>
      <c r="O339" s="15" t="n">
        <f aca="false">N339*L339</f>
        <v>36.57</v>
      </c>
      <c r="P339" s="15" t="n">
        <f aca="false">N339-O339</f>
        <v>329.13</v>
      </c>
      <c r="Q339" s="15" t="n">
        <f aca="false">J339*INDEX(dProdutos!$F$2:$F$47,MATCH(E339,dProdutos!$A$2:$A$47,0))</f>
        <v>158.28</v>
      </c>
      <c r="R339" s="15" t="n">
        <f aca="false">IF(I339="Cancelado",0,P339-Q339)</f>
        <v>170.85</v>
      </c>
      <c r="S339" s="17" t="str">
        <f aca="false">INDEX(dProdutos!$D$2:$D$47,MATCH(E339,dProdutos!$A$2:$A$47,0))</f>
        <v>Eletrônicos</v>
      </c>
    </row>
    <row r="340" customFormat="false" ht="15" hidden="false" customHeight="false" outlineLevel="0" collapsed="false">
      <c r="A340" s="17" t="s">
        <v>1730</v>
      </c>
      <c r="B340" s="17" t="n">
        <v>1</v>
      </c>
      <c r="C340" s="21" t="n">
        <v>45689</v>
      </c>
      <c r="D340" s="17" t="s">
        <v>801</v>
      </c>
      <c r="E340" s="17" t="s">
        <v>195</v>
      </c>
      <c r="F340" s="17" t="s">
        <v>1497</v>
      </c>
      <c r="G340" s="17" t="s">
        <v>61</v>
      </c>
      <c r="H340" s="17" t="s">
        <v>1527</v>
      </c>
      <c r="I340" s="17" t="s">
        <v>1524</v>
      </c>
      <c r="J340" s="17" t="n">
        <v>1</v>
      </c>
      <c r="K340" s="15" t="n">
        <v>72.9</v>
      </c>
      <c r="L340" s="22" t="n">
        <v>0.1</v>
      </c>
      <c r="M340" s="15" t="n">
        <v>22.17</v>
      </c>
      <c r="N340" s="15" t="n">
        <f aca="false">J340*K340</f>
        <v>72.9</v>
      </c>
      <c r="O340" s="15" t="n">
        <f aca="false">N340*L340</f>
        <v>7.29</v>
      </c>
      <c r="P340" s="15" t="n">
        <f aca="false">N340-O340</f>
        <v>65.61</v>
      </c>
      <c r="Q340" s="15" t="n">
        <f aca="false">J340*INDEX(dProdutos!$F$2:$F$47,MATCH(E340,dProdutos!$A$2:$A$47,0))</f>
        <v>39.23</v>
      </c>
      <c r="R340" s="15" t="n">
        <f aca="false">IF(I340="Cancelado",0,P340-Q340)</f>
        <v>26.38</v>
      </c>
      <c r="S340" s="17" t="str">
        <f aca="false">INDEX(dProdutos!$D$2:$D$47,MATCH(E340,dProdutos!$A$2:$A$47,0))</f>
        <v>Eletrônicos</v>
      </c>
    </row>
    <row r="341" customFormat="false" ht="15" hidden="false" customHeight="false" outlineLevel="0" collapsed="false">
      <c r="A341" s="17" t="s">
        <v>1730</v>
      </c>
      <c r="B341" s="17" t="n">
        <v>2</v>
      </c>
      <c r="C341" s="21" t="n">
        <v>45689</v>
      </c>
      <c r="D341" s="17" t="s">
        <v>801</v>
      </c>
      <c r="E341" s="17" t="s">
        <v>111</v>
      </c>
      <c r="F341" s="17" t="s">
        <v>1497</v>
      </c>
      <c r="G341" s="17" t="s">
        <v>61</v>
      </c>
      <c r="H341" s="17" t="s">
        <v>1527</v>
      </c>
      <c r="I341" s="17" t="s">
        <v>1524</v>
      </c>
      <c r="J341" s="17" t="n">
        <v>1</v>
      </c>
      <c r="K341" s="15" t="n">
        <v>188.9</v>
      </c>
      <c r="L341" s="22" t="n">
        <v>0</v>
      </c>
      <c r="M341" s="15" t="n">
        <v>0</v>
      </c>
      <c r="N341" s="15" t="n">
        <f aca="false">J341*K341</f>
        <v>188.9</v>
      </c>
      <c r="O341" s="15" t="n">
        <f aca="false">N341*L341</f>
        <v>0</v>
      </c>
      <c r="P341" s="15" t="n">
        <f aca="false">N341-O341</f>
        <v>188.9</v>
      </c>
      <c r="Q341" s="15" t="n">
        <f aca="false">J341*INDEX(dProdutos!$F$2:$F$47,MATCH(E341,dProdutos!$A$2:$A$47,0))</f>
        <v>88.32</v>
      </c>
      <c r="R341" s="15" t="n">
        <f aca="false">IF(I341="Cancelado",0,P341-Q341)</f>
        <v>100.58</v>
      </c>
      <c r="S341" s="17" t="str">
        <f aca="false">INDEX(dProdutos!$D$2:$D$47,MATCH(E341,dProdutos!$A$2:$A$47,0))</f>
        <v>Moda Masculina</v>
      </c>
    </row>
    <row r="342" customFormat="false" ht="15" hidden="false" customHeight="false" outlineLevel="0" collapsed="false">
      <c r="A342" s="17" t="s">
        <v>1730</v>
      </c>
      <c r="B342" s="17" t="n">
        <v>3</v>
      </c>
      <c r="C342" s="21" t="n">
        <v>45689</v>
      </c>
      <c r="D342" s="17" t="s">
        <v>801</v>
      </c>
      <c r="E342" s="17" t="s">
        <v>105</v>
      </c>
      <c r="F342" s="17" t="s">
        <v>1497</v>
      </c>
      <c r="G342" s="17" t="s">
        <v>61</v>
      </c>
      <c r="H342" s="17" t="s">
        <v>1527</v>
      </c>
      <c r="I342" s="17" t="s">
        <v>1524</v>
      </c>
      <c r="J342" s="17" t="n">
        <v>1</v>
      </c>
      <c r="K342" s="15" t="n">
        <v>175.9</v>
      </c>
      <c r="L342" s="22" t="n">
        <v>0</v>
      </c>
      <c r="M342" s="15" t="n">
        <v>0</v>
      </c>
      <c r="N342" s="15" t="n">
        <f aca="false">J342*K342</f>
        <v>175.9</v>
      </c>
      <c r="O342" s="15" t="n">
        <f aca="false">N342*L342</f>
        <v>0</v>
      </c>
      <c r="P342" s="15" t="n">
        <f aca="false">N342-O342</f>
        <v>175.9</v>
      </c>
      <c r="Q342" s="15" t="n">
        <f aca="false">J342*INDEX(dProdutos!$F$2:$F$47,MATCH(E342,dProdutos!$A$2:$A$47,0))</f>
        <v>96.59</v>
      </c>
      <c r="R342" s="15" t="n">
        <f aca="false">IF(I342="Cancelado",0,P342-Q342)</f>
        <v>79.31</v>
      </c>
      <c r="S342" s="17" t="str">
        <f aca="false">INDEX(dProdutos!$D$2:$D$47,MATCH(E342,dProdutos!$A$2:$A$47,0))</f>
        <v>Moda Masculina</v>
      </c>
    </row>
    <row r="343" customFormat="false" ht="15" hidden="false" customHeight="false" outlineLevel="0" collapsed="false">
      <c r="A343" s="17" t="s">
        <v>1730</v>
      </c>
      <c r="B343" s="17" t="n">
        <v>4</v>
      </c>
      <c r="C343" s="21" t="n">
        <v>45689</v>
      </c>
      <c r="D343" s="17" t="s">
        <v>801</v>
      </c>
      <c r="E343" s="17" t="s">
        <v>150</v>
      </c>
      <c r="F343" s="17" t="s">
        <v>1497</v>
      </c>
      <c r="G343" s="17" t="s">
        <v>61</v>
      </c>
      <c r="H343" s="17" t="s">
        <v>1527</v>
      </c>
      <c r="I343" s="17" t="s">
        <v>1524</v>
      </c>
      <c r="J343" s="17" t="n">
        <v>1</v>
      </c>
      <c r="K343" s="15" t="n">
        <v>71.9</v>
      </c>
      <c r="L343" s="22" t="n">
        <v>0</v>
      </c>
      <c r="M343" s="15" t="n">
        <v>0</v>
      </c>
      <c r="N343" s="15" t="n">
        <f aca="false">J343*K343</f>
        <v>71.9</v>
      </c>
      <c r="O343" s="15" t="n">
        <f aca="false">N343*L343</f>
        <v>0</v>
      </c>
      <c r="P343" s="15" t="n">
        <f aca="false">N343-O343</f>
        <v>71.9</v>
      </c>
      <c r="Q343" s="15" t="n">
        <f aca="false">J343*INDEX(dProdutos!$F$2:$F$47,MATCH(E343,dProdutos!$A$2:$A$47,0))</f>
        <v>27.38</v>
      </c>
      <c r="R343" s="15" t="n">
        <f aca="false">IF(I343="Cancelado",0,P343-Q343)</f>
        <v>44.52</v>
      </c>
      <c r="S343" s="17" t="str">
        <f aca="false">INDEX(dProdutos!$D$2:$D$47,MATCH(E343,dProdutos!$A$2:$A$47,0))</f>
        <v>Acessórios</v>
      </c>
    </row>
    <row r="344" customFormat="false" ht="15" hidden="false" customHeight="false" outlineLevel="0" collapsed="false">
      <c r="A344" s="17" t="s">
        <v>1731</v>
      </c>
      <c r="B344" s="17" t="n">
        <v>1</v>
      </c>
      <c r="C344" s="21" t="n">
        <v>45689</v>
      </c>
      <c r="D344" s="17" t="s">
        <v>441</v>
      </c>
      <c r="E344" s="17" t="s">
        <v>117</v>
      </c>
      <c r="F344" s="17" t="s">
        <v>1499</v>
      </c>
      <c r="G344" s="17" t="s">
        <v>61</v>
      </c>
      <c r="H344" s="17" t="s">
        <v>1523</v>
      </c>
      <c r="I344" s="17" t="s">
        <v>1524</v>
      </c>
      <c r="J344" s="17" t="n">
        <v>1</v>
      </c>
      <c r="K344" s="15" t="n">
        <v>166.9</v>
      </c>
      <c r="L344" s="22" t="n">
        <v>0</v>
      </c>
      <c r="M344" s="15" t="n">
        <v>0</v>
      </c>
      <c r="N344" s="15" t="n">
        <f aca="false">J344*K344</f>
        <v>166.9</v>
      </c>
      <c r="O344" s="15" t="n">
        <f aca="false">N344*L344</f>
        <v>0</v>
      </c>
      <c r="P344" s="15" t="n">
        <f aca="false">N344-O344</f>
        <v>166.9</v>
      </c>
      <c r="Q344" s="15" t="n">
        <f aca="false">J344*INDEX(dProdutos!$F$2:$F$47,MATCH(E344,dProdutos!$A$2:$A$47,0))</f>
        <v>73.23</v>
      </c>
      <c r="R344" s="15" t="n">
        <f aca="false">IF(I344="Cancelado",0,P344-Q344)</f>
        <v>93.67</v>
      </c>
      <c r="S344" s="17" t="str">
        <f aca="false">INDEX(dProdutos!$D$2:$D$47,MATCH(E344,dProdutos!$A$2:$A$47,0))</f>
        <v>Moda Masculina</v>
      </c>
    </row>
    <row r="345" customFormat="false" ht="15" hidden="false" customHeight="false" outlineLevel="0" collapsed="false">
      <c r="A345" s="17" t="s">
        <v>1732</v>
      </c>
      <c r="B345" s="17" t="n">
        <v>1</v>
      </c>
      <c r="C345" s="21" t="n">
        <v>45689</v>
      </c>
      <c r="D345" s="17" t="s">
        <v>1040</v>
      </c>
      <c r="E345" s="17" t="s">
        <v>132</v>
      </c>
      <c r="F345" s="17" t="s">
        <v>1490</v>
      </c>
      <c r="G345" s="17" t="s">
        <v>59</v>
      </c>
      <c r="H345" s="17" t="s">
        <v>1527</v>
      </c>
      <c r="I345" s="17" t="s">
        <v>1524</v>
      </c>
      <c r="J345" s="17" t="n">
        <v>1</v>
      </c>
      <c r="K345" s="15" t="n">
        <v>179.9</v>
      </c>
      <c r="L345" s="22" t="n">
        <v>0</v>
      </c>
      <c r="M345" s="15" t="n">
        <v>0</v>
      </c>
      <c r="N345" s="15" t="n">
        <f aca="false">J345*K345</f>
        <v>179.9</v>
      </c>
      <c r="O345" s="15" t="n">
        <f aca="false">N345*L345</f>
        <v>0</v>
      </c>
      <c r="P345" s="15" t="n">
        <f aca="false">N345-O345</f>
        <v>179.9</v>
      </c>
      <c r="Q345" s="15" t="n">
        <f aca="false">J345*INDEX(dProdutos!$F$2:$F$47,MATCH(E345,dProdutos!$A$2:$A$47,0))</f>
        <v>93.56</v>
      </c>
      <c r="R345" s="15" t="n">
        <f aca="false">IF(I345="Cancelado",0,P345-Q345)</f>
        <v>86.34</v>
      </c>
      <c r="S345" s="17" t="str">
        <f aca="false">INDEX(dProdutos!$D$2:$D$47,MATCH(E345,dProdutos!$A$2:$A$47,0))</f>
        <v>Calçados</v>
      </c>
    </row>
    <row r="346" customFormat="false" ht="15" hidden="false" customHeight="false" outlineLevel="0" collapsed="false">
      <c r="A346" s="17" t="s">
        <v>1733</v>
      </c>
      <c r="B346" s="17" t="n">
        <v>1</v>
      </c>
      <c r="C346" s="21" t="n">
        <v>45689</v>
      </c>
      <c r="D346" s="17" t="s">
        <v>841</v>
      </c>
      <c r="E346" s="17" t="s">
        <v>111</v>
      </c>
      <c r="F346" s="17" t="s">
        <v>1490</v>
      </c>
      <c r="G346" s="17" t="s">
        <v>59</v>
      </c>
      <c r="H346" s="17" t="s">
        <v>1537</v>
      </c>
      <c r="I346" s="17" t="s">
        <v>1524</v>
      </c>
      <c r="J346" s="17" t="n">
        <v>1</v>
      </c>
      <c r="K346" s="15" t="n">
        <v>188.9</v>
      </c>
      <c r="L346" s="22" t="n">
        <v>0</v>
      </c>
      <c r="M346" s="15" t="n">
        <v>0</v>
      </c>
      <c r="N346" s="15" t="n">
        <f aca="false">J346*K346</f>
        <v>188.9</v>
      </c>
      <c r="O346" s="15" t="n">
        <f aca="false">N346*L346</f>
        <v>0</v>
      </c>
      <c r="P346" s="15" t="n">
        <f aca="false">N346-O346</f>
        <v>188.9</v>
      </c>
      <c r="Q346" s="15" t="n">
        <f aca="false">J346*INDEX(dProdutos!$F$2:$F$47,MATCH(E346,dProdutos!$A$2:$A$47,0))</f>
        <v>88.32</v>
      </c>
      <c r="R346" s="15" t="n">
        <f aca="false">IF(I346="Cancelado",0,P346-Q346)</f>
        <v>100.58</v>
      </c>
      <c r="S346" s="17" t="str">
        <f aca="false">INDEX(dProdutos!$D$2:$D$47,MATCH(E346,dProdutos!$A$2:$A$47,0))</f>
        <v>Moda Masculina</v>
      </c>
    </row>
    <row r="347" customFormat="false" ht="15" hidden="false" customHeight="false" outlineLevel="0" collapsed="false">
      <c r="A347" s="17" t="s">
        <v>1734</v>
      </c>
      <c r="B347" s="17" t="n">
        <v>1</v>
      </c>
      <c r="C347" s="21" t="n">
        <v>45689</v>
      </c>
      <c r="D347" s="17" t="s">
        <v>814</v>
      </c>
      <c r="E347" s="17" t="s">
        <v>95</v>
      </c>
      <c r="F347" s="17" t="s">
        <v>1490</v>
      </c>
      <c r="G347" s="17" t="s">
        <v>62</v>
      </c>
      <c r="H347" s="17" t="s">
        <v>1523</v>
      </c>
      <c r="I347" s="17" t="s">
        <v>1524</v>
      </c>
      <c r="J347" s="17" t="n">
        <v>2</v>
      </c>
      <c r="K347" s="15" t="n">
        <v>77.9</v>
      </c>
      <c r="L347" s="22" t="n">
        <v>0.05</v>
      </c>
      <c r="M347" s="15" t="n">
        <v>0</v>
      </c>
      <c r="N347" s="15" t="n">
        <f aca="false">J347*K347</f>
        <v>155.8</v>
      </c>
      <c r="O347" s="15" t="n">
        <f aca="false">N347*L347</f>
        <v>7.79</v>
      </c>
      <c r="P347" s="15" t="n">
        <f aca="false">N347-O347</f>
        <v>148.01</v>
      </c>
      <c r="Q347" s="15" t="n">
        <f aca="false">J347*INDEX(dProdutos!$F$2:$F$47,MATCH(E347,dProdutos!$A$2:$A$47,0))</f>
        <v>73.42</v>
      </c>
      <c r="R347" s="15" t="n">
        <f aca="false">IF(I347="Cancelado",0,P347-Q347)</f>
        <v>74.59</v>
      </c>
      <c r="S347" s="17" t="str">
        <f aca="false">INDEX(dProdutos!$D$2:$D$47,MATCH(E347,dProdutos!$A$2:$A$47,0))</f>
        <v>Moda Feminina</v>
      </c>
    </row>
    <row r="348" customFormat="false" ht="15" hidden="false" customHeight="false" outlineLevel="0" collapsed="false">
      <c r="A348" s="17" t="s">
        <v>1735</v>
      </c>
      <c r="B348" s="17" t="n">
        <v>1</v>
      </c>
      <c r="C348" s="21" t="n">
        <v>45689</v>
      </c>
      <c r="D348" s="17" t="s">
        <v>1023</v>
      </c>
      <c r="E348" s="17" t="s">
        <v>85</v>
      </c>
      <c r="F348" s="17" t="s">
        <v>1499</v>
      </c>
      <c r="G348" s="17" t="s">
        <v>62</v>
      </c>
      <c r="H348" s="17" t="s">
        <v>1537</v>
      </c>
      <c r="I348" s="17" t="s">
        <v>1524</v>
      </c>
      <c r="J348" s="17" t="n">
        <v>1</v>
      </c>
      <c r="K348" s="15" t="n">
        <v>165.9</v>
      </c>
      <c r="L348" s="22" t="n">
        <v>0.05</v>
      </c>
      <c r="M348" s="15" t="n">
        <v>19.86</v>
      </c>
      <c r="N348" s="15" t="n">
        <f aca="false">J348*K348</f>
        <v>165.9</v>
      </c>
      <c r="O348" s="15" t="n">
        <f aca="false">N348*L348</f>
        <v>8.295</v>
      </c>
      <c r="P348" s="15" t="n">
        <f aca="false">N348-O348</f>
        <v>157.605</v>
      </c>
      <c r="Q348" s="15" t="n">
        <f aca="false">J348*INDEX(dProdutos!$F$2:$F$47,MATCH(E348,dProdutos!$A$2:$A$47,0))</f>
        <v>91.55</v>
      </c>
      <c r="R348" s="15" t="n">
        <f aca="false">IF(I348="Cancelado",0,P348-Q348)</f>
        <v>66.055</v>
      </c>
      <c r="S348" s="17" t="str">
        <f aca="false">INDEX(dProdutos!$D$2:$D$47,MATCH(E348,dProdutos!$A$2:$A$47,0))</f>
        <v>Moda Feminina</v>
      </c>
    </row>
    <row r="349" customFormat="false" ht="15" hidden="false" customHeight="false" outlineLevel="0" collapsed="false">
      <c r="A349" s="17" t="s">
        <v>1735</v>
      </c>
      <c r="B349" s="17" t="n">
        <v>2</v>
      </c>
      <c r="C349" s="21" t="n">
        <v>45689</v>
      </c>
      <c r="D349" s="17" t="s">
        <v>1023</v>
      </c>
      <c r="E349" s="17" t="s">
        <v>177</v>
      </c>
      <c r="F349" s="17" t="s">
        <v>1499</v>
      </c>
      <c r="G349" s="17" t="s">
        <v>62</v>
      </c>
      <c r="H349" s="17" t="s">
        <v>1537</v>
      </c>
      <c r="I349" s="17" t="s">
        <v>1524</v>
      </c>
      <c r="J349" s="17" t="n">
        <v>1</v>
      </c>
      <c r="K349" s="15" t="n">
        <v>257.9</v>
      </c>
      <c r="L349" s="22" t="n">
        <v>0</v>
      </c>
      <c r="M349" s="15" t="n">
        <v>0</v>
      </c>
      <c r="N349" s="15" t="n">
        <f aca="false">J349*K349</f>
        <v>257.9</v>
      </c>
      <c r="O349" s="15" t="n">
        <f aca="false">N349*L349</f>
        <v>0</v>
      </c>
      <c r="P349" s="15" t="n">
        <f aca="false">N349-O349</f>
        <v>257.9</v>
      </c>
      <c r="Q349" s="15" t="n">
        <f aca="false">J349*INDEX(dProdutos!$F$2:$F$47,MATCH(E349,dProdutos!$A$2:$A$47,0))</f>
        <v>138.23</v>
      </c>
      <c r="R349" s="15" t="n">
        <f aca="false">IF(I349="Cancelado",0,P349-Q349)</f>
        <v>119.67</v>
      </c>
      <c r="S349" s="17" t="str">
        <f aca="false">INDEX(dProdutos!$D$2:$D$47,MATCH(E349,dProdutos!$A$2:$A$47,0))</f>
        <v>Casa</v>
      </c>
    </row>
    <row r="350" customFormat="false" ht="15" hidden="false" customHeight="false" outlineLevel="0" collapsed="false">
      <c r="A350" s="17" t="s">
        <v>1736</v>
      </c>
      <c r="B350" s="17" t="n">
        <v>1</v>
      </c>
      <c r="C350" s="21" t="n">
        <v>45690</v>
      </c>
      <c r="D350" s="17" t="s">
        <v>1394</v>
      </c>
      <c r="E350" s="17" t="s">
        <v>156</v>
      </c>
      <c r="F350" s="17" t="s">
        <v>1490</v>
      </c>
      <c r="G350" s="17" t="s">
        <v>59</v>
      </c>
      <c r="H350" s="17" t="s">
        <v>1537</v>
      </c>
      <c r="I350" s="17" t="s">
        <v>1524</v>
      </c>
      <c r="J350" s="17" t="n">
        <v>1</v>
      </c>
      <c r="K350" s="15" t="n">
        <v>192.9</v>
      </c>
      <c r="L350" s="22" t="n">
        <v>0.1</v>
      </c>
      <c r="M350" s="15" t="n">
        <v>14.87</v>
      </c>
      <c r="N350" s="15" t="n">
        <f aca="false">J350*K350</f>
        <v>192.9</v>
      </c>
      <c r="O350" s="15" t="n">
        <f aca="false">N350*L350</f>
        <v>19.29</v>
      </c>
      <c r="P350" s="15" t="n">
        <f aca="false">N350-O350</f>
        <v>173.61</v>
      </c>
      <c r="Q350" s="15" t="n">
        <f aca="false">J350*INDEX(dProdutos!$F$2:$F$47,MATCH(E350,dProdutos!$A$2:$A$47,0))</f>
        <v>80.38</v>
      </c>
      <c r="R350" s="15" t="n">
        <f aca="false">IF(I350="Cancelado",0,P350-Q350)</f>
        <v>93.23</v>
      </c>
      <c r="S350" s="17" t="str">
        <f aca="false">INDEX(dProdutos!$D$2:$D$47,MATCH(E350,dProdutos!$A$2:$A$47,0))</f>
        <v>Acessórios</v>
      </c>
    </row>
    <row r="351" customFormat="false" ht="15" hidden="false" customHeight="false" outlineLevel="0" collapsed="false">
      <c r="A351" s="17" t="s">
        <v>1737</v>
      </c>
      <c r="B351" s="17" t="n">
        <v>1</v>
      </c>
      <c r="C351" s="21" t="n">
        <v>45690</v>
      </c>
      <c r="D351" s="17" t="s">
        <v>775</v>
      </c>
      <c r="E351" s="17" t="s">
        <v>138</v>
      </c>
      <c r="F351" s="17" t="s">
        <v>1490</v>
      </c>
      <c r="G351" s="17" t="s">
        <v>61</v>
      </c>
      <c r="H351" s="17" t="s">
        <v>1523</v>
      </c>
      <c r="I351" s="17" t="s">
        <v>1524</v>
      </c>
      <c r="J351" s="17" t="n">
        <v>2</v>
      </c>
      <c r="K351" s="15" t="n">
        <v>231.9</v>
      </c>
      <c r="L351" s="22" t="n">
        <v>0.05</v>
      </c>
      <c r="M351" s="15" t="n">
        <v>0</v>
      </c>
      <c r="N351" s="15" t="n">
        <f aca="false">J351*K351</f>
        <v>463.8</v>
      </c>
      <c r="O351" s="15" t="n">
        <f aca="false">N351*L351</f>
        <v>23.19</v>
      </c>
      <c r="P351" s="15" t="n">
        <f aca="false">N351-O351</f>
        <v>440.61</v>
      </c>
      <c r="Q351" s="15" t="n">
        <f aca="false">J351*INDEX(dProdutos!$F$2:$F$47,MATCH(E351,dProdutos!$A$2:$A$47,0))</f>
        <v>264.42</v>
      </c>
      <c r="R351" s="15" t="n">
        <f aca="false">IF(I351="Cancelado",0,P351-Q351)</f>
        <v>176.19</v>
      </c>
      <c r="S351" s="17" t="str">
        <f aca="false">INDEX(dProdutos!$D$2:$D$47,MATCH(E351,dProdutos!$A$2:$A$47,0))</f>
        <v>Calçados</v>
      </c>
    </row>
    <row r="352" customFormat="false" ht="15" hidden="false" customHeight="false" outlineLevel="0" collapsed="false">
      <c r="A352" s="17" t="s">
        <v>1737</v>
      </c>
      <c r="B352" s="17" t="n">
        <v>2</v>
      </c>
      <c r="C352" s="21" t="n">
        <v>45690</v>
      </c>
      <c r="D352" s="17" t="s">
        <v>775</v>
      </c>
      <c r="E352" s="17" t="s">
        <v>204</v>
      </c>
      <c r="F352" s="17" t="s">
        <v>1490</v>
      </c>
      <c r="G352" s="17" t="s">
        <v>61</v>
      </c>
      <c r="H352" s="17" t="s">
        <v>1523</v>
      </c>
      <c r="I352" s="17" t="s">
        <v>1524</v>
      </c>
      <c r="J352" s="17" t="n">
        <v>2</v>
      </c>
      <c r="K352" s="15" t="n">
        <v>64.9</v>
      </c>
      <c r="L352" s="22" t="n">
        <v>0</v>
      </c>
      <c r="M352" s="15" t="n">
        <v>0</v>
      </c>
      <c r="N352" s="15" t="n">
        <f aca="false">J352*K352</f>
        <v>129.8</v>
      </c>
      <c r="O352" s="15" t="n">
        <f aca="false">N352*L352</f>
        <v>0</v>
      </c>
      <c r="P352" s="15" t="n">
        <f aca="false">N352-O352</f>
        <v>129.8</v>
      </c>
      <c r="Q352" s="15" t="n">
        <f aca="false">J352*INDEX(dProdutos!$F$2:$F$47,MATCH(E352,dProdutos!$A$2:$A$47,0))</f>
        <v>55.04</v>
      </c>
      <c r="R352" s="15" t="n">
        <f aca="false">IF(I352="Cancelado",0,P352-Q352)</f>
        <v>74.76</v>
      </c>
      <c r="S352" s="17" t="str">
        <f aca="false">INDEX(dProdutos!$D$2:$D$47,MATCH(E352,dProdutos!$A$2:$A$47,0))</f>
        <v>Beleza</v>
      </c>
    </row>
    <row r="353" customFormat="false" ht="15" hidden="false" customHeight="false" outlineLevel="0" collapsed="false">
      <c r="A353" s="17" t="s">
        <v>1738</v>
      </c>
      <c r="B353" s="17" t="n">
        <v>1</v>
      </c>
      <c r="C353" s="21" t="n">
        <v>45690</v>
      </c>
      <c r="D353" s="17" t="s">
        <v>1132</v>
      </c>
      <c r="E353" s="17" t="s">
        <v>114</v>
      </c>
      <c r="F353" s="17" t="s">
        <v>1497</v>
      </c>
      <c r="G353" s="17" t="s">
        <v>63</v>
      </c>
      <c r="H353" s="17" t="s">
        <v>1537</v>
      </c>
      <c r="I353" s="17" t="s">
        <v>1524</v>
      </c>
      <c r="J353" s="17" t="n">
        <v>1</v>
      </c>
      <c r="K353" s="15" t="n">
        <v>202.9</v>
      </c>
      <c r="L353" s="22" t="n">
        <v>0.05</v>
      </c>
      <c r="M353" s="15" t="n">
        <v>0</v>
      </c>
      <c r="N353" s="15" t="n">
        <f aca="false">J353*K353</f>
        <v>202.9</v>
      </c>
      <c r="O353" s="15" t="n">
        <f aca="false">N353*L353</f>
        <v>10.145</v>
      </c>
      <c r="P353" s="15" t="n">
        <f aca="false">N353-O353</f>
        <v>192.755</v>
      </c>
      <c r="Q353" s="15" t="n">
        <f aca="false">J353*INDEX(dProdutos!$F$2:$F$47,MATCH(E353,dProdutos!$A$2:$A$47,0))</f>
        <v>110.39</v>
      </c>
      <c r="R353" s="15" t="n">
        <f aca="false">IF(I353="Cancelado",0,P353-Q353)</f>
        <v>82.365</v>
      </c>
      <c r="S353" s="17" t="str">
        <f aca="false">INDEX(dProdutos!$D$2:$D$47,MATCH(E353,dProdutos!$A$2:$A$47,0))</f>
        <v>Moda Masculina</v>
      </c>
    </row>
    <row r="354" customFormat="false" ht="15" hidden="false" customHeight="false" outlineLevel="0" collapsed="false">
      <c r="A354" s="17" t="s">
        <v>1739</v>
      </c>
      <c r="B354" s="17" t="n">
        <v>1</v>
      </c>
      <c r="C354" s="21" t="n">
        <v>45690</v>
      </c>
      <c r="D354" s="17" t="s">
        <v>656</v>
      </c>
      <c r="E354" s="17" t="s">
        <v>183</v>
      </c>
      <c r="F354" s="17" t="s">
        <v>1501</v>
      </c>
      <c r="G354" s="17" t="s">
        <v>62</v>
      </c>
      <c r="H354" s="17" t="s">
        <v>1527</v>
      </c>
      <c r="I354" s="17" t="s">
        <v>1524</v>
      </c>
      <c r="J354" s="17" t="n">
        <v>1</v>
      </c>
      <c r="K354" s="15" t="n">
        <v>121.9</v>
      </c>
      <c r="L354" s="22" t="n">
        <v>0</v>
      </c>
      <c r="M354" s="15" t="n">
        <v>21.16</v>
      </c>
      <c r="N354" s="15" t="n">
        <f aca="false">J354*K354</f>
        <v>121.9</v>
      </c>
      <c r="O354" s="15" t="n">
        <f aca="false">N354*L354</f>
        <v>0</v>
      </c>
      <c r="P354" s="15" t="n">
        <f aca="false">N354-O354</f>
        <v>121.9</v>
      </c>
      <c r="Q354" s="15" t="n">
        <f aca="false">J354*INDEX(dProdutos!$F$2:$F$47,MATCH(E354,dProdutos!$A$2:$A$47,0))</f>
        <v>52.76</v>
      </c>
      <c r="R354" s="15" t="n">
        <f aca="false">IF(I354="Cancelado",0,P354-Q354)</f>
        <v>69.14</v>
      </c>
      <c r="S354" s="17" t="str">
        <f aca="false">INDEX(dProdutos!$D$2:$D$47,MATCH(E354,dProdutos!$A$2:$A$47,0))</f>
        <v>Eletrônicos</v>
      </c>
    </row>
    <row r="355" customFormat="false" ht="15" hidden="false" customHeight="false" outlineLevel="0" collapsed="false">
      <c r="A355" s="17" t="s">
        <v>1740</v>
      </c>
      <c r="B355" s="17" t="n">
        <v>1</v>
      </c>
      <c r="C355" s="21" t="n">
        <v>45690</v>
      </c>
      <c r="D355" s="17" t="s">
        <v>629</v>
      </c>
      <c r="E355" s="17" t="s">
        <v>189</v>
      </c>
      <c r="F355" s="17" t="s">
        <v>1503</v>
      </c>
      <c r="G355" s="17" t="s">
        <v>62</v>
      </c>
      <c r="H355" s="17" t="s">
        <v>1537</v>
      </c>
      <c r="I355" s="17" t="s">
        <v>1524</v>
      </c>
      <c r="J355" s="17" t="n">
        <v>1</v>
      </c>
      <c r="K355" s="15" t="n">
        <v>138.9</v>
      </c>
      <c r="L355" s="22" t="n">
        <v>0</v>
      </c>
      <c r="M355" s="15" t="n">
        <v>0</v>
      </c>
      <c r="N355" s="15" t="n">
        <f aca="false">J355*K355</f>
        <v>138.9</v>
      </c>
      <c r="O355" s="15" t="n">
        <f aca="false">N355*L355</f>
        <v>0</v>
      </c>
      <c r="P355" s="15" t="n">
        <f aca="false">N355-O355</f>
        <v>138.9</v>
      </c>
      <c r="Q355" s="15" t="n">
        <f aca="false">J355*INDEX(dProdutos!$F$2:$F$47,MATCH(E355,dProdutos!$A$2:$A$47,0))</f>
        <v>68.96</v>
      </c>
      <c r="R355" s="15" t="n">
        <f aca="false">IF(I355="Cancelado",0,P355-Q355)</f>
        <v>69.94</v>
      </c>
      <c r="S355" s="17" t="str">
        <f aca="false">INDEX(dProdutos!$D$2:$D$47,MATCH(E355,dProdutos!$A$2:$A$47,0))</f>
        <v>Eletrônicos</v>
      </c>
    </row>
    <row r="356" customFormat="false" ht="15" hidden="false" customHeight="false" outlineLevel="0" collapsed="false">
      <c r="A356" s="17" t="s">
        <v>1741</v>
      </c>
      <c r="B356" s="17" t="n">
        <v>1</v>
      </c>
      <c r="C356" s="21" t="n">
        <v>45691</v>
      </c>
      <c r="D356" s="17" t="s">
        <v>837</v>
      </c>
      <c r="E356" s="17" t="s">
        <v>129</v>
      </c>
      <c r="F356" s="17" t="s">
        <v>1495</v>
      </c>
      <c r="G356" s="17" t="s">
        <v>64</v>
      </c>
      <c r="H356" s="17" t="s">
        <v>1537</v>
      </c>
      <c r="I356" s="17" t="s">
        <v>1524</v>
      </c>
      <c r="J356" s="17" t="n">
        <v>1</v>
      </c>
      <c r="K356" s="15" t="n">
        <v>105.9</v>
      </c>
      <c r="L356" s="22" t="n">
        <v>0</v>
      </c>
      <c r="M356" s="15" t="n">
        <v>0</v>
      </c>
      <c r="N356" s="15" t="n">
        <f aca="false">J356*K356</f>
        <v>105.9</v>
      </c>
      <c r="O356" s="15" t="n">
        <f aca="false">N356*L356</f>
        <v>0</v>
      </c>
      <c r="P356" s="15" t="n">
        <f aca="false">N356-O356</f>
        <v>105.9</v>
      </c>
      <c r="Q356" s="15" t="n">
        <f aca="false">J356*INDEX(dProdutos!$F$2:$F$47,MATCH(E356,dProdutos!$A$2:$A$47,0))</f>
        <v>43.79</v>
      </c>
      <c r="R356" s="15" t="n">
        <f aca="false">IF(I356="Cancelado",0,P356-Q356)</f>
        <v>62.11</v>
      </c>
      <c r="S356" s="17" t="str">
        <f aca="false">INDEX(dProdutos!$D$2:$D$47,MATCH(E356,dProdutos!$A$2:$A$47,0))</f>
        <v>Calçados</v>
      </c>
    </row>
    <row r="357" customFormat="false" ht="15" hidden="false" customHeight="false" outlineLevel="0" collapsed="false">
      <c r="A357" s="17" t="s">
        <v>1741</v>
      </c>
      <c r="B357" s="17" t="n">
        <v>2</v>
      </c>
      <c r="C357" s="21" t="n">
        <v>45691</v>
      </c>
      <c r="D357" s="17" t="s">
        <v>837</v>
      </c>
      <c r="E357" s="17" t="s">
        <v>105</v>
      </c>
      <c r="F357" s="17" t="s">
        <v>1495</v>
      </c>
      <c r="G357" s="17" t="s">
        <v>64</v>
      </c>
      <c r="H357" s="17" t="s">
        <v>1537</v>
      </c>
      <c r="I357" s="17" t="s">
        <v>1524</v>
      </c>
      <c r="J357" s="17" t="n">
        <v>1</v>
      </c>
      <c r="K357" s="15" t="n">
        <v>175.9</v>
      </c>
      <c r="L357" s="22" t="n">
        <v>0</v>
      </c>
      <c r="M357" s="15" t="n">
        <v>0</v>
      </c>
      <c r="N357" s="15" t="n">
        <f aca="false">J357*K357</f>
        <v>175.9</v>
      </c>
      <c r="O357" s="15" t="n">
        <f aca="false">N357*L357</f>
        <v>0</v>
      </c>
      <c r="P357" s="15" t="n">
        <f aca="false">N357-O357</f>
        <v>175.9</v>
      </c>
      <c r="Q357" s="15" t="n">
        <f aca="false">J357*INDEX(dProdutos!$F$2:$F$47,MATCH(E357,dProdutos!$A$2:$A$47,0))</f>
        <v>96.59</v>
      </c>
      <c r="R357" s="15" t="n">
        <f aca="false">IF(I357="Cancelado",0,P357-Q357)</f>
        <v>79.31</v>
      </c>
      <c r="S357" s="17" t="str">
        <f aca="false">INDEX(dProdutos!$D$2:$D$47,MATCH(E357,dProdutos!$A$2:$A$47,0))</f>
        <v>Moda Masculina</v>
      </c>
    </row>
    <row r="358" customFormat="false" ht="15" hidden="false" customHeight="false" outlineLevel="0" collapsed="false">
      <c r="A358" s="17" t="s">
        <v>1741</v>
      </c>
      <c r="B358" s="17" t="n">
        <v>3</v>
      </c>
      <c r="C358" s="21" t="n">
        <v>45691</v>
      </c>
      <c r="D358" s="17" t="s">
        <v>837</v>
      </c>
      <c r="E358" s="17" t="s">
        <v>171</v>
      </c>
      <c r="F358" s="17" t="s">
        <v>1495</v>
      </c>
      <c r="G358" s="17" t="s">
        <v>64</v>
      </c>
      <c r="H358" s="17" t="s">
        <v>1537</v>
      </c>
      <c r="I358" s="17" t="s">
        <v>1524</v>
      </c>
      <c r="J358" s="17" t="n">
        <v>1</v>
      </c>
      <c r="K358" s="15" t="n">
        <v>246.9</v>
      </c>
      <c r="L358" s="22" t="n">
        <v>0</v>
      </c>
      <c r="M358" s="15" t="n">
        <v>0</v>
      </c>
      <c r="N358" s="15" t="n">
        <f aca="false">J358*K358</f>
        <v>246.9</v>
      </c>
      <c r="O358" s="15" t="n">
        <f aca="false">N358*L358</f>
        <v>0</v>
      </c>
      <c r="P358" s="15" t="n">
        <f aca="false">N358-O358</f>
        <v>246.9</v>
      </c>
      <c r="Q358" s="15" t="n">
        <f aca="false">J358*INDEX(dProdutos!$F$2:$F$47,MATCH(E358,dProdutos!$A$2:$A$47,0))</f>
        <v>103.61</v>
      </c>
      <c r="R358" s="15" t="n">
        <f aca="false">IF(I358="Cancelado",0,P358-Q358)</f>
        <v>143.29</v>
      </c>
      <c r="S358" s="17" t="str">
        <f aca="false">INDEX(dProdutos!$D$2:$D$47,MATCH(E358,dProdutos!$A$2:$A$47,0))</f>
        <v>Casa</v>
      </c>
    </row>
    <row r="359" customFormat="false" ht="15" hidden="false" customHeight="false" outlineLevel="0" collapsed="false">
      <c r="A359" s="17" t="s">
        <v>1742</v>
      </c>
      <c r="B359" s="17" t="n">
        <v>1</v>
      </c>
      <c r="C359" s="21" t="n">
        <v>45691</v>
      </c>
      <c r="D359" s="17" t="s">
        <v>735</v>
      </c>
      <c r="E359" s="17" t="s">
        <v>147</v>
      </c>
      <c r="F359" s="17" t="s">
        <v>1501</v>
      </c>
      <c r="G359" s="17" t="s">
        <v>61</v>
      </c>
      <c r="H359" s="17" t="s">
        <v>1540</v>
      </c>
      <c r="I359" s="17" t="s">
        <v>1531</v>
      </c>
      <c r="J359" s="17" t="n">
        <v>1</v>
      </c>
      <c r="K359" s="15" t="n">
        <v>231.9</v>
      </c>
      <c r="L359" s="22" t="n">
        <v>0.15</v>
      </c>
      <c r="M359" s="15" t="n">
        <v>13.28</v>
      </c>
      <c r="N359" s="15" t="n">
        <f aca="false">J359*K359</f>
        <v>231.9</v>
      </c>
      <c r="O359" s="15" t="n">
        <f aca="false">N359*L359</f>
        <v>34.785</v>
      </c>
      <c r="P359" s="15" t="n">
        <f aca="false">N359-O359</f>
        <v>197.115</v>
      </c>
      <c r="Q359" s="15" t="n">
        <f aca="false">J359*INDEX(dProdutos!$F$2:$F$47,MATCH(E359,dProdutos!$A$2:$A$47,0))</f>
        <v>130.9</v>
      </c>
      <c r="R359" s="15" t="n">
        <f aca="false">IF(I359="Cancelado",0,P359-Q359)</f>
        <v>0</v>
      </c>
      <c r="S359" s="17" t="str">
        <f aca="false">INDEX(dProdutos!$D$2:$D$47,MATCH(E359,dProdutos!$A$2:$A$47,0))</f>
        <v>Acessórios</v>
      </c>
    </row>
    <row r="360" customFormat="false" ht="15" hidden="false" customHeight="false" outlineLevel="0" collapsed="false">
      <c r="A360" s="17" t="s">
        <v>1742</v>
      </c>
      <c r="B360" s="17" t="n">
        <v>2</v>
      </c>
      <c r="C360" s="21" t="n">
        <v>45691</v>
      </c>
      <c r="D360" s="17" t="s">
        <v>735</v>
      </c>
      <c r="E360" s="17" t="s">
        <v>153</v>
      </c>
      <c r="F360" s="17" t="s">
        <v>1501</v>
      </c>
      <c r="G360" s="17" t="s">
        <v>61</v>
      </c>
      <c r="H360" s="17" t="s">
        <v>1540</v>
      </c>
      <c r="I360" s="17" t="s">
        <v>1531</v>
      </c>
      <c r="J360" s="17" t="n">
        <v>1</v>
      </c>
      <c r="K360" s="15" t="n">
        <v>165.9</v>
      </c>
      <c r="L360" s="22" t="n">
        <v>0.05</v>
      </c>
      <c r="M360" s="15" t="n">
        <v>0</v>
      </c>
      <c r="N360" s="15" t="n">
        <f aca="false">J360*K360</f>
        <v>165.9</v>
      </c>
      <c r="O360" s="15" t="n">
        <f aca="false">N360*L360</f>
        <v>8.295</v>
      </c>
      <c r="P360" s="15" t="n">
        <f aca="false">N360-O360</f>
        <v>157.605</v>
      </c>
      <c r="Q360" s="15" t="n">
        <f aca="false">J360*INDEX(dProdutos!$F$2:$F$47,MATCH(E360,dProdutos!$A$2:$A$47,0))</f>
        <v>67.28</v>
      </c>
      <c r="R360" s="15" t="n">
        <f aca="false">IF(I360="Cancelado",0,P360-Q360)</f>
        <v>0</v>
      </c>
      <c r="S360" s="17" t="str">
        <f aca="false">INDEX(dProdutos!$D$2:$D$47,MATCH(E360,dProdutos!$A$2:$A$47,0))</f>
        <v>Acessórios</v>
      </c>
    </row>
    <row r="361" customFormat="false" ht="15" hidden="false" customHeight="false" outlineLevel="0" collapsed="false">
      <c r="A361" s="17" t="s">
        <v>1742</v>
      </c>
      <c r="B361" s="17" t="n">
        <v>3</v>
      </c>
      <c r="C361" s="21" t="n">
        <v>45691</v>
      </c>
      <c r="D361" s="17" t="s">
        <v>735</v>
      </c>
      <c r="E361" s="17" t="s">
        <v>135</v>
      </c>
      <c r="F361" s="17" t="s">
        <v>1501</v>
      </c>
      <c r="G361" s="17" t="s">
        <v>61</v>
      </c>
      <c r="H361" s="17" t="s">
        <v>1540</v>
      </c>
      <c r="I361" s="17" t="s">
        <v>1531</v>
      </c>
      <c r="J361" s="17" t="n">
        <v>1</v>
      </c>
      <c r="K361" s="15" t="n">
        <v>200.9</v>
      </c>
      <c r="L361" s="22" t="n">
        <v>0.15</v>
      </c>
      <c r="M361" s="15" t="n">
        <v>0</v>
      </c>
      <c r="N361" s="15" t="n">
        <f aca="false">J361*K361</f>
        <v>200.9</v>
      </c>
      <c r="O361" s="15" t="n">
        <f aca="false">N361*L361</f>
        <v>30.135</v>
      </c>
      <c r="P361" s="15" t="n">
        <f aca="false">N361-O361</f>
        <v>170.765</v>
      </c>
      <c r="Q361" s="15" t="n">
        <f aca="false">J361*INDEX(dProdutos!$F$2:$F$47,MATCH(E361,dProdutos!$A$2:$A$47,0))</f>
        <v>80.73</v>
      </c>
      <c r="R361" s="15" t="n">
        <f aca="false">IF(I361="Cancelado",0,P361-Q361)</f>
        <v>0</v>
      </c>
      <c r="S361" s="17" t="str">
        <f aca="false">INDEX(dProdutos!$D$2:$D$47,MATCH(E361,dProdutos!$A$2:$A$47,0))</f>
        <v>Calçados</v>
      </c>
    </row>
    <row r="362" customFormat="false" ht="15" hidden="false" customHeight="false" outlineLevel="0" collapsed="false">
      <c r="A362" s="17" t="s">
        <v>1743</v>
      </c>
      <c r="B362" s="17" t="n">
        <v>1</v>
      </c>
      <c r="C362" s="21" t="n">
        <v>45691</v>
      </c>
      <c r="D362" s="17" t="s">
        <v>952</v>
      </c>
      <c r="E362" s="17" t="s">
        <v>73</v>
      </c>
      <c r="F362" s="17" t="s">
        <v>1495</v>
      </c>
      <c r="G362" s="17" t="s">
        <v>62</v>
      </c>
      <c r="H362" s="17" t="s">
        <v>1537</v>
      </c>
      <c r="I362" s="17" t="s">
        <v>1524</v>
      </c>
      <c r="J362" s="17" t="n">
        <v>2</v>
      </c>
      <c r="K362" s="15" t="n">
        <v>179.9</v>
      </c>
      <c r="L362" s="22" t="n">
        <v>0.1</v>
      </c>
      <c r="M362" s="15" t="n">
        <v>0</v>
      </c>
      <c r="N362" s="15" t="n">
        <f aca="false">J362*K362</f>
        <v>359.8</v>
      </c>
      <c r="O362" s="15" t="n">
        <f aca="false">N362*L362</f>
        <v>35.98</v>
      </c>
      <c r="P362" s="15" t="n">
        <f aca="false">N362-O362</f>
        <v>323.82</v>
      </c>
      <c r="Q362" s="15" t="n">
        <f aca="false">J362*INDEX(dProdutos!$F$2:$F$47,MATCH(E362,dProdutos!$A$2:$A$47,0))</f>
        <v>138.88</v>
      </c>
      <c r="R362" s="15" t="n">
        <f aca="false">IF(I362="Cancelado",0,P362-Q362)</f>
        <v>184.94</v>
      </c>
      <c r="S362" s="17" t="str">
        <f aca="false">INDEX(dProdutos!$D$2:$D$47,MATCH(E362,dProdutos!$A$2:$A$47,0))</f>
        <v>Moda Feminina</v>
      </c>
    </row>
    <row r="363" customFormat="false" ht="15" hidden="false" customHeight="false" outlineLevel="0" collapsed="false">
      <c r="A363" s="17" t="s">
        <v>1744</v>
      </c>
      <c r="B363" s="17" t="n">
        <v>1</v>
      </c>
      <c r="C363" s="21" t="n">
        <v>45691</v>
      </c>
      <c r="D363" s="17" t="s">
        <v>762</v>
      </c>
      <c r="E363" s="17" t="s">
        <v>177</v>
      </c>
      <c r="F363" s="17" t="s">
        <v>1490</v>
      </c>
      <c r="G363" s="17" t="s">
        <v>61</v>
      </c>
      <c r="H363" s="17" t="s">
        <v>1523</v>
      </c>
      <c r="I363" s="17" t="s">
        <v>1524</v>
      </c>
      <c r="J363" s="17" t="n">
        <v>2</v>
      </c>
      <c r="K363" s="15" t="n">
        <v>257.9</v>
      </c>
      <c r="L363" s="22" t="n">
        <v>0</v>
      </c>
      <c r="M363" s="15" t="n">
        <v>17.39</v>
      </c>
      <c r="N363" s="15" t="n">
        <f aca="false">J363*K363</f>
        <v>515.8</v>
      </c>
      <c r="O363" s="15" t="n">
        <f aca="false">N363*L363</f>
        <v>0</v>
      </c>
      <c r="P363" s="15" t="n">
        <f aca="false">N363-O363</f>
        <v>515.8</v>
      </c>
      <c r="Q363" s="15" t="n">
        <f aca="false">J363*INDEX(dProdutos!$F$2:$F$47,MATCH(E363,dProdutos!$A$2:$A$47,0))</f>
        <v>276.46</v>
      </c>
      <c r="R363" s="15" t="n">
        <f aca="false">IF(I363="Cancelado",0,P363-Q363)</f>
        <v>239.34</v>
      </c>
      <c r="S363" s="17" t="str">
        <f aca="false">INDEX(dProdutos!$D$2:$D$47,MATCH(E363,dProdutos!$A$2:$A$47,0))</f>
        <v>Casa</v>
      </c>
    </row>
    <row r="364" customFormat="false" ht="15" hidden="false" customHeight="false" outlineLevel="0" collapsed="false">
      <c r="A364" s="17" t="s">
        <v>1744</v>
      </c>
      <c r="B364" s="17" t="n">
        <v>2</v>
      </c>
      <c r="C364" s="21" t="n">
        <v>45691</v>
      </c>
      <c r="D364" s="17" t="s">
        <v>762</v>
      </c>
      <c r="E364" s="17" t="s">
        <v>153</v>
      </c>
      <c r="F364" s="17" t="s">
        <v>1490</v>
      </c>
      <c r="G364" s="17" t="s">
        <v>61</v>
      </c>
      <c r="H364" s="17" t="s">
        <v>1523</v>
      </c>
      <c r="I364" s="17" t="s">
        <v>1524</v>
      </c>
      <c r="J364" s="17" t="n">
        <v>1</v>
      </c>
      <c r="K364" s="15" t="n">
        <v>165.9</v>
      </c>
      <c r="L364" s="22" t="n">
        <v>0.15</v>
      </c>
      <c r="M364" s="15" t="n">
        <v>0</v>
      </c>
      <c r="N364" s="15" t="n">
        <f aca="false">J364*K364</f>
        <v>165.9</v>
      </c>
      <c r="O364" s="15" t="n">
        <f aca="false">N364*L364</f>
        <v>24.885</v>
      </c>
      <c r="P364" s="15" t="n">
        <f aca="false">N364-O364</f>
        <v>141.015</v>
      </c>
      <c r="Q364" s="15" t="n">
        <f aca="false">J364*INDEX(dProdutos!$F$2:$F$47,MATCH(E364,dProdutos!$A$2:$A$47,0))</f>
        <v>67.28</v>
      </c>
      <c r="R364" s="15" t="n">
        <f aca="false">IF(I364="Cancelado",0,P364-Q364)</f>
        <v>73.735</v>
      </c>
      <c r="S364" s="17" t="str">
        <f aca="false">INDEX(dProdutos!$D$2:$D$47,MATCH(E364,dProdutos!$A$2:$A$47,0))</f>
        <v>Acessórios</v>
      </c>
    </row>
    <row r="365" customFormat="false" ht="15" hidden="false" customHeight="false" outlineLevel="0" collapsed="false">
      <c r="A365" s="17" t="s">
        <v>1745</v>
      </c>
      <c r="B365" s="17" t="n">
        <v>1</v>
      </c>
      <c r="C365" s="21" t="n">
        <v>45691</v>
      </c>
      <c r="D365" s="17" t="s">
        <v>891</v>
      </c>
      <c r="E365" s="17" t="s">
        <v>105</v>
      </c>
      <c r="F365" s="17" t="s">
        <v>1493</v>
      </c>
      <c r="G365" s="17" t="s">
        <v>59</v>
      </c>
      <c r="H365" s="17" t="s">
        <v>1523</v>
      </c>
      <c r="I365" s="17" t="s">
        <v>1524</v>
      </c>
      <c r="J365" s="17" t="n">
        <v>1</v>
      </c>
      <c r="K365" s="15" t="n">
        <v>175.9</v>
      </c>
      <c r="L365" s="22" t="n">
        <v>0.15</v>
      </c>
      <c r="M365" s="15" t="n">
        <v>16.47</v>
      </c>
      <c r="N365" s="15" t="n">
        <f aca="false">J365*K365</f>
        <v>175.9</v>
      </c>
      <c r="O365" s="15" t="n">
        <f aca="false">N365*L365</f>
        <v>26.385</v>
      </c>
      <c r="P365" s="15" t="n">
        <f aca="false">N365-O365</f>
        <v>149.515</v>
      </c>
      <c r="Q365" s="15" t="n">
        <f aca="false">J365*INDEX(dProdutos!$F$2:$F$47,MATCH(E365,dProdutos!$A$2:$A$47,0))</f>
        <v>96.59</v>
      </c>
      <c r="R365" s="15" t="n">
        <f aca="false">IF(I365="Cancelado",0,P365-Q365)</f>
        <v>52.925</v>
      </c>
      <c r="S365" s="17" t="str">
        <f aca="false">INDEX(dProdutos!$D$2:$D$47,MATCH(E365,dProdutos!$A$2:$A$47,0))</f>
        <v>Moda Masculina</v>
      </c>
    </row>
    <row r="366" customFormat="false" ht="15" hidden="false" customHeight="false" outlineLevel="0" collapsed="false">
      <c r="A366" s="17" t="s">
        <v>1746</v>
      </c>
      <c r="B366" s="17" t="n">
        <v>1</v>
      </c>
      <c r="C366" s="21" t="n">
        <v>45691</v>
      </c>
      <c r="D366" s="17" t="s">
        <v>1392</v>
      </c>
      <c r="E366" s="17" t="s">
        <v>88</v>
      </c>
      <c r="F366" s="17" t="s">
        <v>1499</v>
      </c>
      <c r="G366" s="17" t="s">
        <v>59</v>
      </c>
      <c r="H366" s="17" t="s">
        <v>1523</v>
      </c>
      <c r="I366" s="17" t="s">
        <v>1524</v>
      </c>
      <c r="J366" s="17" t="n">
        <v>1</v>
      </c>
      <c r="K366" s="15" t="n">
        <v>170.9</v>
      </c>
      <c r="L366" s="22" t="n">
        <v>0</v>
      </c>
      <c r="M366" s="15" t="n">
        <v>0</v>
      </c>
      <c r="N366" s="15" t="n">
        <f aca="false">J366*K366</f>
        <v>170.9</v>
      </c>
      <c r="O366" s="15" t="n">
        <f aca="false">N366*L366</f>
        <v>0</v>
      </c>
      <c r="P366" s="15" t="n">
        <f aca="false">N366-O366</f>
        <v>170.9</v>
      </c>
      <c r="Q366" s="15" t="n">
        <f aca="false">J366*INDEX(dProdutos!$F$2:$F$47,MATCH(E366,dProdutos!$A$2:$A$47,0))</f>
        <v>98.14</v>
      </c>
      <c r="R366" s="15" t="n">
        <f aca="false">IF(I366="Cancelado",0,P366-Q366)</f>
        <v>72.76</v>
      </c>
      <c r="S366" s="17" t="str">
        <f aca="false">INDEX(dProdutos!$D$2:$D$47,MATCH(E366,dProdutos!$A$2:$A$47,0))</f>
        <v>Moda Feminina</v>
      </c>
    </row>
    <row r="367" customFormat="false" ht="15" hidden="false" customHeight="false" outlineLevel="0" collapsed="false">
      <c r="A367" s="17" t="s">
        <v>1747</v>
      </c>
      <c r="B367" s="17" t="n">
        <v>1</v>
      </c>
      <c r="C367" s="21" t="n">
        <v>45691</v>
      </c>
      <c r="D367" s="17" t="s">
        <v>917</v>
      </c>
      <c r="E367" s="17" t="s">
        <v>147</v>
      </c>
      <c r="F367" s="17" t="s">
        <v>1497</v>
      </c>
      <c r="G367" s="17" t="s">
        <v>59</v>
      </c>
      <c r="H367" s="17" t="s">
        <v>1523</v>
      </c>
      <c r="I367" s="17" t="s">
        <v>1524</v>
      </c>
      <c r="J367" s="17" t="n">
        <v>1</v>
      </c>
      <c r="K367" s="15" t="n">
        <v>231.9</v>
      </c>
      <c r="L367" s="22" t="n">
        <v>0</v>
      </c>
      <c r="M367" s="15" t="n">
        <v>0</v>
      </c>
      <c r="N367" s="15" t="n">
        <f aca="false">J367*K367</f>
        <v>231.9</v>
      </c>
      <c r="O367" s="15" t="n">
        <f aca="false">N367*L367</f>
        <v>0</v>
      </c>
      <c r="P367" s="15" t="n">
        <f aca="false">N367-O367</f>
        <v>231.9</v>
      </c>
      <c r="Q367" s="15" t="n">
        <f aca="false">J367*INDEX(dProdutos!$F$2:$F$47,MATCH(E367,dProdutos!$A$2:$A$47,0))</f>
        <v>130.9</v>
      </c>
      <c r="R367" s="15" t="n">
        <f aca="false">IF(I367="Cancelado",0,P367-Q367)</f>
        <v>101</v>
      </c>
      <c r="S367" s="17" t="str">
        <f aca="false">INDEX(dProdutos!$D$2:$D$47,MATCH(E367,dProdutos!$A$2:$A$47,0))</f>
        <v>Acessórios</v>
      </c>
    </row>
    <row r="368" customFormat="false" ht="15" hidden="false" customHeight="false" outlineLevel="0" collapsed="false">
      <c r="A368" s="17" t="s">
        <v>1748</v>
      </c>
      <c r="B368" s="17" t="n">
        <v>1</v>
      </c>
      <c r="C368" s="21" t="n">
        <v>45691</v>
      </c>
      <c r="D368" s="17" t="s">
        <v>653</v>
      </c>
      <c r="E368" s="17" t="s">
        <v>132</v>
      </c>
      <c r="F368" s="17" t="s">
        <v>1487</v>
      </c>
      <c r="G368" s="17" t="s">
        <v>60</v>
      </c>
      <c r="H368" s="17" t="s">
        <v>1537</v>
      </c>
      <c r="I368" s="17" t="s">
        <v>1524</v>
      </c>
      <c r="J368" s="17" t="n">
        <v>2</v>
      </c>
      <c r="K368" s="15" t="n">
        <v>179.9</v>
      </c>
      <c r="L368" s="22" t="n">
        <v>0</v>
      </c>
      <c r="M368" s="15" t="n">
        <v>0</v>
      </c>
      <c r="N368" s="15" t="n">
        <f aca="false">J368*K368</f>
        <v>359.8</v>
      </c>
      <c r="O368" s="15" t="n">
        <f aca="false">N368*L368</f>
        <v>0</v>
      </c>
      <c r="P368" s="15" t="n">
        <f aca="false">N368-O368</f>
        <v>359.8</v>
      </c>
      <c r="Q368" s="15" t="n">
        <f aca="false">J368*INDEX(dProdutos!$F$2:$F$47,MATCH(E368,dProdutos!$A$2:$A$47,0))</f>
        <v>187.12</v>
      </c>
      <c r="R368" s="15" t="n">
        <f aca="false">IF(I368="Cancelado",0,P368-Q368)</f>
        <v>172.68</v>
      </c>
      <c r="S368" s="17" t="str">
        <f aca="false">INDEX(dProdutos!$D$2:$D$47,MATCH(E368,dProdutos!$A$2:$A$47,0))</f>
        <v>Calçados</v>
      </c>
    </row>
    <row r="369" customFormat="false" ht="15" hidden="false" customHeight="false" outlineLevel="0" collapsed="false">
      <c r="A369" s="17" t="s">
        <v>1749</v>
      </c>
      <c r="B369" s="17" t="n">
        <v>1</v>
      </c>
      <c r="C369" s="21" t="n">
        <v>45691</v>
      </c>
      <c r="D369" s="17" t="s">
        <v>801</v>
      </c>
      <c r="E369" s="17" t="s">
        <v>88</v>
      </c>
      <c r="F369" s="17" t="s">
        <v>1493</v>
      </c>
      <c r="G369" s="17" t="s">
        <v>62</v>
      </c>
      <c r="H369" s="17" t="s">
        <v>1537</v>
      </c>
      <c r="I369" s="17" t="s">
        <v>1524</v>
      </c>
      <c r="J369" s="17" t="n">
        <v>1</v>
      </c>
      <c r="K369" s="15" t="n">
        <v>170.9</v>
      </c>
      <c r="L369" s="22" t="n">
        <v>0.1</v>
      </c>
      <c r="M369" s="15" t="n">
        <v>11.3</v>
      </c>
      <c r="N369" s="15" t="n">
        <f aca="false">J369*K369</f>
        <v>170.9</v>
      </c>
      <c r="O369" s="15" t="n">
        <f aca="false">N369*L369</f>
        <v>17.09</v>
      </c>
      <c r="P369" s="15" t="n">
        <f aca="false">N369-O369</f>
        <v>153.81</v>
      </c>
      <c r="Q369" s="15" t="n">
        <f aca="false">J369*INDEX(dProdutos!$F$2:$F$47,MATCH(E369,dProdutos!$A$2:$A$47,0))</f>
        <v>98.14</v>
      </c>
      <c r="R369" s="15" t="n">
        <f aca="false">IF(I369="Cancelado",0,P369-Q369)</f>
        <v>55.67</v>
      </c>
      <c r="S369" s="17" t="str">
        <f aca="false">INDEX(dProdutos!$D$2:$D$47,MATCH(E369,dProdutos!$A$2:$A$47,0))</f>
        <v>Moda Feminina</v>
      </c>
    </row>
    <row r="370" customFormat="false" ht="15" hidden="false" customHeight="false" outlineLevel="0" collapsed="false">
      <c r="A370" s="17" t="s">
        <v>1749</v>
      </c>
      <c r="B370" s="17" t="n">
        <v>2</v>
      </c>
      <c r="C370" s="21" t="n">
        <v>45691</v>
      </c>
      <c r="D370" s="17" t="s">
        <v>801</v>
      </c>
      <c r="E370" s="17" t="s">
        <v>138</v>
      </c>
      <c r="F370" s="17" t="s">
        <v>1493</v>
      </c>
      <c r="G370" s="17" t="s">
        <v>62</v>
      </c>
      <c r="H370" s="17" t="s">
        <v>1537</v>
      </c>
      <c r="I370" s="17" t="s">
        <v>1524</v>
      </c>
      <c r="J370" s="17" t="n">
        <v>2</v>
      </c>
      <c r="K370" s="15" t="n">
        <v>231.9</v>
      </c>
      <c r="L370" s="22" t="n">
        <v>0.1</v>
      </c>
      <c r="M370" s="15" t="n">
        <v>0</v>
      </c>
      <c r="N370" s="15" t="n">
        <f aca="false">J370*K370</f>
        <v>463.8</v>
      </c>
      <c r="O370" s="15" t="n">
        <f aca="false">N370*L370</f>
        <v>46.38</v>
      </c>
      <c r="P370" s="15" t="n">
        <f aca="false">N370-O370</f>
        <v>417.42</v>
      </c>
      <c r="Q370" s="15" t="n">
        <f aca="false">J370*INDEX(dProdutos!$F$2:$F$47,MATCH(E370,dProdutos!$A$2:$A$47,0))</f>
        <v>264.42</v>
      </c>
      <c r="R370" s="15" t="n">
        <f aca="false">IF(I370="Cancelado",0,P370-Q370)</f>
        <v>153</v>
      </c>
      <c r="S370" s="17" t="str">
        <f aca="false">INDEX(dProdutos!$D$2:$D$47,MATCH(E370,dProdutos!$A$2:$A$47,0))</f>
        <v>Calçados</v>
      </c>
    </row>
    <row r="371" customFormat="false" ht="15" hidden="false" customHeight="false" outlineLevel="0" collapsed="false">
      <c r="A371" s="17" t="s">
        <v>1750</v>
      </c>
      <c r="B371" s="17" t="n">
        <v>1</v>
      </c>
      <c r="C371" s="21" t="n">
        <v>45692</v>
      </c>
      <c r="D371" s="17" t="s">
        <v>627</v>
      </c>
      <c r="E371" s="17" t="s">
        <v>88</v>
      </c>
      <c r="F371" s="17" t="s">
        <v>1493</v>
      </c>
      <c r="G371" s="17" t="s">
        <v>64</v>
      </c>
      <c r="H371" s="17" t="s">
        <v>1537</v>
      </c>
      <c r="I371" s="17" t="s">
        <v>1541</v>
      </c>
      <c r="J371" s="17" t="n">
        <v>1</v>
      </c>
      <c r="K371" s="15" t="n">
        <v>170.9</v>
      </c>
      <c r="L371" s="22" t="n">
        <v>0</v>
      </c>
      <c r="M371" s="15" t="n">
        <v>0</v>
      </c>
      <c r="N371" s="15" t="n">
        <f aca="false">J371*K371</f>
        <v>170.9</v>
      </c>
      <c r="O371" s="15" t="n">
        <f aca="false">N371*L371</f>
        <v>0</v>
      </c>
      <c r="P371" s="15" t="n">
        <f aca="false">N371-O371</f>
        <v>170.9</v>
      </c>
      <c r="Q371" s="15" t="n">
        <f aca="false">J371*INDEX(dProdutos!$F$2:$F$47,MATCH(E371,dProdutos!$A$2:$A$47,0))</f>
        <v>98.14</v>
      </c>
      <c r="R371" s="15" t="n">
        <f aca="false">IF(I371="Cancelado",0,P371-Q371)</f>
        <v>72.76</v>
      </c>
      <c r="S371" s="17" t="str">
        <f aca="false">INDEX(dProdutos!$D$2:$D$47,MATCH(E371,dProdutos!$A$2:$A$47,0))</f>
        <v>Moda Feminina</v>
      </c>
    </row>
    <row r="372" customFormat="false" ht="15" hidden="false" customHeight="false" outlineLevel="0" collapsed="false">
      <c r="A372" s="17" t="s">
        <v>1750</v>
      </c>
      <c r="B372" s="17" t="n">
        <v>2</v>
      </c>
      <c r="C372" s="21" t="n">
        <v>45692</v>
      </c>
      <c r="D372" s="17" t="s">
        <v>627</v>
      </c>
      <c r="E372" s="17" t="s">
        <v>162</v>
      </c>
      <c r="F372" s="17" t="s">
        <v>1493</v>
      </c>
      <c r="G372" s="17" t="s">
        <v>64</v>
      </c>
      <c r="H372" s="17" t="s">
        <v>1537</v>
      </c>
      <c r="I372" s="17" t="s">
        <v>1541</v>
      </c>
      <c r="J372" s="17" t="n">
        <v>3</v>
      </c>
      <c r="K372" s="15" t="n">
        <v>231.9</v>
      </c>
      <c r="L372" s="22" t="n">
        <v>0.15</v>
      </c>
      <c r="M372" s="15" t="n">
        <v>0</v>
      </c>
      <c r="N372" s="15" t="n">
        <f aca="false">J372*K372</f>
        <v>695.7</v>
      </c>
      <c r="O372" s="15" t="n">
        <f aca="false">N372*L372</f>
        <v>104.355</v>
      </c>
      <c r="P372" s="15" t="n">
        <f aca="false">N372-O372</f>
        <v>591.345</v>
      </c>
      <c r="Q372" s="15" t="n">
        <f aca="false">J372*INDEX(dProdutos!$F$2:$F$47,MATCH(E372,dProdutos!$A$2:$A$47,0))</f>
        <v>403.23</v>
      </c>
      <c r="R372" s="15" t="n">
        <f aca="false">IF(I372="Cancelado",0,P372-Q372)</f>
        <v>188.115</v>
      </c>
      <c r="S372" s="17" t="str">
        <f aca="false">INDEX(dProdutos!$D$2:$D$47,MATCH(E372,dProdutos!$A$2:$A$47,0))</f>
        <v>Casa</v>
      </c>
    </row>
    <row r="373" customFormat="false" ht="15" hidden="false" customHeight="false" outlineLevel="0" collapsed="false">
      <c r="A373" s="17" t="s">
        <v>1751</v>
      </c>
      <c r="B373" s="17" t="n">
        <v>1</v>
      </c>
      <c r="C373" s="21" t="n">
        <v>45692</v>
      </c>
      <c r="D373" s="17" t="s">
        <v>496</v>
      </c>
      <c r="E373" s="17" t="s">
        <v>102</v>
      </c>
      <c r="F373" s="17" t="s">
        <v>1497</v>
      </c>
      <c r="G373" s="17" t="s">
        <v>59</v>
      </c>
      <c r="H373" s="17" t="s">
        <v>1527</v>
      </c>
      <c r="I373" s="17" t="s">
        <v>1524</v>
      </c>
      <c r="J373" s="17" t="n">
        <v>2</v>
      </c>
      <c r="K373" s="15" t="n">
        <v>65.9</v>
      </c>
      <c r="L373" s="22" t="n">
        <v>0</v>
      </c>
      <c r="M373" s="15" t="n">
        <v>0</v>
      </c>
      <c r="N373" s="15" t="n">
        <f aca="false">J373*K373</f>
        <v>131.8</v>
      </c>
      <c r="O373" s="15" t="n">
        <f aca="false">N373*L373</f>
        <v>0</v>
      </c>
      <c r="P373" s="15" t="n">
        <f aca="false">N373-O373</f>
        <v>131.8</v>
      </c>
      <c r="Q373" s="15" t="n">
        <f aca="false">J373*INDEX(dProdutos!$F$2:$F$47,MATCH(E373,dProdutos!$A$2:$A$47,0))</f>
        <v>59.36</v>
      </c>
      <c r="R373" s="15" t="n">
        <f aca="false">IF(I373="Cancelado",0,P373-Q373)</f>
        <v>72.44</v>
      </c>
      <c r="S373" s="17" t="str">
        <f aca="false">INDEX(dProdutos!$D$2:$D$47,MATCH(E373,dProdutos!$A$2:$A$47,0))</f>
        <v>Moda Masculina</v>
      </c>
    </row>
    <row r="374" customFormat="false" ht="15" hidden="false" customHeight="false" outlineLevel="0" collapsed="false">
      <c r="A374" s="17" t="s">
        <v>1751</v>
      </c>
      <c r="B374" s="17" t="n">
        <v>2</v>
      </c>
      <c r="C374" s="21" t="n">
        <v>45692</v>
      </c>
      <c r="D374" s="17" t="s">
        <v>496</v>
      </c>
      <c r="E374" s="17" t="s">
        <v>192</v>
      </c>
      <c r="F374" s="17" t="s">
        <v>1497</v>
      </c>
      <c r="G374" s="17" t="s">
        <v>59</v>
      </c>
      <c r="H374" s="17" t="s">
        <v>1527</v>
      </c>
      <c r="I374" s="17" t="s">
        <v>1524</v>
      </c>
      <c r="J374" s="17" t="n">
        <v>1</v>
      </c>
      <c r="K374" s="15" t="n">
        <v>245.9</v>
      </c>
      <c r="L374" s="22" t="n">
        <v>0.05</v>
      </c>
      <c r="M374" s="15" t="n">
        <v>0</v>
      </c>
      <c r="N374" s="15" t="n">
        <f aca="false">J374*K374</f>
        <v>245.9</v>
      </c>
      <c r="O374" s="15" t="n">
        <f aca="false">N374*L374</f>
        <v>12.295</v>
      </c>
      <c r="P374" s="15" t="n">
        <f aca="false">N374-O374</f>
        <v>233.605</v>
      </c>
      <c r="Q374" s="15" t="n">
        <f aca="false">J374*INDEX(dProdutos!$F$2:$F$47,MATCH(E374,dProdutos!$A$2:$A$47,0))</f>
        <v>107.78</v>
      </c>
      <c r="R374" s="15" t="n">
        <f aca="false">IF(I374="Cancelado",0,P374-Q374)</f>
        <v>125.825</v>
      </c>
      <c r="S374" s="17" t="str">
        <f aca="false">INDEX(dProdutos!$D$2:$D$47,MATCH(E374,dProdutos!$A$2:$A$47,0))</f>
        <v>Eletrônicos</v>
      </c>
    </row>
    <row r="375" customFormat="false" ht="15" hidden="false" customHeight="false" outlineLevel="0" collapsed="false">
      <c r="A375" s="17" t="s">
        <v>1752</v>
      </c>
      <c r="B375" s="17" t="n">
        <v>1</v>
      </c>
      <c r="C375" s="21" t="n">
        <v>45692</v>
      </c>
      <c r="D375" s="17" t="s">
        <v>735</v>
      </c>
      <c r="E375" s="17" t="s">
        <v>150</v>
      </c>
      <c r="F375" s="17" t="s">
        <v>1487</v>
      </c>
      <c r="G375" s="17" t="s">
        <v>62</v>
      </c>
      <c r="H375" s="17" t="s">
        <v>1523</v>
      </c>
      <c r="I375" s="17" t="s">
        <v>1524</v>
      </c>
      <c r="J375" s="17" t="n">
        <v>1</v>
      </c>
      <c r="K375" s="15" t="n">
        <v>71.9</v>
      </c>
      <c r="L375" s="22" t="n">
        <v>0</v>
      </c>
      <c r="M375" s="15" t="n">
        <v>0</v>
      </c>
      <c r="N375" s="15" t="n">
        <f aca="false">J375*K375</f>
        <v>71.9</v>
      </c>
      <c r="O375" s="15" t="n">
        <f aca="false">N375*L375</f>
        <v>0</v>
      </c>
      <c r="P375" s="15" t="n">
        <f aca="false">N375-O375</f>
        <v>71.9</v>
      </c>
      <c r="Q375" s="15" t="n">
        <f aca="false">J375*INDEX(dProdutos!$F$2:$F$47,MATCH(E375,dProdutos!$A$2:$A$47,0))</f>
        <v>27.38</v>
      </c>
      <c r="R375" s="15" t="n">
        <f aca="false">IF(I375="Cancelado",0,P375-Q375)</f>
        <v>44.52</v>
      </c>
      <c r="S375" s="17" t="str">
        <f aca="false">INDEX(dProdutos!$D$2:$D$47,MATCH(E375,dProdutos!$A$2:$A$47,0))</f>
        <v>Acessórios</v>
      </c>
    </row>
    <row r="376" customFormat="false" ht="15" hidden="false" customHeight="false" outlineLevel="0" collapsed="false">
      <c r="A376" s="17" t="s">
        <v>1752</v>
      </c>
      <c r="B376" s="17" t="n">
        <v>2</v>
      </c>
      <c r="C376" s="21" t="n">
        <v>45692</v>
      </c>
      <c r="D376" s="17" t="s">
        <v>735</v>
      </c>
      <c r="E376" s="17" t="s">
        <v>165</v>
      </c>
      <c r="F376" s="17" t="s">
        <v>1487</v>
      </c>
      <c r="G376" s="17" t="s">
        <v>62</v>
      </c>
      <c r="H376" s="17" t="s">
        <v>1523</v>
      </c>
      <c r="I376" s="17" t="s">
        <v>1524</v>
      </c>
      <c r="J376" s="17" t="n">
        <v>1</v>
      </c>
      <c r="K376" s="15" t="n">
        <v>231.9</v>
      </c>
      <c r="L376" s="22" t="n">
        <v>0.05</v>
      </c>
      <c r="M376" s="15" t="n">
        <v>0</v>
      </c>
      <c r="N376" s="15" t="n">
        <f aca="false">J376*K376</f>
        <v>231.9</v>
      </c>
      <c r="O376" s="15" t="n">
        <f aca="false">N376*L376</f>
        <v>11.595</v>
      </c>
      <c r="P376" s="15" t="n">
        <f aca="false">N376-O376</f>
        <v>220.305</v>
      </c>
      <c r="Q376" s="15" t="n">
        <f aca="false">J376*INDEX(dProdutos!$F$2:$F$47,MATCH(E376,dProdutos!$A$2:$A$47,0))</f>
        <v>140.83</v>
      </c>
      <c r="R376" s="15" t="n">
        <f aca="false">IF(I376="Cancelado",0,P376-Q376)</f>
        <v>79.475</v>
      </c>
      <c r="S376" s="17" t="str">
        <f aca="false">INDEX(dProdutos!$D$2:$D$47,MATCH(E376,dProdutos!$A$2:$A$47,0))</f>
        <v>Casa</v>
      </c>
    </row>
    <row r="377" customFormat="false" ht="15" hidden="false" customHeight="false" outlineLevel="0" collapsed="false">
      <c r="A377" s="17" t="s">
        <v>1752</v>
      </c>
      <c r="B377" s="17" t="n">
        <v>3</v>
      </c>
      <c r="C377" s="21" t="n">
        <v>45692</v>
      </c>
      <c r="D377" s="17" t="s">
        <v>735</v>
      </c>
      <c r="E377" s="17" t="s">
        <v>165</v>
      </c>
      <c r="F377" s="17" t="s">
        <v>1487</v>
      </c>
      <c r="G377" s="17" t="s">
        <v>62</v>
      </c>
      <c r="H377" s="17" t="s">
        <v>1523</v>
      </c>
      <c r="I377" s="17" t="s">
        <v>1524</v>
      </c>
      <c r="J377" s="17" t="n">
        <v>1</v>
      </c>
      <c r="K377" s="15" t="n">
        <v>231.9</v>
      </c>
      <c r="L377" s="22" t="n">
        <v>0.2</v>
      </c>
      <c r="M377" s="15" t="n">
        <v>0</v>
      </c>
      <c r="N377" s="15" t="n">
        <f aca="false">J377*K377</f>
        <v>231.9</v>
      </c>
      <c r="O377" s="15" t="n">
        <f aca="false">N377*L377</f>
        <v>46.38</v>
      </c>
      <c r="P377" s="15" t="n">
        <f aca="false">N377-O377</f>
        <v>185.52</v>
      </c>
      <c r="Q377" s="15" t="n">
        <f aca="false">J377*INDEX(dProdutos!$F$2:$F$47,MATCH(E377,dProdutos!$A$2:$A$47,0))</f>
        <v>140.83</v>
      </c>
      <c r="R377" s="15" t="n">
        <f aca="false">IF(I377="Cancelado",0,P377-Q377)</f>
        <v>44.69</v>
      </c>
      <c r="S377" s="17" t="str">
        <f aca="false">INDEX(dProdutos!$D$2:$D$47,MATCH(E377,dProdutos!$A$2:$A$47,0))</f>
        <v>Casa</v>
      </c>
    </row>
    <row r="378" customFormat="false" ht="15" hidden="false" customHeight="false" outlineLevel="0" collapsed="false">
      <c r="A378" s="17" t="s">
        <v>1752</v>
      </c>
      <c r="B378" s="17" t="n">
        <v>4</v>
      </c>
      <c r="C378" s="21" t="n">
        <v>45692</v>
      </c>
      <c r="D378" s="17" t="s">
        <v>735</v>
      </c>
      <c r="E378" s="17" t="s">
        <v>98</v>
      </c>
      <c r="F378" s="17" t="s">
        <v>1487</v>
      </c>
      <c r="G378" s="17" t="s">
        <v>62</v>
      </c>
      <c r="H378" s="17" t="s">
        <v>1523</v>
      </c>
      <c r="I378" s="17" t="s">
        <v>1524</v>
      </c>
      <c r="J378" s="17" t="n">
        <v>1</v>
      </c>
      <c r="K378" s="15" t="n">
        <v>108.9</v>
      </c>
      <c r="L378" s="22" t="n">
        <v>0</v>
      </c>
      <c r="M378" s="15" t="n">
        <v>0</v>
      </c>
      <c r="N378" s="15" t="n">
        <f aca="false">J378*K378</f>
        <v>108.9</v>
      </c>
      <c r="O378" s="15" t="n">
        <f aca="false">N378*L378</f>
        <v>0</v>
      </c>
      <c r="P378" s="15" t="n">
        <f aca="false">N378-O378</f>
        <v>108.9</v>
      </c>
      <c r="Q378" s="15" t="n">
        <f aca="false">J378*INDEX(dProdutos!$F$2:$F$47,MATCH(E378,dProdutos!$A$2:$A$47,0))</f>
        <v>42.52</v>
      </c>
      <c r="R378" s="15" t="n">
        <f aca="false">IF(I378="Cancelado",0,P378-Q378)</f>
        <v>66.38</v>
      </c>
      <c r="S378" s="17" t="str">
        <f aca="false">INDEX(dProdutos!$D$2:$D$47,MATCH(E378,dProdutos!$A$2:$A$47,0))</f>
        <v>Moda Feminina</v>
      </c>
    </row>
    <row r="379" customFormat="false" ht="15" hidden="false" customHeight="false" outlineLevel="0" collapsed="false">
      <c r="A379" s="17" t="s">
        <v>1753</v>
      </c>
      <c r="B379" s="17" t="n">
        <v>1</v>
      </c>
      <c r="C379" s="21" t="n">
        <v>45692</v>
      </c>
      <c r="D379" s="17" t="s">
        <v>778</v>
      </c>
      <c r="E379" s="17" t="s">
        <v>177</v>
      </c>
      <c r="F379" s="17" t="s">
        <v>1497</v>
      </c>
      <c r="G379" s="17" t="s">
        <v>62</v>
      </c>
      <c r="H379" s="17" t="s">
        <v>1523</v>
      </c>
      <c r="I379" s="17" t="s">
        <v>1524</v>
      </c>
      <c r="J379" s="17" t="n">
        <v>1</v>
      </c>
      <c r="K379" s="15" t="n">
        <v>257.9</v>
      </c>
      <c r="L379" s="22" t="n">
        <v>0.05</v>
      </c>
      <c r="M379" s="15" t="n">
        <v>0</v>
      </c>
      <c r="N379" s="15" t="n">
        <f aca="false">J379*K379</f>
        <v>257.9</v>
      </c>
      <c r="O379" s="15" t="n">
        <f aca="false">N379*L379</f>
        <v>12.895</v>
      </c>
      <c r="P379" s="15" t="n">
        <f aca="false">N379-O379</f>
        <v>245.005</v>
      </c>
      <c r="Q379" s="15" t="n">
        <f aca="false">J379*INDEX(dProdutos!$F$2:$F$47,MATCH(E379,dProdutos!$A$2:$A$47,0))</f>
        <v>138.23</v>
      </c>
      <c r="R379" s="15" t="n">
        <f aca="false">IF(I379="Cancelado",0,P379-Q379)</f>
        <v>106.775</v>
      </c>
      <c r="S379" s="17" t="str">
        <f aca="false">INDEX(dProdutos!$D$2:$D$47,MATCH(E379,dProdutos!$A$2:$A$47,0))</f>
        <v>Casa</v>
      </c>
    </row>
    <row r="380" customFormat="false" ht="15" hidden="false" customHeight="false" outlineLevel="0" collapsed="false">
      <c r="A380" s="17" t="s">
        <v>1753</v>
      </c>
      <c r="B380" s="17" t="n">
        <v>2</v>
      </c>
      <c r="C380" s="21" t="n">
        <v>45692</v>
      </c>
      <c r="D380" s="17" t="s">
        <v>778</v>
      </c>
      <c r="E380" s="17" t="s">
        <v>174</v>
      </c>
      <c r="F380" s="17" t="s">
        <v>1497</v>
      </c>
      <c r="G380" s="17" t="s">
        <v>62</v>
      </c>
      <c r="H380" s="17" t="s">
        <v>1523</v>
      </c>
      <c r="I380" s="17" t="s">
        <v>1524</v>
      </c>
      <c r="J380" s="17" t="n">
        <v>1</v>
      </c>
      <c r="K380" s="15" t="n">
        <v>250.9</v>
      </c>
      <c r="L380" s="22" t="n">
        <v>0</v>
      </c>
      <c r="M380" s="15" t="n">
        <v>0</v>
      </c>
      <c r="N380" s="15" t="n">
        <f aca="false">J380*K380</f>
        <v>250.9</v>
      </c>
      <c r="O380" s="15" t="n">
        <f aca="false">N380*L380</f>
        <v>0</v>
      </c>
      <c r="P380" s="15" t="n">
        <f aca="false">N380-O380</f>
        <v>250.9</v>
      </c>
      <c r="Q380" s="15" t="n">
        <f aca="false">J380*INDEX(dProdutos!$F$2:$F$47,MATCH(E380,dProdutos!$A$2:$A$47,0))</f>
        <v>151.28</v>
      </c>
      <c r="R380" s="15" t="n">
        <f aca="false">IF(I380="Cancelado",0,P380-Q380)</f>
        <v>99.62</v>
      </c>
      <c r="S380" s="17" t="str">
        <f aca="false">INDEX(dProdutos!$D$2:$D$47,MATCH(E380,dProdutos!$A$2:$A$47,0))</f>
        <v>Casa</v>
      </c>
    </row>
    <row r="381" customFormat="false" ht="15" hidden="false" customHeight="false" outlineLevel="0" collapsed="false">
      <c r="A381" s="17" t="s">
        <v>1753</v>
      </c>
      <c r="B381" s="17" t="n">
        <v>3</v>
      </c>
      <c r="C381" s="21" t="n">
        <v>45692</v>
      </c>
      <c r="D381" s="17" t="s">
        <v>778</v>
      </c>
      <c r="E381" s="17" t="s">
        <v>177</v>
      </c>
      <c r="F381" s="17" t="s">
        <v>1497</v>
      </c>
      <c r="G381" s="17" t="s">
        <v>62</v>
      </c>
      <c r="H381" s="17" t="s">
        <v>1523</v>
      </c>
      <c r="I381" s="17" t="s">
        <v>1524</v>
      </c>
      <c r="J381" s="17" t="n">
        <v>2</v>
      </c>
      <c r="K381" s="15" t="n">
        <v>257.9</v>
      </c>
      <c r="L381" s="22" t="n">
        <v>0</v>
      </c>
      <c r="M381" s="15" t="n">
        <v>0</v>
      </c>
      <c r="N381" s="15" t="n">
        <f aca="false">J381*K381</f>
        <v>515.8</v>
      </c>
      <c r="O381" s="15" t="n">
        <f aca="false">N381*L381</f>
        <v>0</v>
      </c>
      <c r="P381" s="15" t="n">
        <f aca="false">N381-O381</f>
        <v>515.8</v>
      </c>
      <c r="Q381" s="15" t="n">
        <f aca="false">J381*INDEX(dProdutos!$F$2:$F$47,MATCH(E381,dProdutos!$A$2:$A$47,0))</f>
        <v>276.46</v>
      </c>
      <c r="R381" s="15" t="n">
        <f aca="false">IF(I381="Cancelado",0,P381-Q381)</f>
        <v>239.34</v>
      </c>
      <c r="S381" s="17" t="str">
        <f aca="false">INDEX(dProdutos!$D$2:$D$47,MATCH(E381,dProdutos!$A$2:$A$47,0))</f>
        <v>Casa</v>
      </c>
    </row>
    <row r="382" customFormat="false" ht="15" hidden="false" customHeight="false" outlineLevel="0" collapsed="false">
      <c r="A382" s="17" t="s">
        <v>1753</v>
      </c>
      <c r="B382" s="17" t="n">
        <v>4</v>
      </c>
      <c r="C382" s="21" t="n">
        <v>45692</v>
      </c>
      <c r="D382" s="17" t="s">
        <v>778</v>
      </c>
      <c r="E382" s="17" t="s">
        <v>135</v>
      </c>
      <c r="F382" s="17" t="s">
        <v>1497</v>
      </c>
      <c r="G382" s="17" t="s">
        <v>62</v>
      </c>
      <c r="H382" s="17" t="s">
        <v>1523</v>
      </c>
      <c r="I382" s="17" t="s">
        <v>1524</v>
      </c>
      <c r="J382" s="17" t="n">
        <v>1</v>
      </c>
      <c r="K382" s="15" t="n">
        <v>200.9</v>
      </c>
      <c r="L382" s="22" t="n">
        <v>0</v>
      </c>
      <c r="M382" s="15" t="n">
        <v>0</v>
      </c>
      <c r="N382" s="15" t="n">
        <f aca="false">J382*K382</f>
        <v>200.9</v>
      </c>
      <c r="O382" s="15" t="n">
        <f aca="false">N382*L382</f>
        <v>0</v>
      </c>
      <c r="P382" s="15" t="n">
        <f aca="false">N382-O382</f>
        <v>200.9</v>
      </c>
      <c r="Q382" s="15" t="n">
        <f aca="false">J382*INDEX(dProdutos!$F$2:$F$47,MATCH(E382,dProdutos!$A$2:$A$47,0))</f>
        <v>80.73</v>
      </c>
      <c r="R382" s="15" t="n">
        <f aca="false">IF(I382="Cancelado",0,P382-Q382)</f>
        <v>120.17</v>
      </c>
      <c r="S382" s="17" t="str">
        <f aca="false">INDEX(dProdutos!$D$2:$D$47,MATCH(E382,dProdutos!$A$2:$A$47,0))</f>
        <v>Calçados</v>
      </c>
    </row>
    <row r="383" customFormat="false" ht="15" hidden="false" customHeight="false" outlineLevel="0" collapsed="false">
      <c r="A383" s="17" t="s">
        <v>1754</v>
      </c>
      <c r="B383" s="17" t="n">
        <v>1</v>
      </c>
      <c r="C383" s="21" t="n">
        <v>45692</v>
      </c>
      <c r="D383" s="17" t="s">
        <v>1246</v>
      </c>
      <c r="E383" s="17" t="s">
        <v>183</v>
      </c>
      <c r="F383" s="17" t="s">
        <v>1495</v>
      </c>
      <c r="G383" s="17" t="s">
        <v>61</v>
      </c>
      <c r="H383" s="17" t="s">
        <v>1523</v>
      </c>
      <c r="I383" s="17" t="s">
        <v>1524</v>
      </c>
      <c r="J383" s="17" t="n">
        <v>1</v>
      </c>
      <c r="K383" s="15" t="n">
        <v>121.9</v>
      </c>
      <c r="L383" s="22" t="n">
        <v>0</v>
      </c>
      <c r="M383" s="15" t="n">
        <v>31.59</v>
      </c>
      <c r="N383" s="15" t="n">
        <f aca="false">J383*K383</f>
        <v>121.9</v>
      </c>
      <c r="O383" s="15" t="n">
        <f aca="false">N383*L383</f>
        <v>0</v>
      </c>
      <c r="P383" s="15" t="n">
        <f aca="false">N383-O383</f>
        <v>121.9</v>
      </c>
      <c r="Q383" s="15" t="n">
        <f aca="false">J383*INDEX(dProdutos!$F$2:$F$47,MATCH(E383,dProdutos!$A$2:$A$47,0))</f>
        <v>52.76</v>
      </c>
      <c r="R383" s="15" t="n">
        <f aca="false">IF(I383="Cancelado",0,P383-Q383)</f>
        <v>69.14</v>
      </c>
      <c r="S383" s="17" t="str">
        <f aca="false">INDEX(dProdutos!$D$2:$D$47,MATCH(E383,dProdutos!$A$2:$A$47,0))</f>
        <v>Eletrônicos</v>
      </c>
    </row>
    <row r="384" customFormat="false" ht="15" hidden="false" customHeight="false" outlineLevel="0" collapsed="false">
      <c r="A384" s="17" t="s">
        <v>1755</v>
      </c>
      <c r="B384" s="17" t="n">
        <v>1</v>
      </c>
      <c r="C384" s="21" t="n">
        <v>45692</v>
      </c>
      <c r="D384" s="17" t="s">
        <v>910</v>
      </c>
      <c r="E384" s="17" t="s">
        <v>77</v>
      </c>
      <c r="F384" s="17" t="s">
        <v>1490</v>
      </c>
      <c r="G384" s="17" t="s">
        <v>59</v>
      </c>
      <c r="H384" s="17" t="s">
        <v>1537</v>
      </c>
      <c r="I384" s="17" t="s">
        <v>1524</v>
      </c>
      <c r="J384" s="17" t="n">
        <v>2</v>
      </c>
      <c r="K384" s="15" t="n">
        <v>198.9</v>
      </c>
      <c r="L384" s="22" t="n">
        <v>0.1</v>
      </c>
      <c r="M384" s="15" t="n">
        <v>19.38</v>
      </c>
      <c r="N384" s="15" t="n">
        <f aca="false">J384*K384</f>
        <v>397.8</v>
      </c>
      <c r="O384" s="15" t="n">
        <f aca="false">N384*L384</f>
        <v>39.78</v>
      </c>
      <c r="P384" s="15" t="n">
        <f aca="false">N384-O384</f>
        <v>358.02</v>
      </c>
      <c r="Q384" s="15" t="n">
        <f aca="false">J384*INDEX(dProdutos!$F$2:$F$47,MATCH(E384,dProdutos!$A$2:$A$47,0))</f>
        <v>215.76</v>
      </c>
      <c r="R384" s="15" t="n">
        <f aca="false">IF(I384="Cancelado",0,P384-Q384)</f>
        <v>142.26</v>
      </c>
      <c r="S384" s="17" t="str">
        <f aca="false">INDEX(dProdutos!$D$2:$D$47,MATCH(E384,dProdutos!$A$2:$A$47,0))</f>
        <v>Moda Feminina</v>
      </c>
    </row>
    <row r="385" customFormat="false" ht="15" hidden="false" customHeight="false" outlineLevel="0" collapsed="false">
      <c r="A385" s="17" t="s">
        <v>1756</v>
      </c>
      <c r="B385" s="17" t="n">
        <v>1</v>
      </c>
      <c r="C385" s="21" t="n">
        <v>45692</v>
      </c>
      <c r="D385" s="17" t="s">
        <v>612</v>
      </c>
      <c r="E385" s="17" t="s">
        <v>174</v>
      </c>
      <c r="F385" s="17" t="s">
        <v>1490</v>
      </c>
      <c r="G385" s="17" t="s">
        <v>59</v>
      </c>
      <c r="H385" s="17" t="s">
        <v>1527</v>
      </c>
      <c r="I385" s="17" t="s">
        <v>1524</v>
      </c>
      <c r="J385" s="17" t="n">
        <v>1</v>
      </c>
      <c r="K385" s="15" t="n">
        <v>250.9</v>
      </c>
      <c r="L385" s="22" t="n">
        <v>0</v>
      </c>
      <c r="M385" s="15" t="n">
        <v>0</v>
      </c>
      <c r="N385" s="15" t="n">
        <f aca="false">J385*K385</f>
        <v>250.9</v>
      </c>
      <c r="O385" s="15" t="n">
        <f aca="false">N385*L385</f>
        <v>0</v>
      </c>
      <c r="P385" s="15" t="n">
        <f aca="false">N385-O385</f>
        <v>250.9</v>
      </c>
      <c r="Q385" s="15" t="n">
        <f aca="false">J385*INDEX(dProdutos!$F$2:$F$47,MATCH(E385,dProdutos!$A$2:$A$47,0))</f>
        <v>151.28</v>
      </c>
      <c r="R385" s="15" t="n">
        <f aca="false">IF(I385="Cancelado",0,P385-Q385)</f>
        <v>99.62</v>
      </c>
      <c r="S385" s="17" t="str">
        <f aca="false">INDEX(dProdutos!$D$2:$D$47,MATCH(E385,dProdutos!$A$2:$A$47,0))</f>
        <v>Casa</v>
      </c>
    </row>
    <row r="386" customFormat="false" ht="15" hidden="false" customHeight="false" outlineLevel="0" collapsed="false">
      <c r="A386" s="17" t="s">
        <v>1756</v>
      </c>
      <c r="B386" s="17" t="n">
        <v>2</v>
      </c>
      <c r="C386" s="21" t="n">
        <v>45692</v>
      </c>
      <c r="D386" s="17" t="s">
        <v>612</v>
      </c>
      <c r="E386" s="17" t="s">
        <v>98</v>
      </c>
      <c r="F386" s="17" t="s">
        <v>1490</v>
      </c>
      <c r="G386" s="17" t="s">
        <v>59</v>
      </c>
      <c r="H386" s="17" t="s">
        <v>1527</v>
      </c>
      <c r="I386" s="17" t="s">
        <v>1524</v>
      </c>
      <c r="J386" s="17" t="n">
        <v>1</v>
      </c>
      <c r="K386" s="15" t="n">
        <v>108.9</v>
      </c>
      <c r="L386" s="22" t="n">
        <v>0</v>
      </c>
      <c r="M386" s="15" t="n">
        <v>0</v>
      </c>
      <c r="N386" s="15" t="n">
        <f aca="false">J386*K386</f>
        <v>108.9</v>
      </c>
      <c r="O386" s="15" t="n">
        <f aca="false">N386*L386</f>
        <v>0</v>
      </c>
      <c r="P386" s="15" t="n">
        <f aca="false">N386-O386</f>
        <v>108.9</v>
      </c>
      <c r="Q386" s="15" t="n">
        <f aca="false">J386*INDEX(dProdutos!$F$2:$F$47,MATCH(E386,dProdutos!$A$2:$A$47,0))</f>
        <v>42.52</v>
      </c>
      <c r="R386" s="15" t="n">
        <f aca="false">IF(I386="Cancelado",0,P386-Q386)</f>
        <v>66.38</v>
      </c>
      <c r="S386" s="17" t="str">
        <f aca="false">INDEX(dProdutos!$D$2:$D$47,MATCH(E386,dProdutos!$A$2:$A$47,0))</f>
        <v>Moda Feminina</v>
      </c>
    </row>
    <row r="387" customFormat="false" ht="15" hidden="false" customHeight="false" outlineLevel="0" collapsed="false">
      <c r="A387" s="17" t="s">
        <v>1757</v>
      </c>
      <c r="B387" s="17" t="n">
        <v>1</v>
      </c>
      <c r="C387" s="21" t="n">
        <v>45692</v>
      </c>
      <c r="D387" s="17" t="s">
        <v>1196</v>
      </c>
      <c r="E387" s="17" t="s">
        <v>88</v>
      </c>
      <c r="F387" s="17" t="s">
        <v>1487</v>
      </c>
      <c r="G387" s="17" t="s">
        <v>63</v>
      </c>
      <c r="H387" s="17" t="s">
        <v>1537</v>
      </c>
      <c r="I387" s="17" t="s">
        <v>1524</v>
      </c>
      <c r="J387" s="17" t="n">
        <v>1</v>
      </c>
      <c r="K387" s="15" t="n">
        <v>170.9</v>
      </c>
      <c r="L387" s="22" t="n">
        <v>0.1</v>
      </c>
      <c r="M387" s="15" t="n">
        <v>0</v>
      </c>
      <c r="N387" s="15" t="n">
        <f aca="false">J387*K387</f>
        <v>170.9</v>
      </c>
      <c r="O387" s="15" t="n">
        <f aca="false">N387*L387</f>
        <v>17.09</v>
      </c>
      <c r="P387" s="15" t="n">
        <f aca="false">N387-O387</f>
        <v>153.81</v>
      </c>
      <c r="Q387" s="15" t="n">
        <f aca="false">J387*INDEX(dProdutos!$F$2:$F$47,MATCH(E387,dProdutos!$A$2:$A$47,0))</f>
        <v>98.14</v>
      </c>
      <c r="R387" s="15" t="n">
        <f aca="false">IF(I387="Cancelado",0,P387-Q387)</f>
        <v>55.67</v>
      </c>
      <c r="S387" s="17" t="str">
        <f aca="false">INDEX(dProdutos!$D$2:$D$47,MATCH(E387,dProdutos!$A$2:$A$47,0))</f>
        <v>Moda Feminina</v>
      </c>
    </row>
    <row r="388" customFormat="false" ht="15" hidden="false" customHeight="false" outlineLevel="0" collapsed="false">
      <c r="A388" s="17" t="s">
        <v>1758</v>
      </c>
      <c r="B388" s="17" t="n">
        <v>1</v>
      </c>
      <c r="C388" s="21" t="n">
        <v>45693</v>
      </c>
      <c r="D388" s="17" t="s">
        <v>1194</v>
      </c>
      <c r="E388" s="17" t="s">
        <v>73</v>
      </c>
      <c r="F388" s="17" t="s">
        <v>1495</v>
      </c>
      <c r="G388" s="17" t="s">
        <v>61</v>
      </c>
      <c r="H388" s="17" t="s">
        <v>1523</v>
      </c>
      <c r="I388" s="17" t="s">
        <v>1524</v>
      </c>
      <c r="J388" s="17" t="n">
        <v>1</v>
      </c>
      <c r="K388" s="15" t="n">
        <v>179.9</v>
      </c>
      <c r="L388" s="22" t="n">
        <v>0.15</v>
      </c>
      <c r="M388" s="15" t="n">
        <v>0</v>
      </c>
      <c r="N388" s="15" t="n">
        <f aca="false">J388*K388</f>
        <v>179.9</v>
      </c>
      <c r="O388" s="15" t="n">
        <f aca="false">N388*L388</f>
        <v>26.985</v>
      </c>
      <c r="P388" s="15" t="n">
        <f aca="false">N388-O388</f>
        <v>152.915</v>
      </c>
      <c r="Q388" s="15" t="n">
        <f aca="false">J388*INDEX(dProdutos!$F$2:$F$47,MATCH(E388,dProdutos!$A$2:$A$47,0))</f>
        <v>69.44</v>
      </c>
      <c r="R388" s="15" t="n">
        <f aca="false">IF(I388="Cancelado",0,P388-Q388)</f>
        <v>83.475</v>
      </c>
      <c r="S388" s="17" t="str">
        <f aca="false">INDEX(dProdutos!$D$2:$D$47,MATCH(E388,dProdutos!$A$2:$A$47,0))</f>
        <v>Moda Feminina</v>
      </c>
    </row>
    <row r="389" customFormat="false" ht="15" hidden="false" customHeight="false" outlineLevel="0" collapsed="false">
      <c r="A389" s="17" t="s">
        <v>1758</v>
      </c>
      <c r="B389" s="17" t="n">
        <v>2</v>
      </c>
      <c r="C389" s="21" t="n">
        <v>45693</v>
      </c>
      <c r="D389" s="17" t="s">
        <v>1194</v>
      </c>
      <c r="E389" s="17" t="s">
        <v>195</v>
      </c>
      <c r="F389" s="17" t="s">
        <v>1495</v>
      </c>
      <c r="G389" s="17" t="s">
        <v>61</v>
      </c>
      <c r="H389" s="17" t="s">
        <v>1523</v>
      </c>
      <c r="I389" s="17" t="s">
        <v>1524</v>
      </c>
      <c r="J389" s="17" t="n">
        <v>2</v>
      </c>
      <c r="K389" s="15" t="n">
        <v>72.9</v>
      </c>
      <c r="L389" s="22" t="n">
        <v>0</v>
      </c>
      <c r="M389" s="15" t="n">
        <v>0</v>
      </c>
      <c r="N389" s="15" t="n">
        <f aca="false">J389*K389</f>
        <v>145.8</v>
      </c>
      <c r="O389" s="15" t="n">
        <f aca="false">N389*L389</f>
        <v>0</v>
      </c>
      <c r="P389" s="15" t="n">
        <f aca="false">N389-O389</f>
        <v>145.8</v>
      </c>
      <c r="Q389" s="15" t="n">
        <f aca="false">J389*INDEX(dProdutos!$F$2:$F$47,MATCH(E389,dProdutos!$A$2:$A$47,0))</f>
        <v>78.46</v>
      </c>
      <c r="R389" s="15" t="n">
        <f aca="false">IF(I389="Cancelado",0,P389-Q389)</f>
        <v>67.34</v>
      </c>
      <c r="S389" s="17" t="str">
        <f aca="false">INDEX(dProdutos!$D$2:$D$47,MATCH(E389,dProdutos!$A$2:$A$47,0))</f>
        <v>Eletrônicos</v>
      </c>
    </row>
    <row r="390" customFormat="false" ht="15" hidden="false" customHeight="false" outlineLevel="0" collapsed="false">
      <c r="A390" s="17" t="s">
        <v>1759</v>
      </c>
      <c r="B390" s="17" t="n">
        <v>1</v>
      </c>
      <c r="C390" s="21" t="n">
        <v>45693</v>
      </c>
      <c r="D390" s="17" t="s">
        <v>1169</v>
      </c>
      <c r="E390" s="17" t="s">
        <v>108</v>
      </c>
      <c r="F390" s="17" t="s">
        <v>1487</v>
      </c>
      <c r="G390" s="17" t="s">
        <v>61</v>
      </c>
      <c r="H390" s="17" t="s">
        <v>1527</v>
      </c>
      <c r="I390" s="17" t="s">
        <v>1524</v>
      </c>
      <c r="J390" s="17" t="n">
        <v>1</v>
      </c>
      <c r="K390" s="15" t="n">
        <v>265.9</v>
      </c>
      <c r="L390" s="22" t="n">
        <v>0</v>
      </c>
      <c r="M390" s="15" t="n">
        <v>27.61</v>
      </c>
      <c r="N390" s="15" t="n">
        <f aca="false">J390*K390</f>
        <v>265.9</v>
      </c>
      <c r="O390" s="15" t="n">
        <f aca="false">N390*L390</f>
        <v>0</v>
      </c>
      <c r="P390" s="15" t="n">
        <f aca="false">N390-O390</f>
        <v>265.9</v>
      </c>
      <c r="Q390" s="15" t="n">
        <f aca="false">J390*INDEX(dProdutos!$F$2:$F$47,MATCH(E390,dProdutos!$A$2:$A$47,0))</f>
        <v>155.62</v>
      </c>
      <c r="R390" s="15" t="n">
        <f aca="false">IF(I390="Cancelado",0,P390-Q390)</f>
        <v>110.28</v>
      </c>
      <c r="S390" s="17" t="str">
        <f aca="false">INDEX(dProdutos!$D$2:$D$47,MATCH(E390,dProdutos!$A$2:$A$47,0))</f>
        <v>Moda Masculina</v>
      </c>
    </row>
    <row r="391" customFormat="false" ht="15" hidden="false" customHeight="false" outlineLevel="0" collapsed="false">
      <c r="A391" s="17" t="s">
        <v>1759</v>
      </c>
      <c r="B391" s="17" t="n">
        <v>2</v>
      </c>
      <c r="C391" s="21" t="n">
        <v>45693</v>
      </c>
      <c r="D391" s="17" t="s">
        <v>1169</v>
      </c>
      <c r="E391" s="17" t="s">
        <v>81</v>
      </c>
      <c r="F391" s="17" t="s">
        <v>1487</v>
      </c>
      <c r="G391" s="17" t="s">
        <v>61</v>
      </c>
      <c r="H391" s="17" t="s">
        <v>1527</v>
      </c>
      <c r="I391" s="17" t="s">
        <v>1524</v>
      </c>
      <c r="J391" s="17" t="n">
        <v>2</v>
      </c>
      <c r="K391" s="15" t="n">
        <v>64.9</v>
      </c>
      <c r="L391" s="22" t="n">
        <v>0.2</v>
      </c>
      <c r="M391" s="15" t="n">
        <v>0</v>
      </c>
      <c r="N391" s="15" t="n">
        <f aca="false">J391*K391</f>
        <v>129.8</v>
      </c>
      <c r="O391" s="15" t="n">
        <f aca="false">N391*L391</f>
        <v>25.96</v>
      </c>
      <c r="P391" s="15" t="n">
        <f aca="false">N391-O391</f>
        <v>103.84</v>
      </c>
      <c r="Q391" s="15" t="n">
        <f aca="false">J391*INDEX(dProdutos!$F$2:$F$47,MATCH(E391,dProdutos!$A$2:$A$47,0))</f>
        <v>52.24</v>
      </c>
      <c r="R391" s="15" t="n">
        <f aca="false">IF(I391="Cancelado",0,P391-Q391)</f>
        <v>51.6</v>
      </c>
      <c r="S391" s="17" t="str">
        <f aca="false">INDEX(dProdutos!$D$2:$D$47,MATCH(E391,dProdutos!$A$2:$A$47,0))</f>
        <v>Moda Feminina</v>
      </c>
    </row>
    <row r="392" customFormat="false" ht="15" hidden="false" customHeight="false" outlineLevel="0" collapsed="false">
      <c r="A392" s="17" t="s">
        <v>1760</v>
      </c>
      <c r="B392" s="17" t="n">
        <v>1</v>
      </c>
      <c r="C392" s="21" t="n">
        <v>45693</v>
      </c>
      <c r="D392" s="17" t="s">
        <v>405</v>
      </c>
      <c r="E392" s="17" t="s">
        <v>150</v>
      </c>
      <c r="F392" s="17" t="s">
        <v>1487</v>
      </c>
      <c r="G392" s="17" t="s">
        <v>59</v>
      </c>
      <c r="H392" s="17" t="s">
        <v>1537</v>
      </c>
      <c r="I392" s="17" t="s">
        <v>1524</v>
      </c>
      <c r="J392" s="17" t="n">
        <v>1</v>
      </c>
      <c r="K392" s="15" t="n">
        <v>71.9</v>
      </c>
      <c r="L392" s="22" t="n">
        <v>0.05</v>
      </c>
      <c r="M392" s="15" t="n">
        <v>24.15</v>
      </c>
      <c r="N392" s="15" t="n">
        <f aca="false">J392*K392</f>
        <v>71.9</v>
      </c>
      <c r="O392" s="15" t="n">
        <f aca="false">N392*L392</f>
        <v>3.595</v>
      </c>
      <c r="P392" s="15" t="n">
        <f aca="false">N392-O392</f>
        <v>68.305</v>
      </c>
      <c r="Q392" s="15" t="n">
        <f aca="false">J392*INDEX(dProdutos!$F$2:$F$47,MATCH(E392,dProdutos!$A$2:$A$47,0))</f>
        <v>27.38</v>
      </c>
      <c r="R392" s="15" t="n">
        <f aca="false">IF(I392="Cancelado",0,P392-Q392)</f>
        <v>40.925</v>
      </c>
      <c r="S392" s="17" t="str">
        <f aca="false">INDEX(dProdutos!$D$2:$D$47,MATCH(E392,dProdutos!$A$2:$A$47,0))</f>
        <v>Acessórios</v>
      </c>
    </row>
    <row r="393" customFormat="false" ht="15" hidden="false" customHeight="false" outlineLevel="0" collapsed="false">
      <c r="A393" s="17" t="s">
        <v>1760</v>
      </c>
      <c r="B393" s="17" t="n">
        <v>2</v>
      </c>
      <c r="C393" s="21" t="n">
        <v>45693</v>
      </c>
      <c r="D393" s="17" t="s">
        <v>405</v>
      </c>
      <c r="E393" s="17" t="s">
        <v>150</v>
      </c>
      <c r="F393" s="17" t="s">
        <v>1487</v>
      </c>
      <c r="G393" s="17" t="s">
        <v>59</v>
      </c>
      <c r="H393" s="17" t="s">
        <v>1537</v>
      </c>
      <c r="I393" s="17" t="s">
        <v>1524</v>
      </c>
      <c r="J393" s="17" t="n">
        <v>1</v>
      </c>
      <c r="K393" s="15" t="n">
        <v>71.9</v>
      </c>
      <c r="L393" s="22" t="n">
        <v>0.1</v>
      </c>
      <c r="M393" s="15" t="n">
        <v>0</v>
      </c>
      <c r="N393" s="15" t="n">
        <f aca="false">J393*K393</f>
        <v>71.9</v>
      </c>
      <c r="O393" s="15" t="n">
        <f aca="false">N393*L393</f>
        <v>7.19</v>
      </c>
      <c r="P393" s="15" t="n">
        <f aca="false">N393-O393</f>
        <v>64.71</v>
      </c>
      <c r="Q393" s="15" t="n">
        <f aca="false">J393*INDEX(dProdutos!$F$2:$F$47,MATCH(E393,dProdutos!$A$2:$A$47,0))</f>
        <v>27.38</v>
      </c>
      <c r="R393" s="15" t="n">
        <f aca="false">IF(I393="Cancelado",0,P393-Q393)</f>
        <v>37.33</v>
      </c>
      <c r="S393" s="17" t="str">
        <f aca="false">INDEX(dProdutos!$D$2:$D$47,MATCH(E393,dProdutos!$A$2:$A$47,0))</f>
        <v>Acessórios</v>
      </c>
    </row>
    <row r="394" customFormat="false" ht="15" hidden="false" customHeight="false" outlineLevel="0" collapsed="false">
      <c r="A394" s="17" t="s">
        <v>1760</v>
      </c>
      <c r="B394" s="17" t="n">
        <v>3</v>
      </c>
      <c r="C394" s="21" t="n">
        <v>45693</v>
      </c>
      <c r="D394" s="17" t="s">
        <v>405</v>
      </c>
      <c r="E394" s="17" t="s">
        <v>171</v>
      </c>
      <c r="F394" s="17" t="s">
        <v>1487</v>
      </c>
      <c r="G394" s="17" t="s">
        <v>59</v>
      </c>
      <c r="H394" s="17" t="s">
        <v>1537</v>
      </c>
      <c r="I394" s="17" t="s">
        <v>1524</v>
      </c>
      <c r="J394" s="17" t="n">
        <v>1</v>
      </c>
      <c r="K394" s="15" t="n">
        <v>246.9</v>
      </c>
      <c r="L394" s="22" t="n">
        <v>0</v>
      </c>
      <c r="M394" s="15" t="n">
        <v>0</v>
      </c>
      <c r="N394" s="15" t="n">
        <f aca="false">J394*K394</f>
        <v>246.9</v>
      </c>
      <c r="O394" s="15" t="n">
        <f aca="false">N394*L394</f>
        <v>0</v>
      </c>
      <c r="P394" s="15" t="n">
        <f aca="false">N394-O394</f>
        <v>246.9</v>
      </c>
      <c r="Q394" s="15" t="n">
        <f aca="false">J394*INDEX(dProdutos!$F$2:$F$47,MATCH(E394,dProdutos!$A$2:$A$47,0))</f>
        <v>103.61</v>
      </c>
      <c r="R394" s="15" t="n">
        <f aca="false">IF(I394="Cancelado",0,P394-Q394)</f>
        <v>143.29</v>
      </c>
      <c r="S394" s="17" t="str">
        <f aca="false">INDEX(dProdutos!$D$2:$D$47,MATCH(E394,dProdutos!$A$2:$A$47,0))</f>
        <v>Casa</v>
      </c>
    </row>
    <row r="395" customFormat="false" ht="15" hidden="false" customHeight="false" outlineLevel="0" collapsed="false">
      <c r="A395" s="17" t="s">
        <v>1761</v>
      </c>
      <c r="B395" s="17" t="n">
        <v>1</v>
      </c>
      <c r="C395" s="21" t="n">
        <v>45693</v>
      </c>
      <c r="D395" s="17" t="s">
        <v>1370</v>
      </c>
      <c r="E395" s="17" t="s">
        <v>114</v>
      </c>
      <c r="F395" s="17" t="s">
        <v>1490</v>
      </c>
      <c r="G395" s="17" t="s">
        <v>60</v>
      </c>
      <c r="H395" s="17" t="s">
        <v>1537</v>
      </c>
      <c r="I395" s="17" t="s">
        <v>1524</v>
      </c>
      <c r="J395" s="17" t="n">
        <v>3</v>
      </c>
      <c r="K395" s="15" t="n">
        <v>202.9</v>
      </c>
      <c r="L395" s="22" t="n">
        <v>0</v>
      </c>
      <c r="M395" s="15" t="n">
        <v>20.98</v>
      </c>
      <c r="N395" s="15" t="n">
        <f aca="false">J395*K395</f>
        <v>608.7</v>
      </c>
      <c r="O395" s="15" t="n">
        <f aca="false">N395*L395</f>
        <v>0</v>
      </c>
      <c r="P395" s="15" t="n">
        <f aca="false">N395-O395</f>
        <v>608.7</v>
      </c>
      <c r="Q395" s="15" t="n">
        <f aca="false">J395*INDEX(dProdutos!$F$2:$F$47,MATCH(E395,dProdutos!$A$2:$A$47,0))</f>
        <v>331.17</v>
      </c>
      <c r="R395" s="15" t="n">
        <f aca="false">IF(I395="Cancelado",0,P395-Q395)</f>
        <v>277.53</v>
      </c>
      <c r="S395" s="17" t="str">
        <f aca="false">INDEX(dProdutos!$D$2:$D$47,MATCH(E395,dProdutos!$A$2:$A$47,0))</f>
        <v>Moda Masculina</v>
      </c>
    </row>
    <row r="396" customFormat="false" ht="15" hidden="false" customHeight="false" outlineLevel="0" collapsed="false">
      <c r="A396" s="17" t="s">
        <v>1762</v>
      </c>
      <c r="B396" s="17" t="n">
        <v>1</v>
      </c>
      <c r="C396" s="21" t="n">
        <v>45693</v>
      </c>
      <c r="D396" s="17" t="s">
        <v>801</v>
      </c>
      <c r="E396" s="17" t="s">
        <v>126</v>
      </c>
      <c r="F396" s="17" t="s">
        <v>1493</v>
      </c>
      <c r="G396" s="17" t="s">
        <v>61</v>
      </c>
      <c r="H396" s="17" t="s">
        <v>1523</v>
      </c>
      <c r="I396" s="17" t="s">
        <v>1524</v>
      </c>
      <c r="J396" s="17" t="n">
        <v>1</v>
      </c>
      <c r="K396" s="15" t="n">
        <v>296.9</v>
      </c>
      <c r="L396" s="22" t="n">
        <v>0.1</v>
      </c>
      <c r="M396" s="15" t="n">
        <v>0</v>
      </c>
      <c r="N396" s="15" t="n">
        <f aca="false">J396*K396</f>
        <v>296.9</v>
      </c>
      <c r="O396" s="15" t="n">
        <f aca="false">N396*L396</f>
        <v>29.69</v>
      </c>
      <c r="P396" s="15" t="n">
        <f aca="false">N396-O396</f>
        <v>267.21</v>
      </c>
      <c r="Q396" s="15" t="n">
        <f aca="false">J396*INDEX(dProdutos!$F$2:$F$47,MATCH(E396,dProdutos!$A$2:$A$47,0))</f>
        <v>135.24</v>
      </c>
      <c r="R396" s="15" t="n">
        <f aca="false">IF(I396="Cancelado",0,P396-Q396)</f>
        <v>131.97</v>
      </c>
      <c r="S396" s="17" t="str">
        <f aca="false">INDEX(dProdutos!$D$2:$D$47,MATCH(E396,dProdutos!$A$2:$A$47,0))</f>
        <v>Calçados</v>
      </c>
    </row>
    <row r="397" customFormat="false" ht="15" hidden="false" customHeight="false" outlineLevel="0" collapsed="false">
      <c r="A397" s="17" t="s">
        <v>1763</v>
      </c>
      <c r="B397" s="17" t="n">
        <v>1</v>
      </c>
      <c r="C397" s="21" t="n">
        <v>45693</v>
      </c>
      <c r="D397" s="17" t="s">
        <v>784</v>
      </c>
      <c r="E397" s="17" t="s">
        <v>213</v>
      </c>
      <c r="F397" s="17" t="s">
        <v>1503</v>
      </c>
      <c r="G397" s="17" t="s">
        <v>60</v>
      </c>
      <c r="H397" s="17" t="s">
        <v>1537</v>
      </c>
      <c r="I397" s="17" t="s">
        <v>1524</v>
      </c>
      <c r="J397" s="17" t="n">
        <v>1</v>
      </c>
      <c r="K397" s="15" t="n">
        <v>153.9</v>
      </c>
      <c r="L397" s="22" t="n">
        <v>0</v>
      </c>
      <c r="M397" s="15" t="n">
        <v>24.79</v>
      </c>
      <c r="N397" s="15" t="n">
        <f aca="false">J397*K397</f>
        <v>153.9</v>
      </c>
      <c r="O397" s="15" t="n">
        <f aca="false">N397*L397</f>
        <v>0</v>
      </c>
      <c r="P397" s="15" t="n">
        <f aca="false">N397-O397</f>
        <v>153.9</v>
      </c>
      <c r="Q397" s="15" t="n">
        <f aca="false">J397*INDEX(dProdutos!$F$2:$F$47,MATCH(E397,dProdutos!$A$2:$A$47,0))</f>
        <v>90.42</v>
      </c>
      <c r="R397" s="15" t="n">
        <f aca="false">IF(I397="Cancelado",0,P397-Q397)</f>
        <v>63.48</v>
      </c>
      <c r="S397" s="17" t="str">
        <f aca="false">INDEX(dProdutos!$D$2:$D$47,MATCH(E397,dProdutos!$A$2:$A$47,0))</f>
        <v>Beleza</v>
      </c>
    </row>
    <row r="398" customFormat="false" ht="15" hidden="false" customHeight="false" outlineLevel="0" collapsed="false">
      <c r="A398" s="17" t="s">
        <v>1764</v>
      </c>
      <c r="B398" s="17" t="n">
        <v>1</v>
      </c>
      <c r="C398" s="21" t="n">
        <v>45693</v>
      </c>
      <c r="D398" s="17" t="s">
        <v>587</v>
      </c>
      <c r="E398" s="17" t="s">
        <v>150</v>
      </c>
      <c r="F398" s="17" t="s">
        <v>1490</v>
      </c>
      <c r="G398" s="17" t="s">
        <v>60</v>
      </c>
      <c r="H398" s="17" t="s">
        <v>1523</v>
      </c>
      <c r="I398" s="17" t="s">
        <v>1531</v>
      </c>
      <c r="J398" s="17" t="n">
        <v>1</v>
      </c>
      <c r="K398" s="15" t="n">
        <v>71.9</v>
      </c>
      <c r="L398" s="22" t="n">
        <v>0</v>
      </c>
      <c r="M398" s="15" t="n">
        <v>32.88</v>
      </c>
      <c r="N398" s="15" t="n">
        <f aca="false">J398*K398</f>
        <v>71.9</v>
      </c>
      <c r="O398" s="15" t="n">
        <f aca="false">N398*L398</f>
        <v>0</v>
      </c>
      <c r="P398" s="15" t="n">
        <f aca="false">N398-O398</f>
        <v>71.9</v>
      </c>
      <c r="Q398" s="15" t="n">
        <f aca="false">J398*INDEX(dProdutos!$F$2:$F$47,MATCH(E398,dProdutos!$A$2:$A$47,0))</f>
        <v>27.38</v>
      </c>
      <c r="R398" s="15" t="n">
        <f aca="false">IF(I398="Cancelado",0,P398-Q398)</f>
        <v>0</v>
      </c>
      <c r="S398" s="17" t="str">
        <f aca="false">INDEX(dProdutos!$D$2:$D$47,MATCH(E398,dProdutos!$A$2:$A$47,0))</f>
        <v>Acessórios</v>
      </c>
    </row>
    <row r="399" customFormat="false" ht="15" hidden="false" customHeight="false" outlineLevel="0" collapsed="false">
      <c r="A399" s="17" t="s">
        <v>1765</v>
      </c>
      <c r="B399" s="17" t="n">
        <v>1</v>
      </c>
      <c r="C399" s="21" t="n">
        <v>45693</v>
      </c>
      <c r="D399" s="17" t="s">
        <v>923</v>
      </c>
      <c r="E399" s="17" t="s">
        <v>88</v>
      </c>
      <c r="F399" s="17" t="s">
        <v>1493</v>
      </c>
      <c r="G399" s="17" t="s">
        <v>59</v>
      </c>
      <c r="H399" s="17" t="s">
        <v>1537</v>
      </c>
      <c r="I399" s="17" t="s">
        <v>1524</v>
      </c>
      <c r="J399" s="17" t="n">
        <v>2</v>
      </c>
      <c r="K399" s="15" t="n">
        <v>170.9</v>
      </c>
      <c r="L399" s="22" t="n">
        <v>0.1</v>
      </c>
      <c r="M399" s="15" t="n">
        <v>0</v>
      </c>
      <c r="N399" s="15" t="n">
        <f aca="false">J399*K399</f>
        <v>341.8</v>
      </c>
      <c r="O399" s="15" t="n">
        <f aca="false">N399*L399</f>
        <v>34.18</v>
      </c>
      <c r="P399" s="15" t="n">
        <f aca="false">N399-O399</f>
        <v>307.62</v>
      </c>
      <c r="Q399" s="15" t="n">
        <f aca="false">J399*INDEX(dProdutos!$F$2:$F$47,MATCH(E399,dProdutos!$A$2:$A$47,0))</f>
        <v>196.28</v>
      </c>
      <c r="R399" s="15" t="n">
        <f aca="false">IF(I399="Cancelado",0,P399-Q399)</f>
        <v>111.34</v>
      </c>
      <c r="S399" s="17" t="str">
        <f aca="false">INDEX(dProdutos!$D$2:$D$47,MATCH(E399,dProdutos!$A$2:$A$47,0))</f>
        <v>Moda Feminina</v>
      </c>
    </row>
    <row r="400" customFormat="false" ht="15" hidden="false" customHeight="false" outlineLevel="0" collapsed="false">
      <c r="A400" s="17" t="s">
        <v>1765</v>
      </c>
      <c r="B400" s="17" t="n">
        <v>2</v>
      </c>
      <c r="C400" s="21" t="n">
        <v>45693</v>
      </c>
      <c r="D400" s="17" t="s">
        <v>923</v>
      </c>
      <c r="E400" s="17" t="s">
        <v>129</v>
      </c>
      <c r="F400" s="17" t="s">
        <v>1493</v>
      </c>
      <c r="G400" s="17" t="s">
        <v>59</v>
      </c>
      <c r="H400" s="17" t="s">
        <v>1537</v>
      </c>
      <c r="I400" s="17" t="s">
        <v>1524</v>
      </c>
      <c r="J400" s="17" t="n">
        <v>1</v>
      </c>
      <c r="K400" s="15" t="n">
        <v>105.9</v>
      </c>
      <c r="L400" s="22" t="n">
        <v>0.1</v>
      </c>
      <c r="M400" s="15" t="n">
        <v>0</v>
      </c>
      <c r="N400" s="15" t="n">
        <f aca="false">J400*K400</f>
        <v>105.9</v>
      </c>
      <c r="O400" s="15" t="n">
        <f aca="false">N400*L400</f>
        <v>10.59</v>
      </c>
      <c r="P400" s="15" t="n">
        <f aca="false">N400-O400</f>
        <v>95.31</v>
      </c>
      <c r="Q400" s="15" t="n">
        <f aca="false">J400*INDEX(dProdutos!$F$2:$F$47,MATCH(E400,dProdutos!$A$2:$A$47,0))</f>
        <v>43.79</v>
      </c>
      <c r="R400" s="15" t="n">
        <f aca="false">IF(I400="Cancelado",0,P400-Q400)</f>
        <v>51.52</v>
      </c>
      <c r="S400" s="17" t="str">
        <f aca="false">INDEX(dProdutos!$D$2:$D$47,MATCH(E400,dProdutos!$A$2:$A$47,0))</f>
        <v>Calçados</v>
      </c>
    </row>
    <row r="401" customFormat="false" ht="15" hidden="false" customHeight="false" outlineLevel="0" collapsed="false">
      <c r="A401" s="17" t="s">
        <v>1766</v>
      </c>
      <c r="B401" s="17" t="n">
        <v>1</v>
      </c>
      <c r="C401" s="21" t="n">
        <v>45694</v>
      </c>
      <c r="D401" s="17" t="s">
        <v>1238</v>
      </c>
      <c r="E401" s="17" t="s">
        <v>126</v>
      </c>
      <c r="F401" s="17" t="s">
        <v>1499</v>
      </c>
      <c r="G401" s="17" t="s">
        <v>62</v>
      </c>
      <c r="H401" s="17" t="s">
        <v>1537</v>
      </c>
      <c r="I401" s="17" t="s">
        <v>1524</v>
      </c>
      <c r="J401" s="17" t="n">
        <v>2</v>
      </c>
      <c r="K401" s="15" t="n">
        <v>296.9</v>
      </c>
      <c r="L401" s="22" t="n">
        <v>0</v>
      </c>
      <c r="M401" s="15" t="n">
        <v>0</v>
      </c>
      <c r="N401" s="15" t="n">
        <f aca="false">J401*K401</f>
        <v>593.8</v>
      </c>
      <c r="O401" s="15" t="n">
        <f aca="false">N401*L401</f>
        <v>0</v>
      </c>
      <c r="P401" s="15" t="n">
        <f aca="false">N401-O401</f>
        <v>593.8</v>
      </c>
      <c r="Q401" s="15" t="n">
        <f aca="false">J401*INDEX(dProdutos!$F$2:$F$47,MATCH(E401,dProdutos!$A$2:$A$47,0))</f>
        <v>270.48</v>
      </c>
      <c r="R401" s="15" t="n">
        <f aca="false">IF(I401="Cancelado",0,P401-Q401)</f>
        <v>323.32</v>
      </c>
      <c r="S401" s="17" t="str">
        <f aca="false">INDEX(dProdutos!$D$2:$D$47,MATCH(E401,dProdutos!$A$2:$A$47,0))</f>
        <v>Calçados</v>
      </c>
    </row>
    <row r="402" customFormat="false" ht="15" hidden="false" customHeight="false" outlineLevel="0" collapsed="false">
      <c r="A402" s="17" t="s">
        <v>1766</v>
      </c>
      <c r="B402" s="17" t="n">
        <v>2</v>
      </c>
      <c r="C402" s="21" t="n">
        <v>45694</v>
      </c>
      <c r="D402" s="17" t="s">
        <v>1238</v>
      </c>
      <c r="E402" s="17" t="s">
        <v>174</v>
      </c>
      <c r="F402" s="17" t="s">
        <v>1499</v>
      </c>
      <c r="G402" s="17" t="s">
        <v>62</v>
      </c>
      <c r="H402" s="17" t="s">
        <v>1537</v>
      </c>
      <c r="I402" s="17" t="s">
        <v>1524</v>
      </c>
      <c r="J402" s="17" t="n">
        <v>2</v>
      </c>
      <c r="K402" s="15" t="n">
        <v>250.9</v>
      </c>
      <c r="L402" s="22" t="n">
        <v>0</v>
      </c>
      <c r="M402" s="15" t="n">
        <v>0</v>
      </c>
      <c r="N402" s="15" t="n">
        <f aca="false">J402*K402</f>
        <v>501.8</v>
      </c>
      <c r="O402" s="15" t="n">
        <f aca="false">N402*L402</f>
        <v>0</v>
      </c>
      <c r="P402" s="15" t="n">
        <f aca="false">N402-O402</f>
        <v>501.8</v>
      </c>
      <c r="Q402" s="15" t="n">
        <f aca="false">J402*INDEX(dProdutos!$F$2:$F$47,MATCH(E402,dProdutos!$A$2:$A$47,0))</f>
        <v>302.56</v>
      </c>
      <c r="R402" s="15" t="n">
        <f aca="false">IF(I402="Cancelado",0,P402-Q402)</f>
        <v>199.24</v>
      </c>
      <c r="S402" s="17" t="str">
        <f aca="false">INDEX(dProdutos!$D$2:$D$47,MATCH(E402,dProdutos!$A$2:$A$47,0))</f>
        <v>Casa</v>
      </c>
    </row>
    <row r="403" customFormat="false" ht="15" hidden="false" customHeight="false" outlineLevel="0" collapsed="false">
      <c r="A403" s="17" t="s">
        <v>1767</v>
      </c>
      <c r="B403" s="17" t="n">
        <v>1</v>
      </c>
      <c r="C403" s="21" t="n">
        <v>45694</v>
      </c>
      <c r="D403" s="17" t="s">
        <v>1470</v>
      </c>
      <c r="E403" s="17" t="s">
        <v>85</v>
      </c>
      <c r="F403" s="17" t="s">
        <v>1487</v>
      </c>
      <c r="G403" s="17" t="s">
        <v>62</v>
      </c>
      <c r="H403" s="17" t="s">
        <v>1523</v>
      </c>
      <c r="I403" s="17" t="s">
        <v>1524</v>
      </c>
      <c r="J403" s="17" t="n">
        <v>1</v>
      </c>
      <c r="K403" s="15" t="n">
        <v>165.9</v>
      </c>
      <c r="L403" s="22" t="n">
        <v>0.05</v>
      </c>
      <c r="M403" s="15" t="n">
        <v>25.75</v>
      </c>
      <c r="N403" s="15" t="n">
        <f aca="false">J403*K403</f>
        <v>165.9</v>
      </c>
      <c r="O403" s="15" t="n">
        <f aca="false">N403*L403</f>
        <v>8.295</v>
      </c>
      <c r="P403" s="15" t="n">
        <f aca="false">N403-O403</f>
        <v>157.605</v>
      </c>
      <c r="Q403" s="15" t="n">
        <f aca="false">J403*INDEX(dProdutos!$F$2:$F$47,MATCH(E403,dProdutos!$A$2:$A$47,0))</f>
        <v>91.55</v>
      </c>
      <c r="R403" s="15" t="n">
        <f aca="false">IF(I403="Cancelado",0,P403-Q403)</f>
        <v>66.055</v>
      </c>
      <c r="S403" s="17" t="str">
        <f aca="false">INDEX(dProdutos!$D$2:$D$47,MATCH(E403,dProdutos!$A$2:$A$47,0))</f>
        <v>Moda Feminina</v>
      </c>
    </row>
    <row r="404" customFormat="false" ht="15" hidden="false" customHeight="false" outlineLevel="0" collapsed="false">
      <c r="A404" s="17" t="s">
        <v>1767</v>
      </c>
      <c r="B404" s="17" t="n">
        <v>2</v>
      </c>
      <c r="C404" s="21" t="n">
        <v>45694</v>
      </c>
      <c r="D404" s="17" t="s">
        <v>1470</v>
      </c>
      <c r="E404" s="17" t="s">
        <v>144</v>
      </c>
      <c r="F404" s="17" t="s">
        <v>1487</v>
      </c>
      <c r="G404" s="17" t="s">
        <v>62</v>
      </c>
      <c r="H404" s="17" t="s">
        <v>1523</v>
      </c>
      <c r="I404" s="17" t="s">
        <v>1524</v>
      </c>
      <c r="J404" s="17" t="n">
        <v>1</v>
      </c>
      <c r="K404" s="15" t="n">
        <v>260.9</v>
      </c>
      <c r="L404" s="22" t="n">
        <v>0.05</v>
      </c>
      <c r="M404" s="15" t="n">
        <v>0</v>
      </c>
      <c r="N404" s="15" t="n">
        <f aca="false">J404*K404</f>
        <v>260.9</v>
      </c>
      <c r="O404" s="15" t="n">
        <f aca="false">N404*L404</f>
        <v>13.045</v>
      </c>
      <c r="P404" s="15" t="n">
        <f aca="false">N404-O404</f>
        <v>247.855</v>
      </c>
      <c r="Q404" s="15" t="n">
        <f aca="false">J404*INDEX(dProdutos!$F$2:$F$47,MATCH(E404,dProdutos!$A$2:$A$47,0))</f>
        <v>99.86</v>
      </c>
      <c r="R404" s="15" t="n">
        <f aca="false">IF(I404="Cancelado",0,P404-Q404)</f>
        <v>147.995</v>
      </c>
      <c r="S404" s="17" t="str">
        <f aca="false">INDEX(dProdutos!$D$2:$D$47,MATCH(E404,dProdutos!$A$2:$A$47,0))</f>
        <v>Acessórios</v>
      </c>
    </row>
    <row r="405" customFormat="false" ht="15" hidden="false" customHeight="false" outlineLevel="0" collapsed="false">
      <c r="A405" s="17" t="s">
        <v>1768</v>
      </c>
      <c r="B405" s="17" t="n">
        <v>1</v>
      </c>
      <c r="C405" s="21" t="n">
        <v>45694</v>
      </c>
      <c r="D405" s="17" t="s">
        <v>488</v>
      </c>
      <c r="E405" s="17" t="s">
        <v>114</v>
      </c>
      <c r="F405" s="17" t="s">
        <v>1487</v>
      </c>
      <c r="G405" s="17" t="s">
        <v>62</v>
      </c>
      <c r="H405" s="17" t="s">
        <v>1537</v>
      </c>
      <c r="I405" s="17" t="s">
        <v>1524</v>
      </c>
      <c r="J405" s="17" t="n">
        <v>1</v>
      </c>
      <c r="K405" s="15" t="n">
        <v>202.9</v>
      </c>
      <c r="L405" s="22" t="n">
        <v>0</v>
      </c>
      <c r="M405" s="15" t="n">
        <v>22.52</v>
      </c>
      <c r="N405" s="15" t="n">
        <f aca="false">J405*K405</f>
        <v>202.9</v>
      </c>
      <c r="O405" s="15" t="n">
        <f aca="false">N405*L405</f>
        <v>0</v>
      </c>
      <c r="P405" s="15" t="n">
        <f aca="false">N405-O405</f>
        <v>202.9</v>
      </c>
      <c r="Q405" s="15" t="n">
        <f aca="false">J405*INDEX(dProdutos!$F$2:$F$47,MATCH(E405,dProdutos!$A$2:$A$47,0))</f>
        <v>110.39</v>
      </c>
      <c r="R405" s="15" t="n">
        <f aca="false">IF(I405="Cancelado",0,P405-Q405)</f>
        <v>92.51</v>
      </c>
      <c r="S405" s="17" t="str">
        <f aca="false">INDEX(dProdutos!$D$2:$D$47,MATCH(E405,dProdutos!$A$2:$A$47,0))</f>
        <v>Moda Masculina</v>
      </c>
    </row>
    <row r="406" customFormat="false" ht="15" hidden="false" customHeight="false" outlineLevel="0" collapsed="false">
      <c r="A406" s="17" t="s">
        <v>1769</v>
      </c>
      <c r="B406" s="17" t="n">
        <v>1</v>
      </c>
      <c r="C406" s="21" t="n">
        <v>45694</v>
      </c>
      <c r="D406" s="17" t="s">
        <v>382</v>
      </c>
      <c r="E406" s="17" t="s">
        <v>174</v>
      </c>
      <c r="F406" s="17" t="s">
        <v>1495</v>
      </c>
      <c r="G406" s="17" t="s">
        <v>62</v>
      </c>
      <c r="H406" s="17" t="s">
        <v>1523</v>
      </c>
      <c r="I406" s="17" t="s">
        <v>1524</v>
      </c>
      <c r="J406" s="17" t="n">
        <v>1</v>
      </c>
      <c r="K406" s="15" t="n">
        <v>250.9</v>
      </c>
      <c r="L406" s="22" t="n">
        <v>0</v>
      </c>
      <c r="M406" s="15" t="n">
        <v>20.76</v>
      </c>
      <c r="N406" s="15" t="n">
        <f aca="false">J406*K406</f>
        <v>250.9</v>
      </c>
      <c r="O406" s="15" t="n">
        <f aca="false">N406*L406</f>
        <v>0</v>
      </c>
      <c r="P406" s="15" t="n">
        <f aca="false">N406-O406</f>
        <v>250.9</v>
      </c>
      <c r="Q406" s="15" t="n">
        <f aca="false">J406*INDEX(dProdutos!$F$2:$F$47,MATCH(E406,dProdutos!$A$2:$A$47,0))</f>
        <v>151.28</v>
      </c>
      <c r="R406" s="15" t="n">
        <f aca="false">IF(I406="Cancelado",0,P406-Q406)</f>
        <v>99.62</v>
      </c>
      <c r="S406" s="17" t="str">
        <f aca="false">INDEX(dProdutos!$D$2:$D$47,MATCH(E406,dProdutos!$A$2:$A$47,0))</f>
        <v>Casa</v>
      </c>
    </row>
    <row r="407" customFormat="false" ht="15" hidden="false" customHeight="false" outlineLevel="0" collapsed="false">
      <c r="A407" s="17" t="s">
        <v>1769</v>
      </c>
      <c r="B407" s="17" t="n">
        <v>2</v>
      </c>
      <c r="C407" s="21" t="n">
        <v>45694</v>
      </c>
      <c r="D407" s="17" t="s">
        <v>382</v>
      </c>
      <c r="E407" s="17" t="s">
        <v>138</v>
      </c>
      <c r="F407" s="17" t="s">
        <v>1495</v>
      </c>
      <c r="G407" s="17" t="s">
        <v>62</v>
      </c>
      <c r="H407" s="17" t="s">
        <v>1523</v>
      </c>
      <c r="I407" s="17" t="s">
        <v>1524</v>
      </c>
      <c r="J407" s="17" t="n">
        <v>1</v>
      </c>
      <c r="K407" s="15" t="n">
        <v>231.9</v>
      </c>
      <c r="L407" s="22" t="n">
        <v>0.05</v>
      </c>
      <c r="M407" s="15" t="n">
        <v>0</v>
      </c>
      <c r="N407" s="15" t="n">
        <f aca="false">J407*K407</f>
        <v>231.9</v>
      </c>
      <c r="O407" s="15" t="n">
        <f aca="false">N407*L407</f>
        <v>11.595</v>
      </c>
      <c r="P407" s="15" t="n">
        <f aca="false">N407-O407</f>
        <v>220.305</v>
      </c>
      <c r="Q407" s="15" t="n">
        <f aca="false">J407*INDEX(dProdutos!$F$2:$F$47,MATCH(E407,dProdutos!$A$2:$A$47,0))</f>
        <v>132.21</v>
      </c>
      <c r="R407" s="15" t="n">
        <f aca="false">IF(I407="Cancelado",0,P407-Q407)</f>
        <v>88.095</v>
      </c>
      <c r="S407" s="17" t="str">
        <f aca="false">INDEX(dProdutos!$D$2:$D$47,MATCH(E407,dProdutos!$A$2:$A$47,0))</f>
        <v>Calçados</v>
      </c>
    </row>
    <row r="408" customFormat="false" ht="15" hidden="false" customHeight="false" outlineLevel="0" collapsed="false">
      <c r="A408" s="17" t="s">
        <v>1770</v>
      </c>
      <c r="B408" s="17" t="n">
        <v>1</v>
      </c>
      <c r="C408" s="21" t="n">
        <v>45694</v>
      </c>
      <c r="D408" s="17" t="s">
        <v>1295</v>
      </c>
      <c r="E408" s="17" t="s">
        <v>132</v>
      </c>
      <c r="F408" s="17" t="s">
        <v>1495</v>
      </c>
      <c r="G408" s="17" t="s">
        <v>59</v>
      </c>
      <c r="H408" s="17" t="s">
        <v>1537</v>
      </c>
      <c r="I408" s="17" t="s">
        <v>1524</v>
      </c>
      <c r="J408" s="17" t="n">
        <v>1</v>
      </c>
      <c r="K408" s="15" t="n">
        <v>179.9</v>
      </c>
      <c r="L408" s="22" t="n">
        <v>0</v>
      </c>
      <c r="M408" s="15" t="n">
        <v>24.3</v>
      </c>
      <c r="N408" s="15" t="n">
        <f aca="false">J408*K408</f>
        <v>179.9</v>
      </c>
      <c r="O408" s="15" t="n">
        <f aca="false">N408*L408</f>
        <v>0</v>
      </c>
      <c r="P408" s="15" t="n">
        <f aca="false">N408-O408</f>
        <v>179.9</v>
      </c>
      <c r="Q408" s="15" t="n">
        <f aca="false">J408*INDEX(dProdutos!$F$2:$F$47,MATCH(E408,dProdutos!$A$2:$A$47,0))</f>
        <v>93.56</v>
      </c>
      <c r="R408" s="15" t="n">
        <f aca="false">IF(I408="Cancelado",0,P408-Q408)</f>
        <v>86.34</v>
      </c>
      <c r="S408" s="17" t="str">
        <f aca="false">INDEX(dProdutos!$D$2:$D$47,MATCH(E408,dProdutos!$A$2:$A$47,0))</f>
        <v>Calçados</v>
      </c>
    </row>
    <row r="409" customFormat="false" ht="15" hidden="false" customHeight="false" outlineLevel="0" collapsed="false">
      <c r="A409" s="17" t="s">
        <v>1771</v>
      </c>
      <c r="B409" s="17" t="n">
        <v>1</v>
      </c>
      <c r="C409" s="21" t="n">
        <v>45694</v>
      </c>
      <c r="D409" s="17" t="s">
        <v>762</v>
      </c>
      <c r="E409" s="17" t="s">
        <v>95</v>
      </c>
      <c r="F409" s="17" t="s">
        <v>1497</v>
      </c>
      <c r="G409" s="17" t="s">
        <v>59</v>
      </c>
      <c r="H409" s="17" t="s">
        <v>1537</v>
      </c>
      <c r="I409" s="17" t="s">
        <v>1541</v>
      </c>
      <c r="J409" s="17" t="n">
        <v>1</v>
      </c>
      <c r="K409" s="15" t="n">
        <v>77.9</v>
      </c>
      <c r="L409" s="22" t="n">
        <v>0.1</v>
      </c>
      <c r="M409" s="15" t="n">
        <v>34.65</v>
      </c>
      <c r="N409" s="15" t="n">
        <f aca="false">J409*K409</f>
        <v>77.9</v>
      </c>
      <c r="O409" s="15" t="n">
        <f aca="false">N409*L409</f>
        <v>7.79</v>
      </c>
      <c r="P409" s="15" t="n">
        <f aca="false">N409-O409</f>
        <v>70.11</v>
      </c>
      <c r="Q409" s="15" t="n">
        <f aca="false">J409*INDEX(dProdutos!$F$2:$F$47,MATCH(E409,dProdutos!$A$2:$A$47,0))</f>
        <v>36.71</v>
      </c>
      <c r="R409" s="15" t="n">
        <f aca="false">IF(I409="Cancelado",0,P409-Q409)</f>
        <v>33.4</v>
      </c>
      <c r="S409" s="17" t="str">
        <f aca="false">INDEX(dProdutos!$D$2:$D$47,MATCH(E409,dProdutos!$A$2:$A$47,0))</f>
        <v>Moda Feminina</v>
      </c>
    </row>
    <row r="410" customFormat="false" ht="15" hidden="false" customHeight="false" outlineLevel="0" collapsed="false">
      <c r="A410" s="17" t="s">
        <v>1772</v>
      </c>
      <c r="B410" s="17" t="n">
        <v>1</v>
      </c>
      <c r="C410" s="21" t="n">
        <v>45694</v>
      </c>
      <c r="D410" s="17" t="s">
        <v>557</v>
      </c>
      <c r="E410" s="17" t="s">
        <v>95</v>
      </c>
      <c r="F410" s="17" t="s">
        <v>1497</v>
      </c>
      <c r="G410" s="17" t="s">
        <v>59</v>
      </c>
      <c r="H410" s="17" t="s">
        <v>1523</v>
      </c>
      <c r="I410" s="17" t="s">
        <v>1524</v>
      </c>
      <c r="J410" s="17" t="n">
        <v>1</v>
      </c>
      <c r="K410" s="15" t="n">
        <v>77.9</v>
      </c>
      <c r="L410" s="22" t="n">
        <v>0</v>
      </c>
      <c r="M410" s="15" t="n">
        <v>15.98</v>
      </c>
      <c r="N410" s="15" t="n">
        <f aca="false">J410*K410</f>
        <v>77.9</v>
      </c>
      <c r="O410" s="15" t="n">
        <f aca="false">N410*L410</f>
        <v>0</v>
      </c>
      <c r="P410" s="15" t="n">
        <f aca="false">N410-O410</f>
        <v>77.9</v>
      </c>
      <c r="Q410" s="15" t="n">
        <f aca="false">J410*INDEX(dProdutos!$F$2:$F$47,MATCH(E410,dProdutos!$A$2:$A$47,0))</f>
        <v>36.71</v>
      </c>
      <c r="R410" s="15" t="n">
        <f aca="false">IF(I410="Cancelado",0,P410-Q410)</f>
        <v>41.19</v>
      </c>
      <c r="S410" s="17" t="str">
        <f aca="false">INDEX(dProdutos!$D$2:$D$47,MATCH(E410,dProdutos!$A$2:$A$47,0))</f>
        <v>Moda Feminina</v>
      </c>
    </row>
    <row r="411" customFormat="false" ht="15" hidden="false" customHeight="false" outlineLevel="0" collapsed="false">
      <c r="A411" s="17" t="s">
        <v>1772</v>
      </c>
      <c r="B411" s="17" t="n">
        <v>2</v>
      </c>
      <c r="C411" s="21" t="n">
        <v>45694</v>
      </c>
      <c r="D411" s="17" t="s">
        <v>557</v>
      </c>
      <c r="E411" s="17" t="s">
        <v>183</v>
      </c>
      <c r="F411" s="17" t="s">
        <v>1497</v>
      </c>
      <c r="G411" s="17" t="s">
        <v>59</v>
      </c>
      <c r="H411" s="17" t="s">
        <v>1523</v>
      </c>
      <c r="I411" s="17" t="s">
        <v>1524</v>
      </c>
      <c r="J411" s="17" t="n">
        <v>2</v>
      </c>
      <c r="K411" s="15" t="n">
        <v>121.9</v>
      </c>
      <c r="L411" s="22" t="n">
        <v>0</v>
      </c>
      <c r="M411" s="15" t="n">
        <v>0</v>
      </c>
      <c r="N411" s="15" t="n">
        <f aca="false">J411*K411</f>
        <v>243.8</v>
      </c>
      <c r="O411" s="15" t="n">
        <f aca="false">N411*L411</f>
        <v>0</v>
      </c>
      <c r="P411" s="15" t="n">
        <f aca="false">N411-O411</f>
        <v>243.8</v>
      </c>
      <c r="Q411" s="15" t="n">
        <f aca="false">J411*INDEX(dProdutos!$F$2:$F$47,MATCH(E411,dProdutos!$A$2:$A$47,0))</f>
        <v>105.52</v>
      </c>
      <c r="R411" s="15" t="n">
        <f aca="false">IF(I411="Cancelado",0,P411-Q411)</f>
        <v>138.28</v>
      </c>
      <c r="S411" s="17" t="str">
        <f aca="false">INDEX(dProdutos!$D$2:$D$47,MATCH(E411,dProdutos!$A$2:$A$47,0))</f>
        <v>Eletrônicos</v>
      </c>
    </row>
    <row r="412" customFormat="false" ht="15" hidden="false" customHeight="false" outlineLevel="0" collapsed="false">
      <c r="A412" s="17" t="s">
        <v>1773</v>
      </c>
      <c r="B412" s="17" t="n">
        <v>1</v>
      </c>
      <c r="C412" s="21" t="n">
        <v>45695</v>
      </c>
      <c r="D412" s="17" t="s">
        <v>938</v>
      </c>
      <c r="E412" s="17" t="s">
        <v>171</v>
      </c>
      <c r="F412" s="17" t="s">
        <v>1487</v>
      </c>
      <c r="G412" s="17" t="s">
        <v>59</v>
      </c>
      <c r="H412" s="17" t="s">
        <v>1523</v>
      </c>
      <c r="I412" s="17" t="s">
        <v>1524</v>
      </c>
      <c r="J412" s="17" t="n">
        <v>1</v>
      </c>
      <c r="K412" s="15" t="n">
        <v>246.9</v>
      </c>
      <c r="L412" s="22" t="n">
        <v>0.05</v>
      </c>
      <c r="M412" s="15" t="n">
        <v>16.37</v>
      </c>
      <c r="N412" s="15" t="n">
        <f aca="false">J412*K412</f>
        <v>246.9</v>
      </c>
      <c r="O412" s="15" t="n">
        <f aca="false">N412*L412</f>
        <v>12.345</v>
      </c>
      <c r="P412" s="15" t="n">
        <f aca="false">N412-O412</f>
        <v>234.555</v>
      </c>
      <c r="Q412" s="15" t="n">
        <f aca="false">J412*INDEX(dProdutos!$F$2:$F$47,MATCH(E412,dProdutos!$A$2:$A$47,0))</f>
        <v>103.61</v>
      </c>
      <c r="R412" s="15" t="n">
        <f aca="false">IF(I412="Cancelado",0,P412-Q412)</f>
        <v>130.945</v>
      </c>
      <c r="S412" s="17" t="str">
        <f aca="false">INDEX(dProdutos!$D$2:$D$47,MATCH(E412,dProdutos!$A$2:$A$47,0))</f>
        <v>Casa</v>
      </c>
    </row>
    <row r="413" customFormat="false" ht="15" hidden="false" customHeight="false" outlineLevel="0" collapsed="false">
      <c r="A413" s="17" t="s">
        <v>1774</v>
      </c>
      <c r="B413" s="17" t="n">
        <v>1</v>
      </c>
      <c r="C413" s="21" t="n">
        <v>45695</v>
      </c>
      <c r="D413" s="17" t="s">
        <v>267</v>
      </c>
      <c r="E413" s="17" t="s">
        <v>165</v>
      </c>
      <c r="F413" s="17" t="s">
        <v>1493</v>
      </c>
      <c r="G413" s="17" t="s">
        <v>63</v>
      </c>
      <c r="H413" s="17" t="s">
        <v>1523</v>
      </c>
      <c r="I413" s="17" t="s">
        <v>1524</v>
      </c>
      <c r="J413" s="17" t="n">
        <v>1</v>
      </c>
      <c r="K413" s="15" t="n">
        <v>231.9</v>
      </c>
      <c r="L413" s="22" t="n">
        <v>0</v>
      </c>
      <c r="M413" s="15" t="n">
        <v>0</v>
      </c>
      <c r="N413" s="15" t="n">
        <f aca="false">J413*K413</f>
        <v>231.9</v>
      </c>
      <c r="O413" s="15" t="n">
        <f aca="false">N413*L413</f>
        <v>0</v>
      </c>
      <c r="P413" s="15" t="n">
        <f aca="false">N413-O413</f>
        <v>231.9</v>
      </c>
      <c r="Q413" s="15" t="n">
        <f aca="false">J413*INDEX(dProdutos!$F$2:$F$47,MATCH(E413,dProdutos!$A$2:$A$47,0))</f>
        <v>140.83</v>
      </c>
      <c r="R413" s="15" t="n">
        <f aca="false">IF(I413="Cancelado",0,P413-Q413)</f>
        <v>91.07</v>
      </c>
      <c r="S413" s="17" t="str">
        <f aca="false">INDEX(dProdutos!$D$2:$D$47,MATCH(E413,dProdutos!$A$2:$A$47,0))</f>
        <v>Casa</v>
      </c>
    </row>
    <row r="414" customFormat="false" ht="15" hidden="false" customHeight="false" outlineLevel="0" collapsed="false">
      <c r="A414" s="17" t="s">
        <v>1775</v>
      </c>
      <c r="B414" s="17" t="n">
        <v>1</v>
      </c>
      <c r="C414" s="21" t="n">
        <v>45695</v>
      </c>
      <c r="D414" s="17" t="s">
        <v>249</v>
      </c>
      <c r="E414" s="17" t="s">
        <v>192</v>
      </c>
      <c r="F414" s="17" t="s">
        <v>1487</v>
      </c>
      <c r="G414" s="17" t="s">
        <v>62</v>
      </c>
      <c r="H414" s="17" t="s">
        <v>1523</v>
      </c>
      <c r="I414" s="17" t="s">
        <v>1531</v>
      </c>
      <c r="J414" s="17" t="n">
        <v>1</v>
      </c>
      <c r="K414" s="15" t="n">
        <v>245.9</v>
      </c>
      <c r="L414" s="22" t="n">
        <v>0.2</v>
      </c>
      <c r="M414" s="15" t="n">
        <v>12.6</v>
      </c>
      <c r="N414" s="15" t="n">
        <f aca="false">J414*K414</f>
        <v>245.9</v>
      </c>
      <c r="O414" s="15" t="n">
        <f aca="false">N414*L414</f>
        <v>49.18</v>
      </c>
      <c r="P414" s="15" t="n">
        <f aca="false">N414-O414</f>
        <v>196.72</v>
      </c>
      <c r="Q414" s="15" t="n">
        <f aca="false">J414*INDEX(dProdutos!$F$2:$F$47,MATCH(E414,dProdutos!$A$2:$A$47,0))</f>
        <v>107.78</v>
      </c>
      <c r="R414" s="15" t="n">
        <f aca="false">IF(I414="Cancelado",0,P414-Q414)</f>
        <v>0</v>
      </c>
      <c r="S414" s="17" t="str">
        <f aca="false">INDEX(dProdutos!$D$2:$D$47,MATCH(E414,dProdutos!$A$2:$A$47,0))</f>
        <v>Eletrônicos</v>
      </c>
    </row>
    <row r="415" customFormat="false" ht="15" hidden="false" customHeight="false" outlineLevel="0" collapsed="false">
      <c r="A415" s="17" t="s">
        <v>1776</v>
      </c>
      <c r="B415" s="17" t="n">
        <v>1</v>
      </c>
      <c r="C415" s="21" t="n">
        <v>45695</v>
      </c>
      <c r="D415" s="17" t="s">
        <v>989</v>
      </c>
      <c r="E415" s="17" t="s">
        <v>135</v>
      </c>
      <c r="F415" s="17" t="s">
        <v>1503</v>
      </c>
      <c r="G415" s="17" t="s">
        <v>59</v>
      </c>
      <c r="H415" s="17" t="s">
        <v>1537</v>
      </c>
      <c r="I415" s="17" t="s">
        <v>1524</v>
      </c>
      <c r="J415" s="17" t="n">
        <v>2</v>
      </c>
      <c r="K415" s="15" t="n">
        <v>200.9</v>
      </c>
      <c r="L415" s="22" t="n">
        <v>0</v>
      </c>
      <c r="M415" s="15" t="n">
        <v>14.56</v>
      </c>
      <c r="N415" s="15" t="n">
        <f aca="false">J415*K415</f>
        <v>401.8</v>
      </c>
      <c r="O415" s="15" t="n">
        <f aca="false">N415*L415</f>
        <v>0</v>
      </c>
      <c r="P415" s="15" t="n">
        <f aca="false">N415-O415</f>
        <v>401.8</v>
      </c>
      <c r="Q415" s="15" t="n">
        <f aca="false">J415*INDEX(dProdutos!$F$2:$F$47,MATCH(E415,dProdutos!$A$2:$A$47,0))</f>
        <v>161.46</v>
      </c>
      <c r="R415" s="15" t="n">
        <f aca="false">IF(I415="Cancelado",0,P415-Q415)</f>
        <v>240.34</v>
      </c>
      <c r="S415" s="17" t="str">
        <f aca="false">INDEX(dProdutos!$D$2:$D$47,MATCH(E415,dProdutos!$A$2:$A$47,0))</f>
        <v>Calçados</v>
      </c>
    </row>
    <row r="416" customFormat="false" ht="15" hidden="false" customHeight="false" outlineLevel="0" collapsed="false">
      <c r="A416" s="17" t="s">
        <v>1777</v>
      </c>
      <c r="B416" s="17" t="n">
        <v>1</v>
      </c>
      <c r="C416" s="21" t="n">
        <v>45695</v>
      </c>
      <c r="D416" s="17" t="s">
        <v>624</v>
      </c>
      <c r="E416" s="17" t="s">
        <v>123</v>
      </c>
      <c r="F416" s="17" t="s">
        <v>1503</v>
      </c>
      <c r="G416" s="17" t="s">
        <v>60</v>
      </c>
      <c r="H416" s="17" t="s">
        <v>1523</v>
      </c>
      <c r="I416" s="17" t="s">
        <v>1524</v>
      </c>
      <c r="J416" s="17" t="n">
        <v>3</v>
      </c>
      <c r="K416" s="15" t="n">
        <v>277.9</v>
      </c>
      <c r="L416" s="22" t="n">
        <v>0.2</v>
      </c>
      <c r="M416" s="15" t="n">
        <v>0</v>
      </c>
      <c r="N416" s="15" t="n">
        <f aca="false">J416*K416</f>
        <v>833.7</v>
      </c>
      <c r="O416" s="15" t="n">
        <f aca="false">N416*L416</f>
        <v>166.74</v>
      </c>
      <c r="P416" s="15" t="n">
        <f aca="false">N416-O416</f>
        <v>666.96</v>
      </c>
      <c r="Q416" s="15" t="n">
        <f aca="false">J416*INDEX(dProdutos!$F$2:$F$47,MATCH(E416,dProdutos!$A$2:$A$47,0))</f>
        <v>397.08</v>
      </c>
      <c r="R416" s="15" t="n">
        <f aca="false">IF(I416="Cancelado",0,P416-Q416)</f>
        <v>269.88</v>
      </c>
      <c r="S416" s="17" t="str">
        <f aca="false">INDEX(dProdutos!$D$2:$D$47,MATCH(E416,dProdutos!$A$2:$A$47,0))</f>
        <v>Calçados</v>
      </c>
    </row>
    <row r="417" customFormat="false" ht="15" hidden="false" customHeight="false" outlineLevel="0" collapsed="false">
      <c r="A417" s="17" t="s">
        <v>1777</v>
      </c>
      <c r="B417" s="17" t="n">
        <v>2</v>
      </c>
      <c r="C417" s="21" t="n">
        <v>45695</v>
      </c>
      <c r="D417" s="17" t="s">
        <v>624</v>
      </c>
      <c r="E417" s="17" t="s">
        <v>114</v>
      </c>
      <c r="F417" s="17" t="s">
        <v>1503</v>
      </c>
      <c r="G417" s="17" t="s">
        <v>60</v>
      </c>
      <c r="H417" s="17" t="s">
        <v>1523</v>
      </c>
      <c r="I417" s="17" t="s">
        <v>1524</v>
      </c>
      <c r="J417" s="17" t="n">
        <v>1</v>
      </c>
      <c r="K417" s="15" t="n">
        <v>202.9</v>
      </c>
      <c r="L417" s="22" t="n">
        <v>0</v>
      </c>
      <c r="M417" s="15" t="n">
        <v>0</v>
      </c>
      <c r="N417" s="15" t="n">
        <f aca="false">J417*K417</f>
        <v>202.9</v>
      </c>
      <c r="O417" s="15" t="n">
        <f aca="false">N417*L417</f>
        <v>0</v>
      </c>
      <c r="P417" s="15" t="n">
        <f aca="false">N417-O417</f>
        <v>202.9</v>
      </c>
      <c r="Q417" s="15" t="n">
        <f aca="false">J417*INDEX(dProdutos!$F$2:$F$47,MATCH(E417,dProdutos!$A$2:$A$47,0))</f>
        <v>110.39</v>
      </c>
      <c r="R417" s="15" t="n">
        <f aca="false">IF(I417="Cancelado",0,P417-Q417)</f>
        <v>92.51</v>
      </c>
      <c r="S417" s="17" t="str">
        <f aca="false">INDEX(dProdutos!$D$2:$D$47,MATCH(E417,dProdutos!$A$2:$A$47,0))</f>
        <v>Moda Masculina</v>
      </c>
    </row>
    <row r="418" customFormat="false" ht="15" hidden="false" customHeight="false" outlineLevel="0" collapsed="false">
      <c r="A418" s="17" t="s">
        <v>1778</v>
      </c>
      <c r="B418" s="17" t="n">
        <v>1</v>
      </c>
      <c r="C418" s="21" t="n">
        <v>45695</v>
      </c>
      <c r="D418" s="17" t="s">
        <v>637</v>
      </c>
      <c r="E418" s="17" t="s">
        <v>192</v>
      </c>
      <c r="F418" s="17" t="s">
        <v>1501</v>
      </c>
      <c r="G418" s="17" t="s">
        <v>63</v>
      </c>
      <c r="H418" s="17" t="s">
        <v>1523</v>
      </c>
      <c r="I418" s="17" t="s">
        <v>1524</v>
      </c>
      <c r="J418" s="17" t="n">
        <v>1</v>
      </c>
      <c r="K418" s="15" t="n">
        <v>245.9</v>
      </c>
      <c r="L418" s="22" t="n">
        <v>0</v>
      </c>
      <c r="M418" s="15" t="n">
        <v>16.9</v>
      </c>
      <c r="N418" s="15" t="n">
        <f aca="false">J418*K418</f>
        <v>245.9</v>
      </c>
      <c r="O418" s="15" t="n">
        <f aca="false">N418*L418</f>
        <v>0</v>
      </c>
      <c r="P418" s="15" t="n">
        <f aca="false">N418-O418</f>
        <v>245.9</v>
      </c>
      <c r="Q418" s="15" t="n">
        <f aca="false">J418*INDEX(dProdutos!$F$2:$F$47,MATCH(E418,dProdutos!$A$2:$A$47,0))</f>
        <v>107.78</v>
      </c>
      <c r="R418" s="15" t="n">
        <f aca="false">IF(I418="Cancelado",0,P418-Q418)</f>
        <v>138.12</v>
      </c>
      <c r="S418" s="17" t="str">
        <f aca="false">INDEX(dProdutos!$D$2:$D$47,MATCH(E418,dProdutos!$A$2:$A$47,0))</f>
        <v>Eletrônicos</v>
      </c>
    </row>
    <row r="419" customFormat="false" ht="15" hidden="false" customHeight="false" outlineLevel="0" collapsed="false">
      <c r="A419" s="17" t="s">
        <v>1779</v>
      </c>
      <c r="B419" s="17" t="n">
        <v>1</v>
      </c>
      <c r="C419" s="21" t="n">
        <v>45695</v>
      </c>
      <c r="D419" s="17" t="s">
        <v>814</v>
      </c>
      <c r="E419" s="17" t="s">
        <v>114</v>
      </c>
      <c r="F419" s="17" t="s">
        <v>1495</v>
      </c>
      <c r="G419" s="17" t="s">
        <v>62</v>
      </c>
      <c r="H419" s="17" t="s">
        <v>1540</v>
      </c>
      <c r="I419" s="17" t="s">
        <v>1524</v>
      </c>
      <c r="J419" s="17" t="n">
        <v>1</v>
      </c>
      <c r="K419" s="15" t="n">
        <v>202.9</v>
      </c>
      <c r="L419" s="22" t="n">
        <v>0</v>
      </c>
      <c r="M419" s="15" t="n">
        <v>24.22</v>
      </c>
      <c r="N419" s="15" t="n">
        <f aca="false">J419*K419</f>
        <v>202.9</v>
      </c>
      <c r="O419" s="15" t="n">
        <f aca="false">N419*L419</f>
        <v>0</v>
      </c>
      <c r="P419" s="15" t="n">
        <f aca="false">N419-O419</f>
        <v>202.9</v>
      </c>
      <c r="Q419" s="15" t="n">
        <f aca="false">J419*INDEX(dProdutos!$F$2:$F$47,MATCH(E419,dProdutos!$A$2:$A$47,0))</f>
        <v>110.39</v>
      </c>
      <c r="R419" s="15" t="n">
        <f aca="false">IF(I419="Cancelado",0,P419-Q419)</f>
        <v>92.51</v>
      </c>
      <c r="S419" s="17" t="str">
        <f aca="false">INDEX(dProdutos!$D$2:$D$47,MATCH(E419,dProdutos!$A$2:$A$47,0))</f>
        <v>Moda Masculina</v>
      </c>
    </row>
    <row r="420" customFormat="false" ht="15" hidden="false" customHeight="false" outlineLevel="0" collapsed="false">
      <c r="A420" s="17" t="s">
        <v>1780</v>
      </c>
      <c r="B420" s="17" t="n">
        <v>1</v>
      </c>
      <c r="C420" s="21" t="n">
        <v>45695</v>
      </c>
      <c r="D420" s="17" t="s">
        <v>458</v>
      </c>
      <c r="E420" s="17" t="s">
        <v>144</v>
      </c>
      <c r="F420" s="17" t="s">
        <v>1490</v>
      </c>
      <c r="G420" s="17" t="s">
        <v>59</v>
      </c>
      <c r="H420" s="17" t="s">
        <v>1523</v>
      </c>
      <c r="I420" s="17" t="s">
        <v>1524</v>
      </c>
      <c r="J420" s="17" t="n">
        <v>3</v>
      </c>
      <c r="K420" s="15" t="n">
        <v>260.9</v>
      </c>
      <c r="L420" s="22" t="n">
        <v>0.2</v>
      </c>
      <c r="M420" s="15" t="n">
        <v>17.62</v>
      </c>
      <c r="N420" s="15" t="n">
        <f aca="false">J420*K420</f>
        <v>782.7</v>
      </c>
      <c r="O420" s="15" t="n">
        <f aca="false">N420*L420</f>
        <v>156.54</v>
      </c>
      <c r="P420" s="15" t="n">
        <f aca="false">N420-O420</f>
        <v>626.16</v>
      </c>
      <c r="Q420" s="15" t="n">
        <f aca="false">J420*INDEX(dProdutos!$F$2:$F$47,MATCH(E420,dProdutos!$A$2:$A$47,0))</f>
        <v>299.58</v>
      </c>
      <c r="R420" s="15" t="n">
        <f aca="false">IF(I420="Cancelado",0,P420-Q420)</f>
        <v>326.58</v>
      </c>
      <c r="S420" s="17" t="str">
        <f aca="false">INDEX(dProdutos!$D$2:$D$47,MATCH(E420,dProdutos!$A$2:$A$47,0))</f>
        <v>Acessórios</v>
      </c>
    </row>
    <row r="421" customFormat="false" ht="15" hidden="false" customHeight="false" outlineLevel="0" collapsed="false">
      <c r="A421" s="17" t="s">
        <v>1780</v>
      </c>
      <c r="B421" s="17" t="n">
        <v>2</v>
      </c>
      <c r="C421" s="21" t="n">
        <v>45695</v>
      </c>
      <c r="D421" s="17" t="s">
        <v>458</v>
      </c>
      <c r="E421" s="17" t="s">
        <v>95</v>
      </c>
      <c r="F421" s="17" t="s">
        <v>1490</v>
      </c>
      <c r="G421" s="17" t="s">
        <v>59</v>
      </c>
      <c r="H421" s="17" t="s">
        <v>1523</v>
      </c>
      <c r="I421" s="17" t="s">
        <v>1524</v>
      </c>
      <c r="J421" s="17" t="n">
        <v>1</v>
      </c>
      <c r="K421" s="15" t="n">
        <v>77.9</v>
      </c>
      <c r="L421" s="22" t="n">
        <v>0.15</v>
      </c>
      <c r="M421" s="15" t="n">
        <v>0</v>
      </c>
      <c r="N421" s="15" t="n">
        <f aca="false">J421*K421</f>
        <v>77.9</v>
      </c>
      <c r="O421" s="15" t="n">
        <f aca="false">N421*L421</f>
        <v>11.685</v>
      </c>
      <c r="P421" s="15" t="n">
        <f aca="false">N421-O421</f>
        <v>66.215</v>
      </c>
      <c r="Q421" s="15" t="n">
        <f aca="false">J421*INDEX(dProdutos!$F$2:$F$47,MATCH(E421,dProdutos!$A$2:$A$47,0))</f>
        <v>36.71</v>
      </c>
      <c r="R421" s="15" t="n">
        <f aca="false">IF(I421="Cancelado",0,P421-Q421)</f>
        <v>29.505</v>
      </c>
      <c r="S421" s="17" t="str">
        <f aca="false">INDEX(dProdutos!$D$2:$D$47,MATCH(E421,dProdutos!$A$2:$A$47,0))</f>
        <v>Moda Feminina</v>
      </c>
    </row>
    <row r="422" customFormat="false" ht="15" hidden="false" customHeight="false" outlineLevel="0" collapsed="false">
      <c r="A422" s="17" t="s">
        <v>1781</v>
      </c>
      <c r="B422" s="17" t="n">
        <v>1</v>
      </c>
      <c r="C422" s="21" t="n">
        <v>45695</v>
      </c>
      <c r="D422" s="17" t="s">
        <v>494</v>
      </c>
      <c r="E422" s="17" t="s">
        <v>171</v>
      </c>
      <c r="F422" s="17" t="s">
        <v>1490</v>
      </c>
      <c r="G422" s="17" t="s">
        <v>61</v>
      </c>
      <c r="H422" s="17" t="s">
        <v>1527</v>
      </c>
      <c r="I422" s="17" t="s">
        <v>1524</v>
      </c>
      <c r="J422" s="17" t="n">
        <v>1</v>
      </c>
      <c r="K422" s="15" t="n">
        <v>246.9</v>
      </c>
      <c r="L422" s="22" t="n">
        <v>0</v>
      </c>
      <c r="M422" s="15" t="n">
        <v>0</v>
      </c>
      <c r="N422" s="15" t="n">
        <f aca="false">J422*K422</f>
        <v>246.9</v>
      </c>
      <c r="O422" s="15" t="n">
        <f aca="false">N422*L422</f>
        <v>0</v>
      </c>
      <c r="P422" s="15" t="n">
        <f aca="false">N422-O422</f>
        <v>246.9</v>
      </c>
      <c r="Q422" s="15" t="n">
        <f aca="false">J422*INDEX(dProdutos!$F$2:$F$47,MATCH(E422,dProdutos!$A$2:$A$47,0))</f>
        <v>103.61</v>
      </c>
      <c r="R422" s="15" t="n">
        <f aca="false">IF(I422="Cancelado",0,P422-Q422)</f>
        <v>143.29</v>
      </c>
      <c r="S422" s="17" t="str">
        <f aca="false">INDEX(dProdutos!$D$2:$D$47,MATCH(E422,dProdutos!$A$2:$A$47,0))</f>
        <v>Casa</v>
      </c>
    </row>
    <row r="423" customFormat="false" ht="15" hidden="false" customHeight="false" outlineLevel="0" collapsed="false">
      <c r="A423" s="17" t="s">
        <v>1781</v>
      </c>
      <c r="B423" s="17" t="n">
        <v>2</v>
      </c>
      <c r="C423" s="21" t="n">
        <v>45695</v>
      </c>
      <c r="D423" s="17" t="s">
        <v>494</v>
      </c>
      <c r="E423" s="17" t="s">
        <v>174</v>
      </c>
      <c r="F423" s="17" t="s">
        <v>1490</v>
      </c>
      <c r="G423" s="17" t="s">
        <v>61</v>
      </c>
      <c r="H423" s="17" t="s">
        <v>1527</v>
      </c>
      <c r="I423" s="17" t="s">
        <v>1524</v>
      </c>
      <c r="J423" s="17" t="n">
        <v>1</v>
      </c>
      <c r="K423" s="15" t="n">
        <v>250.9</v>
      </c>
      <c r="L423" s="22" t="n">
        <v>0.15</v>
      </c>
      <c r="M423" s="15" t="n">
        <v>0</v>
      </c>
      <c r="N423" s="15" t="n">
        <f aca="false">J423*K423</f>
        <v>250.9</v>
      </c>
      <c r="O423" s="15" t="n">
        <f aca="false">N423*L423</f>
        <v>37.635</v>
      </c>
      <c r="P423" s="15" t="n">
        <f aca="false">N423-O423</f>
        <v>213.265</v>
      </c>
      <c r="Q423" s="15" t="n">
        <f aca="false">J423*INDEX(dProdutos!$F$2:$F$47,MATCH(E423,dProdutos!$A$2:$A$47,0))</f>
        <v>151.28</v>
      </c>
      <c r="R423" s="15" t="n">
        <f aca="false">IF(I423="Cancelado",0,P423-Q423)</f>
        <v>61.985</v>
      </c>
      <c r="S423" s="17" t="str">
        <f aca="false">INDEX(dProdutos!$D$2:$D$47,MATCH(E423,dProdutos!$A$2:$A$47,0))</f>
        <v>Casa</v>
      </c>
    </row>
    <row r="424" customFormat="false" ht="15" hidden="false" customHeight="false" outlineLevel="0" collapsed="false">
      <c r="A424" s="17" t="s">
        <v>1781</v>
      </c>
      <c r="B424" s="17" t="n">
        <v>3</v>
      </c>
      <c r="C424" s="21" t="n">
        <v>45695</v>
      </c>
      <c r="D424" s="17" t="s">
        <v>494</v>
      </c>
      <c r="E424" s="17" t="s">
        <v>192</v>
      </c>
      <c r="F424" s="17" t="s">
        <v>1490</v>
      </c>
      <c r="G424" s="17" t="s">
        <v>61</v>
      </c>
      <c r="H424" s="17" t="s">
        <v>1527</v>
      </c>
      <c r="I424" s="17" t="s">
        <v>1524</v>
      </c>
      <c r="J424" s="17" t="n">
        <v>2</v>
      </c>
      <c r="K424" s="15" t="n">
        <v>245.9</v>
      </c>
      <c r="L424" s="22" t="n">
        <v>0.15</v>
      </c>
      <c r="M424" s="15" t="n">
        <v>0</v>
      </c>
      <c r="N424" s="15" t="n">
        <f aca="false">J424*K424</f>
        <v>491.8</v>
      </c>
      <c r="O424" s="15" t="n">
        <f aca="false">N424*L424</f>
        <v>73.77</v>
      </c>
      <c r="P424" s="15" t="n">
        <f aca="false">N424-O424</f>
        <v>418.03</v>
      </c>
      <c r="Q424" s="15" t="n">
        <f aca="false">J424*INDEX(dProdutos!$F$2:$F$47,MATCH(E424,dProdutos!$A$2:$A$47,0))</f>
        <v>215.56</v>
      </c>
      <c r="R424" s="15" t="n">
        <f aca="false">IF(I424="Cancelado",0,P424-Q424)</f>
        <v>202.47</v>
      </c>
      <c r="S424" s="17" t="str">
        <f aca="false">INDEX(dProdutos!$D$2:$D$47,MATCH(E424,dProdutos!$A$2:$A$47,0))</f>
        <v>Eletrônicos</v>
      </c>
    </row>
    <row r="425" customFormat="false" ht="15" hidden="false" customHeight="false" outlineLevel="0" collapsed="false">
      <c r="A425" s="17" t="s">
        <v>1782</v>
      </c>
      <c r="B425" s="17" t="n">
        <v>1</v>
      </c>
      <c r="C425" s="21" t="n">
        <v>45696</v>
      </c>
      <c r="D425" s="17" t="s">
        <v>420</v>
      </c>
      <c r="E425" s="17" t="s">
        <v>105</v>
      </c>
      <c r="F425" s="17" t="s">
        <v>1487</v>
      </c>
      <c r="G425" s="17" t="s">
        <v>59</v>
      </c>
      <c r="H425" s="17" t="s">
        <v>1527</v>
      </c>
      <c r="I425" s="17" t="s">
        <v>1524</v>
      </c>
      <c r="J425" s="17" t="n">
        <v>1</v>
      </c>
      <c r="K425" s="15" t="n">
        <v>175.9</v>
      </c>
      <c r="L425" s="22" t="n">
        <v>0</v>
      </c>
      <c r="M425" s="15" t="n">
        <v>25.21</v>
      </c>
      <c r="N425" s="15" t="n">
        <f aca="false">J425*K425</f>
        <v>175.9</v>
      </c>
      <c r="O425" s="15" t="n">
        <f aca="false">N425*L425</f>
        <v>0</v>
      </c>
      <c r="P425" s="15" t="n">
        <f aca="false">N425-O425</f>
        <v>175.9</v>
      </c>
      <c r="Q425" s="15" t="n">
        <f aca="false">J425*INDEX(dProdutos!$F$2:$F$47,MATCH(E425,dProdutos!$A$2:$A$47,0))</f>
        <v>96.59</v>
      </c>
      <c r="R425" s="15" t="n">
        <f aca="false">IF(I425="Cancelado",0,P425-Q425)</f>
        <v>79.31</v>
      </c>
      <c r="S425" s="17" t="str">
        <f aca="false">INDEX(dProdutos!$D$2:$D$47,MATCH(E425,dProdutos!$A$2:$A$47,0))</f>
        <v>Moda Masculina</v>
      </c>
    </row>
    <row r="426" customFormat="false" ht="15" hidden="false" customHeight="false" outlineLevel="0" collapsed="false">
      <c r="A426" s="17" t="s">
        <v>1783</v>
      </c>
      <c r="B426" s="17" t="n">
        <v>1</v>
      </c>
      <c r="C426" s="21" t="n">
        <v>45696</v>
      </c>
      <c r="D426" s="17" t="s">
        <v>1355</v>
      </c>
      <c r="E426" s="17" t="s">
        <v>95</v>
      </c>
      <c r="F426" s="17" t="s">
        <v>1495</v>
      </c>
      <c r="G426" s="17" t="s">
        <v>61</v>
      </c>
      <c r="H426" s="17" t="s">
        <v>1523</v>
      </c>
      <c r="I426" s="17" t="s">
        <v>1524</v>
      </c>
      <c r="J426" s="17" t="n">
        <v>1</v>
      </c>
      <c r="K426" s="15" t="n">
        <v>77.9</v>
      </c>
      <c r="L426" s="22" t="n">
        <v>0</v>
      </c>
      <c r="M426" s="15" t="n">
        <v>31.2</v>
      </c>
      <c r="N426" s="15" t="n">
        <f aca="false">J426*K426</f>
        <v>77.9</v>
      </c>
      <c r="O426" s="15" t="n">
        <f aca="false">N426*L426</f>
        <v>0</v>
      </c>
      <c r="P426" s="15" t="n">
        <f aca="false">N426-O426</f>
        <v>77.9</v>
      </c>
      <c r="Q426" s="15" t="n">
        <f aca="false">J426*INDEX(dProdutos!$F$2:$F$47,MATCH(E426,dProdutos!$A$2:$A$47,0))</f>
        <v>36.71</v>
      </c>
      <c r="R426" s="15" t="n">
        <f aca="false">IF(I426="Cancelado",0,P426-Q426)</f>
        <v>41.19</v>
      </c>
      <c r="S426" s="17" t="str">
        <f aca="false">INDEX(dProdutos!$D$2:$D$47,MATCH(E426,dProdutos!$A$2:$A$47,0))</f>
        <v>Moda Feminina</v>
      </c>
    </row>
    <row r="427" customFormat="false" ht="15" hidden="false" customHeight="false" outlineLevel="0" collapsed="false">
      <c r="A427" s="17" t="s">
        <v>1784</v>
      </c>
      <c r="B427" s="17" t="n">
        <v>1</v>
      </c>
      <c r="C427" s="21" t="n">
        <v>45696</v>
      </c>
      <c r="D427" s="17" t="s">
        <v>1336</v>
      </c>
      <c r="E427" s="17" t="s">
        <v>98</v>
      </c>
      <c r="F427" s="17" t="s">
        <v>1503</v>
      </c>
      <c r="G427" s="17" t="s">
        <v>64</v>
      </c>
      <c r="H427" s="17" t="s">
        <v>1527</v>
      </c>
      <c r="I427" s="17" t="s">
        <v>1524</v>
      </c>
      <c r="J427" s="17" t="n">
        <v>3</v>
      </c>
      <c r="K427" s="15" t="n">
        <v>108.9</v>
      </c>
      <c r="L427" s="22" t="n">
        <v>0</v>
      </c>
      <c r="M427" s="15" t="n">
        <v>14.97</v>
      </c>
      <c r="N427" s="15" t="n">
        <f aca="false">J427*K427</f>
        <v>326.7</v>
      </c>
      <c r="O427" s="15" t="n">
        <f aca="false">N427*L427</f>
        <v>0</v>
      </c>
      <c r="P427" s="15" t="n">
        <f aca="false">N427-O427</f>
        <v>326.7</v>
      </c>
      <c r="Q427" s="15" t="n">
        <f aca="false">J427*INDEX(dProdutos!$F$2:$F$47,MATCH(E427,dProdutos!$A$2:$A$47,0))</f>
        <v>127.56</v>
      </c>
      <c r="R427" s="15" t="n">
        <f aca="false">IF(I427="Cancelado",0,P427-Q427)</f>
        <v>199.14</v>
      </c>
      <c r="S427" s="17" t="str">
        <f aca="false">INDEX(dProdutos!$D$2:$D$47,MATCH(E427,dProdutos!$A$2:$A$47,0))</f>
        <v>Moda Feminina</v>
      </c>
    </row>
    <row r="428" customFormat="false" ht="15" hidden="false" customHeight="false" outlineLevel="0" collapsed="false">
      <c r="A428" s="17" t="s">
        <v>1785</v>
      </c>
      <c r="B428" s="17" t="n">
        <v>1</v>
      </c>
      <c r="C428" s="21" t="n">
        <v>45696</v>
      </c>
      <c r="D428" s="17" t="s">
        <v>1138</v>
      </c>
      <c r="E428" s="17" t="s">
        <v>126</v>
      </c>
      <c r="F428" s="17" t="s">
        <v>1495</v>
      </c>
      <c r="G428" s="17" t="s">
        <v>60</v>
      </c>
      <c r="H428" s="17" t="s">
        <v>1523</v>
      </c>
      <c r="I428" s="17" t="s">
        <v>1524</v>
      </c>
      <c r="J428" s="17" t="n">
        <v>1</v>
      </c>
      <c r="K428" s="15" t="n">
        <v>296.9</v>
      </c>
      <c r="L428" s="22" t="n">
        <v>0.1</v>
      </c>
      <c r="M428" s="15" t="n">
        <v>10.95</v>
      </c>
      <c r="N428" s="15" t="n">
        <f aca="false">J428*K428</f>
        <v>296.9</v>
      </c>
      <c r="O428" s="15" t="n">
        <f aca="false">N428*L428</f>
        <v>29.69</v>
      </c>
      <c r="P428" s="15" t="n">
        <f aca="false">N428-O428</f>
        <v>267.21</v>
      </c>
      <c r="Q428" s="15" t="n">
        <f aca="false">J428*INDEX(dProdutos!$F$2:$F$47,MATCH(E428,dProdutos!$A$2:$A$47,0))</f>
        <v>135.24</v>
      </c>
      <c r="R428" s="15" t="n">
        <f aca="false">IF(I428="Cancelado",0,P428-Q428)</f>
        <v>131.97</v>
      </c>
      <c r="S428" s="17" t="str">
        <f aca="false">INDEX(dProdutos!$D$2:$D$47,MATCH(E428,dProdutos!$A$2:$A$47,0))</f>
        <v>Calçados</v>
      </c>
    </row>
    <row r="429" customFormat="false" ht="15" hidden="false" customHeight="false" outlineLevel="0" collapsed="false">
      <c r="A429" s="17" t="s">
        <v>1785</v>
      </c>
      <c r="B429" s="17" t="n">
        <v>2</v>
      </c>
      <c r="C429" s="21" t="n">
        <v>45696</v>
      </c>
      <c r="D429" s="17" t="s">
        <v>1138</v>
      </c>
      <c r="E429" s="17" t="s">
        <v>114</v>
      </c>
      <c r="F429" s="17" t="s">
        <v>1495</v>
      </c>
      <c r="G429" s="17" t="s">
        <v>60</v>
      </c>
      <c r="H429" s="17" t="s">
        <v>1523</v>
      </c>
      <c r="I429" s="17" t="s">
        <v>1524</v>
      </c>
      <c r="J429" s="17" t="n">
        <v>1</v>
      </c>
      <c r="K429" s="15" t="n">
        <v>202.9</v>
      </c>
      <c r="L429" s="22" t="n">
        <v>0</v>
      </c>
      <c r="M429" s="15" t="n">
        <v>0</v>
      </c>
      <c r="N429" s="15" t="n">
        <f aca="false">J429*K429</f>
        <v>202.9</v>
      </c>
      <c r="O429" s="15" t="n">
        <f aca="false">N429*L429</f>
        <v>0</v>
      </c>
      <c r="P429" s="15" t="n">
        <f aca="false">N429-O429</f>
        <v>202.9</v>
      </c>
      <c r="Q429" s="15" t="n">
        <f aca="false">J429*INDEX(dProdutos!$F$2:$F$47,MATCH(E429,dProdutos!$A$2:$A$47,0))</f>
        <v>110.39</v>
      </c>
      <c r="R429" s="15" t="n">
        <f aca="false">IF(I429="Cancelado",0,P429-Q429)</f>
        <v>92.51</v>
      </c>
      <c r="S429" s="17" t="str">
        <f aca="false">INDEX(dProdutos!$D$2:$D$47,MATCH(E429,dProdutos!$A$2:$A$47,0))</f>
        <v>Moda Masculina</v>
      </c>
    </row>
    <row r="430" customFormat="false" ht="15" hidden="false" customHeight="false" outlineLevel="0" collapsed="false">
      <c r="A430" s="17" t="s">
        <v>1786</v>
      </c>
      <c r="B430" s="17" t="n">
        <v>1</v>
      </c>
      <c r="C430" s="21" t="n">
        <v>45696</v>
      </c>
      <c r="D430" s="17" t="s">
        <v>1478</v>
      </c>
      <c r="E430" s="17" t="s">
        <v>147</v>
      </c>
      <c r="F430" s="17" t="s">
        <v>1499</v>
      </c>
      <c r="G430" s="17" t="s">
        <v>59</v>
      </c>
      <c r="H430" s="17" t="s">
        <v>1537</v>
      </c>
      <c r="I430" s="17" t="s">
        <v>1524</v>
      </c>
      <c r="J430" s="17" t="n">
        <v>3</v>
      </c>
      <c r="K430" s="15" t="n">
        <v>231.9</v>
      </c>
      <c r="L430" s="22" t="n">
        <v>0</v>
      </c>
      <c r="M430" s="15" t="n">
        <v>31.84</v>
      </c>
      <c r="N430" s="15" t="n">
        <f aca="false">J430*K430</f>
        <v>695.7</v>
      </c>
      <c r="O430" s="15" t="n">
        <f aca="false">N430*L430</f>
        <v>0</v>
      </c>
      <c r="P430" s="15" t="n">
        <f aca="false">N430-O430</f>
        <v>695.7</v>
      </c>
      <c r="Q430" s="15" t="n">
        <f aca="false">J430*INDEX(dProdutos!$F$2:$F$47,MATCH(E430,dProdutos!$A$2:$A$47,0))</f>
        <v>392.7</v>
      </c>
      <c r="R430" s="15" t="n">
        <f aca="false">IF(I430="Cancelado",0,P430-Q430)</f>
        <v>303</v>
      </c>
      <c r="S430" s="17" t="str">
        <f aca="false">INDEX(dProdutos!$D$2:$D$47,MATCH(E430,dProdutos!$A$2:$A$47,0))</f>
        <v>Acessórios</v>
      </c>
    </row>
    <row r="431" customFormat="false" ht="15" hidden="false" customHeight="false" outlineLevel="0" collapsed="false">
      <c r="A431" s="17" t="s">
        <v>1787</v>
      </c>
      <c r="B431" s="17" t="n">
        <v>1</v>
      </c>
      <c r="C431" s="21" t="n">
        <v>45697</v>
      </c>
      <c r="D431" s="17" t="s">
        <v>822</v>
      </c>
      <c r="E431" s="17" t="s">
        <v>138</v>
      </c>
      <c r="F431" s="17" t="s">
        <v>1495</v>
      </c>
      <c r="G431" s="17" t="s">
        <v>61</v>
      </c>
      <c r="H431" s="17" t="s">
        <v>1537</v>
      </c>
      <c r="I431" s="17" t="s">
        <v>1524</v>
      </c>
      <c r="J431" s="17" t="n">
        <v>1</v>
      </c>
      <c r="K431" s="15" t="n">
        <v>231.9</v>
      </c>
      <c r="L431" s="22" t="n">
        <v>0</v>
      </c>
      <c r="M431" s="15" t="n">
        <v>17.51</v>
      </c>
      <c r="N431" s="15" t="n">
        <f aca="false">J431*K431</f>
        <v>231.9</v>
      </c>
      <c r="O431" s="15" t="n">
        <f aca="false">N431*L431</f>
        <v>0</v>
      </c>
      <c r="P431" s="15" t="n">
        <f aca="false">N431-O431</f>
        <v>231.9</v>
      </c>
      <c r="Q431" s="15" t="n">
        <f aca="false">J431*INDEX(dProdutos!$F$2:$F$47,MATCH(E431,dProdutos!$A$2:$A$47,0))</f>
        <v>132.21</v>
      </c>
      <c r="R431" s="15" t="n">
        <f aca="false">IF(I431="Cancelado",0,P431-Q431)</f>
        <v>99.69</v>
      </c>
      <c r="S431" s="17" t="str">
        <f aca="false">INDEX(dProdutos!$D$2:$D$47,MATCH(E431,dProdutos!$A$2:$A$47,0))</f>
        <v>Calçados</v>
      </c>
    </row>
    <row r="432" customFormat="false" ht="15" hidden="false" customHeight="false" outlineLevel="0" collapsed="false">
      <c r="A432" s="17" t="s">
        <v>1787</v>
      </c>
      <c r="B432" s="17" t="n">
        <v>2</v>
      </c>
      <c r="C432" s="21" t="n">
        <v>45697</v>
      </c>
      <c r="D432" s="17" t="s">
        <v>822</v>
      </c>
      <c r="E432" s="17" t="s">
        <v>135</v>
      </c>
      <c r="F432" s="17" t="s">
        <v>1495</v>
      </c>
      <c r="G432" s="17" t="s">
        <v>61</v>
      </c>
      <c r="H432" s="17" t="s">
        <v>1537</v>
      </c>
      <c r="I432" s="17" t="s">
        <v>1524</v>
      </c>
      <c r="J432" s="17" t="n">
        <v>1</v>
      </c>
      <c r="K432" s="15" t="n">
        <v>200.9</v>
      </c>
      <c r="L432" s="22" t="n">
        <v>0</v>
      </c>
      <c r="M432" s="15" t="n">
        <v>0</v>
      </c>
      <c r="N432" s="15" t="n">
        <f aca="false">J432*K432</f>
        <v>200.9</v>
      </c>
      <c r="O432" s="15" t="n">
        <f aca="false">N432*L432</f>
        <v>0</v>
      </c>
      <c r="P432" s="15" t="n">
        <f aca="false">N432-O432</f>
        <v>200.9</v>
      </c>
      <c r="Q432" s="15" t="n">
        <f aca="false">J432*INDEX(dProdutos!$F$2:$F$47,MATCH(E432,dProdutos!$A$2:$A$47,0))</f>
        <v>80.73</v>
      </c>
      <c r="R432" s="15" t="n">
        <f aca="false">IF(I432="Cancelado",0,P432-Q432)</f>
        <v>120.17</v>
      </c>
      <c r="S432" s="17" t="str">
        <f aca="false">INDEX(dProdutos!$D$2:$D$47,MATCH(E432,dProdutos!$A$2:$A$47,0))</f>
        <v>Calçados</v>
      </c>
    </row>
    <row r="433" customFormat="false" ht="15" hidden="false" customHeight="false" outlineLevel="0" collapsed="false">
      <c r="A433" s="17" t="s">
        <v>1788</v>
      </c>
      <c r="B433" s="17" t="n">
        <v>1</v>
      </c>
      <c r="C433" s="21" t="n">
        <v>45697</v>
      </c>
      <c r="D433" s="17" t="s">
        <v>1418</v>
      </c>
      <c r="E433" s="17" t="s">
        <v>129</v>
      </c>
      <c r="F433" s="17" t="s">
        <v>1497</v>
      </c>
      <c r="G433" s="17" t="s">
        <v>59</v>
      </c>
      <c r="H433" s="17" t="s">
        <v>1523</v>
      </c>
      <c r="I433" s="17" t="s">
        <v>1524</v>
      </c>
      <c r="J433" s="17" t="n">
        <v>1</v>
      </c>
      <c r="K433" s="15" t="n">
        <v>105.9</v>
      </c>
      <c r="L433" s="22" t="n">
        <v>0</v>
      </c>
      <c r="M433" s="15" t="n">
        <v>32.26</v>
      </c>
      <c r="N433" s="15" t="n">
        <f aca="false">J433*K433</f>
        <v>105.9</v>
      </c>
      <c r="O433" s="15" t="n">
        <f aca="false">N433*L433</f>
        <v>0</v>
      </c>
      <c r="P433" s="15" t="n">
        <f aca="false">N433-O433</f>
        <v>105.9</v>
      </c>
      <c r="Q433" s="15" t="n">
        <f aca="false">J433*INDEX(dProdutos!$F$2:$F$47,MATCH(E433,dProdutos!$A$2:$A$47,0))</f>
        <v>43.79</v>
      </c>
      <c r="R433" s="15" t="n">
        <f aca="false">IF(I433="Cancelado",0,P433-Q433)</f>
        <v>62.11</v>
      </c>
      <c r="S433" s="17" t="str">
        <f aca="false">INDEX(dProdutos!$D$2:$D$47,MATCH(E433,dProdutos!$A$2:$A$47,0))</f>
        <v>Calçados</v>
      </c>
    </row>
    <row r="434" customFormat="false" ht="15" hidden="false" customHeight="false" outlineLevel="0" collapsed="false">
      <c r="A434" s="17" t="s">
        <v>1789</v>
      </c>
      <c r="B434" s="17" t="n">
        <v>1</v>
      </c>
      <c r="C434" s="21" t="n">
        <v>45697</v>
      </c>
      <c r="D434" s="17" t="s">
        <v>915</v>
      </c>
      <c r="E434" s="17" t="s">
        <v>192</v>
      </c>
      <c r="F434" s="17" t="s">
        <v>1497</v>
      </c>
      <c r="G434" s="17" t="s">
        <v>62</v>
      </c>
      <c r="H434" s="17" t="s">
        <v>1537</v>
      </c>
      <c r="I434" s="17" t="s">
        <v>1524</v>
      </c>
      <c r="J434" s="17" t="n">
        <v>1</v>
      </c>
      <c r="K434" s="15" t="n">
        <v>245.9</v>
      </c>
      <c r="L434" s="22" t="n">
        <v>0</v>
      </c>
      <c r="M434" s="15" t="n">
        <v>0</v>
      </c>
      <c r="N434" s="15" t="n">
        <f aca="false">J434*K434</f>
        <v>245.9</v>
      </c>
      <c r="O434" s="15" t="n">
        <f aca="false">N434*L434</f>
        <v>0</v>
      </c>
      <c r="P434" s="15" t="n">
        <f aca="false">N434-O434</f>
        <v>245.9</v>
      </c>
      <c r="Q434" s="15" t="n">
        <f aca="false">J434*INDEX(dProdutos!$F$2:$F$47,MATCH(E434,dProdutos!$A$2:$A$47,0))</f>
        <v>107.78</v>
      </c>
      <c r="R434" s="15" t="n">
        <f aca="false">IF(I434="Cancelado",0,P434-Q434)</f>
        <v>138.12</v>
      </c>
      <c r="S434" s="17" t="str">
        <f aca="false">INDEX(dProdutos!$D$2:$D$47,MATCH(E434,dProdutos!$A$2:$A$47,0))</f>
        <v>Eletrônicos</v>
      </c>
    </row>
    <row r="435" customFormat="false" ht="15" hidden="false" customHeight="false" outlineLevel="0" collapsed="false">
      <c r="A435" s="17" t="s">
        <v>1789</v>
      </c>
      <c r="B435" s="17" t="n">
        <v>2</v>
      </c>
      <c r="C435" s="21" t="n">
        <v>45697</v>
      </c>
      <c r="D435" s="17" t="s">
        <v>915</v>
      </c>
      <c r="E435" s="17" t="s">
        <v>177</v>
      </c>
      <c r="F435" s="17" t="s">
        <v>1497</v>
      </c>
      <c r="G435" s="17" t="s">
        <v>62</v>
      </c>
      <c r="H435" s="17" t="s">
        <v>1537</v>
      </c>
      <c r="I435" s="17" t="s">
        <v>1524</v>
      </c>
      <c r="J435" s="17" t="n">
        <v>1</v>
      </c>
      <c r="K435" s="15" t="n">
        <v>257.9</v>
      </c>
      <c r="L435" s="22" t="n">
        <v>0</v>
      </c>
      <c r="M435" s="15" t="n">
        <v>0</v>
      </c>
      <c r="N435" s="15" t="n">
        <f aca="false">J435*K435</f>
        <v>257.9</v>
      </c>
      <c r="O435" s="15" t="n">
        <f aca="false">N435*L435</f>
        <v>0</v>
      </c>
      <c r="P435" s="15" t="n">
        <f aca="false">N435-O435</f>
        <v>257.9</v>
      </c>
      <c r="Q435" s="15" t="n">
        <f aca="false">J435*INDEX(dProdutos!$F$2:$F$47,MATCH(E435,dProdutos!$A$2:$A$47,0))</f>
        <v>138.23</v>
      </c>
      <c r="R435" s="15" t="n">
        <f aca="false">IF(I435="Cancelado",0,P435-Q435)</f>
        <v>119.67</v>
      </c>
      <c r="S435" s="17" t="str">
        <f aca="false">INDEX(dProdutos!$D$2:$D$47,MATCH(E435,dProdutos!$A$2:$A$47,0))</f>
        <v>Casa</v>
      </c>
    </row>
    <row r="436" customFormat="false" ht="15" hidden="false" customHeight="false" outlineLevel="0" collapsed="false">
      <c r="A436" s="17" t="s">
        <v>1790</v>
      </c>
      <c r="B436" s="17" t="n">
        <v>1</v>
      </c>
      <c r="C436" s="21" t="n">
        <v>45697</v>
      </c>
      <c r="D436" s="17" t="s">
        <v>787</v>
      </c>
      <c r="E436" s="17" t="s">
        <v>81</v>
      </c>
      <c r="F436" s="17" t="s">
        <v>1487</v>
      </c>
      <c r="G436" s="17" t="s">
        <v>62</v>
      </c>
      <c r="H436" s="17" t="s">
        <v>1523</v>
      </c>
      <c r="I436" s="17" t="s">
        <v>1541</v>
      </c>
      <c r="J436" s="17" t="n">
        <v>1</v>
      </c>
      <c r="K436" s="15" t="n">
        <v>64.9</v>
      </c>
      <c r="L436" s="22" t="n">
        <v>0</v>
      </c>
      <c r="M436" s="15" t="n">
        <v>13.9</v>
      </c>
      <c r="N436" s="15" t="n">
        <f aca="false">J436*K436</f>
        <v>64.9</v>
      </c>
      <c r="O436" s="15" t="n">
        <f aca="false">N436*L436</f>
        <v>0</v>
      </c>
      <c r="P436" s="15" t="n">
        <f aca="false">N436-O436</f>
        <v>64.9</v>
      </c>
      <c r="Q436" s="15" t="n">
        <f aca="false">J436*INDEX(dProdutos!$F$2:$F$47,MATCH(E436,dProdutos!$A$2:$A$47,0))</f>
        <v>26.12</v>
      </c>
      <c r="R436" s="15" t="n">
        <f aca="false">IF(I436="Cancelado",0,P436-Q436)</f>
        <v>38.78</v>
      </c>
      <c r="S436" s="17" t="str">
        <f aca="false">INDEX(dProdutos!$D$2:$D$47,MATCH(E436,dProdutos!$A$2:$A$47,0))</f>
        <v>Moda Feminina</v>
      </c>
    </row>
    <row r="437" customFormat="false" ht="15" hidden="false" customHeight="false" outlineLevel="0" collapsed="false">
      <c r="A437" s="17" t="s">
        <v>1791</v>
      </c>
      <c r="B437" s="17" t="n">
        <v>1</v>
      </c>
      <c r="C437" s="21" t="n">
        <v>45697</v>
      </c>
      <c r="D437" s="17" t="s">
        <v>1474</v>
      </c>
      <c r="E437" s="17" t="s">
        <v>174</v>
      </c>
      <c r="F437" s="17" t="s">
        <v>1497</v>
      </c>
      <c r="G437" s="17" t="s">
        <v>59</v>
      </c>
      <c r="H437" s="17" t="s">
        <v>1540</v>
      </c>
      <c r="I437" s="17" t="s">
        <v>1524</v>
      </c>
      <c r="J437" s="17" t="n">
        <v>1</v>
      </c>
      <c r="K437" s="15" t="n">
        <v>250.9</v>
      </c>
      <c r="L437" s="22" t="n">
        <v>0.05</v>
      </c>
      <c r="M437" s="15" t="n">
        <v>20.39</v>
      </c>
      <c r="N437" s="15" t="n">
        <f aca="false">J437*K437</f>
        <v>250.9</v>
      </c>
      <c r="O437" s="15" t="n">
        <f aca="false">N437*L437</f>
        <v>12.545</v>
      </c>
      <c r="P437" s="15" t="n">
        <f aca="false">N437-O437</f>
        <v>238.355</v>
      </c>
      <c r="Q437" s="15" t="n">
        <f aca="false">J437*INDEX(dProdutos!$F$2:$F$47,MATCH(E437,dProdutos!$A$2:$A$47,0))</f>
        <v>151.28</v>
      </c>
      <c r="R437" s="15" t="n">
        <f aca="false">IF(I437="Cancelado",0,P437-Q437)</f>
        <v>87.075</v>
      </c>
      <c r="S437" s="17" t="str">
        <f aca="false">INDEX(dProdutos!$D$2:$D$47,MATCH(E437,dProdutos!$A$2:$A$47,0))</f>
        <v>Casa</v>
      </c>
    </row>
    <row r="438" customFormat="false" ht="15" hidden="false" customHeight="false" outlineLevel="0" collapsed="false">
      <c r="A438" s="17" t="s">
        <v>1792</v>
      </c>
      <c r="B438" s="17" t="n">
        <v>1</v>
      </c>
      <c r="C438" s="21" t="n">
        <v>45697</v>
      </c>
      <c r="D438" s="17" t="s">
        <v>438</v>
      </c>
      <c r="E438" s="17" t="s">
        <v>141</v>
      </c>
      <c r="F438" s="17" t="s">
        <v>1503</v>
      </c>
      <c r="G438" s="17" t="s">
        <v>64</v>
      </c>
      <c r="H438" s="17" t="s">
        <v>1537</v>
      </c>
      <c r="I438" s="17" t="s">
        <v>1524</v>
      </c>
      <c r="J438" s="17" t="n">
        <v>2</v>
      </c>
      <c r="K438" s="15" t="n">
        <v>131.9</v>
      </c>
      <c r="L438" s="22" t="n">
        <v>0.05</v>
      </c>
      <c r="M438" s="15" t="n">
        <v>0</v>
      </c>
      <c r="N438" s="15" t="n">
        <f aca="false">J438*K438</f>
        <v>263.8</v>
      </c>
      <c r="O438" s="15" t="n">
        <f aca="false">N438*L438</f>
        <v>13.19</v>
      </c>
      <c r="P438" s="15" t="n">
        <f aca="false">N438-O438</f>
        <v>250.61</v>
      </c>
      <c r="Q438" s="15" t="n">
        <f aca="false">J438*INDEX(dProdutos!$F$2:$F$47,MATCH(E438,dProdutos!$A$2:$A$47,0))</f>
        <v>163.32</v>
      </c>
      <c r="R438" s="15" t="n">
        <f aca="false">IF(I438="Cancelado",0,P438-Q438)</f>
        <v>87.29</v>
      </c>
      <c r="S438" s="17" t="str">
        <f aca="false">INDEX(dProdutos!$D$2:$D$47,MATCH(E438,dProdutos!$A$2:$A$47,0))</f>
        <v>Acessórios</v>
      </c>
    </row>
    <row r="439" customFormat="false" ht="15" hidden="false" customHeight="false" outlineLevel="0" collapsed="false">
      <c r="A439" s="17" t="s">
        <v>1793</v>
      </c>
      <c r="B439" s="17" t="n">
        <v>1</v>
      </c>
      <c r="C439" s="21" t="n">
        <v>45697</v>
      </c>
      <c r="D439" s="17" t="s">
        <v>968</v>
      </c>
      <c r="E439" s="17" t="s">
        <v>105</v>
      </c>
      <c r="F439" s="17" t="s">
        <v>1490</v>
      </c>
      <c r="G439" s="17" t="s">
        <v>61</v>
      </c>
      <c r="H439" s="17" t="s">
        <v>1523</v>
      </c>
      <c r="I439" s="17" t="s">
        <v>1524</v>
      </c>
      <c r="J439" s="17" t="n">
        <v>1</v>
      </c>
      <c r="K439" s="15" t="n">
        <v>175.9</v>
      </c>
      <c r="L439" s="22" t="n">
        <v>0.05</v>
      </c>
      <c r="M439" s="15" t="n">
        <v>0</v>
      </c>
      <c r="N439" s="15" t="n">
        <f aca="false">J439*K439</f>
        <v>175.9</v>
      </c>
      <c r="O439" s="15" t="n">
        <f aca="false">N439*L439</f>
        <v>8.795</v>
      </c>
      <c r="P439" s="15" t="n">
        <f aca="false">N439-O439</f>
        <v>167.105</v>
      </c>
      <c r="Q439" s="15" t="n">
        <f aca="false">J439*INDEX(dProdutos!$F$2:$F$47,MATCH(E439,dProdutos!$A$2:$A$47,0))</f>
        <v>96.59</v>
      </c>
      <c r="R439" s="15" t="n">
        <f aca="false">IF(I439="Cancelado",0,P439-Q439)</f>
        <v>70.515</v>
      </c>
      <c r="S439" s="17" t="str">
        <f aca="false">INDEX(dProdutos!$D$2:$D$47,MATCH(E439,dProdutos!$A$2:$A$47,0))</f>
        <v>Moda Masculina</v>
      </c>
    </row>
    <row r="440" customFormat="false" ht="15" hidden="false" customHeight="false" outlineLevel="0" collapsed="false">
      <c r="A440" s="17" t="s">
        <v>1793</v>
      </c>
      <c r="B440" s="17" t="n">
        <v>2</v>
      </c>
      <c r="C440" s="21" t="n">
        <v>45697</v>
      </c>
      <c r="D440" s="17" t="s">
        <v>968</v>
      </c>
      <c r="E440" s="17" t="s">
        <v>150</v>
      </c>
      <c r="F440" s="17" t="s">
        <v>1490</v>
      </c>
      <c r="G440" s="17" t="s">
        <v>61</v>
      </c>
      <c r="H440" s="17" t="s">
        <v>1523</v>
      </c>
      <c r="I440" s="17" t="s">
        <v>1524</v>
      </c>
      <c r="J440" s="17" t="n">
        <v>2</v>
      </c>
      <c r="K440" s="15" t="n">
        <v>71.9</v>
      </c>
      <c r="L440" s="22" t="n">
        <v>0</v>
      </c>
      <c r="M440" s="15" t="n">
        <v>0</v>
      </c>
      <c r="N440" s="15" t="n">
        <f aca="false">J440*K440</f>
        <v>143.8</v>
      </c>
      <c r="O440" s="15" t="n">
        <f aca="false">N440*L440</f>
        <v>0</v>
      </c>
      <c r="P440" s="15" t="n">
        <f aca="false">N440-O440</f>
        <v>143.8</v>
      </c>
      <c r="Q440" s="15" t="n">
        <f aca="false">J440*INDEX(dProdutos!$F$2:$F$47,MATCH(E440,dProdutos!$A$2:$A$47,0))</f>
        <v>54.76</v>
      </c>
      <c r="R440" s="15" t="n">
        <f aca="false">IF(I440="Cancelado",0,P440-Q440)</f>
        <v>89.04</v>
      </c>
      <c r="S440" s="17" t="str">
        <f aca="false">INDEX(dProdutos!$D$2:$D$47,MATCH(E440,dProdutos!$A$2:$A$47,0))</f>
        <v>Acessórios</v>
      </c>
    </row>
    <row r="441" customFormat="false" ht="15" hidden="false" customHeight="false" outlineLevel="0" collapsed="false">
      <c r="A441" s="17" t="s">
        <v>1794</v>
      </c>
      <c r="B441" s="17" t="n">
        <v>1</v>
      </c>
      <c r="C441" s="21" t="n">
        <v>45697</v>
      </c>
      <c r="D441" s="17" t="s">
        <v>479</v>
      </c>
      <c r="E441" s="17" t="s">
        <v>88</v>
      </c>
      <c r="F441" s="17" t="s">
        <v>1487</v>
      </c>
      <c r="G441" s="17" t="s">
        <v>60</v>
      </c>
      <c r="H441" s="17" t="s">
        <v>1537</v>
      </c>
      <c r="I441" s="17" t="s">
        <v>1524</v>
      </c>
      <c r="J441" s="17" t="n">
        <v>1</v>
      </c>
      <c r="K441" s="15" t="n">
        <v>170.9</v>
      </c>
      <c r="L441" s="22" t="n">
        <v>0.2</v>
      </c>
      <c r="M441" s="15" t="n">
        <v>24.98</v>
      </c>
      <c r="N441" s="15" t="n">
        <f aca="false">J441*K441</f>
        <v>170.9</v>
      </c>
      <c r="O441" s="15" t="n">
        <f aca="false">N441*L441</f>
        <v>34.18</v>
      </c>
      <c r="P441" s="15" t="n">
        <f aca="false">N441-O441</f>
        <v>136.72</v>
      </c>
      <c r="Q441" s="15" t="n">
        <f aca="false">J441*INDEX(dProdutos!$F$2:$F$47,MATCH(E441,dProdutos!$A$2:$A$47,0))</f>
        <v>98.14</v>
      </c>
      <c r="R441" s="15" t="n">
        <f aca="false">IF(I441="Cancelado",0,P441-Q441)</f>
        <v>38.58</v>
      </c>
      <c r="S441" s="17" t="str">
        <f aca="false">INDEX(dProdutos!$D$2:$D$47,MATCH(E441,dProdutos!$A$2:$A$47,0))</f>
        <v>Moda Feminina</v>
      </c>
    </row>
    <row r="442" customFormat="false" ht="15" hidden="false" customHeight="false" outlineLevel="0" collapsed="false">
      <c r="A442" s="17" t="s">
        <v>1795</v>
      </c>
      <c r="B442" s="17" t="n">
        <v>1</v>
      </c>
      <c r="C442" s="21" t="n">
        <v>45697</v>
      </c>
      <c r="D442" s="17" t="s">
        <v>499</v>
      </c>
      <c r="E442" s="17" t="s">
        <v>150</v>
      </c>
      <c r="F442" s="17" t="s">
        <v>1497</v>
      </c>
      <c r="G442" s="17" t="s">
        <v>61</v>
      </c>
      <c r="H442" s="17" t="s">
        <v>1523</v>
      </c>
      <c r="I442" s="17" t="s">
        <v>1524</v>
      </c>
      <c r="J442" s="17" t="n">
        <v>2</v>
      </c>
      <c r="K442" s="15" t="n">
        <v>71.9</v>
      </c>
      <c r="L442" s="22" t="n">
        <v>0</v>
      </c>
      <c r="M442" s="15" t="n">
        <v>14.34</v>
      </c>
      <c r="N442" s="15" t="n">
        <f aca="false">J442*K442</f>
        <v>143.8</v>
      </c>
      <c r="O442" s="15" t="n">
        <f aca="false">N442*L442</f>
        <v>0</v>
      </c>
      <c r="P442" s="15" t="n">
        <f aca="false">N442-O442</f>
        <v>143.8</v>
      </c>
      <c r="Q442" s="15" t="n">
        <f aca="false">J442*INDEX(dProdutos!$F$2:$F$47,MATCH(E442,dProdutos!$A$2:$A$47,0))</f>
        <v>54.76</v>
      </c>
      <c r="R442" s="15" t="n">
        <f aca="false">IF(I442="Cancelado",0,P442-Q442)</f>
        <v>89.04</v>
      </c>
      <c r="S442" s="17" t="str">
        <f aca="false">INDEX(dProdutos!$D$2:$D$47,MATCH(E442,dProdutos!$A$2:$A$47,0))</f>
        <v>Acessórios</v>
      </c>
    </row>
    <row r="443" customFormat="false" ht="15" hidden="false" customHeight="false" outlineLevel="0" collapsed="false">
      <c r="A443" s="17" t="s">
        <v>1796</v>
      </c>
      <c r="B443" s="17" t="n">
        <v>1</v>
      </c>
      <c r="C443" s="21" t="n">
        <v>45697</v>
      </c>
      <c r="D443" s="17" t="s">
        <v>699</v>
      </c>
      <c r="E443" s="17" t="s">
        <v>95</v>
      </c>
      <c r="F443" s="17" t="s">
        <v>1490</v>
      </c>
      <c r="G443" s="17" t="s">
        <v>63</v>
      </c>
      <c r="H443" s="17" t="s">
        <v>1523</v>
      </c>
      <c r="I443" s="17" t="s">
        <v>1524</v>
      </c>
      <c r="J443" s="17" t="n">
        <v>2</v>
      </c>
      <c r="K443" s="15" t="n">
        <v>77.9</v>
      </c>
      <c r="L443" s="22" t="n">
        <v>0</v>
      </c>
      <c r="M443" s="15" t="n">
        <v>11.52</v>
      </c>
      <c r="N443" s="15" t="n">
        <f aca="false">J443*K443</f>
        <v>155.8</v>
      </c>
      <c r="O443" s="15" t="n">
        <f aca="false">N443*L443</f>
        <v>0</v>
      </c>
      <c r="P443" s="15" t="n">
        <f aca="false">N443-O443</f>
        <v>155.8</v>
      </c>
      <c r="Q443" s="15" t="n">
        <f aca="false">J443*INDEX(dProdutos!$F$2:$F$47,MATCH(E443,dProdutos!$A$2:$A$47,0))</f>
        <v>73.42</v>
      </c>
      <c r="R443" s="15" t="n">
        <f aca="false">IF(I443="Cancelado",0,P443-Q443)</f>
        <v>82.38</v>
      </c>
      <c r="S443" s="17" t="str">
        <f aca="false">INDEX(dProdutos!$D$2:$D$47,MATCH(E443,dProdutos!$A$2:$A$47,0))</f>
        <v>Moda Feminina</v>
      </c>
    </row>
    <row r="444" customFormat="false" ht="15" hidden="false" customHeight="false" outlineLevel="0" collapsed="false">
      <c r="A444" s="17" t="s">
        <v>1797</v>
      </c>
      <c r="B444" s="17" t="n">
        <v>1</v>
      </c>
      <c r="C444" s="21" t="n">
        <v>45698</v>
      </c>
      <c r="D444" s="17" t="s">
        <v>571</v>
      </c>
      <c r="E444" s="17" t="s">
        <v>195</v>
      </c>
      <c r="F444" s="17" t="s">
        <v>1497</v>
      </c>
      <c r="G444" s="17" t="s">
        <v>59</v>
      </c>
      <c r="H444" s="17" t="s">
        <v>1523</v>
      </c>
      <c r="I444" s="17" t="s">
        <v>1524</v>
      </c>
      <c r="J444" s="17" t="n">
        <v>1</v>
      </c>
      <c r="K444" s="15" t="n">
        <v>72.9</v>
      </c>
      <c r="L444" s="22" t="n">
        <v>0.05</v>
      </c>
      <c r="M444" s="15" t="n">
        <v>21.99</v>
      </c>
      <c r="N444" s="15" t="n">
        <f aca="false">J444*K444</f>
        <v>72.9</v>
      </c>
      <c r="O444" s="15" t="n">
        <f aca="false">N444*L444</f>
        <v>3.645</v>
      </c>
      <c r="P444" s="15" t="n">
        <f aca="false">N444-O444</f>
        <v>69.255</v>
      </c>
      <c r="Q444" s="15" t="n">
        <f aca="false">J444*INDEX(dProdutos!$F$2:$F$47,MATCH(E444,dProdutos!$A$2:$A$47,0))</f>
        <v>39.23</v>
      </c>
      <c r="R444" s="15" t="n">
        <f aca="false">IF(I444="Cancelado",0,P444-Q444)</f>
        <v>30.025</v>
      </c>
      <c r="S444" s="17" t="str">
        <f aca="false">INDEX(dProdutos!$D$2:$D$47,MATCH(E444,dProdutos!$A$2:$A$47,0))</f>
        <v>Eletrônicos</v>
      </c>
    </row>
    <row r="445" customFormat="false" ht="15" hidden="false" customHeight="false" outlineLevel="0" collapsed="false">
      <c r="A445" s="17" t="s">
        <v>1797</v>
      </c>
      <c r="B445" s="17" t="n">
        <v>2</v>
      </c>
      <c r="C445" s="21" t="n">
        <v>45698</v>
      </c>
      <c r="D445" s="17" t="s">
        <v>571</v>
      </c>
      <c r="E445" s="17" t="s">
        <v>210</v>
      </c>
      <c r="F445" s="17" t="s">
        <v>1497</v>
      </c>
      <c r="G445" s="17" t="s">
        <v>59</v>
      </c>
      <c r="H445" s="17" t="s">
        <v>1523</v>
      </c>
      <c r="I445" s="17" t="s">
        <v>1524</v>
      </c>
      <c r="J445" s="17" t="n">
        <v>1</v>
      </c>
      <c r="K445" s="15" t="n">
        <v>245.9</v>
      </c>
      <c r="L445" s="22" t="n">
        <v>0</v>
      </c>
      <c r="M445" s="15" t="n">
        <v>0</v>
      </c>
      <c r="N445" s="15" t="n">
        <f aca="false">J445*K445</f>
        <v>245.9</v>
      </c>
      <c r="O445" s="15" t="n">
        <f aca="false">N445*L445</f>
        <v>0</v>
      </c>
      <c r="P445" s="15" t="n">
        <f aca="false">N445-O445</f>
        <v>245.9</v>
      </c>
      <c r="Q445" s="15" t="n">
        <f aca="false">J445*INDEX(dProdutos!$F$2:$F$47,MATCH(E445,dProdutos!$A$2:$A$47,0))</f>
        <v>150.63</v>
      </c>
      <c r="R445" s="15" t="n">
        <f aca="false">IF(I445="Cancelado",0,P445-Q445)</f>
        <v>95.27</v>
      </c>
      <c r="S445" s="17" t="str">
        <f aca="false">INDEX(dProdutos!$D$2:$D$47,MATCH(E445,dProdutos!$A$2:$A$47,0))</f>
        <v>Beleza</v>
      </c>
    </row>
    <row r="446" customFormat="false" ht="15" hidden="false" customHeight="false" outlineLevel="0" collapsed="false">
      <c r="A446" s="17" t="s">
        <v>1798</v>
      </c>
      <c r="B446" s="17" t="n">
        <v>1</v>
      </c>
      <c r="C446" s="21" t="n">
        <v>45698</v>
      </c>
      <c r="D446" s="17" t="s">
        <v>1148</v>
      </c>
      <c r="E446" s="17" t="s">
        <v>153</v>
      </c>
      <c r="F446" s="17" t="s">
        <v>1493</v>
      </c>
      <c r="G446" s="17" t="s">
        <v>59</v>
      </c>
      <c r="H446" s="17" t="s">
        <v>1523</v>
      </c>
      <c r="I446" s="17" t="s">
        <v>1524</v>
      </c>
      <c r="J446" s="17" t="n">
        <v>1</v>
      </c>
      <c r="K446" s="15" t="n">
        <v>165.9</v>
      </c>
      <c r="L446" s="22" t="n">
        <v>0.2</v>
      </c>
      <c r="M446" s="15" t="n">
        <v>22.21</v>
      </c>
      <c r="N446" s="15" t="n">
        <f aca="false">J446*K446</f>
        <v>165.9</v>
      </c>
      <c r="O446" s="15" t="n">
        <f aca="false">N446*L446</f>
        <v>33.18</v>
      </c>
      <c r="P446" s="15" t="n">
        <f aca="false">N446-O446</f>
        <v>132.72</v>
      </c>
      <c r="Q446" s="15" t="n">
        <f aca="false">J446*INDEX(dProdutos!$F$2:$F$47,MATCH(E446,dProdutos!$A$2:$A$47,0))</f>
        <v>67.28</v>
      </c>
      <c r="R446" s="15" t="n">
        <f aca="false">IF(I446="Cancelado",0,P446-Q446)</f>
        <v>65.44</v>
      </c>
      <c r="S446" s="17" t="str">
        <f aca="false">INDEX(dProdutos!$D$2:$D$47,MATCH(E446,dProdutos!$A$2:$A$47,0))</f>
        <v>Acessórios</v>
      </c>
    </row>
    <row r="447" customFormat="false" ht="15" hidden="false" customHeight="false" outlineLevel="0" collapsed="false">
      <c r="A447" s="17" t="s">
        <v>1799</v>
      </c>
      <c r="B447" s="17" t="n">
        <v>1</v>
      </c>
      <c r="C447" s="21" t="n">
        <v>45698</v>
      </c>
      <c r="D447" s="17" t="s">
        <v>224</v>
      </c>
      <c r="E447" s="17" t="s">
        <v>132</v>
      </c>
      <c r="F447" s="17" t="s">
        <v>1487</v>
      </c>
      <c r="G447" s="17" t="s">
        <v>61</v>
      </c>
      <c r="H447" s="17" t="s">
        <v>1523</v>
      </c>
      <c r="I447" s="17" t="s">
        <v>1524</v>
      </c>
      <c r="J447" s="17" t="n">
        <v>1</v>
      </c>
      <c r="K447" s="15" t="n">
        <v>179.9</v>
      </c>
      <c r="L447" s="22" t="n">
        <v>0.1</v>
      </c>
      <c r="M447" s="15" t="n">
        <v>0</v>
      </c>
      <c r="N447" s="15" t="n">
        <f aca="false">J447*K447</f>
        <v>179.9</v>
      </c>
      <c r="O447" s="15" t="n">
        <f aca="false">N447*L447</f>
        <v>17.99</v>
      </c>
      <c r="P447" s="15" t="n">
        <f aca="false">N447-O447</f>
        <v>161.91</v>
      </c>
      <c r="Q447" s="15" t="n">
        <f aca="false">J447*INDEX(dProdutos!$F$2:$F$47,MATCH(E447,dProdutos!$A$2:$A$47,0))</f>
        <v>93.56</v>
      </c>
      <c r="R447" s="15" t="n">
        <f aca="false">IF(I447="Cancelado",0,P447-Q447)</f>
        <v>68.35</v>
      </c>
      <c r="S447" s="17" t="str">
        <f aca="false">INDEX(dProdutos!$D$2:$D$47,MATCH(E447,dProdutos!$A$2:$A$47,0))</f>
        <v>Calçados</v>
      </c>
    </row>
    <row r="448" customFormat="false" ht="15" hidden="false" customHeight="false" outlineLevel="0" collapsed="false">
      <c r="A448" s="17" t="s">
        <v>1799</v>
      </c>
      <c r="B448" s="17" t="n">
        <v>2</v>
      </c>
      <c r="C448" s="21" t="n">
        <v>45698</v>
      </c>
      <c r="D448" s="17" t="s">
        <v>224</v>
      </c>
      <c r="E448" s="17" t="s">
        <v>81</v>
      </c>
      <c r="F448" s="17" t="s">
        <v>1487</v>
      </c>
      <c r="G448" s="17" t="s">
        <v>61</v>
      </c>
      <c r="H448" s="17" t="s">
        <v>1523</v>
      </c>
      <c r="I448" s="17" t="s">
        <v>1524</v>
      </c>
      <c r="J448" s="17" t="n">
        <v>1</v>
      </c>
      <c r="K448" s="15" t="n">
        <v>64.9</v>
      </c>
      <c r="L448" s="22" t="n">
        <v>0.05</v>
      </c>
      <c r="M448" s="15" t="n">
        <v>0</v>
      </c>
      <c r="N448" s="15" t="n">
        <f aca="false">J448*K448</f>
        <v>64.9</v>
      </c>
      <c r="O448" s="15" t="n">
        <f aca="false">N448*L448</f>
        <v>3.245</v>
      </c>
      <c r="P448" s="15" t="n">
        <f aca="false">N448-O448</f>
        <v>61.655</v>
      </c>
      <c r="Q448" s="15" t="n">
        <f aca="false">J448*INDEX(dProdutos!$F$2:$F$47,MATCH(E448,dProdutos!$A$2:$A$47,0))</f>
        <v>26.12</v>
      </c>
      <c r="R448" s="15" t="n">
        <f aca="false">IF(I448="Cancelado",0,P448-Q448)</f>
        <v>35.535</v>
      </c>
      <c r="S448" s="17" t="str">
        <f aca="false">INDEX(dProdutos!$D$2:$D$47,MATCH(E448,dProdutos!$A$2:$A$47,0))</f>
        <v>Moda Feminina</v>
      </c>
    </row>
    <row r="449" customFormat="false" ht="15" hidden="false" customHeight="false" outlineLevel="0" collapsed="false">
      <c r="A449" s="17" t="s">
        <v>1800</v>
      </c>
      <c r="B449" s="17" t="n">
        <v>1</v>
      </c>
      <c r="C449" s="21" t="n">
        <v>45698</v>
      </c>
      <c r="D449" s="17" t="s">
        <v>1238</v>
      </c>
      <c r="E449" s="17" t="s">
        <v>165</v>
      </c>
      <c r="F449" s="17" t="s">
        <v>1490</v>
      </c>
      <c r="G449" s="17" t="s">
        <v>62</v>
      </c>
      <c r="H449" s="17" t="s">
        <v>1537</v>
      </c>
      <c r="I449" s="17" t="s">
        <v>1524</v>
      </c>
      <c r="J449" s="17" t="n">
        <v>1</v>
      </c>
      <c r="K449" s="15" t="n">
        <v>231.9</v>
      </c>
      <c r="L449" s="22" t="n">
        <v>0.1</v>
      </c>
      <c r="M449" s="15" t="n">
        <v>0</v>
      </c>
      <c r="N449" s="15" t="n">
        <f aca="false">J449*K449</f>
        <v>231.9</v>
      </c>
      <c r="O449" s="15" t="n">
        <f aca="false">N449*L449</f>
        <v>23.19</v>
      </c>
      <c r="P449" s="15" t="n">
        <f aca="false">N449-O449</f>
        <v>208.71</v>
      </c>
      <c r="Q449" s="15" t="n">
        <f aca="false">J449*INDEX(dProdutos!$F$2:$F$47,MATCH(E449,dProdutos!$A$2:$A$47,0))</f>
        <v>140.83</v>
      </c>
      <c r="R449" s="15" t="n">
        <f aca="false">IF(I449="Cancelado",0,P449-Q449)</f>
        <v>67.88</v>
      </c>
      <c r="S449" s="17" t="str">
        <f aca="false">INDEX(dProdutos!$D$2:$D$47,MATCH(E449,dProdutos!$A$2:$A$47,0))</f>
        <v>Casa</v>
      </c>
    </row>
    <row r="450" customFormat="false" ht="15" hidden="false" customHeight="false" outlineLevel="0" collapsed="false">
      <c r="A450" s="17" t="s">
        <v>1801</v>
      </c>
      <c r="B450" s="17" t="n">
        <v>1</v>
      </c>
      <c r="C450" s="21" t="n">
        <v>45698</v>
      </c>
      <c r="D450" s="17" t="s">
        <v>1138</v>
      </c>
      <c r="E450" s="17" t="s">
        <v>81</v>
      </c>
      <c r="F450" s="17" t="s">
        <v>1503</v>
      </c>
      <c r="G450" s="17" t="s">
        <v>63</v>
      </c>
      <c r="H450" s="17" t="s">
        <v>1537</v>
      </c>
      <c r="I450" s="17" t="s">
        <v>1524</v>
      </c>
      <c r="J450" s="17" t="n">
        <v>1</v>
      </c>
      <c r="K450" s="15" t="n">
        <v>64.9</v>
      </c>
      <c r="L450" s="22" t="n">
        <v>0</v>
      </c>
      <c r="M450" s="15" t="n">
        <v>21.88</v>
      </c>
      <c r="N450" s="15" t="n">
        <f aca="false">J450*K450</f>
        <v>64.9</v>
      </c>
      <c r="O450" s="15" t="n">
        <f aca="false">N450*L450</f>
        <v>0</v>
      </c>
      <c r="P450" s="15" t="n">
        <f aca="false">N450-O450</f>
        <v>64.9</v>
      </c>
      <c r="Q450" s="15" t="n">
        <f aca="false">J450*INDEX(dProdutos!$F$2:$F$47,MATCH(E450,dProdutos!$A$2:$A$47,0))</f>
        <v>26.12</v>
      </c>
      <c r="R450" s="15" t="n">
        <f aca="false">IF(I450="Cancelado",0,P450-Q450)</f>
        <v>38.78</v>
      </c>
      <c r="S450" s="17" t="str">
        <f aca="false">INDEX(dProdutos!$D$2:$D$47,MATCH(E450,dProdutos!$A$2:$A$47,0))</f>
        <v>Moda Feminina</v>
      </c>
    </row>
    <row r="451" customFormat="false" ht="15" hidden="false" customHeight="false" outlineLevel="0" collapsed="false">
      <c r="A451" s="17" t="s">
        <v>1802</v>
      </c>
      <c r="B451" s="17" t="n">
        <v>1</v>
      </c>
      <c r="C451" s="21" t="n">
        <v>45698</v>
      </c>
      <c r="D451" s="17" t="s">
        <v>923</v>
      </c>
      <c r="E451" s="17" t="s">
        <v>114</v>
      </c>
      <c r="F451" s="17" t="s">
        <v>1501</v>
      </c>
      <c r="G451" s="17" t="s">
        <v>61</v>
      </c>
      <c r="H451" s="17" t="s">
        <v>1537</v>
      </c>
      <c r="I451" s="17" t="s">
        <v>1524</v>
      </c>
      <c r="J451" s="17" t="n">
        <v>1</v>
      </c>
      <c r="K451" s="15" t="n">
        <v>202.9</v>
      </c>
      <c r="L451" s="22" t="n">
        <v>0</v>
      </c>
      <c r="M451" s="15" t="n">
        <v>28.46</v>
      </c>
      <c r="N451" s="15" t="n">
        <f aca="false">J451*K451</f>
        <v>202.9</v>
      </c>
      <c r="O451" s="15" t="n">
        <f aca="false">N451*L451</f>
        <v>0</v>
      </c>
      <c r="P451" s="15" t="n">
        <f aca="false">N451-O451</f>
        <v>202.9</v>
      </c>
      <c r="Q451" s="15" t="n">
        <f aca="false">J451*INDEX(dProdutos!$F$2:$F$47,MATCH(E451,dProdutos!$A$2:$A$47,0))</f>
        <v>110.39</v>
      </c>
      <c r="R451" s="15" t="n">
        <f aca="false">IF(I451="Cancelado",0,P451-Q451)</f>
        <v>92.51</v>
      </c>
      <c r="S451" s="17" t="str">
        <f aca="false">INDEX(dProdutos!$D$2:$D$47,MATCH(E451,dProdutos!$A$2:$A$47,0))</f>
        <v>Moda Masculina</v>
      </c>
    </row>
    <row r="452" customFormat="false" ht="15" hidden="false" customHeight="false" outlineLevel="0" collapsed="false">
      <c r="A452" s="17" t="s">
        <v>1802</v>
      </c>
      <c r="B452" s="17" t="n">
        <v>2</v>
      </c>
      <c r="C452" s="21" t="n">
        <v>45698</v>
      </c>
      <c r="D452" s="17" t="s">
        <v>923</v>
      </c>
      <c r="E452" s="17" t="s">
        <v>171</v>
      </c>
      <c r="F452" s="17" t="s">
        <v>1501</v>
      </c>
      <c r="G452" s="17" t="s">
        <v>61</v>
      </c>
      <c r="H452" s="17" t="s">
        <v>1537</v>
      </c>
      <c r="I452" s="17" t="s">
        <v>1524</v>
      </c>
      <c r="J452" s="17" t="n">
        <v>1</v>
      </c>
      <c r="K452" s="15" t="n">
        <v>246.9</v>
      </c>
      <c r="L452" s="22" t="n">
        <v>0.05</v>
      </c>
      <c r="M452" s="15" t="n">
        <v>0</v>
      </c>
      <c r="N452" s="15" t="n">
        <f aca="false">J452*K452</f>
        <v>246.9</v>
      </c>
      <c r="O452" s="15" t="n">
        <f aca="false">N452*L452</f>
        <v>12.345</v>
      </c>
      <c r="P452" s="15" t="n">
        <f aca="false">N452-O452</f>
        <v>234.555</v>
      </c>
      <c r="Q452" s="15" t="n">
        <f aca="false">J452*INDEX(dProdutos!$F$2:$F$47,MATCH(E452,dProdutos!$A$2:$A$47,0))</f>
        <v>103.61</v>
      </c>
      <c r="R452" s="15" t="n">
        <f aca="false">IF(I452="Cancelado",0,P452-Q452)</f>
        <v>130.945</v>
      </c>
      <c r="S452" s="17" t="str">
        <f aca="false">INDEX(dProdutos!$D$2:$D$47,MATCH(E452,dProdutos!$A$2:$A$47,0))</f>
        <v>Casa</v>
      </c>
    </row>
    <row r="453" customFormat="false" ht="15" hidden="false" customHeight="false" outlineLevel="0" collapsed="false">
      <c r="A453" s="17" t="s">
        <v>1803</v>
      </c>
      <c r="B453" s="17" t="n">
        <v>1</v>
      </c>
      <c r="C453" s="21" t="n">
        <v>45699</v>
      </c>
      <c r="D453" s="17" t="s">
        <v>1380</v>
      </c>
      <c r="E453" s="17" t="s">
        <v>147</v>
      </c>
      <c r="F453" s="17" t="s">
        <v>1503</v>
      </c>
      <c r="G453" s="17" t="s">
        <v>62</v>
      </c>
      <c r="H453" s="17" t="s">
        <v>1537</v>
      </c>
      <c r="I453" s="17" t="s">
        <v>1524</v>
      </c>
      <c r="J453" s="17" t="n">
        <v>1</v>
      </c>
      <c r="K453" s="15" t="n">
        <v>231.9</v>
      </c>
      <c r="L453" s="22" t="n">
        <v>0.05</v>
      </c>
      <c r="M453" s="15" t="n">
        <v>18.38</v>
      </c>
      <c r="N453" s="15" t="n">
        <f aca="false">J453*K453</f>
        <v>231.9</v>
      </c>
      <c r="O453" s="15" t="n">
        <f aca="false">N453*L453</f>
        <v>11.595</v>
      </c>
      <c r="P453" s="15" t="n">
        <f aca="false">N453-O453</f>
        <v>220.305</v>
      </c>
      <c r="Q453" s="15" t="n">
        <f aca="false">J453*INDEX(dProdutos!$F$2:$F$47,MATCH(E453,dProdutos!$A$2:$A$47,0))</f>
        <v>130.9</v>
      </c>
      <c r="R453" s="15" t="n">
        <f aca="false">IF(I453="Cancelado",0,P453-Q453)</f>
        <v>89.405</v>
      </c>
      <c r="S453" s="17" t="str">
        <f aca="false">INDEX(dProdutos!$D$2:$D$47,MATCH(E453,dProdutos!$A$2:$A$47,0))</f>
        <v>Acessórios</v>
      </c>
    </row>
    <row r="454" customFormat="false" ht="15" hidden="false" customHeight="false" outlineLevel="0" collapsed="false">
      <c r="A454" s="17" t="s">
        <v>1804</v>
      </c>
      <c r="B454" s="17" t="n">
        <v>1</v>
      </c>
      <c r="C454" s="21" t="n">
        <v>45699</v>
      </c>
      <c r="D454" s="17" t="s">
        <v>537</v>
      </c>
      <c r="E454" s="17" t="s">
        <v>132</v>
      </c>
      <c r="F454" s="17" t="s">
        <v>1497</v>
      </c>
      <c r="G454" s="17" t="s">
        <v>63</v>
      </c>
      <c r="H454" s="17" t="s">
        <v>1523</v>
      </c>
      <c r="I454" s="17" t="s">
        <v>1524</v>
      </c>
      <c r="J454" s="17" t="n">
        <v>1</v>
      </c>
      <c r="K454" s="15" t="n">
        <v>179.9</v>
      </c>
      <c r="L454" s="22" t="n">
        <v>0</v>
      </c>
      <c r="M454" s="15" t="n">
        <v>0</v>
      </c>
      <c r="N454" s="15" t="n">
        <f aca="false">J454*K454</f>
        <v>179.9</v>
      </c>
      <c r="O454" s="15" t="n">
        <f aca="false">N454*L454</f>
        <v>0</v>
      </c>
      <c r="P454" s="15" t="n">
        <f aca="false">N454-O454</f>
        <v>179.9</v>
      </c>
      <c r="Q454" s="15" t="n">
        <f aca="false">J454*INDEX(dProdutos!$F$2:$F$47,MATCH(E454,dProdutos!$A$2:$A$47,0))</f>
        <v>93.56</v>
      </c>
      <c r="R454" s="15" t="n">
        <f aca="false">IF(I454="Cancelado",0,P454-Q454)</f>
        <v>86.34</v>
      </c>
      <c r="S454" s="17" t="str">
        <f aca="false">INDEX(dProdutos!$D$2:$D$47,MATCH(E454,dProdutos!$A$2:$A$47,0))</f>
        <v>Calçados</v>
      </c>
    </row>
    <row r="455" customFormat="false" ht="15" hidden="false" customHeight="false" outlineLevel="0" collapsed="false">
      <c r="A455" s="17" t="s">
        <v>1805</v>
      </c>
      <c r="B455" s="17" t="n">
        <v>1</v>
      </c>
      <c r="C455" s="21" t="n">
        <v>45699</v>
      </c>
      <c r="D455" s="17" t="s">
        <v>912</v>
      </c>
      <c r="E455" s="17" t="s">
        <v>88</v>
      </c>
      <c r="F455" s="17" t="s">
        <v>1501</v>
      </c>
      <c r="G455" s="17" t="s">
        <v>60</v>
      </c>
      <c r="H455" s="17" t="s">
        <v>1523</v>
      </c>
      <c r="I455" s="17" t="s">
        <v>1524</v>
      </c>
      <c r="J455" s="17" t="n">
        <v>1</v>
      </c>
      <c r="K455" s="15" t="n">
        <v>170.9</v>
      </c>
      <c r="L455" s="22" t="n">
        <v>0.1</v>
      </c>
      <c r="M455" s="15" t="n">
        <v>10.83</v>
      </c>
      <c r="N455" s="15" t="n">
        <f aca="false">J455*K455</f>
        <v>170.9</v>
      </c>
      <c r="O455" s="15" t="n">
        <f aca="false">N455*L455</f>
        <v>17.09</v>
      </c>
      <c r="P455" s="15" t="n">
        <f aca="false">N455-O455</f>
        <v>153.81</v>
      </c>
      <c r="Q455" s="15" t="n">
        <f aca="false">J455*INDEX(dProdutos!$F$2:$F$47,MATCH(E455,dProdutos!$A$2:$A$47,0))</f>
        <v>98.14</v>
      </c>
      <c r="R455" s="15" t="n">
        <f aca="false">IF(I455="Cancelado",0,P455-Q455)</f>
        <v>55.67</v>
      </c>
      <c r="S455" s="17" t="str">
        <f aca="false">INDEX(dProdutos!$D$2:$D$47,MATCH(E455,dProdutos!$A$2:$A$47,0))</f>
        <v>Moda Feminina</v>
      </c>
    </row>
    <row r="456" customFormat="false" ht="15" hidden="false" customHeight="false" outlineLevel="0" collapsed="false">
      <c r="A456" s="17" t="s">
        <v>1806</v>
      </c>
      <c r="B456" s="17" t="n">
        <v>1</v>
      </c>
      <c r="C456" s="21" t="n">
        <v>45699</v>
      </c>
      <c r="D456" s="17" t="s">
        <v>979</v>
      </c>
      <c r="E456" s="17" t="s">
        <v>174</v>
      </c>
      <c r="F456" s="17" t="s">
        <v>1487</v>
      </c>
      <c r="G456" s="17" t="s">
        <v>60</v>
      </c>
      <c r="H456" s="17" t="s">
        <v>1523</v>
      </c>
      <c r="I456" s="17" t="s">
        <v>1524</v>
      </c>
      <c r="J456" s="17" t="n">
        <v>1</v>
      </c>
      <c r="K456" s="15" t="n">
        <v>250.9</v>
      </c>
      <c r="L456" s="22" t="n">
        <v>0.2</v>
      </c>
      <c r="M456" s="15" t="n">
        <v>0</v>
      </c>
      <c r="N456" s="15" t="n">
        <f aca="false">J456*K456</f>
        <v>250.9</v>
      </c>
      <c r="O456" s="15" t="n">
        <f aca="false">N456*L456</f>
        <v>50.18</v>
      </c>
      <c r="P456" s="15" t="n">
        <f aca="false">N456-O456</f>
        <v>200.72</v>
      </c>
      <c r="Q456" s="15" t="n">
        <f aca="false">J456*INDEX(dProdutos!$F$2:$F$47,MATCH(E456,dProdutos!$A$2:$A$47,0))</f>
        <v>151.28</v>
      </c>
      <c r="R456" s="15" t="n">
        <f aca="false">IF(I456="Cancelado",0,P456-Q456)</f>
        <v>49.44</v>
      </c>
      <c r="S456" s="17" t="str">
        <f aca="false">INDEX(dProdutos!$D$2:$D$47,MATCH(E456,dProdutos!$A$2:$A$47,0))</f>
        <v>Casa</v>
      </c>
    </row>
    <row r="457" customFormat="false" ht="15" hidden="false" customHeight="false" outlineLevel="0" collapsed="false">
      <c r="A457" s="17" t="s">
        <v>1807</v>
      </c>
      <c r="B457" s="17" t="n">
        <v>1</v>
      </c>
      <c r="C457" s="21" t="n">
        <v>45699</v>
      </c>
      <c r="D457" s="17" t="s">
        <v>998</v>
      </c>
      <c r="E457" s="17" t="s">
        <v>195</v>
      </c>
      <c r="F457" s="17" t="s">
        <v>1497</v>
      </c>
      <c r="G457" s="17" t="s">
        <v>59</v>
      </c>
      <c r="H457" s="17" t="s">
        <v>1523</v>
      </c>
      <c r="I457" s="17" t="s">
        <v>1524</v>
      </c>
      <c r="J457" s="17" t="n">
        <v>1</v>
      </c>
      <c r="K457" s="15" t="n">
        <v>72.9</v>
      </c>
      <c r="L457" s="22" t="n">
        <v>0.05</v>
      </c>
      <c r="M457" s="15" t="n">
        <v>22.96</v>
      </c>
      <c r="N457" s="15" t="n">
        <f aca="false">J457*K457</f>
        <v>72.9</v>
      </c>
      <c r="O457" s="15" t="n">
        <f aca="false">N457*L457</f>
        <v>3.645</v>
      </c>
      <c r="P457" s="15" t="n">
        <f aca="false">N457-O457</f>
        <v>69.255</v>
      </c>
      <c r="Q457" s="15" t="n">
        <f aca="false">J457*INDEX(dProdutos!$F$2:$F$47,MATCH(E457,dProdutos!$A$2:$A$47,0))</f>
        <v>39.23</v>
      </c>
      <c r="R457" s="15" t="n">
        <f aca="false">IF(I457="Cancelado",0,P457-Q457)</f>
        <v>30.025</v>
      </c>
      <c r="S457" s="17" t="str">
        <f aca="false">INDEX(dProdutos!$D$2:$D$47,MATCH(E457,dProdutos!$A$2:$A$47,0))</f>
        <v>Eletrônicos</v>
      </c>
    </row>
    <row r="458" customFormat="false" ht="15" hidden="false" customHeight="false" outlineLevel="0" collapsed="false">
      <c r="A458" s="17" t="s">
        <v>1808</v>
      </c>
      <c r="B458" s="17" t="n">
        <v>1</v>
      </c>
      <c r="C458" s="21" t="n">
        <v>45699</v>
      </c>
      <c r="D458" s="17" t="s">
        <v>390</v>
      </c>
      <c r="E458" s="17" t="s">
        <v>156</v>
      </c>
      <c r="F458" s="17" t="s">
        <v>1490</v>
      </c>
      <c r="G458" s="17" t="s">
        <v>63</v>
      </c>
      <c r="H458" s="17" t="s">
        <v>1537</v>
      </c>
      <c r="I458" s="17" t="s">
        <v>1524</v>
      </c>
      <c r="J458" s="17" t="n">
        <v>1</v>
      </c>
      <c r="K458" s="15" t="n">
        <v>192.9</v>
      </c>
      <c r="L458" s="22" t="n">
        <v>0</v>
      </c>
      <c r="M458" s="15" t="n">
        <v>10.46</v>
      </c>
      <c r="N458" s="15" t="n">
        <f aca="false">J458*K458</f>
        <v>192.9</v>
      </c>
      <c r="O458" s="15" t="n">
        <f aca="false">N458*L458</f>
        <v>0</v>
      </c>
      <c r="P458" s="15" t="n">
        <f aca="false">N458-O458</f>
        <v>192.9</v>
      </c>
      <c r="Q458" s="15" t="n">
        <f aca="false">J458*INDEX(dProdutos!$F$2:$F$47,MATCH(E458,dProdutos!$A$2:$A$47,0))</f>
        <v>80.38</v>
      </c>
      <c r="R458" s="15" t="n">
        <f aca="false">IF(I458="Cancelado",0,P458-Q458)</f>
        <v>112.52</v>
      </c>
      <c r="S458" s="17" t="str">
        <f aca="false">INDEX(dProdutos!$D$2:$D$47,MATCH(E458,dProdutos!$A$2:$A$47,0))</f>
        <v>Acessórios</v>
      </c>
    </row>
    <row r="459" customFormat="false" ht="15" hidden="false" customHeight="false" outlineLevel="0" collapsed="false">
      <c r="A459" s="17" t="s">
        <v>1808</v>
      </c>
      <c r="B459" s="17" t="n">
        <v>2</v>
      </c>
      <c r="C459" s="21" t="n">
        <v>45699</v>
      </c>
      <c r="D459" s="17" t="s">
        <v>390</v>
      </c>
      <c r="E459" s="17" t="s">
        <v>102</v>
      </c>
      <c r="F459" s="17" t="s">
        <v>1490</v>
      </c>
      <c r="G459" s="17" t="s">
        <v>63</v>
      </c>
      <c r="H459" s="17" t="s">
        <v>1537</v>
      </c>
      <c r="I459" s="17" t="s">
        <v>1524</v>
      </c>
      <c r="J459" s="17" t="n">
        <v>1</v>
      </c>
      <c r="K459" s="15" t="n">
        <v>65.9</v>
      </c>
      <c r="L459" s="22" t="n">
        <v>0.1</v>
      </c>
      <c r="M459" s="15" t="n">
        <v>0</v>
      </c>
      <c r="N459" s="15" t="n">
        <f aca="false">J459*K459</f>
        <v>65.9</v>
      </c>
      <c r="O459" s="15" t="n">
        <f aca="false">N459*L459</f>
        <v>6.59</v>
      </c>
      <c r="P459" s="15" t="n">
        <f aca="false">N459-O459</f>
        <v>59.31</v>
      </c>
      <c r="Q459" s="15" t="n">
        <f aca="false">J459*INDEX(dProdutos!$F$2:$F$47,MATCH(E459,dProdutos!$A$2:$A$47,0))</f>
        <v>29.68</v>
      </c>
      <c r="R459" s="15" t="n">
        <f aca="false">IF(I459="Cancelado",0,P459-Q459)</f>
        <v>29.63</v>
      </c>
      <c r="S459" s="17" t="str">
        <f aca="false">INDEX(dProdutos!$D$2:$D$47,MATCH(E459,dProdutos!$A$2:$A$47,0))</f>
        <v>Moda Masculina</v>
      </c>
    </row>
    <row r="460" customFormat="false" ht="15" hidden="false" customHeight="false" outlineLevel="0" collapsed="false">
      <c r="A460" s="17" t="s">
        <v>1809</v>
      </c>
      <c r="B460" s="17" t="n">
        <v>1</v>
      </c>
      <c r="C460" s="21" t="n">
        <v>45700</v>
      </c>
      <c r="D460" s="17" t="s">
        <v>494</v>
      </c>
      <c r="E460" s="17" t="s">
        <v>117</v>
      </c>
      <c r="F460" s="17" t="s">
        <v>1490</v>
      </c>
      <c r="G460" s="17" t="s">
        <v>59</v>
      </c>
      <c r="H460" s="17" t="s">
        <v>1523</v>
      </c>
      <c r="I460" s="17" t="s">
        <v>1524</v>
      </c>
      <c r="J460" s="17" t="n">
        <v>1</v>
      </c>
      <c r="K460" s="15" t="n">
        <v>166.9</v>
      </c>
      <c r="L460" s="22" t="n">
        <v>0.1</v>
      </c>
      <c r="M460" s="15" t="n">
        <v>0</v>
      </c>
      <c r="N460" s="15" t="n">
        <f aca="false">J460*K460</f>
        <v>166.9</v>
      </c>
      <c r="O460" s="15" t="n">
        <f aca="false">N460*L460</f>
        <v>16.69</v>
      </c>
      <c r="P460" s="15" t="n">
        <f aca="false">N460-O460</f>
        <v>150.21</v>
      </c>
      <c r="Q460" s="15" t="n">
        <f aca="false">J460*INDEX(dProdutos!$F$2:$F$47,MATCH(E460,dProdutos!$A$2:$A$47,0))</f>
        <v>73.23</v>
      </c>
      <c r="R460" s="15" t="n">
        <f aca="false">IF(I460="Cancelado",0,P460-Q460)</f>
        <v>76.98</v>
      </c>
      <c r="S460" s="17" t="str">
        <f aca="false">INDEX(dProdutos!$D$2:$D$47,MATCH(E460,dProdutos!$A$2:$A$47,0))</f>
        <v>Moda Masculina</v>
      </c>
    </row>
    <row r="461" customFormat="false" ht="15" hidden="false" customHeight="false" outlineLevel="0" collapsed="false">
      <c r="A461" s="17" t="s">
        <v>1810</v>
      </c>
      <c r="B461" s="17" t="n">
        <v>1</v>
      </c>
      <c r="C461" s="21" t="n">
        <v>45700</v>
      </c>
      <c r="D461" s="17" t="s">
        <v>677</v>
      </c>
      <c r="E461" s="17" t="s">
        <v>192</v>
      </c>
      <c r="F461" s="17" t="s">
        <v>1497</v>
      </c>
      <c r="G461" s="17" t="s">
        <v>59</v>
      </c>
      <c r="H461" s="17" t="s">
        <v>1537</v>
      </c>
      <c r="I461" s="17" t="s">
        <v>1524</v>
      </c>
      <c r="J461" s="17" t="n">
        <v>1</v>
      </c>
      <c r="K461" s="15" t="n">
        <v>245.9</v>
      </c>
      <c r="L461" s="22" t="n">
        <v>0</v>
      </c>
      <c r="M461" s="15" t="n">
        <v>11.17</v>
      </c>
      <c r="N461" s="15" t="n">
        <f aca="false">J461*K461</f>
        <v>245.9</v>
      </c>
      <c r="O461" s="15" t="n">
        <f aca="false">N461*L461</f>
        <v>0</v>
      </c>
      <c r="P461" s="15" t="n">
        <f aca="false">N461-O461</f>
        <v>245.9</v>
      </c>
      <c r="Q461" s="15" t="n">
        <f aca="false">J461*INDEX(dProdutos!$F$2:$F$47,MATCH(E461,dProdutos!$A$2:$A$47,0))</f>
        <v>107.78</v>
      </c>
      <c r="R461" s="15" t="n">
        <f aca="false">IF(I461="Cancelado",0,P461-Q461)</f>
        <v>138.12</v>
      </c>
      <c r="S461" s="17" t="str">
        <f aca="false">INDEX(dProdutos!$D$2:$D$47,MATCH(E461,dProdutos!$A$2:$A$47,0))</f>
        <v>Eletrônicos</v>
      </c>
    </row>
    <row r="462" customFormat="false" ht="15" hidden="false" customHeight="false" outlineLevel="0" collapsed="false">
      <c r="A462" s="17" t="s">
        <v>1811</v>
      </c>
      <c r="B462" s="17" t="n">
        <v>1</v>
      </c>
      <c r="C462" s="21" t="n">
        <v>45700</v>
      </c>
      <c r="D462" s="17" t="s">
        <v>390</v>
      </c>
      <c r="E462" s="17" t="s">
        <v>114</v>
      </c>
      <c r="F462" s="17" t="s">
        <v>1493</v>
      </c>
      <c r="G462" s="17" t="s">
        <v>59</v>
      </c>
      <c r="H462" s="17" t="s">
        <v>1523</v>
      </c>
      <c r="I462" s="17" t="s">
        <v>1524</v>
      </c>
      <c r="J462" s="17" t="n">
        <v>1</v>
      </c>
      <c r="K462" s="15" t="n">
        <v>202.9</v>
      </c>
      <c r="L462" s="22" t="n">
        <v>0.05</v>
      </c>
      <c r="M462" s="15" t="n">
        <v>27.38</v>
      </c>
      <c r="N462" s="15" t="n">
        <f aca="false">J462*K462</f>
        <v>202.9</v>
      </c>
      <c r="O462" s="15" t="n">
        <f aca="false">N462*L462</f>
        <v>10.145</v>
      </c>
      <c r="P462" s="15" t="n">
        <f aca="false">N462-O462</f>
        <v>192.755</v>
      </c>
      <c r="Q462" s="15" t="n">
        <f aca="false">J462*INDEX(dProdutos!$F$2:$F$47,MATCH(E462,dProdutos!$A$2:$A$47,0))</f>
        <v>110.39</v>
      </c>
      <c r="R462" s="15" t="n">
        <f aca="false">IF(I462="Cancelado",0,P462-Q462)</f>
        <v>82.365</v>
      </c>
      <c r="S462" s="17" t="str">
        <f aca="false">INDEX(dProdutos!$D$2:$D$47,MATCH(E462,dProdutos!$A$2:$A$47,0))</f>
        <v>Moda Masculina</v>
      </c>
    </row>
    <row r="463" customFormat="false" ht="15" hidden="false" customHeight="false" outlineLevel="0" collapsed="false">
      <c r="A463" s="17" t="s">
        <v>1811</v>
      </c>
      <c r="B463" s="17" t="n">
        <v>2</v>
      </c>
      <c r="C463" s="21" t="n">
        <v>45700</v>
      </c>
      <c r="D463" s="17" t="s">
        <v>390</v>
      </c>
      <c r="E463" s="17" t="s">
        <v>177</v>
      </c>
      <c r="F463" s="17" t="s">
        <v>1493</v>
      </c>
      <c r="G463" s="17" t="s">
        <v>59</v>
      </c>
      <c r="H463" s="17" t="s">
        <v>1523</v>
      </c>
      <c r="I463" s="17" t="s">
        <v>1524</v>
      </c>
      <c r="J463" s="17" t="n">
        <v>1</v>
      </c>
      <c r="K463" s="15" t="n">
        <v>257.9</v>
      </c>
      <c r="L463" s="22" t="n">
        <v>0.2</v>
      </c>
      <c r="M463" s="15" t="n">
        <v>0</v>
      </c>
      <c r="N463" s="15" t="n">
        <f aca="false">J463*K463</f>
        <v>257.9</v>
      </c>
      <c r="O463" s="15" t="n">
        <f aca="false">N463*L463</f>
        <v>51.58</v>
      </c>
      <c r="P463" s="15" t="n">
        <f aca="false">N463-O463</f>
        <v>206.32</v>
      </c>
      <c r="Q463" s="15" t="n">
        <f aca="false">J463*INDEX(dProdutos!$F$2:$F$47,MATCH(E463,dProdutos!$A$2:$A$47,0))</f>
        <v>138.23</v>
      </c>
      <c r="R463" s="15" t="n">
        <f aca="false">IF(I463="Cancelado",0,P463-Q463)</f>
        <v>68.09</v>
      </c>
      <c r="S463" s="17" t="str">
        <f aca="false">INDEX(dProdutos!$D$2:$D$47,MATCH(E463,dProdutos!$A$2:$A$47,0))</f>
        <v>Casa</v>
      </c>
    </row>
    <row r="464" customFormat="false" ht="15" hidden="false" customHeight="false" outlineLevel="0" collapsed="false">
      <c r="A464" s="17" t="s">
        <v>1812</v>
      </c>
      <c r="B464" s="17" t="n">
        <v>1</v>
      </c>
      <c r="C464" s="21" t="n">
        <v>45700</v>
      </c>
      <c r="D464" s="17" t="s">
        <v>1324</v>
      </c>
      <c r="E464" s="17" t="s">
        <v>156</v>
      </c>
      <c r="F464" s="17" t="s">
        <v>1499</v>
      </c>
      <c r="G464" s="17" t="s">
        <v>61</v>
      </c>
      <c r="H464" s="17" t="s">
        <v>1537</v>
      </c>
      <c r="I464" s="17" t="s">
        <v>1524</v>
      </c>
      <c r="J464" s="17" t="n">
        <v>1</v>
      </c>
      <c r="K464" s="15" t="n">
        <v>192.9</v>
      </c>
      <c r="L464" s="22" t="n">
        <v>0</v>
      </c>
      <c r="M464" s="15" t="n">
        <v>12.33</v>
      </c>
      <c r="N464" s="15" t="n">
        <f aca="false">J464*K464</f>
        <v>192.9</v>
      </c>
      <c r="O464" s="15" t="n">
        <f aca="false">N464*L464</f>
        <v>0</v>
      </c>
      <c r="P464" s="15" t="n">
        <f aca="false">N464-O464</f>
        <v>192.9</v>
      </c>
      <c r="Q464" s="15" t="n">
        <f aca="false">J464*INDEX(dProdutos!$F$2:$F$47,MATCH(E464,dProdutos!$A$2:$A$47,0))</f>
        <v>80.38</v>
      </c>
      <c r="R464" s="15" t="n">
        <f aca="false">IF(I464="Cancelado",0,P464-Q464)</f>
        <v>112.52</v>
      </c>
      <c r="S464" s="17" t="str">
        <f aca="false">INDEX(dProdutos!$D$2:$D$47,MATCH(E464,dProdutos!$A$2:$A$47,0))</f>
        <v>Acessórios</v>
      </c>
    </row>
    <row r="465" customFormat="false" ht="15" hidden="false" customHeight="false" outlineLevel="0" collapsed="false">
      <c r="A465" s="17" t="s">
        <v>1813</v>
      </c>
      <c r="B465" s="17" t="n">
        <v>1</v>
      </c>
      <c r="C465" s="21" t="n">
        <v>45700</v>
      </c>
      <c r="D465" s="17" t="s">
        <v>590</v>
      </c>
      <c r="E465" s="17" t="s">
        <v>117</v>
      </c>
      <c r="F465" s="17" t="s">
        <v>1487</v>
      </c>
      <c r="G465" s="17" t="s">
        <v>63</v>
      </c>
      <c r="H465" s="17" t="s">
        <v>1537</v>
      </c>
      <c r="I465" s="17" t="s">
        <v>1524</v>
      </c>
      <c r="J465" s="17" t="n">
        <v>1</v>
      </c>
      <c r="K465" s="15" t="n">
        <v>166.9</v>
      </c>
      <c r="L465" s="22" t="n">
        <v>0</v>
      </c>
      <c r="M465" s="15" t="n">
        <v>0</v>
      </c>
      <c r="N465" s="15" t="n">
        <f aca="false">J465*K465</f>
        <v>166.9</v>
      </c>
      <c r="O465" s="15" t="n">
        <f aca="false">N465*L465</f>
        <v>0</v>
      </c>
      <c r="P465" s="15" t="n">
        <f aca="false">N465-O465</f>
        <v>166.9</v>
      </c>
      <c r="Q465" s="15" t="n">
        <f aca="false">J465*INDEX(dProdutos!$F$2:$F$47,MATCH(E465,dProdutos!$A$2:$A$47,0))</f>
        <v>73.23</v>
      </c>
      <c r="R465" s="15" t="n">
        <f aca="false">IF(I465="Cancelado",0,P465-Q465)</f>
        <v>93.67</v>
      </c>
      <c r="S465" s="17" t="str">
        <f aca="false">INDEX(dProdutos!$D$2:$D$47,MATCH(E465,dProdutos!$A$2:$A$47,0))</f>
        <v>Moda Masculina</v>
      </c>
    </row>
    <row r="466" customFormat="false" ht="15" hidden="false" customHeight="false" outlineLevel="0" collapsed="false">
      <c r="A466" s="17" t="s">
        <v>1813</v>
      </c>
      <c r="B466" s="17" t="n">
        <v>2</v>
      </c>
      <c r="C466" s="21" t="n">
        <v>45700</v>
      </c>
      <c r="D466" s="17" t="s">
        <v>590</v>
      </c>
      <c r="E466" s="17" t="s">
        <v>183</v>
      </c>
      <c r="F466" s="17" t="s">
        <v>1487</v>
      </c>
      <c r="G466" s="17" t="s">
        <v>63</v>
      </c>
      <c r="H466" s="17" t="s">
        <v>1537</v>
      </c>
      <c r="I466" s="17" t="s">
        <v>1524</v>
      </c>
      <c r="J466" s="17" t="n">
        <v>1</v>
      </c>
      <c r="K466" s="15" t="n">
        <v>121.9</v>
      </c>
      <c r="L466" s="22" t="n">
        <v>0</v>
      </c>
      <c r="M466" s="15" t="n">
        <v>0</v>
      </c>
      <c r="N466" s="15" t="n">
        <f aca="false">J466*K466</f>
        <v>121.9</v>
      </c>
      <c r="O466" s="15" t="n">
        <f aca="false">N466*L466</f>
        <v>0</v>
      </c>
      <c r="P466" s="15" t="n">
        <f aca="false">N466-O466</f>
        <v>121.9</v>
      </c>
      <c r="Q466" s="15" t="n">
        <f aca="false">J466*INDEX(dProdutos!$F$2:$F$47,MATCH(E466,dProdutos!$A$2:$A$47,0))</f>
        <v>52.76</v>
      </c>
      <c r="R466" s="15" t="n">
        <f aca="false">IF(I466="Cancelado",0,P466-Q466)</f>
        <v>69.14</v>
      </c>
      <c r="S466" s="17" t="str">
        <f aca="false">INDEX(dProdutos!$D$2:$D$47,MATCH(E466,dProdutos!$A$2:$A$47,0))</f>
        <v>Eletrônicos</v>
      </c>
    </row>
    <row r="467" customFormat="false" ht="15" hidden="false" customHeight="false" outlineLevel="0" collapsed="false">
      <c r="A467" s="17" t="s">
        <v>1813</v>
      </c>
      <c r="B467" s="17" t="n">
        <v>3</v>
      </c>
      <c r="C467" s="21" t="n">
        <v>45700</v>
      </c>
      <c r="D467" s="17" t="s">
        <v>590</v>
      </c>
      <c r="E467" s="17" t="s">
        <v>117</v>
      </c>
      <c r="F467" s="17" t="s">
        <v>1487</v>
      </c>
      <c r="G467" s="17" t="s">
        <v>63</v>
      </c>
      <c r="H467" s="17" t="s">
        <v>1537</v>
      </c>
      <c r="I467" s="17" t="s">
        <v>1524</v>
      </c>
      <c r="J467" s="17" t="n">
        <v>2</v>
      </c>
      <c r="K467" s="15" t="n">
        <v>166.9</v>
      </c>
      <c r="L467" s="22" t="n">
        <v>0</v>
      </c>
      <c r="M467" s="15" t="n">
        <v>0</v>
      </c>
      <c r="N467" s="15" t="n">
        <f aca="false">J467*K467</f>
        <v>333.8</v>
      </c>
      <c r="O467" s="15" t="n">
        <f aca="false">N467*L467</f>
        <v>0</v>
      </c>
      <c r="P467" s="15" t="n">
        <f aca="false">N467-O467</f>
        <v>333.8</v>
      </c>
      <c r="Q467" s="15" t="n">
        <f aca="false">J467*INDEX(dProdutos!$F$2:$F$47,MATCH(E467,dProdutos!$A$2:$A$47,0))</f>
        <v>146.46</v>
      </c>
      <c r="R467" s="15" t="n">
        <f aca="false">IF(I467="Cancelado",0,P467-Q467)</f>
        <v>187.34</v>
      </c>
      <c r="S467" s="17" t="str">
        <f aca="false">INDEX(dProdutos!$D$2:$D$47,MATCH(E467,dProdutos!$A$2:$A$47,0))</f>
        <v>Moda Masculina</v>
      </c>
    </row>
    <row r="468" customFormat="false" ht="15" hidden="false" customHeight="false" outlineLevel="0" collapsed="false">
      <c r="A468" s="17" t="s">
        <v>1814</v>
      </c>
      <c r="B468" s="17" t="n">
        <v>1</v>
      </c>
      <c r="C468" s="21" t="n">
        <v>45701</v>
      </c>
      <c r="D468" s="17" t="s">
        <v>767</v>
      </c>
      <c r="E468" s="17" t="s">
        <v>177</v>
      </c>
      <c r="F468" s="17" t="s">
        <v>1497</v>
      </c>
      <c r="G468" s="17" t="s">
        <v>59</v>
      </c>
      <c r="H468" s="17" t="s">
        <v>1537</v>
      </c>
      <c r="I468" s="17" t="s">
        <v>1524</v>
      </c>
      <c r="J468" s="17" t="n">
        <v>1</v>
      </c>
      <c r="K468" s="15" t="n">
        <v>257.9</v>
      </c>
      <c r="L468" s="22" t="n">
        <v>0</v>
      </c>
      <c r="M468" s="15" t="n">
        <v>18.05</v>
      </c>
      <c r="N468" s="15" t="n">
        <f aca="false">J468*K468</f>
        <v>257.9</v>
      </c>
      <c r="O468" s="15" t="n">
        <f aca="false">N468*L468</f>
        <v>0</v>
      </c>
      <c r="P468" s="15" t="n">
        <f aca="false">N468-O468</f>
        <v>257.9</v>
      </c>
      <c r="Q468" s="15" t="n">
        <f aca="false">J468*INDEX(dProdutos!$F$2:$F$47,MATCH(E468,dProdutos!$A$2:$A$47,0))</f>
        <v>138.23</v>
      </c>
      <c r="R468" s="15" t="n">
        <f aca="false">IF(I468="Cancelado",0,P468-Q468)</f>
        <v>119.67</v>
      </c>
      <c r="S468" s="17" t="str">
        <f aca="false">INDEX(dProdutos!$D$2:$D$47,MATCH(E468,dProdutos!$A$2:$A$47,0))</f>
        <v>Casa</v>
      </c>
    </row>
    <row r="469" customFormat="false" ht="15" hidden="false" customHeight="false" outlineLevel="0" collapsed="false">
      <c r="A469" s="17" t="s">
        <v>1814</v>
      </c>
      <c r="B469" s="17" t="n">
        <v>2</v>
      </c>
      <c r="C469" s="21" t="n">
        <v>45701</v>
      </c>
      <c r="D469" s="17" t="s">
        <v>767</v>
      </c>
      <c r="E469" s="17" t="s">
        <v>144</v>
      </c>
      <c r="F469" s="17" t="s">
        <v>1497</v>
      </c>
      <c r="G469" s="17" t="s">
        <v>59</v>
      </c>
      <c r="H469" s="17" t="s">
        <v>1537</v>
      </c>
      <c r="I469" s="17" t="s">
        <v>1524</v>
      </c>
      <c r="J469" s="17" t="n">
        <v>1</v>
      </c>
      <c r="K469" s="15" t="n">
        <v>260.9</v>
      </c>
      <c r="L469" s="22" t="n">
        <v>0</v>
      </c>
      <c r="M469" s="15" t="n">
        <v>0</v>
      </c>
      <c r="N469" s="15" t="n">
        <f aca="false">J469*K469</f>
        <v>260.9</v>
      </c>
      <c r="O469" s="15" t="n">
        <f aca="false">N469*L469</f>
        <v>0</v>
      </c>
      <c r="P469" s="15" t="n">
        <f aca="false">N469-O469</f>
        <v>260.9</v>
      </c>
      <c r="Q469" s="15" t="n">
        <f aca="false">J469*INDEX(dProdutos!$F$2:$F$47,MATCH(E469,dProdutos!$A$2:$A$47,0))</f>
        <v>99.86</v>
      </c>
      <c r="R469" s="15" t="n">
        <f aca="false">IF(I469="Cancelado",0,P469-Q469)</f>
        <v>161.04</v>
      </c>
      <c r="S469" s="17" t="str">
        <f aca="false">INDEX(dProdutos!$D$2:$D$47,MATCH(E469,dProdutos!$A$2:$A$47,0))</f>
        <v>Acessórios</v>
      </c>
    </row>
    <row r="470" customFormat="false" ht="15" hidden="false" customHeight="false" outlineLevel="0" collapsed="false">
      <c r="A470" s="17" t="s">
        <v>1815</v>
      </c>
      <c r="B470" s="17" t="n">
        <v>1</v>
      </c>
      <c r="C470" s="21" t="n">
        <v>45701</v>
      </c>
      <c r="D470" s="17" t="s">
        <v>952</v>
      </c>
      <c r="E470" s="17" t="s">
        <v>150</v>
      </c>
      <c r="F470" s="17" t="s">
        <v>1493</v>
      </c>
      <c r="G470" s="17" t="s">
        <v>60</v>
      </c>
      <c r="H470" s="17" t="s">
        <v>1523</v>
      </c>
      <c r="I470" s="17" t="s">
        <v>1524</v>
      </c>
      <c r="J470" s="17" t="n">
        <v>1</v>
      </c>
      <c r="K470" s="15" t="n">
        <v>71.9</v>
      </c>
      <c r="L470" s="22" t="n">
        <v>0</v>
      </c>
      <c r="M470" s="15" t="n">
        <v>20.78</v>
      </c>
      <c r="N470" s="15" t="n">
        <f aca="false">J470*K470</f>
        <v>71.9</v>
      </c>
      <c r="O470" s="15" t="n">
        <f aca="false">N470*L470</f>
        <v>0</v>
      </c>
      <c r="P470" s="15" t="n">
        <f aca="false">N470-O470</f>
        <v>71.9</v>
      </c>
      <c r="Q470" s="15" t="n">
        <f aca="false">J470*INDEX(dProdutos!$F$2:$F$47,MATCH(E470,dProdutos!$A$2:$A$47,0))</f>
        <v>27.38</v>
      </c>
      <c r="R470" s="15" t="n">
        <f aca="false">IF(I470="Cancelado",0,P470-Q470)</f>
        <v>44.52</v>
      </c>
      <c r="S470" s="17" t="str">
        <f aca="false">INDEX(dProdutos!$D$2:$D$47,MATCH(E470,dProdutos!$A$2:$A$47,0))</f>
        <v>Acessórios</v>
      </c>
    </row>
    <row r="471" customFormat="false" ht="15" hidden="false" customHeight="false" outlineLevel="0" collapsed="false">
      <c r="A471" s="17" t="s">
        <v>1815</v>
      </c>
      <c r="B471" s="17" t="n">
        <v>2</v>
      </c>
      <c r="C471" s="21" t="n">
        <v>45701</v>
      </c>
      <c r="D471" s="17" t="s">
        <v>952</v>
      </c>
      <c r="E471" s="17" t="s">
        <v>105</v>
      </c>
      <c r="F471" s="17" t="s">
        <v>1493</v>
      </c>
      <c r="G471" s="17" t="s">
        <v>60</v>
      </c>
      <c r="H471" s="17" t="s">
        <v>1523</v>
      </c>
      <c r="I471" s="17" t="s">
        <v>1524</v>
      </c>
      <c r="J471" s="17" t="n">
        <v>2</v>
      </c>
      <c r="K471" s="15" t="n">
        <v>175.9</v>
      </c>
      <c r="L471" s="22" t="n">
        <v>0.05</v>
      </c>
      <c r="M471" s="15" t="n">
        <v>0</v>
      </c>
      <c r="N471" s="15" t="n">
        <f aca="false">J471*K471</f>
        <v>351.8</v>
      </c>
      <c r="O471" s="15" t="n">
        <f aca="false">N471*L471</f>
        <v>17.59</v>
      </c>
      <c r="P471" s="15" t="n">
        <f aca="false">N471-O471</f>
        <v>334.21</v>
      </c>
      <c r="Q471" s="15" t="n">
        <f aca="false">J471*INDEX(dProdutos!$F$2:$F$47,MATCH(E471,dProdutos!$A$2:$A$47,0))</f>
        <v>193.18</v>
      </c>
      <c r="R471" s="15" t="n">
        <f aca="false">IF(I471="Cancelado",0,P471-Q471)</f>
        <v>141.03</v>
      </c>
      <c r="S471" s="17" t="str">
        <f aca="false">INDEX(dProdutos!$D$2:$D$47,MATCH(E471,dProdutos!$A$2:$A$47,0))</f>
        <v>Moda Masculina</v>
      </c>
    </row>
    <row r="472" customFormat="false" ht="15" hidden="false" customHeight="false" outlineLevel="0" collapsed="false">
      <c r="A472" s="17" t="s">
        <v>1816</v>
      </c>
      <c r="B472" s="17" t="n">
        <v>1</v>
      </c>
      <c r="C472" s="21" t="n">
        <v>45701</v>
      </c>
      <c r="D472" s="17" t="s">
        <v>960</v>
      </c>
      <c r="E472" s="17" t="s">
        <v>153</v>
      </c>
      <c r="F472" s="17" t="s">
        <v>1487</v>
      </c>
      <c r="G472" s="17" t="s">
        <v>61</v>
      </c>
      <c r="H472" s="17" t="s">
        <v>1537</v>
      </c>
      <c r="I472" s="17" t="s">
        <v>1524</v>
      </c>
      <c r="J472" s="17" t="n">
        <v>1</v>
      </c>
      <c r="K472" s="15" t="n">
        <v>165.9</v>
      </c>
      <c r="L472" s="22" t="n">
        <v>0.05</v>
      </c>
      <c r="M472" s="15" t="n">
        <v>17.6</v>
      </c>
      <c r="N472" s="15" t="n">
        <f aca="false">J472*K472</f>
        <v>165.9</v>
      </c>
      <c r="O472" s="15" t="n">
        <f aca="false">N472*L472</f>
        <v>8.295</v>
      </c>
      <c r="P472" s="15" t="n">
        <f aca="false">N472-O472</f>
        <v>157.605</v>
      </c>
      <c r="Q472" s="15" t="n">
        <f aca="false">J472*INDEX(dProdutos!$F$2:$F$47,MATCH(E472,dProdutos!$A$2:$A$47,0))</f>
        <v>67.28</v>
      </c>
      <c r="R472" s="15" t="n">
        <f aca="false">IF(I472="Cancelado",0,P472-Q472)</f>
        <v>90.325</v>
      </c>
      <c r="S472" s="17" t="str">
        <f aca="false">INDEX(dProdutos!$D$2:$D$47,MATCH(E472,dProdutos!$A$2:$A$47,0))</f>
        <v>Acessórios</v>
      </c>
    </row>
    <row r="473" customFormat="false" ht="15" hidden="false" customHeight="false" outlineLevel="0" collapsed="false">
      <c r="A473" s="17" t="s">
        <v>1817</v>
      </c>
      <c r="B473" s="17" t="n">
        <v>1</v>
      </c>
      <c r="C473" s="21" t="n">
        <v>45701</v>
      </c>
      <c r="D473" s="17" t="s">
        <v>1405</v>
      </c>
      <c r="E473" s="17" t="s">
        <v>156</v>
      </c>
      <c r="F473" s="17" t="s">
        <v>1493</v>
      </c>
      <c r="G473" s="17" t="s">
        <v>61</v>
      </c>
      <c r="H473" s="17" t="s">
        <v>1523</v>
      </c>
      <c r="I473" s="17" t="s">
        <v>1524</v>
      </c>
      <c r="J473" s="17" t="n">
        <v>1</v>
      </c>
      <c r="K473" s="15" t="n">
        <v>192.9</v>
      </c>
      <c r="L473" s="22" t="n">
        <v>0</v>
      </c>
      <c r="M473" s="15" t="n">
        <v>32.08</v>
      </c>
      <c r="N473" s="15" t="n">
        <f aca="false">J473*K473</f>
        <v>192.9</v>
      </c>
      <c r="O473" s="15" t="n">
        <f aca="false">N473*L473</f>
        <v>0</v>
      </c>
      <c r="P473" s="15" t="n">
        <f aca="false">N473-O473</f>
        <v>192.9</v>
      </c>
      <c r="Q473" s="15" t="n">
        <f aca="false">J473*INDEX(dProdutos!$F$2:$F$47,MATCH(E473,dProdutos!$A$2:$A$47,0))</f>
        <v>80.38</v>
      </c>
      <c r="R473" s="15" t="n">
        <f aca="false">IF(I473="Cancelado",0,P473-Q473)</f>
        <v>112.52</v>
      </c>
      <c r="S473" s="17" t="str">
        <f aca="false">INDEX(dProdutos!$D$2:$D$47,MATCH(E473,dProdutos!$A$2:$A$47,0))</f>
        <v>Acessórios</v>
      </c>
    </row>
    <row r="474" customFormat="false" ht="15" hidden="false" customHeight="false" outlineLevel="0" collapsed="false">
      <c r="A474" s="17" t="s">
        <v>1817</v>
      </c>
      <c r="B474" s="17" t="n">
        <v>2</v>
      </c>
      <c r="C474" s="21" t="n">
        <v>45701</v>
      </c>
      <c r="D474" s="17" t="s">
        <v>1405</v>
      </c>
      <c r="E474" s="17" t="s">
        <v>73</v>
      </c>
      <c r="F474" s="17" t="s">
        <v>1493</v>
      </c>
      <c r="G474" s="17" t="s">
        <v>61</v>
      </c>
      <c r="H474" s="17" t="s">
        <v>1523</v>
      </c>
      <c r="I474" s="17" t="s">
        <v>1524</v>
      </c>
      <c r="J474" s="17" t="n">
        <v>1</v>
      </c>
      <c r="K474" s="15" t="n">
        <v>179.9</v>
      </c>
      <c r="L474" s="22" t="n">
        <v>0.05</v>
      </c>
      <c r="M474" s="15" t="n">
        <v>0</v>
      </c>
      <c r="N474" s="15" t="n">
        <f aca="false">J474*K474</f>
        <v>179.9</v>
      </c>
      <c r="O474" s="15" t="n">
        <f aca="false">N474*L474</f>
        <v>8.995</v>
      </c>
      <c r="P474" s="15" t="n">
        <f aca="false">N474-O474</f>
        <v>170.905</v>
      </c>
      <c r="Q474" s="15" t="n">
        <f aca="false">J474*INDEX(dProdutos!$F$2:$F$47,MATCH(E474,dProdutos!$A$2:$A$47,0))</f>
        <v>69.44</v>
      </c>
      <c r="R474" s="15" t="n">
        <f aca="false">IF(I474="Cancelado",0,P474-Q474)</f>
        <v>101.465</v>
      </c>
      <c r="S474" s="17" t="str">
        <f aca="false">INDEX(dProdutos!$D$2:$D$47,MATCH(E474,dProdutos!$A$2:$A$47,0))</f>
        <v>Moda Feminina</v>
      </c>
    </row>
    <row r="475" customFormat="false" ht="15" hidden="false" customHeight="false" outlineLevel="0" collapsed="false">
      <c r="A475" s="17" t="s">
        <v>1817</v>
      </c>
      <c r="B475" s="17" t="n">
        <v>3</v>
      </c>
      <c r="C475" s="21" t="n">
        <v>45701</v>
      </c>
      <c r="D475" s="17" t="s">
        <v>1405</v>
      </c>
      <c r="E475" s="17" t="s">
        <v>95</v>
      </c>
      <c r="F475" s="17" t="s">
        <v>1493</v>
      </c>
      <c r="G475" s="17" t="s">
        <v>61</v>
      </c>
      <c r="H475" s="17" t="s">
        <v>1523</v>
      </c>
      <c r="I475" s="17" t="s">
        <v>1524</v>
      </c>
      <c r="J475" s="17" t="n">
        <v>1</v>
      </c>
      <c r="K475" s="15" t="n">
        <v>77.9</v>
      </c>
      <c r="L475" s="22" t="n">
        <v>0.05</v>
      </c>
      <c r="M475" s="15" t="n">
        <v>0</v>
      </c>
      <c r="N475" s="15" t="n">
        <f aca="false">J475*K475</f>
        <v>77.9</v>
      </c>
      <c r="O475" s="15" t="n">
        <f aca="false">N475*L475</f>
        <v>3.895</v>
      </c>
      <c r="P475" s="15" t="n">
        <f aca="false">N475-O475</f>
        <v>74.005</v>
      </c>
      <c r="Q475" s="15" t="n">
        <f aca="false">J475*INDEX(dProdutos!$F$2:$F$47,MATCH(E475,dProdutos!$A$2:$A$47,0))</f>
        <v>36.71</v>
      </c>
      <c r="R475" s="15" t="n">
        <f aca="false">IF(I475="Cancelado",0,P475-Q475)</f>
        <v>37.295</v>
      </c>
      <c r="S475" s="17" t="str">
        <f aca="false">INDEX(dProdutos!$D$2:$D$47,MATCH(E475,dProdutos!$A$2:$A$47,0))</f>
        <v>Moda Feminina</v>
      </c>
    </row>
    <row r="476" customFormat="false" ht="15" hidden="false" customHeight="false" outlineLevel="0" collapsed="false">
      <c r="A476" s="17" t="s">
        <v>1818</v>
      </c>
      <c r="B476" s="17" t="n">
        <v>1</v>
      </c>
      <c r="C476" s="21" t="n">
        <v>45702</v>
      </c>
      <c r="D476" s="17" t="s">
        <v>1224</v>
      </c>
      <c r="E476" s="17" t="s">
        <v>73</v>
      </c>
      <c r="F476" s="17" t="s">
        <v>1490</v>
      </c>
      <c r="G476" s="17" t="s">
        <v>64</v>
      </c>
      <c r="H476" s="17" t="s">
        <v>1537</v>
      </c>
      <c r="I476" s="17" t="s">
        <v>1541</v>
      </c>
      <c r="J476" s="17" t="n">
        <v>3</v>
      </c>
      <c r="K476" s="15" t="n">
        <v>179.9</v>
      </c>
      <c r="L476" s="22" t="n">
        <v>0</v>
      </c>
      <c r="M476" s="15" t="n">
        <v>0</v>
      </c>
      <c r="N476" s="15" t="n">
        <f aca="false">J476*K476</f>
        <v>539.7</v>
      </c>
      <c r="O476" s="15" t="n">
        <f aca="false">N476*L476</f>
        <v>0</v>
      </c>
      <c r="P476" s="15" t="n">
        <f aca="false">N476-O476</f>
        <v>539.7</v>
      </c>
      <c r="Q476" s="15" t="n">
        <f aca="false">J476*INDEX(dProdutos!$F$2:$F$47,MATCH(E476,dProdutos!$A$2:$A$47,0))</f>
        <v>208.32</v>
      </c>
      <c r="R476" s="15" t="n">
        <f aca="false">IF(I476="Cancelado",0,P476-Q476)</f>
        <v>331.38</v>
      </c>
      <c r="S476" s="17" t="str">
        <f aca="false">INDEX(dProdutos!$D$2:$D$47,MATCH(E476,dProdutos!$A$2:$A$47,0))</f>
        <v>Moda Feminina</v>
      </c>
    </row>
    <row r="477" customFormat="false" ht="15" hidden="false" customHeight="false" outlineLevel="0" collapsed="false">
      <c r="A477" s="17" t="s">
        <v>1819</v>
      </c>
      <c r="B477" s="17" t="n">
        <v>1</v>
      </c>
      <c r="C477" s="21" t="n">
        <v>45702</v>
      </c>
      <c r="D477" s="17" t="s">
        <v>452</v>
      </c>
      <c r="E477" s="17" t="s">
        <v>210</v>
      </c>
      <c r="F477" s="17" t="s">
        <v>1501</v>
      </c>
      <c r="G477" s="17" t="s">
        <v>59</v>
      </c>
      <c r="H477" s="17" t="s">
        <v>1540</v>
      </c>
      <c r="I477" s="17" t="s">
        <v>1531</v>
      </c>
      <c r="J477" s="17" t="n">
        <v>1</v>
      </c>
      <c r="K477" s="15" t="n">
        <v>245.9</v>
      </c>
      <c r="L477" s="22" t="n">
        <v>0</v>
      </c>
      <c r="M477" s="15" t="n">
        <v>0</v>
      </c>
      <c r="N477" s="15" t="n">
        <f aca="false">J477*K477</f>
        <v>245.9</v>
      </c>
      <c r="O477" s="15" t="n">
        <f aca="false">N477*L477</f>
        <v>0</v>
      </c>
      <c r="P477" s="15" t="n">
        <f aca="false">N477-O477</f>
        <v>245.9</v>
      </c>
      <c r="Q477" s="15" t="n">
        <f aca="false">J477*INDEX(dProdutos!$F$2:$F$47,MATCH(E477,dProdutos!$A$2:$A$47,0))</f>
        <v>150.63</v>
      </c>
      <c r="R477" s="15" t="n">
        <f aca="false">IF(I477="Cancelado",0,P477-Q477)</f>
        <v>0</v>
      </c>
      <c r="S477" s="17" t="str">
        <f aca="false">INDEX(dProdutos!$D$2:$D$47,MATCH(E477,dProdutos!$A$2:$A$47,0))</f>
        <v>Beleza</v>
      </c>
    </row>
    <row r="478" customFormat="false" ht="15" hidden="false" customHeight="false" outlineLevel="0" collapsed="false">
      <c r="A478" s="17" t="s">
        <v>1820</v>
      </c>
      <c r="B478" s="17" t="n">
        <v>1</v>
      </c>
      <c r="C478" s="21" t="n">
        <v>45702</v>
      </c>
      <c r="D478" s="17" t="s">
        <v>291</v>
      </c>
      <c r="E478" s="17" t="s">
        <v>162</v>
      </c>
      <c r="F478" s="17" t="s">
        <v>1490</v>
      </c>
      <c r="G478" s="17" t="s">
        <v>62</v>
      </c>
      <c r="H478" s="17" t="s">
        <v>1537</v>
      </c>
      <c r="I478" s="17" t="s">
        <v>1524</v>
      </c>
      <c r="J478" s="17" t="n">
        <v>1</v>
      </c>
      <c r="K478" s="15" t="n">
        <v>231.9</v>
      </c>
      <c r="L478" s="22" t="n">
        <v>0</v>
      </c>
      <c r="M478" s="15" t="n">
        <v>19.44</v>
      </c>
      <c r="N478" s="15" t="n">
        <f aca="false">J478*K478</f>
        <v>231.9</v>
      </c>
      <c r="O478" s="15" t="n">
        <f aca="false">N478*L478</f>
        <v>0</v>
      </c>
      <c r="P478" s="15" t="n">
        <f aca="false">N478-O478</f>
        <v>231.9</v>
      </c>
      <c r="Q478" s="15" t="n">
        <f aca="false">J478*INDEX(dProdutos!$F$2:$F$47,MATCH(E478,dProdutos!$A$2:$A$47,0))</f>
        <v>134.41</v>
      </c>
      <c r="R478" s="15" t="n">
        <f aca="false">IF(I478="Cancelado",0,P478-Q478)</f>
        <v>97.49</v>
      </c>
      <c r="S478" s="17" t="str">
        <f aca="false">INDEX(dProdutos!$D$2:$D$47,MATCH(E478,dProdutos!$A$2:$A$47,0))</f>
        <v>Casa</v>
      </c>
    </row>
    <row r="479" customFormat="false" ht="15" hidden="false" customHeight="false" outlineLevel="0" collapsed="false">
      <c r="A479" s="17" t="s">
        <v>1821</v>
      </c>
      <c r="B479" s="17" t="n">
        <v>1</v>
      </c>
      <c r="C479" s="21" t="n">
        <v>45702</v>
      </c>
      <c r="D479" s="17" t="s">
        <v>816</v>
      </c>
      <c r="E479" s="17" t="s">
        <v>156</v>
      </c>
      <c r="F479" s="17" t="s">
        <v>1501</v>
      </c>
      <c r="G479" s="17" t="s">
        <v>60</v>
      </c>
      <c r="H479" s="17" t="s">
        <v>1537</v>
      </c>
      <c r="I479" s="17" t="s">
        <v>1524</v>
      </c>
      <c r="J479" s="17" t="n">
        <v>1</v>
      </c>
      <c r="K479" s="15" t="n">
        <v>192.9</v>
      </c>
      <c r="L479" s="22" t="n">
        <v>0.15</v>
      </c>
      <c r="M479" s="15" t="n">
        <v>13.04</v>
      </c>
      <c r="N479" s="15" t="n">
        <f aca="false">J479*K479</f>
        <v>192.9</v>
      </c>
      <c r="O479" s="15" t="n">
        <f aca="false">N479*L479</f>
        <v>28.935</v>
      </c>
      <c r="P479" s="15" t="n">
        <f aca="false">N479-O479</f>
        <v>163.965</v>
      </c>
      <c r="Q479" s="15" t="n">
        <f aca="false">J479*INDEX(dProdutos!$F$2:$F$47,MATCH(E479,dProdutos!$A$2:$A$47,0))</f>
        <v>80.38</v>
      </c>
      <c r="R479" s="15" t="n">
        <f aca="false">IF(I479="Cancelado",0,P479-Q479)</f>
        <v>83.585</v>
      </c>
      <c r="S479" s="17" t="str">
        <f aca="false">INDEX(dProdutos!$D$2:$D$47,MATCH(E479,dProdutos!$A$2:$A$47,0))</f>
        <v>Acessórios</v>
      </c>
    </row>
    <row r="480" customFormat="false" ht="15" hidden="false" customHeight="false" outlineLevel="0" collapsed="false">
      <c r="A480" s="17" t="s">
        <v>1822</v>
      </c>
      <c r="B480" s="17" t="n">
        <v>1</v>
      </c>
      <c r="C480" s="21" t="n">
        <v>45703</v>
      </c>
      <c r="D480" s="17" t="s">
        <v>1194</v>
      </c>
      <c r="E480" s="17" t="s">
        <v>153</v>
      </c>
      <c r="F480" s="17" t="s">
        <v>1493</v>
      </c>
      <c r="G480" s="17" t="s">
        <v>64</v>
      </c>
      <c r="H480" s="17" t="s">
        <v>1537</v>
      </c>
      <c r="I480" s="17" t="s">
        <v>1524</v>
      </c>
      <c r="J480" s="17" t="n">
        <v>1</v>
      </c>
      <c r="K480" s="15" t="n">
        <v>165.9</v>
      </c>
      <c r="L480" s="22" t="n">
        <v>0</v>
      </c>
      <c r="M480" s="15" t="n">
        <v>21.3</v>
      </c>
      <c r="N480" s="15" t="n">
        <f aca="false">J480*K480</f>
        <v>165.9</v>
      </c>
      <c r="O480" s="15" t="n">
        <f aca="false">N480*L480</f>
        <v>0</v>
      </c>
      <c r="P480" s="15" t="n">
        <f aca="false">N480-O480</f>
        <v>165.9</v>
      </c>
      <c r="Q480" s="15" t="n">
        <f aca="false">J480*INDEX(dProdutos!$F$2:$F$47,MATCH(E480,dProdutos!$A$2:$A$47,0))</f>
        <v>67.28</v>
      </c>
      <c r="R480" s="15" t="n">
        <f aca="false">IF(I480="Cancelado",0,P480-Q480)</f>
        <v>98.62</v>
      </c>
      <c r="S480" s="17" t="str">
        <f aca="false">INDEX(dProdutos!$D$2:$D$47,MATCH(E480,dProdutos!$A$2:$A$47,0))</f>
        <v>Acessórios</v>
      </c>
    </row>
    <row r="481" customFormat="false" ht="15" hidden="false" customHeight="false" outlineLevel="0" collapsed="false">
      <c r="A481" s="17" t="s">
        <v>1822</v>
      </c>
      <c r="B481" s="17" t="n">
        <v>2</v>
      </c>
      <c r="C481" s="21" t="n">
        <v>45703</v>
      </c>
      <c r="D481" s="17" t="s">
        <v>1194</v>
      </c>
      <c r="E481" s="17" t="s">
        <v>135</v>
      </c>
      <c r="F481" s="17" t="s">
        <v>1493</v>
      </c>
      <c r="G481" s="17" t="s">
        <v>64</v>
      </c>
      <c r="H481" s="17" t="s">
        <v>1537</v>
      </c>
      <c r="I481" s="17" t="s">
        <v>1524</v>
      </c>
      <c r="J481" s="17" t="n">
        <v>1</v>
      </c>
      <c r="K481" s="15" t="n">
        <v>200.9</v>
      </c>
      <c r="L481" s="22" t="n">
        <v>0</v>
      </c>
      <c r="M481" s="15" t="n">
        <v>0</v>
      </c>
      <c r="N481" s="15" t="n">
        <f aca="false">J481*K481</f>
        <v>200.9</v>
      </c>
      <c r="O481" s="15" t="n">
        <f aca="false">N481*L481</f>
        <v>0</v>
      </c>
      <c r="P481" s="15" t="n">
        <f aca="false">N481-O481</f>
        <v>200.9</v>
      </c>
      <c r="Q481" s="15" t="n">
        <f aca="false">J481*INDEX(dProdutos!$F$2:$F$47,MATCH(E481,dProdutos!$A$2:$A$47,0))</f>
        <v>80.73</v>
      </c>
      <c r="R481" s="15" t="n">
        <f aca="false">IF(I481="Cancelado",0,P481-Q481)</f>
        <v>120.17</v>
      </c>
      <c r="S481" s="17" t="str">
        <f aca="false">INDEX(dProdutos!$D$2:$D$47,MATCH(E481,dProdutos!$A$2:$A$47,0))</f>
        <v>Calçados</v>
      </c>
    </row>
    <row r="482" customFormat="false" ht="15" hidden="false" customHeight="false" outlineLevel="0" collapsed="false">
      <c r="A482" s="17" t="s">
        <v>1823</v>
      </c>
      <c r="B482" s="17" t="n">
        <v>1</v>
      </c>
      <c r="C482" s="21" t="n">
        <v>45703</v>
      </c>
      <c r="D482" s="17" t="s">
        <v>775</v>
      </c>
      <c r="E482" s="17" t="s">
        <v>195</v>
      </c>
      <c r="F482" s="17" t="s">
        <v>1490</v>
      </c>
      <c r="G482" s="17" t="s">
        <v>60</v>
      </c>
      <c r="H482" s="17" t="s">
        <v>1537</v>
      </c>
      <c r="I482" s="17" t="s">
        <v>1524</v>
      </c>
      <c r="J482" s="17" t="n">
        <v>1</v>
      </c>
      <c r="K482" s="15" t="n">
        <v>72.9</v>
      </c>
      <c r="L482" s="22" t="n">
        <v>0</v>
      </c>
      <c r="M482" s="15" t="n">
        <v>27.7</v>
      </c>
      <c r="N482" s="15" t="n">
        <f aca="false">J482*K482</f>
        <v>72.9</v>
      </c>
      <c r="O482" s="15" t="n">
        <f aca="false">N482*L482</f>
        <v>0</v>
      </c>
      <c r="P482" s="15" t="n">
        <f aca="false">N482-O482</f>
        <v>72.9</v>
      </c>
      <c r="Q482" s="15" t="n">
        <f aca="false">J482*INDEX(dProdutos!$F$2:$F$47,MATCH(E482,dProdutos!$A$2:$A$47,0))</f>
        <v>39.23</v>
      </c>
      <c r="R482" s="15" t="n">
        <f aca="false">IF(I482="Cancelado",0,P482-Q482)</f>
        <v>33.67</v>
      </c>
      <c r="S482" s="17" t="str">
        <f aca="false">INDEX(dProdutos!$D$2:$D$47,MATCH(E482,dProdutos!$A$2:$A$47,0))</f>
        <v>Eletrônicos</v>
      </c>
    </row>
    <row r="483" customFormat="false" ht="15" hidden="false" customHeight="false" outlineLevel="0" collapsed="false">
      <c r="A483" s="17" t="s">
        <v>1824</v>
      </c>
      <c r="B483" s="17" t="n">
        <v>1</v>
      </c>
      <c r="C483" s="21" t="n">
        <v>45703</v>
      </c>
      <c r="D483" s="17" t="s">
        <v>306</v>
      </c>
      <c r="E483" s="17" t="s">
        <v>210</v>
      </c>
      <c r="F483" s="17" t="s">
        <v>1497</v>
      </c>
      <c r="G483" s="17" t="s">
        <v>62</v>
      </c>
      <c r="H483" s="17" t="s">
        <v>1537</v>
      </c>
      <c r="I483" s="17" t="s">
        <v>1524</v>
      </c>
      <c r="J483" s="17" t="n">
        <v>1</v>
      </c>
      <c r="K483" s="15" t="n">
        <v>245.9</v>
      </c>
      <c r="L483" s="22" t="n">
        <v>0</v>
      </c>
      <c r="M483" s="15" t="n">
        <v>13.45</v>
      </c>
      <c r="N483" s="15" t="n">
        <f aca="false">J483*K483</f>
        <v>245.9</v>
      </c>
      <c r="O483" s="15" t="n">
        <f aca="false">N483*L483</f>
        <v>0</v>
      </c>
      <c r="P483" s="15" t="n">
        <f aca="false">N483-O483</f>
        <v>245.9</v>
      </c>
      <c r="Q483" s="15" t="n">
        <f aca="false">J483*INDEX(dProdutos!$F$2:$F$47,MATCH(E483,dProdutos!$A$2:$A$47,0))</f>
        <v>150.63</v>
      </c>
      <c r="R483" s="15" t="n">
        <f aca="false">IF(I483="Cancelado",0,P483-Q483)</f>
        <v>95.27</v>
      </c>
      <c r="S483" s="17" t="str">
        <f aca="false">INDEX(dProdutos!$D$2:$D$47,MATCH(E483,dProdutos!$A$2:$A$47,0))</f>
        <v>Beleza</v>
      </c>
    </row>
    <row r="484" customFormat="false" ht="15" hidden="false" customHeight="false" outlineLevel="0" collapsed="false">
      <c r="A484" s="17" t="s">
        <v>1824</v>
      </c>
      <c r="B484" s="17" t="n">
        <v>2</v>
      </c>
      <c r="C484" s="21" t="n">
        <v>45703</v>
      </c>
      <c r="D484" s="17" t="s">
        <v>306</v>
      </c>
      <c r="E484" s="17" t="s">
        <v>210</v>
      </c>
      <c r="F484" s="17" t="s">
        <v>1497</v>
      </c>
      <c r="G484" s="17" t="s">
        <v>62</v>
      </c>
      <c r="H484" s="17" t="s">
        <v>1537</v>
      </c>
      <c r="I484" s="17" t="s">
        <v>1524</v>
      </c>
      <c r="J484" s="17" t="n">
        <v>1</v>
      </c>
      <c r="K484" s="15" t="n">
        <v>245.9</v>
      </c>
      <c r="L484" s="22" t="n">
        <v>0.15</v>
      </c>
      <c r="M484" s="15" t="n">
        <v>0</v>
      </c>
      <c r="N484" s="15" t="n">
        <f aca="false">J484*K484</f>
        <v>245.9</v>
      </c>
      <c r="O484" s="15" t="n">
        <f aca="false">N484*L484</f>
        <v>36.885</v>
      </c>
      <c r="P484" s="15" t="n">
        <f aca="false">N484-O484</f>
        <v>209.015</v>
      </c>
      <c r="Q484" s="15" t="n">
        <f aca="false">J484*INDEX(dProdutos!$F$2:$F$47,MATCH(E484,dProdutos!$A$2:$A$47,0))</f>
        <v>150.63</v>
      </c>
      <c r="R484" s="15" t="n">
        <f aca="false">IF(I484="Cancelado",0,P484-Q484)</f>
        <v>58.385</v>
      </c>
      <c r="S484" s="17" t="str">
        <f aca="false">INDEX(dProdutos!$D$2:$D$47,MATCH(E484,dProdutos!$A$2:$A$47,0))</f>
        <v>Beleza</v>
      </c>
    </row>
    <row r="485" customFormat="false" ht="15" hidden="false" customHeight="false" outlineLevel="0" collapsed="false">
      <c r="A485" s="17" t="s">
        <v>1825</v>
      </c>
      <c r="B485" s="17" t="n">
        <v>1</v>
      </c>
      <c r="C485" s="21" t="n">
        <v>45703</v>
      </c>
      <c r="D485" s="17" t="s">
        <v>393</v>
      </c>
      <c r="E485" s="17" t="s">
        <v>153</v>
      </c>
      <c r="F485" s="17" t="s">
        <v>1490</v>
      </c>
      <c r="G485" s="17" t="s">
        <v>61</v>
      </c>
      <c r="H485" s="17" t="s">
        <v>1523</v>
      </c>
      <c r="I485" s="17" t="s">
        <v>1524</v>
      </c>
      <c r="J485" s="17" t="n">
        <v>2</v>
      </c>
      <c r="K485" s="15" t="n">
        <v>165.9</v>
      </c>
      <c r="L485" s="22" t="n">
        <v>0</v>
      </c>
      <c r="M485" s="15" t="n">
        <v>23.38</v>
      </c>
      <c r="N485" s="15" t="n">
        <f aca="false">J485*K485</f>
        <v>331.8</v>
      </c>
      <c r="O485" s="15" t="n">
        <f aca="false">N485*L485</f>
        <v>0</v>
      </c>
      <c r="P485" s="15" t="n">
        <f aca="false">N485-O485</f>
        <v>331.8</v>
      </c>
      <c r="Q485" s="15" t="n">
        <f aca="false">J485*INDEX(dProdutos!$F$2:$F$47,MATCH(E485,dProdutos!$A$2:$A$47,0))</f>
        <v>134.56</v>
      </c>
      <c r="R485" s="15" t="n">
        <f aca="false">IF(I485="Cancelado",0,P485-Q485)</f>
        <v>197.24</v>
      </c>
      <c r="S485" s="17" t="str">
        <f aca="false">INDEX(dProdutos!$D$2:$D$47,MATCH(E485,dProdutos!$A$2:$A$47,0))</f>
        <v>Acessórios</v>
      </c>
    </row>
    <row r="486" customFormat="false" ht="15" hidden="false" customHeight="false" outlineLevel="0" collapsed="false">
      <c r="A486" s="17" t="s">
        <v>1826</v>
      </c>
      <c r="B486" s="17" t="n">
        <v>1</v>
      </c>
      <c r="C486" s="21" t="n">
        <v>45703</v>
      </c>
      <c r="D486" s="17" t="s">
        <v>252</v>
      </c>
      <c r="E486" s="17" t="s">
        <v>114</v>
      </c>
      <c r="F486" s="17" t="s">
        <v>1495</v>
      </c>
      <c r="G486" s="17" t="s">
        <v>61</v>
      </c>
      <c r="H486" s="17" t="s">
        <v>1523</v>
      </c>
      <c r="I486" s="17" t="s">
        <v>1524</v>
      </c>
      <c r="J486" s="17" t="n">
        <v>2</v>
      </c>
      <c r="K486" s="15" t="n">
        <v>202.9</v>
      </c>
      <c r="L486" s="22" t="n">
        <v>0.1</v>
      </c>
      <c r="M486" s="15" t="n">
        <v>33.91</v>
      </c>
      <c r="N486" s="15" t="n">
        <f aca="false">J486*K486</f>
        <v>405.8</v>
      </c>
      <c r="O486" s="15" t="n">
        <f aca="false">N486*L486</f>
        <v>40.58</v>
      </c>
      <c r="P486" s="15" t="n">
        <f aca="false">N486-O486</f>
        <v>365.22</v>
      </c>
      <c r="Q486" s="15" t="n">
        <f aca="false">J486*INDEX(dProdutos!$F$2:$F$47,MATCH(E486,dProdutos!$A$2:$A$47,0))</f>
        <v>220.78</v>
      </c>
      <c r="R486" s="15" t="n">
        <f aca="false">IF(I486="Cancelado",0,P486-Q486)</f>
        <v>144.44</v>
      </c>
      <c r="S486" s="17" t="str">
        <f aca="false">INDEX(dProdutos!$D$2:$D$47,MATCH(E486,dProdutos!$A$2:$A$47,0))</f>
        <v>Moda Masculina</v>
      </c>
    </row>
    <row r="487" customFormat="false" ht="15" hidden="false" customHeight="false" outlineLevel="0" collapsed="false">
      <c r="A487" s="17" t="s">
        <v>1826</v>
      </c>
      <c r="B487" s="17" t="n">
        <v>2</v>
      </c>
      <c r="C487" s="21" t="n">
        <v>45703</v>
      </c>
      <c r="D487" s="17" t="s">
        <v>252</v>
      </c>
      <c r="E487" s="17" t="s">
        <v>81</v>
      </c>
      <c r="F487" s="17" t="s">
        <v>1495</v>
      </c>
      <c r="G487" s="17" t="s">
        <v>61</v>
      </c>
      <c r="H487" s="17" t="s">
        <v>1523</v>
      </c>
      <c r="I487" s="17" t="s">
        <v>1524</v>
      </c>
      <c r="J487" s="17" t="n">
        <v>1</v>
      </c>
      <c r="K487" s="15" t="n">
        <v>64.9</v>
      </c>
      <c r="L487" s="22" t="n">
        <v>0.05</v>
      </c>
      <c r="M487" s="15" t="n">
        <v>0</v>
      </c>
      <c r="N487" s="15" t="n">
        <f aca="false">J487*K487</f>
        <v>64.9</v>
      </c>
      <c r="O487" s="15" t="n">
        <f aca="false">N487*L487</f>
        <v>3.245</v>
      </c>
      <c r="P487" s="15" t="n">
        <f aca="false">N487-O487</f>
        <v>61.655</v>
      </c>
      <c r="Q487" s="15" t="n">
        <f aca="false">J487*INDEX(dProdutos!$F$2:$F$47,MATCH(E487,dProdutos!$A$2:$A$47,0))</f>
        <v>26.12</v>
      </c>
      <c r="R487" s="15" t="n">
        <f aca="false">IF(I487="Cancelado",0,P487-Q487)</f>
        <v>35.535</v>
      </c>
      <c r="S487" s="17" t="str">
        <f aca="false">INDEX(dProdutos!$D$2:$D$47,MATCH(E487,dProdutos!$A$2:$A$47,0))</f>
        <v>Moda Feminina</v>
      </c>
    </row>
    <row r="488" customFormat="false" ht="15" hidden="false" customHeight="false" outlineLevel="0" collapsed="false">
      <c r="A488" s="17" t="s">
        <v>1827</v>
      </c>
      <c r="B488" s="17" t="n">
        <v>1</v>
      </c>
      <c r="C488" s="21" t="n">
        <v>45703</v>
      </c>
      <c r="D488" s="17" t="s">
        <v>342</v>
      </c>
      <c r="E488" s="17" t="s">
        <v>81</v>
      </c>
      <c r="F488" s="17" t="s">
        <v>1497</v>
      </c>
      <c r="G488" s="17" t="s">
        <v>61</v>
      </c>
      <c r="H488" s="17" t="s">
        <v>1523</v>
      </c>
      <c r="I488" s="17" t="s">
        <v>1524</v>
      </c>
      <c r="J488" s="17" t="n">
        <v>1</v>
      </c>
      <c r="K488" s="15" t="n">
        <v>64.9</v>
      </c>
      <c r="L488" s="22" t="n">
        <v>0</v>
      </c>
      <c r="M488" s="15" t="n">
        <v>0</v>
      </c>
      <c r="N488" s="15" t="n">
        <f aca="false">J488*K488</f>
        <v>64.9</v>
      </c>
      <c r="O488" s="15" t="n">
        <f aca="false">N488*L488</f>
        <v>0</v>
      </c>
      <c r="P488" s="15" t="n">
        <f aca="false">N488-O488</f>
        <v>64.9</v>
      </c>
      <c r="Q488" s="15" t="n">
        <f aca="false">J488*INDEX(dProdutos!$F$2:$F$47,MATCH(E488,dProdutos!$A$2:$A$47,0))</f>
        <v>26.12</v>
      </c>
      <c r="R488" s="15" t="n">
        <f aca="false">IF(I488="Cancelado",0,P488-Q488)</f>
        <v>38.78</v>
      </c>
      <c r="S488" s="17" t="str">
        <f aca="false">INDEX(dProdutos!$D$2:$D$47,MATCH(E488,dProdutos!$A$2:$A$47,0))</f>
        <v>Moda Feminina</v>
      </c>
    </row>
    <row r="489" customFormat="false" ht="15" hidden="false" customHeight="false" outlineLevel="0" collapsed="false">
      <c r="A489" s="17" t="s">
        <v>1827</v>
      </c>
      <c r="B489" s="17" t="n">
        <v>2</v>
      </c>
      <c r="C489" s="21" t="n">
        <v>45703</v>
      </c>
      <c r="D489" s="17" t="s">
        <v>342</v>
      </c>
      <c r="E489" s="17" t="s">
        <v>138</v>
      </c>
      <c r="F489" s="17" t="s">
        <v>1497</v>
      </c>
      <c r="G489" s="17" t="s">
        <v>61</v>
      </c>
      <c r="H489" s="17" t="s">
        <v>1523</v>
      </c>
      <c r="I489" s="17" t="s">
        <v>1524</v>
      </c>
      <c r="J489" s="17" t="n">
        <v>2</v>
      </c>
      <c r="K489" s="15" t="n">
        <v>231.9</v>
      </c>
      <c r="L489" s="22" t="n">
        <v>0</v>
      </c>
      <c r="M489" s="15" t="n">
        <v>0</v>
      </c>
      <c r="N489" s="15" t="n">
        <f aca="false">J489*K489</f>
        <v>463.8</v>
      </c>
      <c r="O489" s="15" t="n">
        <f aca="false">N489*L489</f>
        <v>0</v>
      </c>
      <c r="P489" s="15" t="n">
        <f aca="false">N489-O489</f>
        <v>463.8</v>
      </c>
      <c r="Q489" s="15" t="n">
        <f aca="false">J489*INDEX(dProdutos!$F$2:$F$47,MATCH(E489,dProdutos!$A$2:$A$47,0))</f>
        <v>264.42</v>
      </c>
      <c r="R489" s="15" t="n">
        <f aca="false">IF(I489="Cancelado",0,P489-Q489)</f>
        <v>199.38</v>
      </c>
      <c r="S489" s="17" t="str">
        <f aca="false">INDEX(dProdutos!$D$2:$D$47,MATCH(E489,dProdutos!$A$2:$A$47,0))</f>
        <v>Calçados</v>
      </c>
    </row>
    <row r="490" customFormat="false" ht="15" hidden="false" customHeight="false" outlineLevel="0" collapsed="false">
      <c r="A490" s="17" t="s">
        <v>1828</v>
      </c>
      <c r="B490" s="17" t="n">
        <v>1</v>
      </c>
      <c r="C490" s="21" t="n">
        <v>45703</v>
      </c>
      <c r="D490" s="17" t="s">
        <v>1138</v>
      </c>
      <c r="E490" s="17" t="s">
        <v>95</v>
      </c>
      <c r="F490" s="17" t="s">
        <v>1490</v>
      </c>
      <c r="G490" s="17" t="s">
        <v>63</v>
      </c>
      <c r="H490" s="17" t="s">
        <v>1537</v>
      </c>
      <c r="I490" s="17" t="s">
        <v>1524</v>
      </c>
      <c r="J490" s="17" t="n">
        <v>1</v>
      </c>
      <c r="K490" s="15" t="n">
        <v>77.9</v>
      </c>
      <c r="L490" s="22" t="n">
        <v>0.1</v>
      </c>
      <c r="M490" s="15" t="n">
        <v>0</v>
      </c>
      <c r="N490" s="15" t="n">
        <f aca="false">J490*K490</f>
        <v>77.9</v>
      </c>
      <c r="O490" s="15" t="n">
        <f aca="false">N490*L490</f>
        <v>7.79</v>
      </c>
      <c r="P490" s="15" t="n">
        <f aca="false">N490-O490</f>
        <v>70.11</v>
      </c>
      <c r="Q490" s="15" t="n">
        <f aca="false">J490*INDEX(dProdutos!$F$2:$F$47,MATCH(E490,dProdutos!$A$2:$A$47,0))</f>
        <v>36.71</v>
      </c>
      <c r="R490" s="15" t="n">
        <f aca="false">IF(I490="Cancelado",0,P490-Q490)</f>
        <v>33.4</v>
      </c>
      <c r="S490" s="17" t="str">
        <f aca="false">INDEX(dProdutos!$D$2:$D$47,MATCH(E490,dProdutos!$A$2:$A$47,0))</f>
        <v>Moda Feminina</v>
      </c>
    </row>
    <row r="491" customFormat="false" ht="15" hidden="false" customHeight="false" outlineLevel="0" collapsed="false">
      <c r="A491" s="17" t="s">
        <v>1829</v>
      </c>
      <c r="B491" s="17" t="n">
        <v>1</v>
      </c>
      <c r="C491" s="21" t="n">
        <v>45703</v>
      </c>
      <c r="D491" s="17" t="s">
        <v>642</v>
      </c>
      <c r="E491" s="17" t="s">
        <v>204</v>
      </c>
      <c r="F491" s="17" t="s">
        <v>1499</v>
      </c>
      <c r="G491" s="17" t="s">
        <v>59</v>
      </c>
      <c r="H491" s="17" t="s">
        <v>1537</v>
      </c>
      <c r="I491" s="17" t="s">
        <v>1524</v>
      </c>
      <c r="J491" s="17" t="n">
        <v>1</v>
      </c>
      <c r="K491" s="15" t="n">
        <v>64.9</v>
      </c>
      <c r="L491" s="22" t="n">
        <v>0</v>
      </c>
      <c r="M491" s="15" t="n">
        <v>0</v>
      </c>
      <c r="N491" s="15" t="n">
        <f aca="false">J491*K491</f>
        <v>64.9</v>
      </c>
      <c r="O491" s="15" t="n">
        <f aca="false">N491*L491</f>
        <v>0</v>
      </c>
      <c r="P491" s="15" t="n">
        <f aca="false">N491-O491</f>
        <v>64.9</v>
      </c>
      <c r="Q491" s="15" t="n">
        <f aca="false">J491*INDEX(dProdutos!$F$2:$F$47,MATCH(E491,dProdutos!$A$2:$A$47,0))</f>
        <v>27.52</v>
      </c>
      <c r="R491" s="15" t="n">
        <f aca="false">IF(I491="Cancelado",0,P491-Q491)</f>
        <v>37.38</v>
      </c>
      <c r="S491" s="17" t="str">
        <f aca="false">INDEX(dProdutos!$D$2:$D$47,MATCH(E491,dProdutos!$A$2:$A$47,0))</f>
        <v>Beleza</v>
      </c>
    </row>
    <row r="492" customFormat="false" ht="15" hidden="false" customHeight="false" outlineLevel="0" collapsed="false">
      <c r="A492" s="17" t="s">
        <v>1829</v>
      </c>
      <c r="B492" s="17" t="n">
        <v>2</v>
      </c>
      <c r="C492" s="21" t="n">
        <v>45703</v>
      </c>
      <c r="D492" s="17" t="s">
        <v>642</v>
      </c>
      <c r="E492" s="17" t="s">
        <v>153</v>
      </c>
      <c r="F492" s="17" t="s">
        <v>1499</v>
      </c>
      <c r="G492" s="17" t="s">
        <v>59</v>
      </c>
      <c r="H492" s="17" t="s">
        <v>1537</v>
      </c>
      <c r="I492" s="17" t="s">
        <v>1524</v>
      </c>
      <c r="J492" s="17" t="n">
        <v>1</v>
      </c>
      <c r="K492" s="15" t="n">
        <v>165.9</v>
      </c>
      <c r="L492" s="22" t="n">
        <v>0.05</v>
      </c>
      <c r="M492" s="15" t="n">
        <v>0</v>
      </c>
      <c r="N492" s="15" t="n">
        <f aca="false">J492*K492</f>
        <v>165.9</v>
      </c>
      <c r="O492" s="15" t="n">
        <f aca="false">N492*L492</f>
        <v>8.295</v>
      </c>
      <c r="P492" s="15" t="n">
        <f aca="false">N492-O492</f>
        <v>157.605</v>
      </c>
      <c r="Q492" s="15" t="n">
        <f aca="false">J492*INDEX(dProdutos!$F$2:$F$47,MATCH(E492,dProdutos!$A$2:$A$47,0))</f>
        <v>67.28</v>
      </c>
      <c r="R492" s="15" t="n">
        <f aca="false">IF(I492="Cancelado",0,P492-Q492)</f>
        <v>90.325</v>
      </c>
      <c r="S492" s="17" t="str">
        <f aca="false">INDEX(dProdutos!$D$2:$D$47,MATCH(E492,dProdutos!$A$2:$A$47,0))</f>
        <v>Acessórios</v>
      </c>
    </row>
    <row r="493" customFormat="false" ht="15" hidden="false" customHeight="false" outlineLevel="0" collapsed="false">
      <c r="A493" s="17" t="s">
        <v>1829</v>
      </c>
      <c r="B493" s="17" t="n">
        <v>3</v>
      </c>
      <c r="C493" s="21" t="n">
        <v>45703</v>
      </c>
      <c r="D493" s="17" t="s">
        <v>642</v>
      </c>
      <c r="E493" s="17" t="s">
        <v>177</v>
      </c>
      <c r="F493" s="17" t="s">
        <v>1499</v>
      </c>
      <c r="G493" s="17" t="s">
        <v>59</v>
      </c>
      <c r="H493" s="17" t="s">
        <v>1537</v>
      </c>
      <c r="I493" s="17" t="s">
        <v>1524</v>
      </c>
      <c r="J493" s="17" t="n">
        <v>1</v>
      </c>
      <c r="K493" s="15" t="n">
        <v>257.9</v>
      </c>
      <c r="L493" s="22" t="n">
        <v>0</v>
      </c>
      <c r="M493" s="15" t="n">
        <v>0</v>
      </c>
      <c r="N493" s="15" t="n">
        <f aca="false">J493*K493</f>
        <v>257.9</v>
      </c>
      <c r="O493" s="15" t="n">
        <f aca="false">N493*L493</f>
        <v>0</v>
      </c>
      <c r="P493" s="15" t="n">
        <f aca="false">N493-O493</f>
        <v>257.9</v>
      </c>
      <c r="Q493" s="15" t="n">
        <f aca="false">J493*INDEX(dProdutos!$F$2:$F$47,MATCH(E493,dProdutos!$A$2:$A$47,0))</f>
        <v>138.23</v>
      </c>
      <c r="R493" s="15" t="n">
        <f aca="false">IF(I493="Cancelado",0,P493-Q493)</f>
        <v>119.67</v>
      </c>
      <c r="S493" s="17" t="str">
        <f aca="false">INDEX(dProdutos!$D$2:$D$47,MATCH(E493,dProdutos!$A$2:$A$47,0))</f>
        <v>Casa</v>
      </c>
    </row>
    <row r="494" customFormat="false" ht="15" hidden="false" customHeight="false" outlineLevel="0" collapsed="false">
      <c r="A494" s="17" t="s">
        <v>1829</v>
      </c>
      <c r="B494" s="17" t="n">
        <v>4</v>
      </c>
      <c r="C494" s="21" t="n">
        <v>45703</v>
      </c>
      <c r="D494" s="17" t="s">
        <v>642</v>
      </c>
      <c r="E494" s="17" t="s">
        <v>183</v>
      </c>
      <c r="F494" s="17" t="s">
        <v>1499</v>
      </c>
      <c r="G494" s="17" t="s">
        <v>59</v>
      </c>
      <c r="H494" s="17" t="s">
        <v>1537</v>
      </c>
      <c r="I494" s="17" t="s">
        <v>1524</v>
      </c>
      <c r="J494" s="17" t="n">
        <v>1</v>
      </c>
      <c r="K494" s="15" t="n">
        <v>121.9</v>
      </c>
      <c r="L494" s="22" t="n">
        <v>0.1</v>
      </c>
      <c r="M494" s="15" t="n">
        <v>0</v>
      </c>
      <c r="N494" s="15" t="n">
        <f aca="false">J494*K494</f>
        <v>121.9</v>
      </c>
      <c r="O494" s="15" t="n">
        <f aca="false">N494*L494</f>
        <v>12.19</v>
      </c>
      <c r="P494" s="15" t="n">
        <f aca="false">N494-O494</f>
        <v>109.71</v>
      </c>
      <c r="Q494" s="15" t="n">
        <f aca="false">J494*INDEX(dProdutos!$F$2:$F$47,MATCH(E494,dProdutos!$A$2:$A$47,0))</f>
        <v>52.76</v>
      </c>
      <c r="R494" s="15" t="n">
        <f aca="false">IF(I494="Cancelado",0,P494-Q494)</f>
        <v>56.95</v>
      </c>
      <c r="S494" s="17" t="str">
        <f aca="false">INDEX(dProdutos!$D$2:$D$47,MATCH(E494,dProdutos!$A$2:$A$47,0))</f>
        <v>Eletrônicos</v>
      </c>
    </row>
    <row r="495" customFormat="false" ht="15" hidden="false" customHeight="false" outlineLevel="0" collapsed="false">
      <c r="A495" s="17" t="s">
        <v>1830</v>
      </c>
      <c r="B495" s="17" t="n">
        <v>1</v>
      </c>
      <c r="C495" s="21" t="n">
        <v>45704</v>
      </c>
      <c r="D495" s="17" t="s">
        <v>1405</v>
      </c>
      <c r="E495" s="17" t="s">
        <v>126</v>
      </c>
      <c r="F495" s="17" t="s">
        <v>1487</v>
      </c>
      <c r="G495" s="17" t="s">
        <v>59</v>
      </c>
      <c r="H495" s="17" t="s">
        <v>1537</v>
      </c>
      <c r="I495" s="17" t="s">
        <v>1524</v>
      </c>
      <c r="J495" s="17" t="n">
        <v>1</v>
      </c>
      <c r="K495" s="15" t="n">
        <v>296.9</v>
      </c>
      <c r="L495" s="22" t="n">
        <v>0</v>
      </c>
      <c r="M495" s="15" t="n">
        <v>28.71</v>
      </c>
      <c r="N495" s="15" t="n">
        <f aca="false">J495*K495</f>
        <v>296.9</v>
      </c>
      <c r="O495" s="15" t="n">
        <f aca="false">N495*L495</f>
        <v>0</v>
      </c>
      <c r="P495" s="15" t="n">
        <f aca="false">N495-O495</f>
        <v>296.9</v>
      </c>
      <c r="Q495" s="15" t="n">
        <f aca="false">J495*INDEX(dProdutos!$F$2:$F$47,MATCH(E495,dProdutos!$A$2:$A$47,0))</f>
        <v>135.24</v>
      </c>
      <c r="R495" s="15" t="n">
        <f aca="false">IF(I495="Cancelado",0,P495-Q495)</f>
        <v>161.66</v>
      </c>
      <c r="S495" s="17" t="str">
        <f aca="false">INDEX(dProdutos!$D$2:$D$47,MATCH(E495,dProdutos!$A$2:$A$47,0))</f>
        <v>Calçados</v>
      </c>
    </row>
    <row r="496" customFormat="false" ht="15" hidden="false" customHeight="false" outlineLevel="0" collapsed="false">
      <c r="A496" s="17" t="s">
        <v>1831</v>
      </c>
      <c r="B496" s="17" t="n">
        <v>1</v>
      </c>
      <c r="C496" s="21" t="n">
        <v>45704</v>
      </c>
      <c r="D496" s="17" t="s">
        <v>477</v>
      </c>
      <c r="E496" s="17" t="s">
        <v>204</v>
      </c>
      <c r="F496" s="17" t="s">
        <v>1495</v>
      </c>
      <c r="G496" s="17" t="s">
        <v>60</v>
      </c>
      <c r="H496" s="17" t="s">
        <v>1537</v>
      </c>
      <c r="I496" s="17" t="s">
        <v>1524</v>
      </c>
      <c r="J496" s="17" t="n">
        <v>1</v>
      </c>
      <c r="K496" s="15" t="n">
        <v>64.9</v>
      </c>
      <c r="L496" s="22" t="n">
        <v>0</v>
      </c>
      <c r="M496" s="15" t="n">
        <v>17.79</v>
      </c>
      <c r="N496" s="15" t="n">
        <f aca="false">J496*K496</f>
        <v>64.9</v>
      </c>
      <c r="O496" s="15" t="n">
        <f aca="false">N496*L496</f>
        <v>0</v>
      </c>
      <c r="P496" s="15" t="n">
        <f aca="false">N496-O496</f>
        <v>64.9</v>
      </c>
      <c r="Q496" s="15" t="n">
        <f aca="false">J496*INDEX(dProdutos!$F$2:$F$47,MATCH(E496,dProdutos!$A$2:$A$47,0))</f>
        <v>27.52</v>
      </c>
      <c r="R496" s="15" t="n">
        <f aca="false">IF(I496="Cancelado",0,P496-Q496)</f>
        <v>37.38</v>
      </c>
      <c r="S496" s="17" t="str">
        <f aca="false">INDEX(dProdutos!$D$2:$D$47,MATCH(E496,dProdutos!$A$2:$A$47,0))</f>
        <v>Beleza</v>
      </c>
    </row>
    <row r="497" customFormat="false" ht="15" hidden="false" customHeight="false" outlineLevel="0" collapsed="false">
      <c r="A497" s="17" t="s">
        <v>1832</v>
      </c>
      <c r="B497" s="17" t="n">
        <v>1</v>
      </c>
      <c r="C497" s="21" t="n">
        <v>45704</v>
      </c>
      <c r="D497" s="17" t="s">
        <v>775</v>
      </c>
      <c r="E497" s="17" t="s">
        <v>88</v>
      </c>
      <c r="F497" s="17" t="s">
        <v>1503</v>
      </c>
      <c r="G497" s="17" t="s">
        <v>60</v>
      </c>
      <c r="H497" s="17" t="s">
        <v>1540</v>
      </c>
      <c r="I497" s="17" t="s">
        <v>1524</v>
      </c>
      <c r="J497" s="17" t="n">
        <v>1</v>
      </c>
      <c r="K497" s="15" t="n">
        <v>170.9</v>
      </c>
      <c r="L497" s="22" t="n">
        <v>0</v>
      </c>
      <c r="M497" s="15" t="n">
        <v>0</v>
      </c>
      <c r="N497" s="15" t="n">
        <f aca="false">J497*K497</f>
        <v>170.9</v>
      </c>
      <c r="O497" s="15" t="n">
        <f aca="false">N497*L497</f>
        <v>0</v>
      </c>
      <c r="P497" s="15" t="n">
        <f aca="false">N497-O497</f>
        <v>170.9</v>
      </c>
      <c r="Q497" s="15" t="n">
        <f aca="false">J497*INDEX(dProdutos!$F$2:$F$47,MATCH(E497,dProdutos!$A$2:$A$47,0))</f>
        <v>98.14</v>
      </c>
      <c r="R497" s="15" t="n">
        <f aca="false">IF(I497="Cancelado",0,P497-Q497)</f>
        <v>72.76</v>
      </c>
      <c r="S497" s="17" t="str">
        <f aca="false">INDEX(dProdutos!$D$2:$D$47,MATCH(E497,dProdutos!$A$2:$A$47,0))</f>
        <v>Moda Feminina</v>
      </c>
    </row>
    <row r="498" customFormat="false" ht="15" hidden="false" customHeight="false" outlineLevel="0" collapsed="false">
      <c r="A498" s="17" t="s">
        <v>1833</v>
      </c>
      <c r="B498" s="17" t="n">
        <v>1</v>
      </c>
      <c r="C498" s="21" t="n">
        <v>45704</v>
      </c>
      <c r="D498" s="17" t="s">
        <v>1345</v>
      </c>
      <c r="E498" s="17" t="s">
        <v>114</v>
      </c>
      <c r="F498" s="17" t="s">
        <v>1497</v>
      </c>
      <c r="G498" s="17" t="s">
        <v>59</v>
      </c>
      <c r="H498" s="17" t="s">
        <v>1523</v>
      </c>
      <c r="I498" s="17" t="s">
        <v>1524</v>
      </c>
      <c r="J498" s="17" t="n">
        <v>1</v>
      </c>
      <c r="K498" s="15" t="n">
        <v>202.9</v>
      </c>
      <c r="L498" s="22" t="n">
        <v>0</v>
      </c>
      <c r="M498" s="15" t="n">
        <v>26.84</v>
      </c>
      <c r="N498" s="15" t="n">
        <f aca="false">J498*K498</f>
        <v>202.9</v>
      </c>
      <c r="O498" s="15" t="n">
        <f aca="false">N498*L498</f>
        <v>0</v>
      </c>
      <c r="P498" s="15" t="n">
        <f aca="false">N498-O498</f>
        <v>202.9</v>
      </c>
      <c r="Q498" s="15" t="n">
        <f aca="false">J498*INDEX(dProdutos!$F$2:$F$47,MATCH(E498,dProdutos!$A$2:$A$47,0))</f>
        <v>110.39</v>
      </c>
      <c r="R498" s="15" t="n">
        <f aca="false">IF(I498="Cancelado",0,P498-Q498)</f>
        <v>92.51</v>
      </c>
      <c r="S498" s="17" t="str">
        <f aca="false">INDEX(dProdutos!$D$2:$D$47,MATCH(E498,dProdutos!$A$2:$A$47,0))</f>
        <v>Moda Masculina</v>
      </c>
    </row>
    <row r="499" customFormat="false" ht="15" hidden="false" customHeight="false" outlineLevel="0" collapsed="false">
      <c r="A499" s="17" t="s">
        <v>1833</v>
      </c>
      <c r="B499" s="17" t="n">
        <v>2</v>
      </c>
      <c r="C499" s="21" t="n">
        <v>45704</v>
      </c>
      <c r="D499" s="17" t="s">
        <v>1345</v>
      </c>
      <c r="E499" s="17" t="s">
        <v>73</v>
      </c>
      <c r="F499" s="17" t="s">
        <v>1497</v>
      </c>
      <c r="G499" s="17" t="s">
        <v>59</v>
      </c>
      <c r="H499" s="17" t="s">
        <v>1523</v>
      </c>
      <c r="I499" s="17" t="s">
        <v>1524</v>
      </c>
      <c r="J499" s="17" t="n">
        <v>1</v>
      </c>
      <c r="K499" s="15" t="n">
        <v>179.9</v>
      </c>
      <c r="L499" s="22" t="n">
        <v>0</v>
      </c>
      <c r="M499" s="15" t="n">
        <v>0</v>
      </c>
      <c r="N499" s="15" t="n">
        <f aca="false">J499*K499</f>
        <v>179.9</v>
      </c>
      <c r="O499" s="15" t="n">
        <f aca="false">N499*L499</f>
        <v>0</v>
      </c>
      <c r="P499" s="15" t="n">
        <f aca="false">N499-O499</f>
        <v>179.9</v>
      </c>
      <c r="Q499" s="15" t="n">
        <f aca="false">J499*INDEX(dProdutos!$F$2:$F$47,MATCH(E499,dProdutos!$A$2:$A$47,0))</f>
        <v>69.44</v>
      </c>
      <c r="R499" s="15" t="n">
        <f aca="false">IF(I499="Cancelado",0,P499-Q499)</f>
        <v>110.46</v>
      </c>
      <c r="S499" s="17" t="str">
        <f aca="false">INDEX(dProdutos!$D$2:$D$47,MATCH(E499,dProdutos!$A$2:$A$47,0))</f>
        <v>Moda Feminina</v>
      </c>
    </row>
    <row r="500" customFormat="false" ht="15" hidden="false" customHeight="false" outlineLevel="0" collapsed="false">
      <c r="A500" s="17" t="s">
        <v>1833</v>
      </c>
      <c r="B500" s="17" t="n">
        <v>3</v>
      </c>
      <c r="C500" s="21" t="n">
        <v>45704</v>
      </c>
      <c r="D500" s="17" t="s">
        <v>1345</v>
      </c>
      <c r="E500" s="17" t="s">
        <v>73</v>
      </c>
      <c r="F500" s="17" t="s">
        <v>1497</v>
      </c>
      <c r="G500" s="17" t="s">
        <v>59</v>
      </c>
      <c r="H500" s="17" t="s">
        <v>1523</v>
      </c>
      <c r="I500" s="17" t="s">
        <v>1524</v>
      </c>
      <c r="J500" s="17" t="n">
        <v>1</v>
      </c>
      <c r="K500" s="15" t="n">
        <v>179.9</v>
      </c>
      <c r="L500" s="22" t="n">
        <v>0</v>
      </c>
      <c r="M500" s="15" t="n">
        <v>0</v>
      </c>
      <c r="N500" s="15" t="n">
        <f aca="false">J500*K500</f>
        <v>179.9</v>
      </c>
      <c r="O500" s="15" t="n">
        <f aca="false">N500*L500</f>
        <v>0</v>
      </c>
      <c r="P500" s="15" t="n">
        <f aca="false">N500-O500</f>
        <v>179.9</v>
      </c>
      <c r="Q500" s="15" t="n">
        <f aca="false">J500*INDEX(dProdutos!$F$2:$F$47,MATCH(E500,dProdutos!$A$2:$A$47,0))</f>
        <v>69.44</v>
      </c>
      <c r="R500" s="15" t="n">
        <f aca="false">IF(I500="Cancelado",0,P500-Q500)</f>
        <v>110.46</v>
      </c>
      <c r="S500" s="17" t="str">
        <f aca="false">INDEX(dProdutos!$D$2:$D$47,MATCH(E500,dProdutos!$A$2:$A$47,0))</f>
        <v>Moda Feminina</v>
      </c>
    </row>
    <row r="501" customFormat="false" ht="15" hidden="false" customHeight="false" outlineLevel="0" collapsed="false">
      <c r="A501" s="17" t="s">
        <v>1833</v>
      </c>
      <c r="B501" s="17" t="n">
        <v>4</v>
      </c>
      <c r="C501" s="21" t="n">
        <v>45704</v>
      </c>
      <c r="D501" s="17" t="s">
        <v>1345</v>
      </c>
      <c r="E501" s="17" t="s">
        <v>88</v>
      </c>
      <c r="F501" s="17" t="s">
        <v>1497</v>
      </c>
      <c r="G501" s="17" t="s">
        <v>59</v>
      </c>
      <c r="H501" s="17" t="s">
        <v>1523</v>
      </c>
      <c r="I501" s="17" t="s">
        <v>1524</v>
      </c>
      <c r="J501" s="17" t="n">
        <v>1</v>
      </c>
      <c r="K501" s="15" t="n">
        <v>170.9</v>
      </c>
      <c r="L501" s="22" t="n">
        <v>0.05</v>
      </c>
      <c r="M501" s="15" t="n">
        <v>0</v>
      </c>
      <c r="N501" s="15" t="n">
        <f aca="false">J501*K501</f>
        <v>170.9</v>
      </c>
      <c r="O501" s="15" t="n">
        <f aca="false">N501*L501</f>
        <v>8.545</v>
      </c>
      <c r="P501" s="15" t="n">
        <f aca="false">N501-O501</f>
        <v>162.355</v>
      </c>
      <c r="Q501" s="15" t="n">
        <f aca="false">J501*INDEX(dProdutos!$F$2:$F$47,MATCH(E501,dProdutos!$A$2:$A$47,0))</f>
        <v>98.14</v>
      </c>
      <c r="R501" s="15" t="n">
        <f aca="false">IF(I501="Cancelado",0,P501-Q501)</f>
        <v>64.215</v>
      </c>
      <c r="S501" s="17" t="str">
        <f aca="false">INDEX(dProdutos!$D$2:$D$47,MATCH(E501,dProdutos!$A$2:$A$47,0))</f>
        <v>Moda Feminina</v>
      </c>
    </row>
    <row r="502" customFormat="false" ht="15" hidden="false" customHeight="false" outlineLevel="0" collapsed="false">
      <c r="A502" s="17" t="s">
        <v>1834</v>
      </c>
      <c r="B502" s="17" t="n">
        <v>1</v>
      </c>
      <c r="C502" s="21" t="n">
        <v>45704</v>
      </c>
      <c r="D502" s="17" t="s">
        <v>336</v>
      </c>
      <c r="E502" s="17" t="s">
        <v>183</v>
      </c>
      <c r="F502" s="17" t="s">
        <v>1503</v>
      </c>
      <c r="G502" s="17" t="s">
        <v>62</v>
      </c>
      <c r="H502" s="17" t="s">
        <v>1523</v>
      </c>
      <c r="I502" s="17" t="s">
        <v>1531</v>
      </c>
      <c r="J502" s="17" t="n">
        <v>1</v>
      </c>
      <c r="K502" s="15" t="n">
        <v>121.9</v>
      </c>
      <c r="L502" s="22" t="n">
        <v>0.05</v>
      </c>
      <c r="M502" s="15" t="n">
        <v>27.6</v>
      </c>
      <c r="N502" s="15" t="n">
        <f aca="false">J502*K502</f>
        <v>121.9</v>
      </c>
      <c r="O502" s="15" t="n">
        <f aca="false">N502*L502</f>
        <v>6.095</v>
      </c>
      <c r="P502" s="15" t="n">
        <f aca="false">N502-O502</f>
        <v>115.805</v>
      </c>
      <c r="Q502" s="15" t="n">
        <f aca="false">J502*INDEX(dProdutos!$F$2:$F$47,MATCH(E502,dProdutos!$A$2:$A$47,0))</f>
        <v>52.76</v>
      </c>
      <c r="R502" s="15" t="n">
        <f aca="false">IF(I502="Cancelado",0,P502-Q502)</f>
        <v>0</v>
      </c>
      <c r="S502" s="17" t="str">
        <f aca="false">INDEX(dProdutos!$D$2:$D$47,MATCH(E502,dProdutos!$A$2:$A$47,0))</f>
        <v>Eletrônicos</v>
      </c>
    </row>
    <row r="503" customFormat="false" ht="15" hidden="false" customHeight="false" outlineLevel="0" collapsed="false">
      <c r="A503" s="17" t="s">
        <v>1835</v>
      </c>
      <c r="B503" s="17" t="n">
        <v>1</v>
      </c>
      <c r="C503" s="21" t="n">
        <v>45704</v>
      </c>
      <c r="D503" s="17" t="s">
        <v>1181</v>
      </c>
      <c r="E503" s="17" t="s">
        <v>195</v>
      </c>
      <c r="F503" s="17" t="s">
        <v>1497</v>
      </c>
      <c r="G503" s="17" t="s">
        <v>64</v>
      </c>
      <c r="H503" s="17" t="s">
        <v>1540</v>
      </c>
      <c r="I503" s="17" t="s">
        <v>1524</v>
      </c>
      <c r="J503" s="17" t="n">
        <v>1</v>
      </c>
      <c r="K503" s="15" t="n">
        <v>72.9</v>
      </c>
      <c r="L503" s="22" t="n">
        <v>0.15</v>
      </c>
      <c r="M503" s="15" t="n">
        <v>0</v>
      </c>
      <c r="N503" s="15" t="n">
        <f aca="false">J503*K503</f>
        <v>72.9</v>
      </c>
      <c r="O503" s="15" t="n">
        <f aca="false">N503*L503</f>
        <v>10.935</v>
      </c>
      <c r="P503" s="15" t="n">
        <f aca="false">N503-O503</f>
        <v>61.965</v>
      </c>
      <c r="Q503" s="15" t="n">
        <f aca="false">J503*INDEX(dProdutos!$F$2:$F$47,MATCH(E503,dProdutos!$A$2:$A$47,0))</f>
        <v>39.23</v>
      </c>
      <c r="R503" s="15" t="n">
        <f aca="false">IF(I503="Cancelado",0,P503-Q503)</f>
        <v>22.735</v>
      </c>
      <c r="S503" s="17" t="str">
        <f aca="false">INDEX(dProdutos!$D$2:$D$47,MATCH(E503,dProdutos!$A$2:$A$47,0))</f>
        <v>Eletrônicos</v>
      </c>
    </row>
    <row r="504" customFormat="false" ht="15" hidden="false" customHeight="false" outlineLevel="0" collapsed="false">
      <c r="A504" s="17" t="s">
        <v>1836</v>
      </c>
      <c r="B504" s="17" t="n">
        <v>1</v>
      </c>
      <c r="C504" s="21" t="n">
        <v>45704</v>
      </c>
      <c r="D504" s="17" t="s">
        <v>665</v>
      </c>
      <c r="E504" s="17" t="s">
        <v>111</v>
      </c>
      <c r="F504" s="17" t="s">
        <v>1499</v>
      </c>
      <c r="G504" s="17" t="s">
        <v>62</v>
      </c>
      <c r="H504" s="17" t="s">
        <v>1523</v>
      </c>
      <c r="I504" s="17" t="s">
        <v>1524</v>
      </c>
      <c r="J504" s="17" t="n">
        <v>1</v>
      </c>
      <c r="K504" s="15" t="n">
        <v>188.9</v>
      </c>
      <c r="L504" s="22" t="n">
        <v>0.2</v>
      </c>
      <c r="M504" s="15" t="n">
        <v>0</v>
      </c>
      <c r="N504" s="15" t="n">
        <f aca="false">J504*K504</f>
        <v>188.9</v>
      </c>
      <c r="O504" s="15" t="n">
        <f aca="false">N504*L504</f>
        <v>37.78</v>
      </c>
      <c r="P504" s="15" t="n">
        <f aca="false">N504-O504</f>
        <v>151.12</v>
      </c>
      <c r="Q504" s="15" t="n">
        <f aca="false">J504*INDEX(dProdutos!$F$2:$F$47,MATCH(E504,dProdutos!$A$2:$A$47,0))</f>
        <v>88.32</v>
      </c>
      <c r="R504" s="15" t="n">
        <f aca="false">IF(I504="Cancelado",0,P504-Q504)</f>
        <v>62.8</v>
      </c>
      <c r="S504" s="17" t="str">
        <f aca="false">INDEX(dProdutos!$D$2:$D$47,MATCH(E504,dProdutos!$A$2:$A$47,0))</f>
        <v>Moda Masculina</v>
      </c>
    </row>
    <row r="505" customFormat="false" ht="15" hidden="false" customHeight="false" outlineLevel="0" collapsed="false">
      <c r="A505" s="17" t="s">
        <v>1836</v>
      </c>
      <c r="B505" s="17" t="n">
        <v>2</v>
      </c>
      <c r="C505" s="21" t="n">
        <v>45704</v>
      </c>
      <c r="D505" s="17" t="s">
        <v>665</v>
      </c>
      <c r="E505" s="17" t="s">
        <v>85</v>
      </c>
      <c r="F505" s="17" t="s">
        <v>1499</v>
      </c>
      <c r="G505" s="17" t="s">
        <v>62</v>
      </c>
      <c r="H505" s="17" t="s">
        <v>1523</v>
      </c>
      <c r="I505" s="17" t="s">
        <v>1524</v>
      </c>
      <c r="J505" s="17" t="n">
        <v>1</v>
      </c>
      <c r="K505" s="15" t="n">
        <v>165.9</v>
      </c>
      <c r="L505" s="22" t="n">
        <v>0.1</v>
      </c>
      <c r="M505" s="15" t="n">
        <v>0</v>
      </c>
      <c r="N505" s="15" t="n">
        <f aca="false">J505*K505</f>
        <v>165.9</v>
      </c>
      <c r="O505" s="15" t="n">
        <f aca="false">N505*L505</f>
        <v>16.59</v>
      </c>
      <c r="P505" s="15" t="n">
        <f aca="false">N505-O505</f>
        <v>149.31</v>
      </c>
      <c r="Q505" s="15" t="n">
        <f aca="false">J505*INDEX(dProdutos!$F$2:$F$47,MATCH(E505,dProdutos!$A$2:$A$47,0))</f>
        <v>91.55</v>
      </c>
      <c r="R505" s="15" t="n">
        <f aca="false">IF(I505="Cancelado",0,P505-Q505)</f>
        <v>57.76</v>
      </c>
      <c r="S505" s="17" t="str">
        <f aca="false">INDEX(dProdutos!$D$2:$D$47,MATCH(E505,dProdutos!$A$2:$A$47,0))</f>
        <v>Moda Feminina</v>
      </c>
    </row>
    <row r="506" customFormat="false" ht="15" hidden="false" customHeight="false" outlineLevel="0" collapsed="false">
      <c r="A506" s="17" t="s">
        <v>1837</v>
      </c>
      <c r="B506" s="17" t="n">
        <v>1</v>
      </c>
      <c r="C506" s="21" t="n">
        <v>45704</v>
      </c>
      <c r="D506" s="17" t="s">
        <v>525</v>
      </c>
      <c r="E506" s="17" t="s">
        <v>95</v>
      </c>
      <c r="F506" s="17" t="s">
        <v>1493</v>
      </c>
      <c r="G506" s="17" t="s">
        <v>61</v>
      </c>
      <c r="H506" s="17" t="s">
        <v>1540</v>
      </c>
      <c r="I506" s="17" t="s">
        <v>1524</v>
      </c>
      <c r="J506" s="17" t="n">
        <v>1</v>
      </c>
      <c r="K506" s="15" t="n">
        <v>77.9</v>
      </c>
      <c r="L506" s="22" t="n">
        <v>0</v>
      </c>
      <c r="M506" s="15" t="n">
        <v>0</v>
      </c>
      <c r="N506" s="15" t="n">
        <f aca="false">J506*K506</f>
        <v>77.9</v>
      </c>
      <c r="O506" s="15" t="n">
        <f aca="false">N506*L506</f>
        <v>0</v>
      </c>
      <c r="P506" s="15" t="n">
        <f aca="false">N506-O506</f>
        <v>77.9</v>
      </c>
      <c r="Q506" s="15" t="n">
        <f aca="false">J506*INDEX(dProdutos!$F$2:$F$47,MATCH(E506,dProdutos!$A$2:$A$47,0))</f>
        <v>36.71</v>
      </c>
      <c r="R506" s="15" t="n">
        <f aca="false">IF(I506="Cancelado",0,P506-Q506)</f>
        <v>41.19</v>
      </c>
      <c r="S506" s="17" t="str">
        <f aca="false">INDEX(dProdutos!$D$2:$D$47,MATCH(E506,dProdutos!$A$2:$A$47,0))</f>
        <v>Moda Feminina</v>
      </c>
    </row>
    <row r="507" customFormat="false" ht="15" hidden="false" customHeight="false" outlineLevel="0" collapsed="false">
      <c r="A507" s="17" t="s">
        <v>1838</v>
      </c>
      <c r="B507" s="17" t="n">
        <v>1</v>
      </c>
      <c r="C507" s="21" t="n">
        <v>45705</v>
      </c>
      <c r="D507" s="17" t="s">
        <v>1175</v>
      </c>
      <c r="E507" s="17" t="s">
        <v>174</v>
      </c>
      <c r="F507" s="17" t="s">
        <v>1487</v>
      </c>
      <c r="G507" s="17" t="s">
        <v>60</v>
      </c>
      <c r="H507" s="17" t="s">
        <v>1537</v>
      </c>
      <c r="I507" s="17" t="s">
        <v>1524</v>
      </c>
      <c r="J507" s="17" t="n">
        <v>1</v>
      </c>
      <c r="K507" s="15" t="n">
        <v>250.9</v>
      </c>
      <c r="L507" s="22" t="n">
        <v>0.05</v>
      </c>
      <c r="M507" s="15" t="n">
        <v>0</v>
      </c>
      <c r="N507" s="15" t="n">
        <f aca="false">J507*K507</f>
        <v>250.9</v>
      </c>
      <c r="O507" s="15" t="n">
        <f aca="false">N507*L507</f>
        <v>12.545</v>
      </c>
      <c r="P507" s="15" t="n">
        <f aca="false">N507-O507</f>
        <v>238.355</v>
      </c>
      <c r="Q507" s="15" t="n">
        <f aca="false">J507*INDEX(dProdutos!$F$2:$F$47,MATCH(E507,dProdutos!$A$2:$A$47,0))</f>
        <v>151.28</v>
      </c>
      <c r="R507" s="15" t="n">
        <f aca="false">IF(I507="Cancelado",0,P507-Q507)</f>
        <v>87.075</v>
      </c>
      <c r="S507" s="17" t="str">
        <f aca="false">INDEX(dProdutos!$D$2:$D$47,MATCH(E507,dProdutos!$A$2:$A$47,0))</f>
        <v>Casa</v>
      </c>
    </row>
    <row r="508" customFormat="false" ht="15" hidden="false" customHeight="false" outlineLevel="0" collapsed="false">
      <c r="A508" s="17" t="s">
        <v>1838</v>
      </c>
      <c r="B508" s="17" t="n">
        <v>2</v>
      </c>
      <c r="C508" s="21" t="n">
        <v>45705</v>
      </c>
      <c r="D508" s="17" t="s">
        <v>1175</v>
      </c>
      <c r="E508" s="17" t="s">
        <v>77</v>
      </c>
      <c r="F508" s="17" t="s">
        <v>1487</v>
      </c>
      <c r="G508" s="17" t="s">
        <v>60</v>
      </c>
      <c r="H508" s="17" t="s">
        <v>1537</v>
      </c>
      <c r="I508" s="17" t="s">
        <v>1524</v>
      </c>
      <c r="J508" s="17" t="n">
        <v>1</v>
      </c>
      <c r="K508" s="15" t="n">
        <v>198.9</v>
      </c>
      <c r="L508" s="22" t="n">
        <v>0</v>
      </c>
      <c r="M508" s="15" t="n">
        <v>0</v>
      </c>
      <c r="N508" s="15" t="n">
        <f aca="false">J508*K508</f>
        <v>198.9</v>
      </c>
      <c r="O508" s="15" t="n">
        <f aca="false">N508*L508</f>
        <v>0</v>
      </c>
      <c r="P508" s="15" t="n">
        <f aca="false">N508-O508</f>
        <v>198.9</v>
      </c>
      <c r="Q508" s="15" t="n">
        <f aca="false">J508*INDEX(dProdutos!$F$2:$F$47,MATCH(E508,dProdutos!$A$2:$A$47,0))</f>
        <v>107.88</v>
      </c>
      <c r="R508" s="15" t="n">
        <f aca="false">IF(I508="Cancelado",0,P508-Q508)</f>
        <v>91.02</v>
      </c>
      <c r="S508" s="17" t="str">
        <f aca="false">INDEX(dProdutos!$D$2:$D$47,MATCH(E508,dProdutos!$A$2:$A$47,0))</f>
        <v>Moda Feminina</v>
      </c>
    </row>
    <row r="509" customFormat="false" ht="15" hidden="false" customHeight="false" outlineLevel="0" collapsed="false">
      <c r="A509" s="17" t="s">
        <v>1839</v>
      </c>
      <c r="B509" s="17" t="n">
        <v>1</v>
      </c>
      <c r="C509" s="21" t="n">
        <v>45705</v>
      </c>
      <c r="D509" s="17" t="s">
        <v>825</v>
      </c>
      <c r="E509" s="17" t="s">
        <v>135</v>
      </c>
      <c r="F509" s="17" t="s">
        <v>1490</v>
      </c>
      <c r="G509" s="17" t="s">
        <v>62</v>
      </c>
      <c r="H509" s="17" t="s">
        <v>1540</v>
      </c>
      <c r="I509" s="17" t="s">
        <v>1524</v>
      </c>
      <c r="J509" s="17" t="n">
        <v>2</v>
      </c>
      <c r="K509" s="15" t="n">
        <v>200.9</v>
      </c>
      <c r="L509" s="22" t="n">
        <v>0.1</v>
      </c>
      <c r="M509" s="15" t="n">
        <v>33.4</v>
      </c>
      <c r="N509" s="15" t="n">
        <f aca="false">J509*K509</f>
        <v>401.8</v>
      </c>
      <c r="O509" s="15" t="n">
        <f aca="false">N509*L509</f>
        <v>40.18</v>
      </c>
      <c r="P509" s="15" t="n">
        <f aca="false">N509-O509</f>
        <v>361.62</v>
      </c>
      <c r="Q509" s="15" t="n">
        <f aca="false">J509*INDEX(dProdutos!$F$2:$F$47,MATCH(E509,dProdutos!$A$2:$A$47,0))</f>
        <v>161.46</v>
      </c>
      <c r="R509" s="15" t="n">
        <f aca="false">IF(I509="Cancelado",0,P509-Q509)</f>
        <v>200.16</v>
      </c>
      <c r="S509" s="17" t="str">
        <f aca="false">INDEX(dProdutos!$D$2:$D$47,MATCH(E509,dProdutos!$A$2:$A$47,0))</f>
        <v>Calçados</v>
      </c>
    </row>
    <row r="510" customFormat="false" ht="15" hidden="false" customHeight="false" outlineLevel="0" collapsed="false">
      <c r="A510" s="17" t="s">
        <v>1840</v>
      </c>
      <c r="B510" s="17" t="n">
        <v>1</v>
      </c>
      <c r="C510" s="21" t="n">
        <v>45705</v>
      </c>
      <c r="D510" s="17" t="s">
        <v>1363</v>
      </c>
      <c r="E510" s="17" t="s">
        <v>213</v>
      </c>
      <c r="F510" s="17" t="s">
        <v>1487</v>
      </c>
      <c r="G510" s="17" t="s">
        <v>59</v>
      </c>
      <c r="H510" s="17" t="s">
        <v>1537</v>
      </c>
      <c r="I510" s="17" t="s">
        <v>1524</v>
      </c>
      <c r="J510" s="17" t="n">
        <v>1</v>
      </c>
      <c r="K510" s="15" t="n">
        <v>153.9</v>
      </c>
      <c r="L510" s="22" t="n">
        <v>0</v>
      </c>
      <c r="M510" s="15" t="n">
        <v>12.93</v>
      </c>
      <c r="N510" s="15" t="n">
        <f aca="false">J510*K510</f>
        <v>153.9</v>
      </c>
      <c r="O510" s="15" t="n">
        <f aca="false">N510*L510</f>
        <v>0</v>
      </c>
      <c r="P510" s="15" t="n">
        <f aca="false">N510-O510</f>
        <v>153.9</v>
      </c>
      <c r="Q510" s="15" t="n">
        <f aca="false">J510*INDEX(dProdutos!$F$2:$F$47,MATCH(E510,dProdutos!$A$2:$A$47,0))</f>
        <v>90.42</v>
      </c>
      <c r="R510" s="15" t="n">
        <f aca="false">IF(I510="Cancelado",0,P510-Q510)</f>
        <v>63.48</v>
      </c>
      <c r="S510" s="17" t="str">
        <f aca="false">INDEX(dProdutos!$D$2:$D$47,MATCH(E510,dProdutos!$A$2:$A$47,0))</f>
        <v>Beleza</v>
      </c>
    </row>
    <row r="511" customFormat="false" ht="15" hidden="false" customHeight="false" outlineLevel="0" collapsed="false">
      <c r="A511" s="17" t="s">
        <v>1841</v>
      </c>
      <c r="B511" s="17" t="n">
        <v>1</v>
      </c>
      <c r="C511" s="21" t="n">
        <v>45705</v>
      </c>
      <c r="D511" s="17" t="s">
        <v>333</v>
      </c>
      <c r="E511" s="17" t="s">
        <v>174</v>
      </c>
      <c r="F511" s="17" t="s">
        <v>1497</v>
      </c>
      <c r="G511" s="17" t="s">
        <v>64</v>
      </c>
      <c r="H511" s="17" t="s">
        <v>1537</v>
      </c>
      <c r="I511" s="17" t="s">
        <v>1524</v>
      </c>
      <c r="J511" s="17" t="n">
        <v>1</v>
      </c>
      <c r="K511" s="15" t="n">
        <v>250.9</v>
      </c>
      <c r="L511" s="22" t="n">
        <v>0</v>
      </c>
      <c r="M511" s="15" t="n">
        <v>11.91</v>
      </c>
      <c r="N511" s="15" t="n">
        <f aca="false">J511*K511</f>
        <v>250.9</v>
      </c>
      <c r="O511" s="15" t="n">
        <f aca="false">N511*L511</f>
        <v>0</v>
      </c>
      <c r="P511" s="15" t="n">
        <f aca="false">N511-O511</f>
        <v>250.9</v>
      </c>
      <c r="Q511" s="15" t="n">
        <f aca="false">J511*INDEX(dProdutos!$F$2:$F$47,MATCH(E511,dProdutos!$A$2:$A$47,0))</f>
        <v>151.28</v>
      </c>
      <c r="R511" s="15" t="n">
        <f aca="false">IF(I511="Cancelado",0,P511-Q511)</f>
        <v>99.62</v>
      </c>
      <c r="S511" s="17" t="str">
        <f aca="false">INDEX(dProdutos!$D$2:$D$47,MATCH(E511,dProdutos!$A$2:$A$47,0))</f>
        <v>Casa</v>
      </c>
    </row>
    <row r="512" customFormat="false" ht="15" hidden="false" customHeight="false" outlineLevel="0" collapsed="false">
      <c r="A512" s="17" t="s">
        <v>1842</v>
      </c>
      <c r="B512" s="17" t="n">
        <v>1</v>
      </c>
      <c r="C512" s="21" t="n">
        <v>45705</v>
      </c>
      <c r="D512" s="17" t="s">
        <v>309</v>
      </c>
      <c r="E512" s="17" t="s">
        <v>138</v>
      </c>
      <c r="F512" s="17" t="s">
        <v>1503</v>
      </c>
      <c r="G512" s="17" t="s">
        <v>62</v>
      </c>
      <c r="H512" s="17" t="s">
        <v>1537</v>
      </c>
      <c r="I512" s="17" t="s">
        <v>1524</v>
      </c>
      <c r="J512" s="17" t="n">
        <v>1</v>
      </c>
      <c r="K512" s="15" t="n">
        <v>231.9</v>
      </c>
      <c r="L512" s="22" t="n">
        <v>0</v>
      </c>
      <c r="M512" s="15" t="n">
        <v>0</v>
      </c>
      <c r="N512" s="15" t="n">
        <f aca="false">J512*K512</f>
        <v>231.9</v>
      </c>
      <c r="O512" s="15" t="n">
        <f aca="false">N512*L512</f>
        <v>0</v>
      </c>
      <c r="P512" s="15" t="n">
        <f aca="false">N512-O512</f>
        <v>231.9</v>
      </c>
      <c r="Q512" s="15" t="n">
        <f aca="false">J512*INDEX(dProdutos!$F$2:$F$47,MATCH(E512,dProdutos!$A$2:$A$47,0))</f>
        <v>132.21</v>
      </c>
      <c r="R512" s="15" t="n">
        <f aca="false">IF(I512="Cancelado",0,P512-Q512)</f>
        <v>99.69</v>
      </c>
      <c r="S512" s="17" t="str">
        <f aca="false">INDEX(dProdutos!$D$2:$D$47,MATCH(E512,dProdutos!$A$2:$A$47,0))</f>
        <v>Calçados</v>
      </c>
    </row>
    <row r="513" customFormat="false" ht="15" hidden="false" customHeight="false" outlineLevel="0" collapsed="false">
      <c r="A513" s="17" t="s">
        <v>1842</v>
      </c>
      <c r="B513" s="17" t="n">
        <v>2</v>
      </c>
      <c r="C513" s="21" t="n">
        <v>45705</v>
      </c>
      <c r="D513" s="17" t="s">
        <v>309</v>
      </c>
      <c r="E513" s="17" t="s">
        <v>192</v>
      </c>
      <c r="F513" s="17" t="s">
        <v>1503</v>
      </c>
      <c r="G513" s="17" t="s">
        <v>62</v>
      </c>
      <c r="H513" s="17" t="s">
        <v>1537</v>
      </c>
      <c r="I513" s="17" t="s">
        <v>1524</v>
      </c>
      <c r="J513" s="17" t="n">
        <v>1</v>
      </c>
      <c r="K513" s="15" t="n">
        <v>245.9</v>
      </c>
      <c r="L513" s="22" t="n">
        <v>0</v>
      </c>
      <c r="M513" s="15" t="n">
        <v>0</v>
      </c>
      <c r="N513" s="15" t="n">
        <f aca="false">J513*K513</f>
        <v>245.9</v>
      </c>
      <c r="O513" s="15" t="n">
        <f aca="false">N513*L513</f>
        <v>0</v>
      </c>
      <c r="P513" s="15" t="n">
        <f aca="false">N513-O513</f>
        <v>245.9</v>
      </c>
      <c r="Q513" s="15" t="n">
        <f aca="false">J513*INDEX(dProdutos!$F$2:$F$47,MATCH(E513,dProdutos!$A$2:$A$47,0))</f>
        <v>107.78</v>
      </c>
      <c r="R513" s="15" t="n">
        <f aca="false">IF(I513="Cancelado",0,P513-Q513)</f>
        <v>138.12</v>
      </c>
      <c r="S513" s="17" t="str">
        <f aca="false">INDEX(dProdutos!$D$2:$D$47,MATCH(E513,dProdutos!$A$2:$A$47,0))</f>
        <v>Eletrônicos</v>
      </c>
    </row>
    <row r="514" customFormat="false" ht="15" hidden="false" customHeight="false" outlineLevel="0" collapsed="false">
      <c r="A514" s="17" t="s">
        <v>1843</v>
      </c>
      <c r="B514" s="17" t="n">
        <v>1</v>
      </c>
      <c r="C514" s="21" t="n">
        <v>45705</v>
      </c>
      <c r="D514" s="17" t="s">
        <v>1105</v>
      </c>
      <c r="E514" s="17" t="s">
        <v>204</v>
      </c>
      <c r="F514" s="17" t="s">
        <v>1490</v>
      </c>
      <c r="G514" s="17" t="s">
        <v>60</v>
      </c>
      <c r="H514" s="17" t="s">
        <v>1523</v>
      </c>
      <c r="I514" s="17" t="s">
        <v>1524</v>
      </c>
      <c r="J514" s="17" t="n">
        <v>1</v>
      </c>
      <c r="K514" s="15" t="n">
        <v>64.9</v>
      </c>
      <c r="L514" s="22" t="n">
        <v>0</v>
      </c>
      <c r="M514" s="15" t="n">
        <v>34.02</v>
      </c>
      <c r="N514" s="15" t="n">
        <f aca="false">J514*K514</f>
        <v>64.9</v>
      </c>
      <c r="O514" s="15" t="n">
        <f aca="false">N514*L514</f>
        <v>0</v>
      </c>
      <c r="P514" s="15" t="n">
        <f aca="false">N514-O514</f>
        <v>64.9</v>
      </c>
      <c r="Q514" s="15" t="n">
        <f aca="false">J514*INDEX(dProdutos!$F$2:$F$47,MATCH(E514,dProdutos!$A$2:$A$47,0))</f>
        <v>27.52</v>
      </c>
      <c r="R514" s="15" t="n">
        <f aca="false">IF(I514="Cancelado",0,P514-Q514)</f>
        <v>37.38</v>
      </c>
      <c r="S514" s="17" t="str">
        <f aca="false">INDEX(dProdutos!$D$2:$D$47,MATCH(E514,dProdutos!$A$2:$A$47,0))</f>
        <v>Beleza</v>
      </c>
    </row>
    <row r="515" customFormat="false" ht="15" hidden="false" customHeight="false" outlineLevel="0" collapsed="false">
      <c r="A515" s="17" t="s">
        <v>1843</v>
      </c>
      <c r="B515" s="17" t="n">
        <v>2</v>
      </c>
      <c r="C515" s="21" t="n">
        <v>45705</v>
      </c>
      <c r="D515" s="17" t="s">
        <v>1105</v>
      </c>
      <c r="E515" s="17" t="s">
        <v>77</v>
      </c>
      <c r="F515" s="17" t="s">
        <v>1490</v>
      </c>
      <c r="G515" s="17" t="s">
        <v>60</v>
      </c>
      <c r="H515" s="17" t="s">
        <v>1523</v>
      </c>
      <c r="I515" s="17" t="s">
        <v>1524</v>
      </c>
      <c r="J515" s="17" t="n">
        <v>1</v>
      </c>
      <c r="K515" s="15" t="n">
        <v>198.9</v>
      </c>
      <c r="L515" s="22" t="n">
        <v>0</v>
      </c>
      <c r="M515" s="15" t="n">
        <v>0</v>
      </c>
      <c r="N515" s="15" t="n">
        <f aca="false">J515*K515</f>
        <v>198.9</v>
      </c>
      <c r="O515" s="15" t="n">
        <f aca="false">N515*L515</f>
        <v>0</v>
      </c>
      <c r="P515" s="15" t="n">
        <f aca="false">N515-O515</f>
        <v>198.9</v>
      </c>
      <c r="Q515" s="15" t="n">
        <f aca="false">J515*INDEX(dProdutos!$F$2:$F$47,MATCH(E515,dProdutos!$A$2:$A$47,0))</f>
        <v>107.88</v>
      </c>
      <c r="R515" s="15" t="n">
        <f aca="false">IF(I515="Cancelado",0,P515-Q515)</f>
        <v>91.02</v>
      </c>
      <c r="S515" s="17" t="str">
        <f aca="false">INDEX(dProdutos!$D$2:$D$47,MATCH(E515,dProdutos!$A$2:$A$47,0))</f>
        <v>Moda Feminina</v>
      </c>
    </row>
    <row r="516" customFormat="false" ht="15" hidden="false" customHeight="false" outlineLevel="0" collapsed="false">
      <c r="A516" s="17" t="s">
        <v>1844</v>
      </c>
      <c r="B516" s="17" t="n">
        <v>1</v>
      </c>
      <c r="C516" s="21" t="n">
        <v>45705</v>
      </c>
      <c r="D516" s="17" t="s">
        <v>573</v>
      </c>
      <c r="E516" s="17" t="s">
        <v>195</v>
      </c>
      <c r="F516" s="17" t="s">
        <v>1499</v>
      </c>
      <c r="G516" s="17" t="s">
        <v>62</v>
      </c>
      <c r="H516" s="17" t="s">
        <v>1523</v>
      </c>
      <c r="I516" s="17" t="s">
        <v>1524</v>
      </c>
      <c r="J516" s="17" t="n">
        <v>1</v>
      </c>
      <c r="K516" s="15" t="n">
        <v>72.9</v>
      </c>
      <c r="L516" s="22" t="n">
        <v>0</v>
      </c>
      <c r="M516" s="15" t="n">
        <v>13.62</v>
      </c>
      <c r="N516" s="15" t="n">
        <f aca="false">J516*K516</f>
        <v>72.9</v>
      </c>
      <c r="O516" s="15" t="n">
        <f aca="false">N516*L516</f>
        <v>0</v>
      </c>
      <c r="P516" s="15" t="n">
        <f aca="false">N516-O516</f>
        <v>72.9</v>
      </c>
      <c r="Q516" s="15" t="n">
        <f aca="false">J516*INDEX(dProdutos!$F$2:$F$47,MATCH(E516,dProdutos!$A$2:$A$47,0))</f>
        <v>39.23</v>
      </c>
      <c r="R516" s="15" t="n">
        <f aca="false">IF(I516="Cancelado",0,P516-Q516)</f>
        <v>33.67</v>
      </c>
      <c r="S516" s="17" t="str">
        <f aca="false">INDEX(dProdutos!$D$2:$D$47,MATCH(E516,dProdutos!$A$2:$A$47,0))</f>
        <v>Eletrônicos</v>
      </c>
    </row>
    <row r="517" customFormat="false" ht="15" hidden="false" customHeight="false" outlineLevel="0" collapsed="false">
      <c r="A517" s="17" t="s">
        <v>1845</v>
      </c>
      <c r="B517" s="17" t="n">
        <v>1</v>
      </c>
      <c r="C517" s="21" t="n">
        <v>45706</v>
      </c>
      <c r="D517" s="17" t="s">
        <v>1141</v>
      </c>
      <c r="E517" s="17" t="s">
        <v>177</v>
      </c>
      <c r="F517" s="17" t="s">
        <v>1487</v>
      </c>
      <c r="G517" s="17" t="s">
        <v>62</v>
      </c>
      <c r="H517" s="17" t="s">
        <v>1537</v>
      </c>
      <c r="I517" s="17" t="s">
        <v>1524</v>
      </c>
      <c r="J517" s="17" t="n">
        <v>1</v>
      </c>
      <c r="K517" s="15" t="n">
        <v>257.9</v>
      </c>
      <c r="L517" s="22" t="n">
        <v>0</v>
      </c>
      <c r="M517" s="15" t="n">
        <v>0</v>
      </c>
      <c r="N517" s="15" t="n">
        <f aca="false">J517*K517</f>
        <v>257.9</v>
      </c>
      <c r="O517" s="15" t="n">
        <f aca="false">N517*L517</f>
        <v>0</v>
      </c>
      <c r="P517" s="15" t="n">
        <f aca="false">N517-O517</f>
        <v>257.9</v>
      </c>
      <c r="Q517" s="15" t="n">
        <f aca="false">J517*INDEX(dProdutos!$F$2:$F$47,MATCH(E517,dProdutos!$A$2:$A$47,0))</f>
        <v>138.23</v>
      </c>
      <c r="R517" s="15" t="n">
        <f aca="false">IF(I517="Cancelado",0,P517-Q517)</f>
        <v>119.67</v>
      </c>
      <c r="S517" s="17" t="str">
        <f aca="false">INDEX(dProdutos!$D$2:$D$47,MATCH(E517,dProdutos!$A$2:$A$47,0))</f>
        <v>Casa</v>
      </c>
    </row>
    <row r="518" customFormat="false" ht="15" hidden="false" customHeight="false" outlineLevel="0" collapsed="false">
      <c r="A518" s="17" t="s">
        <v>1846</v>
      </c>
      <c r="B518" s="17" t="n">
        <v>1</v>
      </c>
      <c r="C518" s="21" t="n">
        <v>45706</v>
      </c>
      <c r="D518" s="17" t="s">
        <v>1102</v>
      </c>
      <c r="E518" s="17" t="s">
        <v>120</v>
      </c>
      <c r="F518" s="17" t="s">
        <v>1487</v>
      </c>
      <c r="G518" s="17" t="s">
        <v>62</v>
      </c>
      <c r="H518" s="17" t="s">
        <v>1537</v>
      </c>
      <c r="I518" s="17" t="s">
        <v>1524</v>
      </c>
      <c r="J518" s="17" t="n">
        <v>2</v>
      </c>
      <c r="K518" s="15" t="n">
        <v>96.9</v>
      </c>
      <c r="L518" s="22" t="n">
        <v>0.1</v>
      </c>
      <c r="M518" s="15" t="n">
        <v>11.48</v>
      </c>
      <c r="N518" s="15" t="n">
        <f aca="false">J518*K518</f>
        <v>193.8</v>
      </c>
      <c r="O518" s="15" t="n">
        <f aca="false">N518*L518</f>
        <v>19.38</v>
      </c>
      <c r="P518" s="15" t="n">
        <f aca="false">N518-O518</f>
        <v>174.42</v>
      </c>
      <c r="Q518" s="15" t="n">
        <f aca="false">J518*INDEX(dProdutos!$F$2:$F$47,MATCH(E518,dProdutos!$A$2:$A$47,0))</f>
        <v>88.72</v>
      </c>
      <c r="R518" s="15" t="n">
        <f aca="false">IF(I518="Cancelado",0,P518-Q518)</f>
        <v>85.7</v>
      </c>
      <c r="S518" s="17" t="str">
        <f aca="false">INDEX(dProdutos!$D$2:$D$47,MATCH(E518,dProdutos!$A$2:$A$47,0))</f>
        <v>Moda Masculina</v>
      </c>
    </row>
    <row r="519" customFormat="false" ht="15" hidden="false" customHeight="false" outlineLevel="0" collapsed="false">
      <c r="A519" s="17" t="s">
        <v>1847</v>
      </c>
      <c r="B519" s="17" t="n">
        <v>1</v>
      </c>
      <c r="C519" s="21" t="n">
        <v>45706</v>
      </c>
      <c r="D519" s="17" t="s">
        <v>841</v>
      </c>
      <c r="E519" s="17" t="s">
        <v>153</v>
      </c>
      <c r="F519" s="17" t="s">
        <v>1490</v>
      </c>
      <c r="G519" s="17" t="s">
        <v>64</v>
      </c>
      <c r="H519" s="17" t="s">
        <v>1523</v>
      </c>
      <c r="I519" s="17" t="s">
        <v>1524</v>
      </c>
      <c r="J519" s="17" t="n">
        <v>1</v>
      </c>
      <c r="K519" s="15" t="n">
        <v>165.9</v>
      </c>
      <c r="L519" s="22" t="n">
        <v>0</v>
      </c>
      <c r="M519" s="15" t="n">
        <v>29.73</v>
      </c>
      <c r="N519" s="15" t="n">
        <f aca="false">J519*K519</f>
        <v>165.9</v>
      </c>
      <c r="O519" s="15" t="n">
        <f aca="false">N519*L519</f>
        <v>0</v>
      </c>
      <c r="P519" s="15" t="n">
        <f aca="false">N519-O519</f>
        <v>165.9</v>
      </c>
      <c r="Q519" s="15" t="n">
        <f aca="false">J519*INDEX(dProdutos!$F$2:$F$47,MATCH(E519,dProdutos!$A$2:$A$47,0))</f>
        <v>67.28</v>
      </c>
      <c r="R519" s="15" t="n">
        <f aca="false">IF(I519="Cancelado",0,P519-Q519)</f>
        <v>98.62</v>
      </c>
      <c r="S519" s="17" t="str">
        <f aca="false">INDEX(dProdutos!$D$2:$D$47,MATCH(E519,dProdutos!$A$2:$A$47,0))</f>
        <v>Acessórios</v>
      </c>
    </row>
    <row r="520" customFormat="false" ht="15" hidden="false" customHeight="false" outlineLevel="0" collapsed="false">
      <c r="A520" s="17" t="s">
        <v>1847</v>
      </c>
      <c r="B520" s="17" t="n">
        <v>2</v>
      </c>
      <c r="C520" s="21" t="n">
        <v>45706</v>
      </c>
      <c r="D520" s="17" t="s">
        <v>841</v>
      </c>
      <c r="E520" s="17" t="s">
        <v>117</v>
      </c>
      <c r="F520" s="17" t="s">
        <v>1490</v>
      </c>
      <c r="G520" s="17" t="s">
        <v>64</v>
      </c>
      <c r="H520" s="17" t="s">
        <v>1523</v>
      </c>
      <c r="I520" s="17" t="s">
        <v>1524</v>
      </c>
      <c r="J520" s="17" t="n">
        <v>1</v>
      </c>
      <c r="K520" s="15" t="n">
        <v>166.9</v>
      </c>
      <c r="L520" s="22" t="n">
        <v>0.05</v>
      </c>
      <c r="M520" s="15" t="n">
        <v>0</v>
      </c>
      <c r="N520" s="15" t="n">
        <f aca="false">J520*K520</f>
        <v>166.9</v>
      </c>
      <c r="O520" s="15" t="n">
        <f aca="false">N520*L520</f>
        <v>8.345</v>
      </c>
      <c r="P520" s="15" t="n">
        <f aca="false">N520-O520</f>
        <v>158.555</v>
      </c>
      <c r="Q520" s="15" t="n">
        <f aca="false">J520*INDEX(dProdutos!$F$2:$F$47,MATCH(E520,dProdutos!$A$2:$A$47,0))</f>
        <v>73.23</v>
      </c>
      <c r="R520" s="15" t="n">
        <f aca="false">IF(I520="Cancelado",0,P520-Q520)</f>
        <v>85.325</v>
      </c>
      <c r="S520" s="17" t="str">
        <f aca="false">INDEX(dProdutos!$D$2:$D$47,MATCH(E520,dProdutos!$A$2:$A$47,0))</f>
        <v>Moda Masculina</v>
      </c>
    </row>
    <row r="521" customFormat="false" ht="15" hidden="false" customHeight="false" outlineLevel="0" collapsed="false">
      <c r="A521" s="17" t="s">
        <v>1848</v>
      </c>
      <c r="B521" s="17" t="n">
        <v>1</v>
      </c>
      <c r="C521" s="21" t="n">
        <v>45706</v>
      </c>
      <c r="D521" s="17" t="s">
        <v>1049</v>
      </c>
      <c r="E521" s="17" t="s">
        <v>98</v>
      </c>
      <c r="F521" s="17" t="s">
        <v>1490</v>
      </c>
      <c r="G521" s="17" t="s">
        <v>59</v>
      </c>
      <c r="H521" s="17" t="s">
        <v>1523</v>
      </c>
      <c r="I521" s="17" t="s">
        <v>1524</v>
      </c>
      <c r="J521" s="17" t="n">
        <v>2</v>
      </c>
      <c r="K521" s="15" t="n">
        <v>108.9</v>
      </c>
      <c r="L521" s="22" t="n">
        <v>0</v>
      </c>
      <c r="M521" s="15" t="n">
        <v>25.7</v>
      </c>
      <c r="N521" s="15" t="n">
        <f aca="false">J521*K521</f>
        <v>217.8</v>
      </c>
      <c r="O521" s="15" t="n">
        <f aca="false">N521*L521</f>
        <v>0</v>
      </c>
      <c r="P521" s="15" t="n">
        <f aca="false">N521-O521</f>
        <v>217.8</v>
      </c>
      <c r="Q521" s="15" t="n">
        <f aca="false">J521*INDEX(dProdutos!$F$2:$F$47,MATCH(E521,dProdutos!$A$2:$A$47,0))</f>
        <v>85.04</v>
      </c>
      <c r="R521" s="15" t="n">
        <f aca="false">IF(I521="Cancelado",0,P521-Q521)</f>
        <v>132.76</v>
      </c>
      <c r="S521" s="17" t="str">
        <f aca="false">INDEX(dProdutos!$D$2:$D$47,MATCH(E521,dProdutos!$A$2:$A$47,0))</f>
        <v>Moda Feminina</v>
      </c>
    </row>
    <row r="522" customFormat="false" ht="15" hidden="false" customHeight="false" outlineLevel="0" collapsed="false">
      <c r="A522" s="17" t="s">
        <v>1849</v>
      </c>
      <c r="B522" s="17" t="n">
        <v>1</v>
      </c>
      <c r="C522" s="21" t="n">
        <v>45707</v>
      </c>
      <c r="D522" s="17" t="s">
        <v>242</v>
      </c>
      <c r="E522" s="17" t="s">
        <v>165</v>
      </c>
      <c r="F522" s="17" t="s">
        <v>1490</v>
      </c>
      <c r="G522" s="17" t="s">
        <v>59</v>
      </c>
      <c r="H522" s="17" t="s">
        <v>1523</v>
      </c>
      <c r="I522" s="17" t="s">
        <v>1524</v>
      </c>
      <c r="J522" s="17" t="n">
        <v>1</v>
      </c>
      <c r="K522" s="15" t="n">
        <v>231.9</v>
      </c>
      <c r="L522" s="22" t="n">
        <v>0</v>
      </c>
      <c r="M522" s="15" t="n">
        <v>30.09</v>
      </c>
      <c r="N522" s="15" t="n">
        <f aca="false">J522*K522</f>
        <v>231.9</v>
      </c>
      <c r="O522" s="15" t="n">
        <f aca="false">N522*L522</f>
        <v>0</v>
      </c>
      <c r="P522" s="15" t="n">
        <f aca="false">N522-O522</f>
        <v>231.9</v>
      </c>
      <c r="Q522" s="15" t="n">
        <f aca="false">J522*INDEX(dProdutos!$F$2:$F$47,MATCH(E522,dProdutos!$A$2:$A$47,0))</f>
        <v>140.83</v>
      </c>
      <c r="R522" s="15" t="n">
        <f aca="false">IF(I522="Cancelado",0,P522-Q522)</f>
        <v>91.07</v>
      </c>
      <c r="S522" s="17" t="str">
        <f aca="false">INDEX(dProdutos!$D$2:$D$47,MATCH(E522,dProdutos!$A$2:$A$47,0))</f>
        <v>Casa</v>
      </c>
    </row>
    <row r="523" customFormat="false" ht="15" hidden="false" customHeight="false" outlineLevel="0" collapsed="false">
      <c r="A523" s="17" t="s">
        <v>1849</v>
      </c>
      <c r="B523" s="17" t="n">
        <v>2</v>
      </c>
      <c r="C523" s="21" t="n">
        <v>45707</v>
      </c>
      <c r="D523" s="17" t="s">
        <v>242</v>
      </c>
      <c r="E523" s="17" t="s">
        <v>102</v>
      </c>
      <c r="F523" s="17" t="s">
        <v>1490</v>
      </c>
      <c r="G523" s="17" t="s">
        <v>59</v>
      </c>
      <c r="H523" s="17" t="s">
        <v>1523</v>
      </c>
      <c r="I523" s="17" t="s">
        <v>1524</v>
      </c>
      <c r="J523" s="17" t="n">
        <v>1</v>
      </c>
      <c r="K523" s="15" t="n">
        <v>65.9</v>
      </c>
      <c r="L523" s="22" t="n">
        <v>0.15</v>
      </c>
      <c r="M523" s="15" t="n">
        <v>0</v>
      </c>
      <c r="N523" s="15" t="n">
        <f aca="false">J523*K523</f>
        <v>65.9</v>
      </c>
      <c r="O523" s="15" t="n">
        <f aca="false">N523*L523</f>
        <v>9.885</v>
      </c>
      <c r="P523" s="15" t="n">
        <f aca="false">N523-O523</f>
        <v>56.015</v>
      </c>
      <c r="Q523" s="15" t="n">
        <f aca="false">J523*INDEX(dProdutos!$F$2:$F$47,MATCH(E523,dProdutos!$A$2:$A$47,0))</f>
        <v>29.68</v>
      </c>
      <c r="R523" s="15" t="n">
        <f aca="false">IF(I523="Cancelado",0,P523-Q523)</f>
        <v>26.335</v>
      </c>
      <c r="S523" s="17" t="str">
        <f aca="false">INDEX(dProdutos!$D$2:$D$47,MATCH(E523,dProdutos!$A$2:$A$47,0))</f>
        <v>Moda Masculina</v>
      </c>
    </row>
    <row r="524" customFormat="false" ht="15" hidden="false" customHeight="false" outlineLevel="0" collapsed="false">
      <c r="A524" s="17" t="s">
        <v>1850</v>
      </c>
      <c r="B524" s="17" t="n">
        <v>1</v>
      </c>
      <c r="C524" s="21" t="n">
        <v>45707</v>
      </c>
      <c r="D524" s="17" t="s">
        <v>1130</v>
      </c>
      <c r="E524" s="17" t="s">
        <v>114</v>
      </c>
      <c r="F524" s="17" t="s">
        <v>1499</v>
      </c>
      <c r="G524" s="17" t="s">
        <v>61</v>
      </c>
      <c r="H524" s="17" t="s">
        <v>1523</v>
      </c>
      <c r="I524" s="17" t="s">
        <v>1524</v>
      </c>
      <c r="J524" s="17" t="n">
        <v>1</v>
      </c>
      <c r="K524" s="15" t="n">
        <v>202.9</v>
      </c>
      <c r="L524" s="22" t="n">
        <v>0</v>
      </c>
      <c r="M524" s="15" t="n">
        <v>0</v>
      </c>
      <c r="N524" s="15" t="n">
        <f aca="false">J524*K524</f>
        <v>202.9</v>
      </c>
      <c r="O524" s="15" t="n">
        <f aca="false">N524*L524</f>
        <v>0</v>
      </c>
      <c r="P524" s="15" t="n">
        <f aca="false">N524-O524</f>
        <v>202.9</v>
      </c>
      <c r="Q524" s="15" t="n">
        <f aca="false">J524*INDEX(dProdutos!$F$2:$F$47,MATCH(E524,dProdutos!$A$2:$A$47,0))</f>
        <v>110.39</v>
      </c>
      <c r="R524" s="15" t="n">
        <f aca="false">IF(I524="Cancelado",0,P524-Q524)</f>
        <v>92.51</v>
      </c>
      <c r="S524" s="17" t="str">
        <f aca="false">INDEX(dProdutos!$D$2:$D$47,MATCH(E524,dProdutos!$A$2:$A$47,0))</f>
        <v>Moda Masculina</v>
      </c>
    </row>
    <row r="525" customFormat="false" ht="15" hidden="false" customHeight="false" outlineLevel="0" collapsed="false">
      <c r="A525" s="17" t="s">
        <v>1850</v>
      </c>
      <c r="B525" s="17" t="n">
        <v>2</v>
      </c>
      <c r="C525" s="21" t="n">
        <v>45707</v>
      </c>
      <c r="D525" s="17" t="s">
        <v>1130</v>
      </c>
      <c r="E525" s="17" t="s">
        <v>132</v>
      </c>
      <c r="F525" s="17" t="s">
        <v>1499</v>
      </c>
      <c r="G525" s="17" t="s">
        <v>61</v>
      </c>
      <c r="H525" s="17" t="s">
        <v>1523</v>
      </c>
      <c r="I525" s="17" t="s">
        <v>1524</v>
      </c>
      <c r="J525" s="17" t="n">
        <v>3</v>
      </c>
      <c r="K525" s="15" t="n">
        <v>179.9</v>
      </c>
      <c r="L525" s="22" t="n">
        <v>0.2</v>
      </c>
      <c r="M525" s="15" t="n">
        <v>0</v>
      </c>
      <c r="N525" s="15" t="n">
        <f aca="false">J525*K525</f>
        <v>539.7</v>
      </c>
      <c r="O525" s="15" t="n">
        <f aca="false">N525*L525</f>
        <v>107.94</v>
      </c>
      <c r="P525" s="15" t="n">
        <f aca="false">N525-O525</f>
        <v>431.76</v>
      </c>
      <c r="Q525" s="15" t="n">
        <f aca="false">J525*INDEX(dProdutos!$F$2:$F$47,MATCH(E525,dProdutos!$A$2:$A$47,0))</f>
        <v>280.68</v>
      </c>
      <c r="R525" s="15" t="n">
        <f aca="false">IF(I525="Cancelado",0,P525-Q525)</f>
        <v>151.08</v>
      </c>
      <c r="S525" s="17" t="str">
        <f aca="false">INDEX(dProdutos!$D$2:$D$47,MATCH(E525,dProdutos!$A$2:$A$47,0))</f>
        <v>Calçados</v>
      </c>
    </row>
    <row r="526" customFormat="false" ht="15" hidden="false" customHeight="false" outlineLevel="0" collapsed="false">
      <c r="A526" s="17" t="s">
        <v>1851</v>
      </c>
      <c r="B526" s="17" t="n">
        <v>1</v>
      </c>
      <c r="C526" s="21" t="n">
        <v>45707</v>
      </c>
      <c r="D526" s="17" t="s">
        <v>1141</v>
      </c>
      <c r="E526" s="17" t="s">
        <v>102</v>
      </c>
      <c r="F526" s="17" t="s">
        <v>1493</v>
      </c>
      <c r="G526" s="17" t="s">
        <v>62</v>
      </c>
      <c r="H526" s="17" t="s">
        <v>1523</v>
      </c>
      <c r="I526" s="17" t="s">
        <v>1524</v>
      </c>
      <c r="J526" s="17" t="n">
        <v>2</v>
      </c>
      <c r="K526" s="15" t="n">
        <v>65.9</v>
      </c>
      <c r="L526" s="22" t="n">
        <v>0.05</v>
      </c>
      <c r="M526" s="15" t="n">
        <v>26.38</v>
      </c>
      <c r="N526" s="15" t="n">
        <f aca="false">J526*K526</f>
        <v>131.8</v>
      </c>
      <c r="O526" s="15" t="n">
        <f aca="false">N526*L526</f>
        <v>6.59</v>
      </c>
      <c r="P526" s="15" t="n">
        <f aca="false">N526-O526</f>
        <v>125.21</v>
      </c>
      <c r="Q526" s="15" t="n">
        <f aca="false">J526*INDEX(dProdutos!$F$2:$F$47,MATCH(E526,dProdutos!$A$2:$A$47,0))</f>
        <v>59.36</v>
      </c>
      <c r="R526" s="15" t="n">
        <f aca="false">IF(I526="Cancelado",0,P526-Q526)</f>
        <v>65.85</v>
      </c>
      <c r="S526" s="17" t="str">
        <f aca="false">INDEX(dProdutos!$D$2:$D$47,MATCH(E526,dProdutos!$A$2:$A$47,0))</f>
        <v>Moda Masculina</v>
      </c>
    </row>
    <row r="527" customFormat="false" ht="15" hidden="false" customHeight="false" outlineLevel="0" collapsed="false">
      <c r="A527" s="17" t="s">
        <v>1852</v>
      </c>
      <c r="B527" s="17" t="n">
        <v>1</v>
      </c>
      <c r="C527" s="21" t="n">
        <v>45708</v>
      </c>
      <c r="D527" s="17" t="s">
        <v>522</v>
      </c>
      <c r="E527" s="17" t="s">
        <v>153</v>
      </c>
      <c r="F527" s="17" t="s">
        <v>1487</v>
      </c>
      <c r="G527" s="17" t="s">
        <v>64</v>
      </c>
      <c r="H527" s="17" t="s">
        <v>1537</v>
      </c>
      <c r="I527" s="17" t="s">
        <v>1524</v>
      </c>
      <c r="J527" s="17" t="n">
        <v>2</v>
      </c>
      <c r="K527" s="15" t="n">
        <v>165.9</v>
      </c>
      <c r="L527" s="22" t="n">
        <v>0</v>
      </c>
      <c r="M527" s="15" t="n">
        <v>0</v>
      </c>
      <c r="N527" s="15" t="n">
        <f aca="false">J527*K527</f>
        <v>331.8</v>
      </c>
      <c r="O527" s="15" t="n">
        <f aca="false">N527*L527</f>
        <v>0</v>
      </c>
      <c r="P527" s="15" t="n">
        <f aca="false">N527-O527</f>
        <v>331.8</v>
      </c>
      <c r="Q527" s="15" t="n">
        <f aca="false">J527*INDEX(dProdutos!$F$2:$F$47,MATCH(E527,dProdutos!$A$2:$A$47,0))</f>
        <v>134.56</v>
      </c>
      <c r="R527" s="15" t="n">
        <f aca="false">IF(I527="Cancelado",0,P527-Q527)</f>
        <v>197.24</v>
      </c>
      <c r="S527" s="17" t="str">
        <f aca="false">INDEX(dProdutos!$D$2:$D$47,MATCH(E527,dProdutos!$A$2:$A$47,0))</f>
        <v>Acessórios</v>
      </c>
    </row>
    <row r="528" customFormat="false" ht="15" hidden="false" customHeight="false" outlineLevel="0" collapsed="false">
      <c r="A528" s="17" t="s">
        <v>1853</v>
      </c>
      <c r="B528" s="17" t="n">
        <v>1</v>
      </c>
      <c r="C528" s="21" t="n">
        <v>45708</v>
      </c>
      <c r="D528" s="17" t="s">
        <v>417</v>
      </c>
      <c r="E528" s="17" t="s">
        <v>171</v>
      </c>
      <c r="F528" s="17" t="s">
        <v>1499</v>
      </c>
      <c r="G528" s="17" t="s">
        <v>64</v>
      </c>
      <c r="H528" s="17" t="s">
        <v>1537</v>
      </c>
      <c r="I528" s="17" t="s">
        <v>1524</v>
      </c>
      <c r="J528" s="17" t="n">
        <v>1</v>
      </c>
      <c r="K528" s="15" t="n">
        <v>246.9</v>
      </c>
      <c r="L528" s="22" t="n">
        <v>0.05</v>
      </c>
      <c r="M528" s="15" t="n">
        <v>12.8</v>
      </c>
      <c r="N528" s="15" t="n">
        <f aca="false">J528*K528</f>
        <v>246.9</v>
      </c>
      <c r="O528" s="15" t="n">
        <f aca="false">N528*L528</f>
        <v>12.345</v>
      </c>
      <c r="P528" s="15" t="n">
        <f aca="false">N528-O528</f>
        <v>234.555</v>
      </c>
      <c r="Q528" s="15" t="n">
        <f aca="false">J528*INDEX(dProdutos!$F$2:$F$47,MATCH(E528,dProdutos!$A$2:$A$47,0))</f>
        <v>103.61</v>
      </c>
      <c r="R528" s="15" t="n">
        <f aca="false">IF(I528="Cancelado",0,P528-Q528)</f>
        <v>130.945</v>
      </c>
      <c r="S528" s="17" t="str">
        <f aca="false">INDEX(dProdutos!$D$2:$D$47,MATCH(E528,dProdutos!$A$2:$A$47,0))</f>
        <v>Casa</v>
      </c>
    </row>
    <row r="529" customFormat="false" ht="15" hidden="false" customHeight="false" outlineLevel="0" collapsed="false">
      <c r="A529" s="17" t="s">
        <v>1853</v>
      </c>
      <c r="B529" s="17" t="n">
        <v>2</v>
      </c>
      <c r="C529" s="21" t="n">
        <v>45708</v>
      </c>
      <c r="D529" s="17" t="s">
        <v>417</v>
      </c>
      <c r="E529" s="17" t="s">
        <v>153</v>
      </c>
      <c r="F529" s="17" t="s">
        <v>1499</v>
      </c>
      <c r="G529" s="17" t="s">
        <v>64</v>
      </c>
      <c r="H529" s="17" t="s">
        <v>1537</v>
      </c>
      <c r="I529" s="17" t="s">
        <v>1524</v>
      </c>
      <c r="J529" s="17" t="n">
        <v>1</v>
      </c>
      <c r="K529" s="15" t="n">
        <v>165.9</v>
      </c>
      <c r="L529" s="22" t="n">
        <v>0.1</v>
      </c>
      <c r="M529" s="15" t="n">
        <v>0</v>
      </c>
      <c r="N529" s="15" t="n">
        <f aca="false">J529*K529</f>
        <v>165.9</v>
      </c>
      <c r="O529" s="15" t="n">
        <f aca="false">N529*L529</f>
        <v>16.59</v>
      </c>
      <c r="P529" s="15" t="n">
        <f aca="false">N529-O529</f>
        <v>149.31</v>
      </c>
      <c r="Q529" s="15" t="n">
        <f aca="false">J529*INDEX(dProdutos!$F$2:$F$47,MATCH(E529,dProdutos!$A$2:$A$47,0))</f>
        <v>67.28</v>
      </c>
      <c r="R529" s="15" t="n">
        <f aca="false">IF(I529="Cancelado",0,P529-Q529)</f>
        <v>82.03</v>
      </c>
      <c r="S529" s="17" t="str">
        <f aca="false">INDEX(dProdutos!$D$2:$D$47,MATCH(E529,dProdutos!$A$2:$A$47,0))</f>
        <v>Acessórios</v>
      </c>
    </row>
    <row r="530" customFormat="false" ht="15" hidden="false" customHeight="false" outlineLevel="0" collapsed="false">
      <c r="A530" s="17" t="s">
        <v>1853</v>
      </c>
      <c r="B530" s="17" t="n">
        <v>3</v>
      </c>
      <c r="C530" s="21" t="n">
        <v>45708</v>
      </c>
      <c r="D530" s="17" t="s">
        <v>417</v>
      </c>
      <c r="E530" s="17" t="s">
        <v>117</v>
      </c>
      <c r="F530" s="17" t="s">
        <v>1499</v>
      </c>
      <c r="G530" s="17" t="s">
        <v>64</v>
      </c>
      <c r="H530" s="17" t="s">
        <v>1537</v>
      </c>
      <c r="I530" s="17" t="s">
        <v>1524</v>
      </c>
      <c r="J530" s="17" t="n">
        <v>1</v>
      </c>
      <c r="K530" s="15" t="n">
        <v>166.9</v>
      </c>
      <c r="L530" s="22" t="n">
        <v>0</v>
      </c>
      <c r="M530" s="15" t="n">
        <v>0</v>
      </c>
      <c r="N530" s="15" t="n">
        <f aca="false">J530*K530</f>
        <v>166.9</v>
      </c>
      <c r="O530" s="15" t="n">
        <f aca="false">N530*L530</f>
        <v>0</v>
      </c>
      <c r="P530" s="15" t="n">
        <f aca="false">N530-O530</f>
        <v>166.9</v>
      </c>
      <c r="Q530" s="15" t="n">
        <f aca="false">J530*INDEX(dProdutos!$F$2:$F$47,MATCH(E530,dProdutos!$A$2:$A$47,0))</f>
        <v>73.23</v>
      </c>
      <c r="R530" s="15" t="n">
        <f aca="false">IF(I530="Cancelado",0,P530-Q530)</f>
        <v>93.67</v>
      </c>
      <c r="S530" s="17" t="str">
        <f aca="false">INDEX(dProdutos!$D$2:$D$47,MATCH(E530,dProdutos!$A$2:$A$47,0))</f>
        <v>Moda Masculina</v>
      </c>
    </row>
    <row r="531" customFormat="false" ht="15" hidden="false" customHeight="false" outlineLevel="0" collapsed="false">
      <c r="A531" s="17" t="s">
        <v>1854</v>
      </c>
      <c r="B531" s="17" t="n">
        <v>1</v>
      </c>
      <c r="C531" s="21" t="n">
        <v>45708</v>
      </c>
      <c r="D531" s="17" t="s">
        <v>1298</v>
      </c>
      <c r="E531" s="17" t="s">
        <v>102</v>
      </c>
      <c r="F531" s="17" t="s">
        <v>1493</v>
      </c>
      <c r="G531" s="17" t="s">
        <v>59</v>
      </c>
      <c r="H531" s="17" t="s">
        <v>1540</v>
      </c>
      <c r="I531" s="17" t="s">
        <v>1524</v>
      </c>
      <c r="J531" s="17" t="n">
        <v>1</v>
      </c>
      <c r="K531" s="15" t="n">
        <v>65.9</v>
      </c>
      <c r="L531" s="22" t="n">
        <v>0</v>
      </c>
      <c r="M531" s="15" t="n">
        <v>11.26</v>
      </c>
      <c r="N531" s="15" t="n">
        <f aca="false">J531*K531</f>
        <v>65.9</v>
      </c>
      <c r="O531" s="15" t="n">
        <f aca="false">N531*L531</f>
        <v>0</v>
      </c>
      <c r="P531" s="15" t="n">
        <f aca="false">N531-O531</f>
        <v>65.9</v>
      </c>
      <c r="Q531" s="15" t="n">
        <f aca="false">J531*INDEX(dProdutos!$F$2:$F$47,MATCH(E531,dProdutos!$A$2:$A$47,0))</f>
        <v>29.68</v>
      </c>
      <c r="R531" s="15" t="n">
        <f aca="false">IF(I531="Cancelado",0,P531-Q531)</f>
        <v>36.22</v>
      </c>
      <c r="S531" s="17" t="str">
        <f aca="false">INDEX(dProdutos!$D$2:$D$47,MATCH(E531,dProdutos!$A$2:$A$47,0))</f>
        <v>Moda Masculina</v>
      </c>
    </row>
    <row r="532" customFormat="false" ht="15" hidden="false" customHeight="false" outlineLevel="0" collapsed="false">
      <c r="A532" s="17" t="s">
        <v>1855</v>
      </c>
      <c r="B532" s="17" t="n">
        <v>1</v>
      </c>
      <c r="C532" s="21" t="n">
        <v>45708</v>
      </c>
      <c r="D532" s="17" t="s">
        <v>803</v>
      </c>
      <c r="E532" s="17" t="s">
        <v>165</v>
      </c>
      <c r="F532" s="17" t="s">
        <v>1487</v>
      </c>
      <c r="G532" s="17" t="s">
        <v>62</v>
      </c>
      <c r="H532" s="17" t="s">
        <v>1523</v>
      </c>
      <c r="I532" s="17" t="s">
        <v>1541</v>
      </c>
      <c r="J532" s="17" t="n">
        <v>1</v>
      </c>
      <c r="K532" s="15" t="n">
        <v>231.9</v>
      </c>
      <c r="L532" s="22" t="n">
        <v>0</v>
      </c>
      <c r="M532" s="15" t="n">
        <v>0</v>
      </c>
      <c r="N532" s="15" t="n">
        <f aca="false">J532*K532</f>
        <v>231.9</v>
      </c>
      <c r="O532" s="15" t="n">
        <f aca="false">N532*L532</f>
        <v>0</v>
      </c>
      <c r="P532" s="15" t="n">
        <f aca="false">N532-O532</f>
        <v>231.9</v>
      </c>
      <c r="Q532" s="15" t="n">
        <f aca="false">J532*INDEX(dProdutos!$F$2:$F$47,MATCH(E532,dProdutos!$A$2:$A$47,0))</f>
        <v>140.83</v>
      </c>
      <c r="R532" s="15" t="n">
        <f aca="false">IF(I532="Cancelado",0,P532-Q532)</f>
        <v>91.07</v>
      </c>
      <c r="S532" s="17" t="str">
        <f aca="false">INDEX(dProdutos!$D$2:$D$47,MATCH(E532,dProdutos!$A$2:$A$47,0))</f>
        <v>Casa</v>
      </c>
    </row>
    <row r="533" customFormat="false" ht="15" hidden="false" customHeight="false" outlineLevel="0" collapsed="false">
      <c r="A533" s="17" t="s">
        <v>1856</v>
      </c>
      <c r="B533" s="17" t="n">
        <v>1</v>
      </c>
      <c r="C533" s="21" t="n">
        <v>45708</v>
      </c>
      <c r="D533" s="17" t="s">
        <v>1448</v>
      </c>
      <c r="E533" s="17" t="s">
        <v>177</v>
      </c>
      <c r="F533" s="17" t="s">
        <v>1495</v>
      </c>
      <c r="G533" s="17" t="s">
        <v>60</v>
      </c>
      <c r="H533" s="17" t="s">
        <v>1523</v>
      </c>
      <c r="I533" s="17" t="s">
        <v>1524</v>
      </c>
      <c r="J533" s="17" t="n">
        <v>3</v>
      </c>
      <c r="K533" s="15" t="n">
        <v>257.9</v>
      </c>
      <c r="L533" s="22" t="n">
        <v>0.15</v>
      </c>
      <c r="M533" s="15" t="n">
        <v>0</v>
      </c>
      <c r="N533" s="15" t="n">
        <f aca="false">J533*K533</f>
        <v>773.7</v>
      </c>
      <c r="O533" s="15" t="n">
        <f aca="false">N533*L533</f>
        <v>116.055</v>
      </c>
      <c r="P533" s="15" t="n">
        <f aca="false">N533-O533</f>
        <v>657.645</v>
      </c>
      <c r="Q533" s="15" t="n">
        <f aca="false">J533*INDEX(dProdutos!$F$2:$F$47,MATCH(E533,dProdutos!$A$2:$A$47,0))</f>
        <v>414.69</v>
      </c>
      <c r="R533" s="15" t="n">
        <f aca="false">IF(I533="Cancelado",0,P533-Q533)</f>
        <v>242.955</v>
      </c>
      <c r="S533" s="17" t="str">
        <f aca="false">INDEX(dProdutos!$D$2:$D$47,MATCH(E533,dProdutos!$A$2:$A$47,0))</f>
        <v>Casa</v>
      </c>
    </row>
    <row r="534" customFormat="false" ht="15" hidden="false" customHeight="false" outlineLevel="0" collapsed="false">
      <c r="A534" s="17" t="s">
        <v>1857</v>
      </c>
      <c r="B534" s="17" t="n">
        <v>1</v>
      </c>
      <c r="C534" s="21" t="n">
        <v>45708</v>
      </c>
      <c r="D534" s="17" t="s">
        <v>1082</v>
      </c>
      <c r="E534" s="17" t="s">
        <v>183</v>
      </c>
      <c r="F534" s="17" t="s">
        <v>1503</v>
      </c>
      <c r="G534" s="17" t="s">
        <v>63</v>
      </c>
      <c r="H534" s="17" t="s">
        <v>1537</v>
      </c>
      <c r="I534" s="17" t="s">
        <v>1524</v>
      </c>
      <c r="J534" s="17" t="n">
        <v>1</v>
      </c>
      <c r="K534" s="15" t="n">
        <v>121.9</v>
      </c>
      <c r="L534" s="22" t="n">
        <v>0.1</v>
      </c>
      <c r="M534" s="15" t="n">
        <v>34.79</v>
      </c>
      <c r="N534" s="15" t="n">
        <f aca="false">J534*K534</f>
        <v>121.9</v>
      </c>
      <c r="O534" s="15" t="n">
        <f aca="false">N534*L534</f>
        <v>12.19</v>
      </c>
      <c r="P534" s="15" t="n">
        <f aca="false">N534-O534</f>
        <v>109.71</v>
      </c>
      <c r="Q534" s="15" t="n">
        <f aca="false">J534*INDEX(dProdutos!$F$2:$F$47,MATCH(E534,dProdutos!$A$2:$A$47,0))</f>
        <v>52.76</v>
      </c>
      <c r="R534" s="15" t="n">
        <f aca="false">IF(I534="Cancelado",0,P534-Q534)</f>
        <v>56.95</v>
      </c>
      <c r="S534" s="17" t="str">
        <f aca="false">INDEX(dProdutos!$D$2:$D$47,MATCH(E534,dProdutos!$A$2:$A$47,0))</f>
        <v>Eletrônicos</v>
      </c>
    </row>
    <row r="535" customFormat="false" ht="15" hidden="false" customHeight="false" outlineLevel="0" collapsed="false">
      <c r="A535" s="17" t="s">
        <v>1858</v>
      </c>
      <c r="B535" s="17" t="n">
        <v>1</v>
      </c>
      <c r="C535" s="21" t="n">
        <v>45708</v>
      </c>
      <c r="D535" s="17" t="s">
        <v>1295</v>
      </c>
      <c r="E535" s="17" t="s">
        <v>192</v>
      </c>
      <c r="F535" s="17" t="s">
        <v>1501</v>
      </c>
      <c r="G535" s="17" t="s">
        <v>59</v>
      </c>
      <c r="H535" s="17" t="s">
        <v>1537</v>
      </c>
      <c r="I535" s="17" t="s">
        <v>1524</v>
      </c>
      <c r="J535" s="17" t="n">
        <v>3</v>
      </c>
      <c r="K535" s="15" t="n">
        <v>245.9</v>
      </c>
      <c r="L535" s="22" t="n">
        <v>0.1</v>
      </c>
      <c r="M535" s="15" t="n">
        <v>33.56</v>
      </c>
      <c r="N535" s="15" t="n">
        <f aca="false">J535*K535</f>
        <v>737.7</v>
      </c>
      <c r="O535" s="15" t="n">
        <f aca="false">N535*L535</f>
        <v>73.77</v>
      </c>
      <c r="P535" s="15" t="n">
        <f aca="false">N535-O535</f>
        <v>663.93</v>
      </c>
      <c r="Q535" s="15" t="n">
        <f aca="false">J535*INDEX(dProdutos!$F$2:$F$47,MATCH(E535,dProdutos!$A$2:$A$47,0))</f>
        <v>323.34</v>
      </c>
      <c r="R535" s="15" t="n">
        <f aca="false">IF(I535="Cancelado",0,P535-Q535)</f>
        <v>340.59</v>
      </c>
      <c r="S535" s="17" t="str">
        <f aca="false">INDEX(dProdutos!$D$2:$D$47,MATCH(E535,dProdutos!$A$2:$A$47,0))</f>
        <v>Eletrônicos</v>
      </c>
    </row>
    <row r="536" customFormat="false" ht="15" hidden="false" customHeight="false" outlineLevel="0" collapsed="false">
      <c r="A536" s="17" t="s">
        <v>1858</v>
      </c>
      <c r="B536" s="17" t="n">
        <v>2</v>
      </c>
      <c r="C536" s="21" t="n">
        <v>45708</v>
      </c>
      <c r="D536" s="17" t="s">
        <v>1295</v>
      </c>
      <c r="E536" s="17" t="s">
        <v>132</v>
      </c>
      <c r="F536" s="17" t="s">
        <v>1501</v>
      </c>
      <c r="G536" s="17" t="s">
        <v>59</v>
      </c>
      <c r="H536" s="17" t="s">
        <v>1537</v>
      </c>
      <c r="I536" s="17" t="s">
        <v>1524</v>
      </c>
      <c r="J536" s="17" t="n">
        <v>1</v>
      </c>
      <c r="K536" s="15" t="n">
        <v>179.9</v>
      </c>
      <c r="L536" s="22" t="n">
        <v>0</v>
      </c>
      <c r="M536" s="15" t="n">
        <v>0</v>
      </c>
      <c r="N536" s="15" t="n">
        <f aca="false">J536*K536</f>
        <v>179.9</v>
      </c>
      <c r="O536" s="15" t="n">
        <f aca="false">N536*L536</f>
        <v>0</v>
      </c>
      <c r="P536" s="15" t="n">
        <f aca="false">N536-O536</f>
        <v>179.9</v>
      </c>
      <c r="Q536" s="15" t="n">
        <f aca="false">J536*INDEX(dProdutos!$F$2:$F$47,MATCH(E536,dProdutos!$A$2:$A$47,0))</f>
        <v>93.56</v>
      </c>
      <c r="R536" s="15" t="n">
        <f aca="false">IF(I536="Cancelado",0,P536-Q536)</f>
        <v>86.34</v>
      </c>
      <c r="S536" s="17" t="str">
        <f aca="false">INDEX(dProdutos!$D$2:$D$47,MATCH(E536,dProdutos!$A$2:$A$47,0))</f>
        <v>Calçados</v>
      </c>
    </row>
    <row r="537" customFormat="false" ht="15" hidden="false" customHeight="false" outlineLevel="0" collapsed="false">
      <c r="A537" s="17" t="s">
        <v>1858</v>
      </c>
      <c r="B537" s="17" t="n">
        <v>3</v>
      </c>
      <c r="C537" s="21" t="n">
        <v>45708</v>
      </c>
      <c r="D537" s="17" t="s">
        <v>1295</v>
      </c>
      <c r="E537" s="17" t="s">
        <v>81</v>
      </c>
      <c r="F537" s="17" t="s">
        <v>1501</v>
      </c>
      <c r="G537" s="17" t="s">
        <v>59</v>
      </c>
      <c r="H537" s="17" t="s">
        <v>1537</v>
      </c>
      <c r="I537" s="17" t="s">
        <v>1524</v>
      </c>
      <c r="J537" s="17" t="n">
        <v>1</v>
      </c>
      <c r="K537" s="15" t="n">
        <v>64.9</v>
      </c>
      <c r="L537" s="22" t="n">
        <v>0.1</v>
      </c>
      <c r="M537" s="15" t="n">
        <v>0</v>
      </c>
      <c r="N537" s="15" t="n">
        <f aca="false">J537*K537</f>
        <v>64.9</v>
      </c>
      <c r="O537" s="15" t="n">
        <f aca="false">N537*L537</f>
        <v>6.49</v>
      </c>
      <c r="P537" s="15" t="n">
        <f aca="false">N537-O537</f>
        <v>58.41</v>
      </c>
      <c r="Q537" s="15" t="n">
        <f aca="false">J537*INDEX(dProdutos!$F$2:$F$47,MATCH(E537,dProdutos!$A$2:$A$47,0))</f>
        <v>26.12</v>
      </c>
      <c r="R537" s="15" t="n">
        <f aca="false">IF(I537="Cancelado",0,P537-Q537)</f>
        <v>32.29</v>
      </c>
      <c r="S537" s="17" t="str">
        <f aca="false">INDEX(dProdutos!$D$2:$D$47,MATCH(E537,dProdutos!$A$2:$A$47,0))</f>
        <v>Moda Feminina</v>
      </c>
    </row>
    <row r="538" customFormat="false" ht="15" hidden="false" customHeight="false" outlineLevel="0" collapsed="false">
      <c r="A538" s="17" t="s">
        <v>1859</v>
      </c>
      <c r="B538" s="17" t="n">
        <v>1</v>
      </c>
      <c r="C538" s="21" t="n">
        <v>45708</v>
      </c>
      <c r="D538" s="17" t="s">
        <v>1246</v>
      </c>
      <c r="E538" s="17" t="s">
        <v>201</v>
      </c>
      <c r="F538" s="17" t="s">
        <v>1499</v>
      </c>
      <c r="G538" s="17" t="s">
        <v>61</v>
      </c>
      <c r="H538" s="17" t="s">
        <v>1537</v>
      </c>
      <c r="I538" s="17" t="s">
        <v>1524</v>
      </c>
      <c r="J538" s="17" t="n">
        <v>1</v>
      </c>
      <c r="K538" s="15" t="n">
        <v>236.9</v>
      </c>
      <c r="L538" s="22" t="n">
        <v>0.05</v>
      </c>
      <c r="M538" s="15" t="n">
        <v>0</v>
      </c>
      <c r="N538" s="15" t="n">
        <f aca="false">J538*K538</f>
        <v>236.9</v>
      </c>
      <c r="O538" s="15" t="n">
        <f aca="false">N538*L538</f>
        <v>11.845</v>
      </c>
      <c r="P538" s="15" t="n">
        <f aca="false">N538-O538</f>
        <v>225.055</v>
      </c>
      <c r="Q538" s="15" t="n">
        <f aca="false">J538*INDEX(dProdutos!$F$2:$F$47,MATCH(E538,dProdutos!$A$2:$A$47,0))</f>
        <v>96.23</v>
      </c>
      <c r="R538" s="15" t="n">
        <f aca="false">IF(I538="Cancelado",0,P538-Q538)</f>
        <v>128.825</v>
      </c>
      <c r="S538" s="17" t="str">
        <f aca="false">INDEX(dProdutos!$D$2:$D$47,MATCH(E538,dProdutos!$A$2:$A$47,0))</f>
        <v>Beleza</v>
      </c>
    </row>
    <row r="539" customFormat="false" ht="15" hidden="false" customHeight="false" outlineLevel="0" collapsed="false">
      <c r="A539" s="17" t="s">
        <v>1859</v>
      </c>
      <c r="B539" s="17" t="n">
        <v>2</v>
      </c>
      <c r="C539" s="21" t="n">
        <v>45708</v>
      </c>
      <c r="D539" s="17" t="s">
        <v>1246</v>
      </c>
      <c r="E539" s="17" t="s">
        <v>95</v>
      </c>
      <c r="F539" s="17" t="s">
        <v>1499</v>
      </c>
      <c r="G539" s="17" t="s">
        <v>61</v>
      </c>
      <c r="H539" s="17" t="s">
        <v>1537</v>
      </c>
      <c r="I539" s="17" t="s">
        <v>1524</v>
      </c>
      <c r="J539" s="17" t="n">
        <v>1</v>
      </c>
      <c r="K539" s="15" t="n">
        <v>77.9</v>
      </c>
      <c r="L539" s="22" t="n">
        <v>0</v>
      </c>
      <c r="M539" s="15" t="n">
        <v>0</v>
      </c>
      <c r="N539" s="15" t="n">
        <f aca="false">J539*K539</f>
        <v>77.9</v>
      </c>
      <c r="O539" s="15" t="n">
        <f aca="false">N539*L539</f>
        <v>0</v>
      </c>
      <c r="P539" s="15" t="n">
        <f aca="false">N539-O539</f>
        <v>77.9</v>
      </c>
      <c r="Q539" s="15" t="n">
        <f aca="false">J539*INDEX(dProdutos!$F$2:$F$47,MATCH(E539,dProdutos!$A$2:$A$47,0))</f>
        <v>36.71</v>
      </c>
      <c r="R539" s="15" t="n">
        <f aca="false">IF(I539="Cancelado",0,P539-Q539)</f>
        <v>41.19</v>
      </c>
      <c r="S539" s="17" t="str">
        <f aca="false">INDEX(dProdutos!$D$2:$D$47,MATCH(E539,dProdutos!$A$2:$A$47,0))</f>
        <v>Moda Feminina</v>
      </c>
    </row>
    <row r="540" customFormat="false" ht="15" hidden="false" customHeight="false" outlineLevel="0" collapsed="false">
      <c r="A540" s="17" t="s">
        <v>1860</v>
      </c>
      <c r="B540" s="17" t="n">
        <v>1</v>
      </c>
      <c r="C540" s="21" t="n">
        <v>45709</v>
      </c>
      <c r="D540" s="17" t="s">
        <v>706</v>
      </c>
      <c r="E540" s="17" t="s">
        <v>168</v>
      </c>
      <c r="F540" s="17" t="s">
        <v>1487</v>
      </c>
      <c r="G540" s="17" t="s">
        <v>61</v>
      </c>
      <c r="H540" s="17" t="s">
        <v>1523</v>
      </c>
      <c r="I540" s="17" t="s">
        <v>1524</v>
      </c>
      <c r="J540" s="17" t="n">
        <v>1</v>
      </c>
      <c r="K540" s="15" t="n">
        <v>253.9</v>
      </c>
      <c r="L540" s="22" t="n">
        <v>0.15</v>
      </c>
      <c r="M540" s="15" t="n">
        <v>21.49</v>
      </c>
      <c r="N540" s="15" t="n">
        <f aca="false">J540*K540</f>
        <v>253.9</v>
      </c>
      <c r="O540" s="15" t="n">
        <f aca="false">N540*L540</f>
        <v>38.085</v>
      </c>
      <c r="P540" s="15" t="n">
        <f aca="false">N540-O540</f>
        <v>215.815</v>
      </c>
      <c r="Q540" s="15" t="n">
        <f aca="false">J540*INDEX(dProdutos!$F$2:$F$47,MATCH(E540,dProdutos!$A$2:$A$47,0))</f>
        <v>128.94</v>
      </c>
      <c r="R540" s="15" t="n">
        <f aca="false">IF(I540="Cancelado",0,P540-Q540)</f>
        <v>86.875</v>
      </c>
      <c r="S540" s="17" t="str">
        <f aca="false">INDEX(dProdutos!$D$2:$D$47,MATCH(E540,dProdutos!$A$2:$A$47,0))</f>
        <v>Casa</v>
      </c>
    </row>
    <row r="541" customFormat="false" ht="15" hidden="false" customHeight="false" outlineLevel="0" collapsed="false">
      <c r="A541" s="17" t="s">
        <v>1861</v>
      </c>
      <c r="B541" s="17" t="n">
        <v>1</v>
      </c>
      <c r="C541" s="21" t="n">
        <v>45709</v>
      </c>
      <c r="D541" s="17" t="s">
        <v>1151</v>
      </c>
      <c r="E541" s="17" t="s">
        <v>135</v>
      </c>
      <c r="F541" s="17" t="s">
        <v>1493</v>
      </c>
      <c r="G541" s="17" t="s">
        <v>61</v>
      </c>
      <c r="H541" s="17" t="s">
        <v>1540</v>
      </c>
      <c r="I541" s="17" t="s">
        <v>1524</v>
      </c>
      <c r="J541" s="17" t="n">
        <v>1</v>
      </c>
      <c r="K541" s="15" t="n">
        <v>200.9</v>
      </c>
      <c r="L541" s="22" t="n">
        <v>0.15</v>
      </c>
      <c r="M541" s="15" t="n">
        <v>18.22</v>
      </c>
      <c r="N541" s="15" t="n">
        <f aca="false">J541*K541</f>
        <v>200.9</v>
      </c>
      <c r="O541" s="15" t="n">
        <f aca="false">N541*L541</f>
        <v>30.135</v>
      </c>
      <c r="P541" s="15" t="n">
        <f aca="false">N541-O541</f>
        <v>170.765</v>
      </c>
      <c r="Q541" s="15" t="n">
        <f aca="false">J541*INDEX(dProdutos!$F$2:$F$47,MATCH(E541,dProdutos!$A$2:$A$47,0))</f>
        <v>80.73</v>
      </c>
      <c r="R541" s="15" t="n">
        <f aca="false">IF(I541="Cancelado",0,P541-Q541)</f>
        <v>90.035</v>
      </c>
      <c r="S541" s="17" t="str">
        <f aca="false">INDEX(dProdutos!$D$2:$D$47,MATCH(E541,dProdutos!$A$2:$A$47,0))</f>
        <v>Calçados</v>
      </c>
    </row>
    <row r="542" customFormat="false" ht="15" hidden="false" customHeight="false" outlineLevel="0" collapsed="false">
      <c r="A542" s="17" t="s">
        <v>1862</v>
      </c>
      <c r="B542" s="17" t="n">
        <v>1</v>
      </c>
      <c r="C542" s="21" t="n">
        <v>45709</v>
      </c>
      <c r="D542" s="17" t="s">
        <v>1032</v>
      </c>
      <c r="E542" s="17" t="s">
        <v>144</v>
      </c>
      <c r="F542" s="17" t="s">
        <v>1497</v>
      </c>
      <c r="G542" s="17" t="s">
        <v>59</v>
      </c>
      <c r="H542" s="17" t="s">
        <v>1523</v>
      </c>
      <c r="I542" s="17" t="s">
        <v>1524</v>
      </c>
      <c r="J542" s="17" t="n">
        <v>1</v>
      </c>
      <c r="K542" s="15" t="n">
        <v>260.9</v>
      </c>
      <c r="L542" s="22" t="n">
        <v>0</v>
      </c>
      <c r="M542" s="15" t="n">
        <v>0</v>
      </c>
      <c r="N542" s="15" t="n">
        <f aca="false">J542*K542</f>
        <v>260.9</v>
      </c>
      <c r="O542" s="15" t="n">
        <f aca="false">N542*L542</f>
        <v>0</v>
      </c>
      <c r="P542" s="15" t="n">
        <f aca="false">N542-O542</f>
        <v>260.9</v>
      </c>
      <c r="Q542" s="15" t="n">
        <f aca="false">J542*INDEX(dProdutos!$F$2:$F$47,MATCH(E542,dProdutos!$A$2:$A$47,0))</f>
        <v>99.86</v>
      </c>
      <c r="R542" s="15" t="n">
        <f aca="false">IF(I542="Cancelado",0,P542-Q542)</f>
        <v>161.04</v>
      </c>
      <c r="S542" s="17" t="str">
        <f aca="false">INDEX(dProdutos!$D$2:$D$47,MATCH(E542,dProdutos!$A$2:$A$47,0))</f>
        <v>Acessórios</v>
      </c>
    </row>
    <row r="543" customFormat="false" ht="15" hidden="false" customHeight="false" outlineLevel="0" collapsed="false">
      <c r="A543" s="17" t="s">
        <v>1862</v>
      </c>
      <c r="B543" s="17" t="n">
        <v>2</v>
      </c>
      <c r="C543" s="21" t="n">
        <v>45709</v>
      </c>
      <c r="D543" s="17" t="s">
        <v>1032</v>
      </c>
      <c r="E543" s="17" t="s">
        <v>192</v>
      </c>
      <c r="F543" s="17" t="s">
        <v>1497</v>
      </c>
      <c r="G543" s="17" t="s">
        <v>59</v>
      </c>
      <c r="H543" s="17" t="s">
        <v>1523</v>
      </c>
      <c r="I543" s="17" t="s">
        <v>1524</v>
      </c>
      <c r="J543" s="17" t="n">
        <v>1</v>
      </c>
      <c r="K543" s="15" t="n">
        <v>245.9</v>
      </c>
      <c r="L543" s="22" t="n">
        <v>0</v>
      </c>
      <c r="M543" s="15" t="n">
        <v>0</v>
      </c>
      <c r="N543" s="15" t="n">
        <f aca="false">J543*K543</f>
        <v>245.9</v>
      </c>
      <c r="O543" s="15" t="n">
        <f aca="false">N543*L543</f>
        <v>0</v>
      </c>
      <c r="P543" s="15" t="n">
        <f aca="false">N543-O543</f>
        <v>245.9</v>
      </c>
      <c r="Q543" s="15" t="n">
        <f aca="false">J543*INDEX(dProdutos!$F$2:$F$47,MATCH(E543,dProdutos!$A$2:$A$47,0))</f>
        <v>107.78</v>
      </c>
      <c r="R543" s="15" t="n">
        <f aca="false">IF(I543="Cancelado",0,P543-Q543)</f>
        <v>138.12</v>
      </c>
      <c r="S543" s="17" t="str">
        <f aca="false">INDEX(dProdutos!$D$2:$D$47,MATCH(E543,dProdutos!$A$2:$A$47,0))</f>
        <v>Eletrônicos</v>
      </c>
    </row>
    <row r="544" customFormat="false" ht="15" hidden="false" customHeight="false" outlineLevel="0" collapsed="false">
      <c r="A544" s="17" t="s">
        <v>1862</v>
      </c>
      <c r="B544" s="17" t="n">
        <v>3</v>
      </c>
      <c r="C544" s="21" t="n">
        <v>45709</v>
      </c>
      <c r="D544" s="17" t="s">
        <v>1032</v>
      </c>
      <c r="E544" s="17" t="s">
        <v>126</v>
      </c>
      <c r="F544" s="17" t="s">
        <v>1497</v>
      </c>
      <c r="G544" s="17" t="s">
        <v>59</v>
      </c>
      <c r="H544" s="17" t="s">
        <v>1523</v>
      </c>
      <c r="I544" s="17" t="s">
        <v>1524</v>
      </c>
      <c r="J544" s="17" t="n">
        <v>1</v>
      </c>
      <c r="K544" s="15" t="n">
        <v>296.9</v>
      </c>
      <c r="L544" s="22" t="n">
        <v>0.05</v>
      </c>
      <c r="M544" s="15" t="n">
        <v>0</v>
      </c>
      <c r="N544" s="15" t="n">
        <f aca="false">J544*K544</f>
        <v>296.9</v>
      </c>
      <c r="O544" s="15" t="n">
        <f aca="false">N544*L544</f>
        <v>14.845</v>
      </c>
      <c r="P544" s="15" t="n">
        <f aca="false">N544-O544</f>
        <v>282.055</v>
      </c>
      <c r="Q544" s="15" t="n">
        <f aca="false">J544*INDEX(dProdutos!$F$2:$F$47,MATCH(E544,dProdutos!$A$2:$A$47,0))</f>
        <v>135.24</v>
      </c>
      <c r="R544" s="15" t="n">
        <f aca="false">IF(I544="Cancelado",0,P544-Q544)</f>
        <v>146.815</v>
      </c>
      <c r="S544" s="17" t="str">
        <f aca="false">INDEX(dProdutos!$D$2:$D$47,MATCH(E544,dProdutos!$A$2:$A$47,0))</f>
        <v>Calçados</v>
      </c>
    </row>
    <row r="545" customFormat="false" ht="15" hidden="false" customHeight="false" outlineLevel="0" collapsed="false">
      <c r="A545" s="17" t="s">
        <v>1863</v>
      </c>
      <c r="B545" s="17" t="n">
        <v>1</v>
      </c>
      <c r="C545" s="21" t="n">
        <v>45709</v>
      </c>
      <c r="D545" s="17" t="s">
        <v>1255</v>
      </c>
      <c r="E545" s="17" t="s">
        <v>138</v>
      </c>
      <c r="F545" s="17" t="s">
        <v>1487</v>
      </c>
      <c r="G545" s="17" t="s">
        <v>62</v>
      </c>
      <c r="H545" s="17" t="s">
        <v>1537</v>
      </c>
      <c r="I545" s="17" t="s">
        <v>1541</v>
      </c>
      <c r="J545" s="17" t="n">
        <v>2</v>
      </c>
      <c r="K545" s="15" t="n">
        <v>231.9</v>
      </c>
      <c r="L545" s="22" t="n">
        <v>0.05</v>
      </c>
      <c r="M545" s="15" t="n">
        <v>0</v>
      </c>
      <c r="N545" s="15" t="n">
        <f aca="false">J545*K545</f>
        <v>463.8</v>
      </c>
      <c r="O545" s="15" t="n">
        <f aca="false">N545*L545</f>
        <v>23.19</v>
      </c>
      <c r="P545" s="15" t="n">
        <f aca="false">N545-O545</f>
        <v>440.61</v>
      </c>
      <c r="Q545" s="15" t="n">
        <f aca="false">J545*INDEX(dProdutos!$F$2:$F$47,MATCH(E545,dProdutos!$A$2:$A$47,0))</f>
        <v>264.42</v>
      </c>
      <c r="R545" s="15" t="n">
        <f aca="false">IF(I545="Cancelado",0,P545-Q545)</f>
        <v>176.19</v>
      </c>
      <c r="S545" s="17" t="str">
        <f aca="false">INDEX(dProdutos!$D$2:$D$47,MATCH(E545,dProdutos!$A$2:$A$47,0))</f>
        <v>Calçados</v>
      </c>
    </row>
    <row r="546" customFormat="false" ht="15" hidden="false" customHeight="false" outlineLevel="0" collapsed="false">
      <c r="A546" s="17" t="s">
        <v>1864</v>
      </c>
      <c r="B546" s="17" t="n">
        <v>1</v>
      </c>
      <c r="C546" s="21" t="n">
        <v>45709</v>
      </c>
      <c r="D546" s="17" t="s">
        <v>1253</v>
      </c>
      <c r="E546" s="17" t="s">
        <v>111</v>
      </c>
      <c r="F546" s="17" t="s">
        <v>1490</v>
      </c>
      <c r="G546" s="17" t="s">
        <v>62</v>
      </c>
      <c r="H546" s="17" t="s">
        <v>1537</v>
      </c>
      <c r="I546" s="17" t="s">
        <v>1524</v>
      </c>
      <c r="J546" s="17" t="n">
        <v>1</v>
      </c>
      <c r="K546" s="15" t="n">
        <v>188.9</v>
      </c>
      <c r="L546" s="22" t="n">
        <v>0</v>
      </c>
      <c r="M546" s="15" t="n">
        <v>0</v>
      </c>
      <c r="N546" s="15" t="n">
        <f aca="false">J546*K546</f>
        <v>188.9</v>
      </c>
      <c r="O546" s="15" t="n">
        <f aca="false">N546*L546</f>
        <v>0</v>
      </c>
      <c r="P546" s="15" t="n">
        <f aca="false">N546-O546</f>
        <v>188.9</v>
      </c>
      <c r="Q546" s="15" t="n">
        <f aca="false">J546*INDEX(dProdutos!$F$2:$F$47,MATCH(E546,dProdutos!$A$2:$A$47,0))</f>
        <v>88.32</v>
      </c>
      <c r="R546" s="15" t="n">
        <f aca="false">IF(I546="Cancelado",0,P546-Q546)</f>
        <v>100.58</v>
      </c>
      <c r="S546" s="17" t="str">
        <f aca="false">INDEX(dProdutos!$D$2:$D$47,MATCH(E546,dProdutos!$A$2:$A$47,0))</f>
        <v>Moda Masculina</v>
      </c>
    </row>
    <row r="547" customFormat="false" ht="15" hidden="false" customHeight="false" outlineLevel="0" collapsed="false">
      <c r="A547" s="17" t="s">
        <v>1864</v>
      </c>
      <c r="B547" s="17" t="n">
        <v>2</v>
      </c>
      <c r="C547" s="21" t="n">
        <v>45709</v>
      </c>
      <c r="D547" s="17" t="s">
        <v>1253</v>
      </c>
      <c r="E547" s="17" t="s">
        <v>85</v>
      </c>
      <c r="F547" s="17" t="s">
        <v>1490</v>
      </c>
      <c r="G547" s="17" t="s">
        <v>62</v>
      </c>
      <c r="H547" s="17" t="s">
        <v>1537</v>
      </c>
      <c r="I547" s="17" t="s">
        <v>1524</v>
      </c>
      <c r="J547" s="17" t="n">
        <v>1</v>
      </c>
      <c r="K547" s="15" t="n">
        <v>165.9</v>
      </c>
      <c r="L547" s="22" t="n">
        <v>0</v>
      </c>
      <c r="M547" s="15" t="n">
        <v>0</v>
      </c>
      <c r="N547" s="15" t="n">
        <f aca="false">J547*K547</f>
        <v>165.9</v>
      </c>
      <c r="O547" s="15" t="n">
        <f aca="false">N547*L547</f>
        <v>0</v>
      </c>
      <c r="P547" s="15" t="n">
        <f aca="false">N547-O547</f>
        <v>165.9</v>
      </c>
      <c r="Q547" s="15" t="n">
        <f aca="false">J547*INDEX(dProdutos!$F$2:$F$47,MATCH(E547,dProdutos!$A$2:$A$47,0))</f>
        <v>91.55</v>
      </c>
      <c r="R547" s="15" t="n">
        <f aca="false">IF(I547="Cancelado",0,P547-Q547)</f>
        <v>74.35</v>
      </c>
      <c r="S547" s="17" t="str">
        <f aca="false">INDEX(dProdutos!$D$2:$D$47,MATCH(E547,dProdutos!$A$2:$A$47,0))</f>
        <v>Moda Feminina</v>
      </c>
    </row>
    <row r="548" customFormat="false" ht="15" hidden="false" customHeight="false" outlineLevel="0" collapsed="false">
      <c r="A548" s="17" t="s">
        <v>1865</v>
      </c>
      <c r="B548" s="17" t="n">
        <v>1</v>
      </c>
      <c r="C548" s="21" t="n">
        <v>45710</v>
      </c>
      <c r="D548" s="17" t="s">
        <v>1020</v>
      </c>
      <c r="E548" s="17" t="s">
        <v>102</v>
      </c>
      <c r="F548" s="17" t="s">
        <v>1503</v>
      </c>
      <c r="G548" s="17" t="s">
        <v>61</v>
      </c>
      <c r="H548" s="17" t="s">
        <v>1537</v>
      </c>
      <c r="I548" s="17" t="s">
        <v>1524</v>
      </c>
      <c r="J548" s="17" t="n">
        <v>1</v>
      </c>
      <c r="K548" s="15" t="n">
        <v>65.9</v>
      </c>
      <c r="L548" s="22" t="n">
        <v>0</v>
      </c>
      <c r="M548" s="15" t="n">
        <v>34.35</v>
      </c>
      <c r="N548" s="15" t="n">
        <f aca="false">J548*K548</f>
        <v>65.9</v>
      </c>
      <c r="O548" s="15" t="n">
        <f aca="false">N548*L548</f>
        <v>0</v>
      </c>
      <c r="P548" s="15" t="n">
        <f aca="false">N548-O548</f>
        <v>65.9</v>
      </c>
      <c r="Q548" s="15" t="n">
        <f aca="false">J548*INDEX(dProdutos!$F$2:$F$47,MATCH(E548,dProdutos!$A$2:$A$47,0))</f>
        <v>29.68</v>
      </c>
      <c r="R548" s="15" t="n">
        <f aca="false">IF(I548="Cancelado",0,P548-Q548)</f>
        <v>36.22</v>
      </c>
      <c r="S548" s="17" t="str">
        <f aca="false">INDEX(dProdutos!$D$2:$D$47,MATCH(E548,dProdutos!$A$2:$A$47,0))</f>
        <v>Moda Masculina</v>
      </c>
    </row>
    <row r="549" customFormat="false" ht="15" hidden="false" customHeight="false" outlineLevel="0" collapsed="false">
      <c r="A549" s="17" t="s">
        <v>1865</v>
      </c>
      <c r="B549" s="17" t="n">
        <v>2</v>
      </c>
      <c r="C549" s="21" t="n">
        <v>45710</v>
      </c>
      <c r="D549" s="17" t="s">
        <v>1020</v>
      </c>
      <c r="E549" s="17" t="s">
        <v>192</v>
      </c>
      <c r="F549" s="17" t="s">
        <v>1503</v>
      </c>
      <c r="G549" s="17" t="s">
        <v>61</v>
      </c>
      <c r="H549" s="17" t="s">
        <v>1537</v>
      </c>
      <c r="I549" s="17" t="s">
        <v>1524</v>
      </c>
      <c r="J549" s="17" t="n">
        <v>3</v>
      </c>
      <c r="K549" s="15" t="n">
        <v>245.9</v>
      </c>
      <c r="L549" s="22" t="n">
        <v>0</v>
      </c>
      <c r="M549" s="15" t="n">
        <v>0</v>
      </c>
      <c r="N549" s="15" t="n">
        <f aca="false">J549*K549</f>
        <v>737.7</v>
      </c>
      <c r="O549" s="15" t="n">
        <f aca="false">N549*L549</f>
        <v>0</v>
      </c>
      <c r="P549" s="15" t="n">
        <f aca="false">N549-O549</f>
        <v>737.7</v>
      </c>
      <c r="Q549" s="15" t="n">
        <f aca="false">J549*INDEX(dProdutos!$F$2:$F$47,MATCH(E549,dProdutos!$A$2:$A$47,0))</f>
        <v>323.34</v>
      </c>
      <c r="R549" s="15" t="n">
        <f aca="false">IF(I549="Cancelado",0,P549-Q549)</f>
        <v>414.36</v>
      </c>
      <c r="S549" s="17" t="str">
        <f aca="false">INDEX(dProdutos!$D$2:$D$47,MATCH(E549,dProdutos!$A$2:$A$47,0))</f>
        <v>Eletrônicos</v>
      </c>
    </row>
    <row r="550" customFormat="false" ht="15" hidden="false" customHeight="false" outlineLevel="0" collapsed="false">
      <c r="A550" s="17" t="s">
        <v>1865</v>
      </c>
      <c r="B550" s="17" t="n">
        <v>3</v>
      </c>
      <c r="C550" s="21" t="n">
        <v>45710</v>
      </c>
      <c r="D550" s="17" t="s">
        <v>1020</v>
      </c>
      <c r="E550" s="17" t="s">
        <v>88</v>
      </c>
      <c r="F550" s="17" t="s">
        <v>1503</v>
      </c>
      <c r="G550" s="17" t="s">
        <v>61</v>
      </c>
      <c r="H550" s="17" t="s">
        <v>1537</v>
      </c>
      <c r="I550" s="17" t="s">
        <v>1524</v>
      </c>
      <c r="J550" s="17" t="n">
        <v>1</v>
      </c>
      <c r="K550" s="15" t="n">
        <v>170.9</v>
      </c>
      <c r="L550" s="22" t="n">
        <v>0</v>
      </c>
      <c r="M550" s="15" t="n">
        <v>0</v>
      </c>
      <c r="N550" s="15" t="n">
        <f aca="false">J550*K550</f>
        <v>170.9</v>
      </c>
      <c r="O550" s="15" t="n">
        <f aca="false">N550*L550</f>
        <v>0</v>
      </c>
      <c r="P550" s="15" t="n">
        <f aca="false">N550-O550</f>
        <v>170.9</v>
      </c>
      <c r="Q550" s="15" t="n">
        <f aca="false">J550*INDEX(dProdutos!$F$2:$F$47,MATCH(E550,dProdutos!$A$2:$A$47,0))</f>
        <v>98.14</v>
      </c>
      <c r="R550" s="15" t="n">
        <f aca="false">IF(I550="Cancelado",0,P550-Q550)</f>
        <v>72.76</v>
      </c>
      <c r="S550" s="17" t="str">
        <f aca="false">INDEX(dProdutos!$D$2:$D$47,MATCH(E550,dProdutos!$A$2:$A$47,0))</f>
        <v>Moda Feminina</v>
      </c>
    </row>
    <row r="551" customFormat="false" ht="15" hidden="false" customHeight="false" outlineLevel="0" collapsed="false">
      <c r="A551" s="17" t="s">
        <v>1866</v>
      </c>
      <c r="B551" s="17" t="n">
        <v>1</v>
      </c>
      <c r="C551" s="21" t="n">
        <v>45710</v>
      </c>
      <c r="D551" s="17" t="s">
        <v>479</v>
      </c>
      <c r="E551" s="17" t="s">
        <v>147</v>
      </c>
      <c r="F551" s="17" t="s">
        <v>1495</v>
      </c>
      <c r="G551" s="17" t="s">
        <v>63</v>
      </c>
      <c r="H551" s="17" t="s">
        <v>1523</v>
      </c>
      <c r="I551" s="17" t="s">
        <v>1524</v>
      </c>
      <c r="J551" s="17" t="n">
        <v>1</v>
      </c>
      <c r="K551" s="15" t="n">
        <v>231.9</v>
      </c>
      <c r="L551" s="22" t="n">
        <v>0</v>
      </c>
      <c r="M551" s="15" t="n">
        <v>0</v>
      </c>
      <c r="N551" s="15" t="n">
        <f aca="false">J551*K551</f>
        <v>231.9</v>
      </c>
      <c r="O551" s="15" t="n">
        <f aca="false">N551*L551</f>
        <v>0</v>
      </c>
      <c r="P551" s="15" t="n">
        <f aca="false">N551-O551</f>
        <v>231.9</v>
      </c>
      <c r="Q551" s="15" t="n">
        <f aca="false">J551*INDEX(dProdutos!$F$2:$F$47,MATCH(E551,dProdutos!$A$2:$A$47,0))</f>
        <v>130.9</v>
      </c>
      <c r="R551" s="15" t="n">
        <f aca="false">IF(I551="Cancelado",0,P551-Q551)</f>
        <v>101</v>
      </c>
      <c r="S551" s="17" t="str">
        <f aca="false">INDEX(dProdutos!$D$2:$D$47,MATCH(E551,dProdutos!$A$2:$A$47,0))</f>
        <v>Acessórios</v>
      </c>
    </row>
    <row r="552" customFormat="false" ht="15" hidden="false" customHeight="false" outlineLevel="0" collapsed="false">
      <c r="A552" s="17" t="s">
        <v>1866</v>
      </c>
      <c r="B552" s="17" t="n">
        <v>2</v>
      </c>
      <c r="C552" s="21" t="n">
        <v>45710</v>
      </c>
      <c r="D552" s="17" t="s">
        <v>479</v>
      </c>
      <c r="E552" s="17" t="s">
        <v>95</v>
      </c>
      <c r="F552" s="17" t="s">
        <v>1495</v>
      </c>
      <c r="G552" s="17" t="s">
        <v>63</v>
      </c>
      <c r="H552" s="17" t="s">
        <v>1523</v>
      </c>
      <c r="I552" s="17" t="s">
        <v>1524</v>
      </c>
      <c r="J552" s="17" t="n">
        <v>1</v>
      </c>
      <c r="K552" s="15" t="n">
        <v>77.9</v>
      </c>
      <c r="L552" s="22" t="n">
        <v>0.15</v>
      </c>
      <c r="M552" s="15" t="n">
        <v>0</v>
      </c>
      <c r="N552" s="15" t="n">
        <f aca="false">J552*K552</f>
        <v>77.9</v>
      </c>
      <c r="O552" s="15" t="n">
        <f aca="false">N552*L552</f>
        <v>11.685</v>
      </c>
      <c r="P552" s="15" t="n">
        <f aca="false">N552-O552</f>
        <v>66.215</v>
      </c>
      <c r="Q552" s="15" t="n">
        <f aca="false">J552*INDEX(dProdutos!$F$2:$F$47,MATCH(E552,dProdutos!$A$2:$A$47,0))</f>
        <v>36.71</v>
      </c>
      <c r="R552" s="15" t="n">
        <f aca="false">IF(I552="Cancelado",0,P552-Q552)</f>
        <v>29.505</v>
      </c>
      <c r="S552" s="17" t="str">
        <f aca="false">INDEX(dProdutos!$D$2:$D$47,MATCH(E552,dProdutos!$A$2:$A$47,0))</f>
        <v>Moda Feminina</v>
      </c>
    </row>
    <row r="553" customFormat="false" ht="15" hidden="false" customHeight="false" outlineLevel="0" collapsed="false">
      <c r="A553" s="17" t="s">
        <v>1866</v>
      </c>
      <c r="B553" s="17" t="n">
        <v>3</v>
      </c>
      <c r="C553" s="21" t="n">
        <v>45710</v>
      </c>
      <c r="D553" s="17" t="s">
        <v>479</v>
      </c>
      <c r="E553" s="17" t="s">
        <v>120</v>
      </c>
      <c r="F553" s="17" t="s">
        <v>1495</v>
      </c>
      <c r="G553" s="17" t="s">
        <v>63</v>
      </c>
      <c r="H553" s="17" t="s">
        <v>1523</v>
      </c>
      <c r="I553" s="17" t="s">
        <v>1524</v>
      </c>
      <c r="J553" s="17" t="n">
        <v>1</v>
      </c>
      <c r="K553" s="15" t="n">
        <v>96.9</v>
      </c>
      <c r="L553" s="22" t="n">
        <v>0.15</v>
      </c>
      <c r="M553" s="15" t="n">
        <v>0</v>
      </c>
      <c r="N553" s="15" t="n">
        <f aca="false">J553*K553</f>
        <v>96.9</v>
      </c>
      <c r="O553" s="15" t="n">
        <f aca="false">N553*L553</f>
        <v>14.535</v>
      </c>
      <c r="P553" s="15" t="n">
        <f aca="false">N553-O553</f>
        <v>82.365</v>
      </c>
      <c r="Q553" s="15" t="n">
        <f aca="false">J553*INDEX(dProdutos!$F$2:$F$47,MATCH(E553,dProdutos!$A$2:$A$47,0))</f>
        <v>44.36</v>
      </c>
      <c r="R553" s="15" t="n">
        <f aca="false">IF(I553="Cancelado",0,P553-Q553)</f>
        <v>38.005</v>
      </c>
      <c r="S553" s="17" t="str">
        <f aca="false">INDEX(dProdutos!$D$2:$D$47,MATCH(E553,dProdutos!$A$2:$A$47,0))</f>
        <v>Moda Masculina</v>
      </c>
    </row>
    <row r="554" customFormat="false" ht="15" hidden="false" customHeight="false" outlineLevel="0" collapsed="false">
      <c r="A554" s="17" t="s">
        <v>1866</v>
      </c>
      <c r="B554" s="17" t="n">
        <v>4</v>
      </c>
      <c r="C554" s="21" t="n">
        <v>45710</v>
      </c>
      <c r="D554" s="17" t="s">
        <v>479</v>
      </c>
      <c r="E554" s="17" t="s">
        <v>135</v>
      </c>
      <c r="F554" s="17" t="s">
        <v>1495</v>
      </c>
      <c r="G554" s="17" t="s">
        <v>63</v>
      </c>
      <c r="H554" s="17" t="s">
        <v>1523</v>
      </c>
      <c r="I554" s="17" t="s">
        <v>1524</v>
      </c>
      <c r="J554" s="17" t="n">
        <v>1</v>
      </c>
      <c r="K554" s="15" t="n">
        <v>200.9</v>
      </c>
      <c r="L554" s="22" t="n">
        <v>0</v>
      </c>
      <c r="M554" s="15" t="n">
        <v>0</v>
      </c>
      <c r="N554" s="15" t="n">
        <f aca="false">J554*K554</f>
        <v>200.9</v>
      </c>
      <c r="O554" s="15" t="n">
        <f aca="false">N554*L554</f>
        <v>0</v>
      </c>
      <c r="P554" s="15" t="n">
        <f aca="false">N554-O554</f>
        <v>200.9</v>
      </c>
      <c r="Q554" s="15" t="n">
        <f aca="false">J554*INDEX(dProdutos!$F$2:$F$47,MATCH(E554,dProdutos!$A$2:$A$47,0))</f>
        <v>80.73</v>
      </c>
      <c r="R554" s="15" t="n">
        <f aca="false">IF(I554="Cancelado",0,P554-Q554)</f>
        <v>120.17</v>
      </c>
      <c r="S554" s="17" t="str">
        <f aca="false">INDEX(dProdutos!$D$2:$D$47,MATCH(E554,dProdutos!$A$2:$A$47,0))</f>
        <v>Calçados</v>
      </c>
    </row>
    <row r="555" customFormat="false" ht="15" hidden="false" customHeight="false" outlineLevel="0" collapsed="false">
      <c r="A555" s="17" t="s">
        <v>1867</v>
      </c>
      <c r="B555" s="17" t="n">
        <v>1</v>
      </c>
      <c r="C555" s="21" t="n">
        <v>45710</v>
      </c>
      <c r="D555" s="17" t="s">
        <v>759</v>
      </c>
      <c r="E555" s="17" t="s">
        <v>150</v>
      </c>
      <c r="F555" s="17" t="s">
        <v>1497</v>
      </c>
      <c r="G555" s="17" t="s">
        <v>62</v>
      </c>
      <c r="H555" s="17" t="s">
        <v>1523</v>
      </c>
      <c r="I555" s="17" t="s">
        <v>1524</v>
      </c>
      <c r="J555" s="17" t="n">
        <v>2</v>
      </c>
      <c r="K555" s="15" t="n">
        <v>71.9</v>
      </c>
      <c r="L555" s="22" t="n">
        <v>0</v>
      </c>
      <c r="M555" s="15" t="n">
        <v>23.61</v>
      </c>
      <c r="N555" s="15" t="n">
        <f aca="false">J555*K555</f>
        <v>143.8</v>
      </c>
      <c r="O555" s="15" t="n">
        <f aca="false">N555*L555</f>
        <v>0</v>
      </c>
      <c r="P555" s="15" t="n">
        <f aca="false">N555-O555</f>
        <v>143.8</v>
      </c>
      <c r="Q555" s="15" t="n">
        <f aca="false">J555*INDEX(dProdutos!$F$2:$F$47,MATCH(E555,dProdutos!$A$2:$A$47,0))</f>
        <v>54.76</v>
      </c>
      <c r="R555" s="15" t="n">
        <f aca="false">IF(I555="Cancelado",0,P555-Q555)</f>
        <v>89.04</v>
      </c>
      <c r="S555" s="17" t="str">
        <f aca="false">INDEX(dProdutos!$D$2:$D$47,MATCH(E555,dProdutos!$A$2:$A$47,0))</f>
        <v>Acessórios</v>
      </c>
    </row>
    <row r="556" customFormat="false" ht="15" hidden="false" customHeight="false" outlineLevel="0" collapsed="false">
      <c r="A556" s="17" t="s">
        <v>1868</v>
      </c>
      <c r="B556" s="17" t="n">
        <v>1</v>
      </c>
      <c r="C556" s="21" t="n">
        <v>45710</v>
      </c>
      <c r="D556" s="17" t="s">
        <v>1368</v>
      </c>
      <c r="E556" s="17" t="s">
        <v>135</v>
      </c>
      <c r="F556" s="17" t="s">
        <v>1490</v>
      </c>
      <c r="G556" s="17" t="s">
        <v>61</v>
      </c>
      <c r="H556" s="17" t="s">
        <v>1527</v>
      </c>
      <c r="I556" s="17" t="s">
        <v>1524</v>
      </c>
      <c r="J556" s="17" t="n">
        <v>1</v>
      </c>
      <c r="K556" s="15" t="n">
        <v>200.9</v>
      </c>
      <c r="L556" s="22" t="n">
        <v>0.15</v>
      </c>
      <c r="M556" s="15" t="n">
        <v>0</v>
      </c>
      <c r="N556" s="15" t="n">
        <f aca="false">J556*K556</f>
        <v>200.9</v>
      </c>
      <c r="O556" s="15" t="n">
        <f aca="false">N556*L556</f>
        <v>30.135</v>
      </c>
      <c r="P556" s="15" t="n">
        <f aca="false">N556-O556</f>
        <v>170.765</v>
      </c>
      <c r="Q556" s="15" t="n">
        <f aca="false">J556*INDEX(dProdutos!$F$2:$F$47,MATCH(E556,dProdutos!$A$2:$A$47,0))</f>
        <v>80.73</v>
      </c>
      <c r="R556" s="15" t="n">
        <f aca="false">IF(I556="Cancelado",0,P556-Q556)</f>
        <v>90.035</v>
      </c>
      <c r="S556" s="17" t="str">
        <f aca="false">INDEX(dProdutos!$D$2:$D$47,MATCH(E556,dProdutos!$A$2:$A$47,0))</f>
        <v>Calçados</v>
      </c>
    </row>
    <row r="557" customFormat="false" ht="15" hidden="false" customHeight="false" outlineLevel="0" collapsed="false">
      <c r="A557" s="17" t="s">
        <v>1869</v>
      </c>
      <c r="B557" s="17" t="n">
        <v>1</v>
      </c>
      <c r="C557" s="21" t="n">
        <v>45710</v>
      </c>
      <c r="D557" s="17" t="s">
        <v>1265</v>
      </c>
      <c r="E557" s="17" t="s">
        <v>95</v>
      </c>
      <c r="F557" s="17" t="s">
        <v>1495</v>
      </c>
      <c r="G557" s="17" t="s">
        <v>59</v>
      </c>
      <c r="H557" s="17" t="s">
        <v>1537</v>
      </c>
      <c r="I557" s="17" t="s">
        <v>1524</v>
      </c>
      <c r="J557" s="17" t="n">
        <v>3</v>
      </c>
      <c r="K557" s="15" t="n">
        <v>77.9</v>
      </c>
      <c r="L557" s="22" t="n">
        <v>0.05</v>
      </c>
      <c r="M557" s="15" t="n">
        <v>29.76</v>
      </c>
      <c r="N557" s="15" t="n">
        <f aca="false">J557*K557</f>
        <v>233.7</v>
      </c>
      <c r="O557" s="15" t="n">
        <f aca="false">N557*L557</f>
        <v>11.685</v>
      </c>
      <c r="P557" s="15" t="n">
        <f aca="false">N557-O557</f>
        <v>222.015</v>
      </c>
      <c r="Q557" s="15" t="n">
        <f aca="false">J557*INDEX(dProdutos!$F$2:$F$47,MATCH(E557,dProdutos!$A$2:$A$47,0))</f>
        <v>110.13</v>
      </c>
      <c r="R557" s="15" t="n">
        <f aca="false">IF(I557="Cancelado",0,P557-Q557)</f>
        <v>111.885</v>
      </c>
      <c r="S557" s="17" t="str">
        <f aca="false">INDEX(dProdutos!$D$2:$D$47,MATCH(E557,dProdutos!$A$2:$A$47,0))</f>
        <v>Moda Feminina</v>
      </c>
    </row>
    <row r="558" customFormat="false" ht="15" hidden="false" customHeight="false" outlineLevel="0" collapsed="false">
      <c r="A558" s="17" t="s">
        <v>1870</v>
      </c>
      <c r="B558" s="17" t="n">
        <v>1</v>
      </c>
      <c r="C558" s="21" t="n">
        <v>45711</v>
      </c>
      <c r="D558" s="17" t="s">
        <v>897</v>
      </c>
      <c r="E558" s="17" t="s">
        <v>126</v>
      </c>
      <c r="F558" s="17" t="s">
        <v>1490</v>
      </c>
      <c r="G558" s="17" t="s">
        <v>59</v>
      </c>
      <c r="H558" s="17" t="s">
        <v>1523</v>
      </c>
      <c r="I558" s="17" t="s">
        <v>1524</v>
      </c>
      <c r="J558" s="17" t="n">
        <v>1</v>
      </c>
      <c r="K558" s="15" t="n">
        <v>296.9</v>
      </c>
      <c r="L558" s="22" t="n">
        <v>0</v>
      </c>
      <c r="M558" s="15" t="n">
        <v>0</v>
      </c>
      <c r="N558" s="15" t="n">
        <f aca="false">J558*K558</f>
        <v>296.9</v>
      </c>
      <c r="O558" s="15" t="n">
        <f aca="false">N558*L558</f>
        <v>0</v>
      </c>
      <c r="P558" s="15" t="n">
        <f aca="false">N558-O558</f>
        <v>296.9</v>
      </c>
      <c r="Q558" s="15" t="n">
        <f aca="false">J558*INDEX(dProdutos!$F$2:$F$47,MATCH(E558,dProdutos!$A$2:$A$47,0))</f>
        <v>135.24</v>
      </c>
      <c r="R558" s="15" t="n">
        <f aca="false">IF(I558="Cancelado",0,P558-Q558)</f>
        <v>161.66</v>
      </c>
      <c r="S558" s="17" t="str">
        <f aca="false">INDEX(dProdutos!$D$2:$D$47,MATCH(E558,dProdutos!$A$2:$A$47,0))</f>
        <v>Calçados</v>
      </c>
    </row>
    <row r="559" customFormat="false" ht="15" hidden="false" customHeight="false" outlineLevel="0" collapsed="false">
      <c r="A559" s="17" t="s">
        <v>1871</v>
      </c>
      <c r="B559" s="17" t="n">
        <v>1</v>
      </c>
      <c r="C559" s="21" t="n">
        <v>45711</v>
      </c>
      <c r="D559" s="17" t="s">
        <v>701</v>
      </c>
      <c r="E559" s="17" t="s">
        <v>207</v>
      </c>
      <c r="F559" s="17" t="s">
        <v>1487</v>
      </c>
      <c r="G559" s="17" t="s">
        <v>59</v>
      </c>
      <c r="H559" s="17" t="s">
        <v>1527</v>
      </c>
      <c r="I559" s="17" t="s">
        <v>1524</v>
      </c>
      <c r="J559" s="17" t="n">
        <v>1</v>
      </c>
      <c r="K559" s="15" t="n">
        <v>143.9</v>
      </c>
      <c r="L559" s="22" t="n">
        <v>0</v>
      </c>
      <c r="M559" s="15" t="n">
        <v>33.1</v>
      </c>
      <c r="N559" s="15" t="n">
        <f aca="false">J559*K559</f>
        <v>143.9</v>
      </c>
      <c r="O559" s="15" t="n">
        <f aca="false">N559*L559</f>
        <v>0</v>
      </c>
      <c r="P559" s="15" t="n">
        <f aca="false">N559-O559</f>
        <v>143.9</v>
      </c>
      <c r="Q559" s="15" t="n">
        <f aca="false">J559*INDEX(dProdutos!$F$2:$F$47,MATCH(E559,dProdutos!$A$2:$A$47,0))</f>
        <v>84.43</v>
      </c>
      <c r="R559" s="15" t="n">
        <f aca="false">IF(I559="Cancelado",0,P559-Q559)</f>
        <v>59.47</v>
      </c>
      <c r="S559" s="17" t="str">
        <f aca="false">INDEX(dProdutos!$D$2:$D$47,MATCH(E559,dProdutos!$A$2:$A$47,0))</f>
        <v>Beleza</v>
      </c>
    </row>
    <row r="560" customFormat="false" ht="15" hidden="false" customHeight="false" outlineLevel="0" collapsed="false">
      <c r="A560" s="17" t="s">
        <v>1872</v>
      </c>
      <c r="B560" s="17" t="n">
        <v>1</v>
      </c>
      <c r="C560" s="21" t="n">
        <v>45711</v>
      </c>
      <c r="D560" s="17" t="s">
        <v>1181</v>
      </c>
      <c r="E560" s="17" t="s">
        <v>150</v>
      </c>
      <c r="F560" s="17" t="s">
        <v>1499</v>
      </c>
      <c r="G560" s="17" t="s">
        <v>61</v>
      </c>
      <c r="H560" s="17" t="s">
        <v>1537</v>
      </c>
      <c r="I560" s="17" t="s">
        <v>1531</v>
      </c>
      <c r="J560" s="17" t="n">
        <v>2</v>
      </c>
      <c r="K560" s="15" t="n">
        <v>71.9</v>
      </c>
      <c r="L560" s="22" t="n">
        <v>0</v>
      </c>
      <c r="M560" s="15" t="n">
        <v>24.24</v>
      </c>
      <c r="N560" s="15" t="n">
        <f aca="false">J560*K560</f>
        <v>143.8</v>
      </c>
      <c r="O560" s="15" t="n">
        <f aca="false">N560*L560</f>
        <v>0</v>
      </c>
      <c r="P560" s="15" t="n">
        <f aca="false">N560-O560</f>
        <v>143.8</v>
      </c>
      <c r="Q560" s="15" t="n">
        <f aca="false">J560*INDEX(dProdutos!$F$2:$F$47,MATCH(E560,dProdutos!$A$2:$A$47,0))</f>
        <v>54.76</v>
      </c>
      <c r="R560" s="15" t="n">
        <f aca="false">IF(I560="Cancelado",0,P560-Q560)</f>
        <v>0</v>
      </c>
      <c r="S560" s="17" t="str">
        <f aca="false">INDEX(dProdutos!$D$2:$D$47,MATCH(E560,dProdutos!$A$2:$A$47,0))</f>
        <v>Acessórios</v>
      </c>
    </row>
    <row r="561" customFormat="false" ht="15" hidden="false" customHeight="false" outlineLevel="0" collapsed="false">
      <c r="A561" s="17" t="s">
        <v>1873</v>
      </c>
      <c r="B561" s="17" t="n">
        <v>1</v>
      </c>
      <c r="C561" s="21" t="n">
        <v>45711</v>
      </c>
      <c r="D561" s="17" t="s">
        <v>1236</v>
      </c>
      <c r="E561" s="17" t="s">
        <v>153</v>
      </c>
      <c r="F561" s="17" t="s">
        <v>1487</v>
      </c>
      <c r="G561" s="17" t="s">
        <v>61</v>
      </c>
      <c r="H561" s="17" t="s">
        <v>1537</v>
      </c>
      <c r="I561" s="17" t="s">
        <v>1524</v>
      </c>
      <c r="J561" s="17" t="n">
        <v>1</v>
      </c>
      <c r="K561" s="15" t="n">
        <v>165.9</v>
      </c>
      <c r="L561" s="22" t="n">
        <v>0</v>
      </c>
      <c r="M561" s="15" t="n">
        <v>0</v>
      </c>
      <c r="N561" s="15" t="n">
        <f aca="false">J561*K561</f>
        <v>165.9</v>
      </c>
      <c r="O561" s="15" t="n">
        <f aca="false">N561*L561</f>
        <v>0</v>
      </c>
      <c r="P561" s="15" t="n">
        <f aca="false">N561-O561</f>
        <v>165.9</v>
      </c>
      <c r="Q561" s="15" t="n">
        <f aca="false">J561*INDEX(dProdutos!$F$2:$F$47,MATCH(E561,dProdutos!$A$2:$A$47,0))</f>
        <v>67.28</v>
      </c>
      <c r="R561" s="15" t="n">
        <f aca="false">IF(I561="Cancelado",0,P561-Q561)</f>
        <v>98.62</v>
      </c>
      <c r="S561" s="17" t="str">
        <f aca="false">INDEX(dProdutos!$D$2:$D$47,MATCH(E561,dProdutos!$A$2:$A$47,0))</f>
        <v>Acessórios</v>
      </c>
    </row>
    <row r="562" customFormat="false" ht="15" hidden="false" customHeight="false" outlineLevel="0" collapsed="false">
      <c r="A562" s="17" t="s">
        <v>1874</v>
      </c>
      <c r="B562" s="17" t="n">
        <v>1</v>
      </c>
      <c r="C562" s="21" t="n">
        <v>45712</v>
      </c>
      <c r="D562" s="17" t="s">
        <v>549</v>
      </c>
      <c r="E562" s="17" t="s">
        <v>135</v>
      </c>
      <c r="F562" s="17" t="s">
        <v>1497</v>
      </c>
      <c r="G562" s="17" t="s">
        <v>59</v>
      </c>
      <c r="H562" s="17" t="s">
        <v>1527</v>
      </c>
      <c r="I562" s="17" t="s">
        <v>1524</v>
      </c>
      <c r="J562" s="17" t="n">
        <v>1</v>
      </c>
      <c r="K562" s="15" t="n">
        <v>200.9</v>
      </c>
      <c r="L562" s="22" t="n">
        <v>0</v>
      </c>
      <c r="M562" s="15" t="n">
        <v>0</v>
      </c>
      <c r="N562" s="15" t="n">
        <f aca="false">J562*K562</f>
        <v>200.9</v>
      </c>
      <c r="O562" s="15" t="n">
        <f aca="false">N562*L562</f>
        <v>0</v>
      </c>
      <c r="P562" s="15" t="n">
        <f aca="false">N562-O562</f>
        <v>200.9</v>
      </c>
      <c r="Q562" s="15" t="n">
        <f aca="false">J562*INDEX(dProdutos!$F$2:$F$47,MATCH(E562,dProdutos!$A$2:$A$47,0))</f>
        <v>80.73</v>
      </c>
      <c r="R562" s="15" t="n">
        <f aca="false">IF(I562="Cancelado",0,P562-Q562)</f>
        <v>120.17</v>
      </c>
      <c r="S562" s="17" t="str">
        <f aca="false">INDEX(dProdutos!$D$2:$D$47,MATCH(E562,dProdutos!$A$2:$A$47,0))</f>
        <v>Calçados</v>
      </c>
    </row>
    <row r="563" customFormat="false" ht="15" hidden="false" customHeight="false" outlineLevel="0" collapsed="false">
      <c r="A563" s="17" t="s">
        <v>1875</v>
      </c>
      <c r="B563" s="17" t="n">
        <v>1</v>
      </c>
      <c r="C563" s="21" t="n">
        <v>45712</v>
      </c>
      <c r="D563" s="17" t="s">
        <v>994</v>
      </c>
      <c r="E563" s="17" t="s">
        <v>129</v>
      </c>
      <c r="F563" s="17" t="s">
        <v>1493</v>
      </c>
      <c r="G563" s="17" t="s">
        <v>61</v>
      </c>
      <c r="H563" s="17" t="s">
        <v>1523</v>
      </c>
      <c r="I563" s="17" t="s">
        <v>1524</v>
      </c>
      <c r="J563" s="17" t="n">
        <v>1</v>
      </c>
      <c r="K563" s="15" t="n">
        <v>105.9</v>
      </c>
      <c r="L563" s="22" t="n">
        <v>0</v>
      </c>
      <c r="M563" s="15" t="n">
        <v>0</v>
      </c>
      <c r="N563" s="15" t="n">
        <f aca="false">J563*K563</f>
        <v>105.9</v>
      </c>
      <c r="O563" s="15" t="n">
        <f aca="false">N563*L563</f>
        <v>0</v>
      </c>
      <c r="P563" s="15" t="n">
        <f aca="false">N563-O563</f>
        <v>105.9</v>
      </c>
      <c r="Q563" s="15" t="n">
        <f aca="false">J563*INDEX(dProdutos!$F$2:$F$47,MATCH(E563,dProdutos!$A$2:$A$47,0))</f>
        <v>43.79</v>
      </c>
      <c r="R563" s="15" t="n">
        <f aca="false">IF(I563="Cancelado",0,P563-Q563)</f>
        <v>62.11</v>
      </c>
      <c r="S563" s="17" t="str">
        <f aca="false">INDEX(dProdutos!$D$2:$D$47,MATCH(E563,dProdutos!$A$2:$A$47,0))</f>
        <v>Calçados</v>
      </c>
    </row>
    <row r="564" customFormat="false" ht="15" hidden="false" customHeight="false" outlineLevel="0" collapsed="false">
      <c r="A564" s="17" t="s">
        <v>1875</v>
      </c>
      <c r="B564" s="17" t="n">
        <v>2</v>
      </c>
      <c r="C564" s="21" t="n">
        <v>45712</v>
      </c>
      <c r="D564" s="17" t="s">
        <v>994</v>
      </c>
      <c r="E564" s="17" t="s">
        <v>171</v>
      </c>
      <c r="F564" s="17" t="s">
        <v>1493</v>
      </c>
      <c r="G564" s="17" t="s">
        <v>61</v>
      </c>
      <c r="H564" s="17" t="s">
        <v>1523</v>
      </c>
      <c r="I564" s="17" t="s">
        <v>1524</v>
      </c>
      <c r="J564" s="17" t="n">
        <v>1</v>
      </c>
      <c r="K564" s="15" t="n">
        <v>246.9</v>
      </c>
      <c r="L564" s="22" t="n">
        <v>0</v>
      </c>
      <c r="M564" s="15" t="n">
        <v>0</v>
      </c>
      <c r="N564" s="15" t="n">
        <f aca="false">J564*K564</f>
        <v>246.9</v>
      </c>
      <c r="O564" s="15" t="n">
        <f aca="false">N564*L564</f>
        <v>0</v>
      </c>
      <c r="P564" s="15" t="n">
        <f aca="false">N564-O564</f>
        <v>246.9</v>
      </c>
      <c r="Q564" s="15" t="n">
        <f aca="false">J564*INDEX(dProdutos!$F$2:$F$47,MATCH(E564,dProdutos!$A$2:$A$47,0))</f>
        <v>103.61</v>
      </c>
      <c r="R564" s="15" t="n">
        <f aca="false">IF(I564="Cancelado",0,P564-Q564)</f>
        <v>143.29</v>
      </c>
      <c r="S564" s="17" t="str">
        <f aca="false">INDEX(dProdutos!$D$2:$D$47,MATCH(E564,dProdutos!$A$2:$A$47,0))</f>
        <v>Casa</v>
      </c>
    </row>
    <row r="565" customFormat="false" ht="15" hidden="false" customHeight="false" outlineLevel="0" collapsed="false">
      <c r="A565" s="17" t="s">
        <v>1876</v>
      </c>
      <c r="B565" s="17" t="n">
        <v>1</v>
      </c>
      <c r="C565" s="21" t="n">
        <v>45712</v>
      </c>
      <c r="D565" s="17" t="s">
        <v>709</v>
      </c>
      <c r="E565" s="17" t="s">
        <v>114</v>
      </c>
      <c r="F565" s="17" t="s">
        <v>1503</v>
      </c>
      <c r="G565" s="17" t="s">
        <v>63</v>
      </c>
      <c r="H565" s="17" t="s">
        <v>1537</v>
      </c>
      <c r="I565" s="17" t="s">
        <v>1524</v>
      </c>
      <c r="J565" s="17" t="n">
        <v>3</v>
      </c>
      <c r="K565" s="15" t="n">
        <v>202.9</v>
      </c>
      <c r="L565" s="22" t="n">
        <v>0</v>
      </c>
      <c r="M565" s="15" t="n">
        <v>34.71</v>
      </c>
      <c r="N565" s="15" t="n">
        <f aca="false">J565*K565</f>
        <v>608.7</v>
      </c>
      <c r="O565" s="15" t="n">
        <f aca="false">N565*L565</f>
        <v>0</v>
      </c>
      <c r="P565" s="15" t="n">
        <f aca="false">N565-O565</f>
        <v>608.7</v>
      </c>
      <c r="Q565" s="15" t="n">
        <f aca="false">J565*INDEX(dProdutos!$F$2:$F$47,MATCH(E565,dProdutos!$A$2:$A$47,0))</f>
        <v>331.17</v>
      </c>
      <c r="R565" s="15" t="n">
        <f aca="false">IF(I565="Cancelado",0,P565-Q565)</f>
        <v>277.53</v>
      </c>
      <c r="S565" s="17" t="str">
        <f aca="false">INDEX(dProdutos!$D$2:$D$47,MATCH(E565,dProdutos!$A$2:$A$47,0))</f>
        <v>Moda Masculina</v>
      </c>
    </row>
    <row r="566" customFormat="false" ht="15" hidden="false" customHeight="false" outlineLevel="0" collapsed="false">
      <c r="A566" s="17" t="s">
        <v>1876</v>
      </c>
      <c r="B566" s="17" t="n">
        <v>2</v>
      </c>
      <c r="C566" s="21" t="n">
        <v>45712</v>
      </c>
      <c r="D566" s="17" t="s">
        <v>709</v>
      </c>
      <c r="E566" s="17" t="s">
        <v>177</v>
      </c>
      <c r="F566" s="17" t="s">
        <v>1503</v>
      </c>
      <c r="G566" s="17" t="s">
        <v>63</v>
      </c>
      <c r="H566" s="17" t="s">
        <v>1537</v>
      </c>
      <c r="I566" s="17" t="s">
        <v>1524</v>
      </c>
      <c r="J566" s="17" t="n">
        <v>2</v>
      </c>
      <c r="K566" s="15" t="n">
        <v>257.9</v>
      </c>
      <c r="L566" s="22" t="n">
        <v>0</v>
      </c>
      <c r="M566" s="15" t="n">
        <v>0</v>
      </c>
      <c r="N566" s="15" t="n">
        <f aca="false">J566*K566</f>
        <v>515.8</v>
      </c>
      <c r="O566" s="15" t="n">
        <f aca="false">N566*L566</f>
        <v>0</v>
      </c>
      <c r="P566" s="15" t="n">
        <f aca="false">N566-O566</f>
        <v>515.8</v>
      </c>
      <c r="Q566" s="15" t="n">
        <f aca="false">J566*INDEX(dProdutos!$F$2:$F$47,MATCH(E566,dProdutos!$A$2:$A$47,0))</f>
        <v>276.46</v>
      </c>
      <c r="R566" s="15" t="n">
        <f aca="false">IF(I566="Cancelado",0,P566-Q566)</f>
        <v>239.34</v>
      </c>
      <c r="S566" s="17" t="str">
        <f aca="false">INDEX(dProdutos!$D$2:$D$47,MATCH(E566,dProdutos!$A$2:$A$47,0))</f>
        <v>Casa</v>
      </c>
    </row>
    <row r="567" customFormat="false" ht="15" hidden="false" customHeight="false" outlineLevel="0" collapsed="false">
      <c r="A567" s="17" t="s">
        <v>1877</v>
      </c>
      <c r="B567" s="17" t="n">
        <v>1</v>
      </c>
      <c r="C567" s="21" t="n">
        <v>45712</v>
      </c>
      <c r="D567" s="17" t="s">
        <v>1096</v>
      </c>
      <c r="E567" s="17" t="s">
        <v>153</v>
      </c>
      <c r="F567" s="17" t="s">
        <v>1497</v>
      </c>
      <c r="G567" s="17" t="s">
        <v>59</v>
      </c>
      <c r="H567" s="17" t="s">
        <v>1537</v>
      </c>
      <c r="I567" s="17" t="s">
        <v>1541</v>
      </c>
      <c r="J567" s="17" t="n">
        <v>1</v>
      </c>
      <c r="K567" s="15" t="n">
        <v>165.9</v>
      </c>
      <c r="L567" s="22" t="n">
        <v>0</v>
      </c>
      <c r="M567" s="15" t="n">
        <v>18.29</v>
      </c>
      <c r="N567" s="15" t="n">
        <f aca="false">J567*K567</f>
        <v>165.9</v>
      </c>
      <c r="O567" s="15" t="n">
        <f aca="false">N567*L567</f>
        <v>0</v>
      </c>
      <c r="P567" s="15" t="n">
        <f aca="false">N567-O567</f>
        <v>165.9</v>
      </c>
      <c r="Q567" s="15" t="n">
        <f aca="false">J567*INDEX(dProdutos!$F$2:$F$47,MATCH(E567,dProdutos!$A$2:$A$47,0))</f>
        <v>67.28</v>
      </c>
      <c r="R567" s="15" t="n">
        <f aca="false">IF(I567="Cancelado",0,P567-Q567)</f>
        <v>98.62</v>
      </c>
      <c r="S567" s="17" t="str">
        <f aca="false">INDEX(dProdutos!$D$2:$D$47,MATCH(E567,dProdutos!$A$2:$A$47,0))</f>
        <v>Acessórios</v>
      </c>
    </row>
    <row r="568" customFormat="false" ht="15" hidden="false" customHeight="false" outlineLevel="0" collapsed="false">
      <c r="A568" s="17" t="s">
        <v>1877</v>
      </c>
      <c r="B568" s="17" t="n">
        <v>2</v>
      </c>
      <c r="C568" s="21" t="n">
        <v>45712</v>
      </c>
      <c r="D568" s="17" t="s">
        <v>1096</v>
      </c>
      <c r="E568" s="17" t="s">
        <v>126</v>
      </c>
      <c r="F568" s="17" t="s">
        <v>1497</v>
      </c>
      <c r="G568" s="17" t="s">
        <v>59</v>
      </c>
      <c r="H568" s="17" t="s">
        <v>1537</v>
      </c>
      <c r="I568" s="17" t="s">
        <v>1541</v>
      </c>
      <c r="J568" s="17" t="n">
        <v>1</v>
      </c>
      <c r="K568" s="15" t="n">
        <v>296.9</v>
      </c>
      <c r="L568" s="22" t="n">
        <v>0</v>
      </c>
      <c r="M568" s="15" t="n">
        <v>0</v>
      </c>
      <c r="N568" s="15" t="n">
        <f aca="false">J568*K568</f>
        <v>296.9</v>
      </c>
      <c r="O568" s="15" t="n">
        <f aca="false">N568*L568</f>
        <v>0</v>
      </c>
      <c r="P568" s="15" t="n">
        <f aca="false">N568-O568</f>
        <v>296.9</v>
      </c>
      <c r="Q568" s="15" t="n">
        <f aca="false">J568*INDEX(dProdutos!$F$2:$F$47,MATCH(E568,dProdutos!$A$2:$A$47,0))</f>
        <v>135.24</v>
      </c>
      <c r="R568" s="15" t="n">
        <f aca="false">IF(I568="Cancelado",0,P568-Q568)</f>
        <v>161.66</v>
      </c>
      <c r="S568" s="17" t="str">
        <f aca="false">INDEX(dProdutos!$D$2:$D$47,MATCH(E568,dProdutos!$A$2:$A$47,0))</f>
        <v>Calçados</v>
      </c>
    </row>
    <row r="569" customFormat="false" ht="15" hidden="false" customHeight="false" outlineLevel="0" collapsed="false">
      <c r="A569" s="17" t="s">
        <v>1877</v>
      </c>
      <c r="B569" s="17" t="n">
        <v>3</v>
      </c>
      <c r="C569" s="21" t="n">
        <v>45712</v>
      </c>
      <c r="D569" s="17" t="s">
        <v>1096</v>
      </c>
      <c r="E569" s="17" t="s">
        <v>73</v>
      </c>
      <c r="F569" s="17" t="s">
        <v>1497</v>
      </c>
      <c r="G569" s="17" t="s">
        <v>59</v>
      </c>
      <c r="H569" s="17" t="s">
        <v>1537</v>
      </c>
      <c r="I569" s="17" t="s">
        <v>1541</v>
      </c>
      <c r="J569" s="17" t="n">
        <v>1</v>
      </c>
      <c r="K569" s="15" t="n">
        <v>179.9</v>
      </c>
      <c r="L569" s="22" t="n">
        <v>0.15</v>
      </c>
      <c r="M569" s="15" t="n">
        <v>0</v>
      </c>
      <c r="N569" s="15" t="n">
        <f aca="false">J569*K569</f>
        <v>179.9</v>
      </c>
      <c r="O569" s="15" t="n">
        <f aca="false">N569*L569</f>
        <v>26.985</v>
      </c>
      <c r="P569" s="15" t="n">
        <f aca="false">N569-O569</f>
        <v>152.915</v>
      </c>
      <c r="Q569" s="15" t="n">
        <f aca="false">J569*INDEX(dProdutos!$F$2:$F$47,MATCH(E569,dProdutos!$A$2:$A$47,0))</f>
        <v>69.44</v>
      </c>
      <c r="R569" s="15" t="n">
        <f aca="false">IF(I569="Cancelado",0,P569-Q569)</f>
        <v>83.475</v>
      </c>
      <c r="S569" s="17" t="str">
        <f aca="false">INDEX(dProdutos!$D$2:$D$47,MATCH(E569,dProdutos!$A$2:$A$47,0))</f>
        <v>Moda Feminina</v>
      </c>
    </row>
    <row r="570" customFormat="false" ht="15" hidden="false" customHeight="false" outlineLevel="0" collapsed="false">
      <c r="A570" s="17" t="s">
        <v>1878</v>
      </c>
      <c r="B570" s="17" t="n">
        <v>1</v>
      </c>
      <c r="C570" s="21" t="n">
        <v>45712</v>
      </c>
      <c r="D570" s="17" t="s">
        <v>557</v>
      </c>
      <c r="E570" s="17" t="s">
        <v>150</v>
      </c>
      <c r="F570" s="17" t="s">
        <v>1490</v>
      </c>
      <c r="G570" s="17" t="s">
        <v>60</v>
      </c>
      <c r="H570" s="17" t="s">
        <v>1523</v>
      </c>
      <c r="I570" s="17" t="s">
        <v>1524</v>
      </c>
      <c r="J570" s="17" t="n">
        <v>1</v>
      </c>
      <c r="K570" s="15" t="n">
        <v>71.9</v>
      </c>
      <c r="L570" s="22" t="n">
        <v>0</v>
      </c>
      <c r="M570" s="15" t="n">
        <v>30.76</v>
      </c>
      <c r="N570" s="15" t="n">
        <f aca="false">J570*K570</f>
        <v>71.9</v>
      </c>
      <c r="O570" s="15" t="n">
        <f aca="false">N570*L570</f>
        <v>0</v>
      </c>
      <c r="P570" s="15" t="n">
        <f aca="false">N570-O570</f>
        <v>71.9</v>
      </c>
      <c r="Q570" s="15" t="n">
        <f aca="false">J570*INDEX(dProdutos!$F$2:$F$47,MATCH(E570,dProdutos!$A$2:$A$47,0))</f>
        <v>27.38</v>
      </c>
      <c r="R570" s="15" t="n">
        <f aca="false">IF(I570="Cancelado",0,P570-Q570)</f>
        <v>44.52</v>
      </c>
      <c r="S570" s="17" t="str">
        <f aca="false">INDEX(dProdutos!$D$2:$D$47,MATCH(E570,dProdutos!$A$2:$A$47,0))</f>
        <v>Acessórios</v>
      </c>
    </row>
    <row r="571" customFormat="false" ht="15" hidden="false" customHeight="false" outlineLevel="0" collapsed="false">
      <c r="A571" s="17" t="s">
        <v>1879</v>
      </c>
      <c r="B571" s="17" t="n">
        <v>1</v>
      </c>
      <c r="C571" s="21" t="n">
        <v>45713</v>
      </c>
      <c r="D571" s="17" t="s">
        <v>231</v>
      </c>
      <c r="E571" s="17" t="s">
        <v>114</v>
      </c>
      <c r="F571" s="17" t="s">
        <v>1487</v>
      </c>
      <c r="G571" s="17" t="s">
        <v>60</v>
      </c>
      <c r="H571" s="17" t="s">
        <v>1523</v>
      </c>
      <c r="I571" s="17" t="s">
        <v>1524</v>
      </c>
      <c r="J571" s="17" t="n">
        <v>2</v>
      </c>
      <c r="K571" s="15" t="n">
        <v>202.9</v>
      </c>
      <c r="L571" s="22" t="n">
        <v>0.05</v>
      </c>
      <c r="M571" s="15" t="n">
        <v>0</v>
      </c>
      <c r="N571" s="15" t="n">
        <f aca="false">J571*K571</f>
        <v>405.8</v>
      </c>
      <c r="O571" s="15" t="n">
        <f aca="false">N571*L571</f>
        <v>20.29</v>
      </c>
      <c r="P571" s="15" t="n">
        <f aca="false">N571-O571</f>
        <v>385.51</v>
      </c>
      <c r="Q571" s="15" t="n">
        <f aca="false">J571*INDEX(dProdutos!$F$2:$F$47,MATCH(E571,dProdutos!$A$2:$A$47,0))</f>
        <v>220.78</v>
      </c>
      <c r="R571" s="15" t="n">
        <f aca="false">IF(I571="Cancelado",0,P571-Q571)</f>
        <v>164.73</v>
      </c>
      <c r="S571" s="17" t="str">
        <f aca="false">INDEX(dProdutos!$D$2:$D$47,MATCH(E571,dProdutos!$A$2:$A$47,0))</f>
        <v>Moda Masculina</v>
      </c>
    </row>
    <row r="572" customFormat="false" ht="15" hidden="false" customHeight="false" outlineLevel="0" collapsed="false">
      <c r="A572" s="17" t="s">
        <v>1879</v>
      </c>
      <c r="B572" s="17" t="n">
        <v>2</v>
      </c>
      <c r="C572" s="21" t="n">
        <v>45713</v>
      </c>
      <c r="D572" s="17" t="s">
        <v>231</v>
      </c>
      <c r="E572" s="17" t="s">
        <v>102</v>
      </c>
      <c r="F572" s="17" t="s">
        <v>1487</v>
      </c>
      <c r="G572" s="17" t="s">
        <v>60</v>
      </c>
      <c r="H572" s="17" t="s">
        <v>1523</v>
      </c>
      <c r="I572" s="17" t="s">
        <v>1524</v>
      </c>
      <c r="J572" s="17" t="n">
        <v>1</v>
      </c>
      <c r="K572" s="15" t="n">
        <v>65.9</v>
      </c>
      <c r="L572" s="22" t="n">
        <v>0.1</v>
      </c>
      <c r="M572" s="15" t="n">
        <v>0</v>
      </c>
      <c r="N572" s="15" t="n">
        <f aca="false">J572*K572</f>
        <v>65.9</v>
      </c>
      <c r="O572" s="15" t="n">
        <f aca="false">N572*L572</f>
        <v>6.59</v>
      </c>
      <c r="P572" s="15" t="n">
        <f aca="false">N572-O572</f>
        <v>59.31</v>
      </c>
      <c r="Q572" s="15" t="n">
        <f aca="false">J572*INDEX(dProdutos!$F$2:$F$47,MATCH(E572,dProdutos!$A$2:$A$47,0))</f>
        <v>29.68</v>
      </c>
      <c r="R572" s="15" t="n">
        <f aca="false">IF(I572="Cancelado",0,P572-Q572)</f>
        <v>29.63</v>
      </c>
      <c r="S572" s="17" t="str">
        <f aca="false">INDEX(dProdutos!$D$2:$D$47,MATCH(E572,dProdutos!$A$2:$A$47,0))</f>
        <v>Moda Masculina</v>
      </c>
    </row>
    <row r="573" customFormat="false" ht="15" hidden="false" customHeight="false" outlineLevel="0" collapsed="false">
      <c r="A573" s="17" t="s">
        <v>1880</v>
      </c>
      <c r="B573" s="17" t="n">
        <v>1</v>
      </c>
      <c r="C573" s="21" t="n">
        <v>45713</v>
      </c>
      <c r="D573" s="17" t="s">
        <v>968</v>
      </c>
      <c r="E573" s="17" t="s">
        <v>138</v>
      </c>
      <c r="F573" s="17" t="s">
        <v>1503</v>
      </c>
      <c r="G573" s="17" t="s">
        <v>59</v>
      </c>
      <c r="H573" s="17" t="s">
        <v>1523</v>
      </c>
      <c r="I573" s="17" t="s">
        <v>1524</v>
      </c>
      <c r="J573" s="17" t="n">
        <v>1</v>
      </c>
      <c r="K573" s="15" t="n">
        <v>231.9</v>
      </c>
      <c r="L573" s="22" t="n">
        <v>0</v>
      </c>
      <c r="M573" s="15" t="n">
        <v>31.61</v>
      </c>
      <c r="N573" s="15" t="n">
        <f aca="false">J573*K573</f>
        <v>231.9</v>
      </c>
      <c r="O573" s="15" t="n">
        <f aca="false">N573*L573</f>
        <v>0</v>
      </c>
      <c r="P573" s="15" t="n">
        <f aca="false">N573-O573</f>
        <v>231.9</v>
      </c>
      <c r="Q573" s="15" t="n">
        <f aca="false">J573*INDEX(dProdutos!$F$2:$F$47,MATCH(E573,dProdutos!$A$2:$A$47,0))</f>
        <v>132.21</v>
      </c>
      <c r="R573" s="15" t="n">
        <f aca="false">IF(I573="Cancelado",0,P573-Q573)</f>
        <v>99.69</v>
      </c>
      <c r="S573" s="17" t="str">
        <f aca="false">INDEX(dProdutos!$D$2:$D$47,MATCH(E573,dProdutos!$A$2:$A$47,0))</f>
        <v>Calçados</v>
      </c>
    </row>
    <row r="574" customFormat="false" ht="15" hidden="false" customHeight="false" outlineLevel="0" collapsed="false">
      <c r="A574" s="17" t="s">
        <v>1880</v>
      </c>
      <c r="B574" s="17" t="n">
        <v>2</v>
      </c>
      <c r="C574" s="21" t="n">
        <v>45713</v>
      </c>
      <c r="D574" s="17" t="s">
        <v>968</v>
      </c>
      <c r="E574" s="17" t="s">
        <v>165</v>
      </c>
      <c r="F574" s="17" t="s">
        <v>1503</v>
      </c>
      <c r="G574" s="17" t="s">
        <v>59</v>
      </c>
      <c r="H574" s="17" t="s">
        <v>1523</v>
      </c>
      <c r="I574" s="17" t="s">
        <v>1524</v>
      </c>
      <c r="J574" s="17" t="n">
        <v>1</v>
      </c>
      <c r="K574" s="15" t="n">
        <v>231.9</v>
      </c>
      <c r="L574" s="22" t="n">
        <v>0.1</v>
      </c>
      <c r="M574" s="15" t="n">
        <v>0</v>
      </c>
      <c r="N574" s="15" t="n">
        <f aca="false">J574*K574</f>
        <v>231.9</v>
      </c>
      <c r="O574" s="15" t="n">
        <f aca="false">N574*L574</f>
        <v>23.19</v>
      </c>
      <c r="P574" s="15" t="n">
        <f aca="false">N574-O574</f>
        <v>208.71</v>
      </c>
      <c r="Q574" s="15" t="n">
        <f aca="false">J574*INDEX(dProdutos!$F$2:$F$47,MATCH(E574,dProdutos!$A$2:$A$47,0))</f>
        <v>140.83</v>
      </c>
      <c r="R574" s="15" t="n">
        <f aca="false">IF(I574="Cancelado",0,P574-Q574)</f>
        <v>67.88</v>
      </c>
      <c r="S574" s="17" t="str">
        <f aca="false">INDEX(dProdutos!$D$2:$D$47,MATCH(E574,dProdutos!$A$2:$A$47,0))</f>
        <v>Casa</v>
      </c>
    </row>
    <row r="575" customFormat="false" ht="15" hidden="false" customHeight="false" outlineLevel="0" collapsed="false">
      <c r="A575" s="17" t="s">
        <v>1881</v>
      </c>
      <c r="B575" s="17" t="n">
        <v>1</v>
      </c>
      <c r="C575" s="21" t="n">
        <v>45713</v>
      </c>
      <c r="D575" s="17" t="s">
        <v>502</v>
      </c>
      <c r="E575" s="17" t="s">
        <v>156</v>
      </c>
      <c r="F575" s="17" t="s">
        <v>1497</v>
      </c>
      <c r="G575" s="17" t="s">
        <v>59</v>
      </c>
      <c r="H575" s="17" t="s">
        <v>1523</v>
      </c>
      <c r="I575" s="17" t="s">
        <v>1524</v>
      </c>
      <c r="J575" s="17" t="n">
        <v>3</v>
      </c>
      <c r="K575" s="15" t="n">
        <v>192.9</v>
      </c>
      <c r="L575" s="22" t="n">
        <v>0</v>
      </c>
      <c r="M575" s="15" t="n">
        <v>11.22</v>
      </c>
      <c r="N575" s="15" t="n">
        <f aca="false">J575*K575</f>
        <v>578.7</v>
      </c>
      <c r="O575" s="15" t="n">
        <f aca="false">N575*L575</f>
        <v>0</v>
      </c>
      <c r="P575" s="15" t="n">
        <f aca="false">N575-O575</f>
        <v>578.7</v>
      </c>
      <c r="Q575" s="15" t="n">
        <f aca="false">J575*INDEX(dProdutos!$F$2:$F$47,MATCH(E575,dProdutos!$A$2:$A$47,0))</f>
        <v>241.14</v>
      </c>
      <c r="R575" s="15" t="n">
        <f aca="false">IF(I575="Cancelado",0,P575-Q575)</f>
        <v>337.56</v>
      </c>
      <c r="S575" s="17" t="str">
        <f aca="false">INDEX(dProdutos!$D$2:$D$47,MATCH(E575,dProdutos!$A$2:$A$47,0))</f>
        <v>Acessórios</v>
      </c>
    </row>
    <row r="576" customFormat="false" ht="15" hidden="false" customHeight="false" outlineLevel="0" collapsed="false">
      <c r="A576" s="17" t="s">
        <v>1882</v>
      </c>
      <c r="B576" s="17" t="n">
        <v>1</v>
      </c>
      <c r="C576" s="21" t="n">
        <v>45713</v>
      </c>
      <c r="D576" s="17" t="s">
        <v>688</v>
      </c>
      <c r="E576" s="17" t="s">
        <v>174</v>
      </c>
      <c r="F576" s="17" t="s">
        <v>1495</v>
      </c>
      <c r="G576" s="17" t="s">
        <v>64</v>
      </c>
      <c r="H576" s="17" t="s">
        <v>1523</v>
      </c>
      <c r="I576" s="17" t="s">
        <v>1524</v>
      </c>
      <c r="J576" s="17" t="n">
        <v>1</v>
      </c>
      <c r="K576" s="15" t="n">
        <v>250.9</v>
      </c>
      <c r="L576" s="22" t="n">
        <v>0.15</v>
      </c>
      <c r="M576" s="15" t="n">
        <v>0</v>
      </c>
      <c r="N576" s="15" t="n">
        <f aca="false">J576*K576</f>
        <v>250.9</v>
      </c>
      <c r="O576" s="15" t="n">
        <f aca="false">N576*L576</f>
        <v>37.635</v>
      </c>
      <c r="P576" s="15" t="n">
        <f aca="false">N576-O576</f>
        <v>213.265</v>
      </c>
      <c r="Q576" s="15" t="n">
        <f aca="false">J576*INDEX(dProdutos!$F$2:$F$47,MATCH(E576,dProdutos!$A$2:$A$47,0))</f>
        <v>151.28</v>
      </c>
      <c r="R576" s="15" t="n">
        <f aca="false">IF(I576="Cancelado",0,P576-Q576)</f>
        <v>61.985</v>
      </c>
      <c r="S576" s="17" t="str">
        <f aca="false">INDEX(dProdutos!$D$2:$D$47,MATCH(E576,dProdutos!$A$2:$A$47,0))</f>
        <v>Casa</v>
      </c>
    </row>
    <row r="577" customFormat="false" ht="15" hidden="false" customHeight="false" outlineLevel="0" collapsed="false">
      <c r="A577" s="17" t="s">
        <v>1883</v>
      </c>
      <c r="B577" s="17" t="n">
        <v>1</v>
      </c>
      <c r="C577" s="21" t="n">
        <v>45713</v>
      </c>
      <c r="D577" s="17" t="s">
        <v>1415</v>
      </c>
      <c r="E577" s="17" t="s">
        <v>95</v>
      </c>
      <c r="F577" s="17" t="s">
        <v>1501</v>
      </c>
      <c r="G577" s="17" t="s">
        <v>62</v>
      </c>
      <c r="H577" s="17" t="s">
        <v>1537</v>
      </c>
      <c r="I577" s="17" t="s">
        <v>1524</v>
      </c>
      <c r="J577" s="17" t="n">
        <v>1</v>
      </c>
      <c r="K577" s="15" t="n">
        <v>77.9</v>
      </c>
      <c r="L577" s="22" t="n">
        <v>0</v>
      </c>
      <c r="M577" s="15" t="n">
        <v>23.26</v>
      </c>
      <c r="N577" s="15" t="n">
        <f aca="false">J577*K577</f>
        <v>77.9</v>
      </c>
      <c r="O577" s="15" t="n">
        <f aca="false">N577*L577</f>
        <v>0</v>
      </c>
      <c r="P577" s="15" t="n">
        <f aca="false">N577-O577</f>
        <v>77.9</v>
      </c>
      <c r="Q577" s="15" t="n">
        <f aca="false">J577*INDEX(dProdutos!$F$2:$F$47,MATCH(E577,dProdutos!$A$2:$A$47,0))</f>
        <v>36.71</v>
      </c>
      <c r="R577" s="15" t="n">
        <f aca="false">IF(I577="Cancelado",0,P577-Q577)</f>
        <v>41.19</v>
      </c>
      <c r="S577" s="17" t="str">
        <f aca="false">INDEX(dProdutos!$D$2:$D$47,MATCH(E577,dProdutos!$A$2:$A$47,0))</f>
        <v>Moda Feminina</v>
      </c>
    </row>
    <row r="578" customFormat="false" ht="15" hidden="false" customHeight="false" outlineLevel="0" collapsed="false">
      <c r="A578" s="17" t="s">
        <v>1884</v>
      </c>
      <c r="B578" s="17" t="n">
        <v>1</v>
      </c>
      <c r="C578" s="21" t="n">
        <v>45713</v>
      </c>
      <c r="D578" s="17" t="s">
        <v>1353</v>
      </c>
      <c r="E578" s="17" t="s">
        <v>102</v>
      </c>
      <c r="F578" s="17" t="s">
        <v>1495</v>
      </c>
      <c r="G578" s="17" t="s">
        <v>60</v>
      </c>
      <c r="H578" s="17" t="s">
        <v>1540</v>
      </c>
      <c r="I578" s="17" t="s">
        <v>1524</v>
      </c>
      <c r="J578" s="17" t="n">
        <v>2</v>
      </c>
      <c r="K578" s="15" t="n">
        <v>65.9</v>
      </c>
      <c r="L578" s="22" t="n">
        <v>0.05</v>
      </c>
      <c r="M578" s="15" t="n">
        <v>0</v>
      </c>
      <c r="N578" s="15" t="n">
        <f aca="false">J578*K578</f>
        <v>131.8</v>
      </c>
      <c r="O578" s="15" t="n">
        <f aca="false">N578*L578</f>
        <v>6.59</v>
      </c>
      <c r="P578" s="15" t="n">
        <f aca="false">N578-O578</f>
        <v>125.21</v>
      </c>
      <c r="Q578" s="15" t="n">
        <f aca="false">J578*INDEX(dProdutos!$F$2:$F$47,MATCH(E578,dProdutos!$A$2:$A$47,0))</f>
        <v>59.36</v>
      </c>
      <c r="R578" s="15" t="n">
        <f aca="false">IF(I578="Cancelado",0,P578-Q578)</f>
        <v>65.85</v>
      </c>
      <c r="S578" s="17" t="str">
        <f aca="false">INDEX(dProdutos!$D$2:$D$47,MATCH(E578,dProdutos!$A$2:$A$47,0))</f>
        <v>Moda Masculina</v>
      </c>
    </row>
    <row r="579" customFormat="false" ht="15" hidden="false" customHeight="false" outlineLevel="0" collapsed="false">
      <c r="A579" s="17" t="s">
        <v>1885</v>
      </c>
      <c r="B579" s="17" t="n">
        <v>1</v>
      </c>
      <c r="C579" s="21" t="n">
        <v>45713</v>
      </c>
      <c r="D579" s="17" t="s">
        <v>1420</v>
      </c>
      <c r="E579" s="17" t="s">
        <v>95</v>
      </c>
      <c r="F579" s="17" t="s">
        <v>1503</v>
      </c>
      <c r="G579" s="17" t="s">
        <v>63</v>
      </c>
      <c r="H579" s="17" t="s">
        <v>1523</v>
      </c>
      <c r="I579" s="17" t="s">
        <v>1524</v>
      </c>
      <c r="J579" s="17" t="n">
        <v>1</v>
      </c>
      <c r="K579" s="15" t="n">
        <v>77.9</v>
      </c>
      <c r="L579" s="22" t="n">
        <v>0.05</v>
      </c>
      <c r="M579" s="15" t="n">
        <v>20.33</v>
      </c>
      <c r="N579" s="15" t="n">
        <f aca="false">J579*K579</f>
        <v>77.9</v>
      </c>
      <c r="O579" s="15" t="n">
        <f aca="false">N579*L579</f>
        <v>3.895</v>
      </c>
      <c r="P579" s="15" t="n">
        <f aca="false">N579-O579</f>
        <v>74.005</v>
      </c>
      <c r="Q579" s="15" t="n">
        <f aca="false">J579*INDEX(dProdutos!$F$2:$F$47,MATCH(E579,dProdutos!$A$2:$A$47,0))</f>
        <v>36.71</v>
      </c>
      <c r="R579" s="15" t="n">
        <f aca="false">IF(I579="Cancelado",0,P579-Q579)</f>
        <v>37.295</v>
      </c>
      <c r="S579" s="17" t="str">
        <f aca="false">INDEX(dProdutos!$D$2:$D$47,MATCH(E579,dProdutos!$A$2:$A$47,0))</f>
        <v>Moda Feminina</v>
      </c>
    </row>
    <row r="580" customFormat="false" ht="15" hidden="false" customHeight="false" outlineLevel="0" collapsed="false">
      <c r="A580" s="17" t="s">
        <v>1885</v>
      </c>
      <c r="B580" s="17" t="n">
        <v>2</v>
      </c>
      <c r="C580" s="21" t="n">
        <v>45713</v>
      </c>
      <c r="D580" s="17" t="s">
        <v>1420</v>
      </c>
      <c r="E580" s="17" t="s">
        <v>95</v>
      </c>
      <c r="F580" s="17" t="s">
        <v>1503</v>
      </c>
      <c r="G580" s="17" t="s">
        <v>63</v>
      </c>
      <c r="H580" s="17" t="s">
        <v>1523</v>
      </c>
      <c r="I580" s="17" t="s">
        <v>1524</v>
      </c>
      <c r="J580" s="17" t="n">
        <v>1</v>
      </c>
      <c r="K580" s="15" t="n">
        <v>77.9</v>
      </c>
      <c r="L580" s="22" t="n">
        <v>0</v>
      </c>
      <c r="M580" s="15" t="n">
        <v>0</v>
      </c>
      <c r="N580" s="15" t="n">
        <f aca="false">J580*K580</f>
        <v>77.9</v>
      </c>
      <c r="O580" s="15" t="n">
        <f aca="false">N580*L580</f>
        <v>0</v>
      </c>
      <c r="P580" s="15" t="n">
        <f aca="false">N580-O580</f>
        <v>77.9</v>
      </c>
      <c r="Q580" s="15" t="n">
        <f aca="false">J580*INDEX(dProdutos!$F$2:$F$47,MATCH(E580,dProdutos!$A$2:$A$47,0))</f>
        <v>36.71</v>
      </c>
      <c r="R580" s="15" t="n">
        <f aca="false">IF(I580="Cancelado",0,P580-Q580)</f>
        <v>41.19</v>
      </c>
      <c r="S580" s="17" t="str">
        <f aca="false">INDEX(dProdutos!$D$2:$D$47,MATCH(E580,dProdutos!$A$2:$A$47,0))</f>
        <v>Moda Feminina</v>
      </c>
    </row>
    <row r="581" customFormat="false" ht="15" hidden="false" customHeight="false" outlineLevel="0" collapsed="false">
      <c r="A581" s="17" t="s">
        <v>1885</v>
      </c>
      <c r="B581" s="17" t="n">
        <v>3</v>
      </c>
      <c r="C581" s="21" t="n">
        <v>45713</v>
      </c>
      <c r="D581" s="17" t="s">
        <v>1420</v>
      </c>
      <c r="E581" s="17" t="s">
        <v>77</v>
      </c>
      <c r="F581" s="17" t="s">
        <v>1503</v>
      </c>
      <c r="G581" s="17" t="s">
        <v>63</v>
      </c>
      <c r="H581" s="17" t="s">
        <v>1523</v>
      </c>
      <c r="I581" s="17" t="s">
        <v>1524</v>
      </c>
      <c r="J581" s="17" t="n">
        <v>3</v>
      </c>
      <c r="K581" s="15" t="n">
        <v>198.9</v>
      </c>
      <c r="L581" s="22" t="n">
        <v>0</v>
      </c>
      <c r="M581" s="15" t="n">
        <v>0</v>
      </c>
      <c r="N581" s="15" t="n">
        <f aca="false">J581*K581</f>
        <v>596.7</v>
      </c>
      <c r="O581" s="15" t="n">
        <f aca="false">N581*L581</f>
        <v>0</v>
      </c>
      <c r="P581" s="15" t="n">
        <f aca="false">N581-O581</f>
        <v>596.7</v>
      </c>
      <c r="Q581" s="15" t="n">
        <f aca="false">J581*INDEX(dProdutos!$F$2:$F$47,MATCH(E581,dProdutos!$A$2:$A$47,0))</f>
        <v>323.64</v>
      </c>
      <c r="R581" s="15" t="n">
        <f aca="false">IF(I581="Cancelado",0,P581-Q581)</f>
        <v>273.06</v>
      </c>
      <c r="S581" s="17" t="str">
        <f aca="false">INDEX(dProdutos!$D$2:$D$47,MATCH(E581,dProdutos!$A$2:$A$47,0))</f>
        <v>Moda Feminina</v>
      </c>
    </row>
    <row r="582" customFormat="false" ht="15" hidden="false" customHeight="false" outlineLevel="0" collapsed="false">
      <c r="A582" s="17" t="s">
        <v>1886</v>
      </c>
      <c r="B582" s="17" t="n">
        <v>1</v>
      </c>
      <c r="C582" s="21" t="n">
        <v>45713</v>
      </c>
      <c r="D582" s="17" t="s">
        <v>759</v>
      </c>
      <c r="E582" s="17" t="s">
        <v>165</v>
      </c>
      <c r="F582" s="17" t="s">
        <v>1490</v>
      </c>
      <c r="G582" s="17" t="s">
        <v>60</v>
      </c>
      <c r="H582" s="17" t="s">
        <v>1523</v>
      </c>
      <c r="I582" s="17" t="s">
        <v>1524</v>
      </c>
      <c r="J582" s="17" t="n">
        <v>1</v>
      </c>
      <c r="K582" s="15" t="n">
        <v>231.9</v>
      </c>
      <c r="L582" s="22" t="n">
        <v>0.2</v>
      </c>
      <c r="M582" s="15" t="n">
        <v>0</v>
      </c>
      <c r="N582" s="15" t="n">
        <f aca="false">J582*K582</f>
        <v>231.9</v>
      </c>
      <c r="O582" s="15" t="n">
        <f aca="false">N582*L582</f>
        <v>46.38</v>
      </c>
      <c r="P582" s="15" t="n">
        <f aca="false">N582-O582</f>
        <v>185.52</v>
      </c>
      <c r="Q582" s="15" t="n">
        <f aca="false">J582*INDEX(dProdutos!$F$2:$F$47,MATCH(E582,dProdutos!$A$2:$A$47,0))</f>
        <v>140.83</v>
      </c>
      <c r="R582" s="15" t="n">
        <f aca="false">IF(I582="Cancelado",0,P582-Q582)</f>
        <v>44.69</v>
      </c>
      <c r="S582" s="17" t="str">
        <f aca="false">INDEX(dProdutos!$D$2:$D$47,MATCH(E582,dProdutos!$A$2:$A$47,0))</f>
        <v>Casa</v>
      </c>
    </row>
    <row r="583" customFormat="false" ht="15" hidden="false" customHeight="false" outlineLevel="0" collapsed="false">
      <c r="A583" s="17" t="s">
        <v>1886</v>
      </c>
      <c r="B583" s="17" t="n">
        <v>2</v>
      </c>
      <c r="C583" s="21" t="n">
        <v>45713</v>
      </c>
      <c r="D583" s="17" t="s">
        <v>759</v>
      </c>
      <c r="E583" s="17" t="s">
        <v>114</v>
      </c>
      <c r="F583" s="17" t="s">
        <v>1490</v>
      </c>
      <c r="G583" s="17" t="s">
        <v>60</v>
      </c>
      <c r="H583" s="17" t="s">
        <v>1523</v>
      </c>
      <c r="I583" s="17" t="s">
        <v>1524</v>
      </c>
      <c r="J583" s="17" t="n">
        <v>1</v>
      </c>
      <c r="K583" s="15" t="n">
        <v>202.9</v>
      </c>
      <c r="L583" s="22" t="n">
        <v>0.1</v>
      </c>
      <c r="M583" s="15" t="n">
        <v>0</v>
      </c>
      <c r="N583" s="15" t="n">
        <f aca="false">J583*K583</f>
        <v>202.9</v>
      </c>
      <c r="O583" s="15" t="n">
        <f aca="false">N583*L583</f>
        <v>20.29</v>
      </c>
      <c r="P583" s="15" t="n">
        <f aca="false">N583-O583</f>
        <v>182.61</v>
      </c>
      <c r="Q583" s="15" t="n">
        <f aca="false">J583*INDEX(dProdutos!$F$2:$F$47,MATCH(E583,dProdutos!$A$2:$A$47,0))</f>
        <v>110.39</v>
      </c>
      <c r="R583" s="15" t="n">
        <f aca="false">IF(I583="Cancelado",0,P583-Q583)</f>
        <v>72.22</v>
      </c>
      <c r="S583" s="17" t="str">
        <f aca="false">INDEX(dProdutos!$D$2:$D$47,MATCH(E583,dProdutos!$A$2:$A$47,0))</f>
        <v>Moda Masculina</v>
      </c>
    </row>
    <row r="584" customFormat="false" ht="15" hidden="false" customHeight="false" outlineLevel="0" collapsed="false">
      <c r="A584" s="17" t="s">
        <v>1887</v>
      </c>
      <c r="B584" s="17" t="n">
        <v>1</v>
      </c>
      <c r="C584" s="21" t="n">
        <v>45714</v>
      </c>
      <c r="D584" s="17" t="s">
        <v>955</v>
      </c>
      <c r="E584" s="17" t="s">
        <v>108</v>
      </c>
      <c r="F584" s="17" t="s">
        <v>1499</v>
      </c>
      <c r="G584" s="17" t="s">
        <v>59</v>
      </c>
      <c r="H584" s="17" t="s">
        <v>1537</v>
      </c>
      <c r="I584" s="17" t="s">
        <v>1524</v>
      </c>
      <c r="J584" s="17" t="n">
        <v>1</v>
      </c>
      <c r="K584" s="15" t="n">
        <v>265.9</v>
      </c>
      <c r="L584" s="22" t="n">
        <v>0.05</v>
      </c>
      <c r="M584" s="15" t="n">
        <v>11.38</v>
      </c>
      <c r="N584" s="15" t="n">
        <f aca="false">J584*K584</f>
        <v>265.9</v>
      </c>
      <c r="O584" s="15" t="n">
        <f aca="false">N584*L584</f>
        <v>13.295</v>
      </c>
      <c r="P584" s="15" t="n">
        <f aca="false">N584-O584</f>
        <v>252.605</v>
      </c>
      <c r="Q584" s="15" t="n">
        <f aca="false">J584*INDEX(dProdutos!$F$2:$F$47,MATCH(E584,dProdutos!$A$2:$A$47,0))</f>
        <v>155.62</v>
      </c>
      <c r="R584" s="15" t="n">
        <f aca="false">IF(I584="Cancelado",0,P584-Q584)</f>
        <v>96.985</v>
      </c>
      <c r="S584" s="17" t="str">
        <f aca="false">INDEX(dProdutos!$D$2:$D$47,MATCH(E584,dProdutos!$A$2:$A$47,0))</f>
        <v>Moda Masculina</v>
      </c>
    </row>
    <row r="585" customFormat="false" ht="15" hidden="false" customHeight="false" outlineLevel="0" collapsed="false">
      <c r="A585" s="17" t="s">
        <v>1888</v>
      </c>
      <c r="B585" s="17" t="n">
        <v>1</v>
      </c>
      <c r="C585" s="21" t="n">
        <v>45714</v>
      </c>
      <c r="D585" s="17" t="s">
        <v>1324</v>
      </c>
      <c r="E585" s="17" t="s">
        <v>81</v>
      </c>
      <c r="F585" s="17" t="s">
        <v>1487</v>
      </c>
      <c r="G585" s="17" t="s">
        <v>59</v>
      </c>
      <c r="H585" s="17" t="s">
        <v>1523</v>
      </c>
      <c r="I585" s="17" t="s">
        <v>1524</v>
      </c>
      <c r="J585" s="17" t="n">
        <v>1</v>
      </c>
      <c r="K585" s="15" t="n">
        <v>64.9</v>
      </c>
      <c r="L585" s="22" t="n">
        <v>0</v>
      </c>
      <c r="M585" s="15" t="n">
        <v>0</v>
      </c>
      <c r="N585" s="15" t="n">
        <f aca="false">J585*K585</f>
        <v>64.9</v>
      </c>
      <c r="O585" s="15" t="n">
        <f aca="false">N585*L585</f>
        <v>0</v>
      </c>
      <c r="P585" s="15" t="n">
        <f aca="false">N585-O585</f>
        <v>64.9</v>
      </c>
      <c r="Q585" s="15" t="n">
        <f aca="false">J585*INDEX(dProdutos!$F$2:$F$47,MATCH(E585,dProdutos!$A$2:$A$47,0))</f>
        <v>26.12</v>
      </c>
      <c r="R585" s="15" t="n">
        <f aca="false">IF(I585="Cancelado",0,P585-Q585)</f>
        <v>38.78</v>
      </c>
      <c r="S585" s="17" t="str">
        <f aca="false">INDEX(dProdutos!$D$2:$D$47,MATCH(E585,dProdutos!$A$2:$A$47,0))</f>
        <v>Moda Feminina</v>
      </c>
    </row>
    <row r="586" customFormat="false" ht="15" hidden="false" customHeight="false" outlineLevel="0" collapsed="false">
      <c r="A586" s="17" t="s">
        <v>1888</v>
      </c>
      <c r="B586" s="17" t="n">
        <v>2</v>
      </c>
      <c r="C586" s="21" t="n">
        <v>45714</v>
      </c>
      <c r="D586" s="17" t="s">
        <v>1324</v>
      </c>
      <c r="E586" s="17" t="s">
        <v>95</v>
      </c>
      <c r="F586" s="17" t="s">
        <v>1487</v>
      </c>
      <c r="G586" s="17" t="s">
        <v>59</v>
      </c>
      <c r="H586" s="17" t="s">
        <v>1523</v>
      </c>
      <c r="I586" s="17" t="s">
        <v>1524</v>
      </c>
      <c r="J586" s="17" t="n">
        <v>1</v>
      </c>
      <c r="K586" s="15" t="n">
        <v>77.9</v>
      </c>
      <c r="L586" s="22" t="n">
        <v>0</v>
      </c>
      <c r="M586" s="15" t="n">
        <v>0</v>
      </c>
      <c r="N586" s="15" t="n">
        <f aca="false">J586*K586</f>
        <v>77.9</v>
      </c>
      <c r="O586" s="15" t="n">
        <f aca="false">N586*L586</f>
        <v>0</v>
      </c>
      <c r="P586" s="15" t="n">
        <f aca="false">N586-O586</f>
        <v>77.9</v>
      </c>
      <c r="Q586" s="15" t="n">
        <f aca="false">J586*INDEX(dProdutos!$F$2:$F$47,MATCH(E586,dProdutos!$A$2:$A$47,0))</f>
        <v>36.71</v>
      </c>
      <c r="R586" s="15" t="n">
        <f aca="false">IF(I586="Cancelado",0,P586-Q586)</f>
        <v>41.19</v>
      </c>
      <c r="S586" s="17" t="str">
        <f aca="false">INDEX(dProdutos!$D$2:$D$47,MATCH(E586,dProdutos!$A$2:$A$47,0))</f>
        <v>Moda Feminina</v>
      </c>
    </row>
    <row r="587" customFormat="false" ht="15" hidden="false" customHeight="false" outlineLevel="0" collapsed="false">
      <c r="A587" s="17" t="s">
        <v>1889</v>
      </c>
      <c r="B587" s="17" t="n">
        <v>1</v>
      </c>
      <c r="C587" s="21" t="n">
        <v>45714</v>
      </c>
      <c r="D587" s="17" t="s">
        <v>1450</v>
      </c>
      <c r="E587" s="17" t="s">
        <v>73</v>
      </c>
      <c r="F587" s="17" t="s">
        <v>1495</v>
      </c>
      <c r="G587" s="17" t="s">
        <v>62</v>
      </c>
      <c r="H587" s="17" t="s">
        <v>1537</v>
      </c>
      <c r="I587" s="17" t="s">
        <v>1524</v>
      </c>
      <c r="J587" s="17" t="n">
        <v>1</v>
      </c>
      <c r="K587" s="15" t="n">
        <v>179.9</v>
      </c>
      <c r="L587" s="22" t="n">
        <v>0</v>
      </c>
      <c r="M587" s="15" t="n">
        <v>0</v>
      </c>
      <c r="N587" s="15" t="n">
        <f aca="false">J587*K587</f>
        <v>179.9</v>
      </c>
      <c r="O587" s="15" t="n">
        <f aca="false">N587*L587</f>
        <v>0</v>
      </c>
      <c r="P587" s="15" t="n">
        <f aca="false">N587-O587</f>
        <v>179.9</v>
      </c>
      <c r="Q587" s="15" t="n">
        <f aca="false">J587*INDEX(dProdutos!$F$2:$F$47,MATCH(E587,dProdutos!$A$2:$A$47,0))</f>
        <v>69.44</v>
      </c>
      <c r="R587" s="15" t="n">
        <f aca="false">IF(I587="Cancelado",0,P587-Q587)</f>
        <v>110.46</v>
      </c>
      <c r="S587" s="17" t="str">
        <f aca="false">INDEX(dProdutos!$D$2:$D$47,MATCH(E587,dProdutos!$A$2:$A$47,0))</f>
        <v>Moda Feminina</v>
      </c>
    </row>
    <row r="588" customFormat="false" ht="15" hidden="false" customHeight="false" outlineLevel="0" collapsed="false">
      <c r="A588" s="17" t="s">
        <v>1890</v>
      </c>
      <c r="B588" s="17" t="n">
        <v>1</v>
      </c>
      <c r="C588" s="21" t="n">
        <v>45714</v>
      </c>
      <c r="D588" s="17" t="s">
        <v>674</v>
      </c>
      <c r="E588" s="17" t="s">
        <v>138</v>
      </c>
      <c r="F588" s="17" t="s">
        <v>1490</v>
      </c>
      <c r="G588" s="17" t="s">
        <v>62</v>
      </c>
      <c r="H588" s="17" t="s">
        <v>1537</v>
      </c>
      <c r="I588" s="17" t="s">
        <v>1524</v>
      </c>
      <c r="J588" s="17" t="n">
        <v>1</v>
      </c>
      <c r="K588" s="15" t="n">
        <v>231.9</v>
      </c>
      <c r="L588" s="22" t="n">
        <v>0</v>
      </c>
      <c r="M588" s="15" t="n">
        <v>32.91</v>
      </c>
      <c r="N588" s="15" t="n">
        <f aca="false">J588*K588</f>
        <v>231.9</v>
      </c>
      <c r="O588" s="15" t="n">
        <f aca="false">N588*L588</f>
        <v>0</v>
      </c>
      <c r="P588" s="15" t="n">
        <f aca="false">N588-O588</f>
        <v>231.9</v>
      </c>
      <c r="Q588" s="15" t="n">
        <f aca="false">J588*INDEX(dProdutos!$F$2:$F$47,MATCH(E588,dProdutos!$A$2:$A$47,0))</f>
        <v>132.21</v>
      </c>
      <c r="R588" s="15" t="n">
        <f aca="false">IF(I588="Cancelado",0,P588-Q588)</f>
        <v>99.69</v>
      </c>
      <c r="S588" s="17" t="str">
        <f aca="false">INDEX(dProdutos!$D$2:$D$47,MATCH(E588,dProdutos!$A$2:$A$47,0))</f>
        <v>Calçados</v>
      </c>
    </row>
    <row r="589" customFormat="false" ht="15" hidden="false" customHeight="false" outlineLevel="0" collapsed="false">
      <c r="A589" s="17" t="s">
        <v>1890</v>
      </c>
      <c r="B589" s="17" t="n">
        <v>2</v>
      </c>
      <c r="C589" s="21" t="n">
        <v>45714</v>
      </c>
      <c r="D589" s="17" t="s">
        <v>674</v>
      </c>
      <c r="E589" s="17" t="s">
        <v>165</v>
      </c>
      <c r="F589" s="17" t="s">
        <v>1490</v>
      </c>
      <c r="G589" s="17" t="s">
        <v>62</v>
      </c>
      <c r="H589" s="17" t="s">
        <v>1537</v>
      </c>
      <c r="I589" s="17" t="s">
        <v>1524</v>
      </c>
      <c r="J589" s="17" t="n">
        <v>2</v>
      </c>
      <c r="K589" s="15" t="n">
        <v>231.9</v>
      </c>
      <c r="L589" s="22" t="n">
        <v>0.2</v>
      </c>
      <c r="M589" s="15" t="n">
        <v>0</v>
      </c>
      <c r="N589" s="15" t="n">
        <f aca="false">J589*K589</f>
        <v>463.8</v>
      </c>
      <c r="O589" s="15" t="n">
        <f aca="false">N589*L589</f>
        <v>92.76</v>
      </c>
      <c r="P589" s="15" t="n">
        <f aca="false">N589-O589</f>
        <v>371.04</v>
      </c>
      <c r="Q589" s="15" t="n">
        <f aca="false">J589*INDEX(dProdutos!$F$2:$F$47,MATCH(E589,dProdutos!$A$2:$A$47,0))</f>
        <v>281.66</v>
      </c>
      <c r="R589" s="15" t="n">
        <f aca="false">IF(I589="Cancelado",0,P589-Q589)</f>
        <v>89.38</v>
      </c>
      <c r="S589" s="17" t="str">
        <f aca="false">INDEX(dProdutos!$D$2:$D$47,MATCH(E589,dProdutos!$A$2:$A$47,0))</f>
        <v>Casa</v>
      </c>
    </row>
    <row r="590" customFormat="false" ht="15" hidden="false" customHeight="false" outlineLevel="0" collapsed="false">
      <c r="A590" s="17" t="s">
        <v>1890</v>
      </c>
      <c r="B590" s="17" t="n">
        <v>3</v>
      </c>
      <c r="C590" s="21" t="n">
        <v>45714</v>
      </c>
      <c r="D590" s="17" t="s">
        <v>674</v>
      </c>
      <c r="E590" s="17" t="s">
        <v>102</v>
      </c>
      <c r="F590" s="17" t="s">
        <v>1490</v>
      </c>
      <c r="G590" s="17" t="s">
        <v>62</v>
      </c>
      <c r="H590" s="17" t="s">
        <v>1537</v>
      </c>
      <c r="I590" s="17" t="s">
        <v>1524</v>
      </c>
      <c r="J590" s="17" t="n">
        <v>1</v>
      </c>
      <c r="K590" s="15" t="n">
        <v>65.9</v>
      </c>
      <c r="L590" s="22" t="n">
        <v>0</v>
      </c>
      <c r="M590" s="15" t="n">
        <v>0</v>
      </c>
      <c r="N590" s="15" t="n">
        <f aca="false">J590*K590</f>
        <v>65.9</v>
      </c>
      <c r="O590" s="15" t="n">
        <f aca="false">N590*L590</f>
        <v>0</v>
      </c>
      <c r="P590" s="15" t="n">
        <f aca="false">N590-O590</f>
        <v>65.9</v>
      </c>
      <c r="Q590" s="15" t="n">
        <f aca="false">J590*INDEX(dProdutos!$F$2:$F$47,MATCH(E590,dProdutos!$A$2:$A$47,0))</f>
        <v>29.68</v>
      </c>
      <c r="R590" s="15" t="n">
        <f aca="false">IF(I590="Cancelado",0,P590-Q590)</f>
        <v>36.22</v>
      </c>
      <c r="S590" s="17" t="str">
        <f aca="false">INDEX(dProdutos!$D$2:$D$47,MATCH(E590,dProdutos!$A$2:$A$47,0))</f>
        <v>Moda Masculina</v>
      </c>
    </row>
    <row r="591" customFormat="false" ht="15" hidden="false" customHeight="false" outlineLevel="0" collapsed="false">
      <c r="A591" s="17" t="s">
        <v>1891</v>
      </c>
      <c r="B591" s="17" t="n">
        <v>1</v>
      </c>
      <c r="C591" s="21" t="n">
        <v>45714</v>
      </c>
      <c r="D591" s="17" t="s">
        <v>849</v>
      </c>
      <c r="E591" s="17" t="s">
        <v>168</v>
      </c>
      <c r="F591" s="17" t="s">
        <v>1487</v>
      </c>
      <c r="G591" s="17" t="s">
        <v>64</v>
      </c>
      <c r="H591" s="17" t="s">
        <v>1537</v>
      </c>
      <c r="I591" s="17" t="s">
        <v>1524</v>
      </c>
      <c r="J591" s="17" t="n">
        <v>1</v>
      </c>
      <c r="K591" s="15" t="n">
        <v>253.9</v>
      </c>
      <c r="L591" s="22" t="n">
        <v>0</v>
      </c>
      <c r="M591" s="15" t="n">
        <v>0</v>
      </c>
      <c r="N591" s="15" t="n">
        <f aca="false">J591*K591</f>
        <v>253.9</v>
      </c>
      <c r="O591" s="15" t="n">
        <f aca="false">N591*L591</f>
        <v>0</v>
      </c>
      <c r="P591" s="15" t="n">
        <f aca="false">N591-O591</f>
        <v>253.9</v>
      </c>
      <c r="Q591" s="15" t="n">
        <f aca="false">J591*INDEX(dProdutos!$F$2:$F$47,MATCH(E591,dProdutos!$A$2:$A$47,0))</f>
        <v>128.94</v>
      </c>
      <c r="R591" s="15" t="n">
        <f aca="false">IF(I591="Cancelado",0,P591-Q591)</f>
        <v>124.96</v>
      </c>
      <c r="S591" s="17" t="str">
        <f aca="false">INDEX(dProdutos!$D$2:$D$47,MATCH(E591,dProdutos!$A$2:$A$47,0))</f>
        <v>Casa</v>
      </c>
    </row>
    <row r="592" customFormat="false" ht="15" hidden="false" customHeight="false" outlineLevel="0" collapsed="false">
      <c r="A592" s="17" t="s">
        <v>1891</v>
      </c>
      <c r="B592" s="17" t="n">
        <v>2</v>
      </c>
      <c r="C592" s="21" t="n">
        <v>45714</v>
      </c>
      <c r="D592" s="17" t="s">
        <v>849</v>
      </c>
      <c r="E592" s="17" t="s">
        <v>150</v>
      </c>
      <c r="F592" s="17" t="s">
        <v>1487</v>
      </c>
      <c r="G592" s="17" t="s">
        <v>64</v>
      </c>
      <c r="H592" s="17" t="s">
        <v>1537</v>
      </c>
      <c r="I592" s="17" t="s">
        <v>1524</v>
      </c>
      <c r="J592" s="17" t="n">
        <v>1</v>
      </c>
      <c r="K592" s="15" t="n">
        <v>71.9</v>
      </c>
      <c r="L592" s="22" t="n">
        <v>0</v>
      </c>
      <c r="M592" s="15" t="n">
        <v>0</v>
      </c>
      <c r="N592" s="15" t="n">
        <f aca="false">J592*K592</f>
        <v>71.9</v>
      </c>
      <c r="O592" s="15" t="n">
        <f aca="false">N592*L592</f>
        <v>0</v>
      </c>
      <c r="P592" s="15" t="n">
        <f aca="false">N592-O592</f>
        <v>71.9</v>
      </c>
      <c r="Q592" s="15" t="n">
        <f aca="false">J592*INDEX(dProdutos!$F$2:$F$47,MATCH(E592,dProdutos!$A$2:$A$47,0))</f>
        <v>27.38</v>
      </c>
      <c r="R592" s="15" t="n">
        <f aca="false">IF(I592="Cancelado",0,P592-Q592)</f>
        <v>44.52</v>
      </c>
      <c r="S592" s="17" t="str">
        <f aca="false">INDEX(dProdutos!$D$2:$D$47,MATCH(E592,dProdutos!$A$2:$A$47,0))</f>
        <v>Acessórios</v>
      </c>
    </row>
    <row r="593" customFormat="false" ht="15" hidden="false" customHeight="false" outlineLevel="0" collapsed="false">
      <c r="A593" s="17" t="s">
        <v>1892</v>
      </c>
      <c r="B593" s="17" t="n">
        <v>1</v>
      </c>
      <c r="C593" s="21" t="n">
        <v>45714</v>
      </c>
      <c r="D593" s="17" t="s">
        <v>1117</v>
      </c>
      <c r="E593" s="17" t="s">
        <v>183</v>
      </c>
      <c r="F593" s="17" t="s">
        <v>1499</v>
      </c>
      <c r="G593" s="17" t="s">
        <v>62</v>
      </c>
      <c r="H593" s="17" t="s">
        <v>1523</v>
      </c>
      <c r="I593" s="17" t="s">
        <v>1524</v>
      </c>
      <c r="J593" s="17" t="n">
        <v>2</v>
      </c>
      <c r="K593" s="15" t="n">
        <v>121.9</v>
      </c>
      <c r="L593" s="22" t="n">
        <v>0.1</v>
      </c>
      <c r="M593" s="15" t="n">
        <v>34.52</v>
      </c>
      <c r="N593" s="15" t="n">
        <f aca="false">J593*K593</f>
        <v>243.8</v>
      </c>
      <c r="O593" s="15" t="n">
        <f aca="false">N593*L593</f>
        <v>24.38</v>
      </c>
      <c r="P593" s="15" t="n">
        <f aca="false">N593-O593</f>
        <v>219.42</v>
      </c>
      <c r="Q593" s="15" t="n">
        <f aca="false">J593*INDEX(dProdutos!$F$2:$F$47,MATCH(E593,dProdutos!$A$2:$A$47,0))</f>
        <v>105.52</v>
      </c>
      <c r="R593" s="15" t="n">
        <f aca="false">IF(I593="Cancelado",0,P593-Q593)</f>
        <v>113.9</v>
      </c>
      <c r="S593" s="17" t="str">
        <f aca="false">INDEX(dProdutos!$D$2:$D$47,MATCH(E593,dProdutos!$A$2:$A$47,0))</f>
        <v>Eletrônicos</v>
      </c>
    </row>
    <row r="594" customFormat="false" ht="15" hidden="false" customHeight="false" outlineLevel="0" collapsed="false">
      <c r="A594" s="17" t="s">
        <v>1893</v>
      </c>
      <c r="B594" s="17" t="n">
        <v>1</v>
      </c>
      <c r="C594" s="21" t="n">
        <v>45715</v>
      </c>
      <c r="D594" s="17" t="s">
        <v>1224</v>
      </c>
      <c r="E594" s="17" t="s">
        <v>95</v>
      </c>
      <c r="F594" s="17" t="s">
        <v>1493</v>
      </c>
      <c r="G594" s="17" t="s">
        <v>59</v>
      </c>
      <c r="H594" s="17" t="s">
        <v>1523</v>
      </c>
      <c r="I594" s="17" t="s">
        <v>1524</v>
      </c>
      <c r="J594" s="17" t="n">
        <v>1</v>
      </c>
      <c r="K594" s="15" t="n">
        <v>77.9</v>
      </c>
      <c r="L594" s="22" t="n">
        <v>0.2</v>
      </c>
      <c r="M594" s="15" t="n">
        <v>22.97</v>
      </c>
      <c r="N594" s="15" t="n">
        <f aca="false">J594*K594</f>
        <v>77.9</v>
      </c>
      <c r="O594" s="15" t="n">
        <f aca="false">N594*L594</f>
        <v>15.58</v>
      </c>
      <c r="P594" s="15" t="n">
        <f aca="false">N594-O594</f>
        <v>62.32</v>
      </c>
      <c r="Q594" s="15" t="n">
        <f aca="false">J594*INDEX(dProdutos!$F$2:$F$47,MATCH(E594,dProdutos!$A$2:$A$47,0))</f>
        <v>36.71</v>
      </c>
      <c r="R594" s="15" t="n">
        <f aca="false">IF(I594="Cancelado",0,P594-Q594)</f>
        <v>25.61</v>
      </c>
      <c r="S594" s="17" t="str">
        <f aca="false">INDEX(dProdutos!$D$2:$D$47,MATCH(E594,dProdutos!$A$2:$A$47,0))</f>
        <v>Moda Feminina</v>
      </c>
    </row>
    <row r="595" customFormat="false" ht="15" hidden="false" customHeight="false" outlineLevel="0" collapsed="false">
      <c r="A595" s="17" t="s">
        <v>1893</v>
      </c>
      <c r="B595" s="17" t="n">
        <v>2</v>
      </c>
      <c r="C595" s="21" t="n">
        <v>45715</v>
      </c>
      <c r="D595" s="17" t="s">
        <v>1224</v>
      </c>
      <c r="E595" s="17" t="s">
        <v>129</v>
      </c>
      <c r="F595" s="17" t="s">
        <v>1493</v>
      </c>
      <c r="G595" s="17" t="s">
        <v>59</v>
      </c>
      <c r="H595" s="17" t="s">
        <v>1523</v>
      </c>
      <c r="I595" s="17" t="s">
        <v>1524</v>
      </c>
      <c r="J595" s="17" t="n">
        <v>1</v>
      </c>
      <c r="K595" s="15" t="n">
        <v>105.9</v>
      </c>
      <c r="L595" s="22" t="n">
        <v>0.15</v>
      </c>
      <c r="M595" s="15" t="n">
        <v>0</v>
      </c>
      <c r="N595" s="15" t="n">
        <f aca="false">J595*K595</f>
        <v>105.9</v>
      </c>
      <c r="O595" s="15" t="n">
        <f aca="false">N595*L595</f>
        <v>15.885</v>
      </c>
      <c r="P595" s="15" t="n">
        <f aca="false">N595-O595</f>
        <v>90.015</v>
      </c>
      <c r="Q595" s="15" t="n">
        <f aca="false">J595*INDEX(dProdutos!$F$2:$F$47,MATCH(E595,dProdutos!$A$2:$A$47,0))</f>
        <v>43.79</v>
      </c>
      <c r="R595" s="15" t="n">
        <f aca="false">IF(I595="Cancelado",0,P595-Q595)</f>
        <v>46.225</v>
      </c>
      <c r="S595" s="17" t="str">
        <f aca="false">INDEX(dProdutos!$D$2:$D$47,MATCH(E595,dProdutos!$A$2:$A$47,0))</f>
        <v>Calçados</v>
      </c>
    </row>
    <row r="596" customFormat="false" ht="15" hidden="false" customHeight="false" outlineLevel="0" collapsed="false">
      <c r="A596" s="17" t="s">
        <v>1894</v>
      </c>
      <c r="B596" s="17" t="n">
        <v>1</v>
      </c>
      <c r="C596" s="21" t="n">
        <v>45715</v>
      </c>
      <c r="D596" s="17" t="s">
        <v>511</v>
      </c>
      <c r="E596" s="17" t="s">
        <v>171</v>
      </c>
      <c r="F596" s="17" t="s">
        <v>1487</v>
      </c>
      <c r="G596" s="17" t="s">
        <v>64</v>
      </c>
      <c r="H596" s="17" t="s">
        <v>1537</v>
      </c>
      <c r="I596" s="17" t="s">
        <v>1524</v>
      </c>
      <c r="J596" s="17" t="n">
        <v>1</v>
      </c>
      <c r="K596" s="15" t="n">
        <v>246.9</v>
      </c>
      <c r="L596" s="22" t="n">
        <v>0.05</v>
      </c>
      <c r="M596" s="15" t="n">
        <v>12.97</v>
      </c>
      <c r="N596" s="15" t="n">
        <f aca="false">J596*K596</f>
        <v>246.9</v>
      </c>
      <c r="O596" s="15" t="n">
        <f aca="false">N596*L596</f>
        <v>12.345</v>
      </c>
      <c r="P596" s="15" t="n">
        <f aca="false">N596-O596</f>
        <v>234.555</v>
      </c>
      <c r="Q596" s="15" t="n">
        <f aca="false">J596*INDEX(dProdutos!$F$2:$F$47,MATCH(E596,dProdutos!$A$2:$A$47,0))</f>
        <v>103.61</v>
      </c>
      <c r="R596" s="15" t="n">
        <f aca="false">IF(I596="Cancelado",0,P596-Q596)</f>
        <v>130.945</v>
      </c>
      <c r="S596" s="17" t="str">
        <f aca="false">INDEX(dProdutos!$D$2:$D$47,MATCH(E596,dProdutos!$A$2:$A$47,0))</f>
        <v>Casa</v>
      </c>
    </row>
    <row r="597" customFormat="false" ht="15" hidden="false" customHeight="false" outlineLevel="0" collapsed="false">
      <c r="A597" s="17" t="s">
        <v>1894</v>
      </c>
      <c r="B597" s="17" t="n">
        <v>2</v>
      </c>
      <c r="C597" s="21" t="n">
        <v>45715</v>
      </c>
      <c r="D597" s="17" t="s">
        <v>511</v>
      </c>
      <c r="E597" s="17" t="s">
        <v>111</v>
      </c>
      <c r="F597" s="17" t="s">
        <v>1487</v>
      </c>
      <c r="G597" s="17" t="s">
        <v>64</v>
      </c>
      <c r="H597" s="17" t="s">
        <v>1537</v>
      </c>
      <c r="I597" s="17" t="s">
        <v>1524</v>
      </c>
      <c r="J597" s="17" t="n">
        <v>1</v>
      </c>
      <c r="K597" s="15" t="n">
        <v>188.9</v>
      </c>
      <c r="L597" s="22" t="n">
        <v>0.1</v>
      </c>
      <c r="M597" s="15" t="n">
        <v>0</v>
      </c>
      <c r="N597" s="15" t="n">
        <f aca="false">J597*K597</f>
        <v>188.9</v>
      </c>
      <c r="O597" s="15" t="n">
        <f aca="false">N597*L597</f>
        <v>18.89</v>
      </c>
      <c r="P597" s="15" t="n">
        <f aca="false">N597-O597</f>
        <v>170.01</v>
      </c>
      <c r="Q597" s="15" t="n">
        <f aca="false">J597*INDEX(dProdutos!$F$2:$F$47,MATCH(E597,dProdutos!$A$2:$A$47,0))</f>
        <v>88.32</v>
      </c>
      <c r="R597" s="15" t="n">
        <f aca="false">IF(I597="Cancelado",0,P597-Q597)</f>
        <v>81.69</v>
      </c>
      <c r="S597" s="17" t="str">
        <f aca="false">INDEX(dProdutos!$D$2:$D$47,MATCH(E597,dProdutos!$A$2:$A$47,0))</f>
        <v>Moda Masculina</v>
      </c>
    </row>
    <row r="598" customFormat="false" ht="15" hidden="false" customHeight="false" outlineLevel="0" collapsed="false">
      <c r="A598" s="17" t="s">
        <v>1895</v>
      </c>
      <c r="B598" s="17" t="n">
        <v>1</v>
      </c>
      <c r="C598" s="21" t="n">
        <v>45715</v>
      </c>
      <c r="D598" s="17" t="s">
        <v>1175</v>
      </c>
      <c r="E598" s="17" t="s">
        <v>135</v>
      </c>
      <c r="F598" s="17" t="s">
        <v>1503</v>
      </c>
      <c r="G598" s="17" t="s">
        <v>60</v>
      </c>
      <c r="H598" s="17" t="s">
        <v>1523</v>
      </c>
      <c r="I598" s="17" t="s">
        <v>1531</v>
      </c>
      <c r="J598" s="17" t="n">
        <v>1</v>
      </c>
      <c r="K598" s="15" t="n">
        <v>200.9</v>
      </c>
      <c r="L598" s="22" t="n">
        <v>0</v>
      </c>
      <c r="M598" s="15" t="n">
        <v>22.69</v>
      </c>
      <c r="N598" s="15" t="n">
        <f aca="false">J598*K598</f>
        <v>200.9</v>
      </c>
      <c r="O598" s="15" t="n">
        <f aca="false">N598*L598</f>
        <v>0</v>
      </c>
      <c r="P598" s="15" t="n">
        <f aca="false">N598-O598</f>
        <v>200.9</v>
      </c>
      <c r="Q598" s="15" t="n">
        <f aca="false">J598*INDEX(dProdutos!$F$2:$F$47,MATCH(E598,dProdutos!$A$2:$A$47,0))</f>
        <v>80.73</v>
      </c>
      <c r="R598" s="15" t="n">
        <f aca="false">IF(I598="Cancelado",0,P598-Q598)</f>
        <v>0</v>
      </c>
      <c r="S598" s="17" t="str">
        <f aca="false">INDEX(dProdutos!$D$2:$D$47,MATCH(E598,dProdutos!$A$2:$A$47,0))</f>
        <v>Calçados</v>
      </c>
    </row>
    <row r="599" customFormat="false" ht="15" hidden="false" customHeight="false" outlineLevel="0" collapsed="false">
      <c r="A599" s="17" t="s">
        <v>1896</v>
      </c>
      <c r="B599" s="17" t="n">
        <v>1</v>
      </c>
      <c r="C599" s="21" t="n">
        <v>45715</v>
      </c>
      <c r="D599" s="17" t="s">
        <v>602</v>
      </c>
      <c r="E599" s="17" t="s">
        <v>207</v>
      </c>
      <c r="F599" s="17" t="s">
        <v>1497</v>
      </c>
      <c r="G599" s="17" t="s">
        <v>59</v>
      </c>
      <c r="H599" s="17" t="s">
        <v>1537</v>
      </c>
      <c r="I599" s="17" t="s">
        <v>1524</v>
      </c>
      <c r="J599" s="17" t="n">
        <v>1</v>
      </c>
      <c r="K599" s="15" t="n">
        <v>143.9</v>
      </c>
      <c r="L599" s="22" t="n">
        <v>0</v>
      </c>
      <c r="M599" s="15" t="n">
        <v>0</v>
      </c>
      <c r="N599" s="15" t="n">
        <f aca="false">J599*K599</f>
        <v>143.9</v>
      </c>
      <c r="O599" s="15" t="n">
        <f aca="false">N599*L599</f>
        <v>0</v>
      </c>
      <c r="P599" s="15" t="n">
        <f aca="false">N599-O599</f>
        <v>143.9</v>
      </c>
      <c r="Q599" s="15" t="n">
        <f aca="false">J599*INDEX(dProdutos!$F$2:$F$47,MATCH(E599,dProdutos!$A$2:$A$47,0))</f>
        <v>84.43</v>
      </c>
      <c r="R599" s="15" t="n">
        <f aca="false">IF(I599="Cancelado",0,P599-Q599)</f>
        <v>59.47</v>
      </c>
      <c r="S599" s="17" t="str">
        <f aca="false">INDEX(dProdutos!$D$2:$D$47,MATCH(E599,dProdutos!$A$2:$A$47,0))</f>
        <v>Beleza</v>
      </c>
    </row>
    <row r="600" customFormat="false" ht="15" hidden="false" customHeight="false" outlineLevel="0" collapsed="false">
      <c r="A600" s="17" t="s">
        <v>1896</v>
      </c>
      <c r="B600" s="17" t="n">
        <v>2</v>
      </c>
      <c r="C600" s="21" t="n">
        <v>45715</v>
      </c>
      <c r="D600" s="17" t="s">
        <v>602</v>
      </c>
      <c r="E600" s="17" t="s">
        <v>129</v>
      </c>
      <c r="F600" s="17" t="s">
        <v>1497</v>
      </c>
      <c r="G600" s="17" t="s">
        <v>59</v>
      </c>
      <c r="H600" s="17" t="s">
        <v>1537</v>
      </c>
      <c r="I600" s="17" t="s">
        <v>1524</v>
      </c>
      <c r="J600" s="17" t="n">
        <v>1</v>
      </c>
      <c r="K600" s="15" t="n">
        <v>105.9</v>
      </c>
      <c r="L600" s="22" t="n">
        <v>0</v>
      </c>
      <c r="M600" s="15" t="n">
        <v>0</v>
      </c>
      <c r="N600" s="15" t="n">
        <f aca="false">J600*K600</f>
        <v>105.9</v>
      </c>
      <c r="O600" s="15" t="n">
        <f aca="false">N600*L600</f>
        <v>0</v>
      </c>
      <c r="P600" s="15" t="n">
        <f aca="false">N600-O600</f>
        <v>105.9</v>
      </c>
      <c r="Q600" s="15" t="n">
        <f aca="false">J600*INDEX(dProdutos!$F$2:$F$47,MATCH(E600,dProdutos!$A$2:$A$47,0))</f>
        <v>43.79</v>
      </c>
      <c r="R600" s="15" t="n">
        <f aca="false">IF(I600="Cancelado",0,P600-Q600)</f>
        <v>62.11</v>
      </c>
      <c r="S600" s="17" t="str">
        <f aca="false">INDEX(dProdutos!$D$2:$D$47,MATCH(E600,dProdutos!$A$2:$A$47,0))</f>
        <v>Calçados</v>
      </c>
    </row>
    <row r="601" customFormat="false" ht="15" hidden="false" customHeight="false" outlineLevel="0" collapsed="false">
      <c r="A601" s="17" t="s">
        <v>1897</v>
      </c>
      <c r="B601" s="17" t="n">
        <v>1</v>
      </c>
      <c r="C601" s="21" t="n">
        <v>45715</v>
      </c>
      <c r="D601" s="17" t="s">
        <v>373</v>
      </c>
      <c r="E601" s="17" t="s">
        <v>144</v>
      </c>
      <c r="F601" s="17" t="s">
        <v>1497</v>
      </c>
      <c r="G601" s="17" t="s">
        <v>61</v>
      </c>
      <c r="H601" s="17" t="s">
        <v>1523</v>
      </c>
      <c r="I601" s="17" t="s">
        <v>1524</v>
      </c>
      <c r="J601" s="17" t="n">
        <v>1</v>
      </c>
      <c r="K601" s="15" t="n">
        <v>260.9</v>
      </c>
      <c r="L601" s="22" t="n">
        <v>0.1</v>
      </c>
      <c r="M601" s="15" t="n">
        <v>0</v>
      </c>
      <c r="N601" s="15" t="n">
        <f aca="false">J601*K601</f>
        <v>260.9</v>
      </c>
      <c r="O601" s="15" t="n">
        <f aca="false">N601*L601</f>
        <v>26.09</v>
      </c>
      <c r="P601" s="15" t="n">
        <f aca="false">N601-O601</f>
        <v>234.81</v>
      </c>
      <c r="Q601" s="15" t="n">
        <f aca="false">J601*INDEX(dProdutos!$F$2:$F$47,MATCH(E601,dProdutos!$A$2:$A$47,0))</f>
        <v>99.86</v>
      </c>
      <c r="R601" s="15" t="n">
        <f aca="false">IF(I601="Cancelado",0,P601-Q601)</f>
        <v>134.95</v>
      </c>
      <c r="S601" s="17" t="str">
        <f aca="false">INDEX(dProdutos!$D$2:$D$47,MATCH(E601,dProdutos!$A$2:$A$47,0))</f>
        <v>Acessórios</v>
      </c>
    </row>
    <row r="602" customFormat="false" ht="15" hidden="false" customHeight="false" outlineLevel="0" collapsed="false">
      <c r="A602" s="17" t="s">
        <v>1898</v>
      </c>
      <c r="B602" s="17" t="n">
        <v>1</v>
      </c>
      <c r="C602" s="21" t="n">
        <v>45715</v>
      </c>
      <c r="D602" s="17" t="s">
        <v>1030</v>
      </c>
      <c r="E602" s="17" t="s">
        <v>126</v>
      </c>
      <c r="F602" s="17" t="s">
        <v>1495</v>
      </c>
      <c r="G602" s="17" t="s">
        <v>64</v>
      </c>
      <c r="H602" s="17" t="s">
        <v>1537</v>
      </c>
      <c r="I602" s="17" t="s">
        <v>1524</v>
      </c>
      <c r="J602" s="17" t="n">
        <v>1</v>
      </c>
      <c r="K602" s="15" t="n">
        <v>296.9</v>
      </c>
      <c r="L602" s="22" t="n">
        <v>0</v>
      </c>
      <c r="M602" s="15" t="n">
        <v>19.49</v>
      </c>
      <c r="N602" s="15" t="n">
        <f aca="false">J602*K602</f>
        <v>296.9</v>
      </c>
      <c r="O602" s="15" t="n">
        <f aca="false">N602*L602</f>
        <v>0</v>
      </c>
      <c r="P602" s="15" t="n">
        <f aca="false">N602-O602</f>
        <v>296.9</v>
      </c>
      <c r="Q602" s="15" t="n">
        <f aca="false">J602*INDEX(dProdutos!$F$2:$F$47,MATCH(E602,dProdutos!$A$2:$A$47,0))</f>
        <v>135.24</v>
      </c>
      <c r="R602" s="15" t="n">
        <f aca="false">IF(I602="Cancelado",0,P602-Q602)</f>
        <v>161.66</v>
      </c>
      <c r="S602" s="17" t="str">
        <f aca="false">INDEX(dProdutos!$D$2:$D$47,MATCH(E602,dProdutos!$A$2:$A$47,0))</f>
        <v>Calçados</v>
      </c>
    </row>
    <row r="603" customFormat="false" ht="15" hidden="false" customHeight="false" outlineLevel="0" collapsed="false">
      <c r="A603" s="17" t="s">
        <v>1899</v>
      </c>
      <c r="B603" s="17" t="n">
        <v>1</v>
      </c>
      <c r="C603" s="21" t="n">
        <v>45716</v>
      </c>
      <c r="D603" s="17" t="s">
        <v>704</v>
      </c>
      <c r="E603" s="17" t="s">
        <v>141</v>
      </c>
      <c r="F603" s="17" t="s">
        <v>1501</v>
      </c>
      <c r="G603" s="17" t="s">
        <v>59</v>
      </c>
      <c r="H603" s="17" t="s">
        <v>1537</v>
      </c>
      <c r="I603" s="17" t="s">
        <v>1524</v>
      </c>
      <c r="J603" s="17" t="n">
        <v>1</v>
      </c>
      <c r="K603" s="15" t="n">
        <v>131.9</v>
      </c>
      <c r="L603" s="22" t="n">
        <v>0</v>
      </c>
      <c r="M603" s="15" t="n">
        <v>29</v>
      </c>
      <c r="N603" s="15" t="n">
        <f aca="false">J603*K603</f>
        <v>131.9</v>
      </c>
      <c r="O603" s="15" t="n">
        <f aca="false">N603*L603</f>
        <v>0</v>
      </c>
      <c r="P603" s="15" t="n">
        <f aca="false">N603-O603</f>
        <v>131.9</v>
      </c>
      <c r="Q603" s="15" t="n">
        <f aca="false">J603*INDEX(dProdutos!$F$2:$F$47,MATCH(E603,dProdutos!$A$2:$A$47,0))</f>
        <v>81.66</v>
      </c>
      <c r="R603" s="15" t="n">
        <f aca="false">IF(I603="Cancelado",0,P603-Q603)</f>
        <v>50.24</v>
      </c>
      <c r="S603" s="17" t="str">
        <f aca="false">INDEX(dProdutos!$D$2:$D$47,MATCH(E603,dProdutos!$A$2:$A$47,0))</f>
        <v>Acessórios</v>
      </c>
    </row>
    <row r="604" customFormat="false" ht="15" hidden="false" customHeight="false" outlineLevel="0" collapsed="false">
      <c r="A604" s="17" t="s">
        <v>1900</v>
      </c>
      <c r="B604" s="17" t="n">
        <v>1</v>
      </c>
      <c r="C604" s="21" t="n">
        <v>45716</v>
      </c>
      <c r="D604" s="17" t="s">
        <v>936</v>
      </c>
      <c r="E604" s="17" t="s">
        <v>123</v>
      </c>
      <c r="F604" s="17" t="s">
        <v>1495</v>
      </c>
      <c r="G604" s="17" t="s">
        <v>63</v>
      </c>
      <c r="H604" s="17" t="s">
        <v>1523</v>
      </c>
      <c r="I604" s="17" t="s">
        <v>1524</v>
      </c>
      <c r="J604" s="17" t="n">
        <v>1</v>
      </c>
      <c r="K604" s="15" t="n">
        <v>277.9</v>
      </c>
      <c r="L604" s="22" t="n">
        <v>0</v>
      </c>
      <c r="M604" s="15" t="n">
        <v>34.17</v>
      </c>
      <c r="N604" s="15" t="n">
        <f aca="false">J604*K604</f>
        <v>277.9</v>
      </c>
      <c r="O604" s="15" t="n">
        <f aca="false">N604*L604</f>
        <v>0</v>
      </c>
      <c r="P604" s="15" t="n">
        <f aca="false">N604-O604</f>
        <v>277.9</v>
      </c>
      <c r="Q604" s="15" t="n">
        <f aca="false">J604*INDEX(dProdutos!$F$2:$F$47,MATCH(E604,dProdutos!$A$2:$A$47,0))</f>
        <v>132.36</v>
      </c>
      <c r="R604" s="15" t="n">
        <f aca="false">IF(I604="Cancelado",0,P604-Q604)</f>
        <v>145.54</v>
      </c>
      <c r="S604" s="17" t="str">
        <f aca="false">INDEX(dProdutos!$D$2:$D$47,MATCH(E604,dProdutos!$A$2:$A$47,0))</f>
        <v>Calçados</v>
      </c>
    </row>
    <row r="605" customFormat="false" ht="15" hidden="false" customHeight="false" outlineLevel="0" collapsed="false">
      <c r="A605" s="17" t="s">
        <v>1900</v>
      </c>
      <c r="B605" s="17" t="n">
        <v>2</v>
      </c>
      <c r="C605" s="21" t="n">
        <v>45716</v>
      </c>
      <c r="D605" s="17" t="s">
        <v>936</v>
      </c>
      <c r="E605" s="17" t="s">
        <v>207</v>
      </c>
      <c r="F605" s="17" t="s">
        <v>1495</v>
      </c>
      <c r="G605" s="17" t="s">
        <v>63</v>
      </c>
      <c r="H605" s="17" t="s">
        <v>1523</v>
      </c>
      <c r="I605" s="17" t="s">
        <v>1524</v>
      </c>
      <c r="J605" s="17" t="n">
        <v>1</v>
      </c>
      <c r="K605" s="15" t="n">
        <v>143.9</v>
      </c>
      <c r="L605" s="22" t="n">
        <v>0.1</v>
      </c>
      <c r="M605" s="15" t="n">
        <v>0</v>
      </c>
      <c r="N605" s="15" t="n">
        <f aca="false">J605*K605</f>
        <v>143.9</v>
      </c>
      <c r="O605" s="15" t="n">
        <f aca="false">N605*L605</f>
        <v>14.39</v>
      </c>
      <c r="P605" s="15" t="n">
        <f aca="false">N605-O605</f>
        <v>129.51</v>
      </c>
      <c r="Q605" s="15" t="n">
        <f aca="false">J605*INDEX(dProdutos!$F$2:$F$47,MATCH(E605,dProdutos!$A$2:$A$47,0))</f>
        <v>84.43</v>
      </c>
      <c r="R605" s="15" t="n">
        <f aca="false">IF(I605="Cancelado",0,P605-Q605)</f>
        <v>45.08</v>
      </c>
      <c r="S605" s="17" t="str">
        <f aca="false">INDEX(dProdutos!$D$2:$D$47,MATCH(E605,dProdutos!$A$2:$A$47,0))</f>
        <v>Beleza</v>
      </c>
    </row>
    <row r="606" customFormat="false" ht="15" hidden="false" customHeight="false" outlineLevel="0" collapsed="false">
      <c r="A606" s="17" t="s">
        <v>1901</v>
      </c>
      <c r="B606" s="17" t="n">
        <v>1</v>
      </c>
      <c r="C606" s="21" t="n">
        <v>45717</v>
      </c>
      <c r="D606" s="17" t="s">
        <v>767</v>
      </c>
      <c r="E606" s="17" t="s">
        <v>132</v>
      </c>
      <c r="F606" s="17" t="s">
        <v>1499</v>
      </c>
      <c r="G606" s="17" t="s">
        <v>61</v>
      </c>
      <c r="H606" s="17" t="s">
        <v>1523</v>
      </c>
      <c r="I606" s="17" t="s">
        <v>1524</v>
      </c>
      <c r="J606" s="17" t="n">
        <v>1</v>
      </c>
      <c r="K606" s="15" t="n">
        <v>179.9</v>
      </c>
      <c r="L606" s="22" t="n">
        <v>0</v>
      </c>
      <c r="M606" s="15" t="n">
        <v>20.6</v>
      </c>
      <c r="N606" s="15" t="n">
        <f aca="false">J606*K606</f>
        <v>179.9</v>
      </c>
      <c r="O606" s="15" t="n">
        <f aca="false">N606*L606</f>
        <v>0</v>
      </c>
      <c r="P606" s="15" t="n">
        <f aca="false">N606-O606</f>
        <v>179.9</v>
      </c>
      <c r="Q606" s="15" t="n">
        <f aca="false">J606*INDEX(dProdutos!$F$2:$F$47,MATCH(E606,dProdutos!$A$2:$A$47,0))</f>
        <v>93.56</v>
      </c>
      <c r="R606" s="15" t="n">
        <f aca="false">IF(I606="Cancelado",0,P606-Q606)</f>
        <v>86.34</v>
      </c>
      <c r="S606" s="17" t="str">
        <f aca="false">INDEX(dProdutos!$D$2:$D$47,MATCH(E606,dProdutos!$A$2:$A$47,0))</f>
        <v>Calçados</v>
      </c>
    </row>
    <row r="607" customFormat="false" ht="15" hidden="false" customHeight="false" outlineLevel="0" collapsed="false">
      <c r="A607" s="17" t="s">
        <v>1901</v>
      </c>
      <c r="B607" s="17" t="n">
        <v>2</v>
      </c>
      <c r="C607" s="21" t="n">
        <v>45717</v>
      </c>
      <c r="D607" s="17" t="s">
        <v>767</v>
      </c>
      <c r="E607" s="17" t="s">
        <v>85</v>
      </c>
      <c r="F607" s="17" t="s">
        <v>1499</v>
      </c>
      <c r="G607" s="17" t="s">
        <v>61</v>
      </c>
      <c r="H607" s="17" t="s">
        <v>1523</v>
      </c>
      <c r="I607" s="17" t="s">
        <v>1524</v>
      </c>
      <c r="J607" s="17" t="n">
        <v>1</v>
      </c>
      <c r="K607" s="15" t="n">
        <v>165.9</v>
      </c>
      <c r="L607" s="22" t="n">
        <v>0.15</v>
      </c>
      <c r="M607" s="15" t="n">
        <v>0</v>
      </c>
      <c r="N607" s="15" t="n">
        <f aca="false">J607*K607</f>
        <v>165.9</v>
      </c>
      <c r="O607" s="15" t="n">
        <f aca="false">N607*L607</f>
        <v>24.885</v>
      </c>
      <c r="P607" s="15" t="n">
        <f aca="false">N607-O607</f>
        <v>141.015</v>
      </c>
      <c r="Q607" s="15" t="n">
        <f aca="false">J607*INDEX(dProdutos!$F$2:$F$47,MATCH(E607,dProdutos!$A$2:$A$47,0))</f>
        <v>91.55</v>
      </c>
      <c r="R607" s="15" t="n">
        <f aca="false">IF(I607="Cancelado",0,P607-Q607)</f>
        <v>49.465</v>
      </c>
      <c r="S607" s="17" t="str">
        <f aca="false">INDEX(dProdutos!$D$2:$D$47,MATCH(E607,dProdutos!$A$2:$A$47,0))</f>
        <v>Moda Feminina</v>
      </c>
    </row>
    <row r="608" customFormat="false" ht="15" hidden="false" customHeight="false" outlineLevel="0" collapsed="false">
      <c r="A608" s="17" t="s">
        <v>1901</v>
      </c>
      <c r="B608" s="17" t="n">
        <v>3</v>
      </c>
      <c r="C608" s="21" t="n">
        <v>45717</v>
      </c>
      <c r="D608" s="17" t="s">
        <v>767</v>
      </c>
      <c r="E608" s="17" t="s">
        <v>105</v>
      </c>
      <c r="F608" s="17" t="s">
        <v>1499</v>
      </c>
      <c r="G608" s="17" t="s">
        <v>61</v>
      </c>
      <c r="H608" s="17" t="s">
        <v>1523</v>
      </c>
      <c r="I608" s="17" t="s">
        <v>1524</v>
      </c>
      <c r="J608" s="17" t="n">
        <v>1</v>
      </c>
      <c r="K608" s="15" t="n">
        <v>175.9</v>
      </c>
      <c r="L608" s="22" t="n">
        <v>0</v>
      </c>
      <c r="M608" s="15" t="n">
        <v>0</v>
      </c>
      <c r="N608" s="15" t="n">
        <f aca="false">J608*K608</f>
        <v>175.9</v>
      </c>
      <c r="O608" s="15" t="n">
        <f aca="false">N608*L608</f>
        <v>0</v>
      </c>
      <c r="P608" s="15" t="n">
        <f aca="false">N608-O608</f>
        <v>175.9</v>
      </c>
      <c r="Q608" s="15" t="n">
        <f aca="false">J608*INDEX(dProdutos!$F$2:$F$47,MATCH(E608,dProdutos!$A$2:$A$47,0))</f>
        <v>96.59</v>
      </c>
      <c r="R608" s="15" t="n">
        <f aca="false">IF(I608="Cancelado",0,P608-Q608)</f>
        <v>79.31</v>
      </c>
      <c r="S608" s="17" t="str">
        <f aca="false">INDEX(dProdutos!$D$2:$D$47,MATCH(E608,dProdutos!$A$2:$A$47,0))</f>
        <v>Moda Masculina</v>
      </c>
    </row>
    <row r="609" customFormat="false" ht="15" hidden="false" customHeight="false" outlineLevel="0" collapsed="false">
      <c r="A609" s="17" t="s">
        <v>1901</v>
      </c>
      <c r="B609" s="17" t="n">
        <v>4</v>
      </c>
      <c r="C609" s="21" t="n">
        <v>45717</v>
      </c>
      <c r="D609" s="17" t="s">
        <v>767</v>
      </c>
      <c r="E609" s="17" t="s">
        <v>105</v>
      </c>
      <c r="F609" s="17" t="s">
        <v>1499</v>
      </c>
      <c r="G609" s="17" t="s">
        <v>61</v>
      </c>
      <c r="H609" s="17" t="s">
        <v>1523</v>
      </c>
      <c r="I609" s="17" t="s">
        <v>1524</v>
      </c>
      <c r="J609" s="17" t="n">
        <v>1</v>
      </c>
      <c r="K609" s="15" t="n">
        <v>175.9</v>
      </c>
      <c r="L609" s="22" t="n">
        <v>0</v>
      </c>
      <c r="M609" s="15" t="n">
        <v>0</v>
      </c>
      <c r="N609" s="15" t="n">
        <f aca="false">J609*K609</f>
        <v>175.9</v>
      </c>
      <c r="O609" s="15" t="n">
        <f aca="false">N609*L609</f>
        <v>0</v>
      </c>
      <c r="P609" s="15" t="n">
        <f aca="false">N609-O609</f>
        <v>175.9</v>
      </c>
      <c r="Q609" s="15" t="n">
        <f aca="false">J609*INDEX(dProdutos!$F$2:$F$47,MATCH(E609,dProdutos!$A$2:$A$47,0))</f>
        <v>96.59</v>
      </c>
      <c r="R609" s="15" t="n">
        <f aca="false">IF(I609="Cancelado",0,P609-Q609)</f>
        <v>79.31</v>
      </c>
      <c r="S609" s="17" t="str">
        <f aca="false">INDEX(dProdutos!$D$2:$D$47,MATCH(E609,dProdutos!$A$2:$A$47,0))</f>
        <v>Moda Masculina</v>
      </c>
    </row>
    <row r="610" customFormat="false" ht="15" hidden="false" customHeight="false" outlineLevel="0" collapsed="false">
      <c r="A610" s="17" t="s">
        <v>1902</v>
      </c>
      <c r="B610" s="17" t="n">
        <v>1</v>
      </c>
      <c r="C610" s="21" t="n">
        <v>45717</v>
      </c>
      <c r="D610" s="17" t="s">
        <v>1194</v>
      </c>
      <c r="E610" s="17" t="s">
        <v>126</v>
      </c>
      <c r="F610" s="17" t="s">
        <v>1501</v>
      </c>
      <c r="G610" s="17" t="s">
        <v>61</v>
      </c>
      <c r="H610" s="17" t="s">
        <v>1540</v>
      </c>
      <c r="I610" s="17" t="s">
        <v>1524</v>
      </c>
      <c r="J610" s="17" t="n">
        <v>1</v>
      </c>
      <c r="K610" s="15" t="n">
        <v>296.9</v>
      </c>
      <c r="L610" s="22" t="n">
        <v>0.05</v>
      </c>
      <c r="M610" s="15" t="n">
        <v>24.6</v>
      </c>
      <c r="N610" s="15" t="n">
        <f aca="false">J610*K610</f>
        <v>296.9</v>
      </c>
      <c r="O610" s="15" t="n">
        <f aca="false">N610*L610</f>
        <v>14.845</v>
      </c>
      <c r="P610" s="15" t="n">
        <f aca="false">N610-O610</f>
        <v>282.055</v>
      </c>
      <c r="Q610" s="15" t="n">
        <f aca="false">J610*INDEX(dProdutos!$F$2:$F$47,MATCH(E610,dProdutos!$A$2:$A$47,0))</f>
        <v>135.24</v>
      </c>
      <c r="R610" s="15" t="n">
        <f aca="false">IF(I610="Cancelado",0,P610-Q610)</f>
        <v>146.815</v>
      </c>
      <c r="S610" s="17" t="str">
        <f aca="false">INDEX(dProdutos!$D$2:$D$47,MATCH(E610,dProdutos!$A$2:$A$47,0))</f>
        <v>Calçados</v>
      </c>
    </row>
    <row r="611" customFormat="false" ht="15" hidden="false" customHeight="false" outlineLevel="0" collapsed="false">
      <c r="A611" s="17" t="s">
        <v>1902</v>
      </c>
      <c r="B611" s="17" t="n">
        <v>2</v>
      </c>
      <c r="C611" s="21" t="n">
        <v>45717</v>
      </c>
      <c r="D611" s="17" t="s">
        <v>1194</v>
      </c>
      <c r="E611" s="17" t="s">
        <v>129</v>
      </c>
      <c r="F611" s="17" t="s">
        <v>1501</v>
      </c>
      <c r="G611" s="17" t="s">
        <v>61</v>
      </c>
      <c r="H611" s="17" t="s">
        <v>1540</v>
      </c>
      <c r="I611" s="17" t="s">
        <v>1524</v>
      </c>
      <c r="J611" s="17" t="n">
        <v>1</v>
      </c>
      <c r="K611" s="15" t="n">
        <v>105.9</v>
      </c>
      <c r="L611" s="22" t="n">
        <v>0</v>
      </c>
      <c r="M611" s="15" t="n">
        <v>0</v>
      </c>
      <c r="N611" s="15" t="n">
        <f aca="false">J611*K611</f>
        <v>105.9</v>
      </c>
      <c r="O611" s="15" t="n">
        <f aca="false">N611*L611</f>
        <v>0</v>
      </c>
      <c r="P611" s="15" t="n">
        <f aca="false">N611-O611</f>
        <v>105.9</v>
      </c>
      <c r="Q611" s="15" t="n">
        <f aca="false">J611*INDEX(dProdutos!$F$2:$F$47,MATCH(E611,dProdutos!$A$2:$A$47,0))</f>
        <v>43.79</v>
      </c>
      <c r="R611" s="15" t="n">
        <f aca="false">IF(I611="Cancelado",0,P611-Q611)</f>
        <v>62.11</v>
      </c>
      <c r="S611" s="17" t="str">
        <f aca="false">INDEX(dProdutos!$D$2:$D$47,MATCH(E611,dProdutos!$A$2:$A$47,0))</f>
        <v>Calçados</v>
      </c>
    </row>
    <row r="612" customFormat="false" ht="15" hidden="false" customHeight="false" outlineLevel="0" collapsed="false">
      <c r="A612" s="17" t="s">
        <v>1902</v>
      </c>
      <c r="B612" s="17" t="n">
        <v>3</v>
      </c>
      <c r="C612" s="21" t="n">
        <v>45717</v>
      </c>
      <c r="D612" s="17" t="s">
        <v>1194</v>
      </c>
      <c r="E612" s="17" t="s">
        <v>150</v>
      </c>
      <c r="F612" s="17" t="s">
        <v>1501</v>
      </c>
      <c r="G612" s="17" t="s">
        <v>61</v>
      </c>
      <c r="H612" s="17" t="s">
        <v>1540</v>
      </c>
      <c r="I612" s="17" t="s">
        <v>1524</v>
      </c>
      <c r="J612" s="17" t="n">
        <v>1</v>
      </c>
      <c r="K612" s="15" t="n">
        <v>71.9</v>
      </c>
      <c r="L612" s="22" t="n">
        <v>0</v>
      </c>
      <c r="M612" s="15" t="n">
        <v>0</v>
      </c>
      <c r="N612" s="15" t="n">
        <f aca="false">J612*K612</f>
        <v>71.9</v>
      </c>
      <c r="O612" s="15" t="n">
        <f aca="false">N612*L612</f>
        <v>0</v>
      </c>
      <c r="P612" s="15" t="n">
        <f aca="false">N612-O612</f>
        <v>71.9</v>
      </c>
      <c r="Q612" s="15" t="n">
        <f aca="false">J612*INDEX(dProdutos!$F$2:$F$47,MATCH(E612,dProdutos!$A$2:$A$47,0))</f>
        <v>27.38</v>
      </c>
      <c r="R612" s="15" t="n">
        <f aca="false">IF(I612="Cancelado",0,P612-Q612)</f>
        <v>44.52</v>
      </c>
      <c r="S612" s="17" t="str">
        <f aca="false">INDEX(dProdutos!$D$2:$D$47,MATCH(E612,dProdutos!$A$2:$A$47,0))</f>
        <v>Acessórios</v>
      </c>
    </row>
    <row r="613" customFormat="false" ht="15" hidden="false" customHeight="false" outlineLevel="0" collapsed="false">
      <c r="A613" s="17" t="s">
        <v>1902</v>
      </c>
      <c r="B613" s="17" t="n">
        <v>4</v>
      </c>
      <c r="C613" s="21" t="n">
        <v>45717</v>
      </c>
      <c r="D613" s="17" t="s">
        <v>1194</v>
      </c>
      <c r="E613" s="17" t="s">
        <v>177</v>
      </c>
      <c r="F613" s="17" t="s">
        <v>1501</v>
      </c>
      <c r="G613" s="17" t="s">
        <v>61</v>
      </c>
      <c r="H613" s="17" t="s">
        <v>1540</v>
      </c>
      <c r="I613" s="17" t="s">
        <v>1524</v>
      </c>
      <c r="J613" s="17" t="n">
        <v>1</v>
      </c>
      <c r="K613" s="15" t="n">
        <v>257.9</v>
      </c>
      <c r="L613" s="22" t="n">
        <v>0</v>
      </c>
      <c r="M613" s="15" t="n">
        <v>0</v>
      </c>
      <c r="N613" s="15" t="n">
        <f aca="false">J613*K613</f>
        <v>257.9</v>
      </c>
      <c r="O613" s="15" t="n">
        <f aca="false">N613*L613</f>
        <v>0</v>
      </c>
      <c r="P613" s="15" t="n">
        <f aca="false">N613-O613</f>
        <v>257.9</v>
      </c>
      <c r="Q613" s="15" t="n">
        <f aca="false">J613*INDEX(dProdutos!$F$2:$F$47,MATCH(E613,dProdutos!$A$2:$A$47,0))</f>
        <v>138.23</v>
      </c>
      <c r="R613" s="15" t="n">
        <f aca="false">IF(I613="Cancelado",0,P613-Q613)</f>
        <v>119.67</v>
      </c>
      <c r="S613" s="17" t="str">
        <f aca="false">INDEX(dProdutos!$D$2:$D$47,MATCH(E613,dProdutos!$A$2:$A$47,0))</f>
        <v>Casa</v>
      </c>
    </row>
    <row r="614" customFormat="false" ht="15" hidden="false" customHeight="false" outlineLevel="0" collapsed="false">
      <c r="A614" s="17" t="s">
        <v>1903</v>
      </c>
      <c r="B614" s="17" t="n">
        <v>1</v>
      </c>
      <c r="C614" s="21" t="n">
        <v>45717</v>
      </c>
      <c r="D614" s="17" t="s">
        <v>891</v>
      </c>
      <c r="E614" s="17" t="s">
        <v>114</v>
      </c>
      <c r="F614" s="17" t="s">
        <v>1490</v>
      </c>
      <c r="G614" s="17" t="s">
        <v>61</v>
      </c>
      <c r="H614" s="17" t="s">
        <v>1527</v>
      </c>
      <c r="I614" s="17" t="s">
        <v>1524</v>
      </c>
      <c r="J614" s="17" t="n">
        <v>1</v>
      </c>
      <c r="K614" s="15" t="n">
        <v>202.9</v>
      </c>
      <c r="L614" s="22" t="n">
        <v>0.1</v>
      </c>
      <c r="M614" s="15" t="n">
        <v>15.25</v>
      </c>
      <c r="N614" s="15" t="n">
        <f aca="false">J614*K614</f>
        <v>202.9</v>
      </c>
      <c r="O614" s="15" t="n">
        <f aca="false">N614*L614</f>
        <v>20.29</v>
      </c>
      <c r="P614" s="15" t="n">
        <f aca="false">N614-O614</f>
        <v>182.61</v>
      </c>
      <c r="Q614" s="15" t="n">
        <f aca="false">J614*INDEX(dProdutos!$F$2:$F$47,MATCH(E614,dProdutos!$A$2:$A$47,0))</f>
        <v>110.39</v>
      </c>
      <c r="R614" s="15" t="n">
        <f aca="false">IF(I614="Cancelado",0,P614-Q614)</f>
        <v>72.22</v>
      </c>
      <c r="S614" s="17" t="str">
        <f aca="false">INDEX(dProdutos!$D$2:$D$47,MATCH(E614,dProdutos!$A$2:$A$47,0))</f>
        <v>Moda Masculina</v>
      </c>
    </row>
    <row r="615" customFormat="false" ht="15" hidden="false" customHeight="false" outlineLevel="0" collapsed="false">
      <c r="A615" s="17" t="s">
        <v>1904</v>
      </c>
      <c r="B615" s="17" t="n">
        <v>1</v>
      </c>
      <c r="C615" s="21" t="n">
        <v>45717</v>
      </c>
      <c r="D615" s="17" t="s">
        <v>1148</v>
      </c>
      <c r="E615" s="17" t="s">
        <v>177</v>
      </c>
      <c r="F615" s="17" t="s">
        <v>1499</v>
      </c>
      <c r="G615" s="17" t="s">
        <v>59</v>
      </c>
      <c r="H615" s="17" t="s">
        <v>1523</v>
      </c>
      <c r="I615" s="17" t="s">
        <v>1524</v>
      </c>
      <c r="J615" s="17" t="n">
        <v>1</v>
      </c>
      <c r="K615" s="15" t="n">
        <v>257.9</v>
      </c>
      <c r="L615" s="22" t="n">
        <v>0</v>
      </c>
      <c r="M615" s="15" t="n">
        <v>0</v>
      </c>
      <c r="N615" s="15" t="n">
        <f aca="false">J615*K615</f>
        <v>257.9</v>
      </c>
      <c r="O615" s="15" t="n">
        <f aca="false">N615*L615</f>
        <v>0</v>
      </c>
      <c r="P615" s="15" t="n">
        <f aca="false">N615-O615</f>
        <v>257.9</v>
      </c>
      <c r="Q615" s="15" t="n">
        <f aca="false">J615*INDEX(dProdutos!$F$2:$F$47,MATCH(E615,dProdutos!$A$2:$A$47,0))</f>
        <v>138.23</v>
      </c>
      <c r="R615" s="15" t="n">
        <f aca="false">IF(I615="Cancelado",0,P615-Q615)</f>
        <v>119.67</v>
      </c>
      <c r="S615" s="17" t="str">
        <f aca="false">INDEX(dProdutos!$D$2:$D$47,MATCH(E615,dProdutos!$A$2:$A$47,0))</f>
        <v>Casa</v>
      </c>
    </row>
    <row r="616" customFormat="false" ht="15" hidden="false" customHeight="false" outlineLevel="0" collapsed="false">
      <c r="A616" s="17" t="s">
        <v>1905</v>
      </c>
      <c r="B616" s="17" t="n">
        <v>1</v>
      </c>
      <c r="C616" s="21" t="n">
        <v>45717</v>
      </c>
      <c r="D616" s="17" t="s">
        <v>1374</v>
      </c>
      <c r="E616" s="17" t="s">
        <v>108</v>
      </c>
      <c r="F616" s="17" t="s">
        <v>1487</v>
      </c>
      <c r="G616" s="17" t="s">
        <v>62</v>
      </c>
      <c r="H616" s="17" t="s">
        <v>1523</v>
      </c>
      <c r="I616" s="17" t="s">
        <v>1524</v>
      </c>
      <c r="J616" s="17" t="n">
        <v>1</v>
      </c>
      <c r="K616" s="15" t="n">
        <v>265.9</v>
      </c>
      <c r="L616" s="22" t="n">
        <v>0.05</v>
      </c>
      <c r="M616" s="15" t="n">
        <v>17.73</v>
      </c>
      <c r="N616" s="15" t="n">
        <f aca="false">J616*K616</f>
        <v>265.9</v>
      </c>
      <c r="O616" s="15" t="n">
        <f aca="false">N616*L616</f>
        <v>13.295</v>
      </c>
      <c r="P616" s="15" t="n">
        <f aca="false">N616-O616</f>
        <v>252.605</v>
      </c>
      <c r="Q616" s="15" t="n">
        <f aca="false">J616*INDEX(dProdutos!$F$2:$F$47,MATCH(E616,dProdutos!$A$2:$A$47,0))</f>
        <v>155.62</v>
      </c>
      <c r="R616" s="15" t="n">
        <f aca="false">IF(I616="Cancelado",0,P616-Q616)</f>
        <v>96.985</v>
      </c>
      <c r="S616" s="17" t="str">
        <f aca="false">INDEX(dProdutos!$D$2:$D$47,MATCH(E616,dProdutos!$A$2:$A$47,0))</f>
        <v>Moda Masculina</v>
      </c>
    </row>
    <row r="617" customFormat="false" ht="15" hidden="false" customHeight="false" outlineLevel="0" collapsed="false">
      <c r="A617" s="17" t="s">
        <v>1906</v>
      </c>
      <c r="B617" s="17" t="n">
        <v>1</v>
      </c>
      <c r="C617" s="21" t="n">
        <v>45718</v>
      </c>
      <c r="D617" s="17" t="s">
        <v>1153</v>
      </c>
      <c r="E617" s="17" t="s">
        <v>198</v>
      </c>
      <c r="F617" s="17" t="s">
        <v>1499</v>
      </c>
      <c r="G617" s="17" t="s">
        <v>63</v>
      </c>
      <c r="H617" s="17" t="s">
        <v>1523</v>
      </c>
      <c r="I617" s="17" t="s">
        <v>1524</v>
      </c>
      <c r="J617" s="17" t="n">
        <v>1</v>
      </c>
      <c r="K617" s="15" t="n">
        <v>253.9</v>
      </c>
      <c r="L617" s="22" t="n">
        <v>0.05</v>
      </c>
      <c r="M617" s="15" t="n">
        <v>28.46</v>
      </c>
      <c r="N617" s="15" t="n">
        <f aca="false">J617*K617</f>
        <v>253.9</v>
      </c>
      <c r="O617" s="15" t="n">
        <f aca="false">N617*L617</f>
        <v>12.695</v>
      </c>
      <c r="P617" s="15" t="n">
        <f aca="false">N617-O617</f>
        <v>241.205</v>
      </c>
      <c r="Q617" s="15" t="n">
        <f aca="false">J617*INDEX(dProdutos!$F$2:$F$47,MATCH(E617,dProdutos!$A$2:$A$47,0))</f>
        <v>99.78</v>
      </c>
      <c r="R617" s="15" t="n">
        <f aca="false">IF(I617="Cancelado",0,P617-Q617)</f>
        <v>141.425</v>
      </c>
      <c r="S617" s="17" t="str">
        <f aca="false">INDEX(dProdutos!$D$2:$D$47,MATCH(E617,dProdutos!$A$2:$A$47,0))</f>
        <v>Beleza</v>
      </c>
    </row>
    <row r="618" customFormat="false" ht="15" hidden="false" customHeight="false" outlineLevel="0" collapsed="false">
      <c r="A618" s="17" t="s">
        <v>1907</v>
      </c>
      <c r="B618" s="17" t="n">
        <v>1</v>
      </c>
      <c r="C618" s="21" t="n">
        <v>45718</v>
      </c>
      <c r="D618" s="17" t="s">
        <v>1341</v>
      </c>
      <c r="E618" s="17" t="s">
        <v>105</v>
      </c>
      <c r="F618" s="17" t="s">
        <v>1503</v>
      </c>
      <c r="G618" s="17" t="s">
        <v>64</v>
      </c>
      <c r="H618" s="17" t="s">
        <v>1523</v>
      </c>
      <c r="I618" s="17" t="s">
        <v>1524</v>
      </c>
      <c r="J618" s="17" t="n">
        <v>1</v>
      </c>
      <c r="K618" s="15" t="n">
        <v>175.9</v>
      </c>
      <c r="L618" s="22" t="n">
        <v>0.1</v>
      </c>
      <c r="M618" s="15" t="n">
        <v>0</v>
      </c>
      <c r="N618" s="15" t="n">
        <f aca="false">J618*K618</f>
        <v>175.9</v>
      </c>
      <c r="O618" s="15" t="n">
        <f aca="false">N618*L618</f>
        <v>17.59</v>
      </c>
      <c r="P618" s="15" t="n">
        <f aca="false">N618-O618</f>
        <v>158.31</v>
      </c>
      <c r="Q618" s="15" t="n">
        <f aca="false">J618*INDEX(dProdutos!$F$2:$F$47,MATCH(E618,dProdutos!$A$2:$A$47,0))</f>
        <v>96.59</v>
      </c>
      <c r="R618" s="15" t="n">
        <f aca="false">IF(I618="Cancelado",0,P618-Q618)</f>
        <v>61.72</v>
      </c>
      <c r="S618" s="17" t="str">
        <f aca="false">INDEX(dProdutos!$D$2:$D$47,MATCH(E618,dProdutos!$A$2:$A$47,0))</f>
        <v>Moda Masculina</v>
      </c>
    </row>
    <row r="619" customFormat="false" ht="15" hidden="false" customHeight="false" outlineLevel="0" collapsed="false">
      <c r="A619" s="17" t="s">
        <v>1908</v>
      </c>
      <c r="B619" s="17" t="n">
        <v>1</v>
      </c>
      <c r="C619" s="21" t="n">
        <v>45718</v>
      </c>
      <c r="D619" s="17" t="s">
        <v>1438</v>
      </c>
      <c r="E619" s="17" t="s">
        <v>177</v>
      </c>
      <c r="F619" s="17" t="s">
        <v>1493</v>
      </c>
      <c r="G619" s="17" t="s">
        <v>60</v>
      </c>
      <c r="H619" s="17" t="s">
        <v>1523</v>
      </c>
      <c r="I619" s="17" t="s">
        <v>1524</v>
      </c>
      <c r="J619" s="17" t="n">
        <v>1</v>
      </c>
      <c r="K619" s="15" t="n">
        <v>257.9</v>
      </c>
      <c r="L619" s="22" t="n">
        <v>0</v>
      </c>
      <c r="M619" s="15" t="n">
        <v>0</v>
      </c>
      <c r="N619" s="15" t="n">
        <f aca="false">J619*K619</f>
        <v>257.9</v>
      </c>
      <c r="O619" s="15" t="n">
        <f aca="false">N619*L619</f>
        <v>0</v>
      </c>
      <c r="P619" s="15" t="n">
        <f aca="false">N619-O619</f>
        <v>257.9</v>
      </c>
      <c r="Q619" s="15" t="n">
        <f aca="false">J619*INDEX(dProdutos!$F$2:$F$47,MATCH(E619,dProdutos!$A$2:$A$47,0))</f>
        <v>138.23</v>
      </c>
      <c r="R619" s="15" t="n">
        <f aca="false">IF(I619="Cancelado",0,P619-Q619)</f>
        <v>119.67</v>
      </c>
      <c r="S619" s="17" t="str">
        <f aca="false">INDEX(dProdutos!$D$2:$D$47,MATCH(E619,dProdutos!$A$2:$A$47,0))</f>
        <v>Casa</v>
      </c>
    </row>
    <row r="620" customFormat="false" ht="15" hidden="false" customHeight="false" outlineLevel="0" collapsed="false">
      <c r="A620" s="17" t="s">
        <v>1909</v>
      </c>
      <c r="B620" s="17" t="n">
        <v>1</v>
      </c>
      <c r="C620" s="21" t="n">
        <v>45718</v>
      </c>
      <c r="D620" s="17" t="s">
        <v>1117</v>
      </c>
      <c r="E620" s="17" t="s">
        <v>213</v>
      </c>
      <c r="F620" s="17" t="s">
        <v>1490</v>
      </c>
      <c r="G620" s="17" t="s">
        <v>59</v>
      </c>
      <c r="H620" s="17" t="s">
        <v>1537</v>
      </c>
      <c r="I620" s="17" t="s">
        <v>1524</v>
      </c>
      <c r="J620" s="17" t="n">
        <v>1</v>
      </c>
      <c r="K620" s="15" t="n">
        <v>153.9</v>
      </c>
      <c r="L620" s="22" t="n">
        <v>0.15</v>
      </c>
      <c r="M620" s="15" t="n">
        <v>17.66</v>
      </c>
      <c r="N620" s="15" t="n">
        <f aca="false">J620*K620</f>
        <v>153.9</v>
      </c>
      <c r="O620" s="15" t="n">
        <f aca="false">N620*L620</f>
        <v>23.085</v>
      </c>
      <c r="P620" s="15" t="n">
        <f aca="false">N620-O620</f>
        <v>130.815</v>
      </c>
      <c r="Q620" s="15" t="n">
        <f aca="false">J620*INDEX(dProdutos!$F$2:$F$47,MATCH(E620,dProdutos!$A$2:$A$47,0))</f>
        <v>90.42</v>
      </c>
      <c r="R620" s="15" t="n">
        <f aca="false">IF(I620="Cancelado",0,P620-Q620)</f>
        <v>40.395</v>
      </c>
      <c r="S620" s="17" t="str">
        <f aca="false">INDEX(dProdutos!$D$2:$D$47,MATCH(E620,dProdutos!$A$2:$A$47,0))</f>
        <v>Beleza</v>
      </c>
    </row>
    <row r="621" customFormat="false" ht="15" hidden="false" customHeight="false" outlineLevel="0" collapsed="false">
      <c r="A621" s="17" t="s">
        <v>1910</v>
      </c>
      <c r="B621" s="17" t="n">
        <v>1</v>
      </c>
      <c r="C621" s="21" t="n">
        <v>45719</v>
      </c>
      <c r="D621" s="17" t="s">
        <v>560</v>
      </c>
      <c r="E621" s="17" t="s">
        <v>204</v>
      </c>
      <c r="F621" s="17" t="s">
        <v>1487</v>
      </c>
      <c r="G621" s="17" t="s">
        <v>59</v>
      </c>
      <c r="H621" s="17" t="s">
        <v>1537</v>
      </c>
      <c r="I621" s="17" t="s">
        <v>1524</v>
      </c>
      <c r="J621" s="17" t="n">
        <v>2</v>
      </c>
      <c r="K621" s="15" t="n">
        <v>64.9</v>
      </c>
      <c r="L621" s="22" t="n">
        <v>0</v>
      </c>
      <c r="M621" s="15" t="n">
        <v>14.3</v>
      </c>
      <c r="N621" s="15" t="n">
        <f aca="false">J621*K621</f>
        <v>129.8</v>
      </c>
      <c r="O621" s="15" t="n">
        <f aca="false">N621*L621</f>
        <v>0</v>
      </c>
      <c r="P621" s="15" t="n">
        <f aca="false">N621-O621</f>
        <v>129.8</v>
      </c>
      <c r="Q621" s="15" t="n">
        <f aca="false">J621*INDEX(dProdutos!$F$2:$F$47,MATCH(E621,dProdutos!$A$2:$A$47,0))</f>
        <v>55.04</v>
      </c>
      <c r="R621" s="15" t="n">
        <f aca="false">IF(I621="Cancelado",0,P621-Q621)</f>
        <v>74.76</v>
      </c>
      <c r="S621" s="17" t="str">
        <f aca="false">INDEX(dProdutos!$D$2:$D$47,MATCH(E621,dProdutos!$A$2:$A$47,0))</f>
        <v>Beleza</v>
      </c>
    </row>
    <row r="622" customFormat="false" ht="15" hidden="false" customHeight="false" outlineLevel="0" collapsed="false">
      <c r="A622" s="17" t="s">
        <v>1910</v>
      </c>
      <c r="B622" s="17" t="n">
        <v>2</v>
      </c>
      <c r="C622" s="21" t="n">
        <v>45719</v>
      </c>
      <c r="D622" s="17" t="s">
        <v>560</v>
      </c>
      <c r="E622" s="17" t="s">
        <v>138</v>
      </c>
      <c r="F622" s="17" t="s">
        <v>1487</v>
      </c>
      <c r="G622" s="17" t="s">
        <v>59</v>
      </c>
      <c r="H622" s="17" t="s">
        <v>1537</v>
      </c>
      <c r="I622" s="17" t="s">
        <v>1524</v>
      </c>
      <c r="J622" s="17" t="n">
        <v>1</v>
      </c>
      <c r="K622" s="15" t="n">
        <v>231.9</v>
      </c>
      <c r="L622" s="22" t="n">
        <v>0.15</v>
      </c>
      <c r="M622" s="15" t="n">
        <v>0</v>
      </c>
      <c r="N622" s="15" t="n">
        <f aca="false">J622*K622</f>
        <v>231.9</v>
      </c>
      <c r="O622" s="15" t="n">
        <f aca="false">N622*L622</f>
        <v>34.785</v>
      </c>
      <c r="P622" s="15" t="n">
        <f aca="false">N622-O622</f>
        <v>197.115</v>
      </c>
      <c r="Q622" s="15" t="n">
        <f aca="false">J622*INDEX(dProdutos!$F$2:$F$47,MATCH(E622,dProdutos!$A$2:$A$47,0))</f>
        <v>132.21</v>
      </c>
      <c r="R622" s="15" t="n">
        <f aca="false">IF(I622="Cancelado",0,P622-Q622)</f>
        <v>64.905</v>
      </c>
      <c r="S622" s="17" t="str">
        <f aca="false">INDEX(dProdutos!$D$2:$D$47,MATCH(E622,dProdutos!$A$2:$A$47,0))</f>
        <v>Calçados</v>
      </c>
    </row>
    <row r="623" customFormat="false" ht="15" hidden="false" customHeight="false" outlineLevel="0" collapsed="false">
      <c r="A623" s="17" t="s">
        <v>1910</v>
      </c>
      <c r="B623" s="17" t="n">
        <v>3</v>
      </c>
      <c r="C623" s="21" t="n">
        <v>45719</v>
      </c>
      <c r="D623" s="17" t="s">
        <v>560</v>
      </c>
      <c r="E623" s="17" t="s">
        <v>77</v>
      </c>
      <c r="F623" s="17" t="s">
        <v>1487</v>
      </c>
      <c r="G623" s="17" t="s">
        <v>59</v>
      </c>
      <c r="H623" s="17" t="s">
        <v>1537</v>
      </c>
      <c r="I623" s="17" t="s">
        <v>1524</v>
      </c>
      <c r="J623" s="17" t="n">
        <v>2</v>
      </c>
      <c r="K623" s="15" t="n">
        <v>198.9</v>
      </c>
      <c r="L623" s="22" t="n">
        <v>0</v>
      </c>
      <c r="M623" s="15" t="n">
        <v>0</v>
      </c>
      <c r="N623" s="15" t="n">
        <f aca="false">J623*K623</f>
        <v>397.8</v>
      </c>
      <c r="O623" s="15" t="n">
        <f aca="false">N623*L623</f>
        <v>0</v>
      </c>
      <c r="P623" s="15" t="n">
        <f aca="false">N623-O623</f>
        <v>397.8</v>
      </c>
      <c r="Q623" s="15" t="n">
        <f aca="false">J623*INDEX(dProdutos!$F$2:$F$47,MATCH(E623,dProdutos!$A$2:$A$47,0))</f>
        <v>215.76</v>
      </c>
      <c r="R623" s="15" t="n">
        <f aca="false">IF(I623="Cancelado",0,P623-Q623)</f>
        <v>182.04</v>
      </c>
      <c r="S623" s="17" t="str">
        <f aca="false">INDEX(dProdutos!$D$2:$D$47,MATCH(E623,dProdutos!$A$2:$A$47,0))</f>
        <v>Moda Feminina</v>
      </c>
    </row>
    <row r="624" customFormat="false" ht="15" hidden="false" customHeight="false" outlineLevel="0" collapsed="false">
      <c r="A624" s="17" t="s">
        <v>1911</v>
      </c>
      <c r="B624" s="17" t="n">
        <v>1</v>
      </c>
      <c r="C624" s="21" t="n">
        <v>45719</v>
      </c>
      <c r="D624" s="17" t="s">
        <v>789</v>
      </c>
      <c r="E624" s="17" t="s">
        <v>141</v>
      </c>
      <c r="F624" s="17" t="s">
        <v>1497</v>
      </c>
      <c r="G624" s="17" t="s">
        <v>63</v>
      </c>
      <c r="H624" s="17" t="s">
        <v>1537</v>
      </c>
      <c r="I624" s="17" t="s">
        <v>1524</v>
      </c>
      <c r="J624" s="17" t="n">
        <v>1</v>
      </c>
      <c r="K624" s="15" t="n">
        <v>131.9</v>
      </c>
      <c r="L624" s="22" t="n">
        <v>0.05</v>
      </c>
      <c r="M624" s="15" t="n">
        <v>15.8</v>
      </c>
      <c r="N624" s="15" t="n">
        <f aca="false">J624*K624</f>
        <v>131.9</v>
      </c>
      <c r="O624" s="15" t="n">
        <f aca="false">N624*L624</f>
        <v>6.595</v>
      </c>
      <c r="P624" s="15" t="n">
        <f aca="false">N624-O624</f>
        <v>125.305</v>
      </c>
      <c r="Q624" s="15" t="n">
        <f aca="false">J624*INDEX(dProdutos!$F$2:$F$47,MATCH(E624,dProdutos!$A$2:$A$47,0))</f>
        <v>81.66</v>
      </c>
      <c r="R624" s="15" t="n">
        <f aca="false">IF(I624="Cancelado",0,P624-Q624)</f>
        <v>43.645</v>
      </c>
      <c r="S624" s="17" t="str">
        <f aca="false">INDEX(dProdutos!$D$2:$D$47,MATCH(E624,dProdutos!$A$2:$A$47,0))</f>
        <v>Acessórios</v>
      </c>
    </row>
    <row r="625" customFormat="false" ht="15" hidden="false" customHeight="false" outlineLevel="0" collapsed="false">
      <c r="A625" s="17" t="s">
        <v>1912</v>
      </c>
      <c r="B625" s="17" t="n">
        <v>1</v>
      </c>
      <c r="C625" s="21" t="n">
        <v>45719</v>
      </c>
      <c r="D625" s="17" t="s">
        <v>1088</v>
      </c>
      <c r="E625" s="17" t="s">
        <v>177</v>
      </c>
      <c r="F625" s="17" t="s">
        <v>1503</v>
      </c>
      <c r="G625" s="17" t="s">
        <v>64</v>
      </c>
      <c r="H625" s="17" t="s">
        <v>1537</v>
      </c>
      <c r="I625" s="17" t="s">
        <v>1524</v>
      </c>
      <c r="J625" s="17" t="n">
        <v>1</v>
      </c>
      <c r="K625" s="15" t="n">
        <v>257.9</v>
      </c>
      <c r="L625" s="22" t="n">
        <v>0.05</v>
      </c>
      <c r="M625" s="15" t="n">
        <v>0</v>
      </c>
      <c r="N625" s="15" t="n">
        <f aca="false">J625*K625</f>
        <v>257.9</v>
      </c>
      <c r="O625" s="15" t="n">
        <f aca="false">N625*L625</f>
        <v>12.895</v>
      </c>
      <c r="P625" s="15" t="n">
        <f aca="false">N625-O625</f>
        <v>245.005</v>
      </c>
      <c r="Q625" s="15" t="n">
        <f aca="false">J625*INDEX(dProdutos!$F$2:$F$47,MATCH(E625,dProdutos!$A$2:$A$47,0))</f>
        <v>138.23</v>
      </c>
      <c r="R625" s="15" t="n">
        <f aca="false">IF(I625="Cancelado",0,P625-Q625)</f>
        <v>106.775</v>
      </c>
      <c r="S625" s="17" t="str">
        <f aca="false">INDEX(dProdutos!$D$2:$D$47,MATCH(E625,dProdutos!$A$2:$A$47,0))</f>
        <v>Casa</v>
      </c>
    </row>
    <row r="626" customFormat="false" ht="15" hidden="false" customHeight="false" outlineLevel="0" collapsed="false">
      <c r="A626" s="17" t="s">
        <v>1913</v>
      </c>
      <c r="B626" s="17" t="n">
        <v>1</v>
      </c>
      <c r="C626" s="21" t="n">
        <v>45719</v>
      </c>
      <c r="D626" s="17" t="s">
        <v>825</v>
      </c>
      <c r="E626" s="17" t="s">
        <v>111</v>
      </c>
      <c r="F626" s="17" t="s">
        <v>1499</v>
      </c>
      <c r="G626" s="17" t="s">
        <v>62</v>
      </c>
      <c r="H626" s="17" t="s">
        <v>1527</v>
      </c>
      <c r="I626" s="17" t="s">
        <v>1524</v>
      </c>
      <c r="J626" s="17" t="n">
        <v>1</v>
      </c>
      <c r="K626" s="15" t="n">
        <v>188.9</v>
      </c>
      <c r="L626" s="22" t="n">
        <v>0.15</v>
      </c>
      <c r="M626" s="15" t="n">
        <v>0</v>
      </c>
      <c r="N626" s="15" t="n">
        <f aca="false">J626*K626</f>
        <v>188.9</v>
      </c>
      <c r="O626" s="15" t="n">
        <f aca="false">N626*L626</f>
        <v>28.335</v>
      </c>
      <c r="P626" s="15" t="n">
        <f aca="false">N626-O626</f>
        <v>160.565</v>
      </c>
      <c r="Q626" s="15" t="n">
        <f aca="false">J626*INDEX(dProdutos!$F$2:$F$47,MATCH(E626,dProdutos!$A$2:$A$47,0))</f>
        <v>88.32</v>
      </c>
      <c r="R626" s="15" t="n">
        <f aca="false">IF(I626="Cancelado",0,P626-Q626)</f>
        <v>72.245</v>
      </c>
      <c r="S626" s="17" t="str">
        <f aca="false">INDEX(dProdutos!$D$2:$D$47,MATCH(E626,dProdutos!$A$2:$A$47,0))</f>
        <v>Moda Masculina</v>
      </c>
    </row>
    <row r="627" customFormat="false" ht="15" hidden="false" customHeight="false" outlineLevel="0" collapsed="false">
      <c r="A627" s="17" t="s">
        <v>1914</v>
      </c>
      <c r="B627" s="17" t="n">
        <v>1</v>
      </c>
      <c r="C627" s="21" t="n">
        <v>45719</v>
      </c>
      <c r="D627" s="17" t="s">
        <v>333</v>
      </c>
      <c r="E627" s="17" t="s">
        <v>192</v>
      </c>
      <c r="F627" s="17" t="s">
        <v>1495</v>
      </c>
      <c r="G627" s="17" t="s">
        <v>60</v>
      </c>
      <c r="H627" s="17" t="s">
        <v>1527</v>
      </c>
      <c r="I627" s="17" t="s">
        <v>1524</v>
      </c>
      <c r="J627" s="17" t="n">
        <v>2</v>
      </c>
      <c r="K627" s="15" t="n">
        <v>245.9</v>
      </c>
      <c r="L627" s="22" t="n">
        <v>0</v>
      </c>
      <c r="M627" s="15" t="n">
        <v>26.97</v>
      </c>
      <c r="N627" s="15" t="n">
        <f aca="false">J627*K627</f>
        <v>491.8</v>
      </c>
      <c r="O627" s="15" t="n">
        <f aca="false">N627*L627</f>
        <v>0</v>
      </c>
      <c r="P627" s="15" t="n">
        <f aca="false">N627-O627</f>
        <v>491.8</v>
      </c>
      <c r="Q627" s="15" t="n">
        <f aca="false">J627*INDEX(dProdutos!$F$2:$F$47,MATCH(E627,dProdutos!$A$2:$A$47,0))</f>
        <v>215.56</v>
      </c>
      <c r="R627" s="15" t="n">
        <f aca="false">IF(I627="Cancelado",0,P627-Q627)</f>
        <v>276.24</v>
      </c>
      <c r="S627" s="17" t="str">
        <f aca="false">INDEX(dProdutos!$D$2:$D$47,MATCH(E627,dProdutos!$A$2:$A$47,0))</f>
        <v>Eletrônicos</v>
      </c>
    </row>
    <row r="628" customFormat="false" ht="15" hidden="false" customHeight="false" outlineLevel="0" collapsed="false">
      <c r="A628" s="17" t="s">
        <v>1914</v>
      </c>
      <c r="B628" s="17" t="n">
        <v>2</v>
      </c>
      <c r="C628" s="21" t="n">
        <v>45719</v>
      </c>
      <c r="D628" s="17" t="s">
        <v>333</v>
      </c>
      <c r="E628" s="17" t="s">
        <v>198</v>
      </c>
      <c r="F628" s="17" t="s">
        <v>1495</v>
      </c>
      <c r="G628" s="17" t="s">
        <v>60</v>
      </c>
      <c r="H628" s="17" t="s">
        <v>1527</v>
      </c>
      <c r="I628" s="17" t="s">
        <v>1524</v>
      </c>
      <c r="J628" s="17" t="n">
        <v>3</v>
      </c>
      <c r="K628" s="15" t="n">
        <v>253.9</v>
      </c>
      <c r="L628" s="22" t="n">
        <v>0.05</v>
      </c>
      <c r="M628" s="15" t="n">
        <v>0</v>
      </c>
      <c r="N628" s="15" t="n">
        <f aca="false">J628*K628</f>
        <v>761.7</v>
      </c>
      <c r="O628" s="15" t="n">
        <f aca="false">N628*L628</f>
        <v>38.085</v>
      </c>
      <c r="P628" s="15" t="n">
        <f aca="false">N628-O628</f>
        <v>723.615</v>
      </c>
      <c r="Q628" s="15" t="n">
        <f aca="false">J628*INDEX(dProdutos!$F$2:$F$47,MATCH(E628,dProdutos!$A$2:$A$47,0))</f>
        <v>299.34</v>
      </c>
      <c r="R628" s="15" t="n">
        <f aca="false">IF(I628="Cancelado",0,P628-Q628)</f>
        <v>424.275</v>
      </c>
      <c r="S628" s="17" t="str">
        <f aca="false">INDEX(dProdutos!$D$2:$D$47,MATCH(E628,dProdutos!$A$2:$A$47,0))</f>
        <v>Beleza</v>
      </c>
    </row>
    <row r="629" customFormat="false" ht="15" hidden="false" customHeight="false" outlineLevel="0" collapsed="false">
      <c r="A629" s="17" t="s">
        <v>1914</v>
      </c>
      <c r="B629" s="17" t="n">
        <v>3</v>
      </c>
      <c r="C629" s="21" t="n">
        <v>45719</v>
      </c>
      <c r="D629" s="17" t="s">
        <v>333</v>
      </c>
      <c r="E629" s="17" t="s">
        <v>126</v>
      </c>
      <c r="F629" s="17" t="s">
        <v>1495</v>
      </c>
      <c r="G629" s="17" t="s">
        <v>60</v>
      </c>
      <c r="H629" s="17" t="s">
        <v>1527</v>
      </c>
      <c r="I629" s="17" t="s">
        <v>1524</v>
      </c>
      <c r="J629" s="17" t="n">
        <v>2</v>
      </c>
      <c r="K629" s="15" t="n">
        <v>296.9</v>
      </c>
      <c r="L629" s="22" t="n">
        <v>0.05</v>
      </c>
      <c r="M629" s="15" t="n">
        <v>0</v>
      </c>
      <c r="N629" s="15" t="n">
        <f aca="false">J629*K629</f>
        <v>593.8</v>
      </c>
      <c r="O629" s="15" t="n">
        <f aca="false">N629*L629</f>
        <v>29.69</v>
      </c>
      <c r="P629" s="15" t="n">
        <f aca="false">N629-O629</f>
        <v>564.11</v>
      </c>
      <c r="Q629" s="15" t="n">
        <f aca="false">J629*INDEX(dProdutos!$F$2:$F$47,MATCH(E629,dProdutos!$A$2:$A$47,0))</f>
        <v>270.48</v>
      </c>
      <c r="R629" s="15" t="n">
        <f aca="false">IF(I629="Cancelado",0,P629-Q629)</f>
        <v>293.63</v>
      </c>
      <c r="S629" s="17" t="str">
        <f aca="false">INDEX(dProdutos!$D$2:$D$47,MATCH(E629,dProdutos!$A$2:$A$47,0))</f>
        <v>Calçados</v>
      </c>
    </row>
    <row r="630" customFormat="false" ht="15" hidden="false" customHeight="false" outlineLevel="0" collapsed="false">
      <c r="A630" s="17" t="s">
        <v>1914</v>
      </c>
      <c r="B630" s="17" t="n">
        <v>4</v>
      </c>
      <c r="C630" s="21" t="n">
        <v>45719</v>
      </c>
      <c r="D630" s="17" t="s">
        <v>333</v>
      </c>
      <c r="E630" s="17" t="s">
        <v>171</v>
      </c>
      <c r="F630" s="17" t="s">
        <v>1495</v>
      </c>
      <c r="G630" s="17" t="s">
        <v>60</v>
      </c>
      <c r="H630" s="17" t="s">
        <v>1527</v>
      </c>
      <c r="I630" s="17" t="s">
        <v>1524</v>
      </c>
      <c r="J630" s="17" t="n">
        <v>2</v>
      </c>
      <c r="K630" s="15" t="n">
        <v>246.9</v>
      </c>
      <c r="L630" s="22" t="n">
        <v>0.05</v>
      </c>
      <c r="M630" s="15" t="n">
        <v>0</v>
      </c>
      <c r="N630" s="15" t="n">
        <f aca="false">J630*K630</f>
        <v>493.8</v>
      </c>
      <c r="O630" s="15" t="n">
        <f aca="false">N630*L630</f>
        <v>24.69</v>
      </c>
      <c r="P630" s="15" t="n">
        <f aca="false">N630-O630</f>
        <v>469.11</v>
      </c>
      <c r="Q630" s="15" t="n">
        <f aca="false">J630*INDEX(dProdutos!$F$2:$F$47,MATCH(E630,dProdutos!$A$2:$A$47,0))</f>
        <v>207.22</v>
      </c>
      <c r="R630" s="15" t="n">
        <f aca="false">IF(I630="Cancelado",0,P630-Q630)</f>
        <v>261.89</v>
      </c>
      <c r="S630" s="17" t="str">
        <f aca="false">INDEX(dProdutos!$D$2:$D$47,MATCH(E630,dProdutos!$A$2:$A$47,0))</f>
        <v>Casa</v>
      </c>
    </row>
    <row r="631" customFormat="false" ht="15" hidden="false" customHeight="false" outlineLevel="0" collapsed="false">
      <c r="A631" s="17" t="s">
        <v>1915</v>
      </c>
      <c r="B631" s="17" t="n">
        <v>1</v>
      </c>
      <c r="C631" s="21" t="n">
        <v>45719</v>
      </c>
      <c r="D631" s="17" t="s">
        <v>1365</v>
      </c>
      <c r="E631" s="17" t="s">
        <v>147</v>
      </c>
      <c r="F631" s="17" t="s">
        <v>1497</v>
      </c>
      <c r="G631" s="17" t="s">
        <v>59</v>
      </c>
      <c r="H631" s="17" t="s">
        <v>1537</v>
      </c>
      <c r="I631" s="17" t="s">
        <v>1524</v>
      </c>
      <c r="J631" s="17" t="n">
        <v>1</v>
      </c>
      <c r="K631" s="15" t="n">
        <v>231.9</v>
      </c>
      <c r="L631" s="22" t="n">
        <v>0</v>
      </c>
      <c r="M631" s="15" t="n">
        <v>32.48</v>
      </c>
      <c r="N631" s="15" t="n">
        <f aca="false">J631*K631</f>
        <v>231.9</v>
      </c>
      <c r="O631" s="15" t="n">
        <f aca="false">N631*L631</f>
        <v>0</v>
      </c>
      <c r="P631" s="15" t="n">
        <f aca="false">N631-O631</f>
        <v>231.9</v>
      </c>
      <c r="Q631" s="15" t="n">
        <f aca="false">J631*INDEX(dProdutos!$F$2:$F$47,MATCH(E631,dProdutos!$A$2:$A$47,0))</f>
        <v>130.9</v>
      </c>
      <c r="R631" s="15" t="n">
        <f aca="false">IF(I631="Cancelado",0,P631-Q631)</f>
        <v>101</v>
      </c>
      <c r="S631" s="17" t="str">
        <f aca="false">INDEX(dProdutos!$D$2:$D$47,MATCH(E631,dProdutos!$A$2:$A$47,0))</f>
        <v>Acessórios</v>
      </c>
    </row>
    <row r="632" customFormat="false" ht="15" hidden="false" customHeight="false" outlineLevel="0" collapsed="false">
      <c r="A632" s="17" t="s">
        <v>1915</v>
      </c>
      <c r="B632" s="17" t="n">
        <v>2</v>
      </c>
      <c r="C632" s="21" t="n">
        <v>45719</v>
      </c>
      <c r="D632" s="17" t="s">
        <v>1365</v>
      </c>
      <c r="E632" s="17" t="s">
        <v>105</v>
      </c>
      <c r="F632" s="17" t="s">
        <v>1497</v>
      </c>
      <c r="G632" s="17" t="s">
        <v>59</v>
      </c>
      <c r="H632" s="17" t="s">
        <v>1537</v>
      </c>
      <c r="I632" s="17" t="s">
        <v>1524</v>
      </c>
      <c r="J632" s="17" t="n">
        <v>3</v>
      </c>
      <c r="K632" s="15" t="n">
        <v>175.9</v>
      </c>
      <c r="L632" s="22" t="n">
        <v>0.15</v>
      </c>
      <c r="M632" s="15" t="n">
        <v>0</v>
      </c>
      <c r="N632" s="15" t="n">
        <f aca="false">J632*K632</f>
        <v>527.7</v>
      </c>
      <c r="O632" s="15" t="n">
        <f aca="false">N632*L632</f>
        <v>79.155</v>
      </c>
      <c r="P632" s="15" t="n">
        <f aca="false">N632-O632</f>
        <v>448.545</v>
      </c>
      <c r="Q632" s="15" t="n">
        <f aca="false">J632*INDEX(dProdutos!$F$2:$F$47,MATCH(E632,dProdutos!$A$2:$A$47,0))</f>
        <v>289.77</v>
      </c>
      <c r="R632" s="15" t="n">
        <f aca="false">IF(I632="Cancelado",0,P632-Q632)</f>
        <v>158.775</v>
      </c>
      <c r="S632" s="17" t="str">
        <f aca="false">INDEX(dProdutos!$D$2:$D$47,MATCH(E632,dProdutos!$A$2:$A$47,0))</f>
        <v>Moda Masculina</v>
      </c>
    </row>
    <row r="633" customFormat="false" ht="15" hidden="false" customHeight="false" outlineLevel="0" collapsed="false">
      <c r="A633" s="17" t="s">
        <v>1916</v>
      </c>
      <c r="B633" s="17" t="n">
        <v>1</v>
      </c>
      <c r="C633" s="21" t="n">
        <v>45719</v>
      </c>
      <c r="D633" s="17" t="s">
        <v>634</v>
      </c>
      <c r="E633" s="17" t="s">
        <v>117</v>
      </c>
      <c r="F633" s="17" t="s">
        <v>1490</v>
      </c>
      <c r="G633" s="17" t="s">
        <v>64</v>
      </c>
      <c r="H633" s="17" t="s">
        <v>1523</v>
      </c>
      <c r="I633" s="17" t="s">
        <v>1524</v>
      </c>
      <c r="J633" s="17" t="n">
        <v>2</v>
      </c>
      <c r="K633" s="15" t="n">
        <v>166.9</v>
      </c>
      <c r="L633" s="22" t="n">
        <v>0.05</v>
      </c>
      <c r="M633" s="15" t="n">
        <v>13.91</v>
      </c>
      <c r="N633" s="15" t="n">
        <f aca="false">J633*K633</f>
        <v>333.8</v>
      </c>
      <c r="O633" s="15" t="n">
        <f aca="false">N633*L633</f>
        <v>16.69</v>
      </c>
      <c r="P633" s="15" t="n">
        <f aca="false">N633-O633</f>
        <v>317.11</v>
      </c>
      <c r="Q633" s="15" t="n">
        <f aca="false">J633*INDEX(dProdutos!$F$2:$F$47,MATCH(E633,dProdutos!$A$2:$A$47,0))</f>
        <v>146.46</v>
      </c>
      <c r="R633" s="15" t="n">
        <f aca="false">IF(I633="Cancelado",0,P633-Q633)</f>
        <v>170.65</v>
      </c>
      <c r="S633" s="17" t="str">
        <f aca="false">INDEX(dProdutos!$D$2:$D$47,MATCH(E633,dProdutos!$A$2:$A$47,0))</f>
        <v>Moda Masculina</v>
      </c>
    </row>
    <row r="634" customFormat="false" ht="15" hidden="false" customHeight="false" outlineLevel="0" collapsed="false">
      <c r="A634" s="17" t="s">
        <v>1917</v>
      </c>
      <c r="B634" s="17" t="n">
        <v>1</v>
      </c>
      <c r="C634" s="21" t="n">
        <v>45720</v>
      </c>
      <c r="D634" s="17" t="s">
        <v>379</v>
      </c>
      <c r="E634" s="17" t="s">
        <v>177</v>
      </c>
      <c r="F634" s="17" t="s">
        <v>1499</v>
      </c>
      <c r="G634" s="17" t="s">
        <v>64</v>
      </c>
      <c r="H634" s="17" t="s">
        <v>1523</v>
      </c>
      <c r="I634" s="17" t="s">
        <v>1524</v>
      </c>
      <c r="J634" s="17" t="n">
        <v>1</v>
      </c>
      <c r="K634" s="15" t="n">
        <v>257.9</v>
      </c>
      <c r="L634" s="22" t="n">
        <v>0</v>
      </c>
      <c r="M634" s="15" t="n">
        <v>27.83</v>
      </c>
      <c r="N634" s="15" t="n">
        <f aca="false">J634*K634</f>
        <v>257.9</v>
      </c>
      <c r="O634" s="15" t="n">
        <f aca="false">N634*L634</f>
        <v>0</v>
      </c>
      <c r="P634" s="15" t="n">
        <f aca="false">N634-O634</f>
        <v>257.9</v>
      </c>
      <c r="Q634" s="15" t="n">
        <f aca="false">J634*INDEX(dProdutos!$F$2:$F$47,MATCH(E634,dProdutos!$A$2:$A$47,0))</f>
        <v>138.23</v>
      </c>
      <c r="R634" s="15" t="n">
        <f aca="false">IF(I634="Cancelado",0,P634-Q634)</f>
        <v>119.67</v>
      </c>
      <c r="S634" s="17" t="str">
        <f aca="false">INDEX(dProdutos!$D$2:$D$47,MATCH(E634,dProdutos!$A$2:$A$47,0))</f>
        <v>Casa</v>
      </c>
    </row>
    <row r="635" customFormat="false" ht="15" hidden="false" customHeight="false" outlineLevel="0" collapsed="false">
      <c r="A635" s="17" t="s">
        <v>1917</v>
      </c>
      <c r="B635" s="17" t="n">
        <v>2</v>
      </c>
      <c r="C635" s="21" t="n">
        <v>45720</v>
      </c>
      <c r="D635" s="17" t="s">
        <v>379</v>
      </c>
      <c r="E635" s="17" t="s">
        <v>180</v>
      </c>
      <c r="F635" s="17" t="s">
        <v>1499</v>
      </c>
      <c r="G635" s="17" t="s">
        <v>64</v>
      </c>
      <c r="H635" s="17" t="s">
        <v>1523</v>
      </c>
      <c r="I635" s="17" t="s">
        <v>1524</v>
      </c>
      <c r="J635" s="17" t="n">
        <v>1</v>
      </c>
      <c r="K635" s="15" t="n">
        <v>82.9</v>
      </c>
      <c r="L635" s="22" t="n">
        <v>0.1</v>
      </c>
      <c r="M635" s="15" t="n">
        <v>0</v>
      </c>
      <c r="N635" s="15" t="n">
        <f aca="false">J635*K635</f>
        <v>82.9</v>
      </c>
      <c r="O635" s="15" t="n">
        <f aca="false">N635*L635</f>
        <v>8.29</v>
      </c>
      <c r="P635" s="15" t="n">
        <f aca="false">N635-O635</f>
        <v>74.61</v>
      </c>
      <c r="Q635" s="15" t="n">
        <f aca="false">J635*INDEX(dProdutos!$F$2:$F$47,MATCH(E635,dProdutos!$A$2:$A$47,0))</f>
        <v>35.97</v>
      </c>
      <c r="R635" s="15" t="n">
        <f aca="false">IF(I635="Cancelado",0,P635-Q635)</f>
        <v>38.64</v>
      </c>
      <c r="S635" s="17" t="str">
        <f aca="false">INDEX(dProdutos!$D$2:$D$47,MATCH(E635,dProdutos!$A$2:$A$47,0))</f>
        <v>Eletrônicos</v>
      </c>
    </row>
    <row r="636" customFormat="false" ht="15" hidden="false" customHeight="false" outlineLevel="0" collapsed="false">
      <c r="A636" s="17" t="s">
        <v>1917</v>
      </c>
      <c r="B636" s="17" t="n">
        <v>3</v>
      </c>
      <c r="C636" s="21" t="n">
        <v>45720</v>
      </c>
      <c r="D636" s="17" t="s">
        <v>379</v>
      </c>
      <c r="E636" s="17" t="s">
        <v>165</v>
      </c>
      <c r="F636" s="17" t="s">
        <v>1499</v>
      </c>
      <c r="G636" s="17" t="s">
        <v>64</v>
      </c>
      <c r="H636" s="17" t="s">
        <v>1523</v>
      </c>
      <c r="I636" s="17" t="s">
        <v>1524</v>
      </c>
      <c r="J636" s="17" t="n">
        <v>1</v>
      </c>
      <c r="K636" s="15" t="n">
        <v>231.9</v>
      </c>
      <c r="L636" s="22" t="n">
        <v>0</v>
      </c>
      <c r="M636" s="15" t="n">
        <v>0</v>
      </c>
      <c r="N636" s="15" t="n">
        <f aca="false">J636*K636</f>
        <v>231.9</v>
      </c>
      <c r="O636" s="15" t="n">
        <f aca="false">N636*L636</f>
        <v>0</v>
      </c>
      <c r="P636" s="15" t="n">
        <f aca="false">N636-O636</f>
        <v>231.9</v>
      </c>
      <c r="Q636" s="15" t="n">
        <f aca="false">J636*INDEX(dProdutos!$F$2:$F$47,MATCH(E636,dProdutos!$A$2:$A$47,0))</f>
        <v>140.83</v>
      </c>
      <c r="R636" s="15" t="n">
        <f aca="false">IF(I636="Cancelado",0,P636-Q636)</f>
        <v>91.07</v>
      </c>
      <c r="S636" s="17" t="str">
        <f aca="false">INDEX(dProdutos!$D$2:$D$47,MATCH(E636,dProdutos!$A$2:$A$47,0))</f>
        <v>Casa</v>
      </c>
    </row>
    <row r="637" customFormat="false" ht="15" hidden="false" customHeight="false" outlineLevel="0" collapsed="false">
      <c r="A637" s="17" t="s">
        <v>1918</v>
      </c>
      <c r="B637" s="17" t="n">
        <v>1</v>
      </c>
      <c r="C637" s="21" t="n">
        <v>45720</v>
      </c>
      <c r="D637" s="17" t="s">
        <v>286</v>
      </c>
      <c r="E637" s="17" t="s">
        <v>114</v>
      </c>
      <c r="F637" s="17" t="s">
        <v>1499</v>
      </c>
      <c r="G637" s="17" t="s">
        <v>61</v>
      </c>
      <c r="H637" s="17" t="s">
        <v>1537</v>
      </c>
      <c r="I637" s="17" t="s">
        <v>1524</v>
      </c>
      <c r="J637" s="17" t="n">
        <v>1</v>
      </c>
      <c r="K637" s="15" t="n">
        <v>202.9</v>
      </c>
      <c r="L637" s="22" t="n">
        <v>0</v>
      </c>
      <c r="M637" s="15" t="n">
        <v>9.98</v>
      </c>
      <c r="N637" s="15" t="n">
        <f aca="false">J637*K637</f>
        <v>202.9</v>
      </c>
      <c r="O637" s="15" t="n">
        <f aca="false">N637*L637</f>
        <v>0</v>
      </c>
      <c r="P637" s="15" t="n">
        <f aca="false">N637-O637</f>
        <v>202.9</v>
      </c>
      <c r="Q637" s="15" t="n">
        <f aca="false">J637*INDEX(dProdutos!$F$2:$F$47,MATCH(E637,dProdutos!$A$2:$A$47,0))</f>
        <v>110.39</v>
      </c>
      <c r="R637" s="15" t="n">
        <f aca="false">IF(I637="Cancelado",0,P637-Q637)</f>
        <v>92.51</v>
      </c>
      <c r="S637" s="17" t="str">
        <f aca="false">INDEX(dProdutos!$D$2:$D$47,MATCH(E637,dProdutos!$A$2:$A$47,0))</f>
        <v>Moda Masculina</v>
      </c>
    </row>
    <row r="638" customFormat="false" ht="15" hidden="false" customHeight="false" outlineLevel="0" collapsed="false">
      <c r="A638" s="17" t="s">
        <v>1919</v>
      </c>
      <c r="B638" s="17" t="n">
        <v>1</v>
      </c>
      <c r="C638" s="21" t="n">
        <v>45720</v>
      </c>
      <c r="D638" s="17" t="s">
        <v>627</v>
      </c>
      <c r="E638" s="17" t="s">
        <v>117</v>
      </c>
      <c r="F638" s="17" t="s">
        <v>1495</v>
      </c>
      <c r="G638" s="17" t="s">
        <v>64</v>
      </c>
      <c r="H638" s="17" t="s">
        <v>1523</v>
      </c>
      <c r="I638" s="17" t="s">
        <v>1524</v>
      </c>
      <c r="J638" s="17" t="n">
        <v>1</v>
      </c>
      <c r="K638" s="15" t="n">
        <v>166.9</v>
      </c>
      <c r="L638" s="22" t="n">
        <v>0</v>
      </c>
      <c r="M638" s="15" t="n">
        <v>27.04</v>
      </c>
      <c r="N638" s="15" t="n">
        <f aca="false">J638*K638</f>
        <v>166.9</v>
      </c>
      <c r="O638" s="15" t="n">
        <f aca="false">N638*L638</f>
        <v>0</v>
      </c>
      <c r="P638" s="15" t="n">
        <f aca="false">N638-O638</f>
        <v>166.9</v>
      </c>
      <c r="Q638" s="15" t="n">
        <f aca="false">J638*INDEX(dProdutos!$F$2:$F$47,MATCH(E638,dProdutos!$A$2:$A$47,0))</f>
        <v>73.23</v>
      </c>
      <c r="R638" s="15" t="n">
        <f aca="false">IF(I638="Cancelado",0,P638-Q638)</f>
        <v>93.67</v>
      </c>
      <c r="S638" s="17" t="str">
        <f aca="false">INDEX(dProdutos!$D$2:$D$47,MATCH(E638,dProdutos!$A$2:$A$47,0))</f>
        <v>Moda Masculina</v>
      </c>
    </row>
    <row r="639" customFormat="false" ht="15" hidden="false" customHeight="false" outlineLevel="0" collapsed="false">
      <c r="A639" s="17" t="s">
        <v>1919</v>
      </c>
      <c r="B639" s="17" t="n">
        <v>2</v>
      </c>
      <c r="C639" s="21" t="n">
        <v>45720</v>
      </c>
      <c r="D639" s="17" t="s">
        <v>627</v>
      </c>
      <c r="E639" s="17" t="s">
        <v>138</v>
      </c>
      <c r="F639" s="17" t="s">
        <v>1495</v>
      </c>
      <c r="G639" s="17" t="s">
        <v>64</v>
      </c>
      <c r="H639" s="17" t="s">
        <v>1523</v>
      </c>
      <c r="I639" s="17" t="s">
        <v>1524</v>
      </c>
      <c r="J639" s="17" t="n">
        <v>1</v>
      </c>
      <c r="K639" s="15" t="n">
        <v>231.9</v>
      </c>
      <c r="L639" s="22" t="n">
        <v>0.1</v>
      </c>
      <c r="M639" s="15" t="n">
        <v>0</v>
      </c>
      <c r="N639" s="15" t="n">
        <f aca="false">J639*K639</f>
        <v>231.9</v>
      </c>
      <c r="O639" s="15" t="n">
        <f aca="false">N639*L639</f>
        <v>23.19</v>
      </c>
      <c r="P639" s="15" t="n">
        <f aca="false">N639-O639</f>
        <v>208.71</v>
      </c>
      <c r="Q639" s="15" t="n">
        <f aca="false">J639*INDEX(dProdutos!$F$2:$F$47,MATCH(E639,dProdutos!$A$2:$A$47,0))</f>
        <v>132.21</v>
      </c>
      <c r="R639" s="15" t="n">
        <f aca="false">IF(I639="Cancelado",0,P639-Q639)</f>
        <v>76.5</v>
      </c>
      <c r="S639" s="17" t="str">
        <f aca="false">INDEX(dProdutos!$D$2:$D$47,MATCH(E639,dProdutos!$A$2:$A$47,0))</f>
        <v>Calçados</v>
      </c>
    </row>
    <row r="640" customFormat="false" ht="15" hidden="false" customHeight="false" outlineLevel="0" collapsed="false">
      <c r="A640" s="17" t="s">
        <v>1920</v>
      </c>
      <c r="B640" s="17" t="n">
        <v>1</v>
      </c>
      <c r="C640" s="21" t="n">
        <v>45720</v>
      </c>
      <c r="D640" s="17" t="s">
        <v>1380</v>
      </c>
      <c r="E640" s="17" t="s">
        <v>77</v>
      </c>
      <c r="F640" s="17" t="s">
        <v>1490</v>
      </c>
      <c r="G640" s="17" t="s">
        <v>59</v>
      </c>
      <c r="H640" s="17" t="s">
        <v>1537</v>
      </c>
      <c r="I640" s="17" t="s">
        <v>1524</v>
      </c>
      <c r="J640" s="17" t="n">
        <v>1</v>
      </c>
      <c r="K640" s="15" t="n">
        <v>198.9</v>
      </c>
      <c r="L640" s="22" t="n">
        <v>0.05</v>
      </c>
      <c r="M640" s="15" t="n">
        <v>30.77</v>
      </c>
      <c r="N640" s="15" t="n">
        <f aca="false">J640*K640</f>
        <v>198.9</v>
      </c>
      <c r="O640" s="15" t="n">
        <f aca="false">N640*L640</f>
        <v>9.945</v>
      </c>
      <c r="P640" s="15" t="n">
        <f aca="false">N640-O640</f>
        <v>188.955</v>
      </c>
      <c r="Q640" s="15" t="n">
        <f aca="false">J640*INDEX(dProdutos!$F$2:$F$47,MATCH(E640,dProdutos!$A$2:$A$47,0))</f>
        <v>107.88</v>
      </c>
      <c r="R640" s="15" t="n">
        <f aca="false">IF(I640="Cancelado",0,P640-Q640)</f>
        <v>81.075</v>
      </c>
      <c r="S640" s="17" t="str">
        <f aca="false">INDEX(dProdutos!$D$2:$D$47,MATCH(E640,dProdutos!$A$2:$A$47,0))</f>
        <v>Moda Feminina</v>
      </c>
    </row>
    <row r="641" customFormat="false" ht="15" hidden="false" customHeight="false" outlineLevel="0" collapsed="false">
      <c r="A641" s="17" t="s">
        <v>1921</v>
      </c>
      <c r="B641" s="17" t="n">
        <v>1</v>
      </c>
      <c r="C641" s="21" t="n">
        <v>45720</v>
      </c>
      <c r="D641" s="17" t="s">
        <v>1132</v>
      </c>
      <c r="E641" s="17" t="s">
        <v>135</v>
      </c>
      <c r="F641" s="17" t="s">
        <v>1497</v>
      </c>
      <c r="G641" s="17" t="s">
        <v>63</v>
      </c>
      <c r="H641" s="17" t="s">
        <v>1527</v>
      </c>
      <c r="I641" s="17" t="s">
        <v>1524</v>
      </c>
      <c r="J641" s="17" t="n">
        <v>1</v>
      </c>
      <c r="K641" s="15" t="n">
        <v>200.9</v>
      </c>
      <c r="L641" s="22" t="n">
        <v>0</v>
      </c>
      <c r="M641" s="15" t="n">
        <v>14.12</v>
      </c>
      <c r="N641" s="15" t="n">
        <f aca="false">J641*K641</f>
        <v>200.9</v>
      </c>
      <c r="O641" s="15" t="n">
        <f aca="false">N641*L641</f>
        <v>0</v>
      </c>
      <c r="P641" s="15" t="n">
        <f aca="false">N641-O641</f>
        <v>200.9</v>
      </c>
      <c r="Q641" s="15" t="n">
        <f aca="false">J641*INDEX(dProdutos!$F$2:$F$47,MATCH(E641,dProdutos!$A$2:$A$47,0))</f>
        <v>80.73</v>
      </c>
      <c r="R641" s="15" t="n">
        <f aca="false">IF(I641="Cancelado",0,P641-Q641)</f>
        <v>120.17</v>
      </c>
      <c r="S641" s="17" t="str">
        <f aca="false">INDEX(dProdutos!$D$2:$D$47,MATCH(E641,dProdutos!$A$2:$A$47,0))</f>
        <v>Calçados</v>
      </c>
    </row>
    <row r="642" customFormat="false" ht="15" hidden="false" customHeight="false" outlineLevel="0" collapsed="false">
      <c r="A642" s="17" t="s">
        <v>1922</v>
      </c>
      <c r="B642" s="17" t="n">
        <v>1</v>
      </c>
      <c r="C642" s="21" t="n">
        <v>45720</v>
      </c>
      <c r="D642" s="17" t="s">
        <v>795</v>
      </c>
      <c r="E642" s="17" t="s">
        <v>141</v>
      </c>
      <c r="F642" s="17" t="s">
        <v>1490</v>
      </c>
      <c r="G642" s="17" t="s">
        <v>61</v>
      </c>
      <c r="H642" s="17" t="s">
        <v>1537</v>
      </c>
      <c r="I642" s="17" t="s">
        <v>1524</v>
      </c>
      <c r="J642" s="17" t="n">
        <v>1</v>
      </c>
      <c r="K642" s="15" t="n">
        <v>131.9</v>
      </c>
      <c r="L642" s="22" t="n">
        <v>0.15</v>
      </c>
      <c r="M642" s="15" t="n">
        <v>33.11</v>
      </c>
      <c r="N642" s="15" t="n">
        <f aca="false">J642*K642</f>
        <v>131.9</v>
      </c>
      <c r="O642" s="15" t="n">
        <f aca="false">N642*L642</f>
        <v>19.785</v>
      </c>
      <c r="P642" s="15" t="n">
        <f aca="false">N642-O642</f>
        <v>112.115</v>
      </c>
      <c r="Q642" s="15" t="n">
        <f aca="false">J642*INDEX(dProdutos!$F$2:$F$47,MATCH(E642,dProdutos!$A$2:$A$47,0))</f>
        <v>81.66</v>
      </c>
      <c r="R642" s="15" t="n">
        <f aca="false">IF(I642="Cancelado",0,P642-Q642)</f>
        <v>30.455</v>
      </c>
      <c r="S642" s="17" t="str">
        <f aca="false">INDEX(dProdutos!$D$2:$D$47,MATCH(E642,dProdutos!$A$2:$A$47,0))</f>
        <v>Acessórios</v>
      </c>
    </row>
    <row r="643" customFormat="false" ht="15" hidden="false" customHeight="false" outlineLevel="0" collapsed="false">
      <c r="A643" s="17" t="s">
        <v>1922</v>
      </c>
      <c r="B643" s="17" t="n">
        <v>2</v>
      </c>
      <c r="C643" s="21" t="n">
        <v>45720</v>
      </c>
      <c r="D643" s="17" t="s">
        <v>795</v>
      </c>
      <c r="E643" s="17" t="s">
        <v>105</v>
      </c>
      <c r="F643" s="17" t="s">
        <v>1490</v>
      </c>
      <c r="G643" s="17" t="s">
        <v>61</v>
      </c>
      <c r="H643" s="17" t="s">
        <v>1537</v>
      </c>
      <c r="I643" s="17" t="s">
        <v>1524</v>
      </c>
      <c r="J643" s="17" t="n">
        <v>2</v>
      </c>
      <c r="K643" s="15" t="n">
        <v>175.9</v>
      </c>
      <c r="L643" s="22" t="n">
        <v>0</v>
      </c>
      <c r="M643" s="15" t="n">
        <v>0</v>
      </c>
      <c r="N643" s="15" t="n">
        <f aca="false">J643*K643</f>
        <v>351.8</v>
      </c>
      <c r="O643" s="15" t="n">
        <f aca="false">N643*L643</f>
        <v>0</v>
      </c>
      <c r="P643" s="15" t="n">
        <f aca="false">N643-O643</f>
        <v>351.8</v>
      </c>
      <c r="Q643" s="15" t="n">
        <f aca="false">J643*INDEX(dProdutos!$F$2:$F$47,MATCH(E643,dProdutos!$A$2:$A$47,0))</f>
        <v>193.18</v>
      </c>
      <c r="R643" s="15" t="n">
        <f aca="false">IF(I643="Cancelado",0,P643-Q643)</f>
        <v>158.62</v>
      </c>
      <c r="S643" s="17" t="str">
        <f aca="false">INDEX(dProdutos!$D$2:$D$47,MATCH(E643,dProdutos!$A$2:$A$47,0))</f>
        <v>Moda Masculina</v>
      </c>
    </row>
    <row r="644" customFormat="false" ht="15" hidden="false" customHeight="false" outlineLevel="0" collapsed="false">
      <c r="A644" s="17" t="s">
        <v>1923</v>
      </c>
      <c r="B644" s="17" t="n">
        <v>1</v>
      </c>
      <c r="C644" s="21" t="n">
        <v>45720</v>
      </c>
      <c r="D644" s="17" t="s">
        <v>1313</v>
      </c>
      <c r="E644" s="17" t="s">
        <v>132</v>
      </c>
      <c r="F644" s="17" t="s">
        <v>1495</v>
      </c>
      <c r="G644" s="17" t="s">
        <v>59</v>
      </c>
      <c r="H644" s="17" t="s">
        <v>1540</v>
      </c>
      <c r="I644" s="17" t="s">
        <v>1524</v>
      </c>
      <c r="J644" s="17" t="n">
        <v>1</v>
      </c>
      <c r="K644" s="15" t="n">
        <v>179.9</v>
      </c>
      <c r="L644" s="22" t="n">
        <v>0</v>
      </c>
      <c r="M644" s="15" t="n">
        <v>16.97</v>
      </c>
      <c r="N644" s="15" t="n">
        <f aca="false">J644*K644</f>
        <v>179.9</v>
      </c>
      <c r="O644" s="15" t="n">
        <f aca="false">N644*L644</f>
        <v>0</v>
      </c>
      <c r="P644" s="15" t="n">
        <f aca="false">N644-O644</f>
        <v>179.9</v>
      </c>
      <c r="Q644" s="15" t="n">
        <f aca="false">J644*INDEX(dProdutos!$F$2:$F$47,MATCH(E644,dProdutos!$A$2:$A$47,0))</f>
        <v>93.56</v>
      </c>
      <c r="R644" s="15" t="n">
        <f aca="false">IF(I644="Cancelado",0,P644-Q644)</f>
        <v>86.34</v>
      </c>
      <c r="S644" s="17" t="str">
        <f aca="false">INDEX(dProdutos!$D$2:$D$47,MATCH(E644,dProdutos!$A$2:$A$47,0))</f>
        <v>Calçados</v>
      </c>
    </row>
    <row r="645" customFormat="false" ht="15" hidden="false" customHeight="false" outlineLevel="0" collapsed="false">
      <c r="A645" s="17" t="s">
        <v>1923</v>
      </c>
      <c r="B645" s="17" t="n">
        <v>2</v>
      </c>
      <c r="C645" s="21" t="n">
        <v>45720</v>
      </c>
      <c r="D645" s="17" t="s">
        <v>1313</v>
      </c>
      <c r="E645" s="17" t="s">
        <v>132</v>
      </c>
      <c r="F645" s="17" t="s">
        <v>1495</v>
      </c>
      <c r="G645" s="17" t="s">
        <v>59</v>
      </c>
      <c r="H645" s="17" t="s">
        <v>1540</v>
      </c>
      <c r="I645" s="17" t="s">
        <v>1524</v>
      </c>
      <c r="J645" s="17" t="n">
        <v>1</v>
      </c>
      <c r="K645" s="15" t="n">
        <v>179.9</v>
      </c>
      <c r="L645" s="22" t="n">
        <v>0.05</v>
      </c>
      <c r="M645" s="15" t="n">
        <v>0</v>
      </c>
      <c r="N645" s="15" t="n">
        <f aca="false">J645*K645</f>
        <v>179.9</v>
      </c>
      <c r="O645" s="15" t="n">
        <f aca="false">N645*L645</f>
        <v>8.995</v>
      </c>
      <c r="P645" s="15" t="n">
        <f aca="false">N645-O645</f>
        <v>170.905</v>
      </c>
      <c r="Q645" s="15" t="n">
        <f aca="false">J645*INDEX(dProdutos!$F$2:$F$47,MATCH(E645,dProdutos!$A$2:$A$47,0))</f>
        <v>93.56</v>
      </c>
      <c r="R645" s="15" t="n">
        <f aca="false">IF(I645="Cancelado",0,P645-Q645)</f>
        <v>77.345</v>
      </c>
      <c r="S645" s="17" t="str">
        <f aca="false">INDEX(dProdutos!$D$2:$D$47,MATCH(E645,dProdutos!$A$2:$A$47,0))</f>
        <v>Calçados</v>
      </c>
    </row>
    <row r="646" customFormat="false" ht="15" hidden="false" customHeight="false" outlineLevel="0" collapsed="false">
      <c r="A646" s="17" t="s">
        <v>1924</v>
      </c>
      <c r="B646" s="17" t="n">
        <v>1</v>
      </c>
      <c r="C646" s="21" t="n">
        <v>45721</v>
      </c>
      <c r="D646" s="17" t="s">
        <v>627</v>
      </c>
      <c r="E646" s="17" t="s">
        <v>165</v>
      </c>
      <c r="F646" s="17" t="s">
        <v>1493</v>
      </c>
      <c r="G646" s="17" t="s">
        <v>62</v>
      </c>
      <c r="H646" s="17" t="s">
        <v>1523</v>
      </c>
      <c r="I646" s="17" t="s">
        <v>1524</v>
      </c>
      <c r="J646" s="17" t="n">
        <v>1</v>
      </c>
      <c r="K646" s="15" t="n">
        <v>231.9</v>
      </c>
      <c r="L646" s="22" t="n">
        <v>0.1</v>
      </c>
      <c r="M646" s="15" t="n">
        <v>0</v>
      </c>
      <c r="N646" s="15" t="n">
        <f aca="false">J646*K646</f>
        <v>231.9</v>
      </c>
      <c r="O646" s="15" t="n">
        <f aca="false">N646*L646</f>
        <v>23.19</v>
      </c>
      <c r="P646" s="15" t="n">
        <f aca="false">N646-O646</f>
        <v>208.71</v>
      </c>
      <c r="Q646" s="15" t="n">
        <f aca="false">J646*INDEX(dProdutos!$F$2:$F$47,MATCH(E646,dProdutos!$A$2:$A$47,0))</f>
        <v>140.83</v>
      </c>
      <c r="R646" s="15" t="n">
        <f aca="false">IF(I646="Cancelado",0,P646-Q646)</f>
        <v>67.88</v>
      </c>
      <c r="S646" s="17" t="str">
        <f aca="false">INDEX(dProdutos!$D$2:$D$47,MATCH(E646,dProdutos!$A$2:$A$47,0))</f>
        <v>Casa</v>
      </c>
    </row>
    <row r="647" customFormat="false" ht="15" hidden="false" customHeight="false" outlineLevel="0" collapsed="false">
      <c r="A647" s="17" t="s">
        <v>1925</v>
      </c>
      <c r="B647" s="17" t="n">
        <v>1</v>
      </c>
      <c r="C647" s="21" t="n">
        <v>45721</v>
      </c>
      <c r="D647" s="17" t="s">
        <v>1260</v>
      </c>
      <c r="E647" s="17" t="s">
        <v>138</v>
      </c>
      <c r="F647" s="17" t="s">
        <v>1493</v>
      </c>
      <c r="G647" s="17" t="s">
        <v>61</v>
      </c>
      <c r="H647" s="17" t="s">
        <v>1537</v>
      </c>
      <c r="I647" s="17" t="s">
        <v>1524</v>
      </c>
      <c r="J647" s="17" t="n">
        <v>1</v>
      </c>
      <c r="K647" s="15" t="n">
        <v>231.9</v>
      </c>
      <c r="L647" s="22" t="n">
        <v>0.1</v>
      </c>
      <c r="M647" s="15" t="n">
        <v>0</v>
      </c>
      <c r="N647" s="15" t="n">
        <f aca="false">J647*K647</f>
        <v>231.9</v>
      </c>
      <c r="O647" s="15" t="n">
        <f aca="false">N647*L647</f>
        <v>23.19</v>
      </c>
      <c r="P647" s="15" t="n">
        <f aca="false">N647-O647</f>
        <v>208.71</v>
      </c>
      <c r="Q647" s="15" t="n">
        <f aca="false">J647*INDEX(dProdutos!$F$2:$F$47,MATCH(E647,dProdutos!$A$2:$A$47,0))</f>
        <v>132.21</v>
      </c>
      <c r="R647" s="15" t="n">
        <f aca="false">IF(I647="Cancelado",0,P647-Q647)</f>
        <v>76.5</v>
      </c>
      <c r="S647" s="17" t="str">
        <f aca="false">INDEX(dProdutos!$D$2:$D$47,MATCH(E647,dProdutos!$A$2:$A$47,0))</f>
        <v>Calçados</v>
      </c>
    </row>
    <row r="648" customFormat="false" ht="15" hidden="false" customHeight="false" outlineLevel="0" collapsed="false">
      <c r="A648" s="17" t="s">
        <v>1925</v>
      </c>
      <c r="B648" s="17" t="n">
        <v>2</v>
      </c>
      <c r="C648" s="21" t="n">
        <v>45721</v>
      </c>
      <c r="D648" s="17" t="s">
        <v>1260</v>
      </c>
      <c r="E648" s="17" t="s">
        <v>123</v>
      </c>
      <c r="F648" s="17" t="s">
        <v>1493</v>
      </c>
      <c r="G648" s="17" t="s">
        <v>61</v>
      </c>
      <c r="H648" s="17" t="s">
        <v>1537</v>
      </c>
      <c r="I648" s="17" t="s">
        <v>1524</v>
      </c>
      <c r="J648" s="17" t="n">
        <v>1</v>
      </c>
      <c r="K648" s="15" t="n">
        <v>277.9</v>
      </c>
      <c r="L648" s="22" t="n">
        <v>0.1</v>
      </c>
      <c r="M648" s="15" t="n">
        <v>0</v>
      </c>
      <c r="N648" s="15" t="n">
        <f aca="false">J648*K648</f>
        <v>277.9</v>
      </c>
      <c r="O648" s="15" t="n">
        <f aca="false">N648*L648</f>
        <v>27.79</v>
      </c>
      <c r="P648" s="15" t="n">
        <f aca="false">N648-O648</f>
        <v>250.11</v>
      </c>
      <c r="Q648" s="15" t="n">
        <f aca="false">J648*INDEX(dProdutos!$F$2:$F$47,MATCH(E648,dProdutos!$A$2:$A$47,0))</f>
        <v>132.36</v>
      </c>
      <c r="R648" s="15" t="n">
        <f aca="false">IF(I648="Cancelado",0,P648-Q648)</f>
        <v>117.75</v>
      </c>
      <c r="S648" s="17" t="str">
        <f aca="false">INDEX(dProdutos!$D$2:$D$47,MATCH(E648,dProdutos!$A$2:$A$47,0))</f>
        <v>Calçados</v>
      </c>
    </row>
    <row r="649" customFormat="false" ht="15" hidden="false" customHeight="false" outlineLevel="0" collapsed="false">
      <c r="A649" s="17" t="s">
        <v>1925</v>
      </c>
      <c r="B649" s="17" t="n">
        <v>3</v>
      </c>
      <c r="C649" s="21" t="n">
        <v>45721</v>
      </c>
      <c r="D649" s="17" t="s">
        <v>1260</v>
      </c>
      <c r="E649" s="17" t="s">
        <v>153</v>
      </c>
      <c r="F649" s="17" t="s">
        <v>1493</v>
      </c>
      <c r="G649" s="17" t="s">
        <v>61</v>
      </c>
      <c r="H649" s="17" t="s">
        <v>1537</v>
      </c>
      <c r="I649" s="17" t="s">
        <v>1524</v>
      </c>
      <c r="J649" s="17" t="n">
        <v>1</v>
      </c>
      <c r="K649" s="15" t="n">
        <v>165.9</v>
      </c>
      <c r="L649" s="22" t="n">
        <v>0</v>
      </c>
      <c r="M649" s="15" t="n">
        <v>0</v>
      </c>
      <c r="N649" s="15" t="n">
        <f aca="false">J649*K649</f>
        <v>165.9</v>
      </c>
      <c r="O649" s="15" t="n">
        <f aca="false">N649*L649</f>
        <v>0</v>
      </c>
      <c r="P649" s="15" t="n">
        <f aca="false">N649-O649</f>
        <v>165.9</v>
      </c>
      <c r="Q649" s="15" t="n">
        <f aca="false">J649*INDEX(dProdutos!$F$2:$F$47,MATCH(E649,dProdutos!$A$2:$A$47,0))</f>
        <v>67.28</v>
      </c>
      <c r="R649" s="15" t="n">
        <f aca="false">IF(I649="Cancelado",0,P649-Q649)</f>
        <v>98.62</v>
      </c>
      <c r="S649" s="17" t="str">
        <f aca="false">INDEX(dProdutos!$D$2:$D$47,MATCH(E649,dProdutos!$A$2:$A$47,0))</f>
        <v>Acessórios</v>
      </c>
    </row>
    <row r="650" customFormat="false" ht="15" hidden="false" customHeight="false" outlineLevel="0" collapsed="false">
      <c r="A650" s="17" t="s">
        <v>1926</v>
      </c>
      <c r="B650" s="17" t="n">
        <v>1</v>
      </c>
      <c r="C650" s="21" t="n">
        <v>45721</v>
      </c>
      <c r="D650" s="17" t="s">
        <v>814</v>
      </c>
      <c r="E650" s="17" t="s">
        <v>144</v>
      </c>
      <c r="F650" s="17" t="s">
        <v>1490</v>
      </c>
      <c r="G650" s="17" t="s">
        <v>60</v>
      </c>
      <c r="H650" s="17" t="s">
        <v>1537</v>
      </c>
      <c r="I650" s="17" t="s">
        <v>1531</v>
      </c>
      <c r="J650" s="17" t="n">
        <v>2</v>
      </c>
      <c r="K650" s="15" t="n">
        <v>260.9</v>
      </c>
      <c r="L650" s="22" t="n">
        <v>0.15</v>
      </c>
      <c r="M650" s="15" t="n">
        <v>24.41</v>
      </c>
      <c r="N650" s="15" t="n">
        <f aca="false">J650*K650</f>
        <v>521.8</v>
      </c>
      <c r="O650" s="15" t="n">
        <f aca="false">N650*L650</f>
        <v>78.27</v>
      </c>
      <c r="P650" s="15" t="n">
        <f aca="false">N650-O650</f>
        <v>443.53</v>
      </c>
      <c r="Q650" s="15" t="n">
        <f aca="false">J650*INDEX(dProdutos!$F$2:$F$47,MATCH(E650,dProdutos!$A$2:$A$47,0))</f>
        <v>199.72</v>
      </c>
      <c r="R650" s="15" t="n">
        <f aca="false">IF(I650="Cancelado",0,P650-Q650)</f>
        <v>0</v>
      </c>
      <c r="S650" s="17" t="str">
        <f aca="false">INDEX(dProdutos!$D$2:$D$47,MATCH(E650,dProdutos!$A$2:$A$47,0))</f>
        <v>Acessórios</v>
      </c>
    </row>
    <row r="651" customFormat="false" ht="15" hidden="false" customHeight="false" outlineLevel="0" collapsed="false">
      <c r="A651" s="17" t="s">
        <v>1927</v>
      </c>
      <c r="B651" s="17" t="n">
        <v>1</v>
      </c>
      <c r="C651" s="21" t="n">
        <v>45721</v>
      </c>
      <c r="D651" s="17" t="s">
        <v>458</v>
      </c>
      <c r="E651" s="17" t="s">
        <v>141</v>
      </c>
      <c r="F651" s="17" t="s">
        <v>1487</v>
      </c>
      <c r="G651" s="17" t="s">
        <v>62</v>
      </c>
      <c r="H651" s="17" t="s">
        <v>1537</v>
      </c>
      <c r="I651" s="17" t="s">
        <v>1524</v>
      </c>
      <c r="J651" s="17" t="n">
        <v>1</v>
      </c>
      <c r="K651" s="15" t="n">
        <v>131.9</v>
      </c>
      <c r="L651" s="22" t="n">
        <v>0.15</v>
      </c>
      <c r="M651" s="15" t="n">
        <v>0</v>
      </c>
      <c r="N651" s="15" t="n">
        <f aca="false">J651*K651</f>
        <v>131.9</v>
      </c>
      <c r="O651" s="15" t="n">
        <f aca="false">N651*L651</f>
        <v>19.785</v>
      </c>
      <c r="P651" s="15" t="n">
        <f aca="false">N651-O651</f>
        <v>112.115</v>
      </c>
      <c r="Q651" s="15" t="n">
        <f aca="false">J651*INDEX(dProdutos!$F$2:$F$47,MATCH(E651,dProdutos!$A$2:$A$47,0))</f>
        <v>81.66</v>
      </c>
      <c r="R651" s="15" t="n">
        <f aca="false">IF(I651="Cancelado",0,P651-Q651)</f>
        <v>30.455</v>
      </c>
      <c r="S651" s="17" t="str">
        <f aca="false">INDEX(dProdutos!$D$2:$D$47,MATCH(E651,dProdutos!$A$2:$A$47,0))</f>
        <v>Acessórios</v>
      </c>
    </row>
    <row r="652" customFormat="false" ht="15" hidden="false" customHeight="false" outlineLevel="0" collapsed="false">
      <c r="A652" s="17" t="s">
        <v>1927</v>
      </c>
      <c r="B652" s="17" t="n">
        <v>2</v>
      </c>
      <c r="C652" s="21" t="n">
        <v>45721</v>
      </c>
      <c r="D652" s="17" t="s">
        <v>458</v>
      </c>
      <c r="E652" s="17" t="s">
        <v>207</v>
      </c>
      <c r="F652" s="17" t="s">
        <v>1487</v>
      </c>
      <c r="G652" s="17" t="s">
        <v>62</v>
      </c>
      <c r="H652" s="17" t="s">
        <v>1537</v>
      </c>
      <c r="I652" s="17" t="s">
        <v>1524</v>
      </c>
      <c r="J652" s="17" t="n">
        <v>1</v>
      </c>
      <c r="K652" s="15" t="n">
        <v>143.9</v>
      </c>
      <c r="L652" s="22" t="n">
        <v>0.1</v>
      </c>
      <c r="M652" s="15" t="n">
        <v>0</v>
      </c>
      <c r="N652" s="15" t="n">
        <f aca="false">J652*K652</f>
        <v>143.9</v>
      </c>
      <c r="O652" s="15" t="n">
        <f aca="false">N652*L652</f>
        <v>14.39</v>
      </c>
      <c r="P652" s="15" t="n">
        <f aca="false">N652-O652</f>
        <v>129.51</v>
      </c>
      <c r="Q652" s="15" t="n">
        <f aca="false">J652*INDEX(dProdutos!$F$2:$F$47,MATCH(E652,dProdutos!$A$2:$A$47,0))</f>
        <v>84.43</v>
      </c>
      <c r="R652" s="15" t="n">
        <f aca="false">IF(I652="Cancelado",0,P652-Q652)</f>
        <v>45.08</v>
      </c>
      <c r="S652" s="17" t="str">
        <f aca="false">INDEX(dProdutos!$D$2:$D$47,MATCH(E652,dProdutos!$A$2:$A$47,0))</f>
        <v>Beleza</v>
      </c>
    </row>
    <row r="653" customFormat="false" ht="15" hidden="false" customHeight="false" outlineLevel="0" collapsed="false">
      <c r="A653" s="17" t="s">
        <v>1927</v>
      </c>
      <c r="B653" s="17" t="n">
        <v>3</v>
      </c>
      <c r="C653" s="21" t="n">
        <v>45721</v>
      </c>
      <c r="D653" s="17" t="s">
        <v>458</v>
      </c>
      <c r="E653" s="17" t="s">
        <v>111</v>
      </c>
      <c r="F653" s="17" t="s">
        <v>1487</v>
      </c>
      <c r="G653" s="17" t="s">
        <v>62</v>
      </c>
      <c r="H653" s="17" t="s">
        <v>1537</v>
      </c>
      <c r="I653" s="17" t="s">
        <v>1524</v>
      </c>
      <c r="J653" s="17" t="n">
        <v>2</v>
      </c>
      <c r="K653" s="15" t="n">
        <v>188.9</v>
      </c>
      <c r="L653" s="22" t="n">
        <v>0</v>
      </c>
      <c r="M653" s="15" t="n">
        <v>0</v>
      </c>
      <c r="N653" s="15" t="n">
        <f aca="false">J653*K653</f>
        <v>377.8</v>
      </c>
      <c r="O653" s="15" t="n">
        <f aca="false">N653*L653</f>
        <v>0</v>
      </c>
      <c r="P653" s="15" t="n">
        <f aca="false">N653-O653</f>
        <v>377.8</v>
      </c>
      <c r="Q653" s="15" t="n">
        <f aca="false">J653*INDEX(dProdutos!$F$2:$F$47,MATCH(E653,dProdutos!$A$2:$A$47,0))</f>
        <v>176.64</v>
      </c>
      <c r="R653" s="15" t="n">
        <f aca="false">IF(I653="Cancelado",0,P653-Q653)</f>
        <v>201.16</v>
      </c>
      <c r="S653" s="17" t="str">
        <f aca="false">INDEX(dProdutos!$D$2:$D$47,MATCH(E653,dProdutos!$A$2:$A$47,0))</f>
        <v>Moda Masculina</v>
      </c>
    </row>
    <row r="654" customFormat="false" ht="15" hidden="false" customHeight="false" outlineLevel="0" collapsed="false">
      <c r="A654" s="17" t="s">
        <v>1927</v>
      </c>
      <c r="B654" s="17" t="n">
        <v>4</v>
      </c>
      <c r="C654" s="21" t="n">
        <v>45721</v>
      </c>
      <c r="D654" s="17" t="s">
        <v>458</v>
      </c>
      <c r="E654" s="17" t="s">
        <v>123</v>
      </c>
      <c r="F654" s="17" t="s">
        <v>1487</v>
      </c>
      <c r="G654" s="17" t="s">
        <v>62</v>
      </c>
      <c r="H654" s="17" t="s">
        <v>1537</v>
      </c>
      <c r="I654" s="17" t="s">
        <v>1524</v>
      </c>
      <c r="J654" s="17" t="n">
        <v>1</v>
      </c>
      <c r="K654" s="15" t="n">
        <v>277.9</v>
      </c>
      <c r="L654" s="22" t="n">
        <v>0</v>
      </c>
      <c r="M654" s="15" t="n">
        <v>0</v>
      </c>
      <c r="N654" s="15" t="n">
        <f aca="false">J654*K654</f>
        <v>277.9</v>
      </c>
      <c r="O654" s="15" t="n">
        <f aca="false">N654*L654</f>
        <v>0</v>
      </c>
      <c r="P654" s="15" t="n">
        <f aca="false">N654-O654</f>
        <v>277.9</v>
      </c>
      <c r="Q654" s="15" t="n">
        <f aca="false">J654*INDEX(dProdutos!$F$2:$F$47,MATCH(E654,dProdutos!$A$2:$A$47,0))</f>
        <v>132.36</v>
      </c>
      <c r="R654" s="15" t="n">
        <f aca="false">IF(I654="Cancelado",0,P654-Q654)</f>
        <v>145.54</v>
      </c>
      <c r="S654" s="17" t="str">
        <f aca="false">INDEX(dProdutos!$D$2:$D$47,MATCH(E654,dProdutos!$A$2:$A$47,0))</f>
        <v>Calçados</v>
      </c>
    </row>
    <row r="655" customFormat="false" ht="15" hidden="false" customHeight="false" outlineLevel="0" collapsed="false">
      <c r="A655" s="17" t="s">
        <v>1928</v>
      </c>
      <c r="B655" s="17" t="n">
        <v>1</v>
      </c>
      <c r="C655" s="21" t="n">
        <v>45721</v>
      </c>
      <c r="D655" s="17" t="s">
        <v>1298</v>
      </c>
      <c r="E655" s="17" t="s">
        <v>95</v>
      </c>
      <c r="F655" s="17" t="s">
        <v>1503</v>
      </c>
      <c r="G655" s="17" t="s">
        <v>62</v>
      </c>
      <c r="H655" s="17" t="s">
        <v>1537</v>
      </c>
      <c r="I655" s="17" t="s">
        <v>1524</v>
      </c>
      <c r="J655" s="17" t="n">
        <v>1</v>
      </c>
      <c r="K655" s="15" t="n">
        <v>77.9</v>
      </c>
      <c r="L655" s="22" t="n">
        <v>0</v>
      </c>
      <c r="M655" s="15" t="n">
        <v>29.86</v>
      </c>
      <c r="N655" s="15" t="n">
        <f aca="false">J655*K655</f>
        <v>77.9</v>
      </c>
      <c r="O655" s="15" t="n">
        <f aca="false">N655*L655</f>
        <v>0</v>
      </c>
      <c r="P655" s="15" t="n">
        <f aca="false">N655-O655</f>
        <v>77.9</v>
      </c>
      <c r="Q655" s="15" t="n">
        <f aca="false">J655*INDEX(dProdutos!$F$2:$F$47,MATCH(E655,dProdutos!$A$2:$A$47,0))</f>
        <v>36.71</v>
      </c>
      <c r="R655" s="15" t="n">
        <f aca="false">IF(I655="Cancelado",0,P655-Q655)</f>
        <v>41.19</v>
      </c>
      <c r="S655" s="17" t="str">
        <f aca="false">INDEX(dProdutos!$D$2:$D$47,MATCH(E655,dProdutos!$A$2:$A$47,0))</f>
        <v>Moda Feminina</v>
      </c>
    </row>
    <row r="656" customFormat="false" ht="15" hidden="false" customHeight="false" outlineLevel="0" collapsed="false">
      <c r="A656" s="17" t="s">
        <v>1929</v>
      </c>
      <c r="B656" s="17" t="n">
        <v>1</v>
      </c>
      <c r="C656" s="21" t="n">
        <v>45722</v>
      </c>
      <c r="D656" s="17" t="s">
        <v>891</v>
      </c>
      <c r="E656" s="17" t="s">
        <v>92</v>
      </c>
      <c r="F656" s="17" t="s">
        <v>1487</v>
      </c>
      <c r="G656" s="17" t="s">
        <v>63</v>
      </c>
      <c r="H656" s="17" t="s">
        <v>1523</v>
      </c>
      <c r="I656" s="17" t="s">
        <v>1524</v>
      </c>
      <c r="J656" s="17" t="n">
        <v>1</v>
      </c>
      <c r="K656" s="15" t="n">
        <v>191.9</v>
      </c>
      <c r="L656" s="22" t="n">
        <v>0</v>
      </c>
      <c r="M656" s="15" t="n">
        <v>23.92</v>
      </c>
      <c r="N656" s="15" t="n">
        <f aca="false">J656*K656</f>
        <v>191.9</v>
      </c>
      <c r="O656" s="15" t="n">
        <f aca="false">N656*L656</f>
        <v>0</v>
      </c>
      <c r="P656" s="15" t="n">
        <f aca="false">N656-O656</f>
        <v>191.9</v>
      </c>
      <c r="Q656" s="15" t="n">
        <f aca="false">J656*INDEX(dProdutos!$F$2:$F$47,MATCH(E656,dProdutos!$A$2:$A$47,0))</f>
        <v>88.59</v>
      </c>
      <c r="R656" s="15" t="n">
        <f aca="false">IF(I656="Cancelado",0,P656-Q656)</f>
        <v>103.31</v>
      </c>
      <c r="S656" s="17" t="str">
        <f aca="false">INDEX(dProdutos!$D$2:$D$47,MATCH(E656,dProdutos!$A$2:$A$47,0))</f>
        <v>Moda Feminina</v>
      </c>
    </row>
    <row r="657" customFormat="false" ht="15" hidden="false" customHeight="false" outlineLevel="0" collapsed="false">
      <c r="A657" s="17" t="s">
        <v>1930</v>
      </c>
      <c r="B657" s="17" t="n">
        <v>1</v>
      </c>
      <c r="C657" s="21" t="n">
        <v>45722</v>
      </c>
      <c r="D657" s="17" t="s">
        <v>767</v>
      </c>
      <c r="E657" s="17" t="s">
        <v>150</v>
      </c>
      <c r="F657" s="17" t="s">
        <v>1487</v>
      </c>
      <c r="G657" s="17" t="s">
        <v>63</v>
      </c>
      <c r="H657" s="17" t="s">
        <v>1537</v>
      </c>
      <c r="I657" s="17" t="s">
        <v>1524</v>
      </c>
      <c r="J657" s="17" t="n">
        <v>1</v>
      </c>
      <c r="K657" s="15" t="n">
        <v>71.9</v>
      </c>
      <c r="L657" s="22" t="n">
        <v>0.05</v>
      </c>
      <c r="M657" s="15" t="n">
        <v>16.72</v>
      </c>
      <c r="N657" s="15" t="n">
        <f aca="false">J657*K657</f>
        <v>71.9</v>
      </c>
      <c r="O657" s="15" t="n">
        <f aca="false">N657*L657</f>
        <v>3.595</v>
      </c>
      <c r="P657" s="15" t="n">
        <f aca="false">N657-O657</f>
        <v>68.305</v>
      </c>
      <c r="Q657" s="15" t="n">
        <f aca="false">J657*INDEX(dProdutos!$F$2:$F$47,MATCH(E657,dProdutos!$A$2:$A$47,0))</f>
        <v>27.38</v>
      </c>
      <c r="R657" s="15" t="n">
        <f aca="false">IF(I657="Cancelado",0,P657-Q657)</f>
        <v>40.925</v>
      </c>
      <c r="S657" s="17" t="str">
        <f aca="false">INDEX(dProdutos!$D$2:$D$47,MATCH(E657,dProdutos!$A$2:$A$47,0))</f>
        <v>Acessórios</v>
      </c>
    </row>
    <row r="658" customFormat="false" ht="15" hidden="false" customHeight="false" outlineLevel="0" collapsed="false">
      <c r="A658" s="17" t="s">
        <v>1930</v>
      </c>
      <c r="B658" s="17" t="n">
        <v>2</v>
      </c>
      <c r="C658" s="21" t="n">
        <v>45722</v>
      </c>
      <c r="D658" s="17" t="s">
        <v>767</v>
      </c>
      <c r="E658" s="17" t="s">
        <v>150</v>
      </c>
      <c r="F658" s="17" t="s">
        <v>1487</v>
      </c>
      <c r="G658" s="17" t="s">
        <v>63</v>
      </c>
      <c r="H658" s="17" t="s">
        <v>1537</v>
      </c>
      <c r="I658" s="17" t="s">
        <v>1524</v>
      </c>
      <c r="J658" s="17" t="n">
        <v>1</v>
      </c>
      <c r="K658" s="15" t="n">
        <v>71.9</v>
      </c>
      <c r="L658" s="22" t="n">
        <v>0</v>
      </c>
      <c r="M658" s="15" t="n">
        <v>0</v>
      </c>
      <c r="N658" s="15" t="n">
        <f aca="false">J658*K658</f>
        <v>71.9</v>
      </c>
      <c r="O658" s="15" t="n">
        <f aca="false">N658*L658</f>
        <v>0</v>
      </c>
      <c r="P658" s="15" t="n">
        <f aca="false">N658-O658</f>
        <v>71.9</v>
      </c>
      <c r="Q658" s="15" t="n">
        <f aca="false">J658*INDEX(dProdutos!$F$2:$F$47,MATCH(E658,dProdutos!$A$2:$A$47,0))</f>
        <v>27.38</v>
      </c>
      <c r="R658" s="15" t="n">
        <f aca="false">IF(I658="Cancelado",0,P658-Q658)</f>
        <v>44.52</v>
      </c>
      <c r="S658" s="17" t="str">
        <f aca="false">INDEX(dProdutos!$D$2:$D$47,MATCH(E658,dProdutos!$A$2:$A$47,0))</f>
        <v>Acessórios</v>
      </c>
    </row>
    <row r="659" customFormat="false" ht="15" hidden="false" customHeight="false" outlineLevel="0" collapsed="false">
      <c r="A659" s="17" t="s">
        <v>1930</v>
      </c>
      <c r="B659" s="17" t="n">
        <v>3</v>
      </c>
      <c r="C659" s="21" t="n">
        <v>45722</v>
      </c>
      <c r="D659" s="17" t="s">
        <v>767</v>
      </c>
      <c r="E659" s="17" t="s">
        <v>207</v>
      </c>
      <c r="F659" s="17" t="s">
        <v>1487</v>
      </c>
      <c r="G659" s="17" t="s">
        <v>63</v>
      </c>
      <c r="H659" s="17" t="s">
        <v>1537</v>
      </c>
      <c r="I659" s="17" t="s">
        <v>1524</v>
      </c>
      <c r="J659" s="17" t="n">
        <v>1</v>
      </c>
      <c r="K659" s="15" t="n">
        <v>143.9</v>
      </c>
      <c r="L659" s="22" t="n">
        <v>0.05</v>
      </c>
      <c r="M659" s="15" t="n">
        <v>0</v>
      </c>
      <c r="N659" s="15" t="n">
        <f aca="false">J659*K659</f>
        <v>143.9</v>
      </c>
      <c r="O659" s="15" t="n">
        <f aca="false">N659*L659</f>
        <v>7.195</v>
      </c>
      <c r="P659" s="15" t="n">
        <f aca="false">N659-O659</f>
        <v>136.705</v>
      </c>
      <c r="Q659" s="15" t="n">
        <f aca="false">J659*INDEX(dProdutos!$F$2:$F$47,MATCH(E659,dProdutos!$A$2:$A$47,0))</f>
        <v>84.43</v>
      </c>
      <c r="R659" s="15" t="n">
        <f aca="false">IF(I659="Cancelado",0,P659-Q659)</f>
        <v>52.275</v>
      </c>
      <c r="S659" s="17" t="str">
        <f aca="false">INDEX(dProdutos!$D$2:$D$47,MATCH(E659,dProdutos!$A$2:$A$47,0))</f>
        <v>Beleza</v>
      </c>
    </row>
    <row r="660" customFormat="false" ht="15" hidden="false" customHeight="false" outlineLevel="0" collapsed="false">
      <c r="A660" s="17" t="s">
        <v>1931</v>
      </c>
      <c r="B660" s="17" t="n">
        <v>1</v>
      </c>
      <c r="C660" s="21" t="n">
        <v>45722</v>
      </c>
      <c r="D660" s="17" t="s">
        <v>741</v>
      </c>
      <c r="E660" s="17" t="s">
        <v>98</v>
      </c>
      <c r="F660" s="17" t="s">
        <v>1487</v>
      </c>
      <c r="G660" s="17" t="s">
        <v>62</v>
      </c>
      <c r="H660" s="17" t="s">
        <v>1523</v>
      </c>
      <c r="I660" s="17" t="s">
        <v>1524</v>
      </c>
      <c r="J660" s="17" t="n">
        <v>2</v>
      </c>
      <c r="K660" s="15" t="n">
        <v>108.9</v>
      </c>
      <c r="L660" s="22" t="n">
        <v>0.05</v>
      </c>
      <c r="M660" s="15" t="n">
        <v>33.68</v>
      </c>
      <c r="N660" s="15" t="n">
        <f aca="false">J660*K660</f>
        <v>217.8</v>
      </c>
      <c r="O660" s="15" t="n">
        <f aca="false">N660*L660</f>
        <v>10.89</v>
      </c>
      <c r="P660" s="15" t="n">
        <f aca="false">N660-O660</f>
        <v>206.91</v>
      </c>
      <c r="Q660" s="15" t="n">
        <f aca="false">J660*INDEX(dProdutos!$F$2:$F$47,MATCH(E660,dProdutos!$A$2:$A$47,0))</f>
        <v>85.04</v>
      </c>
      <c r="R660" s="15" t="n">
        <f aca="false">IF(I660="Cancelado",0,P660-Q660)</f>
        <v>121.87</v>
      </c>
      <c r="S660" s="17" t="str">
        <f aca="false">INDEX(dProdutos!$D$2:$D$47,MATCH(E660,dProdutos!$A$2:$A$47,0))</f>
        <v>Moda Feminina</v>
      </c>
    </row>
    <row r="661" customFormat="false" ht="15" hidden="false" customHeight="false" outlineLevel="0" collapsed="false">
      <c r="A661" s="17" t="s">
        <v>1931</v>
      </c>
      <c r="B661" s="17" t="n">
        <v>2</v>
      </c>
      <c r="C661" s="21" t="n">
        <v>45722</v>
      </c>
      <c r="D661" s="17" t="s">
        <v>741</v>
      </c>
      <c r="E661" s="17" t="s">
        <v>88</v>
      </c>
      <c r="F661" s="17" t="s">
        <v>1487</v>
      </c>
      <c r="G661" s="17" t="s">
        <v>62</v>
      </c>
      <c r="H661" s="17" t="s">
        <v>1523</v>
      </c>
      <c r="I661" s="17" t="s">
        <v>1524</v>
      </c>
      <c r="J661" s="17" t="n">
        <v>1</v>
      </c>
      <c r="K661" s="15" t="n">
        <v>170.9</v>
      </c>
      <c r="L661" s="22" t="n">
        <v>0.2</v>
      </c>
      <c r="M661" s="15" t="n">
        <v>0</v>
      </c>
      <c r="N661" s="15" t="n">
        <f aca="false">J661*K661</f>
        <v>170.9</v>
      </c>
      <c r="O661" s="15" t="n">
        <f aca="false">N661*L661</f>
        <v>34.18</v>
      </c>
      <c r="P661" s="15" t="n">
        <f aca="false">N661-O661</f>
        <v>136.72</v>
      </c>
      <c r="Q661" s="15" t="n">
        <f aca="false">J661*INDEX(dProdutos!$F$2:$F$47,MATCH(E661,dProdutos!$A$2:$A$47,0))</f>
        <v>98.14</v>
      </c>
      <c r="R661" s="15" t="n">
        <f aca="false">IF(I661="Cancelado",0,P661-Q661)</f>
        <v>38.58</v>
      </c>
      <c r="S661" s="17" t="str">
        <f aca="false">INDEX(dProdutos!$D$2:$D$47,MATCH(E661,dProdutos!$A$2:$A$47,0))</f>
        <v>Moda Feminina</v>
      </c>
    </row>
    <row r="662" customFormat="false" ht="15" hidden="false" customHeight="false" outlineLevel="0" collapsed="false">
      <c r="A662" s="17" t="s">
        <v>1932</v>
      </c>
      <c r="B662" s="17" t="n">
        <v>1</v>
      </c>
      <c r="C662" s="21" t="n">
        <v>45722</v>
      </c>
      <c r="D662" s="17" t="s">
        <v>1108</v>
      </c>
      <c r="E662" s="17" t="s">
        <v>192</v>
      </c>
      <c r="F662" s="17" t="s">
        <v>1497</v>
      </c>
      <c r="G662" s="17" t="s">
        <v>60</v>
      </c>
      <c r="H662" s="17" t="s">
        <v>1537</v>
      </c>
      <c r="I662" s="17" t="s">
        <v>1524</v>
      </c>
      <c r="J662" s="17" t="n">
        <v>2</v>
      </c>
      <c r="K662" s="15" t="n">
        <v>245.9</v>
      </c>
      <c r="L662" s="22" t="n">
        <v>0</v>
      </c>
      <c r="M662" s="15" t="n">
        <v>33.59</v>
      </c>
      <c r="N662" s="15" t="n">
        <f aca="false">J662*K662</f>
        <v>491.8</v>
      </c>
      <c r="O662" s="15" t="n">
        <f aca="false">N662*L662</f>
        <v>0</v>
      </c>
      <c r="P662" s="15" t="n">
        <f aca="false">N662-O662</f>
        <v>491.8</v>
      </c>
      <c r="Q662" s="15" t="n">
        <f aca="false">J662*INDEX(dProdutos!$F$2:$F$47,MATCH(E662,dProdutos!$A$2:$A$47,0))</f>
        <v>215.56</v>
      </c>
      <c r="R662" s="15" t="n">
        <f aca="false">IF(I662="Cancelado",0,P662-Q662)</f>
        <v>276.24</v>
      </c>
      <c r="S662" s="17" t="str">
        <f aca="false">INDEX(dProdutos!$D$2:$D$47,MATCH(E662,dProdutos!$A$2:$A$47,0))</f>
        <v>Eletrônicos</v>
      </c>
    </row>
    <row r="663" customFormat="false" ht="15" hidden="false" customHeight="false" outlineLevel="0" collapsed="false">
      <c r="A663" s="17" t="s">
        <v>1932</v>
      </c>
      <c r="B663" s="17" t="n">
        <v>2</v>
      </c>
      <c r="C663" s="21" t="n">
        <v>45722</v>
      </c>
      <c r="D663" s="17" t="s">
        <v>1108</v>
      </c>
      <c r="E663" s="17" t="s">
        <v>177</v>
      </c>
      <c r="F663" s="17" t="s">
        <v>1497</v>
      </c>
      <c r="G663" s="17" t="s">
        <v>60</v>
      </c>
      <c r="H663" s="17" t="s">
        <v>1537</v>
      </c>
      <c r="I663" s="17" t="s">
        <v>1524</v>
      </c>
      <c r="J663" s="17" t="n">
        <v>2</v>
      </c>
      <c r="K663" s="15" t="n">
        <v>257.9</v>
      </c>
      <c r="L663" s="22" t="n">
        <v>0.1</v>
      </c>
      <c r="M663" s="15" t="n">
        <v>0</v>
      </c>
      <c r="N663" s="15" t="n">
        <f aca="false">J663*K663</f>
        <v>515.8</v>
      </c>
      <c r="O663" s="15" t="n">
        <f aca="false">N663*L663</f>
        <v>51.58</v>
      </c>
      <c r="P663" s="15" t="n">
        <f aca="false">N663-O663</f>
        <v>464.22</v>
      </c>
      <c r="Q663" s="15" t="n">
        <f aca="false">J663*INDEX(dProdutos!$F$2:$F$47,MATCH(E663,dProdutos!$A$2:$A$47,0))</f>
        <v>276.46</v>
      </c>
      <c r="R663" s="15" t="n">
        <f aca="false">IF(I663="Cancelado",0,P663-Q663)</f>
        <v>187.76</v>
      </c>
      <c r="S663" s="17" t="str">
        <f aca="false">INDEX(dProdutos!$D$2:$D$47,MATCH(E663,dProdutos!$A$2:$A$47,0))</f>
        <v>Casa</v>
      </c>
    </row>
    <row r="664" customFormat="false" ht="15" hidden="false" customHeight="false" outlineLevel="0" collapsed="false">
      <c r="A664" s="17" t="s">
        <v>1932</v>
      </c>
      <c r="B664" s="17" t="n">
        <v>3</v>
      </c>
      <c r="C664" s="21" t="n">
        <v>45722</v>
      </c>
      <c r="D664" s="17" t="s">
        <v>1108</v>
      </c>
      <c r="E664" s="17" t="s">
        <v>95</v>
      </c>
      <c r="F664" s="17" t="s">
        <v>1497</v>
      </c>
      <c r="G664" s="17" t="s">
        <v>60</v>
      </c>
      <c r="H664" s="17" t="s">
        <v>1537</v>
      </c>
      <c r="I664" s="17" t="s">
        <v>1524</v>
      </c>
      <c r="J664" s="17" t="n">
        <v>1</v>
      </c>
      <c r="K664" s="15" t="n">
        <v>77.9</v>
      </c>
      <c r="L664" s="22" t="n">
        <v>0.05</v>
      </c>
      <c r="M664" s="15" t="n">
        <v>0</v>
      </c>
      <c r="N664" s="15" t="n">
        <f aca="false">J664*K664</f>
        <v>77.9</v>
      </c>
      <c r="O664" s="15" t="n">
        <f aca="false">N664*L664</f>
        <v>3.895</v>
      </c>
      <c r="P664" s="15" t="n">
        <f aca="false">N664-O664</f>
        <v>74.005</v>
      </c>
      <c r="Q664" s="15" t="n">
        <f aca="false">J664*INDEX(dProdutos!$F$2:$F$47,MATCH(E664,dProdutos!$A$2:$A$47,0))</f>
        <v>36.71</v>
      </c>
      <c r="R664" s="15" t="n">
        <f aca="false">IF(I664="Cancelado",0,P664-Q664)</f>
        <v>37.295</v>
      </c>
      <c r="S664" s="17" t="str">
        <f aca="false">INDEX(dProdutos!$D$2:$D$47,MATCH(E664,dProdutos!$A$2:$A$47,0))</f>
        <v>Moda Feminina</v>
      </c>
    </row>
    <row r="665" customFormat="false" ht="15" hidden="false" customHeight="false" outlineLevel="0" collapsed="false">
      <c r="A665" s="17" t="s">
        <v>1932</v>
      </c>
      <c r="B665" s="17" t="n">
        <v>4</v>
      </c>
      <c r="C665" s="21" t="n">
        <v>45722</v>
      </c>
      <c r="D665" s="17" t="s">
        <v>1108</v>
      </c>
      <c r="E665" s="17" t="s">
        <v>186</v>
      </c>
      <c r="F665" s="17" t="s">
        <v>1497</v>
      </c>
      <c r="G665" s="17" t="s">
        <v>60</v>
      </c>
      <c r="H665" s="17" t="s">
        <v>1537</v>
      </c>
      <c r="I665" s="17" t="s">
        <v>1524</v>
      </c>
      <c r="J665" s="17" t="n">
        <v>1</v>
      </c>
      <c r="K665" s="15" t="n">
        <v>120.9</v>
      </c>
      <c r="L665" s="22" t="n">
        <v>0</v>
      </c>
      <c r="M665" s="15" t="n">
        <v>0</v>
      </c>
      <c r="N665" s="15" t="n">
        <f aca="false">J665*K665</f>
        <v>120.9</v>
      </c>
      <c r="O665" s="15" t="n">
        <f aca="false">N665*L665</f>
        <v>0</v>
      </c>
      <c r="P665" s="15" t="n">
        <f aca="false">N665-O665</f>
        <v>120.9</v>
      </c>
      <c r="Q665" s="15" t="n">
        <f aca="false">J665*INDEX(dProdutos!$F$2:$F$47,MATCH(E665,dProdutos!$A$2:$A$47,0))</f>
        <v>72.21</v>
      </c>
      <c r="R665" s="15" t="n">
        <f aca="false">IF(I665="Cancelado",0,P665-Q665)</f>
        <v>48.69</v>
      </c>
      <c r="S665" s="17" t="str">
        <f aca="false">INDEX(dProdutos!$D$2:$D$47,MATCH(E665,dProdutos!$A$2:$A$47,0))</f>
        <v>Eletrônicos</v>
      </c>
    </row>
    <row r="666" customFormat="false" ht="15" hidden="false" customHeight="false" outlineLevel="0" collapsed="false">
      <c r="A666" s="17" t="s">
        <v>1933</v>
      </c>
      <c r="B666" s="17" t="n">
        <v>1</v>
      </c>
      <c r="C666" s="21" t="n">
        <v>45722</v>
      </c>
      <c r="D666" s="17" t="s">
        <v>612</v>
      </c>
      <c r="E666" s="17" t="s">
        <v>111</v>
      </c>
      <c r="F666" s="17" t="s">
        <v>1503</v>
      </c>
      <c r="G666" s="17" t="s">
        <v>63</v>
      </c>
      <c r="H666" s="17" t="s">
        <v>1537</v>
      </c>
      <c r="I666" s="17" t="s">
        <v>1524</v>
      </c>
      <c r="J666" s="17" t="n">
        <v>1</v>
      </c>
      <c r="K666" s="15" t="n">
        <v>188.9</v>
      </c>
      <c r="L666" s="22" t="n">
        <v>0</v>
      </c>
      <c r="M666" s="15" t="n">
        <v>0</v>
      </c>
      <c r="N666" s="15" t="n">
        <f aca="false">J666*K666</f>
        <v>188.9</v>
      </c>
      <c r="O666" s="15" t="n">
        <f aca="false">N666*L666</f>
        <v>0</v>
      </c>
      <c r="P666" s="15" t="n">
        <f aca="false">N666-O666</f>
        <v>188.9</v>
      </c>
      <c r="Q666" s="15" t="n">
        <f aca="false">J666*INDEX(dProdutos!$F$2:$F$47,MATCH(E666,dProdutos!$A$2:$A$47,0))</f>
        <v>88.32</v>
      </c>
      <c r="R666" s="15" t="n">
        <f aca="false">IF(I666="Cancelado",0,P666-Q666)</f>
        <v>100.58</v>
      </c>
      <c r="S666" s="17" t="str">
        <f aca="false">INDEX(dProdutos!$D$2:$D$47,MATCH(E666,dProdutos!$A$2:$A$47,0))</f>
        <v>Moda Masculina</v>
      </c>
    </row>
    <row r="667" customFormat="false" ht="15" hidden="false" customHeight="false" outlineLevel="0" collapsed="false">
      <c r="A667" s="17" t="s">
        <v>1933</v>
      </c>
      <c r="B667" s="17" t="n">
        <v>2</v>
      </c>
      <c r="C667" s="21" t="n">
        <v>45722</v>
      </c>
      <c r="D667" s="17" t="s">
        <v>612</v>
      </c>
      <c r="E667" s="17" t="s">
        <v>174</v>
      </c>
      <c r="F667" s="17" t="s">
        <v>1503</v>
      </c>
      <c r="G667" s="17" t="s">
        <v>63</v>
      </c>
      <c r="H667" s="17" t="s">
        <v>1537</v>
      </c>
      <c r="I667" s="17" t="s">
        <v>1524</v>
      </c>
      <c r="J667" s="17" t="n">
        <v>1</v>
      </c>
      <c r="K667" s="15" t="n">
        <v>250.9</v>
      </c>
      <c r="L667" s="22" t="n">
        <v>0</v>
      </c>
      <c r="M667" s="15" t="n">
        <v>0</v>
      </c>
      <c r="N667" s="15" t="n">
        <f aca="false">J667*K667</f>
        <v>250.9</v>
      </c>
      <c r="O667" s="15" t="n">
        <f aca="false">N667*L667</f>
        <v>0</v>
      </c>
      <c r="P667" s="15" t="n">
        <f aca="false">N667-O667</f>
        <v>250.9</v>
      </c>
      <c r="Q667" s="15" t="n">
        <f aca="false">J667*INDEX(dProdutos!$F$2:$F$47,MATCH(E667,dProdutos!$A$2:$A$47,0))</f>
        <v>151.28</v>
      </c>
      <c r="R667" s="15" t="n">
        <f aca="false">IF(I667="Cancelado",0,P667-Q667)</f>
        <v>99.62</v>
      </c>
      <c r="S667" s="17" t="str">
        <f aca="false">INDEX(dProdutos!$D$2:$D$47,MATCH(E667,dProdutos!$A$2:$A$47,0))</f>
        <v>Casa</v>
      </c>
    </row>
    <row r="668" customFormat="false" ht="15" hidden="false" customHeight="false" outlineLevel="0" collapsed="false">
      <c r="A668" s="17" t="s">
        <v>1934</v>
      </c>
      <c r="B668" s="17" t="n">
        <v>1</v>
      </c>
      <c r="C668" s="21" t="n">
        <v>45722</v>
      </c>
      <c r="D668" s="17" t="s">
        <v>1389</v>
      </c>
      <c r="E668" s="17" t="s">
        <v>102</v>
      </c>
      <c r="F668" s="17" t="s">
        <v>1503</v>
      </c>
      <c r="G668" s="17" t="s">
        <v>63</v>
      </c>
      <c r="H668" s="17" t="s">
        <v>1523</v>
      </c>
      <c r="I668" s="17" t="s">
        <v>1524</v>
      </c>
      <c r="J668" s="17" t="n">
        <v>1</v>
      </c>
      <c r="K668" s="15" t="n">
        <v>65.9</v>
      </c>
      <c r="L668" s="22" t="n">
        <v>0</v>
      </c>
      <c r="M668" s="15" t="n">
        <v>0</v>
      </c>
      <c r="N668" s="15" t="n">
        <f aca="false">J668*K668</f>
        <v>65.9</v>
      </c>
      <c r="O668" s="15" t="n">
        <f aca="false">N668*L668</f>
        <v>0</v>
      </c>
      <c r="P668" s="15" t="n">
        <f aca="false">N668-O668</f>
        <v>65.9</v>
      </c>
      <c r="Q668" s="15" t="n">
        <f aca="false">J668*INDEX(dProdutos!$F$2:$F$47,MATCH(E668,dProdutos!$A$2:$A$47,0))</f>
        <v>29.68</v>
      </c>
      <c r="R668" s="15" t="n">
        <f aca="false">IF(I668="Cancelado",0,P668-Q668)</f>
        <v>36.22</v>
      </c>
      <c r="S668" s="17" t="str">
        <f aca="false">INDEX(dProdutos!$D$2:$D$47,MATCH(E668,dProdutos!$A$2:$A$47,0))</f>
        <v>Moda Masculina</v>
      </c>
    </row>
    <row r="669" customFormat="false" ht="15" hidden="false" customHeight="false" outlineLevel="0" collapsed="false">
      <c r="A669" s="17" t="s">
        <v>1935</v>
      </c>
      <c r="B669" s="17" t="n">
        <v>1</v>
      </c>
      <c r="C669" s="21" t="n">
        <v>45723</v>
      </c>
      <c r="D669" s="17" t="s">
        <v>653</v>
      </c>
      <c r="E669" s="17" t="s">
        <v>81</v>
      </c>
      <c r="F669" s="17" t="s">
        <v>1497</v>
      </c>
      <c r="G669" s="17" t="s">
        <v>60</v>
      </c>
      <c r="H669" s="17" t="s">
        <v>1523</v>
      </c>
      <c r="I669" s="17" t="s">
        <v>1524</v>
      </c>
      <c r="J669" s="17" t="n">
        <v>1</v>
      </c>
      <c r="K669" s="15" t="n">
        <v>64.9</v>
      </c>
      <c r="L669" s="22" t="n">
        <v>0</v>
      </c>
      <c r="M669" s="15" t="n">
        <v>20.75</v>
      </c>
      <c r="N669" s="15" t="n">
        <f aca="false">J669*K669</f>
        <v>64.9</v>
      </c>
      <c r="O669" s="15" t="n">
        <f aca="false">N669*L669</f>
        <v>0</v>
      </c>
      <c r="P669" s="15" t="n">
        <f aca="false">N669-O669</f>
        <v>64.9</v>
      </c>
      <c r="Q669" s="15" t="n">
        <f aca="false">J669*INDEX(dProdutos!$F$2:$F$47,MATCH(E669,dProdutos!$A$2:$A$47,0))</f>
        <v>26.12</v>
      </c>
      <c r="R669" s="15" t="n">
        <f aca="false">IF(I669="Cancelado",0,P669-Q669)</f>
        <v>38.78</v>
      </c>
      <c r="S669" s="17" t="str">
        <f aca="false">INDEX(dProdutos!$D$2:$D$47,MATCH(E669,dProdutos!$A$2:$A$47,0))</f>
        <v>Moda Feminina</v>
      </c>
    </row>
    <row r="670" customFormat="false" ht="15" hidden="false" customHeight="false" outlineLevel="0" collapsed="false">
      <c r="A670" s="17" t="s">
        <v>1936</v>
      </c>
      <c r="B670" s="17" t="n">
        <v>1</v>
      </c>
      <c r="C670" s="21" t="n">
        <v>45723</v>
      </c>
      <c r="D670" s="17" t="s">
        <v>590</v>
      </c>
      <c r="E670" s="17" t="s">
        <v>88</v>
      </c>
      <c r="F670" s="17" t="s">
        <v>1497</v>
      </c>
      <c r="G670" s="17" t="s">
        <v>62</v>
      </c>
      <c r="H670" s="17" t="s">
        <v>1527</v>
      </c>
      <c r="I670" s="17" t="s">
        <v>1524</v>
      </c>
      <c r="J670" s="17" t="n">
        <v>2</v>
      </c>
      <c r="K670" s="15" t="n">
        <v>170.9</v>
      </c>
      <c r="L670" s="22" t="n">
        <v>0</v>
      </c>
      <c r="M670" s="15" t="n">
        <v>12</v>
      </c>
      <c r="N670" s="15" t="n">
        <f aca="false">J670*K670</f>
        <v>341.8</v>
      </c>
      <c r="O670" s="15" t="n">
        <f aca="false">N670*L670</f>
        <v>0</v>
      </c>
      <c r="P670" s="15" t="n">
        <f aca="false">N670-O670</f>
        <v>341.8</v>
      </c>
      <c r="Q670" s="15" t="n">
        <f aca="false">J670*INDEX(dProdutos!$F$2:$F$47,MATCH(E670,dProdutos!$A$2:$A$47,0))</f>
        <v>196.28</v>
      </c>
      <c r="R670" s="15" t="n">
        <f aca="false">IF(I670="Cancelado",0,P670-Q670)</f>
        <v>145.52</v>
      </c>
      <c r="S670" s="17" t="str">
        <f aca="false">INDEX(dProdutos!$D$2:$D$47,MATCH(E670,dProdutos!$A$2:$A$47,0))</f>
        <v>Moda Feminina</v>
      </c>
    </row>
    <row r="671" customFormat="false" ht="15" hidden="false" customHeight="false" outlineLevel="0" collapsed="false">
      <c r="A671" s="17" t="s">
        <v>1937</v>
      </c>
      <c r="B671" s="17" t="n">
        <v>1</v>
      </c>
      <c r="C671" s="21" t="n">
        <v>45723</v>
      </c>
      <c r="D671" s="17" t="s">
        <v>452</v>
      </c>
      <c r="E671" s="17" t="s">
        <v>144</v>
      </c>
      <c r="F671" s="17" t="s">
        <v>1497</v>
      </c>
      <c r="G671" s="17" t="s">
        <v>60</v>
      </c>
      <c r="H671" s="17" t="s">
        <v>1537</v>
      </c>
      <c r="I671" s="17" t="s">
        <v>1524</v>
      </c>
      <c r="J671" s="17" t="n">
        <v>1</v>
      </c>
      <c r="K671" s="15" t="n">
        <v>260.9</v>
      </c>
      <c r="L671" s="22" t="n">
        <v>0.1</v>
      </c>
      <c r="M671" s="15" t="n">
        <v>23.67</v>
      </c>
      <c r="N671" s="15" t="n">
        <f aca="false">J671*K671</f>
        <v>260.9</v>
      </c>
      <c r="O671" s="15" t="n">
        <f aca="false">N671*L671</f>
        <v>26.09</v>
      </c>
      <c r="P671" s="15" t="n">
        <f aca="false">N671-O671</f>
        <v>234.81</v>
      </c>
      <c r="Q671" s="15" t="n">
        <f aca="false">J671*INDEX(dProdutos!$F$2:$F$47,MATCH(E671,dProdutos!$A$2:$A$47,0))</f>
        <v>99.86</v>
      </c>
      <c r="R671" s="15" t="n">
        <f aca="false">IF(I671="Cancelado",0,P671-Q671)</f>
        <v>134.95</v>
      </c>
      <c r="S671" s="17" t="str">
        <f aca="false">INDEX(dProdutos!$D$2:$D$47,MATCH(E671,dProdutos!$A$2:$A$47,0))</f>
        <v>Acessórios</v>
      </c>
    </row>
    <row r="672" customFormat="false" ht="15" hidden="false" customHeight="false" outlineLevel="0" collapsed="false">
      <c r="A672" s="17" t="s">
        <v>1937</v>
      </c>
      <c r="B672" s="17" t="n">
        <v>2</v>
      </c>
      <c r="C672" s="21" t="n">
        <v>45723</v>
      </c>
      <c r="D672" s="17" t="s">
        <v>452</v>
      </c>
      <c r="E672" s="17" t="s">
        <v>144</v>
      </c>
      <c r="F672" s="17" t="s">
        <v>1497</v>
      </c>
      <c r="G672" s="17" t="s">
        <v>60</v>
      </c>
      <c r="H672" s="17" t="s">
        <v>1537</v>
      </c>
      <c r="I672" s="17" t="s">
        <v>1524</v>
      </c>
      <c r="J672" s="17" t="n">
        <v>2</v>
      </c>
      <c r="K672" s="15" t="n">
        <v>260.9</v>
      </c>
      <c r="L672" s="22" t="n">
        <v>0</v>
      </c>
      <c r="M672" s="15" t="n">
        <v>0</v>
      </c>
      <c r="N672" s="15" t="n">
        <f aca="false">J672*K672</f>
        <v>521.8</v>
      </c>
      <c r="O672" s="15" t="n">
        <f aca="false">N672*L672</f>
        <v>0</v>
      </c>
      <c r="P672" s="15" t="n">
        <f aca="false">N672-O672</f>
        <v>521.8</v>
      </c>
      <c r="Q672" s="15" t="n">
        <f aca="false">J672*INDEX(dProdutos!$F$2:$F$47,MATCH(E672,dProdutos!$A$2:$A$47,0))</f>
        <v>199.72</v>
      </c>
      <c r="R672" s="15" t="n">
        <f aca="false">IF(I672="Cancelado",0,P672-Q672)</f>
        <v>322.08</v>
      </c>
      <c r="S672" s="17" t="str">
        <f aca="false">INDEX(dProdutos!$D$2:$D$47,MATCH(E672,dProdutos!$A$2:$A$47,0))</f>
        <v>Acessórios</v>
      </c>
    </row>
    <row r="673" customFormat="false" ht="15" hidden="false" customHeight="false" outlineLevel="0" collapsed="false">
      <c r="A673" s="17" t="s">
        <v>1937</v>
      </c>
      <c r="B673" s="17" t="n">
        <v>3</v>
      </c>
      <c r="C673" s="21" t="n">
        <v>45723</v>
      </c>
      <c r="D673" s="17" t="s">
        <v>452</v>
      </c>
      <c r="E673" s="17" t="s">
        <v>132</v>
      </c>
      <c r="F673" s="17" t="s">
        <v>1497</v>
      </c>
      <c r="G673" s="17" t="s">
        <v>60</v>
      </c>
      <c r="H673" s="17" t="s">
        <v>1537</v>
      </c>
      <c r="I673" s="17" t="s">
        <v>1524</v>
      </c>
      <c r="J673" s="17" t="n">
        <v>1</v>
      </c>
      <c r="K673" s="15" t="n">
        <v>179.9</v>
      </c>
      <c r="L673" s="22" t="n">
        <v>0.1</v>
      </c>
      <c r="M673" s="15" t="n">
        <v>0</v>
      </c>
      <c r="N673" s="15" t="n">
        <f aca="false">J673*K673</f>
        <v>179.9</v>
      </c>
      <c r="O673" s="15" t="n">
        <f aca="false">N673*L673</f>
        <v>17.99</v>
      </c>
      <c r="P673" s="15" t="n">
        <f aca="false">N673-O673</f>
        <v>161.91</v>
      </c>
      <c r="Q673" s="15" t="n">
        <f aca="false">J673*INDEX(dProdutos!$F$2:$F$47,MATCH(E673,dProdutos!$A$2:$A$47,0))</f>
        <v>93.56</v>
      </c>
      <c r="R673" s="15" t="n">
        <f aca="false">IF(I673="Cancelado",0,P673-Q673)</f>
        <v>68.35</v>
      </c>
      <c r="S673" s="17" t="str">
        <f aca="false">INDEX(dProdutos!$D$2:$D$47,MATCH(E673,dProdutos!$A$2:$A$47,0))</f>
        <v>Calçados</v>
      </c>
    </row>
    <row r="674" customFormat="false" ht="15" hidden="false" customHeight="false" outlineLevel="0" collapsed="false">
      <c r="A674" s="17" t="s">
        <v>1938</v>
      </c>
      <c r="B674" s="17" t="n">
        <v>1</v>
      </c>
      <c r="C674" s="21" t="n">
        <v>45723</v>
      </c>
      <c r="D674" s="17" t="s">
        <v>261</v>
      </c>
      <c r="E674" s="17" t="s">
        <v>114</v>
      </c>
      <c r="F674" s="17" t="s">
        <v>1487</v>
      </c>
      <c r="G674" s="17" t="s">
        <v>62</v>
      </c>
      <c r="H674" s="17" t="s">
        <v>1537</v>
      </c>
      <c r="I674" s="17" t="s">
        <v>1524</v>
      </c>
      <c r="J674" s="17" t="n">
        <v>1</v>
      </c>
      <c r="K674" s="15" t="n">
        <v>202.9</v>
      </c>
      <c r="L674" s="22" t="n">
        <v>0.05</v>
      </c>
      <c r="M674" s="15" t="n">
        <v>11.98</v>
      </c>
      <c r="N674" s="15" t="n">
        <f aca="false">J674*K674</f>
        <v>202.9</v>
      </c>
      <c r="O674" s="15" t="n">
        <f aca="false">N674*L674</f>
        <v>10.145</v>
      </c>
      <c r="P674" s="15" t="n">
        <f aca="false">N674-O674</f>
        <v>192.755</v>
      </c>
      <c r="Q674" s="15" t="n">
        <f aca="false">J674*INDEX(dProdutos!$F$2:$F$47,MATCH(E674,dProdutos!$A$2:$A$47,0))</f>
        <v>110.39</v>
      </c>
      <c r="R674" s="15" t="n">
        <f aca="false">IF(I674="Cancelado",0,P674-Q674)</f>
        <v>82.365</v>
      </c>
      <c r="S674" s="17" t="str">
        <f aca="false">INDEX(dProdutos!$D$2:$D$47,MATCH(E674,dProdutos!$A$2:$A$47,0))</f>
        <v>Moda Masculina</v>
      </c>
    </row>
    <row r="675" customFormat="false" ht="15" hidden="false" customHeight="false" outlineLevel="0" collapsed="false">
      <c r="A675" s="17" t="s">
        <v>1938</v>
      </c>
      <c r="B675" s="17" t="n">
        <v>2</v>
      </c>
      <c r="C675" s="21" t="n">
        <v>45723</v>
      </c>
      <c r="D675" s="17" t="s">
        <v>261</v>
      </c>
      <c r="E675" s="17" t="s">
        <v>153</v>
      </c>
      <c r="F675" s="17" t="s">
        <v>1487</v>
      </c>
      <c r="G675" s="17" t="s">
        <v>62</v>
      </c>
      <c r="H675" s="17" t="s">
        <v>1537</v>
      </c>
      <c r="I675" s="17" t="s">
        <v>1524</v>
      </c>
      <c r="J675" s="17" t="n">
        <v>1</v>
      </c>
      <c r="K675" s="15" t="n">
        <v>165.9</v>
      </c>
      <c r="L675" s="22" t="n">
        <v>0.2</v>
      </c>
      <c r="M675" s="15" t="n">
        <v>0</v>
      </c>
      <c r="N675" s="15" t="n">
        <f aca="false">J675*K675</f>
        <v>165.9</v>
      </c>
      <c r="O675" s="15" t="n">
        <f aca="false">N675*L675</f>
        <v>33.18</v>
      </c>
      <c r="P675" s="15" t="n">
        <f aca="false">N675-O675</f>
        <v>132.72</v>
      </c>
      <c r="Q675" s="15" t="n">
        <f aca="false">J675*INDEX(dProdutos!$F$2:$F$47,MATCH(E675,dProdutos!$A$2:$A$47,0))</f>
        <v>67.28</v>
      </c>
      <c r="R675" s="15" t="n">
        <f aca="false">IF(I675="Cancelado",0,P675-Q675)</f>
        <v>65.44</v>
      </c>
      <c r="S675" s="17" t="str">
        <f aca="false">INDEX(dProdutos!$D$2:$D$47,MATCH(E675,dProdutos!$A$2:$A$47,0))</f>
        <v>Acessórios</v>
      </c>
    </row>
    <row r="676" customFormat="false" ht="15" hidden="false" customHeight="false" outlineLevel="0" collapsed="false">
      <c r="A676" s="17" t="s">
        <v>1938</v>
      </c>
      <c r="B676" s="17" t="n">
        <v>3</v>
      </c>
      <c r="C676" s="21" t="n">
        <v>45723</v>
      </c>
      <c r="D676" s="17" t="s">
        <v>261</v>
      </c>
      <c r="E676" s="17" t="s">
        <v>135</v>
      </c>
      <c r="F676" s="17" t="s">
        <v>1487</v>
      </c>
      <c r="G676" s="17" t="s">
        <v>62</v>
      </c>
      <c r="H676" s="17" t="s">
        <v>1537</v>
      </c>
      <c r="I676" s="17" t="s">
        <v>1524</v>
      </c>
      <c r="J676" s="17" t="n">
        <v>2</v>
      </c>
      <c r="K676" s="15" t="n">
        <v>200.9</v>
      </c>
      <c r="L676" s="22" t="n">
        <v>0</v>
      </c>
      <c r="M676" s="15" t="n">
        <v>0</v>
      </c>
      <c r="N676" s="15" t="n">
        <f aca="false">J676*K676</f>
        <v>401.8</v>
      </c>
      <c r="O676" s="15" t="n">
        <f aca="false">N676*L676</f>
        <v>0</v>
      </c>
      <c r="P676" s="15" t="n">
        <f aca="false">N676-O676</f>
        <v>401.8</v>
      </c>
      <c r="Q676" s="15" t="n">
        <f aca="false">J676*INDEX(dProdutos!$F$2:$F$47,MATCH(E676,dProdutos!$A$2:$A$47,0))</f>
        <v>161.46</v>
      </c>
      <c r="R676" s="15" t="n">
        <f aca="false">IF(I676="Cancelado",0,P676-Q676)</f>
        <v>240.34</v>
      </c>
      <c r="S676" s="17" t="str">
        <f aca="false">INDEX(dProdutos!$D$2:$D$47,MATCH(E676,dProdutos!$A$2:$A$47,0))</f>
        <v>Calçados</v>
      </c>
    </row>
    <row r="677" customFormat="false" ht="15" hidden="false" customHeight="false" outlineLevel="0" collapsed="false">
      <c r="A677" s="17" t="s">
        <v>1939</v>
      </c>
      <c r="B677" s="17" t="n">
        <v>1</v>
      </c>
      <c r="C677" s="21" t="n">
        <v>45723</v>
      </c>
      <c r="D677" s="17" t="s">
        <v>534</v>
      </c>
      <c r="E677" s="17" t="s">
        <v>73</v>
      </c>
      <c r="F677" s="17" t="s">
        <v>1487</v>
      </c>
      <c r="G677" s="17" t="s">
        <v>64</v>
      </c>
      <c r="H677" s="17" t="s">
        <v>1537</v>
      </c>
      <c r="I677" s="17" t="s">
        <v>1524</v>
      </c>
      <c r="J677" s="17" t="n">
        <v>1</v>
      </c>
      <c r="K677" s="15" t="n">
        <v>179.9</v>
      </c>
      <c r="L677" s="22" t="n">
        <v>0</v>
      </c>
      <c r="M677" s="15" t="n">
        <v>10.35</v>
      </c>
      <c r="N677" s="15" t="n">
        <f aca="false">J677*K677</f>
        <v>179.9</v>
      </c>
      <c r="O677" s="15" t="n">
        <f aca="false">N677*L677</f>
        <v>0</v>
      </c>
      <c r="P677" s="15" t="n">
        <f aca="false">N677-O677</f>
        <v>179.9</v>
      </c>
      <c r="Q677" s="15" t="n">
        <f aca="false">J677*INDEX(dProdutos!$F$2:$F$47,MATCH(E677,dProdutos!$A$2:$A$47,0))</f>
        <v>69.44</v>
      </c>
      <c r="R677" s="15" t="n">
        <f aca="false">IF(I677="Cancelado",0,P677-Q677)</f>
        <v>110.46</v>
      </c>
      <c r="S677" s="17" t="str">
        <f aca="false">INDEX(dProdutos!$D$2:$D$47,MATCH(E677,dProdutos!$A$2:$A$47,0))</f>
        <v>Moda Feminina</v>
      </c>
    </row>
    <row r="678" customFormat="false" ht="15" hidden="false" customHeight="false" outlineLevel="0" collapsed="false">
      <c r="A678" s="17" t="s">
        <v>1940</v>
      </c>
      <c r="B678" s="17" t="n">
        <v>1</v>
      </c>
      <c r="C678" s="21" t="n">
        <v>45723</v>
      </c>
      <c r="D678" s="17" t="s">
        <v>846</v>
      </c>
      <c r="E678" s="17" t="s">
        <v>165</v>
      </c>
      <c r="F678" s="17" t="s">
        <v>1501</v>
      </c>
      <c r="G678" s="17" t="s">
        <v>64</v>
      </c>
      <c r="H678" s="17" t="s">
        <v>1523</v>
      </c>
      <c r="I678" s="17" t="s">
        <v>1524</v>
      </c>
      <c r="J678" s="17" t="n">
        <v>1</v>
      </c>
      <c r="K678" s="15" t="n">
        <v>231.9</v>
      </c>
      <c r="L678" s="22" t="n">
        <v>0</v>
      </c>
      <c r="M678" s="15" t="n">
        <v>34.25</v>
      </c>
      <c r="N678" s="15" t="n">
        <f aca="false">J678*K678</f>
        <v>231.9</v>
      </c>
      <c r="O678" s="15" t="n">
        <f aca="false">N678*L678</f>
        <v>0</v>
      </c>
      <c r="P678" s="15" t="n">
        <f aca="false">N678-O678</f>
        <v>231.9</v>
      </c>
      <c r="Q678" s="15" t="n">
        <f aca="false">J678*INDEX(dProdutos!$F$2:$F$47,MATCH(E678,dProdutos!$A$2:$A$47,0))</f>
        <v>140.83</v>
      </c>
      <c r="R678" s="15" t="n">
        <f aca="false">IF(I678="Cancelado",0,P678-Q678)</f>
        <v>91.07</v>
      </c>
      <c r="S678" s="17" t="str">
        <f aca="false">INDEX(dProdutos!$D$2:$D$47,MATCH(E678,dProdutos!$A$2:$A$47,0))</f>
        <v>Casa</v>
      </c>
    </row>
    <row r="679" customFormat="false" ht="15" hidden="false" customHeight="false" outlineLevel="0" collapsed="false">
      <c r="A679" s="17" t="s">
        <v>1941</v>
      </c>
      <c r="B679" s="17" t="n">
        <v>1</v>
      </c>
      <c r="C679" s="21" t="n">
        <v>45723</v>
      </c>
      <c r="D679" s="17" t="s">
        <v>701</v>
      </c>
      <c r="E679" s="17" t="s">
        <v>138</v>
      </c>
      <c r="F679" s="17" t="s">
        <v>1487</v>
      </c>
      <c r="G679" s="17" t="s">
        <v>59</v>
      </c>
      <c r="H679" s="17" t="s">
        <v>1537</v>
      </c>
      <c r="I679" s="17" t="s">
        <v>1524</v>
      </c>
      <c r="J679" s="17" t="n">
        <v>1</v>
      </c>
      <c r="K679" s="15" t="n">
        <v>231.9</v>
      </c>
      <c r="L679" s="22" t="n">
        <v>0</v>
      </c>
      <c r="M679" s="15" t="n">
        <v>14.61</v>
      </c>
      <c r="N679" s="15" t="n">
        <f aca="false">J679*K679</f>
        <v>231.9</v>
      </c>
      <c r="O679" s="15" t="n">
        <f aca="false">N679*L679</f>
        <v>0</v>
      </c>
      <c r="P679" s="15" t="n">
        <f aca="false">N679-O679</f>
        <v>231.9</v>
      </c>
      <c r="Q679" s="15" t="n">
        <f aca="false">J679*INDEX(dProdutos!$F$2:$F$47,MATCH(E679,dProdutos!$A$2:$A$47,0))</f>
        <v>132.21</v>
      </c>
      <c r="R679" s="15" t="n">
        <f aca="false">IF(I679="Cancelado",0,P679-Q679)</f>
        <v>99.69</v>
      </c>
      <c r="S679" s="17" t="str">
        <f aca="false">INDEX(dProdutos!$D$2:$D$47,MATCH(E679,dProdutos!$A$2:$A$47,0))</f>
        <v>Calçados</v>
      </c>
    </row>
    <row r="680" customFormat="false" ht="15" hidden="false" customHeight="false" outlineLevel="0" collapsed="false">
      <c r="A680" s="17" t="s">
        <v>1942</v>
      </c>
      <c r="B680" s="17" t="n">
        <v>1</v>
      </c>
      <c r="C680" s="21" t="n">
        <v>45723</v>
      </c>
      <c r="D680" s="17" t="s">
        <v>1435</v>
      </c>
      <c r="E680" s="17" t="s">
        <v>98</v>
      </c>
      <c r="F680" s="17" t="s">
        <v>1497</v>
      </c>
      <c r="G680" s="17" t="s">
        <v>62</v>
      </c>
      <c r="H680" s="17" t="s">
        <v>1537</v>
      </c>
      <c r="I680" s="17" t="s">
        <v>1524</v>
      </c>
      <c r="J680" s="17" t="n">
        <v>1</v>
      </c>
      <c r="K680" s="15" t="n">
        <v>108.9</v>
      </c>
      <c r="L680" s="22" t="n">
        <v>0.1</v>
      </c>
      <c r="M680" s="15" t="n">
        <v>21.75</v>
      </c>
      <c r="N680" s="15" t="n">
        <f aca="false">J680*K680</f>
        <v>108.9</v>
      </c>
      <c r="O680" s="15" t="n">
        <f aca="false">N680*L680</f>
        <v>10.89</v>
      </c>
      <c r="P680" s="15" t="n">
        <f aca="false">N680-O680</f>
        <v>98.01</v>
      </c>
      <c r="Q680" s="15" t="n">
        <f aca="false">J680*INDEX(dProdutos!$F$2:$F$47,MATCH(E680,dProdutos!$A$2:$A$47,0))</f>
        <v>42.52</v>
      </c>
      <c r="R680" s="15" t="n">
        <f aca="false">IF(I680="Cancelado",0,P680-Q680)</f>
        <v>55.49</v>
      </c>
      <c r="S680" s="17" t="str">
        <f aca="false">INDEX(dProdutos!$D$2:$D$47,MATCH(E680,dProdutos!$A$2:$A$47,0))</f>
        <v>Moda Feminina</v>
      </c>
    </row>
    <row r="681" customFormat="false" ht="15" hidden="false" customHeight="false" outlineLevel="0" collapsed="false">
      <c r="A681" s="17" t="s">
        <v>1943</v>
      </c>
      <c r="B681" s="17" t="n">
        <v>1</v>
      </c>
      <c r="C681" s="21" t="n">
        <v>45723</v>
      </c>
      <c r="D681" s="17" t="s">
        <v>958</v>
      </c>
      <c r="E681" s="17" t="s">
        <v>73</v>
      </c>
      <c r="F681" s="17" t="s">
        <v>1495</v>
      </c>
      <c r="G681" s="17" t="s">
        <v>63</v>
      </c>
      <c r="H681" s="17" t="s">
        <v>1523</v>
      </c>
      <c r="I681" s="17" t="s">
        <v>1524</v>
      </c>
      <c r="J681" s="17" t="n">
        <v>1</v>
      </c>
      <c r="K681" s="15" t="n">
        <v>179.9</v>
      </c>
      <c r="L681" s="22" t="n">
        <v>0.1</v>
      </c>
      <c r="M681" s="15" t="n">
        <v>30.75</v>
      </c>
      <c r="N681" s="15" t="n">
        <f aca="false">J681*K681</f>
        <v>179.9</v>
      </c>
      <c r="O681" s="15" t="n">
        <f aca="false">N681*L681</f>
        <v>17.99</v>
      </c>
      <c r="P681" s="15" t="n">
        <f aca="false">N681-O681</f>
        <v>161.91</v>
      </c>
      <c r="Q681" s="15" t="n">
        <f aca="false">J681*INDEX(dProdutos!$F$2:$F$47,MATCH(E681,dProdutos!$A$2:$A$47,0))</f>
        <v>69.44</v>
      </c>
      <c r="R681" s="15" t="n">
        <f aca="false">IF(I681="Cancelado",0,P681-Q681)</f>
        <v>92.47</v>
      </c>
      <c r="S681" s="17" t="str">
        <f aca="false">INDEX(dProdutos!$D$2:$D$47,MATCH(E681,dProdutos!$A$2:$A$47,0))</f>
        <v>Moda Feminina</v>
      </c>
    </row>
    <row r="682" customFormat="false" ht="15" hidden="false" customHeight="false" outlineLevel="0" collapsed="false">
      <c r="A682" s="17" t="s">
        <v>1944</v>
      </c>
      <c r="B682" s="17" t="n">
        <v>1</v>
      </c>
      <c r="C682" s="21" t="n">
        <v>45723</v>
      </c>
      <c r="D682" s="17" t="s">
        <v>860</v>
      </c>
      <c r="E682" s="17" t="s">
        <v>138</v>
      </c>
      <c r="F682" s="17" t="s">
        <v>1501</v>
      </c>
      <c r="G682" s="17" t="s">
        <v>62</v>
      </c>
      <c r="H682" s="17" t="s">
        <v>1523</v>
      </c>
      <c r="I682" s="17" t="s">
        <v>1524</v>
      </c>
      <c r="J682" s="17" t="n">
        <v>1</v>
      </c>
      <c r="K682" s="15" t="n">
        <v>231.9</v>
      </c>
      <c r="L682" s="22" t="n">
        <v>0.05</v>
      </c>
      <c r="M682" s="15" t="n">
        <v>0</v>
      </c>
      <c r="N682" s="15" t="n">
        <f aca="false">J682*K682</f>
        <v>231.9</v>
      </c>
      <c r="O682" s="15" t="n">
        <f aca="false">N682*L682</f>
        <v>11.595</v>
      </c>
      <c r="P682" s="15" t="n">
        <f aca="false">N682-O682</f>
        <v>220.305</v>
      </c>
      <c r="Q682" s="15" t="n">
        <f aca="false">J682*INDEX(dProdutos!$F$2:$F$47,MATCH(E682,dProdutos!$A$2:$A$47,0))</f>
        <v>132.21</v>
      </c>
      <c r="R682" s="15" t="n">
        <f aca="false">IF(I682="Cancelado",0,P682-Q682)</f>
        <v>88.095</v>
      </c>
      <c r="S682" s="17" t="str">
        <f aca="false">INDEX(dProdutos!$D$2:$D$47,MATCH(E682,dProdutos!$A$2:$A$47,0))</f>
        <v>Calçados</v>
      </c>
    </row>
    <row r="683" customFormat="false" ht="15" hidden="false" customHeight="false" outlineLevel="0" collapsed="false">
      <c r="A683" s="17" t="s">
        <v>1945</v>
      </c>
      <c r="B683" s="17" t="n">
        <v>1</v>
      </c>
      <c r="C683" s="21" t="n">
        <v>45724</v>
      </c>
      <c r="D683" s="17" t="s">
        <v>960</v>
      </c>
      <c r="E683" s="17" t="s">
        <v>192</v>
      </c>
      <c r="F683" s="17" t="s">
        <v>1490</v>
      </c>
      <c r="G683" s="17" t="s">
        <v>59</v>
      </c>
      <c r="H683" s="17" t="s">
        <v>1537</v>
      </c>
      <c r="I683" s="17" t="s">
        <v>1524</v>
      </c>
      <c r="J683" s="17" t="n">
        <v>1</v>
      </c>
      <c r="K683" s="15" t="n">
        <v>245.9</v>
      </c>
      <c r="L683" s="22" t="n">
        <v>0.05</v>
      </c>
      <c r="M683" s="15" t="n">
        <v>16.6</v>
      </c>
      <c r="N683" s="15" t="n">
        <f aca="false">J683*K683</f>
        <v>245.9</v>
      </c>
      <c r="O683" s="15" t="n">
        <f aca="false">N683*L683</f>
        <v>12.295</v>
      </c>
      <c r="P683" s="15" t="n">
        <f aca="false">N683-O683</f>
        <v>233.605</v>
      </c>
      <c r="Q683" s="15" t="n">
        <f aca="false">J683*INDEX(dProdutos!$F$2:$F$47,MATCH(E683,dProdutos!$A$2:$A$47,0))</f>
        <v>107.78</v>
      </c>
      <c r="R683" s="15" t="n">
        <f aca="false">IF(I683="Cancelado",0,P683-Q683)</f>
        <v>125.825</v>
      </c>
      <c r="S683" s="17" t="str">
        <f aca="false">INDEX(dProdutos!$D$2:$D$47,MATCH(E683,dProdutos!$A$2:$A$47,0))</f>
        <v>Eletrônicos</v>
      </c>
    </row>
    <row r="684" customFormat="false" ht="15" hidden="false" customHeight="false" outlineLevel="0" collapsed="false">
      <c r="A684" s="17" t="s">
        <v>1945</v>
      </c>
      <c r="B684" s="17" t="n">
        <v>2</v>
      </c>
      <c r="C684" s="21" t="n">
        <v>45724</v>
      </c>
      <c r="D684" s="17" t="s">
        <v>960</v>
      </c>
      <c r="E684" s="17" t="s">
        <v>95</v>
      </c>
      <c r="F684" s="17" t="s">
        <v>1490</v>
      </c>
      <c r="G684" s="17" t="s">
        <v>59</v>
      </c>
      <c r="H684" s="17" t="s">
        <v>1537</v>
      </c>
      <c r="I684" s="17" t="s">
        <v>1524</v>
      </c>
      <c r="J684" s="17" t="n">
        <v>1</v>
      </c>
      <c r="K684" s="15" t="n">
        <v>77.9</v>
      </c>
      <c r="L684" s="22" t="n">
        <v>0</v>
      </c>
      <c r="M684" s="15" t="n">
        <v>0</v>
      </c>
      <c r="N684" s="15" t="n">
        <f aca="false">J684*K684</f>
        <v>77.9</v>
      </c>
      <c r="O684" s="15" t="n">
        <f aca="false">N684*L684</f>
        <v>0</v>
      </c>
      <c r="P684" s="15" t="n">
        <f aca="false">N684-O684</f>
        <v>77.9</v>
      </c>
      <c r="Q684" s="15" t="n">
        <f aca="false">J684*INDEX(dProdutos!$F$2:$F$47,MATCH(E684,dProdutos!$A$2:$A$47,0))</f>
        <v>36.71</v>
      </c>
      <c r="R684" s="15" t="n">
        <f aca="false">IF(I684="Cancelado",0,P684-Q684)</f>
        <v>41.19</v>
      </c>
      <c r="S684" s="17" t="str">
        <f aca="false">INDEX(dProdutos!$D$2:$D$47,MATCH(E684,dProdutos!$A$2:$A$47,0))</f>
        <v>Moda Feminina</v>
      </c>
    </row>
    <row r="685" customFormat="false" ht="15" hidden="false" customHeight="false" outlineLevel="0" collapsed="false">
      <c r="A685" s="17" t="s">
        <v>1946</v>
      </c>
      <c r="B685" s="17" t="n">
        <v>1</v>
      </c>
      <c r="C685" s="21" t="n">
        <v>45724</v>
      </c>
      <c r="D685" s="17" t="s">
        <v>499</v>
      </c>
      <c r="E685" s="17" t="s">
        <v>120</v>
      </c>
      <c r="F685" s="17" t="s">
        <v>1490</v>
      </c>
      <c r="G685" s="17" t="s">
        <v>59</v>
      </c>
      <c r="H685" s="17" t="s">
        <v>1537</v>
      </c>
      <c r="I685" s="17" t="s">
        <v>1524</v>
      </c>
      <c r="J685" s="17" t="n">
        <v>1</v>
      </c>
      <c r="K685" s="15" t="n">
        <v>96.9</v>
      </c>
      <c r="L685" s="22" t="n">
        <v>0</v>
      </c>
      <c r="M685" s="15" t="n">
        <v>0</v>
      </c>
      <c r="N685" s="15" t="n">
        <f aca="false">J685*K685</f>
        <v>96.9</v>
      </c>
      <c r="O685" s="15" t="n">
        <f aca="false">N685*L685</f>
        <v>0</v>
      </c>
      <c r="P685" s="15" t="n">
        <f aca="false">N685-O685</f>
        <v>96.9</v>
      </c>
      <c r="Q685" s="15" t="n">
        <f aca="false">J685*INDEX(dProdutos!$F$2:$F$47,MATCH(E685,dProdutos!$A$2:$A$47,0))</f>
        <v>44.36</v>
      </c>
      <c r="R685" s="15" t="n">
        <f aca="false">IF(I685="Cancelado",0,P685-Q685)</f>
        <v>52.54</v>
      </c>
      <c r="S685" s="17" t="str">
        <f aca="false">INDEX(dProdutos!$D$2:$D$47,MATCH(E685,dProdutos!$A$2:$A$47,0))</f>
        <v>Moda Masculina</v>
      </c>
    </row>
    <row r="686" customFormat="false" ht="15" hidden="false" customHeight="false" outlineLevel="0" collapsed="false">
      <c r="A686" s="17" t="s">
        <v>1946</v>
      </c>
      <c r="B686" s="17" t="n">
        <v>2</v>
      </c>
      <c r="C686" s="21" t="n">
        <v>45724</v>
      </c>
      <c r="D686" s="17" t="s">
        <v>499</v>
      </c>
      <c r="E686" s="17" t="s">
        <v>153</v>
      </c>
      <c r="F686" s="17" t="s">
        <v>1490</v>
      </c>
      <c r="G686" s="17" t="s">
        <v>59</v>
      </c>
      <c r="H686" s="17" t="s">
        <v>1537</v>
      </c>
      <c r="I686" s="17" t="s">
        <v>1524</v>
      </c>
      <c r="J686" s="17" t="n">
        <v>1</v>
      </c>
      <c r="K686" s="15" t="n">
        <v>165.9</v>
      </c>
      <c r="L686" s="22" t="n">
        <v>0.1</v>
      </c>
      <c r="M686" s="15" t="n">
        <v>0</v>
      </c>
      <c r="N686" s="15" t="n">
        <f aca="false">J686*K686</f>
        <v>165.9</v>
      </c>
      <c r="O686" s="15" t="n">
        <f aca="false">N686*L686</f>
        <v>16.59</v>
      </c>
      <c r="P686" s="15" t="n">
        <f aca="false">N686-O686</f>
        <v>149.31</v>
      </c>
      <c r="Q686" s="15" t="n">
        <f aca="false">J686*INDEX(dProdutos!$F$2:$F$47,MATCH(E686,dProdutos!$A$2:$A$47,0))</f>
        <v>67.28</v>
      </c>
      <c r="R686" s="15" t="n">
        <f aca="false">IF(I686="Cancelado",0,P686-Q686)</f>
        <v>82.03</v>
      </c>
      <c r="S686" s="17" t="str">
        <f aca="false">INDEX(dProdutos!$D$2:$D$47,MATCH(E686,dProdutos!$A$2:$A$47,0))</f>
        <v>Acessórios</v>
      </c>
    </row>
    <row r="687" customFormat="false" ht="15" hidden="false" customHeight="false" outlineLevel="0" collapsed="false">
      <c r="A687" s="17" t="s">
        <v>1946</v>
      </c>
      <c r="B687" s="17" t="n">
        <v>3</v>
      </c>
      <c r="C687" s="21" t="n">
        <v>45724</v>
      </c>
      <c r="D687" s="17" t="s">
        <v>499</v>
      </c>
      <c r="E687" s="17" t="s">
        <v>183</v>
      </c>
      <c r="F687" s="17" t="s">
        <v>1490</v>
      </c>
      <c r="G687" s="17" t="s">
        <v>59</v>
      </c>
      <c r="H687" s="17" t="s">
        <v>1537</v>
      </c>
      <c r="I687" s="17" t="s">
        <v>1524</v>
      </c>
      <c r="J687" s="17" t="n">
        <v>3</v>
      </c>
      <c r="K687" s="15" t="n">
        <v>121.9</v>
      </c>
      <c r="L687" s="22" t="n">
        <v>0.1</v>
      </c>
      <c r="M687" s="15" t="n">
        <v>0</v>
      </c>
      <c r="N687" s="15" t="n">
        <f aca="false">J687*K687</f>
        <v>365.7</v>
      </c>
      <c r="O687" s="15" t="n">
        <f aca="false">N687*L687</f>
        <v>36.57</v>
      </c>
      <c r="P687" s="15" t="n">
        <f aca="false">N687-O687</f>
        <v>329.13</v>
      </c>
      <c r="Q687" s="15" t="n">
        <f aca="false">J687*INDEX(dProdutos!$F$2:$F$47,MATCH(E687,dProdutos!$A$2:$A$47,0))</f>
        <v>158.28</v>
      </c>
      <c r="R687" s="15" t="n">
        <f aca="false">IF(I687="Cancelado",0,P687-Q687)</f>
        <v>170.85</v>
      </c>
      <c r="S687" s="17" t="str">
        <f aca="false">INDEX(dProdutos!$D$2:$D$47,MATCH(E687,dProdutos!$A$2:$A$47,0))</f>
        <v>Eletrônicos</v>
      </c>
    </row>
    <row r="688" customFormat="false" ht="15" hidden="false" customHeight="false" outlineLevel="0" collapsed="false">
      <c r="A688" s="17" t="s">
        <v>1947</v>
      </c>
      <c r="B688" s="17" t="n">
        <v>1</v>
      </c>
      <c r="C688" s="21" t="n">
        <v>45724</v>
      </c>
      <c r="D688" s="17" t="s">
        <v>1215</v>
      </c>
      <c r="E688" s="17" t="s">
        <v>165</v>
      </c>
      <c r="F688" s="17" t="s">
        <v>1497</v>
      </c>
      <c r="G688" s="17" t="s">
        <v>60</v>
      </c>
      <c r="H688" s="17" t="s">
        <v>1523</v>
      </c>
      <c r="I688" s="17" t="s">
        <v>1541</v>
      </c>
      <c r="J688" s="17" t="n">
        <v>1</v>
      </c>
      <c r="K688" s="15" t="n">
        <v>231.9</v>
      </c>
      <c r="L688" s="22" t="n">
        <v>0</v>
      </c>
      <c r="M688" s="15" t="n">
        <v>0</v>
      </c>
      <c r="N688" s="15" t="n">
        <f aca="false">J688*K688</f>
        <v>231.9</v>
      </c>
      <c r="O688" s="15" t="n">
        <f aca="false">N688*L688</f>
        <v>0</v>
      </c>
      <c r="P688" s="15" t="n">
        <f aca="false">N688-O688</f>
        <v>231.9</v>
      </c>
      <c r="Q688" s="15" t="n">
        <f aca="false">J688*INDEX(dProdutos!$F$2:$F$47,MATCH(E688,dProdutos!$A$2:$A$47,0))</f>
        <v>140.83</v>
      </c>
      <c r="R688" s="15" t="n">
        <f aca="false">IF(I688="Cancelado",0,P688-Q688)</f>
        <v>91.07</v>
      </c>
      <c r="S688" s="17" t="str">
        <f aca="false">INDEX(dProdutos!$D$2:$D$47,MATCH(E688,dProdutos!$A$2:$A$47,0))</f>
        <v>Casa</v>
      </c>
    </row>
    <row r="689" customFormat="false" ht="15" hidden="false" customHeight="false" outlineLevel="0" collapsed="false">
      <c r="A689" s="17" t="s">
        <v>1948</v>
      </c>
      <c r="B689" s="17" t="n">
        <v>1</v>
      </c>
      <c r="C689" s="21" t="n">
        <v>45724</v>
      </c>
      <c r="D689" s="17" t="s">
        <v>517</v>
      </c>
      <c r="E689" s="17" t="s">
        <v>85</v>
      </c>
      <c r="F689" s="17" t="s">
        <v>1490</v>
      </c>
      <c r="G689" s="17" t="s">
        <v>61</v>
      </c>
      <c r="H689" s="17" t="s">
        <v>1537</v>
      </c>
      <c r="I689" s="17" t="s">
        <v>1524</v>
      </c>
      <c r="J689" s="17" t="n">
        <v>1</v>
      </c>
      <c r="K689" s="15" t="n">
        <v>165.9</v>
      </c>
      <c r="L689" s="22" t="n">
        <v>0.15</v>
      </c>
      <c r="M689" s="15" t="n">
        <v>17.49</v>
      </c>
      <c r="N689" s="15" t="n">
        <f aca="false">J689*K689</f>
        <v>165.9</v>
      </c>
      <c r="O689" s="15" t="n">
        <f aca="false">N689*L689</f>
        <v>24.885</v>
      </c>
      <c r="P689" s="15" t="n">
        <f aca="false">N689-O689</f>
        <v>141.015</v>
      </c>
      <c r="Q689" s="15" t="n">
        <f aca="false">J689*INDEX(dProdutos!$F$2:$F$47,MATCH(E689,dProdutos!$A$2:$A$47,0))</f>
        <v>91.55</v>
      </c>
      <c r="R689" s="15" t="n">
        <f aca="false">IF(I689="Cancelado",0,P689-Q689)</f>
        <v>49.465</v>
      </c>
      <c r="S689" s="17" t="str">
        <f aca="false">INDEX(dProdutos!$D$2:$D$47,MATCH(E689,dProdutos!$A$2:$A$47,0))</f>
        <v>Moda Feminina</v>
      </c>
    </row>
    <row r="690" customFormat="false" ht="15" hidden="false" customHeight="false" outlineLevel="0" collapsed="false">
      <c r="A690" s="17" t="s">
        <v>1949</v>
      </c>
      <c r="B690" s="17" t="n">
        <v>1</v>
      </c>
      <c r="C690" s="21" t="n">
        <v>45724</v>
      </c>
      <c r="D690" s="17" t="s">
        <v>778</v>
      </c>
      <c r="E690" s="17" t="s">
        <v>105</v>
      </c>
      <c r="F690" s="17" t="s">
        <v>1497</v>
      </c>
      <c r="G690" s="17" t="s">
        <v>59</v>
      </c>
      <c r="H690" s="17" t="s">
        <v>1540</v>
      </c>
      <c r="I690" s="17" t="s">
        <v>1524</v>
      </c>
      <c r="J690" s="17" t="n">
        <v>1</v>
      </c>
      <c r="K690" s="15" t="n">
        <v>175.9</v>
      </c>
      <c r="L690" s="22" t="n">
        <v>0</v>
      </c>
      <c r="M690" s="15" t="n">
        <v>18.34</v>
      </c>
      <c r="N690" s="15" t="n">
        <f aca="false">J690*K690</f>
        <v>175.9</v>
      </c>
      <c r="O690" s="15" t="n">
        <f aca="false">N690*L690</f>
        <v>0</v>
      </c>
      <c r="P690" s="15" t="n">
        <f aca="false">N690-O690</f>
        <v>175.9</v>
      </c>
      <c r="Q690" s="15" t="n">
        <f aca="false">J690*INDEX(dProdutos!$F$2:$F$47,MATCH(E690,dProdutos!$A$2:$A$47,0))</f>
        <v>96.59</v>
      </c>
      <c r="R690" s="15" t="n">
        <f aca="false">IF(I690="Cancelado",0,P690-Q690)</f>
        <v>79.31</v>
      </c>
      <c r="S690" s="17" t="str">
        <f aca="false">INDEX(dProdutos!$D$2:$D$47,MATCH(E690,dProdutos!$A$2:$A$47,0))</f>
        <v>Moda Masculina</v>
      </c>
    </row>
    <row r="691" customFormat="false" ht="15" hidden="false" customHeight="false" outlineLevel="0" collapsed="false">
      <c r="A691" s="17" t="s">
        <v>1950</v>
      </c>
      <c r="B691" s="17" t="n">
        <v>1</v>
      </c>
      <c r="C691" s="21" t="n">
        <v>45725</v>
      </c>
      <c r="D691" s="17" t="s">
        <v>757</v>
      </c>
      <c r="E691" s="17" t="s">
        <v>153</v>
      </c>
      <c r="F691" s="17" t="s">
        <v>1499</v>
      </c>
      <c r="G691" s="17" t="s">
        <v>62</v>
      </c>
      <c r="H691" s="17" t="s">
        <v>1523</v>
      </c>
      <c r="I691" s="17" t="s">
        <v>1524</v>
      </c>
      <c r="J691" s="17" t="n">
        <v>2</v>
      </c>
      <c r="K691" s="15" t="n">
        <v>165.9</v>
      </c>
      <c r="L691" s="22" t="n">
        <v>0.1</v>
      </c>
      <c r="M691" s="15" t="n">
        <v>31.24</v>
      </c>
      <c r="N691" s="15" t="n">
        <f aca="false">J691*K691</f>
        <v>331.8</v>
      </c>
      <c r="O691" s="15" t="n">
        <f aca="false">N691*L691</f>
        <v>33.18</v>
      </c>
      <c r="P691" s="15" t="n">
        <f aca="false">N691-O691</f>
        <v>298.62</v>
      </c>
      <c r="Q691" s="15" t="n">
        <f aca="false">J691*INDEX(dProdutos!$F$2:$F$47,MATCH(E691,dProdutos!$A$2:$A$47,0))</f>
        <v>134.56</v>
      </c>
      <c r="R691" s="15" t="n">
        <f aca="false">IF(I691="Cancelado",0,P691-Q691)</f>
        <v>164.06</v>
      </c>
      <c r="S691" s="17" t="str">
        <f aca="false">INDEX(dProdutos!$D$2:$D$47,MATCH(E691,dProdutos!$A$2:$A$47,0))</f>
        <v>Acessórios</v>
      </c>
    </row>
    <row r="692" customFormat="false" ht="15" hidden="false" customHeight="false" outlineLevel="0" collapsed="false">
      <c r="A692" s="17" t="s">
        <v>1950</v>
      </c>
      <c r="B692" s="17" t="n">
        <v>2</v>
      </c>
      <c r="C692" s="21" t="n">
        <v>45725</v>
      </c>
      <c r="D692" s="17" t="s">
        <v>757</v>
      </c>
      <c r="E692" s="17" t="s">
        <v>92</v>
      </c>
      <c r="F692" s="17" t="s">
        <v>1499</v>
      </c>
      <c r="G692" s="17" t="s">
        <v>62</v>
      </c>
      <c r="H692" s="17" t="s">
        <v>1523</v>
      </c>
      <c r="I692" s="17" t="s">
        <v>1524</v>
      </c>
      <c r="J692" s="17" t="n">
        <v>3</v>
      </c>
      <c r="K692" s="15" t="n">
        <v>191.9</v>
      </c>
      <c r="L692" s="22" t="n">
        <v>0.1</v>
      </c>
      <c r="M692" s="15" t="n">
        <v>0</v>
      </c>
      <c r="N692" s="15" t="n">
        <f aca="false">J692*K692</f>
        <v>575.7</v>
      </c>
      <c r="O692" s="15" t="n">
        <f aca="false">N692*L692</f>
        <v>57.57</v>
      </c>
      <c r="P692" s="15" t="n">
        <f aca="false">N692-O692</f>
        <v>518.13</v>
      </c>
      <c r="Q692" s="15" t="n">
        <f aca="false">J692*INDEX(dProdutos!$F$2:$F$47,MATCH(E692,dProdutos!$A$2:$A$47,0))</f>
        <v>265.77</v>
      </c>
      <c r="R692" s="15" t="n">
        <f aca="false">IF(I692="Cancelado",0,P692-Q692)</f>
        <v>252.36</v>
      </c>
      <c r="S692" s="17" t="str">
        <f aca="false">INDEX(dProdutos!$D$2:$D$47,MATCH(E692,dProdutos!$A$2:$A$47,0))</f>
        <v>Moda Feminina</v>
      </c>
    </row>
    <row r="693" customFormat="false" ht="15" hidden="false" customHeight="false" outlineLevel="0" collapsed="false">
      <c r="A693" s="17" t="s">
        <v>1950</v>
      </c>
      <c r="B693" s="17" t="n">
        <v>3</v>
      </c>
      <c r="C693" s="21" t="n">
        <v>45725</v>
      </c>
      <c r="D693" s="17" t="s">
        <v>757</v>
      </c>
      <c r="E693" s="17" t="s">
        <v>85</v>
      </c>
      <c r="F693" s="17" t="s">
        <v>1499</v>
      </c>
      <c r="G693" s="17" t="s">
        <v>62</v>
      </c>
      <c r="H693" s="17" t="s">
        <v>1523</v>
      </c>
      <c r="I693" s="17" t="s">
        <v>1524</v>
      </c>
      <c r="J693" s="17" t="n">
        <v>3</v>
      </c>
      <c r="K693" s="15" t="n">
        <v>165.9</v>
      </c>
      <c r="L693" s="22" t="n">
        <v>0.1</v>
      </c>
      <c r="M693" s="15" t="n">
        <v>0</v>
      </c>
      <c r="N693" s="15" t="n">
        <f aca="false">J693*K693</f>
        <v>497.7</v>
      </c>
      <c r="O693" s="15" t="n">
        <f aca="false">N693*L693</f>
        <v>49.77</v>
      </c>
      <c r="P693" s="15" t="n">
        <f aca="false">N693-O693</f>
        <v>447.93</v>
      </c>
      <c r="Q693" s="15" t="n">
        <f aca="false">J693*INDEX(dProdutos!$F$2:$F$47,MATCH(E693,dProdutos!$A$2:$A$47,0))</f>
        <v>274.65</v>
      </c>
      <c r="R693" s="15" t="n">
        <f aca="false">IF(I693="Cancelado",0,P693-Q693)</f>
        <v>173.28</v>
      </c>
      <c r="S693" s="17" t="str">
        <f aca="false">INDEX(dProdutos!$D$2:$D$47,MATCH(E693,dProdutos!$A$2:$A$47,0))</f>
        <v>Moda Feminina</v>
      </c>
    </row>
    <row r="694" customFormat="false" ht="15" hidden="false" customHeight="false" outlineLevel="0" collapsed="false">
      <c r="A694" s="17" t="s">
        <v>1951</v>
      </c>
      <c r="B694" s="17" t="n">
        <v>1</v>
      </c>
      <c r="C694" s="21" t="n">
        <v>45725</v>
      </c>
      <c r="D694" s="17" t="s">
        <v>1130</v>
      </c>
      <c r="E694" s="17" t="s">
        <v>189</v>
      </c>
      <c r="F694" s="17" t="s">
        <v>1499</v>
      </c>
      <c r="G694" s="17" t="s">
        <v>64</v>
      </c>
      <c r="H694" s="17" t="s">
        <v>1523</v>
      </c>
      <c r="I694" s="17" t="s">
        <v>1524</v>
      </c>
      <c r="J694" s="17" t="n">
        <v>1</v>
      </c>
      <c r="K694" s="15" t="n">
        <v>138.9</v>
      </c>
      <c r="L694" s="22" t="n">
        <v>0</v>
      </c>
      <c r="M694" s="15" t="n">
        <v>0</v>
      </c>
      <c r="N694" s="15" t="n">
        <f aca="false">J694*K694</f>
        <v>138.9</v>
      </c>
      <c r="O694" s="15" t="n">
        <f aca="false">N694*L694</f>
        <v>0</v>
      </c>
      <c r="P694" s="15" t="n">
        <f aca="false">N694-O694</f>
        <v>138.9</v>
      </c>
      <c r="Q694" s="15" t="n">
        <f aca="false">J694*INDEX(dProdutos!$F$2:$F$47,MATCH(E694,dProdutos!$A$2:$A$47,0))</f>
        <v>68.96</v>
      </c>
      <c r="R694" s="15" t="n">
        <f aca="false">IF(I694="Cancelado",0,P694-Q694)</f>
        <v>69.94</v>
      </c>
      <c r="S694" s="17" t="str">
        <f aca="false">INDEX(dProdutos!$D$2:$D$47,MATCH(E694,dProdutos!$A$2:$A$47,0))</f>
        <v>Eletrônicos</v>
      </c>
    </row>
    <row r="695" customFormat="false" ht="15" hidden="false" customHeight="false" outlineLevel="0" collapsed="false">
      <c r="A695" s="17" t="s">
        <v>1951</v>
      </c>
      <c r="B695" s="17" t="n">
        <v>2</v>
      </c>
      <c r="C695" s="21" t="n">
        <v>45725</v>
      </c>
      <c r="D695" s="17" t="s">
        <v>1130</v>
      </c>
      <c r="E695" s="17" t="s">
        <v>192</v>
      </c>
      <c r="F695" s="17" t="s">
        <v>1499</v>
      </c>
      <c r="G695" s="17" t="s">
        <v>64</v>
      </c>
      <c r="H695" s="17" t="s">
        <v>1523</v>
      </c>
      <c r="I695" s="17" t="s">
        <v>1524</v>
      </c>
      <c r="J695" s="17" t="n">
        <v>1</v>
      </c>
      <c r="K695" s="15" t="n">
        <v>245.9</v>
      </c>
      <c r="L695" s="22" t="n">
        <v>0</v>
      </c>
      <c r="M695" s="15" t="n">
        <v>0</v>
      </c>
      <c r="N695" s="15" t="n">
        <f aca="false">J695*K695</f>
        <v>245.9</v>
      </c>
      <c r="O695" s="15" t="n">
        <f aca="false">N695*L695</f>
        <v>0</v>
      </c>
      <c r="P695" s="15" t="n">
        <f aca="false">N695-O695</f>
        <v>245.9</v>
      </c>
      <c r="Q695" s="15" t="n">
        <f aca="false">J695*INDEX(dProdutos!$F$2:$F$47,MATCH(E695,dProdutos!$A$2:$A$47,0))</f>
        <v>107.78</v>
      </c>
      <c r="R695" s="15" t="n">
        <f aca="false">IF(I695="Cancelado",0,P695-Q695)</f>
        <v>138.12</v>
      </c>
      <c r="S695" s="17" t="str">
        <f aca="false">INDEX(dProdutos!$D$2:$D$47,MATCH(E695,dProdutos!$A$2:$A$47,0))</f>
        <v>Eletrônicos</v>
      </c>
    </row>
    <row r="696" customFormat="false" ht="15" hidden="false" customHeight="false" outlineLevel="0" collapsed="false">
      <c r="A696" s="17" t="s">
        <v>1952</v>
      </c>
      <c r="B696" s="17" t="n">
        <v>1</v>
      </c>
      <c r="C696" s="21" t="n">
        <v>45725</v>
      </c>
      <c r="D696" s="17" t="s">
        <v>1292</v>
      </c>
      <c r="E696" s="17" t="s">
        <v>204</v>
      </c>
      <c r="F696" s="17" t="s">
        <v>1501</v>
      </c>
      <c r="G696" s="17" t="s">
        <v>59</v>
      </c>
      <c r="H696" s="17" t="s">
        <v>1537</v>
      </c>
      <c r="I696" s="17" t="s">
        <v>1524</v>
      </c>
      <c r="J696" s="17" t="n">
        <v>1</v>
      </c>
      <c r="K696" s="15" t="n">
        <v>64.9</v>
      </c>
      <c r="L696" s="22" t="n">
        <v>0</v>
      </c>
      <c r="M696" s="15" t="n">
        <v>0</v>
      </c>
      <c r="N696" s="15" t="n">
        <f aca="false">J696*K696</f>
        <v>64.9</v>
      </c>
      <c r="O696" s="15" t="n">
        <f aca="false">N696*L696</f>
        <v>0</v>
      </c>
      <c r="P696" s="15" t="n">
        <f aca="false">N696-O696</f>
        <v>64.9</v>
      </c>
      <c r="Q696" s="15" t="n">
        <f aca="false">J696*INDEX(dProdutos!$F$2:$F$47,MATCH(E696,dProdutos!$A$2:$A$47,0))</f>
        <v>27.52</v>
      </c>
      <c r="R696" s="15" t="n">
        <f aca="false">IF(I696="Cancelado",0,P696-Q696)</f>
        <v>37.38</v>
      </c>
      <c r="S696" s="17" t="str">
        <f aca="false">INDEX(dProdutos!$D$2:$D$47,MATCH(E696,dProdutos!$A$2:$A$47,0))</f>
        <v>Beleza</v>
      </c>
    </row>
    <row r="697" customFormat="false" ht="15" hidden="false" customHeight="false" outlineLevel="0" collapsed="false">
      <c r="A697" s="17" t="s">
        <v>1953</v>
      </c>
      <c r="B697" s="17" t="n">
        <v>1</v>
      </c>
      <c r="C697" s="21" t="n">
        <v>45725</v>
      </c>
      <c r="D697" s="17" t="s">
        <v>1426</v>
      </c>
      <c r="E697" s="17" t="s">
        <v>162</v>
      </c>
      <c r="F697" s="17" t="s">
        <v>1499</v>
      </c>
      <c r="G697" s="17" t="s">
        <v>60</v>
      </c>
      <c r="H697" s="17" t="s">
        <v>1523</v>
      </c>
      <c r="I697" s="17" t="s">
        <v>1524</v>
      </c>
      <c r="J697" s="17" t="n">
        <v>1</v>
      </c>
      <c r="K697" s="15" t="n">
        <v>231.9</v>
      </c>
      <c r="L697" s="22" t="n">
        <v>0.1</v>
      </c>
      <c r="M697" s="15" t="n">
        <v>28.77</v>
      </c>
      <c r="N697" s="15" t="n">
        <f aca="false">J697*K697</f>
        <v>231.9</v>
      </c>
      <c r="O697" s="15" t="n">
        <f aca="false">N697*L697</f>
        <v>23.19</v>
      </c>
      <c r="P697" s="15" t="n">
        <f aca="false">N697-O697</f>
        <v>208.71</v>
      </c>
      <c r="Q697" s="15" t="n">
        <f aca="false">J697*INDEX(dProdutos!$F$2:$F$47,MATCH(E697,dProdutos!$A$2:$A$47,0))</f>
        <v>134.41</v>
      </c>
      <c r="R697" s="15" t="n">
        <f aca="false">IF(I697="Cancelado",0,P697-Q697)</f>
        <v>74.3</v>
      </c>
      <c r="S697" s="17" t="str">
        <f aca="false">INDEX(dProdutos!$D$2:$D$47,MATCH(E697,dProdutos!$A$2:$A$47,0))</f>
        <v>Casa</v>
      </c>
    </row>
    <row r="698" customFormat="false" ht="15" hidden="false" customHeight="false" outlineLevel="0" collapsed="false">
      <c r="A698" s="17" t="s">
        <v>1954</v>
      </c>
      <c r="B698" s="17" t="n">
        <v>1</v>
      </c>
      <c r="C698" s="21" t="n">
        <v>45725</v>
      </c>
      <c r="D698" s="17" t="s">
        <v>868</v>
      </c>
      <c r="E698" s="17" t="s">
        <v>165</v>
      </c>
      <c r="F698" s="17" t="s">
        <v>1499</v>
      </c>
      <c r="G698" s="17" t="s">
        <v>59</v>
      </c>
      <c r="H698" s="17" t="s">
        <v>1537</v>
      </c>
      <c r="I698" s="17" t="s">
        <v>1531</v>
      </c>
      <c r="J698" s="17" t="n">
        <v>2</v>
      </c>
      <c r="K698" s="15" t="n">
        <v>231.9</v>
      </c>
      <c r="L698" s="22" t="n">
        <v>0</v>
      </c>
      <c r="M698" s="15" t="n">
        <v>33.7</v>
      </c>
      <c r="N698" s="15" t="n">
        <f aca="false">J698*K698</f>
        <v>463.8</v>
      </c>
      <c r="O698" s="15" t="n">
        <f aca="false">N698*L698</f>
        <v>0</v>
      </c>
      <c r="P698" s="15" t="n">
        <f aca="false">N698-O698</f>
        <v>463.8</v>
      </c>
      <c r="Q698" s="15" t="n">
        <f aca="false">J698*INDEX(dProdutos!$F$2:$F$47,MATCH(E698,dProdutos!$A$2:$A$47,0))</f>
        <v>281.66</v>
      </c>
      <c r="R698" s="15" t="n">
        <f aca="false">IF(I698="Cancelado",0,P698-Q698)</f>
        <v>0</v>
      </c>
      <c r="S698" s="17" t="str">
        <f aca="false">INDEX(dProdutos!$D$2:$D$47,MATCH(E698,dProdutos!$A$2:$A$47,0))</f>
        <v>Casa</v>
      </c>
    </row>
    <row r="699" customFormat="false" ht="15" hidden="false" customHeight="false" outlineLevel="0" collapsed="false">
      <c r="A699" s="17" t="s">
        <v>1955</v>
      </c>
      <c r="B699" s="17" t="n">
        <v>1</v>
      </c>
      <c r="C699" s="21" t="n">
        <v>45726</v>
      </c>
      <c r="D699" s="17" t="s">
        <v>998</v>
      </c>
      <c r="E699" s="17" t="s">
        <v>174</v>
      </c>
      <c r="F699" s="17" t="s">
        <v>1503</v>
      </c>
      <c r="G699" s="17" t="s">
        <v>59</v>
      </c>
      <c r="H699" s="17" t="s">
        <v>1537</v>
      </c>
      <c r="I699" s="17" t="s">
        <v>1541</v>
      </c>
      <c r="J699" s="17" t="n">
        <v>1</v>
      </c>
      <c r="K699" s="15" t="n">
        <v>250.9</v>
      </c>
      <c r="L699" s="22" t="n">
        <v>0.05</v>
      </c>
      <c r="M699" s="15" t="n">
        <v>0</v>
      </c>
      <c r="N699" s="15" t="n">
        <f aca="false">J699*K699</f>
        <v>250.9</v>
      </c>
      <c r="O699" s="15" t="n">
        <f aca="false">N699*L699</f>
        <v>12.545</v>
      </c>
      <c r="P699" s="15" t="n">
        <f aca="false">N699-O699</f>
        <v>238.355</v>
      </c>
      <c r="Q699" s="15" t="n">
        <f aca="false">J699*INDEX(dProdutos!$F$2:$F$47,MATCH(E699,dProdutos!$A$2:$A$47,0))</f>
        <v>151.28</v>
      </c>
      <c r="R699" s="15" t="n">
        <f aca="false">IF(I699="Cancelado",0,P699-Q699)</f>
        <v>87.075</v>
      </c>
      <c r="S699" s="17" t="str">
        <f aca="false">INDEX(dProdutos!$D$2:$D$47,MATCH(E699,dProdutos!$A$2:$A$47,0))</f>
        <v>Casa</v>
      </c>
    </row>
    <row r="700" customFormat="false" ht="15" hidden="false" customHeight="false" outlineLevel="0" collapsed="false">
      <c r="A700" s="17" t="s">
        <v>1956</v>
      </c>
      <c r="B700" s="17" t="n">
        <v>1</v>
      </c>
      <c r="C700" s="21" t="n">
        <v>45726</v>
      </c>
      <c r="D700" s="17" t="s">
        <v>1079</v>
      </c>
      <c r="E700" s="17" t="s">
        <v>165</v>
      </c>
      <c r="F700" s="17" t="s">
        <v>1487</v>
      </c>
      <c r="G700" s="17" t="s">
        <v>61</v>
      </c>
      <c r="H700" s="17" t="s">
        <v>1523</v>
      </c>
      <c r="I700" s="17" t="s">
        <v>1524</v>
      </c>
      <c r="J700" s="17" t="n">
        <v>1</v>
      </c>
      <c r="K700" s="15" t="n">
        <v>231.9</v>
      </c>
      <c r="L700" s="22" t="n">
        <v>0</v>
      </c>
      <c r="M700" s="15" t="n">
        <v>17.29</v>
      </c>
      <c r="N700" s="15" t="n">
        <f aca="false">J700*K700</f>
        <v>231.9</v>
      </c>
      <c r="O700" s="15" t="n">
        <f aca="false">N700*L700</f>
        <v>0</v>
      </c>
      <c r="P700" s="15" t="n">
        <f aca="false">N700-O700</f>
        <v>231.9</v>
      </c>
      <c r="Q700" s="15" t="n">
        <f aca="false">J700*INDEX(dProdutos!$F$2:$F$47,MATCH(E700,dProdutos!$A$2:$A$47,0))</f>
        <v>140.83</v>
      </c>
      <c r="R700" s="15" t="n">
        <f aca="false">IF(I700="Cancelado",0,P700-Q700)</f>
        <v>91.07</v>
      </c>
      <c r="S700" s="17" t="str">
        <f aca="false">INDEX(dProdutos!$D$2:$D$47,MATCH(E700,dProdutos!$A$2:$A$47,0))</f>
        <v>Casa</v>
      </c>
    </row>
    <row r="701" customFormat="false" ht="15" hidden="false" customHeight="false" outlineLevel="0" collapsed="false">
      <c r="A701" s="17" t="s">
        <v>1957</v>
      </c>
      <c r="B701" s="17" t="n">
        <v>1</v>
      </c>
      <c r="C701" s="21" t="n">
        <v>45726</v>
      </c>
      <c r="D701" s="17" t="s">
        <v>1307</v>
      </c>
      <c r="E701" s="17" t="s">
        <v>156</v>
      </c>
      <c r="F701" s="17" t="s">
        <v>1490</v>
      </c>
      <c r="G701" s="17" t="s">
        <v>60</v>
      </c>
      <c r="H701" s="17" t="s">
        <v>1523</v>
      </c>
      <c r="I701" s="17" t="s">
        <v>1524</v>
      </c>
      <c r="J701" s="17" t="n">
        <v>2</v>
      </c>
      <c r="K701" s="15" t="n">
        <v>192.9</v>
      </c>
      <c r="L701" s="22" t="n">
        <v>0.05</v>
      </c>
      <c r="M701" s="15" t="n">
        <v>13.57</v>
      </c>
      <c r="N701" s="15" t="n">
        <f aca="false">J701*K701</f>
        <v>385.8</v>
      </c>
      <c r="O701" s="15" t="n">
        <f aca="false">N701*L701</f>
        <v>19.29</v>
      </c>
      <c r="P701" s="15" t="n">
        <f aca="false">N701-O701</f>
        <v>366.51</v>
      </c>
      <c r="Q701" s="15" t="n">
        <f aca="false">J701*INDEX(dProdutos!$F$2:$F$47,MATCH(E701,dProdutos!$A$2:$A$47,0))</f>
        <v>160.76</v>
      </c>
      <c r="R701" s="15" t="n">
        <f aca="false">IF(I701="Cancelado",0,P701-Q701)</f>
        <v>205.75</v>
      </c>
      <c r="S701" s="17" t="str">
        <f aca="false">INDEX(dProdutos!$D$2:$D$47,MATCH(E701,dProdutos!$A$2:$A$47,0))</f>
        <v>Acessórios</v>
      </c>
    </row>
    <row r="702" customFormat="false" ht="15" hidden="false" customHeight="false" outlineLevel="0" collapsed="false">
      <c r="A702" s="17" t="s">
        <v>1958</v>
      </c>
      <c r="B702" s="17" t="n">
        <v>1</v>
      </c>
      <c r="C702" s="21" t="n">
        <v>45726</v>
      </c>
      <c r="D702" s="17" t="s">
        <v>1141</v>
      </c>
      <c r="E702" s="17" t="s">
        <v>81</v>
      </c>
      <c r="F702" s="17" t="s">
        <v>1497</v>
      </c>
      <c r="G702" s="17" t="s">
        <v>62</v>
      </c>
      <c r="H702" s="17" t="s">
        <v>1540</v>
      </c>
      <c r="I702" s="17" t="s">
        <v>1524</v>
      </c>
      <c r="J702" s="17" t="n">
        <v>1</v>
      </c>
      <c r="K702" s="15" t="n">
        <v>64.9</v>
      </c>
      <c r="L702" s="22" t="n">
        <v>0.1</v>
      </c>
      <c r="M702" s="15" t="n">
        <v>14.83</v>
      </c>
      <c r="N702" s="15" t="n">
        <f aca="false">J702*K702</f>
        <v>64.9</v>
      </c>
      <c r="O702" s="15" t="n">
        <f aca="false">N702*L702</f>
        <v>6.49</v>
      </c>
      <c r="P702" s="15" t="n">
        <f aca="false">N702-O702</f>
        <v>58.41</v>
      </c>
      <c r="Q702" s="15" t="n">
        <f aca="false">J702*INDEX(dProdutos!$F$2:$F$47,MATCH(E702,dProdutos!$A$2:$A$47,0))</f>
        <v>26.12</v>
      </c>
      <c r="R702" s="15" t="n">
        <f aca="false">IF(I702="Cancelado",0,P702-Q702)</f>
        <v>32.29</v>
      </c>
      <c r="S702" s="17" t="str">
        <f aca="false">INDEX(dProdutos!$D$2:$D$47,MATCH(E702,dProdutos!$A$2:$A$47,0))</f>
        <v>Moda Feminina</v>
      </c>
    </row>
    <row r="703" customFormat="false" ht="15" hidden="false" customHeight="false" outlineLevel="0" collapsed="false">
      <c r="A703" s="17" t="s">
        <v>1959</v>
      </c>
      <c r="B703" s="17" t="n">
        <v>1</v>
      </c>
      <c r="C703" s="21" t="n">
        <v>45726</v>
      </c>
      <c r="D703" s="17" t="s">
        <v>1301</v>
      </c>
      <c r="E703" s="17" t="s">
        <v>156</v>
      </c>
      <c r="F703" s="17" t="s">
        <v>1501</v>
      </c>
      <c r="G703" s="17" t="s">
        <v>61</v>
      </c>
      <c r="H703" s="17" t="s">
        <v>1523</v>
      </c>
      <c r="I703" s="17" t="s">
        <v>1524</v>
      </c>
      <c r="J703" s="17" t="n">
        <v>1</v>
      </c>
      <c r="K703" s="15" t="n">
        <v>192.9</v>
      </c>
      <c r="L703" s="22" t="n">
        <v>0.15</v>
      </c>
      <c r="M703" s="15" t="n">
        <v>17.71</v>
      </c>
      <c r="N703" s="15" t="n">
        <f aca="false">J703*K703</f>
        <v>192.9</v>
      </c>
      <c r="O703" s="15" t="n">
        <f aca="false">N703*L703</f>
        <v>28.935</v>
      </c>
      <c r="P703" s="15" t="n">
        <f aca="false">N703-O703</f>
        <v>163.965</v>
      </c>
      <c r="Q703" s="15" t="n">
        <f aca="false">J703*INDEX(dProdutos!$F$2:$F$47,MATCH(E703,dProdutos!$A$2:$A$47,0))</f>
        <v>80.38</v>
      </c>
      <c r="R703" s="15" t="n">
        <f aca="false">IF(I703="Cancelado",0,P703-Q703)</f>
        <v>83.585</v>
      </c>
      <c r="S703" s="17" t="str">
        <f aca="false">INDEX(dProdutos!$D$2:$D$47,MATCH(E703,dProdutos!$A$2:$A$47,0))</f>
        <v>Acessórios</v>
      </c>
    </row>
    <row r="704" customFormat="false" ht="15" hidden="false" customHeight="false" outlineLevel="0" collapsed="false">
      <c r="A704" s="17" t="s">
        <v>1960</v>
      </c>
      <c r="B704" s="17" t="n">
        <v>1</v>
      </c>
      <c r="C704" s="21" t="n">
        <v>45726</v>
      </c>
      <c r="D704" s="17" t="s">
        <v>1030</v>
      </c>
      <c r="E704" s="17" t="s">
        <v>126</v>
      </c>
      <c r="F704" s="17" t="s">
        <v>1497</v>
      </c>
      <c r="G704" s="17" t="s">
        <v>59</v>
      </c>
      <c r="H704" s="17" t="s">
        <v>1523</v>
      </c>
      <c r="I704" s="17" t="s">
        <v>1524</v>
      </c>
      <c r="J704" s="17" t="n">
        <v>1</v>
      </c>
      <c r="K704" s="15" t="n">
        <v>296.9</v>
      </c>
      <c r="L704" s="22" t="n">
        <v>0</v>
      </c>
      <c r="M704" s="15" t="n">
        <v>12.66</v>
      </c>
      <c r="N704" s="15" t="n">
        <f aca="false">J704*K704</f>
        <v>296.9</v>
      </c>
      <c r="O704" s="15" t="n">
        <f aca="false">N704*L704</f>
        <v>0</v>
      </c>
      <c r="P704" s="15" t="n">
        <f aca="false">N704-O704</f>
        <v>296.9</v>
      </c>
      <c r="Q704" s="15" t="n">
        <f aca="false">J704*INDEX(dProdutos!$F$2:$F$47,MATCH(E704,dProdutos!$A$2:$A$47,0))</f>
        <v>135.24</v>
      </c>
      <c r="R704" s="15" t="n">
        <f aca="false">IF(I704="Cancelado",0,P704-Q704)</f>
        <v>161.66</v>
      </c>
      <c r="S704" s="17" t="str">
        <f aca="false">INDEX(dProdutos!$D$2:$D$47,MATCH(E704,dProdutos!$A$2:$A$47,0))</f>
        <v>Calçados</v>
      </c>
    </row>
    <row r="705" customFormat="false" ht="15" hidden="false" customHeight="false" outlineLevel="0" collapsed="false">
      <c r="A705" s="17" t="s">
        <v>1961</v>
      </c>
      <c r="B705" s="17" t="n">
        <v>1</v>
      </c>
      <c r="C705" s="21" t="n">
        <v>45726</v>
      </c>
      <c r="D705" s="17" t="s">
        <v>321</v>
      </c>
      <c r="E705" s="17" t="s">
        <v>105</v>
      </c>
      <c r="F705" s="17" t="s">
        <v>1499</v>
      </c>
      <c r="G705" s="17" t="s">
        <v>64</v>
      </c>
      <c r="H705" s="17" t="s">
        <v>1537</v>
      </c>
      <c r="I705" s="17" t="s">
        <v>1524</v>
      </c>
      <c r="J705" s="17" t="n">
        <v>1</v>
      </c>
      <c r="K705" s="15" t="n">
        <v>175.9</v>
      </c>
      <c r="L705" s="22" t="n">
        <v>0.05</v>
      </c>
      <c r="M705" s="15" t="n">
        <v>0</v>
      </c>
      <c r="N705" s="15" t="n">
        <f aca="false">J705*K705</f>
        <v>175.9</v>
      </c>
      <c r="O705" s="15" t="n">
        <f aca="false">N705*L705</f>
        <v>8.795</v>
      </c>
      <c r="P705" s="15" t="n">
        <f aca="false">N705-O705</f>
        <v>167.105</v>
      </c>
      <c r="Q705" s="15" t="n">
        <f aca="false">J705*INDEX(dProdutos!$F$2:$F$47,MATCH(E705,dProdutos!$A$2:$A$47,0))</f>
        <v>96.59</v>
      </c>
      <c r="R705" s="15" t="n">
        <f aca="false">IF(I705="Cancelado",0,P705-Q705)</f>
        <v>70.515</v>
      </c>
      <c r="S705" s="17" t="str">
        <f aca="false">INDEX(dProdutos!$D$2:$D$47,MATCH(E705,dProdutos!$A$2:$A$47,0))</f>
        <v>Moda Masculina</v>
      </c>
    </row>
    <row r="706" customFormat="false" ht="15" hidden="false" customHeight="false" outlineLevel="0" collapsed="false">
      <c r="A706" s="17" t="s">
        <v>1962</v>
      </c>
      <c r="B706" s="17" t="n">
        <v>1</v>
      </c>
      <c r="C706" s="21" t="n">
        <v>45726</v>
      </c>
      <c r="D706" s="17" t="s">
        <v>1267</v>
      </c>
      <c r="E706" s="17" t="s">
        <v>171</v>
      </c>
      <c r="F706" s="17" t="s">
        <v>1501</v>
      </c>
      <c r="G706" s="17" t="s">
        <v>61</v>
      </c>
      <c r="H706" s="17" t="s">
        <v>1523</v>
      </c>
      <c r="I706" s="17" t="s">
        <v>1524</v>
      </c>
      <c r="J706" s="17" t="n">
        <v>1</v>
      </c>
      <c r="K706" s="15" t="n">
        <v>246.9</v>
      </c>
      <c r="L706" s="22" t="n">
        <v>0</v>
      </c>
      <c r="M706" s="15" t="n">
        <v>17.01</v>
      </c>
      <c r="N706" s="15" t="n">
        <f aca="false">J706*K706</f>
        <v>246.9</v>
      </c>
      <c r="O706" s="15" t="n">
        <f aca="false">N706*L706</f>
        <v>0</v>
      </c>
      <c r="P706" s="15" t="n">
        <f aca="false">N706-O706</f>
        <v>246.9</v>
      </c>
      <c r="Q706" s="15" t="n">
        <f aca="false">J706*INDEX(dProdutos!$F$2:$F$47,MATCH(E706,dProdutos!$A$2:$A$47,0))</f>
        <v>103.61</v>
      </c>
      <c r="R706" s="15" t="n">
        <f aca="false">IF(I706="Cancelado",0,P706-Q706)</f>
        <v>143.29</v>
      </c>
      <c r="S706" s="17" t="str">
        <f aca="false">INDEX(dProdutos!$D$2:$D$47,MATCH(E706,dProdutos!$A$2:$A$47,0))</f>
        <v>Casa</v>
      </c>
    </row>
    <row r="707" customFormat="false" ht="15" hidden="false" customHeight="false" outlineLevel="0" collapsed="false">
      <c r="A707" s="17" t="s">
        <v>1962</v>
      </c>
      <c r="B707" s="17" t="n">
        <v>2</v>
      </c>
      <c r="C707" s="21" t="n">
        <v>45726</v>
      </c>
      <c r="D707" s="17" t="s">
        <v>1267</v>
      </c>
      <c r="E707" s="17" t="s">
        <v>165</v>
      </c>
      <c r="F707" s="17" t="s">
        <v>1501</v>
      </c>
      <c r="G707" s="17" t="s">
        <v>61</v>
      </c>
      <c r="H707" s="17" t="s">
        <v>1523</v>
      </c>
      <c r="I707" s="17" t="s">
        <v>1524</v>
      </c>
      <c r="J707" s="17" t="n">
        <v>1</v>
      </c>
      <c r="K707" s="15" t="n">
        <v>231.9</v>
      </c>
      <c r="L707" s="22" t="n">
        <v>0</v>
      </c>
      <c r="M707" s="15" t="n">
        <v>0</v>
      </c>
      <c r="N707" s="15" t="n">
        <f aca="false">J707*K707</f>
        <v>231.9</v>
      </c>
      <c r="O707" s="15" t="n">
        <f aca="false">N707*L707</f>
        <v>0</v>
      </c>
      <c r="P707" s="15" t="n">
        <f aca="false">N707-O707</f>
        <v>231.9</v>
      </c>
      <c r="Q707" s="15" t="n">
        <f aca="false">J707*INDEX(dProdutos!$F$2:$F$47,MATCH(E707,dProdutos!$A$2:$A$47,0))</f>
        <v>140.83</v>
      </c>
      <c r="R707" s="15" t="n">
        <f aca="false">IF(I707="Cancelado",0,P707-Q707)</f>
        <v>91.07</v>
      </c>
      <c r="S707" s="17" t="str">
        <f aca="false">INDEX(dProdutos!$D$2:$D$47,MATCH(E707,dProdutos!$A$2:$A$47,0))</f>
        <v>Casa</v>
      </c>
    </row>
    <row r="708" customFormat="false" ht="15" hidden="false" customHeight="false" outlineLevel="0" collapsed="false">
      <c r="A708" s="17" t="s">
        <v>1963</v>
      </c>
      <c r="B708" s="17" t="n">
        <v>1</v>
      </c>
      <c r="C708" s="21" t="n">
        <v>45726</v>
      </c>
      <c r="D708" s="17" t="s">
        <v>1091</v>
      </c>
      <c r="E708" s="17" t="s">
        <v>135</v>
      </c>
      <c r="F708" s="17" t="s">
        <v>1490</v>
      </c>
      <c r="G708" s="17" t="s">
        <v>62</v>
      </c>
      <c r="H708" s="17" t="s">
        <v>1523</v>
      </c>
      <c r="I708" s="17" t="s">
        <v>1524</v>
      </c>
      <c r="J708" s="17" t="n">
        <v>1</v>
      </c>
      <c r="K708" s="15" t="n">
        <v>200.9</v>
      </c>
      <c r="L708" s="22" t="n">
        <v>0</v>
      </c>
      <c r="M708" s="15" t="n">
        <v>20.2</v>
      </c>
      <c r="N708" s="15" t="n">
        <f aca="false">J708*K708</f>
        <v>200.9</v>
      </c>
      <c r="O708" s="15" t="n">
        <f aca="false">N708*L708</f>
        <v>0</v>
      </c>
      <c r="P708" s="15" t="n">
        <f aca="false">N708-O708</f>
        <v>200.9</v>
      </c>
      <c r="Q708" s="15" t="n">
        <f aca="false">J708*INDEX(dProdutos!$F$2:$F$47,MATCH(E708,dProdutos!$A$2:$A$47,0))</f>
        <v>80.73</v>
      </c>
      <c r="R708" s="15" t="n">
        <f aca="false">IF(I708="Cancelado",0,P708-Q708)</f>
        <v>120.17</v>
      </c>
      <c r="S708" s="17" t="str">
        <f aca="false">INDEX(dProdutos!$D$2:$D$47,MATCH(E708,dProdutos!$A$2:$A$47,0))</f>
        <v>Calçados</v>
      </c>
    </row>
    <row r="709" customFormat="false" ht="15" hidden="false" customHeight="false" outlineLevel="0" collapsed="false">
      <c r="A709" s="17" t="s">
        <v>1964</v>
      </c>
      <c r="B709" s="17" t="n">
        <v>1</v>
      </c>
      <c r="C709" s="21" t="n">
        <v>45727</v>
      </c>
      <c r="D709" s="17" t="s">
        <v>373</v>
      </c>
      <c r="E709" s="17" t="s">
        <v>135</v>
      </c>
      <c r="F709" s="17" t="s">
        <v>1493</v>
      </c>
      <c r="G709" s="17" t="s">
        <v>61</v>
      </c>
      <c r="H709" s="17" t="s">
        <v>1523</v>
      </c>
      <c r="I709" s="17" t="s">
        <v>1524</v>
      </c>
      <c r="J709" s="17" t="n">
        <v>1</v>
      </c>
      <c r="K709" s="15" t="n">
        <v>200.9</v>
      </c>
      <c r="L709" s="22" t="n">
        <v>0.15</v>
      </c>
      <c r="M709" s="15" t="n">
        <v>16.49</v>
      </c>
      <c r="N709" s="15" t="n">
        <f aca="false">J709*K709</f>
        <v>200.9</v>
      </c>
      <c r="O709" s="15" t="n">
        <f aca="false">N709*L709</f>
        <v>30.135</v>
      </c>
      <c r="P709" s="15" t="n">
        <f aca="false">N709-O709</f>
        <v>170.765</v>
      </c>
      <c r="Q709" s="15" t="n">
        <f aca="false">J709*INDEX(dProdutos!$F$2:$F$47,MATCH(E709,dProdutos!$A$2:$A$47,0))</f>
        <v>80.73</v>
      </c>
      <c r="R709" s="15" t="n">
        <f aca="false">IF(I709="Cancelado",0,P709-Q709)</f>
        <v>90.035</v>
      </c>
      <c r="S709" s="17" t="str">
        <f aca="false">INDEX(dProdutos!$D$2:$D$47,MATCH(E709,dProdutos!$A$2:$A$47,0))</f>
        <v>Calçados</v>
      </c>
    </row>
    <row r="710" customFormat="false" ht="15" hidden="false" customHeight="false" outlineLevel="0" collapsed="false">
      <c r="A710" s="17" t="s">
        <v>1965</v>
      </c>
      <c r="B710" s="17" t="n">
        <v>1</v>
      </c>
      <c r="C710" s="21" t="n">
        <v>45727</v>
      </c>
      <c r="D710" s="17" t="s">
        <v>962</v>
      </c>
      <c r="E710" s="17" t="s">
        <v>144</v>
      </c>
      <c r="F710" s="17" t="s">
        <v>1499</v>
      </c>
      <c r="G710" s="17" t="s">
        <v>60</v>
      </c>
      <c r="H710" s="17" t="s">
        <v>1537</v>
      </c>
      <c r="I710" s="17" t="s">
        <v>1524</v>
      </c>
      <c r="J710" s="17" t="n">
        <v>1</v>
      </c>
      <c r="K710" s="15" t="n">
        <v>260.9</v>
      </c>
      <c r="L710" s="22" t="n">
        <v>0</v>
      </c>
      <c r="M710" s="15" t="n">
        <v>21.34</v>
      </c>
      <c r="N710" s="15" t="n">
        <f aca="false">J710*K710</f>
        <v>260.9</v>
      </c>
      <c r="O710" s="15" t="n">
        <f aca="false">N710*L710</f>
        <v>0</v>
      </c>
      <c r="P710" s="15" t="n">
        <f aca="false">N710-O710</f>
        <v>260.9</v>
      </c>
      <c r="Q710" s="15" t="n">
        <f aca="false">J710*INDEX(dProdutos!$F$2:$F$47,MATCH(E710,dProdutos!$A$2:$A$47,0))</f>
        <v>99.86</v>
      </c>
      <c r="R710" s="15" t="n">
        <f aca="false">IF(I710="Cancelado",0,P710-Q710)</f>
        <v>161.04</v>
      </c>
      <c r="S710" s="17" t="str">
        <f aca="false">INDEX(dProdutos!$D$2:$D$47,MATCH(E710,dProdutos!$A$2:$A$47,0))</f>
        <v>Acessórios</v>
      </c>
    </row>
    <row r="711" customFormat="false" ht="15" hidden="false" customHeight="false" outlineLevel="0" collapsed="false">
      <c r="A711" s="17" t="s">
        <v>1965</v>
      </c>
      <c r="B711" s="17" t="n">
        <v>2</v>
      </c>
      <c r="C711" s="21" t="n">
        <v>45727</v>
      </c>
      <c r="D711" s="17" t="s">
        <v>962</v>
      </c>
      <c r="E711" s="17" t="s">
        <v>144</v>
      </c>
      <c r="F711" s="17" t="s">
        <v>1499</v>
      </c>
      <c r="G711" s="17" t="s">
        <v>60</v>
      </c>
      <c r="H711" s="17" t="s">
        <v>1537</v>
      </c>
      <c r="I711" s="17" t="s">
        <v>1524</v>
      </c>
      <c r="J711" s="17" t="n">
        <v>1</v>
      </c>
      <c r="K711" s="15" t="n">
        <v>260.9</v>
      </c>
      <c r="L711" s="22" t="n">
        <v>0.15</v>
      </c>
      <c r="M711" s="15" t="n">
        <v>0</v>
      </c>
      <c r="N711" s="15" t="n">
        <f aca="false">J711*K711</f>
        <v>260.9</v>
      </c>
      <c r="O711" s="15" t="n">
        <f aca="false">N711*L711</f>
        <v>39.135</v>
      </c>
      <c r="P711" s="15" t="n">
        <f aca="false">N711-O711</f>
        <v>221.765</v>
      </c>
      <c r="Q711" s="15" t="n">
        <f aca="false">J711*INDEX(dProdutos!$F$2:$F$47,MATCH(E711,dProdutos!$A$2:$A$47,0))</f>
        <v>99.86</v>
      </c>
      <c r="R711" s="15" t="n">
        <f aca="false">IF(I711="Cancelado",0,P711-Q711)</f>
        <v>121.905</v>
      </c>
      <c r="S711" s="17" t="str">
        <f aca="false">INDEX(dProdutos!$D$2:$D$47,MATCH(E711,dProdutos!$A$2:$A$47,0))</f>
        <v>Acessórios</v>
      </c>
    </row>
    <row r="712" customFormat="false" ht="15" hidden="false" customHeight="false" outlineLevel="0" collapsed="false">
      <c r="A712" s="17" t="s">
        <v>1965</v>
      </c>
      <c r="B712" s="17" t="n">
        <v>3</v>
      </c>
      <c r="C712" s="21" t="n">
        <v>45727</v>
      </c>
      <c r="D712" s="17" t="s">
        <v>962</v>
      </c>
      <c r="E712" s="17" t="s">
        <v>165</v>
      </c>
      <c r="F712" s="17" t="s">
        <v>1499</v>
      </c>
      <c r="G712" s="17" t="s">
        <v>60</v>
      </c>
      <c r="H712" s="17" t="s">
        <v>1537</v>
      </c>
      <c r="I712" s="17" t="s">
        <v>1524</v>
      </c>
      <c r="J712" s="17" t="n">
        <v>1</v>
      </c>
      <c r="K712" s="15" t="n">
        <v>231.9</v>
      </c>
      <c r="L712" s="22" t="n">
        <v>0.15</v>
      </c>
      <c r="M712" s="15" t="n">
        <v>0</v>
      </c>
      <c r="N712" s="15" t="n">
        <f aca="false">J712*K712</f>
        <v>231.9</v>
      </c>
      <c r="O712" s="15" t="n">
        <f aca="false">N712*L712</f>
        <v>34.785</v>
      </c>
      <c r="P712" s="15" t="n">
        <f aca="false">N712-O712</f>
        <v>197.115</v>
      </c>
      <c r="Q712" s="15" t="n">
        <f aca="false">J712*INDEX(dProdutos!$F$2:$F$47,MATCH(E712,dProdutos!$A$2:$A$47,0))</f>
        <v>140.83</v>
      </c>
      <c r="R712" s="15" t="n">
        <f aca="false">IF(I712="Cancelado",0,P712-Q712)</f>
        <v>56.285</v>
      </c>
      <c r="S712" s="17" t="str">
        <f aca="false">INDEX(dProdutos!$D$2:$D$47,MATCH(E712,dProdutos!$A$2:$A$47,0))</f>
        <v>Casa</v>
      </c>
    </row>
    <row r="713" customFormat="false" ht="15" hidden="false" customHeight="false" outlineLevel="0" collapsed="false">
      <c r="A713" s="17" t="s">
        <v>1965</v>
      </c>
      <c r="B713" s="17" t="n">
        <v>4</v>
      </c>
      <c r="C713" s="21" t="n">
        <v>45727</v>
      </c>
      <c r="D713" s="17" t="s">
        <v>962</v>
      </c>
      <c r="E713" s="17" t="s">
        <v>135</v>
      </c>
      <c r="F713" s="17" t="s">
        <v>1499</v>
      </c>
      <c r="G713" s="17" t="s">
        <v>60</v>
      </c>
      <c r="H713" s="17" t="s">
        <v>1537</v>
      </c>
      <c r="I713" s="17" t="s">
        <v>1524</v>
      </c>
      <c r="J713" s="17" t="n">
        <v>1</v>
      </c>
      <c r="K713" s="15" t="n">
        <v>200.9</v>
      </c>
      <c r="L713" s="22" t="n">
        <v>0</v>
      </c>
      <c r="M713" s="15" t="n">
        <v>0</v>
      </c>
      <c r="N713" s="15" t="n">
        <f aca="false">J713*K713</f>
        <v>200.9</v>
      </c>
      <c r="O713" s="15" t="n">
        <f aca="false">N713*L713</f>
        <v>0</v>
      </c>
      <c r="P713" s="15" t="n">
        <f aca="false">N713-O713</f>
        <v>200.9</v>
      </c>
      <c r="Q713" s="15" t="n">
        <f aca="false">J713*INDEX(dProdutos!$F$2:$F$47,MATCH(E713,dProdutos!$A$2:$A$47,0))</f>
        <v>80.73</v>
      </c>
      <c r="R713" s="15" t="n">
        <f aca="false">IF(I713="Cancelado",0,P713-Q713)</f>
        <v>120.17</v>
      </c>
      <c r="S713" s="17" t="str">
        <f aca="false">INDEX(dProdutos!$D$2:$D$47,MATCH(E713,dProdutos!$A$2:$A$47,0))</f>
        <v>Calçados</v>
      </c>
    </row>
    <row r="714" customFormat="false" ht="15" hidden="false" customHeight="false" outlineLevel="0" collapsed="false">
      <c r="A714" s="17" t="s">
        <v>1966</v>
      </c>
      <c r="B714" s="17" t="n">
        <v>1</v>
      </c>
      <c r="C714" s="21" t="n">
        <v>45727</v>
      </c>
      <c r="D714" s="17" t="s">
        <v>685</v>
      </c>
      <c r="E714" s="17" t="s">
        <v>177</v>
      </c>
      <c r="F714" s="17" t="s">
        <v>1487</v>
      </c>
      <c r="G714" s="17" t="s">
        <v>59</v>
      </c>
      <c r="H714" s="17" t="s">
        <v>1537</v>
      </c>
      <c r="I714" s="17" t="s">
        <v>1541</v>
      </c>
      <c r="J714" s="17" t="n">
        <v>1</v>
      </c>
      <c r="K714" s="15" t="n">
        <v>257.9</v>
      </c>
      <c r="L714" s="22" t="n">
        <v>0.05</v>
      </c>
      <c r="M714" s="15" t="n">
        <v>0</v>
      </c>
      <c r="N714" s="15" t="n">
        <f aca="false">J714*K714</f>
        <v>257.9</v>
      </c>
      <c r="O714" s="15" t="n">
        <f aca="false">N714*L714</f>
        <v>12.895</v>
      </c>
      <c r="P714" s="15" t="n">
        <f aca="false">N714-O714</f>
        <v>245.005</v>
      </c>
      <c r="Q714" s="15" t="n">
        <f aca="false">J714*INDEX(dProdutos!$F$2:$F$47,MATCH(E714,dProdutos!$A$2:$A$47,0))</f>
        <v>138.23</v>
      </c>
      <c r="R714" s="15" t="n">
        <f aca="false">IF(I714="Cancelado",0,P714-Q714)</f>
        <v>106.775</v>
      </c>
      <c r="S714" s="17" t="str">
        <f aca="false">INDEX(dProdutos!$D$2:$D$47,MATCH(E714,dProdutos!$A$2:$A$47,0))</f>
        <v>Casa</v>
      </c>
    </row>
    <row r="715" customFormat="false" ht="15" hidden="false" customHeight="false" outlineLevel="0" collapsed="false">
      <c r="A715" s="17" t="s">
        <v>1967</v>
      </c>
      <c r="B715" s="17" t="n">
        <v>1</v>
      </c>
      <c r="C715" s="21" t="n">
        <v>45728</v>
      </c>
      <c r="D715" s="17" t="s">
        <v>677</v>
      </c>
      <c r="E715" s="17" t="s">
        <v>132</v>
      </c>
      <c r="F715" s="17" t="s">
        <v>1490</v>
      </c>
      <c r="G715" s="17" t="s">
        <v>62</v>
      </c>
      <c r="H715" s="17" t="s">
        <v>1523</v>
      </c>
      <c r="I715" s="17" t="s">
        <v>1524</v>
      </c>
      <c r="J715" s="17" t="n">
        <v>2</v>
      </c>
      <c r="K715" s="15" t="n">
        <v>179.9</v>
      </c>
      <c r="L715" s="22" t="n">
        <v>0.1</v>
      </c>
      <c r="M715" s="15" t="n">
        <v>0</v>
      </c>
      <c r="N715" s="15" t="n">
        <f aca="false">J715*K715</f>
        <v>359.8</v>
      </c>
      <c r="O715" s="15" t="n">
        <f aca="false">N715*L715</f>
        <v>35.98</v>
      </c>
      <c r="P715" s="15" t="n">
        <f aca="false">N715-O715</f>
        <v>323.82</v>
      </c>
      <c r="Q715" s="15" t="n">
        <f aca="false">J715*INDEX(dProdutos!$F$2:$F$47,MATCH(E715,dProdutos!$A$2:$A$47,0))</f>
        <v>187.12</v>
      </c>
      <c r="R715" s="15" t="n">
        <f aca="false">IF(I715="Cancelado",0,P715-Q715)</f>
        <v>136.7</v>
      </c>
      <c r="S715" s="17" t="str">
        <f aca="false">INDEX(dProdutos!$D$2:$D$47,MATCH(E715,dProdutos!$A$2:$A$47,0))</f>
        <v>Calçados</v>
      </c>
    </row>
    <row r="716" customFormat="false" ht="15" hidden="false" customHeight="false" outlineLevel="0" collapsed="false">
      <c r="A716" s="17" t="s">
        <v>1967</v>
      </c>
      <c r="B716" s="17" t="n">
        <v>2</v>
      </c>
      <c r="C716" s="21" t="n">
        <v>45728</v>
      </c>
      <c r="D716" s="17" t="s">
        <v>677</v>
      </c>
      <c r="E716" s="17" t="s">
        <v>150</v>
      </c>
      <c r="F716" s="17" t="s">
        <v>1490</v>
      </c>
      <c r="G716" s="17" t="s">
        <v>62</v>
      </c>
      <c r="H716" s="17" t="s">
        <v>1523</v>
      </c>
      <c r="I716" s="17" t="s">
        <v>1524</v>
      </c>
      <c r="J716" s="17" t="n">
        <v>1</v>
      </c>
      <c r="K716" s="15" t="n">
        <v>71.9</v>
      </c>
      <c r="L716" s="22" t="n">
        <v>0.1</v>
      </c>
      <c r="M716" s="15" t="n">
        <v>0</v>
      </c>
      <c r="N716" s="15" t="n">
        <f aca="false">J716*K716</f>
        <v>71.9</v>
      </c>
      <c r="O716" s="15" t="n">
        <f aca="false">N716*L716</f>
        <v>7.19</v>
      </c>
      <c r="P716" s="15" t="n">
        <f aca="false">N716-O716</f>
        <v>64.71</v>
      </c>
      <c r="Q716" s="15" t="n">
        <f aca="false">J716*INDEX(dProdutos!$F$2:$F$47,MATCH(E716,dProdutos!$A$2:$A$47,0))</f>
        <v>27.38</v>
      </c>
      <c r="R716" s="15" t="n">
        <f aca="false">IF(I716="Cancelado",0,P716-Q716)</f>
        <v>37.33</v>
      </c>
      <c r="S716" s="17" t="str">
        <f aca="false">INDEX(dProdutos!$D$2:$D$47,MATCH(E716,dProdutos!$A$2:$A$47,0))</f>
        <v>Acessórios</v>
      </c>
    </row>
    <row r="717" customFormat="false" ht="15" hidden="false" customHeight="false" outlineLevel="0" collapsed="false">
      <c r="A717" s="17" t="s">
        <v>1967</v>
      </c>
      <c r="B717" s="17" t="n">
        <v>3</v>
      </c>
      <c r="C717" s="21" t="n">
        <v>45728</v>
      </c>
      <c r="D717" s="17" t="s">
        <v>677</v>
      </c>
      <c r="E717" s="17" t="s">
        <v>150</v>
      </c>
      <c r="F717" s="17" t="s">
        <v>1490</v>
      </c>
      <c r="G717" s="17" t="s">
        <v>62</v>
      </c>
      <c r="H717" s="17" t="s">
        <v>1523</v>
      </c>
      <c r="I717" s="17" t="s">
        <v>1524</v>
      </c>
      <c r="J717" s="17" t="n">
        <v>1</v>
      </c>
      <c r="K717" s="15" t="n">
        <v>71.9</v>
      </c>
      <c r="L717" s="22" t="n">
        <v>0.1</v>
      </c>
      <c r="M717" s="15" t="n">
        <v>0</v>
      </c>
      <c r="N717" s="15" t="n">
        <f aca="false">J717*K717</f>
        <v>71.9</v>
      </c>
      <c r="O717" s="15" t="n">
        <f aca="false">N717*L717</f>
        <v>7.19</v>
      </c>
      <c r="P717" s="15" t="n">
        <f aca="false">N717-O717</f>
        <v>64.71</v>
      </c>
      <c r="Q717" s="15" t="n">
        <f aca="false">J717*INDEX(dProdutos!$F$2:$F$47,MATCH(E717,dProdutos!$A$2:$A$47,0))</f>
        <v>27.38</v>
      </c>
      <c r="R717" s="15" t="n">
        <f aca="false">IF(I717="Cancelado",0,P717-Q717)</f>
        <v>37.33</v>
      </c>
      <c r="S717" s="17" t="str">
        <f aca="false">INDEX(dProdutos!$D$2:$D$47,MATCH(E717,dProdutos!$A$2:$A$47,0))</f>
        <v>Acessórios</v>
      </c>
    </row>
    <row r="718" customFormat="false" ht="15" hidden="false" customHeight="false" outlineLevel="0" collapsed="false">
      <c r="A718" s="17" t="s">
        <v>1968</v>
      </c>
      <c r="B718" s="17" t="n">
        <v>1</v>
      </c>
      <c r="C718" s="21" t="n">
        <v>45728</v>
      </c>
      <c r="D718" s="17" t="s">
        <v>984</v>
      </c>
      <c r="E718" s="17" t="s">
        <v>153</v>
      </c>
      <c r="F718" s="17" t="s">
        <v>1497</v>
      </c>
      <c r="G718" s="17" t="s">
        <v>62</v>
      </c>
      <c r="H718" s="17" t="s">
        <v>1523</v>
      </c>
      <c r="I718" s="17" t="s">
        <v>1524</v>
      </c>
      <c r="J718" s="17" t="n">
        <v>2</v>
      </c>
      <c r="K718" s="15" t="n">
        <v>165.9</v>
      </c>
      <c r="L718" s="22" t="n">
        <v>0</v>
      </c>
      <c r="M718" s="15" t="n">
        <v>12.13</v>
      </c>
      <c r="N718" s="15" t="n">
        <f aca="false">J718*K718</f>
        <v>331.8</v>
      </c>
      <c r="O718" s="15" t="n">
        <f aca="false">N718*L718</f>
        <v>0</v>
      </c>
      <c r="P718" s="15" t="n">
        <f aca="false">N718-O718</f>
        <v>331.8</v>
      </c>
      <c r="Q718" s="15" t="n">
        <f aca="false">J718*INDEX(dProdutos!$F$2:$F$47,MATCH(E718,dProdutos!$A$2:$A$47,0))</f>
        <v>134.56</v>
      </c>
      <c r="R718" s="15" t="n">
        <f aca="false">IF(I718="Cancelado",0,P718-Q718)</f>
        <v>197.24</v>
      </c>
      <c r="S718" s="17" t="str">
        <f aca="false">INDEX(dProdutos!$D$2:$D$47,MATCH(E718,dProdutos!$A$2:$A$47,0))</f>
        <v>Acessórios</v>
      </c>
    </row>
    <row r="719" customFormat="false" ht="15" hidden="false" customHeight="false" outlineLevel="0" collapsed="false">
      <c r="A719" s="17" t="s">
        <v>1968</v>
      </c>
      <c r="B719" s="17" t="n">
        <v>2</v>
      </c>
      <c r="C719" s="21" t="n">
        <v>45728</v>
      </c>
      <c r="D719" s="17" t="s">
        <v>984</v>
      </c>
      <c r="E719" s="17" t="s">
        <v>129</v>
      </c>
      <c r="F719" s="17" t="s">
        <v>1497</v>
      </c>
      <c r="G719" s="17" t="s">
        <v>62</v>
      </c>
      <c r="H719" s="17" t="s">
        <v>1523</v>
      </c>
      <c r="I719" s="17" t="s">
        <v>1524</v>
      </c>
      <c r="J719" s="17" t="n">
        <v>1</v>
      </c>
      <c r="K719" s="15" t="n">
        <v>105.9</v>
      </c>
      <c r="L719" s="22" t="n">
        <v>0.05</v>
      </c>
      <c r="M719" s="15" t="n">
        <v>0</v>
      </c>
      <c r="N719" s="15" t="n">
        <f aca="false">J719*K719</f>
        <v>105.9</v>
      </c>
      <c r="O719" s="15" t="n">
        <f aca="false">N719*L719</f>
        <v>5.295</v>
      </c>
      <c r="P719" s="15" t="n">
        <f aca="false">N719-O719</f>
        <v>100.605</v>
      </c>
      <c r="Q719" s="15" t="n">
        <f aca="false">J719*INDEX(dProdutos!$F$2:$F$47,MATCH(E719,dProdutos!$A$2:$A$47,0))</f>
        <v>43.79</v>
      </c>
      <c r="R719" s="15" t="n">
        <f aca="false">IF(I719="Cancelado",0,P719-Q719)</f>
        <v>56.815</v>
      </c>
      <c r="S719" s="17" t="str">
        <f aca="false">INDEX(dProdutos!$D$2:$D$47,MATCH(E719,dProdutos!$A$2:$A$47,0))</f>
        <v>Calçados</v>
      </c>
    </row>
    <row r="720" customFormat="false" ht="15" hidden="false" customHeight="false" outlineLevel="0" collapsed="false">
      <c r="A720" s="17" t="s">
        <v>1969</v>
      </c>
      <c r="B720" s="17" t="n">
        <v>1</v>
      </c>
      <c r="C720" s="21" t="n">
        <v>45728</v>
      </c>
      <c r="D720" s="17" t="s">
        <v>900</v>
      </c>
      <c r="E720" s="17" t="s">
        <v>150</v>
      </c>
      <c r="F720" s="17" t="s">
        <v>1499</v>
      </c>
      <c r="G720" s="17" t="s">
        <v>61</v>
      </c>
      <c r="H720" s="17" t="s">
        <v>1540</v>
      </c>
      <c r="I720" s="17" t="s">
        <v>1524</v>
      </c>
      <c r="J720" s="17" t="n">
        <v>1</v>
      </c>
      <c r="K720" s="15" t="n">
        <v>71.9</v>
      </c>
      <c r="L720" s="22" t="n">
        <v>0</v>
      </c>
      <c r="M720" s="15" t="n">
        <v>29.8</v>
      </c>
      <c r="N720" s="15" t="n">
        <f aca="false">J720*K720</f>
        <v>71.9</v>
      </c>
      <c r="O720" s="15" t="n">
        <f aca="false">N720*L720</f>
        <v>0</v>
      </c>
      <c r="P720" s="15" t="n">
        <f aca="false">N720-O720</f>
        <v>71.9</v>
      </c>
      <c r="Q720" s="15" t="n">
        <f aca="false">J720*INDEX(dProdutos!$F$2:$F$47,MATCH(E720,dProdutos!$A$2:$A$47,0))</f>
        <v>27.38</v>
      </c>
      <c r="R720" s="15" t="n">
        <f aca="false">IF(I720="Cancelado",0,P720-Q720)</f>
        <v>44.52</v>
      </c>
      <c r="S720" s="17" t="str">
        <f aca="false">INDEX(dProdutos!$D$2:$D$47,MATCH(E720,dProdutos!$A$2:$A$47,0))</f>
        <v>Acessórios</v>
      </c>
    </row>
    <row r="721" customFormat="false" ht="15" hidden="false" customHeight="false" outlineLevel="0" collapsed="false">
      <c r="A721" s="17" t="s">
        <v>1969</v>
      </c>
      <c r="B721" s="17" t="n">
        <v>2</v>
      </c>
      <c r="C721" s="21" t="n">
        <v>45728</v>
      </c>
      <c r="D721" s="17" t="s">
        <v>900</v>
      </c>
      <c r="E721" s="17" t="s">
        <v>95</v>
      </c>
      <c r="F721" s="17" t="s">
        <v>1499</v>
      </c>
      <c r="G721" s="17" t="s">
        <v>61</v>
      </c>
      <c r="H721" s="17" t="s">
        <v>1540</v>
      </c>
      <c r="I721" s="17" t="s">
        <v>1524</v>
      </c>
      <c r="J721" s="17" t="n">
        <v>1</v>
      </c>
      <c r="K721" s="15" t="n">
        <v>77.9</v>
      </c>
      <c r="L721" s="22" t="n">
        <v>0.05</v>
      </c>
      <c r="M721" s="15" t="n">
        <v>0</v>
      </c>
      <c r="N721" s="15" t="n">
        <f aca="false">J721*K721</f>
        <v>77.9</v>
      </c>
      <c r="O721" s="15" t="n">
        <f aca="false">N721*L721</f>
        <v>3.895</v>
      </c>
      <c r="P721" s="15" t="n">
        <f aca="false">N721-O721</f>
        <v>74.005</v>
      </c>
      <c r="Q721" s="15" t="n">
        <f aca="false">J721*INDEX(dProdutos!$F$2:$F$47,MATCH(E721,dProdutos!$A$2:$A$47,0))</f>
        <v>36.71</v>
      </c>
      <c r="R721" s="15" t="n">
        <f aca="false">IF(I721="Cancelado",0,P721-Q721)</f>
        <v>37.295</v>
      </c>
      <c r="S721" s="17" t="str">
        <f aca="false">INDEX(dProdutos!$D$2:$D$47,MATCH(E721,dProdutos!$A$2:$A$47,0))</f>
        <v>Moda Feminina</v>
      </c>
    </row>
    <row r="722" customFormat="false" ht="15" hidden="false" customHeight="false" outlineLevel="0" collapsed="false">
      <c r="A722" s="17" t="s">
        <v>1970</v>
      </c>
      <c r="B722" s="17" t="n">
        <v>1</v>
      </c>
      <c r="C722" s="21" t="n">
        <v>45728</v>
      </c>
      <c r="D722" s="17" t="s">
        <v>330</v>
      </c>
      <c r="E722" s="17" t="s">
        <v>144</v>
      </c>
      <c r="F722" s="17" t="s">
        <v>1503</v>
      </c>
      <c r="G722" s="17" t="s">
        <v>61</v>
      </c>
      <c r="H722" s="17" t="s">
        <v>1523</v>
      </c>
      <c r="I722" s="17" t="s">
        <v>1524</v>
      </c>
      <c r="J722" s="17" t="n">
        <v>1</v>
      </c>
      <c r="K722" s="15" t="n">
        <v>260.9</v>
      </c>
      <c r="L722" s="22" t="n">
        <v>0</v>
      </c>
      <c r="M722" s="15" t="n">
        <v>0</v>
      </c>
      <c r="N722" s="15" t="n">
        <f aca="false">J722*K722</f>
        <v>260.9</v>
      </c>
      <c r="O722" s="15" t="n">
        <f aca="false">N722*L722</f>
        <v>0</v>
      </c>
      <c r="P722" s="15" t="n">
        <f aca="false">N722-O722</f>
        <v>260.9</v>
      </c>
      <c r="Q722" s="15" t="n">
        <f aca="false">J722*INDEX(dProdutos!$F$2:$F$47,MATCH(E722,dProdutos!$A$2:$A$47,0))</f>
        <v>99.86</v>
      </c>
      <c r="R722" s="15" t="n">
        <f aca="false">IF(I722="Cancelado",0,P722-Q722)</f>
        <v>161.04</v>
      </c>
      <c r="S722" s="17" t="str">
        <f aca="false">INDEX(dProdutos!$D$2:$D$47,MATCH(E722,dProdutos!$A$2:$A$47,0))</f>
        <v>Acessórios</v>
      </c>
    </row>
    <row r="723" customFormat="false" ht="15" hidden="false" customHeight="false" outlineLevel="0" collapsed="false">
      <c r="A723" s="17" t="s">
        <v>1970</v>
      </c>
      <c r="B723" s="17" t="n">
        <v>2</v>
      </c>
      <c r="C723" s="21" t="n">
        <v>45728</v>
      </c>
      <c r="D723" s="17" t="s">
        <v>330</v>
      </c>
      <c r="E723" s="17" t="s">
        <v>204</v>
      </c>
      <c r="F723" s="17" t="s">
        <v>1503</v>
      </c>
      <c r="G723" s="17" t="s">
        <v>61</v>
      </c>
      <c r="H723" s="17" t="s">
        <v>1523</v>
      </c>
      <c r="I723" s="17" t="s">
        <v>1524</v>
      </c>
      <c r="J723" s="17" t="n">
        <v>2</v>
      </c>
      <c r="K723" s="15" t="n">
        <v>64.9</v>
      </c>
      <c r="L723" s="22" t="n">
        <v>0.1</v>
      </c>
      <c r="M723" s="15" t="n">
        <v>0</v>
      </c>
      <c r="N723" s="15" t="n">
        <f aca="false">J723*K723</f>
        <v>129.8</v>
      </c>
      <c r="O723" s="15" t="n">
        <f aca="false">N723*L723</f>
        <v>12.98</v>
      </c>
      <c r="P723" s="15" t="n">
        <f aca="false">N723-O723</f>
        <v>116.82</v>
      </c>
      <c r="Q723" s="15" t="n">
        <f aca="false">J723*INDEX(dProdutos!$F$2:$F$47,MATCH(E723,dProdutos!$A$2:$A$47,0))</f>
        <v>55.04</v>
      </c>
      <c r="R723" s="15" t="n">
        <f aca="false">IF(I723="Cancelado",0,P723-Q723)</f>
        <v>61.78</v>
      </c>
      <c r="S723" s="17" t="str">
        <f aca="false">INDEX(dProdutos!$D$2:$D$47,MATCH(E723,dProdutos!$A$2:$A$47,0))</f>
        <v>Beleza</v>
      </c>
    </row>
    <row r="724" customFormat="false" ht="15" hidden="false" customHeight="false" outlineLevel="0" collapsed="false">
      <c r="A724" s="17" t="s">
        <v>1971</v>
      </c>
      <c r="B724" s="17" t="n">
        <v>1</v>
      </c>
      <c r="C724" s="21" t="n">
        <v>45728</v>
      </c>
      <c r="D724" s="17" t="s">
        <v>1085</v>
      </c>
      <c r="E724" s="17" t="s">
        <v>81</v>
      </c>
      <c r="F724" s="17" t="s">
        <v>1493</v>
      </c>
      <c r="G724" s="17" t="s">
        <v>62</v>
      </c>
      <c r="H724" s="17" t="s">
        <v>1523</v>
      </c>
      <c r="I724" s="17" t="s">
        <v>1524</v>
      </c>
      <c r="J724" s="17" t="n">
        <v>2</v>
      </c>
      <c r="K724" s="15" t="n">
        <v>64.9</v>
      </c>
      <c r="L724" s="22" t="n">
        <v>0</v>
      </c>
      <c r="M724" s="15" t="n">
        <v>0</v>
      </c>
      <c r="N724" s="15" t="n">
        <f aca="false">J724*K724</f>
        <v>129.8</v>
      </c>
      <c r="O724" s="15" t="n">
        <f aca="false">N724*L724</f>
        <v>0</v>
      </c>
      <c r="P724" s="15" t="n">
        <f aca="false">N724-O724</f>
        <v>129.8</v>
      </c>
      <c r="Q724" s="15" t="n">
        <f aca="false">J724*INDEX(dProdutos!$F$2:$F$47,MATCH(E724,dProdutos!$A$2:$A$47,0))</f>
        <v>52.24</v>
      </c>
      <c r="R724" s="15" t="n">
        <f aca="false">IF(I724="Cancelado",0,P724-Q724)</f>
        <v>77.56</v>
      </c>
      <c r="S724" s="17" t="str">
        <f aca="false">INDEX(dProdutos!$D$2:$D$47,MATCH(E724,dProdutos!$A$2:$A$47,0))</f>
        <v>Moda Feminina</v>
      </c>
    </row>
    <row r="725" customFormat="false" ht="15" hidden="false" customHeight="false" outlineLevel="0" collapsed="false">
      <c r="A725" s="17" t="s">
        <v>1971</v>
      </c>
      <c r="B725" s="17" t="n">
        <v>2</v>
      </c>
      <c r="C725" s="21" t="n">
        <v>45728</v>
      </c>
      <c r="D725" s="17" t="s">
        <v>1085</v>
      </c>
      <c r="E725" s="17" t="s">
        <v>135</v>
      </c>
      <c r="F725" s="17" t="s">
        <v>1493</v>
      </c>
      <c r="G725" s="17" t="s">
        <v>62</v>
      </c>
      <c r="H725" s="17" t="s">
        <v>1523</v>
      </c>
      <c r="I725" s="17" t="s">
        <v>1524</v>
      </c>
      <c r="J725" s="17" t="n">
        <v>1</v>
      </c>
      <c r="K725" s="15" t="n">
        <v>200.9</v>
      </c>
      <c r="L725" s="22" t="n">
        <v>0</v>
      </c>
      <c r="M725" s="15" t="n">
        <v>0</v>
      </c>
      <c r="N725" s="15" t="n">
        <f aca="false">J725*K725</f>
        <v>200.9</v>
      </c>
      <c r="O725" s="15" t="n">
        <f aca="false">N725*L725</f>
        <v>0</v>
      </c>
      <c r="P725" s="15" t="n">
        <f aca="false">N725-O725</f>
        <v>200.9</v>
      </c>
      <c r="Q725" s="15" t="n">
        <f aca="false">J725*INDEX(dProdutos!$F$2:$F$47,MATCH(E725,dProdutos!$A$2:$A$47,0))</f>
        <v>80.73</v>
      </c>
      <c r="R725" s="15" t="n">
        <f aca="false">IF(I725="Cancelado",0,P725-Q725)</f>
        <v>120.17</v>
      </c>
      <c r="S725" s="17" t="str">
        <f aca="false">INDEX(dProdutos!$D$2:$D$47,MATCH(E725,dProdutos!$A$2:$A$47,0))</f>
        <v>Calçados</v>
      </c>
    </row>
    <row r="726" customFormat="false" ht="15" hidden="false" customHeight="false" outlineLevel="0" collapsed="false">
      <c r="A726" s="17" t="s">
        <v>1971</v>
      </c>
      <c r="B726" s="17" t="n">
        <v>3</v>
      </c>
      <c r="C726" s="21" t="n">
        <v>45728</v>
      </c>
      <c r="D726" s="17" t="s">
        <v>1085</v>
      </c>
      <c r="E726" s="17" t="s">
        <v>132</v>
      </c>
      <c r="F726" s="17" t="s">
        <v>1493</v>
      </c>
      <c r="G726" s="17" t="s">
        <v>62</v>
      </c>
      <c r="H726" s="17" t="s">
        <v>1523</v>
      </c>
      <c r="I726" s="17" t="s">
        <v>1524</v>
      </c>
      <c r="J726" s="17" t="n">
        <v>1</v>
      </c>
      <c r="K726" s="15" t="n">
        <v>179.9</v>
      </c>
      <c r="L726" s="22" t="n">
        <v>0</v>
      </c>
      <c r="M726" s="15" t="n">
        <v>0</v>
      </c>
      <c r="N726" s="15" t="n">
        <f aca="false">J726*K726</f>
        <v>179.9</v>
      </c>
      <c r="O726" s="15" t="n">
        <f aca="false">N726*L726</f>
        <v>0</v>
      </c>
      <c r="P726" s="15" t="n">
        <f aca="false">N726-O726</f>
        <v>179.9</v>
      </c>
      <c r="Q726" s="15" t="n">
        <f aca="false">J726*INDEX(dProdutos!$F$2:$F$47,MATCH(E726,dProdutos!$A$2:$A$47,0))</f>
        <v>93.56</v>
      </c>
      <c r="R726" s="15" t="n">
        <f aca="false">IF(I726="Cancelado",0,P726-Q726)</f>
        <v>86.34</v>
      </c>
      <c r="S726" s="17" t="str">
        <f aca="false">INDEX(dProdutos!$D$2:$D$47,MATCH(E726,dProdutos!$A$2:$A$47,0))</f>
        <v>Calçados</v>
      </c>
    </row>
    <row r="727" customFormat="false" ht="15" hidden="false" customHeight="false" outlineLevel="0" collapsed="false">
      <c r="A727" s="17" t="s">
        <v>1972</v>
      </c>
      <c r="B727" s="17" t="n">
        <v>1</v>
      </c>
      <c r="C727" s="21" t="n">
        <v>45728</v>
      </c>
      <c r="D727" s="17" t="s">
        <v>474</v>
      </c>
      <c r="E727" s="17" t="s">
        <v>102</v>
      </c>
      <c r="F727" s="17" t="s">
        <v>1490</v>
      </c>
      <c r="G727" s="17" t="s">
        <v>62</v>
      </c>
      <c r="H727" s="17" t="s">
        <v>1537</v>
      </c>
      <c r="I727" s="17" t="s">
        <v>1531</v>
      </c>
      <c r="J727" s="17" t="n">
        <v>1</v>
      </c>
      <c r="K727" s="15" t="n">
        <v>65.9</v>
      </c>
      <c r="L727" s="22" t="n">
        <v>0.15</v>
      </c>
      <c r="M727" s="15" t="n">
        <v>11.37</v>
      </c>
      <c r="N727" s="15" t="n">
        <f aca="false">J727*K727</f>
        <v>65.9</v>
      </c>
      <c r="O727" s="15" t="n">
        <f aca="false">N727*L727</f>
        <v>9.885</v>
      </c>
      <c r="P727" s="15" t="n">
        <f aca="false">N727-O727</f>
        <v>56.015</v>
      </c>
      <c r="Q727" s="15" t="n">
        <f aca="false">J727*INDEX(dProdutos!$F$2:$F$47,MATCH(E727,dProdutos!$A$2:$A$47,0))</f>
        <v>29.68</v>
      </c>
      <c r="R727" s="15" t="n">
        <f aca="false">IF(I727="Cancelado",0,P727-Q727)</f>
        <v>0</v>
      </c>
      <c r="S727" s="17" t="str">
        <f aca="false">INDEX(dProdutos!$D$2:$D$47,MATCH(E727,dProdutos!$A$2:$A$47,0))</f>
        <v>Moda Masculina</v>
      </c>
    </row>
    <row r="728" customFormat="false" ht="15" hidden="false" customHeight="false" outlineLevel="0" collapsed="false">
      <c r="A728" s="17" t="s">
        <v>1972</v>
      </c>
      <c r="B728" s="17" t="n">
        <v>2</v>
      </c>
      <c r="C728" s="21" t="n">
        <v>45728</v>
      </c>
      <c r="D728" s="17" t="s">
        <v>474</v>
      </c>
      <c r="E728" s="17" t="s">
        <v>171</v>
      </c>
      <c r="F728" s="17" t="s">
        <v>1490</v>
      </c>
      <c r="G728" s="17" t="s">
        <v>62</v>
      </c>
      <c r="H728" s="17" t="s">
        <v>1537</v>
      </c>
      <c r="I728" s="17" t="s">
        <v>1531</v>
      </c>
      <c r="J728" s="17" t="n">
        <v>1</v>
      </c>
      <c r="K728" s="15" t="n">
        <v>246.9</v>
      </c>
      <c r="L728" s="22" t="n">
        <v>0.15</v>
      </c>
      <c r="M728" s="15" t="n">
        <v>0</v>
      </c>
      <c r="N728" s="15" t="n">
        <f aca="false">J728*K728</f>
        <v>246.9</v>
      </c>
      <c r="O728" s="15" t="n">
        <f aca="false">N728*L728</f>
        <v>37.035</v>
      </c>
      <c r="P728" s="15" t="n">
        <f aca="false">N728-O728</f>
        <v>209.865</v>
      </c>
      <c r="Q728" s="15" t="n">
        <f aca="false">J728*INDEX(dProdutos!$F$2:$F$47,MATCH(E728,dProdutos!$A$2:$A$47,0))</f>
        <v>103.61</v>
      </c>
      <c r="R728" s="15" t="n">
        <f aca="false">IF(I728="Cancelado",0,P728-Q728)</f>
        <v>0</v>
      </c>
      <c r="S728" s="17" t="str">
        <f aca="false">INDEX(dProdutos!$D$2:$D$47,MATCH(E728,dProdutos!$A$2:$A$47,0))</f>
        <v>Casa</v>
      </c>
    </row>
    <row r="729" customFormat="false" ht="15" hidden="false" customHeight="false" outlineLevel="0" collapsed="false">
      <c r="A729" s="17" t="s">
        <v>1972</v>
      </c>
      <c r="B729" s="17" t="n">
        <v>3</v>
      </c>
      <c r="C729" s="21" t="n">
        <v>45728</v>
      </c>
      <c r="D729" s="17" t="s">
        <v>474</v>
      </c>
      <c r="E729" s="17" t="s">
        <v>114</v>
      </c>
      <c r="F729" s="17" t="s">
        <v>1490</v>
      </c>
      <c r="G729" s="17" t="s">
        <v>62</v>
      </c>
      <c r="H729" s="17" t="s">
        <v>1537</v>
      </c>
      <c r="I729" s="17" t="s">
        <v>1531</v>
      </c>
      <c r="J729" s="17" t="n">
        <v>2</v>
      </c>
      <c r="K729" s="15" t="n">
        <v>202.9</v>
      </c>
      <c r="L729" s="22" t="n">
        <v>0</v>
      </c>
      <c r="M729" s="15" t="n">
        <v>0</v>
      </c>
      <c r="N729" s="15" t="n">
        <f aca="false">J729*K729</f>
        <v>405.8</v>
      </c>
      <c r="O729" s="15" t="n">
        <f aca="false">N729*L729</f>
        <v>0</v>
      </c>
      <c r="P729" s="15" t="n">
        <f aca="false">N729-O729</f>
        <v>405.8</v>
      </c>
      <c r="Q729" s="15" t="n">
        <f aca="false">J729*INDEX(dProdutos!$F$2:$F$47,MATCH(E729,dProdutos!$A$2:$A$47,0))</f>
        <v>220.78</v>
      </c>
      <c r="R729" s="15" t="n">
        <f aca="false">IF(I729="Cancelado",0,P729-Q729)</f>
        <v>0</v>
      </c>
      <c r="S729" s="17" t="str">
        <f aca="false">INDEX(dProdutos!$D$2:$D$47,MATCH(E729,dProdutos!$A$2:$A$47,0))</f>
        <v>Moda Masculina</v>
      </c>
    </row>
    <row r="730" customFormat="false" ht="15" hidden="false" customHeight="false" outlineLevel="0" collapsed="false">
      <c r="A730" s="17" t="s">
        <v>1972</v>
      </c>
      <c r="B730" s="17" t="n">
        <v>4</v>
      </c>
      <c r="C730" s="21" t="n">
        <v>45728</v>
      </c>
      <c r="D730" s="17" t="s">
        <v>474</v>
      </c>
      <c r="E730" s="17" t="s">
        <v>88</v>
      </c>
      <c r="F730" s="17" t="s">
        <v>1490</v>
      </c>
      <c r="G730" s="17" t="s">
        <v>62</v>
      </c>
      <c r="H730" s="17" t="s">
        <v>1537</v>
      </c>
      <c r="I730" s="17" t="s">
        <v>1531</v>
      </c>
      <c r="J730" s="17" t="n">
        <v>1</v>
      </c>
      <c r="K730" s="15" t="n">
        <v>170.9</v>
      </c>
      <c r="L730" s="22" t="n">
        <v>0.05</v>
      </c>
      <c r="M730" s="15" t="n">
        <v>0</v>
      </c>
      <c r="N730" s="15" t="n">
        <f aca="false">J730*K730</f>
        <v>170.9</v>
      </c>
      <c r="O730" s="15" t="n">
        <f aca="false">N730*L730</f>
        <v>8.545</v>
      </c>
      <c r="P730" s="15" t="n">
        <f aca="false">N730-O730</f>
        <v>162.355</v>
      </c>
      <c r="Q730" s="15" t="n">
        <f aca="false">J730*INDEX(dProdutos!$F$2:$F$47,MATCH(E730,dProdutos!$A$2:$A$47,0))</f>
        <v>98.14</v>
      </c>
      <c r="R730" s="15" t="n">
        <f aca="false">IF(I730="Cancelado",0,P730-Q730)</f>
        <v>0</v>
      </c>
      <c r="S730" s="17" t="str">
        <f aca="false">INDEX(dProdutos!$D$2:$D$47,MATCH(E730,dProdutos!$A$2:$A$47,0))</f>
        <v>Moda Feminina</v>
      </c>
    </row>
    <row r="731" customFormat="false" ht="15" hidden="false" customHeight="false" outlineLevel="0" collapsed="false">
      <c r="A731" s="17" t="s">
        <v>1973</v>
      </c>
      <c r="B731" s="17" t="n">
        <v>1</v>
      </c>
      <c r="C731" s="21" t="n">
        <v>45728</v>
      </c>
      <c r="D731" s="17" t="s">
        <v>610</v>
      </c>
      <c r="E731" s="17" t="s">
        <v>129</v>
      </c>
      <c r="F731" s="17" t="s">
        <v>1495</v>
      </c>
      <c r="G731" s="17" t="s">
        <v>62</v>
      </c>
      <c r="H731" s="17" t="s">
        <v>1537</v>
      </c>
      <c r="I731" s="17" t="s">
        <v>1524</v>
      </c>
      <c r="J731" s="17" t="n">
        <v>1</v>
      </c>
      <c r="K731" s="15" t="n">
        <v>105.9</v>
      </c>
      <c r="L731" s="22" t="n">
        <v>0</v>
      </c>
      <c r="M731" s="15" t="n">
        <v>0</v>
      </c>
      <c r="N731" s="15" t="n">
        <f aca="false">J731*K731</f>
        <v>105.9</v>
      </c>
      <c r="O731" s="15" t="n">
        <f aca="false">N731*L731</f>
        <v>0</v>
      </c>
      <c r="P731" s="15" t="n">
        <f aca="false">N731-O731</f>
        <v>105.9</v>
      </c>
      <c r="Q731" s="15" t="n">
        <f aca="false">J731*INDEX(dProdutos!$F$2:$F$47,MATCH(E731,dProdutos!$A$2:$A$47,0))</f>
        <v>43.79</v>
      </c>
      <c r="R731" s="15" t="n">
        <f aca="false">IF(I731="Cancelado",0,P731-Q731)</f>
        <v>62.11</v>
      </c>
      <c r="S731" s="17" t="str">
        <f aca="false">INDEX(dProdutos!$D$2:$D$47,MATCH(E731,dProdutos!$A$2:$A$47,0))</f>
        <v>Calçados</v>
      </c>
    </row>
    <row r="732" customFormat="false" ht="15" hidden="false" customHeight="false" outlineLevel="0" collapsed="false">
      <c r="A732" s="17" t="s">
        <v>1974</v>
      </c>
      <c r="B732" s="17" t="n">
        <v>1</v>
      </c>
      <c r="C732" s="21" t="n">
        <v>45728</v>
      </c>
      <c r="D732" s="17" t="s">
        <v>605</v>
      </c>
      <c r="E732" s="17" t="s">
        <v>159</v>
      </c>
      <c r="F732" s="17" t="s">
        <v>1503</v>
      </c>
      <c r="G732" s="17" t="s">
        <v>59</v>
      </c>
      <c r="H732" s="17" t="s">
        <v>1523</v>
      </c>
      <c r="I732" s="17" t="s">
        <v>1524</v>
      </c>
      <c r="J732" s="17" t="n">
        <v>1</v>
      </c>
      <c r="K732" s="15" t="n">
        <v>276.9</v>
      </c>
      <c r="L732" s="22" t="n">
        <v>0</v>
      </c>
      <c r="M732" s="15" t="n">
        <v>0</v>
      </c>
      <c r="N732" s="15" t="n">
        <f aca="false">J732*K732</f>
        <v>276.9</v>
      </c>
      <c r="O732" s="15" t="n">
        <f aca="false">N732*L732</f>
        <v>0</v>
      </c>
      <c r="P732" s="15" t="n">
        <f aca="false">N732-O732</f>
        <v>276.9</v>
      </c>
      <c r="Q732" s="15" t="n">
        <f aca="false">J732*INDEX(dProdutos!$F$2:$F$47,MATCH(E732,dProdutos!$A$2:$A$47,0))</f>
        <v>145.03</v>
      </c>
      <c r="R732" s="15" t="n">
        <f aca="false">IF(I732="Cancelado",0,P732-Q732)</f>
        <v>131.87</v>
      </c>
      <c r="S732" s="17" t="str">
        <f aca="false">INDEX(dProdutos!$D$2:$D$47,MATCH(E732,dProdutos!$A$2:$A$47,0))</f>
        <v>Acessórios</v>
      </c>
    </row>
    <row r="733" customFormat="false" ht="15" hidden="false" customHeight="false" outlineLevel="0" collapsed="false">
      <c r="A733" s="17" t="s">
        <v>1974</v>
      </c>
      <c r="B733" s="17" t="n">
        <v>2</v>
      </c>
      <c r="C733" s="21" t="n">
        <v>45728</v>
      </c>
      <c r="D733" s="17" t="s">
        <v>605</v>
      </c>
      <c r="E733" s="17" t="s">
        <v>95</v>
      </c>
      <c r="F733" s="17" t="s">
        <v>1503</v>
      </c>
      <c r="G733" s="17" t="s">
        <v>59</v>
      </c>
      <c r="H733" s="17" t="s">
        <v>1523</v>
      </c>
      <c r="I733" s="17" t="s">
        <v>1524</v>
      </c>
      <c r="J733" s="17" t="n">
        <v>2</v>
      </c>
      <c r="K733" s="15" t="n">
        <v>77.9</v>
      </c>
      <c r="L733" s="22" t="n">
        <v>0</v>
      </c>
      <c r="M733" s="15" t="n">
        <v>0</v>
      </c>
      <c r="N733" s="15" t="n">
        <f aca="false">J733*K733</f>
        <v>155.8</v>
      </c>
      <c r="O733" s="15" t="n">
        <f aca="false">N733*L733</f>
        <v>0</v>
      </c>
      <c r="P733" s="15" t="n">
        <f aca="false">N733-O733</f>
        <v>155.8</v>
      </c>
      <c r="Q733" s="15" t="n">
        <f aca="false">J733*INDEX(dProdutos!$F$2:$F$47,MATCH(E733,dProdutos!$A$2:$A$47,0))</f>
        <v>73.42</v>
      </c>
      <c r="R733" s="15" t="n">
        <f aca="false">IF(I733="Cancelado",0,P733-Q733)</f>
        <v>82.38</v>
      </c>
      <c r="S733" s="17" t="str">
        <f aca="false">INDEX(dProdutos!$D$2:$D$47,MATCH(E733,dProdutos!$A$2:$A$47,0))</f>
        <v>Moda Feminina</v>
      </c>
    </row>
    <row r="734" customFormat="false" ht="15" hidden="false" customHeight="false" outlineLevel="0" collapsed="false">
      <c r="A734" s="17" t="s">
        <v>1975</v>
      </c>
      <c r="B734" s="17" t="n">
        <v>1</v>
      </c>
      <c r="C734" s="21" t="n">
        <v>45728</v>
      </c>
      <c r="D734" s="17" t="s">
        <v>1358</v>
      </c>
      <c r="E734" s="17" t="s">
        <v>135</v>
      </c>
      <c r="F734" s="17" t="s">
        <v>1503</v>
      </c>
      <c r="G734" s="17" t="s">
        <v>60</v>
      </c>
      <c r="H734" s="17" t="s">
        <v>1527</v>
      </c>
      <c r="I734" s="17" t="s">
        <v>1524</v>
      </c>
      <c r="J734" s="17" t="n">
        <v>2</v>
      </c>
      <c r="K734" s="15" t="n">
        <v>200.9</v>
      </c>
      <c r="L734" s="22" t="n">
        <v>0</v>
      </c>
      <c r="M734" s="15" t="n">
        <v>20.49</v>
      </c>
      <c r="N734" s="15" t="n">
        <f aca="false">J734*K734</f>
        <v>401.8</v>
      </c>
      <c r="O734" s="15" t="n">
        <f aca="false">N734*L734</f>
        <v>0</v>
      </c>
      <c r="P734" s="15" t="n">
        <f aca="false">N734-O734</f>
        <v>401.8</v>
      </c>
      <c r="Q734" s="15" t="n">
        <f aca="false">J734*INDEX(dProdutos!$F$2:$F$47,MATCH(E734,dProdutos!$A$2:$A$47,0))</f>
        <v>161.46</v>
      </c>
      <c r="R734" s="15" t="n">
        <f aca="false">IF(I734="Cancelado",0,P734-Q734)</f>
        <v>240.34</v>
      </c>
      <c r="S734" s="17" t="str">
        <f aca="false">INDEX(dProdutos!$D$2:$D$47,MATCH(E734,dProdutos!$A$2:$A$47,0))</f>
        <v>Calçados</v>
      </c>
    </row>
    <row r="735" customFormat="false" ht="15" hidden="false" customHeight="false" outlineLevel="0" collapsed="false">
      <c r="A735" s="17" t="s">
        <v>1975</v>
      </c>
      <c r="B735" s="17" t="n">
        <v>2</v>
      </c>
      <c r="C735" s="21" t="n">
        <v>45728</v>
      </c>
      <c r="D735" s="17" t="s">
        <v>1358</v>
      </c>
      <c r="E735" s="17" t="s">
        <v>73</v>
      </c>
      <c r="F735" s="17" t="s">
        <v>1503</v>
      </c>
      <c r="G735" s="17" t="s">
        <v>60</v>
      </c>
      <c r="H735" s="17" t="s">
        <v>1527</v>
      </c>
      <c r="I735" s="17" t="s">
        <v>1524</v>
      </c>
      <c r="J735" s="17" t="n">
        <v>3</v>
      </c>
      <c r="K735" s="15" t="n">
        <v>179.9</v>
      </c>
      <c r="L735" s="22" t="n">
        <v>0</v>
      </c>
      <c r="M735" s="15" t="n">
        <v>0</v>
      </c>
      <c r="N735" s="15" t="n">
        <f aca="false">J735*K735</f>
        <v>539.7</v>
      </c>
      <c r="O735" s="15" t="n">
        <f aca="false">N735*L735</f>
        <v>0</v>
      </c>
      <c r="P735" s="15" t="n">
        <f aca="false">N735-O735</f>
        <v>539.7</v>
      </c>
      <c r="Q735" s="15" t="n">
        <f aca="false">J735*INDEX(dProdutos!$F$2:$F$47,MATCH(E735,dProdutos!$A$2:$A$47,0))</f>
        <v>208.32</v>
      </c>
      <c r="R735" s="15" t="n">
        <f aca="false">IF(I735="Cancelado",0,P735-Q735)</f>
        <v>331.38</v>
      </c>
      <c r="S735" s="17" t="str">
        <f aca="false">INDEX(dProdutos!$D$2:$D$47,MATCH(E735,dProdutos!$A$2:$A$47,0))</f>
        <v>Moda Feminina</v>
      </c>
    </row>
    <row r="736" customFormat="false" ht="15" hidden="false" customHeight="false" outlineLevel="0" collapsed="false">
      <c r="A736" s="17" t="s">
        <v>1975</v>
      </c>
      <c r="B736" s="17" t="n">
        <v>3</v>
      </c>
      <c r="C736" s="21" t="n">
        <v>45728</v>
      </c>
      <c r="D736" s="17" t="s">
        <v>1358</v>
      </c>
      <c r="E736" s="17" t="s">
        <v>138</v>
      </c>
      <c r="F736" s="17" t="s">
        <v>1503</v>
      </c>
      <c r="G736" s="17" t="s">
        <v>60</v>
      </c>
      <c r="H736" s="17" t="s">
        <v>1527</v>
      </c>
      <c r="I736" s="17" t="s">
        <v>1524</v>
      </c>
      <c r="J736" s="17" t="n">
        <v>2</v>
      </c>
      <c r="K736" s="15" t="n">
        <v>231.9</v>
      </c>
      <c r="L736" s="22" t="n">
        <v>0</v>
      </c>
      <c r="M736" s="15" t="n">
        <v>0</v>
      </c>
      <c r="N736" s="15" t="n">
        <f aca="false">J736*K736</f>
        <v>463.8</v>
      </c>
      <c r="O736" s="15" t="n">
        <f aca="false">N736*L736</f>
        <v>0</v>
      </c>
      <c r="P736" s="15" t="n">
        <f aca="false">N736-O736</f>
        <v>463.8</v>
      </c>
      <c r="Q736" s="15" t="n">
        <f aca="false">J736*INDEX(dProdutos!$F$2:$F$47,MATCH(E736,dProdutos!$A$2:$A$47,0))</f>
        <v>264.42</v>
      </c>
      <c r="R736" s="15" t="n">
        <f aca="false">IF(I736="Cancelado",0,P736-Q736)</f>
        <v>199.38</v>
      </c>
      <c r="S736" s="17" t="str">
        <f aca="false">INDEX(dProdutos!$D$2:$D$47,MATCH(E736,dProdutos!$A$2:$A$47,0))</f>
        <v>Calçados</v>
      </c>
    </row>
    <row r="737" customFormat="false" ht="15" hidden="false" customHeight="false" outlineLevel="0" collapsed="false">
      <c r="A737" s="17" t="s">
        <v>1976</v>
      </c>
      <c r="B737" s="17" t="n">
        <v>1</v>
      </c>
      <c r="C737" s="21" t="n">
        <v>45728</v>
      </c>
      <c r="D737" s="17" t="s">
        <v>1114</v>
      </c>
      <c r="E737" s="17" t="s">
        <v>111</v>
      </c>
      <c r="F737" s="17" t="s">
        <v>1490</v>
      </c>
      <c r="G737" s="17" t="s">
        <v>62</v>
      </c>
      <c r="H737" s="17" t="s">
        <v>1527</v>
      </c>
      <c r="I737" s="17" t="s">
        <v>1524</v>
      </c>
      <c r="J737" s="17" t="n">
        <v>1</v>
      </c>
      <c r="K737" s="15" t="n">
        <v>188.9</v>
      </c>
      <c r="L737" s="22" t="n">
        <v>0</v>
      </c>
      <c r="M737" s="15" t="n">
        <v>0</v>
      </c>
      <c r="N737" s="15" t="n">
        <f aca="false">J737*K737</f>
        <v>188.9</v>
      </c>
      <c r="O737" s="15" t="n">
        <f aca="false">N737*L737</f>
        <v>0</v>
      </c>
      <c r="P737" s="15" t="n">
        <f aca="false">N737-O737</f>
        <v>188.9</v>
      </c>
      <c r="Q737" s="15" t="n">
        <f aca="false">J737*INDEX(dProdutos!$F$2:$F$47,MATCH(E737,dProdutos!$A$2:$A$47,0))</f>
        <v>88.32</v>
      </c>
      <c r="R737" s="15" t="n">
        <f aca="false">IF(I737="Cancelado",0,P737-Q737)</f>
        <v>100.58</v>
      </c>
      <c r="S737" s="17" t="str">
        <f aca="false">INDEX(dProdutos!$D$2:$D$47,MATCH(E737,dProdutos!$A$2:$A$47,0))</f>
        <v>Moda Masculina</v>
      </c>
    </row>
    <row r="738" customFormat="false" ht="15" hidden="false" customHeight="false" outlineLevel="0" collapsed="false">
      <c r="A738" s="17" t="s">
        <v>1976</v>
      </c>
      <c r="B738" s="17" t="n">
        <v>2</v>
      </c>
      <c r="C738" s="21" t="n">
        <v>45728</v>
      </c>
      <c r="D738" s="17" t="s">
        <v>1114</v>
      </c>
      <c r="E738" s="17" t="s">
        <v>98</v>
      </c>
      <c r="F738" s="17" t="s">
        <v>1490</v>
      </c>
      <c r="G738" s="17" t="s">
        <v>62</v>
      </c>
      <c r="H738" s="17" t="s">
        <v>1527</v>
      </c>
      <c r="I738" s="17" t="s">
        <v>1524</v>
      </c>
      <c r="J738" s="17" t="n">
        <v>1</v>
      </c>
      <c r="K738" s="15" t="n">
        <v>108.9</v>
      </c>
      <c r="L738" s="22" t="n">
        <v>0.05</v>
      </c>
      <c r="M738" s="15" t="n">
        <v>0</v>
      </c>
      <c r="N738" s="15" t="n">
        <f aca="false">J738*K738</f>
        <v>108.9</v>
      </c>
      <c r="O738" s="15" t="n">
        <f aca="false">N738*L738</f>
        <v>5.445</v>
      </c>
      <c r="P738" s="15" t="n">
        <f aca="false">N738-O738</f>
        <v>103.455</v>
      </c>
      <c r="Q738" s="15" t="n">
        <f aca="false">J738*INDEX(dProdutos!$F$2:$F$47,MATCH(E738,dProdutos!$A$2:$A$47,0))</f>
        <v>42.52</v>
      </c>
      <c r="R738" s="15" t="n">
        <f aca="false">IF(I738="Cancelado",0,P738-Q738)</f>
        <v>60.935</v>
      </c>
      <c r="S738" s="17" t="str">
        <f aca="false">INDEX(dProdutos!$D$2:$D$47,MATCH(E738,dProdutos!$A$2:$A$47,0))</f>
        <v>Moda Feminina</v>
      </c>
    </row>
    <row r="739" customFormat="false" ht="15" hidden="false" customHeight="false" outlineLevel="0" collapsed="false">
      <c r="A739" s="17" t="s">
        <v>1977</v>
      </c>
      <c r="B739" s="17" t="n">
        <v>1</v>
      </c>
      <c r="C739" s="21" t="n">
        <v>45728</v>
      </c>
      <c r="D739" s="17" t="s">
        <v>1420</v>
      </c>
      <c r="E739" s="17" t="s">
        <v>165</v>
      </c>
      <c r="F739" s="17" t="s">
        <v>1487</v>
      </c>
      <c r="G739" s="17" t="s">
        <v>61</v>
      </c>
      <c r="H739" s="17" t="s">
        <v>1537</v>
      </c>
      <c r="I739" s="17" t="s">
        <v>1524</v>
      </c>
      <c r="J739" s="17" t="n">
        <v>1</v>
      </c>
      <c r="K739" s="15" t="n">
        <v>231.9</v>
      </c>
      <c r="L739" s="22" t="n">
        <v>0</v>
      </c>
      <c r="M739" s="15" t="n">
        <v>33.84</v>
      </c>
      <c r="N739" s="15" t="n">
        <f aca="false">J739*K739</f>
        <v>231.9</v>
      </c>
      <c r="O739" s="15" t="n">
        <f aca="false">N739*L739</f>
        <v>0</v>
      </c>
      <c r="P739" s="15" t="n">
        <f aca="false">N739-O739</f>
        <v>231.9</v>
      </c>
      <c r="Q739" s="15" t="n">
        <f aca="false">J739*INDEX(dProdutos!$F$2:$F$47,MATCH(E739,dProdutos!$A$2:$A$47,0))</f>
        <v>140.83</v>
      </c>
      <c r="R739" s="15" t="n">
        <f aca="false">IF(I739="Cancelado",0,P739-Q739)</f>
        <v>91.07</v>
      </c>
      <c r="S739" s="17" t="str">
        <f aca="false">INDEX(dProdutos!$D$2:$D$47,MATCH(E739,dProdutos!$A$2:$A$47,0))</f>
        <v>Casa</v>
      </c>
    </row>
    <row r="740" customFormat="false" ht="15" hidden="false" customHeight="false" outlineLevel="0" collapsed="false">
      <c r="A740" s="17" t="s">
        <v>1978</v>
      </c>
      <c r="B740" s="17" t="n">
        <v>1</v>
      </c>
      <c r="C740" s="21" t="n">
        <v>45729</v>
      </c>
      <c r="D740" s="17" t="s">
        <v>1322</v>
      </c>
      <c r="E740" s="17" t="s">
        <v>117</v>
      </c>
      <c r="F740" s="17" t="s">
        <v>1499</v>
      </c>
      <c r="G740" s="17" t="s">
        <v>59</v>
      </c>
      <c r="H740" s="17" t="s">
        <v>1523</v>
      </c>
      <c r="I740" s="17" t="s">
        <v>1524</v>
      </c>
      <c r="J740" s="17" t="n">
        <v>1</v>
      </c>
      <c r="K740" s="15" t="n">
        <v>166.9</v>
      </c>
      <c r="L740" s="22" t="n">
        <v>0</v>
      </c>
      <c r="M740" s="15" t="n">
        <v>0</v>
      </c>
      <c r="N740" s="15" t="n">
        <f aca="false">J740*K740</f>
        <v>166.9</v>
      </c>
      <c r="O740" s="15" t="n">
        <f aca="false">N740*L740</f>
        <v>0</v>
      </c>
      <c r="P740" s="15" t="n">
        <f aca="false">N740-O740</f>
        <v>166.9</v>
      </c>
      <c r="Q740" s="15" t="n">
        <f aca="false">J740*INDEX(dProdutos!$F$2:$F$47,MATCH(E740,dProdutos!$A$2:$A$47,0))</f>
        <v>73.23</v>
      </c>
      <c r="R740" s="15" t="n">
        <f aca="false">IF(I740="Cancelado",0,P740-Q740)</f>
        <v>93.67</v>
      </c>
      <c r="S740" s="17" t="str">
        <f aca="false">INDEX(dProdutos!$D$2:$D$47,MATCH(E740,dProdutos!$A$2:$A$47,0))</f>
        <v>Moda Masculina</v>
      </c>
    </row>
    <row r="741" customFormat="false" ht="15" hidden="false" customHeight="false" outlineLevel="0" collapsed="false">
      <c r="A741" s="17" t="s">
        <v>1978</v>
      </c>
      <c r="B741" s="17" t="n">
        <v>2</v>
      </c>
      <c r="C741" s="21" t="n">
        <v>45729</v>
      </c>
      <c r="D741" s="17" t="s">
        <v>1322</v>
      </c>
      <c r="E741" s="17" t="s">
        <v>192</v>
      </c>
      <c r="F741" s="17" t="s">
        <v>1499</v>
      </c>
      <c r="G741" s="17" t="s">
        <v>59</v>
      </c>
      <c r="H741" s="17" t="s">
        <v>1523</v>
      </c>
      <c r="I741" s="17" t="s">
        <v>1524</v>
      </c>
      <c r="J741" s="17" t="n">
        <v>1</v>
      </c>
      <c r="K741" s="15" t="n">
        <v>245.9</v>
      </c>
      <c r="L741" s="22" t="n">
        <v>0</v>
      </c>
      <c r="M741" s="15" t="n">
        <v>0</v>
      </c>
      <c r="N741" s="15" t="n">
        <f aca="false">J741*K741</f>
        <v>245.9</v>
      </c>
      <c r="O741" s="15" t="n">
        <f aca="false">N741*L741</f>
        <v>0</v>
      </c>
      <c r="P741" s="15" t="n">
        <f aca="false">N741-O741</f>
        <v>245.9</v>
      </c>
      <c r="Q741" s="15" t="n">
        <f aca="false">J741*INDEX(dProdutos!$F$2:$F$47,MATCH(E741,dProdutos!$A$2:$A$47,0))</f>
        <v>107.78</v>
      </c>
      <c r="R741" s="15" t="n">
        <f aca="false">IF(I741="Cancelado",0,P741-Q741)</f>
        <v>138.12</v>
      </c>
      <c r="S741" s="17" t="str">
        <f aca="false">INDEX(dProdutos!$D$2:$D$47,MATCH(E741,dProdutos!$A$2:$A$47,0))</f>
        <v>Eletrônicos</v>
      </c>
    </row>
    <row r="742" customFormat="false" ht="15" hidden="false" customHeight="false" outlineLevel="0" collapsed="false">
      <c r="A742" s="17" t="s">
        <v>1978</v>
      </c>
      <c r="B742" s="17" t="n">
        <v>3</v>
      </c>
      <c r="C742" s="21" t="n">
        <v>45729</v>
      </c>
      <c r="D742" s="17" t="s">
        <v>1322</v>
      </c>
      <c r="E742" s="17" t="s">
        <v>95</v>
      </c>
      <c r="F742" s="17" t="s">
        <v>1499</v>
      </c>
      <c r="G742" s="17" t="s">
        <v>59</v>
      </c>
      <c r="H742" s="17" t="s">
        <v>1523</v>
      </c>
      <c r="I742" s="17" t="s">
        <v>1524</v>
      </c>
      <c r="J742" s="17" t="n">
        <v>1</v>
      </c>
      <c r="K742" s="15" t="n">
        <v>77.9</v>
      </c>
      <c r="L742" s="22" t="n">
        <v>0.05</v>
      </c>
      <c r="M742" s="15" t="n">
        <v>0</v>
      </c>
      <c r="N742" s="15" t="n">
        <f aca="false">J742*K742</f>
        <v>77.9</v>
      </c>
      <c r="O742" s="15" t="n">
        <f aca="false">N742*L742</f>
        <v>3.895</v>
      </c>
      <c r="P742" s="15" t="n">
        <f aca="false">N742-O742</f>
        <v>74.005</v>
      </c>
      <c r="Q742" s="15" t="n">
        <f aca="false">J742*INDEX(dProdutos!$F$2:$F$47,MATCH(E742,dProdutos!$A$2:$A$47,0))</f>
        <v>36.71</v>
      </c>
      <c r="R742" s="15" t="n">
        <f aca="false">IF(I742="Cancelado",0,P742-Q742)</f>
        <v>37.295</v>
      </c>
      <c r="S742" s="17" t="str">
        <f aca="false">INDEX(dProdutos!$D$2:$D$47,MATCH(E742,dProdutos!$A$2:$A$47,0))</f>
        <v>Moda Feminina</v>
      </c>
    </row>
    <row r="743" customFormat="false" ht="15" hidden="false" customHeight="false" outlineLevel="0" collapsed="false">
      <c r="A743" s="17" t="s">
        <v>1978</v>
      </c>
      <c r="B743" s="17" t="n">
        <v>4</v>
      </c>
      <c r="C743" s="21" t="n">
        <v>45729</v>
      </c>
      <c r="D743" s="17" t="s">
        <v>1322</v>
      </c>
      <c r="E743" s="17" t="s">
        <v>195</v>
      </c>
      <c r="F743" s="17" t="s">
        <v>1499</v>
      </c>
      <c r="G743" s="17" t="s">
        <v>59</v>
      </c>
      <c r="H743" s="17" t="s">
        <v>1523</v>
      </c>
      <c r="I743" s="17" t="s">
        <v>1524</v>
      </c>
      <c r="J743" s="17" t="n">
        <v>1</v>
      </c>
      <c r="K743" s="15" t="n">
        <v>72.9</v>
      </c>
      <c r="L743" s="22" t="n">
        <v>0</v>
      </c>
      <c r="M743" s="15" t="n">
        <v>0</v>
      </c>
      <c r="N743" s="15" t="n">
        <f aca="false">J743*K743</f>
        <v>72.9</v>
      </c>
      <c r="O743" s="15" t="n">
        <f aca="false">N743*L743</f>
        <v>0</v>
      </c>
      <c r="P743" s="15" t="n">
        <f aca="false">N743-O743</f>
        <v>72.9</v>
      </c>
      <c r="Q743" s="15" t="n">
        <f aca="false">J743*INDEX(dProdutos!$F$2:$F$47,MATCH(E743,dProdutos!$A$2:$A$47,0))</f>
        <v>39.23</v>
      </c>
      <c r="R743" s="15" t="n">
        <f aca="false">IF(I743="Cancelado",0,P743-Q743)</f>
        <v>33.67</v>
      </c>
      <c r="S743" s="17" t="str">
        <f aca="false">INDEX(dProdutos!$D$2:$D$47,MATCH(E743,dProdutos!$A$2:$A$47,0))</f>
        <v>Eletrônicos</v>
      </c>
    </row>
    <row r="744" customFormat="false" ht="15" hidden="false" customHeight="false" outlineLevel="0" collapsed="false">
      <c r="A744" s="17" t="s">
        <v>1979</v>
      </c>
      <c r="B744" s="17" t="n">
        <v>1</v>
      </c>
      <c r="C744" s="21" t="n">
        <v>45729</v>
      </c>
      <c r="D744" s="17" t="s">
        <v>379</v>
      </c>
      <c r="E744" s="17" t="s">
        <v>123</v>
      </c>
      <c r="F744" s="17" t="s">
        <v>1499</v>
      </c>
      <c r="G744" s="17" t="s">
        <v>61</v>
      </c>
      <c r="H744" s="17" t="s">
        <v>1537</v>
      </c>
      <c r="I744" s="17" t="s">
        <v>1524</v>
      </c>
      <c r="J744" s="17" t="n">
        <v>2</v>
      </c>
      <c r="K744" s="15" t="n">
        <v>277.9</v>
      </c>
      <c r="L744" s="22" t="n">
        <v>0</v>
      </c>
      <c r="M744" s="15" t="n">
        <v>26.69</v>
      </c>
      <c r="N744" s="15" t="n">
        <f aca="false">J744*K744</f>
        <v>555.8</v>
      </c>
      <c r="O744" s="15" t="n">
        <f aca="false">N744*L744</f>
        <v>0</v>
      </c>
      <c r="P744" s="15" t="n">
        <f aca="false">N744-O744</f>
        <v>555.8</v>
      </c>
      <c r="Q744" s="15" t="n">
        <f aca="false">J744*INDEX(dProdutos!$F$2:$F$47,MATCH(E744,dProdutos!$A$2:$A$47,0))</f>
        <v>264.72</v>
      </c>
      <c r="R744" s="15" t="n">
        <f aca="false">IF(I744="Cancelado",0,P744-Q744)</f>
        <v>291.08</v>
      </c>
      <c r="S744" s="17" t="str">
        <f aca="false">INDEX(dProdutos!$D$2:$D$47,MATCH(E744,dProdutos!$A$2:$A$47,0))</f>
        <v>Calçados</v>
      </c>
    </row>
    <row r="745" customFormat="false" ht="15" hidden="false" customHeight="false" outlineLevel="0" collapsed="false">
      <c r="A745" s="17" t="s">
        <v>1979</v>
      </c>
      <c r="B745" s="17" t="n">
        <v>2</v>
      </c>
      <c r="C745" s="21" t="n">
        <v>45729</v>
      </c>
      <c r="D745" s="17" t="s">
        <v>379</v>
      </c>
      <c r="E745" s="17" t="s">
        <v>177</v>
      </c>
      <c r="F745" s="17" t="s">
        <v>1499</v>
      </c>
      <c r="G745" s="17" t="s">
        <v>61</v>
      </c>
      <c r="H745" s="17" t="s">
        <v>1537</v>
      </c>
      <c r="I745" s="17" t="s">
        <v>1524</v>
      </c>
      <c r="J745" s="17" t="n">
        <v>1</v>
      </c>
      <c r="K745" s="15" t="n">
        <v>257.9</v>
      </c>
      <c r="L745" s="22" t="n">
        <v>0.1</v>
      </c>
      <c r="M745" s="15" t="n">
        <v>0</v>
      </c>
      <c r="N745" s="15" t="n">
        <f aca="false">J745*K745</f>
        <v>257.9</v>
      </c>
      <c r="O745" s="15" t="n">
        <f aca="false">N745*L745</f>
        <v>25.79</v>
      </c>
      <c r="P745" s="15" t="n">
        <f aca="false">N745-O745</f>
        <v>232.11</v>
      </c>
      <c r="Q745" s="15" t="n">
        <f aca="false">J745*INDEX(dProdutos!$F$2:$F$47,MATCH(E745,dProdutos!$A$2:$A$47,0))</f>
        <v>138.23</v>
      </c>
      <c r="R745" s="15" t="n">
        <f aca="false">IF(I745="Cancelado",0,P745-Q745)</f>
        <v>93.88</v>
      </c>
      <c r="S745" s="17" t="str">
        <f aca="false">INDEX(dProdutos!$D$2:$D$47,MATCH(E745,dProdutos!$A$2:$A$47,0))</f>
        <v>Casa</v>
      </c>
    </row>
    <row r="746" customFormat="false" ht="15" hidden="false" customHeight="false" outlineLevel="0" collapsed="false">
      <c r="A746" s="17" t="s">
        <v>1980</v>
      </c>
      <c r="B746" s="17" t="n">
        <v>1</v>
      </c>
      <c r="C746" s="21" t="n">
        <v>45729</v>
      </c>
      <c r="D746" s="17" t="s">
        <v>1246</v>
      </c>
      <c r="E746" s="17" t="s">
        <v>174</v>
      </c>
      <c r="F746" s="17" t="s">
        <v>1503</v>
      </c>
      <c r="G746" s="17" t="s">
        <v>59</v>
      </c>
      <c r="H746" s="17" t="s">
        <v>1537</v>
      </c>
      <c r="I746" s="17" t="s">
        <v>1524</v>
      </c>
      <c r="J746" s="17" t="n">
        <v>1</v>
      </c>
      <c r="K746" s="15" t="n">
        <v>250.9</v>
      </c>
      <c r="L746" s="22" t="n">
        <v>0</v>
      </c>
      <c r="M746" s="15" t="n">
        <v>0</v>
      </c>
      <c r="N746" s="15" t="n">
        <f aca="false">J746*K746</f>
        <v>250.9</v>
      </c>
      <c r="O746" s="15" t="n">
        <f aca="false">N746*L746</f>
        <v>0</v>
      </c>
      <c r="P746" s="15" t="n">
        <f aca="false">N746-O746</f>
        <v>250.9</v>
      </c>
      <c r="Q746" s="15" t="n">
        <f aca="false">J746*INDEX(dProdutos!$F$2:$F$47,MATCH(E746,dProdutos!$A$2:$A$47,0))</f>
        <v>151.28</v>
      </c>
      <c r="R746" s="15" t="n">
        <f aca="false">IF(I746="Cancelado",0,P746-Q746)</f>
        <v>99.62</v>
      </c>
      <c r="S746" s="17" t="str">
        <f aca="false">INDEX(dProdutos!$D$2:$D$47,MATCH(E746,dProdutos!$A$2:$A$47,0))</f>
        <v>Casa</v>
      </c>
    </row>
    <row r="747" customFormat="false" ht="15" hidden="false" customHeight="false" outlineLevel="0" collapsed="false">
      <c r="A747" s="17" t="s">
        <v>1980</v>
      </c>
      <c r="B747" s="17" t="n">
        <v>2</v>
      </c>
      <c r="C747" s="21" t="n">
        <v>45729</v>
      </c>
      <c r="D747" s="17" t="s">
        <v>1246</v>
      </c>
      <c r="E747" s="17" t="s">
        <v>165</v>
      </c>
      <c r="F747" s="17" t="s">
        <v>1503</v>
      </c>
      <c r="G747" s="17" t="s">
        <v>59</v>
      </c>
      <c r="H747" s="17" t="s">
        <v>1537</v>
      </c>
      <c r="I747" s="17" t="s">
        <v>1524</v>
      </c>
      <c r="J747" s="17" t="n">
        <v>2</v>
      </c>
      <c r="K747" s="15" t="n">
        <v>231.9</v>
      </c>
      <c r="L747" s="22" t="n">
        <v>0.05</v>
      </c>
      <c r="M747" s="15" t="n">
        <v>0</v>
      </c>
      <c r="N747" s="15" t="n">
        <f aca="false">J747*K747</f>
        <v>463.8</v>
      </c>
      <c r="O747" s="15" t="n">
        <f aca="false">N747*L747</f>
        <v>23.19</v>
      </c>
      <c r="P747" s="15" t="n">
        <f aca="false">N747-O747</f>
        <v>440.61</v>
      </c>
      <c r="Q747" s="15" t="n">
        <f aca="false">J747*INDEX(dProdutos!$F$2:$F$47,MATCH(E747,dProdutos!$A$2:$A$47,0))</f>
        <v>281.66</v>
      </c>
      <c r="R747" s="15" t="n">
        <f aca="false">IF(I747="Cancelado",0,P747-Q747)</f>
        <v>158.95</v>
      </c>
      <c r="S747" s="17" t="str">
        <f aca="false">INDEX(dProdutos!$D$2:$D$47,MATCH(E747,dProdutos!$A$2:$A$47,0))</f>
        <v>Casa</v>
      </c>
    </row>
    <row r="748" customFormat="false" ht="15" hidden="false" customHeight="false" outlineLevel="0" collapsed="false">
      <c r="A748" s="17" t="s">
        <v>1981</v>
      </c>
      <c r="B748" s="17" t="n">
        <v>1</v>
      </c>
      <c r="C748" s="21" t="n">
        <v>45729</v>
      </c>
      <c r="D748" s="17" t="s">
        <v>1392</v>
      </c>
      <c r="E748" s="17" t="s">
        <v>168</v>
      </c>
      <c r="F748" s="17" t="s">
        <v>1499</v>
      </c>
      <c r="G748" s="17" t="s">
        <v>59</v>
      </c>
      <c r="H748" s="17" t="s">
        <v>1523</v>
      </c>
      <c r="I748" s="17" t="s">
        <v>1524</v>
      </c>
      <c r="J748" s="17" t="n">
        <v>2</v>
      </c>
      <c r="K748" s="15" t="n">
        <v>253.9</v>
      </c>
      <c r="L748" s="22" t="n">
        <v>0</v>
      </c>
      <c r="M748" s="15" t="n">
        <v>0</v>
      </c>
      <c r="N748" s="15" t="n">
        <f aca="false">J748*K748</f>
        <v>507.8</v>
      </c>
      <c r="O748" s="15" t="n">
        <f aca="false">N748*L748</f>
        <v>0</v>
      </c>
      <c r="P748" s="15" t="n">
        <f aca="false">N748-O748</f>
        <v>507.8</v>
      </c>
      <c r="Q748" s="15" t="n">
        <f aca="false">J748*INDEX(dProdutos!$F$2:$F$47,MATCH(E748,dProdutos!$A$2:$A$47,0))</f>
        <v>257.88</v>
      </c>
      <c r="R748" s="15" t="n">
        <f aca="false">IF(I748="Cancelado",0,P748-Q748)</f>
        <v>249.92</v>
      </c>
      <c r="S748" s="17" t="str">
        <f aca="false">INDEX(dProdutos!$D$2:$D$47,MATCH(E748,dProdutos!$A$2:$A$47,0))</f>
        <v>Casa</v>
      </c>
    </row>
    <row r="749" customFormat="false" ht="15" hidden="false" customHeight="false" outlineLevel="0" collapsed="false">
      <c r="A749" s="17" t="s">
        <v>1981</v>
      </c>
      <c r="B749" s="17" t="n">
        <v>2</v>
      </c>
      <c r="C749" s="21" t="n">
        <v>45729</v>
      </c>
      <c r="D749" s="17" t="s">
        <v>1392</v>
      </c>
      <c r="E749" s="17" t="s">
        <v>102</v>
      </c>
      <c r="F749" s="17" t="s">
        <v>1499</v>
      </c>
      <c r="G749" s="17" t="s">
        <v>59</v>
      </c>
      <c r="H749" s="17" t="s">
        <v>1523</v>
      </c>
      <c r="I749" s="17" t="s">
        <v>1524</v>
      </c>
      <c r="J749" s="17" t="n">
        <v>2</v>
      </c>
      <c r="K749" s="15" t="n">
        <v>65.9</v>
      </c>
      <c r="L749" s="22" t="n">
        <v>0.05</v>
      </c>
      <c r="M749" s="15" t="n">
        <v>0</v>
      </c>
      <c r="N749" s="15" t="n">
        <f aca="false">J749*K749</f>
        <v>131.8</v>
      </c>
      <c r="O749" s="15" t="n">
        <f aca="false">N749*L749</f>
        <v>6.59</v>
      </c>
      <c r="P749" s="15" t="n">
        <f aca="false">N749-O749</f>
        <v>125.21</v>
      </c>
      <c r="Q749" s="15" t="n">
        <f aca="false">J749*INDEX(dProdutos!$F$2:$F$47,MATCH(E749,dProdutos!$A$2:$A$47,0))</f>
        <v>59.36</v>
      </c>
      <c r="R749" s="15" t="n">
        <f aca="false">IF(I749="Cancelado",0,P749-Q749)</f>
        <v>65.85</v>
      </c>
      <c r="S749" s="17" t="str">
        <f aca="false">INDEX(dProdutos!$D$2:$D$47,MATCH(E749,dProdutos!$A$2:$A$47,0))</f>
        <v>Moda Masculina</v>
      </c>
    </row>
    <row r="750" customFormat="false" ht="15" hidden="false" customHeight="false" outlineLevel="0" collapsed="false">
      <c r="A750" s="17" t="s">
        <v>1981</v>
      </c>
      <c r="B750" s="17" t="n">
        <v>3</v>
      </c>
      <c r="C750" s="21" t="n">
        <v>45729</v>
      </c>
      <c r="D750" s="17" t="s">
        <v>1392</v>
      </c>
      <c r="E750" s="17" t="s">
        <v>102</v>
      </c>
      <c r="F750" s="17" t="s">
        <v>1499</v>
      </c>
      <c r="G750" s="17" t="s">
        <v>59</v>
      </c>
      <c r="H750" s="17" t="s">
        <v>1523</v>
      </c>
      <c r="I750" s="17" t="s">
        <v>1524</v>
      </c>
      <c r="J750" s="17" t="n">
        <v>1</v>
      </c>
      <c r="K750" s="15" t="n">
        <v>65.9</v>
      </c>
      <c r="L750" s="22" t="n">
        <v>0.05</v>
      </c>
      <c r="M750" s="15" t="n">
        <v>0</v>
      </c>
      <c r="N750" s="15" t="n">
        <f aca="false">J750*K750</f>
        <v>65.9</v>
      </c>
      <c r="O750" s="15" t="n">
        <f aca="false">N750*L750</f>
        <v>3.295</v>
      </c>
      <c r="P750" s="15" t="n">
        <f aca="false">N750-O750</f>
        <v>62.605</v>
      </c>
      <c r="Q750" s="15" t="n">
        <f aca="false">J750*INDEX(dProdutos!$F$2:$F$47,MATCH(E750,dProdutos!$A$2:$A$47,0))</f>
        <v>29.68</v>
      </c>
      <c r="R750" s="15" t="n">
        <f aca="false">IF(I750="Cancelado",0,P750-Q750)</f>
        <v>32.925</v>
      </c>
      <c r="S750" s="17" t="str">
        <f aca="false">INDEX(dProdutos!$D$2:$D$47,MATCH(E750,dProdutos!$A$2:$A$47,0))</f>
        <v>Moda Masculina</v>
      </c>
    </row>
    <row r="751" customFormat="false" ht="15" hidden="false" customHeight="false" outlineLevel="0" collapsed="false">
      <c r="A751" s="17" t="s">
        <v>1982</v>
      </c>
      <c r="B751" s="17" t="n">
        <v>1</v>
      </c>
      <c r="C751" s="21" t="n">
        <v>45729</v>
      </c>
      <c r="D751" s="17" t="s">
        <v>1196</v>
      </c>
      <c r="E751" s="17" t="s">
        <v>195</v>
      </c>
      <c r="F751" s="17" t="s">
        <v>1499</v>
      </c>
      <c r="G751" s="17" t="s">
        <v>62</v>
      </c>
      <c r="H751" s="17" t="s">
        <v>1523</v>
      </c>
      <c r="I751" s="17" t="s">
        <v>1524</v>
      </c>
      <c r="J751" s="17" t="n">
        <v>2</v>
      </c>
      <c r="K751" s="15" t="n">
        <v>72.9</v>
      </c>
      <c r="L751" s="22" t="n">
        <v>0.15</v>
      </c>
      <c r="M751" s="15" t="n">
        <v>28.55</v>
      </c>
      <c r="N751" s="15" t="n">
        <f aca="false">J751*K751</f>
        <v>145.8</v>
      </c>
      <c r="O751" s="15" t="n">
        <f aca="false">N751*L751</f>
        <v>21.87</v>
      </c>
      <c r="P751" s="15" t="n">
        <f aca="false">N751-O751</f>
        <v>123.93</v>
      </c>
      <c r="Q751" s="15" t="n">
        <f aca="false">J751*INDEX(dProdutos!$F$2:$F$47,MATCH(E751,dProdutos!$A$2:$A$47,0))</f>
        <v>78.46</v>
      </c>
      <c r="R751" s="15" t="n">
        <f aca="false">IF(I751="Cancelado",0,P751-Q751)</f>
        <v>45.47</v>
      </c>
      <c r="S751" s="17" t="str">
        <f aca="false">INDEX(dProdutos!$D$2:$D$47,MATCH(E751,dProdutos!$A$2:$A$47,0))</f>
        <v>Eletrônicos</v>
      </c>
    </row>
    <row r="752" customFormat="false" ht="15" hidden="false" customHeight="false" outlineLevel="0" collapsed="false">
      <c r="A752" s="17" t="s">
        <v>1983</v>
      </c>
      <c r="B752" s="17" t="n">
        <v>1</v>
      </c>
      <c r="C752" s="21" t="n">
        <v>45729</v>
      </c>
      <c r="D752" s="17" t="s">
        <v>1287</v>
      </c>
      <c r="E752" s="17" t="s">
        <v>150</v>
      </c>
      <c r="F752" s="17" t="s">
        <v>1499</v>
      </c>
      <c r="G752" s="17" t="s">
        <v>59</v>
      </c>
      <c r="H752" s="17" t="s">
        <v>1523</v>
      </c>
      <c r="I752" s="17" t="s">
        <v>1541</v>
      </c>
      <c r="J752" s="17" t="n">
        <v>1</v>
      </c>
      <c r="K752" s="15" t="n">
        <v>71.9</v>
      </c>
      <c r="L752" s="22" t="n">
        <v>0.15</v>
      </c>
      <c r="M752" s="15" t="n">
        <v>23.22</v>
      </c>
      <c r="N752" s="15" t="n">
        <f aca="false">J752*K752</f>
        <v>71.9</v>
      </c>
      <c r="O752" s="15" t="n">
        <f aca="false">N752*L752</f>
        <v>10.785</v>
      </c>
      <c r="P752" s="15" t="n">
        <f aca="false">N752-O752</f>
        <v>61.115</v>
      </c>
      <c r="Q752" s="15" t="n">
        <f aca="false">J752*INDEX(dProdutos!$F$2:$F$47,MATCH(E752,dProdutos!$A$2:$A$47,0))</f>
        <v>27.38</v>
      </c>
      <c r="R752" s="15" t="n">
        <f aca="false">IF(I752="Cancelado",0,P752-Q752)</f>
        <v>33.735</v>
      </c>
      <c r="S752" s="17" t="str">
        <f aca="false">INDEX(dProdutos!$D$2:$D$47,MATCH(E752,dProdutos!$A$2:$A$47,0))</f>
        <v>Acessórios</v>
      </c>
    </row>
    <row r="753" customFormat="false" ht="15" hidden="false" customHeight="false" outlineLevel="0" collapsed="false">
      <c r="A753" s="17" t="s">
        <v>1984</v>
      </c>
      <c r="B753" s="17" t="n">
        <v>1</v>
      </c>
      <c r="C753" s="21" t="n">
        <v>45729</v>
      </c>
      <c r="D753" s="17" t="s">
        <v>1172</v>
      </c>
      <c r="E753" s="17" t="s">
        <v>144</v>
      </c>
      <c r="F753" s="17" t="s">
        <v>1497</v>
      </c>
      <c r="G753" s="17" t="s">
        <v>62</v>
      </c>
      <c r="H753" s="17" t="s">
        <v>1540</v>
      </c>
      <c r="I753" s="17" t="s">
        <v>1524</v>
      </c>
      <c r="J753" s="17" t="n">
        <v>1</v>
      </c>
      <c r="K753" s="15" t="n">
        <v>260.9</v>
      </c>
      <c r="L753" s="22" t="n">
        <v>0</v>
      </c>
      <c r="M753" s="15" t="n">
        <v>20.07</v>
      </c>
      <c r="N753" s="15" t="n">
        <f aca="false">J753*K753</f>
        <v>260.9</v>
      </c>
      <c r="O753" s="15" t="n">
        <f aca="false">N753*L753</f>
        <v>0</v>
      </c>
      <c r="P753" s="15" t="n">
        <f aca="false">N753-O753</f>
        <v>260.9</v>
      </c>
      <c r="Q753" s="15" t="n">
        <f aca="false">J753*INDEX(dProdutos!$F$2:$F$47,MATCH(E753,dProdutos!$A$2:$A$47,0))</f>
        <v>99.86</v>
      </c>
      <c r="R753" s="15" t="n">
        <f aca="false">IF(I753="Cancelado",0,P753-Q753)</f>
        <v>161.04</v>
      </c>
      <c r="S753" s="17" t="str">
        <f aca="false">INDEX(dProdutos!$D$2:$D$47,MATCH(E753,dProdutos!$A$2:$A$47,0))</f>
        <v>Acessórios</v>
      </c>
    </row>
    <row r="754" customFormat="false" ht="15" hidden="false" customHeight="false" outlineLevel="0" collapsed="false">
      <c r="A754" s="17" t="s">
        <v>1985</v>
      </c>
      <c r="B754" s="17" t="n">
        <v>1</v>
      </c>
      <c r="C754" s="21" t="n">
        <v>45729</v>
      </c>
      <c r="D754" s="17" t="s">
        <v>315</v>
      </c>
      <c r="E754" s="17" t="s">
        <v>88</v>
      </c>
      <c r="F754" s="17" t="s">
        <v>1501</v>
      </c>
      <c r="G754" s="17" t="s">
        <v>59</v>
      </c>
      <c r="H754" s="17" t="s">
        <v>1537</v>
      </c>
      <c r="I754" s="17" t="s">
        <v>1524</v>
      </c>
      <c r="J754" s="17" t="n">
        <v>1</v>
      </c>
      <c r="K754" s="15" t="n">
        <v>170.9</v>
      </c>
      <c r="L754" s="22" t="n">
        <v>0</v>
      </c>
      <c r="M754" s="15" t="n">
        <v>10.03</v>
      </c>
      <c r="N754" s="15" t="n">
        <f aca="false">J754*K754</f>
        <v>170.9</v>
      </c>
      <c r="O754" s="15" t="n">
        <f aca="false">N754*L754</f>
        <v>0</v>
      </c>
      <c r="P754" s="15" t="n">
        <f aca="false">N754-O754</f>
        <v>170.9</v>
      </c>
      <c r="Q754" s="15" t="n">
        <f aca="false">J754*INDEX(dProdutos!$F$2:$F$47,MATCH(E754,dProdutos!$A$2:$A$47,0))</f>
        <v>98.14</v>
      </c>
      <c r="R754" s="15" t="n">
        <f aca="false">IF(I754="Cancelado",0,P754-Q754)</f>
        <v>72.76</v>
      </c>
      <c r="S754" s="17" t="str">
        <f aca="false">INDEX(dProdutos!$D$2:$D$47,MATCH(E754,dProdutos!$A$2:$A$47,0))</f>
        <v>Moda Feminina</v>
      </c>
    </row>
    <row r="755" customFormat="false" ht="15" hidden="false" customHeight="false" outlineLevel="0" collapsed="false">
      <c r="A755" s="17" t="s">
        <v>1986</v>
      </c>
      <c r="B755" s="17" t="n">
        <v>1</v>
      </c>
      <c r="C755" s="21" t="n">
        <v>45730</v>
      </c>
      <c r="D755" s="17" t="s">
        <v>871</v>
      </c>
      <c r="E755" s="17" t="s">
        <v>81</v>
      </c>
      <c r="F755" s="17" t="s">
        <v>1503</v>
      </c>
      <c r="G755" s="17" t="s">
        <v>63</v>
      </c>
      <c r="H755" s="17" t="s">
        <v>1537</v>
      </c>
      <c r="I755" s="17" t="s">
        <v>1524</v>
      </c>
      <c r="J755" s="17" t="n">
        <v>1</v>
      </c>
      <c r="K755" s="15" t="n">
        <v>64.9</v>
      </c>
      <c r="L755" s="22" t="n">
        <v>0.1</v>
      </c>
      <c r="M755" s="15" t="n">
        <v>0</v>
      </c>
      <c r="N755" s="15" t="n">
        <f aca="false">J755*K755</f>
        <v>64.9</v>
      </c>
      <c r="O755" s="15" t="n">
        <f aca="false">N755*L755</f>
        <v>6.49</v>
      </c>
      <c r="P755" s="15" t="n">
        <f aca="false">N755-O755</f>
        <v>58.41</v>
      </c>
      <c r="Q755" s="15" t="n">
        <f aca="false">J755*INDEX(dProdutos!$F$2:$F$47,MATCH(E755,dProdutos!$A$2:$A$47,0))</f>
        <v>26.12</v>
      </c>
      <c r="R755" s="15" t="n">
        <f aca="false">IF(I755="Cancelado",0,P755-Q755)</f>
        <v>32.29</v>
      </c>
      <c r="S755" s="17" t="str">
        <f aca="false">INDEX(dProdutos!$D$2:$D$47,MATCH(E755,dProdutos!$A$2:$A$47,0))</f>
        <v>Moda Feminina</v>
      </c>
    </row>
    <row r="756" customFormat="false" ht="15" hidden="false" customHeight="false" outlineLevel="0" collapsed="false">
      <c r="A756" s="17" t="s">
        <v>1986</v>
      </c>
      <c r="B756" s="17" t="n">
        <v>2</v>
      </c>
      <c r="C756" s="21" t="n">
        <v>45730</v>
      </c>
      <c r="D756" s="17" t="s">
        <v>871</v>
      </c>
      <c r="E756" s="17" t="s">
        <v>135</v>
      </c>
      <c r="F756" s="17" t="s">
        <v>1503</v>
      </c>
      <c r="G756" s="17" t="s">
        <v>63</v>
      </c>
      <c r="H756" s="17" t="s">
        <v>1537</v>
      </c>
      <c r="I756" s="17" t="s">
        <v>1524</v>
      </c>
      <c r="J756" s="17" t="n">
        <v>2</v>
      </c>
      <c r="K756" s="15" t="n">
        <v>200.9</v>
      </c>
      <c r="L756" s="22" t="n">
        <v>0.1</v>
      </c>
      <c r="M756" s="15" t="n">
        <v>0</v>
      </c>
      <c r="N756" s="15" t="n">
        <f aca="false">J756*K756</f>
        <v>401.8</v>
      </c>
      <c r="O756" s="15" t="n">
        <f aca="false">N756*L756</f>
        <v>40.18</v>
      </c>
      <c r="P756" s="15" t="n">
        <f aca="false">N756-O756</f>
        <v>361.62</v>
      </c>
      <c r="Q756" s="15" t="n">
        <f aca="false">J756*INDEX(dProdutos!$F$2:$F$47,MATCH(E756,dProdutos!$A$2:$A$47,0))</f>
        <v>161.46</v>
      </c>
      <c r="R756" s="15" t="n">
        <f aca="false">IF(I756="Cancelado",0,P756-Q756)</f>
        <v>200.16</v>
      </c>
      <c r="S756" s="17" t="str">
        <f aca="false">INDEX(dProdutos!$D$2:$D$47,MATCH(E756,dProdutos!$A$2:$A$47,0))</f>
        <v>Calçados</v>
      </c>
    </row>
    <row r="757" customFormat="false" ht="15" hidden="false" customHeight="false" outlineLevel="0" collapsed="false">
      <c r="A757" s="17" t="s">
        <v>1987</v>
      </c>
      <c r="B757" s="17" t="n">
        <v>1</v>
      </c>
      <c r="C757" s="21" t="n">
        <v>45730</v>
      </c>
      <c r="D757" s="17" t="s">
        <v>624</v>
      </c>
      <c r="E757" s="17" t="s">
        <v>201</v>
      </c>
      <c r="F757" s="17" t="s">
        <v>1487</v>
      </c>
      <c r="G757" s="17" t="s">
        <v>59</v>
      </c>
      <c r="H757" s="17" t="s">
        <v>1537</v>
      </c>
      <c r="I757" s="17" t="s">
        <v>1524</v>
      </c>
      <c r="J757" s="17" t="n">
        <v>1</v>
      </c>
      <c r="K757" s="15" t="n">
        <v>236.9</v>
      </c>
      <c r="L757" s="22" t="n">
        <v>0.1</v>
      </c>
      <c r="M757" s="15" t="n">
        <v>0</v>
      </c>
      <c r="N757" s="15" t="n">
        <f aca="false">J757*K757</f>
        <v>236.9</v>
      </c>
      <c r="O757" s="15" t="n">
        <f aca="false">N757*L757</f>
        <v>23.69</v>
      </c>
      <c r="P757" s="15" t="n">
        <f aca="false">N757-O757</f>
        <v>213.21</v>
      </c>
      <c r="Q757" s="15" t="n">
        <f aca="false">J757*INDEX(dProdutos!$F$2:$F$47,MATCH(E757,dProdutos!$A$2:$A$47,0))</f>
        <v>96.23</v>
      </c>
      <c r="R757" s="15" t="n">
        <f aca="false">IF(I757="Cancelado",0,P757-Q757)</f>
        <v>116.98</v>
      </c>
      <c r="S757" s="17" t="str">
        <f aca="false">INDEX(dProdutos!$D$2:$D$47,MATCH(E757,dProdutos!$A$2:$A$47,0))</f>
        <v>Beleza</v>
      </c>
    </row>
    <row r="758" customFormat="false" ht="15" hidden="false" customHeight="false" outlineLevel="0" collapsed="false">
      <c r="A758" s="17" t="s">
        <v>1987</v>
      </c>
      <c r="B758" s="17" t="n">
        <v>2</v>
      </c>
      <c r="C758" s="21" t="n">
        <v>45730</v>
      </c>
      <c r="D758" s="17" t="s">
        <v>624</v>
      </c>
      <c r="E758" s="17" t="s">
        <v>174</v>
      </c>
      <c r="F758" s="17" t="s">
        <v>1487</v>
      </c>
      <c r="G758" s="17" t="s">
        <v>59</v>
      </c>
      <c r="H758" s="17" t="s">
        <v>1537</v>
      </c>
      <c r="I758" s="17" t="s">
        <v>1524</v>
      </c>
      <c r="J758" s="17" t="n">
        <v>1</v>
      </c>
      <c r="K758" s="15" t="n">
        <v>250.9</v>
      </c>
      <c r="L758" s="22" t="n">
        <v>0.05</v>
      </c>
      <c r="M758" s="15" t="n">
        <v>0</v>
      </c>
      <c r="N758" s="15" t="n">
        <f aca="false">J758*K758</f>
        <v>250.9</v>
      </c>
      <c r="O758" s="15" t="n">
        <f aca="false">N758*L758</f>
        <v>12.545</v>
      </c>
      <c r="P758" s="15" t="n">
        <f aca="false">N758-O758</f>
        <v>238.355</v>
      </c>
      <c r="Q758" s="15" t="n">
        <f aca="false">J758*INDEX(dProdutos!$F$2:$F$47,MATCH(E758,dProdutos!$A$2:$A$47,0))</f>
        <v>151.28</v>
      </c>
      <c r="R758" s="15" t="n">
        <f aca="false">IF(I758="Cancelado",0,P758-Q758)</f>
        <v>87.075</v>
      </c>
      <c r="S758" s="17" t="str">
        <f aca="false">INDEX(dProdutos!$D$2:$D$47,MATCH(E758,dProdutos!$A$2:$A$47,0))</f>
        <v>Casa</v>
      </c>
    </row>
    <row r="759" customFormat="false" ht="15" hidden="false" customHeight="false" outlineLevel="0" collapsed="false">
      <c r="A759" s="17" t="s">
        <v>1988</v>
      </c>
      <c r="B759" s="17" t="n">
        <v>1</v>
      </c>
      <c r="C759" s="21" t="n">
        <v>45730</v>
      </c>
      <c r="D759" s="17" t="s">
        <v>385</v>
      </c>
      <c r="E759" s="17" t="s">
        <v>177</v>
      </c>
      <c r="F759" s="17" t="s">
        <v>1503</v>
      </c>
      <c r="G759" s="17" t="s">
        <v>63</v>
      </c>
      <c r="H759" s="17" t="s">
        <v>1537</v>
      </c>
      <c r="I759" s="17" t="s">
        <v>1524</v>
      </c>
      <c r="J759" s="17" t="n">
        <v>1</v>
      </c>
      <c r="K759" s="15" t="n">
        <v>257.9</v>
      </c>
      <c r="L759" s="22" t="n">
        <v>0.05</v>
      </c>
      <c r="M759" s="15" t="n">
        <v>29.47</v>
      </c>
      <c r="N759" s="15" t="n">
        <f aca="false">J759*K759</f>
        <v>257.9</v>
      </c>
      <c r="O759" s="15" t="n">
        <f aca="false">N759*L759</f>
        <v>12.895</v>
      </c>
      <c r="P759" s="15" t="n">
        <f aca="false">N759-O759</f>
        <v>245.005</v>
      </c>
      <c r="Q759" s="15" t="n">
        <f aca="false">J759*INDEX(dProdutos!$F$2:$F$47,MATCH(E759,dProdutos!$A$2:$A$47,0))</f>
        <v>138.23</v>
      </c>
      <c r="R759" s="15" t="n">
        <f aca="false">IF(I759="Cancelado",0,P759-Q759)</f>
        <v>106.775</v>
      </c>
      <c r="S759" s="17" t="str">
        <f aca="false">INDEX(dProdutos!$D$2:$D$47,MATCH(E759,dProdutos!$A$2:$A$47,0))</f>
        <v>Casa</v>
      </c>
    </row>
    <row r="760" customFormat="false" ht="15" hidden="false" customHeight="false" outlineLevel="0" collapsed="false">
      <c r="A760" s="17" t="s">
        <v>1989</v>
      </c>
      <c r="B760" s="17" t="n">
        <v>1</v>
      </c>
      <c r="C760" s="21" t="n">
        <v>45730</v>
      </c>
      <c r="D760" s="17" t="s">
        <v>885</v>
      </c>
      <c r="E760" s="17" t="s">
        <v>105</v>
      </c>
      <c r="F760" s="17" t="s">
        <v>1487</v>
      </c>
      <c r="G760" s="17" t="s">
        <v>62</v>
      </c>
      <c r="H760" s="17" t="s">
        <v>1523</v>
      </c>
      <c r="I760" s="17" t="s">
        <v>1524</v>
      </c>
      <c r="J760" s="17" t="n">
        <v>1</v>
      </c>
      <c r="K760" s="15" t="n">
        <v>175.9</v>
      </c>
      <c r="L760" s="22" t="n">
        <v>0</v>
      </c>
      <c r="M760" s="15" t="n">
        <v>12.3</v>
      </c>
      <c r="N760" s="15" t="n">
        <f aca="false">J760*K760</f>
        <v>175.9</v>
      </c>
      <c r="O760" s="15" t="n">
        <f aca="false">N760*L760</f>
        <v>0</v>
      </c>
      <c r="P760" s="15" t="n">
        <f aca="false">N760-O760</f>
        <v>175.9</v>
      </c>
      <c r="Q760" s="15" t="n">
        <f aca="false">J760*INDEX(dProdutos!$F$2:$F$47,MATCH(E760,dProdutos!$A$2:$A$47,0))</f>
        <v>96.59</v>
      </c>
      <c r="R760" s="15" t="n">
        <f aca="false">IF(I760="Cancelado",0,P760-Q760)</f>
        <v>79.31</v>
      </c>
      <c r="S760" s="17" t="str">
        <f aca="false">INDEX(dProdutos!$D$2:$D$47,MATCH(E760,dProdutos!$A$2:$A$47,0))</f>
        <v>Moda Masculina</v>
      </c>
    </row>
    <row r="761" customFormat="false" ht="15" hidden="false" customHeight="false" outlineLevel="0" collapsed="false">
      <c r="A761" s="17" t="s">
        <v>1989</v>
      </c>
      <c r="B761" s="17" t="n">
        <v>2</v>
      </c>
      <c r="C761" s="21" t="n">
        <v>45730</v>
      </c>
      <c r="D761" s="17" t="s">
        <v>885</v>
      </c>
      <c r="E761" s="17" t="s">
        <v>153</v>
      </c>
      <c r="F761" s="17" t="s">
        <v>1487</v>
      </c>
      <c r="G761" s="17" t="s">
        <v>62</v>
      </c>
      <c r="H761" s="17" t="s">
        <v>1523</v>
      </c>
      <c r="I761" s="17" t="s">
        <v>1524</v>
      </c>
      <c r="J761" s="17" t="n">
        <v>1</v>
      </c>
      <c r="K761" s="15" t="n">
        <v>165.9</v>
      </c>
      <c r="L761" s="22" t="n">
        <v>0.1</v>
      </c>
      <c r="M761" s="15" t="n">
        <v>0</v>
      </c>
      <c r="N761" s="15" t="n">
        <f aca="false">J761*K761</f>
        <v>165.9</v>
      </c>
      <c r="O761" s="15" t="n">
        <f aca="false">N761*L761</f>
        <v>16.59</v>
      </c>
      <c r="P761" s="15" t="n">
        <f aca="false">N761-O761</f>
        <v>149.31</v>
      </c>
      <c r="Q761" s="15" t="n">
        <f aca="false">J761*INDEX(dProdutos!$F$2:$F$47,MATCH(E761,dProdutos!$A$2:$A$47,0))</f>
        <v>67.28</v>
      </c>
      <c r="R761" s="15" t="n">
        <f aca="false">IF(I761="Cancelado",0,P761-Q761)</f>
        <v>82.03</v>
      </c>
      <c r="S761" s="17" t="str">
        <f aca="false">INDEX(dProdutos!$D$2:$D$47,MATCH(E761,dProdutos!$A$2:$A$47,0))</f>
        <v>Acessórios</v>
      </c>
    </row>
    <row r="762" customFormat="false" ht="15" hidden="false" customHeight="false" outlineLevel="0" collapsed="false">
      <c r="A762" s="17" t="s">
        <v>1990</v>
      </c>
      <c r="B762" s="17" t="n">
        <v>1</v>
      </c>
      <c r="C762" s="21" t="n">
        <v>45730</v>
      </c>
      <c r="D762" s="17" t="s">
        <v>1143</v>
      </c>
      <c r="E762" s="17" t="s">
        <v>92</v>
      </c>
      <c r="F762" s="17" t="s">
        <v>1497</v>
      </c>
      <c r="G762" s="17" t="s">
        <v>60</v>
      </c>
      <c r="H762" s="17" t="s">
        <v>1527</v>
      </c>
      <c r="I762" s="17" t="s">
        <v>1524</v>
      </c>
      <c r="J762" s="17" t="n">
        <v>1</v>
      </c>
      <c r="K762" s="15" t="n">
        <v>191.9</v>
      </c>
      <c r="L762" s="22" t="n">
        <v>0</v>
      </c>
      <c r="M762" s="15" t="n">
        <v>18.1</v>
      </c>
      <c r="N762" s="15" t="n">
        <f aca="false">J762*K762</f>
        <v>191.9</v>
      </c>
      <c r="O762" s="15" t="n">
        <f aca="false">N762*L762</f>
        <v>0</v>
      </c>
      <c r="P762" s="15" t="n">
        <f aca="false">N762-O762</f>
        <v>191.9</v>
      </c>
      <c r="Q762" s="15" t="n">
        <f aca="false">J762*INDEX(dProdutos!$F$2:$F$47,MATCH(E762,dProdutos!$A$2:$A$47,0))</f>
        <v>88.59</v>
      </c>
      <c r="R762" s="15" t="n">
        <f aca="false">IF(I762="Cancelado",0,P762-Q762)</f>
        <v>103.31</v>
      </c>
      <c r="S762" s="17" t="str">
        <f aca="false">INDEX(dProdutos!$D$2:$D$47,MATCH(E762,dProdutos!$A$2:$A$47,0))</f>
        <v>Moda Feminina</v>
      </c>
    </row>
    <row r="763" customFormat="false" ht="15" hidden="false" customHeight="false" outlineLevel="0" collapsed="false">
      <c r="A763" s="17" t="s">
        <v>1991</v>
      </c>
      <c r="B763" s="17" t="n">
        <v>1</v>
      </c>
      <c r="C763" s="21" t="n">
        <v>45730</v>
      </c>
      <c r="D763" s="17" t="s">
        <v>1368</v>
      </c>
      <c r="E763" s="17" t="s">
        <v>102</v>
      </c>
      <c r="F763" s="17" t="s">
        <v>1501</v>
      </c>
      <c r="G763" s="17" t="s">
        <v>63</v>
      </c>
      <c r="H763" s="17" t="s">
        <v>1537</v>
      </c>
      <c r="I763" s="17" t="s">
        <v>1524</v>
      </c>
      <c r="J763" s="17" t="n">
        <v>1</v>
      </c>
      <c r="K763" s="15" t="n">
        <v>65.9</v>
      </c>
      <c r="L763" s="22" t="n">
        <v>0</v>
      </c>
      <c r="M763" s="15" t="n">
        <v>21.93</v>
      </c>
      <c r="N763" s="15" t="n">
        <f aca="false">J763*K763</f>
        <v>65.9</v>
      </c>
      <c r="O763" s="15" t="n">
        <f aca="false">N763*L763</f>
        <v>0</v>
      </c>
      <c r="P763" s="15" t="n">
        <f aca="false">N763-O763</f>
        <v>65.9</v>
      </c>
      <c r="Q763" s="15" t="n">
        <f aca="false">J763*INDEX(dProdutos!$F$2:$F$47,MATCH(E763,dProdutos!$A$2:$A$47,0))</f>
        <v>29.68</v>
      </c>
      <c r="R763" s="15" t="n">
        <f aca="false">IF(I763="Cancelado",0,P763-Q763)</f>
        <v>36.22</v>
      </c>
      <c r="S763" s="17" t="str">
        <f aca="false">INDEX(dProdutos!$D$2:$D$47,MATCH(E763,dProdutos!$A$2:$A$47,0))</f>
        <v>Moda Masculina</v>
      </c>
    </row>
    <row r="764" customFormat="false" ht="15" hidden="false" customHeight="false" outlineLevel="0" collapsed="false">
      <c r="A764" s="17" t="s">
        <v>1991</v>
      </c>
      <c r="B764" s="17" t="n">
        <v>2</v>
      </c>
      <c r="C764" s="21" t="n">
        <v>45730</v>
      </c>
      <c r="D764" s="17" t="s">
        <v>1368</v>
      </c>
      <c r="E764" s="17" t="s">
        <v>95</v>
      </c>
      <c r="F764" s="17" t="s">
        <v>1501</v>
      </c>
      <c r="G764" s="17" t="s">
        <v>63</v>
      </c>
      <c r="H764" s="17" t="s">
        <v>1537</v>
      </c>
      <c r="I764" s="17" t="s">
        <v>1524</v>
      </c>
      <c r="J764" s="17" t="n">
        <v>1</v>
      </c>
      <c r="K764" s="15" t="n">
        <v>77.9</v>
      </c>
      <c r="L764" s="22" t="n">
        <v>0</v>
      </c>
      <c r="M764" s="15" t="n">
        <v>0</v>
      </c>
      <c r="N764" s="15" t="n">
        <f aca="false">J764*K764</f>
        <v>77.9</v>
      </c>
      <c r="O764" s="15" t="n">
        <f aca="false">N764*L764</f>
        <v>0</v>
      </c>
      <c r="P764" s="15" t="n">
        <f aca="false">N764-O764</f>
        <v>77.9</v>
      </c>
      <c r="Q764" s="15" t="n">
        <f aca="false">J764*INDEX(dProdutos!$F$2:$F$47,MATCH(E764,dProdutos!$A$2:$A$47,0))</f>
        <v>36.71</v>
      </c>
      <c r="R764" s="15" t="n">
        <f aca="false">IF(I764="Cancelado",0,P764-Q764)</f>
        <v>41.19</v>
      </c>
      <c r="S764" s="17" t="str">
        <f aca="false">INDEX(dProdutos!$D$2:$D$47,MATCH(E764,dProdutos!$A$2:$A$47,0))</f>
        <v>Moda Feminina</v>
      </c>
    </row>
    <row r="765" customFormat="false" ht="15" hidden="false" customHeight="false" outlineLevel="0" collapsed="false">
      <c r="A765" s="17" t="s">
        <v>1992</v>
      </c>
      <c r="B765" s="17" t="n">
        <v>1</v>
      </c>
      <c r="C765" s="21" t="n">
        <v>45731</v>
      </c>
      <c r="D765" s="17" t="s">
        <v>1186</v>
      </c>
      <c r="E765" s="17" t="s">
        <v>120</v>
      </c>
      <c r="F765" s="17" t="s">
        <v>1499</v>
      </c>
      <c r="G765" s="17" t="s">
        <v>60</v>
      </c>
      <c r="H765" s="17" t="s">
        <v>1540</v>
      </c>
      <c r="I765" s="17" t="s">
        <v>1524</v>
      </c>
      <c r="J765" s="17" t="n">
        <v>1</v>
      </c>
      <c r="K765" s="15" t="n">
        <v>96.9</v>
      </c>
      <c r="L765" s="22" t="n">
        <v>0</v>
      </c>
      <c r="M765" s="15" t="n">
        <v>0</v>
      </c>
      <c r="N765" s="15" t="n">
        <f aca="false">J765*K765</f>
        <v>96.9</v>
      </c>
      <c r="O765" s="15" t="n">
        <f aca="false">N765*L765</f>
        <v>0</v>
      </c>
      <c r="P765" s="15" t="n">
        <f aca="false">N765-O765</f>
        <v>96.9</v>
      </c>
      <c r="Q765" s="15" t="n">
        <f aca="false">J765*INDEX(dProdutos!$F$2:$F$47,MATCH(E765,dProdutos!$A$2:$A$47,0))</f>
        <v>44.36</v>
      </c>
      <c r="R765" s="15" t="n">
        <f aca="false">IF(I765="Cancelado",0,P765-Q765)</f>
        <v>52.54</v>
      </c>
      <c r="S765" s="17" t="str">
        <f aca="false">INDEX(dProdutos!$D$2:$D$47,MATCH(E765,dProdutos!$A$2:$A$47,0))</f>
        <v>Moda Masculina</v>
      </c>
    </row>
    <row r="766" customFormat="false" ht="15" hidden="false" customHeight="false" outlineLevel="0" collapsed="false">
      <c r="A766" s="17" t="s">
        <v>1993</v>
      </c>
      <c r="B766" s="17" t="n">
        <v>1</v>
      </c>
      <c r="C766" s="21" t="n">
        <v>45732</v>
      </c>
      <c r="D766" s="17" t="s">
        <v>336</v>
      </c>
      <c r="E766" s="17" t="s">
        <v>156</v>
      </c>
      <c r="F766" s="17" t="s">
        <v>1490</v>
      </c>
      <c r="G766" s="17" t="s">
        <v>62</v>
      </c>
      <c r="H766" s="17" t="s">
        <v>1523</v>
      </c>
      <c r="I766" s="17" t="s">
        <v>1524</v>
      </c>
      <c r="J766" s="17" t="n">
        <v>1</v>
      </c>
      <c r="K766" s="15" t="n">
        <v>192.9</v>
      </c>
      <c r="L766" s="22" t="n">
        <v>0.05</v>
      </c>
      <c r="M766" s="15" t="n">
        <v>0</v>
      </c>
      <c r="N766" s="15" t="n">
        <f aca="false">J766*K766</f>
        <v>192.9</v>
      </c>
      <c r="O766" s="15" t="n">
        <f aca="false">N766*L766</f>
        <v>9.645</v>
      </c>
      <c r="P766" s="15" t="n">
        <f aca="false">N766-O766</f>
        <v>183.255</v>
      </c>
      <c r="Q766" s="15" t="n">
        <f aca="false">J766*INDEX(dProdutos!$F$2:$F$47,MATCH(E766,dProdutos!$A$2:$A$47,0))</f>
        <v>80.38</v>
      </c>
      <c r="R766" s="15" t="n">
        <f aca="false">IF(I766="Cancelado",0,P766-Q766)</f>
        <v>102.875</v>
      </c>
      <c r="S766" s="17" t="str">
        <f aca="false">INDEX(dProdutos!$D$2:$D$47,MATCH(E766,dProdutos!$A$2:$A$47,0))</f>
        <v>Acessórios</v>
      </c>
    </row>
    <row r="767" customFormat="false" ht="15" hidden="false" customHeight="false" outlineLevel="0" collapsed="false">
      <c r="A767" s="17" t="s">
        <v>1993</v>
      </c>
      <c r="B767" s="17" t="n">
        <v>2</v>
      </c>
      <c r="C767" s="21" t="n">
        <v>45732</v>
      </c>
      <c r="D767" s="17" t="s">
        <v>336</v>
      </c>
      <c r="E767" s="17" t="s">
        <v>102</v>
      </c>
      <c r="F767" s="17" t="s">
        <v>1490</v>
      </c>
      <c r="G767" s="17" t="s">
        <v>62</v>
      </c>
      <c r="H767" s="17" t="s">
        <v>1523</v>
      </c>
      <c r="I767" s="17" t="s">
        <v>1524</v>
      </c>
      <c r="J767" s="17" t="n">
        <v>1</v>
      </c>
      <c r="K767" s="15" t="n">
        <v>65.9</v>
      </c>
      <c r="L767" s="22" t="n">
        <v>0.05</v>
      </c>
      <c r="M767" s="15" t="n">
        <v>0</v>
      </c>
      <c r="N767" s="15" t="n">
        <f aca="false">J767*K767</f>
        <v>65.9</v>
      </c>
      <c r="O767" s="15" t="n">
        <f aca="false">N767*L767</f>
        <v>3.295</v>
      </c>
      <c r="P767" s="15" t="n">
        <f aca="false">N767-O767</f>
        <v>62.605</v>
      </c>
      <c r="Q767" s="15" t="n">
        <f aca="false">J767*INDEX(dProdutos!$F$2:$F$47,MATCH(E767,dProdutos!$A$2:$A$47,0))</f>
        <v>29.68</v>
      </c>
      <c r="R767" s="15" t="n">
        <f aca="false">IF(I767="Cancelado",0,P767-Q767)</f>
        <v>32.925</v>
      </c>
      <c r="S767" s="17" t="str">
        <f aca="false">INDEX(dProdutos!$D$2:$D$47,MATCH(E767,dProdutos!$A$2:$A$47,0))</f>
        <v>Moda Masculina</v>
      </c>
    </row>
    <row r="768" customFormat="false" ht="15" hidden="false" customHeight="false" outlineLevel="0" collapsed="false">
      <c r="A768" s="17" t="s">
        <v>1993</v>
      </c>
      <c r="B768" s="17" t="n">
        <v>3</v>
      </c>
      <c r="C768" s="21" t="n">
        <v>45732</v>
      </c>
      <c r="D768" s="17" t="s">
        <v>336</v>
      </c>
      <c r="E768" s="17" t="s">
        <v>88</v>
      </c>
      <c r="F768" s="17" t="s">
        <v>1490</v>
      </c>
      <c r="G768" s="17" t="s">
        <v>62</v>
      </c>
      <c r="H768" s="17" t="s">
        <v>1523</v>
      </c>
      <c r="I768" s="17" t="s">
        <v>1524</v>
      </c>
      <c r="J768" s="17" t="n">
        <v>2</v>
      </c>
      <c r="K768" s="15" t="n">
        <v>170.9</v>
      </c>
      <c r="L768" s="22" t="n">
        <v>0.05</v>
      </c>
      <c r="M768" s="15" t="n">
        <v>0</v>
      </c>
      <c r="N768" s="15" t="n">
        <f aca="false">J768*K768</f>
        <v>341.8</v>
      </c>
      <c r="O768" s="15" t="n">
        <f aca="false">N768*L768</f>
        <v>17.09</v>
      </c>
      <c r="P768" s="15" t="n">
        <f aca="false">N768-O768</f>
        <v>324.71</v>
      </c>
      <c r="Q768" s="15" t="n">
        <f aca="false">J768*INDEX(dProdutos!$F$2:$F$47,MATCH(E768,dProdutos!$A$2:$A$47,0))</f>
        <v>196.28</v>
      </c>
      <c r="R768" s="15" t="n">
        <f aca="false">IF(I768="Cancelado",0,P768-Q768)</f>
        <v>128.43</v>
      </c>
      <c r="S768" s="17" t="str">
        <f aca="false">INDEX(dProdutos!$D$2:$D$47,MATCH(E768,dProdutos!$A$2:$A$47,0))</f>
        <v>Moda Feminina</v>
      </c>
    </row>
    <row r="769" customFormat="false" ht="15" hidden="false" customHeight="false" outlineLevel="0" collapsed="false">
      <c r="A769" s="17" t="s">
        <v>1993</v>
      </c>
      <c r="B769" s="17" t="n">
        <v>4</v>
      </c>
      <c r="C769" s="21" t="n">
        <v>45732</v>
      </c>
      <c r="D769" s="17" t="s">
        <v>336</v>
      </c>
      <c r="E769" s="17" t="s">
        <v>102</v>
      </c>
      <c r="F769" s="17" t="s">
        <v>1490</v>
      </c>
      <c r="G769" s="17" t="s">
        <v>62</v>
      </c>
      <c r="H769" s="17" t="s">
        <v>1523</v>
      </c>
      <c r="I769" s="17" t="s">
        <v>1524</v>
      </c>
      <c r="J769" s="17" t="n">
        <v>1</v>
      </c>
      <c r="K769" s="15" t="n">
        <v>65.9</v>
      </c>
      <c r="L769" s="22" t="n">
        <v>0</v>
      </c>
      <c r="M769" s="15" t="n">
        <v>0</v>
      </c>
      <c r="N769" s="15" t="n">
        <f aca="false">J769*K769</f>
        <v>65.9</v>
      </c>
      <c r="O769" s="15" t="n">
        <f aca="false">N769*L769</f>
        <v>0</v>
      </c>
      <c r="P769" s="15" t="n">
        <f aca="false">N769-O769</f>
        <v>65.9</v>
      </c>
      <c r="Q769" s="15" t="n">
        <f aca="false">J769*INDEX(dProdutos!$F$2:$F$47,MATCH(E769,dProdutos!$A$2:$A$47,0))</f>
        <v>29.68</v>
      </c>
      <c r="R769" s="15" t="n">
        <f aca="false">IF(I769="Cancelado",0,P769-Q769)</f>
        <v>36.22</v>
      </c>
      <c r="S769" s="17" t="str">
        <f aca="false">INDEX(dProdutos!$D$2:$D$47,MATCH(E769,dProdutos!$A$2:$A$47,0))</f>
        <v>Moda Masculina</v>
      </c>
    </row>
    <row r="770" customFormat="false" ht="15" hidden="false" customHeight="false" outlineLevel="0" collapsed="false">
      <c r="A770" s="17" t="s">
        <v>1994</v>
      </c>
      <c r="B770" s="17" t="n">
        <v>1</v>
      </c>
      <c r="C770" s="21" t="n">
        <v>45732</v>
      </c>
      <c r="D770" s="17" t="s">
        <v>741</v>
      </c>
      <c r="E770" s="17" t="s">
        <v>105</v>
      </c>
      <c r="F770" s="17" t="s">
        <v>1487</v>
      </c>
      <c r="G770" s="17" t="s">
        <v>61</v>
      </c>
      <c r="H770" s="17" t="s">
        <v>1523</v>
      </c>
      <c r="I770" s="17" t="s">
        <v>1524</v>
      </c>
      <c r="J770" s="17" t="n">
        <v>1</v>
      </c>
      <c r="K770" s="15" t="n">
        <v>175.9</v>
      </c>
      <c r="L770" s="22" t="n">
        <v>0.05</v>
      </c>
      <c r="M770" s="15" t="n">
        <v>0</v>
      </c>
      <c r="N770" s="15" t="n">
        <f aca="false">J770*K770</f>
        <v>175.9</v>
      </c>
      <c r="O770" s="15" t="n">
        <f aca="false">N770*L770</f>
        <v>8.795</v>
      </c>
      <c r="P770" s="15" t="n">
        <f aca="false">N770-O770</f>
        <v>167.105</v>
      </c>
      <c r="Q770" s="15" t="n">
        <f aca="false">J770*INDEX(dProdutos!$F$2:$F$47,MATCH(E770,dProdutos!$A$2:$A$47,0))</f>
        <v>96.59</v>
      </c>
      <c r="R770" s="15" t="n">
        <f aca="false">IF(I770="Cancelado",0,P770-Q770)</f>
        <v>70.515</v>
      </c>
      <c r="S770" s="17" t="str">
        <f aca="false">INDEX(dProdutos!$D$2:$D$47,MATCH(E770,dProdutos!$A$2:$A$47,0))</f>
        <v>Moda Masculina</v>
      </c>
    </row>
    <row r="771" customFormat="false" ht="15" hidden="false" customHeight="false" outlineLevel="0" collapsed="false">
      <c r="A771" s="17" t="s">
        <v>1995</v>
      </c>
      <c r="B771" s="17" t="n">
        <v>1</v>
      </c>
      <c r="C771" s="21" t="n">
        <v>45732</v>
      </c>
      <c r="D771" s="17" t="s">
        <v>612</v>
      </c>
      <c r="E771" s="17" t="s">
        <v>73</v>
      </c>
      <c r="F771" s="17" t="s">
        <v>1495</v>
      </c>
      <c r="G771" s="17" t="s">
        <v>62</v>
      </c>
      <c r="H771" s="17" t="s">
        <v>1523</v>
      </c>
      <c r="I771" s="17" t="s">
        <v>1524</v>
      </c>
      <c r="J771" s="17" t="n">
        <v>1</v>
      </c>
      <c r="K771" s="15" t="n">
        <v>179.9</v>
      </c>
      <c r="L771" s="22" t="n">
        <v>0.05</v>
      </c>
      <c r="M771" s="15" t="n">
        <v>19.91</v>
      </c>
      <c r="N771" s="15" t="n">
        <f aca="false">J771*K771</f>
        <v>179.9</v>
      </c>
      <c r="O771" s="15" t="n">
        <f aca="false">N771*L771</f>
        <v>8.995</v>
      </c>
      <c r="P771" s="15" t="n">
        <f aca="false">N771-O771</f>
        <v>170.905</v>
      </c>
      <c r="Q771" s="15" t="n">
        <f aca="false">J771*INDEX(dProdutos!$F$2:$F$47,MATCH(E771,dProdutos!$A$2:$A$47,0))</f>
        <v>69.44</v>
      </c>
      <c r="R771" s="15" t="n">
        <f aca="false">IF(I771="Cancelado",0,P771-Q771)</f>
        <v>101.465</v>
      </c>
      <c r="S771" s="17" t="str">
        <f aca="false">INDEX(dProdutos!$D$2:$D$47,MATCH(E771,dProdutos!$A$2:$A$47,0))</f>
        <v>Moda Feminina</v>
      </c>
    </row>
    <row r="772" customFormat="false" ht="15" hidden="false" customHeight="false" outlineLevel="0" collapsed="false">
      <c r="A772" s="17" t="s">
        <v>1995</v>
      </c>
      <c r="B772" s="17" t="n">
        <v>2</v>
      </c>
      <c r="C772" s="21" t="n">
        <v>45732</v>
      </c>
      <c r="D772" s="17" t="s">
        <v>612</v>
      </c>
      <c r="E772" s="17" t="s">
        <v>73</v>
      </c>
      <c r="F772" s="17" t="s">
        <v>1495</v>
      </c>
      <c r="G772" s="17" t="s">
        <v>62</v>
      </c>
      <c r="H772" s="17" t="s">
        <v>1523</v>
      </c>
      <c r="I772" s="17" t="s">
        <v>1524</v>
      </c>
      <c r="J772" s="17" t="n">
        <v>1</v>
      </c>
      <c r="K772" s="15" t="n">
        <v>179.9</v>
      </c>
      <c r="L772" s="22" t="n">
        <v>0</v>
      </c>
      <c r="M772" s="15" t="n">
        <v>0</v>
      </c>
      <c r="N772" s="15" t="n">
        <f aca="false">J772*K772</f>
        <v>179.9</v>
      </c>
      <c r="O772" s="15" t="n">
        <f aca="false">N772*L772</f>
        <v>0</v>
      </c>
      <c r="P772" s="15" t="n">
        <f aca="false">N772-O772</f>
        <v>179.9</v>
      </c>
      <c r="Q772" s="15" t="n">
        <f aca="false">J772*INDEX(dProdutos!$F$2:$F$47,MATCH(E772,dProdutos!$A$2:$A$47,0))</f>
        <v>69.44</v>
      </c>
      <c r="R772" s="15" t="n">
        <f aca="false">IF(I772="Cancelado",0,P772-Q772)</f>
        <v>110.46</v>
      </c>
      <c r="S772" s="17" t="str">
        <f aca="false">INDEX(dProdutos!$D$2:$D$47,MATCH(E772,dProdutos!$A$2:$A$47,0))</f>
        <v>Moda Feminina</v>
      </c>
    </row>
    <row r="773" customFormat="false" ht="15" hidden="false" customHeight="false" outlineLevel="0" collapsed="false">
      <c r="A773" s="17" t="s">
        <v>1996</v>
      </c>
      <c r="B773" s="17" t="n">
        <v>1</v>
      </c>
      <c r="C773" s="21" t="n">
        <v>45732</v>
      </c>
      <c r="D773" s="17" t="s">
        <v>1159</v>
      </c>
      <c r="E773" s="17" t="s">
        <v>192</v>
      </c>
      <c r="F773" s="17" t="s">
        <v>1497</v>
      </c>
      <c r="G773" s="17" t="s">
        <v>62</v>
      </c>
      <c r="H773" s="17" t="s">
        <v>1537</v>
      </c>
      <c r="I773" s="17" t="s">
        <v>1524</v>
      </c>
      <c r="J773" s="17" t="n">
        <v>1</v>
      </c>
      <c r="K773" s="15" t="n">
        <v>245.9</v>
      </c>
      <c r="L773" s="22" t="n">
        <v>0</v>
      </c>
      <c r="M773" s="15" t="n">
        <v>0</v>
      </c>
      <c r="N773" s="15" t="n">
        <f aca="false">J773*K773</f>
        <v>245.9</v>
      </c>
      <c r="O773" s="15" t="n">
        <f aca="false">N773*L773</f>
        <v>0</v>
      </c>
      <c r="P773" s="15" t="n">
        <f aca="false">N773-O773</f>
        <v>245.9</v>
      </c>
      <c r="Q773" s="15" t="n">
        <f aca="false">J773*INDEX(dProdutos!$F$2:$F$47,MATCH(E773,dProdutos!$A$2:$A$47,0))</f>
        <v>107.78</v>
      </c>
      <c r="R773" s="15" t="n">
        <f aca="false">IF(I773="Cancelado",0,P773-Q773)</f>
        <v>138.12</v>
      </c>
      <c r="S773" s="17" t="str">
        <f aca="false">INDEX(dProdutos!$D$2:$D$47,MATCH(E773,dProdutos!$A$2:$A$47,0))</f>
        <v>Eletrônicos</v>
      </c>
    </row>
    <row r="774" customFormat="false" ht="15" hidden="false" customHeight="false" outlineLevel="0" collapsed="false">
      <c r="A774" s="17" t="s">
        <v>1997</v>
      </c>
      <c r="B774" s="17" t="n">
        <v>1</v>
      </c>
      <c r="C774" s="21" t="n">
        <v>45732</v>
      </c>
      <c r="D774" s="17" t="s">
        <v>1049</v>
      </c>
      <c r="E774" s="17" t="s">
        <v>95</v>
      </c>
      <c r="F774" s="17" t="s">
        <v>1490</v>
      </c>
      <c r="G774" s="17" t="s">
        <v>59</v>
      </c>
      <c r="H774" s="17" t="s">
        <v>1537</v>
      </c>
      <c r="I774" s="17" t="s">
        <v>1524</v>
      </c>
      <c r="J774" s="17" t="n">
        <v>2</v>
      </c>
      <c r="K774" s="15" t="n">
        <v>77.9</v>
      </c>
      <c r="L774" s="22" t="n">
        <v>0</v>
      </c>
      <c r="M774" s="15" t="n">
        <v>0</v>
      </c>
      <c r="N774" s="15" t="n">
        <f aca="false">J774*K774</f>
        <v>155.8</v>
      </c>
      <c r="O774" s="15" t="n">
        <f aca="false">N774*L774</f>
        <v>0</v>
      </c>
      <c r="P774" s="15" t="n">
        <f aca="false">N774-O774</f>
        <v>155.8</v>
      </c>
      <c r="Q774" s="15" t="n">
        <f aca="false">J774*INDEX(dProdutos!$F$2:$F$47,MATCH(E774,dProdutos!$A$2:$A$47,0))</f>
        <v>73.42</v>
      </c>
      <c r="R774" s="15" t="n">
        <f aca="false">IF(I774="Cancelado",0,P774-Q774)</f>
        <v>82.38</v>
      </c>
      <c r="S774" s="17" t="str">
        <f aca="false">INDEX(dProdutos!$D$2:$D$47,MATCH(E774,dProdutos!$A$2:$A$47,0))</f>
        <v>Moda Feminina</v>
      </c>
    </row>
    <row r="775" customFormat="false" ht="15" hidden="false" customHeight="false" outlineLevel="0" collapsed="false">
      <c r="A775" s="17" t="s">
        <v>1997</v>
      </c>
      <c r="B775" s="17" t="n">
        <v>2</v>
      </c>
      <c r="C775" s="21" t="n">
        <v>45732</v>
      </c>
      <c r="D775" s="17" t="s">
        <v>1049</v>
      </c>
      <c r="E775" s="17" t="s">
        <v>159</v>
      </c>
      <c r="F775" s="17" t="s">
        <v>1490</v>
      </c>
      <c r="G775" s="17" t="s">
        <v>59</v>
      </c>
      <c r="H775" s="17" t="s">
        <v>1537</v>
      </c>
      <c r="I775" s="17" t="s">
        <v>1524</v>
      </c>
      <c r="J775" s="17" t="n">
        <v>1</v>
      </c>
      <c r="K775" s="15" t="n">
        <v>276.9</v>
      </c>
      <c r="L775" s="22" t="n">
        <v>0</v>
      </c>
      <c r="M775" s="15" t="n">
        <v>0</v>
      </c>
      <c r="N775" s="15" t="n">
        <f aca="false">J775*K775</f>
        <v>276.9</v>
      </c>
      <c r="O775" s="15" t="n">
        <f aca="false">N775*L775</f>
        <v>0</v>
      </c>
      <c r="P775" s="15" t="n">
        <f aca="false">N775-O775</f>
        <v>276.9</v>
      </c>
      <c r="Q775" s="15" t="n">
        <f aca="false">J775*INDEX(dProdutos!$F$2:$F$47,MATCH(E775,dProdutos!$A$2:$A$47,0))</f>
        <v>145.03</v>
      </c>
      <c r="R775" s="15" t="n">
        <f aca="false">IF(I775="Cancelado",0,P775-Q775)</f>
        <v>131.87</v>
      </c>
      <c r="S775" s="17" t="str">
        <f aca="false">INDEX(dProdutos!$D$2:$D$47,MATCH(E775,dProdutos!$A$2:$A$47,0))</f>
        <v>Acessórios</v>
      </c>
    </row>
    <row r="776" customFormat="false" ht="15" hidden="false" customHeight="false" outlineLevel="0" collapsed="false">
      <c r="A776" s="17" t="s">
        <v>1998</v>
      </c>
      <c r="B776" s="17" t="n">
        <v>1</v>
      </c>
      <c r="C776" s="21" t="n">
        <v>45732</v>
      </c>
      <c r="D776" s="17" t="s">
        <v>798</v>
      </c>
      <c r="E776" s="17" t="s">
        <v>85</v>
      </c>
      <c r="F776" s="17" t="s">
        <v>1499</v>
      </c>
      <c r="G776" s="17" t="s">
        <v>62</v>
      </c>
      <c r="H776" s="17" t="s">
        <v>1527</v>
      </c>
      <c r="I776" s="17" t="s">
        <v>1541</v>
      </c>
      <c r="J776" s="17" t="n">
        <v>2</v>
      </c>
      <c r="K776" s="15" t="n">
        <v>165.9</v>
      </c>
      <c r="L776" s="22" t="n">
        <v>0</v>
      </c>
      <c r="M776" s="15" t="n">
        <v>31.94</v>
      </c>
      <c r="N776" s="15" t="n">
        <f aca="false">J776*K776</f>
        <v>331.8</v>
      </c>
      <c r="O776" s="15" t="n">
        <f aca="false">N776*L776</f>
        <v>0</v>
      </c>
      <c r="P776" s="15" t="n">
        <f aca="false">N776-O776</f>
        <v>331.8</v>
      </c>
      <c r="Q776" s="15" t="n">
        <f aca="false">J776*INDEX(dProdutos!$F$2:$F$47,MATCH(E776,dProdutos!$A$2:$A$47,0))</f>
        <v>183.1</v>
      </c>
      <c r="R776" s="15" t="n">
        <f aca="false">IF(I776="Cancelado",0,P776-Q776)</f>
        <v>148.7</v>
      </c>
      <c r="S776" s="17" t="str">
        <f aca="false">INDEX(dProdutos!$D$2:$D$47,MATCH(E776,dProdutos!$A$2:$A$47,0))</f>
        <v>Moda Feminina</v>
      </c>
    </row>
    <row r="777" customFormat="false" ht="15" hidden="false" customHeight="false" outlineLevel="0" collapsed="false">
      <c r="A777" s="17" t="s">
        <v>1998</v>
      </c>
      <c r="B777" s="17" t="n">
        <v>2</v>
      </c>
      <c r="C777" s="21" t="n">
        <v>45732</v>
      </c>
      <c r="D777" s="17" t="s">
        <v>798</v>
      </c>
      <c r="E777" s="17" t="s">
        <v>95</v>
      </c>
      <c r="F777" s="17" t="s">
        <v>1499</v>
      </c>
      <c r="G777" s="17" t="s">
        <v>62</v>
      </c>
      <c r="H777" s="17" t="s">
        <v>1527</v>
      </c>
      <c r="I777" s="17" t="s">
        <v>1541</v>
      </c>
      <c r="J777" s="17" t="n">
        <v>1</v>
      </c>
      <c r="K777" s="15" t="n">
        <v>77.9</v>
      </c>
      <c r="L777" s="22" t="n">
        <v>0</v>
      </c>
      <c r="M777" s="15" t="n">
        <v>0</v>
      </c>
      <c r="N777" s="15" t="n">
        <f aca="false">J777*K777</f>
        <v>77.9</v>
      </c>
      <c r="O777" s="15" t="n">
        <f aca="false">N777*L777</f>
        <v>0</v>
      </c>
      <c r="P777" s="15" t="n">
        <f aca="false">N777-O777</f>
        <v>77.9</v>
      </c>
      <c r="Q777" s="15" t="n">
        <f aca="false">J777*INDEX(dProdutos!$F$2:$F$47,MATCH(E777,dProdutos!$A$2:$A$47,0))</f>
        <v>36.71</v>
      </c>
      <c r="R777" s="15" t="n">
        <f aca="false">IF(I777="Cancelado",0,P777-Q777)</f>
        <v>41.19</v>
      </c>
      <c r="S777" s="17" t="str">
        <f aca="false">INDEX(dProdutos!$D$2:$D$47,MATCH(E777,dProdutos!$A$2:$A$47,0))</f>
        <v>Moda Feminina</v>
      </c>
    </row>
    <row r="778" customFormat="false" ht="15" hidden="false" customHeight="false" outlineLevel="0" collapsed="false">
      <c r="A778" s="17" t="s">
        <v>1998</v>
      </c>
      <c r="B778" s="17" t="n">
        <v>3</v>
      </c>
      <c r="C778" s="21" t="n">
        <v>45732</v>
      </c>
      <c r="D778" s="17" t="s">
        <v>798</v>
      </c>
      <c r="E778" s="17" t="s">
        <v>195</v>
      </c>
      <c r="F778" s="17" t="s">
        <v>1499</v>
      </c>
      <c r="G778" s="17" t="s">
        <v>62</v>
      </c>
      <c r="H778" s="17" t="s">
        <v>1527</v>
      </c>
      <c r="I778" s="17" t="s">
        <v>1541</v>
      </c>
      <c r="J778" s="17" t="n">
        <v>1</v>
      </c>
      <c r="K778" s="15" t="n">
        <v>72.9</v>
      </c>
      <c r="L778" s="22" t="n">
        <v>0.2</v>
      </c>
      <c r="M778" s="15" t="n">
        <v>0</v>
      </c>
      <c r="N778" s="15" t="n">
        <f aca="false">J778*K778</f>
        <v>72.9</v>
      </c>
      <c r="O778" s="15" t="n">
        <f aca="false">N778*L778</f>
        <v>14.58</v>
      </c>
      <c r="P778" s="15" t="n">
        <f aca="false">N778-O778</f>
        <v>58.32</v>
      </c>
      <c r="Q778" s="15" t="n">
        <f aca="false">J778*INDEX(dProdutos!$F$2:$F$47,MATCH(E778,dProdutos!$A$2:$A$47,0))</f>
        <v>39.23</v>
      </c>
      <c r="R778" s="15" t="n">
        <f aca="false">IF(I778="Cancelado",0,P778-Q778)</f>
        <v>19.09</v>
      </c>
      <c r="S778" s="17" t="str">
        <f aca="false">INDEX(dProdutos!$D$2:$D$47,MATCH(E778,dProdutos!$A$2:$A$47,0))</f>
        <v>Eletrônicos</v>
      </c>
    </row>
    <row r="779" customFormat="false" ht="15" hidden="false" customHeight="false" outlineLevel="0" collapsed="false">
      <c r="A779" s="17" t="s">
        <v>1999</v>
      </c>
      <c r="B779" s="17" t="n">
        <v>1</v>
      </c>
      <c r="C779" s="21" t="n">
        <v>45733</v>
      </c>
      <c r="D779" s="17" t="s">
        <v>621</v>
      </c>
      <c r="E779" s="17" t="s">
        <v>105</v>
      </c>
      <c r="F779" s="17" t="s">
        <v>1503</v>
      </c>
      <c r="G779" s="17" t="s">
        <v>62</v>
      </c>
      <c r="H779" s="17" t="s">
        <v>1523</v>
      </c>
      <c r="I779" s="17" t="s">
        <v>1524</v>
      </c>
      <c r="J779" s="17" t="n">
        <v>1</v>
      </c>
      <c r="K779" s="15" t="n">
        <v>175.9</v>
      </c>
      <c r="L779" s="22" t="n">
        <v>0</v>
      </c>
      <c r="M779" s="15" t="n">
        <v>0</v>
      </c>
      <c r="N779" s="15" t="n">
        <f aca="false">J779*K779</f>
        <v>175.9</v>
      </c>
      <c r="O779" s="15" t="n">
        <f aca="false">N779*L779</f>
        <v>0</v>
      </c>
      <c r="P779" s="15" t="n">
        <f aca="false">N779-O779</f>
        <v>175.9</v>
      </c>
      <c r="Q779" s="15" t="n">
        <f aca="false">J779*INDEX(dProdutos!$F$2:$F$47,MATCH(E779,dProdutos!$A$2:$A$47,0))</f>
        <v>96.59</v>
      </c>
      <c r="R779" s="15" t="n">
        <f aca="false">IF(I779="Cancelado",0,P779-Q779)</f>
        <v>79.31</v>
      </c>
      <c r="S779" s="17" t="str">
        <f aca="false">INDEX(dProdutos!$D$2:$D$47,MATCH(E779,dProdutos!$A$2:$A$47,0))</f>
        <v>Moda Masculina</v>
      </c>
    </row>
    <row r="780" customFormat="false" ht="15" hidden="false" customHeight="false" outlineLevel="0" collapsed="false">
      <c r="A780" s="17" t="s">
        <v>2000</v>
      </c>
      <c r="B780" s="17" t="n">
        <v>1</v>
      </c>
      <c r="C780" s="21" t="n">
        <v>45733</v>
      </c>
      <c r="D780" s="17" t="s">
        <v>450</v>
      </c>
      <c r="E780" s="17" t="s">
        <v>162</v>
      </c>
      <c r="F780" s="17" t="s">
        <v>1501</v>
      </c>
      <c r="G780" s="17" t="s">
        <v>64</v>
      </c>
      <c r="H780" s="17" t="s">
        <v>1540</v>
      </c>
      <c r="I780" s="17" t="s">
        <v>1524</v>
      </c>
      <c r="J780" s="17" t="n">
        <v>1</v>
      </c>
      <c r="K780" s="15" t="n">
        <v>231.9</v>
      </c>
      <c r="L780" s="22" t="n">
        <v>0</v>
      </c>
      <c r="M780" s="15" t="n">
        <v>0</v>
      </c>
      <c r="N780" s="15" t="n">
        <f aca="false">J780*K780</f>
        <v>231.9</v>
      </c>
      <c r="O780" s="15" t="n">
        <f aca="false">N780*L780</f>
        <v>0</v>
      </c>
      <c r="P780" s="15" t="n">
        <f aca="false">N780-O780</f>
        <v>231.9</v>
      </c>
      <c r="Q780" s="15" t="n">
        <f aca="false">J780*INDEX(dProdutos!$F$2:$F$47,MATCH(E780,dProdutos!$A$2:$A$47,0))</f>
        <v>134.41</v>
      </c>
      <c r="R780" s="15" t="n">
        <f aca="false">IF(I780="Cancelado",0,P780-Q780)</f>
        <v>97.49</v>
      </c>
      <c r="S780" s="17" t="str">
        <f aca="false">INDEX(dProdutos!$D$2:$D$47,MATCH(E780,dProdutos!$A$2:$A$47,0))</f>
        <v>Casa</v>
      </c>
    </row>
    <row r="781" customFormat="false" ht="15" hidden="false" customHeight="false" outlineLevel="0" collapsed="false">
      <c r="A781" s="17" t="s">
        <v>2001</v>
      </c>
      <c r="B781" s="17" t="n">
        <v>1</v>
      </c>
      <c r="C781" s="21" t="n">
        <v>45733</v>
      </c>
      <c r="D781" s="17" t="s">
        <v>1319</v>
      </c>
      <c r="E781" s="17" t="s">
        <v>144</v>
      </c>
      <c r="F781" s="17" t="s">
        <v>1501</v>
      </c>
      <c r="G781" s="17" t="s">
        <v>62</v>
      </c>
      <c r="H781" s="17" t="s">
        <v>1537</v>
      </c>
      <c r="I781" s="17" t="s">
        <v>1524</v>
      </c>
      <c r="J781" s="17" t="n">
        <v>3</v>
      </c>
      <c r="K781" s="15" t="n">
        <v>260.9</v>
      </c>
      <c r="L781" s="22" t="n">
        <v>0</v>
      </c>
      <c r="M781" s="15" t="n">
        <v>0</v>
      </c>
      <c r="N781" s="15" t="n">
        <f aca="false">J781*K781</f>
        <v>782.7</v>
      </c>
      <c r="O781" s="15" t="n">
        <f aca="false">N781*L781</f>
        <v>0</v>
      </c>
      <c r="P781" s="15" t="n">
        <f aca="false">N781-O781</f>
        <v>782.7</v>
      </c>
      <c r="Q781" s="15" t="n">
        <f aca="false">J781*INDEX(dProdutos!$F$2:$F$47,MATCH(E781,dProdutos!$A$2:$A$47,0))</f>
        <v>299.58</v>
      </c>
      <c r="R781" s="15" t="n">
        <f aca="false">IF(I781="Cancelado",0,P781-Q781)</f>
        <v>483.12</v>
      </c>
      <c r="S781" s="17" t="str">
        <f aca="false">INDEX(dProdutos!$D$2:$D$47,MATCH(E781,dProdutos!$A$2:$A$47,0))</f>
        <v>Acessórios</v>
      </c>
    </row>
    <row r="782" customFormat="false" ht="15" hidden="false" customHeight="false" outlineLevel="0" collapsed="false">
      <c r="A782" s="17" t="s">
        <v>2001</v>
      </c>
      <c r="B782" s="17" t="n">
        <v>2</v>
      </c>
      <c r="C782" s="21" t="n">
        <v>45733</v>
      </c>
      <c r="D782" s="17" t="s">
        <v>1319</v>
      </c>
      <c r="E782" s="17" t="s">
        <v>138</v>
      </c>
      <c r="F782" s="17" t="s">
        <v>1501</v>
      </c>
      <c r="G782" s="17" t="s">
        <v>62</v>
      </c>
      <c r="H782" s="17" t="s">
        <v>1537</v>
      </c>
      <c r="I782" s="17" t="s">
        <v>1524</v>
      </c>
      <c r="J782" s="17" t="n">
        <v>1</v>
      </c>
      <c r="K782" s="15" t="n">
        <v>231.9</v>
      </c>
      <c r="L782" s="22" t="n">
        <v>0.05</v>
      </c>
      <c r="M782" s="15" t="n">
        <v>0</v>
      </c>
      <c r="N782" s="15" t="n">
        <f aca="false">J782*K782</f>
        <v>231.9</v>
      </c>
      <c r="O782" s="15" t="n">
        <f aca="false">N782*L782</f>
        <v>11.595</v>
      </c>
      <c r="P782" s="15" t="n">
        <f aca="false">N782-O782</f>
        <v>220.305</v>
      </c>
      <c r="Q782" s="15" t="n">
        <f aca="false">J782*INDEX(dProdutos!$F$2:$F$47,MATCH(E782,dProdutos!$A$2:$A$47,0))</f>
        <v>132.21</v>
      </c>
      <c r="R782" s="15" t="n">
        <f aca="false">IF(I782="Cancelado",0,P782-Q782)</f>
        <v>88.095</v>
      </c>
      <c r="S782" s="17" t="str">
        <f aca="false">INDEX(dProdutos!$D$2:$D$47,MATCH(E782,dProdutos!$A$2:$A$47,0))</f>
        <v>Calçados</v>
      </c>
    </row>
    <row r="783" customFormat="false" ht="15" hidden="false" customHeight="false" outlineLevel="0" collapsed="false">
      <c r="A783" s="17" t="s">
        <v>2002</v>
      </c>
      <c r="B783" s="17" t="n">
        <v>1</v>
      </c>
      <c r="C783" s="21" t="n">
        <v>45733</v>
      </c>
      <c r="D783" s="17" t="s">
        <v>1368</v>
      </c>
      <c r="E783" s="17" t="s">
        <v>192</v>
      </c>
      <c r="F783" s="17" t="s">
        <v>1497</v>
      </c>
      <c r="G783" s="17" t="s">
        <v>59</v>
      </c>
      <c r="H783" s="17" t="s">
        <v>1537</v>
      </c>
      <c r="I783" s="17" t="s">
        <v>1524</v>
      </c>
      <c r="J783" s="17" t="n">
        <v>1</v>
      </c>
      <c r="K783" s="15" t="n">
        <v>245.9</v>
      </c>
      <c r="L783" s="22" t="n">
        <v>0.15</v>
      </c>
      <c r="M783" s="15" t="n">
        <v>19.8</v>
      </c>
      <c r="N783" s="15" t="n">
        <f aca="false">J783*K783</f>
        <v>245.9</v>
      </c>
      <c r="O783" s="15" t="n">
        <f aca="false">N783*L783</f>
        <v>36.885</v>
      </c>
      <c r="P783" s="15" t="n">
        <f aca="false">N783-O783</f>
        <v>209.015</v>
      </c>
      <c r="Q783" s="15" t="n">
        <f aca="false">J783*INDEX(dProdutos!$F$2:$F$47,MATCH(E783,dProdutos!$A$2:$A$47,0))</f>
        <v>107.78</v>
      </c>
      <c r="R783" s="15" t="n">
        <f aca="false">IF(I783="Cancelado",0,P783-Q783)</f>
        <v>101.235</v>
      </c>
      <c r="S783" s="17" t="str">
        <f aca="false">INDEX(dProdutos!$D$2:$D$47,MATCH(E783,dProdutos!$A$2:$A$47,0))</f>
        <v>Eletrônicos</v>
      </c>
    </row>
    <row r="784" customFormat="false" ht="15" hidden="false" customHeight="false" outlineLevel="0" collapsed="false">
      <c r="A784" s="17" t="s">
        <v>2003</v>
      </c>
      <c r="B784" s="17" t="n">
        <v>1</v>
      </c>
      <c r="C784" s="21" t="n">
        <v>45733</v>
      </c>
      <c r="D784" s="17" t="s">
        <v>803</v>
      </c>
      <c r="E784" s="17" t="s">
        <v>144</v>
      </c>
      <c r="F784" s="17" t="s">
        <v>1490</v>
      </c>
      <c r="G784" s="17" t="s">
        <v>59</v>
      </c>
      <c r="H784" s="17" t="s">
        <v>1523</v>
      </c>
      <c r="I784" s="17" t="s">
        <v>1524</v>
      </c>
      <c r="J784" s="17" t="n">
        <v>1</v>
      </c>
      <c r="K784" s="15" t="n">
        <v>260.9</v>
      </c>
      <c r="L784" s="22" t="n">
        <v>0</v>
      </c>
      <c r="M784" s="15" t="n">
        <v>15.65</v>
      </c>
      <c r="N784" s="15" t="n">
        <f aca="false">J784*K784</f>
        <v>260.9</v>
      </c>
      <c r="O784" s="15" t="n">
        <f aca="false">N784*L784</f>
        <v>0</v>
      </c>
      <c r="P784" s="15" t="n">
        <f aca="false">N784-O784</f>
        <v>260.9</v>
      </c>
      <c r="Q784" s="15" t="n">
        <f aca="false">J784*INDEX(dProdutos!$F$2:$F$47,MATCH(E784,dProdutos!$A$2:$A$47,0))</f>
        <v>99.86</v>
      </c>
      <c r="R784" s="15" t="n">
        <f aca="false">IF(I784="Cancelado",0,P784-Q784)</f>
        <v>161.04</v>
      </c>
      <c r="S784" s="17" t="str">
        <f aca="false">INDEX(dProdutos!$D$2:$D$47,MATCH(E784,dProdutos!$A$2:$A$47,0))</f>
        <v>Acessórios</v>
      </c>
    </row>
    <row r="785" customFormat="false" ht="15" hidden="false" customHeight="false" outlineLevel="0" collapsed="false">
      <c r="A785" s="17" t="s">
        <v>2004</v>
      </c>
      <c r="B785" s="17" t="n">
        <v>1</v>
      </c>
      <c r="C785" s="21" t="n">
        <v>45733</v>
      </c>
      <c r="D785" s="17" t="s">
        <v>885</v>
      </c>
      <c r="E785" s="17" t="s">
        <v>156</v>
      </c>
      <c r="F785" s="17" t="s">
        <v>1493</v>
      </c>
      <c r="G785" s="17" t="s">
        <v>62</v>
      </c>
      <c r="H785" s="17" t="s">
        <v>1537</v>
      </c>
      <c r="I785" s="17" t="s">
        <v>1524</v>
      </c>
      <c r="J785" s="17" t="n">
        <v>1</v>
      </c>
      <c r="K785" s="15" t="n">
        <v>192.9</v>
      </c>
      <c r="L785" s="22" t="n">
        <v>0</v>
      </c>
      <c r="M785" s="15" t="n">
        <v>0</v>
      </c>
      <c r="N785" s="15" t="n">
        <f aca="false">J785*K785</f>
        <v>192.9</v>
      </c>
      <c r="O785" s="15" t="n">
        <f aca="false">N785*L785</f>
        <v>0</v>
      </c>
      <c r="P785" s="15" t="n">
        <f aca="false">N785-O785</f>
        <v>192.9</v>
      </c>
      <c r="Q785" s="15" t="n">
        <f aca="false">J785*INDEX(dProdutos!$F$2:$F$47,MATCH(E785,dProdutos!$A$2:$A$47,0))</f>
        <v>80.38</v>
      </c>
      <c r="R785" s="15" t="n">
        <f aca="false">IF(I785="Cancelado",0,P785-Q785)</f>
        <v>112.52</v>
      </c>
      <c r="S785" s="17" t="str">
        <f aca="false">INDEX(dProdutos!$D$2:$D$47,MATCH(E785,dProdutos!$A$2:$A$47,0))</f>
        <v>Acessórios</v>
      </c>
    </row>
    <row r="786" customFormat="false" ht="15" hidden="false" customHeight="false" outlineLevel="0" collapsed="false">
      <c r="A786" s="17" t="s">
        <v>2005</v>
      </c>
      <c r="B786" s="17" t="n">
        <v>1</v>
      </c>
      <c r="C786" s="21" t="n">
        <v>45733</v>
      </c>
      <c r="D786" s="17" t="s">
        <v>1435</v>
      </c>
      <c r="E786" s="17" t="s">
        <v>123</v>
      </c>
      <c r="F786" s="17" t="s">
        <v>1495</v>
      </c>
      <c r="G786" s="17" t="s">
        <v>61</v>
      </c>
      <c r="H786" s="17" t="s">
        <v>1537</v>
      </c>
      <c r="I786" s="17" t="s">
        <v>1524</v>
      </c>
      <c r="J786" s="17" t="n">
        <v>1</v>
      </c>
      <c r="K786" s="15" t="n">
        <v>277.9</v>
      </c>
      <c r="L786" s="22" t="n">
        <v>0</v>
      </c>
      <c r="M786" s="15" t="n">
        <v>0</v>
      </c>
      <c r="N786" s="15" t="n">
        <f aca="false">J786*K786</f>
        <v>277.9</v>
      </c>
      <c r="O786" s="15" t="n">
        <f aca="false">N786*L786</f>
        <v>0</v>
      </c>
      <c r="P786" s="15" t="n">
        <f aca="false">N786-O786</f>
        <v>277.9</v>
      </c>
      <c r="Q786" s="15" t="n">
        <f aca="false">J786*INDEX(dProdutos!$F$2:$F$47,MATCH(E786,dProdutos!$A$2:$A$47,0))</f>
        <v>132.36</v>
      </c>
      <c r="R786" s="15" t="n">
        <f aca="false">IF(I786="Cancelado",0,P786-Q786)</f>
        <v>145.54</v>
      </c>
      <c r="S786" s="17" t="str">
        <f aca="false">INDEX(dProdutos!$D$2:$D$47,MATCH(E786,dProdutos!$A$2:$A$47,0))</f>
        <v>Calçados</v>
      </c>
    </row>
    <row r="787" customFormat="false" ht="15" hidden="false" customHeight="false" outlineLevel="0" collapsed="false">
      <c r="A787" s="17" t="s">
        <v>2006</v>
      </c>
      <c r="B787" s="17" t="n">
        <v>1</v>
      </c>
      <c r="C787" s="21" t="n">
        <v>45734</v>
      </c>
      <c r="D787" s="17" t="s">
        <v>1310</v>
      </c>
      <c r="E787" s="17" t="s">
        <v>171</v>
      </c>
      <c r="F787" s="17" t="s">
        <v>1499</v>
      </c>
      <c r="G787" s="17" t="s">
        <v>62</v>
      </c>
      <c r="H787" s="17" t="s">
        <v>1537</v>
      </c>
      <c r="I787" s="17" t="s">
        <v>1524</v>
      </c>
      <c r="J787" s="17" t="n">
        <v>1</v>
      </c>
      <c r="K787" s="15" t="n">
        <v>246.9</v>
      </c>
      <c r="L787" s="22" t="n">
        <v>0</v>
      </c>
      <c r="M787" s="15" t="n">
        <v>34.86</v>
      </c>
      <c r="N787" s="15" t="n">
        <f aca="false">J787*K787</f>
        <v>246.9</v>
      </c>
      <c r="O787" s="15" t="n">
        <f aca="false">N787*L787</f>
        <v>0</v>
      </c>
      <c r="P787" s="15" t="n">
        <f aca="false">N787-O787</f>
        <v>246.9</v>
      </c>
      <c r="Q787" s="15" t="n">
        <f aca="false">J787*INDEX(dProdutos!$F$2:$F$47,MATCH(E787,dProdutos!$A$2:$A$47,0))</f>
        <v>103.61</v>
      </c>
      <c r="R787" s="15" t="n">
        <f aca="false">IF(I787="Cancelado",0,P787-Q787)</f>
        <v>143.29</v>
      </c>
      <c r="S787" s="17" t="str">
        <f aca="false">INDEX(dProdutos!$D$2:$D$47,MATCH(E787,dProdutos!$A$2:$A$47,0))</f>
        <v>Casa</v>
      </c>
    </row>
    <row r="788" customFormat="false" ht="15" hidden="false" customHeight="false" outlineLevel="0" collapsed="false">
      <c r="A788" s="17" t="s">
        <v>2006</v>
      </c>
      <c r="B788" s="17" t="n">
        <v>2</v>
      </c>
      <c r="C788" s="21" t="n">
        <v>45734</v>
      </c>
      <c r="D788" s="17" t="s">
        <v>1310</v>
      </c>
      <c r="E788" s="17" t="s">
        <v>192</v>
      </c>
      <c r="F788" s="17" t="s">
        <v>1499</v>
      </c>
      <c r="G788" s="17" t="s">
        <v>62</v>
      </c>
      <c r="H788" s="17" t="s">
        <v>1537</v>
      </c>
      <c r="I788" s="17" t="s">
        <v>1524</v>
      </c>
      <c r="J788" s="17" t="n">
        <v>2</v>
      </c>
      <c r="K788" s="15" t="n">
        <v>245.9</v>
      </c>
      <c r="L788" s="22" t="n">
        <v>0.1</v>
      </c>
      <c r="M788" s="15" t="n">
        <v>0</v>
      </c>
      <c r="N788" s="15" t="n">
        <f aca="false">J788*K788</f>
        <v>491.8</v>
      </c>
      <c r="O788" s="15" t="n">
        <f aca="false">N788*L788</f>
        <v>49.18</v>
      </c>
      <c r="P788" s="15" t="n">
        <f aca="false">N788-O788</f>
        <v>442.62</v>
      </c>
      <c r="Q788" s="15" t="n">
        <f aca="false">J788*INDEX(dProdutos!$F$2:$F$47,MATCH(E788,dProdutos!$A$2:$A$47,0))</f>
        <v>215.56</v>
      </c>
      <c r="R788" s="15" t="n">
        <f aca="false">IF(I788="Cancelado",0,P788-Q788)</f>
        <v>227.06</v>
      </c>
      <c r="S788" s="17" t="str">
        <f aca="false">INDEX(dProdutos!$D$2:$D$47,MATCH(E788,dProdutos!$A$2:$A$47,0))</f>
        <v>Eletrônicos</v>
      </c>
    </row>
    <row r="789" customFormat="false" ht="15" hidden="false" customHeight="false" outlineLevel="0" collapsed="false">
      <c r="A789" s="17" t="s">
        <v>2007</v>
      </c>
      <c r="B789" s="17" t="n">
        <v>1</v>
      </c>
      <c r="C789" s="21" t="n">
        <v>45734</v>
      </c>
      <c r="D789" s="17" t="s">
        <v>843</v>
      </c>
      <c r="E789" s="17" t="s">
        <v>186</v>
      </c>
      <c r="F789" s="17" t="s">
        <v>1503</v>
      </c>
      <c r="G789" s="17" t="s">
        <v>62</v>
      </c>
      <c r="H789" s="17" t="s">
        <v>1523</v>
      </c>
      <c r="I789" s="17" t="s">
        <v>1524</v>
      </c>
      <c r="J789" s="17" t="n">
        <v>1</v>
      </c>
      <c r="K789" s="15" t="n">
        <v>120.9</v>
      </c>
      <c r="L789" s="22" t="n">
        <v>0.05</v>
      </c>
      <c r="M789" s="15" t="n">
        <v>34.63</v>
      </c>
      <c r="N789" s="15" t="n">
        <f aca="false">J789*K789</f>
        <v>120.9</v>
      </c>
      <c r="O789" s="15" t="n">
        <f aca="false">N789*L789</f>
        <v>6.045</v>
      </c>
      <c r="P789" s="15" t="n">
        <f aca="false">N789-O789</f>
        <v>114.855</v>
      </c>
      <c r="Q789" s="15" t="n">
        <f aca="false">J789*INDEX(dProdutos!$F$2:$F$47,MATCH(E789,dProdutos!$A$2:$A$47,0))</f>
        <v>72.21</v>
      </c>
      <c r="R789" s="15" t="n">
        <f aca="false">IF(I789="Cancelado",0,P789-Q789)</f>
        <v>42.645</v>
      </c>
      <c r="S789" s="17" t="str">
        <f aca="false">INDEX(dProdutos!$D$2:$D$47,MATCH(E789,dProdutos!$A$2:$A$47,0))</f>
        <v>Eletrônicos</v>
      </c>
    </row>
    <row r="790" customFormat="false" ht="15" hidden="false" customHeight="false" outlineLevel="0" collapsed="false">
      <c r="A790" s="17" t="s">
        <v>2007</v>
      </c>
      <c r="B790" s="17" t="n">
        <v>2</v>
      </c>
      <c r="C790" s="21" t="n">
        <v>45734</v>
      </c>
      <c r="D790" s="17" t="s">
        <v>843</v>
      </c>
      <c r="E790" s="17" t="s">
        <v>105</v>
      </c>
      <c r="F790" s="17" t="s">
        <v>1503</v>
      </c>
      <c r="G790" s="17" t="s">
        <v>62</v>
      </c>
      <c r="H790" s="17" t="s">
        <v>1523</v>
      </c>
      <c r="I790" s="17" t="s">
        <v>1524</v>
      </c>
      <c r="J790" s="17" t="n">
        <v>1</v>
      </c>
      <c r="K790" s="15" t="n">
        <v>175.9</v>
      </c>
      <c r="L790" s="22" t="n">
        <v>0</v>
      </c>
      <c r="M790" s="15" t="n">
        <v>0</v>
      </c>
      <c r="N790" s="15" t="n">
        <f aca="false">J790*K790</f>
        <v>175.9</v>
      </c>
      <c r="O790" s="15" t="n">
        <f aca="false">N790*L790</f>
        <v>0</v>
      </c>
      <c r="P790" s="15" t="n">
        <f aca="false">N790-O790</f>
        <v>175.9</v>
      </c>
      <c r="Q790" s="15" t="n">
        <f aca="false">J790*INDEX(dProdutos!$F$2:$F$47,MATCH(E790,dProdutos!$A$2:$A$47,0))</f>
        <v>96.59</v>
      </c>
      <c r="R790" s="15" t="n">
        <f aca="false">IF(I790="Cancelado",0,P790-Q790)</f>
        <v>79.31</v>
      </c>
      <c r="S790" s="17" t="str">
        <f aca="false">INDEX(dProdutos!$D$2:$D$47,MATCH(E790,dProdutos!$A$2:$A$47,0))</f>
        <v>Moda Masculina</v>
      </c>
    </row>
    <row r="791" customFormat="false" ht="15" hidden="false" customHeight="false" outlineLevel="0" collapsed="false">
      <c r="A791" s="17" t="s">
        <v>2007</v>
      </c>
      <c r="B791" s="17" t="n">
        <v>3</v>
      </c>
      <c r="C791" s="21" t="n">
        <v>45734</v>
      </c>
      <c r="D791" s="17" t="s">
        <v>843</v>
      </c>
      <c r="E791" s="17" t="s">
        <v>171</v>
      </c>
      <c r="F791" s="17" t="s">
        <v>1503</v>
      </c>
      <c r="G791" s="17" t="s">
        <v>62</v>
      </c>
      <c r="H791" s="17" t="s">
        <v>1523</v>
      </c>
      <c r="I791" s="17" t="s">
        <v>1524</v>
      </c>
      <c r="J791" s="17" t="n">
        <v>2</v>
      </c>
      <c r="K791" s="15" t="n">
        <v>246.9</v>
      </c>
      <c r="L791" s="22" t="n">
        <v>0</v>
      </c>
      <c r="M791" s="15" t="n">
        <v>0</v>
      </c>
      <c r="N791" s="15" t="n">
        <f aca="false">J791*K791</f>
        <v>493.8</v>
      </c>
      <c r="O791" s="15" t="n">
        <f aca="false">N791*L791</f>
        <v>0</v>
      </c>
      <c r="P791" s="15" t="n">
        <f aca="false">N791-O791</f>
        <v>493.8</v>
      </c>
      <c r="Q791" s="15" t="n">
        <f aca="false">J791*INDEX(dProdutos!$F$2:$F$47,MATCH(E791,dProdutos!$A$2:$A$47,0))</f>
        <v>207.22</v>
      </c>
      <c r="R791" s="15" t="n">
        <f aca="false">IF(I791="Cancelado",0,P791-Q791)</f>
        <v>286.58</v>
      </c>
      <c r="S791" s="17" t="str">
        <f aca="false">INDEX(dProdutos!$D$2:$D$47,MATCH(E791,dProdutos!$A$2:$A$47,0))</f>
        <v>Casa</v>
      </c>
    </row>
    <row r="792" customFormat="false" ht="15" hidden="false" customHeight="false" outlineLevel="0" collapsed="false">
      <c r="A792" s="17" t="s">
        <v>2007</v>
      </c>
      <c r="B792" s="17" t="n">
        <v>4</v>
      </c>
      <c r="C792" s="21" t="n">
        <v>45734</v>
      </c>
      <c r="D792" s="17" t="s">
        <v>843</v>
      </c>
      <c r="E792" s="17" t="s">
        <v>102</v>
      </c>
      <c r="F792" s="17" t="s">
        <v>1503</v>
      </c>
      <c r="G792" s="17" t="s">
        <v>62</v>
      </c>
      <c r="H792" s="17" t="s">
        <v>1523</v>
      </c>
      <c r="I792" s="17" t="s">
        <v>1524</v>
      </c>
      <c r="J792" s="17" t="n">
        <v>1</v>
      </c>
      <c r="K792" s="15" t="n">
        <v>65.9</v>
      </c>
      <c r="L792" s="22" t="n">
        <v>0.1</v>
      </c>
      <c r="M792" s="15" t="n">
        <v>0</v>
      </c>
      <c r="N792" s="15" t="n">
        <f aca="false">J792*K792</f>
        <v>65.9</v>
      </c>
      <c r="O792" s="15" t="n">
        <f aca="false">N792*L792</f>
        <v>6.59</v>
      </c>
      <c r="P792" s="15" t="n">
        <f aca="false">N792-O792</f>
        <v>59.31</v>
      </c>
      <c r="Q792" s="15" t="n">
        <f aca="false">J792*INDEX(dProdutos!$F$2:$F$47,MATCH(E792,dProdutos!$A$2:$A$47,0))</f>
        <v>29.68</v>
      </c>
      <c r="R792" s="15" t="n">
        <f aca="false">IF(I792="Cancelado",0,P792-Q792)</f>
        <v>29.63</v>
      </c>
      <c r="S792" s="17" t="str">
        <f aca="false">INDEX(dProdutos!$D$2:$D$47,MATCH(E792,dProdutos!$A$2:$A$47,0))</f>
        <v>Moda Masculina</v>
      </c>
    </row>
    <row r="793" customFormat="false" ht="15" hidden="false" customHeight="false" outlineLevel="0" collapsed="false">
      <c r="A793" s="17" t="s">
        <v>2008</v>
      </c>
      <c r="B793" s="17" t="n">
        <v>1</v>
      </c>
      <c r="C793" s="21" t="n">
        <v>45734</v>
      </c>
      <c r="D793" s="17" t="s">
        <v>879</v>
      </c>
      <c r="E793" s="17" t="s">
        <v>95</v>
      </c>
      <c r="F793" s="17" t="s">
        <v>1499</v>
      </c>
      <c r="G793" s="17" t="s">
        <v>62</v>
      </c>
      <c r="H793" s="17" t="s">
        <v>1537</v>
      </c>
      <c r="I793" s="17" t="s">
        <v>1524</v>
      </c>
      <c r="J793" s="17" t="n">
        <v>2</v>
      </c>
      <c r="K793" s="15" t="n">
        <v>77.9</v>
      </c>
      <c r="L793" s="22" t="n">
        <v>0</v>
      </c>
      <c r="M793" s="15" t="n">
        <v>19.27</v>
      </c>
      <c r="N793" s="15" t="n">
        <f aca="false">J793*K793</f>
        <v>155.8</v>
      </c>
      <c r="O793" s="15" t="n">
        <f aca="false">N793*L793</f>
        <v>0</v>
      </c>
      <c r="P793" s="15" t="n">
        <f aca="false">N793-O793</f>
        <v>155.8</v>
      </c>
      <c r="Q793" s="15" t="n">
        <f aca="false">J793*INDEX(dProdutos!$F$2:$F$47,MATCH(E793,dProdutos!$A$2:$A$47,0))</f>
        <v>73.42</v>
      </c>
      <c r="R793" s="15" t="n">
        <f aca="false">IF(I793="Cancelado",0,P793-Q793)</f>
        <v>82.38</v>
      </c>
      <c r="S793" s="17" t="str">
        <f aca="false">INDEX(dProdutos!$D$2:$D$47,MATCH(E793,dProdutos!$A$2:$A$47,0))</f>
        <v>Moda Feminina</v>
      </c>
    </row>
    <row r="794" customFormat="false" ht="15" hidden="false" customHeight="false" outlineLevel="0" collapsed="false">
      <c r="A794" s="17" t="s">
        <v>2009</v>
      </c>
      <c r="B794" s="17" t="n">
        <v>1</v>
      </c>
      <c r="C794" s="21" t="n">
        <v>45734</v>
      </c>
      <c r="D794" s="17" t="s">
        <v>1394</v>
      </c>
      <c r="E794" s="17" t="s">
        <v>114</v>
      </c>
      <c r="F794" s="17" t="s">
        <v>1497</v>
      </c>
      <c r="G794" s="17" t="s">
        <v>60</v>
      </c>
      <c r="H794" s="17" t="s">
        <v>1537</v>
      </c>
      <c r="I794" s="17" t="s">
        <v>1524</v>
      </c>
      <c r="J794" s="17" t="n">
        <v>1</v>
      </c>
      <c r="K794" s="15" t="n">
        <v>202.9</v>
      </c>
      <c r="L794" s="22" t="n">
        <v>0</v>
      </c>
      <c r="M794" s="15" t="n">
        <v>28.97</v>
      </c>
      <c r="N794" s="15" t="n">
        <f aca="false">J794*K794</f>
        <v>202.9</v>
      </c>
      <c r="O794" s="15" t="n">
        <f aca="false">N794*L794</f>
        <v>0</v>
      </c>
      <c r="P794" s="15" t="n">
        <f aca="false">N794-O794</f>
        <v>202.9</v>
      </c>
      <c r="Q794" s="15" t="n">
        <f aca="false">J794*INDEX(dProdutos!$F$2:$F$47,MATCH(E794,dProdutos!$A$2:$A$47,0))</f>
        <v>110.39</v>
      </c>
      <c r="R794" s="15" t="n">
        <f aca="false">IF(I794="Cancelado",0,P794-Q794)</f>
        <v>92.51</v>
      </c>
      <c r="S794" s="17" t="str">
        <f aca="false">INDEX(dProdutos!$D$2:$D$47,MATCH(E794,dProdutos!$A$2:$A$47,0))</f>
        <v>Moda Masculina</v>
      </c>
    </row>
    <row r="795" customFormat="false" ht="15" hidden="false" customHeight="false" outlineLevel="0" collapsed="false">
      <c r="A795" s="17" t="s">
        <v>2009</v>
      </c>
      <c r="B795" s="17" t="n">
        <v>2</v>
      </c>
      <c r="C795" s="21" t="n">
        <v>45734</v>
      </c>
      <c r="D795" s="17" t="s">
        <v>1394</v>
      </c>
      <c r="E795" s="17" t="s">
        <v>153</v>
      </c>
      <c r="F795" s="17" t="s">
        <v>1497</v>
      </c>
      <c r="G795" s="17" t="s">
        <v>60</v>
      </c>
      <c r="H795" s="17" t="s">
        <v>1537</v>
      </c>
      <c r="I795" s="17" t="s">
        <v>1524</v>
      </c>
      <c r="J795" s="17" t="n">
        <v>1</v>
      </c>
      <c r="K795" s="15" t="n">
        <v>165.9</v>
      </c>
      <c r="L795" s="22" t="n">
        <v>0.2</v>
      </c>
      <c r="M795" s="15" t="n">
        <v>0</v>
      </c>
      <c r="N795" s="15" t="n">
        <f aca="false">J795*K795</f>
        <v>165.9</v>
      </c>
      <c r="O795" s="15" t="n">
        <f aca="false">N795*L795</f>
        <v>33.18</v>
      </c>
      <c r="P795" s="15" t="n">
        <f aca="false">N795-O795</f>
        <v>132.72</v>
      </c>
      <c r="Q795" s="15" t="n">
        <f aca="false">J795*INDEX(dProdutos!$F$2:$F$47,MATCH(E795,dProdutos!$A$2:$A$47,0))</f>
        <v>67.28</v>
      </c>
      <c r="R795" s="15" t="n">
        <f aca="false">IF(I795="Cancelado",0,P795-Q795)</f>
        <v>65.44</v>
      </c>
      <c r="S795" s="17" t="str">
        <f aca="false">INDEX(dProdutos!$D$2:$D$47,MATCH(E795,dProdutos!$A$2:$A$47,0))</f>
        <v>Acessórios</v>
      </c>
    </row>
    <row r="796" customFormat="false" ht="15" hidden="false" customHeight="false" outlineLevel="0" collapsed="false">
      <c r="A796" s="17" t="s">
        <v>2010</v>
      </c>
      <c r="B796" s="17" t="n">
        <v>1</v>
      </c>
      <c r="C796" s="21" t="n">
        <v>45734</v>
      </c>
      <c r="D796" s="17" t="s">
        <v>743</v>
      </c>
      <c r="E796" s="17" t="s">
        <v>85</v>
      </c>
      <c r="F796" s="17" t="s">
        <v>1497</v>
      </c>
      <c r="G796" s="17" t="s">
        <v>62</v>
      </c>
      <c r="H796" s="17" t="s">
        <v>1540</v>
      </c>
      <c r="I796" s="17" t="s">
        <v>1524</v>
      </c>
      <c r="J796" s="17" t="n">
        <v>1</v>
      </c>
      <c r="K796" s="15" t="n">
        <v>165.9</v>
      </c>
      <c r="L796" s="22" t="n">
        <v>0.2</v>
      </c>
      <c r="M796" s="15" t="n">
        <v>19.43</v>
      </c>
      <c r="N796" s="15" t="n">
        <f aca="false">J796*K796</f>
        <v>165.9</v>
      </c>
      <c r="O796" s="15" t="n">
        <f aca="false">N796*L796</f>
        <v>33.18</v>
      </c>
      <c r="P796" s="15" t="n">
        <f aca="false">N796-O796</f>
        <v>132.72</v>
      </c>
      <c r="Q796" s="15" t="n">
        <f aca="false">J796*INDEX(dProdutos!$F$2:$F$47,MATCH(E796,dProdutos!$A$2:$A$47,0))</f>
        <v>91.55</v>
      </c>
      <c r="R796" s="15" t="n">
        <f aca="false">IF(I796="Cancelado",0,P796-Q796)</f>
        <v>41.17</v>
      </c>
      <c r="S796" s="17" t="str">
        <f aca="false">INDEX(dProdutos!$D$2:$D$47,MATCH(E796,dProdutos!$A$2:$A$47,0))</f>
        <v>Moda Feminina</v>
      </c>
    </row>
    <row r="797" customFormat="false" ht="15" hidden="false" customHeight="false" outlineLevel="0" collapsed="false">
      <c r="A797" s="17" t="s">
        <v>2010</v>
      </c>
      <c r="B797" s="17" t="n">
        <v>2</v>
      </c>
      <c r="C797" s="21" t="n">
        <v>45734</v>
      </c>
      <c r="D797" s="17" t="s">
        <v>743</v>
      </c>
      <c r="E797" s="17" t="s">
        <v>129</v>
      </c>
      <c r="F797" s="17" t="s">
        <v>1497</v>
      </c>
      <c r="G797" s="17" t="s">
        <v>62</v>
      </c>
      <c r="H797" s="17" t="s">
        <v>1540</v>
      </c>
      <c r="I797" s="17" t="s">
        <v>1524</v>
      </c>
      <c r="J797" s="17" t="n">
        <v>1</v>
      </c>
      <c r="K797" s="15" t="n">
        <v>105.9</v>
      </c>
      <c r="L797" s="22" t="n">
        <v>0</v>
      </c>
      <c r="M797" s="15" t="n">
        <v>0</v>
      </c>
      <c r="N797" s="15" t="n">
        <f aca="false">J797*K797</f>
        <v>105.9</v>
      </c>
      <c r="O797" s="15" t="n">
        <f aca="false">N797*L797</f>
        <v>0</v>
      </c>
      <c r="P797" s="15" t="n">
        <f aca="false">N797-O797</f>
        <v>105.9</v>
      </c>
      <c r="Q797" s="15" t="n">
        <f aca="false">J797*INDEX(dProdutos!$F$2:$F$47,MATCH(E797,dProdutos!$A$2:$A$47,0))</f>
        <v>43.79</v>
      </c>
      <c r="R797" s="15" t="n">
        <f aca="false">IF(I797="Cancelado",0,P797-Q797)</f>
        <v>62.11</v>
      </c>
      <c r="S797" s="17" t="str">
        <f aca="false">INDEX(dProdutos!$D$2:$D$47,MATCH(E797,dProdutos!$A$2:$A$47,0))</f>
        <v>Calçados</v>
      </c>
    </row>
    <row r="798" customFormat="false" ht="15" hidden="false" customHeight="false" outlineLevel="0" collapsed="false">
      <c r="A798" s="17" t="s">
        <v>2010</v>
      </c>
      <c r="B798" s="17" t="n">
        <v>3</v>
      </c>
      <c r="C798" s="21" t="n">
        <v>45734</v>
      </c>
      <c r="D798" s="17" t="s">
        <v>743</v>
      </c>
      <c r="E798" s="17" t="s">
        <v>138</v>
      </c>
      <c r="F798" s="17" t="s">
        <v>1497</v>
      </c>
      <c r="G798" s="17" t="s">
        <v>62</v>
      </c>
      <c r="H798" s="17" t="s">
        <v>1540</v>
      </c>
      <c r="I798" s="17" t="s">
        <v>1524</v>
      </c>
      <c r="J798" s="17" t="n">
        <v>1</v>
      </c>
      <c r="K798" s="15" t="n">
        <v>231.9</v>
      </c>
      <c r="L798" s="22" t="n">
        <v>0.05</v>
      </c>
      <c r="M798" s="15" t="n">
        <v>0</v>
      </c>
      <c r="N798" s="15" t="n">
        <f aca="false">J798*K798</f>
        <v>231.9</v>
      </c>
      <c r="O798" s="15" t="n">
        <f aca="false">N798*L798</f>
        <v>11.595</v>
      </c>
      <c r="P798" s="15" t="n">
        <f aca="false">N798-O798</f>
        <v>220.305</v>
      </c>
      <c r="Q798" s="15" t="n">
        <f aca="false">J798*INDEX(dProdutos!$F$2:$F$47,MATCH(E798,dProdutos!$A$2:$A$47,0))</f>
        <v>132.21</v>
      </c>
      <c r="R798" s="15" t="n">
        <f aca="false">IF(I798="Cancelado",0,P798-Q798)</f>
        <v>88.095</v>
      </c>
      <c r="S798" s="17" t="str">
        <f aca="false">INDEX(dProdutos!$D$2:$D$47,MATCH(E798,dProdutos!$A$2:$A$47,0))</f>
        <v>Calçados</v>
      </c>
    </row>
    <row r="799" customFormat="false" ht="15" hidden="false" customHeight="false" outlineLevel="0" collapsed="false">
      <c r="A799" s="17" t="s">
        <v>2011</v>
      </c>
      <c r="B799" s="17" t="n">
        <v>1</v>
      </c>
      <c r="C799" s="21" t="n">
        <v>45734</v>
      </c>
      <c r="D799" s="17" t="s">
        <v>522</v>
      </c>
      <c r="E799" s="17" t="s">
        <v>111</v>
      </c>
      <c r="F799" s="17" t="s">
        <v>1487</v>
      </c>
      <c r="G799" s="17" t="s">
        <v>62</v>
      </c>
      <c r="H799" s="17" t="s">
        <v>1523</v>
      </c>
      <c r="I799" s="17" t="s">
        <v>1524</v>
      </c>
      <c r="J799" s="17" t="n">
        <v>1</v>
      </c>
      <c r="K799" s="15" t="n">
        <v>188.9</v>
      </c>
      <c r="L799" s="22" t="n">
        <v>0</v>
      </c>
      <c r="M799" s="15" t="n">
        <v>0</v>
      </c>
      <c r="N799" s="15" t="n">
        <f aca="false">J799*K799</f>
        <v>188.9</v>
      </c>
      <c r="O799" s="15" t="n">
        <f aca="false">N799*L799</f>
        <v>0</v>
      </c>
      <c r="P799" s="15" t="n">
        <f aca="false">N799-O799</f>
        <v>188.9</v>
      </c>
      <c r="Q799" s="15" t="n">
        <f aca="false">J799*INDEX(dProdutos!$F$2:$F$47,MATCH(E799,dProdutos!$A$2:$A$47,0))</f>
        <v>88.32</v>
      </c>
      <c r="R799" s="15" t="n">
        <f aca="false">IF(I799="Cancelado",0,P799-Q799)</f>
        <v>100.58</v>
      </c>
      <c r="S799" s="17" t="str">
        <f aca="false">INDEX(dProdutos!$D$2:$D$47,MATCH(E799,dProdutos!$A$2:$A$47,0))</f>
        <v>Moda Masculina</v>
      </c>
    </row>
    <row r="800" customFormat="false" ht="15" hidden="false" customHeight="false" outlineLevel="0" collapsed="false">
      <c r="A800" s="17" t="s">
        <v>2011</v>
      </c>
      <c r="B800" s="17" t="n">
        <v>2</v>
      </c>
      <c r="C800" s="21" t="n">
        <v>45734</v>
      </c>
      <c r="D800" s="17" t="s">
        <v>522</v>
      </c>
      <c r="E800" s="17" t="s">
        <v>105</v>
      </c>
      <c r="F800" s="17" t="s">
        <v>1487</v>
      </c>
      <c r="G800" s="17" t="s">
        <v>62</v>
      </c>
      <c r="H800" s="17" t="s">
        <v>1523</v>
      </c>
      <c r="I800" s="17" t="s">
        <v>1524</v>
      </c>
      <c r="J800" s="17" t="n">
        <v>1</v>
      </c>
      <c r="K800" s="15" t="n">
        <v>175.9</v>
      </c>
      <c r="L800" s="22" t="n">
        <v>0.15</v>
      </c>
      <c r="M800" s="15" t="n">
        <v>0</v>
      </c>
      <c r="N800" s="15" t="n">
        <f aca="false">J800*K800</f>
        <v>175.9</v>
      </c>
      <c r="O800" s="15" t="n">
        <f aca="false">N800*L800</f>
        <v>26.385</v>
      </c>
      <c r="P800" s="15" t="n">
        <f aca="false">N800-O800</f>
        <v>149.515</v>
      </c>
      <c r="Q800" s="15" t="n">
        <f aca="false">J800*INDEX(dProdutos!$F$2:$F$47,MATCH(E800,dProdutos!$A$2:$A$47,0))</f>
        <v>96.59</v>
      </c>
      <c r="R800" s="15" t="n">
        <f aca="false">IF(I800="Cancelado",0,P800-Q800)</f>
        <v>52.925</v>
      </c>
      <c r="S800" s="17" t="str">
        <f aca="false">INDEX(dProdutos!$D$2:$D$47,MATCH(E800,dProdutos!$A$2:$A$47,0))</f>
        <v>Moda Masculina</v>
      </c>
    </row>
    <row r="801" customFormat="false" ht="15" hidden="false" customHeight="false" outlineLevel="0" collapsed="false">
      <c r="A801" s="17" t="s">
        <v>2011</v>
      </c>
      <c r="B801" s="17" t="n">
        <v>3</v>
      </c>
      <c r="C801" s="21" t="n">
        <v>45734</v>
      </c>
      <c r="D801" s="17" t="s">
        <v>522</v>
      </c>
      <c r="E801" s="17" t="s">
        <v>162</v>
      </c>
      <c r="F801" s="17" t="s">
        <v>1487</v>
      </c>
      <c r="G801" s="17" t="s">
        <v>62</v>
      </c>
      <c r="H801" s="17" t="s">
        <v>1523</v>
      </c>
      <c r="I801" s="17" t="s">
        <v>1524</v>
      </c>
      <c r="J801" s="17" t="n">
        <v>1</v>
      </c>
      <c r="K801" s="15" t="n">
        <v>231.9</v>
      </c>
      <c r="L801" s="22" t="n">
        <v>0</v>
      </c>
      <c r="M801" s="15" t="n">
        <v>0</v>
      </c>
      <c r="N801" s="15" t="n">
        <f aca="false">J801*K801</f>
        <v>231.9</v>
      </c>
      <c r="O801" s="15" t="n">
        <f aca="false">N801*L801</f>
        <v>0</v>
      </c>
      <c r="P801" s="15" t="n">
        <f aca="false">N801-O801</f>
        <v>231.9</v>
      </c>
      <c r="Q801" s="15" t="n">
        <f aca="false">J801*INDEX(dProdutos!$F$2:$F$47,MATCH(E801,dProdutos!$A$2:$A$47,0))</f>
        <v>134.41</v>
      </c>
      <c r="R801" s="15" t="n">
        <f aca="false">IF(I801="Cancelado",0,P801-Q801)</f>
        <v>97.49</v>
      </c>
      <c r="S801" s="17" t="str">
        <f aca="false">INDEX(dProdutos!$D$2:$D$47,MATCH(E801,dProdutos!$A$2:$A$47,0))</f>
        <v>Casa</v>
      </c>
    </row>
    <row r="802" customFormat="false" ht="15" hidden="false" customHeight="false" outlineLevel="0" collapsed="false">
      <c r="A802" s="17" t="s">
        <v>2011</v>
      </c>
      <c r="B802" s="17" t="n">
        <v>4</v>
      </c>
      <c r="C802" s="21" t="n">
        <v>45734</v>
      </c>
      <c r="D802" s="17" t="s">
        <v>522</v>
      </c>
      <c r="E802" s="17" t="s">
        <v>88</v>
      </c>
      <c r="F802" s="17" t="s">
        <v>1487</v>
      </c>
      <c r="G802" s="17" t="s">
        <v>62</v>
      </c>
      <c r="H802" s="17" t="s">
        <v>1523</v>
      </c>
      <c r="I802" s="17" t="s">
        <v>1524</v>
      </c>
      <c r="J802" s="17" t="n">
        <v>1</v>
      </c>
      <c r="K802" s="15" t="n">
        <v>170.9</v>
      </c>
      <c r="L802" s="22" t="n">
        <v>0</v>
      </c>
      <c r="M802" s="15" t="n">
        <v>0</v>
      </c>
      <c r="N802" s="15" t="n">
        <f aca="false">J802*K802</f>
        <v>170.9</v>
      </c>
      <c r="O802" s="15" t="n">
        <f aca="false">N802*L802</f>
        <v>0</v>
      </c>
      <c r="P802" s="15" t="n">
        <f aca="false">N802-O802</f>
        <v>170.9</v>
      </c>
      <c r="Q802" s="15" t="n">
        <f aca="false">J802*INDEX(dProdutos!$F$2:$F$47,MATCH(E802,dProdutos!$A$2:$A$47,0))</f>
        <v>98.14</v>
      </c>
      <c r="R802" s="15" t="n">
        <f aca="false">IF(I802="Cancelado",0,P802-Q802)</f>
        <v>72.76</v>
      </c>
      <c r="S802" s="17" t="str">
        <f aca="false">INDEX(dProdutos!$D$2:$D$47,MATCH(E802,dProdutos!$A$2:$A$47,0))</f>
        <v>Moda Feminina</v>
      </c>
    </row>
    <row r="803" customFormat="false" ht="15" hidden="false" customHeight="false" outlineLevel="0" collapsed="false">
      <c r="A803" s="17" t="s">
        <v>2012</v>
      </c>
      <c r="B803" s="17" t="n">
        <v>1</v>
      </c>
      <c r="C803" s="21" t="n">
        <v>45735</v>
      </c>
      <c r="D803" s="17" t="s">
        <v>946</v>
      </c>
      <c r="E803" s="17" t="s">
        <v>162</v>
      </c>
      <c r="F803" s="17" t="s">
        <v>1499</v>
      </c>
      <c r="G803" s="17" t="s">
        <v>60</v>
      </c>
      <c r="H803" s="17" t="s">
        <v>1540</v>
      </c>
      <c r="I803" s="17" t="s">
        <v>1524</v>
      </c>
      <c r="J803" s="17" t="n">
        <v>1</v>
      </c>
      <c r="K803" s="15" t="n">
        <v>231.9</v>
      </c>
      <c r="L803" s="22" t="n">
        <v>0</v>
      </c>
      <c r="M803" s="15" t="n">
        <v>17.64</v>
      </c>
      <c r="N803" s="15" t="n">
        <f aca="false">J803*K803</f>
        <v>231.9</v>
      </c>
      <c r="O803" s="15" t="n">
        <f aca="false">N803*L803</f>
        <v>0</v>
      </c>
      <c r="P803" s="15" t="n">
        <f aca="false">N803-O803</f>
        <v>231.9</v>
      </c>
      <c r="Q803" s="15" t="n">
        <f aca="false">J803*INDEX(dProdutos!$F$2:$F$47,MATCH(E803,dProdutos!$A$2:$A$47,0))</f>
        <v>134.41</v>
      </c>
      <c r="R803" s="15" t="n">
        <f aca="false">IF(I803="Cancelado",0,P803-Q803)</f>
        <v>97.49</v>
      </c>
      <c r="S803" s="17" t="str">
        <f aca="false">INDEX(dProdutos!$D$2:$D$47,MATCH(E803,dProdutos!$A$2:$A$47,0))</f>
        <v>Casa</v>
      </c>
    </row>
    <row r="804" customFormat="false" ht="15" hidden="false" customHeight="false" outlineLevel="0" collapsed="false">
      <c r="A804" s="17" t="s">
        <v>2012</v>
      </c>
      <c r="B804" s="17" t="n">
        <v>2</v>
      </c>
      <c r="C804" s="21" t="n">
        <v>45735</v>
      </c>
      <c r="D804" s="17" t="s">
        <v>946</v>
      </c>
      <c r="E804" s="17" t="s">
        <v>98</v>
      </c>
      <c r="F804" s="17" t="s">
        <v>1499</v>
      </c>
      <c r="G804" s="17" t="s">
        <v>60</v>
      </c>
      <c r="H804" s="17" t="s">
        <v>1540</v>
      </c>
      <c r="I804" s="17" t="s">
        <v>1524</v>
      </c>
      <c r="J804" s="17" t="n">
        <v>1</v>
      </c>
      <c r="K804" s="15" t="n">
        <v>108.9</v>
      </c>
      <c r="L804" s="22" t="n">
        <v>0.1</v>
      </c>
      <c r="M804" s="15" t="n">
        <v>0</v>
      </c>
      <c r="N804" s="15" t="n">
        <f aca="false">J804*K804</f>
        <v>108.9</v>
      </c>
      <c r="O804" s="15" t="n">
        <f aca="false">N804*L804</f>
        <v>10.89</v>
      </c>
      <c r="P804" s="15" t="n">
        <f aca="false">N804-O804</f>
        <v>98.01</v>
      </c>
      <c r="Q804" s="15" t="n">
        <f aca="false">J804*INDEX(dProdutos!$F$2:$F$47,MATCH(E804,dProdutos!$A$2:$A$47,0))</f>
        <v>42.52</v>
      </c>
      <c r="R804" s="15" t="n">
        <f aca="false">IF(I804="Cancelado",0,P804-Q804)</f>
        <v>55.49</v>
      </c>
      <c r="S804" s="17" t="str">
        <f aca="false">INDEX(dProdutos!$D$2:$D$47,MATCH(E804,dProdutos!$A$2:$A$47,0))</f>
        <v>Moda Feminina</v>
      </c>
    </row>
    <row r="805" customFormat="false" ht="15" hidden="false" customHeight="false" outlineLevel="0" collapsed="false">
      <c r="A805" s="17" t="s">
        <v>2013</v>
      </c>
      <c r="B805" s="17" t="n">
        <v>1</v>
      </c>
      <c r="C805" s="21" t="n">
        <v>45735</v>
      </c>
      <c r="D805" s="17" t="s">
        <v>920</v>
      </c>
      <c r="E805" s="17" t="s">
        <v>192</v>
      </c>
      <c r="F805" s="17" t="s">
        <v>1490</v>
      </c>
      <c r="G805" s="17" t="s">
        <v>59</v>
      </c>
      <c r="H805" s="17" t="s">
        <v>1537</v>
      </c>
      <c r="I805" s="17" t="s">
        <v>1524</v>
      </c>
      <c r="J805" s="17" t="n">
        <v>2</v>
      </c>
      <c r="K805" s="15" t="n">
        <v>245.9</v>
      </c>
      <c r="L805" s="22" t="n">
        <v>0</v>
      </c>
      <c r="M805" s="15" t="n">
        <v>30.09</v>
      </c>
      <c r="N805" s="15" t="n">
        <f aca="false">J805*K805</f>
        <v>491.8</v>
      </c>
      <c r="O805" s="15" t="n">
        <f aca="false">N805*L805</f>
        <v>0</v>
      </c>
      <c r="P805" s="15" t="n">
        <f aca="false">N805-O805</f>
        <v>491.8</v>
      </c>
      <c r="Q805" s="15" t="n">
        <f aca="false">J805*INDEX(dProdutos!$F$2:$F$47,MATCH(E805,dProdutos!$A$2:$A$47,0))</f>
        <v>215.56</v>
      </c>
      <c r="R805" s="15" t="n">
        <f aca="false">IF(I805="Cancelado",0,P805-Q805)</f>
        <v>276.24</v>
      </c>
      <c r="S805" s="17" t="str">
        <f aca="false">INDEX(dProdutos!$D$2:$D$47,MATCH(E805,dProdutos!$A$2:$A$47,0))</f>
        <v>Eletrônicos</v>
      </c>
    </row>
    <row r="806" customFormat="false" ht="15" hidden="false" customHeight="false" outlineLevel="0" collapsed="false">
      <c r="A806" s="17" t="s">
        <v>2014</v>
      </c>
      <c r="B806" s="17" t="n">
        <v>1</v>
      </c>
      <c r="C806" s="21" t="n">
        <v>45735</v>
      </c>
      <c r="D806" s="17" t="s">
        <v>1079</v>
      </c>
      <c r="E806" s="17" t="s">
        <v>177</v>
      </c>
      <c r="F806" s="17" t="s">
        <v>1487</v>
      </c>
      <c r="G806" s="17" t="s">
        <v>59</v>
      </c>
      <c r="H806" s="17" t="s">
        <v>1523</v>
      </c>
      <c r="I806" s="17" t="s">
        <v>1531</v>
      </c>
      <c r="J806" s="17" t="n">
        <v>2</v>
      </c>
      <c r="K806" s="15" t="n">
        <v>257.9</v>
      </c>
      <c r="L806" s="22" t="n">
        <v>0.1</v>
      </c>
      <c r="M806" s="15" t="n">
        <v>0</v>
      </c>
      <c r="N806" s="15" t="n">
        <f aca="false">J806*K806</f>
        <v>515.8</v>
      </c>
      <c r="O806" s="15" t="n">
        <f aca="false">N806*L806</f>
        <v>51.58</v>
      </c>
      <c r="P806" s="15" t="n">
        <f aca="false">N806-O806</f>
        <v>464.22</v>
      </c>
      <c r="Q806" s="15" t="n">
        <f aca="false">J806*INDEX(dProdutos!$F$2:$F$47,MATCH(E806,dProdutos!$A$2:$A$47,0))</f>
        <v>276.46</v>
      </c>
      <c r="R806" s="15" t="n">
        <f aca="false">IF(I806="Cancelado",0,P806-Q806)</f>
        <v>0</v>
      </c>
      <c r="S806" s="17" t="str">
        <f aca="false">INDEX(dProdutos!$D$2:$D$47,MATCH(E806,dProdutos!$A$2:$A$47,0))</f>
        <v>Casa</v>
      </c>
    </row>
    <row r="807" customFormat="false" ht="15" hidden="false" customHeight="false" outlineLevel="0" collapsed="false">
      <c r="A807" s="17" t="s">
        <v>2014</v>
      </c>
      <c r="B807" s="17" t="n">
        <v>2</v>
      </c>
      <c r="C807" s="21" t="n">
        <v>45735</v>
      </c>
      <c r="D807" s="17" t="s">
        <v>1079</v>
      </c>
      <c r="E807" s="17" t="s">
        <v>129</v>
      </c>
      <c r="F807" s="17" t="s">
        <v>1487</v>
      </c>
      <c r="G807" s="17" t="s">
        <v>59</v>
      </c>
      <c r="H807" s="17" t="s">
        <v>1523</v>
      </c>
      <c r="I807" s="17" t="s">
        <v>1531</v>
      </c>
      <c r="J807" s="17" t="n">
        <v>1</v>
      </c>
      <c r="K807" s="15" t="n">
        <v>105.9</v>
      </c>
      <c r="L807" s="22" t="n">
        <v>0</v>
      </c>
      <c r="M807" s="15" t="n">
        <v>0</v>
      </c>
      <c r="N807" s="15" t="n">
        <f aca="false">J807*K807</f>
        <v>105.9</v>
      </c>
      <c r="O807" s="15" t="n">
        <f aca="false">N807*L807</f>
        <v>0</v>
      </c>
      <c r="P807" s="15" t="n">
        <f aca="false">N807-O807</f>
        <v>105.9</v>
      </c>
      <c r="Q807" s="15" t="n">
        <f aca="false">J807*INDEX(dProdutos!$F$2:$F$47,MATCH(E807,dProdutos!$A$2:$A$47,0))</f>
        <v>43.79</v>
      </c>
      <c r="R807" s="15" t="n">
        <f aca="false">IF(I807="Cancelado",0,P807-Q807)</f>
        <v>0</v>
      </c>
      <c r="S807" s="17" t="str">
        <f aca="false">INDEX(dProdutos!$D$2:$D$47,MATCH(E807,dProdutos!$A$2:$A$47,0))</f>
        <v>Calçados</v>
      </c>
    </row>
    <row r="808" customFormat="false" ht="15" hidden="false" customHeight="false" outlineLevel="0" collapsed="false">
      <c r="A808" s="17" t="s">
        <v>2015</v>
      </c>
      <c r="B808" s="17" t="n">
        <v>1</v>
      </c>
      <c r="C808" s="21" t="n">
        <v>45735</v>
      </c>
      <c r="D808" s="17" t="s">
        <v>1141</v>
      </c>
      <c r="E808" s="17" t="s">
        <v>105</v>
      </c>
      <c r="F808" s="17" t="s">
        <v>1499</v>
      </c>
      <c r="G808" s="17" t="s">
        <v>61</v>
      </c>
      <c r="H808" s="17" t="s">
        <v>1540</v>
      </c>
      <c r="I808" s="17" t="s">
        <v>1524</v>
      </c>
      <c r="J808" s="17" t="n">
        <v>1</v>
      </c>
      <c r="K808" s="15" t="n">
        <v>175.9</v>
      </c>
      <c r="L808" s="22" t="n">
        <v>0</v>
      </c>
      <c r="M808" s="15" t="n">
        <v>19.74</v>
      </c>
      <c r="N808" s="15" t="n">
        <f aca="false">J808*K808</f>
        <v>175.9</v>
      </c>
      <c r="O808" s="15" t="n">
        <f aca="false">N808*L808</f>
        <v>0</v>
      </c>
      <c r="P808" s="15" t="n">
        <f aca="false">N808-O808</f>
        <v>175.9</v>
      </c>
      <c r="Q808" s="15" t="n">
        <f aca="false">J808*INDEX(dProdutos!$F$2:$F$47,MATCH(E808,dProdutos!$A$2:$A$47,0))</f>
        <v>96.59</v>
      </c>
      <c r="R808" s="15" t="n">
        <f aca="false">IF(I808="Cancelado",0,P808-Q808)</f>
        <v>79.31</v>
      </c>
      <c r="S808" s="17" t="str">
        <f aca="false">INDEX(dProdutos!$D$2:$D$47,MATCH(E808,dProdutos!$A$2:$A$47,0))</f>
        <v>Moda Masculina</v>
      </c>
    </row>
    <row r="809" customFormat="false" ht="15" hidden="false" customHeight="false" outlineLevel="0" collapsed="false">
      <c r="A809" s="17" t="s">
        <v>2015</v>
      </c>
      <c r="B809" s="17" t="n">
        <v>2</v>
      </c>
      <c r="C809" s="21" t="n">
        <v>45735</v>
      </c>
      <c r="D809" s="17" t="s">
        <v>1141</v>
      </c>
      <c r="E809" s="17" t="s">
        <v>189</v>
      </c>
      <c r="F809" s="17" t="s">
        <v>1499</v>
      </c>
      <c r="G809" s="17" t="s">
        <v>61</v>
      </c>
      <c r="H809" s="17" t="s">
        <v>1540</v>
      </c>
      <c r="I809" s="17" t="s">
        <v>1524</v>
      </c>
      <c r="J809" s="17" t="n">
        <v>2</v>
      </c>
      <c r="K809" s="15" t="n">
        <v>138.9</v>
      </c>
      <c r="L809" s="22" t="n">
        <v>0.05</v>
      </c>
      <c r="M809" s="15" t="n">
        <v>0</v>
      </c>
      <c r="N809" s="15" t="n">
        <f aca="false">J809*K809</f>
        <v>277.8</v>
      </c>
      <c r="O809" s="15" t="n">
        <f aca="false">N809*L809</f>
        <v>13.89</v>
      </c>
      <c r="P809" s="15" t="n">
        <f aca="false">N809-O809</f>
        <v>263.91</v>
      </c>
      <c r="Q809" s="15" t="n">
        <f aca="false">J809*INDEX(dProdutos!$F$2:$F$47,MATCH(E809,dProdutos!$A$2:$A$47,0))</f>
        <v>137.92</v>
      </c>
      <c r="R809" s="15" t="n">
        <f aca="false">IF(I809="Cancelado",0,P809-Q809)</f>
        <v>125.99</v>
      </c>
      <c r="S809" s="17" t="str">
        <f aca="false">INDEX(dProdutos!$D$2:$D$47,MATCH(E809,dProdutos!$A$2:$A$47,0))</f>
        <v>Eletrônicos</v>
      </c>
    </row>
    <row r="810" customFormat="false" ht="15" hidden="false" customHeight="false" outlineLevel="0" collapsed="false">
      <c r="A810" s="17" t="s">
        <v>2015</v>
      </c>
      <c r="B810" s="17" t="n">
        <v>3</v>
      </c>
      <c r="C810" s="21" t="n">
        <v>45735</v>
      </c>
      <c r="D810" s="17" t="s">
        <v>1141</v>
      </c>
      <c r="E810" s="17" t="s">
        <v>111</v>
      </c>
      <c r="F810" s="17" t="s">
        <v>1499</v>
      </c>
      <c r="G810" s="17" t="s">
        <v>61</v>
      </c>
      <c r="H810" s="17" t="s">
        <v>1540</v>
      </c>
      <c r="I810" s="17" t="s">
        <v>1524</v>
      </c>
      <c r="J810" s="17" t="n">
        <v>1</v>
      </c>
      <c r="K810" s="15" t="n">
        <v>188.9</v>
      </c>
      <c r="L810" s="22" t="n">
        <v>0</v>
      </c>
      <c r="M810" s="15" t="n">
        <v>0</v>
      </c>
      <c r="N810" s="15" t="n">
        <f aca="false">J810*K810</f>
        <v>188.9</v>
      </c>
      <c r="O810" s="15" t="n">
        <f aca="false">N810*L810</f>
        <v>0</v>
      </c>
      <c r="P810" s="15" t="n">
        <f aca="false">N810-O810</f>
        <v>188.9</v>
      </c>
      <c r="Q810" s="15" t="n">
        <f aca="false">J810*INDEX(dProdutos!$F$2:$F$47,MATCH(E810,dProdutos!$A$2:$A$47,0))</f>
        <v>88.32</v>
      </c>
      <c r="R810" s="15" t="n">
        <f aca="false">IF(I810="Cancelado",0,P810-Q810)</f>
        <v>100.58</v>
      </c>
      <c r="S810" s="17" t="str">
        <f aca="false">INDEX(dProdutos!$D$2:$D$47,MATCH(E810,dProdutos!$A$2:$A$47,0))</f>
        <v>Moda Masculina</v>
      </c>
    </row>
    <row r="811" customFormat="false" ht="15" hidden="false" customHeight="false" outlineLevel="0" collapsed="false">
      <c r="A811" s="17" t="s">
        <v>2016</v>
      </c>
      <c r="B811" s="17" t="n">
        <v>1</v>
      </c>
      <c r="C811" s="21" t="n">
        <v>45735</v>
      </c>
      <c r="D811" s="17" t="s">
        <v>968</v>
      </c>
      <c r="E811" s="17" t="s">
        <v>132</v>
      </c>
      <c r="F811" s="17" t="s">
        <v>1493</v>
      </c>
      <c r="G811" s="17" t="s">
        <v>62</v>
      </c>
      <c r="H811" s="17" t="s">
        <v>1537</v>
      </c>
      <c r="I811" s="17" t="s">
        <v>1524</v>
      </c>
      <c r="J811" s="17" t="n">
        <v>1</v>
      </c>
      <c r="K811" s="15" t="n">
        <v>179.9</v>
      </c>
      <c r="L811" s="22" t="n">
        <v>0</v>
      </c>
      <c r="M811" s="15" t="n">
        <v>22.51</v>
      </c>
      <c r="N811" s="15" t="n">
        <f aca="false">J811*K811</f>
        <v>179.9</v>
      </c>
      <c r="O811" s="15" t="n">
        <f aca="false">N811*L811</f>
        <v>0</v>
      </c>
      <c r="P811" s="15" t="n">
        <f aca="false">N811-O811</f>
        <v>179.9</v>
      </c>
      <c r="Q811" s="15" t="n">
        <f aca="false">J811*INDEX(dProdutos!$F$2:$F$47,MATCH(E811,dProdutos!$A$2:$A$47,0))</f>
        <v>93.56</v>
      </c>
      <c r="R811" s="15" t="n">
        <f aca="false">IF(I811="Cancelado",0,P811-Q811)</f>
        <v>86.34</v>
      </c>
      <c r="S811" s="17" t="str">
        <f aca="false">INDEX(dProdutos!$D$2:$D$47,MATCH(E811,dProdutos!$A$2:$A$47,0))</f>
        <v>Calçados</v>
      </c>
    </row>
    <row r="812" customFormat="false" ht="15" hidden="false" customHeight="false" outlineLevel="0" collapsed="false">
      <c r="A812" s="17" t="s">
        <v>2016</v>
      </c>
      <c r="B812" s="17" t="n">
        <v>2</v>
      </c>
      <c r="C812" s="21" t="n">
        <v>45735</v>
      </c>
      <c r="D812" s="17" t="s">
        <v>968</v>
      </c>
      <c r="E812" s="17" t="s">
        <v>98</v>
      </c>
      <c r="F812" s="17" t="s">
        <v>1493</v>
      </c>
      <c r="G812" s="17" t="s">
        <v>62</v>
      </c>
      <c r="H812" s="17" t="s">
        <v>1537</v>
      </c>
      <c r="I812" s="17" t="s">
        <v>1524</v>
      </c>
      <c r="J812" s="17" t="n">
        <v>1</v>
      </c>
      <c r="K812" s="15" t="n">
        <v>108.9</v>
      </c>
      <c r="L812" s="22" t="n">
        <v>0.05</v>
      </c>
      <c r="M812" s="15" t="n">
        <v>0</v>
      </c>
      <c r="N812" s="15" t="n">
        <f aca="false">J812*K812</f>
        <v>108.9</v>
      </c>
      <c r="O812" s="15" t="n">
        <f aca="false">N812*L812</f>
        <v>5.445</v>
      </c>
      <c r="P812" s="15" t="n">
        <f aca="false">N812-O812</f>
        <v>103.455</v>
      </c>
      <c r="Q812" s="15" t="n">
        <f aca="false">J812*INDEX(dProdutos!$F$2:$F$47,MATCH(E812,dProdutos!$A$2:$A$47,0))</f>
        <v>42.52</v>
      </c>
      <c r="R812" s="15" t="n">
        <f aca="false">IF(I812="Cancelado",0,P812-Q812)</f>
        <v>60.935</v>
      </c>
      <c r="S812" s="17" t="str">
        <f aca="false">INDEX(dProdutos!$D$2:$D$47,MATCH(E812,dProdutos!$A$2:$A$47,0))</f>
        <v>Moda Feminina</v>
      </c>
    </row>
    <row r="813" customFormat="false" ht="15" hidden="false" customHeight="false" outlineLevel="0" collapsed="false">
      <c r="A813" s="17" t="s">
        <v>2017</v>
      </c>
      <c r="B813" s="17" t="n">
        <v>1</v>
      </c>
      <c r="C813" s="21" t="n">
        <v>45736</v>
      </c>
      <c r="D813" s="17" t="s">
        <v>759</v>
      </c>
      <c r="E813" s="17" t="s">
        <v>117</v>
      </c>
      <c r="F813" s="17" t="s">
        <v>1499</v>
      </c>
      <c r="G813" s="17" t="s">
        <v>63</v>
      </c>
      <c r="H813" s="17" t="s">
        <v>1537</v>
      </c>
      <c r="I813" s="17" t="s">
        <v>1524</v>
      </c>
      <c r="J813" s="17" t="n">
        <v>1</v>
      </c>
      <c r="K813" s="15" t="n">
        <v>166.9</v>
      </c>
      <c r="L813" s="22" t="n">
        <v>0</v>
      </c>
      <c r="M813" s="15" t="n">
        <v>0</v>
      </c>
      <c r="N813" s="15" t="n">
        <f aca="false">J813*K813</f>
        <v>166.9</v>
      </c>
      <c r="O813" s="15" t="n">
        <f aca="false">N813*L813</f>
        <v>0</v>
      </c>
      <c r="P813" s="15" t="n">
        <f aca="false">N813-O813</f>
        <v>166.9</v>
      </c>
      <c r="Q813" s="15" t="n">
        <f aca="false">J813*INDEX(dProdutos!$F$2:$F$47,MATCH(E813,dProdutos!$A$2:$A$47,0))</f>
        <v>73.23</v>
      </c>
      <c r="R813" s="15" t="n">
        <f aca="false">IF(I813="Cancelado",0,P813-Q813)</f>
        <v>93.67</v>
      </c>
      <c r="S813" s="17" t="str">
        <f aca="false">INDEX(dProdutos!$D$2:$D$47,MATCH(E813,dProdutos!$A$2:$A$47,0))</f>
        <v>Moda Masculina</v>
      </c>
    </row>
    <row r="814" customFormat="false" ht="15" hidden="false" customHeight="false" outlineLevel="0" collapsed="false">
      <c r="A814" s="17" t="s">
        <v>2017</v>
      </c>
      <c r="B814" s="17" t="n">
        <v>2</v>
      </c>
      <c r="C814" s="21" t="n">
        <v>45736</v>
      </c>
      <c r="D814" s="17" t="s">
        <v>759</v>
      </c>
      <c r="E814" s="17" t="s">
        <v>171</v>
      </c>
      <c r="F814" s="17" t="s">
        <v>1499</v>
      </c>
      <c r="G814" s="17" t="s">
        <v>63</v>
      </c>
      <c r="H814" s="17" t="s">
        <v>1537</v>
      </c>
      <c r="I814" s="17" t="s">
        <v>1524</v>
      </c>
      <c r="J814" s="17" t="n">
        <v>1</v>
      </c>
      <c r="K814" s="15" t="n">
        <v>246.9</v>
      </c>
      <c r="L814" s="22" t="n">
        <v>0.2</v>
      </c>
      <c r="M814" s="15" t="n">
        <v>0</v>
      </c>
      <c r="N814" s="15" t="n">
        <f aca="false">J814*K814</f>
        <v>246.9</v>
      </c>
      <c r="O814" s="15" t="n">
        <f aca="false">N814*L814</f>
        <v>49.38</v>
      </c>
      <c r="P814" s="15" t="n">
        <f aca="false">N814-O814</f>
        <v>197.52</v>
      </c>
      <c r="Q814" s="15" t="n">
        <f aca="false">J814*INDEX(dProdutos!$F$2:$F$47,MATCH(E814,dProdutos!$A$2:$A$47,0))</f>
        <v>103.61</v>
      </c>
      <c r="R814" s="15" t="n">
        <f aca="false">IF(I814="Cancelado",0,P814-Q814)</f>
        <v>93.91</v>
      </c>
      <c r="S814" s="17" t="str">
        <f aca="false">INDEX(dProdutos!$D$2:$D$47,MATCH(E814,dProdutos!$A$2:$A$47,0))</f>
        <v>Casa</v>
      </c>
    </row>
    <row r="815" customFormat="false" ht="15" hidden="false" customHeight="false" outlineLevel="0" collapsed="false">
      <c r="A815" s="17" t="s">
        <v>2017</v>
      </c>
      <c r="B815" s="17" t="n">
        <v>3</v>
      </c>
      <c r="C815" s="21" t="n">
        <v>45736</v>
      </c>
      <c r="D815" s="17" t="s">
        <v>759</v>
      </c>
      <c r="E815" s="17" t="s">
        <v>138</v>
      </c>
      <c r="F815" s="17" t="s">
        <v>1499</v>
      </c>
      <c r="G815" s="17" t="s">
        <v>63</v>
      </c>
      <c r="H815" s="17" t="s">
        <v>1537</v>
      </c>
      <c r="I815" s="17" t="s">
        <v>1524</v>
      </c>
      <c r="J815" s="17" t="n">
        <v>1</v>
      </c>
      <c r="K815" s="15" t="n">
        <v>231.9</v>
      </c>
      <c r="L815" s="22" t="n">
        <v>0.1</v>
      </c>
      <c r="M815" s="15" t="n">
        <v>0</v>
      </c>
      <c r="N815" s="15" t="n">
        <f aca="false">J815*K815</f>
        <v>231.9</v>
      </c>
      <c r="O815" s="15" t="n">
        <f aca="false">N815*L815</f>
        <v>23.19</v>
      </c>
      <c r="P815" s="15" t="n">
        <f aca="false">N815-O815</f>
        <v>208.71</v>
      </c>
      <c r="Q815" s="15" t="n">
        <f aca="false">J815*INDEX(dProdutos!$F$2:$F$47,MATCH(E815,dProdutos!$A$2:$A$47,0))</f>
        <v>132.21</v>
      </c>
      <c r="R815" s="15" t="n">
        <f aca="false">IF(I815="Cancelado",0,P815-Q815)</f>
        <v>76.5</v>
      </c>
      <c r="S815" s="17" t="str">
        <f aca="false">INDEX(dProdutos!$D$2:$D$47,MATCH(E815,dProdutos!$A$2:$A$47,0))</f>
        <v>Calçados</v>
      </c>
    </row>
    <row r="816" customFormat="false" ht="15" hidden="false" customHeight="false" outlineLevel="0" collapsed="false">
      <c r="A816" s="17" t="s">
        <v>2018</v>
      </c>
      <c r="B816" s="17" t="n">
        <v>1</v>
      </c>
      <c r="C816" s="21" t="n">
        <v>45736</v>
      </c>
      <c r="D816" s="17" t="s">
        <v>1433</v>
      </c>
      <c r="E816" s="17" t="s">
        <v>98</v>
      </c>
      <c r="F816" s="17" t="s">
        <v>1487</v>
      </c>
      <c r="G816" s="17" t="s">
        <v>63</v>
      </c>
      <c r="H816" s="17" t="s">
        <v>1523</v>
      </c>
      <c r="I816" s="17" t="s">
        <v>1524</v>
      </c>
      <c r="J816" s="17" t="n">
        <v>1</v>
      </c>
      <c r="K816" s="15" t="n">
        <v>108.9</v>
      </c>
      <c r="L816" s="22" t="n">
        <v>0</v>
      </c>
      <c r="M816" s="15" t="n">
        <v>0</v>
      </c>
      <c r="N816" s="15" t="n">
        <f aca="false">J816*K816</f>
        <v>108.9</v>
      </c>
      <c r="O816" s="15" t="n">
        <f aca="false">N816*L816</f>
        <v>0</v>
      </c>
      <c r="P816" s="15" t="n">
        <f aca="false">N816-O816</f>
        <v>108.9</v>
      </c>
      <c r="Q816" s="15" t="n">
        <f aca="false">J816*INDEX(dProdutos!$F$2:$F$47,MATCH(E816,dProdutos!$A$2:$A$47,0))</f>
        <v>42.52</v>
      </c>
      <c r="R816" s="15" t="n">
        <f aca="false">IF(I816="Cancelado",0,P816-Q816)</f>
        <v>66.38</v>
      </c>
      <c r="S816" s="17" t="str">
        <f aca="false">INDEX(dProdutos!$D$2:$D$47,MATCH(E816,dProdutos!$A$2:$A$47,0))</f>
        <v>Moda Feminina</v>
      </c>
    </row>
    <row r="817" customFormat="false" ht="15" hidden="false" customHeight="false" outlineLevel="0" collapsed="false">
      <c r="A817" s="17" t="s">
        <v>2018</v>
      </c>
      <c r="B817" s="17" t="n">
        <v>2</v>
      </c>
      <c r="C817" s="21" t="n">
        <v>45736</v>
      </c>
      <c r="D817" s="17" t="s">
        <v>1433</v>
      </c>
      <c r="E817" s="17" t="s">
        <v>165</v>
      </c>
      <c r="F817" s="17" t="s">
        <v>1487</v>
      </c>
      <c r="G817" s="17" t="s">
        <v>63</v>
      </c>
      <c r="H817" s="17" t="s">
        <v>1523</v>
      </c>
      <c r="I817" s="17" t="s">
        <v>1524</v>
      </c>
      <c r="J817" s="17" t="n">
        <v>1</v>
      </c>
      <c r="K817" s="15" t="n">
        <v>231.9</v>
      </c>
      <c r="L817" s="22" t="n">
        <v>0</v>
      </c>
      <c r="M817" s="15" t="n">
        <v>0</v>
      </c>
      <c r="N817" s="15" t="n">
        <f aca="false">J817*K817</f>
        <v>231.9</v>
      </c>
      <c r="O817" s="15" t="n">
        <f aca="false">N817*L817</f>
        <v>0</v>
      </c>
      <c r="P817" s="15" t="n">
        <f aca="false">N817-O817</f>
        <v>231.9</v>
      </c>
      <c r="Q817" s="15" t="n">
        <f aca="false">J817*INDEX(dProdutos!$F$2:$F$47,MATCH(E817,dProdutos!$A$2:$A$47,0))</f>
        <v>140.83</v>
      </c>
      <c r="R817" s="15" t="n">
        <f aca="false">IF(I817="Cancelado",0,P817-Q817)</f>
        <v>91.07</v>
      </c>
      <c r="S817" s="17" t="str">
        <f aca="false">INDEX(dProdutos!$D$2:$D$47,MATCH(E817,dProdutos!$A$2:$A$47,0))</f>
        <v>Casa</v>
      </c>
    </row>
    <row r="818" customFormat="false" ht="15" hidden="false" customHeight="false" outlineLevel="0" collapsed="false">
      <c r="A818" s="17" t="s">
        <v>2019</v>
      </c>
      <c r="B818" s="17" t="n">
        <v>1</v>
      </c>
      <c r="C818" s="21" t="n">
        <v>45736</v>
      </c>
      <c r="D818" s="17" t="s">
        <v>1267</v>
      </c>
      <c r="E818" s="17" t="s">
        <v>171</v>
      </c>
      <c r="F818" s="17" t="s">
        <v>1487</v>
      </c>
      <c r="G818" s="17" t="s">
        <v>62</v>
      </c>
      <c r="H818" s="17" t="s">
        <v>1537</v>
      </c>
      <c r="I818" s="17" t="s">
        <v>1524</v>
      </c>
      <c r="J818" s="17" t="n">
        <v>1</v>
      </c>
      <c r="K818" s="15" t="n">
        <v>246.9</v>
      </c>
      <c r="L818" s="22" t="n">
        <v>0</v>
      </c>
      <c r="M818" s="15" t="n">
        <v>30.19</v>
      </c>
      <c r="N818" s="15" t="n">
        <f aca="false">J818*K818</f>
        <v>246.9</v>
      </c>
      <c r="O818" s="15" t="n">
        <f aca="false">N818*L818</f>
        <v>0</v>
      </c>
      <c r="P818" s="15" t="n">
        <f aca="false">N818-O818</f>
        <v>246.9</v>
      </c>
      <c r="Q818" s="15" t="n">
        <f aca="false">J818*INDEX(dProdutos!$F$2:$F$47,MATCH(E818,dProdutos!$A$2:$A$47,0))</f>
        <v>103.61</v>
      </c>
      <c r="R818" s="15" t="n">
        <f aca="false">IF(I818="Cancelado",0,P818-Q818)</f>
        <v>143.29</v>
      </c>
      <c r="S818" s="17" t="str">
        <f aca="false">INDEX(dProdutos!$D$2:$D$47,MATCH(E818,dProdutos!$A$2:$A$47,0))</f>
        <v>Casa</v>
      </c>
    </row>
    <row r="819" customFormat="false" ht="15" hidden="false" customHeight="false" outlineLevel="0" collapsed="false">
      <c r="A819" s="17" t="s">
        <v>2019</v>
      </c>
      <c r="B819" s="17" t="n">
        <v>2</v>
      </c>
      <c r="C819" s="21" t="n">
        <v>45736</v>
      </c>
      <c r="D819" s="17" t="s">
        <v>1267</v>
      </c>
      <c r="E819" s="17" t="s">
        <v>192</v>
      </c>
      <c r="F819" s="17" t="s">
        <v>1487</v>
      </c>
      <c r="G819" s="17" t="s">
        <v>62</v>
      </c>
      <c r="H819" s="17" t="s">
        <v>1537</v>
      </c>
      <c r="I819" s="17" t="s">
        <v>1524</v>
      </c>
      <c r="J819" s="17" t="n">
        <v>1</v>
      </c>
      <c r="K819" s="15" t="n">
        <v>245.9</v>
      </c>
      <c r="L819" s="22" t="n">
        <v>0</v>
      </c>
      <c r="M819" s="15" t="n">
        <v>0</v>
      </c>
      <c r="N819" s="15" t="n">
        <f aca="false">J819*K819</f>
        <v>245.9</v>
      </c>
      <c r="O819" s="15" t="n">
        <f aca="false">N819*L819</f>
        <v>0</v>
      </c>
      <c r="P819" s="15" t="n">
        <f aca="false">N819-O819</f>
        <v>245.9</v>
      </c>
      <c r="Q819" s="15" t="n">
        <f aca="false">J819*INDEX(dProdutos!$F$2:$F$47,MATCH(E819,dProdutos!$A$2:$A$47,0))</f>
        <v>107.78</v>
      </c>
      <c r="R819" s="15" t="n">
        <f aca="false">IF(I819="Cancelado",0,P819-Q819)</f>
        <v>138.12</v>
      </c>
      <c r="S819" s="17" t="str">
        <f aca="false">INDEX(dProdutos!$D$2:$D$47,MATCH(E819,dProdutos!$A$2:$A$47,0))</f>
        <v>Eletrônicos</v>
      </c>
    </row>
    <row r="820" customFormat="false" ht="15" hidden="false" customHeight="false" outlineLevel="0" collapsed="false">
      <c r="A820" s="17" t="s">
        <v>2020</v>
      </c>
      <c r="B820" s="17" t="n">
        <v>1</v>
      </c>
      <c r="C820" s="21" t="n">
        <v>45736</v>
      </c>
      <c r="D820" s="17" t="s">
        <v>1345</v>
      </c>
      <c r="E820" s="17" t="s">
        <v>81</v>
      </c>
      <c r="F820" s="17" t="s">
        <v>1493</v>
      </c>
      <c r="G820" s="17" t="s">
        <v>59</v>
      </c>
      <c r="H820" s="17" t="s">
        <v>1537</v>
      </c>
      <c r="I820" s="17" t="s">
        <v>1524</v>
      </c>
      <c r="J820" s="17" t="n">
        <v>1</v>
      </c>
      <c r="K820" s="15" t="n">
        <v>64.9</v>
      </c>
      <c r="L820" s="22" t="n">
        <v>0.1</v>
      </c>
      <c r="M820" s="15" t="n">
        <v>0</v>
      </c>
      <c r="N820" s="15" t="n">
        <f aca="false">J820*K820</f>
        <v>64.9</v>
      </c>
      <c r="O820" s="15" t="n">
        <f aca="false">N820*L820</f>
        <v>6.49</v>
      </c>
      <c r="P820" s="15" t="n">
        <f aca="false">N820-O820</f>
        <v>58.41</v>
      </c>
      <c r="Q820" s="15" t="n">
        <f aca="false">J820*INDEX(dProdutos!$F$2:$F$47,MATCH(E820,dProdutos!$A$2:$A$47,0))</f>
        <v>26.12</v>
      </c>
      <c r="R820" s="15" t="n">
        <f aca="false">IF(I820="Cancelado",0,P820-Q820)</f>
        <v>32.29</v>
      </c>
      <c r="S820" s="17" t="str">
        <f aca="false">INDEX(dProdutos!$D$2:$D$47,MATCH(E820,dProdutos!$A$2:$A$47,0))</f>
        <v>Moda Feminina</v>
      </c>
    </row>
    <row r="821" customFormat="false" ht="15" hidden="false" customHeight="false" outlineLevel="0" collapsed="false">
      <c r="A821" s="17" t="s">
        <v>2021</v>
      </c>
      <c r="B821" s="17" t="n">
        <v>1</v>
      </c>
      <c r="C821" s="21" t="n">
        <v>45736</v>
      </c>
      <c r="D821" s="17" t="s">
        <v>1227</v>
      </c>
      <c r="E821" s="17" t="s">
        <v>132</v>
      </c>
      <c r="F821" s="17" t="s">
        <v>1497</v>
      </c>
      <c r="G821" s="17" t="s">
        <v>59</v>
      </c>
      <c r="H821" s="17" t="s">
        <v>1540</v>
      </c>
      <c r="I821" s="17" t="s">
        <v>1524</v>
      </c>
      <c r="J821" s="17" t="n">
        <v>1</v>
      </c>
      <c r="K821" s="15" t="n">
        <v>179.9</v>
      </c>
      <c r="L821" s="22" t="n">
        <v>0</v>
      </c>
      <c r="M821" s="15" t="n">
        <v>14.1</v>
      </c>
      <c r="N821" s="15" t="n">
        <f aca="false">J821*K821</f>
        <v>179.9</v>
      </c>
      <c r="O821" s="15" t="n">
        <f aca="false">N821*L821</f>
        <v>0</v>
      </c>
      <c r="P821" s="15" t="n">
        <f aca="false">N821-O821</f>
        <v>179.9</v>
      </c>
      <c r="Q821" s="15" t="n">
        <f aca="false">J821*INDEX(dProdutos!$F$2:$F$47,MATCH(E821,dProdutos!$A$2:$A$47,0))</f>
        <v>93.56</v>
      </c>
      <c r="R821" s="15" t="n">
        <f aca="false">IF(I821="Cancelado",0,P821-Q821)</f>
        <v>86.34</v>
      </c>
      <c r="S821" s="17" t="str">
        <f aca="false">INDEX(dProdutos!$D$2:$D$47,MATCH(E821,dProdutos!$A$2:$A$47,0))</f>
        <v>Calçados</v>
      </c>
    </row>
    <row r="822" customFormat="false" ht="15" hidden="false" customHeight="false" outlineLevel="0" collapsed="false">
      <c r="A822" s="17" t="s">
        <v>2022</v>
      </c>
      <c r="B822" s="17" t="n">
        <v>1</v>
      </c>
      <c r="C822" s="21" t="n">
        <v>45736</v>
      </c>
      <c r="D822" s="17" t="s">
        <v>1060</v>
      </c>
      <c r="E822" s="17" t="s">
        <v>117</v>
      </c>
      <c r="F822" s="17" t="s">
        <v>1497</v>
      </c>
      <c r="G822" s="17" t="s">
        <v>61</v>
      </c>
      <c r="H822" s="17" t="s">
        <v>1527</v>
      </c>
      <c r="I822" s="17" t="s">
        <v>1524</v>
      </c>
      <c r="J822" s="17" t="n">
        <v>1</v>
      </c>
      <c r="K822" s="15" t="n">
        <v>166.9</v>
      </c>
      <c r="L822" s="22" t="n">
        <v>0.05</v>
      </c>
      <c r="M822" s="15" t="n">
        <v>15.71</v>
      </c>
      <c r="N822" s="15" t="n">
        <f aca="false">J822*K822</f>
        <v>166.9</v>
      </c>
      <c r="O822" s="15" t="n">
        <f aca="false">N822*L822</f>
        <v>8.345</v>
      </c>
      <c r="P822" s="15" t="n">
        <f aca="false">N822-O822</f>
        <v>158.555</v>
      </c>
      <c r="Q822" s="15" t="n">
        <f aca="false">J822*INDEX(dProdutos!$F$2:$F$47,MATCH(E822,dProdutos!$A$2:$A$47,0))</f>
        <v>73.23</v>
      </c>
      <c r="R822" s="15" t="n">
        <f aca="false">IF(I822="Cancelado",0,P822-Q822)</f>
        <v>85.325</v>
      </c>
      <c r="S822" s="17" t="str">
        <f aca="false">INDEX(dProdutos!$D$2:$D$47,MATCH(E822,dProdutos!$A$2:$A$47,0))</f>
        <v>Moda Masculina</v>
      </c>
    </row>
    <row r="823" customFormat="false" ht="15" hidden="false" customHeight="false" outlineLevel="0" collapsed="false">
      <c r="A823" s="17" t="s">
        <v>2023</v>
      </c>
      <c r="B823" s="17" t="n">
        <v>1</v>
      </c>
      <c r="C823" s="21" t="n">
        <v>45737</v>
      </c>
      <c r="D823" s="17" t="s">
        <v>255</v>
      </c>
      <c r="E823" s="17" t="s">
        <v>102</v>
      </c>
      <c r="F823" s="17" t="s">
        <v>1493</v>
      </c>
      <c r="G823" s="17" t="s">
        <v>61</v>
      </c>
      <c r="H823" s="17" t="s">
        <v>1537</v>
      </c>
      <c r="I823" s="17" t="s">
        <v>1524</v>
      </c>
      <c r="J823" s="17" t="n">
        <v>1</v>
      </c>
      <c r="K823" s="15" t="n">
        <v>65.9</v>
      </c>
      <c r="L823" s="22" t="n">
        <v>0.05</v>
      </c>
      <c r="M823" s="15" t="n">
        <v>19.12</v>
      </c>
      <c r="N823" s="15" t="n">
        <f aca="false">J823*K823</f>
        <v>65.9</v>
      </c>
      <c r="O823" s="15" t="n">
        <f aca="false">N823*L823</f>
        <v>3.295</v>
      </c>
      <c r="P823" s="15" t="n">
        <f aca="false">N823-O823</f>
        <v>62.605</v>
      </c>
      <c r="Q823" s="15" t="n">
        <f aca="false">J823*INDEX(dProdutos!$F$2:$F$47,MATCH(E823,dProdutos!$A$2:$A$47,0))</f>
        <v>29.68</v>
      </c>
      <c r="R823" s="15" t="n">
        <f aca="false">IF(I823="Cancelado",0,P823-Q823)</f>
        <v>32.925</v>
      </c>
      <c r="S823" s="17" t="str">
        <f aca="false">INDEX(dProdutos!$D$2:$D$47,MATCH(E823,dProdutos!$A$2:$A$47,0))</f>
        <v>Moda Masculina</v>
      </c>
    </row>
    <row r="824" customFormat="false" ht="15" hidden="false" customHeight="false" outlineLevel="0" collapsed="false">
      <c r="A824" s="17" t="s">
        <v>2024</v>
      </c>
      <c r="B824" s="17" t="n">
        <v>1</v>
      </c>
      <c r="C824" s="21" t="n">
        <v>45737</v>
      </c>
      <c r="D824" s="17" t="s">
        <v>414</v>
      </c>
      <c r="E824" s="17" t="s">
        <v>117</v>
      </c>
      <c r="F824" s="17" t="s">
        <v>1499</v>
      </c>
      <c r="G824" s="17" t="s">
        <v>62</v>
      </c>
      <c r="H824" s="17" t="s">
        <v>1540</v>
      </c>
      <c r="I824" s="17" t="s">
        <v>1524</v>
      </c>
      <c r="J824" s="17" t="n">
        <v>1</v>
      </c>
      <c r="K824" s="15" t="n">
        <v>166.9</v>
      </c>
      <c r="L824" s="22" t="n">
        <v>0</v>
      </c>
      <c r="M824" s="15" t="n">
        <v>0</v>
      </c>
      <c r="N824" s="15" t="n">
        <f aca="false">J824*K824</f>
        <v>166.9</v>
      </c>
      <c r="O824" s="15" t="n">
        <f aca="false">N824*L824</f>
        <v>0</v>
      </c>
      <c r="P824" s="15" t="n">
        <f aca="false">N824-O824</f>
        <v>166.9</v>
      </c>
      <c r="Q824" s="15" t="n">
        <f aca="false">J824*INDEX(dProdutos!$F$2:$F$47,MATCH(E824,dProdutos!$A$2:$A$47,0))</f>
        <v>73.23</v>
      </c>
      <c r="R824" s="15" t="n">
        <f aca="false">IF(I824="Cancelado",0,P824-Q824)</f>
        <v>93.67</v>
      </c>
      <c r="S824" s="17" t="str">
        <f aca="false">INDEX(dProdutos!$D$2:$D$47,MATCH(E824,dProdutos!$A$2:$A$47,0))</f>
        <v>Moda Masculina</v>
      </c>
    </row>
    <row r="825" customFormat="false" ht="15" hidden="false" customHeight="false" outlineLevel="0" collapsed="false">
      <c r="A825" s="17" t="s">
        <v>2025</v>
      </c>
      <c r="B825" s="17" t="n">
        <v>1</v>
      </c>
      <c r="C825" s="21" t="n">
        <v>45737</v>
      </c>
      <c r="D825" s="17" t="s">
        <v>1343</v>
      </c>
      <c r="E825" s="17" t="s">
        <v>138</v>
      </c>
      <c r="F825" s="17" t="s">
        <v>1499</v>
      </c>
      <c r="G825" s="17" t="s">
        <v>60</v>
      </c>
      <c r="H825" s="17" t="s">
        <v>1523</v>
      </c>
      <c r="I825" s="17" t="s">
        <v>1524</v>
      </c>
      <c r="J825" s="17" t="n">
        <v>1</v>
      </c>
      <c r="K825" s="15" t="n">
        <v>231.9</v>
      </c>
      <c r="L825" s="22" t="n">
        <v>0</v>
      </c>
      <c r="M825" s="15" t="n">
        <v>0</v>
      </c>
      <c r="N825" s="15" t="n">
        <f aca="false">J825*K825</f>
        <v>231.9</v>
      </c>
      <c r="O825" s="15" t="n">
        <f aca="false">N825*L825</f>
        <v>0</v>
      </c>
      <c r="P825" s="15" t="n">
        <f aca="false">N825-O825</f>
        <v>231.9</v>
      </c>
      <c r="Q825" s="15" t="n">
        <f aca="false">J825*INDEX(dProdutos!$F$2:$F$47,MATCH(E825,dProdutos!$A$2:$A$47,0))</f>
        <v>132.21</v>
      </c>
      <c r="R825" s="15" t="n">
        <f aca="false">IF(I825="Cancelado",0,P825-Q825)</f>
        <v>99.69</v>
      </c>
      <c r="S825" s="17" t="str">
        <f aca="false">INDEX(dProdutos!$D$2:$D$47,MATCH(E825,dProdutos!$A$2:$A$47,0))</f>
        <v>Calçados</v>
      </c>
    </row>
    <row r="826" customFormat="false" ht="15" hidden="false" customHeight="false" outlineLevel="0" collapsed="false">
      <c r="A826" s="17" t="s">
        <v>2025</v>
      </c>
      <c r="B826" s="17" t="n">
        <v>2</v>
      </c>
      <c r="C826" s="21" t="n">
        <v>45737</v>
      </c>
      <c r="D826" s="17" t="s">
        <v>1343</v>
      </c>
      <c r="E826" s="17" t="s">
        <v>117</v>
      </c>
      <c r="F826" s="17" t="s">
        <v>1499</v>
      </c>
      <c r="G826" s="17" t="s">
        <v>60</v>
      </c>
      <c r="H826" s="17" t="s">
        <v>1523</v>
      </c>
      <c r="I826" s="17" t="s">
        <v>1524</v>
      </c>
      <c r="J826" s="17" t="n">
        <v>1</v>
      </c>
      <c r="K826" s="15" t="n">
        <v>166.9</v>
      </c>
      <c r="L826" s="22" t="n">
        <v>0</v>
      </c>
      <c r="M826" s="15" t="n">
        <v>0</v>
      </c>
      <c r="N826" s="15" t="n">
        <f aca="false">J826*K826</f>
        <v>166.9</v>
      </c>
      <c r="O826" s="15" t="n">
        <f aca="false">N826*L826</f>
        <v>0</v>
      </c>
      <c r="P826" s="15" t="n">
        <f aca="false">N826-O826</f>
        <v>166.9</v>
      </c>
      <c r="Q826" s="15" t="n">
        <f aca="false">J826*INDEX(dProdutos!$F$2:$F$47,MATCH(E826,dProdutos!$A$2:$A$47,0))</f>
        <v>73.23</v>
      </c>
      <c r="R826" s="15" t="n">
        <f aca="false">IF(I826="Cancelado",0,P826-Q826)</f>
        <v>93.67</v>
      </c>
      <c r="S826" s="17" t="str">
        <f aca="false">INDEX(dProdutos!$D$2:$D$47,MATCH(E826,dProdutos!$A$2:$A$47,0))</f>
        <v>Moda Masculina</v>
      </c>
    </row>
    <row r="827" customFormat="false" ht="15" hidden="false" customHeight="false" outlineLevel="0" collapsed="false">
      <c r="A827" s="17" t="s">
        <v>2025</v>
      </c>
      <c r="B827" s="17" t="n">
        <v>3</v>
      </c>
      <c r="C827" s="21" t="n">
        <v>45737</v>
      </c>
      <c r="D827" s="17" t="s">
        <v>1343</v>
      </c>
      <c r="E827" s="17" t="s">
        <v>153</v>
      </c>
      <c r="F827" s="17" t="s">
        <v>1499</v>
      </c>
      <c r="G827" s="17" t="s">
        <v>60</v>
      </c>
      <c r="H827" s="17" t="s">
        <v>1523</v>
      </c>
      <c r="I827" s="17" t="s">
        <v>1524</v>
      </c>
      <c r="J827" s="17" t="n">
        <v>1</v>
      </c>
      <c r="K827" s="15" t="n">
        <v>165.9</v>
      </c>
      <c r="L827" s="22" t="n">
        <v>0.2</v>
      </c>
      <c r="M827" s="15" t="n">
        <v>0</v>
      </c>
      <c r="N827" s="15" t="n">
        <f aca="false">J827*K827</f>
        <v>165.9</v>
      </c>
      <c r="O827" s="15" t="n">
        <f aca="false">N827*L827</f>
        <v>33.18</v>
      </c>
      <c r="P827" s="15" t="n">
        <f aca="false">N827-O827</f>
        <v>132.72</v>
      </c>
      <c r="Q827" s="15" t="n">
        <f aca="false">J827*INDEX(dProdutos!$F$2:$F$47,MATCH(E827,dProdutos!$A$2:$A$47,0))</f>
        <v>67.28</v>
      </c>
      <c r="R827" s="15" t="n">
        <f aca="false">IF(I827="Cancelado",0,P827-Q827)</f>
        <v>65.44</v>
      </c>
      <c r="S827" s="17" t="str">
        <f aca="false">INDEX(dProdutos!$D$2:$D$47,MATCH(E827,dProdutos!$A$2:$A$47,0))</f>
        <v>Acessórios</v>
      </c>
    </row>
    <row r="828" customFormat="false" ht="15" hidden="false" customHeight="false" outlineLevel="0" collapsed="false">
      <c r="A828" s="17" t="s">
        <v>2026</v>
      </c>
      <c r="B828" s="17" t="n">
        <v>1</v>
      </c>
      <c r="C828" s="21" t="n">
        <v>45737</v>
      </c>
      <c r="D828" s="17" t="s">
        <v>605</v>
      </c>
      <c r="E828" s="17" t="s">
        <v>95</v>
      </c>
      <c r="F828" s="17" t="s">
        <v>1487</v>
      </c>
      <c r="G828" s="17" t="s">
        <v>62</v>
      </c>
      <c r="H828" s="17" t="s">
        <v>1537</v>
      </c>
      <c r="I828" s="17" t="s">
        <v>1524</v>
      </c>
      <c r="J828" s="17" t="n">
        <v>1</v>
      </c>
      <c r="K828" s="15" t="n">
        <v>77.9</v>
      </c>
      <c r="L828" s="22" t="n">
        <v>0</v>
      </c>
      <c r="M828" s="15" t="n">
        <v>15.99</v>
      </c>
      <c r="N828" s="15" t="n">
        <f aca="false">J828*K828</f>
        <v>77.9</v>
      </c>
      <c r="O828" s="15" t="n">
        <f aca="false">N828*L828</f>
        <v>0</v>
      </c>
      <c r="P828" s="15" t="n">
        <f aca="false">N828-O828</f>
        <v>77.9</v>
      </c>
      <c r="Q828" s="15" t="n">
        <f aca="false">J828*INDEX(dProdutos!$F$2:$F$47,MATCH(E828,dProdutos!$A$2:$A$47,0))</f>
        <v>36.71</v>
      </c>
      <c r="R828" s="15" t="n">
        <f aca="false">IF(I828="Cancelado",0,P828-Q828)</f>
        <v>41.19</v>
      </c>
      <c r="S828" s="17" t="str">
        <f aca="false">INDEX(dProdutos!$D$2:$D$47,MATCH(E828,dProdutos!$A$2:$A$47,0))</f>
        <v>Moda Feminina</v>
      </c>
    </row>
    <row r="829" customFormat="false" ht="15" hidden="false" customHeight="false" outlineLevel="0" collapsed="false">
      <c r="A829" s="17" t="s">
        <v>2027</v>
      </c>
      <c r="B829" s="17" t="n">
        <v>1</v>
      </c>
      <c r="C829" s="21" t="n">
        <v>45737</v>
      </c>
      <c r="D829" s="17" t="s">
        <v>806</v>
      </c>
      <c r="E829" s="17" t="s">
        <v>111</v>
      </c>
      <c r="F829" s="17" t="s">
        <v>1490</v>
      </c>
      <c r="G829" s="17" t="s">
        <v>59</v>
      </c>
      <c r="H829" s="17" t="s">
        <v>1540</v>
      </c>
      <c r="I829" s="17" t="s">
        <v>1524</v>
      </c>
      <c r="J829" s="17" t="n">
        <v>1</v>
      </c>
      <c r="K829" s="15" t="n">
        <v>188.9</v>
      </c>
      <c r="L829" s="22" t="n">
        <v>0.1</v>
      </c>
      <c r="M829" s="15" t="n">
        <v>28.38</v>
      </c>
      <c r="N829" s="15" t="n">
        <f aca="false">J829*K829</f>
        <v>188.9</v>
      </c>
      <c r="O829" s="15" t="n">
        <f aca="false">N829*L829</f>
        <v>18.89</v>
      </c>
      <c r="P829" s="15" t="n">
        <f aca="false">N829-O829</f>
        <v>170.01</v>
      </c>
      <c r="Q829" s="15" t="n">
        <f aca="false">J829*INDEX(dProdutos!$F$2:$F$47,MATCH(E829,dProdutos!$A$2:$A$47,0))</f>
        <v>88.32</v>
      </c>
      <c r="R829" s="15" t="n">
        <f aca="false">IF(I829="Cancelado",0,P829-Q829)</f>
        <v>81.69</v>
      </c>
      <c r="S829" s="17" t="str">
        <f aca="false">INDEX(dProdutos!$D$2:$D$47,MATCH(E829,dProdutos!$A$2:$A$47,0))</f>
        <v>Moda Masculina</v>
      </c>
    </row>
    <row r="830" customFormat="false" ht="15" hidden="false" customHeight="false" outlineLevel="0" collapsed="false">
      <c r="A830" s="17" t="s">
        <v>2028</v>
      </c>
      <c r="B830" s="17" t="n">
        <v>1</v>
      </c>
      <c r="C830" s="21" t="n">
        <v>45738</v>
      </c>
      <c r="D830" s="17" t="s">
        <v>1181</v>
      </c>
      <c r="E830" s="17" t="s">
        <v>85</v>
      </c>
      <c r="F830" s="17" t="s">
        <v>1499</v>
      </c>
      <c r="G830" s="17" t="s">
        <v>62</v>
      </c>
      <c r="H830" s="17" t="s">
        <v>1537</v>
      </c>
      <c r="I830" s="17" t="s">
        <v>1524</v>
      </c>
      <c r="J830" s="17" t="n">
        <v>2</v>
      </c>
      <c r="K830" s="15" t="n">
        <v>165.9</v>
      </c>
      <c r="L830" s="22" t="n">
        <v>0.2</v>
      </c>
      <c r="M830" s="15" t="n">
        <v>0</v>
      </c>
      <c r="N830" s="15" t="n">
        <f aca="false">J830*K830</f>
        <v>331.8</v>
      </c>
      <c r="O830" s="15" t="n">
        <f aca="false">N830*L830</f>
        <v>66.36</v>
      </c>
      <c r="P830" s="15" t="n">
        <f aca="false">N830-O830</f>
        <v>265.44</v>
      </c>
      <c r="Q830" s="15" t="n">
        <f aca="false">J830*INDEX(dProdutos!$F$2:$F$47,MATCH(E830,dProdutos!$A$2:$A$47,0))</f>
        <v>183.1</v>
      </c>
      <c r="R830" s="15" t="n">
        <f aca="false">IF(I830="Cancelado",0,P830-Q830)</f>
        <v>82.34</v>
      </c>
      <c r="S830" s="17" t="str">
        <f aca="false">INDEX(dProdutos!$D$2:$D$47,MATCH(E830,dProdutos!$A$2:$A$47,0))</f>
        <v>Moda Feminina</v>
      </c>
    </row>
    <row r="831" customFormat="false" ht="15" hidden="false" customHeight="false" outlineLevel="0" collapsed="false">
      <c r="A831" s="17" t="s">
        <v>2029</v>
      </c>
      <c r="B831" s="17" t="n">
        <v>1</v>
      </c>
      <c r="C831" s="21" t="n">
        <v>45739</v>
      </c>
      <c r="D831" s="17" t="s">
        <v>1383</v>
      </c>
      <c r="E831" s="17" t="s">
        <v>73</v>
      </c>
      <c r="F831" s="17" t="s">
        <v>1499</v>
      </c>
      <c r="G831" s="17" t="s">
        <v>62</v>
      </c>
      <c r="H831" s="17" t="s">
        <v>1523</v>
      </c>
      <c r="I831" s="17" t="s">
        <v>1524</v>
      </c>
      <c r="J831" s="17" t="n">
        <v>2</v>
      </c>
      <c r="K831" s="15" t="n">
        <v>179.9</v>
      </c>
      <c r="L831" s="22" t="n">
        <v>0</v>
      </c>
      <c r="M831" s="15" t="n">
        <v>0</v>
      </c>
      <c r="N831" s="15" t="n">
        <f aca="false">J831*K831</f>
        <v>359.8</v>
      </c>
      <c r="O831" s="15" t="n">
        <f aca="false">N831*L831</f>
        <v>0</v>
      </c>
      <c r="P831" s="15" t="n">
        <f aca="false">N831-O831</f>
        <v>359.8</v>
      </c>
      <c r="Q831" s="15" t="n">
        <f aca="false">J831*INDEX(dProdutos!$F$2:$F$47,MATCH(E831,dProdutos!$A$2:$A$47,0))</f>
        <v>138.88</v>
      </c>
      <c r="R831" s="15" t="n">
        <f aca="false">IF(I831="Cancelado",0,P831-Q831)</f>
        <v>220.92</v>
      </c>
      <c r="S831" s="17" t="str">
        <f aca="false">INDEX(dProdutos!$D$2:$D$47,MATCH(E831,dProdutos!$A$2:$A$47,0))</f>
        <v>Moda Feminina</v>
      </c>
    </row>
    <row r="832" customFormat="false" ht="15" hidden="false" customHeight="false" outlineLevel="0" collapsed="false">
      <c r="A832" s="17" t="s">
        <v>2030</v>
      </c>
      <c r="B832" s="17" t="n">
        <v>1</v>
      </c>
      <c r="C832" s="21" t="n">
        <v>45739</v>
      </c>
      <c r="D832" s="17" t="s">
        <v>546</v>
      </c>
      <c r="E832" s="17" t="s">
        <v>177</v>
      </c>
      <c r="F832" s="17" t="s">
        <v>1487</v>
      </c>
      <c r="G832" s="17" t="s">
        <v>64</v>
      </c>
      <c r="H832" s="17" t="s">
        <v>1527</v>
      </c>
      <c r="I832" s="17" t="s">
        <v>1524</v>
      </c>
      <c r="J832" s="17" t="n">
        <v>1</v>
      </c>
      <c r="K832" s="15" t="n">
        <v>257.9</v>
      </c>
      <c r="L832" s="22" t="n">
        <v>0</v>
      </c>
      <c r="M832" s="15" t="n">
        <v>0</v>
      </c>
      <c r="N832" s="15" t="n">
        <f aca="false">J832*K832</f>
        <v>257.9</v>
      </c>
      <c r="O832" s="15" t="n">
        <f aca="false">N832*L832</f>
        <v>0</v>
      </c>
      <c r="P832" s="15" t="n">
        <f aca="false">N832-O832</f>
        <v>257.9</v>
      </c>
      <c r="Q832" s="15" t="n">
        <f aca="false">J832*INDEX(dProdutos!$F$2:$F$47,MATCH(E832,dProdutos!$A$2:$A$47,0))</f>
        <v>138.23</v>
      </c>
      <c r="R832" s="15" t="n">
        <f aca="false">IF(I832="Cancelado",0,P832-Q832)</f>
        <v>119.67</v>
      </c>
      <c r="S832" s="17" t="str">
        <f aca="false">INDEX(dProdutos!$D$2:$D$47,MATCH(E832,dProdutos!$A$2:$A$47,0))</f>
        <v>Casa</v>
      </c>
    </row>
    <row r="833" customFormat="false" ht="15" hidden="false" customHeight="false" outlineLevel="0" collapsed="false">
      <c r="A833" s="17" t="s">
        <v>2031</v>
      </c>
      <c r="B833" s="17" t="n">
        <v>1</v>
      </c>
      <c r="C833" s="21" t="n">
        <v>45739</v>
      </c>
      <c r="D833" s="17" t="s">
        <v>877</v>
      </c>
      <c r="E833" s="17" t="s">
        <v>111</v>
      </c>
      <c r="F833" s="17" t="s">
        <v>1499</v>
      </c>
      <c r="G833" s="17" t="s">
        <v>60</v>
      </c>
      <c r="H833" s="17" t="s">
        <v>1523</v>
      </c>
      <c r="I833" s="17" t="s">
        <v>1524</v>
      </c>
      <c r="J833" s="17" t="n">
        <v>1</v>
      </c>
      <c r="K833" s="15" t="n">
        <v>188.9</v>
      </c>
      <c r="L833" s="22" t="n">
        <v>0.05</v>
      </c>
      <c r="M833" s="15" t="n">
        <v>0</v>
      </c>
      <c r="N833" s="15" t="n">
        <f aca="false">J833*K833</f>
        <v>188.9</v>
      </c>
      <c r="O833" s="15" t="n">
        <f aca="false">N833*L833</f>
        <v>9.445</v>
      </c>
      <c r="P833" s="15" t="n">
        <f aca="false">N833-O833</f>
        <v>179.455</v>
      </c>
      <c r="Q833" s="15" t="n">
        <f aca="false">J833*INDEX(dProdutos!$F$2:$F$47,MATCH(E833,dProdutos!$A$2:$A$47,0))</f>
        <v>88.32</v>
      </c>
      <c r="R833" s="15" t="n">
        <f aca="false">IF(I833="Cancelado",0,P833-Q833)</f>
        <v>91.135</v>
      </c>
      <c r="S833" s="17" t="str">
        <f aca="false">INDEX(dProdutos!$D$2:$D$47,MATCH(E833,dProdutos!$A$2:$A$47,0))</f>
        <v>Moda Masculina</v>
      </c>
    </row>
    <row r="834" customFormat="false" ht="15" hidden="false" customHeight="false" outlineLevel="0" collapsed="false">
      <c r="A834" s="17" t="s">
        <v>2032</v>
      </c>
      <c r="B834" s="17" t="n">
        <v>1</v>
      </c>
      <c r="C834" s="21" t="n">
        <v>45739</v>
      </c>
      <c r="D834" s="17" t="s">
        <v>659</v>
      </c>
      <c r="E834" s="17" t="s">
        <v>153</v>
      </c>
      <c r="F834" s="17" t="s">
        <v>1501</v>
      </c>
      <c r="G834" s="17" t="s">
        <v>61</v>
      </c>
      <c r="H834" s="17" t="s">
        <v>1527</v>
      </c>
      <c r="I834" s="17" t="s">
        <v>1524</v>
      </c>
      <c r="J834" s="17" t="n">
        <v>1</v>
      </c>
      <c r="K834" s="15" t="n">
        <v>165.9</v>
      </c>
      <c r="L834" s="22" t="n">
        <v>0</v>
      </c>
      <c r="M834" s="15" t="n">
        <v>21.67</v>
      </c>
      <c r="N834" s="15" t="n">
        <f aca="false">J834*K834</f>
        <v>165.9</v>
      </c>
      <c r="O834" s="15" t="n">
        <f aca="false">N834*L834</f>
        <v>0</v>
      </c>
      <c r="P834" s="15" t="n">
        <f aca="false">N834-O834</f>
        <v>165.9</v>
      </c>
      <c r="Q834" s="15" t="n">
        <f aca="false">J834*INDEX(dProdutos!$F$2:$F$47,MATCH(E834,dProdutos!$A$2:$A$47,0))</f>
        <v>67.28</v>
      </c>
      <c r="R834" s="15" t="n">
        <f aca="false">IF(I834="Cancelado",0,P834-Q834)</f>
        <v>98.62</v>
      </c>
      <c r="S834" s="17" t="str">
        <f aca="false">INDEX(dProdutos!$D$2:$D$47,MATCH(E834,dProdutos!$A$2:$A$47,0))</f>
        <v>Acessórios</v>
      </c>
    </row>
    <row r="835" customFormat="false" ht="15" hidden="false" customHeight="false" outlineLevel="0" collapsed="false">
      <c r="A835" s="17" t="s">
        <v>2033</v>
      </c>
      <c r="B835" s="17" t="n">
        <v>1</v>
      </c>
      <c r="C835" s="21" t="n">
        <v>45739</v>
      </c>
      <c r="D835" s="17" t="s">
        <v>1372</v>
      </c>
      <c r="E835" s="17" t="s">
        <v>150</v>
      </c>
      <c r="F835" s="17" t="s">
        <v>1495</v>
      </c>
      <c r="G835" s="17" t="s">
        <v>62</v>
      </c>
      <c r="H835" s="17" t="s">
        <v>1537</v>
      </c>
      <c r="I835" s="17" t="s">
        <v>1524</v>
      </c>
      <c r="J835" s="17" t="n">
        <v>1</v>
      </c>
      <c r="K835" s="15" t="n">
        <v>71.9</v>
      </c>
      <c r="L835" s="22" t="n">
        <v>0</v>
      </c>
      <c r="M835" s="15" t="n">
        <v>17.41</v>
      </c>
      <c r="N835" s="15" t="n">
        <f aca="false">J835*K835</f>
        <v>71.9</v>
      </c>
      <c r="O835" s="15" t="n">
        <f aca="false">N835*L835</f>
        <v>0</v>
      </c>
      <c r="P835" s="15" t="n">
        <f aca="false">N835-O835</f>
        <v>71.9</v>
      </c>
      <c r="Q835" s="15" t="n">
        <f aca="false">J835*INDEX(dProdutos!$F$2:$F$47,MATCH(E835,dProdutos!$A$2:$A$47,0))</f>
        <v>27.38</v>
      </c>
      <c r="R835" s="15" t="n">
        <f aca="false">IF(I835="Cancelado",0,P835-Q835)</f>
        <v>44.52</v>
      </c>
      <c r="S835" s="17" t="str">
        <f aca="false">INDEX(dProdutos!$D$2:$D$47,MATCH(E835,dProdutos!$A$2:$A$47,0))</f>
        <v>Acessórios</v>
      </c>
    </row>
    <row r="836" customFormat="false" ht="15" hidden="false" customHeight="false" outlineLevel="0" collapsed="false">
      <c r="A836" s="17" t="s">
        <v>2034</v>
      </c>
      <c r="B836" s="17" t="n">
        <v>1</v>
      </c>
      <c r="C836" s="21" t="n">
        <v>45739</v>
      </c>
      <c r="D836" s="17" t="s">
        <v>706</v>
      </c>
      <c r="E836" s="17" t="s">
        <v>98</v>
      </c>
      <c r="F836" s="17" t="s">
        <v>1493</v>
      </c>
      <c r="G836" s="17" t="s">
        <v>60</v>
      </c>
      <c r="H836" s="17" t="s">
        <v>1523</v>
      </c>
      <c r="I836" s="17" t="s">
        <v>1524</v>
      </c>
      <c r="J836" s="17" t="n">
        <v>1</v>
      </c>
      <c r="K836" s="15" t="n">
        <v>108.9</v>
      </c>
      <c r="L836" s="22" t="n">
        <v>0</v>
      </c>
      <c r="M836" s="15" t="n">
        <v>0</v>
      </c>
      <c r="N836" s="15" t="n">
        <f aca="false">J836*K836</f>
        <v>108.9</v>
      </c>
      <c r="O836" s="15" t="n">
        <f aca="false">N836*L836</f>
        <v>0</v>
      </c>
      <c r="P836" s="15" t="n">
        <f aca="false">N836-O836</f>
        <v>108.9</v>
      </c>
      <c r="Q836" s="15" t="n">
        <f aca="false">J836*INDEX(dProdutos!$F$2:$F$47,MATCH(E836,dProdutos!$A$2:$A$47,0))</f>
        <v>42.52</v>
      </c>
      <c r="R836" s="15" t="n">
        <f aca="false">IF(I836="Cancelado",0,P836-Q836)</f>
        <v>66.38</v>
      </c>
      <c r="S836" s="17" t="str">
        <f aca="false">INDEX(dProdutos!$D$2:$D$47,MATCH(E836,dProdutos!$A$2:$A$47,0))</f>
        <v>Moda Feminina</v>
      </c>
    </row>
    <row r="837" customFormat="false" ht="15" hidden="false" customHeight="false" outlineLevel="0" collapsed="false">
      <c r="A837" s="17" t="s">
        <v>2035</v>
      </c>
      <c r="B837" s="17" t="n">
        <v>1</v>
      </c>
      <c r="C837" s="21" t="n">
        <v>45739</v>
      </c>
      <c r="D837" s="17" t="s">
        <v>979</v>
      </c>
      <c r="E837" s="17" t="s">
        <v>114</v>
      </c>
      <c r="F837" s="17" t="s">
        <v>1499</v>
      </c>
      <c r="G837" s="17" t="s">
        <v>60</v>
      </c>
      <c r="H837" s="17" t="s">
        <v>1537</v>
      </c>
      <c r="I837" s="17" t="s">
        <v>1524</v>
      </c>
      <c r="J837" s="17" t="n">
        <v>3</v>
      </c>
      <c r="K837" s="15" t="n">
        <v>202.9</v>
      </c>
      <c r="L837" s="22" t="n">
        <v>0</v>
      </c>
      <c r="M837" s="15" t="n">
        <v>28.45</v>
      </c>
      <c r="N837" s="15" t="n">
        <f aca="false">J837*K837</f>
        <v>608.7</v>
      </c>
      <c r="O837" s="15" t="n">
        <f aca="false">N837*L837</f>
        <v>0</v>
      </c>
      <c r="P837" s="15" t="n">
        <f aca="false">N837-O837</f>
        <v>608.7</v>
      </c>
      <c r="Q837" s="15" t="n">
        <f aca="false">J837*INDEX(dProdutos!$F$2:$F$47,MATCH(E837,dProdutos!$A$2:$A$47,0))</f>
        <v>331.17</v>
      </c>
      <c r="R837" s="15" t="n">
        <f aca="false">IF(I837="Cancelado",0,P837-Q837)</f>
        <v>277.53</v>
      </c>
      <c r="S837" s="17" t="str">
        <f aca="false">INDEX(dProdutos!$D$2:$D$47,MATCH(E837,dProdutos!$A$2:$A$47,0))</f>
        <v>Moda Masculina</v>
      </c>
    </row>
    <row r="838" customFormat="false" ht="15" hidden="false" customHeight="false" outlineLevel="0" collapsed="false">
      <c r="A838" s="17" t="s">
        <v>2036</v>
      </c>
      <c r="B838" s="17" t="n">
        <v>1</v>
      </c>
      <c r="C838" s="21" t="n">
        <v>45739</v>
      </c>
      <c r="D838" s="17" t="s">
        <v>306</v>
      </c>
      <c r="E838" s="17" t="s">
        <v>174</v>
      </c>
      <c r="F838" s="17" t="s">
        <v>1503</v>
      </c>
      <c r="G838" s="17" t="s">
        <v>59</v>
      </c>
      <c r="H838" s="17" t="s">
        <v>1527</v>
      </c>
      <c r="I838" s="17" t="s">
        <v>1524</v>
      </c>
      <c r="J838" s="17" t="n">
        <v>1</v>
      </c>
      <c r="K838" s="15" t="n">
        <v>250.9</v>
      </c>
      <c r="L838" s="22" t="n">
        <v>0.05</v>
      </c>
      <c r="M838" s="15" t="n">
        <v>33.83</v>
      </c>
      <c r="N838" s="15" t="n">
        <f aca="false">J838*K838</f>
        <v>250.9</v>
      </c>
      <c r="O838" s="15" t="n">
        <f aca="false">N838*L838</f>
        <v>12.545</v>
      </c>
      <c r="P838" s="15" t="n">
        <f aca="false">N838-O838</f>
        <v>238.355</v>
      </c>
      <c r="Q838" s="15" t="n">
        <f aca="false">J838*INDEX(dProdutos!$F$2:$F$47,MATCH(E838,dProdutos!$A$2:$A$47,0))</f>
        <v>151.28</v>
      </c>
      <c r="R838" s="15" t="n">
        <f aca="false">IF(I838="Cancelado",0,P838-Q838)</f>
        <v>87.075</v>
      </c>
      <c r="S838" s="17" t="str">
        <f aca="false">INDEX(dProdutos!$D$2:$D$47,MATCH(E838,dProdutos!$A$2:$A$47,0))</f>
        <v>Casa</v>
      </c>
    </row>
    <row r="839" customFormat="false" ht="15" hidden="false" customHeight="false" outlineLevel="0" collapsed="false">
      <c r="A839" s="17" t="s">
        <v>2036</v>
      </c>
      <c r="B839" s="17" t="n">
        <v>2</v>
      </c>
      <c r="C839" s="21" t="n">
        <v>45739</v>
      </c>
      <c r="D839" s="17" t="s">
        <v>306</v>
      </c>
      <c r="E839" s="17" t="s">
        <v>120</v>
      </c>
      <c r="F839" s="17" t="s">
        <v>1503</v>
      </c>
      <c r="G839" s="17" t="s">
        <v>59</v>
      </c>
      <c r="H839" s="17" t="s">
        <v>1527</v>
      </c>
      <c r="I839" s="17" t="s">
        <v>1524</v>
      </c>
      <c r="J839" s="17" t="n">
        <v>1</v>
      </c>
      <c r="K839" s="15" t="n">
        <v>96.9</v>
      </c>
      <c r="L839" s="22" t="n">
        <v>0</v>
      </c>
      <c r="M839" s="15" t="n">
        <v>0</v>
      </c>
      <c r="N839" s="15" t="n">
        <f aca="false">J839*K839</f>
        <v>96.9</v>
      </c>
      <c r="O839" s="15" t="n">
        <f aca="false">N839*L839</f>
        <v>0</v>
      </c>
      <c r="P839" s="15" t="n">
        <f aca="false">N839-O839</f>
        <v>96.9</v>
      </c>
      <c r="Q839" s="15" t="n">
        <f aca="false">J839*INDEX(dProdutos!$F$2:$F$47,MATCH(E839,dProdutos!$A$2:$A$47,0))</f>
        <v>44.36</v>
      </c>
      <c r="R839" s="15" t="n">
        <f aca="false">IF(I839="Cancelado",0,P839-Q839)</f>
        <v>52.54</v>
      </c>
      <c r="S839" s="17" t="str">
        <f aca="false">INDEX(dProdutos!$D$2:$D$47,MATCH(E839,dProdutos!$A$2:$A$47,0))</f>
        <v>Moda Masculina</v>
      </c>
    </row>
    <row r="840" customFormat="false" ht="15" hidden="false" customHeight="false" outlineLevel="0" collapsed="false">
      <c r="A840" s="17" t="s">
        <v>2037</v>
      </c>
      <c r="B840" s="17" t="n">
        <v>1</v>
      </c>
      <c r="C840" s="21" t="n">
        <v>45740</v>
      </c>
      <c r="D840" s="17" t="s">
        <v>624</v>
      </c>
      <c r="E840" s="17" t="s">
        <v>108</v>
      </c>
      <c r="F840" s="17" t="s">
        <v>1490</v>
      </c>
      <c r="G840" s="17" t="s">
        <v>59</v>
      </c>
      <c r="H840" s="17" t="s">
        <v>1523</v>
      </c>
      <c r="I840" s="17" t="s">
        <v>1524</v>
      </c>
      <c r="J840" s="17" t="n">
        <v>1</v>
      </c>
      <c r="K840" s="15" t="n">
        <v>265.9</v>
      </c>
      <c r="L840" s="22" t="n">
        <v>0</v>
      </c>
      <c r="M840" s="15" t="n">
        <v>27.34</v>
      </c>
      <c r="N840" s="15" t="n">
        <f aca="false">J840*K840</f>
        <v>265.9</v>
      </c>
      <c r="O840" s="15" t="n">
        <f aca="false">N840*L840</f>
        <v>0</v>
      </c>
      <c r="P840" s="15" t="n">
        <f aca="false">N840-O840</f>
        <v>265.9</v>
      </c>
      <c r="Q840" s="15" t="n">
        <f aca="false">J840*INDEX(dProdutos!$F$2:$F$47,MATCH(E840,dProdutos!$A$2:$A$47,0))</f>
        <v>155.62</v>
      </c>
      <c r="R840" s="15" t="n">
        <f aca="false">IF(I840="Cancelado",0,P840-Q840)</f>
        <v>110.28</v>
      </c>
      <c r="S840" s="17" t="str">
        <f aca="false">INDEX(dProdutos!$D$2:$D$47,MATCH(E840,dProdutos!$A$2:$A$47,0))</f>
        <v>Moda Masculina</v>
      </c>
    </row>
    <row r="841" customFormat="false" ht="15" hidden="false" customHeight="false" outlineLevel="0" collapsed="false">
      <c r="A841" s="17" t="s">
        <v>2037</v>
      </c>
      <c r="B841" s="17" t="n">
        <v>2</v>
      </c>
      <c r="C841" s="21" t="n">
        <v>45740</v>
      </c>
      <c r="D841" s="17" t="s">
        <v>624</v>
      </c>
      <c r="E841" s="17" t="s">
        <v>135</v>
      </c>
      <c r="F841" s="17" t="s">
        <v>1490</v>
      </c>
      <c r="G841" s="17" t="s">
        <v>59</v>
      </c>
      <c r="H841" s="17" t="s">
        <v>1523</v>
      </c>
      <c r="I841" s="17" t="s">
        <v>1524</v>
      </c>
      <c r="J841" s="17" t="n">
        <v>1</v>
      </c>
      <c r="K841" s="15" t="n">
        <v>200.9</v>
      </c>
      <c r="L841" s="22" t="n">
        <v>0.2</v>
      </c>
      <c r="M841" s="15" t="n">
        <v>0</v>
      </c>
      <c r="N841" s="15" t="n">
        <f aca="false">J841*K841</f>
        <v>200.9</v>
      </c>
      <c r="O841" s="15" t="n">
        <f aca="false">N841*L841</f>
        <v>40.18</v>
      </c>
      <c r="P841" s="15" t="n">
        <f aca="false">N841-O841</f>
        <v>160.72</v>
      </c>
      <c r="Q841" s="15" t="n">
        <f aca="false">J841*INDEX(dProdutos!$F$2:$F$47,MATCH(E841,dProdutos!$A$2:$A$47,0))</f>
        <v>80.73</v>
      </c>
      <c r="R841" s="15" t="n">
        <f aca="false">IF(I841="Cancelado",0,P841-Q841)</f>
        <v>79.99</v>
      </c>
      <c r="S841" s="17" t="str">
        <f aca="false">INDEX(dProdutos!$D$2:$D$47,MATCH(E841,dProdutos!$A$2:$A$47,0))</f>
        <v>Calçados</v>
      </c>
    </row>
    <row r="842" customFormat="false" ht="15" hidden="false" customHeight="false" outlineLevel="0" collapsed="false">
      <c r="A842" s="17" t="s">
        <v>2038</v>
      </c>
      <c r="B842" s="17" t="n">
        <v>1</v>
      </c>
      <c r="C842" s="21" t="n">
        <v>45740</v>
      </c>
      <c r="D842" s="17" t="s">
        <v>1433</v>
      </c>
      <c r="E842" s="17" t="s">
        <v>88</v>
      </c>
      <c r="F842" s="17" t="s">
        <v>1487</v>
      </c>
      <c r="G842" s="17" t="s">
        <v>59</v>
      </c>
      <c r="H842" s="17" t="s">
        <v>1537</v>
      </c>
      <c r="I842" s="17" t="s">
        <v>1524</v>
      </c>
      <c r="J842" s="17" t="n">
        <v>1</v>
      </c>
      <c r="K842" s="15" t="n">
        <v>170.9</v>
      </c>
      <c r="L842" s="22" t="n">
        <v>0.05</v>
      </c>
      <c r="M842" s="15" t="n">
        <v>27.55</v>
      </c>
      <c r="N842" s="15" t="n">
        <f aca="false">J842*K842</f>
        <v>170.9</v>
      </c>
      <c r="O842" s="15" t="n">
        <f aca="false">N842*L842</f>
        <v>8.545</v>
      </c>
      <c r="P842" s="15" t="n">
        <f aca="false">N842-O842</f>
        <v>162.355</v>
      </c>
      <c r="Q842" s="15" t="n">
        <f aca="false">J842*INDEX(dProdutos!$F$2:$F$47,MATCH(E842,dProdutos!$A$2:$A$47,0))</f>
        <v>98.14</v>
      </c>
      <c r="R842" s="15" t="n">
        <f aca="false">IF(I842="Cancelado",0,P842-Q842)</f>
        <v>64.215</v>
      </c>
      <c r="S842" s="17" t="str">
        <f aca="false">INDEX(dProdutos!$D$2:$D$47,MATCH(E842,dProdutos!$A$2:$A$47,0))</f>
        <v>Moda Feminina</v>
      </c>
    </row>
    <row r="843" customFormat="false" ht="15" hidden="false" customHeight="false" outlineLevel="0" collapsed="false">
      <c r="A843" s="17" t="s">
        <v>2038</v>
      </c>
      <c r="B843" s="17" t="n">
        <v>2</v>
      </c>
      <c r="C843" s="21" t="n">
        <v>45740</v>
      </c>
      <c r="D843" s="17" t="s">
        <v>1433</v>
      </c>
      <c r="E843" s="17" t="s">
        <v>192</v>
      </c>
      <c r="F843" s="17" t="s">
        <v>1487</v>
      </c>
      <c r="G843" s="17" t="s">
        <v>59</v>
      </c>
      <c r="H843" s="17" t="s">
        <v>1537</v>
      </c>
      <c r="I843" s="17" t="s">
        <v>1524</v>
      </c>
      <c r="J843" s="17" t="n">
        <v>1</v>
      </c>
      <c r="K843" s="15" t="n">
        <v>245.9</v>
      </c>
      <c r="L843" s="22" t="n">
        <v>0</v>
      </c>
      <c r="M843" s="15" t="n">
        <v>0</v>
      </c>
      <c r="N843" s="15" t="n">
        <f aca="false">J843*K843</f>
        <v>245.9</v>
      </c>
      <c r="O843" s="15" t="n">
        <f aca="false">N843*L843</f>
        <v>0</v>
      </c>
      <c r="P843" s="15" t="n">
        <f aca="false">N843-O843</f>
        <v>245.9</v>
      </c>
      <c r="Q843" s="15" t="n">
        <f aca="false">J843*INDEX(dProdutos!$F$2:$F$47,MATCH(E843,dProdutos!$A$2:$A$47,0))</f>
        <v>107.78</v>
      </c>
      <c r="R843" s="15" t="n">
        <f aca="false">IF(I843="Cancelado",0,P843-Q843)</f>
        <v>138.12</v>
      </c>
      <c r="S843" s="17" t="str">
        <f aca="false">INDEX(dProdutos!$D$2:$D$47,MATCH(E843,dProdutos!$A$2:$A$47,0))</f>
        <v>Eletrônicos</v>
      </c>
    </row>
    <row r="844" customFormat="false" ht="15" hidden="false" customHeight="false" outlineLevel="0" collapsed="false">
      <c r="A844" s="17" t="s">
        <v>2038</v>
      </c>
      <c r="B844" s="17" t="n">
        <v>3</v>
      </c>
      <c r="C844" s="21" t="n">
        <v>45740</v>
      </c>
      <c r="D844" s="17" t="s">
        <v>1433</v>
      </c>
      <c r="E844" s="17" t="s">
        <v>189</v>
      </c>
      <c r="F844" s="17" t="s">
        <v>1487</v>
      </c>
      <c r="G844" s="17" t="s">
        <v>59</v>
      </c>
      <c r="H844" s="17" t="s">
        <v>1537</v>
      </c>
      <c r="I844" s="17" t="s">
        <v>1524</v>
      </c>
      <c r="J844" s="17" t="n">
        <v>2</v>
      </c>
      <c r="K844" s="15" t="n">
        <v>138.9</v>
      </c>
      <c r="L844" s="22" t="n">
        <v>0.05</v>
      </c>
      <c r="M844" s="15" t="n">
        <v>0</v>
      </c>
      <c r="N844" s="15" t="n">
        <f aca="false">J844*K844</f>
        <v>277.8</v>
      </c>
      <c r="O844" s="15" t="n">
        <f aca="false">N844*L844</f>
        <v>13.89</v>
      </c>
      <c r="P844" s="15" t="n">
        <f aca="false">N844-O844</f>
        <v>263.91</v>
      </c>
      <c r="Q844" s="15" t="n">
        <f aca="false">J844*INDEX(dProdutos!$F$2:$F$47,MATCH(E844,dProdutos!$A$2:$A$47,0))</f>
        <v>137.92</v>
      </c>
      <c r="R844" s="15" t="n">
        <f aca="false">IF(I844="Cancelado",0,P844-Q844)</f>
        <v>125.99</v>
      </c>
      <c r="S844" s="17" t="str">
        <f aca="false">INDEX(dProdutos!$D$2:$D$47,MATCH(E844,dProdutos!$A$2:$A$47,0))</f>
        <v>Eletrônicos</v>
      </c>
    </row>
    <row r="845" customFormat="false" ht="15" hidden="false" customHeight="false" outlineLevel="0" collapsed="false">
      <c r="A845" s="17" t="s">
        <v>2038</v>
      </c>
      <c r="B845" s="17" t="n">
        <v>4</v>
      </c>
      <c r="C845" s="21" t="n">
        <v>45740</v>
      </c>
      <c r="D845" s="17" t="s">
        <v>1433</v>
      </c>
      <c r="E845" s="17" t="s">
        <v>98</v>
      </c>
      <c r="F845" s="17" t="s">
        <v>1487</v>
      </c>
      <c r="G845" s="17" t="s">
        <v>59</v>
      </c>
      <c r="H845" s="17" t="s">
        <v>1537</v>
      </c>
      <c r="I845" s="17" t="s">
        <v>1524</v>
      </c>
      <c r="J845" s="17" t="n">
        <v>1</v>
      </c>
      <c r="K845" s="15" t="n">
        <v>108.9</v>
      </c>
      <c r="L845" s="22" t="n">
        <v>0.1</v>
      </c>
      <c r="M845" s="15" t="n">
        <v>0</v>
      </c>
      <c r="N845" s="15" t="n">
        <f aca="false">J845*K845</f>
        <v>108.9</v>
      </c>
      <c r="O845" s="15" t="n">
        <f aca="false">N845*L845</f>
        <v>10.89</v>
      </c>
      <c r="P845" s="15" t="n">
        <f aca="false">N845-O845</f>
        <v>98.01</v>
      </c>
      <c r="Q845" s="15" t="n">
        <f aca="false">J845*INDEX(dProdutos!$F$2:$F$47,MATCH(E845,dProdutos!$A$2:$A$47,0))</f>
        <v>42.52</v>
      </c>
      <c r="R845" s="15" t="n">
        <f aca="false">IF(I845="Cancelado",0,P845-Q845)</f>
        <v>55.49</v>
      </c>
      <c r="S845" s="17" t="str">
        <f aca="false">INDEX(dProdutos!$D$2:$D$47,MATCH(E845,dProdutos!$A$2:$A$47,0))</f>
        <v>Moda Feminina</v>
      </c>
    </row>
    <row r="846" customFormat="false" ht="15" hidden="false" customHeight="false" outlineLevel="0" collapsed="false">
      <c r="A846" s="17" t="s">
        <v>2039</v>
      </c>
      <c r="B846" s="17" t="n">
        <v>1</v>
      </c>
      <c r="C846" s="21" t="n">
        <v>45740</v>
      </c>
      <c r="D846" s="17" t="s">
        <v>1284</v>
      </c>
      <c r="E846" s="17" t="s">
        <v>171</v>
      </c>
      <c r="F846" s="17" t="s">
        <v>1501</v>
      </c>
      <c r="G846" s="17" t="s">
        <v>59</v>
      </c>
      <c r="H846" s="17" t="s">
        <v>1523</v>
      </c>
      <c r="I846" s="17" t="s">
        <v>1524</v>
      </c>
      <c r="J846" s="17" t="n">
        <v>1</v>
      </c>
      <c r="K846" s="15" t="n">
        <v>246.9</v>
      </c>
      <c r="L846" s="22" t="n">
        <v>0</v>
      </c>
      <c r="M846" s="15" t="n">
        <v>16.63</v>
      </c>
      <c r="N846" s="15" t="n">
        <f aca="false">J846*K846</f>
        <v>246.9</v>
      </c>
      <c r="O846" s="15" t="n">
        <f aca="false">N846*L846</f>
        <v>0</v>
      </c>
      <c r="P846" s="15" t="n">
        <f aca="false">N846-O846</f>
        <v>246.9</v>
      </c>
      <c r="Q846" s="15" t="n">
        <f aca="false">J846*INDEX(dProdutos!$F$2:$F$47,MATCH(E846,dProdutos!$A$2:$A$47,0))</f>
        <v>103.61</v>
      </c>
      <c r="R846" s="15" t="n">
        <f aca="false">IF(I846="Cancelado",0,P846-Q846)</f>
        <v>143.29</v>
      </c>
      <c r="S846" s="17" t="str">
        <f aca="false">INDEX(dProdutos!$D$2:$D$47,MATCH(E846,dProdutos!$A$2:$A$47,0))</f>
        <v>Casa</v>
      </c>
    </row>
    <row r="847" customFormat="false" ht="15" hidden="false" customHeight="false" outlineLevel="0" collapsed="false">
      <c r="A847" s="17" t="s">
        <v>2040</v>
      </c>
      <c r="B847" s="17" t="n">
        <v>1</v>
      </c>
      <c r="C847" s="21" t="n">
        <v>45740</v>
      </c>
      <c r="D847" s="17" t="s">
        <v>511</v>
      </c>
      <c r="E847" s="17" t="s">
        <v>98</v>
      </c>
      <c r="F847" s="17" t="s">
        <v>1499</v>
      </c>
      <c r="G847" s="17" t="s">
        <v>59</v>
      </c>
      <c r="H847" s="17" t="s">
        <v>1537</v>
      </c>
      <c r="I847" s="17" t="s">
        <v>1524</v>
      </c>
      <c r="J847" s="17" t="n">
        <v>1</v>
      </c>
      <c r="K847" s="15" t="n">
        <v>108.9</v>
      </c>
      <c r="L847" s="22" t="n">
        <v>0</v>
      </c>
      <c r="M847" s="15" t="n">
        <v>26.26</v>
      </c>
      <c r="N847" s="15" t="n">
        <f aca="false">J847*K847</f>
        <v>108.9</v>
      </c>
      <c r="O847" s="15" t="n">
        <f aca="false">N847*L847</f>
        <v>0</v>
      </c>
      <c r="P847" s="15" t="n">
        <f aca="false">N847-O847</f>
        <v>108.9</v>
      </c>
      <c r="Q847" s="15" t="n">
        <f aca="false">J847*INDEX(dProdutos!$F$2:$F$47,MATCH(E847,dProdutos!$A$2:$A$47,0))</f>
        <v>42.52</v>
      </c>
      <c r="R847" s="15" t="n">
        <f aca="false">IF(I847="Cancelado",0,P847-Q847)</f>
        <v>66.38</v>
      </c>
      <c r="S847" s="17" t="str">
        <f aca="false">INDEX(dProdutos!$D$2:$D$47,MATCH(E847,dProdutos!$A$2:$A$47,0))</f>
        <v>Moda Feminina</v>
      </c>
    </row>
    <row r="848" customFormat="false" ht="15" hidden="false" customHeight="false" outlineLevel="0" collapsed="false">
      <c r="A848" s="17" t="s">
        <v>2040</v>
      </c>
      <c r="B848" s="17" t="n">
        <v>2</v>
      </c>
      <c r="C848" s="21" t="n">
        <v>45740</v>
      </c>
      <c r="D848" s="17" t="s">
        <v>511</v>
      </c>
      <c r="E848" s="17" t="s">
        <v>126</v>
      </c>
      <c r="F848" s="17" t="s">
        <v>1499</v>
      </c>
      <c r="G848" s="17" t="s">
        <v>59</v>
      </c>
      <c r="H848" s="17" t="s">
        <v>1537</v>
      </c>
      <c r="I848" s="17" t="s">
        <v>1524</v>
      </c>
      <c r="J848" s="17" t="n">
        <v>1</v>
      </c>
      <c r="K848" s="15" t="n">
        <v>296.9</v>
      </c>
      <c r="L848" s="22" t="n">
        <v>0.15</v>
      </c>
      <c r="M848" s="15" t="n">
        <v>0</v>
      </c>
      <c r="N848" s="15" t="n">
        <f aca="false">J848*K848</f>
        <v>296.9</v>
      </c>
      <c r="O848" s="15" t="n">
        <f aca="false">N848*L848</f>
        <v>44.535</v>
      </c>
      <c r="P848" s="15" t="n">
        <f aca="false">N848-O848</f>
        <v>252.365</v>
      </c>
      <c r="Q848" s="15" t="n">
        <f aca="false">J848*INDEX(dProdutos!$F$2:$F$47,MATCH(E848,dProdutos!$A$2:$A$47,0))</f>
        <v>135.24</v>
      </c>
      <c r="R848" s="15" t="n">
        <f aca="false">IF(I848="Cancelado",0,P848-Q848)</f>
        <v>117.125</v>
      </c>
      <c r="S848" s="17" t="str">
        <f aca="false">INDEX(dProdutos!$D$2:$D$47,MATCH(E848,dProdutos!$A$2:$A$47,0))</f>
        <v>Calçados</v>
      </c>
    </row>
    <row r="849" customFormat="false" ht="15" hidden="false" customHeight="false" outlineLevel="0" collapsed="false">
      <c r="A849" s="17" t="s">
        <v>2041</v>
      </c>
      <c r="B849" s="17" t="n">
        <v>1</v>
      </c>
      <c r="C849" s="21" t="n">
        <v>45740</v>
      </c>
      <c r="D849" s="17" t="s">
        <v>910</v>
      </c>
      <c r="E849" s="17" t="s">
        <v>189</v>
      </c>
      <c r="F849" s="17" t="s">
        <v>1497</v>
      </c>
      <c r="G849" s="17" t="s">
        <v>59</v>
      </c>
      <c r="H849" s="17" t="s">
        <v>1537</v>
      </c>
      <c r="I849" s="17" t="s">
        <v>1524</v>
      </c>
      <c r="J849" s="17" t="n">
        <v>1</v>
      </c>
      <c r="K849" s="15" t="n">
        <v>138.9</v>
      </c>
      <c r="L849" s="22" t="n">
        <v>0</v>
      </c>
      <c r="M849" s="15" t="n">
        <v>14.7</v>
      </c>
      <c r="N849" s="15" t="n">
        <f aca="false">J849*K849</f>
        <v>138.9</v>
      </c>
      <c r="O849" s="15" t="n">
        <f aca="false">N849*L849</f>
        <v>0</v>
      </c>
      <c r="P849" s="15" t="n">
        <f aca="false">N849-O849</f>
        <v>138.9</v>
      </c>
      <c r="Q849" s="15" t="n">
        <f aca="false">J849*INDEX(dProdutos!$F$2:$F$47,MATCH(E849,dProdutos!$A$2:$A$47,0))</f>
        <v>68.96</v>
      </c>
      <c r="R849" s="15" t="n">
        <f aca="false">IF(I849="Cancelado",0,P849-Q849)</f>
        <v>69.94</v>
      </c>
      <c r="S849" s="17" t="str">
        <f aca="false">INDEX(dProdutos!$D$2:$D$47,MATCH(E849,dProdutos!$A$2:$A$47,0))</f>
        <v>Eletrônicos</v>
      </c>
    </row>
    <row r="850" customFormat="false" ht="15" hidden="false" customHeight="false" outlineLevel="0" collapsed="false">
      <c r="A850" s="17" t="s">
        <v>2041</v>
      </c>
      <c r="B850" s="17" t="n">
        <v>2</v>
      </c>
      <c r="C850" s="21" t="n">
        <v>45740</v>
      </c>
      <c r="D850" s="17" t="s">
        <v>910</v>
      </c>
      <c r="E850" s="17" t="s">
        <v>135</v>
      </c>
      <c r="F850" s="17" t="s">
        <v>1497</v>
      </c>
      <c r="G850" s="17" t="s">
        <v>59</v>
      </c>
      <c r="H850" s="17" t="s">
        <v>1537</v>
      </c>
      <c r="I850" s="17" t="s">
        <v>1524</v>
      </c>
      <c r="J850" s="17" t="n">
        <v>1</v>
      </c>
      <c r="K850" s="15" t="n">
        <v>200.9</v>
      </c>
      <c r="L850" s="22" t="n">
        <v>0</v>
      </c>
      <c r="M850" s="15" t="n">
        <v>0</v>
      </c>
      <c r="N850" s="15" t="n">
        <f aca="false">J850*K850</f>
        <v>200.9</v>
      </c>
      <c r="O850" s="15" t="n">
        <f aca="false">N850*L850</f>
        <v>0</v>
      </c>
      <c r="P850" s="15" t="n">
        <f aca="false">N850-O850</f>
        <v>200.9</v>
      </c>
      <c r="Q850" s="15" t="n">
        <f aca="false">J850*INDEX(dProdutos!$F$2:$F$47,MATCH(E850,dProdutos!$A$2:$A$47,0))</f>
        <v>80.73</v>
      </c>
      <c r="R850" s="15" t="n">
        <f aca="false">IF(I850="Cancelado",0,P850-Q850)</f>
        <v>120.17</v>
      </c>
      <c r="S850" s="17" t="str">
        <f aca="false">INDEX(dProdutos!$D$2:$D$47,MATCH(E850,dProdutos!$A$2:$A$47,0))</f>
        <v>Calçados</v>
      </c>
    </row>
    <row r="851" customFormat="false" ht="15" hidden="false" customHeight="false" outlineLevel="0" collapsed="false">
      <c r="A851" s="17" t="s">
        <v>2041</v>
      </c>
      <c r="B851" s="17" t="n">
        <v>3</v>
      </c>
      <c r="C851" s="21" t="n">
        <v>45740</v>
      </c>
      <c r="D851" s="17" t="s">
        <v>910</v>
      </c>
      <c r="E851" s="17" t="s">
        <v>192</v>
      </c>
      <c r="F851" s="17" t="s">
        <v>1497</v>
      </c>
      <c r="G851" s="17" t="s">
        <v>59</v>
      </c>
      <c r="H851" s="17" t="s">
        <v>1537</v>
      </c>
      <c r="I851" s="17" t="s">
        <v>1524</v>
      </c>
      <c r="J851" s="17" t="n">
        <v>1</v>
      </c>
      <c r="K851" s="15" t="n">
        <v>245.9</v>
      </c>
      <c r="L851" s="22" t="n">
        <v>0</v>
      </c>
      <c r="M851" s="15" t="n">
        <v>0</v>
      </c>
      <c r="N851" s="15" t="n">
        <f aca="false">J851*K851</f>
        <v>245.9</v>
      </c>
      <c r="O851" s="15" t="n">
        <f aca="false">N851*L851</f>
        <v>0</v>
      </c>
      <c r="P851" s="15" t="n">
        <f aca="false">N851-O851</f>
        <v>245.9</v>
      </c>
      <c r="Q851" s="15" t="n">
        <f aca="false">J851*INDEX(dProdutos!$F$2:$F$47,MATCH(E851,dProdutos!$A$2:$A$47,0))</f>
        <v>107.78</v>
      </c>
      <c r="R851" s="15" t="n">
        <f aca="false">IF(I851="Cancelado",0,P851-Q851)</f>
        <v>138.12</v>
      </c>
      <c r="S851" s="17" t="str">
        <f aca="false">INDEX(dProdutos!$D$2:$D$47,MATCH(E851,dProdutos!$A$2:$A$47,0))</f>
        <v>Eletrônicos</v>
      </c>
    </row>
    <row r="852" customFormat="false" ht="15" hidden="false" customHeight="false" outlineLevel="0" collapsed="false">
      <c r="A852" s="17" t="s">
        <v>2041</v>
      </c>
      <c r="B852" s="17" t="n">
        <v>4</v>
      </c>
      <c r="C852" s="21" t="n">
        <v>45740</v>
      </c>
      <c r="D852" s="17" t="s">
        <v>910</v>
      </c>
      <c r="E852" s="17" t="s">
        <v>92</v>
      </c>
      <c r="F852" s="17" t="s">
        <v>1497</v>
      </c>
      <c r="G852" s="17" t="s">
        <v>59</v>
      </c>
      <c r="H852" s="17" t="s">
        <v>1537</v>
      </c>
      <c r="I852" s="17" t="s">
        <v>1524</v>
      </c>
      <c r="J852" s="17" t="n">
        <v>1</v>
      </c>
      <c r="K852" s="15" t="n">
        <v>191.9</v>
      </c>
      <c r="L852" s="22" t="n">
        <v>0</v>
      </c>
      <c r="M852" s="15" t="n">
        <v>0</v>
      </c>
      <c r="N852" s="15" t="n">
        <f aca="false">J852*K852</f>
        <v>191.9</v>
      </c>
      <c r="O852" s="15" t="n">
        <f aca="false">N852*L852</f>
        <v>0</v>
      </c>
      <c r="P852" s="15" t="n">
        <f aca="false">N852-O852</f>
        <v>191.9</v>
      </c>
      <c r="Q852" s="15" t="n">
        <f aca="false">J852*INDEX(dProdutos!$F$2:$F$47,MATCH(E852,dProdutos!$A$2:$A$47,0))</f>
        <v>88.59</v>
      </c>
      <c r="R852" s="15" t="n">
        <f aca="false">IF(I852="Cancelado",0,P852-Q852)</f>
        <v>103.31</v>
      </c>
      <c r="S852" s="17" t="str">
        <f aca="false">INDEX(dProdutos!$D$2:$D$47,MATCH(E852,dProdutos!$A$2:$A$47,0))</f>
        <v>Moda Feminina</v>
      </c>
    </row>
    <row r="853" customFormat="false" ht="15" hidden="false" customHeight="false" outlineLevel="0" collapsed="false">
      <c r="A853" s="17" t="s">
        <v>2042</v>
      </c>
      <c r="B853" s="17" t="n">
        <v>1</v>
      </c>
      <c r="C853" s="21" t="n">
        <v>45740</v>
      </c>
      <c r="D853" s="17" t="s">
        <v>1332</v>
      </c>
      <c r="E853" s="17" t="s">
        <v>144</v>
      </c>
      <c r="F853" s="17" t="s">
        <v>1487</v>
      </c>
      <c r="G853" s="17" t="s">
        <v>59</v>
      </c>
      <c r="H853" s="17" t="s">
        <v>1523</v>
      </c>
      <c r="I853" s="17" t="s">
        <v>1524</v>
      </c>
      <c r="J853" s="17" t="n">
        <v>1</v>
      </c>
      <c r="K853" s="15" t="n">
        <v>260.9</v>
      </c>
      <c r="L853" s="22" t="n">
        <v>0.05</v>
      </c>
      <c r="M853" s="15" t="n">
        <v>34.59</v>
      </c>
      <c r="N853" s="15" t="n">
        <f aca="false">J853*K853</f>
        <v>260.9</v>
      </c>
      <c r="O853" s="15" t="n">
        <f aca="false">N853*L853</f>
        <v>13.045</v>
      </c>
      <c r="P853" s="15" t="n">
        <f aca="false">N853-O853</f>
        <v>247.855</v>
      </c>
      <c r="Q853" s="15" t="n">
        <f aca="false">J853*INDEX(dProdutos!$F$2:$F$47,MATCH(E853,dProdutos!$A$2:$A$47,0))</f>
        <v>99.86</v>
      </c>
      <c r="R853" s="15" t="n">
        <f aca="false">IF(I853="Cancelado",0,P853-Q853)</f>
        <v>147.995</v>
      </c>
      <c r="S853" s="17" t="str">
        <f aca="false">INDEX(dProdutos!$D$2:$D$47,MATCH(E853,dProdutos!$A$2:$A$47,0))</f>
        <v>Acessórios</v>
      </c>
    </row>
    <row r="854" customFormat="false" ht="15" hidden="false" customHeight="false" outlineLevel="0" collapsed="false">
      <c r="A854" s="17" t="s">
        <v>2043</v>
      </c>
      <c r="B854" s="17" t="n">
        <v>1</v>
      </c>
      <c r="C854" s="21" t="n">
        <v>45740</v>
      </c>
      <c r="D854" s="17" t="s">
        <v>1332</v>
      </c>
      <c r="E854" s="17" t="s">
        <v>120</v>
      </c>
      <c r="F854" s="17" t="s">
        <v>1490</v>
      </c>
      <c r="G854" s="17" t="s">
        <v>61</v>
      </c>
      <c r="H854" s="17" t="s">
        <v>1523</v>
      </c>
      <c r="I854" s="17" t="s">
        <v>1524</v>
      </c>
      <c r="J854" s="17" t="n">
        <v>1</v>
      </c>
      <c r="K854" s="15" t="n">
        <v>96.9</v>
      </c>
      <c r="L854" s="22" t="n">
        <v>0</v>
      </c>
      <c r="M854" s="15" t="n">
        <v>0</v>
      </c>
      <c r="N854" s="15" t="n">
        <f aca="false">J854*K854</f>
        <v>96.9</v>
      </c>
      <c r="O854" s="15" t="n">
        <f aca="false">N854*L854</f>
        <v>0</v>
      </c>
      <c r="P854" s="15" t="n">
        <f aca="false">N854-O854</f>
        <v>96.9</v>
      </c>
      <c r="Q854" s="15" t="n">
        <f aca="false">J854*INDEX(dProdutos!$F$2:$F$47,MATCH(E854,dProdutos!$A$2:$A$47,0))</f>
        <v>44.36</v>
      </c>
      <c r="R854" s="15" t="n">
        <f aca="false">IF(I854="Cancelado",0,P854-Q854)</f>
        <v>52.54</v>
      </c>
      <c r="S854" s="17" t="str">
        <f aca="false">INDEX(dProdutos!$D$2:$D$47,MATCH(E854,dProdutos!$A$2:$A$47,0))</f>
        <v>Moda Masculina</v>
      </c>
    </row>
    <row r="855" customFormat="false" ht="15" hidden="false" customHeight="false" outlineLevel="0" collapsed="false">
      <c r="A855" s="17" t="s">
        <v>2043</v>
      </c>
      <c r="B855" s="17" t="n">
        <v>2</v>
      </c>
      <c r="C855" s="21" t="n">
        <v>45740</v>
      </c>
      <c r="D855" s="17" t="s">
        <v>1332</v>
      </c>
      <c r="E855" s="17" t="s">
        <v>114</v>
      </c>
      <c r="F855" s="17" t="s">
        <v>1490</v>
      </c>
      <c r="G855" s="17" t="s">
        <v>61</v>
      </c>
      <c r="H855" s="17" t="s">
        <v>1523</v>
      </c>
      <c r="I855" s="17" t="s">
        <v>1524</v>
      </c>
      <c r="J855" s="17" t="n">
        <v>1</v>
      </c>
      <c r="K855" s="15" t="n">
        <v>202.9</v>
      </c>
      <c r="L855" s="22" t="n">
        <v>0.05</v>
      </c>
      <c r="M855" s="15" t="n">
        <v>0</v>
      </c>
      <c r="N855" s="15" t="n">
        <f aca="false">J855*K855</f>
        <v>202.9</v>
      </c>
      <c r="O855" s="15" t="n">
        <f aca="false">N855*L855</f>
        <v>10.145</v>
      </c>
      <c r="P855" s="15" t="n">
        <f aca="false">N855-O855</f>
        <v>192.755</v>
      </c>
      <c r="Q855" s="15" t="n">
        <f aca="false">J855*INDEX(dProdutos!$F$2:$F$47,MATCH(E855,dProdutos!$A$2:$A$47,0))</f>
        <v>110.39</v>
      </c>
      <c r="R855" s="15" t="n">
        <f aca="false">IF(I855="Cancelado",0,P855-Q855)</f>
        <v>82.365</v>
      </c>
      <c r="S855" s="17" t="str">
        <f aca="false">INDEX(dProdutos!$D$2:$D$47,MATCH(E855,dProdutos!$A$2:$A$47,0))</f>
        <v>Moda Masculina</v>
      </c>
    </row>
    <row r="856" customFormat="false" ht="15" hidden="false" customHeight="false" outlineLevel="0" collapsed="false">
      <c r="A856" s="17" t="s">
        <v>2044</v>
      </c>
      <c r="B856" s="17" t="n">
        <v>1</v>
      </c>
      <c r="C856" s="21" t="n">
        <v>45741</v>
      </c>
      <c r="D856" s="17" t="s">
        <v>778</v>
      </c>
      <c r="E856" s="17" t="s">
        <v>81</v>
      </c>
      <c r="F856" s="17" t="s">
        <v>1501</v>
      </c>
      <c r="G856" s="17" t="s">
        <v>62</v>
      </c>
      <c r="H856" s="17" t="s">
        <v>1537</v>
      </c>
      <c r="I856" s="17" t="s">
        <v>1524</v>
      </c>
      <c r="J856" s="17" t="n">
        <v>3</v>
      </c>
      <c r="K856" s="15" t="n">
        <v>64.9</v>
      </c>
      <c r="L856" s="22" t="n">
        <v>0.1</v>
      </c>
      <c r="M856" s="15" t="n">
        <v>30.79</v>
      </c>
      <c r="N856" s="15" t="n">
        <f aca="false">J856*K856</f>
        <v>194.7</v>
      </c>
      <c r="O856" s="15" t="n">
        <f aca="false">N856*L856</f>
        <v>19.47</v>
      </c>
      <c r="P856" s="15" t="n">
        <f aca="false">N856-O856</f>
        <v>175.23</v>
      </c>
      <c r="Q856" s="15" t="n">
        <f aca="false">J856*INDEX(dProdutos!$F$2:$F$47,MATCH(E856,dProdutos!$A$2:$A$47,0))</f>
        <v>78.36</v>
      </c>
      <c r="R856" s="15" t="n">
        <f aca="false">IF(I856="Cancelado",0,P856-Q856)</f>
        <v>96.87</v>
      </c>
      <c r="S856" s="17" t="str">
        <f aca="false">INDEX(dProdutos!$D$2:$D$47,MATCH(E856,dProdutos!$A$2:$A$47,0))</f>
        <v>Moda Feminina</v>
      </c>
    </row>
    <row r="857" customFormat="false" ht="15" hidden="false" customHeight="false" outlineLevel="0" collapsed="false">
      <c r="A857" s="17" t="s">
        <v>2044</v>
      </c>
      <c r="B857" s="17" t="n">
        <v>2</v>
      </c>
      <c r="C857" s="21" t="n">
        <v>45741</v>
      </c>
      <c r="D857" s="17" t="s">
        <v>778</v>
      </c>
      <c r="E857" s="17" t="s">
        <v>95</v>
      </c>
      <c r="F857" s="17" t="s">
        <v>1501</v>
      </c>
      <c r="G857" s="17" t="s">
        <v>62</v>
      </c>
      <c r="H857" s="17" t="s">
        <v>1537</v>
      </c>
      <c r="I857" s="17" t="s">
        <v>1524</v>
      </c>
      <c r="J857" s="17" t="n">
        <v>1</v>
      </c>
      <c r="K857" s="15" t="n">
        <v>77.9</v>
      </c>
      <c r="L857" s="22" t="n">
        <v>0</v>
      </c>
      <c r="M857" s="15" t="n">
        <v>0</v>
      </c>
      <c r="N857" s="15" t="n">
        <f aca="false">J857*K857</f>
        <v>77.9</v>
      </c>
      <c r="O857" s="15" t="n">
        <f aca="false">N857*L857</f>
        <v>0</v>
      </c>
      <c r="P857" s="15" t="n">
        <f aca="false">N857-O857</f>
        <v>77.9</v>
      </c>
      <c r="Q857" s="15" t="n">
        <f aca="false">J857*INDEX(dProdutos!$F$2:$F$47,MATCH(E857,dProdutos!$A$2:$A$47,0))</f>
        <v>36.71</v>
      </c>
      <c r="R857" s="15" t="n">
        <f aca="false">IF(I857="Cancelado",0,P857-Q857)</f>
        <v>41.19</v>
      </c>
      <c r="S857" s="17" t="str">
        <f aca="false">INDEX(dProdutos!$D$2:$D$47,MATCH(E857,dProdutos!$A$2:$A$47,0))</f>
        <v>Moda Feminina</v>
      </c>
    </row>
    <row r="858" customFormat="false" ht="15" hidden="false" customHeight="false" outlineLevel="0" collapsed="false">
      <c r="A858" s="17" t="s">
        <v>2044</v>
      </c>
      <c r="B858" s="17" t="n">
        <v>3</v>
      </c>
      <c r="C858" s="21" t="n">
        <v>45741</v>
      </c>
      <c r="D858" s="17" t="s">
        <v>778</v>
      </c>
      <c r="E858" s="17" t="s">
        <v>144</v>
      </c>
      <c r="F858" s="17" t="s">
        <v>1501</v>
      </c>
      <c r="G858" s="17" t="s">
        <v>62</v>
      </c>
      <c r="H858" s="17" t="s">
        <v>1537</v>
      </c>
      <c r="I858" s="17" t="s">
        <v>1524</v>
      </c>
      <c r="J858" s="17" t="n">
        <v>1</v>
      </c>
      <c r="K858" s="15" t="n">
        <v>260.9</v>
      </c>
      <c r="L858" s="22" t="n">
        <v>0.15</v>
      </c>
      <c r="M858" s="15" t="n">
        <v>0</v>
      </c>
      <c r="N858" s="15" t="n">
        <f aca="false">J858*K858</f>
        <v>260.9</v>
      </c>
      <c r="O858" s="15" t="n">
        <f aca="false">N858*L858</f>
        <v>39.135</v>
      </c>
      <c r="P858" s="15" t="n">
        <f aca="false">N858-O858</f>
        <v>221.765</v>
      </c>
      <c r="Q858" s="15" t="n">
        <f aca="false">J858*INDEX(dProdutos!$F$2:$F$47,MATCH(E858,dProdutos!$A$2:$A$47,0))</f>
        <v>99.86</v>
      </c>
      <c r="R858" s="15" t="n">
        <f aca="false">IF(I858="Cancelado",0,P858-Q858)</f>
        <v>121.905</v>
      </c>
      <c r="S858" s="17" t="str">
        <f aca="false">INDEX(dProdutos!$D$2:$D$47,MATCH(E858,dProdutos!$A$2:$A$47,0))</f>
        <v>Acessórios</v>
      </c>
    </row>
    <row r="859" customFormat="false" ht="15" hidden="false" customHeight="false" outlineLevel="0" collapsed="false">
      <c r="A859" s="17" t="s">
        <v>2045</v>
      </c>
      <c r="B859" s="17" t="n">
        <v>1</v>
      </c>
      <c r="C859" s="21" t="n">
        <v>45741</v>
      </c>
      <c r="D859" s="17" t="s">
        <v>996</v>
      </c>
      <c r="E859" s="17" t="s">
        <v>81</v>
      </c>
      <c r="F859" s="17" t="s">
        <v>1493</v>
      </c>
      <c r="G859" s="17" t="s">
        <v>59</v>
      </c>
      <c r="H859" s="17" t="s">
        <v>1527</v>
      </c>
      <c r="I859" s="17" t="s">
        <v>1531</v>
      </c>
      <c r="J859" s="17" t="n">
        <v>2</v>
      </c>
      <c r="K859" s="15" t="n">
        <v>64.9</v>
      </c>
      <c r="L859" s="22" t="n">
        <v>0</v>
      </c>
      <c r="M859" s="15" t="n">
        <v>10.32</v>
      </c>
      <c r="N859" s="15" t="n">
        <f aca="false">J859*K859</f>
        <v>129.8</v>
      </c>
      <c r="O859" s="15" t="n">
        <f aca="false">N859*L859</f>
        <v>0</v>
      </c>
      <c r="P859" s="15" t="n">
        <f aca="false">N859-O859</f>
        <v>129.8</v>
      </c>
      <c r="Q859" s="15" t="n">
        <f aca="false">J859*INDEX(dProdutos!$F$2:$F$47,MATCH(E859,dProdutos!$A$2:$A$47,0))</f>
        <v>52.24</v>
      </c>
      <c r="R859" s="15" t="n">
        <f aca="false">IF(I859="Cancelado",0,P859-Q859)</f>
        <v>0</v>
      </c>
      <c r="S859" s="17" t="str">
        <f aca="false">INDEX(dProdutos!$D$2:$D$47,MATCH(E859,dProdutos!$A$2:$A$47,0))</f>
        <v>Moda Feminina</v>
      </c>
    </row>
    <row r="860" customFormat="false" ht="15" hidden="false" customHeight="false" outlineLevel="0" collapsed="false">
      <c r="A860" s="17" t="s">
        <v>2046</v>
      </c>
      <c r="B860" s="17" t="n">
        <v>1</v>
      </c>
      <c r="C860" s="21" t="n">
        <v>45741</v>
      </c>
      <c r="D860" s="17" t="s">
        <v>902</v>
      </c>
      <c r="E860" s="17" t="s">
        <v>198</v>
      </c>
      <c r="F860" s="17" t="s">
        <v>1490</v>
      </c>
      <c r="G860" s="17" t="s">
        <v>61</v>
      </c>
      <c r="H860" s="17" t="s">
        <v>1523</v>
      </c>
      <c r="I860" s="17" t="s">
        <v>1524</v>
      </c>
      <c r="J860" s="17" t="n">
        <v>1</v>
      </c>
      <c r="K860" s="15" t="n">
        <v>253.9</v>
      </c>
      <c r="L860" s="22" t="n">
        <v>0</v>
      </c>
      <c r="M860" s="15" t="n">
        <v>0</v>
      </c>
      <c r="N860" s="15" t="n">
        <f aca="false">J860*K860</f>
        <v>253.9</v>
      </c>
      <c r="O860" s="15" t="n">
        <f aca="false">N860*L860</f>
        <v>0</v>
      </c>
      <c r="P860" s="15" t="n">
        <f aca="false">N860-O860</f>
        <v>253.9</v>
      </c>
      <c r="Q860" s="15" t="n">
        <f aca="false">J860*INDEX(dProdutos!$F$2:$F$47,MATCH(E860,dProdutos!$A$2:$A$47,0))</f>
        <v>99.78</v>
      </c>
      <c r="R860" s="15" t="n">
        <f aca="false">IF(I860="Cancelado",0,P860-Q860)</f>
        <v>154.12</v>
      </c>
      <c r="S860" s="17" t="str">
        <f aca="false">INDEX(dProdutos!$D$2:$D$47,MATCH(E860,dProdutos!$A$2:$A$47,0))</f>
        <v>Beleza</v>
      </c>
    </row>
    <row r="861" customFormat="false" ht="15" hidden="false" customHeight="false" outlineLevel="0" collapsed="false">
      <c r="A861" s="17" t="s">
        <v>2046</v>
      </c>
      <c r="B861" s="17" t="n">
        <v>2</v>
      </c>
      <c r="C861" s="21" t="n">
        <v>45741</v>
      </c>
      <c r="D861" s="17" t="s">
        <v>902</v>
      </c>
      <c r="E861" s="17" t="s">
        <v>138</v>
      </c>
      <c r="F861" s="17" t="s">
        <v>1490</v>
      </c>
      <c r="G861" s="17" t="s">
        <v>61</v>
      </c>
      <c r="H861" s="17" t="s">
        <v>1523</v>
      </c>
      <c r="I861" s="17" t="s">
        <v>1524</v>
      </c>
      <c r="J861" s="17" t="n">
        <v>1</v>
      </c>
      <c r="K861" s="15" t="n">
        <v>231.9</v>
      </c>
      <c r="L861" s="22" t="n">
        <v>0.05</v>
      </c>
      <c r="M861" s="15" t="n">
        <v>0</v>
      </c>
      <c r="N861" s="15" t="n">
        <f aca="false">J861*K861</f>
        <v>231.9</v>
      </c>
      <c r="O861" s="15" t="n">
        <f aca="false">N861*L861</f>
        <v>11.595</v>
      </c>
      <c r="P861" s="15" t="n">
        <f aca="false">N861-O861</f>
        <v>220.305</v>
      </c>
      <c r="Q861" s="15" t="n">
        <f aca="false">J861*INDEX(dProdutos!$F$2:$F$47,MATCH(E861,dProdutos!$A$2:$A$47,0))</f>
        <v>132.21</v>
      </c>
      <c r="R861" s="15" t="n">
        <f aca="false">IF(I861="Cancelado",0,P861-Q861)</f>
        <v>88.095</v>
      </c>
      <c r="S861" s="17" t="str">
        <f aca="false">INDEX(dProdutos!$D$2:$D$47,MATCH(E861,dProdutos!$A$2:$A$47,0))</f>
        <v>Calçados</v>
      </c>
    </row>
    <row r="862" customFormat="false" ht="15" hidden="false" customHeight="false" outlineLevel="0" collapsed="false">
      <c r="A862" s="17" t="s">
        <v>2046</v>
      </c>
      <c r="B862" s="17" t="n">
        <v>3</v>
      </c>
      <c r="C862" s="21" t="n">
        <v>45741</v>
      </c>
      <c r="D862" s="17" t="s">
        <v>902</v>
      </c>
      <c r="E862" s="17" t="s">
        <v>162</v>
      </c>
      <c r="F862" s="17" t="s">
        <v>1490</v>
      </c>
      <c r="G862" s="17" t="s">
        <v>61</v>
      </c>
      <c r="H862" s="17" t="s">
        <v>1523</v>
      </c>
      <c r="I862" s="17" t="s">
        <v>1524</v>
      </c>
      <c r="J862" s="17" t="n">
        <v>1</v>
      </c>
      <c r="K862" s="15" t="n">
        <v>231.9</v>
      </c>
      <c r="L862" s="22" t="n">
        <v>0.15</v>
      </c>
      <c r="M862" s="15" t="n">
        <v>0</v>
      </c>
      <c r="N862" s="15" t="n">
        <f aca="false">J862*K862</f>
        <v>231.9</v>
      </c>
      <c r="O862" s="15" t="n">
        <f aca="false">N862*L862</f>
        <v>34.785</v>
      </c>
      <c r="P862" s="15" t="n">
        <f aca="false">N862-O862</f>
        <v>197.115</v>
      </c>
      <c r="Q862" s="15" t="n">
        <f aca="false">J862*INDEX(dProdutos!$F$2:$F$47,MATCH(E862,dProdutos!$A$2:$A$47,0))</f>
        <v>134.41</v>
      </c>
      <c r="R862" s="15" t="n">
        <f aca="false">IF(I862="Cancelado",0,P862-Q862)</f>
        <v>62.705</v>
      </c>
      <c r="S862" s="17" t="str">
        <f aca="false">INDEX(dProdutos!$D$2:$D$47,MATCH(E862,dProdutos!$A$2:$A$47,0))</f>
        <v>Casa</v>
      </c>
    </row>
    <row r="863" customFormat="false" ht="15" hidden="false" customHeight="false" outlineLevel="0" collapsed="false">
      <c r="A863" s="17" t="s">
        <v>2047</v>
      </c>
      <c r="B863" s="17" t="n">
        <v>1</v>
      </c>
      <c r="C863" s="21" t="n">
        <v>45741</v>
      </c>
      <c r="D863" s="17" t="s">
        <v>1478</v>
      </c>
      <c r="E863" s="17" t="s">
        <v>150</v>
      </c>
      <c r="F863" s="17" t="s">
        <v>1497</v>
      </c>
      <c r="G863" s="17" t="s">
        <v>63</v>
      </c>
      <c r="H863" s="17" t="s">
        <v>1523</v>
      </c>
      <c r="I863" s="17" t="s">
        <v>1524</v>
      </c>
      <c r="J863" s="17" t="n">
        <v>1</v>
      </c>
      <c r="K863" s="15" t="n">
        <v>71.9</v>
      </c>
      <c r="L863" s="22" t="n">
        <v>0</v>
      </c>
      <c r="M863" s="15" t="n">
        <v>17.43</v>
      </c>
      <c r="N863" s="15" t="n">
        <f aca="false">J863*K863</f>
        <v>71.9</v>
      </c>
      <c r="O863" s="15" t="n">
        <f aca="false">N863*L863</f>
        <v>0</v>
      </c>
      <c r="P863" s="15" t="n">
        <f aca="false">N863-O863</f>
        <v>71.9</v>
      </c>
      <c r="Q863" s="15" t="n">
        <f aca="false">J863*INDEX(dProdutos!$F$2:$F$47,MATCH(E863,dProdutos!$A$2:$A$47,0))</f>
        <v>27.38</v>
      </c>
      <c r="R863" s="15" t="n">
        <f aca="false">IF(I863="Cancelado",0,P863-Q863)</f>
        <v>44.52</v>
      </c>
      <c r="S863" s="17" t="str">
        <f aca="false">INDEX(dProdutos!$D$2:$D$47,MATCH(E863,dProdutos!$A$2:$A$47,0))</f>
        <v>Acessórios</v>
      </c>
    </row>
    <row r="864" customFormat="false" ht="15" hidden="false" customHeight="false" outlineLevel="0" collapsed="false">
      <c r="A864" s="17" t="s">
        <v>2047</v>
      </c>
      <c r="B864" s="17" t="n">
        <v>2</v>
      </c>
      <c r="C864" s="21" t="n">
        <v>45741</v>
      </c>
      <c r="D864" s="17" t="s">
        <v>1478</v>
      </c>
      <c r="E864" s="17" t="s">
        <v>189</v>
      </c>
      <c r="F864" s="17" t="s">
        <v>1497</v>
      </c>
      <c r="G864" s="17" t="s">
        <v>63</v>
      </c>
      <c r="H864" s="17" t="s">
        <v>1523</v>
      </c>
      <c r="I864" s="17" t="s">
        <v>1524</v>
      </c>
      <c r="J864" s="17" t="n">
        <v>1</v>
      </c>
      <c r="K864" s="15" t="n">
        <v>138.9</v>
      </c>
      <c r="L864" s="22" t="n">
        <v>0.05</v>
      </c>
      <c r="M864" s="15" t="n">
        <v>0</v>
      </c>
      <c r="N864" s="15" t="n">
        <f aca="false">J864*K864</f>
        <v>138.9</v>
      </c>
      <c r="O864" s="15" t="n">
        <f aca="false">N864*L864</f>
        <v>6.945</v>
      </c>
      <c r="P864" s="15" t="n">
        <f aca="false">N864-O864</f>
        <v>131.955</v>
      </c>
      <c r="Q864" s="15" t="n">
        <f aca="false">J864*INDEX(dProdutos!$F$2:$F$47,MATCH(E864,dProdutos!$A$2:$A$47,0))</f>
        <v>68.96</v>
      </c>
      <c r="R864" s="15" t="n">
        <f aca="false">IF(I864="Cancelado",0,P864-Q864)</f>
        <v>62.995</v>
      </c>
      <c r="S864" s="17" t="str">
        <f aca="false">INDEX(dProdutos!$D$2:$D$47,MATCH(E864,dProdutos!$A$2:$A$47,0))</f>
        <v>Eletrônicos</v>
      </c>
    </row>
    <row r="865" customFormat="false" ht="15" hidden="false" customHeight="false" outlineLevel="0" collapsed="false">
      <c r="A865" s="17" t="s">
        <v>2048</v>
      </c>
      <c r="B865" s="17" t="n">
        <v>1</v>
      </c>
      <c r="C865" s="21" t="n">
        <v>45741</v>
      </c>
      <c r="D865" s="17" t="s">
        <v>615</v>
      </c>
      <c r="E865" s="17" t="s">
        <v>81</v>
      </c>
      <c r="F865" s="17" t="s">
        <v>1490</v>
      </c>
      <c r="G865" s="17" t="s">
        <v>59</v>
      </c>
      <c r="H865" s="17" t="s">
        <v>1527</v>
      </c>
      <c r="I865" s="17" t="s">
        <v>1524</v>
      </c>
      <c r="J865" s="17" t="n">
        <v>1</v>
      </c>
      <c r="K865" s="15" t="n">
        <v>64.9</v>
      </c>
      <c r="L865" s="22" t="n">
        <v>0.1</v>
      </c>
      <c r="M865" s="15" t="n">
        <v>0</v>
      </c>
      <c r="N865" s="15" t="n">
        <f aca="false">J865*K865</f>
        <v>64.9</v>
      </c>
      <c r="O865" s="15" t="n">
        <f aca="false">N865*L865</f>
        <v>6.49</v>
      </c>
      <c r="P865" s="15" t="n">
        <f aca="false">N865-O865</f>
        <v>58.41</v>
      </c>
      <c r="Q865" s="15" t="n">
        <f aca="false">J865*INDEX(dProdutos!$F$2:$F$47,MATCH(E865,dProdutos!$A$2:$A$47,0))</f>
        <v>26.12</v>
      </c>
      <c r="R865" s="15" t="n">
        <f aca="false">IF(I865="Cancelado",0,P865-Q865)</f>
        <v>32.29</v>
      </c>
      <c r="S865" s="17" t="str">
        <f aca="false">INDEX(dProdutos!$D$2:$D$47,MATCH(E865,dProdutos!$A$2:$A$47,0))</f>
        <v>Moda Feminina</v>
      </c>
    </row>
    <row r="866" customFormat="false" ht="15" hidden="false" customHeight="false" outlineLevel="0" collapsed="false">
      <c r="A866" s="17" t="s">
        <v>2048</v>
      </c>
      <c r="B866" s="17" t="n">
        <v>2</v>
      </c>
      <c r="C866" s="21" t="n">
        <v>45741</v>
      </c>
      <c r="D866" s="17" t="s">
        <v>615</v>
      </c>
      <c r="E866" s="17" t="s">
        <v>195</v>
      </c>
      <c r="F866" s="17" t="s">
        <v>1490</v>
      </c>
      <c r="G866" s="17" t="s">
        <v>59</v>
      </c>
      <c r="H866" s="17" t="s">
        <v>1527</v>
      </c>
      <c r="I866" s="17" t="s">
        <v>1524</v>
      </c>
      <c r="J866" s="17" t="n">
        <v>1</v>
      </c>
      <c r="K866" s="15" t="n">
        <v>72.9</v>
      </c>
      <c r="L866" s="22" t="n">
        <v>0.2</v>
      </c>
      <c r="M866" s="15" t="n">
        <v>0</v>
      </c>
      <c r="N866" s="15" t="n">
        <f aca="false">J866*K866</f>
        <v>72.9</v>
      </c>
      <c r="O866" s="15" t="n">
        <f aca="false">N866*L866</f>
        <v>14.58</v>
      </c>
      <c r="P866" s="15" t="n">
        <f aca="false">N866-O866</f>
        <v>58.32</v>
      </c>
      <c r="Q866" s="15" t="n">
        <f aca="false">J866*INDEX(dProdutos!$F$2:$F$47,MATCH(E866,dProdutos!$A$2:$A$47,0))</f>
        <v>39.23</v>
      </c>
      <c r="R866" s="15" t="n">
        <f aca="false">IF(I866="Cancelado",0,P866-Q866)</f>
        <v>19.09</v>
      </c>
      <c r="S866" s="17" t="str">
        <f aca="false">INDEX(dProdutos!$D$2:$D$47,MATCH(E866,dProdutos!$A$2:$A$47,0))</f>
        <v>Eletrônicos</v>
      </c>
    </row>
    <row r="867" customFormat="false" ht="15" hidden="false" customHeight="false" outlineLevel="0" collapsed="false">
      <c r="A867" s="17" t="s">
        <v>2048</v>
      </c>
      <c r="B867" s="17" t="n">
        <v>3</v>
      </c>
      <c r="C867" s="21" t="n">
        <v>45741</v>
      </c>
      <c r="D867" s="17" t="s">
        <v>615</v>
      </c>
      <c r="E867" s="17" t="s">
        <v>117</v>
      </c>
      <c r="F867" s="17" t="s">
        <v>1490</v>
      </c>
      <c r="G867" s="17" t="s">
        <v>59</v>
      </c>
      <c r="H867" s="17" t="s">
        <v>1527</v>
      </c>
      <c r="I867" s="17" t="s">
        <v>1524</v>
      </c>
      <c r="J867" s="17" t="n">
        <v>1</v>
      </c>
      <c r="K867" s="15" t="n">
        <v>166.9</v>
      </c>
      <c r="L867" s="22" t="n">
        <v>0.05</v>
      </c>
      <c r="M867" s="15" t="n">
        <v>0</v>
      </c>
      <c r="N867" s="15" t="n">
        <f aca="false">J867*K867</f>
        <v>166.9</v>
      </c>
      <c r="O867" s="15" t="n">
        <f aca="false">N867*L867</f>
        <v>8.345</v>
      </c>
      <c r="P867" s="15" t="n">
        <f aca="false">N867-O867</f>
        <v>158.555</v>
      </c>
      <c r="Q867" s="15" t="n">
        <f aca="false">J867*INDEX(dProdutos!$F$2:$F$47,MATCH(E867,dProdutos!$A$2:$A$47,0))</f>
        <v>73.23</v>
      </c>
      <c r="R867" s="15" t="n">
        <f aca="false">IF(I867="Cancelado",0,P867-Q867)</f>
        <v>85.325</v>
      </c>
      <c r="S867" s="17" t="str">
        <f aca="false">INDEX(dProdutos!$D$2:$D$47,MATCH(E867,dProdutos!$A$2:$A$47,0))</f>
        <v>Moda Masculina</v>
      </c>
    </row>
    <row r="868" customFormat="false" ht="15" hidden="false" customHeight="false" outlineLevel="0" collapsed="false">
      <c r="A868" s="17" t="s">
        <v>2048</v>
      </c>
      <c r="B868" s="17" t="n">
        <v>4</v>
      </c>
      <c r="C868" s="21" t="n">
        <v>45741</v>
      </c>
      <c r="D868" s="17" t="s">
        <v>615</v>
      </c>
      <c r="E868" s="17" t="s">
        <v>129</v>
      </c>
      <c r="F868" s="17" t="s">
        <v>1490</v>
      </c>
      <c r="G868" s="17" t="s">
        <v>59</v>
      </c>
      <c r="H868" s="17" t="s">
        <v>1527</v>
      </c>
      <c r="I868" s="17" t="s">
        <v>1524</v>
      </c>
      <c r="J868" s="17" t="n">
        <v>2</v>
      </c>
      <c r="K868" s="15" t="n">
        <v>105.9</v>
      </c>
      <c r="L868" s="22" t="n">
        <v>0.05</v>
      </c>
      <c r="M868" s="15" t="n">
        <v>0</v>
      </c>
      <c r="N868" s="15" t="n">
        <f aca="false">J868*K868</f>
        <v>211.8</v>
      </c>
      <c r="O868" s="15" t="n">
        <f aca="false">N868*L868</f>
        <v>10.59</v>
      </c>
      <c r="P868" s="15" t="n">
        <f aca="false">N868-O868</f>
        <v>201.21</v>
      </c>
      <c r="Q868" s="15" t="n">
        <f aca="false">J868*INDEX(dProdutos!$F$2:$F$47,MATCH(E868,dProdutos!$A$2:$A$47,0))</f>
        <v>87.58</v>
      </c>
      <c r="R868" s="15" t="n">
        <f aca="false">IF(I868="Cancelado",0,P868-Q868)</f>
        <v>113.63</v>
      </c>
      <c r="S868" s="17" t="str">
        <f aca="false">INDEX(dProdutos!$D$2:$D$47,MATCH(E868,dProdutos!$A$2:$A$47,0))</f>
        <v>Calçados</v>
      </c>
    </row>
    <row r="869" customFormat="false" ht="15" hidden="false" customHeight="false" outlineLevel="0" collapsed="false">
      <c r="A869" s="17" t="s">
        <v>2049</v>
      </c>
      <c r="B869" s="17" t="n">
        <v>1</v>
      </c>
      <c r="C869" s="21" t="n">
        <v>45741</v>
      </c>
      <c r="D869" s="17" t="s">
        <v>965</v>
      </c>
      <c r="E869" s="17" t="s">
        <v>126</v>
      </c>
      <c r="F869" s="17" t="s">
        <v>1487</v>
      </c>
      <c r="G869" s="17" t="s">
        <v>62</v>
      </c>
      <c r="H869" s="17" t="s">
        <v>1540</v>
      </c>
      <c r="I869" s="17" t="s">
        <v>1531</v>
      </c>
      <c r="J869" s="17" t="n">
        <v>1</v>
      </c>
      <c r="K869" s="15" t="n">
        <v>296.9</v>
      </c>
      <c r="L869" s="22" t="n">
        <v>0</v>
      </c>
      <c r="M869" s="15" t="n">
        <v>24.92</v>
      </c>
      <c r="N869" s="15" t="n">
        <f aca="false">J869*K869</f>
        <v>296.9</v>
      </c>
      <c r="O869" s="15" t="n">
        <f aca="false">N869*L869</f>
        <v>0</v>
      </c>
      <c r="P869" s="15" t="n">
        <f aca="false">N869-O869</f>
        <v>296.9</v>
      </c>
      <c r="Q869" s="15" t="n">
        <f aca="false">J869*INDEX(dProdutos!$F$2:$F$47,MATCH(E869,dProdutos!$A$2:$A$47,0))</f>
        <v>135.24</v>
      </c>
      <c r="R869" s="15" t="n">
        <f aca="false">IF(I869="Cancelado",0,P869-Q869)</f>
        <v>0</v>
      </c>
      <c r="S869" s="17" t="str">
        <f aca="false">INDEX(dProdutos!$D$2:$D$47,MATCH(E869,dProdutos!$A$2:$A$47,0))</f>
        <v>Calçados</v>
      </c>
    </row>
    <row r="870" customFormat="false" ht="15" hidden="false" customHeight="false" outlineLevel="0" collapsed="false">
      <c r="A870" s="17" t="s">
        <v>2049</v>
      </c>
      <c r="B870" s="17" t="n">
        <v>2</v>
      </c>
      <c r="C870" s="21" t="n">
        <v>45741</v>
      </c>
      <c r="D870" s="17" t="s">
        <v>965</v>
      </c>
      <c r="E870" s="17" t="s">
        <v>171</v>
      </c>
      <c r="F870" s="17" t="s">
        <v>1487</v>
      </c>
      <c r="G870" s="17" t="s">
        <v>62</v>
      </c>
      <c r="H870" s="17" t="s">
        <v>1540</v>
      </c>
      <c r="I870" s="17" t="s">
        <v>1531</v>
      </c>
      <c r="J870" s="17" t="n">
        <v>1</v>
      </c>
      <c r="K870" s="15" t="n">
        <v>246.9</v>
      </c>
      <c r="L870" s="22" t="n">
        <v>0.05</v>
      </c>
      <c r="M870" s="15" t="n">
        <v>0</v>
      </c>
      <c r="N870" s="15" t="n">
        <f aca="false">J870*K870</f>
        <v>246.9</v>
      </c>
      <c r="O870" s="15" t="n">
        <f aca="false">N870*L870</f>
        <v>12.345</v>
      </c>
      <c r="P870" s="15" t="n">
        <f aca="false">N870-O870</f>
        <v>234.555</v>
      </c>
      <c r="Q870" s="15" t="n">
        <f aca="false">J870*INDEX(dProdutos!$F$2:$F$47,MATCH(E870,dProdutos!$A$2:$A$47,0))</f>
        <v>103.61</v>
      </c>
      <c r="R870" s="15" t="n">
        <f aca="false">IF(I870="Cancelado",0,P870-Q870)</f>
        <v>0</v>
      </c>
      <c r="S870" s="17" t="str">
        <f aca="false">INDEX(dProdutos!$D$2:$D$47,MATCH(E870,dProdutos!$A$2:$A$47,0))</f>
        <v>Casa</v>
      </c>
    </row>
    <row r="871" customFormat="false" ht="15" hidden="false" customHeight="false" outlineLevel="0" collapsed="false">
      <c r="A871" s="17" t="s">
        <v>2050</v>
      </c>
      <c r="B871" s="17" t="n">
        <v>1</v>
      </c>
      <c r="C871" s="21" t="n">
        <v>45741</v>
      </c>
      <c r="D871" s="17" t="s">
        <v>1453</v>
      </c>
      <c r="E871" s="17" t="s">
        <v>153</v>
      </c>
      <c r="F871" s="17" t="s">
        <v>1493</v>
      </c>
      <c r="G871" s="17" t="s">
        <v>59</v>
      </c>
      <c r="H871" s="17" t="s">
        <v>1537</v>
      </c>
      <c r="I871" s="17" t="s">
        <v>1524</v>
      </c>
      <c r="J871" s="17" t="n">
        <v>1</v>
      </c>
      <c r="K871" s="15" t="n">
        <v>165.9</v>
      </c>
      <c r="L871" s="22" t="n">
        <v>0.15</v>
      </c>
      <c r="M871" s="15" t="n">
        <v>0</v>
      </c>
      <c r="N871" s="15" t="n">
        <f aca="false">J871*K871</f>
        <v>165.9</v>
      </c>
      <c r="O871" s="15" t="n">
        <f aca="false">N871*L871</f>
        <v>24.885</v>
      </c>
      <c r="P871" s="15" t="n">
        <f aca="false">N871-O871</f>
        <v>141.015</v>
      </c>
      <c r="Q871" s="15" t="n">
        <f aca="false">J871*INDEX(dProdutos!$F$2:$F$47,MATCH(E871,dProdutos!$A$2:$A$47,0))</f>
        <v>67.28</v>
      </c>
      <c r="R871" s="15" t="n">
        <f aca="false">IF(I871="Cancelado",0,P871-Q871)</f>
        <v>73.735</v>
      </c>
      <c r="S871" s="17" t="str">
        <f aca="false">INDEX(dProdutos!$D$2:$D$47,MATCH(E871,dProdutos!$A$2:$A$47,0))</f>
        <v>Acessórios</v>
      </c>
    </row>
    <row r="872" customFormat="false" ht="15" hidden="false" customHeight="false" outlineLevel="0" collapsed="false">
      <c r="A872" s="17" t="s">
        <v>2051</v>
      </c>
      <c r="B872" s="17" t="n">
        <v>1</v>
      </c>
      <c r="C872" s="21" t="n">
        <v>45741</v>
      </c>
      <c r="D872" s="17" t="s">
        <v>1076</v>
      </c>
      <c r="E872" s="17" t="s">
        <v>147</v>
      </c>
      <c r="F872" s="17" t="s">
        <v>1493</v>
      </c>
      <c r="G872" s="17" t="s">
        <v>63</v>
      </c>
      <c r="H872" s="17" t="s">
        <v>1527</v>
      </c>
      <c r="I872" s="17" t="s">
        <v>1524</v>
      </c>
      <c r="J872" s="17" t="n">
        <v>2</v>
      </c>
      <c r="K872" s="15" t="n">
        <v>231.9</v>
      </c>
      <c r="L872" s="22" t="n">
        <v>0.2</v>
      </c>
      <c r="M872" s="15" t="n">
        <v>0</v>
      </c>
      <c r="N872" s="15" t="n">
        <f aca="false">J872*K872</f>
        <v>463.8</v>
      </c>
      <c r="O872" s="15" t="n">
        <f aca="false">N872*L872</f>
        <v>92.76</v>
      </c>
      <c r="P872" s="15" t="n">
        <f aca="false">N872-O872</f>
        <v>371.04</v>
      </c>
      <c r="Q872" s="15" t="n">
        <f aca="false">J872*INDEX(dProdutos!$F$2:$F$47,MATCH(E872,dProdutos!$A$2:$A$47,0))</f>
        <v>261.8</v>
      </c>
      <c r="R872" s="15" t="n">
        <f aca="false">IF(I872="Cancelado",0,P872-Q872)</f>
        <v>109.24</v>
      </c>
      <c r="S872" s="17" t="str">
        <f aca="false">INDEX(dProdutos!$D$2:$D$47,MATCH(E872,dProdutos!$A$2:$A$47,0))</f>
        <v>Acessórios</v>
      </c>
    </row>
    <row r="873" customFormat="false" ht="15" hidden="false" customHeight="false" outlineLevel="0" collapsed="false">
      <c r="A873" s="17" t="s">
        <v>2052</v>
      </c>
      <c r="B873" s="17" t="n">
        <v>1</v>
      </c>
      <c r="C873" s="21" t="n">
        <v>45742</v>
      </c>
      <c r="D873" s="17" t="s">
        <v>1224</v>
      </c>
      <c r="E873" s="17" t="s">
        <v>183</v>
      </c>
      <c r="F873" s="17" t="s">
        <v>1503</v>
      </c>
      <c r="G873" s="17" t="s">
        <v>59</v>
      </c>
      <c r="H873" s="17" t="s">
        <v>1523</v>
      </c>
      <c r="I873" s="17" t="s">
        <v>1524</v>
      </c>
      <c r="J873" s="17" t="n">
        <v>1</v>
      </c>
      <c r="K873" s="15" t="n">
        <v>121.9</v>
      </c>
      <c r="L873" s="22" t="n">
        <v>0.1</v>
      </c>
      <c r="M873" s="15" t="n">
        <v>0</v>
      </c>
      <c r="N873" s="15" t="n">
        <f aca="false">J873*K873</f>
        <v>121.9</v>
      </c>
      <c r="O873" s="15" t="n">
        <f aca="false">N873*L873</f>
        <v>12.19</v>
      </c>
      <c r="P873" s="15" t="n">
        <f aca="false">N873-O873</f>
        <v>109.71</v>
      </c>
      <c r="Q873" s="15" t="n">
        <f aca="false">J873*INDEX(dProdutos!$F$2:$F$47,MATCH(E873,dProdutos!$A$2:$A$47,0))</f>
        <v>52.76</v>
      </c>
      <c r="R873" s="15" t="n">
        <f aca="false">IF(I873="Cancelado",0,P873-Q873)</f>
        <v>56.95</v>
      </c>
      <c r="S873" s="17" t="str">
        <f aca="false">INDEX(dProdutos!$D$2:$D$47,MATCH(E873,dProdutos!$A$2:$A$47,0))</f>
        <v>Eletrônicos</v>
      </c>
    </row>
    <row r="874" customFormat="false" ht="15" hidden="false" customHeight="false" outlineLevel="0" collapsed="false">
      <c r="A874" s="17" t="s">
        <v>2053</v>
      </c>
      <c r="B874" s="17" t="n">
        <v>1</v>
      </c>
      <c r="C874" s="21" t="n">
        <v>45742</v>
      </c>
      <c r="D874" s="17" t="s">
        <v>693</v>
      </c>
      <c r="E874" s="17" t="s">
        <v>177</v>
      </c>
      <c r="F874" s="17" t="s">
        <v>1501</v>
      </c>
      <c r="G874" s="17" t="s">
        <v>61</v>
      </c>
      <c r="H874" s="17" t="s">
        <v>1523</v>
      </c>
      <c r="I874" s="17" t="s">
        <v>1524</v>
      </c>
      <c r="J874" s="17" t="n">
        <v>1</v>
      </c>
      <c r="K874" s="15" t="n">
        <v>257.9</v>
      </c>
      <c r="L874" s="22" t="n">
        <v>0</v>
      </c>
      <c r="M874" s="15" t="n">
        <v>0</v>
      </c>
      <c r="N874" s="15" t="n">
        <f aca="false">J874*K874</f>
        <v>257.9</v>
      </c>
      <c r="O874" s="15" t="n">
        <f aca="false">N874*L874</f>
        <v>0</v>
      </c>
      <c r="P874" s="15" t="n">
        <f aca="false">N874-O874</f>
        <v>257.9</v>
      </c>
      <c r="Q874" s="15" t="n">
        <f aca="false">J874*INDEX(dProdutos!$F$2:$F$47,MATCH(E874,dProdutos!$A$2:$A$47,0))</f>
        <v>138.23</v>
      </c>
      <c r="R874" s="15" t="n">
        <f aca="false">IF(I874="Cancelado",0,P874-Q874)</f>
        <v>119.67</v>
      </c>
      <c r="S874" s="17" t="str">
        <f aca="false">INDEX(dProdutos!$D$2:$D$47,MATCH(E874,dProdutos!$A$2:$A$47,0))</f>
        <v>Casa</v>
      </c>
    </row>
    <row r="875" customFormat="false" ht="15" hidden="false" customHeight="false" outlineLevel="0" collapsed="false">
      <c r="A875" s="17" t="s">
        <v>2053</v>
      </c>
      <c r="B875" s="17" t="n">
        <v>2</v>
      </c>
      <c r="C875" s="21" t="n">
        <v>45742</v>
      </c>
      <c r="D875" s="17" t="s">
        <v>693</v>
      </c>
      <c r="E875" s="17" t="s">
        <v>168</v>
      </c>
      <c r="F875" s="17" t="s">
        <v>1501</v>
      </c>
      <c r="G875" s="17" t="s">
        <v>61</v>
      </c>
      <c r="H875" s="17" t="s">
        <v>1523</v>
      </c>
      <c r="I875" s="17" t="s">
        <v>1524</v>
      </c>
      <c r="J875" s="17" t="n">
        <v>3</v>
      </c>
      <c r="K875" s="15" t="n">
        <v>253.9</v>
      </c>
      <c r="L875" s="22" t="n">
        <v>0</v>
      </c>
      <c r="M875" s="15" t="n">
        <v>0</v>
      </c>
      <c r="N875" s="15" t="n">
        <f aca="false">J875*K875</f>
        <v>761.7</v>
      </c>
      <c r="O875" s="15" t="n">
        <f aca="false">N875*L875</f>
        <v>0</v>
      </c>
      <c r="P875" s="15" t="n">
        <f aca="false">N875-O875</f>
        <v>761.7</v>
      </c>
      <c r="Q875" s="15" t="n">
        <f aca="false">J875*INDEX(dProdutos!$F$2:$F$47,MATCH(E875,dProdutos!$A$2:$A$47,0))</f>
        <v>386.82</v>
      </c>
      <c r="R875" s="15" t="n">
        <f aca="false">IF(I875="Cancelado",0,P875-Q875)</f>
        <v>374.88</v>
      </c>
      <c r="S875" s="17" t="str">
        <f aca="false">INDEX(dProdutos!$D$2:$D$47,MATCH(E875,dProdutos!$A$2:$A$47,0))</f>
        <v>Casa</v>
      </c>
    </row>
    <row r="876" customFormat="false" ht="15" hidden="false" customHeight="false" outlineLevel="0" collapsed="false">
      <c r="A876" s="17" t="s">
        <v>2054</v>
      </c>
      <c r="B876" s="17" t="n">
        <v>1</v>
      </c>
      <c r="C876" s="21" t="n">
        <v>45742</v>
      </c>
      <c r="D876" s="17" t="s">
        <v>1443</v>
      </c>
      <c r="E876" s="17" t="s">
        <v>117</v>
      </c>
      <c r="F876" s="17" t="s">
        <v>1499</v>
      </c>
      <c r="G876" s="17" t="s">
        <v>61</v>
      </c>
      <c r="H876" s="17" t="s">
        <v>1523</v>
      </c>
      <c r="I876" s="17" t="s">
        <v>1524</v>
      </c>
      <c r="J876" s="17" t="n">
        <v>2</v>
      </c>
      <c r="K876" s="15" t="n">
        <v>166.9</v>
      </c>
      <c r="L876" s="22" t="n">
        <v>0.1</v>
      </c>
      <c r="M876" s="15" t="n">
        <v>19.32</v>
      </c>
      <c r="N876" s="15" t="n">
        <f aca="false">J876*K876</f>
        <v>333.8</v>
      </c>
      <c r="O876" s="15" t="n">
        <f aca="false">N876*L876</f>
        <v>33.38</v>
      </c>
      <c r="P876" s="15" t="n">
        <f aca="false">N876-O876</f>
        <v>300.42</v>
      </c>
      <c r="Q876" s="15" t="n">
        <f aca="false">J876*INDEX(dProdutos!$F$2:$F$47,MATCH(E876,dProdutos!$A$2:$A$47,0))</f>
        <v>146.46</v>
      </c>
      <c r="R876" s="15" t="n">
        <f aca="false">IF(I876="Cancelado",0,P876-Q876)</f>
        <v>153.96</v>
      </c>
      <c r="S876" s="17" t="str">
        <f aca="false">INDEX(dProdutos!$D$2:$D$47,MATCH(E876,dProdutos!$A$2:$A$47,0))</f>
        <v>Moda Masculina</v>
      </c>
    </row>
    <row r="877" customFormat="false" ht="15" hidden="false" customHeight="false" outlineLevel="0" collapsed="false">
      <c r="A877" s="17" t="s">
        <v>2054</v>
      </c>
      <c r="B877" s="17" t="n">
        <v>2</v>
      </c>
      <c r="C877" s="21" t="n">
        <v>45742</v>
      </c>
      <c r="D877" s="17" t="s">
        <v>1443</v>
      </c>
      <c r="E877" s="17" t="s">
        <v>180</v>
      </c>
      <c r="F877" s="17" t="s">
        <v>1499</v>
      </c>
      <c r="G877" s="17" t="s">
        <v>61</v>
      </c>
      <c r="H877" s="17" t="s">
        <v>1523</v>
      </c>
      <c r="I877" s="17" t="s">
        <v>1524</v>
      </c>
      <c r="J877" s="17" t="n">
        <v>1</v>
      </c>
      <c r="K877" s="15" t="n">
        <v>82.9</v>
      </c>
      <c r="L877" s="22" t="n">
        <v>0.15</v>
      </c>
      <c r="M877" s="15" t="n">
        <v>0</v>
      </c>
      <c r="N877" s="15" t="n">
        <f aca="false">J877*K877</f>
        <v>82.9</v>
      </c>
      <c r="O877" s="15" t="n">
        <f aca="false">N877*L877</f>
        <v>12.435</v>
      </c>
      <c r="P877" s="15" t="n">
        <f aca="false">N877-O877</f>
        <v>70.465</v>
      </c>
      <c r="Q877" s="15" t="n">
        <f aca="false">J877*INDEX(dProdutos!$F$2:$F$47,MATCH(E877,dProdutos!$A$2:$A$47,0))</f>
        <v>35.97</v>
      </c>
      <c r="R877" s="15" t="n">
        <f aca="false">IF(I877="Cancelado",0,P877-Q877)</f>
        <v>34.495</v>
      </c>
      <c r="S877" s="17" t="str">
        <f aca="false">INDEX(dProdutos!$D$2:$D$47,MATCH(E877,dProdutos!$A$2:$A$47,0))</f>
        <v>Eletrônicos</v>
      </c>
    </row>
    <row r="878" customFormat="false" ht="15" hidden="false" customHeight="false" outlineLevel="0" collapsed="false">
      <c r="A878" s="17" t="s">
        <v>2054</v>
      </c>
      <c r="B878" s="17" t="n">
        <v>3</v>
      </c>
      <c r="C878" s="21" t="n">
        <v>45742</v>
      </c>
      <c r="D878" s="17" t="s">
        <v>1443</v>
      </c>
      <c r="E878" s="17" t="s">
        <v>102</v>
      </c>
      <c r="F878" s="17" t="s">
        <v>1499</v>
      </c>
      <c r="G878" s="17" t="s">
        <v>61</v>
      </c>
      <c r="H878" s="17" t="s">
        <v>1523</v>
      </c>
      <c r="I878" s="17" t="s">
        <v>1524</v>
      </c>
      <c r="J878" s="17" t="n">
        <v>1</v>
      </c>
      <c r="K878" s="15" t="n">
        <v>65.9</v>
      </c>
      <c r="L878" s="22" t="n">
        <v>0</v>
      </c>
      <c r="M878" s="15" t="n">
        <v>0</v>
      </c>
      <c r="N878" s="15" t="n">
        <f aca="false">J878*K878</f>
        <v>65.9</v>
      </c>
      <c r="O878" s="15" t="n">
        <f aca="false">N878*L878</f>
        <v>0</v>
      </c>
      <c r="P878" s="15" t="n">
        <f aca="false">N878-O878</f>
        <v>65.9</v>
      </c>
      <c r="Q878" s="15" t="n">
        <f aca="false">J878*INDEX(dProdutos!$F$2:$F$47,MATCH(E878,dProdutos!$A$2:$A$47,0))</f>
        <v>29.68</v>
      </c>
      <c r="R878" s="15" t="n">
        <f aca="false">IF(I878="Cancelado",0,P878-Q878)</f>
        <v>36.22</v>
      </c>
      <c r="S878" s="17" t="str">
        <f aca="false">INDEX(dProdutos!$D$2:$D$47,MATCH(E878,dProdutos!$A$2:$A$47,0))</f>
        <v>Moda Masculina</v>
      </c>
    </row>
    <row r="879" customFormat="false" ht="15" hidden="false" customHeight="false" outlineLevel="0" collapsed="false">
      <c r="A879" s="17" t="s">
        <v>2054</v>
      </c>
      <c r="B879" s="17" t="n">
        <v>4</v>
      </c>
      <c r="C879" s="21" t="n">
        <v>45742</v>
      </c>
      <c r="D879" s="17" t="s">
        <v>1443</v>
      </c>
      <c r="E879" s="17" t="s">
        <v>171</v>
      </c>
      <c r="F879" s="17" t="s">
        <v>1499</v>
      </c>
      <c r="G879" s="17" t="s">
        <v>61</v>
      </c>
      <c r="H879" s="17" t="s">
        <v>1523</v>
      </c>
      <c r="I879" s="17" t="s">
        <v>1524</v>
      </c>
      <c r="J879" s="17" t="n">
        <v>1</v>
      </c>
      <c r="K879" s="15" t="n">
        <v>246.9</v>
      </c>
      <c r="L879" s="22" t="n">
        <v>0.2</v>
      </c>
      <c r="M879" s="15" t="n">
        <v>0</v>
      </c>
      <c r="N879" s="15" t="n">
        <f aca="false">J879*K879</f>
        <v>246.9</v>
      </c>
      <c r="O879" s="15" t="n">
        <f aca="false">N879*L879</f>
        <v>49.38</v>
      </c>
      <c r="P879" s="15" t="n">
        <f aca="false">N879-O879</f>
        <v>197.52</v>
      </c>
      <c r="Q879" s="15" t="n">
        <f aca="false">J879*INDEX(dProdutos!$F$2:$F$47,MATCH(E879,dProdutos!$A$2:$A$47,0))</f>
        <v>103.61</v>
      </c>
      <c r="R879" s="15" t="n">
        <f aca="false">IF(I879="Cancelado",0,P879-Q879)</f>
        <v>93.91</v>
      </c>
      <c r="S879" s="17" t="str">
        <f aca="false">INDEX(dProdutos!$D$2:$D$47,MATCH(E879,dProdutos!$A$2:$A$47,0))</f>
        <v>Casa</v>
      </c>
    </row>
    <row r="880" customFormat="false" ht="15" hidden="false" customHeight="false" outlineLevel="0" collapsed="false">
      <c r="A880" s="17" t="s">
        <v>2055</v>
      </c>
      <c r="B880" s="17" t="n">
        <v>1</v>
      </c>
      <c r="C880" s="21" t="n">
        <v>45742</v>
      </c>
      <c r="D880" s="17" t="s">
        <v>1196</v>
      </c>
      <c r="E880" s="17" t="s">
        <v>129</v>
      </c>
      <c r="F880" s="17" t="s">
        <v>1503</v>
      </c>
      <c r="G880" s="17" t="s">
        <v>59</v>
      </c>
      <c r="H880" s="17" t="s">
        <v>1537</v>
      </c>
      <c r="I880" s="17" t="s">
        <v>1524</v>
      </c>
      <c r="J880" s="17" t="n">
        <v>1</v>
      </c>
      <c r="K880" s="15" t="n">
        <v>105.9</v>
      </c>
      <c r="L880" s="22" t="n">
        <v>0.1</v>
      </c>
      <c r="M880" s="15" t="n">
        <v>21.74</v>
      </c>
      <c r="N880" s="15" t="n">
        <f aca="false">J880*K880</f>
        <v>105.9</v>
      </c>
      <c r="O880" s="15" t="n">
        <f aca="false">N880*L880</f>
        <v>10.59</v>
      </c>
      <c r="P880" s="15" t="n">
        <f aca="false">N880-O880</f>
        <v>95.31</v>
      </c>
      <c r="Q880" s="15" t="n">
        <f aca="false">J880*INDEX(dProdutos!$F$2:$F$47,MATCH(E880,dProdutos!$A$2:$A$47,0))</f>
        <v>43.79</v>
      </c>
      <c r="R880" s="15" t="n">
        <f aca="false">IF(I880="Cancelado",0,P880-Q880)</f>
        <v>51.52</v>
      </c>
      <c r="S880" s="17" t="str">
        <f aca="false">INDEX(dProdutos!$D$2:$D$47,MATCH(E880,dProdutos!$A$2:$A$47,0))</f>
        <v>Calçados</v>
      </c>
    </row>
    <row r="881" customFormat="false" ht="15" hidden="false" customHeight="false" outlineLevel="0" collapsed="false">
      <c r="A881" s="17" t="s">
        <v>2056</v>
      </c>
      <c r="B881" s="17" t="n">
        <v>1</v>
      </c>
      <c r="C881" s="21" t="n">
        <v>45742</v>
      </c>
      <c r="D881" s="17" t="s">
        <v>674</v>
      </c>
      <c r="E881" s="17" t="s">
        <v>150</v>
      </c>
      <c r="F881" s="17" t="s">
        <v>1499</v>
      </c>
      <c r="G881" s="17" t="s">
        <v>59</v>
      </c>
      <c r="H881" s="17" t="s">
        <v>1540</v>
      </c>
      <c r="I881" s="17" t="s">
        <v>1524</v>
      </c>
      <c r="J881" s="17" t="n">
        <v>2</v>
      </c>
      <c r="K881" s="15" t="n">
        <v>71.9</v>
      </c>
      <c r="L881" s="22" t="n">
        <v>0.1</v>
      </c>
      <c r="M881" s="15" t="n">
        <v>0</v>
      </c>
      <c r="N881" s="15" t="n">
        <f aca="false">J881*K881</f>
        <v>143.8</v>
      </c>
      <c r="O881" s="15" t="n">
        <f aca="false">N881*L881</f>
        <v>14.38</v>
      </c>
      <c r="P881" s="15" t="n">
        <f aca="false">N881-O881</f>
        <v>129.42</v>
      </c>
      <c r="Q881" s="15" t="n">
        <f aca="false">J881*INDEX(dProdutos!$F$2:$F$47,MATCH(E881,dProdutos!$A$2:$A$47,0))</f>
        <v>54.76</v>
      </c>
      <c r="R881" s="15" t="n">
        <f aca="false">IF(I881="Cancelado",0,P881-Q881)</f>
        <v>74.66</v>
      </c>
      <c r="S881" s="17" t="str">
        <f aca="false">INDEX(dProdutos!$D$2:$D$47,MATCH(E881,dProdutos!$A$2:$A$47,0))</f>
        <v>Acessórios</v>
      </c>
    </row>
    <row r="882" customFormat="false" ht="15" hidden="false" customHeight="false" outlineLevel="0" collapsed="false">
      <c r="A882" s="17" t="s">
        <v>2056</v>
      </c>
      <c r="B882" s="17" t="n">
        <v>2</v>
      </c>
      <c r="C882" s="21" t="n">
        <v>45742</v>
      </c>
      <c r="D882" s="17" t="s">
        <v>674</v>
      </c>
      <c r="E882" s="17" t="s">
        <v>177</v>
      </c>
      <c r="F882" s="17" t="s">
        <v>1499</v>
      </c>
      <c r="G882" s="17" t="s">
        <v>59</v>
      </c>
      <c r="H882" s="17" t="s">
        <v>1540</v>
      </c>
      <c r="I882" s="17" t="s">
        <v>1524</v>
      </c>
      <c r="J882" s="17" t="n">
        <v>1</v>
      </c>
      <c r="K882" s="15" t="n">
        <v>257.9</v>
      </c>
      <c r="L882" s="22" t="n">
        <v>0</v>
      </c>
      <c r="M882" s="15" t="n">
        <v>0</v>
      </c>
      <c r="N882" s="15" t="n">
        <f aca="false">J882*K882</f>
        <v>257.9</v>
      </c>
      <c r="O882" s="15" t="n">
        <f aca="false">N882*L882</f>
        <v>0</v>
      </c>
      <c r="P882" s="15" t="n">
        <f aca="false">N882-O882</f>
        <v>257.9</v>
      </c>
      <c r="Q882" s="15" t="n">
        <f aca="false">J882*INDEX(dProdutos!$F$2:$F$47,MATCH(E882,dProdutos!$A$2:$A$47,0))</f>
        <v>138.23</v>
      </c>
      <c r="R882" s="15" t="n">
        <f aca="false">IF(I882="Cancelado",0,P882-Q882)</f>
        <v>119.67</v>
      </c>
      <c r="S882" s="17" t="str">
        <f aca="false">INDEX(dProdutos!$D$2:$D$47,MATCH(E882,dProdutos!$A$2:$A$47,0))</f>
        <v>Casa</v>
      </c>
    </row>
    <row r="883" customFormat="false" ht="15" hidden="false" customHeight="false" outlineLevel="0" collapsed="false">
      <c r="A883" s="17" t="s">
        <v>2057</v>
      </c>
      <c r="B883" s="17" t="n">
        <v>1</v>
      </c>
      <c r="C883" s="21" t="n">
        <v>45742</v>
      </c>
      <c r="D883" s="17" t="s">
        <v>466</v>
      </c>
      <c r="E883" s="17" t="s">
        <v>126</v>
      </c>
      <c r="F883" s="17" t="s">
        <v>1493</v>
      </c>
      <c r="G883" s="17" t="s">
        <v>61</v>
      </c>
      <c r="H883" s="17" t="s">
        <v>1540</v>
      </c>
      <c r="I883" s="17" t="s">
        <v>1524</v>
      </c>
      <c r="J883" s="17" t="n">
        <v>1</v>
      </c>
      <c r="K883" s="15" t="n">
        <v>296.9</v>
      </c>
      <c r="L883" s="22" t="n">
        <v>0.1</v>
      </c>
      <c r="M883" s="15" t="n">
        <v>14.79</v>
      </c>
      <c r="N883" s="15" t="n">
        <f aca="false">J883*K883</f>
        <v>296.9</v>
      </c>
      <c r="O883" s="15" t="n">
        <f aca="false">N883*L883</f>
        <v>29.69</v>
      </c>
      <c r="P883" s="15" t="n">
        <f aca="false">N883-O883</f>
        <v>267.21</v>
      </c>
      <c r="Q883" s="15" t="n">
        <f aca="false">J883*INDEX(dProdutos!$F$2:$F$47,MATCH(E883,dProdutos!$A$2:$A$47,0))</f>
        <v>135.24</v>
      </c>
      <c r="R883" s="15" t="n">
        <f aca="false">IF(I883="Cancelado",0,P883-Q883)</f>
        <v>131.97</v>
      </c>
      <c r="S883" s="17" t="str">
        <f aca="false">INDEX(dProdutos!$D$2:$D$47,MATCH(E883,dProdutos!$A$2:$A$47,0))</f>
        <v>Calçados</v>
      </c>
    </row>
    <row r="884" customFormat="false" ht="15" hidden="false" customHeight="false" outlineLevel="0" collapsed="false">
      <c r="A884" s="17" t="s">
        <v>2057</v>
      </c>
      <c r="B884" s="17" t="n">
        <v>2</v>
      </c>
      <c r="C884" s="21" t="n">
        <v>45742</v>
      </c>
      <c r="D884" s="17" t="s">
        <v>466</v>
      </c>
      <c r="E884" s="17" t="s">
        <v>183</v>
      </c>
      <c r="F884" s="17" t="s">
        <v>1493</v>
      </c>
      <c r="G884" s="17" t="s">
        <v>61</v>
      </c>
      <c r="H884" s="17" t="s">
        <v>1540</v>
      </c>
      <c r="I884" s="17" t="s">
        <v>1524</v>
      </c>
      <c r="J884" s="17" t="n">
        <v>2</v>
      </c>
      <c r="K884" s="15" t="n">
        <v>121.9</v>
      </c>
      <c r="L884" s="22" t="n">
        <v>0</v>
      </c>
      <c r="M884" s="15" t="n">
        <v>0</v>
      </c>
      <c r="N884" s="15" t="n">
        <f aca="false">J884*K884</f>
        <v>243.8</v>
      </c>
      <c r="O884" s="15" t="n">
        <f aca="false">N884*L884</f>
        <v>0</v>
      </c>
      <c r="P884" s="15" t="n">
        <f aca="false">N884-O884</f>
        <v>243.8</v>
      </c>
      <c r="Q884" s="15" t="n">
        <f aca="false">J884*INDEX(dProdutos!$F$2:$F$47,MATCH(E884,dProdutos!$A$2:$A$47,0))</f>
        <v>105.52</v>
      </c>
      <c r="R884" s="15" t="n">
        <f aca="false">IF(I884="Cancelado",0,P884-Q884)</f>
        <v>138.28</v>
      </c>
      <c r="S884" s="17" t="str">
        <f aca="false">INDEX(dProdutos!$D$2:$D$47,MATCH(E884,dProdutos!$A$2:$A$47,0))</f>
        <v>Eletrônicos</v>
      </c>
    </row>
    <row r="885" customFormat="false" ht="15" hidden="false" customHeight="false" outlineLevel="0" collapsed="false">
      <c r="A885" s="17" t="s">
        <v>2058</v>
      </c>
      <c r="B885" s="17" t="n">
        <v>1</v>
      </c>
      <c r="C885" s="21" t="n">
        <v>45743</v>
      </c>
      <c r="D885" s="17" t="s">
        <v>877</v>
      </c>
      <c r="E885" s="17" t="s">
        <v>144</v>
      </c>
      <c r="F885" s="17" t="s">
        <v>1497</v>
      </c>
      <c r="G885" s="17" t="s">
        <v>59</v>
      </c>
      <c r="H885" s="17" t="s">
        <v>1537</v>
      </c>
      <c r="I885" s="17" t="s">
        <v>1524</v>
      </c>
      <c r="J885" s="17" t="n">
        <v>1</v>
      </c>
      <c r="K885" s="15" t="n">
        <v>260.9</v>
      </c>
      <c r="L885" s="22" t="n">
        <v>0</v>
      </c>
      <c r="M885" s="15" t="n">
        <v>33.53</v>
      </c>
      <c r="N885" s="15" t="n">
        <f aca="false">J885*K885</f>
        <v>260.9</v>
      </c>
      <c r="O885" s="15" t="n">
        <f aca="false">N885*L885</f>
        <v>0</v>
      </c>
      <c r="P885" s="15" t="n">
        <f aca="false">N885-O885</f>
        <v>260.9</v>
      </c>
      <c r="Q885" s="15" t="n">
        <f aca="false">J885*INDEX(dProdutos!$F$2:$F$47,MATCH(E885,dProdutos!$A$2:$A$47,0))</f>
        <v>99.86</v>
      </c>
      <c r="R885" s="15" t="n">
        <f aca="false">IF(I885="Cancelado",0,P885-Q885)</f>
        <v>161.04</v>
      </c>
      <c r="S885" s="17" t="str">
        <f aca="false">INDEX(dProdutos!$D$2:$D$47,MATCH(E885,dProdutos!$A$2:$A$47,0))</f>
        <v>Acessórios</v>
      </c>
    </row>
    <row r="886" customFormat="false" ht="15" hidden="false" customHeight="false" outlineLevel="0" collapsed="false">
      <c r="A886" s="17" t="s">
        <v>2059</v>
      </c>
      <c r="B886" s="17" t="n">
        <v>1</v>
      </c>
      <c r="C886" s="21" t="n">
        <v>45743</v>
      </c>
      <c r="D886" s="17" t="s">
        <v>482</v>
      </c>
      <c r="E886" s="17" t="s">
        <v>159</v>
      </c>
      <c r="F886" s="17" t="s">
        <v>1497</v>
      </c>
      <c r="G886" s="17" t="s">
        <v>60</v>
      </c>
      <c r="H886" s="17" t="s">
        <v>1537</v>
      </c>
      <c r="I886" s="17" t="s">
        <v>1524</v>
      </c>
      <c r="J886" s="17" t="n">
        <v>1</v>
      </c>
      <c r="K886" s="15" t="n">
        <v>276.9</v>
      </c>
      <c r="L886" s="22" t="n">
        <v>0.1</v>
      </c>
      <c r="M886" s="15" t="n">
        <v>27.1</v>
      </c>
      <c r="N886" s="15" t="n">
        <f aca="false">J886*K886</f>
        <v>276.9</v>
      </c>
      <c r="O886" s="15" t="n">
        <f aca="false">N886*L886</f>
        <v>27.69</v>
      </c>
      <c r="P886" s="15" t="n">
        <f aca="false">N886-O886</f>
        <v>249.21</v>
      </c>
      <c r="Q886" s="15" t="n">
        <f aca="false">J886*INDEX(dProdutos!$F$2:$F$47,MATCH(E886,dProdutos!$A$2:$A$47,0))</f>
        <v>145.03</v>
      </c>
      <c r="R886" s="15" t="n">
        <f aca="false">IF(I886="Cancelado",0,P886-Q886)</f>
        <v>104.18</v>
      </c>
      <c r="S886" s="17" t="str">
        <f aca="false">INDEX(dProdutos!$D$2:$D$47,MATCH(E886,dProdutos!$A$2:$A$47,0))</f>
        <v>Acessórios</v>
      </c>
    </row>
    <row r="887" customFormat="false" ht="15" hidden="false" customHeight="false" outlineLevel="0" collapsed="false">
      <c r="A887" s="17" t="s">
        <v>2059</v>
      </c>
      <c r="B887" s="17" t="n">
        <v>2</v>
      </c>
      <c r="C887" s="21" t="n">
        <v>45743</v>
      </c>
      <c r="D887" s="17" t="s">
        <v>482</v>
      </c>
      <c r="E887" s="17" t="s">
        <v>126</v>
      </c>
      <c r="F887" s="17" t="s">
        <v>1497</v>
      </c>
      <c r="G887" s="17" t="s">
        <v>60</v>
      </c>
      <c r="H887" s="17" t="s">
        <v>1537</v>
      </c>
      <c r="I887" s="17" t="s">
        <v>1524</v>
      </c>
      <c r="J887" s="17" t="n">
        <v>2</v>
      </c>
      <c r="K887" s="15" t="n">
        <v>296.9</v>
      </c>
      <c r="L887" s="22" t="n">
        <v>0.05</v>
      </c>
      <c r="M887" s="15" t="n">
        <v>0</v>
      </c>
      <c r="N887" s="15" t="n">
        <f aca="false">J887*K887</f>
        <v>593.8</v>
      </c>
      <c r="O887" s="15" t="n">
        <f aca="false">N887*L887</f>
        <v>29.69</v>
      </c>
      <c r="P887" s="15" t="n">
        <f aca="false">N887-O887</f>
        <v>564.11</v>
      </c>
      <c r="Q887" s="15" t="n">
        <f aca="false">J887*INDEX(dProdutos!$F$2:$F$47,MATCH(E887,dProdutos!$A$2:$A$47,0))</f>
        <v>270.48</v>
      </c>
      <c r="R887" s="15" t="n">
        <f aca="false">IF(I887="Cancelado",0,P887-Q887)</f>
        <v>293.63</v>
      </c>
      <c r="S887" s="17" t="str">
        <f aca="false">INDEX(dProdutos!$D$2:$D$47,MATCH(E887,dProdutos!$A$2:$A$47,0))</f>
        <v>Calçados</v>
      </c>
    </row>
    <row r="888" customFormat="false" ht="15" hidden="false" customHeight="false" outlineLevel="0" collapsed="false">
      <c r="A888" s="17" t="s">
        <v>2059</v>
      </c>
      <c r="B888" s="17" t="n">
        <v>3</v>
      </c>
      <c r="C888" s="21" t="n">
        <v>45743</v>
      </c>
      <c r="D888" s="17" t="s">
        <v>482</v>
      </c>
      <c r="E888" s="17" t="s">
        <v>165</v>
      </c>
      <c r="F888" s="17" t="s">
        <v>1497</v>
      </c>
      <c r="G888" s="17" t="s">
        <v>60</v>
      </c>
      <c r="H888" s="17" t="s">
        <v>1537</v>
      </c>
      <c r="I888" s="17" t="s">
        <v>1524</v>
      </c>
      <c r="J888" s="17" t="n">
        <v>1</v>
      </c>
      <c r="K888" s="15" t="n">
        <v>231.9</v>
      </c>
      <c r="L888" s="22" t="n">
        <v>0.05</v>
      </c>
      <c r="M888" s="15" t="n">
        <v>0</v>
      </c>
      <c r="N888" s="15" t="n">
        <f aca="false">J888*K888</f>
        <v>231.9</v>
      </c>
      <c r="O888" s="15" t="n">
        <f aca="false">N888*L888</f>
        <v>11.595</v>
      </c>
      <c r="P888" s="15" t="n">
        <f aca="false">N888-O888</f>
        <v>220.305</v>
      </c>
      <c r="Q888" s="15" t="n">
        <f aca="false">J888*INDEX(dProdutos!$F$2:$F$47,MATCH(E888,dProdutos!$A$2:$A$47,0))</f>
        <v>140.83</v>
      </c>
      <c r="R888" s="15" t="n">
        <f aca="false">IF(I888="Cancelado",0,P888-Q888)</f>
        <v>79.475</v>
      </c>
      <c r="S888" s="17" t="str">
        <f aca="false">INDEX(dProdutos!$D$2:$D$47,MATCH(E888,dProdutos!$A$2:$A$47,0))</f>
        <v>Casa</v>
      </c>
    </row>
    <row r="889" customFormat="false" ht="15" hidden="false" customHeight="false" outlineLevel="0" collapsed="false">
      <c r="A889" s="17" t="s">
        <v>2059</v>
      </c>
      <c r="B889" s="17" t="n">
        <v>4</v>
      </c>
      <c r="C889" s="21" t="n">
        <v>45743</v>
      </c>
      <c r="D889" s="17" t="s">
        <v>482</v>
      </c>
      <c r="E889" s="17" t="s">
        <v>177</v>
      </c>
      <c r="F889" s="17" t="s">
        <v>1497</v>
      </c>
      <c r="G889" s="17" t="s">
        <v>60</v>
      </c>
      <c r="H889" s="17" t="s">
        <v>1537</v>
      </c>
      <c r="I889" s="17" t="s">
        <v>1524</v>
      </c>
      <c r="J889" s="17" t="n">
        <v>1</v>
      </c>
      <c r="K889" s="15" t="n">
        <v>257.9</v>
      </c>
      <c r="L889" s="22" t="n">
        <v>0</v>
      </c>
      <c r="M889" s="15" t="n">
        <v>0</v>
      </c>
      <c r="N889" s="15" t="n">
        <f aca="false">J889*K889</f>
        <v>257.9</v>
      </c>
      <c r="O889" s="15" t="n">
        <f aca="false">N889*L889</f>
        <v>0</v>
      </c>
      <c r="P889" s="15" t="n">
        <f aca="false">N889-O889</f>
        <v>257.9</v>
      </c>
      <c r="Q889" s="15" t="n">
        <f aca="false">J889*INDEX(dProdutos!$F$2:$F$47,MATCH(E889,dProdutos!$A$2:$A$47,0))</f>
        <v>138.23</v>
      </c>
      <c r="R889" s="15" t="n">
        <f aca="false">IF(I889="Cancelado",0,P889-Q889)</f>
        <v>119.67</v>
      </c>
      <c r="S889" s="17" t="str">
        <f aca="false">INDEX(dProdutos!$D$2:$D$47,MATCH(E889,dProdutos!$A$2:$A$47,0))</f>
        <v>Casa</v>
      </c>
    </row>
    <row r="890" customFormat="false" ht="15" hidden="false" customHeight="false" outlineLevel="0" collapsed="false">
      <c r="A890" s="17" t="s">
        <v>2060</v>
      </c>
      <c r="B890" s="17" t="n">
        <v>1</v>
      </c>
      <c r="C890" s="21" t="n">
        <v>45743</v>
      </c>
      <c r="D890" s="17" t="s">
        <v>382</v>
      </c>
      <c r="E890" s="17" t="s">
        <v>165</v>
      </c>
      <c r="F890" s="17" t="s">
        <v>1487</v>
      </c>
      <c r="G890" s="17" t="s">
        <v>61</v>
      </c>
      <c r="H890" s="17" t="s">
        <v>1540</v>
      </c>
      <c r="I890" s="17" t="s">
        <v>1524</v>
      </c>
      <c r="J890" s="17" t="n">
        <v>1</v>
      </c>
      <c r="K890" s="15" t="n">
        <v>231.9</v>
      </c>
      <c r="L890" s="22" t="n">
        <v>0.05</v>
      </c>
      <c r="M890" s="15" t="n">
        <v>34.58</v>
      </c>
      <c r="N890" s="15" t="n">
        <f aca="false">J890*K890</f>
        <v>231.9</v>
      </c>
      <c r="O890" s="15" t="n">
        <f aca="false">N890*L890</f>
        <v>11.595</v>
      </c>
      <c r="P890" s="15" t="n">
        <f aca="false">N890-O890</f>
        <v>220.305</v>
      </c>
      <c r="Q890" s="15" t="n">
        <f aca="false">J890*INDEX(dProdutos!$F$2:$F$47,MATCH(E890,dProdutos!$A$2:$A$47,0))</f>
        <v>140.83</v>
      </c>
      <c r="R890" s="15" t="n">
        <f aca="false">IF(I890="Cancelado",0,P890-Q890)</f>
        <v>79.475</v>
      </c>
      <c r="S890" s="17" t="str">
        <f aca="false">INDEX(dProdutos!$D$2:$D$47,MATCH(E890,dProdutos!$A$2:$A$47,0))</f>
        <v>Casa</v>
      </c>
    </row>
    <row r="891" customFormat="false" ht="15" hidden="false" customHeight="false" outlineLevel="0" collapsed="false">
      <c r="A891" s="17" t="s">
        <v>2061</v>
      </c>
      <c r="B891" s="17" t="n">
        <v>1</v>
      </c>
      <c r="C891" s="21" t="n">
        <v>45743</v>
      </c>
      <c r="D891" s="17" t="s">
        <v>816</v>
      </c>
      <c r="E891" s="17" t="s">
        <v>192</v>
      </c>
      <c r="F891" s="17" t="s">
        <v>1495</v>
      </c>
      <c r="G891" s="17" t="s">
        <v>61</v>
      </c>
      <c r="H891" s="17" t="s">
        <v>1537</v>
      </c>
      <c r="I891" s="17" t="s">
        <v>1524</v>
      </c>
      <c r="J891" s="17" t="n">
        <v>2</v>
      </c>
      <c r="K891" s="15" t="n">
        <v>245.9</v>
      </c>
      <c r="L891" s="22" t="n">
        <v>0</v>
      </c>
      <c r="M891" s="15" t="n">
        <v>0</v>
      </c>
      <c r="N891" s="15" t="n">
        <f aca="false">J891*K891</f>
        <v>491.8</v>
      </c>
      <c r="O891" s="15" t="n">
        <f aca="false">N891*L891</f>
        <v>0</v>
      </c>
      <c r="P891" s="15" t="n">
        <f aca="false">N891-O891</f>
        <v>491.8</v>
      </c>
      <c r="Q891" s="15" t="n">
        <f aca="false">J891*INDEX(dProdutos!$F$2:$F$47,MATCH(E891,dProdutos!$A$2:$A$47,0))</f>
        <v>215.56</v>
      </c>
      <c r="R891" s="15" t="n">
        <f aca="false">IF(I891="Cancelado",0,P891-Q891)</f>
        <v>276.24</v>
      </c>
      <c r="S891" s="17" t="str">
        <f aca="false">INDEX(dProdutos!$D$2:$D$47,MATCH(E891,dProdutos!$A$2:$A$47,0))</f>
        <v>Eletrônicos</v>
      </c>
    </row>
    <row r="892" customFormat="false" ht="15" hidden="false" customHeight="false" outlineLevel="0" collapsed="false">
      <c r="A892" s="17" t="s">
        <v>2062</v>
      </c>
      <c r="B892" s="17" t="n">
        <v>1</v>
      </c>
      <c r="C892" s="21" t="n">
        <v>45743</v>
      </c>
      <c r="D892" s="17" t="s">
        <v>1399</v>
      </c>
      <c r="E892" s="17" t="s">
        <v>147</v>
      </c>
      <c r="F892" s="17" t="s">
        <v>1499</v>
      </c>
      <c r="G892" s="17" t="s">
        <v>60</v>
      </c>
      <c r="H892" s="17" t="s">
        <v>1523</v>
      </c>
      <c r="I892" s="17" t="s">
        <v>1524</v>
      </c>
      <c r="J892" s="17" t="n">
        <v>1</v>
      </c>
      <c r="K892" s="15" t="n">
        <v>231.9</v>
      </c>
      <c r="L892" s="22" t="n">
        <v>0.1</v>
      </c>
      <c r="M892" s="15" t="n">
        <v>11.5</v>
      </c>
      <c r="N892" s="15" t="n">
        <f aca="false">J892*K892</f>
        <v>231.9</v>
      </c>
      <c r="O892" s="15" t="n">
        <f aca="false">N892*L892</f>
        <v>23.19</v>
      </c>
      <c r="P892" s="15" t="n">
        <f aca="false">N892-O892</f>
        <v>208.71</v>
      </c>
      <c r="Q892" s="15" t="n">
        <f aca="false">J892*INDEX(dProdutos!$F$2:$F$47,MATCH(E892,dProdutos!$A$2:$A$47,0))</f>
        <v>130.9</v>
      </c>
      <c r="R892" s="15" t="n">
        <f aca="false">IF(I892="Cancelado",0,P892-Q892)</f>
        <v>77.81</v>
      </c>
      <c r="S892" s="17" t="str">
        <f aca="false">INDEX(dProdutos!$D$2:$D$47,MATCH(E892,dProdutos!$A$2:$A$47,0))</f>
        <v>Acessórios</v>
      </c>
    </row>
    <row r="893" customFormat="false" ht="15" hidden="false" customHeight="false" outlineLevel="0" collapsed="false">
      <c r="A893" s="17" t="s">
        <v>2062</v>
      </c>
      <c r="B893" s="17" t="n">
        <v>2</v>
      </c>
      <c r="C893" s="21" t="n">
        <v>45743</v>
      </c>
      <c r="D893" s="17" t="s">
        <v>1399</v>
      </c>
      <c r="E893" s="17" t="s">
        <v>177</v>
      </c>
      <c r="F893" s="17" t="s">
        <v>1499</v>
      </c>
      <c r="G893" s="17" t="s">
        <v>60</v>
      </c>
      <c r="H893" s="17" t="s">
        <v>1523</v>
      </c>
      <c r="I893" s="17" t="s">
        <v>1524</v>
      </c>
      <c r="J893" s="17" t="n">
        <v>1</v>
      </c>
      <c r="K893" s="15" t="n">
        <v>257.9</v>
      </c>
      <c r="L893" s="22" t="n">
        <v>0.05</v>
      </c>
      <c r="M893" s="15" t="n">
        <v>0</v>
      </c>
      <c r="N893" s="15" t="n">
        <f aca="false">J893*K893</f>
        <v>257.9</v>
      </c>
      <c r="O893" s="15" t="n">
        <f aca="false">N893*L893</f>
        <v>12.895</v>
      </c>
      <c r="P893" s="15" t="n">
        <f aca="false">N893-O893</f>
        <v>245.005</v>
      </c>
      <c r="Q893" s="15" t="n">
        <f aca="false">J893*INDEX(dProdutos!$F$2:$F$47,MATCH(E893,dProdutos!$A$2:$A$47,0))</f>
        <v>138.23</v>
      </c>
      <c r="R893" s="15" t="n">
        <f aca="false">IF(I893="Cancelado",0,P893-Q893)</f>
        <v>106.775</v>
      </c>
      <c r="S893" s="17" t="str">
        <f aca="false">INDEX(dProdutos!$D$2:$D$47,MATCH(E893,dProdutos!$A$2:$A$47,0))</f>
        <v>Casa</v>
      </c>
    </row>
    <row r="894" customFormat="false" ht="15" hidden="false" customHeight="false" outlineLevel="0" collapsed="false">
      <c r="A894" s="17" t="s">
        <v>2063</v>
      </c>
      <c r="B894" s="17" t="n">
        <v>1</v>
      </c>
      <c r="C894" s="21" t="n">
        <v>45743</v>
      </c>
      <c r="D894" s="17" t="s">
        <v>438</v>
      </c>
      <c r="E894" s="17" t="s">
        <v>102</v>
      </c>
      <c r="F894" s="17" t="s">
        <v>1490</v>
      </c>
      <c r="G894" s="17" t="s">
        <v>61</v>
      </c>
      <c r="H894" s="17" t="s">
        <v>1537</v>
      </c>
      <c r="I894" s="17" t="s">
        <v>1524</v>
      </c>
      <c r="J894" s="17" t="n">
        <v>1</v>
      </c>
      <c r="K894" s="15" t="n">
        <v>65.9</v>
      </c>
      <c r="L894" s="22" t="n">
        <v>0.05</v>
      </c>
      <c r="M894" s="15" t="n">
        <v>12.98</v>
      </c>
      <c r="N894" s="15" t="n">
        <f aca="false">J894*K894</f>
        <v>65.9</v>
      </c>
      <c r="O894" s="15" t="n">
        <f aca="false">N894*L894</f>
        <v>3.295</v>
      </c>
      <c r="P894" s="15" t="n">
        <f aca="false">N894-O894</f>
        <v>62.605</v>
      </c>
      <c r="Q894" s="15" t="n">
        <f aca="false">J894*INDEX(dProdutos!$F$2:$F$47,MATCH(E894,dProdutos!$A$2:$A$47,0))</f>
        <v>29.68</v>
      </c>
      <c r="R894" s="15" t="n">
        <f aca="false">IF(I894="Cancelado",0,P894-Q894)</f>
        <v>32.925</v>
      </c>
      <c r="S894" s="17" t="str">
        <f aca="false">INDEX(dProdutos!$D$2:$D$47,MATCH(E894,dProdutos!$A$2:$A$47,0))</f>
        <v>Moda Masculina</v>
      </c>
    </row>
    <row r="895" customFormat="false" ht="15" hidden="false" customHeight="false" outlineLevel="0" collapsed="false">
      <c r="A895" s="17" t="s">
        <v>2064</v>
      </c>
      <c r="B895" s="17" t="n">
        <v>1</v>
      </c>
      <c r="C895" s="21" t="n">
        <v>45743</v>
      </c>
      <c r="D895" s="17" t="s">
        <v>1445</v>
      </c>
      <c r="E895" s="17" t="s">
        <v>162</v>
      </c>
      <c r="F895" s="17" t="s">
        <v>1499</v>
      </c>
      <c r="G895" s="17" t="s">
        <v>59</v>
      </c>
      <c r="H895" s="17" t="s">
        <v>1537</v>
      </c>
      <c r="I895" s="17" t="s">
        <v>1524</v>
      </c>
      <c r="J895" s="17" t="n">
        <v>2</v>
      </c>
      <c r="K895" s="15" t="n">
        <v>231.9</v>
      </c>
      <c r="L895" s="22" t="n">
        <v>0</v>
      </c>
      <c r="M895" s="15" t="n">
        <v>14.19</v>
      </c>
      <c r="N895" s="15" t="n">
        <f aca="false">J895*K895</f>
        <v>463.8</v>
      </c>
      <c r="O895" s="15" t="n">
        <f aca="false">N895*L895</f>
        <v>0</v>
      </c>
      <c r="P895" s="15" t="n">
        <f aca="false">N895-O895</f>
        <v>463.8</v>
      </c>
      <c r="Q895" s="15" t="n">
        <f aca="false">J895*INDEX(dProdutos!$F$2:$F$47,MATCH(E895,dProdutos!$A$2:$A$47,0))</f>
        <v>268.82</v>
      </c>
      <c r="R895" s="15" t="n">
        <f aca="false">IF(I895="Cancelado",0,P895-Q895)</f>
        <v>194.98</v>
      </c>
      <c r="S895" s="17" t="str">
        <f aca="false">INDEX(dProdutos!$D$2:$D$47,MATCH(E895,dProdutos!$A$2:$A$47,0))</f>
        <v>Casa</v>
      </c>
    </row>
    <row r="896" customFormat="false" ht="15" hidden="false" customHeight="false" outlineLevel="0" collapsed="false">
      <c r="A896" s="17" t="s">
        <v>2064</v>
      </c>
      <c r="B896" s="17" t="n">
        <v>2</v>
      </c>
      <c r="C896" s="21" t="n">
        <v>45743</v>
      </c>
      <c r="D896" s="17" t="s">
        <v>1445</v>
      </c>
      <c r="E896" s="17" t="s">
        <v>105</v>
      </c>
      <c r="F896" s="17" t="s">
        <v>1499</v>
      </c>
      <c r="G896" s="17" t="s">
        <v>59</v>
      </c>
      <c r="H896" s="17" t="s">
        <v>1537</v>
      </c>
      <c r="I896" s="17" t="s">
        <v>1524</v>
      </c>
      <c r="J896" s="17" t="n">
        <v>1</v>
      </c>
      <c r="K896" s="15" t="n">
        <v>175.9</v>
      </c>
      <c r="L896" s="22" t="n">
        <v>0</v>
      </c>
      <c r="M896" s="15" t="n">
        <v>0</v>
      </c>
      <c r="N896" s="15" t="n">
        <f aca="false">J896*K896</f>
        <v>175.9</v>
      </c>
      <c r="O896" s="15" t="n">
        <f aca="false">N896*L896</f>
        <v>0</v>
      </c>
      <c r="P896" s="15" t="n">
        <f aca="false">N896-O896</f>
        <v>175.9</v>
      </c>
      <c r="Q896" s="15" t="n">
        <f aca="false">J896*INDEX(dProdutos!$F$2:$F$47,MATCH(E896,dProdutos!$A$2:$A$47,0))</f>
        <v>96.59</v>
      </c>
      <c r="R896" s="15" t="n">
        <f aca="false">IF(I896="Cancelado",0,P896-Q896)</f>
        <v>79.31</v>
      </c>
      <c r="S896" s="17" t="str">
        <f aca="false">INDEX(dProdutos!$D$2:$D$47,MATCH(E896,dProdutos!$A$2:$A$47,0))</f>
        <v>Moda Masculina</v>
      </c>
    </row>
    <row r="897" customFormat="false" ht="15" hidden="false" customHeight="false" outlineLevel="0" collapsed="false">
      <c r="A897" s="17" t="s">
        <v>2064</v>
      </c>
      <c r="B897" s="17" t="n">
        <v>3</v>
      </c>
      <c r="C897" s="21" t="n">
        <v>45743</v>
      </c>
      <c r="D897" s="17" t="s">
        <v>1445</v>
      </c>
      <c r="E897" s="17" t="s">
        <v>81</v>
      </c>
      <c r="F897" s="17" t="s">
        <v>1499</v>
      </c>
      <c r="G897" s="17" t="s">
        <v>59</v>
      </c>
      <c r="H897" s="17" t="s">
        <v>1537</v>
      </c>
      <c r="I897" s="17" t="s">
        <v>1524</v>
      </c>
      <c r="J897" s="17" t="n">
        <v>1</v>
      </c>
      <c r="K897" s="15" t="n">
        <v>64.9</v>
      </c>
      <c r="L897" s="22" t="n">
        <v>0</v>
      </c>
      <c r="M897" s="15" t="n">
        <v>0</v>
      </c>
      <c r="N897" s="15" t="n">
        <f aca="false">J897*K897</f>
        <v>64.9</v>
      </c>
      <c r="O897" s="15" t="n">
        <f aca="false">N897*L897</f>
        <v>0</v>
      </c>
      <c r="P897" s="15" t="n">
        <f aca="false">N897-O897</f>
        <v>64.9</v>
      </c>
      <c r="Q897" s="15" t="n">
        <f aca="false">J897*INDEX(dProdutos!$F$2:$F$47,MATCH(E897,dProdutos!$A$2:$A$47,0))</f>
        <v>26.12</v>
      </c>
      <c r="R897" s="15" t="n">
        <f aca="false">IF(I897="Cancelado",0,P897-Q897)</f>
        <v>38.78</v>
      </c>
      <c r="S897" s="17" t="str">
        <f aca="false">INDEX(dProdutos!$D$2:$D$47,MATCH(E897,dProdutos!$A$2:$A$47,0))</f>
        <v>Moda Feminina</v>
      </c>
    </row>
    <row r="898" customFormat="false" ht="15" hidden="false" customHeight="false" outlineLevel="0" collapsed="false">
      <c r="A898" s="17" t="s">
        <v>2064</v>
      </c>
      <c r="B898" s="17" t="n">
        <v>4</v>
      </c>
      <c r="C898" s="21" t="n">
        <v>45743</v>
      </c>
      <c r="D898" s="17" t="s">
        <v>1445</v>
      </c>
      <c r="E898" s="17" t="s">
        <v>201</v>
      </c>
      <c r="F898" s="17" t="s">
        <v>1499</v>
      </c>
      <c r="G898" s="17" t="s">
        <v>59</v>
      </c>
      <c r="H898" s="17" t="s">
        <v>1537</v>
      </c>
      <c r="I898" s="17" t="s">
        <v>1524</v>
      </c>
      <c r="J898" s="17" t="n">
        <v>2</v>
      </c>
      <c r="K898" s="15" t="n">
        <v>236.9</v>
      </c>
      <c r="L898" s="22" t="n">
        <v>0.2</v>
      </c>
      <c r="M898" s="15" t="n">
        <v>0</v>
      </c>
      <c r="N898" s="15" t="n">
        <f aca="false">J898*K898</f>
        <v>473.8</v>
      </c>
      <c r="O898" s="15" t="n">
        <f aca="false">N898*L898</f>
        <v>94.76</v>
      </c>
      <c r="P898" s="15" t="n">
        <f aca="false">N898-O898</f>
        <v>379.04</v>
      </c>
      <c r="Q898" s="15" t="n">
        <f aca="false">J898*INDEX(dProdutos!$F$2:$F$47,MATCH(E898,dProdutos!$A$2:$A$47,0))</f>
        <v>192.46</v>
      </c>
      <c r="R898" s="15" t="n">
        <f aca="false">IF(I898="Cancelado",0,P898-Q898)</f>
        <v>186.58</v>
      </c>
      <c r="S898" s="17" t="str">
        <f aca="false">INDEX(dProdutos!$D$2:$D$47,MATCH(E898,dProdutos!$A$2:$A$47,0))</f>
        <v>Beleza</v>
      </c>
    </row>
    <row r="899" customFormat="false" ht="15" hidden="false" customHeight="false" outlineLevel="0" collapsed="false">
      <c r="A899" s="17" t="s">
        <v>2065</v>
      </c>
      <c r="B899" s="17" t="n">
        <v>1</v>
      </c>
      <c r="C899" s="21" t="n">
        <v>45743</v>
      </c>
      <c r="D899" s="17" t="s">
        <v>1125</v>
      </c>
      <c r="E899" s="17" t="s">
        <v>114</v>
      </c>
      <c r="F899" s="17" t="s">
        <v>1495</v>
      </c>
      <c r="G899" s="17" t="s">
        <v>59</v>
      </c>
      <c r="H899" s="17" t="s">
        <v>1537</v>
      </c>
      <c r="I899" s="17" t="s">
        <v>1524</v>
      </c>
      <c r="J899" s="17" t="n">
        <v>2</v>
      </c>
      <c r="K899" s="15" t="n">
        <v>202.9</v>
      </c>
      <c r="L899" s="22" t="n">
        <v>0.2</v>
      </c>
      <c r="M899" s="15" t="n">
        <v>0</v>
      </c>
      <c r="N899" s="15" t="n">
        <f aca="false">J899*K899</f>
        <v>405.8</v>
      </c>
      <c r="O899" s="15" t="n">
        <f aca="false">N899*L899</f>
        <v>81.16</v>
      </c>
      <c r="P899" s="15" t="n">
        <f aca="false">N899-O899</f>
        <v>324.64</v>
      </c>
      <c r="Q899" s="15" t="n">
        <f aca="false">J899*INDEX(dProdutos!$F$2:$F$47,MATCH(E899,dProdutos!$A$2:$A$47,0))</f>
        <v>220.78</v>
      </c>
      <c r="R899" s="15" t="n">
        <f aca="false">IF(I899="Cancelado",0,P899-Q899)</f>
        <v>103.86</v>
      </c>
      <c r="S899" s="17" t="str">
        <f aca="false">INDEX(dProdutos!$D$2:$D$47,MATCH(E899,dProdutos!$A$2:$A$47,0))</f>
        <v>Moda Masculina</v>
      </c>
    </row>
    <row r="900" customFormat="false" ht="15" hidden="false" customHeight="false" outlineLevel="0" collapsed="false">
      <c r="A900" s="17" t="s">
        <v>2066</v>
      </c>
      <c r="B900" s="17" t="n">
        <v>1</v>
      </c>
      <c r="C900" s="21" t="n">
        <v>45744</v>
      </c>
      <c r="D900" s="17" t="s">
        <v>781</v>
      </c>
      <c r="E900" s="17" t="s">
        <v>98</v>
      </c>
      <c r="F900" s="17" t="s">
        <v>1490</v>
      </c>
      <c r="G900" s="17" t="s">
        <v>62</v>
      </c>
      <c r="H900" s="17" t="s">
        <v>1537</v>
      </c>
      <c r="I900" s="17" t="s">
        <v>1524</v>
      </c>
      <c r="J900" s="17" t="n">
        <v>2</v>
      </c>
      <c r="K900" s="15" t="n">
        <v>108.9</v>
      </c>
      <c r="L900" s="22" t="n">
        <v>0.05</v>
      </c>
      <c r="M900" s="15" t="n">
        <v>0</v>
      </c>
      <c r="N900" s="15" t="n">
        <f aca="false">J900*K900</f>
        <v>217.8</v>
      </c>
      <c r="O900" s="15" t="n">
        <f aca="false">N900*L900</f>
        <v>10.89</v>
      </c>
      <c r="P900" s="15" t="n">
        <f aca="false">N900-O900</f>
        <v>206.91</v>
      </c>
      <c r="Q900" s="15" t="n">
        <f aca="false">J900*INDEX(dProdutos!$F$2:$F$47,MATCH(E900,dProdutos!$A$2:$A$47,0))</f>
        <v>85.04</v>
      </c>
      <c r="R900" s="15" t="n">
        <f aca="false">IF(I900="Cancelado",0,P900-Q900)</f>
        <v>121.87</v>
      </c>
      <c r="S900" s="17" t="str">
        <f aca="false">INDEX(dProdutos!$D$2:$D$47,MATCH(E900,dProdutos!$A$2:$A$47,0))</f>
        <v>Moda Feminina</v>
      </c>
    </row>
    <row r="901" customFormat="false" ht="15" hidden="false" customHeight="false" outlineLevel="0" collapsed="false">
      <c r="A901" s="17" t="s">
        <v>2066</v>
      </c>
      <c r="B901" s="17" t="n">
        <v>2</v>
      </c>
      <c r="C901" s="21" t="n">
        <v>45744</v>
      </c>
      <c r="D901" s="17" t="s">
        <v>781</v>
      </c>
      <c r="E901" s="17" t="s">
        <v>135</v>
      </c>
      <c r="F901" s="17" t="s">
        <v>1490</v>
      </c>
      <c r="G901" s="17" t="s">
        <v>62</v>
      </c>
      <c r="H901" s="17" t="s">
        <v>1537</v>
      </c>
      <c r="I901" s="17" t="s">
        <v>1524</v>
      </c>
      <c r="J901" s="17" t="n">
        <v>2</v>
      </c>
      <c r="K901" s="15" t="n">
        <v>200.9</v>
      </c>
      <c r="L901" s="22" t="n">
        <v>0</v>
      </c>
      <c r="M901" s="15" t="n">
        <v>0</v>
      </c>
      <c r="N901" s="15" t="n">
        <f aca="false">J901*K901</f>
        <v>401.8</v>
      </c>
      <c r="O901" s="15" t="n">
        <f aca="false">N901*L901</f>
        <v>0</v>
      </c>
      <c r="P901" s="15" t="n">
        <f aca="false">N901-O901</f>
        <v>401.8</v>
      </c>
      <c r="Q901" s="15" t="n">
        <f aca="false">J901*INDEX(dProdutos!$F$2:$F$47,MATCH(E901,dProdutos!$A$2:$A$47,0))</f>
        <v>161.46</v>
      </c>
      <c r="R901" s="15" t="n">
        <f aca="false">IF(I901="Cancelado",0,P901-Q901)</f>
        <v>240.34</v>
      </c>
      <c r="S901" s="17" t="str">
        <f aca="false">INDEX(dProdutos!$D$2:$D$47,MATCH(E901,dProdutos!$A$2:$A$47,0))</f>
        <v>Calçados</v>
      </c>
    </row>
    <row r="902" customFormat="false" ht="15" hidden="false" customHeight="false" outlineLevel="0" collapsed="false">
      <c r="A902" s="17" t="s">
        <v>2067</v>
      </c>
      <c r="B902" s="17" t="n">
        <v>1</v>
      </c>
      <c r="C902" s="21" t="n">
        <v>45744</v>
      </c>
      <c r="D902" s="17" t="s">
        <v>562</v>
      </c>
      <c r="E902" s="17" t="s">
        <v>162</v>
      </c>
      <c r="F902" s="17" t="s">
        <v>1487</v>
      </c>
      <c r="G902" s="17" t="s">
        <v>62</v>
      </c>
      <c r="H902" s="17" t="s">
        <v>1527</v>
      </c>
      <c r="I902" s="17" t="s">
        <v>1524</v>
      </c>
      <c r="J902" s="17" t="n">
        <v>2</v>
      </c>
      <c r="K902" s="15" t="n">
        <v>231.9</v>
      </c>
      <c r="L902" s="22" t="n">
        <v>0.05</v>
      </c>
      <c r="M902" s="15" t="n">
        <v>0</v>
      </c>
      <c r="N902" s="15" t="n">
        <f aca="false">J902*K902</f>
        <v>463.8</v>
      </c>
      <c r="O902" s="15" t="n">
        <f aca="false">N902*L902</f>
        <v>23.19</v>
      </c>
      <c r="P902" s="15" t="n">
        <f aca="false">N902-O902</f>
        <v>440.61</v>
      </c>
      <c r="Q902" s="15" t="n">
        <f aca="false">J902*INDEX(dProdutos!$F$2:$F$47,MATCH(E902,dProdutos!$A$2:$A$47,0))</f>
        <v>268.82</v>
      </c>
      <c r="R902" s="15" t="n">
        <f aca="false">IF(I902="Cancelado",0,P902-Q902)</f>
        <v>171.79</v>
      </c>
      <c r="S902" s="17" t="str">
        <f aca="false">INDEX(dProdutos!$D$2:$D$47,MATCH(E902,dProdutos!$A$2:$A$47,0))</f>
        <v>Casa</v>
      </c>
    </row>
    <row r="903" customFormat="false" ht="15" hidden="false" customHeight="false" outlineLevel="0" collapsed="false">
      <c r="A903" s="17" t="s">
        <v>2068</v>
      </c>
      <c r="B903" s="17" t="n">
        <v>1</v>
      </c>
      <c r="C903" s="21" t="n">
        <v>45744</v>
      </c>
      <c r="D903" s="17" t="s">
        <v>865</v>
      </c>
      <c r="E903" s="17" t="s">
        <v>144</v>
      </c>
      <c r="F903" s="17" t="s">
        <v>1499</v>
      </c>
      <c r="G903" s="17" t="s">
        <v>60</v>
      </c>
      <c r="H903" s="17" t="s">
        <v>1523</v>
      </c>
      <c r="I903" s="17" t="s">
        <v>1524</v>
      </c>
      <c r="J903" s="17" t="n">
        <v>1</v>
      </c>
      <c r="K903" s="15" t="n">
        <v>260.9</v>
      </c>
      <c r="L903" s="22" t="n">
        <v>0</v>
      </c>
      <c r="M903" s="15" t="n">
        <v>16.09</v>
      </c>
      <c r="N903" s="15" t="n">
        <f aca="false">J903*K903</f>
        <v>260.9</v>
      </c>
      <c r="O903" s="15" t="n">
        <f aca="false">N903*L903</f>
        <v>0</v>
      </c>
      <c r="P903" s="15" t="n">
        <f aca="false">N903-O903</f>
        <v>260.9</v>
      </c>
      <c r="Q903" s="15" t="n">
        <f aca="false">J903*INDEX(dProdutos!$F$2:$F$47,MATCH(E903,dProdutos!$A$2:$A$47,0))</f>
        <v>99.86</v>
      </c>
      <c r="R903" s="15" t="n">
        <f aca="false">IF(I903="Cancelado",0,P903-Q903)</f>
        <v>161.04</v>
      </c>
      <c r="S903" s="17" t="str">
        <f aca="false">INDEX(dProdutos!$D$2:$D$47,MATCH(E903,dProdutos!$A$2:$A$47,0))</f>
        <v>Acessórios</v>
      </c>
    </row>
    <row r="904" customFormat="false" ht="15" hidden="false" customHeight="false" outlineLevel="0" collapsed="false">
      <c r="A904" s="17" t="s">
        <v>2069</v>
      </c>
      <c r="B904" s="17" t="n">
        <v>1</v>
      </c>
      <c r="C904" s="21" t="n">
        <v>45744</v>
      </c>
      <c r="D904" s="17" t="s">
        <v>741</v>
      </c>
      <c r="E904" s="17" t="s">
        <v>126</v>
      </c>
      <c r="F904" s="17" t="s">
        <v>1497</v>
      </c>
      <c r="G904" s="17" t="s">
        <v>60</v>
      </c>
      <c r="H904" s="17" t="s">
        <v>1537</v>
      </c>
      <c r="I904" s="17" t="s">
        <v>1524</v>
      </c>
      <c r="J904" s="17" t="n">
        <v>3</v>
      </c>
      <c r="K904" s="15" t="n">
        <v>296.9</v>
      </c>
      <c r="L904" s="22" t="n">
        <v>0</v>
      </c>
      <c r="M904" s="15" t="n">
        <v>15.54</v>
      </c>
      <c r="N904" s="15" t="n">
        <f aca="false">J904*K904</f>
        <v>890.7</v>
      </c>
      <c r="O904" s="15" t="n">
        <f aca="false">N904*L904</f>
        <v>0</v>
      </c>
      <c r="P904" s="15" t="n">
        <f aca="false">N904-O904</f>
        <v>890.7</v>
      </c>
      <c r="Q904" s="15" t="n">
        <f aca="false">J904*INDEX(dProdutos!$F$2:$F$47,MATCH(E904,dProdutos!$A$2:$A$47,0))</f>
        <v>405.72</v>
      </c>
      <c r="R904" s="15" t="n">
        <f aca="false">IF(I904="Cancelado",0,P904-Q904)</f>
        <v>484.98</v>
      </c>
      <c r="S904" s="17" t="str">
        <f aca="false">INDEX(dProdutos!$D$2:$D$47,MATCH(E904,dProdutos!$A$2:$A$47,0))</f>
        <v>Calçados</v>
      </c>
    </row>
    <row r="905" customFormat="false" ht="15" hidden="false" customHeight="false" outlineLevel="0" collapsed="false">
      <c r="A905" s="17" t="s">
        <v>2070</v>
      </c>
      <c r="B905" s="17" t="n">
        <v>1</v>
      </c>
      <c r="C905" s="21" t="n">
        <v>45744</v>
      </c>
      <c r="D905" s="17" t="s">
        <v>417</v>
      </c>
      <c r="E905" s="17" t="s">
        <v>120</v>
      </c>
      <c r="F905" s="17" t="s">
        <v>1499</v>
      </c>
      <c r="G905" s="17" t="s">
        <v>59</v>
      </c>
      <c r="H905" s="17" t="s">
        <v>1523</v>
      </c>
      <c r="I905" s="17" t="s">
        <v>1524</v>
      </c>
      <c r="J905" s="17" t="n">
        <v>1</v>
      </c>
      <c r="K905" s="15" t="n">
        <v>96.9</v>
      </c>
      <c r="L905" s="22" t="n">
        <v>0</v>
      </c>
      <c r="M905" s="15" t="n">
        <v>30.07</v>
      </c>
      <c r="N905" s="15" t="n">
        <f aca="false">J905*K905</f>
        <v>96.9</v>
      </c>
      <c r="O905" s="15" t="n">
        <f aca="false">N905*L905</f>
        <v>0</v>
      </c>
      <c r="P905" s="15" t="n">
        <f aca="false">N905-O905</f>
        <v>96.9</v>
      </c>
      <c r="Q905" s="15" t="n">
        <f aca="false">J905*INDEX(dProdutos!$F$2:$F$47,MATCH(E905,dProdutos!$A$2:$A$47,0))</f>
        <v>44.36</v>
      </c>
      <c r="R905" s="15" t="n">
        <f aca="false">IF(I905="Cancelado",0,P905-Q905)</f>
        <v>52.54</v>
      </c>
      <c r="S905" s="17" t="str">
        <f aca="false">INDEX(dProdutos!$D$2:$D$47,MATCH(E905,dProdutos!$A$2:$A$47,0))</f>
        <v>Moda Masculina</v>
      </c>
    </row>
    <row r="906" customFormat="false" ht="15" hidden="false" customHeight="false" outlineLevel="0" collapsed="false">
      <c r="A906" s="17" t="s">
        <v>2071</v>
      </c>
      <c r="B906" s="17" t="n">
        <v>1</v>
      </c>
      <c r="C906" s="21" t="n">
        <v>45745</v>
      </c>
      <c r="D906" s="17" t="s">
        <v>656</v>
      </c>
      <c r="E906" s="17" t="s">
        <v>204</v>
      </c>
      <c r="F906" s="17" t="s">
        <v>1497</v>
      </c>
      <c r="G906" s="17" t="s">
        <v>63</v>
      </c>
      <c r="H906" s="17" t="s">
        <v>1537</v>
      </c>
      <c r="I906" s="17" t="s">
        <v>1531</v>
      </c>
      <c r="J906" s="17" t="n">
        <v>1</v>
      </c>
      <c r="K906" s="15" t="n">
        <v>64.9</v>
      </c>
      <c r="L906" s="22" t="n">
        <v>0.1</v>
      </c>
      <c r="M906" s="15" t="n">
        <v>18.53</v>
      </c>
      <c r="N906" s="15" t="n">
        <f aca="false">J906*K906</f>
        <v>64.9</v>
      </c>
      <c r="O906" s="15" t="n">
        <f aca="false">N906*L906</f>
        <v>6.49</v>
      </c>
      <c r="P906" s="15" t="n">
        <f aca="false">N906-O906</f>
        <v>58.41</v>
      </c>
      <c r="Q906" s="15" t="n">
        <f aca="false">J906*INDEX(dProdutos!$F$2:$F$47,MATCH(E906,dProdutos!$A$2:$A$47,0))</f>
        <v>27.52</v>
      </c>
      <c r="R906" s="15" t="n">
        <f aca="false">IF(I906="Cancelado",0,P906-Q906)</f>
        <v>0</v>
      </c>
      <c r="S906" s="17" t="str">
        <f aca="false">INDEX(dProdutos!$D$2:$D$47,MATCH(E906,dProdutos!$A$2:$A$47,0))</f>
        <v>Beleza</v>
      </c>
    </row>
    <row r="907" customFormat="false" ht="15" hidden="false" customHeight="false" outlineLevel="0" collapsed="false">
      <c r="A907" s="17" t="s">
        <v>2071</v>
      </c>
      <c r="B907" s="17" t="n">
        <v>2</v>
      </c>
      <c r="C907" s="21" t="n">
        <v>45745</v>
      </c>
      <c r="D907" s="17" t="s">
        <v>656</v>
      </c>
      <c r="E907" s="17" t="s">
        <v>144</v>
      </c>
      <c r="F907" s="17" t="s">
        <v>1497</v>
      </c>
      <c r="G907" s="17" t="s">
        <v>63</v>
      </c>
      <c r="H907" s="17" t="s">
        <v>1537</v>
      </c>
      <c r="I907" s="17" t="s">
        <v>1531</v>
      </c>
      <c r="J907" s="17" t="n">
        <v>1</v>
      </c>
      <c r="K907" s="15" t="n">
        <v>260.9</v>
      </c>
      <c r="L907" s="22" t="n">
        <v>0</v>
      </c>
      <c r="M907" s="15" t="n">
        <v>0</v>
      </c>
      <c r="N907" s="15" t="n">
        <f aca="false">J907*K907</f>
        <v>260.9</v>
      </c>
      <c r="O907" s="15" t="n">
        <f aca="false">N907*L907</f>
        <v>0</v>
      </c>
      <c r="P907" s="15" t="n">
        <f aca="false">N907-O907</f>
        <v>260.9</v>
      </c>
      <c r="Q907" s="15" t="n">
        <f aca="false">J907*INDEX(dProdutos!$F$2:$F$47,MATCH(E907,dProdutos!$A$2:$A$47,0))</f>
        <v>99.86</v>
      </c>
      <c r="R907" s="15" t="n">
        <f aca="false">IF(I907="Cancelado",0,P907-Q907)</f>
        <v>0</v>
      </c>
      <c r="S907" s="17" t="str">
        <f aca="false">INDEX(dProdutos!$D$2:$D$47,MATCH(E907,dProdutos!$A$2:$A$47,0))</f>
        <v>Acessórios</v>
      </c>
    </row>
    <row r="908" customFormat="false" ht="15" hidden="false" customHeight="false" outlineLevel="0" collapsed="false">
      <c r="A908" s="17" t="s">
        <v>2072</v>
      </c>
      <c r="B908" s="17" t="n">
        <v>1</v>
      </c>
      <c r="C908" s="21" t="n">
        <v>45745</v>
      </c>
      <c r="D908" s="17" t="s">
        <v>249</v>
      </c>
      <c r="E908" s="17" t="s">
        <v>156</v>
      </c>
      <c r="F908" s="17" t="s">
        <v>1499</v>
      </c>
      <c r="G908" s="17" t="s">
        <v>62</v>
      </c>
      <c r="H908" s="17" t="s">
        <v>1523</v>
      </c>
      <c r="I908" s="17" t="s">
        <v>1524</v>
      </c>
      <c r="J908" s="17" t="n">
        <v>1</v>
      </c>
      <c r="K908" s="15" t="n">
        <v>192.9</v>
      </c>
      <c r="L908" s="22" t="n">
        <v>0</v>
      </c>
      <c r="M908" s="15" t="n">
        <v>16.58</v>
      </c>
      <c r="N908" s="15" t="n">
        <f aca="false">J908*K908</f>
        <v>192.9</v>
      </c>
      <c r="O908" s="15" t="n">
        <f aca="false">N908*L908</f>
        <v>0</v>
      </c>
      <c r="P908" s="15" t="n">
        <f aca="false">N908-O908</f>
        <v>192.9</v>
      </c>
      <c r="Q908" s="15" t="n">
        <f aca="false">J908*INDEX(dProdutos!$F$2:$F$47,MATCH(E908,dProdutos!$A$2:$A$47,0))</f>
        <v>80.38</v>
      </c>
      <c r="R908" s="15" t="n">
        <f aca="false">IF(I908="Cancelado",0,P908-Q908)</f>
        <v>112.52</v>
      </c>
      <c r="S908" s="17" t="str">
        <f aca="false">INDEX(dProdutos!$D$2:$D$47,MATCH(E908,dProdutos!$A$2:$A$47,0))</f>
        <v>Acessórios</v>
      </c>
    </row>
    <row r="909" customFormat="false" ht="15" hidden="false" customHeight="false" outlineLevel="0" collapsed="false">
      <c r="A909" s="17" t="s">
        <v>2072</v>
      </c>
      <c r="B909" s="17" t="n">
        <v>2</v>
      </c>
      <c r="C909" s="21" t="n">
        <v>45745</v>
      </c>
      <c r="D909" s="17" t="s">
        <v>249</v>
      </c>
      <c r="E909" s="17" t="s">
        <v>126</v>
      </c>
      <c r="F909" s="17" t="s">
        <v>1499</v>
      </c>
      <c r="G909" s="17" t="s">
        <v>62</v>
      </c>
      <c r="H909" s="17" t="s">
        <v>1523</v>
      </c>
      <c r="I909" s="17" t="s">
        <v>1524</v>
      </c>
      <c r="J909" s="17" t="n">
        <v>1</v>
      </c>
      <c r="K909" s="15" t="n">
        <v>296.9</v>
      </c>
      <c r="L909" s="22" t="n">
        <v>0</v>
      </c>
      <c r="M909" s="15" t="n">
        <v>0</v>
      </c>
      <c r="N909" s="15" t="n">
        <f aca="false">J909*K909</f>
        <v>296.9</v>
      </c>
      <c r="O909" s="15" t="n">
        <f aca="false">N909*L909</f>
        <v>0</v>
      </c>
      <c r="P909" s="15" t="n">
        <f aca="false">N909-O909</f>
        <v>296.9</v>
      </c>
      <c r="Q909" s="15" t="n">
        <f aca="false">J909*INDEX(dProdutos!$F$2:$F$47,MATCH(E909,dProdutos!$A$2:$A$47,0))</f>
        <v>135.24</v>
      </c>
      <c r="R909" s="15" t="n">
        <f aca="false">IF(I909="Cancelado",0,P909-Q909)</f>
        <v>161.66</v>
      </c>
      <c r="S909" s="17" t="str">
        <f aca="false">INDEX(dProdutos!$D$2:$D$47,MATCH(E909,dProdutos!$A$2:$A$47,0))</f>
        <v>Calçados</v>
      </c>
    </row>
    <row r="910" customFormat="false" ht="15" hidden="false" customHeight="false" outlineLevel="0" collapsed="false">
      <c r="A910" s="17" t="s">
        <v>2072</v>
      </c>
      <c r="B910" s="17" t="n">
        <v>3</v>
      </c>
      <c r="C910" s="21" t="n">
        <v>45745</v>
      </c>
      <c r="D910" s="17" t="s">
        <v>249</v>
      </c>
      <c r="E910" s="17" t="s">
        <v>174</v>
      </c>
      <c r="F910" s="17" t="s">
        <v>1499</v>
      </c>
      <c r="G910" s="17" t="s">
        <v>62</v>
      </c>
      <c r="H910" s="17" t="s">
        <v>1523</v>
      </c>
      <c r="I910" s="17" t="s">
        <v>1524</v>
      </c>
      <c r="J910" s="17" t="n">
        <v>1</v>
      </c>
      <c r="K910" s="15" t="n">
        <v>250.9</v>
      </c>
      <c r="L910" s="22" t="n">
        <v>0</v>
      </c>
      <c r="M910" s="15" t="n">
        <v>0</v>
      </c>
      <c r="N910" s="15" t="n">
        <f aca="false">J910*K910</f>
        <v>250.9</v>
      </c>
      <c r="O910" s="15" t="n">
        <f aca="false">N910*L910</f>
        <v>0</v>
      </c>
      <c r="P910" s="15" t="n">
        <f aca="false">N910-O910</f>
        <v>250.9</v>
      </c>
      <c r="Q910" s="15" t="n">
        <f aca="false">J910*INDEX(dProdutos!$F$2:$F$47,MATCH(E910,dProdutos!$A$2:$A$47,0))</f>
        <v>151.28</v>
      </c>
      <c r="R910" s="15" t="n">
        <f aca="false">IF(I910="Cancelado",0,P910-Q910)</f>
        <v>99.62</v>
      </c>
      <c r="S910" s="17" t="str">
        <f aca="false">INDEX(dProdutos!$D$2:$D$47,MATCH(E910,dProdutos!$A$2:$A$47,0))</f>
        <v>Casa</v>
      </c>
    </row>
    <row r="911" customFormat="false" ht="15" hidden="false" customHeight="false" outlineLevel="0" collapsed="false">
      <c r="A911" s="17" t="s">
        <v>2073</v>
      </c>
      <c r="B911" s="17" t="n">
        <v>1</v>
      </c>
      <c r="C911" s="21" t="n">
        <v>45745</v>
      </c>
      <c r="D911" s="17" t="s">
        <v>680</v>
      </c>
      <c r="E911" s="17" t="s">
        <v>201</v>
      </c>
      <c r="F911" s="17" t="s">
        <v>1490</v>
      </c>
      <c r="G911" s="17" t="s">
        <v>60</v>
      </c>
      <c r="H911" s="17" t="s">
        <v>1527</v>
      </c>
      <c r="I911" s="17" t="s">
        <v>1524</v>
      </c>
      <c r="J911" s="17" t="n">
        <v>1</v>
      </c>
      <c r="K911" s="15" t="n">
        <v>236.9</v>
      </c>
      <c r="L911" s="22" t="n">
        <v>0</v>
      </c>
      <c r="M911" s="15" t="n">
        <v>17.53</v>
      </c>
      <c r="N911" s="15" t="n">
        <f aca="false">J911*K911</f>
        <v>236.9</v>
      </c>
      <c r="O911" s="15" t="n">
        <f aca="false">N911*L911</f>
        <v>0</v>
      </c>
      <c r="P911" s="15" t="n">
        <f aca="false">N911-O911</f>
        <v>236.9</v>
      </c>
      <c r="Q911" s="15" t="n">
        <f aca="false">J911*INDEX(dProdutos!$F$2:$F$47,MATCH(E911,dProdutos!$A$2:$A$47,0))</f>
        <v>96.23</v>
      </c>
      <c r="R911" s="15" t="n">
        <f aca="false">IF(I911="Cancelado",0,P911-Q911)</f>
        <v>140.67</v>
      </c>
      <c r="S911" s="17" t="str">
        <f aca="false">INDEX(dProdutos!$D$2:$D$47,MATCH(E911,dProdutos!$A$2:$A$47,0))</f>
        <v>Beleza</v>
      </c>
    </row>
    <row r="912" customFormat="false" ht="15" hidden="false" customHeight="false" outlineLevel="0" collapsed="false">
      <c r="A912" s="17" t="s">
        <v>2073</v>
      </c>
      <c r="B912" s="17" t="n">
        <v>2</v>
      </c>
      <c r="C912" s="21" t="n">
        <v>45745</v>
      </c>
      <c r="D912" s="17" t="s">
        <v>680</v>
      </c>
      <c r="E912" s="17" t="s">
        <v>129</v>
      </c>
      <c r="F912" s="17" t="s">
        <v>1490</v>
      </c>
      <c r="G912" s="17" t="s">
        <v>60</v>
      </c>
      <c r="H912" s="17" t="s">
        <v>1527</v>
      </c>
      <c r="I912" s="17" t="s">
        <v>1524</v>
      </c>
      <c r="J912" s="17" t="n">
        <v>1</v>
      </c>
      <c r="K912" s="15" t="n">
        <v>105.9</v>
      </c>
      <c r="L912" s="22" t="n">
        <v>0.15</v>
      </c>
      <c r="M912" s="15" t="n">
        <v>0</v>
      </c>
      <c r="N912" s="15" t="n">
        <f aca="false">J912*K912</f>
        <v>105.9</v>
      </c>
      <c r="O912" s="15" t="n">
        <f aca="false">N912*L912</f>
        <v>15.885</v>
      </c>
      <c r="P912" s="15" t="n">
        <f aca="false">N912-O912</f>
        <v>90.015</v>
      </c>
      <c r="Q912" s="15" t="n">
        <f aca="false">J912*INDEX(dProdutos!$F$2:$F$47,MATCH(E912,dProdutos!$A$2:$A$47,0))</f>
        <v>43.79</v>
      </c>
      <c r="R912" s="15" t="n">
        <f aca="false">IF(I912="Cancelado",0,P912-Q912)</f>
        <v>46.225</v>
      </c>
      <c r="S912" s="17" t="str">
        <f aca="false">INDEX(dProdutos!$D$2:$D$47,MATCH(E912,dProdutos!$A$2:$A$47,0))</f>
        <v>Calçados</v>
      </c>
    </row>
    <row r="913" customFormat="false" ht="15" hidden="false" customHeight="false" outlineLevel="0" collapsed="false">
      <c r="A913" s="17" t="s">
        <v>2073</v>
      </c>
      <c r="B913" s="17" t="n">
        <v>3</v>
      </c>
      <c r="C913" s="21" t="n">
        <v>45745</v>
      </c>
      <c r="D913" s="17" t="s">
        <v>680</v>
      </c>
      <c r="E913" s="17" t="s">
        <v>114</v>
      </c>
      <c r="F913" s="17" t="s">
        <v>1490</v>
      </c>
      <c r="G913" s="17" t="s">
        <v>60</v>
      </c>
      <c r="H913" s="17" t="s">
        <v>1527</v>
      </c>
      <c r="I913" s="17" t="s">
        <v>1524</v>
      </c>
      <c r="J913" s="17" t="n">
        <v>1</v>
      </c>
      <c r="K913" s="15" t="n">
        <v>202.9</v>
      </c>
      <c r="L913" s="22" t="n">
        <v>0</v>
      </c>
      <c r="M913" s="15" t="n">
        <v>0</v>
      </c>
      <c r="N913" s="15" t="n">
        <f aca="false">J913*K913</f>
        <v>202.9</v>
      </c>
      <c r="O913" s="15" t="n">
        <f aca="false">N913*L913</f>
        <v>0</v>
      </c>
      <c r="P913" s="15" t="n">
        <f aca="false">N913-O913</f>
        <v>202.9</v>
      </c>
      <c r="Q913" s="15" t="n">
        <f aca="false">J913*INDEX(dProdutos!$F$2:$F$47,MATCH(E913,dProdutos!$A$2:$A$47,0))</f>
        <v>110.39</v>
      </c>
      <c r="R913" s="15" t="n">
        <f aca="false">IF(I913="Cancelado",0,P913-Q913)</f>
        <v>92.51</v>
      </c>
      <c r="S913" s="17" t="str">
        <f aca="false">INDEX(dProdutos!$D$2:$D$47,MATCH(E913,dProdutos!$A$2:$A$47,0))</f>
        <v>Moda Masculina</v>
      </c>
    </row>
    <row r="914" customFormat="false" ht="15" hidden="false" customHeight="false" outlineLevel="0" collapsed="false">
      <c r="A914" s="17" t="s">
        <v>2074</v>
      </c>
      <c r="B914" s="17" t="n">
        <v>1</v>
      </c>
      <c r="C914" s="21" t="n">
        <v>45745</v>
      </c>
      <c r="D914" s="17" t="s">
        <v>1307</v>
      </c>
      <c r="E914" s="17" t="s">
        <v>95</v>
      </c>
      <c r="F914" s="17" t="s">
        <v>1490</v>
      </c>
      <c r="G914" s="17" t="s">
        <v>64</v>
      </c>
      <c r="H914" s="17" t="s">
        <v>1523</v>
      </c>
      <c r="I914" s="17" t="s">
        <v>1524</v>
      </c>
      <c r="J914" s="17" t="n">
        <v>1</v>
      </c>
      <c r="K914" s="15" t="n">
        <v>77.9</v>
      </c>
      <c r="L914" s="22" t="n">
        <v>0</v>
      </c>
      <c r="M914" s="15" t="n">
        <v>26.83</v>
      </c>
      <c r="N914" s="15" t="n">
        <f aca="false">J914*K914</f>
        <v>77.9</v>
      </c>
      <c r="O914" s="15" t="n">
        <f aca="false">N914*L914</f>
        <v>0</v>
      </c>
      <c r="P914" s="15" t="n">
        <f aca="false">N914-O914</f>
        <v>77.9</v>
      </c>
      <c r="Q914" s="15" t="n">
        <f aca="false">J914*INDEX(dProdutos!$F$2:$F$47,MATCH(E914,dProdutos!$A$2:$A$47,0))</f>
        <v>36.71</v>
      </c>
      <c r="R914" s="15" t="n">
        <f aca="false">IF(I914="Cancelado",0,P914-Q914)</f>
        <v>41.19</v>
      </c>
      <c r="S914" s="17" t="str">
        <f aca="false">INDEX(dProdutos!$D$2:$D$47,MATCH(E914,dProdutos!$A$2:$A$47,0))</f>
        <v>Moda Feminina</v>
      </c>
    </row>
    <row r="915" customFormat="false" ht="15" hidden="false" customHeight="false" outlineLevel="0" collapsed="false">
      <c r="A915" s="17" t="s">
        <v>2074</v>
      </c>
      <c r="B915" s="17" t="n">
        <v>2</v>
      </c>
      <c r="C915" s="21" t="n">
        <v>45745</v>
      </c>
      <c r="D915" s="17" t="s">
        <v>1307</v>
      </c>
      <c r="E915" s="17" t="s">
        <v>141</v>
      </c>
      <c r="F915" s="17" t="s">
        <v>1490</v>
      </c>
      <c r="G915" s="17" t="s">
        <v>64</v>
      </c>
      <c r="H915" s="17" t="s">
        <v>1523</v>
      </c>
      <c r="I915" s="17" t="s">
        <v>1524</v>
      </c>
      <c r="J915" s="17" t="n">
        <v>1</v>
      </c>
      <c r="K915" s="15" t="n">
        <v>131.9</v>
      </c>
      <c r="L915" s="22" t="n">
        <v>0</v>
      </c>
      <c r="M915" s="15" t="n">
        <v>0</v>
      </c>
      <c r="N915" s="15" t="n">
        <f aca="false">J915*K915</f>
        <v>131.9</v>
      </c>
      <c r="O915" s="15" t="n">
        <f aca="false">N915*L915</f>
        <v>0</v>
      </c>
      <c r="P915" s="15" t="n">
        <f aca="false">N915-O915</f>
        <v>131.9</v>
      </c>
      <c r="Q915" s="15" t="n">
        <f aca="false">J915*INDEX(dProdutos!$F$2:$F$47,MATCH(E915,dProdutos!$A$2:$A$47,0))</f>
        <v>81.66</v>
      </c>
      <c r="R915" s="15" t="n">
        <f aca="false">IF(I915="Cancelado",0,P915-Q915)</f>
        <v>50.24</v>
      </c>
      <c r="S915" s="17" t="str">
        <f aca="false">INDEX(dProdutos!$D$2:$D$47,MATCH(E915,dProdutos!$A$2:$A$47,0))</f>
        <v>Acessórios</v>
      </c>
    </row>
    <row r="916" customFormat="false" ht="15" hidden="false" customHeight="false" outlineLevel="0" collapsed="false">
      <c r="A916" s="17" t="s">
        <v>2074</v>
      </c>
      <c r="B916" s="17" t="n">
        <v>3</v>
      </c>
      <c r="C916" s="21" t="n">
        <v>45745</v>
      </c>
      <c r="D916" s="17" t="s">
        <v>1307</v>
      </c>
      <c r="E916" s="17" t="s">
        <v>165</v>
      </c>
      <c r="F916" s="17" t="s">
        <v>1490</v>
      </c>
      <c r="G916" s="17" t="s">
        <v>64</v>
      </c>
      <c r="H916" s="17" t="s">
        <v>1523</v>
      </c>
      <c r="I916" s="17" t="s">
        <v>1524</v>
      </c>
      <c r="J916" s="17" t="n">
        <v>1</v>
      </c>
      <c r="K916" s="15" t="n">
        <v>231.9</v>
      </c>
      <c r="L916" s="22" t="n">
        <v>0.1</v>
      </c>
      <c r="M916" s="15" t="n">
        <v>0</v>
      </c>
      <c r="N916" s="15" t="n">
        <f aca="false">J916*K916</f>
        <v>231.9</v>
      </c>
      <c r="O916" s="15" t="n">
        <f aca="false">N916*L916</f>
        <v>23.19</v>
      </c>
      <c r="P916" s="15" t="n">
        <f aca="false">N916-O916</f>
        <v>208.71</v>
      </c>
      <c r="Q916" s="15" t="n">
        <f aca="false">J916*INDEX(dProdutos!$F$2:$F$47,MATCH(E916,dProdutos!$A$2:$A$47,0))</f>
        <v>140.83</v>
      </c>
      <c r="R916" s="15" t="n">
        <f aca="false">IF(I916="Cancelado",0,P916-Q916)</f>
        <v>67.88</v>
      </c>
      <c r="S916" s="17" t="str">
        <f aca="false">INDEX(dProdutos!$D$2:$D$47,MATCH(E916,dProdutos!$A$2:$A$47,0))</f>
        <v>Casa</v>
      </c>
    </row>
    <row r="917" customFormat="false" ht="15" hidden="false" customHeight="false" outlineLevel="0" collapsed="false">
      <c r="A917" s="17" t="s">
        <v>2075</v>
      </c>
      <c r="B917" s="17" t="n">
        <v>1</v>
      </c>
      <c r="C917" s="21" t="n">
        <v>45745</v>
      </c>
      <c r="D917" s="17" t="s">
        <v>242</v>
      </c>
      <c r="E917" s="17" t="s">
        <v>192</v>
      </c>
      <c r="F917" s="17" t="s">
        <v>1499</v>
      </c>
      <c r="G917" s="17" t="s">
        <v>62</v>
      </c>
      <c r="H917" s="17" t="s">
        <v>1523</v>
      </c>
      <c r="I917" s="17" t="s">
        <v>1524</v>
      </c>
      <c r="J917" s="17" t="n">
        <v>1</v>
      </c>
      <c r="K917" s="15" t="n">
        <v>245.9</v>
      </c>
      <c r="L917" s="22" t="n">
        <v>0.05</v>
      </c>
      <c r="M917" s="15" t="n">
        <v>33.67</v>
      </c>
      <c r="N917" s="15" t="n">
        <f aca="false">J917*K917</f>
        <v>245.9</v>
      </c>
      <c r="O917" s="15" t="n">
        <f aca="false">N917*L917</f>
        <v>12.295</v>
      </c>
      <c r="P917" s="15" t="n">
        <f aca="false">N917-O917</f>
        <v>233.605</v>
      </c>
      <c r="Q917" s="15" t="n">
        <f aca="false">J917*INDEX(dProdutos!$F$2:$F$47,MATCH(E917,dProdutos!$A$2:$A$47,0))</f>
        <v>107.78</v>
      </c>
      <c r="R917" s="15" t="n">
        <f aca="false">IF(I917="Cancelado",0,P917-Q917)</f>
        <v>125.825</v>
      </c>
      <c r="S917" s="17" t="str">
        <f aca="false">INDEX(dProdutos!$D$2:$D$47,MATCH(E917,dProdutos!$A$2:$A$47,0))</f>
        <v>Eletrônicos</v>
      </c>
    </row>
    <row r="918" customFormat="false" ht="15" hidden="false" customHeight="false" outlineLevel="0" collapsed="false">
      <c r="A918" s="17" t="s">
        <v>2075</v>
      </c>
      <c r="B918" s="17" t="n">
        <v>2</v>
      </c>
      <c r="C918" s="21" t="n">
        <v>45745</v>
      </c>
      <c r="D918" s="17" t="s">
        <v>242</v>
      </c>
      <c r="E918" s="17" t="s">
        <v>144</v>
      </c>
      <c r="F918" s="17" t="s">
        <v>1499</v>
      </c>
      <c r="G918" s="17" t="s">
        <v>62</v>
      </c>
      <c r="H918" s="17" t="s">
        <v>1523</v>
      </c>
      <c r="I918" s="17" t="s">
        <v>1524</v>
      </c>
      <c r="J918" s="17" t="n">
        <v>3</v>
      </c>
      <c r="K918" s="15" t="n">
        <v>260.9</v>
      </c>
      <c r="L918" s="22" t="n">
        <v>0.05</v>
      </c>
      <c r="M918" s="15" t="n">
        <v>0</v>
      </c>
      <c r="N918" s="15" t="n">
        <f aca="false">J918*K918</f>
        <v>782.7</v>
      </c>
      <c r="O918" s="15" t="n">
        <f aca="false">N918*L918</f>
        <v>39.135</v>
      </c>
      <c r="P918" s="15" t="n">
        <f aca="false">N918-O918</f>
        <v>743.565</v>
      </c>
      <c r="Q918" s="15" t="n">
        <f aca="false">J918*INDEX(dProdutos!$F$2:$F$47,MATCH(E918,dProdutos!$A$2:$A$47,0))</f>
        <v>299.58</v>
      </c>
      <c r="R918" s="15" t="n">
        <f aca="false">IF(I918="Cancelado",0,P918-Q918)</f>
        <v>443.985</v>
      </c>
      <c r="S918" s="17" t="str">
        <f aca="false">INDEX(dProdutos!$D$2:$D$47,MATCH(E918,dProdutos!$A$2:$A$47,0))</f>
        <v>Acessórios</v>
      </c>
    </row>
    <row r="919" customFormat="false" ht="15" hidden="false" customHeight="false" outlineLevel="0" collapsed="false">
      <c r="A919" s="17" t="s">
        <v>2076</v>
      </c>
      <c r="B919" s="17" t="n">
        <v>1</v>
      </c>
      <c r="C919" s="21" t="n">
        <v>45745</v>
      </c>
      <c r="D919" s="17" t="s">
        <v>1336</v>
      </c>
      <c r="E919" s="17" t="s">
        <v>126</v>
      </c>
      <c r="F919" s="17" t="s">
        <v>1495</v>
      </c>
      <c r="G919" s="17" t="s">
        <v>59</v>
      </c>
      <c r="H919" s="17" t="s">
        <v>1537</v>
      </c>
      <c r="I919" s="17" t="s">
        <v>1524</v>
      </c>
      <c r="J919" s="17" t="n">
        <v>1</v>
      </c>
      <c r="K919" s="15" t="n">
        <v>296.9</v>
      </c>
      <c r="L919" s="22" t="n">
        <v>0</v>
      </c>
      <c r="M919" s="15" t="n">
        <v>33.71</v>
      </c>
      <c r="N919" s="15" t="n">
        <f aca="false">J919*K919</f>
        <v>296.9</v>
      </c>
      <c r="O919" s="15" t="n">
        <f aca="false">N919*L919</f>
        <v>0</v>
      </c>
      <c r="P919" s="15" t="n">
        <f aca="false">N919-O919</f>
        <v>296.9</v>
      </c>
      <c r="Q919" s="15" t="n">
        <f aca="false">J919*INDEX(dProdutos!$F$2:$F$47,MATCH(E919,dProdutos!$A$2:$A$47,0))</f>
        <v>135.24</v>
      </c>
      <c r="R919" s="15" t="n">
        <f aca="false">IF(I919="Cancelado",0,P919-Q919)</f>
        <v>161.66</v>
      </c>
      <c r="S919" s="17" t="str">
        <f aca="false">INDEX(dProdutos!$D$2:$D$47,MATCH(E919,dProdutos!$A$2:$A$47,0))</f>
        <v>Calçados</v>
      </c>
    </row>
    <row r="920" customFormat="false" ht="15" hidden="false" customHeight="false" outlineLevel="0" collapsed="false">
      <c r="A920" s="17" t="s">
        <v>2077</v>
      </c>
      <c r="B920" s="17" t="n">
        <v>1</v>
      </c>
      <c r="C920" s="21" t="n">
        <v>45746</v>
      </c>
      <c r="D920" s="17" t="s">
        <v>1030</v>
      </c>
      <c r="E920" s="17" t="s">
        <v>156</v>
      </c>
      <c r="F920" s="17" t="s">
        <v>1501</v>
      </c>
      <c r="G920" s="17" t="s">
        <v>63</v>
      </c>
      <c r="H920" s="17" t="s">
        <v>1537</v>
      </c>
      <c r="I920" s="17" t="s">
        <v>1524</v>
      </c>
      <c r="J920" s="17" t="n">
        <v>1</v>
      </c>
      <c r="K920" s="15" t="n">
        <v>192.9</v>
      </c>
      <c r="L920" s="22" t="n">
        <v>0.15</v>
      </c>
      <c r="M920" s="15" t="n">
        <v>0</v>
      </c>
      <c r="N920" s="15" t="n">
        <f aca="false">J920*K920</f>
        <v>192.9</v>
      </c>
      <c r="O920" s="15" t="n">
        <f aca="false">N920*L920</f>
        <v>28.935</v>
      </c>
      <c r="P920" s="15" t="n">
        <f aca="false">N920-O920</f>
        <v>163.965</v>
      </c>
      <c r="Q920" s="15" t="n">
        <f aca="false">J920*INDEX(dProdutos!$F$2:$F$47,MATCH(E920,dProdutos!$A$2:$A$47,0))</f>
        <v>80.38</v>
      </c>
      <c r="R920" s="15" t="n">
        <f aca="false">IF(I920="Cancelado",0,P920-Q920)</f>
        <v>83.585</v>
      </c>
      <c r="S920" s="17" t="str">
        <f aca="false">INDEX(dProdutos!$D$2:$D$47,MATCH(E920,dProdutos!$A$2:$A$47,0))</f>
        <v>Acessórios</v>
      </c>
    </row>
    <row r="921" customFormat="false" ht="15" hidden="false" customHeight="false" outlineLevel="0" collapsed="false">
      <c r="A921" s="17" t="s">
        <v>2078</v>
      </c>
      <c r="B921" s="17" t="n">
        <v>1</v>
      </c>
      <c r="C921" s="21" t="n">
        <v>45746</v>
      </c>
      <c r="D921" s="17" t="s">
        <v>1175</v>
      </c>
      <c r="E921" s="17" t="s">
        <v>138</v>
      </c>
      <c r="F921" s="17" t="s">
        <v>1495</v>
      </c>
      <c r="G921" s="17" t="s">
        <v>63</v>
      </c>
      <c r="H921" s="17" t="s">
        <v>1527</v>
      </c>
      <c r="I921" s="17" t="s">
        <v>1524</v>
      </c>
      <c r="J921" s="17" t="n">
        <v>1</v>
      </c>
      <c r="K921" s="15" t="n">
        <v>231.9</v>
      </c>
      <c r="L921" s="22" t="n">
        <v>0</v>
      </c>
      <c r="M921" s="15" t="n">
        <v>11.34</v>
      </c>
      <c r="N921" s="15" t="n">
        <f aca="false">J921*K921</f>
        <v>231.9</v>
      </c>
      <c r="O921" s="15" t="n">
        <f aca="false">N921*L921</f>
        <v>0</v>
      </c>
      <c r="P921" s="15" t="n">
        <f aca="false">N921-O921</f>
        <v>231.9</v>
      </c>
      <c r="Q921" s="15" t="n">
        <f aca="false">J921*INDEX(dProdutos!$F$2:$F$47,MATCH(E921,dProdutos!$A$2:$A$47,0))</f>
        <v>132.21</v>
      </c>
      <c r="R921" s="15" t="n">
        <f aca="false">IF(I921="Cancelado",0,P921-Q921)</f>
        <v>99.69</v>
      </c>
      <c r="S921" s="17" t="str">
        <f aca="false">INDEX(dProdutos!$D$2:$D$47,MATCH(E921,dProdutos!$A$2:$A$47,0))</f>
        <v>Calçados</v>
      </c>
    </row>
    <row r="922" customFormat="false" ht="15" hidden="false" customHeight="false" outlineLevel="0" collapsed="false">
      <c r="A922" s="17" t="s">
        <v>2079</v>
      </c>
      <c r="B922" s="17" t="n">
        <v>1</v>
      </c>
      <c r="C922" s="21" t="n">
        <v>45746</v>
      </c>
      <c r="D922" s="17" t="s">
        <v>770</v>
      </c>
      <c r="E922" s="17" t="s">
        <v>98</v>
      </c>
      <c r="F922" s="17" t="s">
        <v>1501</v>
      </c>
      <c r="G922" s="17" t="s">
        <v>59</v>
      </c>
      <c r="H922" s="17" t="s">
        <v>1537</v>
      </c>
      <c r="I922" s="17" t="s">
        <v>1524</v>
      </c>
      <c r="J922" s="17" t="n">
        <v>1</v>
      </c>
      <c r="K922" s="15" t="n">
        <v>108.9</v>
      </c>
      <c r="L922" s="22" t="n">
        <v>0</v>
      </c>
      <c r="M922" s="15" t="n">
        <v>12.02</v>
      </c>
      <c r="N922" s="15" t="n">
        <f aca="false">J922*K922</f>
        <v>108.9</v>
      </c>
      <c r="O922" s="15" t="n">
        <f aca="false">N922*L922</f>
        <v>0</v>
      </c>
      <c r="P922" s="15" t="n">
        <f aca="false">N922-O922</f>
        <v>108.9</v>
      </c>
      <c r="Q922" s="15" t="n">
        <f aca="false">J922*INDEX(dProdutos!$F$2:$F$47,MATCH(E922,dProdutos!$A$2:$A$47,0))</f>
        <v>42.52</v>
      </c>
      <c r="R922" s="15" t="n">
        <f aca="false">IF(I922="Cancelado",0,P922-Q922)</f>
        <v>66.38</v>
      </c>
      <c r="S922" s="17" t="str">
        <f aca="false">INDEX(dProdutos!$D$2:$D$47,MATCH(E922,dProdutos!$A$2:$A$47,0))</f>
        <v>Moda Feminina</v>
      </c>
    </row>
    <row r="923" customFormat="false" ht="15" hidden="false" customHeight="false" outlineLevel="0" collapsed="false">
      <c r="A923" s="17" t="s">
        <v>2080</v>
      </c>
      <c r="B923" s="17" t="n">
        <v>1</v>
      </c>
      <c r="C923" s="21" t="n">
        <v>45746</v>
      </c>
      <c r="D923" s="17" t="s">
        <v>491</v>
      </c>
      <c r="E923" s="17" t="s">
        <v>111</v>
      </c>
      <c r="F923" s="17" t="s">
        <v>1499</v>
      </c>
      <c r="G923" s="17" t="s">
        <v>59</v>
      </c>
      <c r="H923" s="17" t="s">
        <v>1523</v>
      </c>
      <c r="I923" s="17" t="s">
        <v>1524</v>
      </c>
      <c r="J923" s="17" t="n">
        <v>3</v>
      </c>
      <c r="K923" s="15" t="n">
        <v>188.9</v>
      </c>
      <c r="L923" s="22" t="n">
        <v>0.05</v>
      </c>
      <c r="M923" s="15" t="n">
        <v>32.2</v>
      </c>
      <c r="N923" s="15" t="n">
        <f aca="false">J923*K923</f>
        <v>566.7</v>
      </c>
      <c r="O923" s="15" t="n">
        <f aca="false">N923*L923</f>
        <v>28.335</v>
      </c>
      <c r="P923" s="15" t="n">
        <f aca="false">N923-O923</f>
        <v>538.365</v>
      </c>
      <c r="Q923" s="15" t="n">
        <f aca="false">J923*INDEX(dProdutos!$F$2:$F$47,MATCH(E923,dProdutos!$A$2:$A$47,0))</f>
        <v>264.96</v>
      </c>
      <c r="R923" s="15" t="n">
        <f aca="false">IF(I923="Cancelado",0,P923-Q923)</f>
        <v>273.405</v>
      </c>
      <c r="S923" s="17" t="str">
        <f aca="false">INDEX(dProdutos!$D$2:$D$47,MATCH(E923,dProdutos!$A$2:$A$47,0))</f>
        <v>Moda Masculina</v>
      </c>
    </row>
    <row r="924" customFormat="false" ht="15" hidden="false" customHeight="false" outlineLevel="0" collapsed="false">
      <c r="A924" s="17" t="s">
        <v>2081</v>
      </c>
      <c r="B924" s="17" t="n">
        <v>1</v>
      </c>
      <c r="C924" s="21" t="n">
        <v>45746</v>
      </c>
      <c r="D924" s="17" t="s">
        <v>894</v>
      </c>
      <c r="E924" s="17" t="s">
        <v>81</v>
      </c>
      <c r="F924" s="17" t="s">
        <v>1487</v>
      </c>
      <c r="G924" s="17" t="s">
        <v>60</v>
      </c>
      <c r="H924" s="17" t="s">
        <v>1537</v>
      </c>
      <c r="I924" s="17" t="s">
        <v>1524</v>
      </c>
      <c r="J924" s="17" t="n">
        <v>1</v>
      </c>
      <c r="K924" s="15" t="n">
        <v>64.9</v>
      </c>
      <c r="L924" s="22" t="n">
        <v>0.1</v>
      </c>
      <c r="M924" s="15" t="n">
        <v>14.86</v>
      </c>
      <c r="N924" s="15" t="n">
        <f aca="false">J924*K924</f>
        <v>64.9</v>
      </c>
      <c r="O924" s="15" t="n">
        <f aca="false">N924*L924</f>
        <v>6.49</v>
      </c>
      <c r="P924" s="15" t="n">
        <f aca="false">N924-O924</f>
        <v>58.41</v>
      </c>
      <c r="Q924" s="15" t="n">
        <f aca="false">J924*INDEX(dProdutos!$F$2:$F$47,MATCH(E924,dProdutos!$A$2:$A$47,0))</f>
        <v>26.12</v>
      </c>
      <c r="R924" s="15" t="n">
        <f aca="false">IF(I924="Cancelado",0,P924-Q924)</f>
        <v>32.29</v>
      </c>
      <c r="S924" s="17" t="str">
        <f aca="false">INDEX(dProdutos!$D$2:$D$47,MATCH(E924,dProdutos!$A$2:$A$47,0))</f>
        <v>Moda Feminina</v>
      </c>
    </row>
    <row r="925" customFormat="false" ht="15" hidden="false" customHeight="false" outlineLevel="0" collapsed="false">
      <c r="A925" s="17" t="s">
        <v>2082</v>
      </c>
      <c r="B925" s="17" t="n">
        <v>1</v>
      </c>
      <c r="C925" s="21" t="n">
        <v>45746</v>
      </c>
      <c r="D925" s="17" t="s">
        <v>294</v>
      </c>
      <c r="E925" s="17" t="s">
        <v>150</v>
      </c>
      <c r="F925" s="17" t="s">
        <v>1487</v>
      </c>
      <c r="G925" s="17" t="s">
        <v>59</v>
      </c>
      <c r="H925" s="17" t="s">
        <v>1523</v>
      </c>
      <c r="I925" s="17" t="s">
        <v>1524</v>
      </c>
      <c r="J925" s="17" t="n">
        <v>2</v>
      </c>
      <c r="K925" s="15" t="n">
        <v>71.9</v>
      </c>
      <c r="L925" s="22" t="n">
        <v>0.1</v>
      </c>
      <c r="M925" s="15" t="n">
        <v>0</v>
      </c>
      <c r="N925" s="15" t="n">
        <f aca="false">J925*K925</f>
        <v>143.8</v>
      </c>
      <c r="O925" s="15" t="n">
        <f aca="false">N925*L925</f>
        <v>14.38</v>
      </c>
      <c r="P925" s="15" t="n">
        <f aca="false">N925-O925</f>
        <v>129.42</v>
      </c>
      <c r="Q925" s="15" t="n">
        <f aca="false">J925*INDEX(dProdutos!$F$2:$F$47,MATCH(E925,dProdutos!$A$2:$A$47,0))</f>
        <v>54.76</v>
      </c>
      <c r="R925" s="15" t="n">
        <f aca="false">IF(I925="Cancelado",0,P925-Q925)</f>
        <v>74.66</v>
      </c>
      <c r="S925" s="17" t="str">
        <f aca="false">INDEX(dProdutos!$D$2:$D$47,MATCH(E925,dProdutos!$A$2:$A$47,0))</f>
        <v>Acessórios</v>
      </c>
    </row>
    <row r="926" customFormat="false" ht="15" hidden="false" customHeight="false" outlineLevel="0" collapsed="false">
      <c r="A926" s="17" t="s">
        <v>2083</v>
      </c>
      <c r="B926" s="17" t="n">
        <v>1</v>
      </c>
      <c r="C926" s="21" t="n">
        <v>45746</v>
      </c>
      <c r="D926" s="17" t="s">
        <v>735</v>
      </c>
      <c r="E926" s="17" t="s">
        <v>204</v>
      </c>
      <c r="F926" s="17" t="s">
        <v>1499</v>
      </c>
      <c r="G926" s="17" t="s">
        <v>62</v>
      </c>
      <c r="H926" s="17" t="s">
        <v>1537</v>
      </c>
      <c r="I926" s="17" t="s">
        <v>1524</v>
      </c>
      <c r="J926" s="17" t="n">
        <v>2</v>
      </c>
      <c r="K926" s="15" t="n">
        <v>64.9</v>
      </c>
      <c r="L926" s="22" t="n">
        <v>0</v>
      </c>
      <c r="M926" s="15" t="n">
        <v>30.54</v>
      </c>
      <c r="N926" s="15" t="n">
        <f aca="false">J926*K926</f>
        <v>129.8</v>
      </c>
      <c r="O926" s="15" t="n">
        <f aca="false">N926*L926</f>
        <v>0</v>
      </c>
      <c r="P926" s="15" t="n">
        <f aca="false">N926-O926</f>
        <v>129.8</v>
      </c>
      <c r="Q926" s="15" t="n">
        <f aca="false">J926*INDEX(dProdutos!$F$2:$F$47,MATCH(E926,dProdutos!$A$2:$A$47,0))</f>
        <v>55.04</v>
      </c>
      <c r="R926" s="15" t="n">
        <f aca="false">IF(I926="Cancelado",0,P926-Q926)</f>
        <v>74.76</v>
      </c>
      <c r="S926" s="17" t="str">
        <f aca="false">INDEX(dProdutos!$D$2:$D$47,MATCH(E926,dProdutos!$A$2:$A$47,0))</f>
        <v>Beleza</v>
      </c>
    </row>
    <row r="927" customFormat="false" ht="15" hidden="false" customHeight="false" outlineLevel="0" collapsed="false">
      <c r="A927" s="17" t="s">
        <v>2084</v>
      </c>
      <c r="B927" s="17" t="n">
        <v>1</v>
      </c>
      <c r="C927" s="21" t="n">
        <v>45746</v>
      </c>
      <c r="D927" s="17" t="s">
        <v>762</v>
      </c>
      <c r="E927" s="17" t="s">
        <v>171</v>
      </c>
      <c r="F927" s="17" t="s">
        <v>1495</v>
      </c>
      <c r="G927" s="17" t="s">
        <v>62</v>
      </c>
      <c r="H927" s="17" t="s">
        <v>1537</v>
      </c>
      <c r="I927" s="17" t="s">
        <v>1524</v>
      </c>
      <c r="J927" s="17" t="n">
        <v>1</v>
      </c>
      <c r="K927" s="15" t="n">
        <v>246.9</v>
      </c>
      <c r="L927" s="22" t="n">
        <v>0</v>
      </c>
      <c r="M927" s="15" t="n">
        <v>0</v>
      </c>
      <c r="N927" s="15" t="n">
        <f aca="false">J927*K927</f>
        <v>246.9</v>
      </c>
      <c r="O927" s="15" t="n">
        <f aca="false">N927*L927</f>
        <v>0</v>
      </c>
      <c r="P927" s="15" t="n">
        <f aca="false">N927-O927</f>
        <v>246.9</v>
      </c>
      <c r="Q927" s="15" t="n">
        <f aca="false">J927*INDEX(dProdutos!$F$2:$F$47,MATCH(E927,dProdutos!$A$2:$A$47,0))</f>
        <v>103.61</v>
      </c>
      <c r="R927" s="15" t="n">
        <f aca="false">IF(I927="Cancelado",0,P927-Q927)</f>
        <v>143.29</v>
      </c>
      <c r="S927" s="17" t="str">
        <f aca="false">INDEX(dProdutos!$D$2:$D$47,MATCH(E927,dProdutos!$A$2:$A$47,0))</f>
        <v>Casa</v>
      </c>
    </row>
    <row r="928" customFormat="false" ht="15" hidden="false" customHeight="false" outlineLevel="0" collapsed="false">
      <c r="A928" s="17" t="s">
        <v>2084</v>
      </c>
      <c r="B928" s="17" t="n">
        <v>2</v>
      </c>
      <c r="C928" s="21" t="n">
        <v>45746</v>
      </c>
      <c r="D928" s="17" t="s">
        <v>762</v>
      </c>
      <c r="E928" s="17" t="s">
        <v>135</v>
      </c>
      <c r="F928" s="17" t="s">
        <v>1495</v>
      </c>
      <c r="G928" s="17" t="s">
        <v>62</v>
      </c>
      <c r="H928" s="17" t="s">
        <v>1537</v>
      </c>
      <c r="I928" s="17" t="s">
        <v>1524</v>
      </c>
      <c r="J928" s="17" t="n">
        <v>1</v>
      </c>
      <c r="K928" s="15" t="n">
        <v>200.9</v>
      </c>
      <c r="L928" s="22" t="n">
        <v>0</v>
      </c>
      <c r="M928" s="15" t="n">
        <v>0</v>
      </c>
      <c r="N928" s="15" t="n">
        <f aca="false">J928*K928</f>
        <v>200.9</v>
      </c>
      <c r="O928" s="15" t="n">
        <f aca="false">N928*L928</f>
        <v>0</v>
      </c>
      <c r="P928" s="15" t="n">
        <f aca="false">N928-O928</f>
        <v>200.9</v>
      </c>
      <c r="Q928" s="15" t="n">
        <f aca="false">J928*INDEX(dProdutos!$F$2:$F$47,MATCH(E928,dProdutos!$A$2:$A$47,0))</f>
        <v>80.73</v>
      </c>
      <c r="R928" s="15" t="n">
        <f aca="false">IF(I928="Cancelado",0,P928-Q928)</f>
        <v>120.17</v>
      </c>
      <c r="S928" s="17" t="str">
        <f aca="false">INDEX(dProdutos!$D$2:$D$47,MATCH(E928,dProdutos!$A$2:$A$47,0))</f>
        <v>Calçados</v>
      </c>
    </row>
    <row r="929" customFormat="false" ht="15" hidden="false" customHeight="false" outlineLevel="0" collapsed="false">
      <c r="A929" s="17" t="s">
        <v>2084</v>
      </c>
      <c r="B929" s="17" t="n">
        <v>3</v>
      </c>
      <c r="C929" s="21" t="n">
        <v>45746</v>
      </c>
      <c r="D929" s="17" t="s">
        <v>762</v>
      </c>
      <c r="E929" s="17" t="s">
        <v>114</v>
      </c>
      <c r="F929" s="17" t="s">
        <v>1495</v>
      </c>
      <c r="G929" s="17" t="s">
        <v>62</v>
      </c>
      <c r="H929" s="17" t="s">
        <v>1537</v>
      </c>
      <c r="I929" s="17" t="s">
        <v>1524</v>
      </c>
      <c r="J929" s="17" t="n">
        <v>1</v>
      </c>
      <c r="K929" s="15" t="n">
        <v>202.9</v>
      </c>
      <c r="L929" s="22" t="n">
        <v>0.1</v>
      </c>
      <c r="M929" s="15" t="n">
        <v>0</v>
      </c>
      <c r="N929" s="15" t="n">
        <f aca="false">J929*K929</f>
        <v>202.9</v>
      </c>
      <c r="O929" s="15" t="n">
        <f aca="false">N929*L929</f>
        <v>20.29</v>
      </c>
      <c r="P929" s="15" t="n">
        <f aca="false">N929-O929</f>
        <v>182.61</v>
      </c>
      <c r="Q929" s="15" t="n">
        <f aca="false">J929*INDEX(dProdutos!$F$2:$F$47,MATCH(E929,dProdutos!$A$2:$A$47,0))</f>
        <v>110.39</v>
      </c>
      <c r="R929" s="15" t="n">
        <f aca="false">IF(I929="Cancelado",0,P929-Q929)</f>
        <v>72.22</v>
      </c>
      <c r="S929" s="17" t="str">
        <f aca="false">INDEX(dProdutos!$D$2:$D$47,MATCH(E929,dProdutos!$A$2:$A$47,0))</f>
        <v>Moda Masculina</v>
      </c>
    </row>
    <row r="930" customFormat="false" ht="15" hidden="false" customHeight="false" outlineLevel="0" collapsed="false">
      <c r="A930" s="17" t="s">
        <v>2084</v>
      </c>
      <c r="B930" s="17" t="n">
        <v>4</v>
      </c>
      <c r="C930" s="21" t="n">
        <v>45746</v>
      </c>
      <c r="D930" s="17" t="s">
        <v>762</v>
      </c>
      <c r="E930" s="17" t="s">
        <v>138</v>
      </c>
      <c r="F930" s="17" t="s">
        <v>1495</v>
      </c>
      <c r="G930" s="17" t="s">
        <v>62</v>
      </c>
      <c r="H930" s="17" t="s">
        <v>1537</v>
      </c>
      <c r="I930" s="17" t="s">
        <v>1524</v>
      </c>
      <c r="J930" s="17" t="n">
        <v>2</v>
      </c>
      <c r="K930" s="15" t="n">
        <v>231.9</v>
      </c>
      <c r="L930" s="22" t="n">
        <v>0.2</v>
      </c>
      <c r="M930" s="15" t="n">
        <v>0</v>
      </c>
      <c r="N930" s="15" t="n">
        <f aca="false">J930*K930</f>
        <v>463.8</v>
      </c>
      <c r="O930" s="15" t="n">
        <f aca="false">N930*L930</f>
        <v>92.76</v>
      </c>
      <c r="P930" s="15" t="n">
        <f aca="false">N930-O930</f>
        <v>371.04</v>
      </c>
      <c r="Q930" s="15" t="n">
        <f aca="false">J930*INDEX(dProdutos!$F$2:$F$47,MATCH(E930,dProdutos!$A$2:$A$47,0))</f>
        <v>264.42</v>
      </c>
      <c r="R930" s="15" t="n">
        <f aca="false">IF(I930="Cancelado",0,P930-Q930)</f>
        <v>106.62</v>
      </c>
      <c r="S930" s="17" t="str">
        <f aca="false">INDEX(dProdutos!$D$2:$D$47,MATCH(E930,dProdutos!$A$2:$A$47,0))</f>
        <v>Calçados</v>
      </c>
    </row>
    <row r="931" customFormat="false" ht="15" hidden="false" customHeight="false" outlineLevel="0" collapsed="false">
      <c r="A931" s="17" t="s">
        <v>2085</v>
      </c>
      <c r="B931" s="17" t="n">
        <v>1</v>
      </c>
      <c r="C931" s="21" t="n">
        <v>45746</v>
      </c>
      <c r="D931" s="17" t="s">
        <v>624</v>
      </c>
      <c r="E931" s="17" t="s">
        <v>153</v>
      </c>
      <c r="F931" s="17" t="s">
        <v>1497</v>
      </c>
      <c r="G931" s="17" t="s">
        <v>60</v>
      </c>
      <c r="H931" s="17" t="s">
        <v>1523</v>
      </c>
      <c r="I931" s="17" t="s">
        <v>1524</v>
      </c>
      <c r="J931" s="17" t="n">
        <v>2</v>
      </c>
      <c r="K931" s="15" t="n">
        <v>165.9</v>
      </c>
      <c r="L931" s="22" t="n">
        <v>0.05</v>
      </c>
      <c r="M931" s="15" t="n">
        <v>0</v>
      </c>
      <c r="N931" s="15" t="n">
        <f aca="false">J931*K931</f>
        <v>331.8</v>
      </c>
      <c r="O931" s="15" t="n">
        <f aca="false">N931*L931</f>
        <v>16.59</v>
      </c>
      <c r="P931" s="15" t="n">
        <f aca="false">N931-O931</f>
        <v>315.21</v>
      </c>
      <c r="Q931" s="15" t="n">
        <f aca="false">J931*INDEX(dProdutos!$F$2:$F$47,MATCH(E931,dProdutos!$A$2:$A$47,0))</f>
        <v>134.56</v>
      </c>
      <c r="R931" s="15" t="n">
        <f aca="false">IF(I931="Cancelado",0,P931-Q931)</f>
        <v>180.65</v>
      </c>
      <c r="S931" s="17" t="str">
        <f aca="false">INDEX(dProdutos!$D$2:$D$47,MATCH(E931,dProdutos!$A$2:$A$47,0))</f>
        <v>Acessórios</v>
      </c>
    </row>
    <row r="932" customFormat="false" ht="15" hidden="false" customHeight="false" outlineLevel="0" collapsed="false">
      <c r="A932" s="17" t="s">
        <v>2085</v>
      </c>
      <c r="B932" s="17" t="n">
        <v>2</v>
      </c>
      <c r="C932" s="21" t="n">
        <v>45746</v>
      </c>
      <c r="D932" s="17" t="s">
        <v>624</v>
      </c>
      <c r="E932" s="17" t="s">
        <v>102</v>
      </c>
      <c r="F932" s="17" t="s">
        <v>1497</v>
      </c>
      <c r="G932" s="17" t="s">
        <v>60</v>
      </c>
      <c r="H932" s="17" t="s">
        <v>1523</v>
      </c>
      <c r="I932" s="17" t="s">
        <v>1524</v>
      </c>
      <c r="J932" s="17" t="n">
        <v>1</v>
      </c>
      <c r="K932" s="15" t="n">
        <v>65.9</v>
      </c>
      <c r="L932" s="22" t="n">
        <v>0</v>
      </c>
      <c r="M932" s="15" t="n">
        <v>0</v>
      </c>
      <c r="N932" s="15" t="n">
        <f aca="false">J932*K932</f>
        <v>65.9</v>
      </c>
      <c r="O932" s="15" t="n">
        <f aca="false">N932*L932</f>
        <v>0</v>
      </c>
      <c r="P932" s="15" t="n">
        <f aca="false">N932-O932</f>
        <v>65.9</v>
      </c>
      <c r="Q932" s="15" t="n">
        <f aca="false">J932*INDEX(dProdutos!$F$2:$F$47,MATCH(E932,dProdutos!$A$2:$A$47,0))</f>
        <v>29.68</v>
      </c>
      <c r="R932" s="15" t="n">
        <f aca="false">IF(I932="Cancelado",0,P932-Q932)</f>
        <v>36.22</v>
      </c>
      <c r="S932" s="17" t="str">
        <f aca="false">INDEX(dProdutos!$D$2:$D$47,MATCH(E932,dProdutos!$A$2:$A$47,0))</f>
        <v>Moda Masculina</v>
      </c>
    </row>
    <row r="933" customFormat="false" ht="15" hidden="false" customHeight="false" outlineLevel="0" collapsed="false">
      <c r="A933" s="17" t="s">
        <v>2086</v>
      </c>
      <c r="B933" s="17" t="n">
        <v>1</v>
      </c>
      <c r="C933" s="21" t="n">
        <v>45746</v>
      </c>
      <c r="D933" s="17" t="s">
        <v>841</v>
      </c>
      <c r="E933" s="17" t="s">
        <v>129</v>
      </c>
      <c r="F933" s="17" t="s">
        <v>1487</v>
      </c>
      <c r="G933" s="17" t="s">
        <v>64</v>
      </c>
      <c r="H933" s="17" t="s">
        <v>1540</v>
      </c>
      <c r="I933" s="17" t="s">
        <v>1524</v>
      </c>
      <c r="J933" s="17" t="n">
        <v>1</v>
      </c>
      <c r="K933" s="15" t="n">
        <v>105.9</v>
      </c>
      <c r="L933" s="22" t="n">
        <v>0.05</v>
      </c>
      <c r="M933" s="15" t="n">
        <v>12.17</v>
      </c>
      <c r="N933" s="15" t="n">
        <f aca="false">J933*K933</f>
        <v>105.9</v>
      </c>
      <c r="O933" s="15" t="n">
        <f aca="false">N933*L933</f>
        <v>5.295</v>
      </c>
      <c r="P933" s="15" t="n">
        <f aca="false">N933-O933</f>
        <v>100.605</v>
      </c>
      <c r="Q933" s="15" t="n">
        <f aca="false">J933*INDEX(dProdutos!$F$2:$F$47,MATCH(E933,dProdutos!$A$2:$A$47,0))</f>
        <v>43.79</v>
      </c>
      <c r="R933" s="15" t="n">
        <f aca="false">IF(I933="Cancelado",0,P933-Q933)</f>
        <v>56.815</v>
      </c>
      <c r="S933" s="17" t="str">
        <f aca="false">INDEX(dProdutos!$D$2:$D$47,MATCH(E933,dProdutos!$A$2:$A$47,0))</f>
        <v>Calçados</v>
      </c>
    </row>
    <row r="934" customFormat="false" ht="15" hidden="false" customHeight="false" outlineLevel="0" collapsed="false">
      <c r="A934" s="17" t="s">
        <v>2087</v>
      </c>
      <c r="B934" s="17" t="n">
        <v>1</v>
      </c>
      <c r="C934" s="21" t="n">
        <v>45747</v>
      </c>
      <c r="D934" s="17" t="s">
        <v>602</v>
      </c>
      <c r="E934" s="17" t="s">
        <v>126</v>
      </c>
      <c r="F934" s="17" t="s">
        <v>1490</v>
      </c>
      <c r="G934" s="17" t="s">
        <v>60</v>
      </c>
      <c r="H934" s="17" t="s">
        <v>1537</v>
      </c>
      <c r="I934" s="17" t="s">
        <v>1524</v>
      </c>
      <c r="J934" s="17" t="n">
        <v>2</v>
      </c>
      <c r="K934" s="15" t="n">
        <v>296.9</v>
      </c>
      <c r="L934" s="22" t="n">
        <v>0.1</v>
      </c>
      <c r="M934" s="15" t="n">
        <v>0</v>
      </c>
      <c r="N934" s="15" t="n">
        <f aca="false">J934*K934</f>
        <v>593.8</v>
      </c>
      <c r="O934" s="15" t="n">
        <f aca="false">N934*L934</f>
        <v>59.38</v>
      </c>
      <c r="P934" s="15" t="n">
        <f aca="false">N934-O934</f>
        <v>534.42</v>
      </c>
      <c r="Q934" s="15" t="n">
        <f aca="false">J934*INDEX(dProdutos!$F$2:$F$47,MATCH(E934,dProdutos!$A$2:$A$47,0))</f>
        <v>270.48</v>
      </c>
      <c r="R934" s="15" t="n">
        <f aca="false">IF(I934="Cancelado",0,P934-Q934)</f>
        <v>263.94</v>
      </c>
      <c r="S934" s="17" t="str">
        <f aca="false">INDEX(dProdutos!$D$2:$D$47,MATCH(E934,dProdutos!$A$2:$A$47,0))</f>
        <v>Calçados</v>
      </c>
    </row>
    <row r="935" customFormat="false" ht="15" hidden="false" customHeight="false" outlineLevel="0" collapsed="false">
      <c r="A935" s="17" t="s">
        <v>2088</v>
      </c>
      <c r="B935" s="17" t="n">
        <v>1</v>
      </c>
      <c r="C935" s="21" t="n">
        <v>45747</v>
      </c>
      <c r="D935" s="17" t="s">
        <v>624</v>
      </c>
      <c r="E935" s="17" t="s">
        <v>192</v>
      </c>
      <c r="F935" s="17" t="s">
        <v>1490</v>
      </c>
      <c r="G935" s="17" t="s">
        <v>59</v>
      </c>
      <c r="H935" s="17" t="s">
        <v>1537</v>
      </c>
      <c r="I935" s="17" t="s">
        <v>1524</v>
      </c>
      <c r="J935" s="17" t="n">
        <v>1</v>
      </c>
      <c r="K935" s="15" t="n">
        <v>245.9</v>
      </c>
      <c r="L935" s="22" t="n">
        <v>0</v>
      </c>
      <c r="M935" s="15" t="n">
        <v>15.2</v>
      </c>
      <c r="N935" s="15" t="n">
        <f aca="false">J935*K935</f>
        <v>245.9</v>
      </c>
      <c r="O935" s="15" t="n">
        <f aca="false">N935*L935</f>
        <v>0</v>
      </c>
      <c r="P935" s="15" t="n">
        <f aca="false">N935-O935</f>
        <v>245.9</v>
      </c>
      <c r="Q935" s="15" t="n">
        <f aca="false">J935*INDEX(dProdutos!$F$2:$F$47,MATCH(E935,dProdutos!$A$2:$A$47,0))</f>
        <v>107.78</v>
      </c>
      <c r="R935" s="15" t="n">
        <f aca="false">IF(I935="Cancelado",0,P935-Q935)</f>
        <v>138.12</v>
      </c>
      <c r="S935" s="17" t="str">
        <f aca="false">INDEX(dProdutos!$D$2:$D$47,MATCH(E935,dProdutos!$A$2:$A$47,0))</f>
        <v>Eletrônicos</v>
      </c>
    </row>
    <row r="936" customFormat="false" ht="15" hidden="false" customHeight="false" outlineLevel="0" collapsed="false">
      <c r="A936" s="17" t="s">
        <v>2089</v>
      </c>
      <c r="B936" s="17" t="n">
        <v>1</v>
      </c>
      <c r="C936" s="21" t="n">
        <v>45747</v>
      </c>
      <c r="D936" s="17" t="s">
        <v>965</v>
      </c>
      <c r="E936" s="17" t="s">
        <v>171</v>
      </c>
      <c r="F936" s="17" t="s">
        <v>1493</v>
      </c>
      <c r="G936" s="17" t="s">
        <v>60</v>
      </c>
      <c r="H936" s="17" t="s">
        <v>1537</v>
      </c>
      <c r="I936" s="17" t="s">
        <v>1524</v>
      </c>
      <c r="J936" s="17" t="n">
        <v>1</v>
      </c>
      <c r="K936" s="15" t="n">
        <v>246.9</v>
      </c>
      <c r="L936" s="22" t="n">
        <v>0.1</v>
      </c>
      <c r="M936" s="15" t="n">
        <v>31.45</v>
      </c>
      <c r="N936" s="15" t="n">
        <f aca="false">J936*K936</f>
        <v>246.9</v>
      </c>
      <c r="O936" s="15" t="n">
        <f aca="false">N936*L936</f>
        <v>24.69</v>
      </c>
      <c r="P936" s="15" t="n">
        <f aca="false">N936-O936</f>
        <v>222.21</v>
      </c>
      <c r="Q936" s="15" t="n">
        <f aca="false">J936*INDEX(dProdutos!$F$2:$F$47,MATCH(E936,dProdutos!$A$2:$A$47,0))</f>
        <v>103.61</v>
      </c>
      <c r="R936" s="15" t="n">
        <f aca="false">IF(I936="Cancelado",0,P936-Q936)</f>
        <v>118.6</v>
      </c>
      <c r="S936" s="17" t="str">
        <f aca="false">INDEX(dProdutos!$D$2:$D$47,MATCH(E936,dProdutos!$A$2:$A$47,0))</f>
        <v>Casa</v>
      </c>
    </row>
    <row r="937" customFormat="false" ht="15" hidden="false" customHeight="false" outlineLevel="0" collapsed="false">
      <c r="A937" s="17" t="s">
        <v>2090</v>
      </c>
      <c r="B937" s="17" t="n">
        <v>1</v>
      </c>
      <c r="C937" s="21" t="n">
        <v>45747</v>
      </c>
      <c r="D937" s="17" t="s">
        <v>1014</v>
      </c>
      <c r="E937" s="17" t="s">
        <v>156</v>
      </c>
      <c r="F937" s="17" t="s">
        <v>1497</v>
      </c>
      <c r="G937" s="17" t="s">
        <v>59</v>
      </c>
      <c r="H937" s="17" t="s">
        <v>1537</v>
      </c>
      <c r="I937" s="17" t="s">
        <v>1524</v>
      </c>
      <c r="J937" s="17" t="n">
        <v>1</v>
      </c>
      <c r="K937" s="15" t="n">
        <v>192.9</v>
      </c>
      <c r="L937" s="22" t="n">
        <v>0</v>
      </c>
      <c r="M937" s="15" t="n">
        <v>0</v>
      </c>
      <c r="N937" s="15" t="n">
        <f aca="false">J937*K937</f>
        <v>192.9</v>
      </c>
      <c r="O937" s="15" t="n">
        <f aca="false">N937*L937</f>
        <v>0</v>
      </c>
      <c r="P937" s="15" t="n">
        <f aca="false">N937-O937</f>
        <v>192.9</v>
      </c>
      <c r="Q937" s="15" t="n">
        <f aca="false">J937*INDEX(dProdutos!$F$2:$F$47,MATCH(E937,dProdutos!$A$2:$A$47,0))</f>
        <v>80.38</v>
      </c>
      <c r="R937" s="15" t="n">
        <f aca="false">IF(I937="Cancelado",0,P937-Q937)</f>
        <v>112.52</v>
      </c>
      <c r="S937" s="17" t="str">
        <f aca="false">INDEX(dProdutos!$D$2:$D$47,MATCH(E937,dProdutos!$A$2:$A$47,0))</f>
        <v>Acessórios</v>
      </c>
    </row>
    <row r="938" customFormat="false" ht="15" hidden="false" customHeight="false" outlineLevel="0" collapsed="false">
      <c r="A938" s="17" t="s">
        <v>2091</v>
      </c>
      <c r="B938" s="17" t="n">
        <v>1</v>
      </c>
      <c r="C938" s="21" t="n">
        <v>45747</v>
      </c>
      <c r="D938" s="17" t="s">
        <v>1191</v>
      </c>
      <c r="E938" s="17" t="s">
        <v>138</v>
      </c>
      <c r="F938" s="17" t="s">
        <v>1499</v>
      </c>
      <c r="G938" s="17" t="s">
        <v>59</v>
      </c>
      <c r="H938" s="17" t="s">
        <v>1537</v>
      </c>
      <c r="I938" s="17" t="s">
        <v>1524</v>
      </c>
      <c r="J938" s="17" t="n">
        <v>1</v>
      </c>
      <c r="K938" s="15" t="n">
        <v>231.9</v>
      </c>
      <c r="L938" s="22" t="n">
        <v>0</v>
      </c>
      <c r="M938" s="15" t="n">
        <v>25.38</v>
      </c>
      <c r="N938" s="15" t="n">
        <f aca="false">J938*K938</f>
        <v>231.9</v>
      </c>
      <c r="O938" s="15" t="n">
        <f aca="false">N938*L938</f>
        <v>0</v>
      </c>
      <c r="P938" s="15" t="n">
        <f aca="false">N938-O938</f>
        <v>231.9</v>
      </c>
      <c r="Q938" s="15" t="n">
        <f aca="false">J938*INDEX(dProdutos!$F$2:$F$47,MATCH(E938,dProdutos!$A$2:$A$47,0))</f>
        <v>132.21</v>
      </c>
      <c r="R938" s="15" t="n">
        <f aca="false">IF(I938="Cancelado",0,P938-Q938)</f>
        <v>99.69</v>
      </c>
      <c r="S938" s="17" t="str">
        <f aca="false">INDEX(dProdutos!$D$2:$D$47,MATCH(E938,dProdutos!$A$2:$A$47,0))</f>
        <v>Calçados</v>
      </c>
    </row>
    <row r="939" customFormat="false" ht="15" hidden="false" customHeight="false" outlineLevel="0" collapsed="false">
      <c r="A939" s="17" t="s">
        <v>2092</v>
      </c>
      <c r="B939" s="17" t="n">
        <v>1</v>
      </c>
      <c r="C939" s="21" t="n">
        <v>45747</v>
      </c>
      <c r="D939" s="17" t="s">
        <v>488</v>
      </c>
      <c r="E939" s="17" t="s">
        <v>207</v>
      </c>
      <c r="F939" s="17" t="s">
        <v>1487</v>
      </c>
      <c r="G939" s="17" t="s">
        <v>59</v>
      </c>
      <c r="H939" s="17" t="s">
        <v>1523</v>
      </c>
      <c r="I939" s="17" t="s">
        <v>1524</v>
      </c>
      <c r="J939" s="17" t="n">
        <v>1</v>
      </c>
      <c r="K939" s="15" t="n">
        <v>143.9</v>
      </c>
      <c r="L939" s="22" t="n">
        <v>0.15</v>
      </c>
      <c r="M939" s="15" t="n">
        <v>31.24</v>
      </c>
      <c r="N939" s="15" t="n">
        <f aca="false">J939*K939</f>
        <v>143.9</v>
      </c>
      <c r="O939" s="15" t="n">
        <f aca="false">N939*L939</f>
        <v>21.585</v>
      </c>
      <c r="P939" s="15" t="n">
        <f aca="false">N939-O939</f>
        <v>122.315</v>
      </c>
      <c r="Q939" s="15" t="n">
        <f aca="false">J939*INDEX(dProdutos!$F$2:$F$47,MATCH(E939,dProdutos!$A$2:$A$47,0))</f>
        <v>84.43</v>
      </c>
      <c r="R939" s="15" t="n">
        <f aca="false">IF(I939="Cancelado",0,P939-Q939)</f>
        <v>37.885</v>
      </c>
      <c r="S939" s="17" t="str">
        <f aca="false">INDEX(dProdutos!$D$2:$D$47,MATCH(E939,dProdutos!$A$2:$A$47,0))</f>
        <v>Beleza</v>
      </c>
    </row>
    <row r="940" customFormat="false" ht="15" hidden="false" customHeight="false" outlineLevel="0" collapsed="false">
      <c r="A940" s="17" t="s">
        <v>2092</v>
      </c>
      <c r="B940" s="17" t="n">
        <v>2</v>
      </c>
      <c r="C940" s="21" t="n">
        <v>45747</v>
      </c>
      <c r="D940" s="17" t="s">
        <v>488</v>
      </c>
      <c r="E940" s="17" t="s">
        <v>192</v>
      </c>
      <c r="F940" s="17" t="s">
        <v>1487</v>
      </c>
      <c r="G940" s="17" t="s">
        <v>59</v>
      </c>
      <c r="H940" s="17" t="s">
        <v>1523</v>
      </c>
      <c r="I940" s="17" t="s">
        <v>1524</v>
      </c>
      <c r="J940" s="17" t="n">
        <v>1</v>
      </c>
      <c r="K940" s="15" t="n">
        <v>245.9</v>
      </c>
      <c r="L940" s="22" t="n">
        <v>0</v>
      </c>
      <c r="M940" s="15" t="n">
        <v>0</v>
      </c>
      <c r="N940" s="15" t="n">
        <f aca="false">J940*K940</f>
        <v>245.9</v>
      </c>
      <c r="O940" s="15" t="n">
        <f aca="false">N940*L940</f>
        <v>0</v>
      </c>
      <c r="P940" s="15" t="n">
        <f aca="false">N940-O940</f>
        <v>245.9</v>
      </c>
      <c r="Q940" s="15" t="n">
        <f aca="false">J940*INDEX(dProdutos!$F$2:$F$47,MATCH(E940,dProdutos!$A$2:$A$47,0))</f>
        <v>107.78</v>
      </c>
      <c r="R940" s="15" t="n">
        <f aca="false">IF(I940="Cancelado",0,P940-Q940)</f>
        <v>138.12</v>
      </c>
      <c r="S940" s="17" t="str">
        <f aca="false">INDEX(dProdutos!$D$2:$D$47,MATCH(E940,dProdutos!$A$2:$A$47,0))</f>
        <v>Eletrônicos</v>
      </c>
    </row>
    <row r="941" customFormat="false" ht="15" hidden="false" customHeight="false" outlineLevel="0" collapsed="false">
      <c r="A941" s="17" t="s">
        <v>2092</v>
      </c>
      <c r="B941" s="17" t="n">
        <v>3</v>
      </c>
      <c r="C941" s="21" t="n">
        <v>45747</v>
      </c>
      <c r="D941" s="17" t="s">
        <v>488</v>
      </c>
      <c r="E941" s="17" t="s">
        <v>135</v>
      </c>
      <c r="F941" s="17" t="s">
        <v>1487</v>
      </c>
      <c r="G941" s="17" t="s">
        <v>59</v>
      </c>
      <c r="H941" s="17" t="s">
        <v>1523</v>
      </c>
      <c r="I941" s="17" t="s">
        <v>1524</v>
      </c>
      <c r="J941" s="17" t="n">
        <v>2</v>
      </c>
      <c r="K941" s="15" t="n">
        <v>200.9</v>
      </c>
      <c r="L941" s="22" t="n">
        <v>0</v>
      </c>
      <c r="M941" s="15" t="n">
        <v>0</v>
      </c>
      <c r="N941" s="15" t="n">
        <f aca="false">J941*K941</f>
        <v>401.8</v>
      </c>
      <c r="O941" s="15" t="n">
        <f aca="false">N941*L941</f>
        <v>0</v>
      </c>
      <c r="P941" s="15" t="n">
        <f aca="false">N941-O941</f>
        <v>401.8</v>
      </c>
      <c r="Q941" s="15" t="n">
        <f aca="false">J941*INDEX(dProdutos!$F$2:$F$47,MATCH(E941,dProdutos!$A$2:$A$47,0))</f>
        <v>161.46</v>
      </c>
      <c r="R941" s="15" t="n">
        <f aca="false">IF(I941="Cancelado",0,P941-Q941)</f>
        <v>240.34</v>
      </c>
      <c r="S941" s="17" t="str">
        <f aca="false">INDEX(dProdutos!$D$2:$D$47,MATCH(E941,dProdutos!$A$2:$A$47,0))</f>
        <v>Calçados</v>
      </c>
    </row>
    <row r="942" customFormat="false" ht="15" hidden="false" customHeight="false" outlineLevel="0" collapsed="false">
      <c r="A942" s="17" t="s">
        <v>2093</v>
      </c>
      <c r="B942" s="17" t="n">
        <v>1</v>
      </c>
      <c r="C942" s="21" t="n">
        <v>45747</v>
      </c>
      <c r="D942" s="17" t="s">
        <v>275</v>
      </c>
      <c r="E942" s="17" t="s">
        <v>102</v>
      </c>
      <c r="F942" s="17" t="s">
        <v>1490</v>
      </c>
      <c r="G942" s="17" t="s">
        <v>59</v>
      </c>
      <c r="H942" s="17" t="s">
        <v>1527</v>
      </c>
      <c r="I942" s="17" t="s">
        <v>1524</v>
      </c>
      <c r="J942" s="17" t="n">
        <v>1</v>
      </c>
      <c r="K942" s="15" t="n">
        <v>65.9</v>
      </c>
      <c r="L942" s="22" t="n">
        <v>0</v>
      </c>
      <c r="M942" s="15" t="n">
        <v>11.42</v>
      </c>
      <c r="N942" s="15" t="n">
        <f aca="false">J942*K942</f>
        <v>65.9</v>
      </c>
      <c r="O942" s="15" t="n">
        <f aca="false">N942*L942</f>
        <v>0</v>
      </c>
      <c r="P942" s="15" t="n">
        <f aca="false">N942-O942</f>
        <v>65.9</v>
      </c>
      <c r="Q942" s="15" t="n">
        <f aca="false">J942*INDEX(dProdutos!$F$2:$F$47,MATCH(E942,dProdutos!$A$2:$A$47,0))</f>
        <v>29.68</v>
      </c>
      <c r="R942" s="15" t="n">
        <f aca="false">IF(I942="Cancelado",0,P942-Q942)</f>
        <v>36.22</v>
      </c>
      <c r="S942" s="17" t="str">
        <f aca="false">INDEX(dProdutos!$D$2:$D$47,MATCH(E942,dProdutos!$A$2:$A$47,0))</f>
        <v>Moda Masculina</v>
      </c>
    </row>
    <row r="943" customFormat="false" ht="15" hidden="false" customHeight="false" outlineLevel="0" collapsed="false">
      <c r="A943" s="17" t="s">
        <v>2093</v>
      </c>
      <c r="B943" s="17" t="n">
        <v>2</v>
      </c>
      <c r="C943" s="21" t="n">
        <v>45747</v>
      </c>
      <c r="D943" s="17" t="s">
        <v>275</v>
      </c>
      <c r="E943" s="17" t="s">
        <v>177</v>
      </c>
      <c r="F943" s="17" t="s">
        <v>1490</v>
      </c>
      <c r="G943" s="17" t="s">
        <v>59</v>
      </c>
      <c r="H943" s="17" t="s">
        <v>1527</v>
      </c>
      <c r="I943" s="17" t="s">
        <v>1524</v>
      </c>
      <c r="J943" s="17" t="n">
        <v>1</v>
      </c>
      <c r="K943" s="15" t="n">
        <v>257.9</v>
      </c>
      <c r="L943" s="22" t="n">
        <v>0</v>
      </c>
      <c r="M943" s="15" t="n">
        <v>0</v>
      </c>
      <c r="N943" s="15" t="n">
        <f aca="false">J943*K943</f>
        <v>257.9</v>
      </c>
      <c r="O943" s="15" t="n">
        <f aca="false">N943*L943</f>
        <v>0</v>
      </c>
      <c r="P943" s="15" t="n">
        <f aca="false">N943-O943</f>
        <v>257.9</v>
      </c>
      <c r="Q943" s="15" t="n">
        <f aca="false">J943*INDEX(dProdutos!$F$2:$F$47,MATCH(E943,dProdutos!$A$2:$A$47,0))</f>
        <v>138.23</v>
      </c>
      <c r="R943" s="15" t="n">
        <f aca="false">IF(I943="Cancelado",0,P943-Q943)</f>
        <v>119.67</v>
      </c>
      <c r="S943" s="17" t="str">
        <f aca="false">INDEX(dProdutos!$D$2:$D$47,MATCH(E943,dProdutos!$A$2:$A$47,0))</f>
        <v>Casa</v>
      </c>
    </row>
    <row r="944" customFormat="false" ht="15" hidden="false" customHeight="false" outlineLevel="0" collapsed="false">
      <c r="A944" s="17" t="s">
        <v>2093</v>
      </c>
      <c r="B944" s="17" t="n">
        <v>3</v>
      </c>
      <c r="C944" s="21" t="n">
        <v>45747</v>
      </c>
      <c r="D944" s="17" t="s">
        <v>275</v>
      </c>
      <c r="E944" s="17" t="s">
        <v>141</v>
      </c>
      <c r="F944" s="17" t="s">
        <v>1490</v>
      </c>
      <c r="G944" s="17" t="s">
        <v>59</v>
      </c>
      <c r="H944" s="17" t="s">
        <v>1527</v>
      </c>
      <c r="I944" s="17" t="s">
        <v>1524</v>
      </c>
      <c r="J944" s="17" t="n">
        <v>1</v>
      </c>
      <c r="K944" s="15" t="n">
        <v>131.9</v>
      </c>
      <c r="L944" s="22" t="n">
        <v>0</v>
      </c>
      <c r="M944" s="15" t="n">
        <v>0</v>
      </c>
      <c r="N944" s="15" t="n">
        <f aca="false">J944*K944</f>
        <v>131.9</v>
      </c>
      <c r="O944" s="15" t="n">
        <f aca="false">N944*L944</f>
        <v>0</v>
      </c>
      <c r="P944" s="15" t="n">
        <f aca="false">N944-O944</f>
        <v>131.9</v>
      </c>
      <c r="Q944" s="15" t="n">
        <f aca="false">J944*INDEX(dProdutos!$F$2:$F$47,MATCH(E944,dProdutos!$A$2:$A$47,0))</f>
        <v>81.66</v>
      </c>
      <c r="R944" s="15" t="n">
        <f aca="false">IF(I944="Cancelado",0,P944-Q944)</f>
        <v>50.24</v>
      </c>
      <c r="S944" s="17" t="str">
        <f aca="false">INDEX(dProdutos!$D$2:$D$47,MATCH(E944,dProdutos!$A$2:$A$47,0))</f>
        <v>Acessórios</v>
      </c>
    </row>
    <row r="945" customFormat="false" ht="15" hidden="false" customHeight="false" outlineLevel="0" collapsed="false">
      <c r="A945" s="17" t="s">
        <v>2093</v>
      </c>
      <c r="B945" s="17" t="n">
        <v>4</v>
      </c>
      <c r="C945" s="21" t="n">
        <v>45747</v>
      </c>
      <c r="D945" s="17" t="s">
        <v>275</v>
      </c>
      <c r="E945" s="17" t="s">
        <v>144</v>
      </c>
      <c r="F945" s="17" t="s">
        <v>1490</v>
      </c>
      <c r="G945" s="17" t="s">
        <v>59</v>
      </c>
      <c r="H945" s="17" t="s">
        <v>1527</v>
      </c>
      <c r="I945" s="17" t="s">
        <v>1524</v>
      </c>
      <c r="J945" s="17" t="n">
        <v>1</v>
      </c>
      <c r="K945" s="15" t="n">
        <v>260.9</v>
      </c>
      <c r="L945" s="22" t="n">
        <v>0</v>
      </c>
      <c r="M945" s="15" t="n">
        <v>0</v>
      </c>
      <c r="N945" s="15" t="n">
        <f aca="false">J945*K945</f>
        <v>260.9</v>
      </c>
      <c r="O945" s="15" t="n">
        <f aca="false">N945*L945</f>
        <v>0</v>
      </c>
      <c r="P945" s="15" t="n">
        <f aca="false">N945-O945</f>
        <v>260.9</v>
      </c>
      <c r="Q945" s="15" t="n">
        <f aca="false">J945*INDEX(dProdutos!$F$2:$F$47,MATCH(E945,dProdutos!$A$2:$A$47,0))</f>
        <v>99.86</v>
      </c>
      <c r="R945" s="15" t="n">
        <f aca="false">IF(I945="Cancelado",0,P945-Q945)</f>
        <v>161.04</v>
      </c>
      <c r="S945" s="17" t="str">
        <f aca="false">INDEX(dProdutos!$D$2:$D$47,MATCH(E945,dProdutos!$A$2:$A$47,0))</f>
        <v>Acessórios</v>
      </c>
    </row>
    <row r="946" customFormat="false" ht="15" hidden="false" customHeight="false" outlineLevel="0" collapsed="false">
      <c r="A946" s="17" t="s">
        <v>2094</v>
      </c>
      <c r="B946" s="17" t="n">
        <v>1</v>
      </c>
      <c r="C946" s="21" t="n">
        <v>45747</v>
      </c>
      <c r="D946" s="17" t="s">
        <v>231</v>
      </c>
      <c r="E946" s="17" t="s">
        <v>144</v>
      </c>
      <c r="F946" s="17" t="s">
        <v>1487</v>
      </c>
      <c r="G946" s="17" t="s">
        <v>59</v>
      </c>
      <c r="H946" s="17" t="s">
        <v>1523</v>
      </c>
      <c r="I946" s="17" t="s">
        <v>1524</v>
      </c>
      <c r="J946" s="17" t="n">
        <v>1</v>
      </c>
      <c r="K946" s="15" t="n">
        <v>260.9</v>
      </c>
      <c r="L946" s="22" t="n">
        <v>0.1</v>
      </c>
      <c r="M946" s="15" t="n">
        <v>21.29</v>
      </c>
      <c r="N946" s="15" t="n">
        <f aca="false">J946*K946</f>
        <v>260.9</v>
      </c>
      <c r="O946" s="15" t="n">
        <f aca="false">N946*L946</f>
        <v>26.09</v>
      </c>
      <c r="P946" s="15" t="n">
        <f aca="false">N946-O946</f>
        <v>234.81</v>
      </c>
      <c r="Q946" s="15" t="n">
        <f aca="false">J946*INDEX(dProdutos!$F$2:$F$47,MATCH(E946,dProdutos!$A$2:$A$47,0))</f>
        <v>99.86</v>
      </c>
      <c r="R946" s="15" t="n">
        <f aca="false">IF(I946="Cancelado",0,P946-Q946)</f>
        <v>134.95</v>
      </c>
      <c r="S946" s="17" t="str">
        <f aca="false">INDEX(dProdutos!$D$2:$D$47,MATCH(E946,dProdutos!$A$2:$A$47,0))</f>
        <v>Acessórios</v>
      </c>
    </row>
    <row r="947" customFormat="false" ht="15" hidden="false" customHeight="false" outlineLevel="0" collapsed="false">
      <c r="A947" s="17" t="s">
        <v>2094</v>
      </c>
      <c r="B947" s="17" t="n">
        <v>2</v>
      </c>
      <c r="C947" s="21" t="n">
        <v>45747</v>
      </c>
      <c r="D947" s="17" t="s">
        <v>231</v>
      </c>
      <c r="E947" s="17" t="s">
        <v>114</v>
      </c>
      <c r="F947" s="17" t="s">
        <v>1487</v>
      </c>
      <c r="G947" s="17" t="s">
        <v>59</v>
      </c>
      <c r="H947" s="17" t="s">
        <v>1523</v>
      </c>
      <c r="I947" s="17" t="s">
        <v>1524</v>
      </c>
      <c r="J947" s="17" t="n">
        <v>1</v>
      </c>
      <c r="K947" s="15" t="n">
        <v>202.9</v>
      </c>
      <c r="L947" s="22" t="n">
        <v>0</v>
      </c>
      <c r="M947" s="15" t="n">
        <v>0</v>
      </c>
      <c r="N947" s="15" t="n">
        <f aca="false">J947*K947</f>
        <v>202.9</v>
      </c>
      <c r="O947" s="15" t="n">
        <f aca="false">N947*L947</f>
        <v>0</v>
      </c>
      <c r="P947" s="15" t="n">
        <f aca="false">N947-O947</f>
        <v>202.9</v>
      </c>
      <c r="Q947" s="15" t="n">
        <f aca="false">J947*INDEX(dProdutos!$F$2:$F$47,MATCH(E947,dProdutos!$A$2:$A$47,0))</f>
        <v>110.39</v>
      </c>
      <c r="R947" s="15" t="n">
        <f aca="false">IF(I947="Cancelado",0,P947-Q947)</f>
        <v>92.51</v>
      </c>
      <c r="S947" s="17" t="str">
        <f aca="false">INDEX(dProdutos!$D$2:$D$47,MATCH(E947,dProdutos!$A$2:$A$47,0))</f>
        <v>Moda Masculina</v>
      </c>
    </row>
    <row r="948" customFormat="false" ht="15" hidden="false" customHeight="false" outlineLevel="0" collapsed="false">
      <c r="A948" s="17" t="s">
        <v>2095</v>
      </c>
      <c r="B948" s="17" t="n">
        <v>1</v>
      </c>
      <c r="C948" s="21" t="n">
        <v>45748</v>
      </c>
      <c r="D948" s="17" t="s">
        <v>309</v>
      </c>
      <c r="E948" s="17" t="s">
        <v>213</v>
      </c>
      <c r="F948" s="17" t="s">
        <v>1497</v>
      </c>
      <c r="G948" s="17" t="s">
        <v>64</v>
      </c>
      <c r="H948" s="17" t="s">
        <v>1537</v>
      </c>
      <c r="I948" s="17" t="s">
        <v>1524</v>
      </c>
      <c r="J948" s="17" t="n">
        <v>1</v>
      </c>
      <c r="K948" s="15" t="n">
        <v>153.9</v>
      </c>
      <c r="L948" s="22" t="n">
        <v>0.2</v>
      </c>
      <c r="M948" s="15" t="n">
        <v>11.19</v>
      </c>
      <c r="N948" s="15" t="n">
        <f aca="false">J948*K948</f>
        <v>153.9</v>
      </c>
      <c r="O948" s="15" t="n">
        <f aca="false">N948*L948</f>
        <v>30.78</v>
      </c>
      <c r="P948" s="15" t="n">
        <f aca="false">N948-O948</f>
        <v>123.12</v>
      </c>
      <c r="Q948" s="15" t="n">
        <f aca="false">J948*INDEX(dProdutos!$F$2:$F$47,MATCH(E948,dProdutos!$A$2:$A$47,0))</f>
        <v>90.42</v>
      </c>
      <c r="R948" s="15" t="n">
        <f aca="false">IF(I948="Cancelado",0,P948-Q948)</f>
        <v>32.7</v>
      </c>
      <c r="S948" s="17" t="str">
        <f aca="false">INDEX(dProdutos!$D$2:$D$47,MATCH(E948,dProdutos!$A$2:$A$47,0))</f>
        <v>Beleza</v>
      </c>
    </row>
    <row r="949" customFormat="false" ht="15" hidden="false" customHeight="false" outlineLevel="0" collapsed="false">
      <c r="A949" s="17" t="s">
        <v>2095</v>
      </c>
      <c r="B949" s="17" t="n">
        <v>2</v>
      </c>
      <c r="C949" s="21" t="n">
        <v>45748</v>
      </c>
      <c r="D949" s="17" t="s">
        <v>309</v>
      </c>
      <c r="E949" s="17" t="s">
        <v>102</v>
      </c>
      <c r="F949" s="17" t="s">
        <v>1497</v>
      </c>
      <c r="G949" s="17" t="s">
        <v>64</v>
      </c>
      <c r="H949" s="17" t="s">
        <v>1537</v>
      </c>
      <c r="I949" s="17" t="s">
        <v>1524</v>
      </c>
      <c r="J949" s="17" t="n">
        <v>1</v>
      </c>
      <c r="K949" s="15" t="n">
        <v>65.9</v>
      </c>
      <c r="L949" s="22" t="n">
        <v>0.15</v>
      </c>
      <c r="M949" s="15" t="n">
        <v>0</v>
      </c>
      <c r="N949" s="15" t="n">
        <f aca="false">J949*K949</f>
        <v>65.9</v>
      </c>
      <c r="O949" s="15" t="n">
        <f aca="false">N949*L949</f>
        <v>9.885</v>
      </c>
      <c r="P949" s="15" t="n">
        <f aca="false">N949-O949</f>
        <v>56.015</v>
      </c>
      <c r="Q949" s="15" t="n">
        <f aca="false">J949*INDEX(dProdutos!$F$2:$F$47,MATCH(E949,dProdutos!$A$2:$A$47,0))</f>
        <v>29.68</v>
      </c>
      <c r="R949" s="15" t="n">
        <f aca="false">IF(I949="Cancelado",0,P949-Q949)</f>
        <v>26.335</v>
      </c>
      <c r="S949" s="17" t="str">
        <f aca="false">INDEX(dProdutos!$D$2:$D$47,MATCH(E949,dProdutos!$A$2:$A$47,0))</f>
        <v>Moda Masculina</v>
      </c>
    </row>
    <row r="950" customFormat="false" ht="15" hidden="false" customHeight="false" outlineLevel="0" collapsed="false">
      <c r="A950" s="17" t="s">
        <v>2095</v>
      </c>
      <c r="B950" s="17" t="n">
        <v>3</v>
      </c>
      <c r="C950" s="21" t="n">
        <v>45748</v>
      </c>
      <c r="D950" s="17" t="s">
        <v>309</v>
      </c>
      <c r="E950" s="17" t="s">
        <v>95</v>
      </c>
      <c r="F950" s="17" t="s">
        <v>1497</v>
      </c>
      <c r="G950" s="17" t="s">
        <v>64</v>
      </c>
      <c r="H950" s="17" t="s">
        <v>1537</v>
      </c>
      <c r="I950" s="17" t="s">
        <v>1524</v>
      </c>
      <c r="J950" s="17" t="n">
        <v>2</v>
      </c>
      <c r="K950" s="15" t="n">
        <v>77.9</v>
      </c>
      <c r="L950" s="22" t="n">
        <v>0</v>
      </c>
      <c r="M950" s="15" t="n">
        <v>0</v>
      </c>
      <c r="N950" s="15" t="n">
        <f aca="false">J950*K950</f>
        <v>155.8</v>
      </c>
      <c r="O950" s="15" t="n">
        <f aca="false">N950*L950</f>
        <v>0</v>
      </c>
      <c r="P950" s="15" t="n">
        <f aca="false">N950-O950</f>
        <v>155.8</v>
      </c>
      <c r="Q950" s="15" t="n">
        <f aca="false">J950*INDEX(dProdutos!$F$2:$F$47,MATCH(E950,dProdutos!$A$2:$A$47,0))</f>
        <v>73.42</v>
      </c>
      <c r="R950" s="15" t="n">
        <f aca="false">IF(I950="Cancelado",0,P950-Q950)</f>
        <v>82.38</v>
      </c>
      <c r="S950" s="17" t="str">
        <f aca="false">INDEX(dProdutos!$D$2:$D$47,MATCH(E950,dProdutos!$A$2:$A$47,0))</f>
        <v>Moda Feminina</v>
      </c>
    </row>
    <row r="951" customFormat="false" ht="15" hidden="false" customHeight="false" outlineLevel="0" collapsed="false">
      <c r="A951" s="17" t="s">
        <v>2095</v>
      </c>
      <c r="B951" s="17" t="n">
        <v>4</v>
      </c>
      <c r="C951" s="21" t="n">
        <v>45748</v>
      </c>
      <c r="D951" s="17" t="s">
        <v>309</v>
      </c>
      <c r="E951" s="17" t="s">
        <v>156</v>
      </c>
      <c r="F951" s="17" t="s">
        <v>1497</v>
      </c>
      <c r="G951" s="17" t="s">
        <v>64</v>
      </c>
      <c r="H951" s="17" t="s">
        <v>1537</v>
      </c>
      <c r="I951" s="17" t="s">
        <v>1524</v>
      </c>
      <c r="J951" s="17" t="n">
        <v>1</v>
      </c>
      <c r="K951" s="15" t="n">
        <v>192.9</v>
      </c>
      <c r="L951" s="22" t="n">
        <v>0.15</v>
      </c>
      <c r="M951" s="15" t="n">
        <v>0</v>
      </c>
      <c r="N951" s="15" t="n">
        <f aca="false">J951*K951</f>
        <v>192.9</v>
      </c>
      <c r="O951" s="15" t="n">
        <f aca="false">N951*L951</f>
        <v>28.935</v>
      </c>
      <c r="P951" s="15" t="n">
        <f aca="false">N951-O951</f>
        <v>163.965</v>
      </c>
      <c r="Q951" s="15" t="n">
        <f aca="false">J951*INDEX(dProdutos!$F$2:$F$47,MATCH(E951,dProdutos!$A$2:$A$47,0))</f>
        <v>80.38</v>
      </c>
      <c r="R951" s="15" t="n">
        <f aca="false">IF(I951="Cancelado",0,P951-Q951)</f>
        <v>83.585</v>
      </c>
      <c r="S951" s="17" t="str">
        <f aca="false">INDEX(dProdutos!$D$2:$D$47,MATCH(E951,dProdutos!$A$2:$A$47,0))</f>
        <v>Acessórios</v>
      </c>
    </row>
    <row r="952" customFormat="false" ht="15" hidden="false" customHeight="false" outlineLevel="0" collapsed="false">
      <c r="A952" s="17" t="s">
        <v>2096</v>
      </c>
      <c r="B952" s="17" t="n">
        <v>1</v>
      </c>
      <c r="C952" s="21" t="n">
        <v>45748</v>
      </c>
      <c r="D952" s="17" t="s">
        <v>690</v>
      </c>
      <c r="E952" s="17" t="s">
        <v>98</v>
      </c>
      <c r="F952" s="17" t="s">
        <v>1490</v>
      </c>
      <c r="G952" s="17" t="s">
        <v>59</v>
      </c>
      <c r="H952" s="17" t="s">
        <v>1523</v>
      </c>
      <c r="I952" s="17" t="s">
        <v>1524</v>
      </c>
      <c r="J952" s="17" t="n">
        <v>1</v>
      </c>
      <c r="K952" s="15" t="n">
        <v>108.9</v>
      </c>
      <c r="L952" s="22" t="n">
        <v>0.1</v>
      </c>
      <c r="M952" s="15" t="n">
        <v>0</v>
      </c>
      <c r="N952" s="15" t="n">
        <f aca="false">J952*K952</f>
        <v>108.9</v>
      </c>
      <c r="O952" s="15" t="n">
        <f aca="false">N952*L952</f>
        <v>10.89</v>
      </c>
      <c r="P952" s="15" t="n">
        <f aca="false">N952-O952</f>
        <v>98.01</v>
      </c>
      <c r="Q952" s="15" t="n">
        <f aca="false">J952*INDEX(dProdutos!$F$2:$F$47,MATCH(E952,dProdutos!$A$2:$A$47,0))</f>
        <v>42.52</v>
      </c>
      <c r="R952" s="15" t="n">
        <f aca="false">IF(I952="Cancelado",0,P952-Q952)</f>
        <v>55.49</v>
      </c>
      <c r="S952" s="17" t="str">
        <f aca="false">INDEX(dProdutos!$D$2:$D$47,MATCH(E952,dProdutos!$A$2:$A$47,0))</f>
        <v>Moda Feminina</v>
      </c>
    </row>
    <row r="953" customFormat="false" ht="15" hidden="false" customHeight="false" outlineLevel="0" collapsed="false">
      <c r="A953" s="17" t="s">
        <v>2096</v>
      </c>
      <c r="B953" s="17" t="n">
        <v>2</v>
      </c>
      <c r="C953" s="21" t="n">
        <v>45748</v>
      </c>
      <c r="D953" s="17" t="s">
        <v>690</v>
      </c>
      <c r="E953" s="17" t="s">
        <v>207</v>
      </c>
      <c r="F953" s="17" t="s">
        <v>1490</v>
      </c>
      <c r="G953" s="17" t="s">
        <v>59</v>
      </c>
      <c r="H953" s="17" t="s">
        <v>1523</v>
      </c>
      <c r="I953" s="17" t="s">
        <v>1524</v>
      </c>
      <c r="J953" s="17" t="n">
        <v>1</v>
      </c>
      <c r="K953" s="15" t="n">
        <v>143.9</v>
      </c>
      <c r="L953" s="22" t="n">
        <v>0.1</v>
      </c>
      <c r="M953" s="15" t="n">
        <v>0</v>
      </c>
      <c r="N953" s="15" t="n">
        <f aca="false">J953*K953</f>
        <v>143.9</v>
      </c>
      <c r="O953" s="15" t="n">
        <f aca="false">N953*L953</f>
        <v>14.39</v>
      </c>
      <c r="P953" s="15" t="n">
        <f aca="false">N953-O953</f>
        <v>129.51</v>
      </c>
      <c r="Q953" s="15" t="n">
        <f aca="false">J953*INDEX(dProdutos!$F$2:$F$47,MATCH(E953,dProdutos!$A$2:$A$47,0))</f>
        <v>84.43</v>
      </c>
      <c r="R953" s="15" t="n">
        <f aca="false">IF(I953="Cancelado",0,P953-Q953)</f>
        <v>45.08</v>
      </c>
      <c r="S953" s="17" t="str">
        <f aca="false">INDEX(dProdutos!$D$2:$D$47,MATCH(E953,dProdutos!$A$2:$A$47,0))</f>
        <v>Beleza</v>
      </c>
    </row>
    <row r="954" customFormat="false" ht="15" hidden="false" customHeight="false" outlineLevel="0" collapsed="false">
      <c r="A954" s="17" t="s">
        <v>2096</v>
      </c>
      <c r="B954" s="17" t="n">
        <v>3</v>
      </c>
      <c r="C954" s="21" t="n">
        <v>45748</v>
      </c>
      <c r="D954" s="17" t="s">
        <v>690</v>
      </c>
      <c r="E954" s="17" t="s">
        <v>147</v>
      </c>
      <c r="F954" s="17" t="s">
        <v>1490</v>
      </c>
      <c r="G954" s="17" t="s">
        <v>59</v>
      </c>
      <c r="H954" s="17" t="s">
        <v>1523</v>
      </c>
      <c r="I954" s="17" t="s">
        <v>1524</v>
      </c>
      <c r="J954" s="17" t="n">
        <v>1</v>
      </c>
      <c r="K954" s="15" t="n">
        <v>231.9</v>
      </c>
      <c r="L954" s="22" t="n">
        <v>0.05</v>
      </c>
      <c r="M954" s="15" t="n">
        <v>0</v>
      </c>
      <c r="N954" s="15" t="n">
        <f aca="false">J954*K954</f>
        <v>231.9</v>
      </c>
      <c r="O954" s="15" t="n">
        <f aca="false">N954*L954</f>
        <v>11.595</v>
      </c>
      <c r="P954" s="15" t="n">
        <f aca="false">N954-O954</f>
        <v>220.305</v>
      </c>
      <c r="Q954" s="15" t="n">
        <f aca="false">J954*INDEX(dProdutos!$F$2:$F$47,MATCH(E954,dProdutos!$A$2:$A$47,0))</f>
        <v>130.9</v>
      </c>
      <c r="R954" s="15" t="n">
        <f aca="false">IF(I954="Cancelado",0,P954-Q954)</f>
        <v>89.405</v>
      </c>
      <c r="S954" s="17" t="str">
        <f aca="false">INDEX(dProdutos!$D$2:$D$47,MATCH(E954,dProdutos!$A$2:$A$47,0))</f>
        <v>Acessórios</v>
      </c>
    </row>
    <row r="955" customFormat="false" ht="15" hidden="false" customHeight="false" outlineLevel="0" collapsed="false">
      <c r="A955" s="17" t="s">
        <v>2096</v>
      </c>
      <c r="B955" s="17" t="n">
        <v>4</v>
      </c>
      <c r="C955" s="21" t="n">
        <v>45748</v>
      </c>
      <c r="D955" s="17" t="s">
        <v>690</v>
      </c>
      <c r="E955" s="17" t="s">
        <v>210</v>
      </c>
      <c r="F955" s="17" t="s">
        <v>1490</v>
      </c>
      <c r="G955" s="17" t="s">
        <v>59</v>
      </c>
      <c r="H955" s="17" t="s">
        <v>1523</v>
      </c>
      <c r="I955" s="17" t="s">
        <v>1524</v>
      </c>
      <c r="J955" s="17" t="n">
        <v>2</v>
      </c>
      <c r="K955" s="15" t="n">
        <v>245.9</v>
      </c>
      <c r="L955" s="22" t="n">
        <v>0.05</v>
      </c>
      <c r="M955" s="15" t="n">
        <v>0</v>
      </c>
      <c r="N955" s="15" t="n">
        <f aca="false">J955*K955</f>
        <v>491.8</v>
      </c>
      <c r="O955" s="15" t="n">
        <f aca="false">N955*L955</f>
        <v>24.59</v>
      </c>
      <c r="P955" s="15" t="n">
        <f aca="false">N955-O955</f>
        <v>467.21</v>
      </c>
      <c r="Q955" s="15" t="n">
        <f aca="false">J955*INDEX(dProdutos!$F$2:$F$47,MATCH(E955,dProdutos!$A$2:$A$47,0))</f>
        <v>301.26</v>
      </c>
      <c r="R955" s="15" t="n">
        <f aca="false">IF(I955="Cancelado",0,P955-Q955)</f>
        <v>165.95</v>
      </c>
      <c r="S955" s="17" t="str">
        <f aca="false">INDEX(dProdutos!$D$2:$D$47,MATCH(E955,dProdutos!$A$2:$A$47,0))</f>
        <v>Beleza</v>
      </c>
    </row>
    <row r="956" customFormat="false" ht="15" hidden="false" customHeight="false" outlineLevel="0" collapsed="false">
      <c r="A956" s="17" t="s">
        <v>2097</v>
      </c>
      <c r="B956" s="17" t="n">
        <v>1</v>
      </c>
      <c r="C956" s="21" t="n">
        <v>45748</v>
      </c>
      <c r="D956" s="17" t="s">
        <v>1046</v>
      </c>
      <c r="E956" s="17" t="s">
        <v>135</v>
      </c>
      <c r="F956" s="17" t="s">
        <v>1490</v>
      </c>
      <c r="G956" s="17" t="s">
        <v>60</v>
      </c>
      <c r="H956" s="17" t="s">
        <v>1537</v>
      </c>
      <c r="I956" s="17" t="s">
        <v>1524</v>
      </c>
      <c r="J956" s="17" t="n">
        <v>1</v>
      </c>
      <c r="K956" s="15" t="n">
        <v>200.9</v>
      </c>
      <c r="L956" s="22" t="n">
        <v>0</v>
      </c>
      <c r="M956" s="15" t="n">
        <v>31.36</v>
      </c>
      <c r="N956" s="15" t="n">
        <f aca="false">J956*K956</f>
        <v>200.9</v>
      </c>
      <c r="O956" s="15" t="n">
        <f aca="false">N956*L956</f>
        <v>0</v>
      </c>
      <c r="P956" s="15" t="n">
        <f aca="false">N956-O956</f>
        <v>200.9</v>
      </c>
      <c r="Q956" s="15" t="n">
        <f aca="false">J956*INDEX(dProdutos!$F$2:$F$47,MATCH(E956,dProdutos!$A$2:$A$47,0))</f>
        <v>80.73</v>
      </c>
      <c r="R956" s="15" t="n">
        <f aca="false">IF(I956="Cancelado",0,P956-Q956)</f>
        <v>120.17</v>
      </c>
      <c r="S956" s="17" t="str">
        <f aca="false">INDEX(dProdutos!$D$2:$D$47,MATCH(E956,dProdutos!$A$2:$A$47,0))</f>
        <v>Calçados</v>
      </c>
    </row>
    <row r="957" customFormat="false" ht="15" hidden="false" customHeight="false" outlineLevel="0" collapsed="false">
      <c r="A957" s="17" t="s">
        <v>2098</v>
      </c>
      <c r="B957" s="17" t="n">
        <v>1</v>
      </c>
      <c r="C957" s="21" t="n">
        <v>45748</v>
      </c>
      <c r="D957" s="17" t="s">
        <v>479</v>
      </c>
      <c r="E957" s="17" t="s">
        <v>171</v>
      </c>
      <c r="F957" s="17" t="s">
        <v>1503</v>
      </c>
      <c r="G957" s="17" t="s">
        <v>59</v>
      </c>
      <c r="H957" s="17" t="s">
        <v>1537</v>
      </c>
      <c r="I957" s="17" t="s">
        <v>1524</v>
      </c>
      <c r="J957" s="17" t="n">
        <v>1</v>
      </c>
      <c r="K957" s="15" t="n">
        <v>246.9</v>
      </c>
      <c r="L957" s="22" t="n">
        <v>0</v>
      </c>
      <c r="M957" s="15" t="n">
        <v>14.62</v>
      </c>
      <c r="N957" s="15" t="n">
        <f aca="false">J957*K957</f>
        <v>246.9</v>
      </c>
      <c r="O957" s="15" t="n">
        <f aca="false">N957*L957</f>
        <v>0</v>
      </c>
      <c r="P957" s="15" t="n">
        <f aca="false">N957-O957</f>
        <v>246.9</v>
      </c>
      <c r="Q957" s="15" t="n">
        <f aca="false">J957*INDEX(dProdutos!$F$2:$F$47,MATCH(E957,dProdutos!$A$2:$A$47,0))</f>
        <v>103.61</v>
      </c>
      <c r="R957" s="15" t="n">
        <f aca="false">IF(I957="Cancelado",0,P957-Q957)</f>
        <v>143.29</v>
      </c>
      <c r="S957" s="17" t="str">
        <f aca="false">INDEX(dProdutos!$D$2:$D$47,MATCH(E957,dProdutos!$A$2:$A$47,0))</f>
        <v>Casa</v>
      </c>
    </row>
    <row r="958" customFormat="false" ht="15" hidden="false" customHeight="false" outlineLevel="0" collapsed="false">
      <c r="A958" s="17" t="s">
        <v>2099</v>
      </c>
      <c r="B958" s="17" t="n">
        <v>1</v>
      </c>
      <c r="C958" s="21" t="n">
        <v>45748</v>
      </c>
      <c r="D958" s="17" t="s">
        <v>502</v>
      </c>
      <c r="E958" s="17" t="s">
        <v>135</v>
      </c>
      <c r="F958" s="17" t="s">
        <v>1501</v>
      </c>
      <c r="G958" s="17" t="s">
        <v>62</v>
      </c>
      <c r="H958" s="17" t="s">
        <v>1523</v>
      </c>
      <c r="I958" s="17" t="s">
        <v>1524</v>
      </c>
      <c r="J958" s="17" t="n">
        <v>1</v>
      </c>
      <c r="K958" s="15" t="n">
        <v>200.9</v>
      </c>
      <c r="L958" s="22" t="n">
        <v>0</v>
      </c>
      <c r="M958" s="15" t="n">
        <v>0</v>
      </c>
      <c r="N958" s="15" t="n">
        <f aca="false">J958*K958</f>
        <v>200.9</v>
      </c>
      <c r="O958" s="15" t="n">
        <f aca="false">N958*L958</f>
        <v>0</v>
      </c>
      <c r="P958" s="15" t="n">
        <f aca="false">N958-O958</f>
        <v>200.9</v>
      </c>
      <c r="Q958" s="15" t="n">
        <f aca="false">J958*INDEX(dProdutos!$F$2:$F$47,MATCH(E958,dProdutos!$A$2:$A$47,0))</f>
        <v>80.73</v>
      </c>
      <c r="R958" s="15" t="n">
        <f aca="false">IF(I958="Cancelado",0,P958-Q958)</f>
        <v>120.17</v>
      </c>
      <c r="S958" s="17" t="str">
        <f aca="false">INDEX(dProdutos!$D$2:$D$47,MATCH(E958,dProdutos!$A$2:$A$47,0))</f>
        <v>Calçados</v>
      </c>
    </row>
    <row r="959" customFormat="false" ht="15" hidden="false" customHeight="false" outlineLevel="0" collapsed="false">
      <c r="A959" s="17" t="s">
        <v>2100</v>
      </c>
      <c r="B959" s="17" t="n">
        <v>1</v>
      </c>
      <c r="C959" s="21" t="n">
        <v>45748</v>
      </c>
      <c r="D959" s="17" t="s">
        <v>1279</v>
      </c>
      <c r="E959" s="17" t="s">
        <v>174</v>
      </c>
      <c r="F959" s="17" t="s">
        <v>1495</v>
      </c>
      <c r="G959" s="17" t="s">
        <v>62</v>
      </c>
      <c r="H959" s="17" t="s">
        <v>1523</v>
      </c>
      <c r="I959" s="17" t="s">
        <v>1524</v>
      </c>
      <c r="J959" s="17" t="n">
        <v>1</v>
      </c>
      <c r="K959" s="15" t="n">
        <v>250.9</v>
      </c>
      <c r="L959" s="22" t="n">
        <v>0</v>
      </c>
      <c r="M959" s="15" t="n">
        <v>10.42</v>
      </c>
      <c r="N959" s="15" t="n">
        <f aca="false">J959*K959</f>
        <v>250.9</v>
      </c>
      <c r="O959" s="15" t="n">
        <f aca="false">N959*L959</f>
        <v>0</v>
      </c>
      <c r="P959" s="15" t="n">
        <f aca="false">N959-O959</f>
        <v>250.9</v>
      </c>
      <c r="Q959" s="15" t="n">
        <f aca="false">J959*INDEX(dProdutos!$F$2:$F$47,MATCH(E959,dProdutos!$A$2:$A$47,0))</f>
        <v>151.28</v>
      </c>
      <c r="R959" s="15" t="n">
        <f aca="false">IF(I959="Cancelado",0,P959-Q959)</f>
        <v>99.62</v>
      </c>
      <c r="S959" s="17" t="str">
        <f aca="false">INDEX(dProdutos!$D$2:$D$47,MATCH(E959,dProdutos!$A$2:$A$47,0))</f>
        <v>Casa</v>
      </c>
    </row>
    <row r="960" customFormat="false" ht="15" hidden="false" customHeight="false" outlineLevel="0" collapsed="false">
      <c r="A960" s="17" t="s">
        <v>2100</v>
      </c>
      <c r="B960" s="17" t="n">
        <v>2</v>
      </c>
      <c r="C960" s="21" t="n">
        <v>45748</v>
      </c>
      <c r="D960" s="17" t="s">
        <v>1279</v>
      </c>
      <c r="E960" s="17" t="s">
        <v>156</v>
      </c>
      <c r="F960" s="17" t="s">
        <v>1495</v>
      </c>
      <c r="G960" s="17" t="s">
        <v>62</v>
      </c>
      <c r="H960" s="17" t="s">
        <v>1523</v>
      </c>
      <c r="I960" s="17" t="s">
        <v>1524</v>
      </c>
      <c r="J960" s="17" t="n">
        <v>1</v>
      </c>
      <c r="K960" s="15" t="n">
        <v>192.9</v>
      </c>
      <c r="L960" s="22" t="n">
        <v>0</v>
      </c>
      <c r="M960" s="15" t="n">
        <v>0</v>
      </c>
      <c r="N960" s="15" t="n">
        <f aca="false">J960*K960</f>
        <v>192.9</v>
      </c>
      <c r="O960" s="15" t="n">
        <f aca="false">N960*L960</f>
        <v>0</v>
      </c>
      <c r="P960" s="15" t="n">
        <f aca="false">N960-O960</f>
        <v>192.9</v>
      </c>
      <c r="Q960" s="15" t="n">
        <f aca="false">J960*INDEX(dProdutos!$F$2:$F$47,MATCH(E960,dProdutos!$A$2:$A$47,0))</f>
        <v>80.38</v>
      </c>
      <c r="R960" s="15" t="n">
        <f aca="false">IF(I960="Cancelado",0,P960-Q960)</f>
        <v>112.52</v>
      </c>
      <c r="S960" s="17" t="str">
        <f aca="false">INDEX(dProdutos!$D$2:$D$47,MATCH(E960,dProdutos!$A$2:$A$47,0))</f>
        <v>Acessórios</v>
      </c>
    </row>
    <row r="961" customFormat="false" ht="15" hidden="false" customHeight="false" outlineLevel="0" collapsed="false">
      <c r="A961" s="17" t="s">
        <v>2101</v>
      </c>
      <c r="B961" s="17" t="n">
        <v>1</v>
      </c>
      <c r="C961" s="21" t="n">
        <v>45748</v>
      </c>
      <c r="D961" s="17" t="s">
        <v>1153</v>
      </c>
      <c r="E961" s="17" t="s">
        <v>88</v>
      </c>
      <c r="F961" s="17" t="s">
        <v>1497</v>
      </c>
      <c r="G961" s="17" t="s">
        <v>62</v>
      </c>
      <c r="H961" s="17" t="s">
        <v>1537</v>
      </c>
      <c r="I961" s="17" t="s">
        <v>1524</v>
      </c>
      <c r="J961" s="17" t="n">
        <v>2</v>
      </c>
      <c r="K961" s="15" t="n">
        <v>170.9</v>
      </c>
      <c r="L961" s="22" t="n">
        <v>0.1</v>
      </c>
      <c r="M961" s="15" t="n">
        <v>30.36</v>
      </c>
      <c r="N961" s="15" t="n">
        <f aca="false">J961*K961</f>
        <v>341.8</v>
      </c>
      <c r="O961" s="15" t="n">
        <f aca="false">N961*L961</f>
        <v>34.18</v>
      </c>
      <c r="P961" s="15" t="n">
        <f aca="false">N961-O961</f>
        <v>307.62</v>
      </c>
      <c r="Q961" s="15" t="n">
        <f aca="false">J961*INDEX(dProdutos!$F$2:$F$47,MATCH(E961,dProdutos!$A$2:$A$47,0))</f>
        <v>196.28</v>
      </c>
      <c r="R961" s="15" t="n">
        <f aca="false">IF(I961="Cancelado",0,P961-Q961)</f>
        <v>111.34</v>
      </c>
      <c r="S961" s="17" t="str">
        <f aca="false">INDEX(dProdutos!$D$2:$D$47,MATCH(E961,dProdutos!$A$2:$A$47,0))</f>
        <v>Moda Feminina</v>
      </c>
    </row>
    <row r="962" customFormat="false" ht="15" hidden="false" customHeight="false" outlineLevel="0" collapsed="false">
      <c r="A962" s="17" t="s">
        <v>2101</v>
      </c>
      <c r="B962" s="17" t="n">
        <v>2</v>
      </c>
      <c r="C962" s="21" t="n">
        <v>45748</v>
      </c>
      <c r="D962" s="17" t="s">
        <v>1153</v>
      </c>
      <c r="E962" s="17" t="s">
        <v>95</v>
      </c>
      <c r="F962" s="17" t="s">
        <v>1497</v>
      </c>
      <c r="G962" s="17" t="s">
        <v>62</v>
      </c>
      <c r="H962" s="17" t="s">
        <v>1537</v>
      </c>
      <c r="I962" s="17" t="s">
        <v>1524</v>
      </c>
      <c r="J962" s="17" t="n">
        <v>1</v>
      </c>
      <c r="K962" s="15" t="n">
        <v>77.9</v>
      </c>
      <c r="L962" s="22" t="n">
        <v>0</v>
      </c>
      <c r="M962" s="15" t="n">
        <v>0</v>
      </c>
      <c r="N962" s="15" t="n">
        <f aca="false">J962*K962</f>
        <v>77.9</v>
      </c>
      <c r="O962" s="15" t="n">
        <f aca="false">N962*L962</f>
        <v>0</v>
      </c>
      <c r="P962" s="15" t="n">
        <f aca="false">N962-O962</f>
        <v>77.9</v>
      </c>
      <c r="Q962" s="15" t="n">
        <f aca="false">J962*INDEX(dProdutos!$F$2:$F$47,MATCH(E962,dProdutos!$A$2:$A$47,0))</f>
        <v>36.71</v>
      </c>
      <c r="R962" s="15" t="n">
        <f aca="false">IF(I962="Cancelado",0,P962-Q962)</f>
        <v>41.19</v>
      </c>
      <c r="S962" s="17" t="str">
        <f aca="false">INDEX(dProdutos!$D$2:$D$47,MATCH(E962,dProdutos!$A$2:$A$47,0))</f>
        <v>Moda Feminina</v>
      </c>
    </row>
    <row r="963" customFormat="false" ht="15" hidden="false" customHeight="false" outlineLevel="0" collapsed="false">
      <c r="A963" s="17" t="s">
        <v>2101</v>
      </c>
      <c r="B963" s="17" t="n">
        <v>3</v>
      </c>
      <c r="C963" s="21" t="n">
        <v>45748</v>
      </c>
      <c r="D963" s="17" t="s">
        <v>1153</v>
      </c>
      <c r="E963" s="17" t="s">
        <v>174</v>
      </c>
      <c r="F963" s="17" t="s">
        <v>1497</v>
      </c>
      <c r="G963" s="17" t="s">
        <v>62</v>
      </c>
      <c r="H963" s="17" t="s">
        <v>1537</v>
      </c>
      <c r="I963" s="17" t="s">
        <v>1524</v>
      </c>
      <c r="J963" s="17" t="n">
        <v>1</v>
      </c>
      <c r="K963" s="15" t="n">
        <v>250.9</v>
      </c>
      <c r="L963" s="22" t="n">
        <v>0</v>
      </c>
      <c r="M963" s="15" t="n">
        <v>0</v>
      </c>
      <c r="N963" s="15" t="n">
        <f aca="false">J963*K963</f>
        <v>250.9</v>
      </c>
      <c r="O963" s="15" t="n">
        <f aca="false">N963*L963</f>
        <v>0</v>
      </c>
      <c r="P963" s="15" t="n">
        <f aca="false">N963-O963</f>
        <v>250.9</v>
      </c>
      <c r="Q963" s="15" t="n">
        <f aca="false">J963*INDEX(dProdutos!$F$2:$F$47,MATCH(E963,dProdutos!$A$2:$A$47,0))</f>
        <v>151.28</v>
      </c>
      <c r="R963" s="15" t="n">
        <f aca="false">IF(I963="Cancelado",0,P963-Q963)</f>
        <v>99.62</v>
      </c>
      <c r="S963" s="17" t="str">
        <f aca="false">INDEX(dProdutos!$D$2:$D$47,MATCH(E963,dProdutos!$A$2:$A$47,0))</f>
        <v>Casa</v>
      </c>
    </row>
    <row r="964" customFormat="false" ht="15" hidden="false" customHeight="false" outlineLevel="0" collapsed="false">
      <c r="A964" s="17" t="s">
        <v>2102</v>
      </c>
      <c r="B964" s="17" t="n">
        <v>1</v>
      </c>
      <c r="C964" s="21" t="n">
        <v>45748</v>
      </c>
      <c r="D964" s="17" t="s">
        <v>651</v>
      </c>
      <c r="E964" s="17" t="s">
        <v>183</v>
      </c>
      <c r="F964" s="17" t="s">
        <v>1497</v>
      </c>
      <c r="G964" s="17" t="s">
        <v>59</v>
      </c>
      <c r="H964" s="17" t="s">
        <v>1523</v>
      </c>
      <c r="I964" s="17" t="s">
        <v>1524</v>
      </c>
      <c r="J964" s="17" t="n">
        <v>1</v>
      </c>
      <c r="K964" s="15" t="n">
        <v>121.9</v>
      </c>
      <c r="L964" s="22" t="n">
        <v>0.15</v>
      </c>
      <c r="M964" s="15" t="n">
        <v>0</v>
      </c>
      <c r="N964" s="15" t="n">
        <f aca="false">J964*K964</f>
        <v>121.9</v>
      </c>
      <c r="O964" s="15" t="n">
        <f aca="false">N964*L964</f>
        <v>18.285</v>
      </c>
      <c r="P964" s="15" t="n">
        <f aca="false">N964-O964</f>
        <v>103.615</v>
      </c>
      <c r="Q964" s="15" t="n">
        <f aca="false">J964*INDEX(dProdutos!$F$2:$F$47,MATCH(E964,dProdutos!$A$2:$A$47,0))</f>
        <v>52.76</v>
      </c>
      <c r="R964" s="15" t="n">
        <f aca="false">IF(I964="Cancelado",0,P964-Q964)</f>
        <v>50.855</v>
      </c>
      <c r="S964" s="17" t="str">
        <f aca="false">INDEX(dProdutos!$D$2:$D$47,MATCH(E964,dProdutos!$A$2:$A$47,0))</f>
        <v>Eletrônicos</v>
      </c>
    </row>
    <row r="965" customFormat="false" ht="15" hidden="false" customHeight="false" outlineLevel="0" collapsed="false">
      <c r="A965" s="17" t="s">
        <v>2103</v>
      </c>
      <c r="B965" s="17" t="n">
        <v>1</v>
      </c>
      <c r="C965" s="21" t="n">
        <v>45749</v>
      </c>
      <c r="D965" s="17" t="s">
        <v>280</v>
      </c>
      <c r="E965" s="17" t="s">
        <v>171</v>
      </c>
      <c r="F965" s="17" t="s">
        <v>1490</v>
      </c>
      <c r="G965" s="17" t="s">
        <v>60</v>
      </c>
      <c r="H965" s="17" t="s">
        <v>1537</v>
      </c>
      <c r="I965" s="17" t="s">
        <v>1524</v>
      </c>
      <c r="J965" s="17" t="n">
        <v>1</v>
      </c>
      <c r="K965" s="15" t="n">
        <v>246.9</v>
      </c>
      <c r="L965" s="22" t="n">
        <v>0.2</v>
      </c>
      <c r="M965" s="15" t="n">
        <v>27.01</v>
      </c>
      <c r="N965" s="15" t="n">
        <f aca="false">J965*K965</f>
        <v>246.9</v>
      </c>
      <c r="O965" s="15" t="n">
        <f aca="false">N965*L965</f>
        <v>49.38</v>
      </c>
      <c r="P965" s="15" t="n">
        <f aca="false">N965-O965</f>
        <v>197.52</v>
      </c>
      <c r="Q965" s="15" t="n">
        <f aca="false">J965*INDEX(dProdutos!$F$2:$F$47,MATCH(E965,dProdutos!$A$2:$A$47,0))</f>
        <v>103.61</v>
      </c>
      <c r="R965" s="15" t="n">
        <f aca="false">IF(I965="Cancelado",0,P965-Q965)</f>
        <v>93.91</v>
      </c>
      <c r="S965" s="17" t="str">
        <f aca="false">INDEX(dProdutos!$D$2:$D$47,MATCH(E965,dProdutos!$A$2:$A$47,0))</f>
        <v>Casa</v>
      </c>
    </row>
    <row r="966" customFormat="false" ht="15" hidden="false" customHeight="false" outlineLevel="0" collapsed="false">
      <c r="A966" s="17" t="s">
        <v>2103</v>
      </c>
      <c r="B966" s="17" t="n">
        <v>2</v>
      </c>
      <c r="C966" s="21" t="n">
        <v>45749</v>
      </c>
      <c r="D966" s="17" t="s">
        <v>280</v>
      </c>
      <c r="E966" s="17" t="s">
        <v>192</v>
      </c>
      <c r="F966" s="17" t="s">
        <v>1490</v>
      </c>
      <c r="G966" s="17" t="s">
        <v>60</v>
      </c>
      <c r="H966" s="17" t="s">
        <v>1537</v>
      </c>
      <c r="I966" s="17" t="s">
        <v>1524</v>
      </c>
      <c r="J966" s="17" t="n">
        <v>1</v>
      </c>
      <c r="K966" s="15" t="n">
        <v>245.9</v>
      </c>
      <c r="L966" s="22" t="n">
        <v>0.2</v>
      </c>
      <c r="M966" s="15" t="n">
        <v>0</v>
      </c>
      <c r="N966" s="15" t="n">
        <f aca="false">J966*K966</f>
        <v>245.9</v>
      </c>
      <c r="O966" s="15" t="n">
        <f aca="false">N966*L966</f>
        <v>49.18</v>
      </c>
      <c r="P966" s="15" t="n">
        <f aca="false">N966-O966</f>
        <v>196.72</v>
      </c>
      <c r="Q966" s="15" t="n">
        <f aca="false">J966*INDEX(dProdutos!$F$2:$F$47,MATCH(E966,dProdutos!$A$2:$A$47,0))</f>
        <v>107.78</v>
      </c>
      <c r="R966" s="15" t="n">
        <f aca="false">IF(I966="Cancelado",0,P966-Q966)</f>
        <v>88.94</v>
      </c>
      <c r="S966" s="17" t="str">
        <f aca="false">INDEX(dProdutos!$D$2:$D$47,MATCH(E966,dProdutos!$A$2:$A$47,0))</f>
        <v>Eletrônicos</v>
      </c>
    </row>
    <row r="967" customFormat="false" ht="15" hidden="false" customHeight="false" outlineLevel="0" collapsed="false">
      <c r="A967" s="17" t="s">
        <v>2104</v>
      </c>
      <c r="B967" s="17" t="n">
        <v>1</v>
      </c>
      <c r="C967" s="21" t="n">
        <v>45749</v>
      </c>
      <c r="D967" s="17" t="s">
        <v>674</v>
      </c>
      <c r="E967" s="17" t="s">
        <v>98</v>
      </c>
      <c r="F967" s="17" t="s">
        <v>1493</v>
      </c>
      <c r="G967" s="17" t="s">
        <v>61</v>
      </c>
      <c r="H967" s="17" t="s">
        <v>1537</v>
      </c>
      <c r="I967" s="17" t="s">
        <v>1531</v>
      </c>
      <c r="J967" s="17" t="n">
        <v>1</v>
      </c>
      <c r="K967" s="15" t="n">
        <v>108.9</v>
      </c>
      <c r="L967" s="22" t="n">
        <v>0.05</v>
      </c>
      <c r="M967" s="15" t="n">
        <v>32.29</v>
      </c>
      <c r="N967" s="15" t="n">
        <f aca="false">J967*K967</f>
        <v>108.9</v>
      </c>
      <c r="O967" s="15" t="n">
        <f aca="false">N967*L967</f>
        <v>5.445</v>
      </c>
      <c r="P967" s="15" t="n">
        <f aca="false">N967-O967</f>
        <v>103.455</v>
      </c>
      <c r="Q967" s="15" t="n">
        <f aca="false">J967*INDEX(dProdutos!$F$2:$F$47,MATCH(E967,dProdutos!$A$2:$A$47,0))</f>
        <v>42.52</v>
      </c>
      <c r="R967" s="15" t="n">
        <f aca="false">IF(I967="Cancelado",0,P967-Q967)</f>
        <v>0</v>
      </c>
      <c r="S967" s="17" t="str">
        <f aca="false">INDEX(dProdutos!$D$2:$D$47,MATCH(E967,dProdutos!$A$2:$A$47,0))</f>
        <v>Moda Feminina</v>
      </c>
    </row>
    <row r="968" customFormat="false" ht="15" hidden="false" customHeight="false" outlineLevel="0" collapsed="false">
      <c r="A968" s="17" t="s">
        <v>2104</v>
      </c>
      <c r="B968" s="17" t="n">
        <v>2</v>
      </c>
      <c r="C968" s="21" t="n">
        <v>45749</v>
      </c>
      <c r="D968" s="17" t="s">
        <v>674</v>
      </c>
      <c r="E968" s="17" t="s">
        <v>144</v>
      </c>
      <c r="F968" s="17" t="s">
        <v>1493</v>
      </c>
      <c r="G968" s="17" t="s">
        <v>61</v>
      </c>
      <c r="H968" s="17" t="s">
        <v>1537</v>
      </c>
      <c r="I968" s="17" t="s">
        <v>1531</v>
      </c>
      <c r="J968" s="17" t="n">
        <v>1</v>
      </c>
      <c r="K968" s="15" t="n">
        <v>260.9</v>
      </c>
      <c r="L968" s="22" t="n">
        <v>0.05</v>
      </c>
      <c r="M968" s="15" t="n">
        <v>0</v>
      </c>
      <c r="N968" s="15" t="n">
        <f aca="false">J968*K968</f>
        <v>260.9</v>
      </c>
      <c r="O968" s="15" t="n">
        <f aca="false">N968*L968</f>
        <v>13.045</v>
      </c>
      <c r="P968" s="15" t="n">
        <f aca="false">N968-O968</f>
        <v>247.855</v>
      </c>
      <c r="Q968" s="15" t="n">
        <f aca="false">J968*INDEX(dProdutos!$F$2:$F$47,MATCH(E968,dProdutos!$A$2:$A$47,0))</f>
        <v>99.86</v>
      </c>
      <c r="R968" s="15" t="n">
        <f aca="false">IF(I968="Cancelado",0,P968-Q968)</f>
        <v>0</v>
      </c>
      <c r="S968" s="17" t="str">
        <f aca="false">INDEX(dProdutos!$D$2:$D$47,MATCH(E968,dProdutos!$A$2:$A$47,0))</f>
        <v>Acessórios</v>
      </c>
    </row>
    <row r="969" customFormat="false" ht="15" hidden="false" customHeight="false" outlineLevel="0" collapsed="false">
      <c r="A969" s="17" t="s">
        <v>2105</v>
      </c>
      <c r="B969" s="17" t="n">
        <v>1</v>
      </c>
      <c r="C969" s="21" t="n">
        <v>45749</v>
      </c>
      <c r="D969" s="17" t="s">
        <v>701</v>
      </c>
      <c r="E969" s="17" t="s">
        <v>192</v>
      </c>
      <c r="F969" s="17" t="s">
        <v>1497</v>
      </c>
      <c r="G969" s="17" t="s">
        <v>59</v>
      </c>
      <c r="H969" s="17" t="s">
        <v>1540</v>
      </c>
      <c r="I969" s="17" t="s">
        <v>1524</v>
      </c>
      <c r="J969" s="17" t="n">
        <v>2</v>
      </c>
      <c r="K969" s="15" t="n">
        <v>245.9</v>
      </c>
      <c r="L969" s="22" t="n">
        <v>0.1</v>
      </c>
      <c r="M969" s="15" t="n">
        <v>19.13</v>
      </c>
      <c r="N969" s="15" t="n">
        <f aca="false">J969*K969</f>
        <v>491.8</v>
      </c>
      <c r="O969" s="15" t="n">
        <f aca="false">N969*L969</f>
        <v>49.18</v>
      </c>
      <c r="P969" s="15" t="n">
        <f aca="false">N969-O969</f>
        <v>442.62</v>
      </c>
      <c r="Q969" s="15" t="n">
        <f aca="false">J969*INDEX(dProdutos!$F$2:$F$47,MATCH(E969,dProdutos!$A$2:$A$47,0))</f>
        <v>215.56</v>
      </c>
      <c r="R969" s="15" t="n">
        <f aca="false">IF(I969="Cancelado",0,P969-Q969)</f>
        <v>227.06</v>
      </c>
      <c r="S969" s="17" t="str">
        <f aca="false">INDEX(dProdutos!$D$2:$D$47,MATCH(E969,dProdutos!$A$2:$A$47,0))</f>
        <v>Eletrônicos</v>
      </c>
    </row>
    <row r="970" customFormat="false" ht="15" hidden="false" customHeight="false" outlineLevel="0" collapsed="false">
      <c r="A970" s="17" t="s">
        <v>2106</v>
      </c>
      <c r="B970" s="17" t="n">
        <v>1</v>
      </c>
      <c r="C970" s="21" t="n">
        <v>45749</v>
      </c>
      <c r="D970" s="17" t="s">
        <v>1461</v>
      </c>
      <c r="E970" s="17" t="s">
        <v>138</v>
      </c>
      <c r="F970" s="17" t="s">
        <v>1503</v>
      </c>
      <c r="G970" s="17" t="s">
        <v>59</v>
      </c>
      <c r="H970" s="17" t="s">
        <v>1523</v>
      </c>
      <c r="I970" s="17" t="s">
        <v>1524</v>
      </c>
      <c r="J970" s="17" t="n">
        <v>1</v>
      </c>
      <c r="K970" s="15" t="n">
        <v>231.9</v>
      </c>
      <c r="L970" s="22" t="n">
        <v>0.2</v>
      </c>
      <c r="M970" s="15" t="n">
        <v>27.93</v>
      </c>
      <c r="N970" s="15" t="n">
        <f aca="false">J970*K970</f>
        <v>231.9</v>
      </c>
      <c r="O970" s="15" t="n">
        <f aca="false">N970*L970</f>
        <v>46.38</v>
      </c>
      <c r="P970" s="15" t="n">
        <f aca="false">N970-O970</f>
        <v>185.52</v>
      </c>
      <c r="Q970" s="15" t="n">
        <f aca="false">J970*INDEX(dProdutos!$F$2:$F$47,MATCH(E970,dProdutos!$A$2:$A$47,0))</f>
        <v>132.21</v>
      </c>
      <c r="R970" s="15" t="n">
        <f aca="false">IF(I970="Cancelado",0,P970-Q970)</f>
        <v>53.31</v>
      </c>
      <c r="S970" s="17" t="str">
        <f aca="false">INDEX(dProdutos!$D$2:$D$47,MATCH(E970,dProdutos!$A$2:$A$47,0))</f>
        <v>Calçados</v>
      </c>
    </row>
    <row r="971" customFormat="false" ht="15" hidden="false" customHeight="false" outlineLevel="0" collapsed="false">
      <c r="A971" s="17" t="s">
        <v>2106</v>
      </c>
      <c r="B971" s="17" t="n">
        <v>2</v>
      </c>
      <c r="C971" s="21" t="n">
        <v>45749</v>
      </c>
      <c r="D971" s="17" t="s">
        <v>1461</v>
      </c>
      <c r="E971" s="17" t="s">
        <v>85</v>
      </c>
      <c r="F971" s="17" t="s">
        <v>1503</v>
      </c>
      <c r="G971" s="17" t="s">
        <v>59</v>
      </c>
      <c r="H971" s="17" t="s">
        <v>1523</v>
      </c>
      <c r="I971" s="17" t="s">
        <v>1524</v>
      </c>
      <c r="J971" s="17" t="n">
        <v>1</v>
      </c>
      <c r="K971" s="15" t="n">
        <v>165.9</v>
      </c>
      <c r="L971" s="22" t="n">
        <v>0</v>
      </c>
      <c r="M971" s="15" t="n">
        <v>0</v>
      </c>
      <c r="N971" s="15" t="n">
        <f aca="false">J971*K971</f>
        <v>165.9</v>
      </c>
      <c r="O971" s="15" t="n">
        <f aca="false">N971*L971</f>
        <v>0</v>
      </c>
      <c r="P971" s="15" t="n">
        <f aca="false">N971-O971</f>
        <v>165.9</v>
      </c>
      <c r="Q971" s="15" t="n">
        <f aca="false">J971*INDEX(dProdutos!$F$2:$F$47,MATCH(E971,dProdutos!$A$2:$A$47,0))</f>
        <v>91.55</v>
      </c>
      <c r="R971" s="15" t="n">
        <f aca="false">IF(I971="Cancelado",0,P971-Q971)</f>
        <v>74.35</v>
      </c>
      <c r="S971" s="17" t="str">
        <f aca="false">INDEX(dProdutos!$D$2:$D$47,MATCH(E971,dProdutos!$A$2:$A$47,0))</f>
        <v>Moda Feminina</v>
      </c>
    </row>
    <row r="972" customFormat="false" ht="15" hidden="false" customHeight="false" outlineLevel="0" collapsed="false">
      <c r="A972" s="17" t="s">
        <v>2107</v>
      </c>
      <c r="B972" s="17" t="n">
        <v>1</v>
      </c>
      <c r="C972" s="21" t="n">
        <v>45749</v>
      </c>
      <c r="D972" s="17" t="s">
        <v>452</v>
      </c>
      <c r="E972" s="17" t="s">
        <v>117</v>
      </c>
      <c r="F972" s="17" t="s">
        <v>1490</v>
      </c>
      <c r="G972" s="17" t="s">
        <v>60</v>
      </c>
      <c r="H972" s="17" t="s">
        <v>1537</v>
      </c>
      <c r="I972" s="17" t="s">
        <v>1524</v>
      </c>
      <c r="J972" s="17" t="n">
        <v>1</v>
      </c>
      <c r="K972" s="15" t="n">
        <v>166.9</v>
      </c>
      <c r="L972" s="22" t="n">
        <v>0</v>
      </c>
      <c r="M972" s="15" t="n">
        <v>20.25</v>
      </c>
      <c r="N972" s="15" t="n">
        <f aca="false">J972*K972</f>
        <v>166.9</v>
      </c>
      <c r="O972" s="15" t="n">
        <f aca="false">N972*L972</f>
        <v>0</v>
      </c>
      <c r="P972" s="15" t="n">
        <f aca="false">N972-O972</f>
        <v>166.9</v>
      </c>
      <c r="Q972" s="15" t="n">
        <f aca="false">J972*INDEX(dProdutos!$F$2:$F$47,MATCH(E972,dProdutos!$A$2:$A$47,0))</f>
        <v>73.23</v>
      </c>
      <c r="R972" s="15" t="n">
        <f aca="false">IF(I972="Cancelado",0,P972-Q972)</f>
        <v>93.67</v>
      </c>
      <c r="S972" s="17" t="str">
        <f aca="false">INDEX(dProdutos!$D$2:$D$47,MATCH(E972,dProdutos!$A$2:$A$47,0))</f>
        <v>Moda Masculina</v>
      </c>
    </row>
    <row r="973" customFormat="false" ht="15" hidden="false" customHeight="false" outlineLevel="0" collapsed="false">
      <c r="A973" s="17" t="s">
        <v>2107</v>
      </c>
      <c r="B973" s="17" t="n">
        <v>2</v>
      </c>
      <c r="C973" s="21" t="n">
        <v>45749</v>
      </c>
      <c r="D973" s="17" t="s">
        <v>452</v>
      </c>
      <c r="E973" s="17" t="s">
        <v>177</v>
      </c>
      <c r="F973" s="17" t="s">
        <v>1490</v>
      </c>
      <c r="G973" s="17" t="s">
        <v>60</v>
      </c>
      <c r="H973" s="17" t="s">
        <v>1537</v>
      </c>
      <c r="I973" s="17" t="s">
        <v>1524</v>
      </c>
      <c r="J973" s="17" t="n">
        <v>1</v>
      </c>
      <c r="K973" s="15" t="n">
        <v>257.9</v>
      </c>
      <c r="L973" s="22" t="n">
        <v>0</v>
      </c>
      <c r="M973" s="15" t="n">
        <v>0</v>
      </c>
      <c r="N973" s="15" t="n">
        <f aca="false">J973*K973</f>
        <v>257.9</v>
      </c>
      <c r="O973" s="15" t="n">
        <f aca="false">N973*L973</f>
        <v>0</v>
      </c>
      <c r="P973" s="15" t="n">
        <f aca="false">N973-O973</f>
        <v>257.9</v>
      </c>
      <c r="Q973" s="15" t="n">
        <f aca="false">J973*INDEX(dProdutos!$F$2:$F$47,MATCH(E973,dProdutos!$A$2:$A$47,0))</f>
        <v>138.23</v>
      </c>
      <c r="R973" s="15" t="n">
        <f aca="false">IF(I973="Cancelado",0,P973-Q973)</f>
        <v>119.67</v>
      </c>
      <c r="S973" s="17" t="str">
        <f aca="false">INDEX(dProdutos!$D$2:$D$47,MATCH(E973,dProdutos!$A$2:$A$47,0))</f>
        <v>Casa</v>
      </c>
    </row>
    <row r="974" customFormat="false" ht="15" hidden="false" customHeight="false" outlineLevel="0" collapsed="false">
      <c r="A974" s="17" t="s">
        <v>2108</v>
      </c>
      <c r="B974" s="17" t="n">
        <v>1</v>
      </c>
      <c r="C974" s="21" t="n">
        <v>45749</v>
      </c>
      <c r="D974" s="17" t="s">
        <v>1023</v>
      </c>
      <c r="E974" s="17" t="s">
        <v>177</v>
      </c>
      <c r="F974" s="17" t="s">
        <v>1495</v>
      </c>
      <c r="G974" s="17" t="s">
        <v>61</v>
      </c>
      <c r="H974" s="17" t="s">
        <v>1537</v>
      </c>
      <c r="I974" s="17" t="s">
        <v>1524</v>
      </c>
      <c r="J974" s="17" t="n">
        <v>1</v>
      </c>
      <c r="K974" s="15" t="n">
        <v>257.9</v>
      </c>
      <c r="L974" s="22" t="n">
        <v>0</v>
      </c>
      <c r="M974" s="15" t="n">
        <v>23.07</v>
      </c>
      <c r="N974" s="15" t="n">
        <f aca="false">J974*K974</f>
        <v>257.9</v>
      </c>
      <c r="O974" s="15" t="n">
        <f aca="false">N974*L974</f>
        <v>0</v>
      </c>
      <c r="P974" s="15" t="n">
        <f aca="false">N974-O974</f>
        <v>257.9</v>
      </c>
      <c r="Q974" s="15" t="n">
        <f aca="false">J974*INDEX(dProdutos!$F$2:$F$47,MATCH(E974,dProdutos!$A$2:$A$47,0))</f>
        <v>138.23</v>
      </c>
      <c r="R974" s="15" t="n">
        <f aca="false">IF(I974="Cancelado",0,P974-Q974)</f>
        <v>119.67</v>
      </c>
      <c r="S974" s="17" t="str">
        <f aca="false">INDEX(dProdutos!$D$2:$D$47,MATCH(E974,dProdutos!$A$2:$A$47,0))</f>
        <v>Casa</v>
      </c>
    </row>
    <row r="975" customFormat="false" ht="15" hidden="false" customHeight="false" outlineLevel="0" collapsed="false">
      <c r="A975" s="17" t="s">
        <v>2108</v>
      </c>
      <c r="B975" s="17" t="n">
        <v>2</v>
      </c>
      <c r="C975" s="21" t="n">
        <v>45749</v>
      </c>
      <c r="D975" s="17" t="s">
        <v>1023</v>
      </c>
      <c r="E975" s="17" t="s">
        <v>105</v>
      </c>
      <c r="F975" s="17" t="s">
        <v>1495</v>
      </c>
      <c r="G975" s="17" t="s">
        <v>61</v>
      </c>
      <c r="H975" s="17" t="s">
        <v>1537</v>
      </c>
      <c r="I975" s="17" t="s">
        <v>1524</v>
      </c>
      <c r="J975" s="17" t="n">
        <v>1</v>
      </c>
      <c r="K975" s="15" t="n">
        <v>175.9</v>
      </c>
      <c r="L975" s="22" t="n">
        <v>0.15</v>
      </c>
      <c r="M975" s="15" t="n">
        <v>0</v>
      </c>
      <c r="N975" s="15" t="n">
        <f aca="false">J975*K975</f>
        <v>175.9</v>
      </c>
      <c r="O975" s="15" t="n">
        <f aca="false">N975*L975</f>
        <v>26.385</v>
      </c>
      <c r="P975" s="15" t="n">
        <f aca="false">N975-O975</f>
        <v>149.515</v>
      </c>
      <c r="Q975" s="15" t="n">
        <f aca="false">J975*INDEX(dProdutos!$F$2:$F$47,MATCH(E975,dProdutos!$A$2:$A$47,0))</f>
        <v>96.59</v>
      </c>
      <c r="R975" s="15" t="n">
        <f aca="false">IF(I975="Cancelado",0,P975-Q975)</f>
        <v>52.925</v>
      </c>
      <c r="S975" s="17" t="str">
        <f aca="false">INDEX(dProdutos!$D$2:$D$47,MATCH(E975,dProdutos!$A$2:$A$47,0))</f>
        <v>Moda Masculina</v>
      </c>
    </row>
    <row r="976" customFormat="false" ht="15" hidden="false" customHeight="false" outlineLevel="0" collapsed="false">
      <c r="A976" s="17" t="s">
        <v>2109</v>
      </c>
      <c r="B976" s="17" t="n">
        <v>1</v>
      </c>
      <c r="C976" s="21" t="n">
        <v>45749</v>
      </c>
      <c r="D976" s="17" t="s">
        <v>787</v>
      </c>
      <c r="E976" s="17" t="s">
        <v>186</v>
      </c>
      <c r="F976" s="17" t="s">
        <v>1497</v>
      </c>
      <c r="G976" s="17" t="s">
        <v>64</v>
      </c>
      <c r="H976" s="17" t="s">
        <v>1540</v>
      </c>
      <c r="I976" s="17" t="s">
        <v>1524</v>
      </c>
      <c r="J976" s="17" t="n">
        <v>1</v>
      </c>
      <c r="K976" s="15" t="n">
        <v>120.9</v>
      </c>
      <c r="L976" s="22" t="n">
        <v>0</v>
      </c>
      <c r="M976" s="15" t="n">
        <v>0</v>
      </c>
      <c r="N976" s="15" t="n">
        <f aca="false">J976*K976</f>
        <v>120.9</v>
      </c>
      <c r="O976" s="15" t="n">
        <f aca="false">N976*L976</f>
        <v>0</v>
      </c>
      <c r="P976" s="15" t="n">
        <f aca="false">N976-O976</f>
        <v>120.9</v>
      </c>
      <c r="Q976" s="15" t="n">
        <f aca="false">J976*INDEX(dProdutos!$F$2:$F$47,MATCH(E976,dProdutos!$A$2:$A$47,0))</f>
        <v>72.21</v>
      </c>
      <c r="R976" s="15" t="n">
        <f aca="false">IF(I976="Cancelado",0,P976-Q976)</f>
        <v>48.69</v>
      </c>
      <c r="S976" s="17" t="str">
        <f aca="false">INDEX(dProdutos!$D$2:$D$47,MATCH(E976,dProdutos!$A$2:$A$47,0))</f>
        <v>Eletrônicos</v>
      </c>
    </row>
    <row r="977" customFormat="false" ht="15" hidden="false" customHeight="false" outlineLevel="0" collapsed="false">
      <c r="A977" s="17" t="s">
        <v>2109</v>
      </c>
      <c r="B977" s="17" t="n">
        <v>2</v>
      </c>
      <c r="C977" s="21" t="n">
        <v>45749</v>
      </c>
      <c r="D977" s="17" t="s">
        <v>787</v>
      </c>
      <c r="E977" s="17" t="s">
        <v>177</v>
      </c>
      <c r="F977" s="17" t="s">
        <v>1497</v>
      </c>
      <c r="G977" s="17" t="s">
        <v>64</v>
      </c>
      <c r="H977" s="17" t="s">
        <v>1540</v>
      </c>
      <c r="I977" s="17" t="s">
        <v>1524</v>
      </c>
      <c r="J977" s="17" t="n">
        <v>2</v>
      </c>
      <c r="K977" s="15" t="n">
        <v>257.9</v>
      </c>
      <c r="L977" s="22" t="n">
        <v>0.2</v>
      </c>
      <c r="M977" s="15" t="n">
        <v>0</v>
      </c>
      <c r="N977" s="15" t="n">
        <f aca="false">J977*K977</f>
        <v>515.8</v>
      </c>
      <c r="O977" s="15" t="n">
        <f aca="false">N977*L977</f>
        <v>103.16</v>
      </c>
      <c r="P977" s="15" t="n">
        <f aca="false">N977-O977</f>
        <v>412.64</v>
      </c>
      <c r="Q977" s="15" t="n">
        <f aca="false">J977*INDEX(dProdutos!$F$2:$F$47,MATCH(E977,dProdutos!$A$2:$A$47,0))</f>
        <v>276.46</v>
      </c>
      <c r="R977" s="15" t="n">
        <f aca="false">IF(I977="Cancelado",0,P977-Q977)</f>
        <v>136.18</v>
      </c>
      <c r="S977" s="17" t="str">
        <f aca="false">INDEX(dProdutos!$D$2:$D$47,MATCH(E977,dProdutos!$A$2:$A$47,0))</f>
        <v>Casa</v>
      </c>
    </row>
    <row r="978" customFormat="false" ht="15" hidden="false" customHeight="false" outlineLevel="0" collapsed="false">
      <c r="A978" s="17" t="s">
        <v>2110</v>
      </c>
      <c r="B978" s="17" t="n">
        <v>1</v>
      </c>
      <c r="C978" s="21" t="n">
        <v>45750</v>
      </c>
      <c r="D978" s="17" t="s">
        <v>1415</v>
      </c>
      <c r="E978" s="17" t="s">
        <v>165</v>
      </c>
      <c r="F978" s="17" t="s">
        <v>1490</v>
      </c>
      <c r="G978" s="17" t="s">
        <v>62</v>
      </c>
      <c r="H978" s="17" t="s">
        <v>1537</v>
      </c>
      <c r="I978" s="17" t="s">
        <v>1524</v>
      </c>
      <c r="J978" s="17" t="n">
        <v>1</v>
      </c>
      <c r="K978" s="15" t="n">
        <v>231.9</v>
      </c>
      <c r="L978" s="22" t="n">
        <v>0</v>
      </c>
      <c r="M978" s="15" t="n">
        <v>0</v>
      </c>
      <c r="N978" s="15" t="n">
        <f aca="false">J978*K978</f>
        <v>231.9</v>
      </c>
      <c r="O978" s="15" t="n">
        <f aca="false">N978*L978</f>
        <v>0</v>
      </c>
      <c r="P978" s="15" t="n">
        <f aca="false">N978-O978</f>
        <v>231.9</v>
      </c>
      <c r="Q978" s="15" t="n">
        <f aca="false">J978*INDEX(dProdutos!$F$2:$F$47,MATCH(E978,dProdutos!$A$2:$A$47,0))</f>
        <v>140.83</v>
      </c>
      <c r="R978" s="15" t="n">
        <f aca="false">IF(I978="Cancelado",0,P978-Q978)</f>
        <v>91.07</v>
      </c>
      <c r="S978" s="17" t="str">
        <f aca="false">INDEX(dProdutos!$D$2:$D$47,MATCH(E978,dProdutos!$A$2:$A$47,0))</f>
        <v>Casa</v>
      </c>
    </row>
    <row r="979" customFormat="false" ht="15" hidden="false" customHeight="false" outlineLevel="0" collapsed="false">
      <c r="A979" s="17" t="s">
        <v>2110</v>
      </c>
      <c r="B979" s="17" t="n">
        <v>2</v>
      </c>
      <c r="C979" s="21" t="n">
        <v>45750</v>
      </c>
      <c r="D979" s="17" t="s">
        <v>1415</v>
      </c>
      <c r="E979" s="17" t="s">
        <v>135</v>
      </c>
      <c r="F979" s="17" t="s">
        <v>1490</v>
      </c>
      <c r="G979" s="17" t="s">
        <v>62</v>
      </c>
      <c r="H979" s="17" t="s">
        <v>1537</v>
      </c>
      <c r="I979" s="17" t="s">
        <v>1524</v>
      </c>
      <c r="J979" s="17" t="n">
        <v>1</v>
      </c>
      <c r="K979" s="15" t="n">
        <v>200.9</v>
      </c>
      <c r="L979" s="22" t="n">
        <v>0</v>
      </c>
      <c r="M979" s="15" t="n">
        <v>0</v>
      </c>
      <c r="N979" s="15" t="n">
        <f aca="false">J979*K979</f>
        <v>200.9</v>
      </c>
      <c r="O979" s="15" t="n">
        <f aca="false">N979*L979</f>
        <v>0</v>
      </c>
      <c r="P979" s="15" t="n">
        <f aca="false">N979-O979</f>
        <v>200.9</v>
      </c>
      <c r="Q979" s="15" t="n">
        <f aca="false">J979*INDEX(dProdutos!$F$2:$F$47,MATCH(E979,dProdutos!$A$2:$A$47,0))</f>
        <v>80.73</v>
      </c>
      <c r="R979" s="15" t="n">
        <f aca="false">IF(I979="Cancelado",0,P979-Q979)</f>
        <v>120.17</v>
      </c>
      <c r="S979" s="17" t="str">
        <f aca="false">INDEX(dProdutos!$D$2:$D$47,MATCH(E979,dProdutos!$A$2:$A$47,0))</f>
        <v>Calçados</v>
      </c>
    </row>
    <row r="980" customFormat="false" ht="15" hidden="false" customHeight="false" outlineLevel="0" collapsed="false">
      <c r="A980" s="17" t="s">
        <v>2111</v>
      </c>
      <c r="B980" s="17" t="n">
        <v>1</v>
      </c>
      <c r="C980" s="21" t="n">
        <v>45750</v>
      </c>
      <c r="D980" s="17" t="s">
        <v>1108</v>
      </c>
      <c r="E980" s="17" t="s">
        <v>177</v>
      </c>
      <c r="F980" s="17" t="s">
        <v>1501</v>
      </c>
      <c r="G980" s="17" t="s">
        <v>59</v>
      </c>
      <c r="H980" s="17" t="s">
        <v>1537</v>
      </c>
      <c r="I980" s="17" t="s">
        <v>1524</v>
      </c>
      <c r="J980" s="17" t="n">
        <v>1</v>
      </c>
      <c r="K980" s="15" t="n">
        <v>257.9</v>
      </c>
      <c r="L980" s="22" t="n">
        <v>0</v>
      </c>
      <c r="M980" s="15" t="n">
        <v>0</v>
      </c>
      <c r="N980" s="15" t="n">
        <f aca="false">J980*K980</f>
        <v>257.9</v>
      </c>
      <c r="O980" s="15" t="n">
        <f aca="false">N980*L980</f>
        <v>0</v>
      </c>
      <c r="P980" s="15" t="n">
        <f aca="false">N980-O980</f>
        <v>257.9</v>
      </c>
      <c r="Q980" s="15" t="n">
        <f aca="false">J980*INDEX(dProdutos!$F$2:$F$47,MATCH(E980,dProdutos!$A$2:$A$47,0))</f>
        <v>138.23</v>
      </c>
      <c r="R980" s="15" t="n">
        <f aca="false">IF(I980="Cancelado",0,P980-Q980)</f>
        <v>119.67</v>
      </c>
      <c r="S980" s="17" t="str">
        <f aca="false">INDEX(dProdutos!$D$2:$D$47,MATCH(E980,dProdutos!$A$2:$A$47,0))</f>
        <v>Casa</v>
      </c>
    </row>
    <row r="981" customFormat="false" ht="15" hidden="false" customHeight="false" outlineLevel="0" collapsed="false">
      <c r="A981" s="17" t="s">
        <v>2112</v>
      </c>
      <c r="B981" s="17" t="n">
        <v>1</v>
      </c>
      <c r="C981" s="21" t="n">
        <v>45750</v>
      </c>
      <c r="D981" s="17" t="s">
        <v>1307</v>
      </c>
      <c r="E981" s="17" t="s">
        <v>73</v>
      </c>
      <c r="F981" s="17" t="s">
        <v>1487</v>
      </c>
      <c r="G981" s="17" t="s">
        <v>61</v>
      </c>
      <c r="H981" s="17" t="s">
        <v>1527</v>
      </c>
      <c r="I981" s="17" t="s">
        <v>1524</v>
      </c>
      <c r="J981" s="17" t="n">
        <v>1</v>
      </c>
      <c r="K981" s="15" t="n">
        <v>179.9</v>
      </c>
      <c r="L981" s="22" t="n">
        <v>0.05</v>
      </c>
      <c r="M981" s="15" t="n">
        <v>21</v>
      </c>
      <c r="N981" s="15" t="n">
        <f aca="false">J981*K981</f>
        <v>179.9</v>
      </c>
      <c r="O981" s="15" t="n">
        <f aca="false">N981*L981</f>
        <v>8.995</v>
      </c>
      <c r="P981" s="15" t="n">
        <f aca="false">N981-O981</f>
        <v>170.905</v>
      </c>
      <c r="Q981" s="15" t="n">
        <f aca="false">J981*INDEX(dProdutos!$F$2:$F$47,MATCH(E981,dProdutos!$A$2:$A$47,0))</f>
        <v>69.44</v>
      </c>
      <c r="R981" s="15" t="n">
        <f aca="false">IF(I981="Cancelado",0,P981-Q981)</f>
        <v>101.465</v>
      </c>
      <c r="S981" s="17" t="str">
        <f aca="false">INDEX(dProdutos!$D$2:$D$47,MATCH(E981,dProdutos!$A$2:$A$47,0))</f>
        <v>Moda Feminina</v>
      </c>
    </row>
    <row r="982" customFormat="false" ht="15" hidden="false" customHeight="false" outlineLevel="0" collapsed="false">
      <c r="A982" s="17" t="s">
        <v>2112</v>
      </c>
      <c r="B982" s="17" t="n">
        <v>2</v>
      </c>
      <c r="C982" s="21" t="n">
        <v>45750</v>
      </c>
      <c r="D982" s="17" t="s">
        <v>1307</v>
      </c>
      <c r="E982" s="17" t="s">
        <v>92</v>
      </c>
      <c r="F982" s="17" t="s">
        <v>1487</v>
      </c>
      <c r="G982" s="17" t="s">
        <v>61</v>
      </c>
      <c r="H982" s="17" t="s">
        <v>1527</v>
      </c>
      <c r="I982" s="17" t="s">
        <v>1524</v>
      </c>
      <c r="J982" s="17" t="n">
        <v>1</v>
      </c>
      <c r="K982" s="15" t="n">
        <v>191.9</v>
      </c>
      <c r="L982" s="22" t="n">
        <v>0</v>
      </c>
      <c r="M982" s="15" t="n">
        <v>0</v>
      </c>
      <c r="N982" s="15" t="n">
        <f aca="false">J982*K982</f>
        <v>191.9</v>
      </c>
      <c r="O982" s="15" t="n">
        <f aca="false">N982*L982</f>
        <v>0</v>
      </c>
      <c r="P982" s="15" t="n">
        <f aca="false">N982-O982</f>
        <v>191.9</v>
      </c>
      <c r="Q982" s="15" t="n">
        <f aca="false">J982*INDEX(dProdutos!$F$2:$F$47,MATCH(E982,dProdutos!$A$2:$A$47,0))</f>
        <v>88.59</v>
      </c>
      <c r="R982" s="15" t="n">
        <f aca="false">IF(I982="Cancelado",0,P982-Q982)</f>
        <v>103.31</v>
      </c>
      <c r="S982" s="17" t="str">
        <f aca="false">INDEX(dProdutos!$D$2:$D$47,MATCH(E982,dProdutos!$A$2:$A$47,0))</f>
        <v>Moda Feminina</v>
      </c>
    </row>
    <row r="983" customFormat="false" ht="15" hidden="false" customHeight="false" outlineLevel="0" collapsed="false">
      <c r="A983" s="17" t="s">
        <v>2113</v>
      </c>
      <c r="B983" s="17" t="n">
        <v>1</v>
      </c>
      <c r="C983" s="21" t="n">
        <v>45750</v>
      </c>
      <c r="D983" s="17" t="s">
        <v>499</v>
      </c>
      <c r="E983" s="17" t="s">
        <v>141</v>
      </c>
      <c r="F983" s="17" t="s">
        <v>1487</v>
      </c>
      <c r="G983" s="17" t="s">
        <v>63</v>
      </c>
      <c r="H983" s="17" t="s">
        <v>1523</v>
      </c>
      <c r="I983" s="17" t="s">
        <v>1524</v>
      </c>
      <c r="J983" s="17" t="n">
        <v>1</v>
      </c>
      <c r="K983" s="15" t="n">
        <v>131.9</v>
      </c>
      <c r="L983" s="22" t="n">
        <v>0.2</v>
      </c>
      <c r="M983" s="15" t="n">
        <v>30.64</v>
      </c>
      <c r="N983" s="15" t="n">
        <f aca="false">J983*K983</f>
        <v>131.9</v>
      </c>
      <c r="O983" s="15" t="n">
        <f aca="false">N983*L983</f>
        <v>26.38</v>
      </c>
      <c r="P983" s="15" t="n">
        <f aca="false">N983-O983</f>
        <v>105.52</v>
      </c>
      <c r="Q983" s="15" t="n">
        <f aca="false">J983*INDEX(dProdutos!$F$2:$F$47,MATCH(E983,dProdutos!$A$2:$A$47,0))</f>
        <v>81.66</v>
      </c>
      <c r="R983" s="15" t="n">
        <f aca="false">IF(I983="Cancelado",0,P983-Q983)</f>
        <v>23.86</v>
      </c>
      <c r="S983" s="17" t="str">
        <f aca="false">INDEX(dProdutos!$D$2:$D$47,MATCH(E983,dProdutos!$A$2:$A$47,0))</f>
        <v>Acessórios</v>
      </c>
    </row>
    <row r="984" customFormat="false" ht="15" hidden="false" customHeight="false" outlineLevel="0" collapsed="false">
      <c r="A984" s="17" t="s">
        <v>2113</v>
      </c>
      <c r="B984" s="17" t="n">
        <v>2</v>
      </c>
      <c r="C984" s="21" t="n">
        <v>45750</v>
      </c>
      <c r="D984" s="17" t="s">
        <v>499</v>
      </c>
      <c r="E984" s="17" t="s">
        <v>168</v>
      </c>
      <c r="F984" s="17" t="s">
        <v>1487</v>
      </c>
      <c r="G984" s="17" t="s">
        <v>63</v>
      </c>
      <c r="H984" s="17" t="s">
        <v>1523</v>
      </c>
      <c r="I984" s="17" t="s">
        <v>1524</v>
      </c>
      <c r="J984" s="17" t="n">
        <v>1</v>
      </c>
      <c r="K984" s="15" t="n">
        <v>253.9</v>
      </c>
      <c r="L984" s="22" t="n">
        <v>0.2</v>
      </c>
      <c r="M984" s="15" t="n">
        <v>0</v>
      </c>
      <c r="N984" s="15" t="n">
        <f aca="false">J984*K984</f>
        <v>253.9</v>
      </c>
      <c r="O984" s="15" t="n">
        <f aca="false">N984*L984</f>
        <v>50.78</v>
      </c>
      <c r="P984" s="15" t="n">
        <f aca="false">N984-O984</f>
        <v>203.12</v>
      </c>
      <c r="Q984" s="15" t="n">
        <f aca="false">J984*INDEX(dProdutos!$F$2:$F$47,MATCH(E984,dProdutos!$A$2:$A$47,0))</f>
        <v>128.94</v>
      </c>
      <c r="R984" s="15" t="n">
        <f aca="false">IF(I984="Cancelado",0,P984-Q984)</f>
        <v>74.18</v>
      </c>
      <c r="S984" s="17" t="str">
        <f aca="false">INDEX(dProdutos!$D$2:$D$47,MATCH(E984,dProdutos!$A$2:$A$47,0))</f>
        <v>Casa</v>
      </c>
    </row>
    <row r="985" customFormat="false" ht="15" hidden="false" customHeight="false" outlineLevel="0" collapsed="false">
      <c r="A985" s="17" t="s">
        <v>2113</v>
      </c>
      <c r="B985" s="17" t="n">
        <v>3</v>
      </c>
      <c r="C985" s="21" t="n">
        <v>45750</v>
      </c>
      <c r="D985" s="17" t="s">
        <v>499</v>
      </c>
      <c r="E985" s="17" t="s">
        <v>135</v>
      </c>
      <c r="F985" s="17" t="s">
        <v>1487</v>
      </c>
      <c r="G985" s="17" t="s">
        <v>63</v>
      </c>
      <c r="H985" s="17" t="s">
        <v>1523</v>
      </c>
      <c r="I985" s="17" t="s">
        <v>1524</v>
      </c>
      <c r="J985" s="17" t="n">
        <v>1</v>
      </c>
      <c r="K985" s="15" t="n">
        <v>200.9</v>
      </c>
      <c r="L985" s="22" t="n">
        <v>0</v>
      </c>
      <c r="M985" s="15" t="n">
        <v>0</v>
      </c>
      <c r="N985" s="15" t="n">
        <f aca="false">J985*K985</f>
        <v>200.9</v>
      </c>
      <c r="O985" s="15" t="n">
        <f aca="false">N985*L985</f>
        <v>0</v>
      </c>
      <c r="P985" s="15" t="n">
        <f aca="false">N985-O985</f>
        <v>200.9</v>
      </c>
      <c r="Q985" s="15" t="n">
        <f aca="false">J985*INDEX(dProdutos!$F$2:$F$47,MATCH(E985,dProdutos!$A$2:$A$47,0))</f>
        <v>80.73</v>
      </c>
      <c r="R985" s="15" t="n">
        <f aca="false">IF(I985="Cancelado",0,P985-Q985)</f>
        <v>120.17</v>
      </c>
      <c r="S985" s="17" t="str">
        <f aca="false">INDEX(dProdutos!$D$2:$D$47,MATCH(E985,dProdutos!$A$2:$A$47,0))</f>
        <v>Calçados</v>
      </c>
    </row>
    <row r="986" customFormat="false" ht="15" hidden="false" customHeight="false" outlineLevel="0" collapsed="false">
      <c r="A986" s="17" t="s">
        <v>2114</v>
      </c>
      <c r="B986" s="17" t="n">
        <v>1</v>
      </c>
      <c r="C986" s="21" t="n">
        <v>45750</v>
      </c>
      <c r="D986" s="17" t="s">
        <v>1141</v>
      </c>
      <c r="E986" s="17" t="s">
        <v>138</v>
      </c>
      <c r="F986" s="17" t="s">
        <v>1487</v>
      </c>
      <c r="G986" s="17" t="s">
        <v>60</v>
      </c>
      <c r="H986" s="17" t="s">
        <v>1523</v>
      </c>
      <c r="I986" s="17" t="s">
        <v>1541</v>
      </c>
      <c r="J986" s="17" t="n">
        <v>1</v>
      </c>
      <c r="K986" s="15" t="n">
        <v>231.9</v>
      </c>
      <c r="L986" s="22" t="n">
        <v>0</v>
      </c>
      <c r="M986" s="15" t="n">
        <v>11.83</v>
      </c>
      <c r="N986" s="15" t="n">
        <f aca="false">J986*K986</f>
        <v>231.9</v>
      </c>
      <c r="O986" s="15" t="n">
        <f aca="false">N986*L986</f>
        <v>0</v>
      </c>
      <c r="P986" s="15" t="n">
        <f aca="false">N986-O986</f>
        <v>231.9</v>
      </c>
      <c r="Q986" s="15" t="n">
        <f aca="false">J986*INDEX(dProdutos!$F$2:$F$47,MATCH(E986,dProdutos!$A$2:$A$47,0))</f>
        <v>132.21</v>
      </c>
      <c r="R986" s="15" t="n">
        <f aca="false">IF(I986="Cancelado",0,P986-Q986)</f>
        <v>99.69</v>
      </c>
      <c r="S986" s="17" t="str">
        <f aca="false">INDEX(dProdutos!$D$2:$D$47,MATCH(E986,dProdutos!$A$2:$A$47,0))</f>
        <v>Calçados</v>
      </c>
    </row>
    <row r="987" customFormat="false" ht="15" hidden="false" customHeight="false" outlineLevel="0" collapsed="false">
      <c r="A987" s="17" t="s">
        <v>2114</v>
      </c>
      <c r="B987" s="17" t="n">
        <v>2</v>
      </c>
      <c r="C987" s="21" t="n">
        <v>45750</v>
      </c>
      <c r="D987" s="17" t="s">
        <v>1141</v>
      </c>
      <c r="E987" s="17" t="s">
        <v>159</v>
      </c>
      <c r="F987" s="17" t="s">
        <v>1487</v>
      </c>
      <c r="G987" s="17" t="s">
        <v>60</v>
      </c>
      <c r="H987" s="17" t="s">
        <v>1523</v>
      </c>
      <c r="I987" s="17" t="s">
        <v>1541</v>
      </c>
      <c r="J987" s="17" t="n">
        <v>1</v>
      </c>
      <c r="K987" s="15" t="n">
        <v>276.9</v>
      </c>
      <c r="L987" s="22" t="n">
        <v>0</v>
      </c>
      <c r="M987" s="15" t="n">
        <v>0</v>
      </c>
      <c r="N987" s="15" t="n">
        <f aca="false">J987*K987</f>
        <v>276.9</v>
      </c>
      <c r="O987" s="15" t="n">
        <f aca="false">N987*L987</f>
        <v>0</v>
      </c>
      <c r="P987" s="15" t="n">
        <f aca="false">N987-O987</f>
        <v>276.9</v>
      </c>
      <c r="Q987" s="15" t="n">
        <f aca="false">J987*INDEX(dProdutos!$F$2:$F$47,MATCH(E987,dProdutos!$A$2:$A$47,0))</f>
        <v>145.03</v>
      </c>
      <c r="R987" s="15" t="n">
        <f aca="false">IF(I987="Cancelado",0,P987-Q987)</f>
        <v>131.87</v>
      </c>
      <c r="S987" s="17" t="str">
        <f aca="false">INDEX(dProdutos!$D$2:$D$47,MATCH(E987,dProdutos!$A$2:$A$47,0))</f>
        <v>Acessórios</v>
      </c>
    </row>
    <row r="988" customFormat="false" ht="15" hidden="false" customHeight="false" outlineLevel="0" collapsed="false">
      <c r="A988" s="17" t="s">
        <v>2115</v>
      </c>
      <c r="B988" s="17" t="n">
        <v>1</v>
      </c>
      <c r="C988" s="21" t="n">
        <v>45750</v>
      </c>
      <c r="D988" s="17" t="s">
        <v>874</v>
      </c>
      <c r="E988" s="17" t="s">
        <v>147</v>
      </c>
      <c r="F988" s="17" t="s">
        <v>1490</v>
      </c>
      <c r="G988" s="17" t="s">
        <v>59</v>
      </c>
      <c r="H988" s="17" t="s">
        <v>1537</v>
      </c>
      <c r="I988" s="17" t="s">
        <v>1524</v>
      </c>
      <c r="J988" s="17" t="n">
        <v>1</v>
      </c>
      <c r="K988" s="15" t="n">
        <v>231.9</v>
      </c>
      <c r="L988" s="22" t="n">
        <v>0.05</v>
      </c>
      <c r="M988" s="15" t="n">
        <v>10.6</v>
      </c>
      <c r="N988" s="15" t="n">
        <f aca="false">J988*K988</f>
        <v>231.9</v>
      </c>
      <c r="O988" s="15" t="n">
        <f aca="false">N988*L988</f>
        <v>11.595</v>
      </c>
      <c r="P988" s="15" t="n">
        <f aca="false">N988-O988</f>
        <v>220.305</v>
      </c>
      <c r="Q988" s="15" t="n">
        <f aca="false">J988*INDEX(dProdutos!$F$2:$F$47,MATCH(E988,dProdutos!$A$2:$A$47,0))</f>
        <v>130.9</v>
      </c>
      <c r="R988" s="15" t="n">
        <f aca="false">IF(I988="Cancelado",0,P988-Q988)</f>
        <v>89.405</v>
      </c>
      <c r="S988" s="17" t="str">
        <f aca="false">INDEX(dProdutos!$D$2:$D$47,MATCH(E988,dProdutos!$A$2:$A$47,0))</f>
        <v>Acessórios</v>
      </c>
    </row>
    <row r="989" customFormat="false" ht="15" hidden="false" customHeight="false" outlineLevel="0" collapsed="false">
      <c r="A989" s="17" t="s">
        <v>2116</v>
      </c>
      <c r="B989" s="17" t="n">
        <v>1</v>
      </c>
      <c r="C989" s="21" t="n">
        <v>45750</v>
      </c>
      <c r="D989" s="17" t="s">
        <v>1327</v>
      </c>
      <c r="E989" s="17" t="s">
        <v>150</v>
      </c>
      <c r="F989" s="17" t="s">
        <v>1503</v>
      </c>
      <c r="G989" s="17" t="s">
        <v>59</v>
      </c>
      <c r="H989" s="17" t="s">
        <v>1537</v>
      </c>
      <c r="I989" s="17" t="s">
        <v>1531</v>
      </c>
      <c r="J989" s="17" t="n">
        <v>1</v>
      </c>
      <c r="K989" s="15" t="n">
        <v>71.9</v>
      </c>
      <c r="L989" s="22" t="n">
        <v>0.2</v>
      </c>
      <c r="M989" s="15" t="n">
        <v>0</v>
      </c>
      <c r="N989" s="15" t="n">
        <f aca="false">J989*K989</f>
        <v>71.9</v>
      </c>
      <c r="O989" s="15" t="n">
        <f aca="false">N989*L989</f>
        <v>14.38</v>
      </c>
      <c r="P989" s="15" t="n">
        <f aca="false">N989-O989</f>
        <v>57.52</v>
      </c>
      <c r="Q989" s="15" t="n">
        <f aca="false">J989*INDEX(dProdutos!$F$2:$F$47,MATCH(E989,dProdutos!$A$2:$A$47,0))</f>
        <v>27.38</v>
      </c>
      <c r="R989" s="15" t="n">
        <f aca="false">IF(I989="Cancelado",0,P989-Q989)</f>
        <v>0</v>
      </c>
      <c r="S989" s="17" t="str">
        <f aca="false">INDEX(dProdutos!$D$2:$D$47,MATCH(E989,dProdutos!$A$2:$A$47,0))</f>
        <v>Acessórios</v>
      </c>
    </row>
    <row r="990" customFormat="false" ht="15" hidden="false" customHeight="false" outlineLevel="0" collapsed="false">
      <c r="A990" s="17" t="s">
        <v>2117</v>
      </c>
      <c r="B990" s="17" t="n">
        <v>1</v>
      </c>
      <c r="C990" s="21" t="n">
        <v>45750</v>
      </c>
      <c r="D990" s="17" t="s">
        <v>955</v>
      </c>
      <c r="E990" s="17" t="s">
        <v>102</v>
      </c>
      <c r="F990" s="17" t="s">
        <v>1487</v>
      </c>
      <c r="G990" s="17" t="s">
        <v>60</v>
      </c>
      <c r="H990" s="17" t="s">
        <v>1527</v>
      </c>
      <c r="I990" s="17" t="s">
        <v>1524</v>
      </c>
      <c r="J990" s="17" t="n">
        <v>1</v>
      </c>
      <c r="K990" s="15" t="n">
        <v>65.9</v>
      </c>
      <c r="L990" s="22" t="n">
        <v>0.1</v>
      </c>
      <c r="M990" s="15" t="n">
        <v>16.96</v>
      </c>
      <c r="N990" s="15" t="n">
        <f aca="false">J990*K990</f>
        <v>65.9</v>
      </c>
      <c r="O990" s="15" t="n">
        <f aca="false">N990*L990</f>
        <v>6.59</v>
      </c>
      <c r="P990" s="15" t="n">
        <f aca="false">N990-O990</f>
        <v>59.31</v>
      </c>
      <c r="Q990" s="15" t="n">
        <f aca="false">J990*INDEX(dProdutos!$F$2:$F$47,MATCH(E990,dProdutos!$A$2:$A$47,0))</f>
        <v>29.68</v>
      </c>
      <c r="R990" s="15" t="n">
        <f aca="false">IF(I990="Cancelado",0,P990-Q990)</f>
        <v>29.63</v>
      </c>
      <c r="S990" s="17" t="str">
        <f aca="false">INDEX(dProdutos!$D$2:$D$47,MATCH(E990,dProdutos!$A$2:$A$47,0))</f>
        <v>Moda Masculina</v>
      </c>
    </row>
    <row r="991" customFormat="false" ht="15" hidden="false" customHeight="false" outlineLevel="0" collapsed="false">
      <c r="A991" s="17" t="s">
        <v>2118</v>
      </c>
      <c r="B991" s="17" t="n">
        <v>1</v>
      </c>
      <c r="C991" s="21" t="n">
        <v>45751</v>
      </c>
      <c r="D991" s="17" t="s">
        <v>455</v>
      </c>
      <c r="E991" s="17" t="s">
        <v>95</v>
      </c>
      <c r="F991" s="17" t="s">
        <v>1499</v>
      </c>
      <c r="G991" s="17" t="s">
        <v>59</v>
      </c>
      <c r="H991" s="17" t="s">
        <v>1537</v>
      </c>
      <c r="I991" s="17" t="s">
        <v>1524</v>
      </c>
      <c r="J991" s="17" t="n">
        <v>1</v>
      </c>
      <c r="K991" s="15" t="n">
        <v>77.9</v>
      </c>
      <c r="L991" s="22" t="n">
        <v>0.05</v>
      </c>
      <c r="M991" s="15" t="n">
        <v>0</v>
      </c>
      <c r="N991" s="15" t="n">
        <f aca="false">J991*K991</f>
        <v>77.9</v>
      </c>
      <c r="O991" s="15" t="n">
        <f aca="false">N991*L991</f>
        <v>3.895</v>
      </c>
      <c r="P991" s="15" t="n">
        <f aca="false">N991-O991</f>
        <v>74.005</v>
      </c>
      <c r="Q991" s="15" t="n">
        <f aca="false">J991*INDEX(dProdutos!$F$2:$F$47,MATCH(E991,dProdutos!$A$2:$A$47,0))</f>
        <v>36.71</v>
      </c>
      <c r="R991" s="15" t="n">
        <f aca="false">IF(I991="Cancelado",0,P991-Q991)</f>
        <v>37.295</v>
      </c>
      <c r="S991" s="17" t="str">
        <f aca="false">INDEX(dProdutos!$D$2:$D$47,MATCH(E991,dProdutos!$A$2:$A$47,0))</f>
        <v>Moda Feminina</v>
      </c>
    </row>
    <row r="992" customFormat="false" ht="15" hidden="false" customHeight="false" outlineLevel="0" collapsed="false">
      <c r="A992" s="17" t="s">
        <v>2118</v>
      </c>
      <c r="B992" s="17" t="n">
        <v>2</v>
      </c>
      <c r="C992" s="21" t="n">
        <v>45751</v>
      </c>
      <c r="D992" s="17" t="s">
        <v>455</v>
      </c>
      <c r="E992" s="17" t="s">
        <v>153</v>
      </c>
      <c r="F992" s="17" t="s">
        <v>1499</v>
      </c>
      <c r="G992" s="17" t="s">
        <v>59</v>
      </c>
      <c r="H992" s="17" t="s">
        <v>1537</v>
      </c>
      <c r="I992" s="17" t="s">
        <v>1524</v>
      </c>
      <c r="J992" s="17" t="n">
        <v>2</v>
      </c>
      <c r="K992" s="15" t="n">
        <v>165.9</v>
      </c>
      <c r="L992" s="22" t="n">
        <v>0</v>
      </c>
      <c r="M992" s="15" t="n">
        <v>0</v>
      </c>
      <c r="N992" s="15" t="n">
        <f aca="false">J992*K992</f>
        <v>331.8</v>
      </c>
      <c r="O992" s="15" t="n">
        <f aca="false">N992*L992</f>
        <v>0</v>
      </c>
      <c r="P992" s="15" t="n">
        <f aca="false">N992-O992</f>
        <v>331.8</v>
      </c>
      <c r="Q992" s="15" t="n">
        <f aca="false">J992*INDEX(dProdutos!$F$2:$F$47,MATCH(E992,dProdutos!$A$2:$A$47,0))</f>
        <v>134.56</v>
      </c>
      <c r="R992" s="15" t="n">
        <f aca="false">IF(I992="Cancelado",0,P992-Q992)</f>
        <v>197.24</v>
      </c>
      <c r="S992" s="17" t="str">
        <f aca="false">INDEX(dProdutos!$D$2:$D$47,MATCH(E992,dProdutos!$A$2:$A$47,0))</f>
        <v>Acessórios</v>
      </c>
    </row>
    <row r="993" customFormat="false" ht="15" hidden="false" customHeight="false" outlineLevel="0" collapsed="false">
      <c r="A993" s="17" t="s">
        <v>2119</v>
      </c>
      <c r="B993" s="17" t="n">
        <v>1</v>
      </c>
      <c r="C993" s="21" t="n">
        <v>45751</v>
      </c>
      <c r="D993" s="17" t="s">
        <v>485</v>
      </c>
      <c r="E993" s="17" t="s">
        <v>165</v>
      </c>
      <c r="F993" s="17" t="s">
        <v>1497</v>
      </c>
      <c r="G993" s="17" t="s">
        <v>59</v>
      </c>
      <c r="H993" s="17" t="s">
        <v>1523</v>
      </c>
      <c r="I993" s="17" t="s">
        <v>1531</v>
      </c>
      <c r="J993" s="17" t="n">
        <v>1</v>
      </c>
      <c r="K993" s="15" t="n">
        <v>231.9</v>
      </c>
      <c r="L993" s="22" t="n">
        <v>0.1</v>
      </c>
      <c r="M993" s="15" t="n">
        <v>0</v>
      </c>
      <c r="N993" s="15" t="n">
        <f aca="false">J993*K993</f>
        <v>231.9</v>
      </c>
      <c r="O993" s="15" t="n">
        <f aca="false">N993*L993</f>
        <v>23.19</v>
      </c>
      <c r="P993" s="15" t="n">
        <f aca="false">N993-O993</f>
        <v>208.71</v>
      </c>
      <c r="Q993" s="15" t="n">
        <f aca="false">J993*INDEX(dProdutos!$F$2:$F$47,MATCH(E993,dProdutos!$A$2:$A$47,0))</f>
        <v>140.83</v>
      </c>
      <c r="R993" s="15" t="n">
        <f aca="false">IF(I993="Cancelado",0,P993-Q993)</f>
        <v>0</v>
      </c>
      <c r="S993" s="17" t="str">
        <f aca="false">INDEX(dProdutos!$D$2:$D$47,MATCH(E993,dProdutos!$A$2:$A$47,0))</f>
        <v>Casa</v>
      </c>
    </row>
    <row r="994" customFormat="false" ht="15" hidden="false" customHeight="false" outlineLevel="0" collapsed="false">
      <c r="A994" s="17" t="s">
        <v>2120</v>
      </c>
      <c r="B994" s="17" t="n">
        <v>1</v>
      </c>
      <c r="C994" s="21" t="n">
        <v>45751</v>
      </c>
      <c r="D994" s="17" t="s">
        <v>979</v>
      </c>
      <c r="E994" s="17" t="s">
        <v>120</v>
      </c>
      <c r="F994" s="17" t="s">
        <v>1495</v>
      </c>
      <c r="G994" s="17" t="s">
        <v>62</v>
      </c>
      <c r="H994" s="17" t="s">
        <v>1523</v>
      </c>
      <c r="I994" s="17" t="s">
        <v>1531</v>
      </c>
      <c r="J994" s="17" t="n">
        <v>2</v>
      </c>
      <c r="K994" s="15" t="n">
        <v>96.9</v>
      </c>
      <c r="L994" s="22" t="n">
        <v>0</v>
      </c>
      <c r="M994" s="15" t="n">
        <v>0</v>
      </c>
      <c r="N994" s="15" t="n">
        <f aca="false">J994*K994</f>
        <v>193.8</v>
      </c>
      <c r="O994" s="15" t="n">
        <f aca="false">N994*L994</f>
        <v>0</v>
      </c>
      <c r="P994" s="15" t="n">
        <f aca="false">N994-O994</f>
        <v>193.8</v>
      </c>
      <c r="Q994" s="15" t="n">
        <f aca="false">J994*INDEX(dProdutos!$F$2:$F$47,MATCH(E994,dProdutos!$A$2:$A$47,0))</f>
        <v>88.72</v>
      </c>
      <c r="R994" s="15" t="n">
        <f aca="false">IF(I994="Cancelado",0,P994-Q994)</f>
        <v>0</v>
      </c>
      <c r="S994" s="17" t="str">
        <f aca="false">INDEX(dProdutos!$D$2:$D$47,MATCH(E994,dProdutos!$A$2:$A$47,0))</f>
        <v>Moda Masculina</v>
      </c>
    </row>
    <row r="995" customFormat="false" ht="15" hidden="false" customHeight="false" outlineLevel="0" collapsed="false">
      <c r="A995" s="17" t="s">
        <v>2120</v>
      </c>
      <c r="B995" s="17" t="n">
        <v>2</v>
      </c>
      <c r="C995" s="21" t="n">
        <v>45751</v>
      </c>
      <c r="D995" s="17" t="s">
        <v>979</v>
      </c>
      <c r="E995" s="17" t="s">
        <v>123</v>
      </c>
      <c r="F995" s="17" t="s">
        <v>1495</v>
      </c>
      <c r="G995" s="17" t="s">
        <v>62</v>
      </c>
      <c r="H995" s="17" t="s">
        <v>1523</v>
      </c>
      <c r="I995" s="17" t="s">
        <v>1531</v>
      </c>
      <c r="J995" s="17" t="n">
        <v>2</v>
      </c>
      <c r="K995" s="15" t="n">
        <v>277.9</v>
      </c>
      <c r="L995" s="22" t="n">
        <v>0.1</v>
      </c>
      <c r="M995" s="15" t="n">
        <v>0</v>
      </c>
      <c r="N995" s="15" t="n">
        <f aca="false">J995*K995</f>
        <v>555.8</v>
      </c>
      <c r="O995" s="15" t="n">
        <f aca="false">N995*L995</f>
        <v>55.58</v>
      </c>
      <c r="P995" s="15" t="n">
        <f aca="false">N995-O995</f>
        <v>500.22</v>
      </c>
      <c r="Q995" s="15" t="n">
        <f aca="false">J995*INDEX(dProdutos!$F$2:$F$47,MATCH(E995,dProdutos!$A$2:$A$47,0))</f>
        <v>264.72</v>
      </c>
      <c r="R995" s="15" t="n">
        <f aca="false">IF(I995="Cancelado",0,P995-Q995)</f>
        <v>0</v>
      </c>
      <c r="S995" s="17" t="str">
        <f aca="false">INDEX(dProdutos!$D$2:$D$47,MATCH(E995,dProdutos!$A$2:$A$47,0))</f>
        <v>Calçados</v>
      </c>
    </row>
    <row r="996" customFormat="false" ht="15" hidden="false" customHeight="false" outlineLevel="0" collapsed="false">
      <c r="A996" s="17" t="s">
        <v>2121</v>
      </c>
      <c r="B996" s="17" t="n">
        <v>1</v>
      </c>
      <c r="C996" s="21" t="n">
        <v>45751</v>
      </c>
      <c r="D996" s="17" t="s">
        <v>822</v>
      </c>
      <c r="E996" s="17" t="s">
        <v>77</v>
      </c>
      <c r="F996" s="17" t="s">
        <v>1490</v>
      </c>
      <c r="G996" s="17" t="s">
        <v>64</v>
      </c>
      <c r="H996" s="17" t="s">
        <v>1523</v>
      </c>
      <c r="I996" s="17" t="s">
        <v>1531</v>
      </c>
      <c r="J996" s="17" t="n">
        <v>1</v>
      </c>
      <c r="K996" s="15" t="n">
        <v>198.9</v>
      </c>
      <c r="L996" s="22" t="n">
        <v>0</v>
      </c>
      <c r="M996" s="15" t="n">
        <v>34.76</v>
      </c>
      <c r="N996" s="15" t="n">
        <f aca="false">J996*K996</f>
        <v>198.9</v>
      </c>
      <c r="O996" s="15" t="n">
        <f aca="false">N996*L996</f>
        <v>0</v>
      </c>
      <c r="P996" s="15" t="n">
        <f aca="false">N996-O996</f>
        <v>198.9</v>
      </c>
      <c r="Q996" s="15" t="n">
        <f aca="false">J996*INDEX(dProdutos!$F$2:$F$47,MATCH(E996,dProdutos!$A$2:$A$47,0))</f>
        <v>107.88</v>
      </c>
      <c r="R996" s="15" t="n">
        <f aca="false">IF(I996="Cancelado",0,P996-Q996)</f>
        <v>0</v>
      </c>
      <c r="S996" s="17" t="str">
        <f aca="false">INDEX(dProdutos!$D$2:$D$47,MATCH(E996,dProdutos!$A$2:$A$47,0))</f>
        <v>Moda Feminina</v>
      </c>
    </row>
    <row r="997" customFormat="false" ht="15" hidden="false" customHeight="false" outlineLevel="0" collapsed="false">
      <c r="A997" s="17" t="s">
        <v>2122</v>
      </c>
      <c r="B997" s="17" t="n">
        <v>1</v>
      </c>
      <c r="C997" s="21" t="n">
        <v>45751</v>
      </c>
      <c r="D997" s="17" t="s">
        <v>1470</v>
      </c>
      <c r="E997" s="17" t="s">
        <v>98</v>
      </c>
      <c r="F997" s="17" t="s">
        <v>1503</v>
      </c>
      <c r="G997" s="17" t="s">
        <v>62</v>
      </c>
      <c r="H997" s="17" t="s">
        <v>1537</v>
      </c>
      <c r="I997" s="17" t="s">
        <v>1524</v>
      </c>
      <c r="J997" s="17" t="n">
        <v>1</v>
      </c>
      <c r="K997" s="15" t="n">
        <v>108.9</v>
      </c>
      <c r="L997" s="22" t="n">
        <v>0</v>
      </c>
      <c r="M997" s="15" t="n">
        <v>0</v>
      </c>
      <c r="N997" s="15" t="n">
        <f aca="false">J997*K997</f>
        <v>108.9</v>
      </c>
      <c r="O997" s="15" t="n">
        <f aca="false">N997*L997</f>
        <v>0</v>
      </c>
      <c r="P997" s="15" t="n">
        <f aca="false">N997-O997</f>
        <v>108.9</v>
      </c>
      <c r="Q997" s="15" t="n">
        <f aca="false">J997*INDEX(dProdutos!$F$2:$F$47,MATCH(E997,dProdutos!$A$2:$A$47,0))</f>
        <v>42.52</v>
      </c>
      <c r="R997" s="15" t="n">
        <f aca="false">IF(I997="Cancelado",0,P997-Q997)</f>
        <v>66.38</v>
      </c>
      <c r="S997" s="17" t="str">
        <f aca="false">INDEX(dProdutos!$D$2:$D$47,MATCH(E997,dProdutos!$A$2:$A$47,0))</f>
        <v>Moda Feminina</v>
      </c>
    </row>
    <row r="998" customFormat="false" ht="15" hidden="false" customHeight="false" outlineLevel="0" collapsed="false">
      <c r="A998" s="17" t="s">
        <v>2122</v>
      </c>
      <c r="B998" s="17" t="n">
        <v>2</v>
      </c>
      <c r="C998" s="21" t="n">
        <v>45751</v>
      </c>
      <c r="D998" s="17" t="s">
        <v>1470</v>
      </c>
      <c r="E998" s="17" t="s">
        <v>111</v>
      </c>
      <c r="F998" s="17" t="s">
        <v>1503</v>
      </c>
      <c r="G998" s="17" t="s">
        <v>62</v>
      </c>
      <c r="H998" s="17" t="s">
        <v>1537</v>
      </c>
      <c r="I998" s="17" t="s">
        <v>1524</v>
      </c>
      <c r="J998" s="17" t="n">
        <v>1</v>
      </c>
      <c r="K998" s="15" t="n">
        <v>188.9</v>
      </c>
      <c r="L998" s="22" t="n">
        <v>0</v>
      </c>
      <c r="M998" s="15" t="n">
        <v>0</v>
      </c>
      <c r="N998" s="15" t="n">
        <f aca="false">J998*K998</f>
        <v>188.9</v>
      </c>
      <c r="O998" s="15" t="n">
        <f aca="false">N998*L998</f>
        <v>0</v>
      </c>
      <c r="P998" s="15" t="n">
        <f aca="false">N998-O998</f>
        <v>188.9</v>
      </c>
      <c r="Q998" s="15" t="n">
        <f aca="false">J998*INDEX(dProdutos!$F$2:$F$47,MATCH(E998,dProdutos!$A$2:$A$47,0))</f>
        <v>88.32</v>
      </c>
      <c r="R998" s="15" t="n">
        <f aca="false">IF(I998="Cancelado",0,P998-Q998)</f>
        <v>100.58</v>
      </c>
      <c r="S998" s="17" t="str">
        <f aca="false">INDEX(dProdutos!$D$2:$D$47,MATCH(E998,dProdutos!$A$2:$A$47,0))</f>
        <v>Moda Masculina</v>
      </c>
    </row>
    <row r="999" customFormat="false" ht="15" hidden="false" customHeight="false" outlineLevel="0" collapsed="false">
      <c r="A999" s="17" t="s">
        <v>2122</v>
      </c>
      <c r="B999" s="17" t="n">
        <v>3</v>
      </c>
      <c r="C999" s="21" t="n">
        <v>45751</v>
      </c>
      <c r="D999" s="17" t="s">
        <v>1470</v>
      </c>
      <c r="E999" s="17" t="s">
        <v>126</v>
      </c>
      <c r="F999" s="17" t="s">
        <v>1503</v>
      </c>
      <c r="G999" s="17" t="s">
        <v>62</v>
      </c>
      <c r="H999" s="17" t="s">
        <v>1537</v>
      </c>
      <c r="I999" s="17" t="s">
        <v>1524</v>
      </c>
      <c r="J999" s="17" t="n">
        <v>1</v>
      </c>
      <c r="K999" s="15" t="n">
        <v>296.9</v>
      </c>
      <c r="L999" s="22" t="n">
        <v>0</v>
      </c>
      <c r="M999" s="15" t="n">
        <v>0</v>
      </c>
      <c r="N999" s="15" t="n">
        <f aca="false">J999*K999</f>
        <v>296.9</v>
      </c>
      <c r="O999" s="15" t="n">
        <f aca="false">N999*L999</f>
        <v>0</v>
      </c>
      <c r="P999" s="15" t="n">
        <f aca="false">N999-O999</f>
        <v>296.9</v>
      </c>
      <c r="Q999" s="15" t="n">
        <f aca="false">J999*INDEX(dProdutos!$F$2:$F$47,MATCH(E999,dProdutos!$A$2:$A$47,0))</f>
        <v>135.24</v>
      </c>
      <c r="R999" s="15" t="n">
        <f aca="false">IF(I999="Cancelado",0,P999-Q999)</f>
        <v>161.66</v>
      </c>
      <c r="S999" s="17" t="str">
        <f aca="false">INDEX(dProdutos!$D$2:$D$47,MATCH(E999,dProdutos!$A$2:$A$47,0))</f>
        <v>Calçados</v>
      </c>
    </row>
    <row r="1000" customFormat="false" ht="15" hidden="false" customHeight="false" outlineLevel="0" collapsed="false">
      <c r="A1000" s="17" t="s">
        <v>2123</v>
      </c>
      <c r="B1000" s="17" t="n">
        <v>1</v>
      </c>
      <c r="C1000" s="21" t="n">
        <v>45751</v>
      </c>
      <c r="D1000" s="17" t="s">
        <v>1478</v>
      </c>
      <c r="E1000" s="17" t="s">
        <v>132</v>
      </c>
      <c r="F1000" s="17" t="s">
        <v>1493</v>
      </c>
      <c r="G1000" s="17" t="s">
        <v>64</v>
      </c>
      <c r="H1000" s="17" t="s">
        <v>1527</v>
      </c>
      <c r="I1000" s="17" t="s">
        <v>1541</v>
      </c>
      <c r="J1000" s="17" t="n">
        <v>1</v>
      </c>
      <c r="K1000" s="15" t="n">
        <v>179.9</v>
      </c>
      <c r="L1000" s="22" t="n">
        <v>0.05</v>
      </c>
      <c r="M1000" s="15" t="n">
        <v>18.99</v>
      </c>
      <c r="N1000" s="15" t="n">
        <f aca="false">J1000*K1000</f>
        <v>179.9</v>
      </c>
      <c r="O1000" s="15" t="n">
        <f aca="false">N1000*L1000</f>
        <v>8.995</v>
      </c>
      <c r="P1000" s="15" t="n">
        <f aca="false">N1000-O1000</f>
        <v>170.905</v>
      </c>
      <c r="Q1000" s="15" t="n">
        <f aca="false">J1000*INDEX(dProdutos!$F$2:$F$47,MATCH(E1000,dProdutos!$A$2:$A$47,0))</f>
        <v>93.56</v>
      </c>
      <c r="R1000" s="15" t="n">
        <f aca="false">IF(I1000="Cancelado",0,P1000-Q1000)</f>
        <v>77.345</v>
      </c>
      <c r="S1000" s="17" t="str">
        <f aca="false">INDEX(dProdutos!$D$2:$D$47,MATCH(E1000,dProdutos!$A$2:$A$47,0))</f>
        <v>Calçados</v>
      </c>
    </row>
    <row r="1001" customFormat="false" ht="15" hidden="false" customHeight="false" outlineLevel="0" collapsed="false">
      <c r="A1001" s="17" t="s">
        <v>2124</v>
      </c>
      <c r="B1001" s="17" t="n">
        <v>1</v>
      </c>
      <c r="C1001" s="21" t="n">
        <v>45752</v>
      </c>
      <c r="D1001" s="17" t="s">
        <v>1148</v>
      </c>
      <c r="E1001" s="17" t="s">
        <v>165</v>
      </c>
      <c r="F1001" s="17" t="s">
        <v>1503</v>
      </c>
      <c r="G1001" s="17" t="s">
        <v>60</v>
      </c>
      <c r="H1001" s="17" t="s">
        <v>1523</v>
      </c>
      <c r="I1001" s="17" t="s">
        <v>1524</v>
      </c>
      <c r="J1001" s="17" t="n">
        <v>1</v>
      </c>
      <c r="K1001" s="15" t="n">
        <v>231.9</v>
      </c>
      <c r="L1001" s="22" t="n">
        <v>0</v>
      </c>
      <c r="M1001" s="15" t="n">
        <v>0</v>
      </c>
      <c r="N1001" s="15" t="n">
        <f aca="false">J1001*K1001</f>
        <v>231.9</v>
      </c>
      <c r="O1001" s="15" t="n">
        <f aca="false">N1001*L1001</f>
        <v>0</v>
      </c>
      <c r="P1001" s="15" t="n">
        <f aca="false">N1001-O1001</f>
        <v>231.9</v>
      </c>
      <c r="Q1001" s="15" t="n">
        <f aca="false">J1001*INDEX(dProdutos!$F$2:$F$47,MATCH(E1001,dProdutos!$A$2:$A$47,0))</f>
        <v>140.83</v>
      </c>
      <c r="R1001" s="15" t="n">
        <f aca="false">IF(I1001="Cancelado",0,P1001-Q1001)</f>
        <v>91.07</v>
      </c>
      <c r="S1001" s="17" t="str">
        <f aca="false">INDEX(dProdutos!$D$2:$D$47,MATCH(E1001,dProdutos!$A$2:$A$47,0))</f>
        <v>Casa</v>
      </c>
    </row>
    <row r="1002" customFormat="false" ht="15" hidden="false" customHeight="false" outlineLevel="0" collapsed="false">
      <c r="A1002" s="17" t="s">
        <v>2124</v>
      </c>
      <c r="B1002" s="17" t="n">
        <v>2</v>
      </c>
      <c r="C1002" s="21" t="n">
        <v>45752</v>
      </c>
      <c r="D1002" s="17" t="s">
        <v>1148</v>
      </c>
      <c r="E1002" s="17" t="s">
        <v>153</v>
      </c>
      <c r="F1002" s="17" t="s">
        <v>1503</v>
      </c>
      <c r="G1002" s="17" t="s">
        <v>60</v>
      </c>
      <c r="H1002" s="17" t="s">
        <v>1523</v>
      </c>
      <c r="I1002" s="17" t="s">
        <v>1524</v>
      </c>
      <c r="J1002" s="17" t="n">
        <v>2</v>
      </c>
      <c r="K1002" s="15" t="n">
        <v>165.9</v>
      </c>
      <c r="L1002" s="22" t="n">
        <v>0</v>
      </c>
      <c r="M1002" s="15" t="n">
        <v>0</v>
      </c>
      <c r="N1002" s="15" t="n">
        <f aca="false">J1002*K1002</f>
        <v>331.8</v>
      </c>
      <c r="O1002" s="15" t="n">
        <f aca="false">N1002*L1002</f>
        <v>0</v>
      </c>
      <c r="P1002" s="15" t="n">
        <f aca="false">N1002-O1002</f>
        <v>331.8</v>
      </c>
      <c r="Q1002" s="15" t="n">
        <f aca="false">J1002*INDEX(dProdutos!$F$2:$F$47,MATCH(E1002,dProdutos!$A$2:$A$47,0))</f>
        <v>134.56</v>
      </c>
      <c r="R1002" s="15" t="n">
        <f aca="false">IF(I1002="Cancelado",0,P1002-Q1002)</f>
        <v>197.24</v>
      </c>
      <c r="S1002" s="17" t="str">
        <f aca="false">INDEX(dProdutos!$D$2:$D$47,MATCH(E1002,dProdutos!$A$2:$A$47,0))</f>
        <v>Acessórios</v>
      </c>
    </row>
    <row r="1003" customFormat="false" ht="15" hidden="false" customHeight="false" outlineLevel="0" collapsed="false">
      <c r="A1003" s="17" t="s">
        <v>2124</v>
      </c>
      <c r="B1003" s="17" t="n">
        <v>3</v>
      </c>
      <c r="C1003" s="21" t="n">
        <v>45752</v>
      </c>
      <c r="D1003" s="17" t="s">
        <v>1148</v>
      </c>
      <c r="E1003" s="17" t="s">
        <v>156</v>
      </c>
      <c r="F1003" s="17" t="s">
        <v>1503</v>
      </c>
      <c r="G1003" s="17" t="s">
        <v>60</v>
      </c>
      <c r="H1003" s="17" t="s">
        <v>1523</v>
      </c>
      <c r="I1003" s="17" t="s">
        <v>1524</v>
      </c>
      <c r="J1003" s="17" t="n">
        <v>2</v>
      </c>
      <c r="K1003" s="15" t="n">
        <v>192.9</v>
      </c>
      <c r="L1003" s="22" t="n">
        <v>0</v>
      </c>
      <c r="M1003" s="15" t="n">
        <v>0</v>
      </c>
      <c r="N1003" s="15" t="n">
        <f aca="false">J1003*K1003</f>
        <v>385.8</v>
      </c>
      <c r="O1003" s="15" t="n">
        <f aca="false">N1003*L1003</f>
        <v>0</v>
      </c>
      <c r="P1003" s="15" t="n">
        <f aca="false">N1003-O1003</f>
        <v>385.8</v>
      </c>
      <c r="Q1003" s="15" t="n">
        <f aca="false">J1003*INDEX(dProdutos!$F$2:$F$47,MATCH(E1003,dProdutos!$A$2:$A$47,0))</f>
        <v>160.76</v>
      </c>
      <c r="R1003" s="15" t="n">
        <f aca="false">IF(I1003="Cancelado",0,P1003-Q1003)</f>
        <v>225.04</v>
      </c>
      <c r="S1003" s="17" t="str">
        <f aca="false">INDEX(dProdutos!$D$2:$D$47,MATCH(E1003,dProdutos!$A$2:$A$47,0))</f>
        <v>Acessórios</v>
      </c>
    </row>
    <row r="1004" customFormat="false" ht="15" hidden="false" customHeight="false" outlineLevel="0" collapsed="false">
      <c r="A1004" s="17" t="s">
        <v>2125</v>
      </c>
      <c r="B1004" s="17" t="n">
        <v>1</v>
      </c>
      <c r="C1004" s="21" t="n">
        <v>45752</v>
      </c>
      <c r="D1004" s="17" t="s">
        <v>496</v>
      </c>
      <c r="E1004" s="17" t="s">
        <v>147</v>
      </c>
      <c r="F1004" s="17" t="s">
        <v>1497</v>
      </c>
      <c r="G1004" s="17" t="s">
        <v>63</v>
      </c>
      <c r="H1004" s="17" t="s">
        <v>1537</v>
      </c>
      <c r="I1004" s="17" t="s">
        <v>1524</v>
      </c>
      <c r="J1004" s="17" t="n">
        <v>2</v>
      </c>
      <c r="K1004" s="15" t="n">
        <v>231.9</v>
      </c>
      <c r="L1004" s="22" t="n">
        <v>0</v>
      </c>
      <c r="M1004" s="15" t="n">
        <v>18.62</v>
      </c>
      <c r="N1004" s="15" t="n">
        <f aca="false">J1004*K1004</f>
        <v>463.8</v>
      </c>
      <c r="O1004" s="15" t="n">
        <f aca="false">N1004*L1004</f>
        <v>0</v>
      </c>
      <c r="P1004" s="15" t="n">
        <f aca="false">N1004-O1004</f>
        <v>463.8</v>
      </c>
      <c r="Q1004" s="15" t="n">
        <f aca="false">J1004*INDEX(dProdutos!$F$2:$F$47,MATCH(E1004,dProdutos!$A$2:$A$47,0))</f>
        <v>261.8</v>
      </c>
      <c r="R1004" s="15" t="n">
        <f aca="false">IF(I1004="Cancelado",0,P1004-Q1004)</f>
        <v>202</v>
      </c>
      <c r="S1004" s="17" t="str">
        <f aca="false">INDEX(dProdutos!$D$2:$D$47,MATCH(E1004,dProdutos!$A$2:$A$47,0))</f>
        <v>Acessórios</v>
      </c>
    </row>
    <row r="1005" customFormat="false" ht="15" hidden="false" customHeight="false" outlineLevel="0" collapsed="false">
      <c r="A1005" s="17" t="s">
        <v>2126</v>
      </c>
      <c r="B1005" s="17" t="n">
        <v>1</v>
      </c>
      <c r="C1005" s="21" t="n">
        <v>45752</v>
      </c>
      <c r="D1005" s="17" t="s">
        <v>528</v>
      </c>
      <c r="E1005" s="17" t="s">
        <v>117</v>
      </c>
      <c r="F1005" s="17" t="s">
        <v>1499</v>
      </c>
      <c r="G1005" s="17" t="s">
        <v>63</v>
      </c>
      <c r="H1005" s="17" t="s">
        <v>1540</v>
      </c>
      <c r="I1005" s="17" t="s">
        <v>1524</v>
      </c>
      <c r="J1005" s="17" t="n">
        <v>3</v>
      </c>
      <c r="K1005" s="15" t="n">
        <v>166.9</v>
      </c>
      <c r="L1005" s="22" t="n">
        <v>0</v>
      </c>
      <c r="M1005" s="15" t="n">
        <v>0</v>
      </c>
      <c r="N1005" s="15" t="n">
        <f aca="false">J1005*K1005</f>
        <v>500.7</v>
      </c>
      <c r="O1005" s="15" t="n">
        <f aca="false">N1005*L1005</f>
        <v>0</v>
      </c>
      <c r="P1005" s="15" t="n">
        <f aca="false">N1005-O1005</f>
        <v>500.7</v>
      </c>
      <c r="Q1005" s="15" t="n">
        <f aca="false">J1005*INDEX(dProdutos!$F$2:$F$47,MATCH(E1005,dProdutos!$A$2:$A$47,0))</f>
        <v>219.69</v>
      </c>
      <c r="R1005" s="15" t="n">
        <f aca="false">IF(I1005="Cancelado",0,P1005-Q1005)</f>
        <v>281.01</v>
      </c>
      <c r="S1005" s="17" t="str">
        <f aca="false">INDEX(dProdutos!$D$2:$D$47,MATCH(E1005,dProdutos!$A$2:$A$47,0))</f>
        <v>Moda Masculina</v>
      </c>
    </row>
    <row r="1006" customFormat="false" ht="15" hidden="false" customHeight="false" outlineLevel="0" collapsed="false">
      <c r="A1006" s="17" t="s">
        <v>2127</v>
      </c>
      <c r="B1006" s="17" t="n">
        <v>1</v>
      </c>
      <c r="C1006" s="21" t="n">
        <v>45752</v>
      </c>
      <c r="D1006" s="17" t="s">
        <v>1253</v>
      </c>
      <c r="E1006" s="17" t="s">
        <v>150</v>
      </c>
      <c r="F1006" s="17" t="s">
        <v>1499</v>
      </c>
      <c r="G1006" s="17" t="s">
        <v>59</v>
      </c>
      <c r="H1006" s="17" t="s">
        <v>1523</v>
      </c>
      <c r="I1006" s="17" t="s">
        <v>1524</v>
      </c>
      <c r="J1006" s="17" t="n">
        <v>3</v>
      </c>
      <c r="K1006" s="15" t="n">
        <v>71.9</v>
      </c>
      <c r="L1006" s="22" t="n">
        <v>0.1</v>
      </c>
      <c r="M1006" s="15" t="n">
        <v>13.54</v>
      </c>
      <c r="N1006" s="15" t="n">
        <f aca="false">J1006*K1006</f>
        <v>215.7</v>
      </c>
      <c r="O1006" s="15" t="n">
        <f aca="false">N1006*L1006</f>
        <v>21.57</v>
      </c>
      <c r="P1006" s="15" t="n">
        <f aca="false">N1006-O1006</f>
        <v>194.13</v>
      </c>
      <c r="Q1006" s="15" t="n">
        <f aca="false">J1006*INDEX(dProdutos!$F$2:$F$47,MATCH(E1006,dProdutos!$A$2:$A$47,0))</f>
        <v>82.14</v>
      </c>
      <c r="R1006" s="15" t="n">
        <f aca="false">IF(I1006="Cancelado",0,P1006-Q1006)</f>
        <v>111.99</v>
      </c>
      <c r="S1006" s="17" t="str">
        <f aca="false">INDEX(dProdutos!$D$2:$D$47,MATCH(E1006,dProdutos!$A$2:$A$47,0))</f>
        <v>Acessórios</v>
      </c>
    </row>
    <row r="1007" customFormat="false" ht="15" hidden="false" customHeight="false" outlineLevel="0" collapsed="false">
      <c r="A1007" s="17" t="s">
        <v>2128</v>
      </c>
      <c r="B1007" s="17" t="n">
        <v>1</v>
      </c>
      <c r="C1007" s="21" t="n">
        <v>45753</v>
      </c>
      <c r="D1007" s="17" t="s">
        <v>342</v>
      </c>
      <c r="E1007" s="17" t="s">
        <v>201</v>
      </c>
      <c r="F1007" s="17" t="s">
        <v>1503</v>
      </c>
      <c r="G1007" s="17" t="s">
        <v>60</v>
      </c>
      <c r="H1007" s="17" t="s">
        <v>1537</v>
      </c>
      <c r="I1007" s="17" t="s">
        <v>1524</v>
      </c>
      <c r="J1007" s="17" t="n">
        <v>1</v>
      </c>
      <c r="K1007" s="15" t="n">
        <v>236.9</v>
      </c>
      <c r="L1007" s="22" t="n">
        <v>0</v>
      </c>
      <c r="M1007" s="15" t="n">
        <v>0</v>
      </c>
      <c r="N1007" s="15" t="n">
        <f aca="false">J1007*K1007</f>
        <v>236.9</v>
      </c>
      <c r="O1007" s="15" t="n">
        <f aca="false">N1007*L1007</f>
        <v>0</v>
      </c>
      <c r="P1007" s="15" t="n">
        <f aca="false">N1007-O1007</f>
        <v>236.9</v>
      </c>
      <c r="Q1007" s="15" t="n">
        <f aca="false">J1007*INDEX(dProdutos!$F$2:$F$47,MATCH(E1007,dProdutos!$A$2:$A$47,0))</f>
        <v>96.23</v>
      </c>
      <c r="R1007" s="15" t="n">
        <f aca="false">IF(I1007="Cancelado",0,P1007-Q1007)</f>
        <v>140.67</v>
      </c>
      <c r="S1007" s="17" t="str">
        <f aca="false">INDEX(dProdutos!$D$2:$D$47,MATCH(E1007,dProdutos!$A$2:$A$47,0))</f>
        <v>Beleza</v>
      </c>
    </row>
    <row r="1008" customFormat="false" ht="15" hidden="false" customHeight="false" outlineLevel="0" collapsed="false">
      <c r="A1008" s="17" t="s">
        <v>2128</v>
      </c>
      <c r="B1008" s="17" t="n">
        <v>2</v>
      </c>
      <c r="C1008" s="21" t="n">
        <v>45753</v>
      </c>
      <c r="D1008" s="17" t="s">
        <v>342</v>
      </c>
      <c r="E1008" s="17" t="s">
        <v>165</v>
      </c>
      <c r="F1008" s="17" t="s">
        <v>1503</v>
      </c>
      <c r="G1008" s="17" t="s">
        <v>60</v>
      </c>
      <c r="H1008" s="17" t="s">
        <v>1537</v>
      </c>
      <c r="I1008" s="17" t="s">
        <v>1524</v>
      </c>
      <c r="J1008" s="17" t="n">
        <v>1</v>
      </c>
      <c r="K1008" s="15" t="n">
        <v>231.9</v>
      </c>
      <c r="L1008" s="22" t="n">
        <v>0</v>
      </c>
      <c r="M1008" s="15" t="n">
        <v>0</v>
      </c>
      <c r="N1008" s="15" t="n">
        <f aca="false">J1008*K1008</f>
        <v>231.9</v>
      </c>
      <c r="O1008" s="15" t="n">
        <f aca="false">N1008*L1008</f>
        <v>0</v>
      </c>
      <c r="P1008" s="15" t="n">
        <f aca="false">N1008-O1008</f>
        <v>231.9</v>
      </c>
      <c r="Q1008" s="15" t="n">
        <f aca="false">J1008*INDEX(dProdutos!$F$2:$F$47,MATCH(E1008,dProdutos!$A$2:$A$47,0))</f>
        <v>140.83</v>
      </c>
      <c r="R1008" s="15" t="n">
        <f aca="false">IF(I1008="Cancelado",0,P1008-Q1008)</f>
        <v>91.07</v>
      </c>
      <c r="S1008" s="17" t="str">
        <f aca="false">INDEX(dProdutos!$D$2:$D$47,MATCH(E1008,dProdutos!$A$2:$A$47,0))</f>
        <v>Casa</v>
      </c>
    </row>
    <row r="1009" customFormat="false" ht="15" hidden="false" customHeight="false" outlineLevel="0" collapsed="false">
      <c r="A1009" s="17" t="s">
        <v>2128</v>
      </c>
      <c r="B1009" s="17" t="n">
        <v>3</v>
      </c>
      <c r="C1009" s="21" t="n">
        <v>45753</v>
      </c>
      <c r="D1009" s="17" t="s">
        <v>342</v>
      </c>
      <c r="E1009" s="17" t="s">
        <v>111</v>
      </c>
      <c r="F1009" s="17" t="s">
        <v>1503</v>
      </c>
      <c r="G1009" s="17" t="s">
        <v>60</v>
      </c>
      <c r="H1009" s="17" t="s">
        <v>1537</v>
      </c>
      <c r="I1009" s="17" t="s">
        <v>1524</v>
      </c>
      <c r="J1009" s="17" t="n">
        <v>1</v>
      </c>
      <c r="K1009" s="15" t="n">
        <v>188.9</v>
      </c>
      <c r="L1009" s="22" t="n">
        <v>0.1</v>
      </c>
      <c r="M1009" s="15" t="n">
        <v>0</v>
      </c>
      <c r="N1009" s="15" t="n">
        <f aca="false">J1009*K1009</f>
        <v>188.9</v>
      </c>
      <c r="O1009" s="15" t="n">
        <f aca="false">N1009*L1009</f>
        <v>18.89</v>
      </c>
      <c r="P1009" s="15" t="n">
        <f aca="false">N1009-O1009</f>
        <v>170.01</v>
      </c>
      <c r="Q1009" s="15" t="n">
        <f aca="false">J1009*INDEX(dProdutos!$F$2:$F$47,MATCH(E1009,dProdutos!$A$2:$A$47,0))</f>
        <v>88.32</v>
      </c>
      <c r="R1009" s="15" t="n">
        <f aca="false">IF(I1009="Cancelado",0,P1009-Q1009)</f>
        <v>81.69</v>
      </c>
      <c r="S1009" s="17" t="str">
        <f aca="false">INDEX(dProdutos!$D$2:$D$47,MATCH(E1009,dProdutos!$A$2:$A$47,0))</f>
        <v>Moda Masculina</v>
      </c>
    </row>
    <row r="1010" customFormat="false" ht="15" hidden="false" customHeight="false" outlineLevel="0" collapsed="false">
      <c r="A1010" s="17" t="s">
        <v>2129</v>
      </c>
      <c r="B1010" s="17" t="n">
        <v>1</v>
      </c>
      <c r="C1010" s="21" t="n">
        <v>45753</v>
      </c>
      <c r="D1010" s="17" t="s">
        <v>1474</v>
      </c>
      <c r="E1010" s="17" t="s">
        <v>135</v>
      </c>
      <c r="F1010" s="17" t="s">
        <v>1493</v>
      </c>
      <c r="G1010" s="17" t="s">
        <v>59</v>
      </c>
      <c r="H1010" s="17" t="s">
        <v>1540</v>
      </c>
      <c r="I1010" s="17" t="s">
        <v>1524</v>
      </c>
      <c r="J1010" s="17" t="n">
        <v>1</v>
      </c>
      <c r="K1010" s="15" t="n">
        <v>200.9</v>
      </c>
      <c r="L1010" s="22" t="n">
        <v>0.15</v>
      </c>
      <c r="M1010" s="15" t="n">
        <v>0</v>
      </c>
      <c r="N1010" s="15" t="n">
        <f aca="false">J1010*K1010</f>
        <v>200.9</v>
      </c>
      <c r="O1010" s="15" t="n">
        <f aca="false">N1010*L1010</f>
        <v>30.135</v>
      </c>
      <c r="P1010" s="15" t="n">
        <f aca="false">N1010-O1010</f>
        <v>170.765</v>
      </c>
      <c r="Q1010" s="15" t="n">
        <f aca="false">J1010*INDEX(dProdutos!$F$2:$F$47,MATCH(E1010,dProdutos!$A$2:$A$47,0))</f>
        <v>80.73</v>
      </c>
      <c r="R1010" s="15" t="n">
        <f aca="false">IF(I1010="Cancelado",0,P1010-Q1010)</f>
        <v>90.035</v>
      </c>
      <c r="S1010" s="17" t="str">
        <f aca="false">INDEX(dProdutos!$D$2:$D$47,MATCH(E1010,dProdutos!$A$2:$A$47,0))</f>
        <v>Calçados</v>
      </c>
    </row>
    <row r="1011" customFormat="false" ht="15" hidden="false" customHeight="false" outlineLevel="0" collapsed="false">
      <c r="A1011" s="17" t="s">
        <v>2129</v>
      </c>
      <c r="B1011" s="17" t="n">
        <v>2</v>
      </c>
      <c r="C1011" s="21" t="n">
        <v>45753</v>
      </c>
      <c r="D1011" s="17" t="s">
        <v>1474</v>
      </c>
      <c r="E1011" s="17" t="s">
        <v>204</v>
      </c>
      <c r="F1011" s="17" t="s">
        <v>1493</v>
      </c>
      <c r="G1011" s="17" t="s">
        <v>59</v>
      </c>
      <c r="H1011" s="17" t="s">
        <v>1540</v>
      </c>
      <c r="I1011" s="17" t="s">
        <v>1524</v>
      </c>
      <c r="J1011" s="17" t="n">
        <v>1</v>
      </c>
      <c r="K1011" s="15" t="n">
        <v>64.9</v>
      </c>
      <c r="L1011" s="22" t="n">
        <v>0</v>
      </c>
      <c r="M1011" s="15" t="n">
        <v>0</v>
      </c>
      <c r="N1011" s="15" t="n">
        <f aca="false">J1011*K1011</f>
        <v>64.9</v>
      </c>
      <c r="O1011" s="15" t="n">
        <f aca="false">N1011*L1011</f>
        <v>0</v>
      </c>
      <c r="P1011" s="15" t="n">
        <f aca="false">N1011-O1011</f>
        <v>64.9</v>
      </c>
      <c r="Q1011" s="15" t="n">
        <f aca="false">J1011*INDEX(dProdutos!$F$2:$F$47,MATCH(E1011,dProdutos!$A$2:$A$47,0))</f>
        <v>27.52</v>
      </c>
      <c r="R1011" s="15" t="n">
        <f aca="false">IF(I1011="Cancelado",0,P1011-Q1011)</f>
        <v>37.38</v>
      </c>
      <c r="S1011" s="17" t="str">
        <f aca="false">INDEX(dProdutos!$D$2:$D$47,MATCH(E1011,dProdutos!$A$2:$A$47,0))</f>
        <v>Beleza</v>
      </c>
    </row>
    <row r="1012" customFormat="false" ht="15" hidden="false" customHeight="false" outlineLevel="0" collapsed="false">
      <c r="A1012" s="17" t="s">
        <v>2129</v>
      </c>
      <c r="B1012" s="17" t="n">
        <v>3</v>
      </c>
      <c r="C1012" s="21" t="n">
        <v>45753</v>
      </c>
      <c r="D1012" s="17" t="s">
        <v>1474</v>
      </c>
      <c r="E1012" s="17" t="s">
        <v>114</v>
      </c>
      <c r="F1012" s="17" t="s">
        <v>1493</v>
      </c>
      <c r="G1012" s="17" t="s">
        <v>59</v>
      </c>
      <c r="H1012" s="17" t="s">
        <v>1540</v>
      </c>
      <c r="I1012" s="17" t="s">
        <v>1524</v>
      </c>
      <c r="J1012" s="17" t="n">
        <v>2</v>
      </c>
      <c r="K1012" s="15" t="n">
        <v>202.9</v>
      </c>
      <c r="L1012" s="22" t="n">
        <v>0.2</v>
      </c>
      <c r="M1012" s="15" t="n">
        <v>0</v>
      </c>
      <c r="N1012" s="15" t="n">
        <f aca="false">J1012*K1012</f>
        <v>405.8</v>
      </c>
      <c r="O1012" s="15" t="n">
        <f aca="false">N1012*L1012</f>
        <v>81.16</v>
      </c>
      <c r="P1012" s="15" t="n">
        <f aca="false">N1012-O1012</f>
        <v>324.64</v>
      </c>
      <c r="Q1012" s="15" t="n">
        <f aca="false">J1012*INDEX(dProdutos!$F$2:$F$47,MATCH(E1012,dProdutos!$A$2:$A$47,0))</f>
        <v>220.78</v>
      </c>
      <c r="R1012" s="15" t="n">
        <f aca="false">IF(I1012="Cancelado",0,P1012-Q1012)</f>
        <v>103.86</v>
      </c>
      <c r="S1012" s="17" t="str">
        <f aca="false">INDEX(dProdutos!$D$2:$D$47,MATCH(E1012,dProdutos!$A$2:$A$47,0))</f>
        <v>Moda Masculina</v>
      </c>
    </row>
    <row r="1013" customFormat="false" ht="15" hidden="false" customHeight="false" outlineLevel="0" collapsed="false">
      <c r="A1013" s="17" t="s">
        <v>2130</v>
      </c>
      <c r="B1013" s="17" t="n">
        <v>1</v>
      </c>
      <c r="C1013" s="21" t="n">
        <v>45753</v>
      </c>
      <c r="D1013" s="17" t="s">
        <v>891</v>
      </c>
      <c r="E1013" s="17" t="s">
        <v>162</v>
      </c>
      <c r="F1013" s="17" t="s">
        <v>1493</v>
      </c>
      <c r="G1013" s="17" t="s">
        <v>62</v>
      </c>
      <c r="H1013" s="17" t="s">
        <v>1537</v>
      </c>
      <c r="I1013" s="17" t="s">
        <v>1524</v>
      </c>
      <c r="J1013" s="17" t="n">
        <v>1</v>
      </c>
      <c r="K1013" s="15" t="n">
        <v>231.9</v>
      </c>
      <c r="L1013" s="22" t="n">
        <v>0</v>
      </c>
      <c r="M1013" s="15" t="n">
        <v>24.83</v>
      </c>
      <c r="N1013" s="15" t="n">
        <f aca="false">J1013*K1013</f>
        <v>231.9</v>
      </c>
      <c r="O1013" s="15" t="n">
        <f aca="false">N1013*L1013</f>
        <v>0</v>
      </c>
      <c r="P1013" s="15" t="n">
        <f aca="false">N1013-O1013</f>
        <v>231.9</v>
      </c>
      <c r="Q1013" s="15" t="n">
        <f aca="false">J1013*INDEX(dProdutos!$F$2:$F$47,MATCH(E1013,dProdutos!$A$2:$A$47,0))</f>
        <v>134.41</v>
      </c>
      <c r="R1013" s="15" t="n">
        <f aca="false">IF(I1013="Cancelado",0,P1013-Q1013)</f>
        <v>97.49</v>
      </c>
      <c r="S1013" s="17" t="str">
        <f aca="false">INDEX(dProdutos!$D$2:$D$47,MATCH(E1013,dProdutos!$A$2:$A$47,0))</f>
        <v>Casa</v>
      </c>
    </row>
    <row r="1014" customFormat="false" ht="15" hidden="false" customHeight="false" outlineLevel="0" collapsed="false">
      <c r="A1014" s="17" t="s">
        <v>2131</v>
      </c>
      <c r="B1014" s="17" t="n">
        <v>1</v>
      </c>
      <c r="C1014" s="21" t="n">
        <v>45753</v>
      </c>
      <c r="D1014" s="17" t="s">
        <v>1410</v>
      </c>
      <c r="E1014" s="17" t="s">
        <v>95</v>
      </c>
      <c r="F1014" s="17" t="s">
        <v>1503</v>
      </c>
      <c r="G1014" s="17" t="s">
        <v>62</v>
      </c>
      <c r="H1014" s="17" t="s">
        <v>1523</v>
      </c>
      <c r="I1014" s="17" t="s">
        <v>1524</v>
      </c>
      <c r="J1014" s="17" t="n">
        <v>2</v>
      </c>
      <c r="K1014" s="15" t="n">
        <v>77.9</v>
      </c>
      <c r="L1014" s="22" t="n">
        <v>0</v>
      </c>
      <c r="M1014" s="15" t="n">
        <v>0</v>
      </c>
      <c r="N1014" s="15" t="n">
        <f aca="false">J1014*K1014</f>
        <v>155.8</v>
      </c>
      <c r="O1014" s="15" t="n">
        <f aca="false">N1014*L1014</f>
        <v>0</v>
      </c>
      <c r="P1014" s="15" t="n">
        <f aca="false">N1014-O1014</f>
        <v>155.8</v>
      </c>
      <c r="Q1014" s="15" t="n">
        <f aca="false">J1014*INDEX(dProdutos!$F$2:$F$47,MATCH(E1014,dProdutos!$A$2:$A$47,0))</f>
        <v>73.42</v>
      </c>
      <c r="R1014" s="15" t="n">
        <f aca="false">IF(I1014="Cancelado",0,P1014-Q1014)</f>
        <v>82.38</v>
      </c>
      <c r="S1014" s="17" t="str">
        <f aca="false">INDEX(dProdutos!$D$2:$D$47,MATCH(E1014,dProdutos!$A$2:$A$47,0))</f>
        <v>Moda Feminina</v>
      </c>
    </row>
    <row r="1015" customFormat="false" ht="15" hidden="false" customHeight="false" outlineLevel="0" collapsed="false">
      <c r="A1015" s="17" t="s">
        <v>2132</v>
      </c>
      <c r="B1015" s="17" t="n">
        <v>1</v>
      </c>
      <c r="C1015" s="21" t="n">
        <v>45753</v>
      </c>
      <c r="D1015" s="17" t="s">
        <v>1218</v>
      </c>
      <c r="E1015" s="17" t="s">
        <v>204</v>
      </c>
      <c r="F1015" s="17" t="s">
        <v>1493</v>
      </c>
      <c r="G1015" s="17" t="s">
        <v>61</v>
      </c>
      <c r="H1015" s="17" t="s">
        <v>1537</v>
      </c>
      <c r="I1015" s="17" t="s">
        <v>1524</v>
      </c>
      <c r="J1015" s="17" t="n">
        <v>1</v>
      </c>
      <c r="K1015" s="15" t="n">
        <v>64.9</v>
      </c>
      <c r="L1015" s="22" t="n">
        <v>0</v>
      </c>
      <c r="M1015" s="15" t="n">
        <v>13.04</v>
      </c>
      <c r="N1015" s="15" t="n">
        <f aca="false">J1015*K1015</f>
        <v>64.9</v>
      </c>
      <c r="O1015" s="15" t="n">
        <f aca="false">N1015*L1015</f>
        <v>0</v>
      </c>
      <c r="P1015" s="15" t="n">
        <f aca="false">N1015-O1015</f>
        <v>64.9</v>
      </c>
      <c r="Q1015" s="15" t="n">
        <f aca="false">J1015*INDEX(dProdutos!$F$2:$F$47,MATCH(E1015,dProdutos!$A$2:$A$47,0))</f>
        <v>27.52</v>
      </c>
      <c r="R1015" s="15" t="n">
        <f aca="false">IF(I1015="Cancelado",0,P1015-Q1015)</f>
        <v>37.38</v>
      </c>
      <c r="S1015" s="17" t="str">
        <f aca="false">INDEX(dProdutos!$D$2:$D$47,MATCH(E1015,dProdutos!$A$2:$A$47,0))</f>
        <v>Beleza</v>
      </c>
    </row>
    <row r="1016" customFormat="false" ht="15" hidden="false" customHeight="false" outlineLevel="0" collapsed="false">
      <c r="A1016" s="17" t="s">
        <v>2133</v>
      </c>
      <c r="B1016" s="17" t="n">
        <v>1</v>
      </c>
      <c r="C1016" s="21" t="n">
        <v>45753</v>
      </c>
      <c r="D1016" s="17" t="s">
        <v>540</v>
      </c>
      <c r="E1016" s="17" t="s">
        <v>207</v>
      </c>
      <c r="F1016" s="17" t="s">
        <v>1493</v>
      </c>
      <c r="G1016" s="17" t="s">
        <v>61</v>
      </c>
      <c r="H1016" s="17" t="s">
        <v>1537</v>
      </c>
      <c r="I1016" s="17" t="s">
        <v>1524</v>
      </c>
      <c r="J1016" s="17" t="n">
        <v>1</v>
      </c>
      <c r="K1016" s="15" t="n">
        <v>143.9</v>
      </c>
      <c r="L1016" s="22" t="n">
        <v>0.15</v>
      </c>
      <c r="M1016" s="15" t="n">
        <v>0</v>
      </c>
      <c r="N1016" s="15" t="n">
        <f aca="false">J1016*K1016</f>
        <v>143.9</v>
      </c>
      <c r="O1016" s="15" t="n">
        <f aca="false">N1016*L1016</f>
        <v>21.585</v>
      </c>
      <c r="P1016" s="15" t="n">
        <f aca="false">N1016-O1016</f>
        <v>122.315</v>
      </c>
      <c r="Q1016" s="15" t="n">
        <f aca="false">J1016*INDEX(dProdutos!$F$2:$F$47,MATCH(E1016,dProdutos!$A$2:$A$47,0))</f>
        <v>84.43</v>
      </c>
      <c r="R1016" s="15" t="n">
        <f aca="false">IF(I1016="Cancelado",0,P1016-Q1016)</f>
        <v>37.885</v>
      </c>
      <c r="S1016" s="17" t="str">
        <f aca="false">INDEX(dProdutos!$D$2:$D$47,MATCH(E1016,dProdutos!$A$2:$A$47,0))</f>
        <v>Beleza</v>
      </c>
    </row>
    <row r="1017" customFormat="false" ht="15" hidden="false" customHeight="false" outlineLevel="0" collapsed="false">
      <c r="A1017" s="17" t="s">
        <v>2133</v>
      </c>
      <c r="B1017" s="17" t="n">
        <v>2</v>
      </c>
      <c r="C1017" s="21" t="n">
        <v>45753</v>
      </c>
      <c r="D1017" s="17" t="s">
        <v>540</v>
      </c>
      <c r="E1017" s="17" t="s">
        <v>150</v>
      </c>
      <c r="F1017" s="17" t="s">
        <v>1493</v>
      </c>
      <c r="G1017" s="17" t="s">
        <v>61</v>
      </c>
      <c r="H1017" s="17" t="s">
        <v>1537</v>
      </c>
      <c r="I1017" s="17" t="s">
        <v>1524</v>
      </c>
      <c r="J1017" s="17" t="n">
        <v>1</v>
      </c>
      <c r="K1017" s="15" t="n">
        <v>71.9</v>
      </c>
      <c r="L1017" s="22" t="n">
        <v>0.15</v>
      </c>
      <c r="M1017" s="15" t="n">
        <v>0</v>
      </c>
      <c r="N1017" s="15" t="n">
        <f aca="false">J1017*K1017</f>
        <v>71.9</v>
      </c>
      <c r="O1017" s="15" t="n">
        <f aca="false">N1017*L1017</f>
        <v>10.785</v>
      </c>
      <c r="P1017" s="15" t="n">
        <f aca="false">N1017-O1017</f>
        <v>61.115</v>
      </c>
      <c r="Q1017" s="15" t="n">
        <f aca="false">J1017*INDEX(dProdutos!$F$2:$F$47,MATCH(E1017,dProdutos!$A$2:$A$47,0))</f>
        <v>27.38</v>
      </c>
      <c r="R1017" s="15" t="n">
        <f aca="false">IF(I1017="Cancelado",0,P1017-Q1017)</f>
        <v>33.735</v>
      </c>
      <c r="S1017" s="17" t="str">
        <f aca="false">INDEX(dProdutos!$D$2:$D$47,MATCH(E1017,dProdutos!$A$2:$A$47,0))</f>
        <v>Acessórios</v>
      </c>
    </row>
    <row r="1018" customFormat="false" ht="15" hidden="false" customHeight="false" outlineLevel="0" collapsed="false">
      <c r="A1018" s="17" t="s">
        <v>2133</v>
      </c>
      <c r="B1018" s="17" t="n">
        <v>3</v>
      </c>
      <c r="C1018" s="21" t="n">
        <v>45753</v>
      </c>
      <c r="D1018" s="17" t="s">
        <v>540</v>
      </c>
      <c r="E1018" s="17" t="s">
        <v>77</v>
      </c>
      <c r="F1018" s="17" t="s">
        <v>1493</v>
      </c>
      <c r="G1018" s="17" t="s">
        <v>61</v>
      </c>
      <c r="H1018" s="17" t="s">
        <v>1537</v>
      </c>
      <c r="I1018" s="17" t="s">
        <v>1524</v>
      </c>
      <c r="J1018" s="17" t="n">
        <v>1</v>
      </c>
      <c r="K1018" s="15" t="n">
        <v>198.9</v>
      </c>
      <c r="L1018" s="22" t="n">
        <v>0.05</v>
      </c>
      <c r="M1018" s="15" t="n">
        <v>0</v>
      </c>
      <c r="N1018" s="15" t="n">
        <f aca="false">J1018*K1018</f>
        <v>198.9</v>
      </c>
      <c r="O1018" s="15" t="n">
        <f aca="false">N1018*L1018</f>
        <v>9.945</v>
      </c>
      <c r="P1018" s="15" t="n">
        <f aca="false">N1018-O1018</f>
        <v>188.955</v>
      </c>
      <c r="Q1018" s="15" t="n">
        <f aca="false">J1018*INDEX(dProdutos!$F$2:$F$47,MATCH(E1018,dProdutos!$A$2:$A$47,0))</f>
        <v>107.88</v>
      </c>
      <c r="R1018" s="15" t="n">
        <f aca="false">IF(I1018="Cancelado",0,P1018-Q1018)</f>
        <v>81.075</v>
      </c>
      <c r="S1018" s="17" t="str">
        <f aca="false">INDEX(dProdutos!$D$2:$D$47,MATCH(E1018,dProdutos!$A$2:$A$47,0))</f>
        <v>Moda Feminina</v>
      </c>
    </row>
    <row r="1019" customFormat="false" ht="15" hidden="false" customHeight="false" outlineLevel="0" collapsed="false">
      <c r="A1019" s="17" t="s">
        <v>2133</v>
      </c>
      <c r="B1019" s="17" t="n">
        <v>4</v>
      </c>
      <c r="C1019" s="21" t="n">
        <v>45753</v>
      </c>
      <c r="D1019" s="17" t="s">
        <v>540</v>
      </c>
      <c r="E1019" s="17" t="s">
        <v>177</v>
      </c>
      <c r="F1019" s="17" t="s">
        <v>1493</v>
      </c>
      <c r="G1019" s="17" t="s">
        <v>61</v>
      </c>
      <c r="H1019" s="17" t="s">
        <v>1537</v>
      </c>
      <c r="I1019" s="17" t="s">
        <v>1524</v>
      </c>
      <c r="J1019" s="17" t="n">
        <v>1</v>
      </c>
      <c r="K1019" s="15" t="n">
        <v>257.9</v>
      </c>
      <c r="L1019" s="22" t="n">
        <v>0</v>
      </c>
      <c r="M1019" s="15" t="n">
        <v>0</v>
      </c>
      <c r="N1019" s="15" t="n">
        <f aca="false">J1019*K1019</f>
        <v>257.9</v>
      </c>
      <c r="O1019" s="15" t="n">
        <f aca="false">N1019*L1019</f>
        <v>0</v>
      </c>
      <c r="P1019" s="15" t="n">
        <f aca="false">N1019-O1019</f>
        <v>257.9</v>
      </c>
      <c r="Q1019" s="15" t="n">
        <f aca="false">J1019*INDEX(dProdutos!$F$2:$F$47,MATCH(E1019,dProdutos!$A$2:$A$47,0))</f>
        <v>138.23</v>
      </c>
      <c r="R1019" s="15" t="n">
        <f aca="false">IF(I1019="Cancelado",0,P1019-Q1019)</f>
        <v>119.67</v>
      </c>
      <c r="S1019" s="17" t="str">
        <f aca="false">INDEX(dProdutos!$D$2:$D$47,MATCH(E1019,dProdutos!$A$2:$A$47,0))</f>
        <v>Casa</v>
      </c>
    </row>
    <row r="1020" customFormat="false" ht="15" hidden="false" customHeight="false" outlineLevel="0" collapsed="false">
      <c r="A1020" s="17" t="s">
        <v>2134</v>
      </c>
      <c r="B1020" s="17" t="n">
        <v>1</v>
      </c>
      <c r="C1020" s="21" t="n">
        <v>45753</v>
      </c>
      <c r="D1020" s="17" t="s">
        <v>772</v>
      </c>
      <c r="E1020" s="17" t="s">
        <v>150</v>
      </c>
      <c r="F1020" s="17" t="s">
        <v>1501</v>
      </c>
      <c r="G1020" s="17" t="s">
        <v>60</v>
      </c>
      <c r="H1020" s="17" t="s">
        <v>1527</v>
      </c>
      <c r="I1020" s="17" t="s">
        <v>1524</v>
      </c>
      <c r="J1020" s="17" t="n">
        <v>1</v>
      </c>
      <c r="K1020" s="15" t="n">
        <v>71.9</v>
      </c>
      <c r="L1020" s="22" t="n">
        <v>0</v>
      </c>
      <c r="M1020" s="15" t="n">
        <v>21.37</v>
      </c>
      <c r="N1020" s="15" t="n">
        <f aca="false">J1020*K1020</f>
        <v>71.9</v>
      </c>
      <c r="O1020" s="15" t="n">
        <f aca="false">N1020*L1020</f>
        <v>0</v>
      </c>
      <c r="P1020" s="15" t="n">
        <f aca="false">N1020-O1020</f>
        <v>71.9</v>
      </c>
      <c r="Q1020" s="15" t="n">
        <f aca="false">J1020*INDEX(dProdutos!$F$2:$F$47,MATCH(E1020,dProdutos!$A$2:$A$47,0))</f>
        <v>27.38</v>
      </c>
      <c r="R1020" s="15" t="n">
        <f aca="false">IF(I1020="Cancelado",0,P1020-Q1020)</f>
        <v>44.52</v>
      </c>
      <c r="S1020" s="17" t="str">
        <f aca="false">INDEX(dProdutos!$D$2:$D$47,MATCH(E1020,dProdutos!$A$2:$A$47,0))</f>
        <v>Acessórios</v>
      </c>
    </row>
    <row r="1021" customFormat="false" ht="15" hidden="false" customHeight="false" outlineLevel="0" collapsed="false">
      <c r="A1021" s="17" t="s">
        <v>2135</v>
      </c>
      <c r="B1021" s="17" t="n">
        <v>1</v>
      </c>
      <c r="C1021" s="21" t="n">
        <v>45753</v>
      </c>
      <c r="D1021" s="17" t="s">
        <v>677</v>
      </c>
      <c r="E1021" s="17" t="s">
        <v>213</v>
      </c>
      <c r="F1021" s="17" t="s">
        <v>1501</v>
      </c>
      <c r="G1021" s="17" t="s">
        <v>62</v>
      </c>
      <c r="H1021" s="17" t="s">
        <v>1537</v>
      </c>
      <c r="I1021" s="17" t="s">
        <v>1524</v>
      </c>
      <c r="J1021" s="17" t="n">
        <v>1</v>
      </c>
      <c r="K1021" s="15" t="n">
        <v>153.9</v>
      </c>
      <c r="L1021" s="22" t="n">
        <v>0.05</v>
      </c>
      <c r="M1021" s="15" t="n">
        <v>33.03</v>
      </c>
      <c r="N1021" s="15" t="n">
        <f aca="false">J1021*K1021</f>
        <v>153.9</v>
      </c>
      <c r="O1021" s="15" t="n">
        <f aca="false">N1021*L1021</f>
        <v>7.695</v>
      </c>
      <c r="P1021" s="15" t="n">
        <f aca="false">N1021-O1021</f>
        <v>146.205</v>
      </c>
      <c r="Q1021" s="15" t="n">
        <f aca="false">J1021*INDEX(dProdutos!$F$2:$F$47,MATCH(E1021,dProdutos!$A$2:$A$47,0))</f>
        <v>90.42</v>
      </c>
      <c r="R1021" s="15" t="n">
        <f aca="false">IF(I1021="Cancelado",0,P1021-Q1021)</f>
        <v>55.785</v>
      </c>
      <c r="S1021" s="17" t="str">
        <f aca="false">INDEX(dProdutos!$D$2:$D$47,MATCH(E1021,dProdutos!$A$2:$A$47,0))</f>
        <v>Beleza</v>
      </c>
    </row>
    <row r="1022" customFormat="false" ht="15" hidden="false" customHeight="false" outlineLevel="0" collapsed="false">
      <c r="A1022" s="17" t="s">
        <v>2135</v>
      </c>
      <c r="B1022" s="17" t="n">
        <v>2</v>
      </c>
      <c r="C1022" s="21" t="n">
        <v>45753</v>
      </c>
      <c r="D1022" s="17" t="s">
        <v>677</v>
      </c>
      <c r="E1022" s="17" t="s">
        <v>177</v>
      </c>
      <c r="F1022" s="17" t="s">
        <v>1501</v>
      </c>
      <c r="G1022" s="17" t="s">
        <v>62</v>
      </c>
      <c r="H1022" s="17" t="s">
        <v>1537</v>
      </c>
      <c r="I1022" s="17" t="s">
        <v>1524</v>
      </c>
      <c r="J1022" s="17" t="n">
        <v>1</v>
      </c>
      <c r="K1022" s="15" t="n">
        <v>257.9</v>
      </c>
      <c r="L1022" s="22" t="n">
        <v>0</v>
      </c>
      <c r="M1022" s="15" t="n">
        <v>0</v>
      </c>
      <c r="N1022" s="15" t="n">
        <f aca="false">J1022*K1022</f>
        <v>257.9</v>
      </c>
      <c r="O1022" s="15" t="n">
        <f aca="false">N1022*L1022</f>
        <v>0</v>
      </c>
      <c r="P1022" s="15" t="n">
        <f aca="false">N1022-O1022</f>
        <v>257.9</v>
      </c>
      <c r="Q1022" s="15" t="n">
        <f aca="false">J1022*INDEX(dProdutos!$F$2:$F$47,MATCH(E1022,dProdutos!$A$2:$A$47,0))</f>
        <v>138.23</v>
      </c>
      <c r="R1022" s="15" t="n">
        <f aca="false">IF(I1022="Cancelado",0,P1022-Q1022)</f>
        <v>119.67</v>
      </c>
      <c r="S1022" s="17" t="str">
        <f aca="false">INDEX(dProdutos!$D$2:$D$47,MATCH(E1022,dProdutos!$A$2:$A$47,0))</f>
        <v>Casa</v>
      </c>
    </row>
    <row r="1023" customFormat="false" ht="15" hidden="false" customHeight="false" outlineLevel="0" collapsed="false">
      <c r="A1023" s="17" t="s">
        <v>2135</v>
      </c>
      <c r="B1023" s="17" t="n">
        <v>3</v>
      </c>
      <c r="C1023" s="21" t="n">
        <v>45753</v>
      </c>
      <c r="D1023" s="17" t="s">
        <v>677</v>
      </c>
      <c r="E1023" s="17" t="s">
        <v>92</v>
      </c>
      <c r="F1023" s="17" t="s">
        <v>1501</v>
      </c>
      <c r="G1023" s="17" t="s">
        <v>62</v>
      </c>
      <c r="H1023" s="17" t="s">
        <v>1537</v>
      </c>
      <c r="I1023" s="17" t="s">
        <v>1524</v>
      </c>
      <c r="J1023" s="17" t="n">
        <v>1</v>
      </c>
      <c r="K1023" s="15" t="n">
        <v>191.9</v>
      </c>
      <c r="L1023" s="22" t="n">
        <v>0.15</v>
      </c>
      <c r="M1023" s="15" t="n">
        <v>0</v>
      </c>
      <c r="N1023" s="15" t="n">
        <f aca="false">J1023*K1023</f>
        <v>191.9</v>
      </c>
      <c r="O1023" s="15" t="n">
        <f aca="false">N1023*L1023</f>
        <v>28.785</v>
      </c>
      <c r="P1023" s="15" t="n">
        <f aca="false">N1023-O1023</f>
        <v>163.115</v>
      </c>
      <c r="Q1023" s="15" t="n">
        <f aca="false">J1023*INDEX(dProdutos!$F$2:$F$47,MATCH(E1023,dProdutos!$A$2:$A$47,0))</f>
        <v>88.59</v>
      </c>
      <c r="R1023" s="15" t="n">
        <f aca="false">IF(I1023="Cancelado",0,P1023-Q1023)</f>
        <v>74.525</v>
      </c>
      <c r="S1023" s="17" t="str">
        <f aca="false">INDEX(dProdutos!$D$2:$D$47,MATCH(E1023,dProdutos!$A$2:$A$47,0))</f>
        <v>Moda Feminina</v>
      </c>
    </row>
    <row r="1024" customFormat="false" ht="15" hidden="false" customHeight="false" outlineLevel="0" collapsed="false">
      <c r="A1024" s="17" t="s">
        <v>2136</v>
      </c>
      <c r="B1024" s="17" t="n">
        <v>1</v>
      </c>
      <c r="C1024" s="21" t="n">
        <v>45753</v>
      </c>
      <c r="D1024" s="17" t="s">
        <v>411</v>
      </c>
      <c r="E1024" s="17" t="s">
        <v>150</v>
      </c>
      <c r="F1024" s="17" t="s">
        <v>1497</v>
      </c>
      <c r="G1024" s="17" t="s">
        <v>61</v>
      </c>
      <c r="H1024" s="17" t="s">
        <v>1523</v>
      </c>
      <c r="I1024" s="17" t="s">
        <v>1524</v>
      </c>
      <c r="J1024" s="17" t="n">
        <v>2</v>
      </c>
      <c r="K1024" s="15" t="n">
        <v>71.9</v>
      </c>
      <c r="L1024" s="22" t="n">
        <v>0.2</v>
      </c>
      <c r="M1024" s="15" t="n">
        <v>15.2</v>
      </c>
      <c r="N1024" s="15" t="n">
        <f aca="false">J1024*K1024</f>
        <v>143.8</v>
      </c>
      <c r="O1024" s="15" t="n">
        <f aca="false">N1024*L1024</f>
        <v>28.76</v>
      </c>
      <c r="P1024" s="15" t="n">
        <f aca="false">N1024-O1024</f>
        <v>115.04</v>
      </c>
      <c r="Q1024" s="15" t="n">
        <f aca="false">J1024*INDEX(dProdutos!$F$2:$F$47,MATCH(E1024,dProdutos!$A$2:$A$47,0))</f>
        <v>54.76</v>
      </c>
      <c r="R1024" s="15" t="n">
        <f aca="false">IF(I1024="Cancelado",0,P1024-Q1024)</f>
        <v>60.28</v>
      </c>
      <c r="S1024" s="17" t="str">
        <f aca="false">INDEX(dProdutos!$D$2:$D$47,MATCH(E1024,dProdutos!$A$2:$A$47,0))</f>
        <v>Acessórios</v>
      </c>
    </row>
    <row r="1025" customFormat="false" ht="15" hidden="false" customHeight="false" outlineLevel="0" collapsed="false">
      <c r="A1025" s="17" t="s">
        <v>2136</v>
      </c>
      <c r="B1025" s="17" t="n">
        <v>2</v>
      </c>
      <c r="C1025" s="21" t="n">
        <v>45753</v>
      </c>
      <c r="D1025" s="17" t="s">
        <v>411</v>
      </c>
      <c r="E1025" s="17" t="s">
        <v>92</v>
      </c>
      <c r="F1025" s="17" t="s">
        <v>1497</v>
      </c>
      <c r="G1025" s="17" t="s">
        <v>61</v>
      </c>
      <c r="H1025" s="17" t="s">
        <v>1523</v>
      </c>
      <c r="I1025" s="17" t="s">
        <v>1524</v>
      </c>
      <c r="J1025" s="17" t="n">
        <v>1</v>
      </c>
      <c r="K1025" s="15" t="n">
        <v>191.9</v>
      </c>
      <c r="L1025" s="22" t="n">
        <v>0.1</v>
      </c>
      <c r="M1025" s="15" t="n">
        <v>0</v>
      </c>
      <c r="N1025" s="15" t="n">
        <f aca="false">J1025*K1025</f>
        <v>191.9</v>
      </c>
      <c r="O1025" s="15" t="n">
        <f aca="false">N1025*L1025</f>
        <v>19.19</v>
      </c>
      <c r="P1025" s="15" t="n">
        <f aca="false">N1025-O1025</f>
        <v>172.71</v>
      </c>
      <c r="Q1025" s="15" t="n">
        <f aca="false">J1025*INDEX(dProdutos!$F$2:$F$47,MATCH(E1025,dProdutos!$A$2:$A$47,0))</f>
        <v>88.59</v>
      </c>
      <c r="R1025" s="15" t="n">
        <f aca="false">IF(I1025="Cancelado",0,P1025-Q1025)</f>
        <v>84.12</v>
      </c>
      <c r="S1025" s="17" t="str">
        <f aca="false">INDEX(dProdutos!$D$2:$D$47,MATCH(E1025,dProdutos!$A$2:$A$47,0))</f>
        <v>Moda Feminina</v>
      </c>
    </row>
    <row r="1026" customFormat="false" ht="15" hidden="false" customHeight="false" outlineLevel="0" collapsed="false">
      <c r="A1026" s="17" t="s">
        <v>2137</v>
      </c>
      <c r="B1026" s="17" t="n">
        <v>1</v>
      </c>
      <c r="C1026" s="21" t="n">
        <v>45754</v>
      </c>
      <c r="D1026" s="17" t="s">
        <v>1178</v>
      </c>
      <c r="E1026" s="17" t="s">
        <v>192</v>
      </c>
      <c r="F1026" s="17" t="s">
        <v>1499</v>
      </c>
      <c r="G1026" s="17" t="s">
        <v>62</v>
      </c>
      <c r="H1026" s="17" t="s">
        <v>1537</v>
      </c>
      <c r="I1026" s="17" t="s">
        <v>1524</v>
      </c>
      <c r="J1026" s="17" t="n">
        <v>1</v>
      </c>
      <c r="K1026" s="15" t="n">
        <v>245.9</v>
      </c>
      <c r="L1026" s="22" t="n">
        <v>0.1</v>
      </c>
      <c r="M1026" s="15" t="n">
        <v>0</v>
      </c>
      <c r="N1026" s="15" t="n">
        <f aca="false">J1026*K1026</f>
        <v>245.9</v>
      </c>
      <c r="O1026" s="15" t="n">
        <f aca="false">N1026*L1026</f>
        <v>24.59</v>
      </c>
      <c r="P1026" s="15" t="n">
        <f aca="false">N1026-O1026</f>
        <v>221.31</v>
      </c>
      <c r="Q1026" s="15" t="n">
        <f aca="false">J1026*INDEX(dProdutos!$F$2:$F$47,MATCH(E1026,dProdutos!$A$2:$A$47,0))</f>
        <v>107.78</v>
      </c>
      <c r="R1026" s="15" t="n">
        <f aca="false">IF(I1026="Cancelado",0,P1026-Q1026)</f>
        <v>113.53</v>
      </c>
      <c r="S1026" s="17" t="str">
        <f aca="false">INDEX(dProdutos!$D$2:$D$47,MATCH(E1026,dProdutos!$A$2:$A$47,0))</f>
        <v>Eletrônicos</v>
      </c>
    </row>
    <row r="1027" customFormat="false" ht="15" hidden="false" customHeight="false" outlineLevel="0" collapsed="false">
      <c r="A1027" s="17" t="s">
        <v>2138</v>
      </c>
      <c r="B1027" s="17" t="n">
        <v>1</v>
      </c>
      <c r="C1027" s="21" t="n">
        <v>45754</v>
      </c>
      <c r="D1027" s="17" t="s">
        <v>1374</v>
      </c>
      <c r="E1027" s="17" t="s">
        <v>177</v>
      </c>
      <c r="F1027" s="17" t="s">
        <v>1503</v>
      </c>
      <c r="G1027" s="17" t="s">
        <v>62</v>
      </c>
      <c r="H1027" s="17" t="s">
        <v>1537</v>
      </c>
      <c r="I1027" s="17" t="s">
        <v>1524</v>
      </c>
      <c r="J1027" s="17" t="n">
        <v>2</v>
      </c>
      <c r="K1027" s="15" t="n">
        <v>257.9</v>
      </c>
      <c r="L1027" s="22" t="n">
        <v>0</v>
      </c>
      <c r="M1027" s="15" t="n">
        <v>0</v>
      </c>
      <c r="N1027" s="15" t="n">
        <f aca="false">J1027*K1027</f>
        <v>515.8</v>
      </c>
      <c r="O1027" s="15" t="n">
        <f aca="false">N1027*L1027</f>
        <v>0</v>
      </c>
      <c r="P1027" s="15" t="n">
        <f aca="false">N1027-O1027</f>
        <v>515.8</v>
      </c>
      <c r="Q1027" s="15" t="n">
        <f aca="false">J1027*INDEX(dProdutos!$F$2:$F$47,MATCH(E1027,dProdutos!$A$2:$A$47,0))</f>
        <v>276.46</v>
      </c>
      <c r="R1027" s="15" t="n">
        <f aca="false">IF(I1027="Cancelado",0,P1027-Q1027)</f>
        <v>239.34</v>
      </c>
      <c r="S1027" s="17" t="str">
        <f aca="false">INDEX(dProdutos!$D$2:$D$47,MATCH(E1027,dProdutos!$A$2:$A$47,0))</f>
        <v>Casa</v>
      </c>
    </row>
    <row r="1028" customFormat="false" ht="15" hidden="false" customHeight="false" outlineLevel="0" collapsed="false">
      <c r="A1028" s="17" t="s">
        <v>2139</v>
      </c>
      <c r="B1028" s="17" t="n">
        <v>1</v>
      </c>
      <c r="C1028" s="21" t="n">
        <v>45754</v>
      </c>
      <c r="D1028" s="17" t="s">
        <v>1304</v>
      </c>
      <c r="E1028" s="17" t="s">
        <v>102</v>
      </c>
      <c r="F1028" s="17" t="s">
        <v>1497</v>
      </c>
      <c r="G1028" s="17" t="s">
        <v>60</v>
      </c>
      <c r="H1028" s="17" t="s">
        <v>1527</v>
      </c>
      <c r="I1028" s="17" t="s">
        <v>1541</v>
      </c>
      <c r="J1028" s="17" t="n">
        <v>1</v>
      </c>
      <c r="K1028" s="15" t="n">
        <v>65.9</v>
      </c>
      <c r="L1028" s="22" t="n">
        <v>0</v>
      </c>
      <c r="M1028" s="15" t="n">
        <v>0</v>
      </c>
      <c r="N1028" s="15" t="n">
        <f aca="false">J1028*K1028</f>
        <v>65.9</v>
      </c>
      <c r="O1028" s="15" t="n">
        <f aca="false">N1028*L1028</f>
        <v>0</v>
      </c>
      <c r="P1028" s="15" t="n">
        <f aca="false">N1028-O1028</f>
        <v>65.9</v>
      </c>
      <c r="Q1028" s="15" t="n">
        <f aca="false">J1028*INDEX(dProdutos!$F$2:$F$47,MATCH(E1028,dProdutos!$A$2:$A$47,0))</f>
        <v>29.68</v>
      </c>
      <c r="R1028" s="15" t="n">
        <f aca="false">IF(I1028="Cancelado",0,P1028-Q1028)</f>
        <v>36.22</v>
      </c>
      <c r="S1028" s="17" t="str">
        <f aca="false">INDEX(dProdutos!$D$2:$D$47,MATCH(E1028,dProdutos!$A$2:$A$47,0))</f>
        <v>Moda Masculina</v>
      </c>
    </row>
    <row r="1029" customFormat="false" ht="15" hidden="false" customHeight="false" outlineLevel="0" collapsed="false">
      <c r="A1029" s="17" t="s">
        <v>2139</v>
      </c>
      <c r="B1029" s="17" t="n">
        <v>2</v>
      </c>
      <c r="C1029" s="21" t="n">
        <v>45754</v>
      </c>
      <c r="D1029" s="17" t="s">
        <v>1304</v>
      </c>
      <c r="E1029" s="17" t="s">
        <v>156</v>
      </c>
      <c r="F1029" s="17" t="s">
        <v>1497</v>
      </c>
      <c r="G1029" s="17" t="s">
        <v>60</v>
      </c>
      <c r="H1029" s="17" t="s">
        <v>1527</v>
      </c>
      <c r="I1029" s="17" t="s">
        <v>1541</v>
      </c>
      <c r="J1029" s="17" t="n">
        <v>1</v>
      </c>
      <c r="K1029" s="15" t="n">
        <v>192.9</v>
      </c>
      <c r="L1029" s="22" t="n">
        <v>0.2</v>
      </c>
      <c r="M1029" s="15" t="n">
        <v>0</v>
      </c>
      <c r="N1029" s="15" t="n">
        <f aca="false">J1029*K1029</f>
        <v>192.9</v>
      </c>
      <c r="O1029" s="15" t="n">
        <f aca="false">N1029*L1029</f>
        <v>38.58</v>
      </c>
      <c r="P1029" s="15" t="n">
        <f aca="false">N1029-O1029</f>
        <v>154.32</v>
      </c>
      <c r="Q1029" s="15" t="n">
        <f aca="false">J1029*INDEX(dProdutos!$F$2:$F$47,MATCH(E1029,dProdutos!$A$2:$A$47,0))</f>
        <v>80.38</v>
      </c>
      <c r="R1029" s="15" t="n">
        <f aca="false">IF(I1029="Cancelado",0,P1029-Q1029)</f>
        <v>73.94</v>
      </c>
      <c r="S1029" s="17" t="str">
        <f aca="false">INDEX(dProdutos!$D$2:$D$47,MATCH(E1029,dProdutos!$A$2:$A$47,0))</f>
        <v>Acessórios</v>
      </c>
    </row>
    <row r="1030" customFormat="false" ht="15" hidden="false" customHeight="false" outlineLevel="0" collapsed="false">
      <c r="A1030" s="17" t="s">
        <v>2139</v>
      </c>
      <c r="B1030" s="17" t="n">
        <v>3</v>
      </c>
      <c r="C1030" s="21" t="n">
        <v>45754</v>
      </c>
      <c r="D1030" s="17" t="s">
        <v>1304</v>
      </c>
      <c r="E1030" s="17" t="s">
        <v>180</v>
      </c>
      <c r="F1030" s="17" t="s">
        <v>1497</v>
      </c>
      <c r="G1030" s="17" t="s">
        <v>60</v>
      </c>
      <c r="H1030" s="17" t="s">
        <v>1527</v>
      </c>
      <c r="I1030" s="17" t="s">
        <v>1541</v>
      </c>
      <c r="J1030" s="17" t="n">
        <v>1</v>
      </c>
      <c r="K1030" s="15" t="n">
        <v>82.9</v>
      </c>
      <c r="L1030" s="22" t="n">
        <v>0.15</v>
      </c>
      <c r="M1030" s="15" t="n">
        <v>0</v>
      </c>
      <c r="N1030" s="15" t="n">
        <f aca="false">J1030*K1030</f>
        <v>82.9</v>
      </c>
      <c r="O1030" s="15" t="n">
        <f aca="false">N1030*L1030</f>
        <v>12.435</v>
      </c>
      <c r="P1030" s="15" t="n">
        <f aca="false">N1030-O1030</f>
        <v>70.465</v>
      </c>
      <c r="Q1030" s="15" t="n">
        <f aca="false">J1030*INDEX(dProdutos!$F$2:$F$47,MATCH(E1030,dProdutos!$A$2:$A$47,0))</f>
        <v>35.97</v>
      </c>
      <c r="R1030" s="15" t="n">
        <f aca="false">IF(I1030="Cancelado",0,P1030-Q1030)</f>
        <v>34.495</v>
      </c>
      <c r="S1030" s="17" t="str">
        <f aca="false">INDEX(dProdutos!$D$2:$D$47,MATCH(E1030,dProdutos!$A$2:$A$47,0))</f>
        <v>Eletrônicos</v>
      </c>
    </row>
    <row r="1031" customFormat="false" ht="15" hidden="false" customHeight="false" outlineLevel="0" collapsed="false">
      <c r="A1031" s="17" t="s">
        <v>2139</v>
      </c>
      <c r="B1031" s="17" t="n">
        <v>4</v>
      </c>
      <c r="C1031" s="21" t="n">
        <v>45754</v>
      </c>
      <c r="D1031" s="17" t="s">
        <v>1304</v>
      </c>
      <c r="E1031" s="17" t="s">
        <v>177</v>
      </c>
      <c r="F1031" s="17" t="s">
        <v>1497</v>
      </c>
      <c r="G1031" s="17" t="s">
        <v>60</v>
      </c>
      <c r="H1031" s="17" t="s">
        <v>1527</v>
      </c>
      <c r="I1031" s="17" t="s">
        <v>1541</v>
      </c>
      <c r="J1031" s="17" t="n">
        <v>1</v>
      </c>
      <c r="K1031" s="15" t="n">
        <v>257.9</v>
      </c>
      <c r="L1031" s="22" t="n">
        <v>0</v>
      </c>
      <c r="M1031" s="15" t="n">
        <v>0</v>
      </c>
      <c r="N1031" s="15" t="n">
        <f aca="false">J1031*K1031</f>
        <v>257.9</v>
      </c>
      <c r="O1031" s="15" t="n">
        <f aca="false">N1031*L1031</f>
        <v>0</v>
      </c>
      <c r="P1031" s="15" t="n">
        <f aca="false">N1031-O1031</f>
        <v>257.9</v>
      </c>
      <c r="Q1031" s="15" t="n">
        <f aca="false">J1031*INDEX(dProdutos!$F$2:$F$47,MATCH(E1031,dProdutos!$A$2:$A$47,0))</f>
        <v>138.23</v>
      </c>
      <c r="R1031" s="15" t="n">
        <f aca="false">IF(I1031="Cancelado",0,P1031-Q1031)</f>
        <v>119.67</v>
      </c>
      <c r="S1031" s="17" t="str">
        <f aca="false">INDEX(dProdutos!$D$2:$D$47,MATCH(E1031,dProdutos!$A$2:$A$47,0))</f>
        <v>Casa</v>
      </c>
    </row>
    <row r="1032" customFormat="false" ht="15" hidden="false" customHeight="false" outlineLevel="0" collapsed="false">
      <c r="A1032" s="17" t="s">
        <v>2140</v>
      </c>
      <c r="B1032" s="17" t="n">
        <v>1</v>
      </c>
      <c r="C1032" s="21" t="n">
        <v>45754</v>
      </c>
      <c r="D1032" s="17" t="s">
        <v>408</v>
      </c>
      <c r="E1032" s="17" t="s">
        <v>183</v>
      </c>
      <c r="F1032" s="17" t="s">
        <v>1499</v>
      </c>
      <c r="G1032" s="17" t="s">
        <v>59</v>
      </c>
      <c r="H1032" s="17" t="s">
        <v>1537</v>
      </c>
      <c r="I1032" s="17" t="s">
        <v>1524</v>
      </c>
      <c r="J1032" s="17" t="n">
        <v>1</v>
      </c>
      <c r="K1032" s="15" t="n">
        <v>121.9</v>
      </c>
      <c r="L1032" s="22" t="n">
        <v>0</v>
      </c>
      <c r="M1032" s="15" t="n">
        <v>28.95</v>
      </c>
      <c r="N1032" s="15" t="n">
        <f aca="false">J1032*K1032</f>
        <v>121.9</v>
      </c>
      <c r="O1032" s="15" t="n">
        <f aca="false">N1032*L1032</f>
        <v>0</v>
      </c>
      <c r="P1032" s="15" t="n">
        <f aca="false">N1032-O1032</f>
        <v>121.9</v>
      </c>
      <c r="Q1032" s="15" t="n">
        <f aca="false">J1032*INDEX(dProdutos!$F$2:$F$47,MATCH(E1032,dProdutos!$A$2:$A$47,0))</f>
        <v>52.76</v>
      </c>
      <c r="R1032" s="15" t="n">
        <f aca="false">IF(I1032="Cancelado",0,P1032-Q1032)</f>
        <v>69.14</v>
      </c>
      <c r="S1032" s="17" t="str">
        <f aca="false">INDEX(dProdutos!$D$2:$D$47,MATCH(E1032,dProdutos!$A$2:$A$47,0))</f>
        <v>Eletrônicos</v>
      </c>
    </row>
    <row r="1033" customFormat="false" ht="15" hidden="false" customHeight="false" outlineLevel="0" collapsed="false">
      <c r="A1033" s="17" t="s">
        <v>2140</v>
      </c>
      <c r="B1033" s="17" t="n">
        <v>2</v>
      </c>
      <c r="C1033" s="21" t="n">
        <v>45754</v>
      </c>
      <c r="D1033" s="17" t="s">
        <v>408</v>
      </c>
      <c r="E1033" s="17" t="s">
        <v>98</v>
      </c>
      <c r="F1033" s="17" t="s">
        <v>1499</v>
      </c>
      <c r="G1033" s="17" t="s">
        <v>59</v>
      </c>
      <c r="H1033" s="17" t="s">
        <v>1537</v>
      </c>
      <c r="I1033" s="17" t="s">
        <v>1524</v>
      </c>
      <c r="J1033" s="17" t="n">
        <v>1</v>
      </c>
      <c r="K1033" s="15" t="n">
        <v>108.9</v>
      </c>
      <c r="L1033" s="22" t="n">
        <v>0.1</v>
      </c>
      <c r="M1033" s="15" t="n">
        <v>0</v>
      </c>
      <c r="N1033" s="15" t="n">
        <f aca="false">J1033*K1033</f>
        <v>108.9</v>
      </c>
      <c r="O1033" s="15" t="n">
        <f aca="false">N1033*L1033</f>
        <v>10.89</v>
      </c>
      <c r="P1033" s="15" t="n">
        <f aca="false">N1033-O1033</f>
        <v>98.01</v>
      </c>
      <c r="Q1033" s="15" t="n">
        <f aca="false">J1033*INDEX(dProdutos!$F$2:$F$47,MATCH(E1033,dProdutos!$A$2:$A$47,0))</f>
        <v>42.52</v>
      </c>
      <c r="R1033" s="15" t="n">
        <f aca="false">IF(I1033="Cancelado",0,P1033-Q1033)</f>
        <v>55.49</v>
      </c>
      <c r="S1033" s="17" t="str">
        <f aca="false">INDEX(dProdutos!$D$2:$D$47,MATCH(E1033,dProdutos!$A$2:$A$47,0))</f>
        <v>Moda Feminina</v>
      </c>
    </row>
    <row r="1034" customFormat="false" ht="15" hidden="false" customHeight="false" outlineLevel="0" collapsed="false">
      <c r="A1034" s="17" t="s">
        <v>2140</v>
      </c>
      <c r="B1034" s="17" t="n">
        <v>3</v>
      </c>
      <c r="C1034" s="21" t="n">
        <v>45754</v>
      </c>
      <c r="D1034" s="17" t="s">
        <v>408</v>
      </c>
      <c r="E1034" s="17" t="s">
        <v>117</v>
      </c>
      <c r="F1034" s="17" t="s">
        <v>1499</v>
      </c>
      <c r="G1034" s="17" t="s">
        <v>59</v>
      </c>
      <c r="H1034" s="17" t="s">
        <v>1537</v>
      </c>
      <c r="I1034" s="17" t="s">
        <v>1524</v>
      </c>
      <c r="J1034" s="17" t="n">
        <v>1</v>
      </c>
      <c r="K1034" s="15" t="n">
        <v>166.9</v>
      </c>
      <c r="L1034" s="22" t="n">
        <v>0.05</v>
      </c>
      <c r="M1034" s="15" t="n">
        <v>0</v>
      </c>
      <c r="N1034" s="15" t="n">
        <f aca="false">J1034*K1034</f>
        <v>166.9</v>
      </c>
      <c r="O1034" s="15" t="n">
        <f aca="false">N1034*L1034</f>
        <v>8.345</v>
      </c>
      <c r="P1034" s="15" t="n">
        <f aca="false">N1034-O1034</f>
        <v>158.555</v>
      </c>
      <c r="Q1034" s="15" t="n">
        <f aca="false">J1034*INDEX(dProdutos!$F$2:$F$47,MATCH(E1034,dProdutos!$A$2:$A$47,0))</f>
        <v>73.23</v>
      </c>
      <c r="R1034" s="15" t="n">
        <f aca="false">IF(I1034="Cancelado",0,P1034-Q1034)</f>
        <v>85.325</v>
      </c>
      <c r="S1034" s="17" t="str">
        <f aca="false">INDEX(dProdutos!$D$2:$D$47,MATCH(E1034,dProdutos!$A$2:$A$47,0))</f>
        <v>Moda Masculina</v>
      </c>
    </row>
    <row r="1035" customFormat="false" ht="15" hidden="false" customHeight="false" outlineLevel="0" collapsed="false">
      <c r="A1035" s="17" t="s">
        <v>2141</v>
      </c>
      <c r="B1035" s="17" t="n">
        <v>1</v>
      </c>
      <c r="C1035" s="21" t="n">
        <v>45755</v>
      </c>
      <c r="D1035" s="17" t="s">
        <v>1035</v>
      </c>
      <c r="E1035" s="17" t="s">
        <v>156</v>
      </c>
      <c r="F1035" s="17" t="s">
        <v>1503</v>
      </c>
      <c r="G1035" s="17" t="s">
        <v>59</v>
      </c>
      <c r="H1035" s="17" t="s">
        <v>1537</v>
      </c>
      <c r="I1035" s="17" t="s">
        <v>1524</v>
      </c>
      <c r="J1035" s="17" t="n">
        <v>1</v>
      </c>
      <c r="K1035" s="15" t="n">
        <v>192.9</v>
      </c>
      <c r="L1035" s="22" t="n">
        <v>0</v>
      </c>
      <c r="M1035" s="15" t="n">
        <v>0</v>
      </c>
      <c r="N1035" s="15" t="n">
        <f aca="false">J1035*K1035</f>
        <v>192.9</v>
      </c>
      <c r="O1035" s="15" t="n">
        <f aca="false">N1035*L1035</f>
        <v>0</v>
      </c>
      <c r="P1035" s="15" t="n">
        <f aca="false">N1035-O1035</f>
        <v>192.9</v>
      </c>
      <c r="Q1035" s="15" t="n">
        <f aca="false">J1035*INDEX(dProdutos!$F$2:$F$47,MATCH(E1035,dProdutos!$A$2:$A$47,0))</f>
        <v>80.38</v>
      </c>
      <c r="R1035" s="15" t="n">
        <f aca="false">IF(I1035="Cancelado",0,P1035-Q1035)</f>
        <v>112.52</v>
      </c>
      <c r="S1035" s="17" t="str">
        <f aca="false">INDEX(dProdutos!$D$2:$D$47,MATCH(E1035,dProdutos!$A$2:$A$47,0))</f>
        <v>Acessórios</v>
      </c>
    </row>
    <row r="1036" customFormat="false" ht="15" hidden="false" customHeight="false" outlineLevel="0" collapsed="false">
      <c r="A1036" s="17" t="s">
        <v>2142</v>
      </c>
      <c r="B1036" s="17" t="n">
        <v>1</v>
      </c>
      <c r="C1036" s="21" t="n">
        <v>45755</v>
      </c>
      <c r="D1036" s="17" t="s">
        <v>587</v>
      </c>
      <c r="E1036" s="17" t="s">
        <v>111</v>
      </c>
      <c r="F1036" s="17" t="s">
        <v>1490</v>
      </c>
      <c r="G1036" s="17" t="s">
        <v>61</v>
      </c>
      <c r="H1036" s="17" t="s">
        <v>1537</v>
      </c>
      <c r="I1036" s="17" t="s">
        <v>1524</v>
      </c>
      <c r="J1036" s="17" t="n">
        <v>1</v>
      </c>
      <c r="K1036" s="15" t="n">
        <v>188.9</v>
      </c>
      <c r="L1036" s="22" t="n">
        <v>0.05</v>
      </c>
      <c r="M1036" s="15" t="n">
        <v>29.16</v>
      </c>
      <c r="N1036" s="15" t="n">
        <f aca="false">J1036*K1036</f>
        <v>188.9</v>
      </c>
      <c r="O1036" s="15" t="n">
        <f aca="false">N1036*L1036</f>
        <v>9.445</v>
      </c>
      <c r="P1036" s="15" t="n">
        <f aca="false">N1036-O1036</f>
        <v>179.455</v>
      </c>
      <c r="Q1036" s="15" t="n">
        <f aca="false">J1036*INDEX(dProdutos!$F$2:$F$47,MATCH(E1036,dProdutos!$A$2:$A$47,0))</f>
        <v>88.32</v>
      </c>
      <c r="R1036" s="15" t="n">
        <f aca="false">IF(I1036="Cancelado",0,P1036-Q1036)</f>
        <v>91.135</v>
      </c>
      <c r="S1036" s="17" t="str">
        <f aca="false">INDEX(dProdutos!$D$2:$D$47,MATCH(E1036,dProdutos!$A$2:$A$47,0))</f>
        <v>Moda Masculina</v>
      </c>
    </row>
    <row r="1037" customFormat="false" ht="15" hidden="false" customHeight="false" outlineLevel="0" collapsed="false">
      <c r="A1037" s="17" t="s">
        <v>2142</v>
      </c>
      <c r="B1037" s="17" t="n">
        <v>2</v>
      </c>
      <c r="C1037" s="21" t="n">
        <v>45755</v>
      </c>
      <c r="D1037" s="17" t="s">
        <v>587</v>
      </c>
      <c r="E1037" s="17" t="s">
        <v>195</v>
      </c>
      <c r="F1037" s="17" t="s">
        <v>1490</v>
      </c>
      <c r="G1037" s="17" t="s">
        <v>61</v>
      </c>
      <c r="H1037" s="17" t="s">
        <v>1537</v>
      </c>
      <c r="I1037" s="17" t="s">
        <v>1524</v>
      </c>
      <c r="J1037" s="17" t="n">
        <v>1</v>
      </c>
      <c r="K1037" s="15" t="n">
        <v>72.9</v>
      </c>
      <c r="L1037" s="22" t="n">
        <v>0</v>
      </c>
      <c r="M1037" s="15" t="n">
        <v>0</v>
      </c>
      <c r="N1037" s="15" t="n">
        <f aca="false">J1037*K1037</f>
        <v>72.9</v>
      </c>
      <c r="O1037" s="15" t="n">
        <f aca="false">N1037*L1037</f>
        <v>0</v>
      </c>
      <c r="P1037" s="15" t="n">
        <f aca="false">N1037-O1037</f>
        <v>72.9</v>
      </c>
      <c r="Q1037" s="15" t="n">
        <f aca="false">J1037*INDEX(dProdutos!$F$2:$F$47,MATCH(E1037,dProdutos!$A$2:$A$47,0))</f>
        <v>39.23</v>
      </c>
      <c r="R1037" s="15" t="n">
        <f aca="false">IF(I1037="Cancelado",0,P1037-Q1037)</f>
        <v>33.67</v>
      </c>
      <c r="S1037" s="17" t="str">
        <f aca="false">INDEX(dProdutos!$D$2:$D$47,MATCH(E1037,dProdutos!$A$2:$A$47,0))</f>
        <v>Eletrônicos</v>
      </c>
    </row>
    <row r="1038" customFormat="false" ht="15" hidden="false" customHeight="false" outlineLevel="0" collapsed="false">
      <c r="A1038" s="17" t="s">
        <v>2143</v>
      </c>
      <c r="B1038" s="17" t="n">
        <v>1</v>
      </c>
      <c r="C1038" s="21" t="n">
        <v>45755</v>
      </c>
      <c r="D1038" s="17" t="s">
        <v>923</v>
      </c>
      <c r="E1038" s="17" t="s">
        <v>183</v>
      </c>
      <c r="F1038" s="17" t="s">
        <v>1503</v>
      </c>
      <c r="G1038" s="17" t="s">
        <v>59</v>
      </c>
      <c r="H1038" s="17" t="s">
        <v>1537</v>
      </c>
      <c r="I1038" s="17" t="s">
        <v>1524</v>
      </c>
      <c r="J1038" s="17" t="n">
        <v>2</v>
      </c>
      <c r="K1038" s="15" t="n">
        <v>121.9</v>
      </c>
      <c r="L1038" s="22" t="n">
        <v>0</v>
      </c>
      <c r="M1038" s="15" t="n">
        <v>0</v>
      </c>
      <c r="N1038" s="15" t="n">
        <f aca="false">J1038*K1038</f>
        <v>243.8</v>
      </c>
      <c r="O1038" s="15" t="n">
        <f aca="false">N1038*L1038</f>
        <v>0</v>
      </c>
      <c r="P1038" s="15" t="n">
        <f aca="false">N1038-O1038</f>
        <v>243.8</v>
      </c>
      <c r="Q1038" s="15" t="n">
        <f aca="false">J1038*INDEX(dProdutos!$F$2:$F$47,MATCH(E1038,dProdutos!$A$2:$A$47,0))</f>
        <v>105.52</v>
      </c>
      <c r="R1038" s="15" t="n">
        <f aca="false">IF(I1038="Cancelado",0,P1038-Q1038)</f>
        <v>138.28</v>
      </c>
      <c r="S1038" s="17" t="str">
        <f aca="false">INDEX(dProdutos!$D$2:$D$47,MATCH(E1038,dProdutos!$A$2:$A$47,0))</f>
        <v>Eletrônicos</v>
      </c>
    </row>
    <row r="1039" customFormat="false" ht="15" hidden="false" customHeight="false" outlineLevel="0" collapsed="false">
      <c r="A1039" s="17" t="s">
        <v>2144</v>
      </c>
      <c r="B1039" s="17" t="n">
        <v>1</v>
      </c>
      <c r="C1039" s="21" t="n">
        <v>45755</v>
      </c>
      <c r="D1039" s="17" t="s">
        <v>411</v>
      </c>
      <c r="E1039" s="17" t="s">
        <v>126</v>
      </c>
      <c r="F1039" s="17" t="s">
        <v>1495</v>
      </c>
      <c r="G1039" s="17" t="s">
        <v>59</v>
      </c>
      <c r="H1039" s="17" t="s">
        <v>1537</v>
      </c>
      <c r="I1039" s="17" t="s">
        <v>1531</v>
      </c>
      <c r="J1039" s="17" t="n">
        <v>2</v>
      </c>
      <c r="K1039" s="15" t="n">
        <v>296.9</v>
      </c>
      <c r="L1039" s="22" t="n">
        <v>0.1</v>
      </c>
      <c r="M1039" s="15" t="n">
        <v>0</v>
      </c>
      <c r="N1039" s="15" t="n">
        <f aca="false">J1039*K1039</f>
        <v>593.8</v>
      </c>
      <c r="O1039" s="15" t="n">
        <f aca="false">N1039*L1039</f>
        <v>59.38</v>
      </c>
      <c r="P1039" s="15" t="n">
        <f aca="false">N1039-O1039</f>
        <v>534.42</v>
      </c>
      <c r="Q1039" s="15" t="n">
        <f aca="false">J1039*INDEX(dProdutos!$F$2:$F$47,MATCH(E1039,dProdutos!$A$2:$A$47,0))</f>
        <v>270.48</v>
      </c>
      <c r="R1039" s="15" t="n">
        <f aca="false">IF(I1039="Cancelado",0,P1039-Q1039)</f>
        <v>0</v>
      </c>
      <c r="S1039" s="17" t="str">
        <f aca="false">INDEX(dProdutos!$D$2:$D$47,MATCH(E1039,dProdutos!$A$2:$A$47,0))</f>
        <v>Calçados</v>
      </c>
    </row>
    <row r="1040" customFormat="false" ht="15" hidden="false" customHeight="false" outlineLevel="0" collapsed="false">
      <c r="A1040" s="17" t="s">
        <v>2144</v>
      </c>
      <c r="B1040" s="17" t="n">
        <v>2</v>
      </c>
      <c r="C1040" s="21" t="n">
        <v>45755</v>
      </c>
      <c r="D1040" s="17" t="s">
        <v>411</v>
      </c>
      <c r="E1040" s="17" t="s">
        <v>114</v>
      </c>
      <c r="F1040" s="17" t="s">
        <v>1495</v>
      </c>
      <c r="G1040" s="17" t="s">
        <v>59</v>
      </c>
      <c r="H1040" s="17" t="s">
        <v>1537</v>
      </c>
      <c r="I1040" s="17" t="s">
        <v>1531</v>
      </c>
      <c r="J1040" s="17" t="n">
        <v>1</v>
      </c>
      <c r="K1040" s="15" t="n">
        <v>202.9</v>
      </c>
      <c r="L1040" s="22" t="n">
        <v>0</v>
      </c>
      <c r="M1040" s="15" t="n">
        <v>0</v>
      </c>
      <c r="N1040" s="15" t="n">
        <f aca="false">J1040*K1040</f>
        <v>202.9</v>
      </c>
      <c r="O1040" s="15" t="n">
        <f aca="false">N1040*L1040</f>
        <v>0</v>
      </c>
      <c r="P1040" s="15" t="n">
        <f aca="false">N1040-O1040</f>
        <v>202.9</v>
      </c>
      <c r="Q1040" s="15" t="n">
        <f aca="false">J1040*INDEX(dProdutos!$F$2:$F$47,MATCH(E1040,dProdutos!$A$2:$A$47,0))</f>
        <v>110.39</v>
      </c>
      <c r="R1040" s="15" t="n">
        <f aca="false">IF(I1040="Cancelado",0,P1040-Q1040)</f>
        <v>0</v>
      </c>
      <c r="S1040" s="17" t="str">
        <f aca="false">INDEX(dProdutos!$D$2:$D$47,MATCH(E1040,dProdutos!$A$2:$A$47,0))</f>
        <v>Moda Masculina</v>
      </c>
    </row>
    <row r="1041" customFormat="false" ht="15" hidden="false" customHeight="false" outlineLevel="0" collapsed="false">
      <c r="A1041" s="17" t="s">
        <v>2145</v>
      </c>
      <c r="B1041" s="17" t="n">
        <v>1</v>
      </c>
      <c r="C1041" s="21" t="n">
        <v>45755</v>
      </c>
      <c r="D1041" s="17" t="s">
        <v>525</v>
      </c>
      <c r="E1041" s="17" t="s">
        <v>213</v>
      </c>
      <c r="F1041" s="17" t="s">
        <v>1497</v>
      </c>
      <c r="G1041" s="17" t="s">
        <v>61</v>
      </c>
      <c r="H1041" s="17" t="s">
        <v>1540</v>
      </c>
      <c r="I1041" s="17" t="s">
        <v>1524</v>
      </c>
      <c r="J1041" s="17" t="n">
        <v>1</v>
      </c>
      <c r="K1041" s="15" t="n">
        <v>153.9</v>
      </c>
      <c r="L1041" s="22" t="n">
        <v>0</v>
      </c>
      <c r="M1041" s="15" t="n">
        <v>0</v>
      </c>
      <c r="N1041" s="15" t="n">
        <f aca="false">J1041*K1041</f>
        <v>153.9</v>
      </c>
      <c r="O1041" s="15" t="n">
        <f aca="false">N1041*L1041</f>
        <v>0</v>
      </c>
      <c r="P1041" s="15" t="n">
        <f aca="false">N1041-O1041</f>
        <v>153.9</v>
      </c>
      <c r="Q1041" s="15" t="n">
        <f aca="false">J1041*INDEX(dProdutos!$F$2:$F$47,MATCH(E1041,dProdutos!$A$2:$A$47,0))</f>
        <v>90.42</v>
      </c>
      <c r="R1041" s="15" t="n">
        <f aca="false">IF(I1041="Cancelado",0,P1041-Q1041)</f>
        <v>63.48</v>
      </c>
      <c r="S1041" s="17" t="str">
        <f aca="false">INDEX(dProdutos!$D$2:$D$47,MATCH(E1041,dProdutos!$A$2:$A$47,0))</f>
        <v>Beleza</v>
      </c>
    </row>
    <row r="1042" customFormat="false" ht="15" hidden="false" customHeight="false" outlineLevel="0" collapsed="false">
      <c r="A1042" s="17" t="s">
        <v>2146</v>
      </c>
      <c r="B1042" s="17" t="n">
        <v>1</v>
      </c>
      <c r="C1042" s="21" t="n">
        <v>45755</v>
      </c>
      <c r="D1042" s="17" t="s">
        <v>1006</v>
      </c>
      <c r="E1042" s="17" t="s">
        <v>95</v>
      </c>
      <c r="F1042" s="17" t="s">
        <v>1499</v>
      </c>
      <c r="G1042" s="17" t="s">
        <v>64</v>
      </c>
      <c r="H1042" s="17" t="s">
        <v>1537</v>
      </c>
      <c r="I1042" s="17" t="s">
        <v>1524</v>
      </c>
      <c r="J1042" s="17" t="n">
        <v>2</v>
      </c>
      <c r="K1042" s="15" t="n">
        <v>77.9</v>
      </c>
      <c r="L1042" s="22" t="n">
        <v>0</v>
      </c>
      <c r="M1042" s="15" t="n">
        <v>0</v>
      </c>
      <c r="N1042" s="15" t="n">
        <f aca="false">J1042*K1042</f>
        <v>155.8</v>
      </c>
      <c r="O1042" s="15" t="n">
        <f aca="false">N1042*L1042</f>
        <v>0</v>
      </c>
      <c r="P1042" s="15" t="n">
        <f aca="false">N1042-O1042</f>
        <v>155.8</v>
      </c>
      <c r="Q1042" s="15" t="n">
        <f aca="false">J1042*INDEX(dProdutos!$F$2:$F$47,MATCH(E1042,dProdutos!$A$2:$A$47,0))</f>
        <v>73.42</v>
      </c>
      <c r="R1042" s="15" t="n">
        <f aca="false">IF(I1042="Cancelado",0,P1042-Q1042)</f>
        <v>82.38</v>
      </c>
      <c r="S1042" s="17" t="str">
        <f aca="false">INDEX(dProdutos!$D$2:$D$47,MATCH(E1042,dProdutos!$A$2:$A$47,0))</f>
        <v>Moda Feminina</v>
      </c>
    </row>
    <row r="1043" customFormat="false" ht="15" hidden="false" customHeight="false" outlineLevel="0" collapsed="false">
      <c r="A1043" s="17" t="s">
        <v>2147</v>
      </c>
      <c r="B1043" s="17" t="n">
        <v>1</v>
      </c>
      <c r="C1043" s="21" t="n">
        <v>45755</v>
      </c>
      <c r="D1043" s="17" t="s">
        <v>582</v>
      </c>
      <c r="E1043" s="17" t="s">
        <v>102</v>
      </c>
      <c r="F1043" s="17" t="s">
        <v>1487</v>
      </c>
      <c r="G1043" s="17" t="s">
        <v>59</v>
      </c>
      <c r="H1043" s="17" t="s">
        <v>1537</v>
      </c>
      <c r="I1043" s="17" t="s">
        <v>1524</v>
      </c>
      <c r="J1043" s="17" t="n">
        <v>1</v>
      </c>
      <c r="K1043" s="15" t="n">
        <v>65.9</v>
      </c>
      <c r="L1043" s="22" t="n">
        <v>0.1</v>
      </c>
      <c r="M1043" s="15" t="n">
        <v>0</v>
      </c>
      <c r="N1043" s="15" t="n">
        <f aca="false">J1043*K1043</f>
        <v>65.9</v>
      </c>
      <c r="O1043" s="15" t="n">
        <f aca="false">N1043*L1043</f>
        <v>6.59</v>
      </c>
      <c r="P1043" s="15" t="n">
        <f aca="false">N1043-O1043</f>
        <v>59.31</v>
      </c>
      <c r="Q1043" s="15" t="n">
        <f aca="false">J1043*INDEX(dProdutos!$F$2:$F$47,MATCH(E1043,dProdutos!$A$2:$A$47,0))</f>
        <v>29.68</v>
      </c>
      <c r="R1043" s="15" t="n">
        <f aca="false">IF(I1043="Cancelado",0,P1043-Q1043)</f>
        <v>29.63</v>
      </c>
      <c r="S1043" s="17" t="str">
        <f aca="false">INDEX(dProdutos!$D$2:$D$47,MATCH(E1043,dProdutos!$A$2:$A$47,0))</f>
        <v>Moda Masculina</v>
      </c>
    </row>
    <row r="1044" customFormat="false" ht="15" hidden="false" customHeight="false" outlineLevel="0" collapsed="false">
      <c r="A1044" s="17" t="s">
        <v>2148</v>
      </c>
      <c r="B1044" s="17" t="n">
        <v>1</v>
      </c>
      <c r="C1044" s="21" t="n">
        <v>45755</v>
      </c>
      <c r="D1044" s="17" t="s">
        <v>1186</v>
      </c>
      <c r="E1044" s="17" t="s">
        <v>165</v>
      </c>
      <c r="F1044" s="17" t="s">
        <v>1490</v>
      </c>
      <c r="G1044" s="17" t="s">
        <v>62</v>
      </c>
      <c r="H1044" s="17" t="s">
        <v>1523</v>
      </c>
      <c r="I1044" s="17" t="s">
        <v>1524</v>
      </c>
      <c r="J1044" s="17" t="n">
        <v>2</v>
      </c>
      <c r="K1044" s="15" t="n">
        <v>231.9</v>
      </c>
      <c r="L1044" s="22" t="n">
        <v>0</v>
      </c>
      <c r="M1044" s="15" t="n">
        <v>14.73</v>
      </c>
      <c r="N1044" s="15" t="n">
        <f aca="false">J1044*K1044</f>
        <v>463.8</v>
      </c>
      <c r="O1044" s="15" t="n">
        <f aca="false">N1044*L1044</f>
        <v>0</v>
      </c>
      <c r="P1044" s="15" t="n">
        <f aca="false">N1044-O1044</f>
        <v>463.8</v>
      </c>
      <c r="Q1044" s="15" t="n">
        <f aca="false">J1044*INDEX(dProdutos!$F$2:$F$47,MATCH(E1044,dProdutos!$A$2:$A$47,0))</f>
        <v>281.66</v>
      </c>
      <c r="R1044" s="15" t="n">
        <f aca="false">IF(I1044="Cancelado",0,P1044-Q1044)</f>
        <v>182.14</v>
      </c>
      <c r="S1044" s="17" t="str">
        <f aca="false">INDEX(dProdutos!$D$2:$D$47,MATCH(E1044,dProdutos!$A$2:$A$47,0))</f>
        <v>Casa</v>
      </c>
    </row>
    <row r="1045" customFormat="false" ht="15" hidden="false" customHeight="false" outlineLevel="0" collapsed="false">
      <c r="A1045" s="17" t="s">
        <v>2149</v>
      </c>
      <c r="B1045" s="17" t="n">
        <v>1</v>
      </c>
      <c r="C1045" s="21" t="n">
        <v>45756</v>
      </c>
      <c r="D1045" s="17" t="s">
        <v>1339</v>
      </c>
      <c r="E1045" s="17" t="s">
        <v>111</v>
      </c>
      <c r="F1045" s="17" t="s">
        <v>1497</v>
      </c>
      <c r="G1045" s="17" t="s">
        <v>59</v>
      </c>
      <c r="H1045" s="17" t="s">
        <v>1537</v>
      </c>
      <c r="I1045" s="17" t="s">
        <v>1524</v>
      </c>
      <c r="J1045" s="17" t="n">
        <v>1</v>
      </c>
      <c r="K1045" s="15" t="n">
        <v>188.9</v>
      </c>
      <c r="L1045" s="22" t="n">
        <v>0</v>
      </c>
      <c r="M1045" s="15" t="n">
        <v>21.05</v>
      </c>
      <c r="N1045" s="15" t="n">
        <f aca="false">J1045*K1045</f>
        <v>188.9</v>
      </c>
      <c r="O1045" s="15" t="n">
        <f aca="false">N1045*L1045</f>
        <v>0</v>
      </c>
      <c r="P1045" s="15" t="n">
        <f aca="false">N1045-O1045</f>
        <v>188.9</v>
      </c>
      <c r="Q1045" s="15" t="n">
        <f aca="false">J1045*INDEX(dProdutos!$F$2:$F$47,MATCH(E1045,dProdutos!$A$2:$A$47,0))</f>
        <v>88.32</v>
      </c>
      <c r="R1045" s="15" t="n">
        <f aca="false">IF(I1045="Cancelado",0,P1045-Q1045)</f>
        <v>100.58</v>
      </c>
      <c r="S1045" s="17" t="str">
        <f aca="false">INDEX(dProdutos!$D$2:$D$47,MATCH(E1045,dProdutos!$A$2:$A$47,0))</f>
        <v>Moda Masculina</v>
      </c>
    </row>
    <row r="1046" customFormat="false" ht="15" hidden="false" customHeight="false" outlineLevel="0" collapsed="false">
      <c r="A1046" s="17" t="s">
        <v>2150</v>
      </c>
      <c r="B1046" s="17" t="n">
        <v>1</v>
      </c>
      <c r="C1046" s="21" t="n">
        <v>45756</v>
      </c>
      <c r="D1046" s="17" t="s">
        <v>816</v>
      </c>
      <c r="E1046" s="17" t="s">
        <v>81</v>
      </c>
      <c r="F1046" s="17" t="s">
        <v>1493</v>
      </c>
      <c r="G1046" s="17" t="s">
        <v>61</v>
      </c>
      <c r="H1046" s="17" t="s">
        <v>1537</v>
      </c>
      <c r="I1046" s="17" t="s">
        <v>1524</v>
      </c>
      <c r="J1046" s="17" t="n">
        <v>1</v>
      </c>
      <c r="K1046" s="15" t="n">
        <v>64.9</v>
      </c>
      <c r="L1046" s="22" t="n">
        <v>0.05</v>
      </c>
      <c r="M1046" s="15" t="n">
        <v>0</v>
      </c>
      <c r="N1046" s="15" t="n">
        <f aca="false">J1046*K1046</f>
        <v>64.9</v>
      </c>
      <c r="O1046" s="15" t="n">
        <f aca="false">N1046*L1046</f>
        <v>3.245</v>
      </c>
      <c r="P1046" s="15" t="n">
        <f aca="false">N1046-O1046</f>
        <v>61.655</v>
      </c>
      <c r="Q1046" s="15" t="n">
        <f aca="false">J1046*INDEX(dProdutos!$F$2:$F$47,MATCH(E1046,dProdutos!$A$2:$A$47,0))</f>
        <v>26.12</v>
      </c>
      <c r="R1046" s="15" t="n">
        <f aca="false">IF(I1046="Cancelado",0,P1046-Q1046)</f>
        <v>35.535</v>
      </c>
      <c r="S1046" s="17" t="str">
        <f aca="false">INDEX(dProdutos!$D$2:$D$47,MATCH(E1046,dProdutos!$A$2:$A$47,0))</f>
        <v>Moda Feminina</v>
      </c>
    </row>
    <row r="1047" customFormat="false" ht="15" hidden="false" customHeight="false" outlineLevel="0" collapsed="false">
      <c r="A1047" s="17" t="s">
        <v>2151</v>
      </c>
      <c r="B1047" s="17" t="n">
        <v>1</v>
      </c>
      <c r="C1047" s="21" t="n">
        <v>45756</v>
      </c>
      <c r="D1047" s="17" t="s">
        <v>690</v>
      </c>
      <c r="E1047" s="17" t="s">
        <v>135</v>
      </c>
      <c r="F1047" s="17" t="s">
        <v>1497</v>
      </c>
      <c r="G1047" s="17" t="s">
        <v>63</v>
      </c>
      <c r="H1047" s="17" t="s">
        <v>1527</v>
      </c>
      <c r="I1047" s="17" t="s">
        <v>1524</v>
      </c>
      <c r="J1047" s="17" t="n">
        <v>1</v>
      </c>
      <c r="K1047" s="15" t="n">
        <v>200.9</v>
      </c>
      <c r="L1047" s="22" t="n">
        <v>0</v>
      </c>
      <c r="M1047" s="15" t="n">
        <v>12.77</v>
      </c>
      <c r="N1047" s="15" t="n">
        <f aca="false">J1047*K1047</f>
        <v>200.9</v>
      </c>
      <c r="O1047" s="15" t="n">
        <f aca="false">N1047*L1047</f>
        <v>0</v>
      </c>
      <c r="P1047" s="15" t="n">
        <f aca="false">N1047-O1047</f>
        <v>200.9</v>
      </c>
      <c r="Q1047" s="15" t="n">
        <f aca="false">J1047*INDEX(dProdutos!$F$2:$F$47,MATCH(E1047,dProdutos!$A$2:$A$47,0))</f>
        <v>80.73</v>
      </c>
      <c r="R1047" s="15" t="n">
        <f aca="false">IF(I1047="Cancelado",0,P1047-Q1047)</f>
        <v>120.17</v>
      </c>
      <c r="S1047" s="17" t="str">
        <f aca="false">INDEX(dProdutos!$D$2:$D$47,MATCH(E1047,dProdutos!$A$2:$A$47,0))</f>
        <v>Calçados</v>
      </c>
    </row>
    <row r="1048" customFormat="false" ht="15" hidden="false" customHeight="false" outlineLevel="0" collapsed="false">
      <c r="A1048" s="17" t="s">
        <v>2151</v>
      </c>
      <c r="B1048" s="17" t="n">
        <v>2</v>
      </c>
      <c r="C1048" s="21" t="n">
        <v>45756</v>
      </c>
      <c r="D1048" s="17" t="s">
        <v>690</v>
      </c>
      <c r="E1048" s="17" t="s">
        <v>102</v>
      </c>
      <c r="F1048" s="17" t="s">
        <v>1497</v>
      </c>
      <c r="G1048" s="17" t="s">
        <v>63</v>
      </c>
      <c r="H1048" s="17" t="s">
        <v>1527</v>
      </c>
      <c r="I1048" s="17" t="s">
        <v>1524</v>
      </c>
      <c r="J1048" s="17" t="n">
        <v>1</v>
      </c>
      <c r="K1048" s="15" t="n">
        <v>65.9</v>
      </c>
      <c r="L1048" s="22" t="n">
        <v>0</v>
      </c>
      <c r="M1048" s="15" t="n">
        <v>0</v>
      </c>
      <c r="N1048" s="15" t="n">
        <f aca="false">J1048*K1048</f>
        <v>65.9</v>
      </c>
      <c r="O1048" s="15" t="n">
        <f aca="false">N1048*L1048</f>
        <v>0</v>
      </c>
      <c r="P1048" s="15" t="n">
        <f aca="false">N1048-O1048</f>
        <v>65.9</v>
      </c>
      <c r="Q1048" s="15" t="n">
        <f aca="false">J1048*INDEX(dProdutos!$F$2:$F$47,MATCH(E1048,dProdutos!$A$2:$A$47,0))</f>
        <v>29.68</v>
      </c>
      <c r="R1048" s="15" t="n">
        <f aca="false">IF(I1048="Cancelado",0,P1048-Q1048)</f>
        <v>36.22</v>
      </c>
      <c r="S1048" s="17" t="str">
        <f aca="false">INDEX(dProdutos!$D$2:$D$47,MATCH(E1048,dProdutos!$A$2:$A$47,0))</f>
        <v>Moda Masculina</v>
      </c>
    </row>
    <row r="1049" customFormat="false" ht="15" hidden="false" customHeight="false" outlineLevel="0" collapsed="false">
      <c r="A1049" s="17" t="s">
        <v>2152</v>
      </c>
      <c r="B1049" s="17" t="n">
        <v>1</v>
      </c>
      <c r="C1049" s="21" t="n">
        <v>45756</v>
      </c>
      <c r="D1049" s="17" t="s">
        <v>717</v>
      </c>
      <c r="E1049" s="17" t="s">
        <v>150</v>
      </c>
      <c r="F1049" s="17" t="s">
        <v>1487</v>
      </c>
      <c r="G1049" s="17" t="s">
        <v>60</v>
      </c>
      <c r="H1049" s="17" t="s">
        <v>1537</v>
      </c>
      <c r="I1049" s="17" t="s">
        <v>1524</v>
      </c>
      <c r="J1049" s="17" t="n">
        <v>1</v>
      </c>
      <c r="K1049" s="15" t="n">
        <v>71.9</v>
      </c>
      <c r="L1049" s="22" t="n">
        <v>0</v>
      </c>
      <c r="M1049" s="15" t="n">
        <v>29.78</v>
      </c>
      <c r="N1049" s="15" t="n">
        <f aca="false">J1049*K1049</f>
        <v>71.9</v>
      </c>
      <c r="O1049" s="15" t="n">
        <f aca="false">N1049*L1049</f>
        <v>0</v>
      </c>
      <c r="P1049" s="15" t="n">
        <f aca="false">N1049-O1049</f>
        <v>71.9</v>
      </c>
      <c r="Q1049" s="15" t="n">
        <f aca="false">J1049*INDEX(dProdutos!$F$2:$F$47,MATCH(E1049,dProdutos!$A$2:$A$47,0))</f>
        <v>27.38</v>
      </c>
      <c r="R1049" s="15" t="n">
        <f aca="false">IF(I1049="Cancelado",0,P1049-Q1049)</f>
        <v>44.52</v>
      </c>
      <c r="S1049" s="17" t="str">
        <f aca="false">INDEX(dProdutos!$D$2:$D$47,MATCH(E1049,dProdutos!$A$2:$A$47,0))</f>
        <v>Acessórios</v>
      </c>
    </row>
    <row r="1050" customFormat="false" ht="15" hidden="false" customHeight="false" outlineLevel="0" collapsed="false">
      <c r="A1050" s="17" t="s">
        <v>2152</v>
      </c>
      <c r="B1050" s="17" t="n">
        <v>2</v>
      </c>
      <c r="C1050" s="21" t="n">
        <v>45756</v>
      </c>
      <c r="D1050" s="17" t="s">
        <v>717</v>
      </c>
      <c r="E1050" s="17" t="s">
        <v>129</v>
      </c>
      <c r="F1050" s="17" t="s">
        <v>1487</v>
      </c>
      <c r="G1050" s="17" t="s">
        <v>60</v>
      </c>
      <c r="H1050" s="17" t="s">
        <v>1537</v>
      </c>
      <c r="I1050" s="17" t="s">
        <v>1524</v>
      </c>
      <c r="J1050" s="17" t="n">
        <v>1</v>
      </c>
      <c r="K1050" s="15" t="n">
        <v>105.9</v>
      </c>
      <c r="L1050" s="22" t="n">
        <v>0.05</v>
      </c>
      <c r="M1050" s="15" t="n">
        <v>0</v>
      </c>
      <c r="N1050" s="15" t="n">
        <f aca="false">J1050*K1050</f>
        <v>105.9</v>
      </c>
      <c r="O1050" s="15" t="n">
        <f aca="false">N1050*L1050</f>
        <v>5.295</v>
      </c>
      <c r="P1050" s="15" t="n">
        <f aca="false">N1050-O1050</f>
        <v>100.605</v>
      </c>
      <c r="Q1050" s="15" t="n">
        <f aca="false">J1050*INDEX(dProdutos!$F$2:$F$47,MATCH(E1050,dProdutos!$A$2:$A$47,0))</f>
        <v>43.79</v>
      </c>
      <c r="R1050" s="15" t="n">
        <f aca="false">IF(I1050="Cancelado",0,P1050-Q1050)</f>
        <v>56.815</v>
      </c>
      <c r="S1050" s="17" t="str">
        <f aca="false">INDEX(dProdutos!$D$2:$D$47,MATCH(E1050,dProdutos!$A$2:$A$47,0))</f>
        <v>Calçados</v>
      </c>
    </row>
    <row r="1051" customFormat="false" ht="15" hidden="false" customHeight="false" outlineLevel="0" collapsed="false">
      <c r="A1051" s="17" t="s">
        <v>2152</v>
      </c>
      <c r="B1051" s="17" t="n">
        <v>3</v>
      </c>
      <c r="C1051" s="21" t="n">
        <v>45756</v>
      </c>
      <c r="D1051" s="17" t="s">
        <v>717</v>
      </c>
      <c r="E1051" s="17" t="s">
        <v>153</v>
      </c>
      <c r="F1051" s="17" t="s">
        <v>1487</v>
      </c>
      <c r="G1051" s="17" t="s">
        <v>60</v>
      </c>
      <c r="H1051" s="17" t="s">
        <v>1537</v>
      </c>
      <c r="I1051" s="17" t="s">
        <v>1524</v>
      </c>
      <c r="J1051" s="17" t="n">
        <v>2</v>
      </c>
      <c r="K1051" s="15" t="n">
        <v>165.9</v>
      </c>
      <c r="L1051" s="22" t="n">
        <v>0.15</v>
      </c>
      <c r="M1051" s="15" t="n">
        <v>0</v>
      </c>
      <c r="N1051" s="15" t="n">
        <f aca="false">J1051*K1051</f>
        <v>331.8</v>
      </c>
      <c r="O1051" s="15" t="n">
        <f aca="false">N1051*L1051</f>
        <v>49.77</v>
      </c>
      <c r="P1051" s="15" t="n">
        <f aca="false">N1051-O1051</f>
        <v>282.03</v>
      </c>
      <c r="Q1051" s="15" t="n">
        <f aca="false">J1051*INDEX(dProdutos!$F$2:$F$47,MATCH(E1051,dProdutos!$A$2:$A$47,0))</f>
        <v>134.56</v>
      </c>
      <c r="R1051" s="15" t="n">
        <f aca="false">IF(I1051="Cancelado",0,P1051-Q1051)</f>
        <v>147.47</v>
      </c>
      <c r="S1051" s="17" t="str">
        <f aca="false">INDEX(dProdutos!$D$2:$D$47,MATCH(E1051,dProdutos!$A$2:$A$47,0))</f>
        <v>Acessórios</v>
      </c>
    </row>
    <row r="1052" customFormat="false" ht="15" hidden="false" customHeight="false" outlineLevel="0" collapsed="false">
      <c r="A1052" s="17" t="s">
        <v>2153</v>
      </c>
      <c r="B1052" s="17" t="n">
        <v>1</v>
      </c>
      <c r="C1052" s="21" t="n">
        <v>45756</v>
      </c>
      <c r="D1052" s="17" t="s">
        <v>368</v>
      </c>
      <c r="E1052" s="17" t="s">
        <v>141</v>
      </c>
      <c r="F1052" s="17" t="s">
        <v>1497</v>
      </c>
      <c r="G1052" s="17" t="s">
        <v>61</v>
      </c>
      <c r="H1052" s="17" t="s">
        <v>1523</v>
      </c>
      <c r="I1052" s="17" t="s">
        <v>1524</v>
      </c>
      <c r="J1052" s="17" t="n">
        <v>1</v>
      </c>
      <c r="K1052" s="15" t="n">
        <v>131.9</v>
      </c>
      <c r="L1052" s="22" t="n">
        <v>0</v>
      </c>
      <c r="M1052" s="15" t="n">
        <v>14.85</v>
      </c>
      <c r="N1052" s="15" t="n">
        <f aca="false">J1052*K1052</f>
        <v>131.9</v>
      </c>
      <c r="O1052" s="15" t="n">
        <f aca="false">N1052*L1052</f>
        <v>0</v>
      </c>
      <c r="P1052" s="15" t="n">
        <f aca="false">N1052-O1052</f>
        <v>131.9</v>
      </c>
      <c r="Q1052" s="15" t="n">
        <f aca="false">J1052*INDEX(dProdutos!$F$2:$F$47,MATCH(E1052,dProdutos!$A$2:$A$47,0))</f>
        <v>81.66</v>
      </c>
      <c r="R1052" s="15" t="n">
        <f aca="false">IF(I1052="Cancelado",0,P1052-Q1052)</f>
        <v>50.24</v>
      </c>
      <c r="S1052" s="17" t="str">
        <f aca="false">INDEX(dProdutos!$D$2:$D$47,MATCH(E1052,dProdutos!$A$2:$A$47,0))</f>
        <v>Acessórios</v>
      </c>
    </row>
    <row r="1053" customFormat="false" ht="15" hidden="false" customHeight="false" outlineLevel="0" collapsed="false">
      <c r="A1053" s="17" t="s">
        <v>2154</v>
      </c>
      <c r="B1053" s="17" t="n">
        <v>1</v>
      </c>
      <c r="C1053" s="21" t="n">
        <v>45757</v>
      </c>
      <c r="D1053" s="17" t="s">
        <v>441</v>
      </c>
      <c r="E1053" s="17" t="s">
        <v>183</v>
      </c>
      <c r="F1053" s="17" t="s">
        <v>1487</v>
      </c>
      <c r="G1053" s="17" t="s">
        <v>59</v>
      </c>
      <c r="H1053" s="17" t="s">
        <v>1537</v>
      </c>
      <c r="I1053" s="17" t="s">
        <v>1524</v>
      </c>
      <c r="J1053" s="17" t="n">
        <v>2</v>
      </c>
      <c r="K1053" s="15" t="n">
        <v>121.9</v>
      </c>
      <c r="L1053" s="22" t="n">
        <v>0</v>
      </c>
      <c r="M1053" s="15" t="n">
        <v>17.03</v>
      </c>
      <c r="N1053" s="15" t="n">
        <f aca="false">J1053*K1053</f>
        <v>243.8</v>
      </c>
      <c r="O1053" s="15" t="n">
        <f aca="false">N1053*L1053</f>
        <v>0</v>
      </c>
      <c r="P1053" s="15" t="n">
        <f aca="false">N1053-O1053</f>
        <v>243.8</v>
      </c>
      <c r="Q1053" s="15" t="n">
        <f aca="false">J1053*INDEX(dProdutos!$F$2:$F$47,MATCH(E1053,dProdutos!$A$2:$A$47,0))</f>
        <v>105.52</v>
      </c>
      <c r="R1053" s="15" t="n">
        <f aca="false">IF(I1053="Cancelado",0,P1053-Q1053)</f>
        <v>138.28</v>
      </c>
      <c r="S1053" s="17" t="str">
        <f aca="false">INDEX(dProdutos!$D$2:$D$47,MATCH(E1053,dProdutos!$A$2:$A$47,0))</f>
        <v>Eletrônicos</v>
      </c>
    </row>
    <row r="1054" customFormat="false" ht="15" hidden="false" customHeight="false" outlineLevel="0" collapsed="false">
      <c r="A1054" s="17" t="s">
        <v>2154</v>
      </c>
      <c r="B1054" s="17" t="n">
        <v>2</v>
      </c>
      <c r="C1054" s="21" t="n">
        <v>45757</v>
      </c>
      <c r="D1054" s="17" t="s">
        <v>441</v>
      </c>
      <c r="E1054" s="17" t="s">
        <v>210</v>
      </c>
      <c r="F1054" s="17" t="s">
        <v>1487</v>
      </c>
      <c r="G1054" s="17" t="s">
        <v>59</v>
      </c>
      <c r="H1054" s="17" t="s">
        <v>1537</v>
      </c>
      <c r="I1054" s="17" t="s">
        <v>1524</v>
      </c>
      <c r="J1054" s="17" t="n">
        <v>2</v>
      </c>
      <c r="K1054" s="15" t="n">
        <v>245.9</v>
      </c>
      <c r="L1054" s="22" t="n">
        <v>0</v>
      </c>
      <c r="M1054" s="15" t="n">
        <v>0</v>
      </c>
      <c r="N1054" s="15" t="n">
        <f aca="false">J1054*K1054</f>
        <v>491.8</v>
      </c>
      <c r="O1054" s="15" t="n">
        <f aca="false">N1054*L1054</f>
        <v>0</v>
      </c>
      <c r="P1054" s="15" t="n">
        <f aca="false">N1054-O1054</f>
        <v>491.8</v>
      </c>
      <c r="Q1054" s="15" t="n">
        <f aca="false">J1054*INDEX(dProdutos!$F$2:$F$47,MATCH(E1054,dProdutos!$A$2:$A$47,0))</f>
        <v>301.26</v>
      </c>
      <c r="R1054" s="15" t="n">
        <f aca="false">IF(I1054="Cancelado",0,P1054-Q1054)</f>
        <v>190.54</v>
      </c>
      <c r="S1054" s="17" t="str">
        <f aca="false">INDEX(dProdutos!$D$2:$D$47,MATCH(E1054,dProdutos!$A$2:$A$47,0))</f>
        <v>Beleza</v>
      </c>
    </row>
    <row r="1055" customFormat="false" ht="15" hidden="false" customHeight="false" outlineLevel="0" collapsed="false">
      <c r="A1055" s="17" t="s">
        <v>2155</v>
      </c>
      <c r="B1055" s="17" t="n">
        <v>1</v>
      </c>
      <c r="C1055" s="21" t="n">
        <v>45757</v>
      </c>
      <c r="D1055" s="17" t="s">
        <v>1023</v>
      </c>
      <c r="E1055" s="17" t="s">
        <v>171</v>
      </c>
      <c r="F1055" s="17" t="s">
        <v>1503</v>
      </c>
      <c r="G1055" s="17" t="s">
        <v>59</v>
      </c>
      <c r="H1055" s="17" t="s">
        <v>1523</v>
      </c>
      <c r="I1055" s="17" t="s">
        <v>1524</v>
      </c>
      <c r="J1055" s="17" t="n">
        <v>1</v>
      </c>
      <c r="K1055" s="15" t="n">
        <v>246.9</v>
      </c>
      <c r="L1055" s="22" t="n">
        <v>0</v>
      </c>
      <c r="M1055" s="15" t="n">
        <v>0</v>
      </c>
      <c r="N1055" s="15" t="n">
        <f aca="false">J1055*K1055</f>
        <v>246.9</v>
      </c>
      <c r="O1055" s="15" t="n">
        <f aca="false">N1055*L1055</f>
        <v>0</v>
      </c>
      <c r="P1055" s="15" t="n">
        <f aca="false">N1055-O1055</f>
        <v>246.9</v>
      </c>
      <c r="Q1055" s="15" t="n">
        <f aca="false">J1055*INDEX(dProdutos!$F$2:$F$47,MATCH(E1055,dProdutos!$A$2:$A$47,0))</f>
        <v>103.61</v>
      </c>
      <c r="R1055" s="15" t="n">
        <f aca="false">IF(I1055="Cancelado",0,P1055-Q1055)</f>
        <v>143.29</v>
      </c>
      <c r="S1055" s="17" t="str">
        <f aca="false">INDEX(dProdutos!$D$2:$D$47,MATCH(E1055,dProdutos!$A$2:$A$47,0))</f>
        <v>Casa</v>
      </c>
    </row>
    <row r="1056" customFormat="false" ht="15" hidden="false" customHeight="false" outlineLevel="0" collapsed="false">
      <c r="A1056" s="17" t="s">
        <v>2155</v>
      </c>
      <c r="B1056" s="17" t="n">
        <v>2</v>
      </c>
      <c r="C1056" s="21" t="n">
        <v>45757</v>
      </c>
      <c r="D1056" s="17" t="s">
        <v>1023</v>
      </c>
      <c r="E1056" s="17" t="s">
        <v>111</v>
      </c>
      <c r="F1056" s="17" t="s">
        <v>1503</v>
      </c>
      <c r="G1056" s="17" t="s">
        <v>59</v>
      </c>
      <c r="H1056" s="17" t="s">
        <v>1523</v>
      </c>
      <c r="I1056" s="17" t="s">
        <v>1524</v>
      </c>
      <c r="J1056" s="17" t="n">
        <v>1</v>
      </c>
      <c r="K1056" s="15" t="n">
        <v>188.9</v>
      </c>
      <c r="L1056" s="22" t="n">
        <v>0</v>
      </c>
      <c r="M1056" s="15" t="n">
        <v>0</v>
      </c>
      <c r="N1056" s="15" t="n">
        <f aca="false">J1056*K1056</f>
        <v>188.9</v>
      </c>
      <c r="O1056" s="15" t="n">
        <f aca="false">N1056*L1056</f>
        <v>0</v>
      </c>
      <c r="P1056" s="15" t="n">
        <f aca="false">N1056-O1056</f>
        <v>188.9</v>
      </c>
      <c r="Q1056" s="15" t="n">
        <f aca="false">J1056*INDEX(dProdutos!$F$2:$F$47,MATCH(E1056,dProdutos!$A$2:$A$47,0))</f>
        <v>88.32</v>
      </c>
      <c r="R1056" s="15" t="n">
        <f aca="false">IF(I1056="Cancelado",0,P1056-Q1056)</f>
        <v>100.58</v>
      </c>
      <c r="S1056" s="17" t="str">
        <f aca="false">INDEX(dProdutos!$D$2:$D$47,MATCH(E1056,dProdutos!$A$2:$A$47,0))</f>
        <v>Moda Masculina</v>
      </c>
    </row>
    <row r="1057" customFormat="false" ht="15" hidden="false" customHeight="false" outlineLevel="0" collapsed="false">
      <c r="A1057" s="17" t="s">
        <v>2156</v>
      </c>
      <c r="B1057" s="17" t="n">
        <v>1</v>
      </c>
      <c r="C1057" s="21" t="n">
        <v>45757</v>
      </c>
      <c r="D1057" s="17" t="s">
        <v>1132</v>
      </c>
      <c r="E1057" s="17" t="s">
        <v>198</v>
      </c>
      <c r="F1057" s="17" t="s">
        <v>1487</v>
      </c>
      <c r="G1057" s="17" t="s">
        <v>59</v>
      </c>
      <c r="H1057" s="17" t="s">
        <v>1527</v>
      </c>
      <c r="I1057" s="17" t="s">
        <v>1524</v>
      </c>
      <c r="J1057" s="17" t="n">
        <v>1</v>
      </c>
      <c r="K1057" s="15" t="n">
        <v>253.9</v>
      </c>
      <c r="L1057" s="22" t="n">
        <v>0.1</v>
      </c>
      <c r="M1057" s="15" t="n">
        <v>32.66</v>
      </c>
      <c r="N1057" s="15" t="n">
        <f aca="false">J1057*K1057</f>
        <v>253.9</v>
      </c>
      <c r="O1057" s="15" t="n">
        <f aca="false">N1057*L1057</f>
        <v>25.39</v>
      </c>
      <c r="P1057" s="15" t="n">
        <f aca="false">N1057-O1057</f>
        <v>228.51</v>
      </c>
      <c r="Q1057" s="15" t="n">
        <f aca="false">J1057*INDEX(dProdutos!$F$2:$F$47,MATCH(E1057,dProdutos!$A$2:$A$47,0))</f>
        <v>99.78</v>
      </c>
      <c r="R1057" s="15" t="n">
        <f aca="false">IF(I1057="Cancelado",0,P1057-Q1057)</f>
        <v>128.73</v>
      </c>
      <c r="S1057" s="17" t="str">
        <f aca="false">INDEX(dProdutos!$D$2:$D$47,MATCH(E1057,dProdutos!$A$2:$A$47,0))</f>
        <v>Beleza</v>
      </c>
    </row>
    <row r="1058" customFormat="false" ht="15" hidden="false" customHeight="false" outlineLevel="0" collapsed="false">
      <c r="A1058" s="17" t="s">
        <v>2156</v>
      </c>
      <c r="B1058" s="17" t="n">
        <v>2</v>
      </c>
      <c r="C1058" s="21" t="n">
        <v>45757</v>
      </c>
      <c r="D1058" s="17" t="s">
        <v>1132</v>
      </c>
      <c r="E1058" s="17" t="s">
        <v>92</v>
      </c>
      <c r="F1058" s="17" t="s">
        <v>1487</v>
      </c>
      <c r="G1058" s="17" t="s">
        <v>59</v>
      </c>
      <c r="H1058" s="17" t="s">
        <v>1527</v>
      </c>
      <c r="I1058" s="17" t="s">
        <v>1524</v>
      </c>
      <c r="J1058" s="17" t="n">
        <v>1</v>
      </c>
      <c r="K1058" s="15" t="n">
        <v>191.9</v>
      </c>
      <c r="L1058" s="22" t="n">
        <v>0.2</v>
      </c>
      <c r="M1058" s="15" t="n">
        <v>0</v>
      </c>
      <c r="N1058" s="15" t="n">
        <f aca="false">J1058*K1058</f>
        <v>191.9</v>
      </c>
      <c r="O1058" s="15" t="n">
        <f aca="false">N1058*L1058</f>
        <v>38.38</v>
      </c>
      <c r="P1058" s="15" t="n">
        <f aca="false">N1058-O1058</f>
        <v>153.52</v>
      </c>
      <c r="Q1058" s="15" t="n">
        <f aca="false">J1058*INDEX(dProdutos!$F$2:$F$47,MATCH(E1058,dProdutos!$A$2:$A$47,0))</f>
        <v>88.59</v>
      </c>
      <c r="R1058" s="15" t="n">
        <f aca="false">IF(I1058="Cancelado",0,P1058-Q1058)</f>
        <v>64.93</v>
      </c>
      <c r="S1058" s="17" t="str">
        <f aca="false">INDEX(dProdutos!$D$2:$D$47,MATCH(E1058,dProdutos!$A$2:$A$47,0))</f>
        <v>Moda Feminina</v>
      </c>
    </row>
    <row r="1059" customFormat="false" ht="15" hidden="false" customHeight="false" outlineLevel="0" collapsed="false">
      <c r="A1059" s="17" t="s">
        <v>2157</v>
      </c>
      <c r="B1059" s="17" t="n">
        <v>1</v>
      </c>
      <c r="C1059" s="21" t="n">
        <v>45757</v>
      </c>
      <c r="D1059" s="17" t="s">
        <v>1461</v>
      </c>
      <c r="E1059" s="17" t="s">
        <v>213</v>
      </c>
      <c r="F1059" s="17" t="s">
        <v>1499</v>
      </c>
      <c r="G1059" s="17" t="s">
        <v>60</v>
      </c>
      <c r="H1059" s="17" t="s">
        <v>1537</v>
      </c>
      <c r="I1059" s="17" t="s">
        <v>1524</v>
      </c>
      <c r="J1059" s="17" t="n">
        <v>1</v>
      </c>
      <c r="K1059" s="15" t="n">
        <v>153.9</v>
      </c>
      <c r="L1059" s="22" t="n">
        <v>0.1</v>
      </c>
      <c r="M1059" s="15" t="n">
        <v>19.12</v>
      </c>
      <c r="N1059" s="15" t="n">
        <f aca="false">J1059*K1059</f>
        <v>153.9</v>
      </c>
      <c r="O1059" s="15" t="n">
        <f aca="false">N1059*L1059</f>
        <v>15.39</v>
      </c>
      <c r="P1059" s="15" t="n">
        <f aca="false">N1059-O1059</f>
        <v>138.51</v>
      </c>
      <c r="Q1059" s="15" t="n">
        <f aca="false">J1059*INDEX(dProdutos!$F$2:$F$47,MATCH(E1059,dProdutos!$A$2:$A$47,0))</f>
        <v>90.42</v>
      </c>
      <c r="R1059" s="15" t="n">
        <f aca="false">IF(I1059="Cancelado",0,P1059-Q1059)</f>
        <v>48.09</v>
      </c>
      <c r="S1059" s="17" t="str">
        <f aca="false">INDEX(dProdutos!$D$2:$D$47,MATCH(E1059,dProdutos!$A$2:$A$47,0))</f>
        <v>Beleza</v>
      </c>
    </row>
    <row r="1060" customFormat="false" ht="15" hidden="false" customHeight="false" outlineLevel="0" collapsed="false">
      <c r="A1060" s="17" t="s">
        <v>2157</v>
      </c>
      <c r="B1060" s="17" t="n">
        <v>2</v>
      </c>
      <c r="C1060" s="21" t="n">
        <v>45757</v>
      </c>
      <c r="D1060" s="17" t="s">
        <v>1461</v>
      </c>
      <c r="E1060" s="17" t="s">
        <v>195</v>
      </c>
      <c r="F1060" s="17" t="s">
        <v>1499</v>
      </c>
      <c r="G1060" s="17" t="s">
        <v>60</v>
      </c>
      <c r="H1060" s="17" t="s">
        <v>1537</v>
      </c>
      <c r="I1060" s="17" t="s">
        <v>1524</v>
      </c>
      <c r="J1060" s="17" t="n">
        <v>1</v>
      </c>
      <c r="K1060" s="15" t="n">
        <v>72.9</v>
      </c>
      <c r="L1060" s="22" t="n">
        <v>0.15</v>
      </c>
      <c r="M1060" s="15" t="n">
        <v>0</v>
      </c>
      <c r="N1060" s="15" t="n">
        <f aca="false">J1060*K1060</f>
        <v>72.9</v>
      </c>
      <c r="O1060" s="15" t="n">
        <f aca="false">N1060*L1060</f>
        <v>10.935</v>
      </c>
      <c r="P1060" s="15" t="n">
        <f aca="false">N1060-O1060</f>
        <v>61.965</v>
      </c>
      <c r="Q1060" s="15" t="n">
        <f aca="false">J1060*INDEX(dProdutos!$F$2:$F$47,MATCH(E1060,dProdutos!$A$2:$A$47,0))</f>
        <v>39.23</v>
      </c>
      <c r="R1060" s="15" t="n">
        <f aca="false">IF(I1060="Cancelado",0,P1060-Q1060)</f>
        <v>22.735</v>
      </c>
      <c r="S1060" s="17" t="str">
        <f aca="false">INDEX(dProdutos!$D$2:$D$47,MATCH(E1060,dProdutos!$A$2:$A$47,0))</f>
        <v>Eletrônicos</v>
      </c>
    </row>
    <row r="1061" customFormat="false" ht="15" hidden="false" customHeight="false" outlineLevel="0" collapsed="false">
      <c r="A1061" s="17" t="s">
        <v>2157</v>
      </c>
      <c r="B1061" s="17" t="n">
        <v>3</v>
      </c>
      <c r="C1061" s="21" t="n">
        <v>45757</v>
      </c>
      <c r="D1061" s="17" t="s">
        <v>1461</v>
      </c>
      <c r="E1061" s="17" t="s">
        <v>186</v>
      </c>
      <c r="F1061" s="17" t="s">
        <v>1499</v>
      </c>
      <c r="G1061" s="17" t="s">
        <v>60</v>
      </c>
      <c r="H1061" s="17" t="s">
        <v>1537</v>
      </c>
      <c r="I1061" s="17" t="s">
        <v>1524</v>
      </c>
      <c r="J1061" s="17" t="n">
        <v>1</v>
      </c>
      <c r="K1061" s="15" t="n">
        <v>120.9</v>
      </c>
      <c r="L1061" s="22" t="n">
        <v>0</v>
      </c>
      <c r="M1061" s="15" t="n">
        <v>0</v>
      </c>
      <c r="N1061" s="15" t="n">
        <f aca="false">J1061*K1061</f>
        <v>120.9</v>
      </c>
      <c r="O1061" s="15" t="n">
        <f aca="false">N1061*L1061</f>
        <v>0</v>
      </c>
      <c r="P1061" s="15" t="n">
        <f aca="false">N1061-O1061</f>
        <v>120.9</v>
      </c>
      <c r="Q1061" s="15" t="n">
        <f aca="false">J1061*INDEX(dProdutos!$F$2:$F$47,MATCH(E1061,dProdutos!$A$2:$A$47,0))</f>
        <v>72.21</v>
      </c>
      <c r="R1061" s="15" t="n">
        <f aca="false">IF(I1061="Cancelado",0,P1061-Q1061)</f>
        <v>48.69</v>
      </c>
      <c r="S1061" s="17" t="str">
        <f aca="false">INDEX(dProdutos!$D$2:$D$47,MATCH(E1061,dProdutos!$A$2:$A$47,0))</f>
        <v>Eletrônicos</v>
      </c>
    </row>
    <row r="1062" customFormat="false" ht="15" hidden="false" customHeight="false" outlineLevel="0" collapsed="false">
      <c r="A1062" s="17" t="s">
        <v>2158</v>
      </c>
      <c r="B1062" s="17" t="n">
        <v>1</v>
      </c>
      <c r="C1062" s="21" t="n">
        <v>45757</v>
      </c>
      <c r="D1062" s="17" t="s">
        <v>1132</v>
      </c>
      <c r="E1062" s="17" t="s">
        <v>95</v>
      </c>
      <c r="F1062" s="17" t="s">
        <v>1499</v>
      </c>
      <c r="G1062" s="17" t="s">
        <v>60</v>
      </c>
      <c r="H1062" s="17" t="s">
        <v>1523</v>
      </c>
      <c r="I1062" s="17" t="s">
        <v>1531</v>
      </c>
      <c r="J1062" s="17" t="n">
        <v>1</v>
      </c>
      <c r="K1062" s="15" t="n">
        <v>77.9</v>
      </c>
      <c r="L1062" s="22" t="n">
        <v>0.15</v>
      </c>
      <c r="M1062" s="15" t="n">
        <v>12.9</v>
      </c>
      <c r="N1062" s="15" t="n">
        <f aca="false">J1062*K1062</f>
        <v>77.9</v>
      </c>
      <c r="O1062" s="15" t="n">
        <f aca="false">N1062*L1062</f>
        <v>11.685</v>
      </c>
      <c r="P1062" s="15" t="n">
        <f aca="false">N1062-O1062</f>
        <v>66.215</v>
      </c>
      <c r="Q1062" s="15" t="n">
        <f aca="false">J1062*INDEX(dProdutos!$F$2:$F$47,MATCH(E1062,dProdutos!$A$2:$A$47,0))</f>
        <v>36.71</v>
      </c>
      <c r="R1062" s="15" t="n">
        <f aca="false">IF(I1062="Cancelado",0,P1062-Q1062)</f>
        <v>0</v>
      </c>
      <c r="S1062" s="17" t="str">
        <f aca="false">INDEX(dProdutos!$D$2:$D$47,MATCH(E1062,dProdutos!$A$2:$A$47,0))</f>
        <v>Moda Feminina</v>
      </c>
    </row>
    <row r="1063" customFormat="false" ht="15" hidden="false" customHeight="false" outlineLevel="0" collapsed="false">
      <c r="A1063" s="17" t="s">
        <v>2159</v>
      </c>
      <c r="B1063" s="17" t="n">
        <v>1</v>
      </c>
      <c r="C1063" s="21" t="n">
        <v>45757</v>
      </c>
      <c r="D1063" s="17" t="s">
        <v>857</v>
      </c>
      <c r="E1063" s="17" t="s">
        <v>174</v>
      </c>
      <c r="F1063" s="17" t="s">
        <v>1497</v>
      </c>
      <c r="G1063" s="17" t="s">
        <v>62</v>
      </c>
      <c r="H1063" s="17" t="s">
        <v>1523</v>
      </c>
      <c r="I1063" s="17" t="s">
        <v>1524</v>
      </c>
      <c r="J1063" s="17" t="n">
        <v>1</v>
      </c>
      <c r="K1063" s="15" t="n">
        <v>250.9</v>
      </c>
      <c r="L1063" s="22" t="n">
        <v>0</v>
      </c>
      <c r="M1063" s="15" t="n">
        <v>22.15</v>
      </c>
      <c r="N1063" s="15" t="n">
        <f aca="false">J1063*K1063</f>
        <v>250.9</v>
      </c>
      <c r="O1063" s="15" t="n">
        <f aca="false">N1063*L1063</f>
        <v>0</v>
      </c>
      <c r="P1063" s="15" t="n">
        <f aca="false">N1063-O1063</f>
        <v>250.9</v>
      </c>
      <c r="Q1063" s="15" t="n">
        <f aca="false">J1063*INDEX(dProdutos!$F$2:$F$47,MATCH(E1063,dProdutos!$A$2:$A$47,0))</f>
        <v>151.28</v>
      </c>
      <c r="R1063" s="15" t="n">
        <f aca="false">IF(I1063="Cancelado",0,P1063-Q1063)</f>
        <v>99.62</v>
      </c>
      <c r="S1063" s="17" t="str">
        <f aca="false">INDEX(dProdutos!$D$2:$D$47,MATCH(E1063,dProdutos!$A$2:$A$47,0))</f>
        <v>Casa</v>
      </c>
    </row>
    <row r="1064" customFormat="false" ht="15" hidden="false" customHeight="false" outlineLevel="0" collapsed="false">
      <c r="A1064" s="17" t="s">
        <v>2160</v>
      </c>
      <c r="B1064" s="17" t="n">
        <v>1</v>
      </c>
      <c r="C1064" s="21" t="n">
        <v>45757</v>
      </c>
      <c r="D1064" s="17" t="s">
        <v>1339</v>
      </c>
      <c r="E1064" s="17" t="s">
        <v>88</v>
      </c>
      <c r="F1064" s="17" t="s">
        <v>1490</v>
      </c>
      <c r="G1064" s="17" t="s">
        <v>59</v>
      </c>
      <c r="H1064" s="17" t="s">
        <v>1523</v>
      </c>
      <c r="I1064" s="17" t="s">
        <v>1524</v>
      </c>
      <c r="J1064" s="17" t="n">
        <v>3</v>
      </c>
      <c r="K1064" s="15" t="n">
        <v>170.9</v>
      </c>
      <c r="L1064" s="22" t="n">
        <v>0</v>
      </c>
      <c r="M1064" s="15" t="n">
        <v>28.28</v>
      </c>
      <c r="N1064" s="15" t="n">
        <f aca="false">J1064*K1064</f>
        <v>512.7</v>
      </c>
      <c r="O1064" s="15" t="n">
        <f aca="false">N1064*L1064</f>
        <v>0</v>
      </c>
      <c r="P1064" s="15" t="n">
        <f aca="false">N1064-O1064</f>
        <v>512.7</v>
      </c>
      <c r="Q1064" s="15" t="n">
        <f aca="false">J1064*INDEX(dProdutos!$F$2:$F$47,MATCH(E1064,dProdutos!$A$2:$A$47,0))</f>
        <v>294.42</v>
      </c>
      <c r="R1064" s="15" t="n">
        <f aca="false">IF(I1064="Cancelado",0,P1064-Q1064)</f>
        <v>218.28</v>
      </c>
      <c r="S1064" s="17" t="str">
        <f aca="false">INDEX(dProdutos!$D$2:$D$47,MATCH(E1064,dProdutos!$A$2:$A$47,0))</f>
        <v>Moda Feminina</v>
      </c>
    </row>
    <row r="1065" customFormat="false" ht="15" hidden="false" customHeight="false" outlineLevel="0" collapsed="false">
      <c r="A1065" s="17" t="s">
        <v>2161</v>
      </c>
      <c r="B1065" s="17" t="n">
        <v>1</v>
      </c>
      <c r="C1065" s="21" t="n">
        <v>45757</v>
      </c>
      <c r="D1065" s="17" t="s">
        <v>255</v>
      </c>
      <c r="E1065" s="17" t="s">
        <v>174</v>
      </c>
      <c r="F1065" s="17" t="s">
        <v>1497</v>
      </c>
      <c r="G1065" s="17" t="s">
        <v>61</v>
      </c>
      <c r="H1065" s="17" t="s">
        <v>1537</v>
      </c>
      <c r="I1065" s="17" t="s">
        <v>1524</v>
      </c>
      <c r="J1065" s="17" t="n">
        <v>1</v>
      </c>
      <c r="K1065" s="15" t="n">
        <v>250.9</v>
      </c>
      <c r="L1065" s="22" t="n">
        <v>0.15</v>
      </c>
      <c r="M1065" s="15" t="n">
        <v>0</v>
      </c>
      <c r="N1065" s="15" t="n">
        <f aca="false">J1065*K1065</f>
        <v>250.9</v>
      </c>
      <c r="O1065" s="15" t="n">
        <f aca="false">N1065*L1065</f>
        <v>37.635</v>
      </c>
      <c r="P1065" s="15" t="n">
        <f aca="false">N1065-O1065</f>
        <v>213.265</v>
      </c>
      <c r="Q1065" s="15" t="n">
        <f aca="false">J1065*INDEX(dProdutos!$F$2:$F$47,MATCH(E1065,dProdutos!$A$2:$A$47,0))</f>
        <v>151.28</v>
      </c>
      <c r="R1065" s="15" t="n">
        <f aca="false">IF(I1065="Cancelado",0,P1065-Q1065)</f>
        <v>61.985</v>
      </c>
      <c r="S1065" s="17" t="str">
        <f aca="false">INDEX(dProdutos!$D$2:$D$47,MATCH(E1065,dProdutos!$A$2:$A$47,0))</f>
        <v>Casa</v>
      </c>
    </row>
    <row r="1066" customFormat="false" ht="15" hidden="false" customHeight="false" outlineLevel="0" collapsed="false">
      <c r="A1066" s="17" t="s">
        <v>2161</v>
      </c>
      <c r="B1066" s="17" t="n">
        <v>2</v>
      </c>
      <c r="C1066" s="21" t="n">
        <v>45757</v>
      </c>
      <c r="D1066" s="17" t="s">
        <v>255</v>
      </c>
      <c r="E1066" s="17" t="s">
        <v>144</v>
      </c>
      <c r="F1066" s="17" t="s">
        <v>1497</v>
      </c>
      <c r="G1066" s="17" t="s">
        <v>61</v>
      </c>
      <c r="H1066" s="17" t="s">
        <v>1537</v>
      </c>
      <c r="I1066" s="17" t="s">
        <v>1524</v>
      </c>
      <c r="J1066" s="17" t="n">
        <v>1</v>
      </c>
      <c r="K1066" s="15" t="n">
        <v>260.9</v>
      </c>
      <c r="L1066" s="22" t="n">
        <v>0.05</v>
      </c>
      <c r="M1066" s="15" t="n">
        <v>0</v>
      </c>
      <c r="N1066" s="15" t="n">
        <f aca="false">J1066*K1066</f>
        <v>260.9</v>
      </c>
      <c r="O1066" s="15" t="n">
        <f aca="false">N1066*L1066</f>
        <v>13.045</v>
      </c>
      <c r="P1066" s="15" t="n">
        <f aca="false">N1066-O1066</f>
        <v>247.855</v>
      </c>
      <c r="Q1066" s="15" t="n">
        <f aca="false">J1066*INDEX(dProdutos!$F$2:$F$47,MATCH(E1066,dProdutos!$A$2:$A$47,0))</f>
        <v>99.86</v>
      </c>
      <c r="R1066" s="15" t="n">
        <f aca="false">IF(I1066="Cancelado",0,P1066-Q1066)</f>
        <v>147.995</v>
      </c>
      <c r="S1066" s="17" t="str">
        <f aca="false">INDEX(dProdutos!$D$2:$D$47,MATCH(E1066,dProdutos!$A$2:$A$47,0))</f>
        <v>Acessórios</v>
      </c>
    </row>
    <row r="1067" customFormat="false" ht="15" hidden="false" customHeight="false" outlineLevel="0" collapsed="false">
      <c r="A1067" s="17" t="s">
        <v>2162</v>
      </c>
      <c r="B1067" s="17" t="n">
        <v>1</v>
      </c>
      <c r="C1067" s="21" t="n">
        <v>45758</v>
      </c>
      <c r="D1067" s="17" t="s">
        <v>455</v>
      </c>
      <c r="E1067" s="17" t="s">
        <v>111</v>
      </c>
      <c r="F1067" s="17" t="s">
        <v>1490</v>
      </c>
      <c r="G1067" s="17" t="s">
        <v>60</v>
      </c>
      <c r="H1067" s="17" t="s">
        <v>1527</v>
      </c>
      <c r="I1067" s="17" t="s">
        <v>1524</v>
      </c>
      <c r="J1067" s="17" t="n">
        <v>1</v>
      </c>
      <c r="K1067" s="15" t="n">
        <v>188.9</v>
      </c>
      <c r="L1067" s="22" t="n">
        <v>0</v>
      </c>
      <c r="M1067" s="15" t="n">
        <v>29.4</v>
      </c>
      <c r="N1067" s="15" t="n">
        <f aca="false">J1067*K1067</f>
        <v>188.9</v>
      </c>
      <c r="O1067" s="15" t="n">
        <f aca="false">N1067*L1067</f>
        <v>0</v>
      </c>
      <c r="P1067" s="15" t="n">
        <f aca="false">N1067-O1067</f>
        <v>188.9</v>
      </c>
      <c r="Q1067" s="15" t="n">
        <f aca="false">J1067*INDEX(dProdutos!$F$2:$F$47,MATCH(E1067,dProdutos!$A$2:$A$47,0))</f>
        <v>88.32</v>
      </c>
      <c r="R1067" s="15" t="n">
        <f aca="false">IF(I1067="Cancelado",0,P1067-Q1067)</f>
        <v>100.58</v>
      </c>
      <c r="S1067" s="17" t="str">
        <f aca="false">INDEX(dProdutos!$D$2:$D$47,MATCH(E1067,dProdutos!$A$2:$A$47,0))</f>
        <v>Moda Masculina</v>
      </c>
    </row>
    <row r="1068" customFormat="false" ht="15" hidden="false" customHeight="false" outlineLevel="0" collapsed="false">
      <c r="A1068" s="17" t="s">
        <v>2163</v>
      </c>
      <c r="B1068" s="17" t="n">
        <v>1</v>
      </c>
      <c r="C1068" s="21" t="n">
        <v>45758</v>
      </c>
      <c r="D1068" s="17" t="s">
        <v>1472</v>
      </c>
      <c r="E1068" s="17" t="s">
        <v>138</v>
      </c>
      <c r="F1068" s="17" t="s">
        <v>1497</v>
      </c>
      <c r="G1068" s="17" t="s">
        <v>59</v>
      </c>
      <c r="H1068" s="17" t="s">
        <v>1523</v>
      </c>
      <c r="I1068" s="17" t="s">
        <v>1524</v>
      </c>
      <c r="J1068" s="17" t="n">
        <v>1</v>
      </c>
      <c r="K1068" s="15" t="n">
        <v>231.9</v>
      </c>
      <c r="L1068" s="22" t="n">
        <v>0</v>
      </c>
      <c r="M1068" s="15" t="n">
        <v>0</v>
      </c>
      <c r="N1068" s="15" t="n">
        <f aca="false">J1068*K1068</f>
        <v>231.9</v>
      </c>
      <c r="O1068" s="15" t="n">
        <f aca="false">N1068*L1068</f>
        <v>0</v>
      </c>
      <c r="P1068" s="15" t="n">
        <f aca="false">N1068-O1068</f>
        <v>231.9</v>
      </c>
      <c r="Q1068" s="15" t="n">
        <f aca="false">J1068*INDEX(dProdutos!$F$2:$F$47,MATCH(E1068,dProdutos!$A$2:$A$47,0))</f>
        <v>132.21</v>
      </c>
      <c r="R1068" s="15" t="n">
        <f aca="false">IF(I1068="Cancelado",0,P1068-Q1068)</f>
        <v>99.69</v>
      </c>
      <c r="S1068" s="17" t="str">
        <f aca="false">INDEX(dProdutos!$D$2:$D$47,MATCH(E1068,dProdutos!$A$2:$A$47,0))</f>
        <v>Calçados</v>
      </c>
    </row>
    <row r="1069" customFormat="false" ht="15" hidden="false" customHeight="false" outlineLevel="0" collapsed="false">
      <c r="A1069" s="17" t="s">
        <v>2164</v>
      </c>
      <c r="B1069" s="17" t="n">
        <v>1</v>
      </c>
      <c r="C1069" s="21" t="n">
        <v>45758</v>
      </c>
      <c r="D1069" s="17" t="s">
        <v>1017</v>
      </c>
      <c r="E1069" s="17" t="s">
        <v>144</v>
      </c>
      <c r="F1069" s="17" t="s">
        <v>1493</v>
      </c>
      <c r="G1069" s="17" t="s">
        <v>59</v>
      </c>
      <c r="H1069" s="17" t="s">
        <v>1540</v>
      </c>
      <c r="I1069" s="17" t="s">
        <v>1524</v>
      </c>
      <c r="J1069" s="17" t="n">
        <v>1</v>
      </c>
      <c r="K1069" s="15" t="n">
        <v>260.9</v>
      </c>
      <c r="L1069" s="22" t="n">
        <v>0</v>
      </c>
      <c r="M1069" s="15" t="n">
        <v>13.67</v>
      </c>
      <c r="N1069" s="15" t="n">
        <f aca="false">J1069*K1069</f>
        <v>260.9</v>
      </c>
      <c r="O1069" s="15" t="n">
        <f aca="false">N1069*L1069</f>
        <v>0</v>
      </c>
      <c r="P1069" s="15" t="n">
        <f aca="false">N1069-O1069</f>
        <v>260.9</v>
      </c>
      <c r="Q1069" s="15" t="n">
        <f aca="false">J1069*INDEX(dProdutos!$F$2:$F$47,MATCH(E1069,dProdutos!$A$2:$A$47,0))</f>
        <v>99.86</v>
      </c>
      <c r="R1069" s="15" t="n">
        <f aca="false">IF(I1069="Cancelado",0,P1069-Q1069)</f>
        <v>161.04</v>
      </c>
      <c r="S1069" s="17" t="str">
        <f aca="false">INDEX(dProdutos!$D$2:$D$47,MATCH(E1069,dProdutos!$A$2:$A$47,0))</f>
        <v>Acessórios</v>
      </c>
    </row>
    <row r="1070" customFormat="false" ht="15" hidden="false" customHeight="false" outlineLevel="0" collapsed="false">
      <c r="A1070" s="17" t="s">
        <v>2165</v>
      </c>
      <c r="B1070" s="17" t="n">
        <v>1</v>
      </c>
      <c r="C1070" s="21" t="n">
        <v>45758</v>
      </c>
      <c r="D1070" s="17" t="s">
        <v>408</v>
      </c>
      <c r="E1070" s="17" t="s">
        <v>111</v>
      </c>
      <c r="F1070" s="17" t="s">
        <v>1487</v>
      </c>
      <c r="G1070" s="17" t="s">
        <v>60</v>
      </c>
      <c r="H1070" s="17" t="s">
        <v>1540</v>
      </c>
      <c r="I1070" s="17" t="s">
        <v>1524</v>
      </c>
      <c r="J1070" s="17" t="n">
        <v>1</v>
      </c>
      <c r="K1070" s="15" t="n">
        <v>188.9</v>
      </c>
      <c r="L1070" s="22" t="n">
        <v>0</v>
      </c>
      <c r="M1070" s="15" t="n">
        <v>0</v>
      </c>
      <c r="N1070" s="15" t="n">
        <f aca="false">J1070*K1070</f>
        <v>188.9</v>
      </c>
      <c r="O1070" s="15" t="n">
        <f aca="false">N1070*L1070</f>
        <v>0</v>
      </c>
      <c r="P1070" s="15" t="n">
        <f aca="false">N1070-O1070</f>
        <v>188.9</v>
      </c>
      <c r="Q1070" s="15" t="n">
        <f aca="false">J1070*INDEX(dProdutos!$F$2:$F$47,MATCH(E1070,dProdutos!$A$2:$A$47,0))</f>
        <v>88.32</v>
      </c>
      <c r="R1070" s="15" t="n">
        <f aca="false">IF(I1070="Cancelado",0,P1070-Q1070)</f>
        <v>100.58</v>
      </c>
      <c r="S1070" s="17" t="str">
        <f aca="false">INDEX(dProdutos!$D$2:$D$47,MATCH(E1070,dProdutos!$A$2:$A$47,0))</f>
        <v>Moda Masculina</v>
      </c>
    </row>
    <row r="1071" customFormat="false" ht="15" hidden="false" customHeight="false" outlineLevel="0" collapsed="false">
      <c r="A1071" s="17" t="s">
        <v>2166</v>
      </c>
      <c r="B1071" s="17" t="n">
        <v>1</v>
      </c>
      <c r="C1071" s="21" t="n">
        <v>45758</v>
      </c>
      <c r="D1071" s="17" t="s">
        <v>423</v>
      </c>
      <c r="E1071" s="17" t="s">
        <v>108</v>
      </c>
      <c r="F1071" s="17" t="s">
        <v>1497</v>
      </c>
      <c r="G1071" s="17" t="s">
        <v>61</v>
      </c>
      <c r="H1071" s="17" t="s">
        <v>1527</v>
      </c>
      <c r="I1071" s="17" t="s">
        <v>1524</v>
      </c>
      <c r="J1071" s="17" t="n">
        <v>1</v>
      </c>
      <c r="K1071" s="15" t="n">
        <v>265.9</v>
      </c>
      <c r="L1071" s="22" t="n">
        <v>0</v>
      </c>
      <c r="M1071" s="15" t="n">
        <v>0</v>
      </c>
      <c r="N1071" s="15" t="n">
        <f aca="false">J1071*K1071</f>
        <v>265.9</v>
      </c>
      <c r="O1071" s="15" t="n">
        <f aca="false">N1071*L1071</f>
        <v>0</v>
      </c>
      <c r="P1071" s="15" t="n">
        <f aca="false">N1071-O1071</f>
        <v>265.9</v>
      </c>
      <c r="Q1071" s="15" t="n">
        <f aca="false">J1071*INDEX(dProdutos!$F$2:$F$47,MATCH(E1071,dProdutos!$A$2:$A$47,0))</f>
        <v>155.62</v>
      </c>
      <c r="R1071" s="15" t="n">
        <f aca="false">IF(I1071="Cancelado",0,P1071-Q1071)</f>
        <v>110.28</v>
      </c>
      <c r="S1071" s="17" t="str">
        <f aca="false">INDEX(dProdutos!$D$2:$D$47,MATCH(E1071,dProdutos!$A$2:$A$47,0))</f>
        <v>Moda Masculina</v>
      </c>
    </row>
    <row r="1072" customFormat="false" ht="15" hidden="false" customHeight="false" outlineLevel="0" collapsed="false">
      <c r="A1072" s="17" t="s">
        <v>2167</v>
      </c>
      <c r="B1072" s="17" t="n">
        <v>1</v>
      </c>
      <c r="C1072" s="21" t="n">
        <v>45758</v>
      </c>
      <c r="D1072" s="17" t="s">
        <v>593</v>
      </c>
      <c r="E1072" s="17" t="s">
        <v>165</v>
      </c>
      <c r="F1072" s="17" t="s">
        <v>1501</v>
      </c>
      <c r="G1072" s="17" t="s">
        <v>62</v>
      </c>
      <c r="H1072" s="17" t="s">
        <v>1537</v>
      </c>
      <c r="I1072" s="17" t="s">
        <v>1524</v>
      </c>
      <c r="J1072" s="17" t="n">
        <v>1</v>
      </c>
      <c r="K1072" s="15" t="n">
        <v>231.9</v>
      </c>
      <c r="L1072" s="22" t="n">
        <v>0</v>
      </c>
      <c r="M1072" s="15" t="n">
        <v>0</v>
      </c>
      <c r="N1072" s="15" t="n">
        <f aca="false">J1072*K1072</f>
        <v>231.9</v>
      </c>
      <c r="O1072" s="15" t="n">
        <f aca="false">N1072*L1072</f>
        <v>0</v>
      </c>
      <c r="P1072" s="15" t="n">
        <f aca="false">N1072-O1072</f>
        <v>231.9</v>
      </c>
      <c r="Q1072" s="15" t="n">
        <f aca="false">J1072*INDEX(dProdutos!$F$2:$F$47,MATCH(E1072,dProdutos!$A$2:$A$47,0))</f>
        <v>140.83</v>
      </c>
      <c r="R1072" s="15" t="n">
        <f aca="false">IF(I1072="Cancelado",0,P1072-Q1072)</f>
        <v>91.07</v>
      </c>
      <c r="S1072" s="17" t="str">
        <f aca="false">INDEX(dProdutos!$D$2:$D$47,MATCH(E1072,dProdutos!$A$2:$A$47,0))</f>
        <v>Casa</v>
      </c>
    </row>
    <row r="1073" customFormat="false" ht="15" hidden="false" customHeight="false" outlineLevel="0" collapsed="false">
      <c r="A1073" s="17" t="s">
        <v>2167</v>
      </c>
      <c r="B1073" s="17" t="n">
        <v>2</v>
      </c>
      <c r="C1073" s="21" t="n">
        <v>45758</v>
      </c>
      <c r="D1073" s="17" t="s">
        <v>593</v>
      </c>
      <c r="E1073" s="17" t="s">
        <v>141</v>
      </c>
      <c r="F1073" s="17" t="s">
        <v>1501</v>
      </c>
      <c r="G1073" s="17" t="s">
        <v>62</v>
      </c>
      <c r="H1073" s="17" t="s">
        <v>1537</v>
      </c>
      <c r="I1073" s="17" t="s">
        <v>1524</v>
      </c>
      <c r="J1073" s="17" t="n">
        <v>1</v>
      </c>
      <c r="K1073" s="15" t="n">
        <v>131.9</v>
      </c>
      <c r="L1073" s="22" t="n">
        <v>0.1</v>
      </c>
      <c r="M1073" s="15" t="n">
        <v>0</v>
      </c>
      <c r="N1073" s="15" t="n">
        <f aca="false">J1073*K1073</f>
        <v>131.9</v>
      </c>
      <c r="O1073" s="15" t="n">
        <f aca="false">N1073*L1073</f>
        <v>13.19</v>
      </c>
      <c r="P1073" s="15" t="n">
        <f aca="false">N1073-O1073</f>
        <v>118.71</v>
      </c>
      <c r="Q1073" s="15" t="n">
        <f aca="false">J1073*INDEX(dProdutos!$F$2:$F$47,MATCH(E1073,dProdutos!$A$2:$A$47,0))</f>
        <v>81.66</v>
      </c>
      <c r="R1073" s="15" t="n">
        <f aca="false">IF(I1073="Cancelado",0,P1073-Q1073)</f>
        <v>37.05</v>
      </c>
      <c r="S1073" s="17" t="str">
        <f aca="false">INDEX(dProdutos!$D$2:$D$47,MATCH(E1073,dProdutos!$A$2:$A$47,0))</f>
        <v>Acessórios</v>
      </c>
    </row>
    <row r="1074" customFormat="false" ht="15" hidden="false" customHeight="false" outlineLevel="0" collapsed="false">
      <c r="A1074" s="17" t="s">
        <v>2168</v>
      </c>
      <c r="B1074" s="17" t="n">
        <v>1</v>
      </c>
      <c r="C1074" s="21" t="n">
        <v>45758</v>
      </c>
      <c r="D1074" s="17" t="s">
        <v>683</v>
      </c>
      <c r="E1074" s="17" t="s">
        <v>105</v>
      </c>
      <c r="F1074" s="17" t="s">
        <v>1499</v>
      </c>
      <c r="G1074" s="17" t="s">
        <v>59</v>
      </c>
      <c r="H1074" s="17" t="s">
        <v>1523</v>
      </c>
      <c r="I1074" s="17" t="s">
        <v>1524</v>
      </c>
      <c r="J1074" s="17" t="n">
        <v>1</v>
      </c>
      <c r="K1074" s="15" t="n">
        <v>175.9</v>
      </c>
      <c r="L1074" s="22" t="n">
        <v>0.15</v>
      </c>
      <c r="M1074" s="15" t="n">
        <v>17.53</v>
      </c>
      <c r="N1074" s="15" t="n">
        <f aca="false">J1074*K1074</f>
        <v>175.9</v>
      </c>
      <c r="O1074" s="15" t="n">
        <f aca="false">N1074*L1074</f>
        <v>26.385</v>
      </c>
      <c r="P1074" s="15" t="n">
        <f aca="false">N1074-O1074</f>
        <v>149.515</v>
      </c>
      <c r="Q1074" s="15" t="n">
        <f aca="false">J1074*INDEX(dProdutos!$F$2:$F$47,MATCH(E1074,dProdutos!$A$2:$A$47,0))</f>
        <v>96.59</v>
      </c>
      <c r="R1074" s="15" t="n">
        <f aca="false">IF(I1074="Cancelado",0,P1074-Q1074)</f>
        <v>52.925</v>
      </c>
      <c r="S1074" s="17" t="str">
        <f aca="false">INDEX(dProdutos!$D$2:$D$47,MATCH(E1074,dProdutos!$A$2:$A$47,0))</f>
        <v>Moda Masculina</v>
      </c>
    </row>
    <row r="1075" customFormat="false" ht="15" hidden="false" customHeight="false" outlineLevel="0" collapsed="false">
      <c r="A1075" s="17" t="s">
        <v>2168</v>
      </c>
      <c r="B1075" s="17" t="n">
        <v>2</v>
      </c>
      <c r="C1075" s="21" t="n">
        <v>45758</v>
      </c>
      <c r="D1075" s="17" t="s">
        <v>683</v>
      </c>
      <c r="E1075" s="17" t="s">
        <v>114</v>
      </c>
      <c r="F1075" s="17" t="s">
        <v>1499</v>
      </c>
      <c r="G1075" s="17" t="s">
        <v>59</v>
      </c>
      <c r="H1075" s="17" t="s">
        <v>1523</v>
      </c>
      <c r="I1075" s="17" t="s">
        <v>1524</v>
      </c>
      <c r="J1075" s="17" t="n">
        <v>1</v>
      </c>
      <c r="K1075" s="15" t="n">
        <v>202.9</v>
      </c>
      <c r="L1075" s="22" t="n">
        <v>0</v>
      </c>
      <c r="M1075" s="15" t="n">
        <v>0</v>
      </c>
      <c r="N1075" s="15" t="n">
        <f aca="false">J1075*K1075</f>
        <v>202.9</v>
      </c>
      <c r="O1075" s="15" t="n">
        <f aca="false">N1075*L1075</f>
        <v>0</v>
      </c>
      <c r="P1075" s="15" t="n">
        <f aca="false">N1075-O1075</f>
        <v>202.9</v>
      </c>
      <c r="Q1075" s="15" t="n">
        <f aca="false">J1075*INDEX(dProdutos!$F$2:$F$47,MATCH(E1075,dProdutos!$A$2:$A$47,0))</f>
        <v>110.39</v>
      </c>
      <c r="R1075" s="15" t="n">
        <f aca="false">IF(I1075="Cancelado",0,P1075-Q1075)</f>
        <v>92.51</v>
      </c>
      <c r="S1075" s="17" t="str">
        <f aca="false">INDEX(dProdutos!$D$2:$D$47,MATCH(E1075,dProdutos!$A$2:$A$47,0))</f>
        <v>Moda Masculina</v>
      </c>
    </row>
    <row r="1076" customFormat="false" ht="15" hidden="false" customHeight="false" outlineLevel="0" collapsed="false">
      <c r="A1076" s="17" t="s">
        <v>2168</v>
      </c>
      <c r="B1076" s="17" t="n">
        <v>3</v>
      </c>
      <c r="C1076" s="21" t="n">
        <v>45758</v>
      </c>
      <c r="D1076" s="17" t="s">
        <v>683</v>
      </c>
      <c r="E1076" s="17" t="s">
        <v>88</v>
      </c>
      <c r="F1076" s="17" t="s">
        <v>1499</v>
      </c>
      <c r="G1076" s="17" t="s">
        <v>59</v>
      </c>
      <c r="H1076" s="17" t="s">
        <v>1523</v>
      </c>
      <c r="I1076" s="17" t="s">
        <v>1524</v>
      </c>
      <c r="J1076" s="17" t="n">
        <v>1</v>
      </c>
      <c r="K1076" s="15" t="n">
        <v>170.9</v>
      </c>
      <c r="L1076" s="22" t="n">
        <v>0</v>
      </c>
      <c r="M1076" s="15" t="n">
        <v>0</v>
      </c>
      <c r="N1076" s="15" t="n">
        <f aca="false">J1076*K1076</f>
        <v>170.9</v>
      </c>
      <c r="O1076" s="15" t="n">
        <f aca="false">N1076*L1076</f>
        <v>0</v>
      </c>
      <c r="P1076" s="15" t="n">
        <f aca="false">N1076-O1076</f>
        <v>170.9</v>
      </c>
      <c r="Q1076" s="15" t="n">
        <f aca="false">J1076*INDEX(dProdutos!$F$2:$F$47,MATCH(E1076,dProdutos!$A$2:$A$47,0))</f>
        <v>98.14</v>
      </c>
      <c r="R1076" s="15" t="n">
        <f aca="false">IF(I1076="Cancelado",0,P1076-Q1076)</f>
        <v>72.76</v>
      </c>
      <c r="S1076" s="17" t="str">
        <f aca="false">INDEX(dProdutos!$D$2:$D$47,MATCH(E1076,dProdutos!$A$2:$A$47,0))</f>
        <v>Moda Feminina</v>
      </c>
    </row>
    <row r="1077" customFormat="false" ht="15" hidden="false" customHeight="false" outlineLevel="0" collapsed="false">
      <c r="A1077" s="17" t="s">
        <v>2169</v>
      </c>
      <c r="B1077" s="17" t="n">
        <v>1</v>
      </c>
      <c r="C1077" s="21" t="n">
        <v>45759</v>
      </c>
      <c r="D1077" s="17" t="s">
        <v>522</v>
      </c>
      <c r="E1077" s="17" t="s">
        <v>138</v>
      </c>
      <c r="F1077" s="17" t="s">
        <v>1503</v>
      </c>
      <c r="G1077" s="17" t="s">
        <v>63</v>
      </c>
      <c r="H1077" s="17" t="s">
        <v>1537</v>
      </c>
      <c r="I1077" s="17" t="s">
        <v>1524</v>
      </c>
      <c r="J1077" s="17" t="n">
        <v>1</v>
      </c>
      <c r="K1077" s="15" t="n">
        <v>231.9</v>
      </c>
      <c r="L1077" s="22" t="n">
        <v>0.15</v>
      </c>
      <c r="M1077" s="15" t="n">
        <v>0</v>
      </c>
      <c r="N1077" s="15" t="n">
        <f aca="false">J1077*K1077</f>
        <v>231.9</v>
      </c>
      <c r="O1077" s="15" t="n">
        <f aca="false">N1077*L1077</f>
        <v>34.785</v>
      </c>
      <c r="P1077" s="15" t="n">
        <f aca="false">N1077-O1077</f>
        <v>197.115</v>
      </c>
      <c r="Q1077" s="15" t="n">
        <f aca="false">J1077*INDEX(dProdutos!$F$2:$F$47,MATCH(E1077,dProdutos!$A$2:$A$47,0))</f>
        <v>132.21</v>
      </c>
      <c r="R1077" s="15" t="n">
        <f aca="false">IF(I1077="Cancelado",0,P1077-Q1077)</f>
        <v>64.905</v>
      </c>
      <c r="S1077" s="17" t="str">
        <f aca="false">INDEX(dProdutos!$D$2:$D$47,MATCH(E1077,dProdutos!$A$2:$A$47,0))</f>
        <v>Calçados</v>
      </c>
    </row>
    <row r="1078" customFormat="false" ht="15" hidden="false" customHeight="false" outlineLevel="0" collapsed="false">
      <c r="A1078" s="17" t="s">
        <v>2170</v>
      </c>
      <c r="B1078" s="17" t="n">
        <v>1</v>
      </c>
      <c r="C1078" s="21" t="n">
        <v>45759</v>
      </c>
      <c r="D1078" s="17" t="s">
        <v>938</v>
      </c>
      <c r="E1078" s="17" t="s">
        <v>95</v>
      </c>
      <c r="F1078" s="17" t="s">
        <v>1487</v>
      </c>
      <c r="G1078" s="17" t="s">
        <v>62</v>
      </c>
      <c r="H1078" s="17" t="s">
        <v>1523</v>
      </c>
      <c r="I1078" s="17" t="s">
        <v>1541</v>
      </c>
      <c r="J1078" s="17" t="n">
        <v>1</v>
      </c>
      <c r="K1078" s="15" t="n">
        <v>77.9</v>
      </c>
      <c r="L1078" s="22" t="n">
        <v>0</v>
      </c>
      <c r="M1078" s="15" t="n">
        <v>23.03</v>
      </c>
      <c r="N1078" s="15" t="n">
        <f aca="false">J1078*K1078</f>
        <v>77.9</v>
      </c>
      <c r="O1078" s="15" t="n">
        <f aca="false">N1078*L1078</f>
        <v>0</v>
      </c>
      <c r="P1078" s="15" t="n">
        <f aca="false">N1078-O1078</f>
        <v>77.9</v>
      </c>
      <c r="Q1078" s="15" t="n">
        <f aca="false">J1078*INDEX(dProdutos!$F$2:$F$47,MATCH(E1078,dProdutos!$A$2:$A$47,0))</f>
        <v>36.71</v>
      </c>
      <c r="R1078" s="15" t="n">
        <f aca="false">IF(I1078="Cancelado",0,P1078-Q1078)</f>
        <v>41.19</v>
      </c>
      <c r="S1078" s="17" t="str">
        <f aca="false">INDEX(dProdutos!$D$2:$D$47,MATCH(E1078,dProdutos!$A$2:$A$47,0))</f>
        <v>Moda Feminina</v>
      </c>
    </row>
    <row r="1079" customFormat="false" ht="15" hidden="false" customHeight="false" outlineLevel="0" collapsed="false">
      <c r="A1079" s="17" t="s">
        <v>2171</v>
      </c>
      <c r="B1079" s="17" t="n">
        <v>1</v>
      </c>
      <c r="C1079" s="21" t="n">
        <v>45759</v>
      </c>
      <c r="D1079" s="17" t="s">
        <v>1295</v>
      </c>
      <c r="E1079" s="17" t="s">
        <v>180</v>
      </c>
      <c r="F1079" s="17" t="s">
        <v>1490</v>
      </c>
      <c r="G1079" s="17" t="s">
        <v>61</v>
      </c>
      <c r="H1079" s="17" t="s">
        <v>1537</v>
      </c>
      <c r="I1079" s="17" t="s">
        <v>1524</v>
      </c>
      <c r="J1079" s="17" t="n">
        <v>1</v>
      </c>
      <c r="K1079" s="15" t="n">
        <v>82.9</v>
      </c>
      <c r="L1079" s="22" t="n">
        <v>0</v>
      </c>
      <c r="M1079" s="15" t="n">
        <v>16.24</v>
      </c>
      <c r="N1079" s="15" t="n">
        <f aca="false">J1079*K1079</f>
        <v>82.9</v>
      </c>
      <c r="O1079" s="15" t="n">
        <f aca="false">N1079*L1079</f>
        <v>0</v>
      </c>
      <c r="P1079" s="15" t="n">
        <f aca="false">N1079-O1079</f>
        <v>82.9</v>
      </c>
      <c r="Q1079" s="15" t="n">
        <f aca="false">J1079*INDEX(dProdutos!$F$2:$F$47,MATCH(E1079,dProdutos!$A$2:$A$47,0))</f>
        <v>35.97</v>
      </c>
      <c r="R1079" s="15" t="n">
        <f aca="false">IF(I1079="Cancelado",0,P1079-Q1079)</f>
        <v>46.93</v>
      </c>
      <c r="S1079" s="17" t="str">
        <f aca="false">INDEX(dProdutos!$D$2:$D$47,MATCH(E1079,dProdutos!$A$2:$A$47,0))</f>
        <v>Eletrônicos</v>
      </c>
    </row>
    <row r="1080" customFormat="false" ht="15" hidden="false" customHeight="false" outlineLevel="0" collapsed="false">
      <c r="A1080" s="17" t="s">
        <v>2172</v>
      </c>
      <c r="B1080" s="17" t="n">
        <v>1</v>
      </c>
      <c r="C1080" s="21" t="n">
        <v>45759</v>
      </c>
      <c r="D1080" s="17" t="s">
        <v>1001</v>
      </c>
      <c r="E1080" s="17" t="s">
        <v>171</v>
      </c>
      <c r="F1080" s="17" t="s">
        <v>1499</v>
      </c>
      <c r="G1080" s="17" t="s">
        <v>63</v>
      </c>
      <c r="H1080" s="17" t="s">
        <v>1540</v>
      </c>
      <c r="I1080" s="17" t="s">
        <v>1524</v>
      </c>
      <c r="J1080" s="17" t="n">
        <v>3</v>
      </c>
      <c r="K1080" s="15" t="n">
        <v>246.9</v>
      </c>
      <c r="L1080" s="22" t="n">
        <v>0.15</v>
      </c>
      <c r="M1080" s="15" t="n">
        <v>0</v>
      </c>
      <c r="N1080" s="15" t="n">
        <f aca="false">J1080*K1080</f>
        <v>740.7</v>
      </c>
      <c r="O1080" s="15" t="n">
        <f aca="false">N1080*L1080</f>
        <v>111.105</v>
      </c>
      <c r="P1080" s="15" t="n">
        <f aca="false">N1080-O1080</f>
        <v>629.595</v>
      </c>
      <c r="Q1080" s="15" t="n">
        <f aca="false">J1080*INDEX(dProdutos!$F$2:$F$47,MATCH(E1080,dProdutos!$A$2:$A$47,0))</f>
        <v>310.83</v>
      </c>
      <c r="R1080" s="15" t="n">
        <f aca="false">IF(I1080="Cancelado",0,P1080-Q1080)</f>
        <v>318.765</v>
      </c>
      <c r="S1080" s="17" t="str">
        <f aca="false">INDEX(dProdutos!$D$2:$D$47,MATCH(E1080,dProdutos!$A$2:$A$47,0))</f>
        <v>Casa</v>
      </c>
    </row>
    <row r="1081" customFormat="false" ht="15" hidden="false" customHeight="false" outlineLevel="0" collapsed="false">
      <c r="A1081" s="17" t="s">
        <v>2172</v>
      </c>
      <c r="B1081" s="17" t="n">
        <v>2</v>
      </c>
      <c r="C1081" s="21" t="n">
        <v>45759</v>
      </c>
      <c r="D1081" s="17" t="s">
        <v>1001</v>
      </c>
      <c r="E1081" s="17" t="s">
        <v>77</v>
      </c>
      <c r="F1081" s="17" t="s">
        <v>1499</v>
      </c>
      <c r="G1081" s="17" t="s">
        <v>63</v>
      </c>
      <c r="H1081" s="17" t="s">
        <v>1540</v>
      </c>
      <c r="I1081" s="17" t="s">
        <v>1524</v>
      </c>
      <c r="J1081" s="17" t="n">
        <v>1</v>
      </c>
      <c r="K1081" s="15" t="n">
        <v>198.9</v>
      </c>
      <c r="L1081" s="22" t="n">
        <v>0</v>
      </c>
      <c r="M1081" s="15" t="n">
        <v>0</v>
      </c>
      <c r="N1081" s="15" t="n">
        <f aca="false">J1081*K1081</f>
        <v>198.9</v>
      </c>
      <c r="O1081" s="15" t="n">
        <f aca="false">N1081*L1081</f>
        <v>0</v>
      </c>
      <c r="P1081" s="15" t="n">
        <f aca="false">N1081-O1081</f>
        <v>198.9</v>
      </c>
      <c r="Q1081" s="15" t="n">
        <f aca="false">J1081*INDEX(dProdutos!$F$2:$F$47,MATCH(E1081,dProdutos!$A$2:$A$47,0))</f>
        <v>107.88</v>
      </c>
      <c r="R1081" s="15" t="n">
        <f aca="false">IF(I1081="Cancelado",0,P1081-Q1081)</f>
        <v>91.02</v>
      </c>
      <c r="S1081" s="17" t="str">
        <f aca="false">INDEX(dProdutos!$D$2:$D$47,MATCH(E1081,dProdutos!$A$2:$A$47,0))</f>
        <v>Moda Feminina</v>
      </c>
    </row>
    <row r="1082" customFormat="false" ht="15" hidden="false" customHeight="false" outlineLevel="0" collapsed="false">
      <c r="A1082" s="17" t="s">
        <v>2173</v>
      </c>
      <c r="B1082" s="17" t="n">
        <v>1</v>
      </c>
      <c r="C1082" s="21" t="n">
        <v>45759</v>
      </c>
      <c r="D1082" s="17" t="s">
        <v>974</v>
      </c>
      <c r="E1082" s="17" t="s">
        <v>195</v>
      </c>
      <c r="F1082" s="17" t="s">
        <v>1487</v>
      </c>
      <c r="G1082" s="17" t="s">
        <v>61</v>
      </c>
      <c r="H1082" s="17" t="s">
        <v>1523</v>
      </c>
      <c r="I1082" s="17" t="s">
        <v>1524</v>
      </c>
      <c r="J1082" s="17" t="n">
        <v>1</v>
      </c>
      <c r="K1082" s="15" t="n">
        <v>72.9</v>
      </c>
      <c r="L1082" s="22" t="n">
        <v>0</v>
      </c>
      <c r="M1082" s="15" t="n">
        <v>0</v>
      </c>
      <c r="N1082" s="15" t="n">
        <f aca="false">J1082*K1082</f>
        <v>72.9</v>
      </c>
      <c r="O1082" s="15" t="n">
        <f aca="false">N1082*L1082</f>
        <v>0</v>
      </c>
      <c r="P1082" s="15" t="n">
        <f aca="false">N1082-O1082</f>
        <v>72.9</v>
      </c>
      <c r="Q1082" s="15" t="n">
        <f aca="false">J1082*INDEX(dProdutos!$F$2:$F$47,MATCH(E1082,dProdutos!$A$2:$A$47,0))</f>
        <v>39.23</v>
      </c>
      <c r="R1082" s="15" t="n">
        <f aca="false">IF(I1082="Cancelado",0,P1082-Q1082)</f>
        <v>33.67</v>
      </c>
      <c r="S1082" s="17" t="str">
        <f aca="false">INDEX(dProdutos!$D$2:$D$47,MATCH(E1082,dProdutos!$A$2:$A$47,0))</f>
        <v>Eletrônicos</v>
      </c>
    </row>
    <row r="1083" customFormat="false" ht="15" hidden="false" customHeight="false" outlineLevel="0" collapsed="false">
      <c r="A1083" s="17" t="s">
        <v>2174</v>
      </c>
      <c r="B1083" s="17" t="n">
        <v>1</v>
      </c>
      <c r="C1083" s="21" t="n">
        <v>45759</v>
      </c>
      <c r="D1083" s="17" t="s">
        <v>662</v>
      </c>
      <c r="E1083" s="17" t="s">
        <v>165</v>
      </c>
      <c r="F1083" s="17" t="s">
        <v>1501</v>
      </c>
      <c r="G1083" s="17" t="s">
        <v>62</v>
      </c>
      <c r="H1083" s="17" t="s">
        <v>1540</v>
      </c>
      <c r="I1083" s="17" t="s">
        <v>1524</v>
      </c>
      <c r="J1083" s="17" t="n">
        <v>2</v>
      </c>
      <c r="K1083" s="15" t="n">
        <v>231.9</v>
      </c>
      <c r="L1083" s="22" t="n">
        <v>0</v>
      </c>
      <c r="M1083" s="15" t="n">
        <v>23.07</v>
      </c>
      <c r="N1083" s="15" t="n">
        <f aca="false">J1083*K1083</f>
        <v>463.8</v>
      </c>
      <c r="O1083" s="15" t="n">
        <f aca="false">N1083*L1083</f>
        <v>0</v>
      </c>
      <c r="P1083" s="15" t="n">
        <f aca="false">N1083-O1083</f>
        <v>463.8</v>
      </c>
      <c r="Q1083" s="15" t="n">
        <f aca="false">J1083*INDEX(dProdutos!$F$2:$F$47,MATCH(E1083,dProdutos!$A$2:$A$47,0))</f>
        <v>281.66</v>
      </c>
      <c r="R1083" s="15" t="n">
        <f aca="false">IF(I1083="Cancelado",0,P1083-Q1083)</f>
        <v>182.14</v>
      </c>
      <c r="S1083" s="17" t="str">
        <f aca="false">INDEX(dProdutos!$D$2:$D$47,MATCH(E1083,dProdutos!$A$2:$A$47,0))</f>
        <v>Casa</v>
      </c>
    </row>
    <row r="1084" customFormat="false" ht="15" hidden="false" customHeight="false" outlineLevel="0" collapsed="false">
      <c r="A1084" s="17" t="s">
        <v>2175</v>
      </c>
      <c r="B1084" s="17" t="n">
        <v>1</v>
      </c>
      <c r="C1084" s="21" t="n">
        <v>45760</v>
      </c>
      <c r="D1084" s="17" t="s">
        <v>711</v>
      </c>
      <c r="E1084" s="17" t="s">
        <v>150</v>
      </c>
      <c r="F1084" s="17" t="s">
        <v>1490</v>
      </c>
      <c r="G1084" s="17" t="s">
        <v>61</v>
      </c>
      <c r="H1084" s="17" t="s">
        <v>1523</v>
      </c>
      <c r="I1084" s="17" t="s">
        <v>1524</v>
      </c>
      <c r="J1084" s="17" t="n">
        <v>1</v>
      </c>
      <c r="K1084" s="15" t="n">
        <v>71.9</v>
      </c>
      <c r="L1084" s="22" t="n">
        <v>0</v>
      </c>
      <c r="M1084" s="15" t="n">
        <v>0</v>
      </c>
      <c r="N1084" s="15" t="n">
        <f aca="false">J1084*K1084</f>
        <v>71.9</v>
      </c>
      <c r="O1084" s="15" t="n">
        <f aca="false">N1084*L1084</f>
        <v>0</v>
      </c>
      <c r="P1084" s="15" t="n">
        <f aca="false">N1084-O1084</f>
        <v>71.9</v>
      </c>
      <c r="Q1084" s="15" t="n">
        <f aca="false">J1084*INDEX(dProdutos!$F$2:$F$47,MATCH(E1084,dProdutos!$A$2:$A$47,0))</f>
        <v>27.38</v>
      </c>
      <c r="R1084" s="15" t="n">
        <f aca="false">IF(I1084="Cancelado",0,P1084-Q1084)</f>
        <v>44.52</v>
      </c>
      <c r="S1084" s="17" t="str">
        <f aca="false">INDEX(dProdutos!$D$2:$D$47,MATCH(E1084,dProdutos!$A$2:$A$47,0))</f>
        <v>Acessórios</v>
      </c>
    </row>
    <row r="1085" customFormat="false" ht="15" hidden="false" customHeight="false" outlineLevel="0" collapsed="false">
      <c r="A1085" s="17" t="s">
        <v>2175</v>
      </c>
      <c r="B1085" s="17" t="n">
        <v>2</v>
      </c>
      <c r="C1085" s="21" t="n">
        <v>45760</v>
      </c>
      <c r="D1085" s="17" t="s">
        <v>711</v>
      </c>
      <c r="E1085" s="17" t="s">
        <v>177</v>
      </c>
      <c r="F1085" s="17" t="s">
        <v>1490</v>
      </c>
      <c r="G1085" s="17" t="s">
        <v>61</v>
      </c>
      <c r="H1085" s="17" t="s">
        <v>1523</v>
      </c>
      <c r="I1085" s="17" t="s">
        <v>1524</v>
      </c>
      <c r="J1085" s="17" t="n">
        <v>1</v>
      </c>
      <c r="K1085" s="15" t="n">
        <v>257.9</v>
      </c>
      <c r="L1085" s="22" t="n">
        <v>0.15</v>
      </c>
      <c r="M1085" s="15" t="n">
        <v>0</v>
      </c>
      <c r="N1085" s="15" t="n">
        <f aca="false">J1085*K1085</f>
        <v>257.9</v>
      </c>
      <c r="O1085" s="15" t="n">
        <f aca="false">N1085*L1085</f>
        <v>38.685</v>
      </c>
      <c r="P1085" s="15" t="n">
        <f aca="false">N1085-O1085</f>
        <v>219.215</v>
      </c>
      <c r="Q1085" s="15" t="n">
        <f aca="false">J1085*INDEX(dProdutos!$F$2:$F$47,MATCH(E1085,dProdutos!$A$2:$A$47,0))</f>
        <v>138.23</v>
      </c>
      <c r="R1085" s="15" t="n">
        <f aca="false">IF(I1085="Cancelado",0,P1085-Q1085)</f>
        <v>80.985</v>
      </c>
      <c r="S1085" s="17" t="str">
        <f aca="false">INDEX(dProdutos!$D$2:$D$47,MATCH(E1085,dProdutos!$A$2:$A$47,0))</f>
        <v>Casa</v>
      </c>
    </row>
    <row r="1086" customFormat="false" ht="15" hidden="false" customHeight="false" outlineLevel="0" collapsed="false">
      <c r="A1086" s="17" t="s">
        <v>2176</v>
      </c>
      <c r="B1086" s="17" t="n">
        <v>1</v>
      </c>
      <c r="C1086" s="21" t="n">
        <v>45760</v>
      </c>
      <c r="D1086" s="17" t="s">
        <v>479</v>
      </c>
      <c r="E1086" s="17" t="s">
        <v>177</v>
      </c>
      <c r="F1086" s="17" t="s">
        <v>1495</v>
      </c>
      <c r="G1086" s="17" t="s">
        <v>59</v>
      </c>
      <c r="H1086" s="17" t="s">
        <v>1527</v>
      </c>
      <c r="I1086" s="17" t="s">
        <v>1524</v>
      </c>
      <c r="J1086" s="17" t="n">
        <v>1</v>
      </c>
      <c r="K1086" s="15" t="n">
        <v>257.9</v>
      </c>
      <c r="L1086" s="22" t="n">
        <v>0</v>
      </c>
      <c r="M1086" s="15" t="n">
        <v>17.49</v>
      </c>
      <c r="N1086" s="15" t="n">
        <f aca="false">J1086*K1086</f>
        <v>257.9</v>
      </c>
      <c r="O1086" s="15" t="n">
        <f aca="false">N1086*L1086</f>
        <v>0</v>
      </c>
      <c r="P1086" s="15" t="n">
        <f aca="false">N1086-O1086</f>
        <v>257.9</v>
      </c>
      <c r="Q1086" s="15" t="n">
        <f aca="false">J1086*INDEX(dProdutos!$F$2:$F$47,MATCH(E1086,dProdutos!$A$2:$A$47,0))</f>
        <v>138.23</v>
      </c>
      <c r="R1086" s="15" t="n">
        <f aca="false">IF(I1086="Cancelado",0,P1086-Q1086)</f>
        <v>119.67</v>
      </c>
      <c r="S1086" s="17" t="str">
        <f aca="false">INDEX(dProdutos!$D$2:$D$47,MATCH(E1086,dProdutos!$A$2:$A$47,0))</f>
        <v>Casa</v>
      </c>
    </row>
    <row r="1087" customFormat="false" ht="15" hidden="false" customHeight="false" outlineLevel="0" collapsed="false">
      <c r="A1087" s="17" t="s">
        <v>2177</v>
      </c>
      <c r="B1087" s="17" t="n">
        <v>1</v>
      </c>
      <c r="C1087" s="21" t="n">
        <v>45760</v>
      </c>
      <c r="D1087" s="17" t="s">
        <v>674</v>
      </c>
      <c r="E1087" s="17" t="s">
        <v>95</v>
      </c>
      <c r="F1087" s="17" t="s">
        <v>1499</v>
      </c>
      <c r="G1087" s="17" t="s">
        <v>59</v>
      </c>
      <c r="H1087" s="17" t="s">
        <v>1523</v>
      </c>
      <c r="I1087" s="17" t="s">
        <v>1524</v>
      </c>
      <c r="J1087" s="17" t="n">
        <v>2</v>
      </c>
      <c r="K1087" s="15" t="n">
        <v>77.9</v>
      </c>
      <c r="L1087" s="22" t="n">
        <v>0.1</v>
      </c>
      <c r="M1087" s="15" t="n">
        <v>30.75</v>
      </c>
      <c r="N1087" s="15" t="n">
        <f aca="false">J1087*K1087</f>
        <v>155.8</v>
      </c>
      <c r="O1087" s="15" t="n">
        <f aca="false">N1087*L1087</f>
        <v>15.58</v>
      </c>
      <c r="P1087" s="15" t="n">
        <f aca="false">N1087-O1087</f>
        <v>140.22</v>
      </c>
      <c r="Q1087" s="15" t="n">
        <f aca="false">J1087*INDEX(dProdutos!$F$2:$F$47,MATCH(E1087,dProdutos!$A$2:$A$47,0))</f>
        <v>73.42</v>
      </c>
      <c r="R1087" s="15" t="n">
        <f aca="false">IF(I1087="Cancelado",0,P1087-Q1087)</f>
        <v>66.8</v>
      </c>
      <c r="S1087" s="17" t="str">
        <f aca="false">INDEX(dProdutos!$D$2:$D$47,MATCH(E1087,dProdutos!$A$2:$A$47,0))</f>
        <v>Moda Feminina</v>
      </c>
    </row>
    <row r="1088" customFormat="false" ht="15" hidden="false" customHeight="false" outlineLevel="0" collapsed="false">
      <c r="A1088" s="17" t="s">
        <v>2178</v>
      </c>
      <c r="B1088" s="17" t="n">
        <v>1</v>
      </c>
      <c r="C1088" s="21" t="n">
        <v>45761</v>
      </c>
      <c r="D1088" s="17" t="s">
        <v>982</v>
      </c>
      <c r="E1088" s="17" t="s">
        <v>102</v>
      </c>
      <c r="F1088" s="17" t="s">
        <v>1497</v>
      </c>
      <c r="G1088" s="17" t="s">
        <v>62</v>
      </c>
      <c r="H1088" s="17" t="s">
        <v>1537</v>
      </c>
      <c r="I1088" s="17" t="s">
        <v>1524</v>
      </c>
      <c r="J1088" s="17" t="n">
        <v>1</v>
      </c>
      <c r="K1088" s="15" t="n">
        <v>65.9</v>
      </c>
      <c r="L1088" s="22" t="n">
        <v>0</v>
      </c>
      <c r="M1088" s="15" t="n">
        <v>0</v>
      </c>
      <c r="N1088" s="15" t="n">
        <f aca="false">J1088*K1088</f>
        <v>65.9</v>
      </c>
      <c r="O1088" s="15" t="n">
        <f aca="false">N1088*L1088</f>
        <v>0</v>
      </c>
      <c r="P1088" s="15" t="n">
        <f aca="false">N1088-O1088</f>
        <v>65.9</v>
      </c>
      <c r="Q1088" s="15" t="n">
        <f aca="false">J1088*INDEX(dProdutos!$F$2:$F$47,MATCH(E1088,dProdutos!$A$2:$A$47,0))</f>
        <v>29.68</v>
      </c>
      <c r="R1088" s="15" t="n">
        <f aca="false">IF(I1088="Cancelado",0,P1088-Q1088)</f>
        <v>36.22</v>
      </c>
      <c r="S1088" s="17" t="str">
        <f aca="false">INDEX(dProdutos!$D$2:$D$47,MATCH(E1088,dProdutos!$A$2:$A$47,0))</f>
        <v>Moda Masculina</v>
      </c>
    </row>
    <row r="1089" customFormat="false" ht="15" hidden="false" customHeight="false" outlineLevel="0" collapsed="false">
      <c r="A1089" s="17" t="s">
        <v>2178</v>
      </c>
      <c r="B1089" s="17" t="n">
        <v>2</v>
      </c>
      <c r="C1089" s="21" t="n">
        <v>45761</v>
      </c>
      <c r="D1089" s="17" t="s">
        <v>982</v>
      </c>
      <c r="E1089" s="17" t="s">
        <v>150</v>
      </c>
      <c r="F1089" s="17" t="s">
        <v>1497</v>
      </c>
      <c r="G1089" s="17" t="s">
        <v>62</v>
      </c>
      <c r="H1089" s="17" t="s">
        <v>1537</v>
      </c>
      <c r="I1089" s="17" t="s">
        <v>1524</v>
      </c>
      <c r="J1089" s="17" t="n">
        <v>2</v>
      </c>
      <c r="K1089" s="15" t="n">
        <v>71.9</v>
      </c>
      <c r="L1089" s="22" t="n">
        <v>0.05</v>
      </c>
      <c r="M1089" s="15" t="n">
        <v>0</v>
      </c>
      <c r="N1089" s="15" t="n">
        <f aca="false">J1089*K1089</f>
        <v>143.8</v>
      </c>
      <c r="O1089" s="15" t="n">
        <f aca="false">N1089*L1089</f>
        <v>7.19</v>
      </c>
      <c r="P1089" s="15" t="n">
        <f aca="false">N1089-O1089</f>
        <v>136.61</v>
      </c>
      <c r="Q1089" s="15" t="n">
        <f aca="false">J1089*INDEX(dProdutos!$F$2:$F$47,MATCH(E1089,dProdutos!$A$2:$A$47,0))</f>
        <v>54.76</v>
      </c>
      <c r="R1089" s="15" t="n">
        <f aca="false">IF(I1089="Cancelado",0,P1089-Q1089)</f>
        <v>81.85</v>
      </c>
      <c r="S1089" s="17" t="str">
        <f aca="false">INDEX(dProdutos!$D$2:$D$47,MATCH(E1089,dProdutos!$A$2:$A$47,0))</f>
        <v>Acessórios</v>
      </c>
    </row>
    <row r="1090" customFormat="false" ht="15" hidden="false" customHeight="false" outlineLevel="0" collapsed="false">
      <c r="A1090" s="17" t="s">
        <v>2178</v>
      </c>
      <c r="B1090" s="17" t="n">
        <v>3</v>
      </c>
      <c r="C1090" s="21" t="n">
        <v>45761</v>
      </c>
      <c r="D1090" s="17" t="s">
        <v>982</v>
      </c>
      <c r="E1090" s="17" t="s">
        <v>88</v>
      </c>
      <c r="F1090" s="17" t="s">
        <v>1497</v>
      </c>
      <c r="G1090" s="17" t="s">
        <v>62</v>
      </c>
      <c r="H1090" s="17" t="s">
        <v>1537</v>
      </c>
      <c r="I1090" s="17" t="s">
        <v>1524</v>
      </c>
      <c r="J1090" s="17" t="n">
        <v>1</v>
      </c>
      <c r="K1090" s="15" t="n">
        <v>170.9</v>
      </c>
      <c r="L1090" s="22" t="n">
        <v>0.2</v>
      </c>
      <c r="M1090" s="15" t="n">
        <v>0</v>
      </c>
      <c r="N1090" s="15" t="n">
        <f aca="false">J1090*K1090</f>
        <v>170.9</v>
      </c>
      <c r="O1090" s="15" t="n">
        <f aca="false">N1090*L1090</f>
        <v>34.18</v>
      </c>
      <c r="P1090" s="15" t="n">
        <f aca="false">N1090-O1090</f>
        <v>136.72</v>
      </c>
      <c r="Q1090" s="15" t="n">
        <f aca="false">J1090*INDEX(dProdutos!$F$2:$F$47,MATCH(E1090,dProdutos!$A$2:$A$47,0))</f>
        <v>98.14</v>
      </c>
      <c r="R1090" s="15" t="n">
        <f aca="false">IF(I1090="Cancelado",0,P1090-Q1090)</f>
        <v>38.58</v>
      </c>
      <c r="S1090" s="17" t="str">
        <f aca="false">INDEX(dProdutos!$D$2:$D$47,MATCH(E1090,dProdutos!$A$2:$A$47,0))</f>
        <v>Moda Feminina</v>
      </c>
    </row>
    <row r="1091" customFormat="false" ht="15" hidden="false" customHeight="false" outlineLevel="0" collapsed="false">
      <c r="A1091" s="17" t="s">
        <v>2178</v>
      </c>
      <c r="B1091" s="17" t="n">
        <v>4</v>
      </c>
      <c r="C1091" s="21" t="n">
        <v>45761</v>
      </c>
      <c r="D1091" s="17" t="s">
        <v>982</v>
      </c>
      <c r="E1091" s="17" t="s">
        <v>105</v>
      </c>
      <c r="F1091" s="17" t="s">
        <v>1497</v>
      </c>
      <c r="G1091" s="17" t="s">
        <v>62</v>
      </c>
      <c r="H1091" s="17" t="s">
        <v>1537</v>
      </c>
      <c r="I1091" s="17" t="s">
        <v>1524</v>
      </c>
      <c r="J1091" s="17" t="n">
        <v>1</v>
      </c>
      <c r="K1091" s="15" t="n">
        <v>175.9</v>
      </c>
      <c r="L1091" s="22" t="n">
        <v>0</v>
      </c>
      <c r="M1091" s="15" t="n">
        <v>0</v>
      </c>
      <c r="N1091" s="15" t="n">
        <f aca="false">J1091*K1091</f>
        <v>175.9</v>
      </c>
      <c r="O1091" s="15" t="n">
        <f aca="false">N1091*L1091</f>
        <v>0</v>
      </c>
      <c r="P1091" s="15" t="n">
        <f aca="false">N1091-O1091</f>
        <v>175.9</v>
      </c>
      <c r="Q1091" s="15" t="n">
        <f aca="false">J1091*INDEX(dProdutos!$F$2:$F$47,MATCH(E1091,dProdutos!$A$2:$A$47,0))</f>
        <v>96.59</v>
      </c>
      <c r="R1091" s="15" t="n">
        <f aca="false">IF(I1091="Cancelado",0,P1091-Q1091)</f>
        <v>79.31</v>
      </c>
      <c r="S1091" s="17" t="str">
        <f aca="false">INDEX(dProdutos!$D$2:$D$47,MATCH(E1091,dProdutos!$A$2:$A$47,0))</f>
        <v>Moda Masculina</v>
      </c>
    </row>
    <row r="1092" customFormat="false" ht="15" hidden="false" customHeight="false" outlineLevel="0" collapsed="false">
      <c r="A1092" s="17" t="s">
        <v>2179</v>
      </c>
      <c r="B1092" s="17" t="n">
        <v>1</v>
      </c>
      <c r="C1092" s="21" t="n">
        <v>45761</v>
      </c>
      <c r="D1092" s="17" t="s">
        <v>701</v>
      </c>
      <c r="E1092" s="17" t="s">
        <v>108</v>
      </c>
      <c r="F1092" s="17" t="s">
        <v>1497</v>
      </c>
      <c r="G1092" s="17" t="s">
        <v>59</v>
      </c>
      <c r="H1092" s="17" t="s">
        <v>1537</v>
      </c>
      <c r="I1092" s="17" t="s">
        <v>1524</v>
      </c>
      <c r="J1092" s="17" t="n">
        <v>1</v>
      </c>
      <c r="K1092" s="15" t="n">
        <v>265.9</v>
      </c>
      <c r="L1092" s="22" t="n">
        <v>0</v>
      </c>
      <c r="M1092" s="15" t="n">
        <v>13.38</v>
      </c>
      <c r="N1092" s="15" t="n">
        <f aca="false">J1092*K1092</f>
        <v>265.9</v>
      </c>
      <c r="O1092" s="15" t="n">
        <f aca="false">N1092*L1092</f>
        <v>0</v>
      </c>
      <c r="P1092" s="15" t="n">
        <f aca="false">N1092-O1092</f>
        <v>265.9</v>
      </c>
      <c r="Q1092" s="15" t="n">
        <f aca="false">J1092*INDEX(dProdutos!$F$2:$F$47,MATCH(E1092,dProdutos!$A$2:$A$47,0))</f>
        <v>155.62</v>
      </c>
      <c r="R1092" s="15" t="n">
        <f aca="false">IF(I1092="Cancelado",0,P1092-Q1092)</f>
        <v>110.28</v>
      </c>
      <c r="S1092" s="17" t="str">
        <f aca="false">INDEX(dProdutos!$D$2:$D$47,MATCH(E1092,dProdutos!$A$2:$A$47,0))</f>
        <v>Moda Masculina</v>
      </c>
    </row>
    <row r="1093" customFormat="false" ht="15" hidden="false" customHeight="false" outlineLevel="0" collapsed="false">
      <c r="A1093" s="17" t="s">
        <v>2179</v>
      </c>
      <c r="B1093" s="17" t="n">
        <v>2</v>
      </c>
      <c r="C1093" s="21" t="n">
        <v>45761</v>
      </c>
      <c r="D1093" s="17" t="s">
        <v>701</v>
      </c>
      <c r="E1093" s="17" t="s">
        <v>132</v>
      </c>
      <c r="F1093" s="17" t="s">
        <v>1497</v>
      </c>
      <c r="G1093" s="17" t="s">
        <v>59</v>
      </c>
      <c r="H1093" s="17" t="s">
        <v>1537</v>
      </c>
      <c r="I1093" s="17" t="s">
        <v>1524</v>
      </c>
      <c r="J1093" s="17" t="n">
        <v>1</v>
      </c>
      <c r="K1093" s="15" t="n">
        <v>179.9</v>
      </c>
      <c r="L1093" s="22" t="n">
        <v>0.15</v>
      </c>
      <c r="M1093" s="15" t="n">
        <v>0</v>
      </c>
      <c r="N1093" s="15" t="n">
        <f aca="false">J1093*K1093</f>
        <v>179.9</v>
      </c>
      <c r="O1093" s="15" t="n">
        <f aca="false">N1093*L1093</f>
        <v>26.985</v>
      </c>
      <c r="P1093" s="15" t="n">
        <f aca="false">N1093-O1093</f>
        <v>152.915</v>
      </c>
      <c r="Q1093" s="15" t="n">
        <f aca="false">J1093*INDEX(dProdutos!$F$2:$F$47,MATCH(E1093,dProdutos!$A$2:$A$47,0))</f>
        <v>93.56</v>
      </c>
      <c r="R1093" s="15" t="n">
        <f aca="false">IF(I1093="Cancelado",0,P1093-Q1093)</f>
        <v>59.355</v>
      </c>
      <c r="S1093" s="17" t="str">
        <f aca="false">INDEX(dProdutos!$D$2:$D$47,MATCH(E1093,dProdutos!$A$2:$A$47,0))</f>
        <v>Calçados</v>
      </c>
    </row>
    <row r="1094" customFormat="false" ht="15" hidden="false" customHeight="false" outlineLevel="0" collapsed="false">
      <c r="A1094" s="17" t="s">
        <v>2180</v>
      </c>
      <c r="B1094" s="17" t="n">
        <v>1</v>
      </c>
      <c r="C1094" s="21" t="n">
        <v>45761</v>
      </c>
      <c r="D1094" s="17" t="s">
        <v>926</v>
      </c>
      <c r="E1094" s="17" t="s">
        <v>114</v>
      </c>
      <c r="F1094" s="17" t="s">
        <v>1495</v>
      </c>
      <c r="G1094" s="17" t="s">
        <v>60</v>
      </c>
      <c r="H1094" s="17" t="s">
        <v>1540</v>
      </c>
      <c r="I1094" s="17" t="s">
        <v>1524</v>
      </c>
      <c r="J1094" s="17" t="n">
        <v>2</v>
      </c>
      <c r="K1094" s="15" t="n">
        <v>202.9</v>
      </c>
      <c r="L1094" s="22" t="n">
        <v>0.1</v>
      </c>
      <c r="M1094" s="15" t="n">
        <v>0</v>
      </c>
      <c r="N1094" s="15" t="n">
        <f aca="false">J1094*K1094</f>
        <v>405.8</v>
      </c>
      <c r="O1094" s="15" t="n">
        <f aca="false">N1094*L1094</f>
        <v>40.58</v>
      </c>
      <c r="P1094" s="15" t="n">
        <f aca="false">N1094-O1094</f>
        <v>365.22</v>
      </c>
      <c r="Q1094" s="15" t="n">
        <f aca="false">J1094*INDEX(dProdutos!$F$2:$F$47,MATCH(E1094,dProdutos!$A$2:$A$47,0))</f>
        <v>220.78</v>
      </c>
      <c r="R1094" s="15" t="n">
        <f aca="false">IF(I1094="Cancelado",0,P1094-Q1094)</f>
        <v>144.44</v>
      </c>
      <c r="S1094" s="17" t="str">
        <f aca="false">INDEX(dProdutos!$D$2:$D$47,MATCH(E1094,dProdutos!$A$2:$A$47,0))</f>
        <v>Moda Masculina</v>
      </c>
    </row>
    <row r="1095" customFormat="false" ht="15" hidden="false" customHeight="false" outlineLevel="0" collapsed="false">
      <c r="A1095" s="17" t="s">
        <v>2181</v>
      </c>
      <c r="B1095" s="17" t="n">
        <v>1</v>
      </c>
      <c r="C1095" s="21" t="n">
        <v>45761</v>
      </c>
      <c r="D1095" s="17" t="s">
        <v>933</v>
      </c>
      <c r="E1095" s="17" t="s">
        <v>88</v>
      </c>
      <c r="F1095" s="17" t="s">
        <v>1493</v>
      </c>
      <c r="G1095" s="17" t="s">
        <v>61</v>
      </c>
      <c r="H1095" s="17" t="s">
        <v>1527</v>
      </c>
      <c r="I1095" s="17" t="s">
        <v>1524</v>
      </c>
      <c r="J1095" s="17" t="n">
        <v>2</v>
      </c>
      <c r="K1095" s="15" t="n">
        <v>170.9</v>
      </c>
      <c r="L1095" s="22" t="n">
        <v>0.1</v>
      </c>
      <c r="M1095" s="15" t="n">
        <v>10.56</v>
      </c>
      <c r="N1095" s="15" t="n">
        <f aca="false">J1095*K1095</f>
        <v>341.8</v>
      </c>
      <c r="O1095" s="15" t="n">
        <f aca="false">N1095*L1095</f>
        <v>34.18</v>
      </c>
      <c r="P1095" s="15" t="n">
        <f aca="false">N1095-O1095</f>
        <v>307.62</v>
      </c>
      <c r="Q1095" s="15" t="n">
        <f aca="false">J1095*INDEX(dProdutos!$F$2:$F$47,MATCH(E1095,dProdutos!$A$2:$A$47,0))</f>
        <v>196.28</v>
      </c>
      <c r="R1095" s="15" t="n">
        <f aca="false">IF(I1095="Cancelado",0,P1095-Q1095)</f>
        <v>111.34</v>
      </c>
      <c r="S1095" s="17" t="str">
        <f aca="false">INDEX(dProdutos!$D$2:$D$47,MATCH(E1095,dProdutos!$A$2:$A$47,0))</f>
        <v>Moda Feminina</v>
      </c>
    </row>
    <row r="1096" customFormat="false" ht="15" hidden="false" customHeight="false" outlineLevel="0" collapsed="false">
      <c r="A1096" s="17" t="s">
        <v>2181</v>
      </c>
      <c r="B1096" s="17" t="n">
        <v>2</v>
      </c>
      <c r="C1096" s="21" t="n">
        <v>45761</v>
      </c>
      <c r="D1096" s="17" t="s">
        <v>933</v>
      </c>
      <c r="E1096" s="17" t="s">
        <v>95</v>
      </c>
      <c r="F1096" s="17" t="s">
        <v>1493</v>
      </c>
      <c r="G1096" s="17" t="s">
        <v>61</v>
      </c>
      <c r="H1096" s="17" t="s">
        <v>1527</v>
      </c>
      <c r="I1096" s="17" t="s">
        <v>1524</v>
      </c>
      <c r="J1096" s="17" t="n">
        <v>1</v>
      </c>
      <c r="K1096" s="15" t="n">
        <v>77.9</v>
      </c>
      <c r="L1096" s="22" t="n">
        <v>0</v>
      </c>
      <c r="M1096" s="15" t="n">
        <v>0</v>
      </c>
      <c r="N1096" s="15" t="n">
        <f aca="false">J1096*K1096</f>
        <v>77.9</v>
      </c>
      <c r="O1096" s="15" t="n">
        <f aca="false">N1096*L1096</f>
        <v>0</v>
      </c>
      <c r="P1096" s="15" t="n">
        <f aca="false">N1096-O1096</f>
        <v>77.9</v>
      </c>
      <c r="Q1096" s="15" t="n">
        <f aca="false">J1096*INDEX(dProdutos!$F$2:$F$47,MATCH(E1096,dProdutos!$A$2:$A$47,0))</f>
        <v>36.71</v>
      </c>
      <c r="R1096" s="15" t="n">
        <f aca="false">IF(I1096="Cancelado",0,P1096-Q1096)</f>
        <v>41.19</v>
      </c>
      <c r="S1096" s="17" t="str">
        <f aca="false">INDEX(dProdutos!$D$2:$D$47,MATCH(E1096,dProdutos!$A$2:$A$47,0))</f>
        <v>Moda Feminina</v>
      </c>
    </row>
    <row r="1097" customFormat="false" ht="15" hidden="false" customHeight="false" outlineLevel="0" collapsed="false">
      <c r="A1097" s="17" t="s">
        <v>2182</v>
      </c>
      <c r="B1097" s="17" t="n">
        <v>1</v>
      </c>
      <c r="C1097" s="21" t="n">
        <v>45761</v>
      </c>
      <c r="D1097" s="17" t="s">
        <v>1143</v>
      </c>
      <c r="E1097" s="17" t="s">
        <v>177</v>
      </c>
      <c r="F1097" s="17" t="s">
        <v>1495</v>
      </c>
      <c r="G1097" s="17" t="s">
        <v>61</v>
      </c>
      <c r="H1097" s="17" t="s">
        <v>1537</v>
      </c>
      <c r="I1097" s="17" t="s">
        <v>1524</v>
      </c>
      <c r="J1097" s="17" t="n">
        <v>2</v>
      </c>
      <c r="K1097" s="15" t="n">
        <v>257.9</v>
      </c>
      <c r="L1097" s="22" t="n">
        <v>0</v>
      </c>
      <c r="M1097" s="15" t="n">
        <v>19.97</v>
      </c>
      <c r="N1097" s="15" t="n">
        <f aca="false">J1097*K1097</f>
        <v>515.8</v>
      </c>
      <c r="O1097" s="15" t="n">
        <f aca="false">N1097*L1097</f>
        <v>0</v>
      </c>
      <c r="P1097" s="15" t="n">
        <f aca="false">N1097-O1097</f>
        <v>515.8</v>
      </c>
      <c r="Q1097" s="15" t="n">
        <f aca="false">J1097*INDEX(dProdutos!$F$2:$F$47,MATCH(E1097,dProdutos!$A$2:$A$47,0))</f>
        <v>276.46</v>
      </c>
      <c r="R1097" s="15" t="n">
        <f aca="false">IF(I1097="Cancelado",0,P1097-Q1097)</f>
        <v>239.34</v>
      </c>
      <c r="S1097" s="17" t="str">
        <f aca="false">INDEX(dProdutos!$D$2:$D$47,MATCH(E1097,dProdutos!$A$2:$A$47,0))</f>
        <v>Casa</v>
      </c>
    </row>
    <row r="1098" customFormat="false" ht="15" hidden="false" customHeight="false" outlineLevel="0" collapsed="false">
      <c r="A1098" s="17" t="s">
        <v>2183</v>
      </c>
      <c r="B1098" s="17" t="n">
        <v>1</v>
      </c>
      <c r="C1098" s="21" t="n">
        <v>45761</v>
      </c>
      <c r="D1098" s="17" t="s">
        <v>330</v>
      </c>
      <c r="E1098" s="17" t="s">
        <v>165</v>
      </c>
      <c r="F1098" s="17" t="s">
        <v>1487</v>
      </c>
      <c r="G1098" s="17" t="s">
        <v>59</v>
      </c>
      <c r="H1098" s="17" t="s">
        <v>1527</v>
      </c>
      <c r="I1098" s="17" t="s">
        <v>1524</v>
      </c>
      <c r="J1098" s="17" t="n">
        <v>2</v>
      </c>
      <c r="K1098" s="15" t="n">
        <v>231.9</v>
      </c>
      <c r="L1098" s="22" t="n">
        <v>0</v>
      </c>
      <c r="M1098" s="15" t="n">
        <v>30.45</v>
      </c>
      <c r="N1098" s="15" t="n">
        <f aca="false">J1098*K1098</f>
        <v>463.8</v>
      </c>
      <c r="O1098" s="15" t="n">
        <f aca="false">N1098*L1098</f>
        <v>0</v>
      </c>
      <c r="P1098" s="15" t="n">
        <f aca="false">N1098-O1098</f>
        <v>463.8</v>
      </c>
      <c r="Q1098" s="15" t="n">
        <f aca="false">J1098*INDEX(dProdutos!$F$2:$F$47,MATCH(E1098,dProdutos!$A$2:$A$47,0))</f>
        <v>281.66</v>
      </c>
      <c r="R1098" s="15" t="n">
        <f aca="false">IF(I1098="Cancelado",0,P1098-Q1098)</f>
        <v>182.14</v>
      </c>
      <c r="S1098" s="17" t="str">
        <f aca="false">INDEX(dProdutos!$D$2:$D$47,MATCH(E1098,dProdutos!$A$2:$A$47,0))</f>
        <v>Casa</v>
      </c>
    </row>
    <row r="1099" customFormat="false" ht="15" hidden="false" customHeight="false" outlineLevel="0" collapsed="false">
      <c r="A1099" s="17" t="s">
        <v>2184</v>
      </c>
      <c r="B1099" s="17" t="n">
        <v>1</v>
      </c>
      <c r="C1099" s="21" t="n">
        <v>45761</v>
      </c>
      <c r="D1099" s="17" t="s">
        <v>1094</v>
      </c>
      <c r="E1099" s="17" t="s">
        <v>141</v>
      </c>
      <c r="F1099" s="17" t="s">
        <v>1497</v>
      </c>
      <c r="G1099" s="17" t="s">
        <v>62</v>
      </c>
      <c r="H1099" s="17" t="s">
        <v>1537</v>
      </c>
      <c r="I1099" s="17" t="s">
        <v>1524</v>
      </c>
      <c r="J1099" s="17" t="n">
        <v>1</v>
      </c>
      <c r="K1099" s="15" t="n">
        <v>131.9</v>
      </c>
      <c r="L1099" s="22" t="n">
        <v>0.15</v>
      </c>
      <c r="M1099" s="15" t="n">
        <v>0</v>
      </c>
      <c r="N1099" s="15" t="n">
        <f aca="false">J1099*K1099</f>
        <v>131.9</v>
      </c>
      <c r="O1099" s="15" t="n">
        <f aca="false">N1099*L1099</f>
        <v>19.785</v>
      </c>
      <c r="P1099" s="15" t="n">
        <f aca="false">N1099-O1099</f>
        <v>112.115</v>
      </c>
      <c r="Q1099" s="15" t="n">
        <f aca="false">J1099*INDEX(dProdutos!$F$2:$F$47,MATCH(E1099,dProdutos!$A$2:$A$47,0))</f>
        <v>81.66</v>
      </c>
      <c r="R1099" s="15" t="n">
        <f aca="false">IF(I1099="Cancelado",0,P1099-Q1099)</f>
        <v>30.455</v>
      </c>
      <c r="S1099" s="17" t="str">
        <f aca="false">INDEX(dProdutos!$D$2:$D$47,MATCH(E1099,dProdutos!$A$2:$A$47,0))</f>
        <v>Acessórios</v>
      </c>
    </row>
    <row r="1100" customFormat="false" ht="15" hidden="false" customHeight="false" outlineLevel="0" collapsed="false">
      <c r="A1100" s="17" t="s">
        <v>2184</v>
      </c>
      <c r="B1100" s="17" t="n">
        <v>2</v>
      </c>
      <c r="C1100" s="21" t="n">
        <v>45761</v>
      </c>
      <c r="D1100" s="17" t="s">
        <v>1094</v>
      </c>
      <c r="E1100" s="17" t="s">
        <v>105</v>
      </c>
      <c r="F1100" s="17" t="s">
        <v>1497</v>
      </c>
      <c r="G1100" s="17" t="s">
        <v>62</v>
      </c>
      <c r="H1100" s="17" t="s">
        <v>1537</v>
      </c>
      <c r="I1100" s="17" t="s">
        <v>1524</v>
      </c>
      <c r="J1100" s="17" t="n">
        <v>1</v>
      </c>
      <c r="K1100" s="15" t="n">
        <v>175.9</v>
      </c>
      <c r="L1100" s="22" t="n">
        <v>0</v>
      </c>
      <c r="M1100" s="15" t="n">
        <v>0</v>
      </c>
      <c r="N1100" s="15" t="n">
        <f aca="false">J1100*K1100</f>
        <v>175.9</v>
      </c>
      <c r="O1100" s="15" t="n">
        <f aca="false">N1100*L1100</f>
        <v>0</v>
      </c>
      <c r="P1100" s="15" t="n">
        <f aca="false">N1100-O1100</f>
        <v>175.9</v>
      </c>
      <c r="Q1100" s="15" t="n">
        <f aca="false">J1100*INDEX(dProdutos!$F$2:$F$47,MATCH(E1100,dProdutos!$A$2:$A$47,0))</f>
        <v>96.59</v>
      </c>
      <c r="R1100" s="15" t="n">
        <f aca="false">IF(I1100="Cancelado",0,P1100-Q1100)</f>
        <v>79.31</v>
      </c>
      <c r="S1100" s="17" t="str">
        <f aca="false">INDEX(dProdutos!$D$2:$D$47,MATCH(E1100,dProdutos!$A$2:$A$47,0))</f>
        <v>Moda Masculina</v>
      </c>
    </row>
    <row r="1101" customFormat="false" ht="15" hidden="false" customHeight="false" outlineLevel="0" collapsed="false">
      <c r="A1101" s="17" t="s">
        <v>2185</v>
      </c>
      <c r="B1101" s="17" t="n">
        <v>1</v>
      </c>
      <c r="C1101" s="21" t="n">
        <v>45761</v>
      </c>
      <c r="D1101" s="17" t="s">
        <v>242</v>
      </c>
      <c r="E1101" s="17" t="s">
        <v>144</v>
      </c>
      <c r="F1101" s="17" t="s">
        <v>1499</v>
      </c>
      <c r="G1101" s="17" t="s">
        <v>61</v>
      </c>
      <c r="H1101" s="17" t="s">
        <v>1537</v>
      </c>
      <c r="I1101" s="17" t="s">
        <v>1524</v>
      </c>
      <c r="J1101" s="17" t="n">
        <v>1</v>
      </c>
      <c r="K1101" s="15" t="n">
        <v>260.9</v>
      </c>
      <c r="L1101" s="22" t="n">
        <v>0</v>
      </c>
      <c r="M1101" s="15" t="n">
        <v>0</v>
      </c>
      <c r="N1101" s="15" t="n">
        <f aca="false">J1101*K1101</f>
        <v>260.9</v>
      </c>
      <c r="O1101" s="15" t="n">
        <f aca="false">N1101*L1101</f>
        <v>0</v>
      </c>
      <c r="P1101" s="15" t="n">
        <f aca="false">N1101-O1101</f>
        <v>260.9</v>
      </c>
      <c r="Q1101" s="15" t="n">
        <f aca="false">J1101*INDEX(dProdutos!$F$2:$F$47,MATCH(E1101,dProdutos!$A$2:$A$47,0))</f>
        <v>99.86</v>
      </c>
      <c r="R1101" s="15" t="n">
        <f aca="false">IF(I1101="Cancelado",0,P1101-Q1101)</f>
        <v>161.04</v>
      </c>
      <c r="S1101" s="17" t="str">
        <f aca="false">INDEX(dProdutos!$D$2:$D$47,MATCH(E1101,dProdutos!$A$2:$A$47,0))</f>
        <v>Acessórios</v>
      </c>
    </row>
    <row r="1102" customFormat="false" ht="15" hidden="false" customHeight="false" outlineLevel="0" collapsed="false">
      <c r="A1102" s="17" t="s">
        <v>2185</v>
      </c>
      <c r="B1102" s="17" t="n">
        <v>2</v>
      </c>
      <c r="C1102" s="21" t="n">
        <v>45761</v>
      </c>
      <c r="D1102" s="17" t="s">
        <v>242</v>
      </c>
      <c r="E1102" s="17" t="s">
        <v>105</v>
      </c>
      <c r="F1102" s="17" t="s">
        <v>1499</v>
      </c>
      <c r="G1102" s="17" t="s">
        <v>61</v>
      </c>
      <c r="H1102" s="17" t="s">
        <v>1537</v>
      </c>
      <c r="I1102" s="17" t="s">
        <v>1524</v>
      </c>
      <c r="J1102" s="17" t="n">
        <v>1</v>
      </c>
      <c r="K1102" s="15" t="n">
        <v>175.9</v>
      </c>
      <c r="L1102" s="22" t="n">
        <v>0.15</v>
      </c>
      <c r="M1102" s="15" t="n">
        <v>0</v>
      </c>
      <c r="N1102" s="15" t="n">
        <f aca="false">J1102*K1102</f>
        <v>175.9</v>
      </c>
      <c r="O1102" s="15" t="n">
        <f aca="false">N1102*L1102</f>
        <v>26.385</v>
      </c>
      <c r="P1102" s="15" t="n">
        <f aca="false">N1102-O1102</f>
        <v>149.515</v>
      </c>
      <c r="Q1102" s="15" t="n">
        <f aca="false">J1102*INDEX(dProdutos!$F$2:$F$47,MATCH(E1102,dProdutos!$A$2:$A$47,0))</f>
        <v>96.59</v>
      </c>
      <c r="R1102" s="15" t="n">
        <f aca="false">IF(I1102="Cancelado",0,P1102-Q1102)</f>
        <v>52.925</v>
      </c>
      <c r="S1102" s="17" t="str">
        <f aca="false">INDEX(dProdutos!$D$2:$D$47,MATCH(E1102,dProdutos!$A$2:$A$47,0))</f>
        <v>Moda Masculina</v>
      </c>
    </row>
    <row r="1103" customFormat="false" ht="15" hidden="false" customHeight="false" outlineLevel="0" collapsed="false">
      <c r="A1103" s="17" t="s">
        <v>2185</v>
      </c>
      <c r="B1103" s="17" t="n">
        <v>3</v>
      </c>
      <c r="C1103" s="21" t="n">
        <v>45761</v>
      </c>
      <c r="D1103" s="17" t="s">
        <v>242</v>
      </c>
      <c r="E1103" s="17" t="s">
        <v>92</v>
      </c>
      <c r="F1103" s="17" t="s">
        <v>1499</v>
      </c>
      <c r="G1103" s="17" t="s">
        <v>61</v>
      </c>
      <c r="H1103" s="17" t="s">
        <v>1537</v>
      </c>
      <c r="I1103" s="17" t="s">
        <v>1524</v>
      </c>
      <c r="J1103" s="17" t="n">
        <v>1</v>
      </c>
      <c r="K1103" s="15" t="n">
        <v>191.9</v>
      </c>
      <c r="L1103" s="22" t="n">
        <v>0</v>
      </c>
      <c r="M1103" s="15" t="n">
        <v>0</v>
      </c>
      <c r="N1103" s="15" t="n">
        <f aca="false">J1103*K1103</f>
        <v>191.9</v>
      </c>
      <c r="O1103" s="15" t="n">
        <f aca="false">N1103*L1103</f>
        <v>0</v>
      </c>
      <c r="P1103" s="15" t="n">
        <f aca="false">N1103-O1103</f>
        <v>191.9</v>
      </c>
      <c r="Q1103" s="15" t="n">
        <f aca="false">J1103*INDEX(dProdutos!$F$2:$F$47,MATCH(E1103,dProdutos!$A$2:$A$47,0))</f>
        <v>88.59</v>
      </c>
      <c r="R1103" s="15" t="n">
        <f aca="false">IF(I1103="Cancelado",0,P1103-Q1103)</f>
        <v>103.31</v>
      </c>
      <c r="S1103" s="17" t="str">
        <f aca="false">INDEX(dProdutos!$D$2:$D$47,MATCH(E1103,dProdutos!$A$2:$A$47,0))</f>
        <v>Moda Feminina</v>
      </c>
    </row>
    <row r="1104" customFormat="false" ht="15" hidden="false" customHeight="false" outlineLevel="0" collapsed="false">
      <c r="A1104" s="17" t="s">
        <v>2186</v>
      </c>
      <c r="B1104" s="17" t="n">
        <v>1</v>
      </c>
      <c r="C1104" s="21" t="n">
        <v>45761</v>
      </c>
      <c r="D1104" s="17" t="s">
        <v>534</v>
      </c>
      <c r="E1104" s="17" t="s">
        <v>135</v>
      </c>
      <c r="F1104" s="17" t="s">
        <v>1499</v>
      </c>
      <c r="G1104" s="17" t="s">
        <v>63</v>
      </c>
      <c r="H1104" s="17" t="s">
        <v>1523</v>
      </c>
      <c r="I1104" s="17" t="s">
        <v>1524</v>
      </c>
      <c r="J1104" s="17" t="n">
        <v>1</v>
      </c>
      <c r="K1104" s="15" t="n">
        <v>200.9</v>
      </c>
      <c r="L1104" s="22" t="n">
        <v>0.1</v>
      </c>
      <c r="M1104" s="15" t="n">
        <v>31.38</v>
      </c>
      <c r="N1104" s="15" t="n">
        <f aca="false">J1104*K1104</f>
        <v>200.9</v>
      </c>
      <c r="O1104" s="15" t="n">
        <f aca="false">N1104*L1104</f>
        <v>20.09</v>
      </c>
      <c r="P1104" s="15" t="n">
        <f aca="false">N1104-O1104</f>
        <v>180.81</v>
      </c>
      <c r="Q1104" s="15" t="n">
        <f aca="false">J1104*INDEX(dProdutos!$F$2:$F$47,MATCH(E1104,dProdutos!$A$2:$A$47,0))</f>
        <v>80.73</v>
      </c>
      <c r="R1104" s="15" t="n">
        <f aca="false">IF(I1104="Cancelado",0,P1104-Q1104)</f>
        <v>100.08</v>
      </c>
      <c r="S1104" s="17" t="str">
        <f aca="false">INDEX(dProdutos!$D$2:$D$47,MATCH(E1104,dProdutos!$A$2:$A$47,0))</f>
        <v>Calçados</v>
      </c>
    </row>
    <row r="1105" customFormat="false" ht="15" hidden="false" customHeight="false" outlineLevel="0" collapsed="false">
      <c r="A1105" s="17" t="s">
        <v>2186</v>
      </c>
      <c r="B1105" s="17" t="n">
        <v>2</v>
      </c>
      <c r="C1105" s="21" t="n">
        <v>45761</v>
      </c>
      <c r="D1105" s="17" t="s">
        <v>534</v>
      </c>
      <c r="E1105" s="17" t="s">
        <v>156</v>
      </c>
      <c r="F1105" s="17" t="s">
        <v>1499</v>
      </c>
      <c r="G1105" s="17" t="s">
        <v>63</v>
      </c>
      <c r="H1105" s="17" t="s">
        <v>1523</v>
      </c>
      <c r="I1105" s="17" t="s">
        <v>1524</v>
      </c>
      <c r="J1105" s="17" t="n">
        <v>1</v>
      </c>
      <c r="K1105" s="15" t="n">
        <v>192.9</v>
      </c>
      <c r="L1105" s="22" t="n">
        <v>0</v>
      </c>
      <c r="M1105" s="15" t="n">
        <v>0</v>
      </c>
      <c r="N1105" s="15" t="n">
        <f aca="false">J1105*K1105</f>
        <v>192.9</v>
      </c>
      <c r="O1105" s="15" t="n">
        <f aca="false">N1105*L1105</f>
        <v>0</v>
      </c>
      <c r="P1105" s="15" t="n">
        <f aca="false">N1105-O1105</f>
        <v>192.9</v>
      </c>
      <c r="Q1105" s="15" t="n">
        <f aca="false">J1105*INDEX(dProdutos!$F$2:$F$47,MATCH(E1105,dProdutos!$A$2:$A$47,0))</f>
        <v>80.38</v>
      </c>
      <c r="R1105" s="15" t="n">
        <f aca="false">IF(I1105="Cancelado",0,P1105-Q1105)</f>
        <v>112.52</v>
      </c>
      <c r="S1105" s="17" t="str">
        <f aca="false">INDEX(dProdutos!$D$2:$D$47,MATCH(E1105,dProdutos!$A$2:$A$47,0))</f>
        <v>Acessórios</v>
      </c>
    </row>
    <row r="1106" customFormat="false" ht="15" hidden="false" customHeight="false" outlineLevel="0" collapsed="false">
      <c r="A1106" s="17" t="s">
        <v>2187</v>
      </c>
      <c r="B1106" s="17" t="n">
        <v>1</v>
      </c>
      <c r="C1106" s="21" t="n">
        <v>45761</v>
      </c>
      <c r="D1106" s="17" t="s">
        <v>1304</v>
      </c>
      <c r="E1106" s="17" t="s">
        <v>126</v>
      </c>
      <c r="F1106" s="17" t="s">
        <v>1499</v>
      </c>
      <c r="G1106" s="17" t="s">
        <v>59</v>
      </c>
      <c r="H1106" s="17" t="s">
        <v>1523</v>
      </c>
      <c r="I1106" s="17" t="s">
        <v>1524</v>
      </c>
      <c r="J1106" s="17" t="n">
        <v>1</v>
      </c>
      <c r="K1106" s="15" t="n">
        <v>296.9</v>
      </c>
      <c r="L1106" s="22" t="n">
        <v>0</v>
      </c>
      <c r="M1106" s="15" t="n">
        <v>0</v>
      </c>
      <c r="N1106" s="15" t="n">
        <f aca="false">J1106*K1106</f>
        <v>296.9</v>
      </c>
      <c r="O1106" s="15" t="n">
        <f aca="false">N1106*L1106</f>
        <v>0</v>
      </c>
      <c r="P1106" s="15" t="n">
        <f aca="false">N1106-O1106</f>
        <v>296.9</v>
      </c>
      <c r="Q1106" s="15" t="n">
        <f aca="false">J1106*INDEX(dProdutos!$F$2:$F$47,MATCH(E1106,dProdutos!$A$2:$A$47,0))</f>
        <v>135.24</v>
      </c>
      <c r="R1106" s="15" t="n">
        <f aca="false">IF(I1106="Cancelado",0,P1106-Q1106)</f>
        <v>161.66</v>
      </c>
      <c r="S1106" s="17" t="str">
        <f aca="false">INDEX(dProdutos!$D$2:$D$47,MATCH(E1106,dProdutos!$A$2:$A$47,0))</f>
        <v>Calçados</v>
      </c>
    </row>
    <row r="1107" customFormat="false" ht="15" hidden="false" customHeight="false" outlineLevel="0" collapsed="false">
      <c r="A1107" s="17" t="s">
        <v>2188</v>
      </c>
      <c r="B1107" s="17" t="n">
        <v>1</v>
      </c>
      <c r="C1107" s="21" t="n">
        <v>45761</v>
      </c>
      <c r="D1107" s="17" t="s">
        <v>1380</v>
      </c>
      <c r="E1107" s="17" t="s">
        <v>114</v>
      </c>
      <c r="F1107" s="17" t="s">
        <v>1487</v>
      </c>
      <c r="G1107" s="17" t="s">
        <v>60</v>
      </c>
      <c r="H1107" s="17" t="s">
        <v>1537</v>
      </c>
      <c r="I1107" s="17" t="s">
        <v>1524</v>
      </c>
      <c r="J1107" s="17" t="n">
        <v>1</v>
      </c>
      <c r="K1107" s="15" t="n">
        <v>202.9</v>
      </c>
      <c r="L1107" s="22" t="n">
        <v>0.15</v>
      </c>
      <c r="M1107" s="15" t="n">
        <v>24.01</v>
      </c>
      <c r="N1107" s="15" t="n">
        <f aca="false">J1107*K1107</f>
        <v>202.9</v>
      </c>
      <c r="O1107" s="15" t="n">
        <f aca="false">N1107*L1107</f>
        <v>30.435</v>
      </c>
      <c r="P1107" s="15" t="n">
        <f aca="false">N1107-O1107</f>
        <v>172.465</v>
      </c>
      <c r="Q1107" s="15" t="n">
        <f aca="false">J1107*INDEX(dProdutos!$F$2:$F$47,MATCH(E1107,dProdutos!$A$2:$A$47,0))</f>
        <v>110.39</v>
      </c>
      <c r="R1107" s="15" t="n">
        <f aca="false">IF(I1107="Cancelado",0,P1107-Q1107)</f>
        <v>62.075</v>
      </c>
      <c r="S1107" s="17" t="str">
        <f aca="false">INDEX(dProdutos!$D$2:$D$47,MATCH(E1107,dProdutos!$A$2:$A$47,0))</f>
        <v>Moda Masculina</v>
      </c>
    </row>
    <row r="1108" customFormat="false" ht="15" hidden="false" customHeight="false" outlineLevel="0" collapsed="false">
      <c r="A1108" s="17" t="s">
        <v>2189</v>
      </c>
      <c r="B1108" s="17" t="n">
        <v>1</v>
      </c>
      <c r="C1108" s="21" t="n">
        <v>45761</v>
      </c>
      <c r="D1108" s="17" t="s">
        <v>1143</v>
      </c>
      <c r="E1108" s="17" t="s">
        <v>98</v>
      </c>
      <c r="F1108" s="17" t="s">
        <v>1493</v>
      </c>
      <c r="G1108" s="17" t="s">
        <v>63</v>
      </c>
      <c r="H1108" s="17" t="s">
        <v>1537</v>
      </c>
      <c r="I1108" s="17" t="s">
        <v>1524</v>
      </c>
      <c r="J1108" s="17" t="n">
        <v>1</v>
      </c>
      <c r="K1108" s="15" t="n">
        <v>108.9</v>
      </c>
      <c r="L1108" s="22" t="n">
        <v>0.15</v>
      </c>
      <c r="M1108" s="15" t="n">
        <v>21.36</v>
      </c>
      <c r="N1108" s="15" t="n">
        <f aca="false">J1108*K1108</f>
        <v>108.9</v>
      </c>
      <c r="O1108" s="15" t="n">
        <f aca="false">N1108*L1108</f>
        <v>16.335</v>
      </c>
      <c r="P1108" s="15" t="n">
        <f aca="false">N1108-O1108</f>
        <v>92.565</v>
      </c>
      <c r="Q1108" s="15" t="n">
        <f aca="false">J1108*INDEX(dProdutos!$F$2:$F$47,MATCH(E1108,dProdutos!$A$2:$A$47,0))</f>
        <v>42.52</v>
      </c>
      <c r="R1108" s="15" t="n">
        <f aca="false">IF(I1108="Cancelado",0,P1108-Q1108)</f>
        <v>50.045</v>
      </c>
      <c r="S1108" s="17" t="str">
        <f aca="false">INDEX(dProdutos!$D$2:$D$47,MATCH(E1108,dProdutos!$A$2:$A$47,0))</f>
        <v>Moda Feminina</v>
      </c>
    </row>
    <row r="1109" customFormat="false" ht="15" hidden="false" customHeight="false" outlineLevel="0" collapsed="false">
      <c r="A1109" s="17" t="s">
        <v>2190</v>
      </c>
      <c r="B1109" s="17" t="n">
        <v>1</v>
      </c>
      <c r="C1109" s="21" t="n">
        <v>45762</v>
      </c>
      <c r="D1109" s="17" t="s">
        <v>1008</v>
      </c>
      <c r="E1109" s="17" t="s">
        <v>177</v>
      </c>
      <c r="F1109" s="17" t="s">
        <v>1493</v>
      </c>
      <c r="G1109" s="17" t="s">
        <v>59</v>
      </c>
      <c r="H1109" s="17" t="s">
        <v>1523</v>
      </c>
      <c r="I1109" s="17" t="s">
        <v>1524</v>
      </c>
      <c r="J1109" s="17" t="n">
        <v>1</v>
      </c>
      <c r="K1109" s="15" t="n">
        <v>257.9</v>
      </c>
      <c r="L1109" s="22" t="n">
        <v>0</v>
      </c>
      <c r="M1109" s="15" t="n">
        <v>18.38</v>
      </c>
      <c r="N1109" s="15" t="n">
        <f aca="false">J1109*K1109</f>
        <v>257.9</v>
      </c>
      <c r="O1109" s="15" t="n">
        <f aca="false">N1109*L1109</f>
        <v>0</v>
      </c>
      <c r="P1109" s="15" t="n">
        <f aca="false">N1109-O1109</f>
        <v>257.9</v>
      </c>
      <c r="Q1109" s="15" t="n">
        <f aca="false">J1109*INDEX(dProdutos!$F$2:$F$47,MATCH(E1109,dProdutos!$A$2:$A$47,0))</f>
        <v>138.23</v>
      </c>
      <c r="R1109" s="15" t="n">
        <f aca="false">IF(I1109="Cancelado",0,P1109-Q1109)</f>
        <v>119.67</v>
      </c>
      <c r="S1109" s="17" t="str">
        <f aca="false">INDEX(dProdutos!$D$2:$D$47,MATCH(E1109,dProdutos!$A$2:$A$47,0))</f>
        <v>Casa</v>
      </c>
    </row>
    <row r="1110" customFormat="false" ht="15" hidden="false" customHeight="false" outlineLevel="0" collapsed="false">
      <c r="A1110" s="17" t="s">
        <v>2190</v>
      </c>
      <c r="B1110" s="17" t="n">
        <v>2</v>
      </c>
      <c r="C1110" s="21" t="n">
        <v>45762</v>
      </c>
      <c r="D1110" s="17" t="s">
        <v>1008</v>
      </c>
      <c r="E1110" s="17" t="s">
        <v>111</v>
      </c>
      <c r="F1110" s="17" t="s">
        <v>1493</v>
      </c>
      <c r="G1110" s="17" t="s">
        <v>59</v>
      </c>
      <c r="H1110" s="17" t="s">
        <v>1523</v>
      </c>
      <c r="I1110" s="17" t="s">
        <v>1524</v>
      </c>
      <c r="J1110" s="17" t="n">
        <v>1</v>
      </c>
      <c r="K1110" s="15" t="n">
        <v>188.9</v>
      </c>
      <c r="L1110" s="22" t="n">
        <v>0.15</v>
      </c>
      <c r="M1110" s="15" t="n">
        <v>0</v>
      </c>
      <c r="N1110" s="15" t="n">
        <f aca="false">J1110*K1110</f>
        <v>188.9</v>
      </c>
      <c r="O1110" s="15" t="n">
        <f aca="false">N1110*L1110</f>
        <v>28.335</v>
      </c>
      <c r="P1110" s="15" t="n">
        <f aca="false">N1110-O1110</f>
        <v>160.565</v>
      </c>
      <c r="Q1110" s="15" t="n">
        <f aca="false">J1110*INDEX(dProdutos!$F$2:$F$47,MATCH(E1110,dProdutos!$A$2:$A$47,0))</f>
        <v>88.32</v>
      </c>
      <c r="R1110" s="15" t="n">
        <f aca="false">IF(I1110="Cancelado",0,P1110-Q1110)</f>
        <v>72.245</v>
      </c>
      <c r="S1110" s="17" t="str">
        <f aca="false">INDEX(dProdutos!$D$2:$D$47,MATCH(E1110,dProdutos!$A$2:$A$47,0))</f>
        <v>Moda Masculina</v>
      </c>
    </row>
    <row r="1111" customFormat="false" ht="15" hidden="false" customHeight="false" outlineLevel="0" collapsed="false">
      <c r="A1111" s="17" t="s">
        <v>2191</v>
      </c>
      <c r="B1111" s="17" t="n">
        <v>1</v>
      </c>
      <c r="C1111" s="21" t="n">
        <v>45762</v>
      </c>
      <c r="D1111" s="17" t="s">
        <v>1178</v>
      </c>
      <c r="E1111" s="17" t="s">
        <v>108</v>
      </c>
      <c r="F1111" s="17" t="s">
        <v>1495</v>
      </c>
      <c r="G1111" s="17" t="s">
        <v>64</v>
      </c>
      <c r="H1111" s="17" t="s">
        <v>1523</v>
      </c>
      <c r="I1111" s="17" t="s">
        <v>1524</v>
      </c>
      <c r="J1111" s="17" t="n">
        <v>1</v>
      </c>
      <c r="K1111" s="15" t="n">
        <v>265.9</v>
      </c>
      <c r="L1111" s="22" t="n">
        <v>0.05</v>
      </c>
      <c r="M1111" s="15" t="n">
        <v>22.57</v>
      </c>
      <c r="N1111" s="15" t="n">
        <f aca="false">J1111*K1111</f>
        <v>265.9</v>
      </c>
      <c r="O1111" s="15" t="n">
        <f aca="false">N1111*L1111</f>
        <v>13.295</v>
      </c>
      <c r="P1111" s="15" t="n">
        <f aca="false">N1111-O1111</f>
        <v>252.605</v>
      </c>
      <c r="Q1111" s="15" t="n">
        <f aca="false">J1111*INDEX(dProdutos!$F$2:$F$47,MATCH(E1111,dProdutos!$A$2:$A$47,0))</f>
        <v>155.62</v>
      </c>
      <c r="R1111" s="15" t="n">
        <f aca="false">IF(I1111="Cancelado",0,P1111-Q1111)</f>
        <v>96.985</v>
      </c>
      <c r="S1111" s="17" t="str">
        <f aca="false">INDEX(dProdutos!$D$2:$D$47,MATCH(E1111,dProdutos!$A$2:$A$47,0))</f>
        <v>Moda Masculina</v>
      </c>
    </row>
    <row r="1112" customFormat="false" ht="15" hidden="false" customHeight="false" outlineLevel="0" collapsed="false">
      <c r="A1112" s="17" t="s">
        <v>2191</v>
      </c>
      <c r="B1112" s="17" t="n">
        <v>2</v>
      </c>
      <c r="C1112" s="21" t="n">
        <v>45762</v>
      </c>
      <c r="D1112" s="17" t="s">
        <v>1178</v>
      </c>
      <c r="E1112" s="17" t="s">
        <v>165</v>
      </c>
      <c r="F1112" s="17" t="s">
        <v>1495</v>
      </c>
      <c r="G1112" s="17" t="s">
        <v>64</v>
      </c>
      <c r="H1112" s="17" t="s">
        <v>1523</v>
      </c>
      <c r="I1112" s="17" t="s">
        <v>1524</v>
      </c>
      <c r="J1112" s="17" t="n">
        <v>1</v>
      </c>
      <c r="K1112" s="15" t="n">
        <v>231.9</v>
      </c>
      <c r="L1112" s="22" t="n">
        <v>0.1</v>
      </c>
      <c r="M1112" s="15" t="n">
        <v>0</v>
      </c>
      <c r="N1112" s="15" t="n">
        <f aca="false">J1112*K1112</f>
        <v>231.9</v>
      </c>
      <c r="O1112" s="15" t="n">
        <f aca="false">N1112*L1112</f>
        <v>23.19</v>
      </c>
      <c r="P1112" s="15" t="n">
        <f aca="false">N1112-O1112</f>
        <v>208.71</v>
      </c>
      <c r="Q1112" s="15" t="n">
        <f aca="false">J1112*INDEX(dProdutos!$F$2:$F$47,MATCH(E1112,dProdutos!$A$2:$A$47,0))</f>
        <v>140.83</v>
      </c>
      <c r="R1112" s="15" t="n">
        <f aca="false">IF(I1112="Cancelado",0,P1112-Q1112)</f>
        <v>67.88</v>
      </c>
      <c r="S1112" s="17" t="str">
        <f aca="false">INDEX(dProdutos!$D$2:$D$47,MATCH(E1112,dProdutos!$A$2:$A$47,0))</f>
        <v>Casa</v>
      </c>
    </row>
    <row r="1113" customFormat="false" ht="15" hidden="false" customHeight="false" outlineLevel="0" collapsed="false">
      <c r="A1113" s="17" t="s">
        <v>2192</v>
      </c>
      <c r="B1113" s="17" t="n">
        <v>1</v>
      </c>
      <c r="C1113" s="21" t="n">
        <v>45762</v>
      </c>
      <c r="D1113" s="17" t="s">
        <v>353</v>
      </c>
      <c r="E1113" s="17" t="s">
        <v>138</v>
      </c>
      <c r="F1113" s="17" t="s">
        <v>1487</v>
      </c>
      <c r="G1113" s="17" t="s">
        <v>63</v>
      </c>
      <c r="H1113" s="17" t="s">
        <v>1537</v>
      </c>
      <c r="I1113" s="17" t="s">
        <v>1524</v>
      </c>
      <c r="J1113" s="17" t="n">
        <v>2</v>
      </c>
      <c r="K1113" s="15" t="n">
        <v>231.9</v>
      </c>
      <c r="L1113" s="22" t="n">
        <v>0.1</v>
      </c>
      <c r="M1113" s="15" t="n">
        <v>0</v>
      </c>
      <c r="N1113" s="15" t="n">
        <f aca="false">J1113*K1113</f>
        <v>463.8</v>
      </c>
      <c r="O1113" s="15" t="n">
        <f aca="false">N1113*L1113</f>
        <v>46.38</v>
      </c>
      <c r="P1113" s="15" t="n">
        <f aca="false">N1113-O1113</f>
        <v>417.42</v>
      </c>
      <c r="Q1113" s="15" t="n">
        <f aca="false">J1113*INDEX(dProdutos!$F$2:$F$47,MATCH(E1113,dProdutos!$A$2:$A$47,0))</f>
        <v>264.42</v>
      </c>
      <c r="R1113" s="15" t="n">
        <f aca="false">IF(I1113="Cancelado",0,P1113-Q1113)</f>
        <v>153</v>
      </c>
      <c r="S1113" s="17" t="str">
        <f aca="false">INDEX(dProdutos!$D$2:$D$47,MATCH(E1113,dProdutos!$A$2:$A$47,0))</f>
        <v>Calçados</v>
      </c>
    </row>
    <row r="1114" customFormat="false" ht="15" hidden="false" customHeight="false" outlineLevel="0" collapsed="false">
      <c r="A1114" s="17" t="s">
        <v>2192</v>
      </c>
      <c r="B1114" s="17" t="n">
        <v>2</v>
      </c>
      <c r="C1114" s="21" t="n">
        <v>45762</v>
      </c>
      <c r="D1114" s="17" t="s">
        <v>353</v>
      </c>
      <c r="E1114" s="17" t="s">
        <v>174</v>
      </c>
      <c r="F1114" s="17" t="s">
        <v>1487</v>
      </c>
      <c r="G1114" s="17" t="s">
        <v>63</v>
      </c>
      <c r="H1114" s="17" t="s">
        <v>1537</v>
      </c>
      <c r="I1114" s="17" t="s">
        <v>1524</v>
      </c>
      <c r="J1114" s="17" t="n">
        <v>1</v>
      </c>
      <c r="K1114" s="15" t="n">
        <v>250.9</v>
      </c>
      <c r="L1114" s="22" t="n">
        <v>0.15</v>
      </c>
      <c r="M1114" s="15" t="n">
        <v>0</v>
      </c>
      <c r="N1114" s="15" t="n">
        <f aca="false">J1114*K1114</f>
        <v>250.9</v>
      </c>
      <c r="O1114" s="15" t="n">
        <f aca="false">N1114*L1114</f>
        <v>37.635</v>
      </c>
      <c r="P1114" s="15" t="n">
        <f aca="false">N1114-O1114</f>
        <v>213.265</v>
      </c>
      <c r="Q1114" s="15" t="n">
        <f aca="false">J1114*INDEX(dProdutos!$F$2:$F$47,MATCH(E1114,dProdutos!$A$2:$A$47,0))</f>
        <v>151.28</v>
      </c>
      <c r="R1114" s="15" t="n">
        <f aca="false">IF(I1114="Cancelado",0,P1114-Q1114)</f>
        <v>61.985</v>
      </c>
      <c r="S1114" s="17" t="str">
        <f aca="false">INDEX(dProdutos!$D$2:$D$47,MATCH(E1114,dProdutos!$A$2:$A$47,0))</f>
        <v>Casa</v>
      </c>
    </row>
    <row r="1115" customFormat="false" ht="15" hidden="false" customHeight="false" outlineLevel="0" collapsed="false">
      <c r="A1115" s="17" t="s">
        <v>2192</v>
      </c>
      <c r="B1115" s="17" t="n">
        <v>3</v>
      </c>
      <c r="C1115" s="21" t="n">
        <v>45762</v>
      </c>
      <c r="D1115" s="17" t="s">
        <v>353</v>
      </c>
      <c r="E1115" s="17" t="s">
        <v>210</v>
      </c>
      <c r="F1115" s="17" t="s">
        <v>1487</v>
      </c>
      <c r="G1115" s="17" t="s">
        <v>63</v>
      </c>
      <c r="H1115" s="17" t="s">
        <v>1537</v>
      </c>
      <c r="I1115" s="17" t="s">
        <v>1524</v>
      </c>
      <c r="J1115" s="17" t="n">
        <v>1</v>
      </c>
      <c r="K1115" s="15" t="n">
        <v>245.9</v>
      </c>
      <c r="L1115" s="22" t="n">
        <v>0.15</v>
      </c>
      <c r="M1115" s="15" t="n">
        <v>0</v>
      </c>
      <c r="N1115" s="15" t="n">
        <f aca="false">J1115*K1115</f>
        <v>245.9</v>
      </c>
      <c r="O1115" s="15" t="n">
        <f aca="false">N1115*L1115</f>
        <v>36.885</v>
      </c>
      <c r="P1115" s="15" t="n">
        <f aca="false">N1115-O1115</f>
        <v>209.015</v>
      </c>
      <c r="Q1115" s="15" t="n">
        <f aca="false">J1115*INDEX(dProdutos!$F$2:$F$47,MATCH(E1115,dProdutos!$A$2:$A$47,0))</f>
        <v>150.63</v>
      </c>
      <c r="R1115" s="15" t="n">
        <f aca="false">IF(I1115="Cancelado",0,P1115-Q1115)</f>
        <v>58.385</v>
      </c>
      <c r="S1115" s="17" t="str">
        <f aca="false">INDEX(dProdutos!$D$2:$D$47,MATCH(E1115,dProdutos!$A$2:$A$47,0))</f>
        <v>Beleza</v>
      </c>
    </row>
    <row r="1116" customFormat="false" ht="15" hidden="false" customHeight="false" outlineLevel="0" collapsed="false">
      <c r="A1116" s="17" t="s">
        <v>2193</v>
      </c>
      <c r="B1116" s="17" t="n">
        <v>1</v>
      </c>
      <c r="C1116" s="21" t="n">
        <v>45762</v>
      </c>
      <c r="D1116" s="17" t="s">
        <v>1324</v>
      </c>
      <c r="E1116" s="17" t="s">
        <v>135</v>
      </c>
      <c r="F1116" s="17" t="s">
        <v>1503</v>
      </c>
      <c r="G1116" s="17" t="s">
        <v>64</v>
      </c>
      <c r="H1116" s="17" t="s">
        <v>1537</v>
      </c>
      <c r="I1116" s="17" t="s">
        <v>1524</v>
      </c>
      <c r="J1116" s="17" t="n">
        <v>1</v>
      </c>
      <c r="K1116" s="15" t="n">
        <v>200.9</v>
      </c>
      <c r="L1116" s="22" t="n">
        <v>0</v>
      </c>
      <c r="M1116" s="15" t="n">
        <v>0</v>
      </c>
      <c r="N1116" s="15" t="n">
        <f aca="false">J1116*K1116</f>
        <v>200.9</v>
      </c>
      <c r="O1116" s="15" t="n">
        <f aca="false">N1116*L1116</f>
        <v>0</v>
      </c>
      <c r="P1116" s="15" t="n">
        <f aca="false">N1116-O1116</f>
        <v>200.9</v>
      </c>
      <c r="Q1116" s="15" t="n">
        <f aca="false">J1116*INDEX(dProdutos!$F$2:$F$47,MATCH(E1116,dProdutos!$A$2:$A$47,0))</f>
        <v>80.73</v>
      </c>
      <c r="R1116" s="15" t="n">
        <f aca="false">IF(I1116="Cancelado",0,P1116-Q1116)</f>
        <v>120.17</v>
      </c>
      <c r="S1116" s="17" t="str">
        <f aca="false">INDEX(dProdutos!$D$2:$D$47,MATCH(E1116,dProdutos!$A$2:$A$47,0))</f>
        <v>Calçados</v>
      </c>
    </row>
    <row r="1117" customFormat="false" ht="15" hidden="false" customHeight="false" outlineLevel="0" collapsed="false">
      <c r="A1117" s="17" t="s">
        <v>2193</v>
      </c>
      <c r="B1117" s="17" t="n">
        <v>2</v>
      </c>
      <c r="C1117" s="21" t="n">
        <v>45762</v>
      </c>
      <c r="D1117" s="17" t="s">
        <v>1324</v>
      </c>
      <c r="E1117" s="17" t="s">
        <v>126</v>
      </c>
      <c r="F1117" s="17" t="s">
        <v>1503</v>
      </c>
      <c r="G1117" s="17" t="s">
        <v>64</v>
      </c>
      <c r="H1117" s="17" t="s">
        <v>1537</v>
      </c>
      <c r="I1117" s="17" t="s">
        <v>1524</v>
      </c>
      <c r="J1117" s="17" t="n">
        <v>1</v>
      </c>
      <c r="K1117" s="15" t="n">
        <v>296.9</v>
      </c>
      <c r="L1117" s="22" t="n">
        <v>0</v>
      </c>
      <c r="M1117" s="15" t="n">
        <v>0</v>
      </c>
      <c r="N1117" s="15" t="n">
        <f aca="false">J1117*K1117</f>
        <v>296.9</v>
      </c>
      <c r="O1117" s="15" t="n">
        <f aca="false">N1117*L1117</f>
        <v>0</v>
      </c>
      <c r="P1117" s="15" t="n">
        <f aca="false">N1117-O1117</f>
        <v>296.9</v>
      </c>
      <c r="Q1117" s="15" t="n">
        <f aca="false">J1117*INDEX(dProdutos!$F$2:$F$47,MATCH(E1117,dProdutos!$A$2:$A$47,0))</f>
        <v>135.24</v>
      </c>
      <c r="R1117" s="15" t="n">
        <f aca="false">IF(I1117="Cancelado",0,P1117-Q1117)</f>
        <v>161.66</v>
      </c>
      <c r="S1117" s="17" t="str">
        <f aca="false">INDEX(dProdutos!$D$2:$D$47,MATCH(E1117,dProdutos!$A$2:$A$47,0))</f>
        <v>Calçados</v>
      </c>
    </row>
    <row r="1118" customFormat="false" ht="15" hidden="false" customHeight="false" outlineLevel="0" collapsed="false">
      <c r="A1118" s="17" t="s">
        <v>2194</v>
      </c>
      <c r="B1118" s="17" t="n">
        <v>1</v>
      </c>
      <c r="C1118" s="21" t="n">
        <v>45762</v>
      </c>
      <c r="D1118" s="17" t="s">
        <v>910</v>
      </c>
      <c r="E1118" s="17" t="s">
        <v>111</v>
      </c>
      <c r="F1118" s="17" t="s">
        <v>1493</v>
      </c>
      <c r="G1118" s="17" t="s">
        <v>64</v>
      </c>
      <c r="H1118" s="17" t="s">
        <v>1523</v>
      </c>
      <c r="I1118" s="17" t="s">
        <v>1524</v>
      </c>
      <c r="J1118" s="17" t="n">
        <v>1</v>
      </c>
      <c r="K1118" s="15" t="n">
        <v>188.9</v>
      </c>
      <c r="L1118" s="22" t="n">
        <v>0</v>
      </c>
      <c r="M1118" s="15" t="n">
        <v>0</v>
      </c>
      <c r="N1118" s="15" t="n">
        <f aca="false">J1118*K1118</f>
        <v>188.9</v>
      </c>
      <c r="O1118" s="15" t="n">
        <f aca="false">N1118*L1118</f>
        <v>0</v>
      </c>
      <c r="P1118" s="15" t="n">
        <f aca="false">N1118-O1118</f>
        <v>188.9</v>
      </c>
      <c r="Q1118" s="15" t="n">
        <f aca="false">J1118*INDEX(dProdutos!$F$2:$F$47,MATCH(E1118,dProdutos!$A$2:$A$47,0))</f>
        <v>88.32</v>
      </c>
      <c r="R1118" s="15" t="n">
        <f aca="false">IF(I1118="Cancelado",0,P1118-Q1118)</f>
        <v>100.58</v>
      </c>
      <c r="S1118" s="17" t="str">
        <f aca="false">INDEX(dProdutos!$D$2:$D$47,MATCH(E1118,dProdutos!$A$2:$A$47,0))</f>
        <v>Moda Masculina</v>
      </c>
    </row>
    <row r="1119" customFormat="false" ht="15" hidden="false" customHeight="false" outlineLevel="0" collapsed="false">
      <c r="A1119" s="17" t="s">
        <v>2195</v>
      </c>
      <c r="B1119" s="17" t="n">
        <v>1</v>
      </c>
      <c r="C1119" s="21" t="n">
        <v>45762</v>
      </c>
      <c r="D1119" s="17" t="s">
        <v>1399</v>
      </c>
      <c r="E1119" s="17" t="s">
        <v>95</v>
      </c>
      <c r="F1119" s="17" t="s">
        <v>1495</v>
      </c>
      <c r="G1119" s="17" t="s">
        <v>62</v>
      </c>
      <c r="H1119" s="17" t="s">
        <v>1537</v>
      </c>
      <c r="I1119" s="17" t="s">
        <v>1524</v>
      </c>
      <c r="J1119" s="17" t="n">
        <v>1</v>
      </c>
      <c r="K1119" s="15" t="n">
        <v>77.9</v>
      </c>
      <c r="L1119" s="22" t="n">
        <v>0.1</v>
      </c>
      <c r="M1119" s="15" t="n">
        <v>12.31</v>
      </c>
      <c r="N1119" s="15" t="n">
        <f aca="false">J1119*K1119</f>
        <v>77.9</v>
      </c>
      <c r="O1119" s="15" t="n">
        <f aca="false">N1119*L1119</f>
        <v>7.79</v>
      </c>
      <c r="P1119" s="15" t="n">
        <f aca="false">N1119-O1119</f>
        <v>70.11</v>
      </c>
      <c r="Q1119" s="15" t="n">
        <f aca="false">J1119*INDEX(dProdutos!$F$2:$F$47,MATCH(E1119,dProdutos!$A$2:$A$47,0))</f>
        <v>36.71</v>
      </c>
      <c r="R1119" s="15" t="n">
        <f aca="false">IF(I1119="Cancelado",0,P1119-Q1119)</f>
        <v>33.4</v>
      </c>
      <c r="S1119" s="17" t="str">
        <f aca="false">INDEX(dProdutos!$D$2:$D$47,MATCH(E1119,dProdutos!$A$2:$A$47,0))</f>
        <v>Moda Feminina</v>
      </c>
    </row>
    <row r="1120" customFormat="false" ht="15" hidden="false" customHeight="false" outlineLevel="0" collapsed="false">
      <c r="A1120" s="17" t="s">
        <v>2196</v>
      </c>
      <c r="B1120" s="17" t="n">
        <v>1</v>
      </c>
      <c r="C1120" s="21" t="n">
        <v>45762</v>
      </c>
      <c r="D1120" s="17" t="s">
        <v>1069</v>
      </c>
      <c r="E1120" s="17" t="s">
        <v>183</v>
      </c>
      <c r="F1120" s="17" t="s">
        <v>1495</v>
      </c>
      <c r="G1120" s="17" t="s">
        <v>59</v>
      </c>
      <c r="H1120" s="17" t="s">
        <v>1537</v>
      </c>
      <c r="I1120" s="17" t="s">
        <v>1524</v>
      </c>
      <c r="J1120" s="17" t="n">
        <v>1</v>
      </c>
      <c r="K1120" s="15" t="n">
        <v>121.9</v>
      </c>
      <c r="L1120" s="22" t="n">
        <v>0</v>
      </c>
      <c r="M1120" s="15" t="n">
        <v>25.96</v>
      </c>
      <c r="N1120" s="15" t="n">
        <f aca="false">J1120*K1120</f>
        <v>121.9</v>
      </c>
      <c r="O1120" s="15" t="n">
        <f aca="false">N1120*L1120</f>
        <v>0</v>
      </c>
      <c r="P1120" s="15" t="n">
        <f aca="false">N1120-O1120</f>
        <v>121.9</v>
      </c>
      <c r="Q1120" s="15" t="n">
        <f aca="false">J1120*INDEX(dProdutos!$F$2:$F$47,MATCH(E1120,dProdutos!$A$2:$A$47,0))</f>
        <v>52.76</v>
      </c>
      <c r="R1120" s="15" t="n">
        <f aca="false">IF(I1120="Cancelado",0,P1120-Q1120)</f>
        <v>69.14</v>
      </c>
      <c r="S1120" s="17" t="str">
        <f aca="false">INDEX(dProdutos!$D$2:$D$47,MATCH(E1120,dProdutos!$A$2:$A$47,0))</f>
        <v>Eletrônicos</v>
      </c>
    </row>
    <row r="1121" customFormat="false" ht="15" hidden="false" customHeight="false" outlineLevel="0" collapsed="false">
      <c r="A1121" s="17" t="s">
        <v>2197</v>
      </c>
      <c r="B1121" s="17" t="n">
        <v>1</v>
      </c>
      <c r="C1121" s="21" t="n">
        <v>45762</v>
      </c>
      <c r="D1121" s="17" t="s">
        <v>772</v>
      </c>
      <c r="E1121" s="17" t="s">
        <v>150</v>
      </c>
      <c r="F1121" s="17" t="s">
        <v>1493</v>
      </c>
      <c r="G1121" s="17" t="s">
        <v>63</v>
      </c>
      <c r="H1121" s="17" t="s">
        <v>1540</v>
      </c>
      <c r="I1121" s="17" t="s">
        <v>1524</v>
      </c>
      <c r="J1121" s="17" t="n">
        <v>1</v>
      </c>
      <c r="K1121" s="15" t="n">
        <v>71.9</v>
      </c>
      <c r="L1121" s="22" t="n">
        <v>0</v>
      </c>
      <c r="M1121" s="15" t="n">
        <v>25.54</v>
      </c>
      <c r="N1121" s="15" t="n">
        <f aca="false">J1121*K1121</f>
        <v>71.9</v>
      </c>
      <c r="O1121" s="15" t="n">
        <f aca="false">N1121*L1121</f>
        <v>0</v>
      </c>
      <c r="P1121" s="15" t="n">
        <f aca="false">N1121-O1121</f>
        <v>71.9</v>
      </c>
      <c r="Q1121" s="15" t="n">
        <f aca="false">J1121*INDEX(dProdutos!$F$2:$F$47,MATCH(E1121,dProdutos!$A$2:$A$47,0))</f>
        <v>27.38</v>
      </c>
      <c r="R1121" s="15" t="n">
        <f aca="false">IF(I1121="Cancelado",0,P1121-Q1121)</f>
        <v>44.52</v>
      </c>
      <c r="S1121" s="17" t="str">
        <f aca="false">INDEX(dProdutos!$D$2:$D$47,MATCH(E1121,dProdutos!$A$2:$A$47,0))</f>
        <v>Acessórios</v>
      </c>
    </row>
    <row r="1122" customFormat="false" ht="15" hidden="false" customHeight="false" outlineLevel="0" collapsed="false">
      <c r="A1122" s="17" t="s">
        <v>2197</v>
      </c>
      <c r="B1122" s="17" t="n">
        <v>2</v>
      </c>
      <c r="C1122" s="21" t="n">
        <v>45762</v>
      </c>
      <c r="D1122" s="17" t="s">
        <v>772</v>
      </c>
      <c r="E1122" s="17" t="s">
        <v>95</v>
      </c>
      <c r="F1122" s="17" t="s">
        <v>1493</v>
      </c>
      <c r="G1122" s="17" t="s">
        <v>63</v>
      </c>
      <c r="H1122" s="17" t="s">
        <v>1540</v>
      </c>
      <c r="I1122" s="17" t="s">
        <v>1524</v>
      </c>
      <c r="J1122" s="17" t="n">
        <v>1</v>
      </c>
      <c r="K1122" s="15" t="n">
        <v>77.9</v>
      </c>
      <c r="L1122" s="22" t="n">
        <v>0</v>
      </c>
      <c r="M1122" s="15" t="n">
        <v>0</v>
      </c>
      <c r="N1122" s="15" t="n">
        <f aca="false">J1122*K1122</f>
        <v>77.9</v>
      </c>
      <c r="O1122" s="15" t="n">
        <f aca="false">N1122*L1122</f>
        <v>0</v>
      </c>
      <c r="P1122" s="15" t="n">
        <f aca="false">N1122-O1122</f>
        <v>77.9</v>
      </c>
      <c r="Q1122" s="15" t="n">
        <f aca="false">J1122*INDEX(dProdutos!$F$2:$F$47,MATCH(E1122,dProdutos!$A$2:$A$47,0))</f>
        <v>36.71</v>
      </c>
      <c r="R1122" s="15" t="n">
        <f aca="false">IF(I1122="Cancelado",0,P1122-Q1122)</f>
        <v>41.19</v>
      </c>
      <c r="S1122" s="17" t="str">
        <f aca="false">INDEX(dProdutos!$D$2:$D$47,MATCH(E1122,dProdutos!$A$2:$A$47,0))</f>
        <v>Moda Feminina</v>
      </c>
    </row>
    <row r="1123" customFormat="false" ht="15" hidden="false" customHeight="false" outlineLevel="0" collapsed="false">
      <c r="A1123" s="17" t="s">
        <v>2197</v>
      </c>
      <c r="B1123" s="17" t="n">
        <v>3</v>
      </c>
      <c r="C1123" s="21" t="n">
        <v>45762</v>
      </c>
      <c r="D1123" s="17" t="s">
        <v>772</v>
      </c>
      <c r="E1123" s="17" t="s">
        <v>144</v>
      </c>
      <c r="F1123" s="17" t="s">
        <v>1493</v>
      </c>
      <c r="G1123" s="17" t="s">
        <v>63</v>
      </c>
      <c r="H1123" s="17" t="s">
        <v>1540</v>
      </c>
      <c r="I1123" s="17" t="s">
        <v>1524</v>
      </c>
      <c r="J1123" s="17" t="n">
        <v>1</v>
      </c>
      <c r="K1123" s="15" t="n">
        <v>260.9</v>
      </c>
      <c r="L1123" s="22" t="n">
        <v>0.1</v>
      </c>
      <c r="M1123" s="15" t="n">
        <v>0</v>
      </c>
      <c r="N1123" s="15" t="n">
        <f aca="false">J1123*K1123</f>
        <v>260.9</v>
      </c>
      <c r="O1123" s="15" t="n">
        <f aca="false">N1123*L1123</f>
        <v>26.09</v>
      </c>
      <c r="P1123" s="15" t="n">
        <f aca="false">N1123-O1123</f>
        <v>234.81</v>
      </c>
      <c r="Q1123" s="15" t="n">
        <f aca="false">J1123*INDEX(dProdutos!$F$2:$F$47,MATCH(E1123,dProdutos!$A$2:$A$47,0))</f>
        <v>99.86</v>
      </c>
      <c r="R1123" s="15" t="n">
        <f aca="false">IF(I1123="Cancelado",0,P1123-Q1123)</f>
        <v>134.95</v>
      </c>
      <c r="S1123" s="17" t="str">
        <f aca="false">INDEX(dProdutos!$D$2:$D$47,MATCH(E1123,dProdutos!$A$2:$A$47,0))</f>
        <v>Acessórios</v>
      </c>
    </row>
    <row r="1124" customFormat="false" ht="15" hidden="false" customHeight="false" outlineLevel="0" collapsed="false">
      <c r="A1124" s="17" t="s">
        <v>2198</v>
      </c>
      <c r="B1124" s="17" t="n">
        <v>1</v>
      </c>
      <c r="C1124" s="21" t="n">
        <v>45763</v>
      </c>
      <c r="D1124" s="17" t="s">
        <v>685</v>
      </c>
      <c r="E1124" s="17" t="s">
        <v>150</v>
      </c>
      <c r="F1124" s="17" t="s">
        <v>1503</v>
      </c>
      <c r="G1124" s="17" t="s">
        <v>59</v>
      </c>
      <c r="H1124" s="17" t="s">
        <v>1523</v>
      </c>
      <c r="I1124" s="17" t="s">
        <v>1524</v>
      </c>
      <c r="J1124" s="17" t="n">
        <v>2</v>
      </c>
      <c r="K1124" s="15" t="n">
        <v>71.9</v>
      </c>
      <c r="L1124" s="22" t="n">
        <v>0.15</v>
      </c>
      <c r="M1124" s="15" t="n">
        <v>34.1</v>
      </c>
      <c r="N1124" s="15" t="n">
        <f aca="false">J1124*K1124</f>
        <v>143.8</v>
      </c>
      <c r="O1124" s="15" t="n">
        <f aca="false">N1124*L1124</f>
        <v>21.57</v>
      </c>
      <c r="P1124" s="15" t="n">
        <f aca="false">N1124-O1124</f>
        <v>122.23</v>
      </c>
      <c r="Q1124" s="15" t="n">
        <f aca="false">J1124*INDEX(dProdutos!$F$2:$F$47,MATCH(E1124,dProdutos!$A$2:$A$47,0))</f>
        <v>54.76</v>
      </c>
      <c r="R1124" s="15" t="n">
        <f aca="false">IF(I1124="Cancelado",0,P1124-Q1124)</f>
        <v>67.47</v>
      </c>
      <c r="S1124" s="17" t="str">
        <f aca="false">INDEX(dProdutos!$D$2:$D$47,MATCH(E1124,dProdutos!$A$2:$A$47,0))</f>
        <v>Acessórios</v>
      </c>
    </row>
    <row r="1125" customFormat="false" ht="15" hidden="false" customHeight="false" outlineLevel="0" collapsed="false">
      <c r="A1125" s="17" t="s">
        <v>2199</v>
      </c>
      <c r="B1125" s="17" t="n">
        <v>1</v>
      </c>
      <c r="C1125" s="21" t="n">
        <v>45763</v>
      </c>
      <c r="D1125" s="17" t="s">
        <v>979</v>
      </c>
      <c r="E1125" s="17" t="s">
        <v>159</v>
      </c>
      <c r="F1125" s="17" t="s">
        <v>1490</v>
      </c>
      <c r="G1125" s="17" t="s">
        <v>61</v>
      </c>
      <c r="H1125" s="17" t="s">
        <v>1523</v>
      </c>
      <c r="I1125" s="17" t="s">
        <v>1524</v>
      </c>
      <c r="J1125" s="17" t="n">
        <v>2</v>
      </c>
      <c r="K1125" s="15" t="n">
        <v>276.9</v>
      </c>
      <c r="L1125" s="22" t="n">
        <v>0</v>
      </c>
      <c r="M1125" s="15" t="n">
        <v>33.32</v>
      </c>
      <c r="N1125" s="15" t="n">
        <f aca="false">J1125*K1125</f>
        <v>553.8</v>
      </c>
      <c r="O1125" s="15" t="n">
        <f aca="false">N1125*L1125</f>
        <v>0</v>
      </c>
      <c r="P1125" s="15" t="n">
        <f aca="false">N1125-O1125</f>
        <v>553.8</v>
      </c>
      <c r="Q1125" s="15" t="n">
        <f aca="false">J1125*INDEX(dProdutos!$F$2:$F$47,MATCH(E1125,dProdutos!$A$2:$A$47,0))</f>
        <v>290.06</v>
      </c>
      <c r="R1125" s="15" t="n">
        <f aca="false">IF(I1125="Cancelado",0,P1125-Q1125)</f>
        <v>263.74</v>
      </c>
      <c r="S1125" s="17" t="str">
        <f aca="false">INDEX(dProdutos!$D$2:$D$47,MATCH(E1125,dProdutos!$A$2:$A$47,0))</f>
        <v>Acessórios</v>
      </c>
    </row>
    <row r="1126" customFormat="false" ht="15" hidden="false" customHeight="false" outlineLevel="0" collapsed="false">
      <c r="A1126" s="17" t="s">
        <v>2199</v>
      </c>
      <c r="B1126" s="17" t="n">
        <v>2</v>
      </c>
      <c r="C1126" s="21" t="n">
        <v>45763</v>
      </c>
      <c r="D1126" s="17" t="s">
        <v>979</v>
      </c>
      <c r="E1126" s="17" t="s">
        <v>81</v>
      </c>
      <c r="F1126" s="17" t="s">
        <v>1490</v>
      </c>
      <c r="G1126" s="17" t="s">
        <v>61</v>
      </c>
      <c r="H1126" s="17" t="s">
        <v>1523</v>
      </c>
      <c r="I1126" s="17" t="s">
        <v>1524</v>
      </c>
      <c r="J1126" s="17" t="n">
        <v>1</v>
      </c>
      <c r="K1126" s="15" t="n">
        <v>64.9</v>
      </c>
      <c r="L1126" s="22" t="n">
        <v>0.1</v>
      </c>
      <c r="M1126" s="15" t="n">
        <v>0</v>
      </c>
      <c r="N1126" s="15" t="n">
        <f aca="false">J1126*K1126</f>
        <v>64.9</v>
      </c>
      <c r="O1126" s="15" t="n">
        <f aca="false">N1126*L1126</f>
        <v>6.49</v>
      </c>
      <c r="P1126" s="15" t="n">
        <f aca="false">N1126-O1126</f>
        <v>58.41</v>
      </c>
      <c r="Q1126" s="15" t="n">
        <f aca="false">J1126*INDEX(dProdutos!$F$2:$F$47,MATCH(E1126,dProdutos!$A$2:$A$47,0))</f>
        <v>26.12</v>
      </c>
      <c r="R1126" s="15" t="n">
        <f aca="false">IF(I1126="Cancelado",0,P1126-Q1126)</f>
        <v>32.29</v>
      </c>
      <c r="S1126" s="17" t="str">
        <f aca="false">INDEX(dProdutos!$D$2:$D$47,MATCH(E1126,dProdutos!$A$2:$A$47,0))</f>
        <v>Moda Feminina</v>
      </c>
    </row>
    <row r="1127" customFormat="false" ht="15" hidden="false" customHeight="false" outlineLevel="0" collapsed="false">
      <c r="A1127" s="17" t="s">
        <v>2199</v>
      </c>
      <c r="B1127" s="17" t="n">
        <v>3</v>
      </c>
      <c r="C1127" s="21" t="n">
        <v>45763</v>
      </c>
      <c r="D1127" s="17" t="s">
        <v>979</v>
      </c>
      <c r="E1127" s="17" t="s">
        <v>135</v>
      </c>
      <c r="F1127" s="17" t="s">
        <v>1490</v>
      </c>
      <c r="G1127" s="17" t="s">
        <v>61</v>
      </c>
      <c r="H1127" s="17" t="s">
        <v>1523</v>
      </c>
      <c r="I1127" s="17" t="s">
        <v>1524</v>
      </c>
      <c r="J1127" s="17" t="n">
        <v>1</v>
      </c>
      <c r="K1127" s="15" t="n">
        <v>200.9</v>
      </c>
      <c r="L1127" s="22" t="n">
        <v>0.1</v>
      </c>
      <c r="M1127" s="15" t="n">
        <v>0</v>
      </c>
      <c r="N1127" s="15" t="n">
        <f aca="false">J1127*K1127</f>
        <v>200.9</v>
      </c>
      <c r="O1127" s="15" t="n">
        <f aca="false">N1127*L1127</f>
        <v>20.09</v>
      </c>
      <c r="P1127" s="15" t="n">
        <f aca="false">N1127-O1127</f>
        <v>180.81</v>
      </c>
      <c r="Q1127" s="15" t="n">
        <f aca="false">J1127*INDEX(dProdutos!$F$2:$F$47,MATCH(E1127,dProdutos!$A$2:$A$47,0))</f>
        <v>80.73</v>
      </c>
      <c r="R1127" s="15" t="n">
        <f aca="false">IF(I1127="Cancelado",0,P1127-Q1127)</f>
        <v>100.08</v>
      </c>
      <c r="S1127" s="17" t="str">
        <f aca="false">INDEX(dProdutos!$D$2:$D$47,MATCH(E1127,dProdutos!$A$2:$A$47,0))</f>
        <v>Calçados</v>
      </c>
    </row>
    <row r="1128" customFormat="false" ht="15" hidden="false" customHeight="false" outlineLevel="0" collapsed="false">
      <c r="A1128" s="17" t="s">
        <v>2199</v>
      </c>
      <c r="B1128" s="17" t="n">
        <v>4</v>
      </c>
      <c r="C1128" s="21" t="n">
        <v>45763</v>
      </c>
      <c r="D1128" s="17" t="s">
        <v>979</v>
      </c>
      <c r="E1128" s="17" t="s">
        <v>102</v>
      </c>
      <c r="F1128" s="17" t="s">
        <v>1490</v>
      </c>
      <c r="G1128" s="17" t="s">
        <v>61</v>
      </c>
      <c r="H1128" s="17" t="s">
        <v>1523</v>
      </c>
      <c r="I1128" s="17" t="s">
        <v>1524</v>
      </c>
      <c r="J1128" s="17" t="n">
        <v>2</v>
      </c>
      <c r="K1128" s="15" t="n">
        <v>65.9</v>
      </c>
      <c r="L1128" s="22" t="n">
        <v>0</v>
      </c>
      <c r="M1128" s="15" t="n">
        <v>0</v>
      </c>
      <c r="N1128" s="15" t="n">
        <f aca="false">J1128*K1128</f>
        <v>131.8</v>
      </c>
      <c r="O1128" s="15" t="n">
        <f aca="false">N1128*L1128</f>
        <v>0</v>
      </c>
      <c r="P1128" s="15" t="n">
        <f aca="false">N1128-O1128</f>
        <v>131.8</v>
      </c>
      <c r="Q1128" s="15" t="n">
        <f aca="false">J1128*INDEX(dProdutos!$F$2:$F$47,MATCH(E1128,dProdutos!$A$2:$A$47,0))</f>
        <v>59.36</v>
      </c>
      <c r="R1128" s="15" t="n">
        <f aca="false">IF(I1128="Cancelado",0,P1128-Q1128)</f>
        <v>72.44</v>
      </c>
      <c r="S1128" s="17" t="str">
        <f aca="false">INDEX(dProdutos!$D$2:$D$47,MATCH(E1128,dProdutos!$A$2:$A$47,0))</f>
        <v>Moda Masculina</v>
      </c>
    </row>
    <row r="1129" customFormat="false" ht="15" hidden="false" customHeight="false" outlineLevel="0" collapsed="false">
      <c r="A1129" s="17" t="s">
        <v>2200</v>
      </c>
      <c r="B1129" s="17" t="n">
        <v>1</v>
      </c>
      <c r="C1129" s="21" t="n">
        <v>45763</v>
      </c>
      <c r="D1129" s="17" t="s">
        <v>968</v>
      </c>
      <c r="E1129" s="17" t="s">
        <v>201</v>
      </c>
      <c r="F1129" s="17" t="s">
        <v>1487</v>
      </c>
      <c r="G1129" s="17" t="s">
        <v>64</v>
      </c>
      <c r="H1129" s="17" t="s">
        <v>1540</v>
      </c>
      <c r="I1129" s="17" t="s">
        <v>1524</v>
      </c>
      <c r="J1129" s="17" t="n">
        <v>1</v>
      </c>
      <c r="K1129" s="15" t="n">
        <v>236.9</v>
      </c>
      <c r="L1129" s="22" t="n">
        <v>0.15</v>
      </c>
      <c r="M1129" s="15" t="n">
        <v>10.78</v>
      </c>
      <c r="N1129" s="15" t="n">
        <f aca="false">J1129*K1129</f>
        <v>236.9</v>
      </c>
      <c r="O1129" s="15" t="n">
        <f aca="false">N1129*L1129</f>
        <v>35.535</v>
      </c>
      <c r="P1129" s="15" t="n">
        <f aca="false">N1129-O1129</f>
        <v>201.365</v>
      </c>
      <c r="Q1129" s="15" t="n">
        <f aca="false">J1129*INDEX(dProdutos!$F$2:$F$47,MATCH(E1129,dProdutos!$A$2:$A$47,0))</f>
        <v>96.23</v>
      </c>
      <c r="R1129" s="15" t="n">
        <f aca="false">IF(I1129="Cancelado",0,P1129-Q1129)</f>
        <v>105.135</v>
      </c>
      <c r="S1129" s="17" t="str">
        <f aca="false">INDEX(dProdutos!$D$2:$D$47,MATCH(E1129,dProdutos!$A$2:$A$47,0))</f>
        <v>Beleza</v>
      </c>
    </row>
    <row r="1130" customFormat="false" ht="15" hidden="false" customHeight="false" outlineLevel="0" collapsed="false">
      <c r="A1130" s="17" t="s">
        <v>2200</v>
      </c>
      <c r="B1130" s="17" t="n">
        <v>2</v>
      </c>
      <c r="C1130" s="21" t="n">
        <v>45763</v>
      </c>
      <c r="D1130" s="17" t="s">
        <v>968</v>
      </c>
      <c r="E1130" s="17" t="s">
        <v>153</v>
      </c>
      <c r="F1130" s="17" t="s">
        <v>1487</v>
      </c>
      <c r="G1130" s="17" t="s">
        <v>64</v>
      </c>
      <c r="H1130" s="17" t="s">
        <v>1540</v>
      </c>
      <c r="I1130" s="17" t="s">
        <v>1524</v>
      </c>
      <c r="J1130" s="17" t="n">
        <v>1</v>
      </c>
      <c r="K1130" s="15" t="n">
        <v>165.9</v>
      </c>
      <c r="L1130" s="22" t="n">
        <v>0</v>
      </c>
      <c r="M1130" s="15" t="n">
        <v>0</v>
      </c>
      <c r="N1130" s="15" t="n">
        <f aca="false">J1130*K1130</f>
        <v>165.9</v>
      </c>
      <c r="O1130" s="15" t="n">
        <f aca="false">N1130*L1130</f>
        <v>0</v>
      </c>
      <c r="P1130" s="15" t="n">
        <f aca="false">N1130-O1130</f>
        <v>165.9</v>
      </c>
      <c r="Q1130" s="15" t="n">
        <f aca="false">J1130*INDEX(dProdutos!$F$2:$F$47,MATCH(E1130,dProdutos!$A$2:$A$47,0))</f>
        <v>67.28</v>
      </c>
      <c r="R1130" s="15" t="n">
        <f aca="false">IF(I1130="Cancelado",0,P1130-Q1130)</f>
        <v>98.62</v>
      </c>
      <c r="S1130" s="17" t="str">
        <f aca="false">INDEX(dProdutos!$D$2:$D$47,MATCH(E1130,dProdutos!$A$2:$A$47,0))</f>
        <v>Acessórios</v>
      </c>
    </row>
    <row r="1131" customFormat="false" ht="15" hidden="false" customHeight="false" outlineLevel="0" collapsed="false">
      <c r="A1131" s="17" t="s">
        <v>2200</v>
      </c>
      <c r="B1131" s="17" t="n">
        <v>3</v>
      </c>
      <c r="C1131" s="21" t="n">
        <v>45763</v>
      </c>
      <c r="D1131" s="17" t="s">
        <v>968</v>
      </c>
      <c r="E1131" s="17" t="s">
        <v>153</v>
      </c>
      <c r="F1131" s="17" t="s">
        <v>1487</v>
      </c>
      <c r="G1131" s="17" t="s">
        <v>64</v>
      </c>
      <c r="H1131" s="17" t="s">
        <v>1540</v>
      </c>
      <c r="I1131" s="17" t="s">
        <v>1524</v>
      </c>
      <c r="J1131" s="17" t="n">
        <v>1</v>
      </c>
      <c r="K1131" s="15" t="n">
        <v>165.9</v>
      </c>
      <c r="L1131" s="22" t="n">
        <v>0</v>
      </c>
      <c r="M1131" s="15" t="n">
        <v>0</v>
      </c>
      <c r="N1131" s="15" t="n">
        <f aca="false">J1131*K1131</f>
        <v>165.9</v>
      </c>
      <c r="O1131" s="15" t="n">
        <f aca="false">N1131*L1131</f>
        <v>0</v>
      </c>
      <c r="P1131" s="15" t="n">
        <f aca="false">N1131-O1131</f>
        <v>165.9</v>
      </c>
      <c r="Q1131" s="15" t="n">
        <f aca="false">J1131*INDEX(dProdutos!$F$2:$F$47,MATCH(E1131,dProdutos!$A$2:$A$47,0))</f>
        <v>67.28</v>
      </c>
      <c r="R1131" s="15" t="n">
        <f aca="false">IF(I1131="Cancelado",0,P1131-Q1131)</f>
        <v>98.62</v>
      </c>
      <c r="S1131" s="17" t="str">
        <f aca="false">INDEX(dProdutos!$D$2:$D$47,MATCH(E1131,dProdutos!$A$2:$A$47,0))</f>
        <v>Acessórios</v>
      </c>
    </row>
    <row r="1132" customFormat="false" ht="15" hidden="false" customHeight="false" outlineLevel="0" collapsed="false">
      <c r="A1132" s="17" t="s">
        <v>2200</v>
      </c>
      <c r="B1132" s="17" t="n">
        <v>4</v>
      </c>
      <c r="C1132" s="21" t="n">
        <v>45763</v>
      </c>
      <c r="D1132" s="17" t="s">
        <v>968</v>
      </c>
      <c r="E1132" s="17" t="s">
        <v>88</v>
      </c>
      <c r="F1132" s="17" t="s">
        <v>1487</v>
      </c>
      <c r="G1132" s="17" t="s">
        <v>64</v>
      </c>
      <c r="H1132" s="17" t="s">
        <v>1540</v>
      </c>
      <c r="I1132" s="17" t="s">
        <v>1524</v>
      </c>
      <c r="J1132" s="17" t="n">
        <v>1</v>
      </c>
      <c r="K1132" s="15" t="n">
        <v>170.9</v>
      </c>
      <c r="L1132" s="22" t="n">
        <v>0</v>
      </c>
      <c r="M1132" s="15" t="n">
        <v>0</v>
      </c>
      <c r="N1132" s="15" t="n">
        <f aca="false">J1132*K1132</f>
        <v>170.9</v>
      </c>
      <c r="O1132" s="15" t="n">
        <f aca="false">N1132*L1132</f>
        <v>0</v>
      </c>
      <c r="P1132" s="15" t="n">
        <f aca="false">N1132-O1132</f>
        <v>170.9</v>
      </c>
      <c r="Q1132" s="15" t="n">
        <f aca="false">J1132*INDEX(dProdutos!$F$2:$F$47,MATCH(E1132,dProdutos!$A$2:$A$47,0))</f>
        <v>98.14</v>
      </c>
      <c r="R1132" s="15" t="n">
        <f aca="false">IF(I1132="Cancelado",0,P1132-Q1132)</f>
        <v>72.76</v>
      </c>
      <c r="S1132" s="17" t="str">
        <f aca="false">INDEX(dProdutos!$D$2:$D$47,MATCH(E1132,dProdutos!$A$2:$A$47,0))</f>
        <v>Moda Feminina</v>
      </c>
    </row>
    <row r="1133" customFormat="false" ht="15" hidden="false" customHeight="false" outlineLevel="0" collapsed="false">
      <c r="A1133" s="17" t="s">
        <v>2201</v>
      </c>
      <c r="B1133" s="17" t="n">
        <v>1</v>
      </c>
      <c r="C1133" s="21" t="n">
        <v>45763</v>
      </c>
      <c r="D1133" s="17" t="s">
        <v>704</v>
      </c>
      <c r="E1133" s="17" t="s">
        <v>102</v>
      </c>
      <c r="F1133" s="17" t="s">
        <v>1499</v>
      </c>
      <c r="G1133" s="17" t="s">
        <v>63</v>
      </c>
      <c r="H1133" s="17" t="s">
        <v>1537</v>
      </c>
      <c r="I1133" s="17" t="s">
        <v>1531</v>
      </c>
      <c r="J1133" s="17" t="n">
        <v>1</v>
      </c>
      <c r="K1133" s="15" t="n">
        <v>65.9</v>
      </c>
      <c r="L1133" s="22" t="n">
        <v>0.05</v>
      </c>
      <c r="M1133" s="15" t="n">
        <v>0</v>
      </c>
      <c r="N1133" s="15" t="n">
        <f aca="false">J1133*K1133</f>
        <v>65.9</v>
      </c>
      <c r="O1133" s="15" t="n">
        <f aca="false">N1133*L1133</f>
        <v>3.295</v>
      </c>
      <c r="P1133" s="15" t="n">
        <f aca="false">N1133-O1133</f>
        <v>62.605</v>
      </c>
      <c r="Q1133" s="15" t="n">
        <f aca="false">J1133*INDEX(dProdutos!$F$2:$F$47,MATCH(E1133,dProdutos!$A$2:$A$47,0))</f>
        <v>29.68</v>
      </c>
      <c r="R1133" s="15" t="n">
        <f aca="false">IF(I1133="Cancelado",0,P1133-Q1133)</f>
        <v>0</v>
      </c>
      <c r="S1133" s="17" t="str">
        <f aca="false">INDEX(dProdutos!$D$2:$D$47,MATCH(E1133,dProdutos!$A$2:$A$47,0))</f>
        <v>Moda Masculina</v>
      </c>
    </row>
    <row r="1134" customFormat="false" ht="15" hidden="false" customHeight="false" outlineLevel="0" collapsed="false">
      <c r="A1134" s="17" t="s">
        <v>2201</v>
      </c>
      <c r="B1134" s="17" t="n">
        <v>2</v>
      </c>
      <c r="C1134" s="21" t="n">
        <v>45763</v>
      </c>
      <c r="D1134" s="17" t="s">
        <v>704</v>
      </c>
      <c r="E1134" s="17" t="s">
        <v>153</v>
      </c>
      <c r="F1134" s="17" t="s">
        <v>1499</v>
      </c>
      <c r="G1134" s="17" t="s">
        <v>63</v>
      </c>
      <c r="H1134" s="17" t="s">
        <v>1537</v>
      </c>
      <c r="I1134" s="17" t="s">
        <v>1531</v>
      </c>
      <c r="J1134" s="17" t="n">
        <v>1</v>
      </c>
      <c r="K1134" s="15" t="n">
        <v>165.9</v>
      </c>
      <c r="L1134" s="22" t="n">
        <v>0</v>
      </c>
      <c r="M1134" s="15" t="n">
        <v>0</v>
      </c>
      <c r="N1134" s="15" t="n">
        <f aca="false">J1134*K1134</f>
        <v>165.9</v>
      </c>
      <c r="O1134" s="15" t="n">
        <f aca="false">N1134*L1134</f>
        <v>0</v>
      </c>
      <c r="P1134" s="15" t="n">
        <f aca="false">N1134-O1134</f>
        <v>165.9</v>
      </c>
      <c r="Q1134" s="15" t="n">
        <f aca="false">J1134*INDEX(dProdutos!$F$2:$F$47,MATCH(E1134,dProdutos!$A$2:$A$47,0))</f>
        <v>67.28</v>
      </c>
      <c r="R1134" s="15" t="n">
        <f aca="false">IF(I1134="Cancelado",0,P1134-Q1134)</f>
        <v>0</v>
      </c>
      <c r="S1134" s="17" t="str">
        <f aca="false">INDEX(dProdutos!$D$2:$D$47,MATCH(E1134,dProdutos!$A$2:$A$47,0))</f>
        <v>Acessórios</v>
      </c>
    </row>
    <row r="1135" customFormat="false" ht="15" hidden="false" customHeight="false" outlineLevel="0" collapsed="false">
      <c r="A1135" s="17" t="s">
        <v>2202</v>
      </c>
      <c r="B1135" s="17" t="n">
        <v>1</v>
      </c>
      <c r="C1135" s="21" t="n">
        <v>45763</v>
      </c>
      <c r="D1135" s="17" t="s">
        <v>822</v>
      </c>
      <c r="E1135" s="17" t="s">
        <v>192</v>
      </c>
      <c r="F1135" s="17" t="s">
        <v>1499</v>
      </c>
      <c r="G1135" s="17" t="s">
        <v>62</v>
      </c>
      <c r="H1135" s="17" t="s">
        <v>1537</v>
      </c>
      <c r="I1135" s="17" t="s">
        <v>1524</v>
      </c>
      <c r="J1135" s="17" t="n">
        <v>3</v>
      </c>
      <c r="K1135" s="15" t="n">
        <v>245.9</v>
      </c>
      <c r="L1135" s="22" t="n">
        <v>0</v>
      </c>
      <c r="M1135" s="15" t="n">
        <v>0</v>
      </c>
      <c r="N1135" s="15" t="n">
        <f aca="false">J1135*K1135</f>
        <v>737.7</v>
      </c>
      <c r="O1135" s="15" t="n">
        <f aca="false">N1135*L1135</f>
        <v>0</v>
      </c>
      <c r="P1135" s="15" t="n">
        <f aca="false">N1135-O1135</f>
        <v>737.7</v>
      </c>
      <c r="Q1135" s="15" t="n">
        <f aca="false">J1135*INDEX(dProdutos!$F$2:$F$47,MATCH(E1135,dProdutos!$A$2:$A$47,0))</f>
        <v>323.34</v>
      </c>
      <c r="R1135" s="15" t="n">
        <f aca="false">IF(I1135="Cancelado",0,P1135-Q1135)</f>
        <v>414.36</v>
      </c>
      <c r="S1135" s="17" t="str">
        <f aca="false">INDEX(dProdutos!$D$2:$D$47,MATCH(E1135,dProdutos!$A$2:$A$47,0))</f>
        <v>Eletrônicos</v>
      </c>
    </row>
    <row r="1136" customFormat="false" ht="15" hidden="false" customHeight="false" outlineLevel="0" collapsed="false">
      <c r="A1136" s="17" t="s">
        <v>2203</v>
      </c>
      <c r="B1136" s="17" t="n">
        <v>1</v>
      </c>
      <c r="C1136" s="21" t="n">
        <v>45763</v>
      </c>
      <c r="D1136" s="17" t="s">
        <v>549</v>
      </c>
      <c r="E1136" s="17" t="s">
        <v>174</v>
      </c>
      <c r="F1136" s="17" t="s">
        <v>1490</v>
      </c>
      <c r="G1136" s="17" t="s">
        <v>63</v>
      </c>
      <c r="H1136" s="17" t="s">
        <v>1537</v>
      </c>
      <c r="I1136" s="17" t="s">
        <v>1524</v>
      </c>
      <c r="J1136" s="17" t="n">
        <v>2</v>
      </c>
      <c r="K1136" s="15" t="n">
        <v>250.9</v>
      </c>
      <c r="L1136" s="22" t="n">
        <v>0</v>
      </c>
      <c r="M1136" s="15" t="n">
        <v>0</v>
      </c>
      <c r="N1136" s="15" t="n">
        <f aca="false">J1136*K1136</f>
        <v>501.8</v>
      </c>
      <c r="O1136" s="15" t="n">
        <f aca="false">N1136*L1136</f>
        <v>0</v>
      </c>
      <c r="P1136" s="15" t="n">
        <f aca="false">N1136-O1136</f>
        <v>501.8</v>
      </c>
      <c r="Q1136" s="15" t="n">
        <f aca="false">J1136*INDEX(dProdutos!$F$2:$F$47,MATCH(E1136,dProdutos!$A$2:$A$47,0))</f>
        <v>302.56</v>
      </c>
      <c r="R1136" s="15" t="n">
        <f aca="false">IF(I1136="Cancelado",0,P1136-Q1136)</f>
        <v>199.24</v>
      </c>
      <c r="S1136" s="17" t="str">
        <f aca="false">INDEX(dProdutos!$D$2:$D$47,MATCH(E1136,dProdutos!$A$2:$A$47,0))</f>
        <v>Casa</v>
      </c>
    </row>
    <row r="1137" customFormat="false" ht="15" hidden="false" customHeight="false" outlineLevel="0" collapsed="false">
      <c r="A1137" s="17" t="s">
        <v>2204</v>
      </c>
      <c r="B1137" s="17" t="n">
        <v>1</v>
      </c>
      <c r="C1137" s="21" t="n">
        <v>45763</v>
      </c>
      <c r="D1137" s="17" t="s">
        <v>318</v>
      </c>
      <c r="E1137" s="17" t="s">
        <v>102</v>
      </c>
      <c r="F1137" s="17" t="s">
        <v>1503</v>
      </c>
      <c r="G1137" s="17" t="s">
        <v>59</v>
      </c>
      <c r="H1137" s="17" t="s">
        <v>1523</v>
      </c>
      <c r="I1137" s="17" t="s">
        <v>1524</v>
      </c>
      <c r="J1137" s="17" t="n">
        <v>1</v>
      </c>
      <c r="K1137" s="15" t="n">
        <v>65.9</v>
      </c>
      <c r="L1137" s="22" t="n">
        <v>0</v>
      </c>
      <c r="M1137" s="15" t="n">
        <v>0</v>
      </c>
      <c r="N1137" s="15" t="n">
        <f aca="false">J1137*K1137</f>
        <v>65.9</v>
      </c>
      <c r="O1137" s="15" t="n">
        <f aca="false">N1137*L1137</f>
        <v>0</v>
      </c>
      <c r="P1137" s="15" t="n">
        <f aca="false">N1137-O1137</f>
        <v>65.9</v>
      </c>
      <c r="Q1137" s="15" t="n">
        <f aca="false">J1137*INDEX(dProdutos!$F$2:$F$47,MATCH(E1137,dProdutos!$A$2:$A$47,0))</f>
        <v>29.68</v>
      </c>
      <c r="R1137" s="15" t="n">
        <f aca="false">IF(I1137="Cancelado",0,P1137-Q1137)</f>
        <v>36.22</v>
      </c>
      <c r="S1137" s="17" t="str">
        <f aca="false">INDEX(dProdutos!$D$2:$D$47,MATCH(E1137,dProdutos!$A$2:$A$47,0))</f>
        <v>Moda Masculina</v>
      </c>
    </row>
    <row r="1138" customFormat="false" ht="15" hidden="false" customHeight="false" outlineLevel="0" collapsed="false">
      <c r="A1138" s="17" t="s">
        <v>2205</v>
      </c>
      <c r="B1138" s="17" t="n">
        <v>1</v>
      </c>
      <c r="C1138" s="21" t="n">
        <v>45763</v>
      </c>
      <c r="D1138" s="17" t="s">
        <v>1191</v>
      </c>
      <c r="E1138" s="17" t="s">
        <v>198</v>
      </c>
      <c r="F1138" s="17" t="s">
        <v>1501</v>
      </c>
      <c r="G1138" s="17" t="s">
        <v>64</v>
      </c>
      <c r="H1138" s="17" t="s">
        <v>1537</v>
      </c>
      <c r="I1138" s="17" t="s">
        <v>1524</v>
      </c>
      <c r="J1138" s="17" t="n">
        <v>1</v>
      </c>
      <c r="K1138" s="15" t="n">
        <v>253.9</v>
      </c>
      <c r="L1138" s="22" t="n">
        <v>0.1</v>
      </c>
      <c r="M1138" s="15" t="n">
        <v>26.31</v>
      </c>
      <c r="N1138" s="15" t="n">
        <f aca="false">J1138*K1138</f>
        <v>253.9</v>
      </c>
      <c r="O1138" s="15" t="n">
        <f aca="false">N1138*L1138</f>
        <v>25.39</v>
      </c>
      <c r="P1138" s="15" t="n">
        <f aca="false">N1138-O1138</f>
        <v>228.51</v>
      </c>
      <c r="Q1138" s="15" t="n">
        <f aca="false">J1138*INDEX(dProdutos!$F$2:$F$47,MATCH(E1138,dProdutos!$A$2:$A$47,0))</f>
        <v>99.78</v>
      </c>
      <c r="R1138" s="15" t="n">
        <f aca="false">IF(I1138="Cancelado",0,P1138-Q1138)</f>
        <v>128.73</v>
      </c>
      <c r="S1138" s="17" t="str">
        <f aca="false">INDEX(dProdutos!$D$2:$D$47,MATCH(E1138,dProdutos!$A$2:$A$47,0))</f>
        <v>Beleza</v>
      </c>
    </row>
    <row r="1139" customFormat="false" ht="15" hidden="false" customHeight="false" outlineLevel="0" collapsed="false">
      <c r="A1139" s="17" t="s">
        <v>2206</v>
      </c>
      <c r="B1139" s="17" t="n">
        <v>1</v>
      </c>
      <c r="C1139" s="21" t="n">
        <v>45763</v>
      </c>
      <c r="D1139" s="17" t="s">
        <v>1399</v>
      </c>
      <c r="E1139" s="17" t="s">
        <v>159</v>
      </c>
      <c r="F1139" s="17" t="s">
        <v>1493</v>
      </c>
      <c r="G1139" s="17" t="s">
        <v>63</v>
      </c>
      <c r="H1139" s="17" t="s">
        <v>1537</v>
      </c>
      <c r="I1139" s="17" t="s">
        <v>1524</v>
      </c>
      <c r="J1139" s="17" t="n">
        <v>1</v>
      </c>
      <c r="K1139" s="15" t="n">
        <v>276.9</v>
      </c>
      <c r="L1139" s="22" t="n">
        <v>0</v>
      </c>
      <c r="M1139" s="15" t="n">
        <v>29.41</v>
      </c>
      <c r="N1139" s="15" t="n">
        <f aca="false">J1139*K1139</f>
        <v>276.9</v>
      </c>
      <c r="O1139" s="15" t="n">
        <f aca="false">N1139*L1139</f>
        <v>0</v>
      </c>
      <c r="P1139" s="15" t="n">
        <f aca="false">N1139-O1139</f>
        <v>276.9</v>
      </c>
      <c r="Q1139" s="15" t="n">
        <f aca="false">J1139*INDEX(dProdutos!$F$2:$F$47,MATCH(E1139,dProdutos!$A$2:$A$47,0))</f>
        <v>145.03</v>
      </c>
      <c r="R1139" s="15" t="n">
        <f aca="false">IF(I1139="Cancelado",0,P1139-Q1139)</f>
        <v>131.87</v>
      </c>
      <c r="S1139" s="17" t="str">
        <f aca="false">INDEX(dProdutos!$D$2:$D$47,MATCH(E1139,dProdutos!$A$2:$A$47,0))</f>
        <v>Acessórios</v>
      </c>
    </row>
    <row r="1140" customFormat="false" ht="15" hidden="false" customHeight="false" outlineLevel="0" collapsed="false">
      <c r="A1140" s="17" t="s">
        <v>2207</v>
      </c>
      <c r="B1140" s="17" t="n">
        <v>1</v>
      </c>
      <c r="C1140" s="21" t="n">
        <v>45763</v>
      </c>
      <c r="D1140" s="17" t="s">
        <v>1248</v>
      </c>
      <c r="E1140" s="17" t="s">
        <v>192</v>
      </c>
      <c r="F1140" s="17" t="s">
        <v>1495</v>
      </c>
      <c r="G1140" s="17" t="s">
        <v>59</v>
      </c>
      <c r="H1140" s="17" t="s">
        <v>1537</v>
      </c>
      <c r="I1140" s="17" t="s">
        <v>1524</v>
      </c>
      <c r="J1140" s="17" t="n">
        <v>2</v>
      </c>
      <c r="K1140" s="15" t="n">
        <v>245.9</v>
      </c>
      <c r="L1140" s="22" t="n">
        <v>0</v>
      </c>
      <c r="M1140" s="15" t="n">
        <v>22.06</v>
      </c>
      <c r="N1140" s="15" t="n">
        <f aca="false">J1140*K1140</f>
        <v>491.8</v>
      </c>
      <c r="O1140" s="15" t="n">
        <f aca="false">N1140*L1140</f>
        <v>0</v>
      </c>
      <c r="P1140" s="15" t="n">
        <f aca="false">N1140-O1140</f>
        <v>491.8</v>
      </c>
      <c r="Q1140" s="15" t="n">
        <f aca="false">J1140*INDEX(dProdutos!$F$2:$F$47,MATCH(E1140,dProdutos!$A$2:$A$47,0))</f>
        <v>215.56</v>
      </c>
      <c r="R1140" s="15" t="n">
        <f aca="false">IF(I1140="Cancelado",0,P1140-Q1140)</f>
        <v>276.24</v>
      </c>
      <c r="S1140" s="17" t="str">
        <f aca="false">INDEX(dProdutos!$D$2:$D$47,MATCH(E1140,dProdutos!$A$2:$A$47,0))</f>
        <v>Eletrônicos</v>
      </c>
    </row>
    <row r="1141" customFormat="false" ht="15" hidden="false" customHeight="false" outlineLevel="0" collapsed="false">
      <c r="A1141" s="17" t="s">
        <v>2208</v>
      </c>
      <c r="B1141" s="17" t="n">
        <v>1</v>
      </c>
      <c r="C1141" s="21" t="n">
        <v>45763</v>
      </c>
      <c r="D1141" s="17" t="s">
        <v>706</v>
      </c>
      <c r="E1141" s="17" t="s">
        <v>165</v>
      </c>
      <c r="F1141" s="17" t="s">
        <v>1499</v>
      </c>
      <c r="G1141" s="17" t="s">
        <v>59</v>
      </c>
      <c r="H1141" s="17" t="s">
        <v>1537</v>
      </c>
      <c r="I1141" s="17" t="s">
        <v>1524</v>
      </c>
      <c r="J1141" s="17" t="n">
        <v>1</v>
      </c>
      <c r="K1141" s="15" t="n">
        <v>231.9</v>
      </c>
      <c r="L1141" s="22" t="n">
        <v>0</v>
      </c>
      <c r="M1141" s="15" t="n">
        <v>0</v>
      </c>
      <c r="N1141" s="15" t="n">
        <f aca="false">J1141*K1141</f>
        <v>231.9</v>
      </c>
      <c r="O1141" s="15" t="n">
        <f aca="false">N1141*L1141</f>
        <v>0</v>
      </c>
      <c r="P1141" s="15" t="n">
        <f aca="false">N1141-O1141</f>
        <v>231.9</v>
      </c>
      <c r="Q1141" s="15" t="n">
        <f aca="false">J1141*INDEX(dProdutos!$F$2:$F$47,MATCH(E1141,dProdutos!$A$2:$A$47,0))</f>
        <v>140.83</v>
      </c>
      <c r="R1141" s="15" t="n">
        <f aca="false">IF(I1141="Cancelado",0,P1141-Q1141)</f>
        <v>91.07</v>
      </c>
      <c r="S1141" s="17" t="str">
        <f aca="false">INDEX(dProdutos!$D$2:$D$47,MATCH(E1141,dProdutos!$A$2:$A$47,0))</f>
        <v>Casa</v>
      </c>
    </row>
    <row r="1142" customFormat="false" ht="15" hidden="false" customHeight="false" outlineLevel="0" collapsed="false">
      <c r="A1142" s="17" t="s">
        <v>2208</v>
      </c>
      <c r="B1142" s="17" t="n">
        <v>2</v>
      </c>
      <c r="C1142" s="21" t="n">
        <v>45763</v>
      </c>
      <c r="D1142" s="17" t="s">
        <v>706</v>
      </c>
      <c r="E1142" s="17" t="s">
        <v>159</v>
      </c>
      <c r="F1142" s="17" t="s">
        <v>1499</v>
      </c>
      <c r="G1142" s="17" t="s">
        <v>59</v>
      </c>
      <c r="H1142" s="17" t="s">
        <v>1537</v>
      </c>
      <c r="I1142" s="17" t="s">
        <v>1524</v>
      </c>
      <c r="J1142" s="17" t="n">
        <v>1</v>
      </c>
      <c r="K1142" s="15" t="n">
        <v>276.9</v>
      </c>
      <c r="L1142" s="22" t="n">
        <v>0</v>
      </c>
      <c r="M1142" s="15" t="n">
        <v>0</v>
      </c>
      <c r="N1142" s="15" t="n">
        <f aca="false">J1142*K1142</f>
        <v>276.9</v>
      </c>
      <c r="O1142" s="15" t="n">
        <f aca="false">N1142*L1142</f>
        <v>0</v>
      </c>
      <c r="P1142" s="15" t="n">
        <f aca="false">N1142-O1142</f>
        <v>276.9</v>
      </c>
      <c r="Q1142" s="15" t="n">
        <f aca="false">J1142*INDEX(dProdutos!$F$2:$F$47,MATCH(E1142,dProdutos!$A$2:$A$47,0))</f>
        <v>145.03</v>
      </c>
      <c r="R1142" s="15" t="n">
        <f aca="false">IF(I1142="Cancelado",0,P1142-Q1142)</f>
        <v>131.87</v>
      </c>
      <c r="S1142" s="17" t="str">
        <f aca="false">INDEX(dProdutos!$D$2:$D$47,MATCH(E1142,dProdutos!$A$2:$A$47,0))</f>
        <v>Acessórios</v>
      </c>
    </row>
    <row r="1143" customFormat="false" ht="15" hidden="false" customHeight="false" outlineLevel="0" collapsed="false">
      <c r="A1143" s="17" t="s">
        <v>2208</v>
      </c>
      <c r="B1143" s="17" t="n">
        <v>3</v>
      </c>
      <c r="C1143" s="21" t="n">
        <v>45763</v>
      </c>
      <c r="D1143" s="17" t="s">
        <v>706</v>
      </c>
      <c r="E1143" s="17" t="s">
        <v>135</v>
      </c>
      <c r="F1143" s="17" t="s">
        <v>1499</v>
      </c>
      <c r="G1143" s="17" t="s">
        <v>59</v>
      </c>
      <c r="H1143" s="17" t="s">
        <v>1537</v>
      </c>
      <c r="I1143" s="17" t="s">
        <v>1524</v>
      </c>
      <c r="J1143" s="17" t="n">
        <v>2</v>
      </c>
      <c r="K1143" s="15" t="n">
        <v>200.9</v>
      </c>
      <c r="L1143" s="22" t="n">
        <v>0</v>
      </c>
      <c r="M1143" s="15" t="n">
        <v>0</v>
      </c>
      <c r="N1143" s="15" t="n">
        <f aca="false">J1143*K1143</f>
        <v>401.8</v>
      </c>
      <c r="O1143" s="15" t="n">
        <f aca="false">N1143*L1143</f>
        <v>0</v>
      </c>
      <c r="P1143" s="15" t="n">
        <f aca="false">N1143-O1143</f>
        <v>401.8</v>
      </c>
      <c r="Q1143" s="15" t="n">
        <f aca="false">J1143*INDEX(dProdutos!$F$2:$F$47,MATCH(E1143,dProdutos!$A$2:$A$47,0))</f>
        <v>161.46</v>
      </c>
      <c r="R1143" s="15" t="n">
        <f aca="false">IF(I1143="Cancelado",0,P1143-Q1143)</f>
        <v>240.34</v>
      </c>
      <c r="S1143" s="17" t="str">
        <f aca="false">INDEX(dProdutos!$D$2:$D$47,MATCH(E1143,dProdutos!$A$2:$A$47,0))</f>
        <v>Calçados</v>
      </c>
    </row>
    <row r="1144" customFormat="false" ht="15" hidden="false" customHeight="false" outlineLevel="0" collapsed="false">
      <c r="A1144" s="17" t="s">
        <v>2208</v>
      </c>
      <c r="B1144" s="17" t="n">
        <v>4</v>
      </c>
      <c r="C1144" s="21" t="n">
        <v>45763</v>
      </c>
      <c r="D1144" s="17" t="s">
        <v>706</v>
      </c>
      <c r="E1144" s="17" t="s">
        <v>92</v>
      </c>
      <c r="F1144" s="17" t="s">
        <v>1499</v>
      </c>
      <c r="G1144" s="17" t="s">
        <v>59</v>
      </c>
      <c r="H1144" s="17" t="s">
        <v>1537</v>
      </c>
      <c r="I1144" s="17" t="s">
        <v>1524</v>
      </c>
      <c r="J1144" s="17" t="n">
        <v>1</v>
      </c>
      <c r="K1144" s="15" t="n">
        <v>191.9</v>
      </c>
      <c r="L1144" s="22" t="n">
        <v>0.05</v>
      </c>
      <c r="M1144" s="15" t="n">
        <v>0</v>
      </c>
      <c r="N1144" s="15" t="n">
        <f aca="false">J1144*K1144</f>
        <v>191.9</v>
      </c>
      <c r="O1144" s="15" t="n">
        <f aca="false">N1144*L1144</f>
        <v>9.595</v>
      </c>
      <c r="P1144" s="15" t="n">
        <f aca="false">N1144-O1144</f>
        <v>182.305</v>
      </c>
      <c r="Q1144" s="15" t="n">
        <f aca="false">J1144*INDEX(dProdutos!$F$2:$F$47,MATCH(E1144,dProdutos!$A$2:$A$47,0))</f>
        <v>88.59</v>
      </c>
      <c r="R1144" s="15" t="n">
        <f aca="false">IF(I1144="Cancelado",0,P1144-Q1144)</f>
        <v>93.715</v>
      </c>
      <c r="S1144" s="17" t="str">
        <f aca="false">INDEX(dProdutos!$D$2:$D$47,MATCH(E1144,dProdutos!$A$2:$A$47,0))</f>
        <v>Moda Feminina</v>
      </c>
    </row>
    <row r="1145" customFormat="false" ht="15" hidden="false" customHeight="false" outlineLevel="0" collapsed="false">
      <c r="A1145" s="17" t="s">
        <v>2209</v>
      </c>
      <c r="B1145" s="17" t="n">
        <v>1</v>
      </c>
      <c r="C1145" s="21" t="n">
        <v>45764</v>
      </c>
      <c r="D1145" s="17" t="s">
        <v>816</v>
      </c>
      <c r="E1145" s="17" t="s">
        <v>174</v>
      </c>
      <c r="F1145" s="17" t="s">
        <v>1493</v>
      </c>
      <c r="G1145" s="17" t="s">
        <v>59</v>
      </c>
      <c r="H1145" s="17" t="s">
        <v>1537</v>
      </c>
      <c r="I1145" s="17" t="s">
        <v>1524</v>
      </c>
      <c r="J1145" s="17" t="n">
        <v>2</v>
      </c>
      <c r="K1145" s="15" t="n">
        <v>250.9</v>
      </c>
      <c r="L1145" s="22" t="n">
        <v>0.15</v>
      </c>
      <c r="M1145" s="15" t="n">
        <v>26.41</v>
      </c>
      <c r="N1145" s="15" t="n">
        <f aca="false">J1145*K1145</f>
        <v>501.8</v>
      </c>
      <c r="O1145" s="15" t="n">
        <f aca="false">N1145*L1145</f>
        <v>75.27</v>
      </c>
      <c r="P1145" s="15" t="n">
        <f aca="false">N1145-O1145</f>
        <v>426.53</v>
      </c>
      <c r="Q1145" s="15" t="n">
        <f aca="false">J1145*INDEX(dProdutos!$F$2:$F$47,MATCH(E1145,dProdutos!$A$2:$A$47,0))</f>
        <v>302.56</v>
      </c>
      <c r="R1145" s="15" t="n">
        <f aca="false">IF(I1145="Cancelado",0,P1145-Q1145)</f>
        <v>123.97</v>
      </c>
      <c r="S1145" s="17" t="str">
        <f aca="false">INDEX(dProdutos!$D$2:$D$47,MATCH(E1145,dProdutos!$A$2:$A$47,0))</f>
        <v>Casa</v>
      </c>
    </row>
    <row r="1146" customFormat="false" ht="15" hidden="false" customHeight="false" outlineLevel="0" collapsed="false">
      <c r="A1146" s="17" t="s">
        <v>2210</v>
      </c>
      <c r="B1146" s="17" t="n">
        <v>1</v>
      </c>
      <c r="C1146" s="21" t="n">
        <v>45764</v>
      </c>
      <c r="D1146" s="17" t="s">
        <v>1324</v>
      </c>
      <c r="E1146" s="17" t="s">
        <v>183</v>
      </c>
      <c r="F1146" s="17" t="s">
        <v>1501</v>
      </c>
      <c r="G1146" s="17" t="s">
        <v>64</v>
      </c>
      <c r="H1146" s="17" t="s">
        <v>1540</v>
      </c>
      <c r="I1146" s="17" t="s">
        <v>1524</v>
      </c>
      <c r="J1146" s="17" t="n">
        <v>1</v>
      </c>
      <c r="K1146" s="15" t="n">
        <v>121.9</v>
      </c>
      <c r="L1146" s="22" t="n">
        <v>0</v>
      </c>
      <c r="M1146" s="15" t="n">
        <v>28.83</v>
      </c>
      <c r="N1146" s="15" t="n">
        <f aca="false">J1146*K1146</f>
        <v>121.9</v>
      </c>
      <c r="O1146" s="15" t="n">
        <f aca="false">N1146*L1146</f>
        <v>0</v>
      </c>
      <c r="P1146" s="15" t="n">
        <f aca="false">N1146-O1146</f>
        <v>121.9</v>
      </c>
      <c r="Q1146" s="15" t="n">
        <f aca="false">J1146*INDEX(dProdutos!$F$2:$F$47,MATCH(E1146,dProdutos!$A$2:$A$47,0))</f>
        <v>52.76</v>
      </c>
      <c r="R1146" s="15" t="n">
        <f aca="false">IF(I1146="Cancelado",0,P1146-Q1146)</f>
        <v>69.14</v>
      </c>
      <c r="S1146" s="17" t="str">
        <f aca="false">INDEX(dProdutos!$D$2:$D$47,MATCH(E1146,dProdutos!$A$2:$A$47,0))</f>
        <v>Eletrônicos</v>
      </c>
    </row>
    <row r="1147" customFormat="false" ht="15" hidden="false" customHeight="false" outlineLevel="0" collapsed="false">
      <c r="A1147" s="17" t="s">
        <v>2211</v>
      </c>
      <c r="B1147" s="17" t="n">
        <v>1</v>
      </c>
      <c r="C1147" s="21" t="n">
        <v>45764</v>
      </c>
      <c r="D1147" s="17" t="s">
        <v>1287</v>
      </c>
      <c r="E1147" s="17" t="s">
        <v>213</v>
      </c>
      <c r="F1147" s="17" t="s">
        <v>1503</v>
      </c>
      <c r="G1147" s="17" t="s">
        <v>62</v>
      </c>
      <c r="H1147" s="17" t="s">
        <v>1523</v>
      </c>
      <c r="I1147" s="17" t="s">
        <v>1524</v>
      </c>
      <c r="J1147" s="17" t="n">
        <v>1</v>
      </c>
      <c r="K1147" s="15" t="n">
        <v>153.9</v>
      </c>
      <c r="L1147" s="22" t="n">
        <v>0</v>
      </c>
      <c r="M1147" s="15" t="n">
        <v>33.21</v>
      </c>
      <c r="N1147" s="15" t="n">
        <f aca="false">J1147*K1147</f>
        <v>153.9</v>
      </c>
      <c r="O1147" s="15" t="n">
        <f aca="false">N1147*L1147</f>
        <v>0</v>
      </c>
      <c r="P1147" s="15" t="n">
        <f aca="false">N1147-O1147</f>
        <v>153.9</v>
      </c>
      <c r="Q1147" s="15" t="n">
        <f aca="false">J1147*INDEX(dProdutos!$F$2:$F$47,MATCH(E1147,dProdutos!$A$2:$A$47,0))</f>
        <v>90.42</v>
      </c>
      <c r="R1147" s="15" t="n">
        <f aca="false">IF(I1147="Cancelado",0,P1147-Q1147)</f>
        <v>63.48</v>
      </c>
      <c r="S1147" s="17" t="str">
        <f aca="false">INDEX(dProdutos!$D$2:$D$47,MATCH(E1147,dProdutos!$A$2:$A$47,0))</f>
        <v>Beleza</v>
      </c>
    </row>
    <row r="1148" customFormat="false" ht="15" hidden="false" customHeight="false" outlineLevel="0" collapsed="false">
      <c r="A1148" s="17" t="s">
        <v>2212</v>
      </c>
      <c r="B1148" s="17" t="n">
        <v>1</v>
      </c>
      <c r="C1148" s="21" t="n">
        <v>45765</v>
      </c>
      <c r="D1148" s="17" t="s">
        <v>1275</v>
      </c>
      <c r="E1148" s="17" t="s">
        <v>77</v>
      </c>
      <c r="F1148" s="17" t="s">
        <v>1497</v>
      </c>
      <c r="G1148" s="17" t="s">
        <v>61</v>
      </c>
      <c r="H1148" s="17" t="s">
        <v>1537</v>
      </c>
      <c r="I1148" s="17" t="s">
        <v>1524</v>
      </c>
      <c r="J1148" s="17" t="n">
        <v>2</v>
      </c>
      <c r="K1148" s="15" t="n">
        <v>198.9</v>
      </c>
      <c r="L1148" s="22" t="n">
        <v>0.2</v>
      </c>
      <c r="M1148" s="15" t="n">
        <v>33.02</v>
      </c>
      <c r="N1148" s="15" t="n">
        <f aca="false">J1148*K1148</f>
        <v>397.8</v>
      </c>
      <c r="O1148" s="15" t="n">
        <f aca="false">N1148*L1148</f>
        <v>79.56</v>
      </c>
      <c r="P1148" s="15" t="n">
        <f aca="false">N1148-O1148</f>
        <v>318.24</v>
      </c>
      <c r="Q1148" s="15" t="n">
        <f aca="false">J1148*INDEX(dProdutos!$F$2:$F$47,MATCH(E1148,dProdutos!$A$2:$A$47,0))</f>
        <v>215.76</v>
      </c>
      <c r="R1148" s="15" t="n">
        <f aca="false">IF(I1148="Cancelado",0,P1148-Q1148)</f>
        <v>102.48</v>
      </c>
      <c r="S1148" s="17" t="str">
        <f aca="false">INDEX(dProdutos!$D$2:$D$47,MATCH(E1148,dProdutos!$A$2:$A$47,0))</f>
        <v>Moda Feminina</v>
      </c>
    </row>
    <row r="1149" customFormat="false" ht="15" hidden="false" customHeight="false" outlineLevel="0" collapsed="false">
      <c r="A1149" s="17" t="s">
        <v>2213</v>
      </c>
      <c r="B1149" s="17" t="n">
        <v>1</v>
      </c>
      <c r="C1149" s="21" t="n">
        <v>45765</v>
      </c>
      <c r="D1149" s="17" t="s">
        <v>385</v>
      </c>
      <c r="E1149" s="17" t="s">
        <v>108</v>
      </c>
      <c r="F1149" s="17" t="s">
        <v>1503</v>
      </c>
      <c r="G1149" s="17" t="s">
        <v>62</v>
      </c>
      <c r="H1149" s="17" t="s">
        <v>1537</v>
      </c>
      <c r="I1149" s="17" t="s">
        <v>1524</v>
      </c>
      <c r="J1149" s="17" t="n">
        <v>1</v>
      </c>
      <c r="K1149" s="15" t="n">
        <v>265.9</v>
      </c>
      <c r="L1149" s="22" t="n">
        <v>0.05</v>
      </c>
      <c r="M1149" s="15" t="n">
        <v>0</v>
      </c>
      <c r="N1149" s="15" t="n">
        <f aca="false">J1149*K1149</f>
        <v>265.9</v>
      </c>
      <c r="O1149" s="15" t="n">
        <f aca="false">N1149*L1149</f>
        <v>13.295</v>
      </c>
      <c r="P1149" s="15" t="n">
        <f aca="false">N1149-O1149</f>
        <v>252.605</v>
      </c>
      <c r="Q1149" s="15" t="n">
        <f aca="false">J1149*INDEX(dProdutos!$F$2:$F$47,MATCH(E1149,dProdutos!$A$2:$A$47,0))</f>
        <v>155.62</v>
      </c>
      <c r="R1149" s="15" t="n">
        <f aca="false">IF(I1149="Cancelado",0,P1149-Q1149)</f>
        <v>96.985</v>
      </c>
      <c r="S1149" s="17" t="str">
        <f aca="false">INDEX(dProdutos!$D$2:$D$47,MATCH(E1149,dProdutos!$A$2:$A$47,0))</f>
        <v>Moda Masculina</v>
      </c>
    </row>
    <row r="1150" customFormat="false" ht="15" hidden="false" customHeight="false" outlineLevel="0" collapsed="false">
      <c r="A1150" s="17" t="s">
        <v>2214</v>
      </c>
      <c r="B1150" s="17" t="n">
        <v>1</v>
      </c>
      <c r="C1150" s="21" t="n">
        <v>45765</v>
      </c>
      <c r="D1150" s="17" t="s">
        <v>1345</v>
      </c>
      <c r="E1150" s="17" t="s">
        <v>138</v>
      </c>
      <c r="F1150" s="17" t="s">
        <v>1497</v>
      </c>
      <c r="G1150" s="17" t="s">
        <v>59</v>
      </c>
      <c r="H1150" s="17" t="s">
        <v>1523</v>
      </c>
      <c r="I1150" s="17" t="s">
        <v>1524</v>
      </c>
      <c r="J1150" s="17" t="n">
        <v>1</v>
      </c>
      <c r="K1150" s="15" t="n">
        <v>231.9</v>
      </c>
      <c r="L1150" s="22" t="n">
        <v>0</v>
      </c>
      <c r="M1150" s="15" t="n">
        <v>0</v>
      </c>
      <c r="N1150" s="15" t="n">
        <f aca="false">J1150*K1150</f>
        <v>231.9</v>
      </c>
      <c r="O1150" s="15" t="n">
        <f aca="false">N1150*L1150</f>
        <v>0</v>
      </c>
      <c r="P1150" s="15" t="n">
        <f aca="false">N1150-O1150</f>
        <v>231.9</v>
      </c>
      <c r="Q1150" s="15" t="n">
        <f aca="false">J1150*INDEX(dProdutos!$F$2:$F$47,MATCH(E1150,dProdutos!$A$2:$A$47,0))</f>
        <v>132.21</v>
      </c>
      <c r="R1150" s="15" t="n">
        <f aca="false">IF(I1150="Cancelado",0,P1150-Q1150)</f>
        <v>99.69</v>
      </c>
      <c r="S1150" s="17" t="str">
        <f aca="false">INDEX(dProdutos!$D$2:$D$47,MATCH(E1150,dProdutos!$A$2:$A$47,0))</f>
        <v>Calçados</v>
      </c>
    </row>
    <row r="1151" customFormat="false" ht="15" hidden="false" customHeight="false" outlineLevel="0" collapsed="false">
      <c r="A1151" s="17" t="s">
        <v>2215</v>
      </c>
      <c r="B1151" s="17" t="n">
        <v>1</v>
      </c>
      <c r="C1151" s="21" t="n">
        <v>45765</v>
      </c>
      <c r="D1151" s="17" t="s">
        <v>781</v>
      </c>
      <c r="E1151" s="17" t="s">
        <v>114</v>
      </c>
      <c r="F1151" s="17" t="s">
        <v>1495</v>
      </c>
      <c r="G1151" s="17" t="s">
        <v>63</v>
      </c>
      <c r="H1151" s="17" t="s">
        <v>1537</v>
      </c>
      <c r="I1151" s="17" t="s">
        <v>1524</v>
      </c>
      <c r="J1151" s="17" t="n">
        <v>1</v>
      </c>
      <c r="K1151" s="15" t="n">
        <v>202.9</v>
      </c>
      <c r="L1151" s="22" t="n">
        <v>0.1</v>
      </c>
      <c r="M1151" s="15" t="n">
        <v>16.81</v>
      </c>
      <c r="N1151" s="15" t="n">
        <f aca="false">J1151*K1151</f>
        <v>202.9</v>
      </c>
      <c r="O1151" s="15" t="n">
        <f aca="false">N1151*L1151</f>
        <v>20.29</v>
      </c>
      <c r="P1151" s="15" t="n">
        <f aca="false">N1151-O1151</f>
        <v>182.61</v>
      </c>
      <c r="Q1151" s="15" t="n">
        <f aca="false">J1151*INDEX(dProdutos!$F$2:$F$47,MATCH(E1151,dProdutos!$A$2:$A$47,0))</f>
        <v>110.39</v>
      </c>
      <c r="R1151" s="15" t="n">
        <f aca="false">IF(I1151="Cancelado",0,P1151-Q1151)</f>
        <v>72.22</v>
      </c>
      <c r="S1151" s="17" t="str">
        <f aca="false">INDEX(dProdutos!$D$2:$D$47,MATCH(E1151,dProdutos!$A$2:$A$47,0))</f>
        <v>Moda Masculina</v>
      </c>
    </row>
    <row r="1152" customFormat="false" ht="15" hidden="false" customHeight="false" outlineLevel="0" collapsed="false">
      <c r="A1152" s="17" t="s">
        <v>2215</v>
      </c>
      <c r="B1152" s="17" t="n">
        <v>2</v>
      </c>
      <c r="C1152" s="21" t="n">
        <v>45765</v>
      </c>
      <c r="D1152" s="17" t="s">
        <v>781</v>
      </c>
      <c r="E1152" s="17" t="s">
        <v>85</v>
      </c>
      <c r="F1152" s="17" t="s">
        <v>1495</v>
      </c>
      <c r="G1152" s="17" t="s">
        <v>63</v>
      </c>
      <c r="H1152" s="17" t="s">
        <v>1537</v>
      </c>
      <c r="I1152" s="17" t="s">
        <v>1524</v>
      </c>
      <c r="J1152" s="17" t="n">
        <v>1</v>
      </c>
      <c r="K1152" s="15" t="n">
        <v>165.9</v>
      </c>
      <c r="L1152" s="22" t="n">
        <v>0.15</v>
      </c>
      <c r="M1152" s="15" t="n">
        <v>0</v>
      </c>
      <c r="N1152" s="15" t="n">
        <f aca="false">J1152*K1152</f>
        <v>165.9</v>
      </c>
      <c r="O1152" s="15" t="n">
        <f aca="false">N1152*L1152</f>
        <v>24.885</v>
      </c>
      <c r="P1152" s="15" t="n">
        <f aca="false">N1152-O1152</f>
        <v>141.015</v>
      </c>
      <c r="Q1152" s="15" t="n">
        <f aca="false">J1152*INDEX(dProdutos!$F$2:$F$47,MATCH(E1152,dProdutos!$A$2:$A$47,0))</f>
        <v>91.55</v>
      </c>
      <c r="R1152" s="15" t="n">
        <f aca="false">IF(I1152="Cancelado",0,P1152-Q1152)</f>
        <v>49.465</v>
      </c>
      <c r="S1152" s="17" t="str">
        <f aca="false">INDEX(dProdutos!$D$2:$D$47,MATCH(E1152,dProdutos!$A$2:$A$47,0))</f>
        <v>Moda Feminina</v>
      </c>
    </row>
    <row r="1153" customFormat="false" ht="15" hidden="false" customHeight="false" outlineLevel="0" collapsed="false">
      <c r="A1153" s="17" t="s">
        <v>2216</v>
      </c>
      <c r="B1153" s="17" t="n">
        <v>1</v>
      </c>
      <c r="C1153" s="21" t="n">
        <v>45765</v>
      </c>
      <c r="D1153" s="17" t="s">
        <v>452</v>
      </c>
      <c r="E1153" s="17" t="s">
        <v>102</v>
      </c>
      <c r="F1153" s="17" t="s">
        <v>1490</v>
      </c>
      <c r="G1153" s="17" t="s">
        <v>59</v>
      </c>
      <c r="H1153" s="17" t="s">
        <v>1540</v>
      </c>
      <c r="I1153" s="17" t="s">
        <v>1524</v>
      </c>
      <c r="J1153" s="17" t="n">
        <v>1</v>
      </c>
      <c r="K1153" s="15" t="n">
        <v>65.9</v>
      </c>
      <c r="L1153" s="22" t="n">
        <v>0</v>
      </c>
      <c r="M1153" s="15" t="n">
        <v>0</v>
      </c>
      <c r="N1153" s="15" t="n">
        <f aca="false">J1153*K1153</f>
        <v>65.9</v>
      </c>
      <c r="O1153" s="15" t="n">
        <f aca="false">N1153*L1153</f>
        <v>0</v>
      </c>
      <c r="P1153" s="15" t="n">
        <f aca="false">N1153-O1153</f>
        <v>65.9</v>
      </c>
      <c r="Q1153" s="15" t="n">
        <f aca="false">J1153*INDEX(dProdutos!$F$2:$F$47,MATCH(E1153,dProdutos!$A$2:$A$47,0))</f>
        <v>29.68</v>
      </c>
      <c r="R1153" s="15" t="n">
        <f aca="false">IF(I1153="Cancelado",0,P1153-Q1153)</f>
        <v>36.22</v>
      </c>
      <c r="S1153" s="17" t="str">
        <f aca="false">INDEX(dProdutos!$D$2:$D$47,MATCH(E1153,dProdutos!$A$2:$A$47,0))</f>
        <v>Moda Masculina</v>
      </c>
    </row>
    <row r="1154" customFormat="false" ht="15" hidden="false" customHeight="false" outlineLevel="0" collapsed="false">
      <c r="A1154" s="17" t="s">
        <v>2216</v>
      </c>
      <c r="B1154" s="17" t="n">
        <v>2</v>
      </c>
      <c r="C1154" s="21" t="n">
        <v>45765</v>
      </c>
      <c r="D1154" s="17" t="s">
        <v>452</v>
      </c>
      <c r="E1154" s="17" t="s">
        <v>144</v>
      </c>
      <c r="F1154" s="17" t="s">
        <v>1490</v>
      </c>
      <c r="G1154" s="17" t="s">
        <v>59</v>
      </c>
      <c r="H1154" s="17" t="s">
        <v>1540</v>
      </c>
      <c r="I1154" s="17" t="s">
        <v>1524</v>
      </c>
      <c r="J1154" s="17" t="n">
        <v>1</v>
      </c>
      <c r="K1154" s="15" t="n">
        <v>260.9</v>
      </c>
      <c r="L1154" s="22" t="n">
        <v>0</v>
      </c>
      <c r="M1154" s="15" t="n">
        <v>0</v>
      </c>
      <c r="N1154" s="15" t="n">
        <f aca="false">J1154*K1154</f>
        <v>260.9</v>
      </c>
      <c r="O1154" s="15" t="n">
        <f aca="false">N1154*L1154</f>
        <v>0</v>
      </c>
      <c r="P1154" s="15" t="n">
        <f aca="false">N1154-O1154</f>
        <v>260.9</v>
      </c>
      <c r="Q1154" s="15" t="n">
        <f aca="false">J1154*INDEX(dProdutos!$F$2:$F$47,MATCH(E1154,dProdutos!$A$2:$A$47,0))</f>
        <v>99.86</v>
      </c>
      <c r="R1154" s="15" t="n">
        <f aca="false">IF(I1154="Cancelado",0,P1154-Q1154)</f>
        <v>161.04</v>
      </c>
      <c r="S1154" s="17" t="str">
        <f aca="false">INDEX(dProdutos!$D$2:$D$47,MATCH(E1154,dProdutos!$A$2:$A$47,0))</f>
        <v>Acessórios</v>
      </c>
    </row>
    <row r="1155" customFormat="false" ht="15" hidden="false" customHeight="false" outlineLevel="0" collapsed="false">
      <c r="A1155" s="17" t="s">
        <v>2217</v>
      </c>
      <c r="B1155" s="17" t="n">
        <v>1</v>
      </c>
      <c r="C1155" s="21" t="n">
        <v>45765</v>
      </c>
      <c r="D1155" s="17" t="s">
        <v>1267</v>
      </c>
      <c r="E1155" s="17" t="s">
        <v>105</v>
      </c>
      <c r="F1155" s="17" t="s">
        <v>1503</v>
      </c>
      <c r="G1155" s="17" t="s">
        <v>64</v>
      </c>
      <c r="H1155" s="17" t="s">
        <v>1537</v>
      </c>
      <c r="I1155" s="17" t="s">
        <v>1524</v>
      </c>
      <c r="J1155" s="17" t="n">
        <v>1</v>
      </c>
      <c r="K1155" s="15" t="n">
        <v>175.9</v>
      </c>
      <c r="L1155" s="22" t="n">
        <v>0</v>
      </c>
      <c r="M1155" s="15" t="n">
        <v>23.41</v>
      </c>
      <c r="N1155" s="15" t="n">
        <f aca="false">J1155*K1155</f>
        <v>175.9</v>
      </c>
      <c r="O1155" s="15" t="n">
        <f aca="false">N1155*L1155</f>
        <v>0</v>
      </c>
      <c r="P1155" s="15" t="n">
        <f aca="false">N1155-O1155</f>
        <v>175.9</v>
      </c>
      <c r="Q1155" s="15" t="n">
        <f aca="false">J1155*INDEX(dProdutos!$F$2:$F$47,MATCH(E1155,dProdutos!$A$2:$A$47,0))</f>
        <v>96.59</v>
      </c>
      <c r="R1155" s="15" t="n">
        <f aca="false">IF(I1155="Cancelado",0,P1155-Q1155)</f>
        <v>79.31</v>
      </c>
      <c r="S1155" s="17" t="str">
        <f aca="false">INDEX(dProdutos!$D$2:$D$47,MATCH(E1155,dProdutos!$A$2:$A$47,0))</f>
        <v>Moda Masculina</v>
      </c>
    </row>
    <row r="1156" customFormat="false" ht="15" hidden="false" customHeight="false" outlineLevel="0" collapsed="false">
      <c r="A1156" s="17" t="s">
        <v>2218</v>
      </c>
      <c r="B1156" s="17" t="n">
        <v>1</v>
      </c>
      <c r="C1156" s="21" t="n">
        <v>45765</v>
      </c>
      <c r="D1156" s="17" t="s">
        <v>429</v>
      </c>
      <c r="E1156" s="17" t="s">
        <v>189</v>
      </c>
      <c r="F1156" s="17" t="s">
        <v>1495</v>
      </c>
      <c r="G1156" s="17" t="s">
        <v>59</v>
      </c>
      <c r="H1156" s="17" t="s">
        <v>1537</v>
      </c>
      <c r="I1156" s="17" t="s">
        <v>1524</v>
      </c>
      <c r="J1156" s="17" t="n">
        <v>1</v>
      </c>
      <c r="K1156" s="15" t="n">
        <v>138.9</v>
      </c>
      <c r="L1156" s="22" t="n">
        <v>0.1</v>
      </c>
      <c r="M1156" s="15" t="n">
        <v>20.3</v>
      </c>
      <c r="N1156" s="15" t="n">
        <f aca="false">J1156*K1156</f>
        <v>138.9</v>
      </c>
      <c r="O1156" s="15" t="n">
        <f aca="false">N1156*L1156</f>
        <v>13.89</v>
      </c>
      <c r="P1156" s="15" t="n">
        <f aca="false">N1156-O1156</f>
        <v>125.01</v>
      </c>
      <c r="Q1156" s="15" t="n">
        <f aca="false">J1156*INDEX(dProdutos!$F$2:$F$47,MATCH(E1156,dProdutos!$A$2:$A$47,0))</f>
        <v>68.96</v>
      </c>
      <c r="R1156" s="15" t="n">
        <f aca="false">IF(I1156="Cancelado",0,P1156-Q1156)</f>
        <v>56.05</v>
      </c>
      <c r="S1156" s="17" t="str">
        <f aca="false">INDEX(dProdutos!$D$2:$D$47,MATCH(E1156,dProdutos!$A$2:$A$47,0))</f>
        <v>Eletrônicos</v>
      </c>
    </row>
    <row r="1157" customFormat="false" ht="15" hidden="false" customHeight="false" outlineLevel="0" collapsed="false">
      <c r="A1157" s="17" t="s">
        <v>2218</v>
      </c>
      <c r="B1157" s="17" t="n">
        <v>2</v>
      </c>
      <c r="C1157" s="21" t="n">
        <v>45765</v>
      </c>
      <c r="D1157" s="17" t="s">
        <v>429</v>
      </c>
      <c r="E1157" s="17" t="s">
        <v>95</v>
      </c>
      <c r="F1157" s="17" t="s">
        <v>1495</v>
      </c>
      <c r="G1157" s="17" t="s">
        <v>59</v>
      </c>
      <c r="H1157" s="17" t="s">
        <v>1537</v>
      </c>
      <c r="I1157" s="17" t="s">
        <v>1524</v>
      </c>
      <c r="J1157" s="17" t="n">
        <v>1</v>
      </c>
      <c r="K1157" s="15" t="n">
        <v>77.9</v>
      </c>
      <c r="L1157" s="22" t="n">
        <v>0</v>
      </c>
      <c r="M1157" s="15" t="n">
        <v>0</v>
      </c>
      <c r="N1157" s="15" t="n">
        <f aca="false">J1157*K1157</f>
        <v>77.9</v>
      </c>
      <c r="O1157" s="15" t="n">
        <f aca="false">N1157*L1157</f>
        <v>0</v>
      </c>
      <c r="P1157" s="15" t="n">
        <f aca="false">N1157-O1157</f>
        <v>77.9</v>
      </c>
      <c r="Q1157" s="15" t="n">
        <f aca="false">J1157*INDEX(dProdutos!$F$2:$F$47,MATCH(E1157,dProdutos!$A$2:$A$47,0))</f>
        <v>36.71</v>
      </c>
      <c r="R1157" s="15" t="n">
        <f aca="false">IF(I1157="Cancelado",0,P1157-Q1157)</f>
        <v>41.19</v>
      </c>
      <c r="S1157" s="17" t="str">
        <f aca="false">INDEX(dProdutos!$D$2:$D$47,MATCH(E1157,dProdutos!$A$2:$A$47,0))</f>
        <v>Moda Feminina</v>
      </c>
    </row>
    <row r="1158" customFormat="false" ht="15" hidden="false" customHeight="false" outlineLevel="0" collapsed="false">
      <c r="A1158" s="17" t="s">
        <v>2219</v>
      </c>
      <c r="B1158" s="17" t="n">
        <v>1</v>
      </c>
      <c r="C1158" s="21" t="n">
        <v>45766</v>
      </c>
      <c r="D1158" s="17" t="s">
        <v>690</v>
      </c>
      <c r="E1158" s="17" t="s">
        <v>177</v>
      </c>
      <c r="F1158" s="17" t="s">
        <v>1497</v>
      </c>
      <c r="G1158" s="17" t="s">
        <v>59</v>
      </c>
      <c r="H1158" s="17" t="s">
        <v>1537</v>
      </c>
      <c r="I1158" s="17" t="s">
        <v>1531</v>
      </c>
      <c r="J1158" s="17" t="n">
        <v>2</v>
      </c>
      <c r="K1158" s="15" t="n">
        <v>257.9</v>
      </c>
      <c r="L1158" s="22" t="n">
        <v>0</v>
      </c>
      <c r="M1158" s="15" t="n">
        <v>10.54</v>
      </c>
      <c r="N1158" s="15" t="n">
        <f aca="false">J1158*K1158</f>
        <v>515.8</v>
      </c>
      <c r="O1158" s="15" t="n">
        <f aca="false">N1158*L1158</f>
        <v>0</v>
      </c>
      <c r="P1158" s="15" t="n">
        <f aca="false">N1158-O1158</f>
        <v>515.8</v>
      </c>
      <c r="Q1158" s="15" t="n">
        <f aca="false">J1158*INDEX(dProdutos!$F$2:$F$47,MATCH(E1158,dProdutos!$A$2:$A$47,0))</f>
        <v>276.46</v>
      </c>
      <c r="R1158" s="15" t="n">
        <f aca="false">IF(I1158="Cancelado",0,P1158-Q1158)</f>
        <v>0</v>
      </c>
      <c r="S1158" s="17" t="str">
        <f aca="false">INDEX(dProdutos!$D$2:$D$47,MATCH(E1158,dProdutos!$A$2:$A$47,0))</f>
        <v>Casa</v>
      </c>
    </row>
    <row r="1159" customFormat="false" ht="15" hidden="false" customHeight="false" outlineLevel="0" collapsed="false">
      <c r="A1159" s="17" t="s">
        <v>2219</v>
      </c>
      <c r="B1159" s="17" t="n">
        <v>2</v>
      </c>
      <c r="C1159" s="21" t="n">
        <v>45766</v>
      </c>
      <c r="D1159" s="17" t="s">
        <v>690</v>
      </c>
      <c r="E1159" s="17" t="s">
        <v>144</v>
      </c>
      <c r="F1159" s="17" t="s">
        <v>1497</v>
      </c>
      <c r="G1159" s="17" t="s">
        <v>59</v>
      </c>
      <c r="H1159" s="17" t="s">
        <v>1537</v>
      </c>
      <c r="I1159" s="17" t="s">
        <v>1531</v>
      </c>
      <c r="J1159" s="17" t="n">
        <v>1</v>
      </c>
      <c r="K1159" s="15" t="n">
        <v>260.9</v>
      </c>
      <c r="L1159" s="22" t="n">
        <v>0</v>
      </c>
      <c r="M1159" s="15" t="n">
        <v>0</v>
      </c>
      <c r="N1159" s="15" t="n">
        <f aca="false">J1159*K1159</f>
        <v>260.9</v>
      </c>
      <c r="O1159" s="15" t="n">
        <f aca="false">N1159*L1159</f>
        <v>0</v>
      </c>
      <c r="P1159" s="15" t="n">
        <f aca="false">N1159-O1159</f>
        <v>260.9</v>
      </c>
      <c r="Q1159" s="15" t="n">
        <f aca="false">J1159*INDEX(dProdutos!$F$2:$F$47,MATCH(E1159,dProdutos!$A$2:$A$47,0))</f>
        <v>99.86</v>
      </c>
      <c r="R1159" s="15" t="n">
        <f aca="false">IF(I1159="Cancelado",0,P1159-Q1159)</f>
        <v>0</v>
      </c>
      <c r="S1159" s="17" t="str">
        <f aca="false">INDEX(dProdutos!$D$2:$D$47,MATCH(E1159,dProdutos!$A$2:$A$47,0))</f>
        <v>Acessórios</v>
      </c>
    </row>
    <row r="1160" customFormat="false" ht="15" hidden="false" customHeight="false" outlineLevel="0" collapsed="false">
      <c r="A1160" s="17" t="s">
        <v>2220</v>
      </c>
      <c r="B1160" s="17" t="n">
        <v>1</v>
      </c>
      <c r="C1160" s="21" t="n">
        <v>45766</v>
      </c>
      <c r="D1160" s="17" t="s">
        <v>579</v>
      </c>
      <c r="E1160" s="17" t="s">
        <v>204</v>
      </c>
      <c r="F1160" s="17" t="s">
        <v>1493</v>
      </c>
      <c r="G1160" s="17" t="s">
        <v>61</v>
      </c>
      <c r="H1160" s="17" t="s">
        <v>1523</v>
      </c>
      <c r="I1160" s="17" t="s">
        <v>1524</v>
      </c>
      <c r="J1160" s="17" t="n">
        <v>1</v>
      </c>
      <c r="K1160" s="15" t="n">
        <v>64.9</v>
      </c>
      <c r="L1160" s="22" t="n">
        <v>0.1</v>
      </c>
      <c r="M1160" s="15" t="n">
        <v>26.13</v>
      </c>
      <c r="N1160" s="15" t="n">
        <f aca="false">J1160*K1160</f>
        <v>64.9</v>
      </c>
      <c r="O1160" s="15" t="n">
        <f aca="false">N1160*L1160</f>
        <v>6.49</v>
      </c>
      <c r="P1160" s="15" t="n">
        <f aca="false">N1160-O1160</f>
        <v>58.41</v>
      </c>
      <c r="Q1160" s="15" t="n">
        <f aca="false">J1160*INDEX(dProdutos!$F$2:$F$47,MATCH(E1160,dProdutos!$A$2:$A$47,0))</f>
        <v>27.52</v>
      </c>
      <c r="R1160" s="15" t="n">
        <f aca="false">IF(I1160="Cancelado",0,P1160-Q1160)</f>
        <v>30.89</v>
      </c>
      <c r="S1160" s="17" t="str">
        <f aca="false">INDEX(dProdutos!$D$2:$D$47,MATCH(E1160,dProdutos!$A$2:$A$47,0))</f>
        <v>Beleza</v>
      </c>
    </row>
    <row r="1161" customFormat="false" ht="15" hidden="false" customHeight="false" outlineLevel="0" collapsed="false">
      <c r="A1161" s="17" t="s">
        <v>2220</v>
      </c>
      <c r="B1161" s="17" t="n">
        <v>2</v>
      </c>
      <c r="C1161" s="21" t="n">
        <v>45766</v>
      </c>
      <c r="D1161" s="17" t="s">
        <v>579</v>
      </c>
      <c r="E1161" s="17" t="s">
        <v>213</v>
      </c>
      <c r="F1161" s="17" t="s">
        <v>1493</v>
      </c>
      <c r="G1161" s="17" t="s">
        <v>61</v>
      </c>
      <c r="H1161" s="17" t="s">
        <v>1523</v>
      </c>
      <c r="I1161" s="17" t="s">
        <v>1524</v>
      </c>
      <c r="J1161" s="17" t="n">
        <v>1</v>
      </c>
      <c r="K1161" s="15" t="n">
        <v>153.9</v>
      </c>
      <c r="L1161" s="22" t="n">
        <v>0</v>
      </c>
      <c r="M1161" s="15" t="n">
        <v>0</v>
      </c>
      <c r="N1161" s="15" t="n">
        <f aca="false">J1161*K1161</f>
        <v>153.9</v>
      </c>
      <c r="O1161" s="15" t="n">
        <f aca="false">N1161*L1161</f>
        <v>0</v>
      </c>
      <c r="P1161" s="15" t="n">
        <f aca="false">N1161-O1161</f>
        <v>153.9</v>
      </c>
      <c r="Q1161" s="15" t="n">
        <f aca="false">J1161*INDEX(dProdutos!$F$2:$F$47,MATCH(E1161,dProdutos!$A$2:$A$47,0))</f>
        <v>90.42</v>
      </c>
      <c r="R1161" s="15" t="n">
        <f aca="false">IF(I1161="Cancelado",0,P1161-Q1161)</f>
        <v>63.48</v>
      </c>
      <c r="S1161" s="17" t="str">
        <f aca="false">INDEX(dProdutos!$D$2:$D$47,MATCH(E1161,dProdutos!$A$2:$A$47,0))</f>
        <v>Beleza</v>
      </c>
    </row>
    <row r="1162" customFormat="false" ht="15" hidden="false" customHeight="false" outlineLevel="0" collapsed="false">
      <c r="A1162" s="17" t="s">
        <v>2220</v>
      </c>
      <c r="B1162" s="17" t="n">
        <v>3</v>
      </c>
      <c r="C1162" s="21" t="n">
        <v>45766</v>
      </c>
      <c r="D1162" s="17" t="s">
        <v>579</v>
      </c>
      <c r="E1162" s="17" t="s">
        <v>150</v>
      </c>
      <c r="F1162" s="17" t="s">
        <v>1493</v>
      </c>
      <c r="G1162" s="17" t="s">
        <v>61</v>
      </c>
      <c r="H1162" s="17" t="s">
        <v>1523</v>
      </c>
      <c r="I1162" s="17" t="s">
        <v>1524</v>
      </c>
      <c r="J1162" s="17" t="n">
        <v>2</v>
      </c>
      <c r="K1162" s="15" t="n">
        <v>71.9</v>
      </c>
      <c r="L1162" s="22" t="n">
        <v>0.1</v>
      </c>
      <c r="M1162" s="15" t="n">
        <v>0</v>
      </c>
      <c r="N1162" s="15" t="n">
        <f aca="false">J1162*K1162</f>
        <v>143.8</v>
      </c>
      <c r="O1162" s="15" t="n">
        <f aca="false">N1162*L1162</f>
        <v>14.38</v>
      </c>
      <c r="P1162" s="15" t="n">
        <f aca="false">N1162-O1162</f>
        <v>129.42</v>
      </c>
      <c r="Q1162" s="15" t="n">
        <f aca="false">J1162*INDEX(dProdutos!$F$2:$F$47,MATCH(E1162,dProdutos!$A$2:$A$47,0))</f>
        <v>54.76</v>
      </c>
      <c r="R1162" s="15" t="n">
        <f aca="false">IF(I1162="Cancelado",0,P1162-Q1162)</f>
        <v>74.66</v>
      </c>
      <c r="S1162" s="17" t="str">
        <f aca="false">INDEX(dProdutos!$D$2:$D$47,MATCH(E1162,dProdutos!$A$2:$A$47,0))</f>
        <v>Acessórios</v>
      </c>
    </row>
    <row r="1163" customFormat="false" ht="15" hidden="false" customHeight="false" outlineLevel="0" collapsed="false">
      <c r="A1163" s="17" t="s">
        <v>2220</v>
      </c>
      <c r="B1163" s="17" t="n">
        <v>4</v>
      </c>
      <c r="C1163" s="21" t="n">
        <v>45766</v>
      </c>
      <c r="D1163" s="17" t="s">
        <v>579</v>
      </c>
      <c r="E1163" s="17" t="s">
        <v>213</v>
      </c>
      <c r="F1163" s="17" t="s">
        <v>1493</v>
      </c>
      <c r="G1163" s="17" t="s">
        <v>61</v>
      </c>
      <c r="H1163" s="17" t="s">
        <v>1523</v>
      </c>
      <c r="I1163" s="17" t="s">
        <v>1524</v>
      </c>
      <c r="J1163" s="17" t="n">
        <v>1</v>
      </c>
      <c r="K1163" s="15" t="n">
        <v>153.9</v>
      </c>
      <c r="L1163" s="22" t="n">
        <v>0.05</v>
      </c>
      <c r="M1163" s="15" t="n">
        <v>0</v>
      </c>
      <c r="N1163" s="15" t="n">
        <f aca="false">J1163*K1163</f>
        <v>153.9</v>
      </c>
      <c r="O1163" s="15" t="n">
        <f aca="false">N1163*L1163</f>
        <v>7.695</v>
      </c>
      <c r="P1163" s="15" t="n">
        <f aca="false">N1163-O1163</f>
        <v>146.205</v>
      </c>
      <c r="Q1163" s="15" t="n">
        <f aca="false">J1163*INDEX(dProdutos!$F$2:$F$47,MATCH(E1163,dProdutos!$A$2:$A$47,0))</f>
        <v>90.42</v>
      </c>
      <c r="R1163" s="15" t="n">
        <f aca="false">IF(I1163="Cancelado",0,P1163-Q1163)</f>
        <v>55.785</v>
      </c>
      <c r="S1163" s="17" t="str">
        <f aca="false">INDEX(dProdutos!$D$2:$D$47,MATCH(E1163,dProdutos!$A$2:$A$47,0))</f>
        <v>Beleza</v>
      </c>
    </row>
    <row r="1164" customFormat="false" ht="15" hidden="false" customHeight="false" outlineLevel="0" collapsed="false">
      <c r="A1164" s="17" t="s">
        <v>2221</v>
      </c>
      <c r="B1164" s="17" t="n">
        <v>1</v>
      </c>
      <c r="C1164" s="21" t="n">
        <v>45766</v>
      </c>
      <c r="D1164" s="17" t="s">
        <v>1004</v>
      </c>
      <c r="E1164" s="17" t="s">
        <v>174</v>
      </c>
      <c r="F1164" s="17" t="s">
        <v>1493</v>
      </c>
      <c r="G1164" s="17" t="s">
        <v>59</v>
      </c>
      <c r="H1164" s="17" t="s">
        <v>1523</v>
      </c>
      <c r="I1164" s="17" t="s">
        <v>1524</v>
      </c>
      <c r="J1164" s="17" t="n">
        <v>1</v>
      </c>
      <c r="K1164" s="15" t="n">
        <v>250.9</v>
      </c>
      <c r="L1164" s="22" t="n">
        <v>0</v>
      </c>
      <c r="M1164" s="15" t="n">
        <v>0</v>
      </c>
      <c r="N1164" s="15" t="n">
        <f aca="false">J1164*K1164</f>
        <v>250.9</v>
      </c>
      <c r="O1164" s="15" t="n">
        <f aca="false">N1164*L1164</f>
        <v>0</v>
      </c>
      <c r="P1164" s="15" t="n">
        <f aca="false">N1164-O1164</f>
        <v>250.9</v>
      </c>
      <c r="Q1164" s="15" t="n">
        <f aca="false">J1164*INDEX(dProdutos!$F$2:$F$47,MATCH(E1164,dProdutos!$A$2:$A$47,0))</f>
        <v>151.28</v>
      </c>
      <c r="R1164" s="15" t="n">
        <f aca="false">IF(I1164="Cancelado",0,P1164-Q1164)</f>
        <v>99.62</v>
      </c>
      <c r="S1164" s="17" t="str">
        <f aca="false">INDEX(dProdutos!$D$2:$D$47,MATCH(E1164,dProdutos!$A$2:$A$47,0))</f>
        <v>Casa</v>
      </c>
    </row>
    <row r="1165" customFormat="false" ht="15" hidden="false" customHeight="false" outlineLevel="0" collapsed="false">
      <c r="A1165" s="17" t="s">
        <v>2222</v>
      </c>
      <c r="B1165" s="17" t="n">
        <v>1</v>
      </c>
      <c r="C1165" s="21" t="n">
        <v>45766</v>
      </c>
      <c r="D1165" s="17" t="s">
        <v>1316</v>
      </c>
      <c r="E1165" s="17" t="s">
        <v>88</v>
      </c>
      <c r="F1165" s="17" t="s">
        <v>1503</v>
      </c>
      <c r="G1165" s="17" t="s">
        <v>62</v>
      </c>
      <c r="H1165" s="17" t="s">
        <v>1537</v>
      </c>
      <c r="I1165" s="17" t="s">
        <v>1531</v>
      </c>
      <c r="J1165" s="17" t="n">
        <v>1</v>
      </c>
      <c r="K1165" s="15" t="n">
        <v>170.9</v>
      </c>
      <c r="L1165" s="22" t="n">
        <v>0</v>
      </c>
      <c r="M1165" s="15" t="n">
        <v>11.89</v>
      </c>
      <c r="N1165" s="15" t="n">
        <f aca="false">J1165*K1165</f>
        <v>170.9</v>
      </c>
      <c r="O1165" s="15" t="n">
        <f aca="false">N1165*L1165</f>
        <v>0</v>
      </c>
      <c r="P1165" s="15" t="n">
        <f aca="false">N1165-O1165</f>
        <v>170.9</v>
      </c>
      <c r="Q1165" s="15" t="n">
        <f aca="false">J1165*INDEX(dProdutos!$F$2:$F$47,MATCH(E1165,dProdutos!$A$2:$A$47,0))</f>
        <v>98.14</v>
      </c>
      <c r="R1165" s="15" t="n">
        <f aca="false">IF(I1165="Cancelado",0,P1165-Q1165)</f>
        <v>0</v>
      </c>
      <c r="S1165" s="17" t="str">
        <f aca="false">INDEX(dProdutos!$D$2:$D$47,MATCH(E1165,dProdutos!$A$2:$A$47,0))</f>
        <v>Moda Feminina</v>
      </c>
    </row>
    <row r="1166" customFormat="false" ht="15" hidden="false" customHeight="false" outlineLevel="0" collapsed="false">
      <c r="A1166" s="17" t="s">
        <v>2223</v>
      </c>
      <c r="B1166" s="17" t="n">
        <v>1</v>
      </c>
      <c r="C1166" s="21" t="n">
        <v>45766</v>
      </c>
      <c r="D1166" s="17" t="s">
        <v>599</v>
      </c>
      <c r="E1166" s="17" t="s">
        <v>174</v>
      </c>
      <c r="F1166" s="17" t="s">
        <v>1493</v>
      </c>
      <c r="G1166" s="17" t="s">
        <v>60</v>
      </c>
      <c r="H1166" s="17" t="s">
        <v>1523</v>
      </c>
      <c r="I1166" s="17" t="s">
        <v>1524</v>
      </c>
      <c r="J1166" s="17" t="n">
        <v>1</v>
      </c>
      <c r="K1166" s="15" t="n">
        <v>250.9</v>
      </c>
      <c r="L1166" s="22" t="n">
        <v>0.05</v>
      </c>
      <c r="M1166" s="15" t="n">
        <v>0</v>
      </c>
      <c r="N1166" s="15" t="n">
        <f aca="false">J1166*K1166</f>
        <v>250.9</v>
      </c>
      <c r="O1166" s="15" t="n">
        <f aca="false">N1166*L1166</f>
        <v>12.545</v>
      </c>
      <c r="P1166" s="15" t="n">
        <f aca="false">N1166-O1166</f>
        <v>238.355</v>
      </c>
      <c r="Q1166" s="15" t="n">
        <f aca="false">J1166*INDEX(dProdutos!$F$2:$F$47,MATCH(E1166,dProdutos!$A$2:$A$47,0))</f>
        <v>151.28</v>
      </c>
      <c r="R1166" s="15" t="n">
        <f aca="false">IF(I1166="Cancelado",0,P1166-Q1166)</f>
        <v>87.075</v>
      </c>
      <c r="S1166" s="17" t="str">
        <f aca="false">INDEX(dProdutos!$D$2:$D$47,MATCH(E1166,dProdutos!$A$2:$A$47,0))</f>
        <v>Casa</v>
      </c>
    </row>
    <row r="1167" customFormat="false" ht="15" hidden="false" customHeight="false" outlineLevel="0" collapsed="false">
      <c r="A1167" s="17" t="s">
        <v>2224</v>
      </c>
      <c r="B1167" s="17" t="n">
        <v>1</v>
      </c>
      <c r="C1167" s="21" t="n">
        <v>45767</v>
      </c>
      <c r="D1167" s="17" t="s">
        <v>466</v>
      </c>
      <c r="E1167" s="17" t="s">
        <v>141</v>
      </c>
      <c r="F1167" s="17" t="s">
        <v>1497</v>
      </c>
      <c r="G1167" s="17" t="s">
        <v>62</v>
      </c>
      <c r="H1167" s="17" t="s">
        <v>1537</v>
      </c>
      <c r="I1167" s="17" t="s">
        <v>1524</v>
      </c>
      <c r="J1167" s="17" t="n">
        <v>2</v>
      </c>
      <c r="K1167" s="15" t="n">
        <v>131.9</v>
      </c>
      <c r="L1167" s="22" t="n">
        <v>0</v>
      </c>
      <c r="M1167" s="15" t="n">
        <v>22.53</v>
      </c>
      <c r="N1167" s="15" t="n">
        <f aca="false">J1167*K1167</f>
        <v>263.8</v>
      </c>
      <c r="O1167" s="15" t="n">
        <f aca="false">N1167*L1167</f>
        <v>0</v>
      </c>
      <c r="P1167" s="15" t="n">
        <f aca="false">N1167-O1167</f>
        <v>263.8</v>
      </c>
      <c r="Q1167" s="15" t="n">
        <f aca="false">J1167*INDEX(dProdutos!$F$2:$F$47,MATCH(E1167,dProdutos!$A$2:$A$47,0))</f>
        <v>163.32</v>
      </c>
      <c r="R1167" s="15" t="n">
        <f aca="false">IF(I1167="Cancelado",0,P1167-Q1167)</f>
        <v>100.48</v>
      </c>
      <c r="S1167" s="17" t="str">
        <f aca="false">INDEX(dProdutos!$D$2:$D$47,MATCH(E1167,dProdutos!$A$2:$A$47,0))</f>
        <v>Acessórios</v>
      </c>
    </row>
    <row r="1168" customFormat="false" ht="15" hidden="false" customHeight="false" outlineLevel="0" collapsed="false">
      <c r="A1168" s="17" t="s">
        <v>2225</v>
      </c>
      <c r="B1168" s="17" t="n">
        <v>1</v>
      </c>
      <c r="C1168" s="21" t="n">
        <v>45767</v>
      </c>
      <c r="D1168" s="17" t="s">
        <v>528</v>
      </c>
      <c r="E1168" s="17" t="s">
        <v>95</v>
      </c>
      <c r="F1168" s="17" t="s">
        <v>1501</v>
      </c>
      <c r="G1168" s="17" t="s">
        <v>59</v>
      </c>
      <c r="H1168" s="17" t="s">
        <v>1537</v>
      </c>
      <c r="I1168" s="17" t="s">
        <v>1524</v>
      </c>
      <c r="J1168" s="17" t="n">
        <v>1</v>
      </c>
      <c r="K1168" s="15" t="n">
        <v>77.9</v>
      </c>
      <c r="L1168" s="22" t="n">
        <v>0.05</v>
      </c>
      <c r="M1168" s="15" t="n">
        <v>33.15</v>
      </c>
      <c r="N1168" s="15" t="n">
        <f aca="false">J1168*K1168</f>
        <v>77.9</v>
      </c>
      <c r="O1168" s="15" t="n">
        <f aca="false">N1168*L1168</f>
        <v>3.895</v>
      </c>
      <c r="P1168" s="15" t="n">
        <f aca="false">N1168-O1168</f>
        <v>74.005</v>
      </c>
      <c r="Q1168" s="15" t="n">
        <f aca="false">J1168*INDEX(dProdutos!$F$2:$F$47,MATCH(E1168,dProdutos!$A$2:$A$47,0))</f>
        <v>36.71</v>
      </c>
      <c r="R1168" s="15" t="n">
        <f aca="false">IF(I1168="Cancelado",0,P1168-Q1168)</f>
        <v>37.295</v>
      </c>
      <c r="S1168" s="17" t="str">
        <f aca="false">INDEX(dProdutos!$D$2:$D$47,MATCH(E1168,dProdutos!$A$2:$A$47,0))</f>
        <v>Moda Feminina</v>
      </c>
    </row>
    <row r="1169" customFormat="false" ht="15" hidden="false" customHeight="false" outlineLevel="0" collapsed="false">
      <c r="A1169" s="17" t="s">
        <v>2225</v>
      </c>
      <c r="B1169" s="17" t="n">
        <v>2</v>
      </c>
      <c r="C1169" s="21" t="n">
        <v>45767</v>
      </c>
      <c r="D1169" s="17" t="s">
        <v>528</v>
      </c>
      <c r="E1169" s="17" t="s">
        <v>81</v>
      </c>
      <c r="F1169" s="17" t="s">
        <v>1501</v>
      </c>
      <c r="G1169" s="17" t="s">
        <v>59</v>
      </c>
      <c r="H1169" s="17" t="s">
        <v>1537</v>
      </c>
      <c r="I1169" s="17" t="s">
        <v>1524</v>
      </c>
      <c r="J1169" s="17" t="n">
        <v>3</v>
      </c>
      <c r="K1169" s="15" t="n">
        <v>64.9</v>
      </c>
      <c r="L1169" s="22" t="n">
        <v>0</v>
      </c>
      <c r="M1169" s="15" t="n">
        <v>0</v>
      </c>
      <c r="N1169" s="15" t="n">
        <f aca="false">J1169*K1169</f>
        <v>194.7</v>
      </c>
      <c r="O1169" s="15" t="n">
        <f aca="false">N1169*L1169</f>
        <v>0</v>
      </c>
      <c r="P1169" s="15" t="n">
        <f aca="false">N1169-O1169</f>
        <v>194.7</v>
      </c>
      <c r="Q1169" s="15" t="n">
        <f aca="false">J1169*INDEX(dProdutos!$F$2:$F$47,MATCH(E1169,dProdutos!$A$2:$A$47,0))</f>
        <v>78.36</v>
      </c>
      <c r="R1169" s="15" t="n">
        <f aca="false">IF(I1169="Cancelado",0,P1169-Q1169)</f>
        <v>116.34</v>
      </c>
      <c r="S1169" s="17" t="str">
        <f aca="false">INDEX(dProdutos!$D$2:$D$47,MATCH(E1169,dProdutos!$A$2:$A$47,0))</f>
        <v>Moda Feminina</v>
      </c>
    </row>
    <row r="1170" customFormat="false" ht="15" hidden="false" customHeight="false" outlineLevel="0" collapsed="false">
      <c r="A1170" s="17" t="s">
        <v>2226</v>
      </c>
      <c r="B1170" s="17" t="n">
        <v>1</v>
      </c>
      <c r="C1170" s="21" t="n">
        <v>45767</v>
      </c>
      <c r="D1170" s="17" t="s">
        <v>1467</v>
      </c>
      <c r="E1170" s="17" t="s">
        <v>120</v>
      </c>
      <c r="F1170" s="17" t="s">
        <v>1495</v>
      </c>
      <c r="G1170" s="17" t="s">
        <v>60</v>
      </c>
      <c r="H1170" s="17" t="s">
        <v>1537</v>
      </c>
      <c r="I1170" s="17" t="s">
        <v>1524</v>
      </c>
      <c r="J1170" s="17" t="n">
        <v>2</v>
      </c>
      <c r="K1170" s="15" t="n">
        <v>96.9</v>
      </c>
      <c r="L1170" s="22" t="n">
        <v>0</v>
      </c>
      <c r="M1170" s="15" t="n">
        <v>15.94</v>
      </c>
      <c r="N1170" s="15" t="n">
        <f aca="false">J1170*K1170</f>
        <v>193.8</v>
      </c>
      <c r="O1170" s="15" t="n">
        <f aca="false">N1170*L1170</f>
        <v>0</v>
      </c>
      <c r="P1170" s="15" t="n">
        <f aca="false">N1170-O1170</f>
        <v>193.8</v>
      </c>
      <c r="Q1170" s="15" t="n">
        <f aca="false">J1170*INDEX(dProdutos!$F$2:$F$47,MATCH(E1170,dProdutos!$A$2:$A$47,0))</f>
        <v>88.72</v>
      </c>
      <c r="R1170" s="15" t="n">
        <f aca="false">IF(I1170="Cancelado",0,P1170-Q1170)</f>
        <v>105.08</v>
      </c>
      <c r="S1170" s="17" t="str">
        <f aca="false">INDEX(dProdutos!$D$2:$D$47,MATCH(E1170,dProdutos!$A$2:$A$47,0))</f>
        <v>Moda Masculina</v>
      </c>
    </row>
    <row r="1171" customFormat="false" ht="15" hidden="false" customHeight="false" outlineLevel="0" collapsed="false">
      <c r="A1171" s="17" t="s">
        <v>2227</v>
      </c>
      <c r="B1171" s="17" t="n">
        <v>1</v>
      </c>
      <c r="C1171" s="21" t="n">
        <v>45767</v>
      </c>
      <c r="D1171" s="17" t="s">
        <v>1128</v>
      </c>
      <c r="E1171" s="17" t="s">
        <v>135</v>
      </c>
      <c r="F1171" s="17" t="s">
        <v>1497</v>
      </c>
      <c r="G1171" s="17" t="s">
        <v>64</v>
      </c>
      <c r="H1171" s="17" t="s">
        <v>1537</v>
      </c>
      <c r="I1171" s="17" t="s">
        <v>1524</v>
      </c>
      <c r="J1171" s="17" t="n">
        <v>2</v>
      </c>
      <c r="K1171" s="15" t="n">
        <v>200.9</v>
      </c>
      <c r="L1171" s="22" t="n">
        <v>0</v>
      </c>
      <c r="M1171" s="15" t="n">
        <v>21.12</v>
      </c>
      <c r="N1171" s="15" t="n">
        <f aca="false">J1171*K1171</f>
        <v>401.8</v>
      </c>
      <c r="O1171" s="15" t="n">
        <f aca="false">N1171*L1171</f>
        <v>0</v>
      </c>
      <c r="P1171" s="15" t="n">
        <f aca="false">N1171-O1171</f>
        <v>401.8</v>
      </c>
      <c r="Q1171" s="15" t="n">
        <f aca="false">J1171*INDEX(dProdutos!$F$2:$F$47,MATCH(E1171,dProdutos!$A$2:$A$47,0))</f>
        <v>161.46</v>
      </c>
      <c r="R1171" s="15" t="n">
        <f aca="false">IF(I1171="Cancelado",0,P1171-Q1171)</f>
        <v>240.34</v>
      </c>
      <c r="S1171" s="17" t="str">
        <f aca="false">INDEX(dProdutos!$D$2:$D$47,MATCH(E1171,dProdutos!$A$2:$A$47,0))</f>
        <v>Calçados</v>
      </c>
    </row>
    <row r="1172" customFormat="false" ht="15" hidden="false" customHeight="false" outlineLevel="0" collapsed="false">
      <c r="A1172" s="17" t="s">
        <v>2228</v>
      </c>
      <c r="B1172" s="17" t="n">
        <v>1</v>
      </c>
      <c r="C1172" s="21" t="n">
        <v>45767</v>
      </c>
      <c r="D1172" s="17" t="s">
        <v>946</v>
      </c>
      <c r="E1172" s="17" t="s">
        <v>73</v>
      </c>
      <c r="F1172" s="17" t="s">
        <v>1499</v>
      </c>
      <c r="G1172" s="17" t="s">
        <v>62</v>
      </c>
      <c r="H1172" s="17" t="s">
        <v>1523</v>
      </c>
      <c r="I1172" s="17" t="s">
        <v>1524</v>
      </c>
      <c r="J1172" s="17" t="n">
        <v>1</v>
      </c>
      <c r="K1172" s="15" t="n">
        <v>179.9</v>
      </c>
      <c r="L1172" s="22" t="n">
        <v>0.05</v>
      </c>
      <c r="M1172" s="15" t="n">
        <v>22.63</v>
      </c>
      <c r="N1172" s="15" t="n">
        <f aca="false">J1172*K1172</f>
        <v>179.9</v>
      </c>
      <c r="O1172" s="15" t="n">
        <f aca="false">N1172*L1172</f>
        <v>8.995</v>
      </c>
      <c r="P1172" s="15" t="n">
        <f aca="false">N1172-O1172</f>
        <v>170.905</v>
      </c>
      <c r="Q1172" s="15" t="n">
        <f aca="false">J1172*INDEX(dProdutos!$F$2:$F$47,MATCH(E1172,dProdutos!$A$2:$A$47,0))</f>
        <v>69.44</v>
      </c>
      <c r="R1172" s="15" t="n">
        <f aca="false">IF(I1172="Cancelado",0,P1172-Q1172)</f>
        <v>101.465</v>
      </c>
      <c r="S1172" s="17" t="str">
        <f aca="false">INDEX(dProdutos!$D$2:$D$47,MATCH(E1172,dProdutos!$A$2:$A$47,0))</f>
        <v>Moda Feminina</v>
      </c>
    </row>
    <row r="1173" customFormat="false" ht="15" hidden="false" customHeight="false" outlineLevel="0" collapsed="false">
      <c r="A1173" s="17" t="s">
        <v>2229</v>
      </c>
      <c r="B1173" s="17" t="n">
        <v>1</v>
      </c>
      <c r="C1173" s="21" t="n">
        <v>45767</v>
      </c>
      <c r="D1173" s="17" t="s">
        <v>915</v>
      </c>
      <c r="E1173" s="17" t="s">
        <v>120</v>
      </c>
      <c r="F1173" s="17" t="s">
        <v>1493</v>
      </c>
      <c r="G1173" s="17" t="s">
        <v>60</v>
      </c>
      <c r="H1173" s="17" t="s">
        <v>1523</v>
      </c>
      <c r="I1173" s="17" t="s">
        <v>1524</v>
      </c>
      <c r="J1173" s="17" t="n">
        <v>1</v>
      </c>
      <c r="K1173" s="15" t="n">
        <v>96.9</v>
      </c>
      <c r="L1173" s="22" t="n">
        <v>0.15</v>
      </c>
      <c r="M1173" s="15" t="n">
        <v>12.32</v>
      </c>
      <c r="N1173" s="15" t="n">
        <f aca="false">J1173*K1173</f>
        <v>96.9</v>
      </c>
      <c r="O1173" s="15" t="n">
        <f aca="false">N1173*L1173</f>
        <v>14.535</v>
      </c>
      <c r="P1173" s="15" t="n">
        <f aca="false">N1173-O1173</f>
        <v>82.365</v>
      </c>
      <c r="Q1173" s="15" t="n">
        <f aca="false">J1173*INDEX(dProdutos!$F$2:$F$47,MATCH(E1173,dProdutos!$A$2:$A$47,0))</f>
        <v>44.36</v>
      </c>
      <c r="R1173" s="15" t="n">
        <f aca="false">IF(I1173="Cancelado",0,P1173-Q1173)</f>
        <v>38.005</v>
      </c>
      <c r="S1173" s="17" t="str">
        <f aca="false">INDEX(dProdutos!$D$2:$D$47,MATCH(E1173,dProdutos!$A$2:$A$47,0))</f>
        <v>Moda Masculina</v>
      </c>
    </row>
    <row r="1174" customFormat="false" ht="15" hidden="false" customHeight="false" outlineLevel="0" collapsed="false">
      <c r="A1174" s="17" t="s">
        <v>2230</v>
      </c>
      <c r="B1174" s="17" t="n">
        <v>1</v>
      </c>
      <c r="C1174" s="21" t="n">
        <v>45767</v>
      </c>
      <c r="D1174" s="17" t="s">
        <v>1085</v>
      </c>
      <c r="E1174" s="17" t="s">
        <v>201</v>
      </c>
      <c r="F1174" s="17" t="s">
        <v>1495</v>
      </c>
      <c r="G1174" s="17" t="s">
        <v>64</v>
      </c>
      <c r="H1174" s="17" t="s">
        <v>1537</v>
      </c>
      <c r="I1174" s="17" t="s">
        <v>1524</v>
      </c>
      <c r="J1174" s="17" t="n">
        <v>2</v>
      </c>
      <c r="K1174" s="15" t="n">
        <v>236.9</v>
      </c>
      <c r="L1174" s="22" t="n">
        <v>0.1</v>
      </c>
      <c r="M1174" s="15" t="n">
        <v>33.74</v>
      </c>
      <c r="N1174" s="15" t="n">
        <f aca="false">J1174*K1174</f>
        <v>473.8</v>
      </c>
      <c r="O1174" s="15" t="n">
        <f aca="false">N1174*L1174</f>
        <v>47.38</v>
      </c>
      <c r="P1174" s="15" t="n">
        <f aca="false">N1174-O1174</f>
        <v>426.42</v>
      </c>
      <c r="Q1174" s="15" t="n">
        <f aca="false">J1174*INDEX(dProdutos!$F$2:$F$47,MATCH(E1174,dProdutos!$A$2:$A$47,0))</f>
        <v>192.46</v>
      </c>
      <c r="R1174" s="15" t="n">
        <f aca="false">IF(I1174="Cancelado",0,P1174-Q1174)</f>
        <v>233.96</v>
      </c>
      <c r="S1174" s="17" t="str">
        <f aca="false">INDEX(dProdutos!$D$2:$D$47,MATCH(E1174,dProdutos!$A$2:$A$47,0))</f>
        <v>Beleza</v>
      </c>
    </row>
    <row r="1175" customFormat="false" ht="15" hidden="false" customHeight="false" outlineLevel="0" collapsed="false">
      <c r="A1175" s="17" t="s">
        <v>2231</v>
      </c>
      <c r="B1175" s="17" t="n">
        <v>1</v>
      </c>
      <c r="C1175" s="21" t="n">
        <v>45768</v>
      </c>
      <c r="D1175" s="17" t="s">
        <v>1138</v>
      </c>
      <c r="E1175" s="17" t="s">
        <v>198</v>
      </c>
      <c r="F1175" s="17" t="s">
        <v>1490</v>
      </c>
      <c r="G1175" s="17" t="s">
        <v>60</v>
      </c>
      <c r="H1175" s="17" t="s">
        <v>1537</v>
      </c>
      <c r="I1175" s="17" t="s">
        <v>1524</v>
      </c>
      <c r="J1175" s="17" t="n">
        <v>1</v>
      </c>
      <c r="K1175" s="15" t="n">
        <v>253.9</v>
      </c>
      <c r="L1175" s="22" t="n">
        <v>0.05</v>
      </c>
      <c r="M1175" s="15" t="n">
        <v>15.49</v>
      </c>
      <c r="N1175" s="15" t="n">
        <f aca="false">J1175*K1175</f>
        <v>253.9</v>
      </c>
      <c r="O1175" s="15" t="n">
        <f aca="false">N1175*L1175</f>
        <v>12.695</v>
      </c>
      <c r="P1175" s="15" t="n">
        <f aca="false">N1175-O1175</f>
        <v>241.205</v>
      </c>
      <c r="Q1175" s="15" t="n">
        <f aca="false">J1175*INDEX(dProdutos!$F$2:$F$47,MATCH(E1175,dProdutos!$A$2:$A$47,0))</f>
        <v>99.78</v>
      </c>
      <c r="R1175" s="15" t="n">
        <f aca="false">IF(I1175="Cancelado",0,P1175-Q1175)</f>
        <v>141.425</v>
      </c>
      <c r="S1175" s="17" t="str">
        <f aca="false">INDEX(dProdutos!$D$2:$D$47,MATCH(E1175,dProdutos!$A$2:$A$47,0))</f>
        <v>Beleza</v>
      </c>
    </row>
    <row r="1176" customFormat="false" ht="15" hidden="false" customHeight="false" outlineLevel="0" collapsed="false">
      <c r="A1176" s="17" t="s">
        <v>2232</v>
      </c>
      <c r="B1176" s="17" t="n">
        <v>1</v>
      </c>
      <c r="C1176" s="21" t="n">
        <v>45768</v>
      </c>
      <c r="D1176" s="17" t="s">
        <v>420</v>
      </c>
      <c r="E1176" s="17" t="s">
        <v>192</v>
      </c>
      <c r="F1176" s="17" t="s">
        <v>1503</v>
      </c>
      <c r="G1176" s="17" t="s">
        <v>62</v>
      </c>
      <c r="H1176" s="17" t="s">
        <v>1537</v>
      </c>
      <c r="I1176" s="17" t="s">
        <v>1524</v>
      </c>
      <c r="J1176" s="17" t="n">
        <v>3</v>
      </c>
      <c r="K1176" s="15" t="n">
        <v>245.9</v>
      </c>
      <c r="L1176" s="22" t="n">
        <v>0</v>
      </c>
      <c r="M1176" s="15" t="n">
        <v>28.77</v>
      </c>
      <c r="N1176" s="15" t="n">
        <f aca="false">J1176*K1176</f>
        <v>737.7</v>
      </c>
      <c r="O1176" s="15" t="n">
        <f aca="false">N1176*L1176</f>
        <v>0</v>
      </c>
      <c r="P1176" s="15" t="n">
        <f aca="false">N1176-O1176</f>
        <v>737.7</v>
      </c>
      <c r="Q1176" s="15" t="n">
        <f aca="false">J1176*INDEX(dProdutos!$F$2:$F$47,MATCH(E1176,dProdutos!$A$2:$A$47,0))</f>
        <v>323.34</v>
      </c>
      <c r="R1176" s="15" t="n">
        <f aca="false">IF(I1176="Cancelado",0,P1176-Q1176)</f>
        <v>414.36</v>
      </c>
      <c r="S1176" s="17" t="str">
        <f aca="false">INDEX(dProdutos!$D$2:$D$47,MATCH(E1176,dProdutos!$A$2:$A$47,0))</f>
        <v>Eletrônicos</v>
      </c>
    </row>
    <row r="1177" customFormat="false" ht="15" hidden="false" customHeight="false" outlineLevel="0" collapsed="false">
      <c r="A1177" s="17" t="s">
        <v>2233</v>
      </c>
      <c r="B1177" s="17" t="n">
        <v>1</v>
      </c>
      <c r="C1177" s="21" t="n">
        <v>45768</v>
      </c>
      <c r="D1177" s="17" t="s">
        <v>1380</v>
      </c>
      <c r="E1177" s="17" t="s">
        <v>135</v>
      </c>
      <c r="F1177" s="17" t="s">
        <v>1490</v>
      </c>
      <c r="G1177" s="17" t="s">
        <v>61</v>
      </c>
      <c r="H1177" s="17" t="s">
        <v>1523</v>
      </c>
      <c r="I1177" s="17" t="s">
        <v>1524</v>
      </c>
      <c r="J1177" s="17" t="n">
        <v>1</v>
      </c>
      <c r="K1177" s="15" t="n">
        <v>200.9</v>
      </c>
      <c r="L1177" s="22" t="n">
        <v>0.15</v>
      </c>
      <c r="M1177" s="15" t="n">
        <v>0</v>
      </c>
      <c r="N1177" s="15" t="n">
        <f aca="false">J1177*K1177</f>
        <v>200.9</v>
      </c>
      <c r="O1177" s="15" t="n">
        <f aca="false">N1177*L1177</f>
        <v>30.135</v>
      </c>
      <c r="P1177" s="15" t="n">
        <f aca="false">N1177-O1177</f>
        <v>170.765</v>
      </c>
      <c r="Q1177" s="15" t="n">
        <f aca="false">J1177*INDEX(dProdutos!$F$2:$F$47,MATCH(E1177,dProdutos!$A$2:$A$47,0))</f>
        <v>80.73</v>
      </c>
      <c r="R1177" s="15" t="n">
        <f aca="false">IF(I1177="Cancelado",0,P1177-Q1177)</f>
        <v>90.035</v>
      </c>
      <c r="S1177" s="17" t="str">
        <f aca="false">INDEX(dProdutos!$D$2:$D$47,MATCH(E1177,dProdutos!$A$2:$A$47,0))</f>
        <v>Calçados</v>
      </c>
    </row>
    <row r="1178" customFormat="false" ht="15" hidden="false" customHeight="false" outlineLevel="0" collapsed="false">
      <c r="A1178" s="17" t="s">
        <v>2233</v>
      </c>
      <c r="B1178" s="17" t="n">
        <v>2</v>
      </c>
      <c r="C1178" s="21" t="n">
        <v>45768</v>
      </c>
      <c r="D1178" s="17" t="s">
        <v>1380</v>
      </c>
      <c r="E1178" s="17" t="s">
        <v>135</v>
      </c>
      <c r="F1178" s="17" t="s">
        <v>1490</v>
      </c>
      <c r="G1178" s="17" t="s">
        <v>61</v>
      </c>
      <c r="H1178" s="17" t="s">
        <v>1523</v>
      </c>
      <c r="I1178" s="17" t="s">
        <v>1524</v>
      </c>
      <c r="J1178" s="17" t="n">
        <v>1</v>
      </c>
      <c r="K1178" s="15" t="n">
        <v>200.9</v>
      </c>
      <c r="L1178" s="22" t="n">
        <v>0.15</v>
      </c>
      <c r="M1178" s="15" t="n">
        <v>0</v>
      </c>
      <c r="N1178" s="15" t="n">
        <f aca="false">J1178*K1178</f>
        <v>200.9</v>
      </c>
      <c r="O1178" s="15" t="n">
        <f aca="false">N1178*L1178</f>
        <v>30.135</v>
      </c>
      <c r="P1178" s="15" t="n">
        <f aca="false">N1178-O1178</f>
        <v>170.765</v>
      </c>
      <c r="Q1178" s="15" t="n">
        <f aca="false">J1178*INDEX(dProdutos!$F$2:$F$47,MATCH(E1178,dProdutos!$A$2:$A$47,0))</f>
        <v>80.73</v>
      </c>
      <c r="R1178" s="15" t="n">
        <f aca="false">IF(I1178="Cancelado",0,P1178-Q1178)</f>
        <v>90.035</v>
      </c>
      <c r="S1178" s="17" t="str">
        <f aca="false">INDEX(dProdutos!$D$2:$D$47,MATCH(E1178,dProdutos!$A$2:$A$47,0))</f>
        <v>Calçados</v>
      </c>
    </row>
    <row r="1179" customFormat="false" ht="15" hidden="false" customHeight="false" outlineLevel="0" collapsed="false">
      <c r="A1179" s="17" t="s">
        <v>2233</v>
      </c>
      <c r="B1179" s="17" t="n">
        <v>3</v>
      </c>
      <c r="C1179" s="21" t="n">
        <v>45768</v>
      </c>
      <c r="D1179" s="17" t="s">
        <v>1380</v>
      </c>
      <c r="E1179" s="17" t="s">
        <v>95</v>
      </c>
      <c r="F1179" s="17" t="s">
        <v>1490</v>
      </c>
      <c r="G1179" s="17" t="s">
        <v>61</v>
      </c>
      <c r="H1179" s="17" t="s">
        <v>1523</v>
      </c>
      <c r="I1179" s="17" t="s">
        <v>1524</v>
      </c>
      <c r="J1179" s="17" t="n">
        <v>1</v>
      </c>
      <c r="K1179" s="15" t="n">
        <v>77.9</v>
      </c>
      <c r="L1179" s="22" t="n">
        <v>0.15</v>
      </c>
      <c r="M1179" s="15" t="n">
        <v>0</v>
      </c>
      <c r="N1179" s="15" t="n">
        <f aca="false">J1179*K1179</f>
        <v>77.9</v>
      </c>
      <c r="O1179" s="15" t="n">
        <f aca="false">N1179*L1179</f>
        <v>11.685</v>
      </c>
      <c r="P1179" s="15" t="n">
        <f aca="false">N1179-O1179</f>
        <v>66.215</v>
      </c>
      <c r="Q1179" s="15" t="n">
        <f aca="false">J1179*INDEX(dProdutos!$F$2:$F$47,MATCH(E1179,dProdutos!$A$2:$A$47,0))</f>
        <v>36.71</v>
      </c>
      <c r="R1179" s="15" t="n">
        <f aca="false">IF(I1179="Cancelado",0,P1179-Q1179)</f>
        <v>29.505</v>
      </c>
      <c r="S1179" s="17" t="str">
        <f aca="false">INDEX(dProdutos!$D$2:$D$47,MATCH(E1179,dProdutos!$A$2:$A$47,0))</f>
        <v>Moda Feminina</v>
      </c>
    </row>
    <row r="1180" customFormat="false" ht="15" hidden="false" customHeight="false" outlineLevel="0" collapsed="false">
      <c r="A1180" s="17" t="s">
        <v>2234</v>
      </c>
      <c r="B1180" s="17" t="n">
        <v>1</v>
      </c>
      <c r="C1180" s="21" t="n">
        <v>45768</v>
      </c>
      <c r="D1180" s="17" t="s">
        <v>968</v>
      </c>
      <c r="E1180" s="17" t="s">
        <v>88</v>
      </c>
      <c r="F1180" s="17" t="s">
        <v>1490</v>
      </c>
      <c r="G1180" s="17" t="s">
        <v>63</v>
      </c>
      <c r="H1180" s="17" t="s">
        <v>1527</v>
      </c>
      <c r="I1180" s="17" t="s">
        <v>1524</v>
      </c>
      <c r="J1180" s="17" t="n">
        <v>2</v>
      </c>
      <c r="K1180" s="15" t="n">
        <v>170.9</v>
      </c>
      <c r="L1180" s="22" t="n">
        <v>0.1</v>
      </c>
      <c r="M1180" s="15" t="n">
        <v>0</v>
      </c>
      <c r="N1180" s="15" t="n">
        <f aca="false">J1180*K1180</f>
        <v>341.8</v>
      </c>
      <c r="O1180" s="15" t="n">
        <f aca="false">N1180*L1180</f>
        <v>34.18</v>
      </c>
      <c r="P1180" s="15" t="n">
        <f aca="false">N1180-O1180</f>
        <v>307.62</v>
      </c>
      <c r="Q1180" s="15" t="n">
        <f aca="false">J1180*INDEX(dProdutos!$F$2:$F$47,MATCH(E1180,dProdutos!$A$2:$A$47,0))</f>
        <v>196.28</v>
      </c>
      <c r="R1180" s="15" t="n">
        <f aca="false">IF(I1180="Cancelado",0,P1180-Q1180)</f>
        <v>111.34</v>
      </c>
      <c r="S1180" s="17" t="str">
        <f aca="false">INDEX(dProdutos!$D$2:$D$47,MATCH(E1180,dProdutos!$A$2:$A$47,0))</f>
        <v>Moda Feminina</v>
      </c>
    </row>
    <row r="1181" customFormat="false" ht="15" hidden="false" customHeight="false" outlineLevel="0" collapsed="false">
      <c r="A1181" s="17" t="s">
        <v>2235</v>
      </c>
      <c r="B1181" s="17" t="n">
        <v>1</v>
      </c>
      <c r="C1181" s="21" t="n">
        <v>45768</v>
      </c>
      <c r="D1181" s="17" t="s">
        <v>738</v>
      </c>
      <c r="E1181" s="17" t="s">
        <v>192</v>
      </c>
      <c r="F1181" s="17" t="s">
        <v>1487</v>
      </c>
      <c r="G1181" s="17" t="s">
        <v>60</v>
      </c>
      <c r="H1181" s="17" t="s">
        <v>1523</v>
      </c>
      <c r="I1181" s="17" t="s">
        <v>1524</v>
      </c>
      <c r="J1181" s="17" t="n">
        <v>1</v>
      </c>
      <c r="K1181" s="15" t="n">
        <v>245.9</v>
      </c>
      <c r="L1181" s="22" t="n">
        <v>0.1</v>
      </c>
      <c r="M1181" s="15" t="n">
        <v>11.75</v>
      </c>
      <c r="N1181" s="15" t="n">
        <f aca="false">J1181*K1181</f>
        <v>245.9</v>
      </c>
      <c r="O1181" s="15" t="n">
        <f aca="false">N1181*L1181</f>
        <v>24.59</v>
      </c>
      <c r="P1181" s="15" t="n">
        <f aca="false">N1181-O1181</f>
        <v>221.31</v>
      </c>
      <c r="Q1181" s="15" t="n">
        <f aca="false">J1181*INDEX(dProdutos!$F$2:$F$47,MATCH(E1181,dProdutos!$A$2:$A$47,0))</f>
        <v>107.78</v>
      </c>
      <c r="R1181" s="15" t="n">
        <f aca="false">IF(I1181="Cancelado",0,P1181-Q1181)</f>
        <v>113.53</v>
      </c>
      <c r="S1181" s="17" t="str">
        <f aca="false">INDEX(dProdutos!$D$2:$D$47,MATCH(E1181,dProdutos!$A$2:$A$47,0))</f>
        <v>Eletrônicos</v>
      </c>
    </row>
    <row r="1182" customFormat="false" ht="15" hidden="false" customHeight="false" outlineLevel="0" collapsed="false">
      <c r="A1182" s="17" t="s">
        <v>2235</v>
      </c>
      <c r="B1182" s="17" t="n">
        <v>2</v>
      </c>
      <c r="C1182" s="21" t="n">
        <v>45768</v>
      </c>
      <c r="D1182" s="17" t="s">
        <v>738</v>
      </c>
      <c r="E1182" s="17" t="s">
        <v>81</v>
      </c>
      <c r="F1182" s="17" t="s">
        <v>1487</v>
      </c>
      <c r="G1182" s="17" t="s">
        <v>60</v>
      </c>
      <c r="H1182" s="17" t="s">
        <v>1523</v>
      </c>
      <c r="I1182" s="17" t="s">
        <v>1524</v>
      </c>
      <c r="J1182" s="17" t="n">
        <v>1</v>
      </c>
      <c r="K1182" s="15" t="n">
        <v>64.9</v>
      </c>
      <c r="L1182" s="22" t="n">
        <v>0</v>
      </c>
      <c r="M1182" s="15" t="n">
        <v>0</v>
      </c>
      <c r="N1182" s="15" t="n">
        <f aca="false">J1182*K1182</f>
        <v>64.9</v>
      </c>
      <c r="O1182" s="15" t="n">
        <f aca="false">N1182*L1182</f>
        <v>0</v>
      </c>
      <c r="P1182" s="15" t="n">
        <f aca="false">N1182-O1182</f>
        <v>64.9</v>
      </c>
      <c r="Q1182" s="15" t="n">
        <f aca="false">J1182*INDEX(dProdutos!$F$2:$F$47,MATCH(E1182,dProdutos!$A$2:$A$47,0))</f>
        <v>26.12</v>
      </c>
      <c r="R1182" s="15" t="n">
        <f aca="false">IF(I1182="Cancelado",0,P1182-Q1182)</f>
        <v>38.78</v>
      </c>
      <c r="S1182" s="17" t="str">
        <f aca="false">INDEX(dProdutos!$D$2:$D$47,MATCH(E1182,dProdutos!$A$2:$A$47,0))</f>
        <v>Moda Feminina</v>
      </c>
    </row>
    <row r="1183" customFormat="false" ht="15" hidden="false" customHeight="false" outlineLevel="0" collapsed="false">
      <c r="A1183" s="17" t="s">
        <v>2236</v>
      </c>
      <c r="B1183" s="17" t="n">
        <v>1</v>
      </c>
      <c r="C1183" s="21" t="n">
        <v>45768</v>
      </c>
      <c r="D1183" s="17" t="s">
        <v>1054</v>
      </c>
      <c r="E1183" s="17" t="s">
        <v>126</v>
      </c>
      <c r="F1183" s="17" t="s">
        <v>1497</v>
      </c>
      <c r="G1183" s="17" t="s">
        <v>63</v>
      </c>
      <c r="H1183" s="17" t="s">
        <v>1537</v>
      </c>
      <c r="I1183" s="17" t="s">
        <v>1524</v>
      </c>
      <c r="J1183" s="17" t="n">
        <v>2</v>
      </c>
      <c r="K1183" s="15" t="n">
        <v>296.9</v>
      </c>
      <c r="L1183" s="22" t="n">
        <v>0.05</v>
      </c>
      <c r="M1183" s="15" t="n">
        <v>0</v>
      </c>
      <c r="N1183" s="15" t="n">
        <f aca="false">J1183*K1183</f>
        <v>593.8</v>
      </c>
      <c r="O1183" s="15" t="n">
        <f aca="false">N1183*L1183</f>
        <v>29.69</v>
      </c>
      <c r="P1183" s="15" t="n">
        <f aca="false">N1183-O1183</f>
        <v>564.11</v>
      </c>
      <c r="Q1183" s="15" t="n">
        <f aca="false">J1183*INDEX(dProdutos!$F$2:$F$47,MATCH(E1183,dProdutos!$A$2:$A$47,0))</f>
        <v>270.48</v>
      </c>
      <c r="R1183" s="15" t="n">
        <f aca="false">IF(I1183="Cancelado",0,P1183-Q1183)</f>
        <v>293.63</v>
      </c>
      <c r="S1183" s="17" t="str">
        <f aca="false">INDEX(dProdutos!$D$2:$D$47,MATCH(E1183,dProdutos!$A$2:$A$47,0))</f>
        <v>Calçados</v>
      </c>
    </row>
    <row r="1184" customFormat="false" ht="15" hidden="false" customHeight="false" outlineLevel="0" collapsed="false">
      <c r="A1184" s="17" t="s">
        <v>2237</v>
      </c>
      <c r="B1184" s="17" t="n">
        <v>1</v>
      </c>
      <c r="C1184" s="21" t="n">
        <v>45768</v>
      </c>
      <c r="D1184" s="17" t="s">
        <v>648</v>
      </c>
      <c r="E1184" s="17" t="s">
        <v>88</v>
      </c>
      <c r="F1184" s="17" t="s">
        <v>1495</v>
      </c>
      <c r="G1184" s="17" t="s">
        <v>61</v>
      </c>
      <c r="H1184" s="17" t="s">
        <v>1537</v>
      </c>
      <c r="I1184" s="17" t="s">
        <v>1524</v>
      </c>
      <c r="J1184" s="17" t="n">
        <v>1</v>
      </c>
      <c r="K1184" s="15" t="n">
        <v>170.9</v>
      </c>
      <c r="L1184" s="22" t="n">
        <v>0</v>
      </c>
      <c r="M1184" s="15" t="n">
        <v>0</v>
      </c>
      <c r="N1184" s="15" t="n">
        <f aca="false">J1184*K1184</f>
        <v>170.9</v>
      </c>
      <c r="O1184" s="15" t="n">
        <f aca="false">N1184*L1184</f>
        <v>0</v>
      </c>
      <c r="P1184" s="15" t="n">
        <f aca="false">N1184-O1184</f>
        <v>170.9</v>
      </c>
      <c r="Q1184" s="15" t="n">
        <f aca="false">J1184*INDEX(dProdutos!$F$2:$F$47,MATCH(E1184,dProdutos!$A$2:$A$47,0))</f>
        <v>98.14</v>
      </c>
      <c r="R1184" s="15" t="n">
        <f aca="false">IF(I1184="Cancelado",0,P1184-Q1184)</f>
        <v>72.76</v>
      </c>
      <c r="S1184" s="17" t="str">
        <f aca="false">INDEX(dProdutos!$D$2:$D$47,MATCH(E1184,dProdutos!$A$2:$A$47,0))</f>
        <v>Moda Feminina</v>
      </c>
    </row>
    <row r="1185" customFormat="false" ht="15" hidden="false" customHeight="false" outlineLevel="0" collapsed="false">
      <c r="A1185" s="17" t="s">
        <v>2237</v>
      </c>
      <c r="B1185" s="17" t="n">
        <v>2</v>
      </c>
      <c r="C1185" s="21" t="n">
        <v>45768</v>
      </c>
      <c r="D1185" s="17" t="s">
        <v>648</v>
      </c>
      <c r="E1185" s="17" t="s">
        <v>144</v>
      </c>
      <c r="F1185" s="17" t="s">
        <v>1495</v>
      </c>
      <c r="G1185" s="17" t="s">
        <v>61</v>
      </c>
      <c r="H1185" s="17" t="s">
        <v>1537</v>
      </c>
      <c r="I1185" s="17" t="s">
        <v>1524</v>
      </c>
      <c r="J1185" s="17" t="n">
        <v>1</v>
      </c>
      <c r="K1185" s="15" t="n">
        <v>260.9</v>
      </c>
      <c r="L1185" s="22" t="n">
        <v>0</v>
      </c>
      <c r="M1185" s="15" t="n">
        <v>0</v>
      </c>
      <c r="N1185" s="15" t="n">
        <f aca="false">J1185*K1185</f>
        <v>260.9</v>
      </c>
      <c r="O1185" s="15" t="n">
        <f aca="false">N1185*L1185</f>
        <v>0</v>
      </c>
      <c r="P1185" s="15" t="n">
        <f aca="false">N1185-O1185</f>
        <v>260.9</v>
      </c>
      <c r="Q1185" s="15" t="n">
        <f aca="false">J1185*INDEX(dProdutos!$F$2:$F$47,MATCH(E1185,dProdutos!$A$2:$A$47,0))</f>
        <v>99.86</v>
      </c>
      <c r="R1185" s="15" t="n">
        <f aca="false">IF(I1185="Cancelado",0,P1185-Q1185)</f>
        <v>161.04</v>
      </c>
      <c r="S1185" s="17" t="str">
        <f aca="false">INDEX(dProdutos!$D$2:$D$47,MATCH(E1185,dProdutos!$A$2:$A$47,0))</f>
        <v>Acessórios</v>
      </c>
    </row>
    <row r="1186" customFormat="false" ht="15" hidden="false" customHeight="false" outlineLevel="0" collapsed="false">
      <c r="A1186" s="17" t="s">
        <v>2238</v>
      </c>
      <c r="B1186" s="17" t="n">
        <v>1</v>
      </c>
      <c r="C1186" s="21" t="n">
        <v>45769</v>
      </c>
      <c r="D1186" s="17" t="s">
        <v>1130</v>
      </c>
      <c r="E1186" s="17" t="s">
        <v>138</v>
      </c>
      <c r="F1186" s="17" t="s">
        <v>1490</v>
      </c>
      <c r="G1186" s="17" t="s">
        <v>59</v>
      </c>
      <c r="H1186" s="17" t="s">
        <v>1537</v>
      </c>
      <c r="I1186" s="17" t="s">
        <v>1524</v>
      </c>
      <c r="J1186" s="17" t="n">
        <v>1</v>
      </c>
      <c r="K1186" s="15" t="n">
        <v>231.9</v>
      </c>
      <c r="L1186" s="22" t="n">
        <v>0</v>
      </c>
      <c r="M1186" s="15" t="n">
        <v>24.5</v>
      </c>
      <c r="N1186" s="15" t="n">
        <f aca="false">J1186*K1186</f>
        <v>231.9</v>
      </c>
      <c r="O1186" s="15" t="n">
        <f aca="false">N1186*L1186</f>
        <v>0</v>
      </c>
      <c r="P1186" s="15" t="n">
        <f aca="false">N1186-O1186</f>
        <v>231.9</v>
      </c>
      <c r="Q1186" s="15" t="n">
        <f aca="false">J1186*INDEX(dProdutos!$F$2:$F$47,MATCH(E1186,dProdutos!$A$2:$A$47,0))</f>
        <v>132.21</v>
      </c>
      <c r="R1186" s="15" t="n">
        <f aca="false">IF(I1186="Cancelado",0,P1186-Q1186)</f>
        <v>99.69</v>
      </c>
      <c r="S1186" s="17" t="str">
        <f aca="false">INDEX(dProdutos!$D$2:$D$47,MATCH(E1186,dProdutos!$A$2:$A$47,0))</f>
        <v>Calçados</v>
      </c>
    </row>
    <row r="1187" customFormat="false" ht="15" hidden="false" customHeight="false" outlineLevel="0" collapsed="false">
      <c r="A1187" s="17" t="s">
        <v>2238</v>
      </c>
      <c r="B1187" s="17" t="n">
        <v>2</v>
      </c>
      <c r="C1187" s="21" t="n">
        <v>45769</v>
      </c>
      <c r="D1187" s="17" t="s">
        <v>1130</v>
      </c>
      <c r="E1187" s="17" t="s">
        <v>162</v>
      </c>
      <c r="F1187" s="17" t="s">
        <v>1490</v>
      </c>
      <c r="G1187" s="17" t="s">
        <v>59</v>
      </c>
      <c r="H1187" s="17" t="s">
        <v>1537</v>
      </c>
      <c r="I1187" s="17" t="s">
        <v>1524</v>
      </c>
      <c r="J1187" s="17" t="n">
        <v>1</v>
      </c>
      <c r="K1187" s="15" t="n">
        <v>231.9</v>
      </c>
      <c r="L1187" s="22" t="n">
        <v>0</v>
      </c>
      <c r="M1187" s="15" t="n">
        <v>0</v>
      </c>
      <c r="N1187" s="15" t="n">
        <f aca="false">J1187*K1187</f>
        <v>231.9</v>
      </c>
      <c r="O1187" s="15" t="n">
        <f aca="false">N1187*L1187</f>
        <v>0</v>
      </c>
      <c r="P1187" s="15" t="n">
        <f aca="false">N1187-O1187</f>
        <v>231.9</v>
      </c>
      <c r="Q1187" s="15" t="n">
        <f aca="false">J1187*INDEX(dProdutos!$F$2:$F$47,MATCH(E1187,dProdutos!$A$2:$A$47,0))</f>
        <v>134.41</v>
      </c>
      <c r="R1187" s="15" t="n">
        <f aca="false">IF(I1187="Cancelado",0,P1187-Q1187)</f>
        <v>97.49</v>
      </c>
      <c r="S1187" s="17" t="str">
        <f aca="false">INDEX(dProdutos!$D$2:$D$47,MATCH(E1187,dProdutos!$A$2:$A$47,0))</f>
        <v>Casa</v>
      </c>
    </row>
    <row r="1188" customFormat="false" ht="15" hidden="false" customHeight="false" outlineLevel="0" collapsed="false">
      <c r="A1188" s="17" t="s">
        <v>2239</v>
      </c>
      <c r="B1188" s="17" t="n">
        <v>1</v>
      </c>
      <c r="C1188" s="21" t="n">
        <v>45769</v>
      </c>
      <c r="D1188" s="17" t="s">
        <v>958</v>
      </c>
      <c r="E1188" s="17" t="s">
        <v>204</v>
      </c>
      <c r="F1188" s="17" t="s">
        <v>1495</v>
      </c>
      <c r="G1188" s="17" t="s">
        <v>61</v>
      </c>
      <c r="H1188" s="17" t="s">
        <v>1523</v>
      </c>
      <c r="I1188" s="17" t="s">
        <v>1524</v>
      </c>
      <c r="J1188" s="17" t="n">
        <v>2</v>
      </c>
      <c r="K1188" s="15" t="n">
        <v>64.9</v>
      </c>
      <c r="L1188" s="22" t="n">
        <v>0.1</v>
      </c>
      <c r="M1188" s="15" t="n">
        <v>0</v>
      </c>
      <c r="N1188" s="15" t="n">
        <f aca="false">J1188*K1188</f>
        <v>129.8</v>
      </c>
      <c r="O1188" s="15" t="n">
        <f aca="false">N1188*L1188</f>
        <v>12.98</v>
      </c>
      <c r="P1188" s="15" t="n">
        <f aca="false">N1188-O1188</f>
        <v>116.82</v>
      </c>
      <c r="Q1188" s="15" t="n">
        <f aca="false">J1188*INDEX(dProdutos!$F$2:$F$47,MATCH(E1188,dProdutos!$A$2:$A$47,0))</f>
        <v>55.04</v>
      </c>
      <c r="R1188" s="15" t="n">
        <f aca="false">IF(I1188="Cancelado",0,P1188-Q1188)</f>
        <v>61.78</v>
      </c>
      <c r="S1188" s="17" t="str">
        <f aca="false">INDEX(dProdutos!$D$2:$D$47,MATCH(E1188,dProdutos!$A$2:$A$47,0))</f>
        <v>Beleza</v>
      </c>
    </row>
    <row r="1189" customFormat="false" ht="15" hidden="false" customHeight="false" outlineLevel="0" collapsed="false">
      <c r="A1189" s="17" t="s">
        <v>2240</v>
      </c>
      <c r="B1189" s="17" t="n">
        <v>1</v>
      </c>
      <c r="C1189" s="21" t="n">
        <v>45769</v>
      </c>
      <c r="D1189" s="17" t="s">
        <v>865</v>
      </c>
      <c r="E1189" s="17" t="s">
        <v>165</v>
      </c>
      <c r="F1189" s="17" t="s">
        <v>1503</v>
      </c>
      <c r="G1189" s="17" t="s">
        <v>60</v>
      </c>
      <c r="H1189" s="17" t="s">
        <v>1523</v>
      </c>
      <c r="I1189" s="17" t="s">
        <v>1524</v>
      </c>
      <c r="J1189" s="17" t="n">
        <v>1</v>
      </c>
      <c r="K1189" s="15" t="n">
        <v>231.9</v>
      </c>
      <c r="L1189" s="22" t="n">
        <v>0.1</v>
      </c>
      <c r="M1189" s="15" t="n">
        <v>17.87</v>
      </c>
      <c r="N1189" s="15" t="n">
        <f aca="false">J1189*K1189</f>
        <v>231.9</v>
      </c>
      <c r="O1189" s="15" t="n">
        <f aca="false">N1189*L1189</f>
        <v>23.19</v>
      </c>
      <c r="P1189" s="15" t="n">
        <f aca="false">N1189-O1189</f>
        <v>208.71</v>
      </c>
      <c r="Q1189" s="15" t="n">
        <f aca="false">J1189*INDEX(dProdutos!$F$2:$F$47,MATCH(E1189,dProdutos!$A$2:$A$47,0))</f>
        <v>140.83</v>
      </c>
      <c r="R1189" s="15" t="n">
        <f aca="false">IF(I1189="Cancelado",0,P1189-Q1189)</f>
        <v>67.88</v>
      </c>
      <c r="S1189" s="17" t="str">
        <f aca="false">INDEX(dProdutos!$D$2:$D$47,MATCH(E1189,dProdutos!$A$2:$A$47,0))</f>
        <v>Casa</v>
      </c>
    </row>
    <row r="1190" customFormat="false" ht="15" hidden="false" customHeight="false" outlineLevel="0" collapsed="false">
      <c r="A1190" s="17" t="s">
        <v>2241</v>
      </c>
      <c r="B1190" s="17" t="n">
        <v>1</v>
      </c>
      <c r="C1190" s="21" t="n">
        <v>45769</v>
      </c>
      <c r="D1190" s="17" t="s">
        <v>955</v>
      </c>
      <c r="E1190" s="17" t="s">
        <v>102</v>
      </c>
      <c r="F1190" s="17" t="s">
        <v>1501</v>
      </c>
      <c r="G1190" s="17" t="s">
        <v>63</v>
      </c>
      <c r="H1190" s="17" t="s">
        <v>1523</v>
      </c>
      <c r="I1190" s="17" t="s">
        <v>1524</v>
      </c>
      <c r="J1190" s="17" t="n">
        <v>2</v>
      </c>
      <c r="K1190" s="15" t="n">
        <v>65.9</v>
      </c>
      <c r="L1190" s="22" t="n">
        <v>0</v>
      </c>
      <c r="M1190" s="15" t="n">
        <v>0</v>
      </c>
      <c r="N1190" s="15" t="n">
        <f aca="false">J1190*K1190</f>
        <v>131.8</v>
      </c>
      <c r="O1190" s="15" t="n">
        <f aca="false">N1190*L1190</f>
        <v>0</v>
      </c>
      <c r="P1190" s="15" t="n">
        <f aca="false">N1190-O1190</f>
        <v>131.8</v>
      </c>
      <c r="Q1190" s="15" t="n">
        <f aca="false">J1190*INDEX(dProdutos!$F$2:$F$47,MATCH(E1190,dProdutos!$A$2:$A$47,0))</f>
        <v>59.36</v>
      </c>
      <c r="R1190" s="15" t="n">
        <f aca="false">IF(I1190="Cancelado",0,P1190-Q1190)</f>
        <v>72.44</v>
      </c>
      <c r="S1190" s="17" t="str">
        <f aca="false">INDEX(dProdutos!$D$2:$D$47,MATCH(E1190,dProdutos!$A$2:$A$47,0))</f>
        <v>Moda Masculina</v>
      </c>
    </row>
    <row r="1191" customFormat="false" ht="15" hidden="false" customHeight="false" outlineLevel="0" collapsed="false">
      <c r="A1191" s="17" t="s">
        <v>2242</v>
      </c>
      <c r="B1191" s="17" t="n">
        <v>1</v>
      </c>
      <c r="C1191" s="21" t="n">
        <v>45769</v>
      </c>
      <c r="D1191" s="17" t="s">
        <v>1060</v>
      </c>
      <c r="E1191" s="17" t="s">
        <v>108</v>
      </c>
      <c r="F1191" s="17" t="s">
        <v>1499</v>
      </c>
      <c r="G1191" s="17" t="s">
        <v>59</v>
      </c>
      <c r="H1191" s="17" t="s">
        <v>1537</v>
      </c>
      <c r="I1191" s="17" t="s">
        <v>1524</v>
      </c>
      <c r="J1191" s="17" t="n">
        <v>2</v>
      </c>
      <c r="K1191" s="15" t="n">
        <v>265.9</v>
      </c>
      <c r="L1191" s="22" t="n">
        <v>0</v>
      </c>
      <c r="M1191" s="15" t="n">
        <v>19.87</v>
      </c>
      <c r="N1191" s="15" t="n">
        <f aca="false">J1191*K1191</f>
        <v>531.8</v>
      </c>
      <c r="O1191" s="15" t="n">
        <f aca="false">N1191*L1191</f>
        <v>0</v>
      </c>
      <c r="P1191" s="15" t="n">
        <f aca="false">N1191-O1191</f>
        <v>531.8</v>
      </c>
      <c r="Q1191" s="15" t="n">
        <f aca="false">J1191*INDEX(dProdutos!$F$2:$F$47,MATCH(E1191,dProdutos!$A$2:$A$47,0))</f>
        <v>311.24</v>
      </c>
      <c r="R1191" s="15" t="n">
        <f aca="false">IF(I1191="Cancelado",0,P1191-Q1191)</f>
        <v>220.56</v>
      </c>
      <c r="S1191" s="17" t="str">
        <f aca="false">INDEX(dProdutos!$D$2:$D$47,MATCH(E1191,dProdutos!$A$2:$A$47,0))</f>
        <v>Moda Masculina</v>
      </c>
    </row>
    <row r="1192" customFormat="false" ht="15" hidden="false" customHeight="false" outlineLevel="0" collapsed="false">
      <c r="A1192" s="17" t="s">
        <v>2242</v>
      </c>
      <c r="B1192" s="17" t="n">
        <v>2</v>
      </c>
      <c r="C1192" s="21" t="n">
        <v>45769</v>
      </c>
      <c r="D1192" s="17" t="s">
        <v>1060</v>
      </c>
      <c r="E1192" s="17" t="s">
        <v>171</v>
      </c>
      <c r="F1192" s="17" t="s">
        <v>1499</v>
      </c>
      <c r="G1192" s="17" t="s">
        <v>59</v>
      </c>
      <c r="H1192" s="17" t="s">
        <v>1537</v>
      </c>
      <c r="I1192" s="17" t="s">
        <v>1524</v>
      </c>
      <c r="J1192" s="17" t="n">
        <v>1</v>
      </c>
      <c r="K1192" s="15" t="n">
        <v>246.9</v>
      </c>
      <c r="L1192" s="22" t="n">
        <v>0.05</v>
      </c>
      <c r="M1192" s="15" t="n">
        <v>0</v>
      </c>
      <c r="N1192" s="15" t="n">
        <f aca="false">J1192*K1192</f>
        <v>246.9</v>
      </c>
      <c r="O1192" s="15" t="n">
        <f aca="false">N1192*L1192</f>
        <v>12.345</v>
      </c>
      <c r="P1192" s="15" t="n">
        <f aca="false">N1192-O1192</f>
        <v>234.555</v>
      </c>
      <c r="Q1192" s="15" t="n">
        <f aca="false">J1192*INDEX(dProdutos!$F$2:$F$47,MATCH(E1192,dProdutos!$A$2:$A$47,0))</f>
        <v>103.61</v>
      </c>
      <c r="R1192" s="15" t="n">
        <f aca="false">IF(I1192="Cancelado",0,P1192-Q1192)</f>
        <v>130.945</v>
      </c>
      <c r="S1192" s="17" t="str">
        <f aca="false">INDEX(dProdutos!$D$2:$D$47,MATCH(E1192,dProdutos!$A$2:$A$47,0))</f>
        <v>Casa</v>
      </c>
    </row>
    <row r="1193" customFormat="false" ht="15" hidden="false" customHeight="false" outlineLevel="0" collapsed="false">
      <c r="A1193" s="17" t="s">
        <v>2242</v>
      </c>
      <c r="B1193" s="17" t="n">
        <v>3</v>
      </c>
      <c r="C1193" s="21" t="n">
        <v>45769</v>
      </c>
      <c r="D1193" s="17" t="s">
        <v>1060</v>
      </c>
      <c r="E1193" s="17" t="s">
        <v>120</v>
      </c>
      <c r="F1193" s="17" t="s">
        <v>1499</v>
      </c>
      <c r="G1193" s="17" t="s">
        <v>59</v>
      </c>
      <c r="H1193" s="17" t="s">
        <v>1537</v>
      </c>
      <c r="I1193" s="17" t="s">
        <v>1524</v>
      </c>
      <c r="J1193" s="17" t="n">
        <v>1</v>
      </c>
      <c r="K1193" s="15" t="n">
        <v>96.9</v>
      </c>
      <c r="L1193" s="22" t="n">
        <v>0</v>
      </c>
      <c r="M1193" s="15" t="n">
        <v>0</v>
      </c>
      <c r="N1193" s="15" t="n">
        <f aca="false">J1193*K1193</f>
        <v>96.9</v>
      </c>
      <c r="O1193" s="15" t="n">
        <f aca="false">N1193*L1193</f>
        <v>0</v>
      </c>
      <c r="P1193" s="15" t="n">
        <f aca="false">N1193-O1193</f>
        <v>96.9</v>
      </c>
      <c r="Q1193" s="15" t="n">
        <f aca="false">J1193*INDEX(dProdutos!$F$2:$F$47,MATCH(E1193,dProdutos!$A$2:$A$47,0))</f>
        <v>44.36</v>
      </c>
      <c r="R1193" s="15" t="n">
        <f aca="false">IF(I1193="Cancelado",0,P1193-Q1193)</f>
        <v>52.54</v>
      </c>
      <c r="S1193" s="17" t="str">
        <f aca="false">INDEX(dProdutos!$D$2:$D$47,MATCH(E1193,dProdutos!$A$2:$A$47,0))</f>
        <v>Moda Masculina</v>
      </c>
    </row>
    <row r="1194" customFormat="false" ht="15" hidden="false" customHeight="false" outlineLevel="0" collapsed="false">
      <c r="A1194" s="17" t="s">
        <v>2243</v>
      </c>
      <c r="B1194" s="17" t="n">
        <v>1</v>
      </c>
      <c r="C1194" s="21" t="n">
        <v>45769</v>
      </c>
      <c r="D1194" s="17" t="s">
        <v>1151</v>
      </c>
      <c r="E1194" s="17" t="s">
        <v>126</v>
      </c>
      <c r="F1194" s="17" t="s">
        <v>1487</v>
      </c>
      <c r="G1194" s="17" t="s">
        <v>64</v>
      </c>
      <c r="H1194" s="17" t="s">
        <v>1523</v>
      </c>
      <c r="I1194" s="17" t="s">
        <v>1524</v>
      </c>
      <c r="J1194" s="17" t="n">
        <v>2</v>
      </c>
      <c r="K1194" s="15" t="n">
        <v>296.9</v>
      </c>
      <c r="L1194" s="22" t="n">
        <v>0</v>
      </c>
      <c r="M1194" s="15" t="n">
        <v>33.66</v>
      </c>
      <c r="N1194" s="15" t="n">
        <f aca="false">J1194*K1194</f>
        <v>593.8</v>
      </c>
      <c r="O1194" s="15" t="n">
        <f aca="false">N1194*L1194</f>
        <v>0</v>
      </c>
      <c r="P1194" s="15" t="n">
        <f aca="false">N1194-O1194</f>
        <v>593.8</v>
      </c>
      <c r="Q1194" s="15" t="n">
        <f aca="false">J1194*INDEX(dProdutos!$F$2:$F$47,MATCH(E1194,dProdutos!$A$2:$A$47,0))</f>
        <v>270.48</v>
      </c>
      <c r="R1194" s="15" t="n">
        <f aca="false">IF(I1194="Cancelado",0,P1194-Q1194)</f>
        <v>323.32</v>
      </c>
      <c r="S1194" s="17" t="str">
        <f aca="false">INDEX(dProdutos!$D$2:$D$47,MATCH(E1194,dProdutos!$A$2:$A$47,0))</f>
        <v>Calçados</v>
      </c>
    </row>
    <row r="1195" customFormat="false" ht="15" hidden="false" customHeight="false" outlineLevel="0" collapsed="false">
      <c r="A1195" s="17" t="s">
        <v>2244</v>
      </c>
      <c r="B1195" s="17" t="n">
        <v>1</v>
      </c>
      <c r="C1195" s="21" t="n">
        <v>45769</v>
      </c>
      <c r="D1195" s="17" t="s">
        <v>772</v>
      </c>
      <c r="E1195" s="17" t="s">
        <v>147</v>
      </c>
      <c r="F1195" s="17" t="s">
        <v>1499</v>
      </c>
      <c r="G1195" s="17" t="s">
        <v>61</v>
      </c>
      <c r="H1195" s="17" t="s">
        <v>1523</v>
      </c>
      <c r="I1195" s="17" t="s">
        <v>1524</v>
      </c>
      <c r="J1195" s="17" t="n">
        <v>2</v>
      </c>
      <c r="K1195" s="15" t="n">
        <v>231.9</v>
      </c>
      <c r="L1195" s="22" t="n">
        <v>0</v>
      </c>
      <c r="M1195" s="15" t="n">
        <v>14.86</v>
      </c>
      <c r="N1195" s="15" t="n">
        <f aca="false">J1195*K1195</f>
        <v>463.8</v>
      </c>
      <c r="O1195" s="15" t="n">
        <f aca="false">N1195*L1195</f>
        <v>0</v>
      </c>
      <c r="P1195" s="15" t="n">
        <f aca="false">N1195-O1195</f>
        <v>463.8</v>
      </c>
      <c r="Q1195" s="15" t="n">
        <f aca="false">J1195*INDEX(dProdutos!$F$2:$F$47,MATCH(E1195,dProdutos!$A$2:$A$47,0))</f>
        <v>261.8</v>
      </c>
      <c r="R1195" s="15" t="n">
        <f aca="false">IF(I1195="Cancelado",0,P1195-Q1195)</f>
        <v>202</v>
      </c>
      <c r="S1195" s="17" t="str">
        <f aca="false">INDEX(dProdutos!$D$2:$D$47,MATCH(E1195,dProdutos!$A$2:$A$47,0))</f>
        <v>Acessórios</v>
      </c>
    </row>
    <row r="1196" customFormat="false" ht="15" hidden="false" customHeight="false" outlineLevel="0" collapsed="false">
      <c r="A1196" s="17" t="s">
        <v>2245</v>
      </c>
      <c r="B1196" s="17" t="n">
        <v>1</v>
      </c>
      <c r="C1196" s="21" t="n">
        <v>45770</v>
      </c>
      <c r="D1196" s="17" t="s">
        <v>743</v>
      </c>
      <c r="E1196" s="17" t="s">
        <v>141</v>
      </c>
      <c r="F1196" s="17" t="s">
        <v>1493</v>
      </c>
      <c r="G1196" s="17" t="s">
        <v>61</v>
      </c>
      <c r="H1196" s="17" t="s">
        <v>1537</v>
      </c>
      <c r="I1196" s="17" t="s">
        <v>1524</v>
      </c>
      <c r="J1196" s="17" t="n">
        <v>2</v>
      </c>
      <c r="K1196" s="15" t="n">
        <v>131.9</v>
      </c>
      <c r="L1196" s="22" t="n">
        <v>0</v>
      </c>
      <c r="M1196" s="15" t="n">
        <v>28.78</v>
      </c>
      <c r="N1196" s="15" t="n">
        <f aca="false">J1196*K1196</f>
        <v>263.8</v>
      </c>
      <c r="O1196" s="15" t="n">
        <f aca="false">N1196*L1196</f>
        <v>0</v>
      </c>
      <c r="P1196" s="15" t="n">
        <f aca="false">N1196-O1196</f>
        <v>263.8</v>
      </c>
      <c r="Q1196" s="15" t="n">
        <f aca="false">J1196*INDEX(dProdutos!$F$2:$F$47,MATCH(E1196,dProdutos!$A$2:$A$47,0))</f>
        <v>163.32</v>
      </c>
      <c r="R1196" s="15" t="n">
        <f aca="false">IF(I1196="Cancelado",0,P1196-Q1196)</f>
        <v>100.48</v>
      </c>
      <c r="S1196" s="17" t="str">
        <f aca="false">INDEX(dProdutos!$D$2:$D$47,MATCH(E1196,dProdutos!$A$2:$A$47,0))</f>
        <v>Acessórios</v>
      </c>
    </row>
    <row r="1197" customFormat="false" ht="15" hidden="false" customHeight="false" outlineLevel="0" collapsed="false">
      <c r="A1197" s="17" t="s">
        <v>2246</v>
      </c>
      <c r="B1197" s="17" t="n">
        <v>1</v>
      </c>
      <c r="C1197" s="21" t="n">
        <v>45770</v>
      </c>
      <c r="D1197" s="17" t="s">
        <v>674</v>
      </c>
      <c r="E1197" s="17" t="s">
        <v>177</v>
      </c>
      <c r="F1197" s="17" t="s">
        <v>1490</v>
      </c>
      <c r="G1197" s="17" t="s">
        <v>59</v>
      </c>
      <c r="H1197" s="17" t="s">
        <v>1523</v>
      </c>
      <c r="I1197" s="17" t="s">
        <v>1524</v>
      </c>
      <c r="J1197" s="17" t="n">
        <v>1</v>
      </c>
      <c r="K1197" s="15" t="n">
        <v>257.9</v>
      </c>
      <c r="L1197" s="22" t="n">
        <v>0</v>
      </c>
      <c r="M1197" s="15" t="n">
        <v>0</v>
      </c>
      <c r="N1197" s="15" t="n">
        <f aca="false">J1197*K1197</f>
        <v>257.9</v>
      </c>
      <c r="O1197" s="15" t="n">
        <f aca="false">N1197*L1197</f>
        <v>0</v>
      </c>
      <c r="P1197" s="15" t="n">
        <f aca="false">N1197-O1197</f>
        <v>257.9</v>
      </c>
      <c r="Q1197" s="15" t="n">
        <f aca="false">J1197*INDEX(dProdutos!$F$2:$F$47,MATCH(E1197,dProdutos!$A$2:$A$47,0))</f>
        <v>138.23</v>
      </c>
      <c r="R1197" s="15" t="n">
        <f aca="false">IF(I1197="Cancelado",0,P1197-Q1197)</f>
        <v>119.67</v>
      </c>
      <c r="S1197" s="17" t="str">
        <f aca="false">INDEX(dProdutos!$D$2:$D$47,MATCH(E1197,dProdutos!$A$2:$A$47,0))</f>
        <v>Casa</v>
      </c>
    </row>
    <row r="1198" customFormat="false" ht="15" hidden="false" customHeight="false" outlineLevel="0" collapsed="false">
      <c r="A1198" s="17" t="s">
        <v>2247</v>
      </c>
      <c r="B1198" s="17" t="n">
        <v>1</v>
      </c>
      <c r="C1198" s="21" t="n">
        <v>45770</v>
      </c>
      <c r="D1198" s="17" t="s">
        <v>1304</v>
      </c>
      <c r="E1198" s="17" t="s">
        <v>171</v>
      </c>
      <c r="F1198" s="17" t="s">
        <v>1501</v>
      </c>
      <c r="G1198" s="17" t="s">
        <v>63</v>
      </c>
      <c r="H1198" s="17" t="s">
        <v>1537</v>
      </c>
      <c r="I1198" s="17" t="s">
        <v>1524</v>
      </c>
      <c r="J1198" s="17" t="n">
        <v>1</v>
      </c>
      <c r="K1198" s="15" t="n">
        <v>246.9</v>
      </c>
      <c r="L1198" s="22" t="n">
        <v>0.15</v>
      </c>
      <c r="M1198" s="15" t="n">
        <v>28.22</v>
      </c>
      <c r="N1198" s="15" t="n">
        <f aca="false">J1198*K1198</f>
        <v>246.9</v>
      </c>
      <c r="O1198" s="15" t="n">
        <f aca="false">N1198*L1198</f>
        <v>37.035</v>
      </c>
      <c r="P1198" s="15" t="n">
        <f aca="false">N1198-O1198</f>
        <v>209.865</v>
      </c>
      <c r="Q1198" s="15" t="n">
        <f aca="false">J1198*INDEX(dProdutos!$F$2:$F$47,MATCH(E1198,dProdutos!$A$2:$A$47,0))</f>
        <v>103.61</v>
      </c>
      <c r="R1198" s="15" t="n">
        <f aca="false">IF(I1198="Cancelado",0,P1198-Q1198)</f>
        <v>106.255</v>
      </c>
      <c r="S1198" s="17" t="str">
        <f aca="false">INDEX(dProdutos!$D$2:$D$47,MATCH(E1198,dProdutos!$A$2:$A$47,0))</f>
        <v>Casa</v>
      </c>
    </row>
    <row r="1199" customFormat="false" ht="15" hidden="false" customHeight="false" outlineLevel="0" collapsed="false">
      <c r="A1199" s="17" t="s">
        <v>2248</v>
      </c>
      <c r="B1199" s="17" t="n">
        <v>1</v>
      </c>
      <c r="C1199" s="21" t="n">
        <v>45770</v>
      </c>
      <c r="D1199" s="17" t="s">
        <v>402</v>
      </c>
      <c r="E1199" s="17" t="s">
        <v>144</v>
      </c>
      <c r="F1199" s="17" t="s">
        <v>1499</v>
      </c>
      <c r="G1199" s="17" t="s">
        <v>62</v>
      </c>
      <c r="H1199" s="17" t="s">
        <v>1537</v>
      </c>
      <c r="I1199" s="17" t="s">
        <v>1524</v>
      </c>
      <c r="J1199" s="17" t="n">
        <v>1</v>
      </c>
      <c r="K1199" s="15" t="n">
        <v>260.9</v>
      </c>
      <c r="L1199" s="22" t="n">
        <v>0</v>
      </c>
      <c r="M1199" s="15" t="n">
        <v>0</v>
      </c>
      <c r="N1199" s="15" t="n">
        <f aca="false">J1199*K1199</f>
        <v>260.9</v>
      </c>
      <c r="O1199" s="15" t="n">
        <f aca="false">N1199*L1199</f>
        <v>0</v>
      </c>
      <c r="P1199" s="15" t="n">
        <f aca="false">N1199-O1199</f>
        <v>260.9</v>
      </c>
      <c r="Q1199" s="15" t="n">
        <f aca="false">J1199*INDEX(dProdutos!$F$2:$F$47,MATCH(E1199,dProdutos!$A$2:$A$47,0))</f>
        <v>99.86</v>
      </c>
      <c r="R1199" s="15" t="n">
        <f aca="false">IF(I1199="Cancelado",0,P1199-Q1199)</f>
        <v>161.04</v>
      </c>
      <c r="S1199" s="17" t="str">
        <f aca="false">INDEX(dProdutos!$D$2:$D$47,MATCH(E1199,dProdutos!$A$2:$A$47,0))</f>
        <v>Acessórios</v>
      </c>
    </row>
    <row r="1200" customFormat="false" ht="15" hidden="false" customHeight="false" outlineLevel="0" collapsed="false">
      <c r="A1200" s="17" t="s">
        <v>2249</v>
      </c>
      <c r="B1200" s="17" t="n">
        <v>1</v>
      </c>
      <c r="C1200" s="21" t="n">
        <v>45770</v>
      </c>
      <c r="D1200" s="17" t="s">
        <v>560</v>
      </c>
      <c r="E1200" s="17" t="s">
        <v>111</v>
      </c>
      <c r="F1200" s="17" t="s">
        <v>1487</v>
      </c>
      <c r="G1200" s="17" t="s">
        <v>64</v>
      </c>
      <c r="H1200" s="17" t="s">
        <v>1523</v>
      </c>
      <c r="I1200" s="17" t="s">
        <v>1524</v>
      </c>
      <c r="J1200" s="17" t="n">
        <v>1</v>
      </c>
      <c r="K1200" s="15" t="n">
        <v>188.9</v>
      </c>
      <c r="L1200" s="22" t="n">
        <v>0.1</v>
      </c>
      <c r="M1200" s="15" t="n">
        <v>15.46</v>
      </c>
      <c r="N1200" s="15" t="n">
        <f aca="false">J1200*K1200</f>
        <v>188.9</v>
      </c>
      <c r="O1200" s="15" t="n">
        <f aca="false">N1200*L1200</f>
        <v>18.89</v>
      </c>
      <c r="P1200" s="15" t="n">
        <f aca="false">N1200-O1200</f>
        <v>170.01</v>
      </c>
      <c r="Q1200" s="15" t="n">
        <f aca="false">J1200*INDEX(dProdutos!$F$2:$F$47,MATCH(E1200,dProdutos!$A$2:$A$47,0))</f>
        <v>88.32</v>
      </c>
      <c r="R1200" s="15" t="n">
        <f aca="false">IF(I1200="Cancelado",0,P1200-Q1200)</f>
        <v>81.69</v>
      </c>
      <c r="S1200" s="17" t="str">
        <f aca="false">INDEX(dProdutos!$D$2:$D$47,MATCH(E1200,dProdutos!$A$2:$A$47,0))</f>
        <v>Moda Masculina</v>
      </c>
    </row>
    <row r="1201" customFormat="false" ht="15" hidden="false" customHeight="false" outlineLevel="0" collapsed="false">
      <c r="A1201" s="17" t="s">
        <v>2250</v>
      </c>
      <c r="B1201" s="17" t="n">
        <v>1</v>
      </c>
      <c r="C1201" s="21" t="n">
        <v>45770</v>
      </c>
      <c r="D1201" s="17" t="s">
        <v>987</v>
      </c>
      <c r="E1201" s="17" t="s">
        <v>105</v>
      </c>
      <c r="F1201" s="17" t="s">
        <v>1490</v>
      </c>
      <c r="G1201" s="17" t="s">
        <v>59</v>
      </c>
      <c r="H1201" s="17" t="s">
        <v>1523</v>
      </c>
      <c r="I1201" s="17" t="s">
        <v>1524</v>
      </c>
      <c r="J1201" s="17" t="n">
        <v>3</v>
      </c>
      <c r="K1201" s="15" t="n">
        <v>175.9</v>
      </c>
      <c r="L1201" s="22" t="n">
        <v>0</v>
      </c>
      <c r="M1201" s="15" t="n">
        <v>23.56</v>
      </c>
      <c r="N1201" s="15" t="n">
        <f aca="false">J1201*K1201</f>
        <v>527.7</v>
      </c>
      <c r="O1201" s="15" t="n">
        <f aca="false">N1201*L1201</f>
        <v>0</v>
      </c>
      <c r="P1201" s="15" t="n">
        <f aca="false">N1201-O1201</f>
        <v>527.7</v>
      </c>
      <c r="Q1201" s="15" t="n">
        <f aca="false">J1201*INDEX(dProdutos!$F$2:$F$47,MATCH(E1201,dProdutos!$A$2:$A$47,0))</f>
        <v>289.77</v>
      </c>
      <c r="R1201" s="15" t="n">
        <f aca="false">IF(I1201="Cancelado",0,P1201-Q1201)</f>
        <v>237.93</v>
      </c>
      <c r="S1201" s="17" t="str">
        <f aca="false">INDEX(dProdutos!$D$2:$D$47,MATCH(E1201,dProdutos!$A$2:$A$47,0))</f>
        <v>Moda Masculina</v>
      </c>
    </row>
    <row r="1202" customFormat="false" ht="15" hidden="false" customHeight="false" outlineLevel="0" collapsed="false">
      <c r="A1202" s="17" t="s">
        <v>2251</v>
      </c>
      <c r="B1202" s="17" t="n">
        <v>1</v>
      </c>
      <c r="C1202" s="21" t="n">
        <v>45770</v>
      </c>
      <c r="D1202" s="17" t="s">
        <v>602</v>
      </c>
      <c r="E1202" s="17" t="s">
        <v>88</v>
      </c>
      <c r="F1202" s="17" t="s">
        <v>1493</v>
      </c>
      <c r="G1202" s="17" t="s">
        <v>61</v>
      </c>
      <c r="H1202" s="17" t="s">
        <v>1537</v>
      </c>
      <c r="I1202" s="17" t="s">
        <v>1524</v>
      </c>
      <c r="J1202" s="17" t="n">
        <v>1</v>
      </c>
      <c r="K1202" s="15" t="n">
        <v>170.9</v>
      </c>
      <c r="L1202" s="22" t="n">
        <v>0.15</v>
      </c>
      <c r="M1202" s="15" t="n">
        <v>0</v>
      </c>
      <c r="N1202" s="15" t="n">
        <f aca="false">J1202*K1202</f>
        <v>170.9</v>
      </c>
      <c r="O1202" s="15" t="n">
        <f aca="false">N1202*L1202</f>
        <v>25.635</v>
      </c>
      <c r="P1202" s="15" t="n">
        <f aca="false">N1202-O1202</f>
        <v>145.265</v>
      </c>
      <c r="Q1202" s="15" t="n">
        <f aca="false">J1202*INDEX(dProdutos!$F$2:$F$47,MATCH(E1202,dProdutos!$A$2:$A$47,0))</f>
        <v>98.14</v>
      </c>
      <c r="R1202" s="15" t="n">
        <f aca="false">IF(I1202="Cancelado",0,P1202-Q1202)</f>
        <v>47.125</v>
      </c>
      <c r="S1202" s="17" t="str">
        <f aca="false">INDEX(dProdutos!$D$2:$D$47,MATCH(E1202,dProdutos!$A$2:$A$47,0))</f>
        <v>Moda Feminina</v>
      </c>
    </row>
    <row r="1203" customFormat="false" ht="15" hidden="false" customHeight="false" outlineLevel="0" collapsed="false">
      <c r="A1203" s="17" t="s">
        <v>2251</v>
      </c>
      <c r="B1203" s="17" t="n">
        <v>2</v>
      </c>
      <c r="C1203" s="21" t="n">
        <v>45770</v>
      </c>
      <c r="D1203" s="17" t="s">
        <v>602</v>
      </c>
      <c r="E1203" s="17" t="s">
        <v>150</v>
      </c>
      <c r="F1203" s="17" t="s">
        <v>1493</v>
      </c>
      <c r="G1203" s="17" t="s">
        <v>61</v>
      </c>
      <c r="H1203" s="17" t="s">
        <v>1537</v>
      </c>
      <c r="I1203" s="17" t="s">
        <v>1524</v>
      </c>
      <c r="J1203" s="17" t="n">
        <v>1</v>
      </c>
      <c r="K1203" s="15" t="n">
        <v>71.9</v>
      </c>
      <c r="L1203" s="22" t="n">
        <v>0</v>
      </c>
      <c r="M1203" s="15" t="n">
        <v>0</v>
      </c>
      <c r="N1203" s="15" t="n">
        <f aca="false">J1203*K1203</f>
        <v>71.9</v>
      </c>
      <c r="O1203" s="15" t="n">
        <f aca="false">N1203*L1203</f>
        <v>0</v>
      </c>
      <c r="P1203" s="15" t="n">
        <f aca="false">N1203-O1203</f>
        <v>71.9</v>
      </c>
      <c r="Q1203" s="15" t="n">
        <f aca="false">J1203*INDEX(dProdutos!$F$2:$F$47,MATCH(E1203,dProdutos!$A$2:$A$47,0))</f>
        <v>27.38</v>
      </c>
      <c r="R1203" s="15" t="n">
        <f aca="false">IF(I1203="Cancelado",0,P1203-Q1203)</f>
        <v>44.52</v>
      </c>
      <c r="S1203" s="17" t="str">
        <f aca="false">INDEX(dProdutos!$D$2:$D$47,MATCH(E1203,dProdutos!$A$2:$A$47,0))</f>
        <v>Acessórios</v>
      </c>
    </row>
    <row r="1204" customFormat="false" ht="15" hidden="false" customHeight="false" outlineLevel="0" collapsed="false">
      <c r="A1204" s="17" t="s">
        <v>2252</v>
      </c>
      <c r="B1204" s="17" t="n">
        <v>1</v>
      </c>
      <c r="C1204" s="21" t="n">
        <v>45770</v>
      </c>
      <c r="D1204" s="17" t="s">
        <v>843</v>
      </c>
      <c r="E1204" s="17" t="s">
        <v>108</v>
      </c>
      <c r="F1204" s="17" t="s">
        <v>1497</v>
      </c>
      <c r="G1204" s="17" t="s">
        <v>61</v>
      </c>
      <c r="H1204" s="17" t="s">
        <v>1523</v>
      </c>
      <c r="I1204" s="17" t="s">
        <v>1524</v>
      </c>
      <c r="J1204" s="17" t="n">
        <v>1</v>
      </c>
      <c r="K1204" s="15" t="n">
        <v>265.9</v>
      </c>
      <c r="L1204" s="22" t="n">
        <v>0</v>
      </c>
      <c r="M1204" s="15" t="n">
        <v>0</v>
      </c>
      <c r="N1204" s="15" t="n">
        <f aca="false">J1204*K1204</f>
        <v>265.9</v>
      </c>
      <c r="O1204" s="15" t="n">
        <f aca="false">N1204*L1204</f>
        <v>0</v>
      </c>
      <c r="P1204" s="15" t="n">
        <f aca="false">N1204-O1204</f>
        <v>265.9</v>
      </c>
      <c r="Q1204" s="15" t="n">
        <f aca="false">J1204*INDEX(dProdutos!$F$2:$F$47,MATCH(E1204,dProdutos!$A$2:$A$47,0))</f>
        <v>155.62</v>
      </c>
      <c r="R1204" s="15" t="n">
        <f aca="false">IF(I1204="Cancelado",0,P1204-Q1204)</f>
        <v>110.28</v>
      </c>
      <c r="S1204" s="17" t="str">
        <f aca="false">INDEX(dProdutos!$D$2:$D$47,MATCH(E1204,dProdutos!$A$2:$A$47,0))</f>
        <v>Moda Masculina</v>
      </c>
    </row>
    <row r="1205" customFormat="false" ht="15" hidden="false" customHeight="false" outlineLevel="0" collapsed="false">
      <c r="A1205" s="17" t="s">
        <v>2252</v>
      </c>
      <c r="B1205" s="17" t="n">
        <v>2</v>
      </c>
      <c r="C1205" s="21" t="n">
        <v>45770</v>
      </c>
      <c r="D1205" s="17" t="s">
        <v>843</v>
      </c>
      <c r="E1205" s="17" t="s">
        <v>114</v>
      </c>
      <c r="F1205" s="17" t="s">
        <v>1497</v>
      </c>
      <c r="G1205" s="17" t="s">
        <v>61</v>
      </c>
      <c r="H1205" s="17" t="s">
        <v>1523</v>
      </c>
      <c r="I1205" s="17" t="s">
        <v>1524</v>
      </c>
      <c r="J1205" s="17" t="n">
        <v>1</v>
      </c>
      <c r="K1205" s="15" t="n">
        <v>202.9</v>
      </c>
      <c r="L1205" s="22" t="n">
        <v>0.05</v>
      </c>
      <c r="M1205" s="15" t="n">
        <v>0</v>
      </c>
      <c r="N1205" s="15" t="n">
        <f aca="false">J1205*K1205</f>
        <v>202.9</v>
      </c>
      <c r="O1205" s="15" t="n">
        <f aca="false">N1205*L1205</f>
        <v>10.145</v>
      </c>
      <c r="P1205" s="15" t="n">
        <f aca="false">N1205-O1205</f>
        <v>192.755</v>
      </c>
      <c r="Q1205" s="15" t="n">
        <f aca="false">J1205*INDEX(dProdutos!$F$2:$F$47,MATCH(E1205,dProdutos!$A$2:$A$47,0))</f>
        <v>110.39</v>
      </c>
      <c r="R1205" s="15" t="n">
        <f aca="false">IF(I1205="Cancelado",0,P1205-Q1205)</f>
        <v>82.365</v>
      </c>
      <c r="S1205" s="17" t="str">
        <f aca="false">INDEX(dProdutos!$D$2:$D$47,MATCH(E1205,dProdutos!$A$2:$A$47,0))</f>
        <v>Moda Masculina</v>
      </c>
    </row>
    <row r="1206" customFormat="false" ht="15" hidden="false" customHeight="false" outlineLevel="0" collapsed="false">
      <c r="A1206" s="17" t="s">
        <v>2253</v>
      </c>
      <c r="B1206" s="17" t="n">
        <v>1</v>
      </c>
      <c r="C1206" s="21" t="n">
        <v>45771</v>
      </c>
      <c r="D1206" s="17" t="s">
        <v>849</v>
      </c>
      <c r="E1206" s="17" t="s">
        <v>105</v>
      </c>
      <c r="F1206" s="17" t="s">
        <v>1501</v>
      </c>
      <c r="G1206" s="17" t="s">
        <v>59</v>
      </c>
      <c r="H1206" s="17" t="s">
        <v>1537</v>
      </c>
      <c r="I1206" s="17" t="s">
        <v>1524</v>
      </c>
      <c r="J1206" s="17" t="n">
        <v>1</v>
      </c>
      <c r="K1206" s="15" t="n">
        <v>175.9</v>
      </c>
      <c r="L1206" s="22" t="n">
        <v>0.1</v>
      </c>
      <c r="M1206" s="15" t="n">
        <v>22.4</v>
      </c>
      <c r="N1206" s="15" t="n">
        <f aca="false">J1206*K1206</f>
        <v>175.9</v>
      </c>
      <c r="O1206" s="15" t="n">
        <f aca="false">N1206*L1206</f>
        <v>17.59</v>
      </c>
      <c r="P1206" s="15" t="n">
        <f aca="false">N1206-O1206</f>
        <v>158.31</v>
      </c>
      <c r="Q1206" s="15" t="n">
        <f aca="false">J1206*INDEX(dProdutos!$F$2:$F$47,MATCH(E1206,dProdutos!$A$2:$A$47,0))</f>
        <v>96.59</v>
      </c>
      <c r="R1206" s="15" t="n">
        <f aca="false">IF(I1206="Cancelado",0,P1206-Q1206)</f>
        <v>61.72</v>
      </c>
      <c r="S1206" s="17" t="str">
        <f aca="false">INDEX(dProdutos!$D$2:$D$47,MATCH(E1206,dProdutos!$A$2:$A$47,0))</f>
        <v>Moda Masculina</v>
      </c>
    </row>
    <row r="1207" customFormat="false" ht="15" hidden="false" customHeight="false" outlineLevel="0" collapsed="false">
      <c r="A1207" s="17" t="s">
        <v>2253</v>
      </c>
      <c r="B1207" s="17" t="n">
        <v>2</v>
      </c>
      <c r="C1207" s="21" t="n">
        <v>45771</v>
      </c>
      <c r="D1207" s="17" t="s">
        <v>849</v>
      </c>
      <c r="E1207" s="17" t="s">
        <v>138</v>
      </c>
      <c r="F1207" s="17" t="s">
        <v>1501</v>
      </c>
      <c r="G1207" s="17" t="s">
        <v>59</v>
      </c>
      <c r="H1207" s="17" t="s">
        <v>1537</v>
      </c>
      <c r="I1207" s="17" t="s">
        <v>1524</v>
      </c>
      <c r="J1207" s="17" t="n">
        <v>2</v>
      </c>
      <c r="K1207" s="15" t="n">
        <v>231.9</v>
      </c>
      <c r="L1207" s="22" t="n">
        <v>0</v>
      </c>
      <c r="M1207" s="15" t="n">
        <v>0</v>
      </c>
      <c r="N1207" s="15" t="n">
        <f aca="false">J1207*K1207</f>
        <v>463.8</v>
      </c>
      <c r="O1207" s="15" t="n">
        <f aca="false">N1207*L1207</f>
        <v>0</v>
      </c>
      <c r="P1207" s="15" t="n">
        <f aca="false">N1207-O1207</f>
        <v>463.8</v>
      </c>
      <c r="Q1207" s="15" t="n">
        <f aca="false">J1207*INDEX(dProdutos!$F$2:$F$47,MATCH(E1207,dProdutos!$A$2:$A$47,0))</f>
        <v>264.42</v>
      </c>
      <c r="R1207" s="15" t="n">
        <f aca="false">IF(I1207="Cancelado",0,P1207-Q1207)</f>
        <v>199.38</v>
      </c>
      <c r="S1207" s="17" t="str">
        <f aca="false">INDEX(dProdutos!$D$2:$D$47,MATCH(E1207,dProdutos!$A$2:$A$47,0))</f>
        <v>Calçados</v>
      </c>
    </row>
    <row r="1208" customFormat="false" ht="15" hidden="false" customHeight="false" outlineLevel="0" collapsed="false">
      <c r="A1208" s="17" t="s">
        <v>2253</v>
      </c>
      <c r="B1208" s="17" t="n">
        <v>3</v>
      </c>
      <c r="C1208" s="21" t="n">
        <v>45771</v>
      </c>
      <c r="D1208" s="17" t="s">
        <v>849</v>
      </c>
      <c r="E1208" s="17" t="s">
        <v>138</v>
      </c>
      <c r="F1208" s="17" t="s">
        <v>1501</v>
      </c>
      <c r="G1208" s="17" t="s">
        <v>59</v>
      </c>
      <c r="H1208" s="17" t="s">
        <v>1537</v>
      </c>
      <c r="I1208" s="17" t="s">
        <v>1524</v>
      </c>
      <c r="J1208" s="17" t="n">
        <v>1</v>
      </c>
      <c r="K1208" s="15" t="n">
        <v>231.9</v>
      </c>
      <c r="L1208" s="22" t="n">
        <v>0</v>
      </c>
      <c r="M1208" s="15" t="n">
        <v>0</v>
      </c>
      <c r="N1208" s="15" t="n">
        <f aca="false">J1208*K1208</f>
        <v>231.9</v>
      </c>
      <c r="O1208" s="15" t="n">
        <f aca="false">N1208*L1208</f>
        <v>0</v>
      </c>
      <c r="P1208" s="15" t="n">
        <f aca="false">N1208-O1208</f>
        <v>231.9</v>
      </c>
      <c r="Q1208" s="15" t="n">
        <f aca="false">J1208*INDEX(dProdutos!$F$2:$F$47,MATCH(E1208,dProdutos!$A$2:$A$47,0))</f>
        <v>132.21</v>
      </c>
      <c r="R1208" s="15" t="n">
        <f aca="false">IF(I1208="Cancelado",0,P1208-Q1208)</f>
        <v>99.69</v>
      </c>
      <c r="S1208" s="17" t="str">
        <f aca="false">INDEX(dProdutos!$D$2:$D$47,MATCH(E1208,dProdutos!$A$2:$A$47,0))</f>
        <v>Calçados</v>
      </c>
    </row>
    <row r="1209" customFormat="false" ht="15" hidden="false" customHeight="false" outlineLevel="0" collapsed="false">
      <c r="A1209" s="17" t="s">
        <v>2253</v>
      </c>
      <c r="B1209" s="17" t="n">
        <v>4</v>
      </c>
      <c r="C1209" s="21" t="n">
        <v>45771</v>
      </c>
      <c r="D1209" s="17" t="s">
        <v>849</v>
      </c>
      <c r="E1209" s="17" t="s">
        <v>150</v>
      </c>
      <c r="F1209" s="17" t="s">
        <v>1501</v>
      </c>
      <c r="G1209" s="17" t="s">
        <v>59</v>
      </c>
      <c r="H1209" s="17" t="s">
        <v>1537</v>
      </c>
      <c r="I1209" s="17" t="s">
        <v>1524</v>
      </c>
      <c r="J1209" s="17" t="n">
        <v>1</v>
      </c>
      <c r="K1209" s="15" t="n">
        <v>71.9</v>
      </c>
      <c r="L1209" s="22" t="n">
        <v>0</v>
      </c>
      <c r="M1209" s="15" t="n">
        <v>0</v>
      </c>
      <c r="N1209" s="15" t="n">
        <f aca="false">J1209*K1209</f>
        <v>71.9</v>
      </c>
      <c r="O1209" s="15" t="n">
        <f aca="false">N1209*L1209</f>
        <v>0</v>
      </c>
      <c r="P1209" s="15" t="n">
        <f aca="false">N1209-O1209</f>
        <v>71.9</v>
      </c>
      <c r="Q1209" s="15" t="n">
        <f aca="false">J1209*INDEX(dProdutos!$F$2:$F$47,MATCH(E1209,dProdutos!$A$2:$A$47,0))</f>
        <v>27.38</v>
      </c>
      <c r="R1209" s="15" t="n">
        <f aca="false">IF(I1209="Cancelado",0,P1209-Q1209)</f>
        <v>44.52</v>
      </c>
      <c r="S1209" s="17" t="str">
        <f aca="false">INDEX(dProdutos!$D$2:$D$47,MATCH(E1209,dProdutos!$A$2:$A$47,0))</f>
        <v>Acessórios</v>
      </c>
    </row>
    <row r="1210" customFormat="false" ht="15" hidden="false" customHeight="false" outlineLevel="0" collapsed="false">
      <c r="A1210" s="17" t="s">
        <v>2254</v>
      </c>
      <c r="B1210" s="17" t="n">
        <v>1</v>
      </c>
      <c r="C1210" s="21" t="n">
        <v>45771</v>
      </c>
      <c r="D1210" s="17" t="s">
        <v>444</v>
      </c>
      <c r="E1210" s="17" t="s">
        <v>138</v>
      </c>
      <c r="F1210" s="17" t="s">
        <v>1490</v>
      </c>
      <c r="G1210" s="17" t="s">
        <v>60</v>
      </c>
      <c r="H1210" s="17" t="s">
        <v>1527</v>
      </c>
      <c r="I1210" s="17" t="s">
        <v>1524</v>
      </c>
      <c r="J1210" s="17" t="n">
        <v>1</v>
      </c>
      <c r="K1210" s="15" t="n">
        <v>231.9</v>
      </c>
      <c r="L1210" s="22" t="n">
        <v>0</v>
      </c>
      <c r="M1210" s="15" t="n">
        <v>14.17</v>
      </c>
      <c r="N1210" s="15" t="n">
        <f aca="false">J1210*K1210</f>
        <v>231.9</v>
      </c>
      <c r="O1210" s="15" t="n">
        <f aca="false">N1210*L1210</f>
        <v>0</v>
      </c>
      <c r="P1210" s="15" t="n">
        <f aca="false">N1210-O1210</f>
        <v>231.9</v>
      </c>
      <c r="Q1210" s="15" t="n">
        <f aca="false">J1210*INDEX(dProdutos!$F$2:$F$47,MATCH(E1210,dProdutos!$A$2:$A$47,0))</f>
        <v>132.21</v>
      </c>
      <c r="R1210" s="15" t="n">
        <f aca="false">IF(I1210="Cancelado",0,P1210-Q1210)</f>
        <v>99.69</v>
      </c>
      <c r="S1210" s="17" t="str">
        <f aca="false">INDEX(dProdutos!$D$2:$D$47,MATCH(E1210,dProdutos!$A$2:$A$47,0))</f>
        <v>Calçados</v>
      </c>
    </row>
    <row r="1211" customFormat="false" ht="15" hidden="false" customHeight="false" outlineLevel="0" collapsed="false">
      <c r="A1211" s="17" t="s">
        <v>2254</v>
      </c>
      <c r="B1211" s="17" t="n">
        <v>2</v>
      </c>
      <c r="C1211" s="21" t="n">
        <v>45771</v>
      </c>
      <c r="D1211" s="17" t="s">
        <v>444</v>
      </c>
      <c r="E1211" s="17" t="s">
        <v>171</v>
      </c>
      <c r="F1211" s="17" t="s">
        <v>1490</v>
      </c>
      <c r="G1211" s="17" t="s">
        <v>60</v>
      </c>
      <c r="H1211" s="17" t="s">
        <v>1527</v>
      </c>
      <c r="I1211" s="17" t="s">
        <v>1524</v>
      </c>
      <c r="J1211" s="17" t="n">
        <v>1</v>
      </c>
      <c r="K1211" s="15" t="n">
        <v>246.9</v>
      </c>
      <c r="L1211" s="22" t="n">
        <v>0</v>
      </c>
      <c r="M1211" s="15" t="n">
        <v>0</v>
      </c>
      <c r="N1211" s="15" t="n">
        <f aca="false">J1211*K1211</f>
        <v>246.9</v>
      </c>
      <c r="O1211" s="15" t="n">
        <f aca="false">N1211*L1211</f>
        <v>0</v>
      </c>
      <c r="P1211" s="15" t="n">
        <f aca="false">N1211-O1211</f>
        <v>246.9</v>
      </c>
      <c r="Q1211" s="15" t="n">
        <f aca="false">J1211*INDEX(dProdutos!$F$2:$F$47,MATCH(E1211,dProdutos!$A$2:$A$47,0))</f>
        <v>103.61</v>
      </c>
      <c r="R1211" s="15" t="n">
        <f aca="false">IF(I1211="Cancelado",0,P1211-Q1211)</f>
        <v>143.29</v>
      </c>
      <c r="S1211" s="17" t="str">
        <f aca="false">INDEX(dProdutos!$D$2:$D$47,MATCH(E1211,dProdutos!$A$2:$A$47,0))</f>
        <v>Casa</v>
      </c>
    </row>
    <row r="1212" customFormat="false" ht="15" hidden="false" customHeight="false" outlineLevel="0" collapsed="false">
      <c r="A1212" s="17" t="s">
        <v>2255</v>
      </c>
      <c r="B1212" s="17" t="n">
        <v>1</v>
      </c>
      <c r="C1212" s="21" t="n">
        <v>45772</v>
      </c>
      <c r="D1212" s="17" t="s">
        <v>1221</v>
      </c>
      <c r="E1212" s="17" t="s">
        <v>165</v>
      </c>
      <c r="F1212" s="17" t="s">
        <v>1490</v>
      </c>
      <c r="G1212" s="17" t="s">
        <v>60</v>
      </c>
      <c r="H1212" s="17" t="s">
        <v>1540</v>
      </c>
      <c r="I1212" s="17" t="s">
        <v>1524</v>
      </c>
      <c r="J1212" s="17" t="n">
        <v>2</v>
      </c>
      <c r="K1212" s="15" t="n">
        <v>231.9</v>
      </c>
      <c r="L1212" s="22" t="n">
        <v>0.2</v>
      </c>
      <c r="M1212" s="15" t="n">
        <v>0</v>
      </c>
      <c r="N1212" s="15" t="n">
        <f aca="false">J1212*K1212</f>
        <v>463.8</v>
      </c>
      <c r="O1212" s="15" t="n">
        <f aca="false">N1212*L1212</f>
        <v>92.76</v>
      </c>
      <c r="P1212" s="15" t="n">
        <f aca="false">N1212-O1212</f>
        <v>371.04</v>
      </c>
      <c r="Q1212" s="15" t="n">
        <f aca="false">J1212*INDEX(dProdutos!$F$2:$F$47,MATCH(E1212,dProdutos!$A$2:$A$47,0))</f>
        <v>281.66</v>
      </c>
      <c r="R1212" s="15" t="n">
        <f aca="false">IF(I1212="Cancelado",0,P1212-Q1212)</f>
        <v>89.38</v>
      </c>
      <c r="S1212" s="17" t="str">
        <f aca="false">INDEX(dProdutos!$D$2:$D$47,MATCH(E1212,dProdutos!$A$2:$A$47,0))</f>
        <v>Casa</v>
      </c>
    </row>
    <row r="1213" customFormat="false" ht="15" hidden="false" customHeight="false" outlineLevel="0" collapsed="false">
      <c r="A1213" s="17" t="s">
        <v>2256</v>
      </c>
      <c r="B1213" s="17" t="n">
        <v>1</v>
      </c>
      <c r="C1213" s="21" t="n">
        <v>45772</v>
      </c>
      <c r="D1213" s="17" t="s">
        <v>801</v>
      </c>
      <c r="E1213" s="17" t="s">
        <v>95</v>
      </c>
      <c r="F1213" s="17" t="s">
        <v>1495</v>
      </c>
      <c r="G1213" s="17" t="s">
        <v>59</v>
      </c>
      <c r="H1213" s="17" t="s">
        <v>1523</v>
      </c>
      <c r="I1213" s="17" t="s">
        <v>1531</v>
      </c>
      <c r="J1213" s="17" t="n">
        <v>1</v>
      </c>
      <c r="K1213" s="15" t="n">
        <v>77.9</v>
      </c>
      <c r="L1213" s="22" t="n">
        <v>0</v>
      </c>
      <c r="M1213" s="15" t="n">
        <v>27.9</v>
      </c>
      <c r="N1213" s="15" t="n">
        <f aca="false">J1213*K1213</f>
        <v>77.9</v>
      </c>
      <c r="O1213" s="15" t="n">
        <f aca="false">N1213*L1213</f>
        <v>0</v>
      </c>
      <c r="P1213" s="15" t="n">
        <f aca="false">N1213-O1213</f>
        <v>77.9</v>
      </c>
      <c r="Q1213" s="15" t="n">
        <f aca="false">J1213*INDEX(dProdutos!$F$2:$F$47,MATCH(E1213,dProdutos!$A$2:$A$47,0))</f>
        <v>36.71</v>
      </c>
      <c r="R1213" s="15" t="n">
        <f aca="false">IF(I1213="Cancelado",0,P1213-Q1213)</f>
        <v>0</v>
      </c>
      <c r="S1213" s="17" t="str">
        <f aca="false">INDEX(dProdutos!$D$2:$D$47,MATCH(E1213,dProdutos!$A$2:$A$47,0))</f>
        <v>Moda Feminina</v>
      </c>
    </row>
    <row r="1214" customFormat="false" ht="15" hidden="false" customHeight="false" outlineLevel="0" collapsed="false">
      <c r="A1214" s="17" t="s">
        <v>2256</v>
      </c>
      <c r="B1214" s="17" t="n">
        <v>2</v>
      </c>
      <c r="C1214" s="21" t="n">
        <v>45772</v>
      </c>
      <c r="D1214" s="17" t="s">
        <v>801</v>
      </c>
      <c r="E1214" s="17" t="s">
        <v>144</v>
      </c>
      <c r="F1214" s="17" t="s">
        <v>1495</v>
      </c>
      <c r="G1214" s="17" t="s">
        <v>59</v>
      </c>
      <c r="H1214" s="17" t="s">
        <v>1523</v>
      </c>
      <c r="I1214" s="17" t="s">
        <v>1531</v>
      </c>
      <c r="J1214" s="17" t="n">
        <v>1</v>
      </c>
      <c r="K1214" s="15" t="n">
        <v>260.9</v>
      </c>
      <c r="L1214" s="22" t="n">
        <v>0</v>
      </c>
      <c r="M1214" s="15" t="n">
        <v>0</v>
      </c>
      <c r="N1214" s="15" t="n">
        <f aca="false">J1214*K1214</f>
        <v>260.9</v>
      </c>
      <c r="O1214" s="15" t="n">
        <f aca="false">N1214*L1214</f>
        <v>0</v>
      </c>
      <c r="P1214" s="15" t="n">
        <f aca="false">N1214-O1214</f>
        <v>260.9</v>
      </c>
      <c r="Q1214" s="15" t="n">
        <f aca="false">J1214*INDEX(dProdutos!$F$2:$F$47,MATCH(E1214,dProdutos!$A$2:$A$47,0))</f>
        <v>99.86</v>
      </c>
      <c r="R1214" s="15" t="n">
        <f aca="false">IF(I1214="Cancelado",0,P1214-Q1214)</f>
        <v>0</v>
      </c>
      <c r="S1214" s="17" t="str">
        <f aca="false">INDEX(dProdutos!$D$2:$D$47,MATCH(E1214,dProdutos!$A$2:$A$47,0))</f>
        <v>Acessórios</v>
      </c>
    </row>
    <row r="1215" customFormat="false" ht="15" hidden="false" customHeight="false" outlineLevel="0" collapsed="false">
      <c r="A1215" s="17" t="s">
        <v>2256</v>
      </c>
      <c r="B1215" s="17" t="n">
        <v>3</v>
      </c>
      <c r="C1215" s="21" t="n">
        <v>45772</v>
      </c>
      <c r="D1215" s="17" t="s">
        <v>801</v>
      </c>
      <c r="E1215" s="17" t="s">
        <v>183</v>
      </c>
      <c r="F1215" s="17" t="s">
        <v>1495</v>
      </c>
      <c r="G1215" s="17" t="s">
        <v>59</v>
      </c>
      <c r="H1215" s="17" t="s">
        <v>1523</v>
      </c>
      <c r="I1215" s="17" t="s">
        <v>1531</v>
      </c>
      <c r="J1215" s="17" t="n">
        <v>3</v>
      </c>
      <c r="K1215" s="15" t="n">
        <v>121.9</v>
      </c>
      <c r="L1215" s="22" t="n">
        <v>0</v>
      </c>
      <c r="M1215" s="15" t="n">
        <v>0</v>
      </c>
      <c r="N1215" s="15" t="n">
        <f aca="false">J1215*K1215</f>
        <v>365.7</v>
      </c>
      <c r="O1215" s="15" t="n">
        <f aca="false">N1215*L1215</f>
        <v>0</v>
      </c>
      <c r="P1215" s="15" t="n">
        <f aca="false">N1215-O1215</f>
        <v>365.7</v>
      </c>
      <c r="Q1215" s="15" t="n">
        <f aca="false">J1215*INDEX(dProdutos!$F$2:$F$47,MATCH(E1215,dProdutos!$A$2:$A$47,0))</f>
        <v>158.28</v>
      </c>
      <c r="R1215" s="15" t="n">
        <f aca="false">IF(I1215="Cancelado",0,P1215-Q1215)</f>
        <v>0</v>
      </c>
      <c r="S1215" s="17" t="str">
        <f aca="false">INDEX(dProdutos!$D$2:$D$47,MATCH(E1215,dProdutos!$A$2:$A$47,0))</f>
        <v>Eletrônicos</v>
      </c>
    </row>
    <row r="1216" customFormat="false" ht="15" hidden="false" customHeight="false" outlineLevel="0" collapsed="false">
      <c r="A1216" s="17" t="s">
        <v>2257</v>
      </c>
      <c r="B1216" s="17" t="n">
        <v>1</v>
      </c>
      <c r="C1216" s="21" t="n">
        <v>45772</v>
      </c>
      <c r="D1216" s="17" t="s">
        <v>540</v>
      </c>
      <c r="E1216" s="17" t="s">
        <v>156</v>
      </c>
      <c r="F1216" s="17" t="s">
        <v>1490</v>
      </c>
      <c r="G1216" s="17" t="s">
        <v>59</v>
      </c>
      <c r="H1216" s="17" t="s">
        <v>1523</v>
      </c>
      <c r="I1216" s="17" t="s">
        <v>1524</v>
      </c>
      <c r="J1216" s="17" t="n">
        <v>2</v>
      </c>
      <c r="K1216" s="15" t="n">
        <v>192.9</v>
      </c>
      <c r="L1216" s="22" t="n">
        <v>0</v>
      </c>
      <c r="M1216" s="15" t="n">
        <v>24.76</v>
      </c>
      <c r="N1216" s="15" t="n">
        <f aca="false">J1216*K1216</f>
        <v>385.8</v>
      </c>
      <c r="O1216" s="15" t="n">
        <f aca="false">N1216*L1216</f>
        <v>0</v>
      </c>
      <c r="P1216" s="15" t="n">
        <f aca="false">N1216-O1216</f>
        <v>385.8</v>
      </c>
      <c r="Q1216" s="15" t="n">
        <f aca="false">J1216*INDEX(dProdutos!$F$2:$F$47,MATCH(E1216,dProdutos!$A$2:$A$47,0))</f>
        <v>160.76</v>
      </c>
      <c r="R1216" s="15" t="n">
        <f aca="false">IF(I1216="Cancelado",0,P1216-Q1216)</f>
        <v>225.04</v>
      </c>
      <c r="S1216" s="17" t="str">
        <f aca="false">INDEX(dProdutos!$D$2:$D$47,MATCH(E1216,dProdutos!$A$2:$A$47,0))</f>
        <v>Acessórios</v>
      </c>
    </row>
    <row r="1217" customFormat="false" ht="15" hidden="false" customHeight="false" outlineLevel="0" collapsed="false">
      <c r="A1217" s="17" t="s">
        <v>2258</v>
      </c>
      <c r="B1217" s="17" t="n">
        <v>1</v>
      </c>
      <c r="C1217" s="21" t="n">
        <v>45772</v>
      </c>
      <c r="D1217" s="17" t="s">
        <v>258</v>
      </c>
      <c r="E1217" s="17" t="s">
        <v>129</v>
      </c>
      <c r="F1217" s="17" t="s">
        <v>1503</v>
      </c>
      <c r="G1217" s="17" t="s">
        <v>59</v>
      </c>
      <c r="H1217" s="17" t="s">
        <v>1523</v>
      </c>
      <c r="I1217" s="17" t="s">
        <v>1524</v>
      </c>
      <c r="J1217" s="17" t="n">
        <v>1</v>
      </c>
      <c r="K1217" s="15" t="n">
        <v>105.9</v>
      </c>
      <c r="L1217" s="22" t="n">
        <v>0.05</v>
      </c>
      <c r="M1217" s="15" t="n">
        <v>17.54</v>
      </c>
      <c r="N1217" s="15" t="n">
        <f aca="false">J1217*K1217</f>
        <v>105.9</v>
      </c>
      <c r="O1217" s="15" t="n">
        <f aca="false">N1217*L1217</f>
        <v>5.295</v>
      </c>
      <c r="P1217" s="15" t="n">
        <f aca="false">N1217-O1217</f>
        <v>100.605</v>
      </c>
      <c r="Q1217" s="15" t="n">
        <f aca="false">J1217*INDEX(dProdutos!$F$2:$F$47,MATCH(E1217,dProdutos!$A$2:$A$47,0))</f>
        <v>43.79</v>
      </c>
      <c r="R1217" s="15" t="n">
        <f aca="false">IF(I1217="Cancelado",0,P1217-Q1217)</f>
        <v>56.815</v>
      </c>
      <c r="S1217" s="17" t="str">
        <f aca="false">INDEX(dProdutos!$D$2:$D$47,MATCH(E1217,dProdutos!$A$2:$A$47,0))</f>
        <v>Calçados</v>
      </c>
    </row>
    <row r="1218" customFormat="false" ht="15" hidden="false" customHeight="false" outlineLevel="0" collapsed="false">
      <c r="A1218" s="17" t="s">
        <v>2258</v>
      </c>
      <c r="B1218" s="17" t="n">
        <v>2</v>
      </c>
      <c r="C1218" s="21" t="n">
        <v>45772</v>
      </c>
      <c r="D1218" s="17" t="s">
        <v>258</v>
      </c>
      <c r="E1218" s="17" t="s">
        <v>108</v>
      </c>
      <c r="F1218" s="17" t="s">
        <v>1503</v>
      </c>
      <c r="G1218" s="17" t="s">
        <v>59</v>
      </c>
      <c r="H1218" s="17" t="s">
        <v>1523</v>
      </c>
      <c r="I1218" s="17" t="s">
        <v>1524</v>
      </c>
      <c r="J1218" s="17" t="n">
        <v>1</v>
      </c>
      <c r="K1218" s="15" t="n">
        <v>265.9</v>
      </c>
      <c r="L1218" s="22" t="n">
        <v>0</v>
      </c>
      <c r="M1218" s="15" t="n">
        <v>0</v>
      </c>
      <c r="N1218" s="15" t="n">
        <f aca="false">J1218*K1218</f>
        <v>265.9</v>
      </c>
      <c r="O1218" s="15" t="n">
        <f aca="false">N1218*L1218</f>
        <v>0</v>
      </c>
      <c r="P1218" s="15" t="n">
        <f aca="false">N1218-O1218</f>
        <v>265.9</v>
      </c>
      <c r="Q1218" s="15" t="n">
        <f aca="false">J1218*INDEX(dProdutos!$F$2:$F$47,MATCH(E1218,dProdutos!$A$2:$A$47,0))</f>
        <v>155.62</v>
      </c>
      <c r="R1218" s="15" t="n">
        <f aca="false">IF(I1218="Cancelado",0,P1218-Q1218)</f>
        <v>110.28</v>
      </c>
      <c r="S1218" s="17" t="str">
        <f aca="false">INDEX(dProdutos!$D$2:$D$47,MATCH(E1218,dProdutos!$A$2:$A$47,0))</f>
        <v>Moda Masculina</v>
      </c>
    </row>
    <row r="1219" customFormat="false" ht="15" hidden="false" customHeight="false" outlineLevel="0" collapsed="false">
      <c r="A1219" s="17" t="s">
        <v>2259</v>
      </c>
      <c r="B1219" s="17" t="n">
        <v>1</v>
      </c>
      <c r="C1219" s="21" t="n">
        <v>45772</v>
      </c>
      <c r="D1219" s="17" t="s">
        <v>1289</v>
      </c>
      <c r="E1219" s="17" t="s">
        <v>150</v>
      </c>
      <c r="F1219" s="17" t="s">
        <v>1490</v>
      </c>
      <c r="G1219" s="17" t="s">
        <v>59</v>
      </c>
      <c r="H1219" s="17" t="s">
        <v>1523</v>
      </c>
      <c r="I1219" s="17" t="s">
        <v>1524</v>
      </c>
      <c r="J1219" s="17" t="n">
        <v>2</v>
      </c>
      <c r="K1219" s="15" t="n">
        <v>71.9</v>
      </c>
      <c r="L1219" s="22" t="n">
        <v>0.05</v>
      </c>
      <c r="M1219" s="15" t="n">
        <v>26.02</v>
      </c>
      <c r="N1219" s="15" t="n">
        <f aca="false">J1219*K1219</f>
        <v>143.8</v>
      </c>
      <c r="O1219" s="15" t="n">
        <f aca="false">N1219*L1219</f>
        <v>7.19</v>
      </c>
      <c r="P1219" s="15" t="n">
        <f aca="false">N1219-O1219</f>
        <v>136.61</v>
      </c>
      <c r="Q1219" s="15" t="n">
        <f aca="false">J1219*INDEX(dProdutos!$F$2:$F$47,MATCH(E1219,dProdutos!$A$2:$A$47,0))</f>
        <v>54.76</v>
      </c>
      <c r="R1219" s="15" t="n">
        <f aca="false">IF(I1219="Cancelado",0,P1219-Q1219)</f>
        <v>81.85</v>
      </c>
      <c r="S1219" s="17" t="str">
        <f aca="false">INDEX(dProdutos!$D$2:$D$47,MATCH(E1219,dProdutos!$A$2:$A$47,0))</f>
        <v>Acessórios</v>
      </c>
    </row>
    <row r="1220" customFormat="false" ht="15" hidden="false" customHeight="false" outlineLevel="0" collapsed="false">
      <c r="A1220" s="17" t="s">
        <v>2260</v>
      </c>
      <c r="B1220" s="17" t="n">
        <v>1</v>
      </c>
      <c r="C1220" s="21" t="n">
        <v>45773</v>
      </c>
      <c r="D1220" s="17" t="s">
        <v>1392</v>
      </c>
      <c r="E1220" s="17" t="s">
        <v>102</v>
      </c>
      <c r="F1220" s="17" t="s">
        <v>1499</v>
      </c>
      <c r="G1220" s="17" t="s">
        <v>61</v>
      </c>
      <c r="H1220" s="17" t="s">
        <v>1540</v>
      </c>
      <c r="I1220" s="17" t="s">
        <v>1524</v>
      </c>
      <c r="J1220" s="17" t="n">
        <v>2</v>
      </c>
      <c r="K1220" s="15" t="n">
        <v>65.9</v>
      </c>
      <c r="L1220" s="22" t="n">
        <v>0.05</v>
      </c>
      <c r="M1220" s="15" t="n">
        <v>0</v>
      </c>
      <c r="N1220" s="15" t="n">
        <f aca="false">J1220*K1220</f>
        <v>131.8</v>
      </c>
      <c r="O1220" s="15" t="n">
        <f aca="false">N1220*L1220</f>
        <v>6.59</v>
      </c>
      <c r="P1220" s="15" t="n">
        <f aca="false">N1220-O1220</f>
        <v>125.21</v>
      </c>
      <c r="Q1220" s="15" t="n">
        <f aca="false">J1220*INDEX(dProdutos!$F$2:$F$47,MATCH(E1220,dProdutos!$A$2:$A$47,0))</f>
        <v>59.36</v>
      </c>
      <c r="R1220" s="15" t="n">
        <f aca="false">IF(I1220="Cancelado",0,P1220-Q1220)</f>
        <v>65.85</v>
      </c>
      <c r="S1220" s="17" t="str">
        <f aca="false">INDEX(dProdutos!$D$2:$D$47,MATCH(E1220,dProdutos!$A$2:$A$47,0))</f>
        <v>Moda Masculina</v>
      </c>
    </row>
    <row r="1221" customFormat="false" ht="15" hidden="false" customHeight="false" outlineLevel="0" collapsed="false">
      <c r="A1221" s="17" t="s">
        <v>2261</v>
      </c>
      <c r="B1221" s="17" t="n">
        <v>1</v>
      </c>
      <c r="C1221" s="21" t="n">
        <v>45773</v>
      </c>
      <c r="D1221" s="17" t="s">
        <v>474</v>
      </c>
      <c r="E1221" s="17" t="s">
        <v>135</v>
      </c>
      <c r="F1221" s="17" t="s">
        <v>1490</v>
      </c>
      <c r="G1221" s="17" t="s">
        <v>63</v>
      </c>
      <c r="H1221" s="17" t="s">
        <v>1537</v>
      </c>
      <c r="I1221" s="17" t="s">
        <v>1524</v>
      </c>
      <c r="J1221" s="17" t="n">
        <v>1</v>
      </c>
      <c r="K1221" s="15" t="n">
        <v>200.9</v>
      </c>
      <c r="L1221" s="22" t="n">
        <v>0</v>
      </c>
      <c r="M1221" s="15" t="n">
        <v>0</v>
      </c>
      <c r="N1221" s="15" t="n">
        <f aca="false">J1221*K1221</f>
        <v>200.9</v>
      </c>
      <c r="O1221" s="15" t="n">
        <f aca="false">N1221*L1221</f>
        <v>0</v>
      </c>
      <c r="P1221" s="15" t="n">
        <f aca="false">N1221-O1221</f>
        <v>200.9</v>
      </c>
      <c r="Q1221" s="15" t="n">
        <f aca="false">J1221*INDEX(dProdutos!$F$2:$F$47,MATCH(E1221,dProdutos!$A$2:$A$47,0))</f>
        <v>80.73</v>
      </c>
      <c r="R1221" s="15" t="n">
        <f aca="false">IF(I1221="Cancelado",0,P1221-Q1221)</f>
        <v>120.17</v>
      </c>
      <c r="S1221" s="17" t="str">
        <f aca="false">INDEX(dProdutos!$D$2:$D$47,MATCH(E1221,dProdutos!$A$2:$A$47,0))</f>
        <v>Calçados</v>
      </c>
    </row>
    <row r="1222" customFormat="false" ht="15" hidden="false" customHeight="false" outlineLevel="0" collapsed="false">
      <c r="A1222" s="17" t="s">
        <v>2262</v>
      </c>
      <c r="B1222" s="17" t="n">
        <v>1</v>
      </c>
      <c r="C1222" s="21" t="n">
        <v>45773</v>
      </c>
      <c r="D1222" s="17" t="s">
        <v>979</v>
      </c>
      <c r="E1222" s="17" t="s">
        <v>117</v>
      </c>
      <c r="F1222" s="17" t="s">
        <v>1499</v>
      </c>
      <c r="G1222" s="17" t="s">
        <v>59</v>
      </c>
      <c r="H1222" s="17" t="s">
        <v>1537</v>
      </c>
      <c r="I1222" s="17" t="s">
        <v>1524</v>
      </c>
      <c r="J1222" s="17" t="n">
        <v>1</v>
      </c>
      <c r="K1222" s="15" t="n">
        <v>166.9</v>
      </c>
      <c r="L1222" s="22" t="n">
        <v>0</v>
      </c>
      <c r="M1222" s="15" t="n">
        <v>18.77</v>
      </c>
      <c r="N1222" s="15" t="n">
        <f aca="false">J1222*K1222</f>
        <v>166.9</v>
      </c>
      <c r="O1222" s="15" t="n">
        <f aca="false">N1222*L1222</f>
        <v>0</v>
      </c>
      <c r="P1222" s="15" t="n">
        <f aca="false">N1222-O1222</f>
        <v>166.9</v>
      </c>
      <c r="Q1222" s="15" t="n">
        <f aca="false">J1222*INDEX(dProdutos!$F$2:$F$47,MATCH(E1222,dProdutos!$A$2:$A$47,0))</f>
        <v>73.23</v>
      </c>
      <c r="R1222" s="15" t="n">
        <f aca="false">IF(I1222="Cancelado",0,P1222-Q1222)</f>
        <v>93.67</v>
      </c>
      <c r="S1222" s="17" t="str">
        <f aca="false">INDEX(dProdutos!$D$2:$D$47,MATCH(E1222,dProdutos!$A$2:$A$47,0))</f>
        <v>Moda Masculina</v>
      </c>
    </row>
    <row r="1223" customFormat="false" ht="15" hidden="false" customHeight="false" outlineLevel="0" collapsed="false">
      <c r="A1223" s="17" t="s">
        <v>2262</v>
      </c>
      <c r="B1223" s="17" t="n">
        <v>2</v>
      </c>
      <c r="C1223" s="21" t="n">
        <v>45773</v>
      </c>
      <c r="D1223" s="17" t="s">
        <v>979</v>
      </c>
      <c r="E1223" s="17" t="s">
        <v>88</v>
      </c>
      <c r="F1223" s="17" t="s">
        <v>1499</v>
      </c>
      <c r="G1223" s="17" t="s">
        <v>59</v>
      </c>
      <c r="H1223" s="17" t="s">
        <v>1537</v>
      </c>
      <c r="I1223" s="17" t="s">
        <v>1524</v>
      </c>
      <c r="J1223" s="17" t="n">
        <v>1</v>
      </c>
      <c r="K1223" s="15" t="n">
        <v>170.9</v>
      </c>
      <c r="L1223" s="22" t="n">
        <v>0.05</v>
      </c>
      <c r="M1223" s="15" t="n">
        <v>0</v>
      </c>
      <c r="N1223" s="15" t="n">
        <f aca="false">J1223*K1223</f>
        <v>170.9</v>
      </c>
      <c r="O1223" s="15" t="n">
        <f aca="false">N1223*L1223</f>
        <v>8.545</v>
      </c>
      <c r="P1223" s="15" t="n">
        <f aca="false">N1223-O1223</f>
        <v>162.355</v>
      </c>
      <c r="Q1223" s="15" t="n">
        <f aca="false">J1223*INDEX(dProdutos!$F$2:$F$47,MATCH(E1223,dProdutos!$A$2:$A$47,0))</f>
        <v>98.14</v>
      </c>
      <c r="R1223" s="15" t="n">
        <f aca="false">IF(I1223="Cancelado",0,P1223-Q1223)</f>
        <v>64.215</v>
      </c>
      <c r="S1223" s="17" t="str">
        <f aca="false">INDEX(dProdutos!$D$2:$D$47,MATCH(E1223,dProdutos!$A$2:$A$47,0))</f>
        <v>Moda Feminina</v>
      </c>
    </row>
    <row r="1224" customFormat="false" ht="15" hidden="false" customHeight="false" outlineLevel="0" collapsed="false">
      <c r="A1224" s="17" t="s">
        <v>2263</v>
      </c>
      <c r="B1224" s="17" t="n">
        <v>1</v>
      </c>
      <c r="C1224" s="21" t="n">
        <v>45773</v>
      </c>
      <c r="D1224" s="17" t="s">
        <v>668</v>
      </c>
      <c r="E1224" s="17" t="s">
        <v>135</v>
      </c>
      <c r="F1224" s="17" t="s">
        <v>1499</v>
      </c>
      <c r="G1224" s="17" t="s">
        <v>63</v>
      </c>
      <c r="H1224" s="17" t="s">
        <v>1523</v>
      </c>
      <c r="I1224" s="17" t="s">
        <v>1524</v>
      </c>
      <c r="J1224" s="17" t="n">
        <v>1</v>
      </c>
      <c r="K1224" s="15" t="n">
        <v>200.9</v>
      </c>
      <c r="L1224" s="22" t="n">
        <v>0</v>
      </c>
      <c r="M1224" s="15" t="n">
        <v>27.03</v>
      </c>
      <c r="N1224" s="15" t="n">
        <f aca="false">J1224*K1224</f>
        <v>200.9</v>
      </c>
      <c r="O1224" s="15" t="n">
        <f aca="false">N1224*L1224</f>
        <v>0</v>
      </c>
      <c r="P1224" s="15" t="n">
        <f aca="false">N1224-O1224</f>
        <v>200.9</v>
      </c>
      <c r="Q1224" s="15" t="n">
        <f aca="false">J1224*INDEX(dProdutos!$F$2:$F$47,MATCH(E1224,dProdutos!$A$2:$A$47,0))</f>
        <v>80.73</v>
      </c>
      <c r="R1224" s="15" t="n">
        <f aca="false">IF(I1224="Cancelado",0,P1224-Q1224)</f>
        <v>120.17</v>
      </c>
      <c r="S1224" s="17" t="str">
        <f aca="false">INDEX(dProdutos!$D$2:$D$47,MATCH(E1224,dProdutos!$A$2:$A$47,0))</f>
        <v>Calçados</v>
      </c>
    </row>
    <row r="1225" customFormat="false" ht="15" hidden="false" customHeight="false" outlineLevel="0" collapsed="false">
      <c r="A1225" s="17" t="s">
        <v>2264</v>
      </c>
      <c r="B1225" s="17" t="n">
        <v>1</v>
      </c>
      <c r="C1225" s="21" t="n">
        <v>45773</v>
      </c>
      <c r="D1225" s="17" t="s">
        <v>792</v>
      </c>
      <c r="E1225" s="17" t="s">
        <v>102</v>
      </c>
      <c r="F1225" s="17" t="s">
        <v>1501</v>
      </c>
      <c r="G1225" s="17" t="s">
        <v>62</v>
      </c>
      <c r="H1225" s="17" t="s">
        <v>1537</v>
      </c>
      <c r="I1225" s="17" t="s">
        <v>1524</v>
      </c>
      <c r="J1225" s="17" t="n">
        <v>3</v>
      </c>
      <c r="K1225" s="15" t="n">
        <v>65.9</v>
      </c>
      <c r="L1225" s="22" t="n">
        <v>0</v>
      </c>
      <c r="M1225" s="15" t="n">
        <v>31.81</v>
      </c>
      <c r="N1225" s="15" t="n">
        <f aca="false">J1225*K1225</f>
        <v>197.7</v>
      </c>
      <c r="O1225" s="15" t="n">
        <f aca="false">N1225*L1225</f>
        <v>0</v>
      </c>
      <c r="P1225" s="15" t="n">
        <f aca="false">N1225-O1225</f>
        <v>197.7</v>
      </c>
      <c r="Q1225" s="15" t="n">
        <f aca="false">J1225*INDEX(dProdutos!$F$2:$F$47,MATCH(E1225,dProdutos!$A$2:$A$47,0))</f>
        <v>89.04</v>
      </c>
      <c r="R1225" s="15" t="n">
        <f aca="false">IF(I1225="Cancelado",0,P1225-Q1225)</f>
        <v>108.66</v>
      </c>
      <c r="S1225" s="17" t="str">
        <f aca="false">INDEX(dProdutos!$D$2:$D$47,MATCH(E1225,dProdutos!$A$2:$A$47,0))</f>
        <v>Moda Masculina</v>
      </c>
    </row>
    <row r="1226" customFormat="false" ht="15" hidden="false" customHeight="false" outlineLevel="0" collapsed="false">
      <c r="A1226" s="17" t="s">
        <v>2264</v>
      </c>
      <c r="B1226" s="17" t="n">
        <v>2</v>
      </c>
      <c r="C1226" s="21" t="n">
        <v>45773</v>
      </c>
      <c r="D1226" s="17" t="s">
        <v>792</v>
      </c>
      <c r="E1226" s="17" t="s">
        <v>126</v>
      </c>
      <c r="F1226" s="17" t="s">
        <v>1501</v>
      </c>
      <c r="G1226" s="17" t="s">
        <v>62</v>
      </c>
      <c r="H1226" s="17" t="s">
        <v>1537</v>
      </c>
      <c r="I1226" s="17" t="s">
        <v>1524</v>
      </c>
      <c r="J1226" s="17" t="n">
        <v>1</v>
      </c>
      <c r="K1226" s="15" t="n">
        <v>296.9</v>
      </c>
      <c r="L1226" s="22" t="n">
        <v>0</v>
      </c>
      <c r="M1226" s="15" t="n">
        <v>0</v>
      </c>
      <c r="N1226" s="15" t="n">
        <f aca="false">J1226*K1226</f>
        <v>296.9</v>
      </c>
      <c r="O1226" s="15" t="n">
        <f aca="false">N1226*L1226</f>
        <v>0</v>
      </c>
      <c r="P1226" s="15" t="n">
        <f aca="false">N1226-O1226</f>
        <v>296.9</v>
      </c>
      <c r="Q1226" s="15" t="n">
        <f aca="false">J1226*INDEX(dProdutos!$F$2:$F$47,MATCH(E1226,dProdutos!$A$2:$A$47,0))</f>
        <v>135.24</v>
      </c>
      <c r="R1226" s="15" t="n">
        <f aca="false">IF(I1226="Cancelado",0,P1226-Q1226)</f>
        <v>161.66</v>
      </c>
      <c r="S1226" s="17" t="str">
        <f aca="false">INDEX(dProdutos!$D$2:$D$47,MATCH(E1226,dProdutos!$A$2:$A$47,0))</f>
        <v>Calçados</v>
      </c>
    </row>
    <row r="1227" customFormat="false" ht="15" hidden="false" customHeight="false" outlineLevel="0" collapsed="false">
      <c r="A1227" s="17" t="s">
        <v>2264</v>
      </c>
      <c r="B1227" s="17" t="n">
        <v>3</v>
      </c>
      <c r="C1227" s="21" t="n">
        <v>45773</v>
      </c>
      <c r="D1227" s="17" t="s">
        <v>792</v>
      </c>
      <c r="E1227" s="17" t="s">
        <v>195</v>
      </c>
      <c r="F1227" s="17" t="s">
        <v>1501</v>
      </c>
      <c r="G1227" s="17" t="s">
        <v>62</v>
      </c>
      <c r="H1227" s="17" t="s">
        <v>1537</v>
      </c>
      <c r="I1227" s="17" t="s">
        <v>1524</v>
      </c>
      <c r="J1227" s="17" t="n">
        <v>1</v>
      </c>
      <c r="K1227" s="15" t="n">
        <v>72.9</v>
      </c>
      <c r="L1227" s="22" t="n">
        <v>0</v>
      </c>
      <c r="M1227" s="15" t="n">
        <v>0</v>
      </c>
      <c r="N1227" s="15" t="n">
        <f aca="false">J1227*K1227</f>
        <v>72.9</v>
      </c>
      <c r="O1227" s="15" t="n">
        <f aca="false">N1227*L1227</f>
        <v>0</v>
      </c>
      <c r="P1227" s="15" t="n">
        <f aca="false">N1227-O1227</f>
        <v>72.9</v>
      </c>
      <c r="Q1227" s="15" t="n">
        <f aca="false">J1227*INDEX(dProdutos!$F$2:$F$47,MATCH(E1227,dProdutos!$A$2:$A$47,0))</f>
        <v>39.23</v>
      </c>
      <c r="R1227" s="15" t="n">
        <f aca="false">IF(I1227="Cancelado",0,P1227-Q1227)</f>
        <v>33.67</v>
      </c>
      <c r="S1227" s="17" t="str">
        <f aca="false">INDEX(dProdutos!$D$2:$D$47,MATCH(E1227,dProdutos!$A$2:$A$47,0))</f>
        <v>Eletrônicos</v>
      </c>
    </row>
    <row r="1228" customFormat="false" ht="15" hidden="false" customHeight="false" outlineLevel="0" collapsed="false">
      <c r="A1228" s="17" t="s">
        <v>2265</v>
      </c>
      <c r="B1228" s="17" t="n">
        <v>1</v>
      </c>
      <c r="C1228" s="21" t="n">
        <v>45773</v>
      </c>
      <c r="D1228" s="17" t="s">
        <v>795</v>
      </c>
      <c r="E1228" s="17" t="s">
        <v>213</v>
      </c>
      <c r="F1228" s="17" t="s">
        <v>1503</v>
      </c>
      <c r="G1228" s="17" t="s">
        <v>61</v>
      </c>
      <c r="H1228" s="17" t="s">
        <v>1537</v>
      </c>
      <c r="I1228" s="17" t="s">
        <v>1524</v>
      </c>
      <c r="J1228" s="17" t="n">
        <v>1</v>
      </c>
      <c r="K1228" s="15" t="n">
        <v>153.9</v>
      </c>
      <c r="L1228" s="22" t="n">
        <v>0</v>
      </c>
      <c r="M1228" s="15" t="n">
        <v>25.94</v>
      </c>
      <c r="N1228" s="15" t="n">
        <f aca="false">J1228*K1228</f>
        <v>153.9</v>
      </c>
      <c r="O1228" s="15" t="n">
        <f aca="false">N1228*L1228</f>
        <v>0</v>
      </c>
      <c r="P1228" s="15" t="n">
        <f aca="false">N1228-O1228</f>
        <v>153.9</v>
      </c>
      <c r="Q1228" s="15" t="n">
        <f aca="false">J1228*INDEX(dProdutos!$F$2:$F$47,MATCH(E1228,dProdutos!$A$2:$A$47,0))</f>
        <v>90.42</v>
      </c>
      <c r="R1228" s="15" t="n">
        <f aca="false">IF(I1228="Cancelado",0,P1228-Q1228)</f>
        <v>63.48</v>
      </c>
      <c r="S1228" s="17" t="str">
        <f aca="false">INDEX(dProdutos!$D$2:$D$47,MATCH(E1228,dProdutos!$A$2:$A$47,0))</f>
        <v>Beleza</v>
      </c>
    </row>
    <row r="1229" customFormat="false" ht="15" hidden="false" customHeight="false" outlineLevel="0" collapsed="false">
      <c r="A1229" s="17" t="s">
        <v>2266</v>
      </c>
      <c r="B1229" s="17" t="n">
        <v>1</v>
      </c>
      <c r="C1229" s="21" t="n">
        <v>45773</v>
      </c>
      <c r="D1229" s="17" t="s">
        <v>336</v>
      </c>
      <c r="E1229" s="17" t="s">
        <v>138</v>
      </c>
      <c r="F1229" s="17" t="s">
        <v>1503</v>
      </c>
      <c r="G1229" s="17" t="s">
        <v>62</v>
      </c>
      <c r="H1229" s="17" t="s">
        <v>1540</v>
      </c>
      <c r="I1229" s="17" t="s">
        <v>1531</v>
      </c>
      <c r="J1229" s="17" t="n">
        <v>2</v>
      </c>
      <c r="K1229" s="15" t="n">
        <v>231.9</v>
      </c>
      <c r="L1229" s="22" t="n">
        <v>0.1</v>
      </c>
      <c r="M1229" s="15" t="n">
        <v>25.71</v>
      </c>
      <c r="N1229" s="15" t="n">
        <f aca="false">J1229*K1229</f>
        <v>463.8</v>
      </c>
      <c r="O1229" s="15" t="n">
        <f aca="false">N1229*L1229</f>
        <v>46.38</v>
      </c>
      <c r="P1229" s="15" t="n">
        <f aca="false">N1229-O1229</f>
        <v>417.42</v>
      </c>
      <c r="Q1229" s="15" t="n">
        <f aca="false">J1229*INDEX(dProdutos!$F$2:$F$47,MATCH(E1229,dProdutos!$A$2:$A$47,0))</f>
        <v>264.42</v>
      </c>
      <c r="R1229" s="15" t="n">
        <f aca="false">IF(I1229="Cancelado",0,P1229-Q1229)</f>
        <v>0</v>
      </c>
      <c r="S1229" s="17" t="str">
        <f aca="false">INDEX(dProdutos!$D$2:$D$47,MATCH(E1229,dProdutos!$A$2:$A$47,0))</f>
        <v>Calçados</v>
      </c>
    </row>
    <row r="1230" customFormat="false" ht="15" hidden="false" customHeight="false" outlineLevel="0" collapsed="false">
      <c r="A1230" s="17" t="s">
        <v>2267</v>
      </c>
      <c r="B1230" s="17" t="n">
        <v>1</v>
      </c>
      <c r="C1230" s="21" t="n">
        <v>45773</v>
      </c>
      <c r="D1230" s="17" t="s">
        <v>1392</v>
      </c>
      <c r="E1230" s="17" t="s">
        <v>88</v>
      </c>
      <c r="F1230" s="17" t="s">
        <v>1487</v>
      </c>
      <c r="G1230" s="17" t="s">
        <v>60</v>
      </c>
      <c r="H1230" s="17" t="s">
        <v>1523</v>
      </c>
      <c r="I1230" s="17" t="s">
        <v>1524</v>
      </c>
      <c r="J1230" s="17" t="n">
        <v>1</v>
      </c>
      <c r="K1230" s="15" t="n">
        <v>170.9</v>
      </c>
      <c r="L1230" s="22" t="n">
        <v>0.1</v>
      </c>
      <c r="M1230" s="15" t="n">
        <v>14.32</v>
      </c>
      <c r="N1230" s="15" t="n">
        <f aca="false">J1230*K1230</f>
        <v>170.9</v>
      </c>
      <c r="O1230" s="15" t="n">
        <f aca="false">N1230*L1230</f>
        <v>17.09</v>
      </c>
      <c r="P1230" s="15" t="n">
        <f aca="false">N1230-O1230</f>
        <v>153.81</v>
      </c>
      <c r="Q1230" s="15" t="n">
        <f aca="false">J1230*INDEX(dProdutos!$F$2:$F$47,MATCH(E1230,dProdutos!$A$2:$A$47,0))</f>
        <v>98.14</v>
      </c>
      <c r="R1230" s="15" t="n">
        <f aca="false">IF(I1230="Cancelado",0,P1230-Q1230)</f>
        <v>55.67</v>
      </c>
      <c r="S1230" s="17" t="str">
        <f aca="false">INDEX(dProdutos!$D$2:$D$47,MATCH(E1230,dProdutos!$A$2:$A$47,0))</f>
        <v>Moda Feminina</v>
      </c>
    </row>
    <row r="1231" customFormat="false" ht="15" hidden="false" customHeight="false" outlineLevel="0" collapsed="false">
      <c r="A1231" s="17" t="s">
        <v>2267</v>
      </c>
      <c r="B1231" s="17" t="n">
        <v>2</v>
      </c>
      <c r="C1231" s="21" t="n">
        <v>45773</v>
      </c>
      <c r="D1231" s="17" t="s">
        <v>1392</v>
      </c>
      <c r="E1231" s="17" t="s">
        <v>183</v>
      </c>
      <c r="F1231" s="17" t="s">
        <v>1487</v>
      </c>
      <c r="G1231" s="17" t="s">
        <v>60</v>
      </c>
      <c r="H1231" s="17" t="s">
        <v>1523</v>
      </c>
      <c r="I1231" s="17" t="s">
        <v>1524</v>
      </c>
      <c r="J1231" s="17" t="n">
        <v>1</v>
      </c>
      <c r="K1231" s="15" t="n">
        <v>121.9</v>
      </c>
      <c r="L1231" s="22" t="n">
        <v>0.15</v>
      </c>
      <c r="M1231" s="15" t="n">
        <v>0</v>
      </c>
      <c r="N1231" s="15" t="n">
        <f aca="false">J1231*K1231</f>
        <v>121.9</v>
      </c>
      <c r="O1231" s="15" t="n">
        <f aca="false">N1231*L1231</f>
        <v>18.285</v>
      </c>
      <c r="P1231" s="15" t="n">
        <f aca="false">N1231-O1231</f>
        <v>103.615</v>
      </c>
      <c r="Q1231" s="15" t="n">
        <f aca="false">J1231*INDEX(dProdutos!$F$2:$F$47,MATCH(E1231,dProdutos!$A$2:$A$47,0))</f>
        <v>52.76</v>
      </c>
      <c r="R1231" s="15" t="n">
        <f aca="false">IF(I1231="Cancelado",0,P1231-Q1231)</f>
        <v>50.855</v>
      </c>
      <c r="S1231" s="17" t="str">
        <f aca="false">INDEX(dProdutos!$D$2:$D$47,MATCH(E1231,dProdutos!$A$2:$A$47,0))</f>
        <v>Eletrônicos</v>
      </c>
    </row>
    <row r="1232" customFormat="false" ht="15" hidden="false" customHeight="false" outlineLevel="0" collapsed="false">
      <c r="A1232" s="17" t="s">
        <v>2267</v>
      </c>
      <c r="B1232" s="17" t="n">
        <v>3</v>
      </c>
      <c r="C1232" s="21" t="n">
        <v>45773</v>
      </c>
      <c r="D1232" s="17" t="s">
        <v>1392</v>
      </c>
      <c r="E1232" s="17" t="s">
        <v>95</v>
      </c>
      <c r="F1232" s="17" t="s">
        <v>1487</v>
      </c>
      <c r="G1232" s="17" t="s">
        <v>60</v>
      </c>
      <c r="H1232" s="17" t="s">
        <v>1523</v>
      </c>
      <c r="I1232" s="17" t="s">
        <v>1524</v>
      </c>
      <c r="J1232" s="17" t="n">
        <v>1</v>
      </c>
      <c r="K1232" s="15" t="n">
        <v>77.9</v>
      </c>
      <c r="L1232" s="22" t="n">
        <v>0.15</v>
      </c>
      <c r="M1232" s="15" t="n">
        <v>0</v>
      </c>
      <c r="N1232" s="15" t="n">
        <f aca="false">J1232*K1232</f>
        <v>77.9</v>
      </c>
      <c r="O1232" s="15" t="n">
        <f aca="false">N1232*L1232</f>
        <v>11.685</v>
      </c>
      <c r="P1232" s="15" t="n">
        <f aca="false">N1232-O1232</f>
        <v>66.215</v>
      </c>
      <c r="Q1232" s="15" t="n">
        <f aca="false">J1232*INDEX(dProdutos!$F$2:$F$47,MATCH(E1232,dProdutos!$A$2:$A$47,0))</f>
        <v>36.71</v>
      </c>
      <c r="R1232" s="15" t="n">
        <f aca="false">IF(I1232="Cancelado",0,P1232-Q1232)</f>
        <v>29.505</v>
      </c>
      <c r="S1232" s="17" t="str">
        <f aca="false">INDEX(dProdutos!$D$2:$D$47,MATCH(E1232,dProdutos!$A$2:$A$47,0))</f>
        <v>Moda Feminina</v>
      </c>
    </row>
    <row r="1233" customFormat="false" ht="15" hidden="false" customHeight="false" outlineLevel="0" collapsed="false">
      <c r="A1233" s="17" t="s">
        <v>2268</v>
      </c>
      <c r="B1233" s="17" t="n">
        <v>1</v>
      </c>
      <c r="C1233" s="21" t="n">
        <v>45773</v>
      </c>
      <c r="D1233" s="17" t="s">
        <v>1191</v>
      </c>
      <c r="E1233" s="17" t="s">
        <v>192</v>
      </c>
      <c r="F1233" s="17" t="s">
        <v>1497</v>
      </c>
      <c r="G1233" s="17" t="s">
        <v>59</v>
      </c>
      <c r="H1233" s="17" t="s">
        <v>1523</v>
      </c>
      <c r="I1233" s="17" t="s">
        <v>1524</v>
      </c>
      <c r="J1233" s="17" t="n">
        <v>2</v>
      </c>
      <c r="K1233" s="15" t="n">
        <v>245.9</v>
      </c>
      <c r="L1233" s="22" t="n">
        <v>0</v>
      </c>
      <c r="M1233" s="15" t="n">
        <v>0</v>
      </c>
      <c r="N1233" s="15" t="n">
        <f aca="false">J1233*K1233</f>
        <v>491.8</v>
      </c>
      <c r="O1233" s="15" t="n">
        <f aca="false">N1233*L1233</f>
        <v>0</v>
      </c>
      <c r="P1233" s="15" t="n">
        <f aca="false">N1233-O1233</f>
        <v>491.8</v>
      </c>
      <c r="Q1233" s="15" t="n">
        <f aca="false">J1233*INDEX(dProdutos!$F$2:$F$47,MATCH(E1233,dProdutos!$A$2:$A$47,0))</f>
        <v>215.56</v>
      </c>
      <c r="R1233" s="15" t="n">
        <f aca="false">IF(I1233="Cancelado",0,P1233-Q1233)</f>
        <v>276.24</v>
      </c>
      <c r="S1233" s="17" t="str">
        <f aca="false">INDEX(dProdutos!$D$2:$D$47,MATCH(E1233,dProdutos!$A$2:$A$47,0))</f>
        <v>Eletrônicos</v>
      </c>
    </row>
    <row r="1234" customFormat="false" ht="15" hidden="false" customHeight="false" outlineLevel="0" collapsed="false">
      <c r="A1234" s="17" t="s">
        <v>2268</v>
      </c>
      <c r="B1234" s="17" t="n">
        <v>2</v>
      </c>
      <c r="C1234" s="21" t="n">
        <v>45773</v>
      </c>
      <c r="D1234" s="17" t="s">
        <v>1191</v>
      </c>
      <c r="E1234" s="17" t="s">
        <v>153</v>
      </c>
      <c r="F1234" s="17" t="s">
        <v>1497</v>
      </c>
      <c r="G1234" s="17" t="s">
        <v>59</v>
      </c>
      <c r="H1234" s="17" t="s">
        <v>1523</v>
      </c>
      <c r="I1234" s="17" t="s">
        <v>1524</v>
      </c>
      <c r="J1234" s="17" t="n">
        <v>2</v>
      </c>
      <c r="K1234" s="15" t="n">
        <v>165.9</v>
      </c>
      <c r="L1234" s="22" t="n">
        <v>0</v>
      </c>
      <c r="M1234" s="15" t="n">
        <v>0</v>
      </c>
      <c r="N1234" s="15" t="n">
        <f aca="false">J1234*K1234</f>
        <v>331.8</v>
      </c>
      <c r="O1234" s="15" t="n">
        <f aca="false">N1234*L1234</f>
        <v>0</v>
      </c>
      <c r="P1234" s="15" t="n">
        <f aca="false">N1234-O1234</f>
        <v>331.8</v>
      </c>
      <c r="Q1234" s="15" t="n">
        <f aca="false">J1234*INDEX(dProdutos!$F$2:$F$47,MATCH(E1234,dProdutos!$A$2:$A$47,0))</f>
        <v>134.56</v>
      </c>
      <c r="R1234" s="15" t="n">
        <f aca="false">IF(I1234="Cancelado",0,P1234-Q1234)</f>
        <v>197.24</v>
      </c>
      <c r="S1234" s="17" t="str">
        <f aca="false">INDEX(dProdutos!$D$2:$D$47,MATCH(E1234,dProdutos!$A$2:$A$47,0))</f>
        <v>Acessórios</v>
      </c>
    </row>
    <row r="1235" customFormat="false" ht="15" hidden="false" customHeight="false" outlineLevel="0" collapsed="false">
      <c r="A1235" s="17" t="s">
        <v>2269</v>
      </c>
      <c r="B1235" s="17" t="n">
        <v>1</v>
      </c>
      <c r="C1235" s="21" t="n">
        <v>45773</v>
      </c>
      <c r="D1235" s="17" t="s">
        <v>1428</v>
      </c>
      <c r="E1235" s="17" t="s">
        <v>98</v>
      </c>
      <c r="F1235" s="17" t="s">
        <v>1497</v>
      </c>
      <c r="G1235" s="17" t="s">
        <v>59</v>
      </c>
      <c r="H1235" s="17" t="s">
        <v>1537</v>
      </c>
      <c r="I1235" s="17" t="s">
        <v>1524</v>
      </c>
      <c r="J1235" s="17" t="n">
        <v>1</v>
      </c>
      <c r="K1235" s="15" t="n">
        <v>108.9</v>
      </c>
      <c r="L1235" s="22" t="n">
        <v>0.05</v>
      </c>
      <c r="M1235" s="15" t="n">
        <v>0</v>
      </c>
      <c r="N1235" s="15" t="n">
        <f aca="false">J1235*K1235</f>
        <v>108.9</v>
      </c>
      <c r="O1235" s="15" t="n">
        <f aca="false">N1235*L1235</f>
        <v>5.445</v>
      </c>
      <c r="P1235" s="15" t="n">
        <f aca="false">N1235-O1235</f>
        <v>103.455</v>
      </c>
      <c r="Q1235" s="15" t="n">
        <f aca="false">J1235*INDEX(dProdutos!$F$2:$F$47,MATCH(E1235,dProdutos!$A$2:$A$47,0))</f>
        <v>42.52</v>
      </c>
      <c r="R1235" s="15" t="n">
        <f aca="false">IF(I1235="Cancelado",0,P1235-Q1235)</f>
        <v>60.935</v>
      </c>
      <c r="S1235" s="17" t="str">
        <f aca="false">INDEX(dProdutos!$D$2:$D$47,MATCH(E1235,dProdutos!$A$2:$A$47,0))</f>
        <v>Moda Feminina</v>
      </c>
    </row>
    <row r="1236" customFormat="false" ht="15" hidden="false" customHeight="false" outlineLevel="0" collapsed="false">
      <c r="A1236" s="17" t="s">
        <v>2270</v>
      </c>
      <c r="B1236" s="17" t="n">
        <v>1</v>
      </c>
      <c r="C1236" s="21" t="n">
        <v>45773</v>
      </c>
      <c r="D1236" s="17" t="s">
        <v>1236</v>
      </c>
      <c r="E1236" s="17" t="s">
        <v>123</v>
      </c>
      <c r="F1236" s="17" t="s">
        <v>1495</v>
      </c>
      <c r="G1236" s="17" t="s">
        <v>59</v>
      </c>
      <c r="H1236" s="17" t="s">
        <v>1523</v>
      </c>
      <c r="I1236" s="17" t="s">
        <v>1524</v>
      </c>
      <c r="J1236" s="17" t="n">
        <v>1</v>
      </c>
      <c r="K1236" s="15" t="n">
        <v>277.9</v>
      </c>
      <c r="L1236" s="22" t="n">
        <v>0.05</v>
      </c>
      <c r="M1236" s="15" t="n">
        <v>0</v>
      </c>
      <c r="N1236" s="15" t="n">
        <f aca="false">J1236*K1236</f>
        <v>277.9</v>
      </c>
      <c r="O1236" s="15" t="n">
        <f aca="false">N1236*L1236</f>
        <v>13.895</v>
      </c>
      <c r="P1236" s="15" t="n">
        <f aca="false">N1236-O1236</f>
        <v>264.005</v>
      </c>
      <c r="Q1236" s="15" t="n">
        <f aca="false">J1236*INDEX(dProdutos!$F$2:$F$47,MATCH(E1236,dProdutos!$A$2:$A$47,0))</f>
        <v>132.36</v>
      </c>
      <c r="R1236" s="15" t="n">
        <f aca="false">IF(I1236="Cancelado",0,P1236-Q1236)</f>
        <v>131.645</v>
      </c>
      <c r="S1236" s="17" t="str">
        <f aca="false">INDEX(dProdutos!$D$2:$D$47,MATCH(E1236,dProdutos!$A$2:$A$47,0))</f>
        <v>Calçados</v>
      </c>
    </row>
    <row r="1237" customFormat="false" ht="15" hidden="false" customHeight="false" outlineLevel="0" collapsed="false">
      <c r="A1237" s="17" t="s">
        <v>2271</v>
      </c>
      <c r="B1237" s="17" t="n">
        <v>1</v>
      </c>
      <c r="C1237" s="21" t="n">
        <v>45774</v>
      </c>
      <c r="D1237" s="17" t="s">
        <v>928</v>
      </c>
      <c r="E1237" s="17" t="s">
        <v>77</v>
      </c>
      <c r="F1237" s="17" t="s">
        <v>1487</v>
      </c>
      <c r="G1237" s="17" t="s">
        <v>63</v>
      </c>
      <c r="H1237" s="17" t="s">
        <v>1537</v>
      </c>
      <c r="I1237" s="17" t="s">
        <v>1524</v>
      </c>
      <c r="J1237" s="17" t="n">
        <v>1</v>
      </c>
      <c r="K1237" s="15" t="n">
        <v>198.9</v>
      </c>
      <c r="L1237" s="22" t="n">
        <v>0.05</v>
      </c>
      <c r="M1237" s="15" t="n">
        <v>0</v>
      </c>
      <c r="N1237" s="15" t="n">
        <f aca="false">J1237*K1237</f>
        <v>198.9</v>
      </c>
      <c r="O1237" s="15" t="n">
        <f aca="false">N1237*L1237</f>
        <v>9.945</v>
      </c>
      <c r="P1237" s="15" t="n">
        <f aca="false">N1237-O1237</f>
        <v>188.955</v>
      </c>
      <c r="Q1237" s="15" t="n">
        <f aca="false">J1237*INDEX(dProdutos!$F$2:$F$47,MATCH(E1237,dProdutos!$A$2:$A$47,0))</f>
        <v>107.88</v>
      </c>
      <c r="R1237" s="15" t="n">
        <f aca="false">IF(I1237="Cancelado",0,P1237-Q1237)</f>
        <v>81.075</v>
      </c>
      <c r="S1237" s="17" t="str">
        <f aca="false">INDEX(dProdutos!$D$2:$D$47,MATCH(E1237,dProdutos!$A$2:$A$47,0))</f>
        <v>Moda Feminina</v>
      </c>
    </row>
    <row r="1238" customFormat="false" ht="15" hidden="false" customHeight="false" outlineLevel="0" collapsed="false">
      <c r="A1238" s="17" t="s">
        <v>2271</v>
      </c>
      <c r="B1238" s="17" t="n">
        <v>2</v>
      </c>
      <c r="C1238" s="21" t="n">
        <v>45774</v>
      </c>
      <c r="D1238" s="17" t="s">
        <v>928</v>
      </c>
      <c r="E1238" s="17" t="s">
        <v>98</v>
      </c>
      <c r="F1238" s="17" t="s">
        <v>1487</v>
      </c>
      <c r="G1238" s="17" t="s">
        <v>63</v>
      </c>
      <c r="H1238" s="17" t="s">
        <v>1537</v>
      </c>
      <c r="I1238" s="17" t="s">
        <v>1524</v>
      </c>
      <c r="J1238" s="17" t="n">
        <v>1</v>
      </c>
      <c r="K1238" s="15" t="n">
        <v>108.9</v>
      </c>
      <c r="L1238" s="22" t="n">
        <v>0.15</v>
      </c>
      <c r="M1238" s="15" t="n">
        <v>0</v>
      </c>
      <c r="N1238" s="15" t="n">
        <f aca="false">J1238*K1238</f>
        <v>108.9</v>
      </c>
      <c r="O1238" s="15" t="n">
        <f aca="false">N1238*L1238</f>
        <v>16.335</v>
      </c>
      <c r="P1238" s="15" t="n">
        <f aca="false">N1238-O1238</f>
        <v>92.565</v>
      </c>
      <c r="Q1238" s="15" t="n">
        <f aca="false">J1238*INDEX(dProdutos!$F$2:$F$47,MATCH(E1238,dProdutos!$A$2:$A$47,0))</f>
        <v>42.52</v>
      </c>
      <c r="R1238" s="15" t="n">
        <f aca="false">IF(I1238="Cancelado",0,P1238-Q1238)</f>
        <v>50.045</v>
      </c>
      <c r="S1238" s="17" t="str">
        <f aca="false">INDEX(dProdutos!$D$2:$D$47,MATCH(E1238,dProdutos!$A$2:$A$47,0))</f>
        <v>Moda Feminina</v>
      </c>
    </row>
    <row r="1239" customFormat="false" ht="15" hidden="false" customHeight="false" outlineLevel="0" collapsed="false">
      <c r="A1239" s="17" t="s">
        <v>2272</v>
      </c>
      <c r="B1239" s="17" t="n">
        <v>1</v>
      </c>
      <c r="C1239" s="21" t="n">
        <v>45774</v>
      </c>
      <c r="D1239" s="17" t="s">
        <v>624</v>
      </c>
      <c r="E1239" s="17" t="s">
        <v>126</v>
      </c>
      <c r="F1239" s="17" t="s">
        <v>1490</v>
      </c>
      <c r="G1239" s="17" t="s">
        <v>62</v>
      </c>
      <c r="H1239" s="17" t="s">
        <v>1527</v>
      </c>
      <c r="I1239" s="17" t="s">
        <v>1524</v>
      </c>
      <c r="J1239" s="17" t="n">
        <v>1</v>
      </c>
      <c r="K1239" s="15" t="n">
        <v>296.9</v>
      </c>
      <c r="L1239" s="22" t="n">
        <v>0</v>
      </c>
      <c r="M1239" s="15" t="n">
        <v>28.35</v>
      </c>
      <c r="N1239" s="15" t="n">
        <f aca="false">J1239*K1239</f>
        <v>296.9</v>
      </c>
      <c r="O1239" s="15" t="n">
        <f aca="false">N1239*L1239</f>
        <v>0</v>
      </c>
      <c r="P1239" s="15" t="n">
        <f aca="false">N1239-O1239</f>
        <v>296.9</v>
      </c>
      <c r="Q1239" s="15" t="n">
        <f aca="false">J1239*INDEX(dProdutos!$F$2:$F$47,MATCH(E1239,dProdutos!$A$2:$A$47,0))</f>
        <v>135.24</v>
      </c>
      <c r="R1239" s="15" t="n">
        <f aca="false">IF(I1239="Cancelado",0,P1239-Q1239)</f>
        <v>161.66</v>
      </c>
      <c r="S1239" s="17" t="str">
        <f aca="false">INDEX(dProdutos!$D$2:$D$47,MATCH(E1239,dProdutos!$A$2:$A$47,0))</f>
        <v>Calçados</v>
      </c>
    </row>
    <row r="1240" customFormat="false" ht="15" hidden="false" customHeight="false" outlineLevel="0" collapsed="false">
      <c r="A1240" s="17" t="s">
        <v>2273</v>
      </c>
      <c r="B1240" s="17" t="n">
        <v>1</v>
      </c>
      <c r="C1240" s="21" t="n">
        <v>45774</v>
      </c>
      <c r="D1240" s="17" t="s">
        <v>1066</v>
      </c>
      <c r="E1240" s="17" t="s">
        <v>165</v>
      </c>
      <c r="F1240" s="17" t="s">
        <v>1490</v>
      </c>
      <c r="G1240" s="17" t="s">
        <v>59</v>
      </c>
      <c r="H1240" s="17" t="s">
        <v>1537</v>
      </c>
      <c r="I1240" s="17" t="s">
        <v>1524</v>
      </c>
      <c r="J1240" s="17" t="n">
        <v>1</v>
      </c>
      <c r="K1240" s="15" t="n">
        <v>231.9</v>
      </c>
      <c r="L1240" s="22" t="n">
        <v>0</v>
      </c>
      <c r="M1240" s="15" t="n">
        <v>0</v>
      </c>
      <c r="N1240" s="15" t="n">
        <f aca="false">J1240*K1240</f>
        <v>231.9</v>
      </c>
      <c r="O1240" s="15" t="n">
        <f aca="false">N1240*L1240</f>
        <v>0</v>
      </c>
      <c r="P1240" s="15" t="n">
        <f aca="false">N1240-O1240</f>
        <v>231.9</v>
      </c>
      <c r="Q1240" s="15" t="n">
        <f aca="false">J1240*INDEX(dProdutos!$F$2:$F$47,MATCH(E1240,dProdutos!$A$2:$A$47,0))</f>
        <v>140.83</v>
      </c>
      <c r="R1240" s="15" t="n">
        <f aca="false">IF(I1240="Cancelado",0,P1240-Q1240)</f>
        <v>91.07</v>
      </c>
      <c r="S1240" s="17" t="str">
        <f aca="false">INDEX(dProdutos!$D$2:$D$47,MATCH(E1240,dProdutos!$A$2:$A$47,0))</f>
        <v>Casa</v>
      </c>
    </row>
    <row r="1241" customFormat="false" ht="15" hidden="false" customHeight="false" outlineLevel="0" collapsed="false">
      <c r="A1241" s="17" t="s">
        <v>2274</v>
      </c>
      <c r="B1241" s="17" t="n">
        <v>1</v>
      </c>
      <c r="C1241" s="21" t="n">
        <v>45774</v>
      </c>
      <c r="D1241" s="17" t="s">
        <v>1085</v>
      </c>
      <c r="E1241" s="17" t="s">
        <v>150</v>
      </c>
      <c r="F1241" s="17" t="s">
        <v>1493</v>
      </c>
      <c r="G1241" s="17" t="s">
        <v>62</v>
      </c>
      <c r="H1241" s="17" t="s">
        <v>1523</v>
      </c>
      <c r="I1241" s="17" t="s">
        <v>1524</v>
      </c>
      <c r="J1241" s="17" t="n">
        <v>3</v>
      </c>
      <c r="K1241" s="15" t="n">
        <v>71.9</v>
      </c>
      <c r="L1241" s="22" t="n">
        <v>0</v>
      </c>
      <c r="M1241" s="15" t="n">
        <v>14.16</v>
      </c>
      <c r="N1241" s="15" t="n">
        <f aca="false">J1241*K1241</f>
        <v>215.7</v>
      </c>
      <c r="O1241" s="15" t="n">
        <f aca="false">N1241*L1241</f>
        <v>0</v>
      </c>
      <c r="P1241" s="15" t="n">
        <f aca="false">N1241-O1241</f>
        <v>215.7</v>
      </c>
      <c r="Q1241" s="15" t="n">
        <f aca="false">J1241*INDEX(dProdutos!$F$2:$F$47,MATCH(E1241,dProdutos!$A$2:$A$47,0))</f>
        <v>82.14</v>
      </c>
      <c r="R1241" s="15" t="n">
        <f aca="false">IF(I1241="Cancelado",0,P1241-Q1241)</f>
        <v>133.56</v>
      </c>
      <c r="S1241" s="17" t="str">
        <f aca="false">INDEX(dProdutos!$D$2:$D$47,MATCH(E1241,dProdutos!$A$2:$A$47,0))</f>
        <v>Acessórios</v>
      </c>
    </row>
    <row r="1242" customFormat="false" ht="15" hidden="false" customHeight="false" outlineLevel="0" collapsed="false">
      <c r="A1242" s="17" t="s">
        <v>2274</v>
      </c>
      <c r="B1242" s="17" t="n">
        <v>2</v>
      </c>
      <c r="C1242" s="21" t="n">
        <v>45774</v>
      </c>
      <c r="D1242" s="17" t="s">
        <v>1085</v>
      </c>
      <c r="E1242" s="17" t="s">
        <v>98</v>
      </c>
      <c r="F1242" s="17" t="s">
        <v>1493</v>
      </c>
      <c r="G1242" s="17" t="s">
        <v>62</v>
      </c>
      <c r="H1242" s="17" t="s">
        <v>1523</v>
      </c>
      <c r="I1242" s="17" t="s">
        <v>1524</v>
      </c>
      <c r="J1242" s="17" t="n">
        <v>1</v>
      </c>
      <c r="K1242" s="15" t="n">
        <v>108.9</v>
      </c>
      <c r="L1242" s="22" t="n">
        <v>0.05</v>
      </c>
      <c r="M1242" s="15" t="n">
        <v>0</v>
      </c>
      <c r="N1242" s="15" t="n">
        <f aca="false">J1242*K1242</f>
        <v>108.9</v>
      </c>
      <c r="O1242" s="15" t="n">
        <f aca="false">N1242*L1242</f>
        <v>5.445</v>
      </c>
      <c r="P1242" s="15" t="n">
        <f aca="false">N1242-O1242</f>
        <v>103.455</v>
      </c>
      <c r="Q1242" s="15" t="n">
        <f aca="false">J1242*INDEX(dProdutos!$F$2:$F$47,MATCH(E1242,dProdutos!$A$2:$A$47,0))</f>
        <v>42.52</v>
      </c>
      <c r="R1242" s="15" t="n">
        <f aca="false">IF(I1242="Cancelado",0,P1242-Q1242)</f>
        <v>60.935</v>
      </c>
      <c r="S1242" s="17" t="str">
        <f aca="false">INDEX(dProdutos!$D$2:$D$47,MATCH(E1242,dProdutos!$A$2:$A$47,0))</f>
        <v>Moda Feminina</v>
      </c>
    </row>
    <row r="1243" customFormat="false" ht="15" hidden="false" customHeight="false" outlineLevel="0" collapsed="false">
      <c r="A1243" s="17" t="s">
        <v>2274</v>
      </c>
      <c r="B1243" s="17" t="n">
        <v>3</v>
      </c>
      <c r="C1243" s="21" t="n">
        <v>45774</v>
      </c>
      <c r="D1243" s="17" t="s">
        <v>1085</v>
      </c>
      <c r="E1243" s="17" t="s">
        <v>150</v>
      </c>
      <c r="F1243" s="17" t="s">
        <v>1493</v>
      </c>
      <c r="G1243" s="17" t="s">
        <v>62</v>
      </c>
      <c r="H1243" s="17" t="s">
        <v>1523</v>
      </c>
      <c r="I1243" s="17" t="s">
        <v>1524</v>
      </c>
      <c r="J1243" s="17" t="n">
        <v>1</v>
      </c>
      <c r="K1243" s="15" t="n">
        <v>71.9</v>
      </c>
      <c r="L1243" s="22" t="n">
        <v>0</v>
      </c>
      <c r="M1243" s="15" t="n">
        <v>0</v>
      </c>
      <c r="N1243" s="15" t="n">
        <f aca="false">J1243*K1243</f>
        <v>71.9</v>
      </c>
      <c r="O1243" s="15" t="n">
        <f aca="false">N1243*L1243</f>
        <v>0</v>
      </c>
      <c r="P1243" s="15" t="n">
        <f aca="false">N1243-O1243</f>
        <v>71.9</v>
      </c>
      <c r="Q1243" s="15" t="n">
        <f aca="false">J1243*INDEX(dProdutos!$F$2:$F$47,MATCH(E1243,dProdutos!$A$2:$A$47,0))</f>
        <v>27.38</v>
      </c>
      <c r="R1243" s="15" t="n">
        <f aca="false">IF(I1243="Cancelado",0,P1243-Q1243)</f>
        <v>44.52</v>
      </c>
      <c r="S1243" s="17" t="str">
        <f aca="false">INDEX(dProdutos!$D$2:$D$47,MATCH(E1243,dProdutos!$A$2:$A$47,0))</f>
        <v>Acessórios</v>
      </c>
    </row>
    <row r="1244" customFormat="false" ht="15" hidden="false" customHeight="false" outlineLevel="0" collapsed="false">
      <c r="A1244" s="17" t="s">
        <v>2275</v>
      </c>
      <c r="B1244" s="17" t="n">
        <v>1</v>
      </c>
      <c r="C1244" s="21" t="n">
        <v>45774</v>
      </c>
      <c r="D1244" s="17" t="s">
        <v>982</v>
      </c>
      <c r="E1244" s="17" t="s">
        <v>108</v>
      </c>
      <c r="F1244" s="17" t="s">
        <v>1495</v>
      </c>
      <c r="G1244" s="17" t="s">
        <v>62</v>
      </c>
      <c r="H1244" s="17" t="s">
        <v>1537</v>
      </c>
      <c r="I1244" s="17" t="s">
        <v>1524</v>
      </c>
      <c r="J1244" s="17" t="n">
        <v>2</v>
      </c>
      <c r="K1244" s="15" t="n">
        <v>265.9</v>
      </c>
      <c r="L1244" s="22" t="n">
        <v>0</v>
      </c>
      <c r="M1244" s="15" t="n">
        <v>0</v>
      </c>
      <c r="N1244" s="15" t="n">
        <f aca="false">J1244*K1244</f>
        <v>531.8</v>
      </c>
      <c r="O1244" s="15" t="n">
        <f aca="false">N1244*L1244</f>
        <v>0</v>
      </c>
      <c r="P1244" s="15" t="n">
        <f aca="false">N1244-O1244</f>
        <v>531.8</v>
      </c>
      <c r="Q1244" s="15" t="n">
        <f aca="false">J1244*INDEX(dProdutos!$F$2:$F$47,MATCH(E1244,dProdutos!$A$2:$A$47,0))</f>
        <v>311.24</v>
      </c>
      <c r="R1244" s="15" t="n">
        <f aca="false">IF(I1244="Cancelado",0,P1244-Q1244)</f>
        <v>220.56</v>
      </c>
      <c r="S1244" s="17" t="str">
        <f aca="false">INDEX(dProdutos!$D$2:$D$47,MATCH(E1244,dProdutos!$A$2:$A$47,0))</f>
        <v>Moda Masculina</v>
      </c>
    </row>
    <row r="1245" customFormat="false" ht="15" hidden="false" customHeight="false" outlineLevel="0" collapsed="false">
      <c r="A1245" s="17" t="s">
        <v>2276</v>
      </c>
      <c r="B1245" s="17" t="n">
        <v>1</v>
      </c>
      <c r="C1245" s="21" t="n">
        <v>45774</v>
      </c>
      <c r="D1245" s="17" t="s">
        <v>1159</v>
      </c>
      <c r="E1245" s="17" t="s">
        <v>165</v>
      </c>
      <c r="F1245" s="17" t="s">
        <v>1490</v>
      </c>
      <c r="G1245" s="17" t="s">
        <v>59</v>
      </c>
      <c r="H1245" s="17" t="s">
        <v>1523</v>
      </c>
      <c r="I1245" s="17" t="s">
        <v>1524</v>
      </c>
      <c r="J1245" s="17" t="n">
        <v>1</v>
      </c>
      <c r="K1245" s="15" t="n">
        <v>231.9</v>
      </c>
      <c r="L1245" s="22" t="n">
        <v>0.15</v>
      </c>
      <c r="M1245" s="15" t="n">
        <v>24.61</v>
      </c>
      <c r="N1245" s="15" t="n">
        <f aca="false">J1245*K1245</f>
        <v>231.9</v>
      </c>
      <c r="O1245" s="15" t="n">
        <f aca="false">N1245*L1245</f>
        <v>34.785</v>
      </c>
      <c r="P1245" s="15" t="n">
        <f aca="false">N1245-O1245</f>
        <v>197.115</v>
      </c>
      <c r="Q1245" s="15" t="n">
        <f aca="false">J1245*INDEX(dProdutos!$F$2:$F$47,MATCH(E1245,dProdutos!$A$2:$A$47,0))</f>
        <v>140.83</v>
      </c>
      <c r="R1245" s="15" t="n">
        <f aca="false">IF(I1245="Cancelado",0,P1245-Q1245)</f>
        <v>56.285</v>
      </c>
      <c r="S1245" s="17" t="str">
        <f aca="false">INDEX(dProdutos!$D$2:$D$47,MATCH(E1245,dProdutos!$A$2:$A$47,0))</f>
        <v>Casa</v>
      </c>
    </row>
    <row r="1246" customFormat="false" ht="15" hidden="false" customHeight="false" outlineLevel="0" collapsed="false">
      <c r="A1246" s="17" t="s">
        <v>2277</v>
      </c>
      <c r="B1246" s="17" t="n">
        <v>1</v>
      </c>
      <c r="C1246" s="21" t="n">
        <v>45774</v>
      </c>
      <c r="D1246" s="17" t="s">
        <v>249</v>
      </c>
      <c r="E1246" s="17" t="s">
        <v>98</v>
      </c>
      <c r="F1246" s="17" t="s">
        <v>1487</v>
      </c>
      <c r="G1246" s="17" t="s">
        <v>61</v>
      </c>
      <c r="H1246" s="17" t="s">
        <v>1537</v>
      </c>
      <c r="I1246" s="17" t="s">
        <v>1524</v>
      </c>
      <c r="J1246" s="17" t="n">
        <v>1</v>
      </c>
      <c r="K1246" s="15" t="n">
        <v>108.9</v>
      </c>
      <c r="L1246" s="22" t="n">
        <v>0.1</v>
      </c>
      <c r="M1246" s="15" t="n">
        <v>0</v>
      </c>
      <c r="N1246" s="15" t="n">
        <f aca="false">J1246*K1246</f>
        <v>108.9</v>
      </c>
      <c r="O1246" s="15" t="n">
        <f aca="false">N1246*L1246</f>
        <v>10.89</v>
      </c>
      <c r="P1246" s="15" t="n">
        <f aca="false">N1246-O1246</f>
        <v>98.01</v>
      </c>
      <c r="Q1246" s="15" t="n">
        <f aca="false">J1246*INDEX(dProdutos!$F$2:$F$47,MATCH(E1246,dProdutos!$A$2:$A$47,0))</f>
        <v>42.52</v>
      </c>
      <c r="R1246" s="15" t="n">
        <f aca="false">IF(I1246="Cancelado",0,P1246-Q1246)</f>
        <v>55.49</v>
      </c>
      <c r="S1246" s="17" t="str">
        <f aca="false">INDEX(dProdutos!$D$2:$D$47,MATCH(E1246,dProdutos!$A$2:$A$47,0))</f>
        <v>Moda Feminina</v>
      </c>
    </row>
    <row r="1247" customFormat="false" ht="15" hidden="false" customHeight="false" outlineLevel="0" collapsed="false">
      <c r="A1247" s="17" t="s">
        <v>2278</v>
      </c>
      <c r="B1247" s="17" t="n">
        <v>1</v>
      </c>
      <c r="C1247" s="21" t="n">
        <v>45774</v>
      </c>
      <c r="D1247" s="17" t="s">
        <v>894</v>
      </c>
      <c r="E1247" s="17" t="s">
        <v>126</v>
      </c>
      <c r="F1247" s="17" t="s">
        <v>1499</v>
      </c>
      <c r="G1247" s="17" t="s">
        <v>61</v>
      </c>
      <c r="H1247" s="17" t="s">
        <v>1523</v>
      </c>
      <c r="I1247" s="17" t="s">
        <v>1524</v>
      </c>
      <c r="J1247" s="17" t="n">
        <v>1</v>
      </c>
      <c r="K1247" s="15" t="n">
        <v>296.9</v>
      </c>
      <c r="L1247" s="22" t="n">
        <v>0.05</v>
      </c>
      <c r="M1247" s="15" t="n">
        <v>30.75</v>
      </c>
      <c r="N1247" s="15" t="n">
        <f aca="false">J1247*K1247</f>
        <v>296.9</v>
      </c>
      <c r="O1247" s="15" t="n">
        <f aca="false">N1247*L1247</f>
        <v>14.845</v>
      </c>
      <c r="P1247" s="15" t="n">
        <f aca="false">N1247-O1247</f>
        <v>282.055</v>
      </c>
      <c r="Q1247" s="15" t="n">
        <f aca="false">J1247*INDEX(dProdutos!$F$2:$F$47,MATCH(E1247,dProdutos!$A$2:$A$47,0))</f>
        <v>135.24</v>
      </c>
      <c r="R1247" s="15" t="n">
        <f aca="false">IF(I1247="Cancelado",0,P1247-Q1247)</f>
        <v>146.815</v>
      </c>
      <c r="S1247" s="17" t="str">
        <f aca="false">INDEX(dProdutos!$D$2:$D$47,MATCH(E1247,dProdutos!$A$2:$A$47,0))</f>
        <v>Calçados</v>
      </c>
    </row>
    <row r="1248" customFormat="false" ht="15" hidden="false" customHeight="false" outlineLevel="0" collapsed="false">
      <c r="A1248" s="17" t="s">
        <v>2279</v>
      </c>
      <c r="B1248" s="17" t="n">
        <v>1</v>
      </c>
      <c r="C1248" s="21" t="n">
        <v>45775</v>
      </c>
      <c r="D1248" s="17" t="s">
        <v>699</v>
      </c>
      <c r="E1248" s="17" t="s">
        <v>111</v>
      </c>
      <c r="F1248" s="17" t="s">
        <v>1487</v>
      </c>
      <c r="G1248" s="17" t="s">
        <v>64</v>
      </c>
      <c r="H1248" s="17" t="s">
        <v>1537</v>
      </c>
      <c r="I1248" s="17" t="s">
        <v>1531</v>
      </c>
      <c r="J1248" s="17" t="n">
        <v>1</v>
      </c>
      <c r="K1248" s="15" t="n">
        <v>188.9</v>
      </c>
      <c r="L1248" s="22" t="n">
        <v>0.05</v>
      </c>
      <c r="M1248" s="15" t="n">
        <v>12.6</v>
      </c>
      <c r="N1248" s="15" t="n">
        <f aca="false">J1248*K1248</f>
        <v>188.9</v>
      </c>
      <c r="O1248" s="15" t="n">
        <f aca="false">N1248*L1248</f>
        <v>9.445</v>
      </c>
      <c r="P1248" s="15" t="n">
        <f aca="false">N1248-O1248</f>
        <v>179.455</v>
      </c>
      <c r="Q1248" s="15" t="n">
        <f aca="false">J1248*INDEX(dProdutos!$F$2:$F$47,MATCH(E1248,dProdutos!$A$2:$A$47,0))</f>
        <v>88.32</v>
      </c>
      <c r="R1248" s="15" t="n">
        <f aca="false">IF(I1248="Cancelado",0,P1248-Q1248)</f>
        <v>0</v>
      </c>
      <c r="S1248" s="17" t="str">
        <f aca="false">INDEX(dProdutos!$D$2:$D$47,MATCH(E1248,dProdutos!$A$2:$A$47,0))</f>
        <v>Moda Masculina</v>
      </c>
    </row>
    <row r="1249" customFormat="false" ht="15" hidden="false" customHeight="false" outlineLevel="0" collapsed="false">
      <c r="A1249" s="17" t="s">
        <v>2280</v>
      </c>
      <c r="B1249" s="17" t="n">
        <v>1</v>
      </c>
      <c r="C1249" s="21" t="n">
        <v>45775</v>
      </c>
      <c r="D1249" s="17" t="s">
        <v>502</v>
      </c>
      <c r="E1249" s="17" t="s">
        <v>174</v>
      </c>
      <c r="F1249" s="17" t="s">
        <v>1495</v>
      </c>
      <c r="G1249" s="17" t="s">
        <v>64</v>
      </c>
      <c r="H1249" s="17" t="s">
        <v>1540</v>
      </c>
      <c r="I1249" s="17" t="s">
        <v>1531</v>
      </c>
      <c r="J1249" s="17" t="n">
        <v>3</v>
      </c>
      <c r="K1249" s="15" t="n">
        <v>250.9</v>
      </c>
      <c r="L1249" s="22" t="n">
        <v>0</v>
      </c>
      <c r="M1249" s="15" t="n">
        <v>14.86</v>
      </c>
      <c r="N1249" s="15" t="n">
        <f aca="false">J1249*K1249</f>
        <v>752.7</v>
      </c>
      <c r="O1249" s="15" t="n">
        <f aca="false">N1249*L1249</f>
        <v>0</v>
      </c>
      <c r="P1249" s="15" t="n">
        <f aca="false">N1249-O1249</f>
        <v>752.7</v>
      </c>
      <c r="Q1249" s="15" t="n">
        <f aca="false">J1249*INDEX(dProdutos!$F$2:$F$47,MATCH(E1249,dProdutos!$A$2:$A$47,0))</f>
        <v>453.84</v>
      </c>
      <c r="R1249" s="15" t="n">
        <f aca="false">IF(I1249="Cancelado",0,P1249-Q1249)</f>
        <v>0</v>
      </c>
      <c r="S1249" s="17" t="str">
        <f aca="false">INDEX(dProdutos!$D$2:$D$47,MATCH(E1249,dProdutos!$A$2:$A$47,0))</f>
        <v>Casa</v>
      </c>
    </row>
    <row r="1250" customFormat="false" ht="15" hidden="false" customHeight="false" outlineLevel="0" collapsed="false">
      <c r="A1250" s="17" t="s">
        <v>2280</v>
      </c>
      <c r="B1250" s="17" t="n">
        <v>2</v>
      </c>
      <c r="C1250" s="21" t="n">
        <v>45775</v>
      </c>
      <c r="D1250" s="17" t="s">
        <v>502</v>
      </c>
      <c r="E1250" s="17" t="s">
        <v>95</v>
      </c>
      <c r="F1250" s="17" t="s">
        <v>1495</v>
      </c>
      <c r="G1250" s="17" t="s">
        <v>64</v>
      </c>
      <c r="H1250" s="17" t="s">
        <v>1540</v>
      </c>
      <c r="I1250" s="17" t="s">
        <v>1531</v>
      </c>
      <c r="J1250" s="17" t="n">
        <v>1</v>
      </c>
      <c r="K1250" s="15" t="n">
        <v>77.9</v>
      </c>
      <c r="L1250" s="22" t="n">
        <v>0.1</v>
      </c>
      <c r="M1250" s="15" t="n">
        <v>0</v>
      </c>
      <c r="N1250" s="15" t="n">
        <f aca="false">J1250*K1250</f>
        <v>77.9</v>
      </c>
      <c r="O1250" s="15" t="n">
        <f aca="false">N1250*L1250</f>
        <v>7.79</v>
      </c>
      <c r="P1250" s="15" t="n">
        <f aca="false">N1250-O1250</f>
        <v>70.11</v>
      </c>
      <c r="Q1250" s="15" t="n">
        <f aca="false">J1250*INDEX(dProdutos!$F$2:$F$47,MATCH(E1250,dProdutos!$A$2:$A$47,0))</f>
        <v>36.71</v>
      </c>
      <c r="R1250" s="15" t="n">
        <f aca="false">IF(I1250="Cancelado",0,P1250-Q1250)</f>
        <v>0</v>
      </c>
      <c r="S1250" s="17" t="str">
        <f aca="false">INDEX(dProdutos!$D$2:$D$47,MATCH(E1250,dProdutos!$A$2:$A$47,0))</f>
        <v>Moda Feminina</v>
      </c>
    </row>
    <row r="1251" customFormat="false" ht="15" hidden="false" customHeight="false" outlineLevel="0" collapsed="false">
      <c r="A1251" s="17" t="s">
        <v>2280</v>
      </c>
      <c r="B1251" s="17" t="n">
        <v>3</v>
      </c>
      <c r="C1251" s="21" t="n">
        <v>45775</v>
      </c>
      <c r="D1251" s="17" t="s">
        <v>502</v>
      </c>
      <c r="E1251" s="17" t="s">
        <v>117</v>
      </c>
      <c r="F1251" s="17" t="s">
        <v>1495</v>
      </c>
      <c r="G1251" s="17" t="s">
        <v>64</v>
      </c>
      <c r="H1251" s="17" t="s">
        <v>1540</v>
      </c>
      <c r="I1251" s="17" t="s">
        <v>1531</v>
      </c>
      <c r="J1251" s="17" t="n">
        <v>1</v>
      </c>
      <c r="K1251" s="15" t="n">
        <v>166.9</v>
      </c>
      <c r="L1251" s="22" t="n">
        <v>0</v>
      </c>
      <c r="M1251" s="15" t="n">
        <v>0</v>
      </c>
      <c r="N1251" s="15" t="n">
        <f aca="false">J1251*K1251</f>
        <v>166.9</v>
      </c>
      <c r="O1251" s="15" t="n">
        <f aca="false">N1251*L1251</f>
        <v>0</v>
      </c>
      <c r="P1251" s="15" t="n">
        <f aca="false">N1251-O1251</f>
        <v>166.9</v>
      </c>
      <c r="Q1251" s="15" t="n">
        <f aca="false">J1251*INDEX(dProdutos!$F$2:$F$47,MATCH(E1251,dProdutos!$A$2:$A$47,0))</f>
        <v>73.23</v>
      </c>
      <c r="R1251" s="15" t="n">
        <f aca="false">IF(I1251="Cancelado",0,P1251-Q1251)</f>
        <v>0</v>
      </c>
      <c r="S1251" s="17" t="str">
        <f aca="false">INDEX(dProdutos!$D$2:$D$47,MATCH(E1251,dProdutos!$A$2:$A$47,0))</f>
        <v>Moda Masculina</v>
      </c>
    </row>
    <row r="1252" customFormat="false" ht="15" hidden="false" customHeight="false" outlineLevel="0" collapsed="false">
      <c r="A1252" s="17" t="s">
        <v>2280</v>
      </c>
      <c r="B1252" s="17" t="n">
        <v>4</v>
      </c>
      <c r="C1252" s="21" t="n">
        <v>45775</v>
      </c>
      <c r="D1252" s="17" t="s">
        <v>502</v>
      </c>
      <c r="E1252" s="17" t="s">
        <v>204</v>
      </c>
      <c r="F1252" s="17" t="s">
        <v>1495</v>
      </c>
      <c r="G1252" s="17" t="s">
        <v>64</v>
      </c>
      <c r="H1252" s="17" t="s">
        <v>1540</v>
      </c>
      <c r="I1252" s="17" t="s">
        <v>1531</v>
      </c>
      <c r="J1252" s="17" t="n">
        <v>1</v>
      </c>
      <c r="K1252" s="15" t="n">
        <v>64.9</v>
      </c>
      <c r="L1252" s="22" t="n">
        <v>0</v>
      </c>
      <c r="M1252" s="15" t="n">
        <v>0</v>
      </c>
      <c r="N1252" s="15" t="n">
        <f aca="false">J1252*K1252</f>
        <v>64.9</v>
      </c>
      <c r="O1252" s="15" t="n">
        <f aca="false">N1252*L1252</f>
        <v>0</v>
      </c>
      <c r="P1252" s="15" t="n">
        <f aca="false">N1252-O1252</f>
        <v>64.9</v>
      </c>
      <c r="Q1252" s="15" t="n">
        <f aca="false">J1252*INDEX(dProdutos!$F$2:$F$47,MATCH(E1252,dProdutos!$A$2:$A$47,0))</f>
        <v>27.52</v>
      </c>
      <c r="R1252" s="15" t="n">
        <f aca="false">IF(I1252="Cancelado",0,P1252-Q1252)</f>
        <v>0</v>
      </c>
      <c r="S1252" s="17" t="str">
        <f aca="false">INDEX(dProdutos!$D$2:$D$47,MATCH(E1252,dProdutos!$A$2:$A$47,0))</f>
        <v>Beleza</v>
      </c>
    </row>
    <row r="1253" customFormat="false" ht="15" hidden="false" customHeight="false" outlineLevel="0" collapsed="false">
      <c r="A1253" s="17" t="s">
        <v>2281</v>
      </c>
      <c r="B1253" s="17" t="n">
        <v>1</v>
      </c>
      <c r="C1253" s="21" t="n">
        <v>45775</v>
      </c>
      <c r="D1253" s="17" t="s">
        <v>517</v>
      </c>
      <c r="E1253" s="17" t="s">
        <v>165</v>
      </c>
      <c r="F1253" s="17" t="s">
        <v>1490</v>
      </c>
      <c r="G1253" s="17" t="s">
        <v>59</v>
      </c>
      <c r="H1253" s="17" t="s">
        <v>1537</v>
      </c>
      <c r="I1253" s="17" t="s">
        <v>1524</v>
      </c>
      <c r="J1253" s="17" t="n">
        <v>2</v>
      </c>
      <c r="K1253" s="15" t="n">
        <v>231.9</v>
      </c>
      <c r="L1253" s="22" t="n">
        <v>0</v>
      </c>
      <c r="M1253" s="15" t="n">
        <v>0</v>
      </c>
      <c r="N1253" s="15" t="n">
        <f aca="false">J1253*K1253</f>
        <v>463.8</v>
      </c>
      <c r="O1253" s="15" t="n">
        <f aca="false">N1253*L1253</f>
        <v>0</v>
      </c>
      <c r="P1253" s="15" t="n">
        <f aca="false">N1253-O1253</f>
        <v>463.8</v>
      </c>
      <c r="Q1253" s="15" t="n">
        <f aca="false">J1253*INDEX(dProdutos!$F$2:$F$47,MATCH(E1253,dProdutos!$A$2:$A$47,0))</f>
        <v>281.66</v>
      </c>
      <c r="R1253" s="15" t="n">
        <f aca="false">IF(I1253="Cancelado",0,P1253-Q1253)</f>
        <v>182.14</v>
      </c>
      <c r="S1253" s="17" t="str">
        <f aca="false">INDEX(dProdutos!$D$2:$D$47,MATCH(E1253,dProdutos!$A$2:$A$47,0))</f>
        <v>Casa</v>
      </c>
    </row>
    <row r="1254" customFormat="false" ht="15" hidden="false" customHeight="false" outlineLevel="0" collapsed="false">
      <c r="A1254" s="17" t="s">
        <v>2282</v>
      </c>
      <c r="B1254" s="17" t="n">
        <v>1</v>
      </c>
      <c r="C1254" s="21" t="n">
        <v>45775</v>
      </c>
      <c r="D1254" s="17" t="s">
        <v>946</v>
      </c>
      <c r="E1254" s="17" t="s">
        <v>126</v>
      </c>
      <c r="F1254" s="17" t="s">
        <v>1487</v>
      </c>
      <c r="G1254" s="17" t="s">
        <v>59</v>
      </c>
      <c r="H1254" s="17" t="s">
        <v>1523</v>
      </c>
      <c r="I1254" s="17" t="s">
        <v>1524</v>
      </c>
      <c r="J1254" s="17" t="n">
        <v>1</v>
      </c>
      <c r="K1254" s="15" t="n">
        <v>296.9</v>
      </c>
      <c r="L1254" s="22" t="n">
        <v>0</v>
      </c>
      <c r="M1254" s="15" t="n">
        <v>0</v>
      </c>
      <c r="N1254" s="15" t="n">
        <f aca="false">J1254*K1254</f>
        <v>296.9</v>
      </c>
      <c r="O1254" s="15" t="n">
        <f aca="false">N1254*L1254</f>
        <v>0</v>
      </c>
      <c r="P1254" s="15" t="n">
        <f aca="false">N1254-O1254</f>
        <v>296.9</v>
      </c>
      <c r="Q1254" s="15" t="n">
        <f aca="false">J1254*INDEX(dProdutos!$F$2:$F$47,MATCH(E1254,dProdutos!$A$2:$A$47,0))</f>
        <v>135.24</v>
      </c>
      <c r="R1254" s="15" t="n">
        <f aca="false">IF(I1254="Cancelado",0,P1254-Q1254)</f>
        <v>161.66</v>
      </c>
      <c r="S1254" s="17" t="str">
        <f aca="false">INDEX(dProdutos!$D$2:$D$47,MATCH(E1254,dProdutos!$A$2:$A$47,0))</f>
        <v>Calçados</v>
      </c>
    </row>
    <row r="1255" customFormat="false" ht="15" hidden="false" customHeight="false" outlineLevel="0" collapsed="false">
      <c r="A1255" s="17" t="s">
        <v>2283</v>
      </c>
      <c r="B1255" s="17" t="n">
        <v>1</v>
      </c>
      <c r="C1255" s="21" t="n">
        <v>45775</v>
      </c>
      <c r="D1255" s="17" t="s">
        <v>405</v>
      </c>
      <c r="E1255" s="17" t="s">
        <v>165</v>
      </c>
      <c r="F1255" s="17" t="s">
        <v>1493</v>
      </c>
      <c r="G1255" s="17" t="s">
        <v>60</v>
      </c>
      <c r="H1255" s="17" t="s">
        <v>1527</v>
      </c>
      <c r="I1255" s="17" t="s">
        <v>1524</v>
      </c>
      <c r="J1255" s="17" t="n">
        <v>2</v>
      </c>
      <c r="K1255" s="15" t="n">
        <v>231.9</v>
      </c>
      <c r="L1255" s="22" t="n">
        <v>0.05</v>
      </c>
      <c r="M1255" s="15" t="n">
        <v>0</v>
      </c>
      <c r="N1255" s="15" t="n">
        <f aca="false">J1255*K1255</f>
        <v>463.8</v>
      </c>
      <c r="O1255" s="15" t="n">
        <f aca="false">N1255*L1255</f>
        <v>23.19</v>
      </c>
      <c r="P1255" s="15" t="n">
        <f aca="false">N1255-O1255</f>
        <v>440.61</v>
      </c>
      <c r="Q1255" s="15" t="n">
        <f aca="false">J1255*INDEX(dProdutos!$F$2:$F$47,MATCH(E1255,dProdutos!$A$2:$A$47,0))</f>
        <v>281.66</v>
      </c>
      <c r="R1255" s="15" t="n">
        <f aca="false">IF(I1255="Cancelado",0,P1255-Q1255)</f>
        <v>158.95</v>
      </c>
      <c r="S1255" s="17" t="str">
        <f aca="false">INDEX(dProdutos!$D$2:$D$47,MATCH(E1255,dProdutos!$A$2:$A$47,0))</f>
        <v>Casa</v>
      </c>
    </row>
    <row r="1256" customFormat="false" ht="15" hidden="false" customHeight="false" outlineLevel="0" collapsed="false">
      <c r="A1256" s="17" t="s">
        <v>2284</v>
      </c>
      <c r="B1256" s="17" t="n">
        <v>1</v>
      </c>
      <c r="C1256" s="21" t="n">
        <v>45775</v>
      </c>
      <c r="D1256" s="17" t="s">
        <v>1023</v>
      </c>
      <c r="E1256" s="17" t="s">
        <v>174</v>
      </c>
      <c r="F1256" s="17" t="s">
        <v>1487</v>
      </c>
      <c r="G1256" s="17" t="s">
        <v>61</v>
      </c>
      <c r="H1256" s="17" t="s">
        <v>1523</v>
      </c>
      <c r="I1256" s="17" t="s">
        <v>1524</v>
      </c>
      <c r="J1256" s="17" t="n">
        <v>1</v>
      </c>
      <c r="K1256" s="15" t="n">
        <v>250.9</v>
      </c>
      <c r="L1256" s="22" t="n">
        <v>0.1</v>
      </c>
      <c r="M1256" s="15" t="n">
        <v>0</v>
      </c>
      <c r="N1256" s="15" t="n">
        <f aca="false">J1256*K1256</f>
        <v>250.9</v>
      </c>
      <c r="O1256" s="15" t="n">
        <f aca="false">N1256*L1256</f>
        <v>25.09</v>
      </c>
      <c r="P1256" s="15" t="n">
        <f aca="false">N1256-O1256</f>
        <v>225.81</v>
      </c>
      <c r="Q1256" s="15" t="n">
        <f aca="false">J1256*INDEX(dProdutos!$F$2:$F$47,MATCH(E1256,dProdutos!$A$2:$A$47,0))</f>
        <v>151.28</v>
      </c>
      <c r="R1256" s="15" t="n">
        <f aca="false">IF(I1256="Cancelado",0,P1256-Q1256)</f>
        <v>74.53</v>
      </c>
      <c r="S1256" s="17" t="str">
        <f aca="false">INDEX(dProdutos!$D$2:$D$47,MATCH(E1256,dProdutos!$A$2:$A$47,0))</f>
        <v>Casa</v>
      </c>
    </row>
    <row r="1257" customFormat="false" ht="15" hidden="false" customHeight="false" outlineLevel="0" collapsed="false">
      <c r="A1257" s="17" t="s">
        <v>2284</v>
      </c>
      <c r="B1257" s="17" t="n">
        <v>2</v>
      </c>
      <c r="C1257" s="21" t="n">
        <v>45775</v>
      </c>
      <c r="D1257" s="17" t="s">
        <v>1023</v>
      </c>
      <c r="E1257" s="17" t="s">
        <v>126</v>
      </c>
      <c r="F1257" s="17" t="s">
        <v>1487</v>
      </c>
      <c r="G1257" s="17" t="s">
        <v>61</v>
      </c>
      <c r="H1257" s="17" t="s">
        <v>1523</v>
      </c>
      <c r="I1257" s="17" t="s">
        <v>1524</v>
      </c>
      <c r="J1257" s="17" t="n">
        <v>1</v>
      </c>
      <c r="K1257" s="15" t="n">
        <v>296.9</v>
      </c>
      <c r="L1257" s="22" t="n">
        <v>0.1</v>
      </c>
      <c r="M1257" s="15" t="n">
        <v>0</v>
      </c>
      <c r="N1257" s="15" t="n">
        <f aca="false">J1257*K1257</f>
        <v>296.9</v>
      </c>
      <c r="O1257" s="15" t="n">
        <f aca="false">N1257*L1257</f>
        <v>29.69</v>
      </c>
      <c r="P1257" s="15" t="n">
        <f aca="false">N1257-O1257</f>
        <v>267.21</v>
      </c>
      <c r="Q1257" s="15" t="n">
        <f aca="false">J1257*INDEX(dProdutos!$F$2:$F$47,MATCH(E1257,dProdutos!$A$2:$A$47,0))</f>
        <v>135.24</v>
      </c>
      <c r="R1257" s="15" t="n">
        <f aca="false">IF(I1257="Cancelado",0,P1257-Q1257)</f>
        <v>131.97</v>
      </c>
      <c r="S1257" s="17" t="str">
        <f aca="false">INDEX(dProdutos!$D$2:$D$47,MATCH(E1257,dProdutos!$A$2:$A$47,0))</f>
        <v>Calçados</v>
      </c>
    </row>
    <row r="1258" customFormat="false" ht="15" hidden="false" customHeight="false" outlineLevel="0" collapsed="false">
      <c r="A1258" s="17" t="s">
        <v>2285</v>
      </c>
      <c r="B1258" s="17" t="n">
        <v>1</v>
      </c>
      <c r="C1258" s="21" t="n">
        <v>45776</v>
      </c>
      <c r="D1258" s="17" t="s">
        <v>466</v>
      </c>
      <c r="E1258" s="17" t="s">
        <v>114</v>
      </c>
      <c r="F1258" s="17" t="s">
        <v>1495</v>
      </c>
      <c r="G1258" s="17" t="s">
        <v>59</v>
      </c>
      <c r="H1258" s="17" t="s">
        <v>1537</v>
      </c>
      <c r="I1258" s="17" t="s">
        <v>1524</v>
      </c>
      <c r="J1258" s="17" t="n">
        <v>1</v>
      </c>
      <c r="K1258" s="15" t="n">
        <v>202.9</v>
      </c>
      <c r="L1258" s="22" t="n">
        <v>0</v>
      </c>
      <c r="M1258" s="15" t="n">
        <v>14.4</v>
      </c>
      <c r="N1258" s="15" t="n">
        <f aca="false">J1258*K1258</f>
        <v>202.9</v>
      </c>
      <c r="O1258" s="15" t="n">
        <f aca="false">N1258*L1258</f>
        <v>0</v>
      </c>
      <c r="P1258" s="15" t="n">
        <f aca="false">N1258-O1258</f>
        <v>202.9</v>
      </c>
      <c r="Q1258" s="15" t="n">
        <f aca="false">J1258*INDEX(dProdutos!$F$2:$F$47,MATCH(E1258,dProdutos!$A$2:$A$47,0))</f>
        <v>110.39</v>
      </c>
      <c r="R1258" s="15" t="n">
        <f aca="false">IF(I1258="Cancelado",0,P1258-Q1258)</f>
        <v>92.51</v>
      </c>
      <c r="S1258" s="17" t="str">
        <f aca="false">INDEX(dProdutos!$D$2:$D$47,MATCH(E1258,dProdutos!$A$2:$A$47,0))</f>
        <v>Moda Masculina</v>
      </c>
    </row>
    <row r="1259" customFormat="false" ht="15" hidden="false" customHeight="false" outlineLevel="0" collapsed="false">
      <c r="A1259" s="17" t="s">
        <v>2286</v>
      </c>
      <c r="B1259" s="17" t="n">
        <v>1</v>
      </c>
      <c r="C1259" s="21" t="n">
        <v>45776</v>
      </c>
      <c r="D1259" s="17" t="s">
        <v>642</v>
      </c>
      <c r="E1259" s="17" t="s">
        <v>165</v>
      </c>
      <c r="F1259" s="17" t="s">
        <v>1503</v>
      </c>
      <c r="G1259" s="17" t="s">
        <v>60</v>
      </c>
      <c r="H1259" s="17" t="s">
        <v>1537</v>
      </c>
      <c r="I1259" s="17" t="s">
        <v>1524</v>
      </c>
      <c r="J1259" s="17" t="n">
        <v>1</v>
      </c>
      <c r="K1259" s="15" t="n">
        <v>231.9</v>
      </c>
      <c r="L1259" s="22" t="n">
        <v>0.15</v>
      </c>
      <c r="M1259" s="15" t="n">
        <v>21.52</v>
      </c>
      <c r="N1259" s="15" t="n">
        <f aca="false">J1259*K1259</f>
        <v>231.9</v>
      </c>
      <c r="O1259" s="15" t="n">
        <f aca="false">N1259*L1259</f>
        <v>34.785</v>
      </c>
      <c r="P1259" s="15" t="n">
        <f aca="false">N1259-O1259</f>
        <v>197.115</v>
      </c>
      <c r="Q1259" s="15" t="n">
        <f aca="false">J1259*INDEX(dProdutos!$F$2:$F$47,MATCH(E1259,dProdutos!$A$2:$A$47,0))</f>
        <v>140.83</v>
      </c>
      <c r="R1259" s="15" t="n">
        <f aca="false">IF(I1259="Cancelado",0,P1259-Q1259)</f>
        <v>56.285</v>
      </c>
      <c r="S1259" s="17" t="str">
        <f aca="false">INDEX(dProdutos!$D$2:$D$47,MATCH(E1259,dProdutos!$A$2:$A$47,0))</f>
        <v>Casa</v>
      </c>
    </row>
    <row r="1260" customFormat="false" ht="15" hidden="false" customHeight="false" outlineLevel="0" collapsed="false">
      <c r="A1260" s="17" t="s">
        <v>2287</v>
      </c>
      <c r="B1260" s="17" t="n">
        <v>1</v>
      </c>
      <c r="C1260" s="21" t="n">
        <v>45776</v>
      </c>
      <c r="D1260" s="17" t="s">
        <v>1386</v>
      </c>
      <c r="E1260" s="17" t="s">
        <v>165</v>
      </c>
      <c r="F1260" s="17" t="s">
        <v>1499</v>
      </c>
      <c r="G1260" s="17" t="s">
        <v>59</v>
      </c>
      <c r="H1260" s="17" t="s">
        <v>1537</v>
      </c>
      <c r="I1260" s="17" t="s">
        <v>1524</v>
      </c>
      <c r="J1260" s="17" t="n">
        <v>1</v>
      </c>
      <c r="K1260" s="15" t="n">
        <v>231.9</v>
      </c>
      <c r="L1260" s="22" t="n">
        <v>0</v>
      </c>
      <c r="M1260" s="15" t="n">
        <v>10.19</v>
      </c>
      <c r="N1260" s="15" t="n">
        <f aca="false">J1260*K1260</f>
        <v>231.9</v>
      </c>
      <c r="O1260" s="15" t="n">
        <f aca="false">N1260*L1260</f>
        <v>0</v>
      </c>
      <c r="P1260" s="15" t="n">
        <f aca="false">N1260-O1260</f>
        <v>231.9</v>
      </c>
      <c r="Q1260" s="15" t="n">
        <f aca="false">J1260*INDEX(dProdutos!$F$2:$F$47,MATCH(E1260,dProdutos!$A$2:$A$47,0))</f>
        <v>140.83</v>
      </c>
      <c r="R1260" s="15" t="n">
        <f aca="false">IF(I1260="Cancelado",0,P1260-Q1260)</f>
        <v>91.07</v>
      </c>
      <c r="S1260" s="17" t="str">
        <f aca="false">INDEX(dProdutos!$D$2:$D$47,MATCH(E1260,dProdutos!$A$2:$A$47,0))</f>
        <v>Casa</v>
      </c>
    </row>
    <row r="1261" customFormat="false" ht="15" hidden="false" customHeight="false" outlineLevel="0" collapsed="false">
      <c r="A1261" s="17" t="s">
        <v>2287</v>
      </c>
      <c r="B1261" s="17" t="n">
        <v>2</v>
      </c>
      <c r="C1261" s="21" t="n">
        <v>45776</v>
      </c>
      <c r="D1261" s="17" t="s">
        <v>1386</v>
      </c>
      <c r="E1261" s="17" t="s">
        <v>135</v>
      </c>
      <c r="F1261" s="17" t="s">
        <v>1499</v>
      </c>
      <c r="G1261" s="17" t="s">
        <v>59</v>
      </c>
      <c r="H1261" s="17" t="s">
        <v>1537</v>
      </c>
      <c r="I1261" s="17" t="s">
        <v>1524</v>
      </c>
      <c r="J1261" s="17" t="n">
        <v>1</v>
      </c>
      <c r="K1261" s="15" t="n">
        <v>200.9</v>
      </c>
      <c r="L1261" s="22" t="n">
        <v>0</v>
      </c>
      <c r="M1261" s="15" t="n">
        <v>0</v>
      </c>
      <c r="N1261" s="15" t="n">
        <f aca="false">J1261*K1261</f>
        <v>200.9</v>
      </c>
      <c r="O1261" s="15" t="n">
        <f aca="false">N1261*L1261</f>
        <v>0</v>
      </c>
      <c r="P1261" s="15" t="n">
        <f aca="false">N1261-O1261</f>
        <v>200.9</v>
      </c>
      <c r="Q1261" s="15" t="n">
        <f aca="false">J1261*INDEX(dProdutos!$F$2:$F$47,MATCH(E1261,dProdutos!$A$2:$A$47,0))</f>
        <v>80.73</v>
      </c>
      <c r="R1261" s="15" t="n">
        <f aca="false">IF(I1261="Cancelado",0,P1261-Q1261)</f>
        <v>120.17</v>
      </c>
      <c r="S1261" s="17" t="str">
        <f aca="false">INDEX(dProdutos!$D$2:$D$47,MATCH(E1261,dProdutos!$A$2:$A$47,0))</f>
        <v>Calçados</v>
      </c>
    </row>
    <row r="1262" customFormat="false" ht="15" hidden="false" customHeight="false" outlineLevel="0" collapsed="false">
      <c r="A1262" s="17" t="s">
        <v>2288</v>
      </c>
      <c r="B1262" s="17" t="n">
        <v>1</v>
      </c>
      <c r="C1262" s="21" t="n">
        <v>45776</v>
      </c>
      <c r="D1262" s="17" t="s">
        <v>1392</v>
      </c>
      <c r="E1262" s="17" t="s">
        <v>126</v>
      </c>
      <c r="F1262" s="17" t="s">
        <v>1499</v>
      </c>
      <c r="G1262" s="17" t="s">
        <v>61</v>
      </c>
      <c r="H1262" s="17" t="s">
        <v>1537</v>
      </c>
      <c r="I1262" s="17" t="s">
        <v>1524</v>
      </c>
      <c r="J1262" s="17" t="n">
        <v>2</v>
      </c>
      <c r="K1262" s="15" t="n">
        <v>296.9</v>
      </c>
      <c r="L1262" s="22" t="n">
        <v>0.2</v>
      </c>
      <c r="M1262" s="15" t="n">
        <v>0</v>
      </c>
      <c r="N1262" s="15" t="n">
        <f aca="false">J1262*K1262</f>
        <v>593.8</v>
      </c>
      <c r="O1262" s="15" t="n">
        <f aca="false">N1262*L1262</f>
        <v>118.76</v>
      </c>
      <c r="P1262" s="15" t="n">
        <f aca="false">N1262-O1262</f>
        <v>475.04</v>
      </c>
      <c r="Q1262" s="15" t="n">
        <f aca="false">J1262*INDEX(dProdutos!$F$2:$F$47,MATCH(E1262,dProdutos!$A$2:$A$47,0))</f>
        <v>270.48</v>
      </c>
      <c r="R1262" s="15" t="n">
        <f aca="false">IF(I1262="Cancelado",0,P1262-Q1262)</f>
        <v>204.56</v>
      </c>
      <c r="S1262" s="17" t="str">
        <f aca="false">INDEX(dProdutos!$D$2:$D$47,MATCH(E1262,dProdutos!$A$2:$A$47,0))</f>
        <v>Calçados</v>
      </c>
    </row>
    <row r="1263" customFormat="false" ht="15" hidden="false" customHeight="false" outlineLevel="0" collapsed="false">
      <c r="A1263" s="17" t="s">
        <v>2289</v>
      </c>
      <c r="B1263" s="17" t="n">
        <v>1</v>
      </c>
      <c r="C1263" s="21" t="n">
        <v>45776</v>
      </c>
      <c r="D1263" s="17" t="s">
        <v>1020</v>
      </c>
      <c r="E1263" s="17" t="s">
        <v>144</v>
      </c>
      <c r="F1263" s="17" t="s">
        <v>1499</v>
      </c>
      <c r="G1263" s="17" t="s">
        <v>63</v>
      </c>
      <c r="H1263" s="17" t="s">
        <v>1537</v>
      </c>
      <c r="I1263" s="17" t="s">
        <v>1524</v>
      </c>
      <c r="J1263" s="17" t="n">
        <v>1</v>
      </c>
      <c r="K1263" s="15" t="n">
        <v>260.9</v>
      </c>
      <c r="L1263" s="22" t="n">
        <v>0.15</v>
      </c>
      <c r="M1263" s="15" t="n">
        <v>27.59</v>
      </c>
      <c r="N1263" s="15" t="n">
        <f aca="false">J1263*K1263</f>
        <v>260.9</v>
      </c>
      <c r="O1263" s="15" t="n">
        <f aca="false">N1263*L1263</f>
        <v>39.135</v>
      </c>
      <c r="P1263" s="15" t="n">
        <f aca="false">N1263-O1263</f>
        <v>221.765</v>
      </c>
      <c r="Q1263" s="15" t="n">
        <f aca="false">J1263*INDEX(dProdutos!$F$2:$F$47,MATCH(E1263,dProdutos!$A$2:$A$47,0))</f>
        <v>99.86</v>
      </c>
      <c r="R1263" s="15" t="n">
        <f aca="false">IF(I1263="Cancelado",0,P1263-Q1263)</f>
        <v>121.905</v>
      </c>
      <c r="S1263" s="17" t="str">
        <f aca="false">INDEX(dProdutos!$D$2:$D$47,MATCH(E1263,dProdutos!$A$2:$A$47,0))</f>
        <v>Acessórios</v>
      </c>
    </row>
    <row r="1264" customFormat="false" ht="15" hidden="false" customHeight="false" outlineLevel="0" collapsed="false">
      <c r="A1264" s="17" t="s">
        <v>2290</v>
      </c>
      <c r="B1264" s="17" t="n">
        <v>1</v>
      </c>
      <c r="C1264" s="21" t="n">
        <v>45776</v>
      </c>
      <c r="D1264" s="17" t="s">
        <v>888</v>
      </c>
      <c r="E1264" s="17" t="s">
        <v>108</v>
      </c>
      <c r="F1264" s="17" t="s">
        <v>1487</v>
      </c>
      <c r="G1264" s="17" t="s">
        <v>59</v>
      </c>
      <c r="H1264" s="17" t="s">
        <v>1537</v>
      </c>
      <c r="I1264" s="17" t="s">
        <v>1524</v>
      </c>
      <c r="J1264" s="17" t="n">
        <v>1</v>
      </c>
      <c r="K1264" s="15" t="n">
        <v>265.9</v>
      </c>
      <c r="L1264" s="22" t="n">
        <v>0.1</v>
      </c>
      <c r="M1264" s="15" t="n">
        <v>32.13</v>
      </c>
      <c r="N1264" s="15" t="n">
        <f aca="false">J1264*K1264</f>
        <v>265.9</v>
      </c>
      <c r="O1264" s="15" t="n">
        <f aca="false">N1264*L1264</f>
        <v>26.59</v>
      </c>
      <c r="P1264" s="15" t="n">
        <f aca="false">N1264-O1264</f>
        <v>239.31</v>
      </c>
      <c r="Q1264" s="15" t="n">
        <f aca="false">J1264*INDEX(dProdutos!$F$2:$F$47,MATCH(E1264,dProdutos!$A$2:$A$47,0))</f>
        <v>155.62</v>
      </c>
      <c r="R1264" s="15" t="n">
        <f aca="false">IF(I1264="Cancelado",0,P1264-Q1264)</f>
        <v>83.69</v>
      </c>
      <c r="S1264" s="17" t="str">
        <f aca="false">INDEX(dProdutos!$D$2:$D$47,MATCH(E1264,dProdutos!$A$2:$A$47,0))</f>
        <v>Moda Masculina</v>
      </c>
    </row>
    <row r="1265" customFormat="false" ht="15" hidden="false" customHeight="false" outlineLevel="0" collapsed="false">
      <c r="A1265" s="17" t="s">
        <v>2290</v>
      </c>
      <c r="B1265" s="17" t="n">
        <v>2</v>
      </c>
      <c r="C1265" s="21" t="n">
        <v>45776</v>
      </c>
      <c r="D1265" s="17" t="s">
        <v>888</v>
      </c>
      <c r="E1265" s="17" t="s">
        <v>120</v>
      </c>
      <c r="F1265" s="17" t="s">
        <v>1487</v>
      </c>
      <c r="G1265" s="17" t="s">
        <v>59</v>
      </c>
      <c r="H1265" s="17" t="s">
        <v>1537</v>
      </c>
      <c r="I1265" s="17" t="s">
        <v>1524</v>
      </c>
      <c r="J1265" s="17" t="n">
        <v>1</v>
      </c>
      <c r="K1265" s="15" t="n">
        <v>96.9</v>
      </c>
      <c r="L1265" s="22" t="n">
        <v>0</v>
      </c>
      <c r="M1265" s="15" t="n">
        <v>0</v>
      </c>
      <c r="N1265" s="15" t="n">
        <f aca="false">J1265*K1265</f>
        <v>96.9</v>
      </c>
      <c r="O1265" s="15" t="n">
        <f aca="false">N1265*L1265</f>
        <v>0</v>
      </c>
      <c r="P1265" s="15" t="n">
        <f aca="false">N1265-O1265</f>
        <v>96.9</v>
      </c>
      <c r="Q1265" s="15" t="n">
        <f aca="false">J1265*INDEX(dProdutos!$F$2:$F$47,MATCH(E1265,dProdutos!$A$2:$A$47,0))</f>
        <v>44.36</v>
      </c>
      <c r="R1265" s="15" t="n">
        <f aca="false">IF(I1265="Cancelado",0,P1265-Q1265)</f>
        <v>52.54</v>
      </c>
      <c r="S1265" s="17" t="str">
        <f aca="false">INDEX(dProdutos!$D$2:$D$47,MATCH(E1265,dProdutos!$A$2:$A$47,0))</f>
        <v>Moda Masculina</v>
      </c>
    </row>
    <row r="1266" customFormat="false" ht="15" hidden="false" customHeight="false" outlineLevel="0" collapsed="false">
      <c r="A1266" s="17" t="s">
        <v>2291</v>
      </c>
      <c r="B1266" s="17" t="n">
        <v>1</v>
      </c>
      <c r="C1266" s="21" t="n">
        <v>45776</v>
      </c>
      <c r="D1266" s="17" t="s">
        <v>778</v>
      </c>
      <c r="E1266" s="17" t="s">
        <v>144</v>
      </c>
      <c r="F1266" s="17" t="s">
        <v>1493</v>
      </c>
      <c r="G1266" s="17" t="s">
        <v>60</v>
      </c>
      <c r="H1266" s="17" t="s">
        <v>1537</v>
      </c>
      <c r="I1266" s="17" t="s">
        <v>1524</v>
      </c>
      <c r="J1266" s="17" t="n">
        <v>1</v>
      </c>
      <c r="K1266" s="15" t="n">
        <v>260.9</v>
      </c>
      <c r="L1266" s="22" t="n">
        <v>0</v>
      </c>
      <c r="M1266" s="15" t="n">
        <v>0</v>
      </c>
      <c r="N1266" s="15" t="n">
        <f aca="false">J1266*K1266</f>
        <v>260.9</v>
      </c>
      <c r="O1266" s="15" t="n">
        <f aca="false">N1266*L1266</f>
        <v>0</v>
      </c>
      <c r="P1266" s="15" t="n">
        <f aca="false">N1266-O1266</f>
        <v>260.9</v>
      </c>
      <c r="Q1266" s="15" t="n">
        <f aca="false">J1266*INDEX(dProdutos!$F$2:$F$47,MATCH(E1266,dProdutos!$A$2:$A$47,0))</f>
        <v>99.86</v>
      </c>
      <c r="R1266" s="15" t="n">
        <f aca="false">IF(I1266="Cancelado",0,P1266-Q1266)</f>
        <v>161.04</v>
      </c>
      <c r="S1266" s="17" t="str">
        <f aca="false">INDEX(dProdutos!$D$2:$D$47,MATCH(E1266,dProdutos!$A$2:$A$47,0))</f>
        <v>Acessórios</v>
      </c>
    </row>
    <row r="1267" customFormat="false" ht="15" hidden="false" customHeight="false" outlineLevel="0" collapsed="false">
      <c r="A1267" s="17" t="s">
        <v>2291</v>
      </c>
      <c r="B1267" s="17" t="n">
        <v>2</v>
      </c>
      <c r="C1267" s="21" t="n">
        <v>45776</v>
      </c>
      <c r="D1267" s="17" t="s">
        <v>778</v>
      </c>
      <c r="E1267" s="17" t="s">
        <v>129</v>
      </c>
      <c r="F1267" s="17" t="s">
        <v>1493</v>
      </c>
      <c r="G1267" s="17" t="s">
        <v>60</v>
      </c>
      <c r="H1267" s="17" t="s">
        <v>1537</v>
      </c>
      <c r="I1267" s="17" t="s">
        <v>1524</v>
      </c>
      <c r="J1267" s="17" t="n">
        <v>1</v>
      </c>
      <c r="K1267" s="15" t="n">
        <v>105.9</v>
      </c>
      <c r="L1267" s="22" t="n">
        <v>0</v>
      </c>
      <c r="M1267" s="15" t="n">
        <v>0</v>
      </c>
      <c r="N1267" s="15" t="n">
        <f aca="false">J1267*K1267</f>
        <v>105.9</v>
      </c>
      <c r="O1267" s="15" t="n">
        <f aca="false">N1267*L1267</f>
        <v>0</v>
      </c>
      <c r="P1267" s="15" t="n">
        <f aca="false">N1267-O1267</f>
        <v>105.9</v>
      </c>
      <c r="Q1267" s="15" t="n">
        <f aca="false">J1267*INDEX(dProdutos!$F$2:$F$47,MATCH(E1267,dProdutos!$A$2:$A$47,0))</f>
        <v>43.79</v>
      </c>
      <c r="R1267" s="15" t="n">
        <f aca="false">IF(I1267="Cancelado",0,P1267-Q1267)</f>
        <v>62.11</v>
      </c>
      <c r="S1267" s="17" t="str">
        <f aca="false">INDEX(dProdutos!$D$2:$D$47,MATCH(E1267,dProdutos!$A$2:$A$47,0))</f>
        <v>Calçados</v>
      </c>
    </row>
    <row r="1268" customFormat="false" ht="15" hidden="false" customHeight="false" outlineLevel="0" collapsed="false">
      <c r="A1268" s="17" t="s">
        <v>2292</v>
      </c>
      <c r="B1268" s="17" t="n">
        <v>1</v>
      </c>
      <c r="C1268" s="21" t="n">
        <v>45776</v>
      </c>
      <c r="D1268" s="17" t="s">
        <v>968</v>
      </c>
      <c r="E1268" s="17" t="s">
        <v>183</v>
      </c>
      <c r="F1268" s="17" t="s">
        <v>1493</v>
      </c>
      <c r="G1268" s="17" t="s">
        <v>59</v>
      </c>
      <c r="H1268" s="17" t="s">
        <v>1527</v>
      </c>
      <c r="I1268" s="17" t="s">
        <v>1524</v>
      </c>
      <c r="J1268" s="17" t="n">
        <v>1</v>
      </c>
      <c r="K1268" s="15" t="n">
        <v>121.9</v>
      </c>
      <c r="L1268" s="22" t="n">
        <v>0</v>
      </c>
      <c r="M1268" s="15" t="n">
        <v>0</v>
      </c>
      <c r="N1268" s="15" t="n">
        <f aca="false">J1268*K1268</f>
        <v>121.9</v>
      </c>
      <c r="O1268" s="15" t="n">
        <f aca="false">N1268*L1268</f>
        <v>0</v>
      </c>
      <c r="P1268" s="15" t="n">
        <f aca="false">N1268-O1268</f>
        <v>121.9</v>
      </c>
      <c r="Q1268" s="15" t="n">
        <f aca="false">J1268*INDEX(dProdutos!$F$2:$F$47,MATCH(E1268,dProdutos!$A$2:$A$47,0))</f>
        <v>52.76</v>
      </c>
      <c r="R1268" s="15" t="n">
        <f aca="false">IF(I1268="Cancelado",0,P1268-Q1268)</f>
        <v>69.14</v>
      </c>
      <c r="S1268" s="17" t="str">
        <f aca="false">INDEX(dProdutos!$D$2:$D$47,MATCH(E1268,dProdutos!$A$2:$A$47,0))</f>
        <v>Eletrônicos</v>
      </c>
    </row>
    <row r="1269" customFormat="false" ht="15" hidden="false" customHeight="false" outlineLevel="0" collapsed="false">
      <c r="A1269" s="17" t="s">
        <v>2292</v>
      </c>
      <c r="B1269" s="17" t="n">
        <v>2</v>
      </c>
      <c r="C1269" s="21" t="n">
        <v>45776</v>
      </c>
      <c r="D1269" s="17" t="s">
        <v>968</v>
      </c>
      <c r="E1269" s="17" t="s">
        <v>171</v>
      </c>
      <c r="F1269" s="17" t="s">
        <v>1493</v>
      </c>
      <c r="G1269" s="17" t="s">
        <v>59</v>
      </c>
      <c r="H1269" s="17" t="s">
        <v>1527</v>
      </c>
      <c r="I1269" s="17" t="s">
        <v>1524</v>
      </c>
      <c r="J1269" s="17" t="n">
        <v>1</v>
      </c>
      <c r="K1269" s="15" t="n">
        <v>246.9</v>
      </c>
      <c r="L1269" s="22" t="n">
        <v>0</v>
      </c>
      <c r="M1269" s="15" t="n">
        <v>0</v>
      </c>
      <c r="N1269" s="15" t="n">
        <f aca="false">J1269*K1269</f>
        <v>246.9</v>
      </c>
      <c r="O1269" s="15" t="n">
        <f aca="false">N1269*L1269</f>
        <v>0</v>
      </c>
      <c r="P1269" s="15" t="n">
        <f aca="false">N1269-O1269</f>
        <v>246.9</v>
      </c>
      <c r="Q1269" s="15" t="n">
        <f aca="false">J1269*INDEX(dProdutos!$F$2:$F$47,MATCH(E1269,dProdutos!$A$2:$A$47,0))</f>
        <v>103.61</v>
      </c>
      <c r="R1269" s="15" t="n">
        <f aca="false">IF(I1269="Cancelado",0,P1269-Q1269)</f>
        <v>143.29</v>
      </c>
      <c r="S1269" s="17" t="str">
        <f aca="false">INDEX(dProdutos!$D$2:$D$47,MATCH(E1269,dProdutos!$A$2:$A$47,0))</f>
        <v>Casa</v>
      </c>
    </row>
    <row r="1270" customFormat="false" ht="15" hidden="false" customHeight="false" outlineLevel="0" collapsed="false">
      <c r="A1270" s="17" t="s">
        <v>2293</v>
      </c>
      <c r="B1270" s="17" t="n">
        <v>1</v>
      </c>
      <c r="C1270" s="21" t="n">
        <v>45776</v>
      </c>
      <c r="D1270" s="17" t="s">
        <v>479</v>
      </c>
      <c r="E1270" s="17" t="s">
        <v>156</v>
      </c>
      <c r="F1270" s="17" t="s">
        <v>1497</v>
      </c>
      <c r="G1270" s="17" t="s">
        <v>62</v>
      </c>
      <c r="H1270" s="17" t="s">
        <v>1523</v>
      </c>
      <c r="I1270" s="17" t="s">
        <v>1524</v>
      </c>
      <c r="J1270" s="17" t="n">
        <v>1</v>
      </c>
      <c r="K1270" s="15" t="n">
        <v>192.9</v>
      </c>
      <c r="L1270" s="22" t="n">
        <v>0</v>
      </c>
      <c r="M1270" s="15" t="n">
        <v>28.03</v>
      </c>
      <c r="N1270" s="15" t="n">
        <f aca="false">J1270*K1270</f>
        <v>192.9</v>
      </c>
      <c r="O1270" s="15" t="n">
        <f aca="false">N1270*L1270</f>
        <v>0</v>
      </c>
      <c r="P1270" s="15" t="n">
        <f aca="false">N1270-O1270</f>
        <v>192.9</v>
      </c>
      <c r="Q1270" s="15" t="n">
        <f aca="false">J1270*INDEX(dProdutos!$F$2:$F$47,MATCH(E1270,dProdutos!$A$2:$A$47,0))</f>
        <v>80.38</v>
      </c>
      <c r="R1270" s="15" t="n">
        <f aca="false">IF(I1270="Cancelado",0,P1270-Q1270)</f>
        <v>112.52</v>
      </c>
      <c r="S1270" s="17" t="str">
        <f aca="false">INDEX(dProdutos!$D$2:$D$47,MATCH(E1270,dProdutos!$A$2:$A$47,0))</f>
        <v>Acessórios</v>
      </c>
    </row>
    <row r="1271" customFormat="false" ht="15" hidden="false" customHeight="false" outlineLevel="0" collapsed="false">
      <c r="A1271" s="17" t="s">
        <v>2294</v>
      </c>
      <c r="B1271" s="17" t="n">
        <v>1</v>
      </c>
      <c r="C1271" s="21" t="n">
        <v>45777</v>
      </c>
      <c r="D1271" s="17" t="s">
        <v>534</v>
      </c>
      <c r="E1271" s="17" t="s">
        <v>102</v>
      </c>
      <c r="F1271" s="17" t="s">
        <v>1503</v>
      </c>
      <c r="G1271" s="17" t="s">
        <v>59</v>
      </c>
      <c r="H1271" s="17" t="s">
        <v>1523</v>
      </c>
      <c r="I1271" s="17" t="s">
        <v>1524</v>
      </c>
      <c r="J1271" s="17" t="n">
        <v>1</v>
      </c>
      <c r="K1271" s="15" t="n">
        <v>65.9</v>
      </c>
      <c r="L1271" s="22" t="n">
        <v>0</v>
      </c>
      <c r="M1271" s="15" t="n">
        <v>20.74</v>
      </c>
      <c r="N1271" s="15" t="n">
        <f aca="false">J1271*K1271</f>
        <v>65.9</v>
      </c>
      <c r="O1271" s="15" t="n">
        <f aca="false">N1271*L1271</f>
        <v>0</v>
      </c>
      <c r="P1271" s="15" t="n">
        <f aca="false">N1271-O1271</f>
        <v>65.9</v>
      </c>
      <c r="Q1271" s="15" t="n">
        <f aca="false">J1271*INDEX(dProdutos!$F$2:$F$47,MATCH(E1271,dProdutos!$A$2:$A$47,0))</f>
        <v>29.68</v>
      </c>
      <c r="R1271" s="15" t="n">
        <f aca="false">IF(I1271="Cancelado",0,P1271-Q1271)</f>
        <v>36.22</v>
      </c>
      <c r="S1271" s="17" t="str">
        <f aca="false">INDEX(dProdutos!$D$2:$D$47,MATCH(E1271,dProdutos!$A$2:$A$47,0))</f>
        <v>Moda Masculina</v>
      </c>
    </row>
    <row r="1272" customFormat="false" ht="15" hidden="false" customHeight="false" outlineLevel="0" collapsed="false">
      <c r="A1272" s="17" t="s">
        <v>2295</v>
      </c>
      <c r="B1272" s="17" t="n">
        <v>1</v>
      </c>
      <c r="C1272" s="21" t="n">
        <v>45777</v>
      </c>
      <c r="D1272" s="17" t="s">
        <v>996</v>
      </c>
      <c r="E1272" s="17" t="s">
        <v>111</v>
      </c>
      <c r="F1272" s="17" t="s">
        <v>1495</v>
      </c>
      <c r="G1272" s="17" t="s">
        <v>62</v>
      </c>
      <c r="H1272" s="17" t="s">
        <v>1523</v>
      </c>
      <c r="I1272" s="17" t="s">
        <v>1524</v>
      </c>
      <c r="J1272" s="17" t="n">
        <v>1</v>
      </c>
      <c r="K1272" s="15" t="n">
        <v>188.9</v>
      </c>
      <c r="L1272" s="22" t="n">
        <v>0</v>
      </c>
      <c r="M1272" s="15" t="n">
        <v>15.28</v>
      </c>
      <c r="N1272" s="15" t="n">
        <f aca="false">J1272*K1272</f>
        <v>188.9</v>
      </c>
      <c r="O1272" s="15" t="n">
        <f aca="false">N1272*L1272</f>
        <v>0</v>
      </c>
      <c r="P1272" s="15" t="n">
        <f aca="false">N1272-O1272</f>
        <v>188.9</v>
      </c>
      <c r="Q1272" s="15" t="n">
        <f aca="false">J1272*INDEX(dProdutos!$F$2:$F$47,MATCH(E1272,dProdutos!$A$2:$A$47,0))</f>
        <v>88.32</v>
      </c>
      <c r="R1272" s="15" t="n">
        <f aca="false">IF(I1272="Cancelado",0,P1272-Q1272)</f>
        <v>100.58</v>
      </c>
      <c r="S1272" s="17" t="str">
        <f aca="false">INDEX(dProdutos!$D$2:$D$47,MATCH(E1272,dProdutos!$A$2:$A$47,0))</f>
        <v>Moda Masculina</v>
      </c>
    </row>
    <row r="1273" customFormat="false" ht="15" hidden="false" customHeight="false" outlineLevel="0" collapsed="false">
      <c r="A1273" s="17" t="s">
        <v>2295</v>
      </c>
      <c r="B1273" s="17" t="n">
        <v>2</v>
      </c>
      <c r="C1273" s="21" t="n">
        <v>45777</v>
      </c>
      <c r="D1273" s="17" t="s">
        <v>996</v>
      </c>
      <c r="E1273" s="17" t="s">
        <v>165</v>
      </c>
      <c r="F1273" s="17" t="s">
        <v>1495</v>
      </c>
      <c r="G1273" s="17" t="s">
        <v>62</v>
      </c>
      <c r="H1273" s="17" t="s">
        <v>1523</v>
      </c>
      <c r="I1273" s="17" t="s">
        <v>1524</v>
      </c>
      <c r="J1273" s="17" t="n">
        <v>1</v>
      </c>
      <c r="K1273" s="15" t="n">
        <v>231.9</v>
      </c>
      <c r="L1273" s="22" t="n">
        <v>0</v>
      </c>
      <c r="M1273" s="15" t="n">
        <v>0</v>
      </c>
      <c r="N1273" s="15" t="n">
        <f aca="false">J1273*K1273</f>
        <v>231.9</v>
      </c>
      <c r="O1273" s="15" t="n">
        <f aca="false">N1273*L1273</f>
        <v>0</v>
      </c>
      <c r="P1273" s="15" t="n">
        <f aca="false">N1273-O1273</f>
        <v>231.9</v>
      </c>
      <c r="Q1273" s="15" t="n">
        <f aca="false">J1273*INDEX(dProdutos!$F$2:$F$47,MATCH(E1273,dProdutos!$A$2:$A$47,0))</f>
        <v>140.83</v>
      </c>
      <c r="R1273" s="15" t="n">
        <f aca="false">IF(I1273="Cancelado",0,P1273-Q1273)</f>
        <v>91.07</v>
      </c>
      <c r="S1273" s="17" t="str">
        <f aca="false">INDEX(dProdutos!$D$2:$D$47,MATCH(E1273,dProdutos!$A$2:$A$47,0))</f>
        <v>Casa</v>
      </c>
    </row>
    <row r="1274" customFormat="false" ht="15" hidden="false" customHeight="false" outlineLevel="0" collapsed="false">
      <c r="A1274" s="17" t="s">
        <v>2295</v>
      </c>
      <c r="B1274" s="17" t="n">
        <v>3</v>
      </c>
      <c r="C1274" s="21" t="n">
        <v>45777</v>
      </c>
      <c r="D1274" s="17" t="s">
        <v>996</v>
      </c>
      <c r="E1274" s="17" t="s">
        <v>102</v>
      </c>
      <c r="F1274" s="17" t="s">
        <v>1495</v>
      </c>
      <c r="G1274" s="17" t="s">
        <v>62</v>
      </c>
      <c r="H1274" s="17" t="s">
        <v>1523</v>
      </c>
      <c r="I1274" s="17" t="s">
        <v>1524</v>
      </c>
      <c r="J1274" s="17" t="n">
        <v>1</v>
      </c>
      <c r="K1274" s="15" t="n">
        <v>65.9</v>
      </c>
      <c r="L1274" s="22" t="n">
        <v>0</v>
      </c>
      <c r="M1274" s="15" t="n">
        <v>0</v>
      </c>
      <c r="N1274" s="15" t="n">
        <f aca="false">J1274*K1274</f>
        <v>65.9</v>
      </c>
      <c r="O1274" s="15" t="n">
        <f aca="false">N1274*L1274</f>
        <v>0</v>
      </c>
      <c r="P1274" s="15" t="n">
        <f aca="false">N1274-O1274</f>
        <v>65.9</v>
      </c>
      <c r="Q1274" s="15" t="n">
        <f aca="false">J1274*INDEX(dProdutos!$F$2:$F$47,MATCH(E1274,dProdutos!$A$2:$A$47,0))</f>
        <v>29.68</v>
      </c>
      <c r="R1274" s="15" t="n">
        <f aca="false">IF(I1274="Cancelado",0,P1274-Q1274)</f>
        <v>36.22</v>
      </c>
      <c r="S1274" s="17" t="str">
        <f aca="false">INDEX(dProdutos!$D$2:$D$47,MATCH(E1274,dProdutos!$A$2:$A$47,0))</f>
        <v>Moda Masculina</v>
      </c>
    </row>
    <row r="1275" customFormat="false" ht="15" hidden="false" customHeight="false" outlineLevel="0" collapsed="false">
      <c r="A1275" s="17" t="s">
        <v>2296</v>
      </c>
      <c r="B1275" s="17" t="n">
        <v>1</v>
      </c>
      <c r="C1275" s="21" t="n">
        <v>45777</v>
      </c>
      <c r="D1275" s="17" t="s">
        <v>568</v>
      </c>
      <c r="E1275" s="17" t="s">
        <v>105</v>
      </c>
      <c r="F1275" s="17" t="s">
        <v>1487</v>
      </c>
      <c r="G1275" s="17" t="s">
        <v>60</v>
      </c>
      <c r="H1275" s="17" t="s">
        <v>1537</v>
      </c>
      <c r="I1275" s="17" t="s">
        <v>1524</v>
      </c>
      <c r="J1275" s="17" t="n">
        <v>1</v>
      </c>
      <c r="K1275" s="15" t="n">
        <v>175.9</v>
      </c>
      <c r="L1275" s="22" t="n">
        <v>0</v>
      </c>
      <c r="M1275" s="15" t="n">
        <v>34.3</v>
      </c>
      <c r="N1275" s="15" t="n">
        <f aca="false">J1275*K1275</f>
        <v>175.9</v>
      </c>
      <c r="O1275" s="15" t="n">
        <f aca="false">N1275*L1275</f>
        <v>0</v>
      </c>
      <c r="P1275" s="15" t="n">
        <f aca="false">N1275-O1275</f>
        <v>175.9</v>
      </c>
      <c r="Q1275" s="15" t="n">
        <f aca="false">J1275*INDEX(dProdutos!$F$2:$F$47,MATCH(E1275,dProdutos!$A$2:$A$47,0))</f>
        <v>96.59</v>
      </c>
      <c r="R1275" s="15" t="n">
        <f aca="false">IF(I1275="Cancelado",0,P1275-Q1275)</f>
        <v>79.31</v>
      </c>
      <c r="S1275" s="17" t="str">
        <f aca="false">INDEX(dProdutos!$D$2:$D$47,MATCH(E1275,dProdutos!$A$2:$A$47,0))</f>
        <v>Moda Masculina</v>
      </c>
    </row>
    <row r="1276" customFormat="false" ht="15" hidden="false" customHeight="false" outlineLevel="0" collapsed="false">
      <c r="A1276" s="17" t="s">
        <v>2297</v>
      </c>
      <c r="B1276" s="17" t="n">
        <v>1</v>
      </c>
      <c r="C1276" s="21" t="n">
        <v>45777</v>
      </c>
      <c r="D1276" s="17" t="s">
        <v>345</v>
      </c>
      <c r="E1276" s="17" t="s">
        <v>138</v>
      </c>
      <c r="F1276" s="17" t="s">
        <v>1497</v>
      </c>
      <c r="G1276" s="17" t="s">
        <v>62</v>
      </c>
      <c r="H1276" s="17" t="s">
        <v>1523</v>
      </c>
      <c r="I1276" s="17" t="s">
        <v>1524</v>
      </c>
      <c r="J1276" s="17" t="n">
        <v>1</v>
      </c>
      <c r="K1276" s="15" t="n">
        <v>231.9</v>
      </c>
      <c r="L1276" s="22" t="n">
        <v>0</v>
      </c>
      <c r="M1276" s="15" t="n">
        <v>24.78</v>
      </c>
      <c r="N1276" s="15" t="n">
        <f aca="false">J1276*K1276</f>
        <v>231.9</v>
      </c>
      <c r="O1276" s="15" t="n">
        <f aca="false">N1276*L1276</f>
        <v>0</v>
      </c>
      <c r="P1276" s="15" t="n">
        <f aca="false">N1276-O1276</f>
        <v>231.9</v>
      </c>
      <c r="Q1276" s="15" t="n">
        <f aca="false">J1276*INDEX(dProdutos!$F$2:$F$47,MATCH(E1276,dProdutos!$A$2:$A$47,0))</f>
        <v>132.21</v>
      </c>
      <c r="R1276" s="15" t="n">
        <f aca="false">IF(I1276="Cancelado",0,P1276-Q1276)</f>
        <v>99.69</v>
      </c>
      <c r="S1276" s="17" t="str">
        <f aca="false">INDEX(dProdutos!$D$2:$D$47,MATCH(E1276,dProdutos!$A$2:$A$47,0))</f>
        <v>Calçados</v>
      </c>
    </row>
    <row r="1277" customFormat="false" ht="15" hidden="false" customHeight="false" outlineLevel="0" collapsed="false">
      <c r="A1277" s="17" t="s">
        <v>2298</v>
      </c>
      <c r="B1277" s="17" t="n">
        <v>1</v>
      </c>
      <c r="C1277" s="21" t="n">
        <v>45777</v>
      </c>
      <c r="D1277" s="17" t="s">
        <v>726</v>
      </c>
      <c r="E1277" s="17" t="s">
        <v>165</v>
      </c>
      <c r="F1277" s="17" t="s">
        <v>1490</v>
      </c>
      <c r="G1277" s="17" t="s">
        <v>60</v>
      </c>
      <c r="H1277" s="17" t="s">
        <v>1523</v>
      </c>
      <c r="I1277" s="17" t="s">
        <v>1524</v>
      </c>
      <c r="J1277" s="17" t="n">
        <v>1</v>
      </c>
      <c r="K1277" s="15" t="n">
        <v>231.9</v>
      </c>
      <c r="L1277" s="22" t="n">
        <v>0.15</v>
      </c>
      <c r="M1277" s="15" t="n">
        <v>0</v>
      </c>
      <c r="N1277" s="15" t="n">
        <f aca="false">J1277*K1277</f>
        <v>231.9</v>
      </c>
      <c r="O1277" s="15" t="n">
        <f aca="false">N1277*L1277</f>
        <v>34.785</v>
      </c>
      <c r="P1277" s="15" t="n">
        <f aca="false">N1277-O1277</f>
        <v>197.115</v>
      </c>
      <c r="Q1277" s="15" t="n">
        <f aca="false">J1277*INDEX(dProdutos!$F$2:$F$47,MATCH(E1277,dProdutos!$A$2:$A$47,0))</f>
        <v>140.83</v>
      </c>
      <c r="R1277" s="15" t="n">
        <f aca="false">IF(I1277="Cancelado",0,P1277-Q1277)</f>
        <v>56.285</v>
      </c>
      <c r="S1277" s="17" t="str">
        <f aca="false">INDEX(dProdutos!$D$2:$D$47,MATCH(E1277,dProdutos!$A$2:$A$47,0))</f>
        <v>Casa</v>
      </c>
    </row>
    <row r="1278" customFormat="false" ht="15" hidden="false" customHeight="false" outlineLevel="0" collapsed="false">
      <c r="A1278" s="17" t="s">
        <v>2298</v>
      </c>
      <c r="B1278" s="17" t="n">
        <v>2</v>
      </c>
      <c r="C1278" s="21" t="n">
        <v>45777</v>
      </c>
      <c r="D1278" s="17" t="s">
        <v>726</v>
      </c>
      <c r="E1278" s="17" t="s">
        <v>108</v>
      </c>
      <c r="F1278" s="17" t="s">
        <v>1490</v>
      </c>
      <c r="G1278" s="17" t="s">
        <v>60</v>
      </c>
      <c r="H1278" s="17" t="s">
        <v>1523</v>
      </c>
      <c r="I1278" s="17" t="s">
        <v>1524</v>
      </c>
      <c r="J1278" s="17" t="n">
        <v>3</v>
      </c>
      <c r="K1278" s="15" t="n">
        <v>265.9</v>
      </c>
      <c r="L1278" s="22" t="n">
        <v>0.05</v>
      </c>
      <c r="M1278" s="15" t="n">
        <v>0</v>
      </c>
      <c r="N1278" s="15" t="n">
        <f aca="false">J1278*K1278</f>
        <v>797.7</v>
      </c>
      <c r="O1278" s="15" t="n">
        <f aca="false">N1278*L1278</f>
        <v>39.885</v>
      </c>
      <c r="P1278" s="15" t="n">
        <f aca="false">N1278-O1278</f>
        <v>757.815</v>
      </c>
      <c r="Q1278" s="15" t="n">
        <f aca="false">J1278*INDEX(dProdutos!$F$2:$F$47,MATCH(E1278,dProdutos!$A$2:$A$47,0))</f>
        <v>466.86</v>
      </c>
      <c r="R1278" s="15" t="n">
        <f aca="false">IF(I1278="Cancelado",0,P1278-Q1278)</f>
        <v>290.955</v>
      </c>
      <c r="S1278" s="17" t="str">
        <f aca="false">INDEX(dProdutos!$D$2:$D$47,MATCH(E1278,dProdutos!$A$2:$A$47,0))</f>
        <v>Moda Masculina</v>
      </c>
    </row>
    <row r="1279" customFormat="false" ht="15" hidden="false" customHeight="false" outlineLevel="0" collapsed="false">
      <c r="A1279" s="17" t="s">
        <v>2299</v>
      </c>
      <c r="B1279" s="17" t="n">
        <v>1</v>
      </c>
      <c r="C1279" s="21" t="n">
        <v>45778</v>
      </c>
      <c r="D1279" s="17" t="s">
        <v>568</v>
      </c>
      <c r="E1279" s="17" t="s">
        <v>150</v>
      </c>
      <c r="F1279" s="17" t="s">
        <v>1499</v>
      </c>
      <c r="G1279" s="17" t="s">
        <v>61</v>
      </c>
      <c r="H1279" s="17" t="s">
        <v>1537</v>
      </c>
      <c r="I1279" s="17" t="s">
        <v>1524</v>
      </c>
      <c r="J1279" s="17" t="n">
        <v>1</v>
      </c>
      <c r="K1279" s="15" t="n">
        <v>71.9</v>
      </c>
      <c r="L1279" s="22" t="n">
        <v>0.05</v>
      </c>
      <c r="M1279" s="15" t="n">
        <v>21.58</v>
      </c>
      <c r="N1279" s="15" t="n">
        <f aca="false">J1279*K1279</f>
        <v>71.9</v>
      </c>
      <c r="O1279" s="15" t="n">
        <f aca="false">N1279*L1279</f>
        <v>3.595</v>
      </c>
      <c r="P1279" s="15" t="n">
        <f aca="false">N1279-O1279</f>
        <v>68.305</v>
      </c>
      <c r="Q1279" s="15" t="n">
        <f aca="false">J1279*INDEX(dProdutos!$F$2:$F$47,MATCH(E1279,dProdutos!$A$2:$A$47,0))</f>
        <v>27.38</v>
      </c>
      <c r="R1279" s="15" t="n">
        <f aca="false">IF(I1279="Cancelado",0,P1279-Q1279)</f>
        <v>40.925</v>
      </c>
      <c r="S1279" s="17" t="str">
        <f aca="false">INDEX(dProdutos!$D$2:$D$47,MATCH(E1279,dProdutos!$A$2:$A$47,0))</f>
        <v>Acessórios</v>
      </c>
    </row>
    <row r="1280" customFormat="false" ht="15" hidden="false" customHeight="false" outlineLevel="0" collapsed="false">
      <c r="A1280" s="17" t="s">
        <v>2300</v>
      </c>
      <c r="B1280" s="17" t="n">
        <v>1</v>
      </c>
      <c r="C1280" s="21" t="n">
        <v>45778</v>
      </c>
      <c r="D1280" s="17" t="s">
        <v>860</v>
      </c>
      <c r="E1280" s="17" t="s">
        <v>95</v>
      </c>
      <c r="F1280" s="17" t="s">
        <v>1503</v>
      </c>
      <c r="G1280" s="17" t="s">
        <v>59</v>
      </c>
      <c r="H1280" s="17" t="s">
        <v>1527</v>
      </c>
      <c r="I1280" s="17" t="s">
        <v>1524</v>
      </c>
      <c r="J1280" s="17" t="n">
        <v>1</v>
      </c>
      <c r="K1280" s="15" t="n">
        <v>77.9</v>
      </c>
      <c r="L1280" s="22" t="n">
        <v>0</v>
      </c>
      <c r="M1280" s="15" t="n">
        <v>15.77</v>
      </c>
      <c r="N1280" s="15" t="n">
        <f aca="false">J1280*K1280</f>
        <v>77.9</v>
      </c>
      <c r="O1280" s="15" t="n">
        <f aca="false">N1280*L1280</f>
        <v>0</v>
      </c>
      <c r="P1280" s="15" t="n">
        <f aca="false">N1280-O1280</f>
        <v>77.9</v>
      </c>
      <c r="Q1280" s="15" t="n">
        <f aca="false">J1280*INDEX(dProdutos!$F$2:$F$47,MATCH(E1280,dProdutos!$A$2:$A$47,0))</f>
        <v>36.71</v>
      </c>
      <c r="R1280" s="15" t="n">
        <f aca="false">IF(I1280="Cancelado",0,P1280-Q1280)</f>
        <v>41.19</v>
      </c>
      <c r="S1280" s="17" t="str">
        <f aca="false">INDEX(dProdutos!$D$2:$D$47,MATCH(E1280,dProdutos!$A$2:$A$47,0))</f>
        <v>Moda Feminina</v>
      </c>
    </row>
    <row r="1281" customFormat="false" ht="15" hidden="false" customHeight="false" outlineLevel="0" collapsed="false">
      <c r="A1281" s="17" t="s">
        <v>2300</v>
      </c>
      <c r="B1281" s="17" t="n">
        <v>2</v>
      </c>
      <c r="C1281" s="21" t="n">
        <v>45778</v>
      </c>
      <c r="D1281" s="17" t="s">
        <v>860</v>
      </c>
      <c r="E1281" s="17" t="s">
        <v>153</v>
      </c>
      <c r="F1281" s="17" t="s">
        <v>1503</v>
      </c>
      <c r="G1281" s="17" t="s">
        <v>59</v>
      </c>
      <c r="H1281" s="17" t="s">
        <v>1527</v>
      </c>
      <c r="I1281" s="17" t="s">
        <v>1524</v>
      </c>
      <c r="J1281" s="17" t="n">
        <v>3</v>
      </c>
      <c r="K1281" s="15" t="n">
        <v>165.9</v>
      </c>
      <c r="L1281" s="22" t="n">
        <v>0.05</v>
      </c>
      <c r="M1281" s="15" t="n">
        <v>0</v>
      </c>
      <c r="N1281" s="15" t="n">
        <f aca="false">J1281*K1281</f>
        <v>497.7</v>
      </c>
      <c r="O1281" s="15" t="n">
        <f aca="false">N1281*L1281</f>
        <v>24.885</v>
      </c>
      <c r="P1281" s="15" t="n">
        <f aca="false">N1281-O1281</f>
        <v>472.815</v>
      </c>
      <c r="Q1281" s="15" t="n">
        <f aca="false">J1281*INDEX(dProdutos!$F$2:$F$47,MATCH(E1281,dProdutos!$A$2:$A$47,0))</f>
        <v>201.84</v>
      </c>
      <c r="R1281" s="15" t="n">
        <f aca="false">IF(I1281="Cancelado",0,P1281-Q1281)</f>
        <v>270.975</v>
      </c>
      <c r="S1281" s="17" t="str">
        <f aca="false">INDEX(dProdutos!$D$2:$D$47,MATCH(E1281,dProdutos!$A$2:$A$47,0))</f>
        <v>Acessórios</v>
      </c>
    </row>
    <row r="1282" customFormat="false" ht="15" hidden="false" customHeight="false" outlineLevel="0" collapsed="false">
      <c r="A1282" s="17" t="s">
        <v>2300</v>
      </c>
      <c r="B1282" s="17" t="n">
        <v>3</v>
      </c>
      <c r="C1282" s="21" t="n">
        <v>45778</v>
      </c>
      <c r="D1282" s="17" t="s">
        <v>860</v>
      </c>
      <c r="E1282" s="17" t="s">
        <v>183</v>
      </c>
      <c r="F1282" s="17" t="s">
        <v>1503</v>
      </c>
      <c r="G1282" s="17" t="s">
        <v>59</v>
      </c>
      <c r="H1282" s="17" t="s">
        <v>1527</v>
      </c>
      <c r="I1282" s="17" t="s">
        <v>1524</v>
      </c>
      <c r="J1282" s="17" t="n">
        <v>1</v>
      </c>
      <c r="K1282" s="15" t="n">
        <v>121.9</v>
      </c>
      <c r="L1282" s="22" t="n">
        <v>0</v>
      </c>
      <c r="M1282" s="15" t="n">
        <v>0</v>
      </c>
      <c r="N1282" s="15" t="n">
        <f aca="false">J1282*K1282</f>
        <v>121.9</v>
      </c>
      <c r="O1282" s="15" t="n">
        <f aca="false">N1282*L1282</f>
        <v>0</v>
      </c>
      <c r="P1282" s="15" t="n">
        <f aca="false">N1282-O1282</f>
        <v>121.9</v>
      </c>
      <c r="Q1282" s="15" t="n">
        <f aca="false">J1282*INDEX(dProdutos!$F$2:$F$47,MATCH(E1282,dProdutos!$A$2:$A$47,0))</f>
        <v>52.76</v>
      </c>
      <c r="R1282" s="15" t="n">
        <f aca="false">IF(I1282="Cancelado",0,P1282-Q1282)</f>
        <v>69.14</v>
      </c>
      <c r="S1282" s="17" t="str">
        <f aca="false">INDEX(dProdutos!$D$2:$D$47,MATCH(E1282,dProdutos!$A$2:$A$47,0))</f>
        <v>Eletrônicos</v>
      </c>
    </row>
    <row r="1283" customFormat="false" ht="15" hidden="false" customHeight="false" outlineLevel="0" collapsed="false">
      <c r="A1283" s="17" t="s">
        <v>2301</v>
      </c>
      <c r="B1283" s="17" t="n">
        <v>1</v>
      </c>
      <c r="C1283" s="21" t="n">
        <v>45778</v>
      </c>
      <c r="D1283" s="17" t="s">
        <v>1353</v>
      </c>
      <c r="E1283" s="17" t="s">
        <v>111</v>
      </c>
      <c r="F1283" s="17" t="s">
        <v>1503</v>
      </c>
      <c r="G1283" s="17" t="s">
        <v>64</v>
      </c>
      <c r="H1283" s="17" t="s">
        <v>1523</v>
      </c>
      <c r="I1283" s="17" t="s">
        <v>1524</v>
      </c>
      <c r="J1283" s="17" t="n">
        <v>1</v>
      </c>
      <c r="K1283" s="15" t="n">
        <v>188.9</v>
      </c>
      <c r="L1283" s="22" t="n">
        <v>0.05</v>
      </c>
      <c r="M1283" s="15" t="n">
        <v>0</v>
      </c>
      <c r="N1283" s="15" t="n">
        <f aca="false">J1283*K1283</f>
        <v>188.9</v>
      </c>
      <c r="O1283" s="15" t="n">
        <f aca="false">N1283*L1283</f>
        <v>9.445</v>
      </c>
      <c r="P1283" s="15" t="n">
        <f aca="false">N1283-O1283</f>
        <v>179.455</v>
      </c>
      <c r="Q1283" s="15" t="n">
        <f aca="false">J1283*INDEX(dProdutos!$F$2:$F$47,MATCH(E1283,dProdutos!$A$2:$A$47,0))</f>
        <v>88.32</v>
      </c>
      <c r="R1283" s="15" t="n">
        <f aca="false">IF(I1283="Cancelado",0,P1283-Q1283)</f>
        <v>91.135</v>
      </c>
      <c r="S1283" s="17" t="str">
        <f aca="false">INDEX(dProdutos!$D$2:$D$47,MATCH(E1283,dProdutos!$A$2:$A$47,0))</f>
        <v>Moda Masculina</v>
      </c>
    </row>
    <row r="1284" customFormat="false" ht="15" hidden="false" customHeight="false" outlineLevel="0" collapsed="false">
      <c r="A1284" s="17" t="s">
        <v>2301</v>
      </c>
      <c r="B1284" s="17" t="n">
        <v>2</v>
      </c>
      <c r="C1284" s="21" t="n">
        <v>45778</v>
      </c>
      <c r="D1284" s="17" t="s">
        <v>1353</v>
      </c>
      <c r="E1284" s="17" t="s">
        <v>174</v>
      </c>
      <c r="F1284" s="17" t="s">
        <v>1503</v>
      </c>
      <c r="G1284" s="17" t="s">
        <v>64</v>
      </c>
      <c r="H1284" s="17" t="s">
        <v>1523</v>
      </c>
      <c r="I1284" s="17" t="s">
        <v>1524</v>
      </c>
      <c r="J1284" s="17" t="n">
        <v>1</v>
      </c>
      <c r="K1284" s="15" t="n">
        <v>250.9</v>
      </c>
      <c r="L1284" s="22" t="n">
        <v>0.05</v>
      </c>
      <c r="M1284" s="15" t="n">
        <v>0</v>
      </c>
      <c r="N1284" s="15" t="n">
        <f aca="false">J1284*K1284</f>
        <v>250.9</v>
      </c>
      <c r="O1284" s="15" t="n">
        <f aca="false">N1284*L1284</f>
        <v>12.545</v>
      </c>
      <c r="P1284" s="15" t="n">
        <f aca="false">N1284-O1284</f>
        <v>238.355</v>
      </c>
      <c r="Q1284" s="15" t="n">
        <f aca="false">J1284*INDEX(dProdutos!$F$2:$F$47,MATCH(E1284,dProdutos!$A$2:$A$47,0))</f>
        <v>151.28</v>
      </c>
      <c r="R1284" s="15" t="n">
        <f aca="false">IF(I1284="Cancelado",0,P1284-Q1284)</f>
        <v>87.075</v>
      </c>
      <c r="S1284" s="17" t="str">
        <f aca="false">INDEX(dProdutos!$D$2:$D$47,MATCH(E1284,dProdutos!$A$2:$A$47,0))</f>
        <v>Casa</v>
      </c>
    </row>
    <row r="1285" customFormat="false" ht="15" hidden="false" customHeight="false" outlineLevel="0" collapsed="false">
      <c r="A1285" s="17" t="s">
        <v>2301</v>
      </c>
      <c r="B1285" s="17" t="n">
        <v>3</v>
      </c>
      <c r="C1285" s="21" t="n">
        <v>45778</v>
      </c>
      <c r="D1285" s="17" t="s">
        <v>1353</v>
      </c>
      <c r="E1285" s="17" t="s">
        <v>156</v>
      </c>
      <c r="F1285" s="17" t="s">
        <v>1503</v>
      </c>
      <c r="G1285" s="17" t="s">
        <v>64</v>
      </c>
      <c r="H1285" s="17" t="s">
        <v>1523</v>
      </c>
      <c r="I1285" s="17" t="s">
        <v>1524</v>
      </c>
      <c r="J1285" s="17" t="n">
        <v>1</v>
      </c>
      <c r="K1285" s="15" t="n">
        <v>192.9</v>
      </c>
      <c r="L1285" s="22" t="n">
        <v>0</v>
      </c>
      <c r="M1285" s="15" t="n">
        <v>0</v>
      </c>
      <c r="N1285" s="15" t="n">
        <f aca="false">J1285*K1285</f>
        <v>192.9</v>
      </c>
      <c r="O1285" s="15" t="n">
        <f aca="false">N1285*L1285</f>
        <v>0</v>
      </c>
      <c r="P1285" s="15" t="n">
        <f aca="false">N1285-O1285</f>
        <v>192.9</v>
      </c>
      <c r="Q1285" s="15" t="n">
        <f aca="false">J1285*INDEX(dProdutos!$F$2:$F$47,MATCH(E1285,dProdutos!$A$2:$A$47,0))</f>
        <v>80.38</v>
      </c>
      <c r="R1285" s="15" t="n">
        <f aca="false">IF(I1285="Cancelado",0,P1285-Q1285)</f>
        <v>112.52</v>
      </c>
      <c r="S1285" s="17" t="str">
        <f aca="false">INDEX(dProdutos!$D$2:$D$47,MATCH(E1285,dProdutos!$A$2:$A$47,0))</f>
        <v>Acessórios</v>
      </c>
    </row>
    <row r="1286" customFormat="false" ht="15" hidden="false" customHeight="false" outlineLevel="0" collapsed="false">
      <c r="A1286" s="17" t="s">
        <v>2302</v>
      </c>
      <c r="B1286" s="17" t="n">
        <v>1</v>
      </c>
      <c r="C1286" s="21" t="n">
        <v>45778</v>
      </c>
      <c r="D1286" s="17" t="s">
        <v>593</v>
      </c>
      <c r="E1286" s="17" t="s">
        <v>114</v>
      </c>
      <c r="F1286" s="17" t="s">
        <v>1501</v>
      </c>
      <c r="G1286" s="17" t="s">
        <v>61</v>
      </c>
      <c r="H1286" s="17" t="s">
        <v>1523</v>
      </c>
      <c r="I1286" s="17" t="s">
        <v>1524</v>
      </c>
      <c r="J1286" s="17" t="n">
        <v>1</v>
      </c>
      <c r="K1286" s="15" t="n">
        <v>202.9</v>
      </c>
      <c r="L1286" s="22" t="n">
        <v>0</v>
      </c>
      <c r="M1286" s="15" t="n">
        <v>33</v>
      </c>
      <c r="N1286" s="15" t="n">
        <f aca="false">J1286*K1286</f>
        <v>202.9</v>
      </c>
      <c r="O1286" s="15" t="n">
        <f aca="false">N1286*L1286</f>
        <v>0</v>
      </c>
      <c r="P1286" s="15" t="n">
        <f aca="false">N1286-O1286</f>
        <v>202.9</v>
      </c>
      <c r="Q1286" s="15" t="n">
        <f aca="false">J1286*INDEX(dProdutos!$F$2:$F$47,MATCH(E1286,dProdutos!$A$2:$A$47,0))</f>
        <v>110.39</v>
      </c>
      <c r="R1286" s="15" t="n">
        <f aca="false">IF(I1286="Cancelado",0,P1286-Q1286)</f>
        <v>92.51</v>
      </c>
      <c r="S1286" s="17" t="str">
        <f aca="false">INDEX(dProdutos!$D$2:$D$47,MATCH(E1286,dProdutos!$A$2:$A$47,0))</f>
        <v>Moda Masculina</v>
      </c>
    </row>
    <row r="1287" customFormat="false" ht="15" hidden="false" customHeight="false" outlineLevel="0" collapsed="false">
      <c r="A1287" s="17" t="s">
        <v>2303</v>
      </c>
      <c r="B1287" s="17" t="n">
        <v>1</v>
      </c>
      <c r="C1287" s="21" t="n">
        <v>45778</v>
      </c>
      <c r="D1287" s="17" t="s">
        <v>928</v>
      </c>
      <c r="E1287" s="17" t="s">
        <v>81</v>
      </c>
      <c r="F1287" s="17" t="s">
        <v>1497</v>
      </c>
      <c r="G1287" s="17" t="s">
        <v>62</v>
      </c>
      <c r="H1287" s="17" t="s">
        <v>1537</v>
      </c>
      <c r="I1287" s="17" t="s">
        <v>1524</v>
      </c>
      <c r="J1287" s="17" t="n">
        <v>1</v>
      </c>
      <c r="K1287" s="15" t="n">
        <v>64.9</v>
      </c>
      <c r="L1287" s="22" t="n">
        <v>0.05</v>
      </c>
      <c r="M1287" s="15" t="n">
        <v>20.36</v>
      </c>
      <c r="N1287" s="15" t="n">
        <f aca="false">J1287*K1287</f>
        <v>64.9</v>
      </c>
      <c r="O1287" s="15" t="n">
        <f aca="false">N1287*L1287</f>
        <v>3.245</v>
      </c>
      <c r="P1287" s="15" t="n">
        <f aca="false">N1287-O1287</f>
        <v>61.655</v>
      </c>
      <c r="Q1287" s="15" t="n">
        <f aca="false">J1287*INDEX(dProdutos!$F$2:$F$47,MATCH(E1287,dProdutos!$A$2:$A$47,0))</f>
        <v>26.12</v>
      </c>
      <c r="R1287" s="15" t="n">
        <f aca="false">IF(I1287="Cancelado",0,P1287-Q1287)</f>
        <v>35.535</v>
      </c>
      <c r="S1287" s="17" t="str">
        <f aca="false">INDEX(dProdutos!$D$2:$D$47,MATCH(E1287,dProdutos!$A$2:$A$47,0))</f>
        <v>Moda Feminina</v>
      </c>
    </row>
    <row r="1288" customFormat="false" ht="15" hidden="false" customHeight="false" outlineLevel="0" collapsed="false">
      <c r="A1288" s="17" t="s">
        <v>2304</v>
      </c>
      <c r="B1288" s="17" t="n">
        <v>1</v>
      </c>
      <c r="C1288" s="21" t="n">
        <v>45778</v>
      </c>
      <c r="D1288" s="17" t="s">
        <v>982</v>
      </c>
      <c r="E1288" s="17" t="s">
        <v>150</v>
      </c>
      <c r="F1288" s="17" t="s">
        <v>1503</v>
      </c>
      <c r="G1288" s="17" t="s">
        <v>61</v>
      </c>
      <c r="H1288" s="17" t="s">
        <v>1523</v>
      </c>
      <c r="I1288" s="17" t="s">
        <v>1531</v>
      </c>
      <c r="J1288" s="17" t="n">
        <v>1</v>
      </c>
      <c r="K1288" s="15" t="n">
        <v>71.9</v>
      </c>
      <c r="L1288" s="22" t="n">
        <v>0</v>
      </c>
      <c r="M1288" s="15" t="n">
        <v>0</v>
      </c>
      <c r="N1288" s="15" t="n">
        <f aca="false">J1288*K1288</f>
        <v>71.9</v>
      </c>
      <c r="O1288" s="15" t="n">
        <f aca="false">N1288*L1288</f>
        <v>0</v>
      </c>
      <c r="P1288" s="15" t="n">
        <f aca="false">N1288-O1288</f>
        <v>71.9</v>
      </c>
      <c r="Q1288" s="15" t="n">
        <f aca="false">J1288*INDEX(dProdutos!$F$2:$F$47,MATCH(E1288,dProdutos!$A$2:$A$47,0))</f>
        <v>27.38</v>
      </c>
      <c r="R1288" s="15" t="n">
        <f aca="false">IF(I1288="Cancelado",0,P1288-Q1288)</f>
        <v>0</v>
      </c>
      <c r="S1288" s="17" t="str">
        <f aca="false">INDEX(dProdutos!$D$2:$D$47,MATCH(E1288,dProdutos!$A$2:$A$47,0))</f>
        <v>Acessórios</v>
      </c>
    </row>
    <row r="1289" customFormat="false" ht="15" hidden="false" customHeight="false" outlineLevel="0" collapsed="false">
      <c r="A1289" s="17" t="s">
        <v>2305</v>
      </c>
      <c r="B1289" s="17" t="n">
        <v>1</v>
      </c>
      <c r="C1289" s="21" t="n">
        <v>45778</v>
      </c>
      <c r="D1289" s="17" t="s">
        <v>798</v>
      </c>
      <c r="E1289" s="17" t="s">
        <v>135</v>
      </c>
      <c r="F1289" s="17" t="s">
        <v>1487</v>
      </c>
      <c r="G1289" s="17" t="s">
        <v>61</v>
      </c>
      <c r="H1289" s="17" t="s">
        <v>1523</v>
      </c>
      <c r="I1289" s="17" t="s">
        <v>1524</v>
      </c>
      <c r="J1289" s="17" t="n">
        <v>1</v>
      </c>
      <c r="K1289" s="15" t="n">
        <v>200.9</v>
      </c>
      <c r="L1289" s="22" t="n">
        <v>0.1</v>
      </c>
      <c r="M1289" s="15" t="n">
        <v>14.73</v>
      </c>
      <c r="N1289" s="15" t="n">
        <f aca="false">J1289*K1289</f>
        <v>200.9</v>
      </c>
      <c r="O1289" s="15" t="n">
        <f aca="false">N1289*L1289</f>
        <v>20.09</v>
      </c>
      <c r="P1289" s="15" t="n">
        <f aca="false">N1289-O1289</f>
        <v>180.81</v>
      </c>
      <c r="Q1289" s="15" t="n">
        <f aca="false">J1289*INDEX(dProdutos!$F$2:$F$47,MATCH(E1289,dProdutos!$A$2:$A$47,0))</f>
        <v>80.73</v>
      </c>
      <c r="R1289" s="15" t="n">
        <f aca="false">IF(I1289="Cancelado",0,P1289-Q1289)</f>
        <v>100.08</v>
      </c>
      <c r="S1289" s="17" t="str">
        <f aca="false">INDEX(dProdutos!$D$2:$D$47,MATCH(E1289,dProdutos!$A$2:$A$47,0))</f>
        <v>Calçados</v>
      </c>
    </row>
    <row r="1290" customFormat="false" ht="15" hidden="false" customHeight="false" outlineLevel="0" collapsed="false">
      <c r="A1290" s="17" t="s">
        <v>2305</v>
      </c>
      <c r="B1290" s="17" t="n">
        <v>2</v>
      </c>
      <c r="C1290" s="21" t="n">
        <v>45778</v>
      </c>
      <c r="D1290" s="17" t="s">
        <v>798</v>
      </c>
      <c r="E1290" s="17" t="s">
        <v>171</v>
      </c>
      <c r="F1290" s="17" t="s">
        <v>1487</v>
      </c>
      <c r="G1290" s="17" t="s">
        <v>61</v>
      </c>
      <c r="H1290" s="17" t="s">
        <v>1523</v>
      </c>
      <c r="I1290" s="17" t="s">
        <v>1524</v>
      </c>
      <c r="J1290" s="17" t="n">
        <v>1</v>
      </c>
      <c r="K1290" s="15" t="n">
        <v>246.9</v>
      </c>
      <c r="L1290" s="22" t="n">
        <v>0</v>
      </c>
      <c r="M1290" s="15" t="n">
        <v>0</v>
      </c>
      <c r="N1290" s="15" t="n">
        <f aca="false">J1290*K1290</f>
        <v>246.9</v>
      </c>
      <c r="O1290" s="15" t="n">
        <f aca="false">N1290*L1290</f>
        <v>0</v>
      </c>
      <c r="P1290" s="15" t="n">
        <f aca="false">N1290-O1290</f>
        <v>246.9</v>
      </c>
      <c r="Q1290" s="15" t="n">
        <f aca="false">J1290*INDEX(dProdutos!$F$2:$F$47,MATCH(E1290,dProdutos!$A$2:$A$47,0))</f>
        <v>103.61</v>
      </c>
      <c r="R1290" s="15" t="n">
        <f aca="false">IF(I1290="Cancelado",0,P1290-Q1290)</f>
        <v>143.29</v>
      </c>
      <c r="S1290" s="17" t="str">
        <f aca="false">INDEX(dProdutos!$D$2:$D$47,MATCH(E1290,dProdutos!$A$2:$A$47,0))</f>
        <v>Casa</v>
      </c>
    </row>
    <row r="1291" customFormat="false" ht="15" hidden="false" customHeight="false" outlineLevel="0" collapsed="false">
      <c r="A1291" s="17" t="s">
        <v>2305</v>
      </c>
      <c r="B1291" s="17" t="n">
        <v>3</v>
      </c>
      <c r="C1291" s="21" t="n">
        <v>45778</v>
      </c>
      <c r="D1291" s="17" t="s">
        <v>798</v>
      </c>
      <c r="E1291" s="17" t="s">
        <v>105</v>
      </c>
      <c r="F1291" s="17" t="s">
        <v>1487</v>
      </c>
      <c r="G1291" s="17" t="s">
        <v>61</v>
      </c>
      <c r="H1291" s="17" t="s">
        <v>1523</v>
      </c>
      <c r="I1291" s="17" t="s">
        <v>1524</v>
      </c>
      <c r="J1291" s="17" t="n">
        <v>1</v>
      </c>
      <c r="K1291" s="15" t="n">
        <v>175.9</v>
      </c>
      <c r="L1291" s="22" t="n">
        <v>0</v>
      </c>
      <c r="M1291" s="15" t="n">
        <v>0</v>
      </c>
      <c r="N1291" s="15" t="n">
        <f aca="false">J1291*K1291</f>
        <v>175.9</v>
      </c>
      <c r="O1291" s="15" t="n">
        <f aca="false">N1291*L1291</f>
        <v>0</v>
      </c>
      <c r="P1291" s="15" t="n">
        <f aca="false">N1291-O1291</f>
        <v>175.9</v>
      </c>
      <c r="Q1291" s="15" t="n">
        <f aca="false">J1291*INDEX(dProdutos!$F$2:$F$47,MATCH(E1291,dProdutos!$A$2:$A$47,0))</f>
        <v>96.59</v>
      </c>
      <c r="R1291" s="15" t="n">
        <f aca="false">IF(I1291="Cancelado",0,P1291-Q1291)</f>
        <v>79.31</v>
      </c>
      <c r="S1291" s="17" t="str">
        <f aca="false">INDEX(dProdutos!$D$2:$D$47,MATCH(E1291,dProdutos!$A$2:$A$47,0))</f>
        <v>Moda Masculina</v>
      </c>
    </row>
    <row r="1292" customFormat="false" ht="15" hidden="false" customHeight="false" outlineLevel="0" collapsed="false">
      <c r="A1292" s="17" t="s">
        <v>2306</v>
      </c>
      <c r="B1292" s="17" t="n">
        <v>1</v>
      </c>
      <c r="C1292" s="21" t="n">
        <v>45779</v>
      </c>
      <c r="D1292" s="17" t="s">
        <v>1082</v>
      </c>
      <c r="E1292" s="17" t="s">
        <v>92</v>
      </c>
      <c r="F1292" s="17" t="s">
        <v>1493</v>
      </c>
      <c r="G1292" s="17" t="s">
        <v>59</v>
      </c>
      <c r="H1292" s="17" t="s">
        <v>1523</v>
      </c>
      <c r="I1292" s="17" t="s">
        <v>1541</v>
      </c>
      <c r="J1292" s="17" t="n">
        <v>1</v>
      </c>
      <c r="K1292" s="15" t="n">
        <v>191.9</v>
      </c>
      <c r="L1292" s="22" t="n">
        <v>0</v>
      </c>
      <c r="M1292" s="15" t="n">
        <v>34.22</v>
      </c>
      <c r="N1292" s="15" t="n">
        <f aca="false">J1292*K1292</f>
        <v>191.9</v>
      </c>
      <c r="O1292" s="15" t="n">
        <f aca="false">N1292*L1292</f>
        <v>0</v>
      </c>
      <c r="P1292" s="15" t="n">
        <f aca="false">N1292-O1292</f>
        <v>191.9</v>
      </c>
      <c r="Q1292" s="15" t="n">
        <f aca="false">J1292*INDEX(dProdutos!$F$2:$F$47,MATCH(E1292,dProdutos!$A$2:$A$47,0))</f>
        <v>88.59</v>
      </c>
      <c r="R1292" s="15" t="n">
        <f aca="false">IF(I1292="Cancelado",0,P1292-Q1292)</f>
        <v>103.31</v>
      </c>
      <c r="S1292" s="17" t="str">
        <f aca="false">INDEX(dProdutos!$D$2:$D$47,MATCH(E1292,dProdutos!$A$2:$A$47,0))</f>
        <v>Moda Feminina</v>
      </c>
    </row>
    <row r="1293" customFormat="false" ht="15" hidden="false" customHeight="false" outlineLevel="0" collapsed="false">
      <c r="A1293" s="17" t="s">
        <v>2307</v>
      </c>
      <c r="B1293" s="17" t="n">
        <v>1</v>
      </c>
      <c r="C1293" s="21" t="n">
        <v>45779</v>
      </c>
      <c r="D1293" s="17" t="s">
        <v>496</v>
      </c>
      <c r="E1293" s="17" t="s">
        <v>138</v>
      </c>
      <c r="F1293" s="17" t="s">
        <v>1490</v>
      </c>
      <c r="G1293" s="17" t="s">
        <v>62</v>
      </c>
      <c r="H1293" s="17" t="s">
        <v>1537</v>
      </c>
      <c r="I1293" s="17" t="s">
        <v>1524</v>
      </c>
      <c r="J1293" s="17" t="n">
        <v>1</v>
      </c>
      <c r="K1293" s="15" t="n">
        <v>231.9</v>
      </c>
      <c r="L1293" s="22" t="n">
        <v>0.1</v>
      </c>
      <c r="M1293" s="15" t="n">
        <v>20.06</v>
      </c>
      <c r="N1293" s="15" t="n">
        <f aca="false">J1293*K1293</f>
        <v>231.9</v>
      </c>
      <c r="O1293" s="15" t="n">
        <f aca="false">N1293*L1293</f>
        <v>23.19</v>
      </c>
      <c r="P1293" s="15" t="n">
        <f aca="false">N1293-O1293</f>
        <v>208.71</v>
      </c>
      <c r="Q1293" s="15" t="n">
        <f aca="false">J1293*INDEX(dProdutos!$F$2:$F$47,MATCH(E1293,dProdutos!$A$2:$A$47,0))</f>
        <v>132.21</v>
      </c>
      <c r="R1293" s="15" t="n">
        <f aca="false">IF(I1293="Cancelado",0,P1293-Q1293)</f>
        <v>76.5</v>
      </c>
      <c r="S1293" s="17" t="str">
        <f aca="false">INDEX(dProdutos!$D$2:$D$47,MATCH(E1293,dProdutos!$A$2:$A$47,0))</f>
        <v>Calçados</v>
      </c>
    </row>
    <row r="1294" customFormat="false" ht="15" hidden="false" customHeight="false" outlineLevel="0" collapsed="false">
      <c r="A1294" s="17" t="s">
        <v>2308</v>
      </c>
      <c r="B1294" s="17" t="n">
        <v>1</v>
      </c>
      <c r="C1294" s="21" t="n">
        <v>45779</v>
      </c>
      <c r="D1294" s="17" t="s">
        <v>642</v>
      </c>
      <c r="E1294" s="17" t="s">
        <v>180</v>
      </c>
      <c r="F1294" s="17" t="s">
        <v>1501</v>
      </c>
      <c r="G1294" s="17" t="s">
        <v>61</v>
      </c>
      <c r="H1294" s="17" t="s">
        <v>1523</v>
      </c>
      <c r="I1294" s="17" t="s">
        <v>1524</v>
      </c>
      <c r="J1294" s="17" t="n">
        <v>1</v>
      </c>
      <c r="K1294" s="15" t="n">
        <v>82.9</v>
      </c>
      <c r="L1294" s="22" t="n">
        <v>0.1</v>
      </c>
      <c r="M1294" s="15" t="n">
        <v>27.77</v>
      </c>
      <c r="N1294" s="15" t="n">
        <f aca="false">J1294*K1294</f>
        <v>82.9</v>
      </c>
      <c r="O1294" s="15" t="n">
        <f aca="false">N1294*L1294</f>
        <v>8.29</v>
      </c>
      <c r="P1294" s="15" t="n">
        <f aca="false">N1294-O1294</f>
        <v>74.61</v>
      </c>
      <c r="Q1294" s="15" t="n">
        <f aca="false">J1294*INDEX(dProdutos!$F$2:$F$47,MATCH(E1294,dProdutos!$A$2:$A$47,0))</f>
        <v>35.97</v>
      </c>
      <c r="R1294" s="15" t="n">
        <f aca="false">IF(I1294="Cancelado",0,P1294-Q1294)</f>
        <v>38.64</v>
      </c>
      <c r="S1294" s="17" t="str">
        <f aca="false">INDEX(dProdutos!$D$2:$D$47,MATCH(E1294,dProdutos!$A$2:$A$47,0))</f>
        <v>Eletrônicos</v>
      </c>
    </row>
    <row r="1295" customFormat="false" ht="15" hidden="false" customHeight="false" outlineLevel="0" collapsed="false">
      <c r="A1295" s="17" t="s">
        <v>2309</v>
      </c>
      <c r="B1295" s="17" t="n">
        <v>1</v>
      </c>
      <c r="C1295" s="21" t="n">
        <v>45779</v>
      </c>
      <c r="D1295" s="17" t="s">
        <v>1418</v>
      </c>
      <c r="E1295" s="17" t="s">
        <v>95</v>
      </c>
      <c r="F1295" s="17" t="s">
        <v>1499</v>
      </c>
      <c r="G1295" s="17" t="s">
        <v>62</v>
      </c>
      <c r="H1295" s="17" t="s">
        <v>1537</v>
      </c>
      <c r="I1295" s="17" t="s">
        <v>1524</v>
      </c>
      <c r="J1295" s="17" t="n">
        <v>1</v>
      </c>
      <c r="K1295" s="15" t="n">
        <v>77.9</v>
      </c>
      <c r="L1295" s="22" t="n">
        <v>0</v>
      </c>
      <c r="M1295" s="15" t="n">
        <v>26.14</v>
      </c>
      <c r="N1295" s="15" t="n">
        <f aca="false">J1295*K1295</f>
        <v>77.9</v>
      </c>
      <c r="O1295" s="15" t="n">
        <f aca="false">N1295*L1295</f>
        <v>0</v>
      </c>
      <c r="P1295" s="15" t="n">
        <f aca="false">N1295-O1295</f>
        <v>77.9</v>
      </c>
      <c r="Q1295" s="15" t="n">
        <f aca="false">J1295*INDEX(dProdutos!$F$2:$F$47,MATCH(E1295,dProdutos!$A$2:$A$47,0))</f>
        <v>36.71</v>
      </c>
      <c r="R1295" s="15" t="n">
        <f aca="false">IF(I1295="Cancelado",0,P1295-Q1295)</f>
        <v>41.19</v>
      </c>
      <c r="S1295" s="17" t="str">
        <f aca="false">INDEX(dProdutos!$D$2:$D$47,MATCH(E1295,dProdutos!$A$2:$A$47,0))</f>
        <v>Moda Feminina</v>
      </c>
    </row>
    <row r="1296" customFormat="false" ht="15" hidden="false" customHeight="false" outlineLevel="0" collapsed="false">
      <c r="A1296" s="17" t="s">
        <v>2310</v>
      </c>
      <c r="B1296" s="17" t="n">
        <v>1</v>
      </c>
      <c r="C1296" s="21" t="n">
        <v>45779</v>
      </c>
      <c r="D1296" s="17" t="s">
        <v>1412</v>
      </c>
      <c r="E1296" s="17" t="s">
        <v>138</v>
      </c>
      <c r="F1296" s="17" t="s">
        <v>1497</v>
      </c>
      <c r="G1296" s="17" t="s">
        <v>62</v>
      </c>
      <c r="H1296" s="17" t="s">
        <v>1523</v>
      </c>
      <c r="I1296" s="17" t="s">
        <v>1524</v>
      </c>
      <c r="J1296" s="17" t="n">
        <v>1</v>
      </c>
      <c r="K1296" s="15" t="n">
        <v>231.9</v>
      </c>
      <c r="L1296" s="22" t="n">
        <v>0</v>
      </c>
      <c r="M1296" s="15" t="n">
        <v>13.45</v>
      </c>
      <c r="N1296" s="15" t="n">
        <f aca="false">J1296*K1296</f>
        <v>231.9</v>
      </c>
      <c r="O1296" s="15" t="n">
        <f aca="false">N1296*L1296</f>
        <v>0</v>
      </c>
      <c r="P1296" s="15" t="n">
        <f aca="false">N1296-O1296</f>
        <v>231.9</v>
      </c>
      <c r="Q1296" s="15" t="n">
        <f aca="false">J1296*INDEX(dProdutos!$F$2:$F$47,MATCH(E1296,dProdutos!$A$2:$A$47,0))</f>
        <v>132.21</v>
      </c>
      <c r="R1296" s="15" t="n">
        <f aca="false">IF(I1296="Cancelado",0,P1296-Q1296)</f>
        <v>99.69</v>
      </c>
      <c r="S1296" s="17" t="str">
        <f aca="false">INDEX(dProdutos!$D$2:$D$47,MATCH(E1296,dProdutos!$A$2:$A$47,0))</f>
        <v>Calçados</v>
      </c>
    </row>
    <row r="1297" customFormat="false" ht="15" hidden="false" customHeight="false" outlineLevel="0" collapsed="false">
      <c r="A1297" s="17" t="s">
        <v>2311</v>
      </c>
      <c r="B1297" s="17" t="n">
        <v>1</v>
      </c>
      <c r="C1297" s="21" t="n">
        <v>45779</v>
      </c>
      <c r="D1297" s="17" t="s">
        <v>1244</v>
      </c>
      <c r="E1297" s="17" t="s">
        <v>135</v>
      </c>
      <c r="F1297" s="17" t="s">
        <v>1487</v>
      </c>
      <c r="G1297" s="17" t="s">
        <v>63</v>
      </c>
      <c r="H1297" s="17" t="s">
        <v>1523</v>
      </c>
      <c r="I1297" s="17" t="s">
        <v>1524</v>
      </c>
      <c r="J1297" s="17" t="n">
        <v>2</v>
      </c>
      <c r="K1297" s="15" t="n">
        <v>200.9</v>
      </c>
      <c r="L1297" s="22" t="n">
        <v>0.05</v>
      </c>
      <c r="M1297" s="15" t="n">
        <v>0</v>
      </c>
      <c r="N1297" s="15" t="n">
        <f aca="false">J1297*K1297</f>
        <v>401.8</v>
      </c>
      <c r="O1297" s="15" t="n">
        <f aca="false">N1297*L1297</f>
        <v>20.09</v>
      </c>
      <c r="P1297" s="15" t="n">
        <f aca="false">N1297-O1297</f>
        <v>381.71</v>
      </c>
      <c r="Q1297" s="15" t="n">
        <f aca="false">J1297*INDEX(dProdutos!$F$2:$F$47,MATCH(E1297,dProdutos!$A$2:$A$47,0))</f>
        <v>161.46</v>
      </c>
      <c r="R1297" s="15" t="n">
        <f aca="false">IF(I1297="Cancelado",0,P1297-Q1297)</f>
        <v>220.25</v>
      </c>
      <c r="S1297" s="17" t="str">
        <f aca="false">INDEX(dProdutos!$D$2:$D$47,MATCH(E1297,dProdutos!$A$2:$A$47,0))</f>
        <v>Calçados</v>
      </c>
    </row>
    <row r="1298" customFormat="false" ht="15" hidden="false" customHeight="false" outlineLevel="0" collapsed="false">
      <c r="A1298" s="17" t="s">
        <v>2312</v>
      </c>
      <c r="B1298" s="17" t="n">
        <v>1</v>
      </c>
      <c r="C1298" s="21" t="n">
        <v>45779</v>
      </c>
      <c r="D1298" s="17" t="s">
        <v>1069</v>
      </c>
      <c r="E1298" s="17" t="s">
        <v>150</v>
      </c>
      <c r="F1298" s="17" t="s">
        <v>1490</v>
      </c>
      <c r="G1298" s="17" t="s">
        <v>59</v>
      </c>
      <c r="H1298" s="17" t="s">
        <v>1537</v>
      </c>
      <c r="I1298" s="17" t="s">
        <v>1524</v>
      </c>
      <c r="J1298" s="17" t="n">
        <v>1</v>
      </c>
      <c r="K1298" s="15" t="n">
        <v>71.9</v>
      </c>
      <c r="L1298" s="22" t="n">
        <v>0.05</v>
      </c>
      <c r="M1298" s="15" t="n">
        <v>0</v>
      </c>
      <c r="N1298" s="15" t="n">
        <f aca="false">J1298*K1298</f>
        <v>71.9</v>
      </c>
      <c r="O1298" s="15" t="n">
        <f aca="false">N1298*L1298</f>
        <v>3.595</v>
      </c>
      <c r="P1298" s="15" t="n">
        <f aca="false">N1298-O1298</f>
        <v>68.305</v>
      </c>
      <c r="Q1298" s="15" t="n">
        <f aca="false">J1298*INDEX(dProdutos!$F$2:$F$47,MATCH(E1298,dProdutos!$A$2:$A$47,0))</f>
        <v>27.38</v>
      </c>
      <c r="R1298" s="15" t="n">
        <f aca="false">IF(I1298="Cancelado",0,P1298-Q1298)</f>
        <v>40.925</v>
      </c>
      <c r="S1298" s="17" t="str">
        <f aca="false">INDEX(dProdutos!$D$2:$D$47,MATCH(E1298,dProdutos!$A$2:$A$47,0))</f>
        <v>Acessórios</v>
      </c>
    </row>
    <row r="1299" customFormat="false" ht="15" hidden="false" customHeight="false" outlineLevel="0" collapsed="false">
      <c r="A1299" s="17" t="s">
        <v>2312</v>
      </c>
      <c r="B1299" s="17" t="n">
        <v>2</v>
      </c>
      <c r="C1299" s="21" t="n">
        <v>45779</v>
      </c>
      <c r="D1299" s="17" t="s">
        <v>1069</v>
      </c>
      <c r="E1299" s="17" t="s">
        <v>171</v>
      </c>
      <c r="F1299" s="17" t="s">
        <v>1490</v>
      </c>
      <c r="G1299" s="17" t="s">
        <v>59</v>
      </c>
      <c r="H1299" s="17" t="s">
        <v>1537</v>
      </c>
      <c r="I1299" s="17" t="s">
        <v>1524</v>
      </c>
      <c r="J1299" s="17" t="n">
        <v>1</v>
      </c>
      <c r="K1299" s="15" t="n">
        <v>246.9</v>
      </c>
      <c r="L1299" s="22" t="n">
        <v>0.1</v>
      </c>
      <c r="M1299" s="15" t="n">
        <v>0</v>
      </c>
      <c r="N1299" s="15" t="n">
        <f aca="false">J1299*K1299</f>
        <v>246.9</v>
      </c>
      <c r="O1299" s="15" t="n">
        <f aca="false">N1299*L1299</f>
        <v>24.69</v>
      </c>
      <c r="P1299" s="15" t="n">
        <f aca="false">N1299-O1299</f>
        <v>222.21</v>
      </c>
      <c r="Q1299" s="15" t="n">
        <f aca="false">J1299*INDEX(dProdutos!$F$2:$F$47,MATCH(E1299,dProdutos!$A$2:$A$47,0))</f>
        <v>103.61</v>
      </c>
      <c r="R1299" s="15" t="n">
        <f aca="false">IF(I1299="Cancelado",0,P1299-Q1299)</f>
        <v>118.6</v>
      </c>
      <c r="S1299" s="17" t="str">
        <f aca="false">INDEX(dProdutos!$D$2:$D$47,MATCH(E1299,dProdutos!$A$2:$A$47,0))</f>
        <v>Casa</v>
      </c>
    </row>
    <row r="1300" customFormat="false" ht="15" hidden="false" customHeight="false" outlineLevel="0" collapsed="false">
      <c r="A1300" s="17" t="s">
        <v>2312</v>
      </c>
      <c r="B1300" s="17" t="n">
        <v>3</v>
      </c>
      <c r="C1300" s="21" t="n">
        <v>45779</v>
      </c>
      <c r="D1300" s="17" t="s">
        <v>1069</v>
      </c>
      <c r="E1300" s="17" t="s">
        <v>114</v>
      </c>
      <c r="F1300" s="17" t="s">
        <v>1490</v>
      </c>
      <c r="G1300" s="17" t="s">
        <v>59</v>
      </c>
      <c r="H1300" s="17" t="s">
        <v>1537</v>
      </c>
      <c r="I1300" s="17" t="s">
        <v>1524</v>
      </c>
      <c r="J1300" s="17" t="n">
        <v>1</v>
      </c>
      <c r="K1300" s="15" t="n">
        <v>202.9</v>
      </c>
      <c r="L1300" s="22" t="n">
        <v>0</v>
      </c>
      <c r="M1300" s="15" t="n">
        <v>0</v>
      </c>
      <c r="N1300" s="15" t="n">
        <f aca="false">J1300*K1300</f>
        <v>202.9</v>
      </c>
      <c r="O1300" s="15" t="n">
        <f aca="false">N1300*L1300</f>
        <v>0</v>
      </c>
      <c r="P1300" s="15" t="n">
        <f aca="false">N1300-O1300</f>
        <v>202.9</v>
      </c>
      <c r="Q1300" s="15" t="n">
        <f aca="false">J1300*INDEX(dProdutos!$F$2:$F$47,MATCH(E1300,dProdutos!$A$2:$A$47,0))</f>
        <v>110.39</v>
      </c>
      <c r="R1300" s="15" t="n">
        <f aca="false">IF(I1300="Cancelado",0,P1300-Q1300)</f>
        <v>92.51</v>
      </c>
      <c r="S1300" s="17" t="str">
        <f aca="false">INDEX(dProdutos!$D$2:$D$47,MATCH(E1300,dProdutos!$A$2:$A$47,0))</f>
        <v>Moda Masculina</v>
      </c>
    </row>
    <row r="1301" customFormat="false" ht="15" hidden="false" customHeight="false" outlineLevel="0" collapsed="false">
      <c r="A1301" s="17" t="s">
        <v>2313</v>
      </c>
      <c r="B1301" s="17" t="n">
        <v>1</v>
      </c>
      <c r="C1301" s="21" t="n">
        <v>45779</v>
      </c>
      <c r="D1301" s="17" t="s">
        <v>1389</v>
      </c>
      <c r="E1301" s="17" t="s">
        <v>114</v>
      </c>
      <c r="F1301" s="17" t="s">
        <v>1499</v>
      </c>
      <c r="G1301" s="17" t="s">
        <v>59</v>
      </c>
      <c r="H1301" s="17" t="s">
        <v>1537</v>
      </c>
      <c r="I1301" s="17" t="s">
        <v>1524</v>
      </c>
      <c r="J1301" s="17" t="n">
        <v>1</v>
      </c>
      <c r="K1301" s="15" t="n">
        <v>202.9</v>
      </c>
      <c r="L1301" s="22" t="n">
        <v>0</v>
      </c>
      <c r="M1301" s="15" t="n">
        <v>10.6</v>
      </c>
      <c r="N1301" s="15" t="n">
        <f aca="false">J1301*K1301</f>
        <v>202.9</v>
      </c>
      <c r="O1301" s="15" t="n">
        <f aca="false">N1301*L1301</f>
        <v>0</v>
      </c>
      <c r="P1301" s="15" t="n">
        <f aca="false">N1301-O1301</f>
        <v>202.9</v>
      </c>
      <c r="Q1301" s="15" t="n">
        <f aca="false">J1301*INDEX(dProdutos!$F$2:$F$47,MATCH(E1301,dProdutos!$A$2:$A$47,0))</f>
        <v>110.39</v>
      </c>
      <c r="R1301" s="15" t="n">
        <f aca="false">IF(I1301="Cancelado",0,P1301-Q1301)</f>
        <v>92.51</v>
      </c>
      <c r="S1301" s="17" t="str">
        <f aca="false">INDEX(dProdutos!$D$2:$D$47,MATCH(E1301,dProdutos!$A$2:$A$47,0))</f>
        <v>Moda Masculina</v>
      </c>
    </row>
    <row r="1302" customFormat="false" ht="15" hidden="false" customHeight="false" outlineLevel="0" collapsed="false">
      <c r="A1302" s="17" t="s">
        <v>2314</v>
      </c>
      <c r="B1302" s="17" t="n">
        <v>1</v>
      </c>
      <c r="C1302" s="21" t="n">
        <v>45780</v>
      </c>
      <c r="D1302" s="17" t="s">
        <v>998</v>
      </c>
      <c r="E1302" s="17" t="s">
        <v>114</v>
      </c>
      <c r="F1302" s="17" t="s">
        <v>1493</v>
      </c>
      <c r="G1302" s="17" t="s">
        <v>61</v>
      </c>
      <c r="H1302" s="17" t="s">
        <v>1537</v>
      </c>
      <c r="I1302" s="17" t="s">
        <v>1524</v>
      </c>
      <c r="J1302" s="17" t="n">
        <v>1</v>
      </c>
      <c r="K1302" s="15" t="n">
        <v>202.9</v>
      </c>
      <c r="L1302" s="22" t="n">
        <v>0</v>
      </c>
      <c r="M1302" s="15" t="n">
        <v>0</v>
      </c>
      <c r="N1302" s="15" t="n">
        <f aca="false">J1302*K1302</f>
        <v>202.9</v>
      </c>
      <c r="O1302" s="15" t="n">
        <f aca="false">N1302*L1302</f>
        <v>0</v>
      </c>
      <c r="P1302" s="15" t="n">
        <f aca="false">N1302-O1302</f>
        <v>202.9</v>
      </c>
      <c r="Q1302" s="15" t="n">
        <f aca="false">J1302*INDEX(dProdutos!$F$2:$F$47,MATCH(E1302,dProdutos!$A$2:$A$47,0))</f>
        <v>110.39</v>
      </c>
      <c r="R1302" s="15" t="n">
        <f aca="false">IF(I1302="Cancelado",0,P1302-Q1302)</f>
        <v>92.51</v>
      </c>
      <c r="S1302" s="17" t="str">
        <f aca="false">INDEX(dProdutos!$D$2:$D$47,MATCH(E1302,dProdutos!$A$2:$A$47,0))</f>
        <v>Moda Masculina</v>
      </c>
    </row>
    <row r="1303" customFormat="false" ht="15" hidden="false" customHeight="false" outlineLevel="0" collapsed="false">
      <c r="A1303" s="17" t="s">
        <v>2314</v>
      </c>
      <c r="B1303" s="17" t="n">
        <v>2</v>
      </c>
      <c r="C1303" s="21" t="n">
        <v>45780</v>
      </c>
      <c r="D1303" s="17" t="s">
        <v>998</v>
      </c>
      <c r="E1303" s="17" t="s">
        <v>126</v>
      </c>
      <c r="F1303" s="17" t="s">
        <v>1493</v>
      </c>
      <c r="G1303" s="17" t="s">
        <v>61</v>
      </c>
      <c r="H1303" s="17" t="s">
        <v>1537</v>
      </c>
      <c r="I1303" s="17" t="s">
        <v>1524</v>
      </c>
      <c r="J1303" s="17" t="n">
        <v>1</v>
      </c>
      <c r="K1303" s="15" t="n">
        <v>296.9</v>
      </c>
      <c r="L1303" s="22" t="n">
        <v>0</v>
      </c>
      <c r="M1303" s="15" t="n">
        <v>0</v>
      </c>
      <c r="N1303" s="15" t="n">
        <f aca="false">J1303*K1303</f>
        <v>296.9</v>
      </c>
      <c r="O1303" s="15" t="n">
        <f aca="false">N1303*L1303</f>
        <v>0</v>
      </c>
      <c r="P1303" s="15" t="n">
        <f aca="false">N1303-O1303</f>
        <v>296.9</v>
      </c>
      <c r="Q1303" s="15" t="n">
        <f aca="false">J1303*INDEX(dProdutos!$F$2:$F$47,MATCH(E1303,dProdutos!$A$2:$A$47,0))</f>
        <v>135.24</v>
      </c>
      <c r="R1303" s="15" t="n">
        <f aca="false">IF(I1303="Cancelado",0,P1303-Q1303)</f>
        <v>161.66</v>
      </c>
      <c r="S1303" s="17" t="str">
        <f aca="false">INDEX(dProdutos!$D$2:$D$47,MATCH(E1303,dProdutos!$A$2:$A$47,0))</f>
        <v>Calçados</v>
      </c>
    </row>
    <row r="1304" customFormat="false" ht="15" hidden="false" customHeight="false" outlineLevel="0" collapsed="false">
      <c r="A1304" s="17" t="s">
        <v>2314</v>
      </c>
      <c r="B1304" s="17" t="n">
        <v>3</v>
      </c>
      <c r="C1304" s="21" t="n">
        <v>45780</v>
      </c>
      <c r="D1304" s="17" t="s">
        <v>998</v>
      </c>
      <c r="E1304" s="17" t="s">
        <v>186</v>
      </c>
      <c r="F1304" s="17" t="s">
        <v>1493</v>
      </c>
      <c r="G1304" s="17" t="s">
        <v>61</v>
      </c>
      <c r="H1304" s="17" t="s">
        <v>1537</v>
      </c>
      <c r="I1304" s="17" t="s">
        <v>1524</v>
      </c>
      <c r="J1304" s="17" t="n">
        <v>2</v>
      </c>
      <c r="K1304" s="15" t="n">
        <v>120.9</v>
      </c>
      <c r="L1304" s="22" t="n">
        <v>0</v>
      </c>
      <c r="M1304" s="15" t="n">
        <v>0</v>
      </c>
      <c r="N1304" s="15" t="n">
        <f aca="false">J1304*K1304</f>
        <v>241.8</v>
      </c>
      <c r="O1304" s="15" t="n">
        <f aca="false">N1304*L1304</f>
        <v>0</v>
      </c>
      <c r="P1304" s="15" t="n">
        <f aca="false">N1304-O1304</f>
        <v>241.8</v>
      </c>
      <c r="Q1304" s="15" t="n">
        <f aca="false">J1304*INDEX(dProdutos!$F$2:$F$47,MATCH(E1304,dProdutos!$A$2:$A$47,0))</f>
        <v>144.42</v>
      </c>
      <c r="R1304" s="15" t="n">
        <f aca="false">IF(I1304="Cancelado",0,P1304-Q1304)</f>
        <v>97.38</v>
      </c>
      <c r="S1304" s="17" t="str">
        <f aca="false">INDEX(dProdutos!$D$2:$D$47,MATCH(E1304,dProdutos!$A$2:$A$47,0))</f>
        <v>Eletrônicos</v>
      </c>
    </row>
    <row r="1305" customFormat="false" ht="15" hidden="false" customHeight="false" outlineLevel="0" collapsed="false">
      <c r="A1305" s="17" t="s">
        <v>2315</v>
      </c>
      <c r="B1305" s="17" t="n">
        <v>1</v>
      </c>
      <c r="C1305" s="21" t="n">
        <v>45780</v>
      </c>
      <c r="D1305" s="17" t="s">
        <v>350</v>
      </c>
      <c r="E1305" s="17" t="s">
        <v>123</v>
      </c>
      <c r="F1305" s="17" t="s">
        <v>1490</v>
      </c>
      <c r="G1305" s="17" t="s">
        <v>60</v>
      </c>
      <c r="H1305" s="17" t="s">
        <v>1537</v>
      </c>
      <c r="I1305" s="17" t="s">
        <v>1524</v>
      </c>
      <c r="J1305" s="17" t="n">
        <v>2</v>
      </c>
      <c r="K1305" s="15" t="n">
        <v>277.9</v>
      </c>
      <c r="L1305" s="22" t="n">
        <v>0.15</v>
      </c>
      <c r="M1305" s="15" t="n">
        <v>29.63</v>
      </c>
      <c r="N1305" s="15" t="n">
        <f aca="false">J1305*K1305</f>
        <v>555.8</v>
      </c>
      <c r="O1305" s="15" t="n">
        <f aca="false">N1305*L1305</f>
        <v>83.37</v>
      </c>
      <c r="P1305" s="15" t="n">
        <f aca="false">N1305-O1305</f>
        <v>472.43</v>
      </c>
      <c r="Q1305" s="15" t="n">
        <f aca="false">J1305*INDEX(dProdutos!$F$2:$F$47,MATCH(E1305,dProdutos!$A$2:$A$47,0))</f>
        <v>264.72</v>
      </c>
      <c r="R1305" s="15" t="n">
        <f aca="false">IF(I1305="Cancelado",0,P1305-Q1305)</f>
        <v>207.71</v>
      </c>
      <c r="S1305" s="17" t="str">
        <f aca="false">INDEX(dProdutos!$D$2:$D$47,MATCH(E1305,dProdutos!$A$2:$A$47,0))</f>
        <v>Calçados</v>
      </c>
    </row>
    <row r="1306" customFormat="false" ht="15" hidden="false" customHeight="false" outlineLevel="0" collapsed="false">
      <c r="A1306" s="17" t="s">
        <v>2315</v>
      </c>
      <c r="B1306" s="17" t="n">
        <v>2</v>
      </c>
      <c r="C1306" s="21" t="n">
        <v>45780</v>
      </c>
      <c r="D1306" s="17" t="s">
        <v>350</v>
      </c>
      <c r="E1306" s="17" t="s">
        <v>135</v>
      </c>
      <c r="F1306" s="17" t="s">
        <v>1490</v>
      </c>
      <c r="G1306" s="17" t="s">
        <v>60</v>
      </c>
      <c r="H1306" s="17" t="s">
        <v>1537</v>
      </c>
      <c r="I1306" s="17" t="s">
        <v>1524</v>
      </c>
      <c r="J1306" s="17" t="n">
        <v>2</v>
      </c>
      <c r="K1306" s="15" t="n">
        <v>200.9</v>
      </c>
      <c r="L1306" s="22" t="n">
        <v>0.1</v>
      </c>
      <c r="M1306" s="15" t="n">
        <v>0</v>
      </c>
      <c r="N1306" s="15" t="n">
        <f aca="false">J1306*K1306</f>
        <v>401.8</v>
      </c>
      <c r="O1306" s="15" t="n">
        <f aca="false">N1306*L1306</f>
        <v>40.18</v>
      </c>
      <c r="P1306" s="15" t="n">
        <f aca="false">N1306-O1306</f>
        <v>361.62</v>
      </c>
      <c r="Q1306" s="15" t="n">
        <f aca="false">J1306*INDEX(dProdutos!$F$2:$F$47,MATCH(E1306,dProdutos!$A$2:$A$47,0))</f>
        <v>161.46</v>
      </c>
      <c r="R1306" s="15" t="n">
        <f aca="false">IF(I1306="Cancelado",0,P1306-Q1306)</f>
        <v>200.16</v>
      </c>
      <c r="S1306" s="17" t="str">
        <f aca="false">INDEX(dProdutos!$D$2:$D$47,MATCH(E1306,dProdutos!$A$2:$A$47,0))</f>
        <v>Calçados</v>
      </c>
    </row>
    <row r="1307" customFormat="false" ht="15" hidden="false" customHeight="false" outlineLevel="0" collapsed="false">
      <c r="A1307" s="17" t="s">
        <v>2316</v>
      </c>
      <c r="B1307" s="17" t="n">
        <v>1</v>
      </c>
      <c r="C1307" s="21" t="n">
        <v>45780</v>
      </c>
      <c r="D1307" s="17" t="s">
        <v>1358</v>
      </c>
      <c r="E1307" s="17" t="s">
        <v>201</v>
      </c>
      <c r="F1307" s="17" t="s">
        <v>1499</v>
      </c>
      <c r="G1307" s="17" t="s">
        <v>63</v>
      </c>
      <c r="H1307" s="17" t="s">
        <v>1523</v>
      </c>
      <c r="I1307" s="17" t="s">
        <v>1524</v>
      </c>
      <c r="J1307" s="17" t="n">
        <v>1</v>
      </c>
      <c r="K1307" s="15" t="n">
        <v>236.9</v>
      </c>
      <c r="L1307" s="22" t="n">
        <v>0.2</v>
      </c>
      <c r="M1307" s="15" t="n">
        <v>0</v>
      </c>
      <c r="N1307" s="15" t="n">
        <f aca="false">J1307*K1307</f>
        <v>236.9</v>
      </c>
      <c r="O1307" s="15" t="n">
        <f aca="false">N1307*L1307</f>
        <v>47.38</v>
      </c>
      <c r="P1307" s="15" t="n">
        <f aca="false">N1307-O1307</f>
        <v>189.52</v>
      </c>
      <c r="Q1307" s="15" t="n">
        <f aca="false">J1307*INDEX(dProdutos!$F$2:$F$47,MATCH(E1307,dProdutos!$A$2:$A$47,0))</f>
        <v>96.23</v>
      </c>
      <c r="R1307" s="15" t="n">
        <f aca="false">IF(I1307="Cancelado",0,P1307-Q1307)</f>
        <v>93.29</v>
      </c>
      <c r="S1307" s="17" t="str">
        <f aca="false">INDEX(dProdutos!$D$2:$D$47,MATCH(E1307,dProdutos!$A$2:$A$47,0))</f>
        <v>Beleza</v>
      </c>
    </row>
    <row r="1308" customFormat="false" ht="15" hidden="false" customHeight="false" outlineLevel="0" collapsed="false">
      <c r="A1308" s="17" t="s">
        <v>2316</v>
      </c>
      <c r="B1308" s="17" t="n">
        <v>2</v>
      </c>
      <c r="C1308" s="21" t="n">
        <v>45780</v>
      </c>
      <c r="D1308" s="17" t="s">
        <v>1358</v>
      </c>
      <c r="E1308" s="17" t="s">
        <v>144</v>
      </c>
      <c r="F1308" s="17" t="s">
        <v>1499</v>
      </c>
      <c r="G1308" s="17" t="s">
        <v>63</v>
      </c>
      <c r="H1308" s="17" t="s">
        <v>1523</v>
      </c>
      <c r="I1308" s="17" t="s">
        <v>1524</v>
      </c>
      <c r="J1308" s="17" t="n">
        <v>2</v>
      </c>
      <c r="K1308" s="15" t="n">
        <v>260.9</v>
      </c>
      <c r="L1308" s="22" t="n">
        <v>0</v>
      </c>
      <c r="M1308" s="15" t="n">
        <v>0</v>
      </c>
      <c r="N1308" s="15" t="n">
        <f aca="false">J1308*K1308</f>
        <v>521.8</v>
      </c>
      <c r="O1308" s="15" t="n">
        <f aca="false">N1308*L1308</f>
        <v>0</v>
      </c>
      <c r="P1308" s="15" t="n">
        <f aca="false">N1308-O1308</f>
        <v>521.8</v>
      </c>
      <c r="Q1308" s="15" t="n">
        <f aca="false">J1308*INDEX(dProdutos!$F$2:$F$47,MATCH(E1308,dProdutos!$A$2:$A$47,0))</f>
        <v>199.72</v>
      </c>
      <c r="R1308" s="15" t="n">
        <f aca="false">IF(I1308="Cancelado",0,P1308-Q1308)</f>
        <v>322.08</v>
      </c>
      <c r="S1308" s="17" t="str">
        <f aca="false">INDEX(dProdutos!$D$2:$D$47,MATCH(E1308,dProdutos!$A$2:$A$47,0))</f>
        <v>Acessórios</v>
      </c>
    </row>
    <row r="1309" customFormat="false" ht="15" hidden="false" customHeight="false" outlineLevel="0" collapsed="false">
      <c r="A1309" s="17" t="s">
        <v>2317</v>
      </c>
      <c r="B1309" s="17" t="n">
        <v>1</v>
      </c>
      <c r="C1309" s="21" t="n">
        <v>45780</v>
      </c>
      <c r="D1309" s="17" t="s">
        <v>376</v>
      </c>
      <c r="E1309" s="17" t="s">
        <v>165</v>
      </c>
      <c r="F1309" s="17" t="s">
        <v>1503</v>
      </c>
      <c r="G1309" s="17" t="s">
        <v>59</v>
      </c>
      <c r="H1309" s="17" t="s">
        <v>1523</v>
      </c>
      <c r="I1309" s="17" t="s">
        <v>1524</v>
      </c>
      <c r="J1309" s="17" t="n">
        <v>1</v>
      </c>
      <c r="K1309" s="15" t="n">
        <v>231.9</v>
      </c>
      <c r="L1309" s="22" t="n">
        <v>0.05</v>
      </c>
      <c r="M1309" s="15" t="n">
        <v>0</v>
      </c>
      <c r="N1309" s="15" t="n">
        <f aca="false">J1309*K1309</f>
        <v>231.9</v>
      </c>
      <c r="O1309" s="15" t="n">
        <f aca="false">N1309*L1309</f>
        <v>11.595</v>
      </c>
      <c r="P1309" s="15" t="n">
        <f aca="false">N1309-O1309</f>
        <v>220.305</v>
      </c>
      <c r="Q1309" s="15" t="n">
        <f aca="false">J1309*INDEX(dProdutos!$F$2:$F$47,MATCH(E1309,dProdutos!$A$2:$A$47,0))</f>
        <v>140.83</v>
      </c>
      <c r="R1309" s="15" t="n">
        <f aca="false">IF(I1309="Cancelado",0,P1309-Q1309)</f>
        <v>79.475</v>
      </c>
      <c r="S1309" s="17" t="str">
        <f aca="false">INDEX(dProdutos!$D$2:$D$47,MATCH(E1309,dProdutos!$A$2:$A$47,0))</f>
        <v>Casa</v>
      </c>
    </row>
    <row r="1310" customFormat="false" ht="15" hidden="false" customHeight="false" outlineLevel="0" collapsed="false">
      <c r="A1310" s="17" t="s">
        <v>2317</v>
      </c>
      <c r="B1310" s="17" t="n">
        <v>2</v>
      </c>
      <c r="C1310" s="21" t="n">
        <v>45780</v>
      </c>
      <c r="D1310" s="17" t="s">
        <v>376</v>
      </c>
      <c r="E1310" s="17" t="s">
        <v>159</v>
      </c>
      <c r="F1310" s="17" t="s">
        <v>1503</v>
      </c>
      <c r="G1310" s="17" t="s">
        <v>59</v>
      </c>
      <c r="H1310" s="17" t="s">
        <v>1523</v>
      </c>
      <c r="I1310" s="17" t="s">
        <v>1524</v>
      </c>
      <c r="J1310" s="17" t="n">
        <v>1</v>
      </c>
      <c r="K1310" s="15" t="n">
        <v>276.9</v>
      </c>
      <c r="L1310" s="22" t="n">
        <v>0</v>
      </c>
      <c r="M1310" s="15" t="n">
        <v>0</v>
      </c>
      <c r="N1310" s="15" t="n">
        <f aca="false">J1310*K1310</f>
        <v>276.9</v>
      </c>
      <c r="O1310" s="15" t="n">
        <f aca="false">N1310*L1310</f>
        <v>0</v>
      </c>
      <c r="P1310" s="15" t="n">
        <f aca="false">N1310-O1310</f>
        <v>276.9</v>
      </c>
      <c r="Q1310" s="15" t="n">
        <f aca="false">J1310*INDEX(dProdutos!$F$2:$F$47,MATCH(E1310,dProdutos!$A$2:$A$47,0))</f>
        <v>145.03</v>
      </c>
      <c r="R1310" s="15" t="n">
        <f aca="false">IF(I1310="Cancelado",0,P1310-Q1310)</f>
        <v>131.87</v>
      </c>
      <c r="S1310" s="17" t="str">
        <f aca="false">INDEX(dProdutos!$D$2:$D$47,MATCH(E1310,dProdutos!$A$2:$A$47,0))</f>
        <v>Acessórios</v>
      </c>
    </row>
    <row r="1311" customFormat="false" ht="15" hidden="false" customHeight="false" outlineLevel="0" collapsed="false">
      <c r="A1311" s="17" t="s">
        <v>2318</v>
      </c>
      <c r="B1311" s="17" t="n">
        <v>1</v>
      </c>
      <c r="C1311" s="21" t="n">
        <v>45780</v>
      </c>
      <c r="D1311" s="17" t="s">
        <v>1128</v>
      </c>
      <c r="E1311" s="17" t="s">
        <v>114</v>
      </c>
      <c r="F1311" s="17" t="s">
        <v>1490</v>
      </c>
      <c r="G1311" s="17" t="s">
        <v>59</v>
      </c>
      <c r="H1311" s="17" t="s">
        <v>1523</v>
      </c>
      <c r="I1311" s="17" t="s">
        <v>1524</v>
      </c>
      <c r="J1311" s="17" t="n">
        <v>1</v>
      </c>
      <c r="K1311" s="15" t="n">
        <v>202.9</v>
      </c>
      <c r="L1311" s="22" t="n">
        <v>0</v>
      </c>
      <c r="M1311" s="15" t="n">
        <v>32.55</v>
      </c>
      <c r="N1311" s="15" t="n">
        <f aca="false">J1311*K1311</f>
        <v>202.9</v>
      </c>
      <c r="O1311" s="15" t="n">
        <f aca="false">N1311*L1311</f>
        <v>0</v>
      </c>
      <c r="P1311" s="15" t="n">
        <f aca="false">N1311-O1311</f>
        <v>202.9</v>
      </c>
      <c r="Q1311" s="15" t="n">
        <f aca="false">J1311*INDEX(dProdutos!$F$2:$F$47,MATCH(E1311,dProdutos!$A$2:$A$47,0))</f>
        <v>110.39</v>
      </c>
      <c r="R1311" s="15" t="n">
        <f aca="false">IF(I1311="Cancelado",0,P1311-Q1311)</f>
        <v>92.51</v>
      </c>
      <c r="S1311" s="17" t="str">
        <f aca="false">INDEX(dProdutos!$D$2:$D$47,MATCH(E1311,dProdutos!$A$2:$A$47,0))</f>
        <v>Moda Masculina</v>
      </c>
    </row>
    <row r="1312" customFormat="false" ht="15" hidden="false" customHeight="false" outlineLevel="0" collapsed="false">
      <c r="A1312" s="17" t="s">
        <v>2319</v>
      </c>
      <c r="B1312" s="17" t="n">
        <v>1</v>
      </c>
      <c r="C1312" s="21" t="n">
        <v>45780</v>
      </c>
      <c r="D1312" s="17" t="s">
        <v>1332</v>
      </c>
      <c r="E1312" s="17" t="s">
        <v>102</v>
      </c>
      <c r="F1312" s="17" t="s">
        <v>1497</v>
      </c>
      <c r="G1312" s="17" t="s">
        <v>61</v>
      </c>
      <c r="H1312" s="17" t="s">
        <v>1523</v>
      </c>
      <c r="I1312" s="17" t="s">
        <v>1524</v>
      </c>
      <c r="J1312" s="17" t="n">
        <v>1</v>
      </c>
      <c r="K1312" s="15" t="n">
        <v>65.9</v>
      </c>
      <c r="L1312" s="22" t="n">
        <v>0</v>
      </c>
      <c r="M1312" s="15" t="n">
        <v>0</v>
      </c>
      <c r="N1312" s="15" t="n">
        <f aca="false">J1312*K1312</f>
        <v>65.9</v>
      </c>
      <c r="O1312" s="15" t="n">
        <f aca="false">N1312*L1312</f>
        <v>0</v>
      </c>
      <c r="P1312" s="15" t="n">
        <f aca="false">N1312-O1312</f>
        <v>65.9</v>
      </c>
      <c r="Q1312" s="15" t="n">
        <f aca="false">J1312*INDEX(dProdutos!$F$2:$F$47,MATCH(E1312,dProdutos!$A$2:$A$47,0))</f>
        <v>29.68</v>
      </c>
      <c r="R1312" s="15" t="n">
        <f aca="false">IF(I1312="Cancelado",0,P1312-Q1312)</f>
        <v>36.22</v>
      </c>
      <c r="S1312" s="17" t="str">
        <f aca="false">INDEX(dProdutos!$D$2:$D$47,MATCH(E1312,dProdutos!$A$2:$A$47,0))</f>
        <v>Moda Masculina</v>
      </c>
    </row>
    <row r="1313" customFormat="false" ht="15" hidden="false" customHeight="false" outlineLevel="0" collapsed="false">
      <c r="A1313" s="17" t="s">
        <v>2319</v>
      </c>
      <c r="B1313" s="17" t="n">
        <v>2</v>
      </c>
      <c r="C1313" s="21" t="n">
        <v>45780</v>
      </c>
      <c r="D1313" s="17" t="s">
        <v>1332</v>
      </c>
      <c r="E1313" s="17" t="s">
        <v>95</v>
      </c>
      <c r="F1313" s="17" t="s">
        <v>1497</v>
      </c>
      <c r="G1313" s="17" t="s">
        <v>61</v>
      </c>
      <c r="H1313" s="17" t="s">
        <v>1523</v>
      </c>
      <c r="I1313" s="17" t="s">
        <v>1524</v>
      </c>
      <c r="J1313" s="17" t="n">
        <v>1</v>
      </c>
      <c r="K1313" s="15" t="n">
        <v>77.9</v>
      </c>
      <c r="L1313" s="22" t="n">
        <v>0</v>
      </c>
      <c r="M1313" s="15" t="n">
        <v>0</v>
      </c>
      <c r="N1313" s="15" t="n">
        <f aca="false">J1313*K1313</f>
        <v>77.9</v>
      </c>
      <c r="O1313" s="15" t="n">
        <f aca="false">N1313*L1313</f>
        <v>0</v>
      </c>
      <c r="P1313" s="15" t="n">
        <f aca="false">N1313-O1313</f>
        <v>77.9</v>
      </c>
      <c r="Q1313" s="15" t="n">
        <f aca="false">J1313*INDEX(dProdutos!$F$2:$F$47,MATCH(E1313,dProdutos!$A$2:$A$47,0))</f>
        <v>36.71</v>
      </c>
      <c r="R1313" s="15" t="n">
        <f aca="false">IF(I1313="Cancelado",0,P1313-Q1313)</f>
        <v>41.19</v>
      </c>
      <c r="S1313" s="17" t="str">
        <f aca="false">INDEX(dProdutos!$D$2:$D$47,MATCH(E1313,dProdutos!$A$2:$A$47,0))</f>
        <v>Moda Feminina</v>
      </c>
    </row>
    <row r="1314" customFormat="false" ht="15" hidden="false" customHeight="false" outlineLevel="0" collapsed="false">
      <c r="A1314" s="17" t="s">
        <v>2320</v>
      </c>
      <c r="B1314" s="17" t="n">
        <v>1</v>
      </c>
      <c r="C1314" s="21" t="n">
        <v>45780</v>
      </c>
      <c r="D1314" s="17" t="s">
        <v>960</v>
      </c>
      <c r="E1314" s="17" t="s">
        <v>153</v>
      </c>
      <c r="F1314" s="17" t="s">
        <v>1490</v>
      </c>
      <c r="G1314" s="17" t="s">
        <v>59</v>
      </c>
      <c r="H1314" s="17" t="s">
        <v>1537</v>
      </c>
      <c r="I1314" s="17" t="s">
        <v>1524</v>
      </c>
      <c r="J1314" s="17" t="n">
        <v>1</v>
      </c>
      <c r="K1314" s="15" t="n">
        <v>165.9</v>
      </c>
      <c r="L1314" s="22" t="n">
        <v>0.2</v>
      </c>
      <c r="M1314" s="15" t="n">
        <v>20.97</v>
      </c>
      <c r="N1314" s="15" t="n">
        <f aca="false">J1314*K1314</f>
        <v>165.9</v>
      </c>
      <c r="O1314" s="15" t="n">
        <f aca="false">N1314*L1314</f>
        <v>33.18</v>
      </c>
      <c r="P1314" s="15" t="n">
        <f aca="false">N1314-O1314</f>
        <v>132.72</v>
      </c>
      <c r="Q1314" s="15" t="n">
        <f aca="false">J1314*INDEX(dProdutos!$F$2:$F$47,MATCH(E1314,dProdutos!$A$2:$A$47,0))</f>
        <v>67.28</v>
      </c>
      <c r="R1314" s="15" t="n">
        <f aca="false">IF(I1314="Cancelado",0,P1314-Q1314)</f>
        <v>65.44</v>
      </c>
      <c r="S1314" s="17" t="str">
        <f aca="false">INDEX(dProdutos!$D$2:$D$47,MATCH(E1314,dProdutos!$A$2:$A$47,0))</f>
        <v>Acessórios</v>
      </c>
    </row>
    <row r="1315" customFormat="false" ht="15" hidden="false" customHeight="false" outlineLevel="0" collapsed="false">
      <c r="A1315" s="17" t="s">
        <v>2320</v>
      </c>
      <c r="B1315" s="17" t="n">
        <v>2</v>
      </c>
      <c r="C1315" s="21" t="n">
        <v>45780</v>
      </c>
      <c r="D1315" s="17" t="s">
        <v>960</v>
      </c>
      <c r="E1315" s="17" t="s">
        <v>156</v>
      </c>
      <c r="F1315" s="17" t="s">
        <v>1490</v>
      </c>
      <c r="G1315" s="17" t="s">
        <v>59</v>
      </c>
      <c r="H1315" s="17" t="s">
        <v>1537</v>
      </c>
      <c r="I1315" s="17" t="s">
        <v>1524</v>
      </c>
      <c r="J1315" s="17" t="n">
        <v>1</v>
      </c>
      <c r="K1315" s="15" t="n">
        <v>192.9</v>
      </c>
      <c r="L1315" s="22" t="n">
        <v>0</v>
      </c>
      <c r="M1315" s="15" t="n">
        <v>0</v>
      </c>
      <c r="N1315" s="15" t="n">
        <f aca="false">J1315*K1315</f>
        <v>192.9</v>
      </c>
      <c r="O1315" s="15" t="n">
        <f aca="false">N1315*L1315</f>
        <v>0</v>
      </c>
      <c r="P1315" s="15" t="n">
        <f aca="false">N1315-O1315</f>
        <v>192.9</v>
      </c>
      <c r="Q1315" s="15" t="n">
        <f aca="false">J1315*INDEX(dProdutos!$F$2:$F$47,MATCH(E1315,dProdutos!$A$2:$A$47,0))</f>
        <v>80.38</v>
      </c>
      <c r="R1315" s="15" t="n">
        <f aca="false">IF(I1315="Cancelado",0,P1315-Q1315)</f>
        <v>112.52</v>
      </c>
      <c r="S1315" s="17" t="str">
        <f aca="false">INDEX(dProdutos!$D$2:$D$47,MATCH(E1315,dProdutos!$A$2:$A$47,0))</f>
        <v>Acessórios</v>
      </c>
    </row>
    <row r="1316" customFormat="false" ht="15" hidden="false" customHeight="false" outlineLevel="0" collapsed="false">
      <c r="A1316" s="17" t="s">
        <v>2321</v>
      </c>
      <c r="B1316" s="17" t="n">
        <v>1</v>
      </c>
      <c r="C1316" s="21" t="n">
        <v>45780</v>
      </c>
      <c r="D1316" s="17" t="s">
        <v>656</v>
      </c>
      <c r="E1316" s="17" t="s">
        <v>105</v>
      </c>
      <c r="F1316" s="17" t="s">
        <v>1495</v>
      </c>
      <c r="G1316" s="17" t="s">
        <v>59</v>
      </c>
      <c r="H1316" s="17" t="s">
        <v>1523</v>
      </c>
      <c r="I1316" s="17" t="s">
        <v>1524</v>
      </c>
      <c r="J1316" s="17" t="n">
        <v>1</v>
      </c>
      <c r="K1316" s="15" t="n">
        <v>175.9</v>
      </c>
      <c r="L1316" s="22" t="n">
        <v>0</v>
      </c>
      <c r="M1316" s="15" t="n">
        <v>17.39</v>
      </c>
      <c r="N1316" s="15" t="n">
        <f aca="false">J1316*K1316</f>
        <v>175.9</v>
      </c>
      <c r="O1316" s="15" t="n">
        <f aca="false">N1316*L1316</f>
        <v>0</v>
      </c>
      <c r="P1316" s="15" t="n">
        <f aca="false">N1316-O1316</f>
        <v>175.9</v>
      </c>
      <c r="Q1316" s="15" t="n">
        <f aca="false">J1316*INDEX(dProdutos!$F$2:$F$47,MATCH(E1316,dProdutos!$A$2:$A$47,0))</f>
        <v>96.59</v>
      </c>
      <c r="R1316" s="15" t="n">
        <f aca="false">IF(I1316="Cancelado",0,P1316-Q1316)</f>
        <v>79.31</v>
      </c>
      <c r="S1316" s="17" t="str">
        <f aca="false">INDEX(dProdutos!$D$2:$D$47,MATCH(E1316,dProdutos!$A$2:$A$47,0))</f>
        <v>Moda Masculina</v>
      </c>
    </row>
    <row r="1317" customFormat="false" ht="15" hidden="false" customHeight="false" outlineLevel="0" collapsed="false">
      <c r="A1317" s="17" t="s">
        <v>2321</v>
      </c>
      <c r="B1317" s="17" t="n">
        <v>2</v>
      </c>
      <c r="C1317" s="21" t="n">
        <v>45780</v>
      </c>
      <c r="D1317" s="17" t="s">
        <v>656</v>
      </c>
      <c r="E1317" s="17" t="s">
        <v>111</v>
      </c>
      <c r="F1317" s="17" t="s">
        <v>1495</v>
      </c>
      <c r="G1317" s="17" t="s">
        <v>59</v>
      </c>
      <c r="H1317" s="17" t="s">
        <v>1523</v>
      </c>
      <c r="I1317" s="17" t="s">
        <v>1524</v>
      </c>
      <c r="J1317" s="17" t="n">
        <v>3</v>
      </c>
      <c r="K1317" s="15" t="n">
        <v>188.9</v>
      </c>
      <c r="L1317" s="22" t="n">
        <v>0.15</v>
      </c>
      <c r="M1317" s="15" t="n">
        <v>0</v>
      </c>
      <c r="N1317" s="15" t="n">
        <f aca="false">J1317*K1317</f>
        <v>566.7</v>
      </c>
      <c r="O1317" s="15" t="n">
        <f aca="false">N1317*L1317</f>
        <v>85.005</v>
      </c>
      <c r="P1317" s="15" t="n">
        <f aca="false">N1317-O1317</f>
        <v>481.695</v>
      </c>
      <c r="Q1317" s="15" t="n">
        <f aca="false">J1317*INDEX(dProdutos!$F$2:$F$47,MATCH(E1317,dProdutos!$A$2:$A$47,0))</f>
        <v>264.96</v>
      </c>
      <c r="R1317" s="15" t="n">
        <f aca="false">IF(I1317="Cancelado",0,P1317-Q1317)</f>
        <v>216.735</v>
      </c>
      <c r="S1317" s="17" t="str">
        <f aca="false">INDEX(dProdutos!$D$2:$D$47,MATCH(E1317,dProdutos!$A$2:$A$47,0))</f>
        <v>Moda Masculina</v>
      </c>
    </row>
    <row r="1318" customFormat="false" ht="15" hidden="false" customHeight="false" outlineLevel="0" collapsed="false">
      <c r="A1318" s="17" t="s">
        <v>2321</v>
      </c>
      <c r="B1318" s="17" t="n">
        <v>3</v>
      </c>
      <c r="C1318" s="21" t="n">
        <v>45780</v>
      </c>
      <c r="D1318" s="17" t="s">
        <v>656</v>
      </c>
      <c r="E1318" s="17" t="s">
        <v>150</v>
      </c>
      <c r="F1318" s="17" t="s">
        <v>1495</v>
      </c>
      <c r="G1318" s="17" t="s">
        <v>59</v>
      </c>
      <c r="H1318" s="17" t="s">
        <v>1523</v>
      </c>
      <c r="I1318" s="17" t="s">
        <v>1524</v>
      </c>
      <c r="J1318" s="17" t="n">
        <v>1</v>
      </c>
      <c r="K1318" s="15" t="n">
        <v>71.9</v>
      </c>
      <c r="L1318" s="22" t="n">
        <v>0</v>
      </c>
      <c r="M1318" s="15" t="n">
        <v>0</v>
      </c>
      <c r="N1318" s="15" t="n">
        <f aca="false">J1318*K1318</f>
        <v>71.9</v>
      </c>
      <c r="O1318" s="15" t="n">
        <f aca="false">N1318*L1318</f>
        <v>0</v>
      </c>
      <c r="P1318" s="15" t="n">
        <f aca="false">N1318-O1318</f>
        <v>71.9</v>
      </c>
      <c r="Q1318" s="15" t="n">
        <f aca="false">J1318*INDEX(dProdutos!$F$2:$F$47,MATCH(E1318,dProdutos!$A$2:$A$47,0))</f>
        <v>27.38</v>
      </c>
      <c r="R1318" s="15" t="n">
        <f aca="false">IF(I1318="Cancelado",0,P1318-Q1318)</f>
        <v>44.52</v>
      </c>
      <c r="S1318" s="17" t="str">
        <f aca="false">INDEX(dProdutos!$D$2:$D$47,MATCH(E1318,dProdutos!$A$2:$A$47,0))</f>
        <v>Acessórios</v>
      </c>
    </row>
    <row r="1319" customFormat="false" ht="15" hidden="false" customHeight="false" outlineLevel="0" collapsed="false">
      <c r="A1319" s="17" t="s">
        <v>2322</v>
      </c>
      <c r="B1319" s="17" t="n">
        <v>1</v>
      </c>
      <c r="C1319" s="21" t="n">
        <v>45781</v>
      </c>
      <c r="D1319" s="17" t="s">
        <v>989</v>
      </c>
      <c r="E1319" s="17" t="s">
        <v>135</v>
      </c>
      <c r="F1319" s="17" t="s">
        <v>1495</v>
      </c>
      <c r="G1319" s="17" t="s">
        <v>59</v>
      </c>
      <c r="H1319" s="17" t="s">
        <v>1537</v>
      </c>
      <c r="I1319" s="17" t="s">
        <v>1524</v>
      </c>
      <c r="J1319" s="17" t="n">
        <v>1</v>
      </c>
      <c r="K1319" s="15" t="n">
        <v>200.9</v>
      </c>
      <c r="L1319" s="22" t="n">
        <v>0.1</v>
      </c>
      <c r="M1319" s="15" t="n">
        <v>0</v>
      </c>
      <c r="N1319" s="15" t="n">
        <f aca="false">J1319*K1319</f>
        <v>200.9</v>
      </c>
      <c r="O1319" s="15" t="n">
        <f aca="false">N1319*L1319</f>
        <v>20.09</v>
      </c>
      <c r="P1319" s="15" t="n">
        <f aca="false">N1319-O1319</f>
        <v>180.81</v>
      </c>
      <c r="Q1319" s="15" t="n">
        <f aca="false">J1319*INDEX(dProdutos!$F$2:$F$47,MATCH(E1319,dProdutos!$A$2:$A$47,0))</f>
        <v>80.73</v>
      </c>
      <c r="R1319" s="15" t="n">
        <f aca="false">IF(I1319="Cancelado",0,P1319-Q1319)</f>
        <v>100.08</v>
      </c>
      <c r="S1319" s="17" t="str">
        <f aca="false">INDEX(dProdutos!$D$2:$D$47,MATCH(E1319,dProdutos!$A$2:$A$47,0))</f>
        <v>Calçados</v>
      </c>
    </row>
    <row r="1320" customFormat="false" ht="15" hidden="false" customHeight="false" outlineLevel="0" collapsed="false">
      <c r="A1320" s="17" t="s">
        <v>2322</v>
      </c>
      <c r="B1320" s="17" t="n">
        <v>2</v>
      </c>
      <c r="C1320" s="21" t="n">
        <v>45781</v>
      </c>
      <c r="D1320" s="17" t="s">
        <v>989</v>
      </c>
      <c r="E1320" s="17" t="s">
        <v>156</v>
      </c>
      <c r="F1320" s="17" t="s">
        <v>1495</v>
      </c>
      <c r="G1320" s="17" t="s">
        <v>59</v>
      </c>
      <c r="H1320" s="17" t="s">
        <v>1537</v>
      </c>
      <c r="I1320" s="17" t="s">
        <v>1524</v>
      </c>
      <c r="J1320" s="17" t="n">
        <v>1</v>
      </c>
      <c r="K1320" s="15" t="n">
        <v>192.9</v>
      </c>
      <c r="L1320" s="22" t="n">
        <v>0</v>
      </c>
      <c r="M1320" s="15" t="n">
        <v>0</v>
      </c>
      <c r="N1320" s="15" t="n">
        <f aca="false">J1320*K1320</f>
        <v>192.9</v>
      </c>
      <c r="O1320" s="15" t="n">
        <f aca="false">N1320*L1320</f>
        <v>0</v>
      </c>
      <c r="P1320" s="15" t="n">
        <f aca="false">N1320-O1320</f>
        <v>192.9</v>
      </c>
      <c r="Q1320" s="15" t="n">
        <f aca="false">J1320*INDEX(dProdutos!$F$2:$F$47,MATCH(E1320,dProdutos!$A$2:$A$47,0))</f>
        <v>80.38</v>
      </c>
      <c r="R1320" s="15" t="n">
        <f aca="false">IF(I1320="Cancelado",0,P1320-Q1320)</f>
        <v>112.52</v>
      </c>
      <c r="S1320" s="17" t="str">
        <f aca="false">INDEX(dProdutos!$D$2:$D$47,MATCH(E1320,dProdutos!$A$2:$A$47,0))</f>
        <v>Acessórios</v>
      </c>
    </row>
    <row r="1321" customFormat="false" ht="15" hidden="false" customHeight="false" outlineLevel="0" collapsed="false">
      <c r="A1321" s="17" t="s">
        <v>2322</v>
      </c>
      <c r="B1321" s="17" t="n">
        <v>3</v>
      </c>
      <c r="C1321" s="21" t="n">
        <v>45781</v>
      </c>
      <c r="D1321" s="17" t="s">
        <v>989</v>
      </c>
      <c r="E1321" s="17" t="s">
        <v>147</v>
      </c>
      <c r="F1321" s="17" t="s">
        <v>1495</v>
      </c>
      <c r="G1321" s="17" t="s">
        <v>59</v>
      </c>
      <c r="H1321" s="17" t="s">
        <v>1537</v>
      </c>
      <c r="I1321" s="17" t="s">
        <v>1524</v>
      </c>
      <c r="J1321" s="17" t="n">
        <v>1</v>
      </c>
      <c r="K1321" s="15" t="n">
        <v>231.9</v>
      </c>
      <c r="L1321" s="22" t="n">
        <v>0</v>
      </c>
      <c r="M1321" s="15" t="n">
        <v>0</v>
      </c>
      <c r="N1321" s="15" t="n">
        <f aca="false">J1321*K1321</f>
        <v>231.9</v>
      </c>
      <c r="O1321" s="15" t="n">
        <f aca="false">N1321*L1321</f>
        <v>0</v>
      </c>
      <c r="P1321" s="15" t="n">
        <f aca="false">N1321-O1321</f>
        <v>231.9</v>
      </c>
      <c r="Q1321" s="15" t="n">
        <f aca="false">J1321*INDEX(dProdutos!$F$2:$F$47,MATCH(E1321,dProdutos!$A$2:$A$47,0))</f>
        <v>130.9</v>
      </c>
      <c r="R1321" s="15" t="n">
        <f aca="false">IF(I1321="Cancelado",0,P1321-Q1321)</f>
        <v>101</v>
      </c>
      <c r="S1321" s="17" t="str">
        <f aca="false">INDEX(dProdutos!$D$2:$D$47,MATCH(E1321,dProdutos!$A$2:$A$47,0))</f>
        <v>Acessórios</v>
      </c>
    </row>
    <row r="1322" customFormat="false" ht="15" hidden="false" customHeight="false" outlineLevel="0" collapsed="false">
      <c r="A1322" s="17" t="s">
        <v>2323</v>
      </c>
      <c r="B1322" s="17" t="n">
        <v>1</v>
      </c>
      <c r="C1322" s="21" t="n">
        <v>45781</v>
      </c>
      <c r="D1322" s="17" t="s">
        <v>1017</v>
      </c>
      <c r="E1322" s="17" t="s">
        <v>129</v>
      </c>
      <c r="F1322" s="17" t="s">
        <v>1495</v>
      </c>
      <c r="G1322" s="17" t="s">
        <v>62</v>
      </c>
      <c r="H1322" s="17" t="s">
        <v>1540</v>
      </c>
      <c r="I1322" s="17" t="s">
        <v>1524</v>
      </c>
      <c r="J1322" s="17" t="n">
        <v>1</v>
      </c>
      <c r="K1322" s="15" t="n">
        <v>105.9</v>
      </c>
      <c r="L1322" s="22" t="n">
        <v>0</v>
      </c>
      <c r="M1322" s="15" t="n">
        <v>17.99</v>
      </c>
      <c r="N1322" s="15" t="n">
        <f aca="false">J1322*K1322</f>
        <v>105.9</v>
      </c>
      <c r="O1322" s="15" t="n">
        <f aca="false">N1322*L1322</f>
        <v>0</v>
      </c>
      <c r="P1322" s="15" t="n">
        <f aca="false">N1322-O1322</f>
        <v>105.9</v>
      </c>
      <c r="Q1322" s="15" t="n">
        <f aca="false">J1322*INDEX(dProdutos!$F$2:$F$47,MATCH(E1322,dProdutos!$A$2:$A$47,0))</f>
        <v>43.79</v>
      </c>
      <c r="R1322" s="15" t="n">
        <f aca="false">IF(I1322="Cancelado",0,P1322-Q1322)</f>
        <v>62.11</v>
      </c>
      <c r="S1322" s="17" t="str">
        <f aca="false">INDEX(dProdutos!$D$2:$D$47,MATCH(E1322,dProdutos!$A$2:$A$47,0))</f>
        <v>Calçados</v>
      </c>
    </row>
    <row r="1323" customFormat="false" ht="15" hidden="false" customHeight="false" outlineLevel="0" collapsed="false">
      <c r="A1323" s="17" t="s">
        <v>2324</v>
      </c>
      <c r="B1323" s="17" t="n">
        <v>1</v>
      </c>
      <c r="C1323" s="21" t="n">
        <v>45781</v>
      </c>
      <c r="D1323" s="17" t="s">
        <v>1202</v>
      </c>
      <c r="E1323" s="17" t="s">
        <v>195</v>
      </c>
      <c r="F1323" s="17" t="s">
        <v>1487</v>
      </c>
      <c r="G1323" s="17" t="s">
        <v>64</v>
      </c>
      <c r="H1323" s="17" t="s">
        <v>1527</v>
      </c>
      <c r="I1323" s="17" t="s">
        <v>1524</v>
      </c>
      <c r="J1323" s="17" t="n">
        <v>1</v>
      </c>
      <c r="K1323" s="15" t="n">
        <v>72.9</v>
      </c>
      <c r="L1323" s="22" t="n">
        <v>0.15</v>
      </c>
      <c r="M1323" s="15" t="n">
        <v>29.39</v>
      </c>
      <c r="N1323" s="15" t="n">
        <f aca="false">J1323*K1323</f>
        <v>72.9</v>
      </c>
      <c r="O1323" s="15" t="n">
        <f aca="false">N1323*L1323</f>
        <v>10.935</v>
      </c>
      <c r="P1323" s="15" t="n">
        <f aca="false">N1323-O1323</f>
        <v>61.965</v>
      </c>
      <c r="Q1323" s="15" t="n">
        <f aca="false">J1323*INDEX(dProdutos!$F$2:$F$47,MATCH(E1323,dProdutos!$A$2:$A$47,0))</f>
        <v>39.23</v>
      </c>
      <c r="R1323" s="15" t="n">
        <f aca="false">IF(I1323="Cancelado",0,P1323-Q1323)</f>
        <v>22.735</v>
      </c>
      <c r="S1323" s="17" t="str">
        <f aca="false">INDEX(dProdutos!$D$2:$D$47,MATCH(E1323,dProdutos!$A$2:$A$47,0))</f>
        <v>Eletrônicos</v>
      </c>
    </row>
    <row r="1324" customFormat="false" ht="15" hidden="false" customHeight="false" outlineLevel="0" collapsed="false">
      <c r="A1324" s="17" t="s">
        <v>2325</v>
      </c>
      <c r="B1324" s="17" t="n">
        <v>1</v>
      </c>
      <c r="C1324" s="21" t="n">
        <v>45781</v>
      </c>
      <c r="D1324" s="17" t="s">
        <v>704</v>
      </c>
      <c r="E1324" s="17" t="s">
        <v>150</v>
      </c>
      <c r="F1324" s="17" t="s">
        <v>1493</v>
      </c>
      <c r="G1324" s="17" t="s">
        <v>60</v>
      </c>
      <c r="H1324" s="17" t="s">
        <v>1523</v>
      </c>
      <c r="I1324" s="17" t="s">
        <v>1524</v>
      </c>
      <c r="J1324" s="17" t="n">
        <v>1</v>
      </c>
      <c r="K1324" s="15" t="n">
        <v>71.9</v>
      </c>
      <c r="L1324" s="22" t="n">
        <v>0</v>
      </c>
      <c r="M1324" s="15" t="n">
        <v>0</v>
      </c>
      <c r="N1324" s="15" t="n">
        <f aca="false">J1324*K1324</f>
        <v>71.9</v>
      </c>
      <c r="O1324" s="15" t="n">
        <f aca="false">N1324*L1324</f>
        <v>0</v>
      </c>
      <c r="P1324" s="15" t="n">
        <f aca="false">N1324-O1324</f>
        <v>71.9</v>
      </c>
      <c r="Q1324" s="15" t="n">
        <f aca="false">J1324*INDEX(dProdutos!$F$2:$F$47,MATCH(E1324,dProdutos!$A$2:$A$47,0))</f>
        <v>27.38</v>
      </c>
      <c r="R1324" s="15" t="n">
        <f aca="false">IF(I1324="Cancelado",0,P1324-Q1324)</f>
        <v>44.52</v>
      </c>
      <c r="S1324" s="17" t="str">
        <f aca="false">INDEX(dProdutos!$D$2:$D$47,MATCH(E1324,dProdutos!$A$2:$A$47,0))</f>
        <v>Acessórios</v>
      </c>
    </row>
    <row r="1325" customFormat="false" ht="15" hidden="false" customHeight="false" outlineLevel="0" collapsed="false">
      <c r="A1325" s="17" t="s">
        <v>2326</v>
      </c>
      <c r="B1325" s="17" t="n">
        <v>1</v>
      </c>
      <c r="C1325" s="21" t="n">
        <v>45781</v>
      </c>
      <c r="D1325" s="17" t="s">
        <v>843</v>
      </c>
      <c r="E1325" s="17" t="s">
        <v>102</v>
      </c>
      <c r="F1325" s="17" t="s">
        <v>1487</v>
      </c>
      <c r="G1325" s="17" t="s">
        <v>60</v>
      </c>
      <c r="H1325" s="17" t="s">
        <v>1523</v>
      </c>
      <c r="I1325" s="17" t="s">
        <v>1524</v>
      </c>
      <c r="J1325" s="17" t="n">
        <v>1</v>
      </c>
      <c r="K1325" s="15" t="n">
        <v>65.9</v>
      </c>
      <c r="L1325" s="22" t="n">
        <v>0.1</v>
      </c>
      <c r="M1325" s="15" t="n">
        <v>16.76</v>
      </c>
      <c r="N1325" s="15" t="n">
        <f aca="false">J1325*K1325</f>
        <v>65.9</v>
      </c>
      <c r="O1325" s="15" t="n">
        <f aca="false">N1325*L1325</f>
        <v>6.59</v>
      </c>
      <c r="P1325" s="15" t="n">
        <f aca="false">N1325-O1325</f>
        <v>59.31</v>
      </c>
      <c r="Q1325" s="15" t="n">
        <f aca="false">J1325*INDEX(dProdutos!$F$2:$F$47,MATCH(E1325,dProdutos!$A$2:$A$47,0))</f>
        <v>29.68</v>
      </c>
      <c r="R1325" s="15" t="n">
        <f aca="false">IF(I1325="Cancelado",0,P1325-Q1325)</f>
        <v>29.63</v>
      </c>
      <c r="S1325" s="17" t="str">
        <f aca="false">INDEX(dProdutos!$D$2:$D$47,MATCH(E1325,dProdutos!$A$2:$A$47,0))</f>
        <v>Moda Masculina</v>
      </c>
    </row>
    <row r="1326" customFormat="false" ht="15" hidden="false" customHeight="false" outlineLevel="0" collapsed="false">
      <c r="A1326" s="17" t="s">
        <v>2326</v>
      </c>
      <c r="B1326" s="17" t="n">
        <v>2</v>
      </c>
      <c r="C1326" s="21" t="n">
        <v>45781</v>
      </c>
      <c r="D1326" s="17" t="s">
        <v>843</v>
      </c>
      <c r="E1326" s="17" t="s">
        <v>162</v>
      </c>
      <c r="F1326" s="17" t="s">
        <v>1487</v>
      </c>
      <c r="G1326" s="17" t="s">
        <v>60</v>
      </c>
      <c r="H1326" s="17" t="s">
        <v>1523</v>
      </c>
      <c r="I1326" s="17" t="s">
        <v>1524</v>
      </c>
      <c r="J1326" s="17" t="n">
        <v>1</v>
      </c>
      <c r="K1326" s="15" t="n">
        <v>231.9</v>
      </c>
      <c r="L1326" s="22" t="n">
        <v>0</v>
      </c>
      <c r="M1326" s="15" t="n">
        <v>0</v>
      </c>
      <c r="N1326" s="15" t="n">
        <f aca="false">J1326*K1326</f>
        <v>231.9</v>
      </c>
      <c r="O1326" s="15" t="n">
        <f aca="false">N1326*L1326</f>
        <v>0</v>
      </c>
      <c r="P1326" s="15" t="n">
        <f aca="false">N1326-O1326</f>
        <v>231.9</v>
      </c>
      <c r="Q1326" s="15" t="n">
        <f aca="false">J1326*INDEX(dProdutos!$F$2:$F$47,MATCH(E1326,dProdutos!$A$2:$A$47,0))</f>
        <v>134.41</v>
      </c>
      <c r="R1326" s="15" t="n">
        <f aca="false">IF(I1326="Cancelado",0,P1326-Q1326)</f>
        <v>97.49</v>
      </c>
      <c r="S1326" s="17" t="str">
        <f aca="false">INDEX(dProdutos!$D$2:$D$47,MATCH(E1326,dProdutos!$A$2:$A$47,0))</f>
        <v>Casa</v>
      </c>
    </row>
    <row r="1327" customFormat="false" ht="15" hidden="false" customHeight="false" outlineLevel="0" collapsed="false">
      <c r="A1327" s="17" t="s">
        <v>2327</v>
      </c>
      <c r="B1327" s="17" t="n">
        <v>1</v>
      </c>
      <c r="C1327" s="21" t="n">
        <v>45781</v>
      </c>
      <c r="D1327" s="17" t="s">
        <v>814</v>
      </c>
      <c r="E1327" s="17" t="s">
        <v>105</v>
      </c>
      <c r="F1327" s="17" t="s">
        <v>1490</v>
      </c>
      <c r="G1327" s="17" t="s">
        <v>61</v>
      </c>
      <c r="H1327" s="17" t="s">
        <v>1537</v>
      </c>
      <c r="I1327" s="17" t="s">
        <v>1524</v>
      </c>
      <c r="J1327" s="17" t="n">
        <v>1</v>
      </c>
      <c r="K1327" s="15" t="n">
        <v>175.9</v>
      </c>
      <c r="L1327" s="22" t="n">
        <v>0</v>
      </c>
      <c r="M1327" s="15" t="n">
        <v>31.31</v>
      </c>
      <c r="N1327" s="15" t="n">
        <f aca="false">J1327*K1327</f>
        <v>175.9</v>
      </c>
      <c r="O1327" s="15" t="n">
        <f aca="false">N1327*L1327</f>
        <v>0</v>
      </c>
      <c r="P1327" s="15" t="n">
        <f aca="false">N1327-O1327</f>
        <v>175.9</v>
      </c>
      <c r="Q1327" s="15" t="n">
        <f aca="false">J1327*INDEX(dProdutos!$F$2:$F$47,MATCH(E1327,dProdutos!$A$2:$A$47,0))</f>
        <v>96.59</v>
      </c>
      <c r="R1327" s="15" t="n">
        <f aca="false">IF(I1327="Cancelado",0,P1327-Q1327)</f>
        <v>79.31</v>
      </c>
      <c r="S1327" s="17" t="str">
        <f aca="false">INDEX(dProdutos!$D$2:$D$47,MATCH(E1327,dProdutos!$A$2:$A$47,0))</f>
        <v>Moda Masculina</v>
      </c>
    </row>
    <row r="1328" customFormat="false" ht="15" hidden="false" customHeight="false" outlineLevel="0" collapsed="false">
      <c r="A1328" s="17" t="s">
        <v>2328</v>
      </c>
      <c r="B1328" s="17" t="n">
        <v>1</v>
      </c>
      <c r="C1328" s="21" t="n">
        <v>45781</v>
      </c>
      <c r="D1328" s="17" t="s">
        <v>1277</v>
      </c>
      <c r="E1328" s="17" t="s">
        <v>108</v>
      </c>
      <c r="F1328" s="17" t="s">
        <v>1497</v>
      </c>
      <c r="G1328" s="17" t="s">
        <v>64</v>
      </c>
      <c r="H1328" s="17" t="s">
        <v>1527</v>
      </c>
      <c r="I1328" s="17" t="s">
        <v>1524</v>
      </c>
      <c r="J1328" s="17" t="n">
        <v>1</v>
      </c>
      <c r="K1328" s="15" t="n">
        <v>265.9</v>
      </c>
      <c r="L1328" s="22" t="n">
        <v>0</v>
      </c>
      <c r="M1328" s="15" t="n">
        <v>33.89</v>
      </c>
      <c r="N1328" s="15" t="n">
        <f aca="false">J1328*K1328</f>
        <v>265.9</v>
      </c>
      <c r="O1328" s="15" t="n">
        <f aca="false">N1328*L1328</f>
        <v>0</v>
      </c>
      <c r="P1328" s="15" t="n">
        <f aca="false">N1328-O1328</f>
        <v>265.9</v>
      </c>
      <c r="Q1328" s="15" t="n">
        <f aca="false">J1328*INDEX(dProdutos!$F$2:$F$47,MATCH(E1328,dProdutos!$A$2:$A$47,0))</f>
        <v>155.62</v>
      </c>
      <c r="R1328" s="15" t="n">
        <f aca="false">IF(I1328="Cancelado",0,P1328-Q1328)</f>
        <v>110.28</v>
      </c>
      <c r="S1328" s="17" t="str">
        <f aca="false">INDEX(dProdutos!$D$2:$D$47,MATCH(E1328,dProdutos!$A$2:$A$47,0))</f>
        <v>Moda Masculina</v>
      </c>
    </row>
    <row r="1329" customFormat="false" ht="15" hidden="false" customHeight="false" outlineLevel="0" collapsed="false">
      <c r="A1329" s="17" t="s">
        <v>2328</v>
      </c>
      <c r="B1329" s="17" t="n">
        <v>2</v>
      </c>
      <c r="C1329" s="21" t="n">
        <v>45781</v>
      </c>
      <c r="D1329" s="17" t="s">
        <v>1277</v>
      </c>
      <c r="E1329" s="17" t="s">
        <v>210</v>
      </c>
      <c r="F1329" s="17" t="s">
        <v>1497</v>
      </c>
      <c r="G1329" s="17" t="s">
        <v>64</v>
      </c>
      <c r="H1329" s="17" t="s">
        <v>1527</v>
      </c>
      <c r="I1329" s="17" t="s">
        <v>1524</v>
      </c>
      <c r="J1329" s="17" t="n">
        <v>1</v>
      </c>
      <c r="K1329" s="15" t="n">
        <v>245.9</v>
      </c>
      <c r="L1329" s="22" t="n">
        <v>0</v>
      </c>
      <c r="M1329" s="15" t="n">
        <v>0</v>
      </c>
      <c r="N1329" s="15" t="n">
        <f aca="false">J1329*K1329</f>
        <v>245.9</v>
      </c>
      <c r="O1329" s="15" t="n">
        <f aca="false">N1329*L1329</f>
        <v>0</v>
      </c>
      <c r="P1329" s="15" t="n">
        <f aca="false">N1329-O1329</f>
        <v>245.9</v>
      </c>
      <c r="Q1329" s="15" t="n">
        <f aca="false">J1329*INDEX(dProdutos!$F$2:$F$47,MATCH(E1329,dProdutos!$A$2:$A$47,0))</f>
        <v>150.63</v>
      </c>
      <c r="R1329" s="15" t="n">
        <f aca="false">IF(I1329="Cancelado",0,P1329-Q1329)</f>
        <v>95.27</v>
      </c>
      <c r="S1329" s="17" t="str">
        <f aca="false">INDEX(dProdutos!$D$2:$D$47,MATCH(E1329,dProdutos!$A$2:$A$47,0))</f>
        <v>Beleza</v>
      </c>
    </row>
    <row r="1330" customFormat="false" ht="15" hidden="false" customHeight="false" outlineLevel="0" collapsed="false">
      <c r="A1330" s="17" t="s">
        <v>2329</v>
      </c>
      <c r="B1330" s="17" t="n">
        <v>1</v>
      </c>
      <c r="C1330" s="21" t="n">
        <v>45782</v>
      </c>
      <c r="D1330" s="17" t="s">
        <v>677</v>
      </c>
      <c r="E1330" s="17" t="s">
        <v>95</v>
      </c>
      <c r="F1330" s="17" t="s">
        <v>1487</v>
      </c>
      <c r="G1330" s="17" t="s">
        <v>59</v>
      </c>
      <c r="H1330" s="17" t="s">
        <v>1523</v>
      </c>
      <c r="I1330" s="17" t="s">
        <v>1524</v>
      </c>
      <c r="J1330" s="17" t="n">
        <v>1</v>
      </c>
      <c r="K1330" s="15" t="n">
        <v>77.9</v>
      </c>
      <c r="L1330" s="22" t="n">
        <v>0</v>
      </c>
      <c r="M1330" s="15" t="n">
        <v>20.24</v>
      </c>
      <c r="N1330" s="15" t="n">
        <f aca="false">J1330*K1330</f>
        <v>77.9</v>
      </c>
      <c r="O1330" s="15" t="n">
        <f aca="false">N1330*L1330</f>
        <v>0</v>
      </c>
      <c r="P1330" s="15" t="n">
        <f aca="false">N1330-O1330</f>
        <v>77.9</v>
      </c>
      <c r="Q1330" s="15" t="n">
        <f aca="false">J1330*INDEX(dProdutos!$F$2:$F$47,MATCH(E1330,dProdutos!$A$2:$A$47,0))</f>
        <v>36.71</v>
      </c>
      <c r="R1330" s="15" t="n">
        <f aca="false">IF(I1330="Cancelado",0,P1330-Q1330)</f>
        <v>41.19</v>
      </c>
      <c r="S1330" s="17" t="str">
        <f aca="false">INDEX(dProdutos!$D$2:$D$47,MATCH(E1330,dProdutos!$A$2:$A$47,0))</f>
        <v>Moda Feminina</v>
      </c>
    </row>
    <row r="1331" customFormat="false" ht="15" hidden="false" customHeight="false" outlineLevel="0" collapsed="false">
      <c r="A1331" s="17" t="s">
        <v>2330</v>
      </c>
      <c r="B1331" s="17" t="n">
        <v>1</v>
      </c>
      <c r="C1331" s="21" t="n">
        <v>45782</v>
      </c>
      <c r="D1331" s="17" t="s">
        <v>393</v>
      </c>
      <c r="E1331" s="17" t="s">
        <v>95</v>
      </c>
      <c r="F1331" s="17" t="s">
        <v>1493</v>
      </c>
      <c r="G1331" s="17" t="s">
        <v>60</v>
      </c>
      <c r="H1331" s="17" t="s">
        <v>1523</v>
      </c>
      <c r="I1331" s="17" t="s">
        <v>1524</v>
      </c>
      <c r="J1331" s="17" t="n">
        <v>2</v>
      </c>
      <c r="K1331" s="15" t="n">
        <v>77.9</v>
      </c>
      <c r="L1331" s="22" t="n">
        <v>0.05</v>
      </c>
      <c r="M1331" s="15" t="n">
        <v>30.33</v>
      </c>
      <c r="N1331" s="15" t="n">
        <f aca="false">J1331*K1331</f>
        <v>155.8</v>
      </c>
      <c r="O1331" s="15" t="n">
        <f aca="false">N1331*L1331</f>
        <v>7.79</v>
      </c>
      <c r="P1331" s="15" t="n">
        <f aca="false">N1331-O1331</f>
        <v>148.01</v>
      </c>
      <c r="Q1331" s="15" t="n">
        <f aca="false">J1331*INDEX(dProdutos!$F$2:$F$47,MATCH(E1331,dProdutos!$A$2:$A$47,0))</f>
        <v>73.42</v>
      </c>
      <c r="R1331" s="15" t="n">
        <f aca="false">IF(I1331="Cancelado",0,P1331-Q1331)</f>
        <v>74.59</v>
      </c>
      <c r="S1331" s="17" t="str">
        <f aca="false">INDEX(dProdutos!$D$2:$D$47,MATCH(E1331,dProdutos!$A$2:$A$47,0))</f>
        <v>Moda Feminina</v>
      </c>
    </row>
    <row r="1332" customFormat="false" ht="15" hidden="false" customHeight="false" outlineLevel="0" collapsed="false">
      <c r="A1332" s="17" t="s">
        <v>2330</v>
      </c>
      <c r="B1332" s="17" t="n">
        <v>2</v>
      </c>
      <c r="C1332" s="21" t="n">
        <v>45782</v>
      </c>
      <c r="D1332" s="17" t="s">
        <v>393</v>
      </c>
      <c r="E1332" s="17" t="s">
        <v>174</v>
      </c>
      <c r="F1332" s="17" t="s">
        <v>1493</v>
      </c>
      <c r="G1332" s="17" t="s">
        <v>60</v>
      </c>
      <c r="H1332" s="17" t="s">
        <v>1523</v>
      </c>
      <c r="I1332" s="17" t="s">
        <v>1524</v>
      </c>
      <c r="J1332" s="17" t="n">
        <v>1</v>
      </c>
      <c r="K1332" s="15" t="n">
        <v>250.9</v>
      </c>
      <c r="L1332" s="22" t="n">
        <v>0.2</v>
      </c>
      <c r="M1332" s="15" t="n">
        <v>0</v>
      </c>
      <c r="N1332" s="15" t="n">
        <f aca="false">J1332*K1332</f>
        <v>250.9</v>
      </c>
      <c r="O1332" s="15" t="n">
        <f aca="false">N1332*L1332</f>
        <v>50.18</v>
      </c>
      <c r="P1332" s="15" t="n">
        <f aca="false">N1332-O1332</f>
        <v>200.72</v>
      </c>
      <c r="Q1332" s="15" t="n">
        <f aca="false">J1332*INDEX(dProdutos!$F$2:$F$47,MATCH(E1332,dProdutos!$A$2:$A$47,0))</f>
        <v>151.28</v>
      </c>
      <c r="R1332" s="15" t="n">
        <f aca="false">IF(I1332="Cancelado",0,P1332-Q1332)</f>
        <v>49.44</v>
      </c>
      <c r="S1332" s="17" t="str">
        <f aca="false">INDEX(dProdutos!$D$2:$D$47,MATCH(E1332,dProdutos!$A$2:$A$47,0))</f>
        <v>Casa</v>
      </c>
    </row>
    <row r="1333" customFormat="false" ht="15" hidden="false" customHeight="false" outlineLevel="0" collapsed="false">
      <c r="A1333" s="17" t="s">
        <v>2331</v>
      </c>
      <c r="B1333" s="17" t="n">
        <v>1</v>
      </c>
      <c r="C1333" s="21" t="n">
        <v>45782</v>
      </c>
      <c r="D1333" s="17" t="s">
        <v>784</v>
      </c>
      <c r="E1333" s="17" t="s">
        <v>165</v>
      </c>
      <c r="F1333" s="17" t="s">
        <v>1503</v>
      </c>
      <c r="G1333" s="17" t="s">
        <v>60</v>
      </c>
      <c r="H1333" s="17" t="s">
        <v>1540</v>
      </c>
      <c r="I1333" s="17" t="s">
        <v>1524</v>
      </c>
      <c r="J1333" s="17" t="n">
        <v>1</v>
      </c>
      <c r="K1333" s="15" t="n">
        <v>231.9</v>
      </c>
      <c r="L1333" s="22" t="n">
        <v>0</v>
      </c>
      <c r="M1333" s="15" t="n">
        <v>21.42</v>
      </c>
      <c r="N1333" s="15" t="n">
        <f aca="false">J1333*K1333</f>
        <v>231.9</v>
      </c>
      <c r="O1333" s="15" t="n">
        <f aca="false">N1333*L1333</f>
        <v>0</v>
      </c>
      <c r="P1333" s="15" t="n">
        <f aca="false">N1333-O1333</f>
        <v>231.9</v>
      </c>
      <c r="Q1333" s="15" t="n">
        <f aca="false">J1333*INDEX(dProdutos!$F$2:$F$47,MATCH(E1333,dProdutos!$A$2:$A$47,0))</f>
        <v>140.83</v>
      </c>
      <c r="R1333" s="15" t="n">
        <f aca="false">IF(I1333="Cancelado",0,P1333-Q1333)</f>
        <v>91.07</v>
      </c>
      <c r="S1333" s="17" t="str">
        <f aca="false">INDEX(dProdutos!$D$2:$D$47,MATCH(E1333,dProdutos!$A$2:$A$47,0))</f>
        <v>Casa</v>
      </c>
    </row>
    <row r="1334" customFormat="false" ht="15" hidden="false" customHeight="false" outlineLevel="0" collapsed="false">
      <c r="A1334" s="17" t="s">
        <v>2332</v>
      </c>
      <c r="B1334" s="17" t="n">
        <v>1</v>
      </c>
      <c r="C1334" s="21" t="n">
        <v>45782</v>
      </c>
      <c r="D1334" s="17" t="s">
        <v>1313</v>
      </c>
      <c r="E1334" s="17" t="s">
        <v>85</v>
      </c>
      <c r="F1334" s="17" t="s">
        <v>1503</v>
      </c>
      <c r="G1334" s="17" t="s">
        <v>59</v>
      </c>
      <c r="H1334" s="17" t="s">
        <v>1523</v>
      </c>
      <c r="I1334" s="17" t="s">
        <v>1524</v>
      </c>
      <c r="J1334" s="17" t="n">
        <v>1</v>
      </c>
      <c r="K1334" s="15" t="n">
        <v>165.9</v>
      </c>
      <c r="L1334" s="22" t="n">
        <v>0.05</v>
      </c>
      <c r="M1334" s="15" t="n">
        <v>29.85</v>
      </c>
      <c r="N1334" s="15" t="n">
        <f aca="false">J1334*K1334</f>
        <v>165.9</v>
      </c>
      <c r="O1334" s="15" t="n">
        <f aca="false">N1334*L1334</f>
        <v>8.295</v>
      </c>
      <c r="P1334" s="15" t="n">
        <f aca="false">N1334-O1334</f>
        <v>157.605</v>
      </c>
      <c r="Q1334" s="15" t="n">
        <f aca="false">J1334*INDEX(dProdutos!$F$2:$F$47,MATCH(E1334,dProdutos!$A$2:$A$47,0))</f>
        <v>91.55</v>
      </c>
      <c r="R1334" s="15" t="n">
        <f aca="false">IF(I1334="Cancelado",0,P1334-Q1334)</f>
        <v>66.055</v>
      </c>
      <c r="S1334" s="17" t="str">
        <f aca="false">INDEX(dProdutos!$D$2:$D$47,MATCH(E1334,dProdutos!$A$2:$A$47,0))</f>
        <v>Moda Feminina</v>
      </c>
    </row>
    <row r="1335" customFormat="false" ht="15" hidden="false" customHeight="false" outlineLevel="0" collapsed="false">
      <c r="A1335" s="17" t="s">
        <v>2332</v>
      </c>
      <c r="B1335" s="17" t="n">
        <v>2</v>
      </c>
      <c r="C1335" s="21" t="n">
        <v>45782</v>
      </c>
      <c r="D1335" s="17" t="s">
        <v>1313</v>
      </c>
      <c r="E1335" s="17" t="s">
        <v>213</v>
      </c>
      <c r="F1335" s="17" t="s">
        <v>1503</v>
      </c>
      <c r="G1335" s="17" t="s">
        <v>59</v>
      </c>
      <c r="H1335" s="17" t="s">
        <v>1523</v>
      </c>
      <c r="I1335" s="17" t="s">
        <v>1524</v>
      </c>
      <c r="J1335" s="17" t="n">
        <v>3</v>
      </c>
      <c r="K1335" s="15" t="n">
        <v>153.9</v>
      </c>
      <c r="L1335" s="22" t="n">
        <v>0.2</v>
      </c>
      <c r="M1335" s="15" t="n">
        <v>0</v>
      </c>
      <c r="N1335" s="15" t="n">
        <f aca="false">J1335*K1335</f>
        <v>461.7</v>
      </c>
      <c r="O1335" s="15" t="n">
        <f aca="false">N1335*L1335</f>
        <v>92.34</v>
      </c>
      <c r="P1335" s="15" t="n">
        <f aca="false">N1335-O1335</f>
        <v>369.36</v>
      </c>
      <c r="Q1335" s="15" t="n">
        <f aca="false">J1335*INDEX(dProdutos!$F$2:$F$47,MATCH(E1335,dProdutos!$A$2:$A$47,0))</f>
        <v>271.26</v>
      </c>
      <c r="R1335" s="15" t="n">
        <f aca="false">IF(I1335="Cancelado",0,P1335-Q1335)</f>
        <v>98.1</v>
      </c>
      <c r="S1335" s="17" t="str">
        <f aca="false">INDEX(dProdutos!$D$2:$D$47,MATCH(E1335,dProdutos!$A$2:$A$47,0))</f>
        <v>Beleza</v>
      </c>
    </row>
    <row r="1336" customFormat="false" ht="15" hidden="false" customHeight="false" outlineLevel="0" collapsed="false">
      <c r="A1336" s="17" t="s">
        <v>2333</v>
      </c>
      <c r="B1336" s="17" t="n">
        <v>1</v>
      </c>
      <c r="C1336" s="21" t="n">
        <v>45782</v>
      </c>
      <c r="D1336" s="17" t="s">
        <v>1476</v>
      </c>
      <c r="E1336" s="17" t="s">
        <v>207</v>
      </c>
      <c r="F1336" s="17" t="s">
        <v>1499</v>
      </c>
      <c r="G1336" s="17" t="s">
        <v>62</v>
      </c>
      <c r="H1336" s="17" t="s">
        <v>1523</v>
      </c>
      <c r="I1336" s="17" t="s">
        <v>1524</v>
      </c>
      <c r="J1336" s="17" t="n">
        <v>2</v>
      </c>
      <c r="K1336" s="15" t="n">
        <v>143.9</v>
      </c>
      <c r="L1336" s="22" t="n">
        <v>0</v>
      </c>
      <c r="M1336" s="15" t="n">
        <v>28.26</v>
      </c>
      <c r="N1336" s="15" t="n">
        <f aca="false">J1336*K1336</f>
        <v>287.8</v>
      </c>
      <c r="O1336" s="15" t="n">
        <f aca="false">N1336*L1336</f>
        <v>0</v>
      </c>
      <c r="P1336" s="15" t="n">
        <f aca="false">N1336-O1336</f>
        <v>287.8</v>
      </c>
      <c r="Q1336" s="15" t="n">
        <f aca="false">J1336*INDEX(dProdutos!$F$2:$F$47,MATCH(E1336,dProdutos!$A$2:$A$47,0))</f>
        <v>168.86</v>
      </c>
      <c r="R1336" s="15" t="n">
        <f aca="false">IF(I1336="Cancelado",0,P1336-Q1336)</f>
        <v>118.94</v>
      </c>
      <c r="S1336" s="17" t="str">
        <f aca="false">INDEX(dProdutos!$D$2:$D$47,MATCH(E1336,dProdutos!$A$2:$A$47,0))</f>
        <v>Beleza</v>
      </c>
    </row>
    <row r="1337" customFormat="false" ht="15" hidden="false" customHeight="false" outlineLevel="0" collapsed="false">
      <c r="A1337" s="17" t="s">
        <v>2334</v>
      </c>
      <c r="B1337" s="17" t="n">
        <v>1</v>
      </c>
      <c r="C1337" s="21" t="n">
        <v>45782</v>
      </c>
      <c r="D1337" s="17" t="s">
        <v>1377</v>
      </c>
      <c r="E1337" s="17" t="s">
        <v>165</v>
      </c>
      <c r="F1337" s="17" t="s">
        <v>1495</v>
      </c>
      <c r="G1337" s="17" t="s">
        <v>63</v>
      </c>
      <c r="H1337" s="17" t="s">
        <v>1523</v>
      </c>
      <c r="I1337" s="17" t="s">
        <v>1524</v>
      </c>
      <c r="J1337" s="17" t="n">
        <v>2</v>
      </c>
      <c r="K1337" s="15" t="n">
        <v>231.9</v>
      </c>
      <c r="L1337" s="22" t="n">
        <v>0</v>
      </c>
      <c r="M1337" s="15" t="n">
        <v>14.67</v>
      </c>
      <c r="N1337" s="15" t="n">
        <f aca="false">J1337*K1337</f>
        <v>463.8</v>
      </c>
      <c r="O1337" s="15" t="n">
        <f aca="false">N1337*L1337</f>
        <v>0</v>
      </c>
      <c r="P1337" s="15" t="n">
        <f aca="false">N1337-O1337</f>
        <v>463.8</v>
      </c>
      <c r="Q1337" s="15" t="n">
        <f aca="false">J1337*INDEX(dProdutos!$F$2:$F$47,MATCH(E1337,dProdutos!$A$2:$A$47,0))</f>
        <v>281.66</v>
      </c>
      <c r="R1337" s="15" t="n">
        <f aca="false">IF(I1337="Cancelado",0,P1337-Q1337)</f>
        <v>182.14</v>
      </c>
      <c r="S1337" s="17" t="str">
        <f aca="false">INDEX(dProdutos!$D$2:$D$47,MATCH(E1337,dProdutos!$A$2:$A$47,0))</f>
        <v>Casa</v>
      </c>
    </row>
    <row r="1338" customFormat="false" ht="15" hidden="false" customHeight="false" outlineLevel="0" collapsed="false">
      <c r="A1338" s="17" t="s">
        <v>2335</v>
      </c>
      <c r="B1338" s="17" t="n">
        <v>1</v>
      </c>
      <c r="C1338" s="21" t="n">
        <v>45782</v>
      </c>
      <c r="D1338" s="17" t="s">
        <v>1301</v>
      </c>
      <c r="E1338" s="17" t="s">
        <v>201</v>
      </c>
      <c r="F1338" s="17" t="s">
        <v>1487</v>
      </c>
      <c r="G1338" s="17" t="s">
        <v>60</v>
      </c>
      <c r="H1338" s="17" t="s">
        <v>1537</v>
      </c>
      <c r="I1338" s="17" t="s">
        <v>1524</v>
      </c>
      <c r="J1338" s="17" t="n">
        <v>1</v>
      </c>
      <c r="K1338" s="15" t="n">
        <v>236.9</v>
      </c>
      <c r="L1338" s="22" t="n">
        <v>0</v>
      </c>
      <c r="M1338" s="15" t="n">
        <v>29.43</v>
      </c>
      <c r="N1338" s="15" t="n">
        <f aca="false">J1338*K1338</f>
        <v>236.9</v>
      </c>
      <c r="O1338" s="15" t="n">
        <f aca="false">N1338*L1338</f>
        <v>0</v>
      </c>
      <c r="P1338" s="15" t="n">
        <f aca="false">N1338-O1338</f>
        <v>236.9</v>
      </c>
      <c r="Q1338" s="15" t="n">
        <f aca="false">J1338*INDEX(dProdutos!$F$2:$F$47,MATCH(E1338,dProdutos!$A$2:$A$47,0))</f>
        <v>96.23</v>
      </c>
      <c r="R1338" s="15" t="n">
        <f aca="false">IF(I1338="Cancelado",0,P1338-Q1338)</f>
        <v>140.67</v>
      </c>
      <c r="S1338" s="17" t="str">
        <f aca="false">INDEX(dProdutos!$D$2:$D$47,MATCH(E1338,dProdutos!$A$2:$A$47,0))</f>
        <v>Beleza</v>
      </c>
    </row>
    <row r="1339" customFormat="false" ht="15" hidden="false" customHeight="false" outlineLevel="0" collapsed="false">
      <c r="A1339" s="17" t="s">
        <v>2335</v>
      </c>
      <c r="B1339" s="17" t="n">
        <v>2</v>
      </c>
      <c r="C1339" s="21" t="n">
        <v>45782</v>
      </c>
      <c r="D1339" s="17" t="s">
        <v>1301</v>
      </c>
      <c r="E1339" s="17" t="s">
        <v>192</v>
      </c>
      <c r="F1339" s="17" t="s">
        <v>1487</v>
      </c>
      <c r="G1339" s="17" t="s">
        <v>60</v>
      </c>
      <c r="H1339" s="17" t="s">
        <v>1537</v>
      </c>
      <c r="I1339" s="17" t="s">
        <v>1524</v>
      </c>
      <c r="J1339" s="17" t="n">
        <v>1</v>
      </c>
      <c r="K1339" s="15" t="n">
        <v>245.9</v>
      </c>
      <c r="L1339" s="22" t="n">
        <v>0</v>
      </c>
      <c r="M1339" s="15" t="n">
        <v>0</v>
      </c>
      <c r="N1339" s="15" t="n">
        <f aca="false">J1339*K1339</f>
        <v>245.9</v>
      </c>
      <c r="O1339" s="15" t="n">
        <f aca="false">N1339*L1339</f>
        <v>0</v>
      </c>
      <c r="P1339" s="15" t="n">
        <f aca="false">N1339-O1339</f>
        <v>245.9</v>
      </c>
      <c r="Q1339" s="15" t="n">
        <f aca="false">J1339*INDEX(dProdutos!$F$2:$F$47,MATCH(E1339,dProdutos!$A$2:$A$47,0))</f>
        <v>107.78</v>
      </c>
      <c r="R1339" s="15" t="n">
        <f aca="false">IF(I1339="Cancelado",0,P1339-Q1339)</f>
        <v>138.12</v>
      </c>
      <c r="S1339" s="17" t="str">
        <f aca="false">INDEX(dProdutos!$D$2:$D$47,MATCH(E1339,dProdutos!$A$2:$A$47,0))</f>
        <v>Eletrônicos</v>
      </c>
    </row>
    <row r="1340" customFormat="false" ht="15" hidden="false" customHeight="false" outlineLevel="0" collapsed="false">
      <c r="A1340" s="17" t="s">
        <v>2336</v>
      </c>
      <c r="B1340" s="17" t="n">
        <v>1</v>
      </c>
      <c r="C1340" s="21" t="n">
        <v>45782</v>
      </c>
      <c r="D1340" s="17" t="s">
        <v>249</v>
      </c>
      <c r="E1340" s="17" t="s">
        <v>162</v>
      </c>
      <c r="F1340" s="17" t="s">
        <v>1490</v>
      </c>
      <c r="G1340" s="17" t="s">
        <v>60</v>
      </c>
      <c r="H1340" s="17" t="s">
        <v>1537</v>
      </c>
      <c r="I1340" s="17" t="s">
        <v>1524</v>
      </c>
      <c r="J1340" s="17" t="n">
        <v>1</v>
      </c>
      <c r="K1340" s="15" t="n">
        <v>231.9</v>
      </c>
      <c r="L1340" s="22" t="n">
        <v>0.05</v>
      </c>
      <c r="M1340" s="15" t="n">
        <v>18.07</v>
      </c>
      <c r="N1340" s="15" t="n">
        <f aca="false">J1340*K1340</f>
        <v>231.9</v>
      </c>
      <c r="O1340" s="15" t="n">
        <f aca="false">N1340*L1340</f>
        <v>11.595</v>
      </c>
      <c r="P1340" s="15" t="n">
        <f aca="false">N1340-O1340</f>
        <v>220.305</v>
      </c>
      <c r="Q1340" s="15" t="n">
        <f aca="false">J1340*INDEX(dProdutos!$F$2:$F$47,MATCH(E1340,dProdutos!$A$2:$A$47,0))</f>
        <v>134.41</v>
      </c>
      <c r="R1340" s="15" t="n">
        <f aca="false">IF(I1340="Cancelado",0,P1340-Q1340)</f>
        <v>85.895</v>
      </c>
      <c r="S1340" s="17" t="str">
        <f aca="false">INDEX(dProdutos!$D$2:$D$47,MATCH(E1340,dProdutos!$A$2:$A$47,0))</f>
        <v>Casa</v>
      </c>
    </row>
    <row r="1341" customFormat="false" ht="15" hidden="false" customHeight="false" outlineLevel="0" collapsed="false">
      <c r="A1341" s="17" t="s">
        <v>2337</v>
      </c>
      <c r="B1341" s="17" t="n">
        <v>1</v>
      </c>
      <c r="C1341" s="21" t="n">
        <v>45783</v>
      </c>
      <c r="D1341" s="17" t="s">
        <v>775</v>
      </c>
      <c r="E1341" s="17" t="s">
        <v>88</v>
      </c>
      <c r="F1341" s="17" t="s">
        <v>1501</v>
      </c>
      <c r="G1341" s="17" t="s">
        <v>62</v>
      </c>
      <c r="H1341" s="17" t="s">
        <v>1523</v>
      </c>
      <c r="I1341" s="17" t="s">
        <v>1524</v>
      </c>
      <c r="J1341" s="17" t="n">
        <v>1</v>
      </c>
      <c r="K1341" s="15" t="n">
        <v>170.9</v>
      </c>
      <c r="L1341" s="22" t="n">
        <v>0.15</v>
      </c>
      <c r="M1341" s="15" t="n">
        <v>0</v>
      </c>
      <c r="N1341" s="15" t="n">
        <f aca="false">J1341*K1341</f>
        <v>170.9</v>
      </c>
      <c r="O1341" s="15" t="n">
        <f aca="false">N1341*L1341</f>
        <v>25.635</v>
      </c>
      <c r="P1341" s="15" t="n">
        <f aca="false">N1341-O1341</f>
        <v>145.265</v>
      </c>
      <c r="Q1341" s="15" t="n">
        <f aca="false">J1341*INDEX(dProdutos!$F$2:$F$47,MATCH(E1341,dProdutos!$A$2:$A$47,0))</f>
        <v>98.14</v>
      </c>
      <c r="R1341" s="15" t="n">
        <f aca="false">IF(I1341="Cancelado",0,P1341-Q1341)</f>
        <v>47.125</v>
      </c>
      <c r="S1341" s="17" t="str">
        <f aca="false">INDEX(dProdutos!$D$2:$D$47,MATCH(E1341,dProdutos!$A$2:$A$47,0))</f>
        <v>Moda Feminina</v>
      </c>
    </row>
    <row r="1342" customFormat="false" ht="15" hidden="false" customHeight="false" outlineLevel="0" collapsed="false">
      <c r="A1342" s="17" t="s">
        <v>2338</v>
      </c>
      <c r="B1342" s="17" t="n">
        <v>1</v>
      </c>
      <c r="C1342" s="21" t="n">
        <v>45783</v>
      </c>
      <c r="D1342" s="17" t="s">
        <v>309</v>
      </c>
      <c r="E1342" s="17" t="s">
        <v>102</v>
      </c>
      <c r="F1342" s="17" t="s">
        <v>1499</v>
      </c>
      <c r="G1342" s="17" t="s">
        <v>61</v>
      </c>
      <c r="H1342" s="17" t="s">
        <v>1527</v>
      </c>
      <c r="I1342" s="17" t="s">
        <v>1524</v>
      </c>
      <c r="J1342" s="17" t="n">
        <v>1</v>
      </c>
      <c r="K1342" s="15" t="n">
        <v>65.9</v>
      </c>
      <c r="L1342" s="22" t="n">
        <v>0</v>
      </c>
      <c r="M1342" s="15" t="n">
        <v>0</v>
      </c>
      <c r="N1342" s="15" t="n">
        <f aca="false">J1342*K1342</f>
        <v>65.9</v>
      </c>
      <c r="O1342" s="15" t="n">
        <f aca="false">N1342*L1342</f>
        <v>0</v>
      </c>
      <c r="P1342" s="15" t="n">
        <f aca="false">N1342-O1342</f>
        <v>65.9</v>
      </c>
      <c r="Q1342" s="15" t="n">
        <f aca="false">J1342*INDEX(dProdutos!$F$2:$F$47,MATCH(E1342,dProdutos!$A$2:$A$47,0))</f>
        <v>29.68</v>
      </c>
      <c r="R1342" s="15" t="n">
        <f aca="false">IF(I1342="Cancelado",0,P1342-Q1342)</f>
        <v>36.22</v>
      </c>
      <c r="S1342" s="17" t="str">
        <f aca="false">INDEX(dProdutos!$D$2:$D$47,MATCH(E1342,dProdutos!$A$2:$A$47,0))</f>
        <v>Moda Masculina</v>
      </c>
    </row>
    <row r="1343" customFormat="false" ht="15" hidden="false" customHeight="false" outlineLevel="0" collapsed="false">
      <c r="A1343" s="17" t="s">
        <v>2339</v>
      </c>
      <c r="B1343" s="17" t="n">
        <v>1</v>
      </c>
      <c r="C1343" s="21" t="n">
        <v>45783</v>
      </c>
      <c r="D1343" s="17" t="s">
        <v>656</v>
      </c>
      <c r="E1343" s="17" t="s">
        <v>201</v>
      </c>
      <c r="F1343" s="17" t="s">
        <v>1490</v>
      </c>
      <c r="G1343" s="17" t="s">
        <v>63</v>
      </c>
      <c r="H1343" s="17" t="s">
        <v>1523</v>
      </c>
      <c r="I1343" s="17" t="s">
        <v>1524</v>
      </c>
      <c r="J1343" s="17" t="n">
        <v>1</v>
      </c>
      <c r="K1343" s="15" t="n">
        <v>236.9</v>
      </c>
      <c r="L1343" s="22" t="n">
        <v>0.15</v>
      </c>
      <c r="M1343" s="15" t="n">
        <v>33.51</v>
      </c>
      <c r="N1343" s="15" t="n">
        <f aca="false">J1343*K1343</f>
        <v>236.9</v>
      </c>
      <c r="O1343" s="15" t="n">
        <f aca="false">N1343*L1343</f>
        <v>35.535</v>
      </c>
      <c r="P1343" s="15" t="n">
        <f aca="false">N1343-O1343</f>
        <v>201.365</v>
      </c>
      <c r="Q1343" s="15" t="n">
        <f aca="false">J1343*INDEX(dProdutos!$F$2:$F$47,MATCH(E1343,dProdutos!$A$2:$A$47,0))</f>
        <v>96.23</v>
      </c>
      <c r="R1343" s="15" t="n">
        <f aca="false">IF(I1343="Cancelado",0,P1343-Q1343)</f>
        <v>105.135</v>
      </c>
      <c r="S1343" s="17" t="str">
        <f aca="false">INDEX(dProdutos!$D$2:$D$47,MATCH(E1343,dProdutos!$A$2:$A$47,0))</f>
        <v>Beleza</v>
      </c>
    </row>
    <row r="1344" customFormat="false" ht="15" hidden="false" customHeight="false" outlineLevel="0" collapsed="false">
      <c r="A1344" s="17" t="s">
        <v>2340</v>
      </c>
      <c r="B1344" s="17" t="n">
        <v>1</v>
      </c>
      <c r="C1344" s="21" t="n">
        <v>45783</v>
      </c>
      <c r="D1344" s="17" t="s">
        <v>1450</v>
      </c>
      <c r="E1344" s="17" t="s">
        <v>177</v>
      </c>
      <c r="F1344" s="17" t="s">
        <v>1499</v>
      </c>
      <c r="G1344" s="17" t="s">
        <v>60</v>
      </c>
      <c r="H1344" s="17" t="s">
        <v>1537</v>
      </c>
      <c r="I1344" s="17" t="s">
        <v>1524</v>
      </c>
      <c r="J1344" s="17" t="n">
        <v>1</v>
      </c>
      <c r="K1344" s="15" t="n">
        <v>257.9</v>
      </c>
      <c r="L1344" s="22" t="n">
        <v>0</v>
      </c>
      <c r="M1344" s="15" t="n">
        <v>0</v>
      </c>
      <c r="N1344" s="15" t="n">
        <f aca="false">J1344*K1344</f>
        <v>257.9</v>
      </c>
      <c r="O1344" s="15" t="n">
        <f aca="false">N1344*L1344</f>
        <v>0</v>
      </c>
      <c r="P1344" s="15" t="n">
        <f aca="false">N1344-O1344</f>
        <v>257.9</v>
      </c>
      <c r="Q1344" s="15" t="n">
        <f aca="false">J1344*INDEX(dProdutos!$F$2:$F$47,MATCH(E1344,dProdutos!$A$2:$A$47,0))</f>
        <v>138.23</v>
      </c>
      <c r="R1344" s="15" t="n">
        <f aca="false">IF(I1344="Cancelado",0,P1344-Q1344)</f>
        <v>119.67</v>
      </c>
      <c r="S1344" s="17" t="str">
        <f aca="false">INDEX(dProdutos!$D$2:$D$47,MATCH(E1344,dProdutos!$A$2:$A$47,0))</f>
        <v>Casa</v>
      </c>
    </row>
    <row r="1345" customFormat="false" ht="15" hidden="false" customHeight="false" outlineLevel="0" collapsed="false">
      <c r="A1345" s="17" t="s">
        <v>2341</v>
      </c>
      <c r="B1345" s="17" t="n">
        <v>1</v>
      </c>
      <c r="C1345" s="21" t="n">
        <v>45783</v>
      </c>
      <c r="D1345" s="17" t="s">
        <v>1085</v>
      </c>
      <c r="E1345" s="17" t="s">
        <v>117</v>
      </c>
      <c r="F1345" s="17" t="s">
        <v>1499</v>
      </c>
      <c r="G1345" s="17" t="s">
        <v>59</v>
      </c>
      <c r="H1345" s="17" t="s">
        <v>1523</v>
      </c>
      <c r="I1345" s="17" t="s">
        <v>1524</v>
      </c>
      <c r="J1345" s="17" t="n">
        <v>3</v>
      </c>
      <c r="K1345" s="15" t="n">
        <v>166.9</v>
      </c>
      <c r="L1345" s="22" t="n">
        <v>0.1</v>
      </c>
      <c r="M1345" s="15" t="n">
        <v>25.02</v>
      </c>
      <c r="N1345" s="15" t="n">
        <f aca="false">J1345*K1345</f>
        <v>500.7</v>
      </c>
      <c r="O1345" s="15" t="n">
        <f aca="false">N1345*L1345</f>
        <v>50.07</v>
      </c>
      <c r="P1345" s="15" t="n">
        <f aca="false">N1345-O1345</f>
        <v>450.63</v>
      </c>
      <c r="Q1345" s="15" t="n">
        <f aca="false">J1345*INDEX(dProdutos!$F$2:$F$47,MATCH(E1345,dProdutos!$A$2:$A$47,0))</f>
        <v>219.69</v>
      </c>
      <c r="R1345" s="15" t="n">
        <f aca="false">IF(I1345="Cancelado",0,P1345-Q1345)</f>
        <v>230.94</v>
      </c>
      <c r="S1345" s="17" t="str">
        <f aca="false">INDEX(dProdutos!$D$2:$D$47,MATCH(E1345,dProdutos!$A$2:$A$47,0))</f>
        <v>Moda Masculina</v>
      </c>
    </row>
    <row r="1346" customFormat="false" ht="15" hidden="false" customHeight="false" outlineLevel="0" collapsed="false">
      <c r="A1346" s="17" t="s">
        <v>2341</v>
      </c>
      <c r="B1346" s="17" t="n">
        <v>2</v>
      </c>
      <c r="C1346" s="21" t="n">
        <v>45783</v>
      </c>
      <c r="D1346" s="17" t="s">
        <v>1085</v>
      </c>
      <c r="E1346" s="17" t="s">
        <v>102</v>
      </c>
      <c r="F1346" s="17" t="s">
        <v>1499</v>
      </c>
      <c r="G1346" s="17" t="s">
        <v>59</v>
      </c>
      <c r="H1346" s="17" t="s">
        <v>1523</v>
      </c>
      <c r="I1346" s="17" t="s">
        <v>1524</v>
      </c>
      <c r="J1346" s="17" t="n">
        <v>1</v>
      </c>
      <c r="K1346" s="15" t="n">
        <v>65.9</v>
      </c>
      <c r="L1346" s="22" t="n">
        <v>0</v>
      </c>
      <c r="M1346" s="15" t="n">
        <v>0</v>
      </c>
      <c r="N1346" s="15" t="n">
        <f aca="false">J1346*K1346</f>
        <v>65.9</v>
      </c>
      <c r="O1346" s="15" t="n">
        <f aca="false">N1346*L1346</f>
        <v>0</v>
      </c>
      <c r="P1346" s="15" t="n">
        <f aca="false">N1346-O1346</f>
        <v>65.9</v>
      </c>
      <c r="Q1346" s="15" t="n">
        <f aca="false">J1346*INDEX(dProdutos!$F$2:$F$47,MATCH(E1346,dProdutos!$A$2:$A$47,0))</f>
        <v>29.68</v>
      </c>
      <c r="R1346" s="15" t="n">
        <f aca="false">IF(I1346="Cancelado",0,P1346-Q1346)</f>
        <v>36.22</v>
      </c>
      <c r="S1346" s="17" t="str">
        <f aca="false">INDEX(dProdutos!$D$2:$D$47,MATCH(E1346,dProdutos!$A$2:$A$47,0))</f>
        <v>Moda Masculina</v>
      </c>
    </row>
    <row r="1347" customFormat="false" ht="15" hidden="false" customHeight="false" outlineLevel="0" collapsed="false">
      <c r="A1347" s="17" t="s">
        <v>2342</v>
      </c>
      <c r="B1347" s="17" t="n">
        <v>1</v>
      </c>
      <c r="C1347" s="21" t="n">
        <v>45783</v>
      </c>
      <c r="D1347" s="17" t="s">
        <v>429</v>
      </c>
      <c r="E1347" s="17" t="s">
        <v>114</v>
      </c>
      <c r="F1347" s="17" t="s">
        <v>1503</v>
      </c>
      <c r="G1347" s="17" t="s">
        <v>59</v>
      </c>
      <c r="H1347" s="17" t="s">
        <v>1537</v>
      </c>
      <c r="I1347" s="17" t="s">
        <v>1524</v>
      </c>
      <c r="J1347" s="17" t="n">
        <v>1</v>
      </c>
      <c r="K1347" s="15" t="n">
        <v>202.9</v>
      </c>
      <c r="L1347" s="22" t="n">
        <v>0.15</v>
      </c>
      <c r="M1347" s="15" t="n">
        <v>12.4</v>
      </c>
      <c r="N1347" s="15" t="n">
        <f aca="false">J1347*K1347</f>
        <v>202.9</v>
      </c>
      <c r="O1347" s="15" t="n">
        <f aca="false">N1347*L1347</f>
        <v>30.435</v>
      </c>
      <c r="P1347" s="15" t="n">
        <f aca="false">N1347-O1347</f>
        <v>172.465</v>
      </c>
      <c r="Q1347" s="15" t="n">
        <f aca="false">J1347*INDEX(dProdutos!$F$2:$F$47,MATCH(E1347,dProdutos!$A$2:$A$47,0))</f>
        <v>110.39</v>
      </c>
      <c r="R1347" s="15" t="n">
        <f aca="false">IF(I1347="Cancelado",0,P1347-Q1347)</f>
        <v>62.075</v>
      </c>
      <c r="S1347" s="17" t="str">
        <f aca="false">INDEX(dProdutos!$D$2:$D$47,MATCH(E1347,dProdutos!$A$2:$A$47,0))</f>
        <v>Moda Masculina</v>
      </c>
    </row>
    <row r="1348" customFormat="false" ht="15" hidden="false" customHeight="false" outlineLevel="0" collapsed="false">
      <c r="A1348" s="17" t="s">
        <v>2343</v>
      </c>
      <c r="B1348" s="17" t="n">
        <v>1</v>
      </c>
      <c r="C1348" s="21" t="n">
        <v>45783</v>
      </c>
      <c r="D1348" s="17" t="s">
        <v>1186</v>
      </c>
      <c r="E1348" s="17" t="s">
        <v>111</v>
      </c>
      <c r="F1348" s="17" t="s">
        <v>1490</v>
      </c>
      <c r="G1348" s="17" t="s">
        <v>64</v>
      </c>
      <c r="H1348" s="17" t="s">
        <v>1537</v>
      </c>
      <c r="I1348" s="17" t="s">
        <v>1524</v>
      </c>
      <c r="J1348" s="17" t="n">
        <v>1</v>
      </c>
      <c r="K1348" s="15" t="n">
        <v>188.9</v>
      </c>
      <c r="L1348" s="22" t="n">
        <v>0.05</v>
      </c>
      <c r="M1348" s="15" t="n">
        <v>21.68</v>
      </c>
      <c r="N1348" s="15" t="n">
        <f aca="false">J1348*K1348</f>
        <v>188.9</v>
      </c>
      <c r="O1348" s="15" t="n">
        <f aca="false">N1348*L1348</f>
        <v>9.445</v>
      </c>
      <c r="P1348" s="15" t="n">
        <f aca="false">N1348-O1348</f>
        <v>179.455</v>
      </c>
      <c r="Q1348" s="15" t="n">
        <f aca="false">J1348*INDEX(dProdutos!$F$2:$F$47,MATCH(E1348,dProdutos!$A$2:$A$47,0))</f>
        <v>88.32</v>
      </c>
      <c r="R1348" s="15" t="n">
        <f aca="false">IF(I1348="Cancelado",0,P1348-Q1348)</f>
        <v>91.135</v>
      </c>
      <c r="S1348" s="17" t="str">
        <f aca="false">INDEX(dProdutos!$D$2:$D$47,MATCH(E1348,dProdutos!$A$2:$A$47,0))</f>
        <v>Moda Masculina</v>
      </c>
    </row>
    <row r="1349" customFormat="false" ht="15" hidden="false" customHeight="false" outlineLevel="0" collapsed="false">
      <c r="A1349" s="17" t="s">
        <v>2343</v>
      </c>
      <c r="B1349" s="17" t="n">
        <v>2</v>
      </c>
      <c r="C1349" s="21" t="n">
        <v>45783</v>
      </c>
      <c r="D1349" s="17" t="s">
        <v>1186</v>
      </c>
      <c r="E1349" s="17" t="s">
        <v>156</v>
      </c>
      <c r="F1349" s="17" t="s">
        <v>1490</v>
      </c>
      <c r="G1349" s="17" t="s">
        <v>64</v>
      </c>
      <c r="H1349" s="17" t="s">
        <v>1537</v>
      </c>
      <c r="I1349" s="17" t="s">
        <v>1524</v>
      </c>
      <c r="J1349" s="17" t="n">
        <v>1</v>
      </c>
      <c r="K1349" s="15" t="n">
        <v>192.9</v>
      </c>
      <c r="L1349" s="22" t="n">
        <v>0</v>
      </c>
      <c r="M1349" s="15" t="n">
        <v>0</v>
      </c>
      <c r="N1349" s="15" t="n">
        <f aca="false">J1349*K1349</f>
        <v>192.9</v>
      </c>
      <c r="O1349" s="15" t="n">
        <f aca="false">N1349*L1349</f>
        <v>0</v>
      </c>
      <c r="P1349" s="15" t="n">
        <f aca="false">N1349-O1349</f>
        <v>192.9</v>
      </c>
      <c r="Q1349" s="15" t="n">
        <f aca="false">J1349*INDEX(dProdutos!$F$2:$F$47,MATCH(E1349,dProdutos!$A$2:$A$47,0))</f>
        <v>80.38</v>
      </c>
      <c r="R1349" s="15" t="n">
        <f aca="false">IF(I1349="Cancelado",0,P1349-Q1349)</f>
        <v>112.52</v>
      </c>
      <c r="S1349" s="17" t="str">
        <f aca="false">INDEX(dProdutos!$D$2:$D$47,MATCH(E1349,dProdutos!$A$2:$A$47,0))</f>
        <v>Acessórios</v>
      </c>
    </row>
    <row r="1350" customFormat="false" ht="15" hidden="false" customHeight="false" outlineLevel="0" collapsed="false">
      <c r="A1350" s="17" t="s">
        <v>2343</v>
      </c>
      <c r="B1350" s="17" t="n">
        <v>3</v>
      </c>
      <c r="C1350" s="21" t="n">
        <v>45783</v>
      </c>
      <c r="D1350" s="17" t="s">
        <v>1186</v>
      </c>
      <c r="E1350" s="17" t="s">
        <v>117</v>
      </c>
      <c r="F1350" s="17" t="s">
        <v>1490</v>
      </c>
      <c r="G1350" s="17" t="s">
        <v>64</v>
      </c>
      <c r="H1350" s="17" t="s">
        <v>1537</v>
      </c>
      <c r="I1350" s="17" t="s">
        <v>1524</v>
      </c>
      <c r="J1350" s="17" t="n">
        <v>1</v>
      </c>
      <c r="K1350" s="15" t="n">
        <v>166.9</v>
      </c>
      <c r="L1350" s="22" t="n">
        <v>0.1</v>
      </c>
      <c r="M1350" s="15" t="n">
        <v>0</v>
      </c>
      <c r="N1350" s="15" t="n">
        <f aca="false">J1350*K1350</f>
        <v>166.9</v>
      </c>
      <c r="O1350" s="15" t="n">
        <f aca="false">N1350*L1350</f>
        <v>16.69</v>
      </c>
      <c r="P1350" s="15" t="n">
        <f aca="false">N1350-O1350</f>
        <v>150.21</v>
      </c>
      <c r="Q1350" s="15" t="n">
        <f aca="false">J1350*INDEX(dProdutos!$F$2:$F$47,MATCH(E1350,dProdutos!$A$2:$A$47,0))</f>
        <v>73.23</v>
      </c>
      <c r="R1350" s="15" t="n">
        <f aca="false">IF(I1350="Cancelado",0,P1350-Q1350)</f>
        <v>76.98</v>
      </c>
      <c r="S1350" s="17" t="str">
        <f aca="false">INDEX(dProdutos!$D$2:$D$47,MATCH(E1350,dProdutos!$A$2:$A$47,0))</f>
        <v>Moda Masculina</v>
      </c>
    </row>
    <row r="1351" customFormat="false" ht="15" hidden="false" customHeight="false" outlineLevel="0" collapsed="false">
      <c r="A1351" s="17" t="s">
        <v>2343</v>
      </c>
      <c r="B1351" s="17" t="n">
        <v>4</v>
      </c>
      <c r="C1351" s="21" t="n">
        <v>45783</v>
      </c>
      <c r="D1351" s="17" t="s">
        <v>1186</v>
      </c>
      <c r="E1351" s="17" t="s">
        <v>95</v>
      </c>
      <c r="F1351" s="17" t="s">
        <v>1490</v>
      </c>
      <c r="G1351" s="17" t="s">
        <v>64</v>
      </c>
      <c r="H1351" s="17" t="s">
        <v>1537</v>
      </c>
      <c r="I1351" s="17" t="s">
        <v>1524</v>
      </c>
      <c r="J1351" s="17" t="n">
        <v>1</v>
      </c>
      <c r="K1351" s="15" t="n">
        <v>77.9</v>
      </c>
      <c r="L1351" s="22" t="n">
        <v>0.1</v>
      </c>
      <c r="M1351" s="15" t="n">
        <v>0</v>
      </c>
      <c r="N1351" s="15" t="n">
        <f aca="false">J1351*K1351</f>
        <v>77.9</v>
      </c>
      <c r="O1351" s="15" t="n">
        <f aca="false">N1351*L1351</f>
        <v>7.79</v>
      </c>
      <c r="P1351" s="15" t="n">
        <f aca="false">N1351-O1351</f>
        <v>70.11</v>
      </c>
      <c r="Q1351" s="15" t="n">
        <f aca="false">J1351*INDEX(dProdutos!$F$2:$F$47,MATCH(E1351,dProdutos!$A$2:$A$47,0))</f>
        <v>36.71</v>
      </c>
      <c r="R1351" s="15" t="n">
        <f aca="false">IF(I1351="Cancelado",0,P1351-Q1351)</f>
        <v>33.4</v>
      </c>
      <c r="S1351" s="17" t="str">
        <f aca="false">INDEX(dProdutos!$D$2:$D$47,MATCH(E1351,dProdutos!$A$2:$A$47,0))</f>
        <v>Moda Feminina</v>
      </c>
    </row>
    <row r="1352" customFormat="false" ht="15" hidden="false" customHeight="false" outlineLevel="0" collapsed="false">
      <c r="A1352" s="17" t="s">
        <v>2344</v>
      </c>
      <c r="B1352" s="17" t="n">
        <v>1</v>
      </c>
      <c r="C1352" s="21" t="n">
        <v>45783</v>
      </c>
      <c r="D1352" s="17" t="s">
        <v>1467</v>
      </c>
      <c r="E1352" s="17" t="s">
        <v>95</v>
      </c>
      <c r="F1352" s="17" t="s">
        <v>1499</v>
      </c>
      <c r="G1352" s="17" t="s">
        <v>59</v>
      </c>
      <c r="H1352" s="17" t="s">
        <v>1523</v>
      </c>
      <c r="I1352" s="17" t="s">
        <v>1524</v>
      </c>
      <c r="J1352" s="17" t="n">
        <v>2</v>
      </c>
      <c r="K1352" s="15" t="n">
        <v>77.9</v>
      </c>
      <c r="L1352" s="22" t="n">
        <v>0.05</v>
      </c>
      <c r="M1352" s="15" t="n">
        <v>14.27</v>
      </c>
      <c r="N1352" s="15" t="n">
        <f aca="false">J1352*K1352</f>
        <v>155.8</v>
      </c>
      <c r="O1352" s="15" t="n">
        <f aca="false">N1352*L1352</f>
        <v>7.79</v>
      </c>
      <c r="P1352" s="15" t="n">
        <f aca="false">N1352-O1352</f>
        <v>148.01</v>
      </c>
      <c r="Q1352" s="15" t="n">
        <f aca="false">J1352*INDEX(dProdutos!$F$2:$F$47,MATCH(E1352,dProdutos!$A$2:$A$47,0))</f>
        <v>73.42</v>
      </c>
      <c r="R1352" s="15" t="n">
        <f aca="false">IF(I1352="Cancelado",0,P1352-Q1352)</f>
        <v>74.59</v>
      </c>
      <c r="S1352" s="17" t="str">
        <f aca="false">INDEX(dProdutos!$D$2:$D$47,MATCH(E1352,dProdutos!$A$2:$A$47,0))</f>
        <v>Moda Feminina</v>
      </c>
    </row>
    <row r="1353" customFormat="false" ht="15" hidden="false" customHeight="false" outlineLevel="0" collapsed="false">
      <c r="A1353" s="17" t="s">
        <v>2345</v>
      </c>
      <c r="B1353" s="17" t="n">
        <v>1</v>
      </c>
      <c r="C1353" s="21" t="n">
        <v>45784</v>
      </c>
      <c r="D1353" s="17" t="s">
        <v>1363</v>
      </c>
      <c r="E1353" s="17" t="s">
        <v>174</v>
      </c>
      <c r="F1353" s="17" t="s">
        <v>1487</v>
      </c>
      <c r="G1353" s="17" t="s">
        <v>61</v>
      </c>
      <c r="H1353" s="17" t="s">
        <v>1537</v>
      </c>
      <c r="I1353" s="17" t="s">
        <v>1524</v>
      </c>
      <c r="J1353" s="17" t="n">
        <v>1</v>
      </c>
      <c r="K1353" s="15" t="n">
        <v>250.9</v>
      </c>
      <c r="L1353" s="22" t="n">
        <v>0.15</v>
      </c>
      <c r="M1353" s="15" t="n">
        <v>16.53</v>
      </c>
      <c r="N1353" s="15" t="n">
        <f aca="false">J1353*K1353</f>
        <v>250.9</v>
      </c>
      <c r="O1353" s="15" t="n">
        <f aca="false">N1353*L1353</f>
        <v>37.635</v>
      </c>
      <c r="P1353" s="15" t="n">
        <f aca="false">N1353-O1353</f>
        <v>213.265</v>
      </c>
      <c r="Q1353" s="15" t="n">
        <f aca="false">J1353*INDEX(dProdutos!$F$2:$F$47,MATCH(E1353,dProdutos!$A$2:$A$47,0))</f>
        <v>151.28</v>
      </c>
      <c r="R1353" s="15" t="n">
        <f aca="false">IF(I1353="Cancelado",0,P1353-Q1353)</f>
        <v>61.985</v>
      </c>
      <c r="S1353" s="17" t="str">
        <f aca="false">INDEX(dProdutos!$D$2:$D$47,MATCH(E1353,dProdutos!$A$2:$A$47,0))</f>
        <v>Casa</v>
      </c>
    </row>
    <row r="1354" customFormat="false" ht="15" hidden="false" customHeight="false" outlineLevel="0" collapsed="false">
      <c r="A1354" s="17" t="s">
        <v>2346</v>
      </c>
      <c r="B1354" s="17" t="n">
        <v>1</v>
      </c>
      <c r="C1354" s="21" t="n">
        <v>45784</v>
      </c>
      <c r="D1354" s="17" t="s">
        <v>297</v>
      </c>
      <c r="E1354" s="17" t="s">
        <v>88</v>
      </c>
      <c r="F1354" s="17" t="s">
        <v>1499</v>
      </c>
      <c r="G1354" s="17" t="s">
        <v>59</v>
      </c>
      <c r="H1354" s="17" t="s">
        <v>1537</v>
      </c>
      <c r="I1354" s="17" t="s">
        <v>1524</v>
      </c>
      <c r="J1354" s="17" t="n">
        <v>1</v>
      </c>
      <c r="K1354" s="15" t="n">
        <v>170.9</v>
      </c>
      <c r="L1354" s="22" t="n">
        <v>0</v>
      </c>
      <c r="M1354" s="15" t="n">
        <v>27.96</v>
      </c>
      <c r="N1354" s="15" t="n">
        <f aca="false">J1354*K1354</f>
        <v>170.9</v>
      </c>
      <c r="O1354" s="15" t="n">
        <f aca="false">N1354*L1354</f>
        <v>0</v>
      </c>
      <c r="P1354" s="15" t="n">
        <f aca="false">N1354-O1354</f>
        <v>170.9</v>
      </c>
      <c r="Q1354" s="15" t="n">
        <f aca="false">J1354*INDEX(dProdutos!$F$2:$F$47,MATCH(E1354,dProdutos!$A$2:$A$47,0))</f>
        <v>98.14</v>
      </c>
      <c r="R1354" s="15" t="n">
        <f aca="false">IF(I1354="Cancelado",0,P1354-Q1354)</f>
        <v>72.76</v>
      </c>
      <c r="S1354" s="17" t="str">
        <f aca="false">INDEX(dProdutos!$D$2:$D$47,MATCH(E1354,dProdutos!$A$2:$A$47,0))</f>
        <v>Moda Feminina</v>
      </c>
    </row>
    <row r="1355" customFormat="false" ht="15" hidden="false" customHeight="false" outlineLevel="0" collapsed="false">
      <c r="A1355" s="17" t="s">
        <v>2347</v>
      </c>
      <c r="B1355" s="17" t="n">
        <v>1</v>
      </c>
      <c r="C1355" s="21" t="n">
        <v>45784</v>
      </c>
      <c r="D1355" s="17" t="s">
        <v>865</v>
      </c>
      <c r="E1355" s="17" t="s">
        <v>153</v>
      </c>
      <c r="F1355" s="17" t="s">
        <v>1503</v>
      </c>
      <c r="G1355" s="17" t="s">
        <v>59</v>
      </c>
      <c r="H1355" s="17" t="s">
        <v>1523</v>
      </c>
      <c r="I1355" s="17" t="s">
        <v>1541</v>
      </c>
      <c r="J1355" s="17" t="n">
        <v>1</v>
      </c>
      <c r="K1355" s="15" t="n">
        <v>165.9</v>
      </c>
      <c r="L1355" s="22" t="n">
        <v>0</v>
      </c>
      <c r="M1355" s="15" t="n">
        <v>23.32</v>
      </c>
      <c r="N1355" s="15" t="n">
        <f aca="false">J1355*K1355</f>
        <v>165.9</v>
      </c>
      <c r="O1355" s="15" t="n">
        <f aca="false">N1355*L1355</f>
        <v>0</v>
      </c>
      <c r="P1355" s="15" t="n">
        <f aca="false">N1355-O1355</f>
        <v>165.9</v>
      </c>
      <c r="Q1355" s="15" t="n">
        <f aca="false">J1355*INDEX(dProdutos!$F$2:$F$47,MATCH(E1355,dProdutos!$A$2:$A$47,0))</f>
        <v>67.28</v>
      </c>
      <c r="R1355" s="15" t="n">
        <f aca="false">IF(I1355="Cancelado",0,P1355-Q1355)</f>
        <v>98.62</v>
      </c>
      <c r="S1355" s="17" t="str">
        <f aca="false">INDEX(dProdutos!$D$2:$D$47,MATCH(E1355,dProdutos!$A$2:$A$47,0))</f>
        <v>Acessórios</v>
      </c>
    </row>
    <row r="1356" customFormat="false" ht="15" hidden="false" customHeight="false" outlineLevel="0" collapsed="false">
      <c r="A1356" s="17" t="s">
        <v>2348</v>
      </c>
      <c r="B1356" s="17" t="n">
        <v>1</v>
      </c>
      <c r="C1356" s="21" t="n">
        <v>45784</v>
      </c>
      <c r="D1356" s="17" t="s">
        <v>936</v>
      </c>
      <c r="E1356" s="17" t="s">
        <v>141</v>
      </c>
      <c r="F1356" s="17" t="s">
        <v>1503</v>
      </c>
      <c r="G1356" s="17" t="s">
        <v>59</v>
      </c>
      <c r="H1356" s="17" t="s">
        <v>1537</v>
      </c>
      <c r="I1356" s="17" t="s">
        <v>1524</v>
      </c>
      <c r="J1356" s="17" t="n">
        <v>2</v>
      </c>
      <c r="K1356" s="15" t="n">
        <v>131.9</v>
      </c>
      <c r="L1356" s="22" t="n">
        <v>0.05</v>
      </c>
      <c r="M1356" s="15" t="n">
        <v>26.61</v>
      </c>
      <c r="N1356" s="15" t="n">
        <f aca="false">J1356*K1356</f>
        <v>263.8</v>
      </c>
      <c r="O1356" s="15" t="n">
        <f aca="false">N1356*L1356</f>
        <v>13.19</v>
      </c>
      <c r="P1356" s="15" t="n">
        <f aca="false">N1356-O1356</f>
        <v>250.61</v>
      </c>
      <c r="Q1356" s="15" t="n">
        <f aca="false">J1356*INDEX(dProdutos!$F$2:$F$47,MATCH(E1356,dProdutos!$A$2:$A$47,0))</f>
        <v>163.32</v>
      </c>
      <c r="R1356" s="15" t="n">
        <f aca="false">IF(I1356="Cancelado",0,P1356-Q1356)</f>
        <v>87.29</v>
      </c>
      <c r="S1356" s="17" t="str">
        <f aca="false">INDEX(dProdutos!$D$2:$D$47,MATCH(E1356,dProdutos!$A$2:$A$47,0))</f>
        <v>Acessórios</v>
      </c>
    </row>
    <row r="1357" customFormat="false" ht="15" hidden="false" customHeight="false" outlineLevel="0" collapsed="false">
      <c r="A1357" s="17" t="s">
        <v>2349</v>
      </c>
      <c r="B1357" s="17" t="n">
        <v>1</v>
      </c>
      <c r="C1357" s="21" t="n">
        <v>45784</v>
      </c>
      <c r="D1357" s="17" t="s">
        <v>450</v>
      </c>
      <c r="E1357" s="17" t="s">
        <v>129</v>
      </c>
      <c r="F1357" s="17" t="s">
        <v>1490</v>
      </c>
      <c r="G1357" s="17" t="s">
        <v>59</v>
      </c>
      <c r="H1357" s="17" t="s">
        <v>1527</v>
      </c>
      <c r="I1357" s="17" t="s">
        <v>1524</v>
      </c>
      <c r="J1357" s="17" t="n">
        <v>2</v>
      </c>
      <c r="K1357" s="15" t="n">
        <v>105.9</v>
      </c>
      <c r="L1357" s="22" t="n">
        <v>0</v>
      </c>
      <c r="M1357" s="15" t="n">
        <v>0</v>
      </c>
      <c r="N1357" s="15" t="n">
        <f aca="false">J1357*K1357</f>
        <v>211.8</v>
      </c>
      <c r="O1357" s="15" t="n">
        <f aca="false">N1357*L1357</f>
        <v>0</v>
      </c>
      <c r="P1357" s="15" t="n">
        <f aca="false">N1357-O1357</f>
        <v>211.8</v>
      </c>
      <c r="Q1357" s="15" t="n">
        <f aca="false">J1357*INDEX(dProdutos!$F$2:$F$47,MATCH(E1357,dProdutos!$A$2:$A$47,0))</f>
        <v>87.58</v>
      </c>
      <c r="R1357" s="15" t="n">
        <f aca="false">IF(I1357="Cancelado",0,P1357-Q1357)</f>
        <v>124.22</v>
      </c>
      <c r="S1357" s="17" t="str">
        <f aca="false">INDEX(dProdutos!$D$2:$D$47,MATCH(E1357,dProdutos!$A$2:$A$47,0))</f>
        <v>Calçados</v>
      </c>
    </row>
    <row r="1358" customFormat="false" ht="15" hidden="false" customHeight="false" outlineLevel="0" collapsed="false">
      <c r="A1358" s="17" t="s">
        <v>2350</v>
      </c>
      <c r="B1358" s="17" t="n">
        <v>1</v>
      </c>
      <c r="C1358" s="21" t="n">
        <v>45785</v>
      </c>
      <c r="D1358" s="17" t="s">
        <v>593</v>
      </c>
      <c r="E1358" s="17" t="s">
        <v>210</v>
      </c>
      <c r="F1358" s="17" t="s">
        <v>1490</v>
      </c>
      <c r="G1358" s="17" t="s">
        <v>62</v>
      </c>
      <c r="H1358" s="17" t="s">
        <v>1537</v>
      </c>
      <c r="I1358" s="17" t="s">
        <v>1524</v>
      </c>
      <c r="J1358" s="17" t="n">
        <v>1</v>
      </c>
      <c r="K1358" s="15" t="n">
        <v>245.9</v>
      </c>
      <c r="L1358" s="22" t="n">
        <v>0.15</v>
      </c>
      <c r="M1358" s="15" t="n">
        <v>24.67</v>
      </c>
      <c r="N1358" s="15" t="n">
        <f aca="false">J1358*K1358</f>
        <v>245.9</v>
      </c>
      <c r="O1358" s="15" t="n">
        <f aca="false">N1358*L1358</f>
        <v>36.885</v>
      </c>
      <c r="P1358" s="15" t="n">
        <f aca="false">N1358-O1358</f>
        <v>209.015</v>
      </c>
      <c r="Q1358" s="15" t="n">
        <f aca="false">J1358*INDEX(dProdutos!$F$2:$F$47,MATCH(E1358,dProdutos!$A$2:$A$47,0))</f>
        <v>150.63</v>
      </c>
      <c r="R1358" s="15" t="n">
        <f aca="false">IF(I1358="Cancelado",0,P1358-Q1358)</f>
        <v>58.385</v>
      </c>
      <c r="S1358" s="17" t="str">
        <f aca="false">INDEX(dProdutos!$D$2:$D$47,MATCH(E1358,dProdutos!$A$2:$A$47,0))</f>
        <v>Beleza</v>
      </c>
    </row>
    <row r="1359" customFormat="false" ht="15" hidden="false" customHeight="false" outlineLevel="0" collapsed="false">
      <c r="A1359" s="17" t="s">
        <v>2351</v>
      </c>
      <c r="B1359" s="17" t="n">
        <v>1</v>
      </c>
      <c r="C1359" s="21" t="n">
        <v>45785</v>
      </c>
      <c r="D1359" s="17" t="s">
        <v>738</v>
      </c>
      <c r="E1359" s="17" t="s">
        <v>129</v>
      </c>
      <c r="F1359" s="17" t="s">
        <v>1493</v>
      </c>
      <c r="G1359" s="17" t="s">
        <v>62</v>
      </c>
      <c r="H1359" s="17" t="s">
        <v>1523</v>
      </c>
      <c r="I1359" s="17" t="s">
        <v>1531</v>
      </c>
      <c r="J1359" s="17" t="n">
        <v>1</v>
      </c>
      <c r="K1359" s="15" t="n">
        <v>105.9</v>
      </c>
      <c r="L1359" s="22" t="n">
        <v>0</v>
      </c>
      <c r="M1359" s="15" t="n">
        <v>0</v>
      </c>
      <c r="N1359" s="15" t="n">
        <f aca="false">J1359*K1359</f>
        <v>105.9</v>
      </c>
      <c r="O1359" s="15" t="n">
        <f aca="false">N1359*L1359</f>
        <v>0</v>
      </c>
      <c r="P1359" s="15" t="n">
        <f aca="false">N1359-O1359</f>
        <v>105.9</v>
      </c>
      <c r="Q1359" s="15" t="n">
        <f aca="false">J1359*INDEX(dProdutos!$F$2:$F$47,MATCH(E1359,dProdutos!$A$2:$A$47,0))</f>
        <v>43.79</v>
      </c>
      <c r="R1359" s="15" t="n">
        <f aca="false">IF(I1359="Cancelado",0,P1359-Q1359)</f>
        <v>0</v>
      </c>
      <c r="S1359" s="17" t="str">
        <f aca="false">INDEX(dProdutos!$D$2:$D$47,MATCH(E1359,dProdutos!$A$2:$A$47,0))</f>
        <v>Calçados</v>
      </c>
    </row>
    <row r="1360" customFormat="false" ht="15" hidden="false" customHeight="false" outlineLevel="0" collapsed="false">
      <c r="A1360" s="17" t="s">
        <v>2351</v>
      </c>
      <c r="B1360" s="17" t="n">
        <v>2</v>
      </c>
      <c r="C1360" s="21" t="n">
        <v>45785</v>
      </c>
      <c r="D1360" s="17" t="s">
        <v>738</v>
      </c>
      <c r="E1360" s="17" t="s">
        <v>85</v>
      </c>
      <c r="F1360" s="17" t="s">
        <v>1493</v>
      </c>
      <c r="G1360" s="17" t="s">
        <v>62</v>
      </c>
      <c r="H1360" s="17" t="s">
        <v>1523</v>
      </c>
      <c r="I1360" s="17" t="s">
        <v>1531</v>
      </c>
      <c r="J1360" s="17" t="n">
        <v>1</v>
      </c>
      <c r="K1360" s="15" t="n">
        <v>165.9</v>
      </c>
      <c r="L1360" s="22" t="n">
        <v>0.1</v>
      </c>
      <c r="M1360" s="15" t="n">
        <v>0</v>
      </c>
      <c r="N1360" s="15" t="n">
        <f aca="false">J1360*K1360</f>
        <v>165.9</v>
      </c>
      <c r="O1360" s="15" t="n">
        <f aca="false">N1360*L1360</f>
        <v>16.59</v>
      </c>
      <c r="P1360" s="15" t="n">
        <f aca="false">N1360-O1360</f>
        <v>149.31</v>
      </c>
      <c r="Q1360" s="15" t="n">
        <f aca="false">J1360*INDEX(dProdutos!$F$2:$F$47,MATCH(E1360,dProdutos!$A$2:$A$47,0))</f>
        <v>91.55</v>
      </c>
      <c r="R1360" s="15" t="n">
        <f aca="false">IF(I1360="Cancelado",0,P1360-Q1360)</f>
        <v>0</v>
      </c>
      <c r="S1360" s="17" t="str">
        <f aca="false">INDEX(dProdutos!$D$2:$D$47,MATCH(E1360,dProdutos!$A$2:$A$47,0))</f>
        <v>Moda Feminina</v>
      </c>
    </row>
    <row r="1361" customFormat="false" ht="15" hidden="false" customHeight="false" outlineLevel="0" collapsed="false">
      <c r="A1361" s="17" t="s">
        <v>2351</v>
      </c>
      <c r="B1361" s="17" t="n">
        <v>3</v>
      </c>
      <c r="C1361" s="21" t="n">
        <v>45785</v>
      </c>
      <c r="D1361" s="17" t="s">
        <v>738</v>
      </c>
      <c r="E1361" s="17" t="s">
        <v>102</v>
      </c>
      <c r="F1361" s="17" t="s">
        <v>1493</v>
      </c>
      <c r="G1361" s="17" t="s">
        <v>62</v>
      </c>
      <c r="H1361" s="17" t="s">
        <v>1523</v>
      </c>
      <c r="I1361" s="17" t="s">
        <v>1531</v>
      </c>
      <c r="J1361" s="17" t="n">
        <v>1</v>
      </c>
      <c r="K1361" s="15" t="n">
        <v>65.9</v>
      </c>
      <c r="L1361" s="22" t="n">
        <v>0</v>
      </c>
      <c r="M1361" s="15" t="n">
        <v>0</v>
      </c>
      <c r="N1361" s="15" t="n">
        <f aca="false">J1361*K1361</f>
        <v>65.9</v>
      </c>
      <c r="O1361" s="15" t="n">
        <f aca="false">N1361*L1361</f>
        <v>0</v>
      </c>
      <c r="P1361" s="15" t="n">
        <f aca="false">N1361-O1361</f>
        <v>65.9</v>
      </c>
      <c r="Q1361" s="15" t="n">
        <f aca="false">J1361*INDEX(dProdutos!$F$2:$F$47,MATCH(E1361,dProdutos!$A$2:$A$47,0))</f>
        <v>29.68</v>
      </c>
      <c r="R1361" s="15" t="n">
        <f aca="false">IF(I1361="Cancelado",0,P1361-Q1361)</f>
        <v>0</v>
      </c>
      <c r="S1361" s="17" t="str">
        <f aca="false">INDEX(dProdutos!$D$2:$D$47,MATCH(E1361,dProdutos!$A$2:$A$47,0))</f>
        <v>Moda Masculina</v>
      </c>
    </row>
    <row r="1362" customFormat="false" ht="15" hidden="false" customHeight="false" outlineLevel="0" collapsed="false">
      <c r="A1362" s="17" t="s">
        <v>2352</v>
      </c>
      <c r="B1362" s="17" t="n">
        <v>1</v>
      </c>
      <c r="C1362" s="21" t="n">
        <v>45785</v>
      </c>
      <c r="D1362" s="17" t="s">
        <v>1074</v>
      </c>
      <c r="E1362" s="17" t="s">
        <v>135</v>
      </c>
      <c r="F1362" s="17" t="s">
        <v>1495</v>
      </c>
      <c r="G1362" s="17" t="s">
        <v>63</v>
      </c>
      <c r="H1362" s="17" t="s">
        <v>1537</v>
      </c>
      <c r="I1362" s="17" t="s">
        <v>1524</v>
      </c>
      <c r="J1362" s="17" t="n">
        <v>1</v>
      </c>
      <c r="K1362" s="15" t="n">
        <v>200.9</v>
      </c>
      <c r="L1362" s="22" t="n">
        <v>0</v>
      </c>
      <c r="M1362" s="15" t="n">
        <v>20.04</v>
      </c>
      <c r="N1362" s="15" t="n">
        <f aca="false">J1362*K1362</f>
        <v>200.9</v>
      </c>
      <c r="O1362" s="15" t="n">
        <f aca="false">N1362*L1362</f>
        <v>0</v>
      </c>
      <c r="P1362" s="15" t="n">
        <f aca="false">N1362-O1362</f>
        <v>200.9</v>
      </c>
      <c r="Q1362" s="15" t="n">
        <f aca="false">J1362*INDEX(dProdutos!$F$2:$F$47,MATCH(E1362,dProdutos!$A$2:$A$47,0))</f>
        <v>80.73</v>
      </c>
      <c r="R1362" s="15" t="n">
        <f aca="false">IF(I1362="Cancelado",0,P1362-Q1362)</f>
        <v>120.17</v>
      </c>
      <c r="S1362" s="17" t="str">
        <f aca="false">INDEX(dProdutos!$D$2:$D$47,MATCH(E1362,dProdutos!$A$2:$A$47,0))</f>
        <v>Calçados</v>
      </c>
    </row>
    <row r="1363" customFormat="false" ht="15" hidden="false" customHeight="false" outlineLevel="0" collapsed="false">
      <c r="A1363" s="17" t="s">
        <v>2352</v>
      </c>
      <c r="B1363" s="17" t="n">
        <v>2</v>
      </c>
      <c r="C1363" s="21" t="n">
        <v>45785</v>
      </c>
      <c r="D1363" s="17" t="s">
        <v>1074</v>
      </c>
      <c r="E1363" s="17" t="s">
        <v>108</v>
      </c>
      <c r="F1363" s="17" t="s">
        <v>1495</v>
      </c>
      <c r="G1363" s="17" t="s">
        <v>63</v>
      </c>
      <c r="H1363" s="17" t="s">
        <v>1537</v>
      </c>
      <c r="I1363" s="17" t="s">
        <v>1524</v>
      </c>
      <c r="J1363" s="17" t="n">
        <v>1</v>
      </c>
      <c r="K1363" s="15" t="n">
        <v>265.9</v>
      </c>
      <c r="L1363" s="22" t="n">
        <v>0.2</v>
      </c>
      <c r="M1363" s="15" t="n">
        <v>0</v>
      </c>
      <c r="N1363" s="15" t="n">
        <f aca="false">J1363*K1363</f>
        <v>265.9</v>
      </c>
      <c r="O1363" s="15" t="n">
        <f aca="false">N1363*L1363</f>
        <v>53.18</v>
      </c>
      <c r="P1363" s="15" t="n">
        <f aca="false">N1363-O1363</f>
        <v>212.72</v>
      </c>
      <c r="Q1363" s="15" t="n">
        <f aca="false">J1363*INDEX(dProdutos!$F$2:$F$47,MATCH(E1363,dProdutos!$A$2:$A$47,0))</f>
        <v>155.62</v>
      </c>
      <c r="R1363" s="15" t="n">
        <f aca="false">IF(I1363="Cancelado",0,P1363-Q1363)</f>
        <v>57.1</v>
      </c>
      <c r="S1363" s="17" t="str">
        <f aca="false">INDEX(dProdutos!$D$2:$D$47,MATCH(E1363,dProdutos!$A$2:$A$47,0))</f>
        <v>Moda Masculina</v>
      </c>
    </row>
    <row r="1364" customFormat="false" ht="15" hidden="false" customHeight="false" outlineLevel="0" collapsed="false">
      <c r="A1364" s="17" t="s">
        <v>2352</v>
      </c>
      <c r="B1364" s="17" t="n">
        <v>3</v>
      </c>
      <c r="C1364" s="21" t="n">
        <v>45785</v>
      </c>
      <c r="D1364" s="17" t="s">
        <v>1074</v>
      </c>
      <c r="E1364" s="17" t="s">
        <v>135</v>
      </c>
      <c r="F1364" s="17" t="s">
        <v>1495</v>
      </c>
      <c r="G1364" s="17" t="s">
        <v>63</v>
      </c>
      <c r="H1364" s="17" t="s">
        <v>1537</v>
      </c>
      <c r="I1364" s="17" t="s">
        <v>1524</v>
      </c>
      <c r="J1364" s="17" t="n">
        <v>1</v>
      </c>
      <c r="K1364" s="15" t="n">
        <v>200.9</v>
      </c>
      <c r="L1364" s="22" t="n">
        <v>0</v>
      </c>
      <c r="M1364" s="15" t="n">
        <v>0</v>
      </c>
      <c r="N1364" s="15" t="n">
        <f aca="false">J1364*K1364</f>
        <v>200.9</v>
      </c>
      <c r="O1364" s="15" t="n">
        <f aca="false">N1364*L1364</f>
        <v>0</v>
      </c>
      <c r="P1364" s="15" t="n">
        <f aca="false">N1364-O1364</f>
        <v>200.9</v>
      </c>
      <c r="Q1364" s="15" t="n">
        <f aca="false">J1364*INDEX(dProdutos!$F$2:$F$47,MATCH(E1364,dProdutos!$A$2:$A$47,0))</f>
        <v>80.73</v>
      </c>
      <c r="R1364" s="15" t="n">
        <f aca="false">IF(I1364="Cancelado",0,P1364-Q1364)</f>
        <v>120.17</v>
      </c>
      <c r="S1364" s="17" t="str">
        <f aca="false">INDEX(dProdutos!$D$2:$D$47,MATCH(E1364,dProdutos!$A$2:$A$47,0))</f>
        <v>Calçados</v>
      </c>
    </row>
    <row r="1365" customFormat="false" ht="15" hidden="false" customHeight="false" outlineLevel="0" collapsed="false">
      <c r="A1365" s="17" t="s">
        <v>2352</v>
      </c>
      <c r="B1365" s="17" t="n">
        <v>4</v>
      </c>
      <c r="C1365" s="21" t="n">
        <v>45785</v>
      </c>
      <c r="D1365" s="17" t="s">
        <v>1074</v>
      </c>
      <c r="E1365" s="17" t="s">
        <v>171</v>
      </c>
      <c r="F1365" s="17" t="s">
        <v>1495</v>
      </c>
      <c r="G1365" s="17" t="s">
        <v>63</v>
      </c>
      <c r="H1365" s="17" t="s">
        <v>1537</v>
      </c>
      <c r="I1365" s="17" t="s">
        <v>1524</v>
      </c>
      <c r="J1365" s="17" t="n">
        <v>2</v>
      </c>
      <c r="K1365" s="15" t="n">
        <v>246.9</v>
      </c>
      <c r="L1365" s="22" t="n">
        <v>0.1</v>
      </c>
      <c r="M1365" s="15" t="n">
        <v>0</v>
      </c>
      <c r="N1365" s="15" t="n">
        <f aca="false">J1365*K1365</f>
        <v>493.8</v>
      </c>
      <c r="O1365" s="15" t="n">
        <f aca="false">N1365*L1365</f>
        <v>49.38</v>
      </c>
      <c r="P1365" s="15" t="n">
        <f aca="false">N1365-O1365</f>
        <v>444.42</v>
      </c>
      <c r="Q1365" s="15" t="n">
        <f aca="false">J1365*INDEX(dProdutos!$F$2:$F$47,MATCH(E1365,dProdutos!$A$2:$A$47,0))</f>
        <v>207.22</v>
      </c>
      <c r="R1365" s="15" t="n">
        <f aca="false">IF(I1365="Cancelado",0,P1365-Q1365)</f>
        <v>237.2</v>
      </c>
      <c r="S1365" s="17" t="str">
        <f aca="false">INDEX(dProdutos!$D$2:$D$47,MATCH(E1365,dProdutos!$A$2:$A$47,0))</f>
        <v>Casa</v>
      </c>
    </row>
    <row r="1366" customFormat="false" ht="15" hidden="false" customHeight="false" outlineLevel="0" collapsed="false">
      <c r="A1366" s="17" t="s">
        <v>2353</v>
      </c>
      <c r="B1366" s="17" t="n">
        <v>1</v>
      </c>
      <c r="C1366" s="21" t="n">
        <v>45785</v>
      </c>
      <c r="D1366" s="17" t="s">
        <v>917</v>
      </c>
      <c r="E1366" s="17" t="s">
        <v>156</v>
      </c>
      <c r="F1366" s="17" t="s">
        <v>1497</v>
      </c>
      <c r="G1366" s="17" t="s">
        <v>62</v>
      </c>
      <c r="H1366" s="17" t="s">
        <v>1537</v>
      </c>
      <c r="I1366" s="17" t="s">
        <v>1524</v>
      </c>
      <c r="J1366" s="17" t="n">
        <v>3</v>
      </c>
      <c r="K1366" s="15" t="n">
        <v>192.9</v>
      </c>
      <c r="L1366" s="22" t="n">
        <v>0</v>
      </c>
      <c r="M1366" s="15" t="n">
        <v>0</v>
      </c>
      <c r="N1366" s="15" t="n">
        <f aca="false">J1366*K1366</f>
        <v>578.7</v>
      </c>
      <c r="O1366" s="15" t="n">
        <f aca="false">N1366*L1366</f>
        <v>0</v>
      </c>
      <c r="P1366" s="15" t="n">
        <f aca="false">N1366-O1366</f>
        <v>578.7</v>
      </c>
      <c r="Q1366" s="15" t="n">
        <f aca="false">J1366*INDEX(dProdutos!$F$2:$F$47,MATCH(E1366,dProdutos!$A$2:$A$47,0))</f>
        <v>241.14</v>
      </c>
      <c r="R1366" s="15" t="n">
        <f aca="false">IF(I1366="Cancelado",0,P1366-Q1366)</f>
        <v>337.56</v>
      </c>
      <c r="S1366" s="17" t="str">
        <f aca="false">INDEX(dProdutos!$D$2:$D$47,MATCH(E1366,dProdutos!$A$2:$A$47,0))</f>
        <v>Acessórios</v>
      </c>
    </row>
    <row r="1367" customFormat="false" ht="15" hidden="false" customHeight="false" outlineLevel="0" collapsed="false">
      <c r="A1367" s="17" t="s">
        <v>2354</v>
      </c>
      <c r="B1367" s="17" t="n">
        <v>1</v>
      </c>
      <c r="C1367" s="21" t="n">
        <v>45785</v>
      </c>
      <c r="D1367" s="17" t="s">
        <v>596</v>
      </c>
      <c r="E1367" s="17" t="s">
        <v>135</v>
      </c>
      <c r="F1367" s="17" t="s">
        <v>1503</v>
      </c>
      <c r="G1367" s="17" t="s">
        <v>63</v>
      </c>
      <c r="H1367" s="17" t="s">
        <v>1537</v>
      </c>
      <c r="I1367" s="17" t="s">
        <v>1524</v>
      </c>
      <c r="J1367" s="17" t="n">
        <v>1</v>
      </c>
      <c r="K1367" s="15" t="n">
        <v>200.9</v>
      </c>
      <c r="L1367" s="22" t="n">
        <v>0.15</v>
      </c>
      <c r="M1367" s="15" t="n">
        <v>0</v>
      </c>
      <c r="N1367" s="15" t="n">
        <f aca="false">J1367*K1367</f>
        <v>200.9</v>
      </c>
      <c r="O1367" s="15" t="n">
        <f aca="false">N1367*L1367</f>
        <v>30.135</v>
      </c>
      <c r="P1367" s="15" t="n">
        <f aca="false">N1367-O1367</f>
        <v>170.765</v>
      </c>
      <c r="Q1367" s="15" t="n">
        <f aca="false">J1367*INDEX(dProdutos!$F$2:$F$47,MATCH(E1367,dProdutos!$A$2:$A$47,0))</f>
        <v>80.73</v>
      </c>
      <c r="R1367" s="15" t="n">
        <f aca="false">IF(I1367="Cancelado",0,P1367-Q1367)</f>
        <v>90.035</v>
      </c>
      <c r="S1367" s="17" t="str">
        <f aca="false">INDEX(dProdutos!$D$2:$D$47,MATCH(E1367,dProdutos!$A$2:$A$47,0))</f>
        <v>Calçados</v>
      </c>
    </row>
    <row r="1368" customFormat="false" ht="15" hidden="false" customHeight="false" outlineLevel="0" collapsed="false">
      <c r="A1368" s="17" t="s">
        <v>2355</v>
      </c>
      <c r="B1368" s="17" t="n">
        <v>1</v>
      </c>
      <c r="C1368" s="21" t="n">
        <v>45785</v>
      </c>
      <c r="D1368" s="17" t="s">
        <v>1467</v>
      </c>
      <c r="E1368" s="17" t="s">
        <v>174</v>
      </c>
      <c r="F1368" s="17" t="s">
        <v>1503</v>
      </c>
      <c r="G1368" s="17" t="s">
        <v>59</v>
      </c>
      <c r="H1368" s="17" t="s">
        <v>1523</v>
      </c>
      <c r="I1368" s="17" t="s">
        <v>1524</v>
      </c>
      <c r="J1368" s="17" t="n">
        <v>1</v>
      </c>
      <c r="K1368" s="15" t="n">
        <v>250.9</v>
      </c>
      <c r="L1368" s="22" t="n">
        <v>0</v>
      </c>
      <c r="M1368" s="15" t="n">
        <v>13.44</v>
      </c>
      <c r="N1368" s="15" t="n">
        <f aca="false">J1368*K1368</f>
        <v>250.9</v>
      </c>
      <c r="O1368" s="15" t="n">
        <f aca="false">N1368*L1368</f>
        <v>0</v>
      </c>
      <c r="P1368" s="15" t="n">
        <f aca="false">N1368-O1368</f>
        <v>250.9</v>
      </c>
      <c r="Q1368" s="15" t="n">
        <f aca="false">J1368*INDEX(dProdutos!$F$2:$F$47,MATCH(E1368,dProdutos!$A$2:$A$47,0))</f>
        <v>151.28</v>
      </c>
      <c r="R1368" s="15" t="n">
        <f aca="false">IF(I1368="Cancelado",0,P1368-Q1368)</f>
        <v>99.62</v>
      </c>
      <c r="S1368" s="17" t="str">
        <f aca="false">INDEX(dProdutos!$D$2:$D$47,MATCH(E1368,dProdutos!$A$2:$A$47,0))</f>
        <v>Casa</v>
      </c>
    </row>
    <row r="1369" customFormat="false" ht="15" hidden="false" customHeight="false" outlineLevel="0" collapsed="false">
      <c r="A1369" s="17" t="s">
        <v>2355</v>
      </c>
      <c r="B1369" s="17" t="n">
        <v>2</v>
      </c>
      <c r="C1369" s="21" t="n">
        <v>45785</v>
      </c>
      <c r="D1369" s="17" t="s">
        <v>1467</v>
      </c>
      <c r="E1369" s="17" t="s">
        <v>102</v>
      </c>
      <c r="F1369" s="17" t="s">
        <v>1503</v>
      </c>
      <c r="G1369" s="17" t="s">
        <v>59</v>
      </c>
      <c r="H1369" s="17" t="s">
        <v>1523</v>
      </c>
      <c r="I1369" s="17" t="s">
        <v>1524</v>
      </c>
      <c r="J1369" s="17" t="n">
        <v>1</v>
      </c>
      <c r="K1369" s="15" t="n">
        <v>65.9</v>
      </c>
      <c r="L1369" s="22" t="n">
        <v>0.05</v>
      </c>
      <c r="M1369" s="15" t="n">
        <v>0</v>
      </c>
      <c r="N1369" s="15" t="n">
        <f aca="false">J1369*K1369</f>
        <v>65.9</v>
      </c>
      <c r="O1369" s="15" t="n">
        <f aca="false">N1369*L1369</f>
        <v>3.295</v>
      </c>
      <c r="P1369" s="15" t="n">
        <f aca="false">N1369-O1369</f>
        <v>62.605</v>
      </c>
      <c r="Q1369" s="15" t="n">
        <f aca="false">J1369*INDEX(dProdutos!$F$2:$F$47,MATCH(E1369,dProdutos!$A$2:$A$47,0))</f>
        <v>29.68</v>
      </c>
      <c r="R1369" s="15" t="n">
        <f aca="false">IF(I1369="Cancelado",0,P1369-Q1369)</f>
        <v>32.925</v>
      </c>
      <c r="S1369" s="17" t="str">
        <f aca="false">INDEX(dProdutos!$D$2:$D$47,MATCH(E1369,dProdutos!$A$2:$A$47,0))</f>
        <v>Moda Masculina</v>
      </c>
    </row>
    <row r="1370" customFormat="false" ht="15" hidden="false" customHeight="false" outlineLevel="0" collapsed="false">
      <c r="A1370" s="17" t="s">
        <v>2356</v>
      </c>
      <c r="B1370" s="17" t="n">
        <v>1</v>
      </c>
      <c r="C1370" s="21" t="n">
        <v>45785</v>
      </c>
      <c r="D1370" s="17" t="s">
        <v>1017</v>
      </c>
      <c r="E1370" s="17" t="s">
        <v>88</v>
      </c>
      <c r="F1370" s="17" t="s">
        <v>1495</v>
      </c>
      <c r="G1370" s="17" t="s">
        <v>62</v>
      </c>
      <c r="H1370" s="17" t="s">
        <v>1537</v>
      </c>
      <c r="I1370" s="17" t="s">
        <v>1524</v>
      </c>
      <c r="J1370" s="17" t="n">
        <v>1</v>
      </c>
      <c r="K1370" s="15" t="n">
        <v>170.9</v>
      </c>
      <c r="L1370" s="22" t="n">
        <v>0.05</v>
      </c>
      <c r="M1370" s="15" t="n">
        <v>23.17</v>
      </c>
      <c r="N1370" s="15" t="n">
        <f aca="false">J1370*K1370</f>
        <v>170.9</v>
      </c>
      <c r="O1370" s="15" t="n">
        <f aca="false">N1370*L1370</f>
        <v>8.545</v>
      </c>
      <c r="P1370" s="15" t="n">
        <f aca="false">N1370-O1370</f>
        <v>162.355</v>
      </c>
      <c r="Q1370" s="15" t="n">
        <f aca="false">J1370*INDEX(dProdutos!$F$2:$F$47,MATCH(E1370,dProdutos!$A$2:$A$47,0))</f>
        <v>98.14</v>
      </c>
      <c r="R1370" s="15" t="n">
        <f aca="false">IF(I1370="Cancelado",0,P1370-Q1370)</f>
        <v>64.215</v>
      </c>
      <c r="S1370" s="17" t="str">
        <f aca="false">INDEX(dProdutos!$D$2:$D$47,MATCH(E1370,dProdutos!$A$2:$A$47,0))</f>
        <v>Moda Feminina</v>
      </c>
    </row>
    <row r="1371" customFormat="false" ht="15" hidden="false" customHeight="false" outlineLevel="0" collapsed="false">
      <c r="A1371" s="17" t="s">
        <v>2357</v>
      </c>
      <c r="B1371" s="17" t="n">
        <v>1</v>
      </c>
      <c r="C1371" s="21" t="n">
        <v>45785</v>
      </c>
      <c r="D1371" s="17" t="s">
        <v>1141</v>
      </c>
      <c r="E1371" s="17" t="s">
        <v>85</v>
      </c>
      <c r="F1371" s="17" t="s">
        <v>1490</v>
      </c>
      <c r="G1371" s="17" t="s">
        <v>64</v>
      </c>
      <c r="H1371" s="17" t="s">
        <v>1523</v>
      </c>
      <c r="I1371" s="17" t="s">
        <v>1524</v>
      </c>
      <c r="J1371" s="17" t="n">
        <v>3</v>
      </c>
      <c r="K1371" s="15" t="n">
        <v>165.9</v>
      </c>
      <c r="L1371" s="22" t="n">
        <v>0</v>
      </c>
      <c r="M1371" s="15" t="n">
        <v>20.5</v>
      </c>
      <c r="N1371" s="15" t="n">
        <f aca="false">J1371*K1371</f>
        <v>497.7</v>
      </c>
      <c r="O1371" s="15" t="n">
        <f aca="false">N1371*L1371</f>
        <v>0</v>
      </c>
      <c r="P1371" s="15" t="n">
        <f aca="false">N1371-O1371</f>
        <v>497.7</v>
      </c>
      <c r="Q1371" s="15" t="n">
        <f aca="false">J1371*INDEX(dProdutos!$F$2:$F$47,MATCH(E1371,dProdutos!$A$2:$A$47,0))</f>
        <v>274.65</v>
      </c>
      <c r="R1371" s="15" t="n">
        <f aca="false">IF(I1371="Cancelado",0,P1371-Q1371)</f>
        <v>223.05</v>
      </c>
      <c r="S1371" s="17" t="str">
        <f aca="false">INDEX(dProdutos!$D$2:$D$47,MATCH(E1371,dProdutos!$A$2:$A$47,0))</f>
        <v>Moda Feminina</v>
      </c>
    </row>
    <row r="1372" customFormat="false" ht="15" hidden="false" customHeight="false" outlineLevel="0" collapsed="false">
      <c r="A1372" s="17" t="s">
        <v>2358</v>
      </c>
      <c r="B1372" s="17" t="n">
        <v>1</v>
      </c>
      <c r="C1372" s="21" t="n">
        <v>45785</v>
      </c>
      <c r="D1372" s="17" t="s">
        <v>825</v>
      </c>
      <c r="E1372" s="17" t="s">
        <v>73</v>
      </c>
      <c r="F1372" s="17" t="s">
        <v>1503</v>
      </c>
      <c r="G1372" s="17" t="s">
        <v>64</v>
      </c>
      <c r="H1372" s="17" t="s">
        <v>1540</v>
      </c>
      <c r="I1372" s="17" t="s">
        <v>1524</v>
      </c>
      <c r="J1372" s="17" t="n">
        <v>1</v>
      </c>
      <c r="K1372" s="15" t="n">
        <v>179.9</v>
      </c>
      <c r="L1372" s="22" t="n">
        <v>0.15</v>
      </c>
      <c r="M1372" s="15" t="n">
        <v>0</v>
      </c>
      <c r="N1372" s="15" t="n">
        <f aca="false">J1372*K1372</f>
        <v>179.9</v>
      </c>
      <c r="O1372" s="15" t="n">
        <f aca="false">N1372*L1372</f>
        <v>26.985</v>
      </c>
      <c r="P1372" s="15" t="n">
        <f aca="false">N1372-O1372</f>
        <v>152.915</v>
      </c>
      <c r="Q1372" s="15" t="n">
        <f aca="false">J1372*INDEX(dProdutos!$F$2:$F$47,MATCH(E1372,dProdutos!$A$2:$A$47,0))</f>
        <v>69.44</v>
      </c>
      <c r="R1372" s="15" t="n">
        <f aca="false">IF(I1372="Cancelado",0,P1372-Q1372)</f>
        <v>83.475</v>
      </c>
      <c r="S1372" s="17" t="str">
        <f aca="false">INDEX(dProdutos!$D$2:$D$47,MATCH(E1372,dProdutos!$A$2:$A$47,0))</f>
        <v>Moda Feminina</v>
      </c>
    </row>
    <row r="1373" customFormat="false" ht="15" hidden="false" customHeight="false" outlineLevel="0" collapsed="false">
      <c r="A1373" s="17" t="s">
        <v>2358</v>
      </c>
      <c r="B1373" s="17" t="n">
        <v>2</v>
      </c>
      <c r="C1373" s="21" t="n">
        <v>45785</v>
      </c>
      <c r="D1373" s="17" t="s">
        <v>825</v>
      </c>
      <c r="E1373" s="17" t="s">
        <v>108</v>
      </c>
      <c r="F1373" s="17" t="s">
        <v>1503</v>
      </c>
      <c r="G1373" s="17" t="s">
        <v>64</v>
      </c>
      <c r="H1373" s="17" t="s">
        <v>1540</v>
      </c>
      <c r="I1373" s="17" t="s">
        <v>1524</v>
      </c>
      <c r="J1373" s="17" t="n">
        <v>1</v>
      </c>
      <c r="K1373" s="15" t="n">
        <v>265.9</v>
      </c>
      <c r="L1373" s="22" t="n">
        <v>0.2</v>
      </c>
      <c r="M1373" s="15" t="n">
        <v>0</v>
      </c>
      <c r="N1373" s="15" t="n">
        <f aca="false">J1373*K1373</f>
        <v>265.9</v>
      </c>
      <c r="O1373" s="15" t="n">
        <f aca="false">N1373*L1373</f>
        <v>53.18</v>
      </c>
      <c r="P1373" s="15" t="n">
        <f aca="false">N1373-O1373</f>
        <v>212.72</v>
      </c>
      <c r="Q1373" s="15" t="n">
        <f aca="false">J1373*INDEX(dProdutos!$F$2:$F$47,MATCH(E1373,dProdutos!$A$2:$A$47,0))</f>
        <v>155.62</v>
      </c>
      <c r="R1373" s="15" t="n">
        <f aca="false">IF(I1373="Cancelado",0,P1373-Q1373)</f>
        <v>57.1</v>
      </c>
      <c r="S1373" s="17" t="str">
        <f aca="false">INDEX(dProdutos!$D$2:$D$47,MATCH(E1373,dProdutos!$A$2:$A$47,0))</f>
        <v>Moda Masculina</v>
      </c>
    </row>
    <row r="1374" customFormat="false" ht="15" hidden="false" customHeight="false" outlineLevel="0" collapsed="false">
      <c r="A1374" s="17" t="s">
        <v>2358</v>
      </c>
      <c r="B1374" s="17" t="n">
        <v>3</v>
      </c>
      <c r="C1374" s="21" t="n">
        <v>45785</v>
      </c>
      <c r="D1374" s="17" t="s">
        <v>825</v>
      </c>
      <c r="E1374" s="17" t="s">
        <v>150</v>
      </c>
      <c r="F1374" s="17" t="s">
        <v>1503</v>
      </c>
      <c r="G1374" s="17" t="s">
        <v>64</v>
      </c>
      <c r="H1374" s="17" t="s">
        <v>1540</v>
      </c>
      <c r="I1374" s="17" t="s">
        <v>1524</v>
      </c>
      <c r="J1374" s="17" t="n">
        <v>1</v>
      </c>
      <c r="K1374" s="15" t="n">
        <v>71.9</v>
      </c>
      <c r="L1374" s="22" t="n">
        <v>0</v>
      </c>
      <c r="M1374" s="15" t="n">
        <v>0</v>
      </c>
      <c r="N1374" s="15" t="n">
        <f aca="false">J1374*K1374</f>
        <v>71.9</v>
      </c>
      <c r="O1374" s="15" t="n">
        <f aca="false">N1374*L1374</f>
        <v>0</v>
      </c>
      <c r="P1374" s="15" t="n">
        <f aca="false">N1374-O1374</f>
        <v>71.9</v>
      </c>
      <c r="Q1374" s="15" t="n">
        <f aca="false">J1374*INDEX(dProdutos!$F$2:$F$47,MATCH(E1374,dProdutos!$A$2:$A$47,0))</f>
        <v>27.38</v>
      </c>
      <c r="R1374" s="15" t="n">
        <f aca="false">IF(I1374="Cancelado",0,P1374-Q1374)</f>
        <v>44.52</v>
      </c>
      <c r="S1374" s="17" t="str">
        <f aca="false">INDEX(dProdutos!$D$2:$D$47,MATCH(E1374,dProdutos!$A$2:$A$47,0))</f>
        <v>Acessórios</v>
      </c>
    </row>
    <row r="1375" customFormat="false" ht="15" hidden="false" customHeight="false" outlineLevel="0" collapsed="false">
      <c r="A1375" s="17" t="s">
        <v>2359</v>
      </c>
      <c r="B1375" s="17" t="n">
        <v>1</v>
      </c>
      <c r="C1375" s="21" t="n">
        <v>45785</v>
      </c>
      <c r="D1375" s="17" t="s">
        <v>474</v>
      </c>
      <c r="E1375" s="17" t="s">
        <v>132</v>
      </c>
      <c r="F1375" s="17" t="s">
        <v>1495</v>
      </c>
      <c r="G1375" s="17" t="s">
        <v>59</v>
      </c>
      <c r="H1375" s="17" t="s">
        <v>1527</v>
      </c>
      <c r="I1375" s="17" t="s">
        <v>1541</v>
      </c>
      <c r="J1375" s="17" t="n">
        <v>1</v>
      </c>
      <c r="K1375" s="15" t="n">
        <v>179.9</v>
      </c>
      <c r="L1375" s="22" t="n">
        <v>0</v>
      </c>
      <c r="M1375" s="15" t="n">
        <v>19.68</v>
      </c>
      <c r="N1375" s="15" t="n">
        <f aca="false">J1375*K1375</f>
        <v>179.9</v>
      </c>
      <c r="O1375" s="15" t="n">
        <f aca="false">N1375*L1375</f>
        <v>0</v>
      </c>
      <c r="P1375" s="15" t="n">
        <f aca="false">N1375-O1375</f>
        <v>179.9</v>
      </c>
      <c r="Q1375" s="15" t="n">
        <f aca="false">J1375*INDEX(dProdutos!$F$2:$F$47,MATCH(E1375,dProdutos!$A$2:$A$47,0))</f>
        <v>93.56</v>
      </c>
      <c r="R1375" s="15" t="n">
        <f aca="false">IF(I1375="Cancelado",0,P1375-Q1375)</f>
        <v>86.34</v>
      </c>
      <c r="S1375" s="17" t="str">
        <f aca="false">INDEX(dProdutos!$D$2:$D$47,MATCH(E1375,dProdutos!$A$2:$A$47,0))</f>
        <v>Calçados</v>
      </c>
    </row>
    <row r="1376" customFormat="false" ht="15" hidden="false" customHeight="false" outlineLevel="0" collapsed="false">
      <c r="A1376" s="17" t="s">
        <v>2360</v>
      </c>
      <c r="B1376" s="17" t="n">
        <v>1</v>
      </c>
      <c r="C1376" s="21" t="n">
        <v>45785</v>
      </c>
      <c r="D1376" s="17" t="s">
        <v>770</v>
      </c>
      <c r="E1376" s="17" t="s">
        <v>201</v>
      </c>
      <c r="F1376" s="17" t="s">
        <v>1487</v>
      </c>
      <c r="G1376" s="17" t="s">
        <v>64</v>
      </c>
      <c r="H1376" s="17" t="s">
        <v>1537</v>
      </c>
      <c r="I1376" s="17" t="s">
        <v>1524</v>
      </c>
      <c r="J1376" s="17" t="n">
        <v>1</v>
      </c>
      <c r="K1376" s="15" t="n">
        <v>236.9</v>
      </c>
      <c r="L1376" s="22" t="n">
        <v>0.05</v>
      </c>
      <c r="M1376" s="15" t="n">
        <v>0</v>
      </c>
      <c r="N1376" s="15" t="n">
        <f aca="false">J1376*K1376</f>
        <v>236.9</v>
      </c>
      <c r="O1376" s="15" t="n">
        <f aca="false">N1376*L1376</f>
        <v>11.845</v>
      </c>
      <c r="P1376" s="15" t="n">
        <f aca="false">N1376-O1376</f>
        <v>225.055</v>
      </c>
      <c r="Q1376" s="15" t="n">
        <f aca="false">J1376*INDEX(dProdutos!$F$2:$F$47,MATCH(E1376,dProdutos!$A$2:$A$47,0))</f>
        <v>96.23</v>
      </c>
      <c r="R1376" s="15" t="n">
        <f aca="false">IF(I1376="Cancelado",0,P1376-Q1376)</f>
        <v>128.825</v>
      </c>
      <c r="S1376" s="17" t="str">
        <f aca="false">INDEX(dProdutos!$D$2:$D$47,MATCH(E1376,dProdutos!$A$2:$A$47,0))</f>
        <v>Beleza</v>
      </c>
    </row>
    <row r="1377" customFormat="false" ht="15" hidden="false" customHeight="false" outlineLevel="0" collapsed="false">
      <c r="A1377" s="17" t="s">
        <v>2360</v>
      </c>
      <c r="B1377" s="17" t="n">
        <v>2</v>
      </c>
      <c r="C1377" s="21" t="n">
        <v>45785</v>
      </c>
      <c r="D1377" s="17" t="s">
        <v>770</v>
      </c>
      <c r="E1377" s="17" t="s">
        <v>95</v>
      </c>
      <c r="F1377" s="17" t="s">
        <v>1487</v>
      </c>
      <c r="G1377" s="17" t="s">
        <v>64</v>
      </c>
      <c r="H1377" s="17" t="s">
        <v>1537</v>
      </c>
      <c r="I1377" s="17" t="s">
        <v>1524</v>
      </c>
      <c r="J1377" s="17" t="n">
        <v>1</v>
      </c>
      <c r="K1377" s="15" t="n">
        <v>77.9</v>
      </c>
      <c r="L1377" s="22" t="n">
        <v>0</v>
      </c>
      <c r="M1377" s="15" t="n">
        <v>0</v>
      </c>
      <c r="N1377" s="15" t="n">
        <f aca="false">J1377*K1377</f>
        <v>77.9</v>
      </c>
      <c r="O1377" s="15" t="n">
        <f aca="false">N1377*L1377</f>
        <v>0</v>
      </c>
      <c r="P1377" s="15" t="n">
        <f aca="false">N1377-O1377</f>
        <v>77.9</v>
      </c>
      <c r="Q1377" s="15" t="n">
        <f aca="false">J1377*INDEX(dProdutos!$F$2:$F$47,MATCH(E1377,dProdutos!$A$2:$A$47,0))</f>
        <v>36.71</v>
      </c>
      <c r="R1377" s="15" t="n">
        <f aca="false">IF(I1377="Cancelado",0,P1377-Q1377)</f>
        <v>41.19</v>
      </c>
      <c r="S1377" s="17" t="str">
        <f aca="false">INDEX(dProdutos!$D$2:$D$47,MATCH(E1377,dProdutos!$A$2:$A$47,0))</f>
        <v>Moda Feminina</v>
      </c>
    </row>
    <row r="1378" customFormat="false" ht="15" hidden="false" customHeight="false" outlineLevel="0" collapsed="false">
      <c r="A1378" s="17" t="s">
        <v>2361</v>
      </c>
      <c r="B1378" s="17" t="n">
        <v>1</v>
      </c>
      <c r="C1378" s="21" t="n">
        <v>45785</v>
      </c>
      <c r="D1378" s="17" t="s">
        <v>438</v>
      </c>
      <c r="E1378" s="17" t="s">
        <v>177</v>
      </c>
      <c r="F1378" s="17" t="s">
        <v>1495</v>
      </c>
      <c r="G1378" s="17" t="s">
        <v>61</v>
      </c>
      <c r="H1378" s="17" t="s">
        <v>1523</v>
      </c>
      <c r="I1378" s="17" t="s">
        <v>1524</v>
      </c>
      <c r="J1378" s="17" t="n">
        <v>1</v>
      </c>
      <c r="K1378" s="15" t="n">
        <v>257.9</v>
      </c>
      <c r="L1378" s="22" t="n">
        <v>0.05</v>
      </c>
      <c r="M1378" s="15" t="n">
        <v>0</v>
      </c>
      <c r="N1378" s="15" t="n">
        <f aca="false">J1378*K1378</f>
        <v>257.9</v>
      </c>
      <c r="O1378" s="15" t="n">
        <f aca="false">N1378*L1378</f>
        <v>12.895</v>
      </c>
      <c r="P1378" s="15" t="n">
        <f aca="false">N1378-O1378</f>
        <v>245.005</v>
      </c>
      <c r="Q1378" s="15" t="n">
        <f aca="false">J1378*INDEX(dProdutos!$F$2:$F$47,MATCH(E1378,dProdutos!$A$2:$A$47,0))</f>
        <v>138.23</v>
      </c>
      <c r="R1378" s="15" t="n">
        <f aca="false">IF(I1378="Cancelado",0,P1378-Q1378)</f>
        <v>106.775</v>
      </c>
      <c r="S1378" s="17" t="str">
        <f aca="false">INDEX(dProdutos!$D$2:$D$47,MATCH(E1378,dProdutos!$A$2:$A$47,0))</f>
        <v>Casa</v>
      </c>
    </row>
    <row r="1379" customFormat="false" ht="15" hidden="false" customHeight="false" outlineLevel="0" collapsed="false">
      <c r="A1379" s="17" t="s">
        <v>2362</v>
      </c>
      <c r="B1379" s="17" t="n">
        <v>1</v>
      </c>
      <c r="C1379" s="21" t="n">
        <v>45786</v>
      </c>
      <c r="D1379" s="17" t="s">
        <v>1324</v>
      </c>
      <c r="E1379" s="17" t="s">
        <v>138</v>
      </c>
      <c r="F1379" s="17" t="s">
        <v>1503</v>
      </c>
      <c r="G1379" s="17" t="s">
        <v>60</v>
      </c>
      <c r="H1379" s="17" t="s">
        <v>1537</v>
      </c>
      <c r="I1379" s="17" t="s">
        <v>1541</v>
      </c>
      <c r="J1379" s="17" t="n">
        <v>1</v>
      </c>
      <c r="K1379" s="15" t="n">
        <v>231.9</v>
      </c>
      <c r="L1379" s="22" t="n">
        <v>0.15</v>
      </c>
      <c r="M1379" s="15" t="n">
        <v>32.18</v>
      </c>
      <c r="N1379" s="15" t="n">
        <f aca="false">J1379*K1379</f>
        <v>231.9</v>
      </c>
      <c r="O1379" s="15" t="n">
        <f aca="false">N1379*L1379</f>
        <v>34.785</v>
      </c>
      <c r="P1379" s="15" t="n">
        <f aca="false">N1379-O1379</f>
        <v>197.115</v>
      </c>
      <c r="Q1379" s="15" t="n">
        <f aca="false">J1379*INDEX(dProdutos!$F$2:$F$47,MATCH(E1379,dProdutos!$A$2:$A$47,0))</f>
        <v>132.21</v>
      </c>
      <c r="R1379" s="15" t="n">
        <f aca="false">IF(I1379="Cancelado",0,P1379-Q1379)</f>
        <v>64.905</v>
      </c>
      <c r="S1379" s="17" t="str">
        <f aca="false">INDEX(dProdutos!$D$2:$D$47,MATCH(E1379,dProdutos!$A$2:$A$47,0))</f>
        <v>Calçados</v>
      </c>
    </row>
    <row r="1380" customFormat="false" ht="15" hidden="false" customHeight="false" outlineLevel="0" collapsed="false">
      <c r="A1380" s="17" t="s">
        <v>2363</v>
      </c>
      <c r="B1380" s="17" t="n">
        <v>1</v>
      </c>
      <c r="C1380" s="21" t="n">
        <v>45786</v>
      </c>
      <c r="D1380" s="17" t="s">
        <v>1241</v>
      </c>
      <c r="E1380" s="17" t="s">
        <v>204</v>
      </c>
      <c r="F1380" s="17" t="s">
        <v>1501</v>
      </c>
      <c r="G1380" s="17" t="s">
        <v>61</v>
      </c>
      <c r="H1380" s="17" t="s">
        <v>1537</v>
      </c>
      <c r="I1380" s="17" t="s">
        <v>1524</v>
      </c>
      <c r="J1380" s="17" t="n">
        <v>1</v>
      </c>
      <c r="K1380" s="15" t="n">
        <v>64.9</v>
      </c>
      <c r="L1380" s="22" t="n">
        <v>0.1</v>
      </c>
      <c r="M1380" s="15" t="n">
        <v>0</v>
      </c>
      <c r="N1380" s="15" t="n">
        <f aca="false">J1380*K1380</f>
        <v>64.9</v>
      </c>
      <c r="O1380" s="15" t="n">
        <f aca="false">N1380*L1380</f>
        <v>6.49</v>
      </c>
      <c r="P1380" s="15" t="n">
        <f aca="false">N1380-O1380</f>
        <v>58.41</v>
      </c>
      <c r="Q1380" s="15" t="n">
        <f aca="false">J1380*INDEX(dProdutos!$F$2:$F$47,MATCH(E1380,dProdutos!$A$2:$A$47,0))</f>
        <v>27.52</v>
      </c>
      <c r="R1380" s="15" t="n">
        <f aca="false">IF(I1380="Cancelado",0,P1380-Q1380)</f>
        <v>30.89</v>
      </c>
      <c r="S1380" s="17" t="str">
        <f aca="false">INDEX(dProdutos!$D$2:$D$47,MATCH(E1380,dProdutos!$A$2:$A$47,0))</f>
        <v>Beleza</v>
      </c>
    </row>
    <row r="1381" customFormat="false" ht="15" hidden="false" customHeight="false" outlineLevel="0" collapsed="false">
      <c r="A1381" s="17" t="s">
        <v>2363</v>
      </c>
      <c r="B1381" s="17" t="n">
        <v>2</v>
      </c>
      <c r="C1381" s="21" t="n">
        <v>45786</v>
      </c>
      <c r="D1381" s="17" t="s">
        <v>1241</v>
      </c>
      <c r="E1381" s="17" t="s">
        <v>186</v>
      </c>
      <c r="F1381" s="17" t="s">
        <v>1501</v>
      </c>
      <c r="G1381" s="17" t="s">
        <v>61</v>
      </c>
      <c r="H1381" s="17" t="s">
        <v>1537</v>
      </c>
      <c r="I1381" s="17" t="s">
        <v>1524</v>
      </c>
      <c r="J1381" s="17" t="n">
        <v>1</v>
      </c>
      <c r="K1381" s="15" t="n">
        <v>120.9</v>
      </c>
      <c r="L1381" s="22" t="n">
        <v>0.1</v>
      </c>
      <c r="M1381" s="15" t="n">
        <v>0</v>
      </c>
      <c r="N1381" s="15" t="n">
        <f aca="false">J1381*K1381</f>
        <v>120.9</v>
      </c>
      <c r="O1381" s="15" t="n">
        <f aca="false">N1381*L1381</f>
        <v>12.09</v>
      </c>
      <c r="P1381" s="15" t="n">
        <f aca="false">N1381-O1381</f>
        <v>108.81</v>
      </c>
      <c r="Q1381" s="15" t="n">
        <f aca="false">J1381*INDEX(dProdutos!$F$2:$F$47,MATCH(E1381,dProdutos!$A$2:$A$47,0))</f>
        <v>72.21</v>
      </c>
      <c r="R1381" s="15" t="n">
        <f aca="false">IF(I1381="Cancelado",0,P1381-Q1381)</f>
        <v>36.6</v>
      </c>
      <c r="S1381" s="17" t="str">
        <f aca="false">INDEX(dProdutos!$D$2:$D$47,MATCH(E1381,dProdutos!$A$2:$A$47,0))</f>
        <v>Eletrônicos</v>
      </c>
    </row>
    <row r="1382" customFormat="false" ht="15" hidden="false" customHeight="false" outlineLevel="0" collapsed="false">
      <c r="A1382" s="17" t="s">
        <v>2364</v>
      </c>
      <c r="B1382" s="17" t="n">
        <v>1</v>
      </c>
      <c r="C1382" s="21" t="n">
        <v>45786</v>
      </c>
      <c r="D1382" s="17" t="s">
        <v>885</v>
      </c>
      <c r="E1382" s="17" t="s">
        <v>144</v>
      </c>
      <c r="F1382" s="17" t="s">
        <v>1493</v>
      </c>
      <c r="G1382" s="17" t="s">
        <v>61</v>
      </c>
      <c r="H1382" s="17" t="s">
        <v>1540</v>
      </c>
      <c r="I1382" s="17" t="s">
        <v>1524</v>
      </c>
      <c r="J1382" s="17" t="n">
        <v>1</v>
      </c>
      <c r="K1382" s="15" t="n">
        <v>260.9</v>
      </c>
      <c r="L1382" s="22" t="n">
        <v>0.1</v>
      </c>
      <c r="M1382" s="15" t="n">
        <v>16.8</v>
      </c>
      <c r="N1382" s="15" t="n">
        <f aca="false">J1382*K1382</f>
        <v>260.9</v>
      </c>
      <c r="O1382" s="15" t="n">
        <f aca="false">N1382*L1382</f>
        <v>26.09</v>
      </c>
      <c r="P1382" s="15" t="n">
        <f aca="false">N1382-O1382</f>
        <v>234.81</v>
      </c>
      <c r="Q1382" s="15" t="n">
        <f aca="false">J1382*INDEX(dProdutos!$F$2:$F$47,MATCH(E1382,dProdutos!$A$2:$A$47,0))</f>
        <v>99.86</v>
      </c>
      <c r="R1382" s="15" t="n">
        <f aca="false">IF(I1382="Cancelado",0,P1382-Q1382)</f>
        <v>134.95</v>
      </c>
      <c r="S1382" s="17" t="str">
        <f aca="false">INDEX(dProdutos!$D$2:$D$47,MATCH(E1382,dProdutos!$A$2:$A$47,0))</f>
        <v>Acessórios</v>
      </c>
    </row>
    <row r="1383" customFormat="false" ht="15" hidden="false" customHeight="false" outlineLevel="0" collapsed="false">
      <c r="A1383" s="17" t="s">
        <v>2365</v>
      </c>
      <c r="B1383" s="17" t="n">
        <v>1</v>
      </c>
      <c r="C1383" s="21" t="n">
        <v>45786</v>
      </c>
      <c r="D1383" s="17" t="s">
        <v>778</v>
      </c>
      <c r="E1383" s="17" t="s">
        <v>92</v>
      </c>
      <c r="F1383" s="17" t="s">
        <v>1487</v>
      </c>
      <c r="G1383" s="17" t="s">
        <v>59</v>
      </c>
      <c r="H1383" s="17" t="s">
        <v>1523</v>
      </c>
      <c r="I1383" s="17" t="s">
        <v>1524</v>
      </c>
      <c r="J1383" s="17" t="n">
        <v>1</v>
      </c>
      <c r="K1383" s="15" t="n">
        <v>191.9</v>
      </c>
      <c r="L1383" s="22" t="n">
        <v>0.05</v>
      </c>
      <c r="M1383" s="15" t="n">
        <v>24.68</v>
      </c>
      <c r="N1383" s="15" t="n">
        <f aca="false">J1383*K1383</f>
        <v>191.9</v>
      </c>
      <c r="O1383" s="15" t="n">
        <f aca="false">N1383*L1383</f>
        <v>9.595</v>
      </c>
      <c r="P1383" s="15" t="n">
        <f aca="false">N1383-O1383</f>
        <v>182.305</v>
      </c>
      <c r="Q1383" s="15" t="n">
        <f aca="false">J1383*INDEX(dProdutos!$F$2:$F$47,MATCH(E1383,dProdutos!$A$2:$A$47,0))</f>
        <v>88.59</v>
      </c>
      <c r="R1383" s="15" t="n">
        <f aca="false">IF(I1383="Cancelado",0,P1383-Q1383)</f>
        <v>93.715</v>
      </c>
      <c r="S1383" s="17" t="str">
        <f aca="false">INDEX(dProdutos!$D$2:$D$47,MATCH(E1383,dProdutos!$A$2:$A$47,0))</f>
        <v>Moda Feminina</v>
      </c>
    </row>
    <row r="1384" customFormat="false" ht="15" hidden="false" customHeight="false" outlineLevel="0" collapsed="false">
      <c r="A1384" s="17" t="s">
        <v>2365</v>
      </c>
      <c r="B1384" s="17" t="n">
        <v>2</v>
      </c>
      <c r="C1384" s="21" t="n">
        <v>45786</v>
      </c>
      <c r="D1384" s="17" t="s">
        <v>778</v>
      </c>
      <c r="E1384" s="17" t="s">
        <v>174</v>
      </c>
      <c r="F1384" s="17" t="s">
        <v>1487</v>
      </c>
      <c r="G1384" s="17" t="s">
        <v>59</v>
      </c>
      <c r="H1384" s="17" t="s">
        <v>1523</v>
      </c>
      <c r="I1384" s="17" t="s">
        <v>1524</v>
      </c>
      <c r="J1384" s="17" t="n">
        <v>2</v>
      </c>
      <c r="K1384" s="15" t="n">
        <v>250.9</v>
      </c>
      <c r="L1384" s="22" t="n">
        <v>0</v>
      </c>
      <c r="M1384" s="15" t="n">
        <v>0</v>
      </c>
      <c r="N1384" s="15" t="n">
        <f aca="false">J1384*K1384</f>
        <v>501.8</v>
      </c>
      <c r="O1384" s="15" t="n">
        <f aca="false">N1384*L1384</f>
        <v>0</v>
      </c>
      <c r="P1384" s="15" t="n">
        <f aca="false">N1384-O1384</f>
        <v>501.8</v>
      </c>
      <c r="Q1384" s="15" t="n">
        <f aca="false">J1384*INDEX(dProdutos!$F$2:$F$47,MATCH(E1384,dProdutos!$A$2:$A$47,0))</f>
        <v>302.56</v>
      </c>
      <c r="R1384" s="15" t="n">
        <f aca="false">IF(I1384="Cancelado",0,P1384-Q1384)</f>
        <v>199.24</v>
      </c>
      <c r="S1384" s="17" t="str">
        <f aca="false">INDEX(dProdutos!$D$2:$D$47,MATCH(E1384,dProdutos!$A$2:$A$47,0))</f>
        <v>Casa</v>
      </c>
    </row>
    <row r="1385" customFormat="false" ht="15" hidden="false" customHeight="false" outlineLevel="0" collapsed="false">
      <c r="A1385" s="17" t="s">
        <v>2366</v>
      </c>
      <c r="B1385" s="17" t="n">
        <v>1</v>
      </c>
      <c r="C1385" s="21" t="n">
        <v>45786</v>
      </c>
      <c r="D1385" s="17" t="s">
        <v>1001</v>
      </c>
      <c r="E1385" s="17" t="s">
        <v>88</v>
      </c>
      <c r="F1385" s="17" t="s">
        <v>1501</v>
      </c>
      <c r="G1385" s="17" t="s">
        <v>62</v>
      </c>
      <c r="H1385" s="17" t="s">
        <v>1537</v>
      </c>
      <c r="I1385" s="17" t="s">
        <v>1524</v>
      </c>
      <c r="J1385" s="17" t="n">
        <v>3</v>
      </c>
      <c r="K1385" s="15" t="n">
        <v>170.9</v>
      </c>
      <c r="L1385" s="22" t="n">
        <v>0</v>
      </c>
      <c r="M1385" s="15" t="n">
        <v>25.97</v>
      </c>
      <c r="N1385" s="15" t="n">
        <f aca="false">J1385*K1385</f>
        <v>512.7</v>
      </c>
      <c r="O1385" s="15" t="n">
        <f aca="false">N1385*L1385</f>
        <v>0</v>
      </c>
      <c r="P1385" s="15" t="n">
        <f aca="false">N1385-O1385</f>
        <v>512.7</v>
      </c>
      <c r="Q1385" s="15" t="n">
        <f aca="false">J1385*INDEX(dProdutos!$F$2:$F$47,MATCH(E1385,dProdutos!$A$2:$A$47,0))</f>
        <v>294.42</v>
      </c>
      <c r="R1385" s="15" t="n">
        <f aca="false">IF(I1385="Cancelado",0,P1385-Q1385)</f>
        <v>218.28</v>
      </c>
      <c r="S1385" s="17" t="str">
        <f aca="false">INDEX(dProdutos!$D$2:$D$47,MATCH(E1385,dProdutos!$A$2:$A$47,0))</f>
        <v>Moda Feminina</v>
      </c>
    </row>
    <row r="1386" customFormat="false" ht="15" hidden="false" customHeight="false" outlineLevel="0" collapsed="false">
      <c r="A1386" s="17" t="s">
        <v>2367</v>
      </c>
      <c r="B1386" s="17" t="n">
        <v>1</v>
      </c>
      <c r="C1386" s="21" t="n">
        <v>45786</v>
      </c>
      <c r="D1386" s="17" t="s">
        <v>1088</v>
      </c>
      <c r="E1386" s="17" t="s">
        <v>183</v>
      </c>
      <c r="F1386" s="17" t="s">
        <v>1497</v>
      </c>
      <c r="G1386" s="17" t="s">
        <v>63</v>
      </c>
      <c r="H1386" s="17" t="s">
        <v>1537</v>
      </c>
      <c r="I1386" s="17" t="s">
        <v>1524</v>
      </c>
      <c r="J1386" s="17" t="n">
        <v>1</v>
      </c>
      <c r="K1386" s="15" t="n">
        <v>121.9</v>
      </c>
      <c r="L1386" s="22" t="n">
        <v>0.15</v>
      </c>
      <c r="M1386" s="15" t="n">
        <v>18.58</v>
      </c>
      <c r="N1386" s="15" t="n">
        <f aca="false">J1386*K1386</f>
        <v>121.9</v>
      </c>
      <c r="O1386" s="15" t="n">
        <f aca="false">N1386*L1386</f>
        <v>18.285</v>
      </c>
      <c r="P1386" s="15" t="n">
        <f aca="false">N1386-O1386</f>
        <v>103.615</v>
      </c>
      <c r="Q1386" s="15" t="n">
        <f aca="false">J1386*INDEX(dProdutos!$F$2:$F$47,MATCH(E1386,dProdutos!$A$2:$A$47,0))</f>
        <v>52.76</v>
      </c>
      <c r="R1386" s="15" t="n">
        <f aca="false">IF(I1386="Cancelado",0,P1386-Q1386)</f>
        <v>50.855</v>
      </c>
      <c r="S1386" s="17" t="str">
        <f aca="false">INDEX(dProdutos!$D$2:$D$47,MATCH(E1386,dProdutos!$A$2:$A$47,0))</f>
        <v>Eletrônicos</v>
      </c>
    </row>
    <row r="1387" customFormat="false" ht="15" hidden="false" customHeight="false" outlineLevel="0" collapsed="false">
      <c r="A1387" s="17" t="s">
        <v>2367</v>
      </c>
      <c r="B1387" s="17" t="n">
        <v>2</v>
      </c>
      <c r="C1387" s="21" t="n">
        <v>45786</v>
      </c>
      <c r="D1387" s="17" t="s">
        <v>1088</v>
      </c>
      <c r="E1387" s="17" t="s">
        <v>150</v>
      </c>
      <c r="F1387" s="17" t="s">
        <v>1497</v>
      </c>
      <c r="G1387" s="17" t="s">
        <v>63</v>
      </c>
      <c r="H1387" s="17" t="s">
        <v>1537</v>
      </c>
      <c r="I1387" s="17" t="s">
        <v>1524</v>
      </c>
      <c r="J1387" s="17" t="n">
        <v>2</v>
      </c>
      <c r="K1387" s="15" t="n">
        <v>71.9</v>
      </c>
      <c r="L1387" s="22" t="n">
        <v>0.05</v>
      </c>
      <c r="M1387" s="15" t="n">
        <v>0</v>
      </c>
      <c r="N1387" s="15" t="n">
        <f aca="false">J1387*K1387</f>
        <v>143.8</v>
      </c>
      <c r="O1387" s="15" t="n">
        <f aca="false">N1387*L1387</f>
        <v>7.19</v>
      </c>
      <c r="P1387" s="15" t="n">
        <f aca="false">N1387-O1387</f>
        <v>136.61</v>
      </c>
      <c r="Q1387" s="15" t="n">
        <f aca="false">J1387*INDEX(dProdutos!$F$2:$F$47,MATCH(E1387,dProdutos!$A$2:$A$47,0))</f>
        <v>54.76</v>
      </c>
      <c r="R1387" s="15" t="n">
        <f aca="false">IF(I1387="Cancelado",0,P1387-Q1387)</f>
        <v>81.85</v>
      </c>
      <c r="S1387" s="17" t="str">
        <f aca="false">INDEX(dProdutos!$D$2:$D$47,MATCH(E1387,dProdutos!$A$2:$A$47,0))</f>
        <v>Acessórios</v>
      </c>
    </row>
    <row r="1388" customFormat="false" ht="15" hidden="false" customHeight="false" outlineLevel="0" collapsed="false">
      <c r="A1388" s="17" t="s">
        <v>2368</v>
      </c>
      <c r="B1388" s="17" t="n">
        <v>1</v>
      </c>
      <c r="C1388" s="21" t="n">
        <v>45786</v>
      </c>
      <c r="D1388" s="17" t="s">
        <v>1353</v>
      </c>
      <c r="E1388" s="17" t="s">
        <v>132</v>
      </c>
      <c r="F1388" s="17" t="s">
        <v>1493</v>
      </c>
      <c r="G1388" s="17" t="s">
        <v>63</v>
      </c>
      <c r="H1388" s="17" t="s">
        <v>1537</v>
      </c>
      <c r="I1388" s="17" t="s">
        <v>1524</v>
      </c>
      <c r="J1388" s="17" t="n">
        <v>1</v>
      </c>
      <c r="K1388" s="15" t="n">
        <v>179.9</v>
      </c>
      <c r="L1388" s="22" t="n">
        <v>0</v>
      </c>
      <c r="M1388" s="15" t="n">
        <v>18.12</v>
      </c>
      <c r="N1388" s="15" t="n">
        <f aca="false">J1388*K1388</f>
        <v>179.9</v>
      </c>
      <c r="O1388" s="15" t="n">
        <f aca="false">N1388*L1388</f>
        <v>0</v>
      </c>
      <c r="P1388" s="15" t="n">
        <f aca="false">N1388-O1388</f>
        <v>179.9</v>
      </c>
      <c r="Q1388" s="15" t="n">
        <f aca="false">J1388*INDEX(dProdutos!$F$2:$F$47,MATCH(E1388,dProdutos!$A$2:$A$47,0))</f>
        <v>93.56</v>
      </c>
      <c r="R1388" s="15" t="n">
        <f aca="false">IF(I1388="Cancelado",0,P1388-Q1388)</f>
        <v>86.34</v>
      </c>
      <c r="S1388" s="17" t="str">
        <f aca="false">INDEX(dProdutos!$D$2:$D$47,MATCH(E1388,dProdutos!$A$2:$A$47,0))</f>
        <v>Calçados</v>
      </c>
    </row>
    <row r="1389" customFormat="false" ht="15" hidden="false" customHeight="false" outlineLevel="0" collapsed="false">
      <c r="A1389" s="17" t="s">
        <v>2369</v>
      </c>
      <c r="B1389" s="17" t="n">
        <v>1</v>
      </c>
      <c r="C1389" s="21" t="n">
        <v>45786</v>
      </c>
      <c r="D1389" s="17" t="s">
        <v>632</v>
      </c>
      <c r="E1389" s="17" t="s">
        <v>117</v>
      </c>
      <c r="F1389" s="17" t="s">
        <v>1493</v>
      </c>
      <c r="G1389" s="17" t="s">
        <v>62</v>
      </c>
      <c r="H1389" s="17" t="s">
        <v>1537</v>
      </c>
      <c r="I1389" s="17" t="s">
        <v>1531</v>
      </c>
      <c r="J1389" s="17" t="n">
        <v>1</v>
      </c>
      <c r="K1389" s="15" t="n">
        <v>166.9</v>
      </c>
      <c r="L1389" s="22" t="n">
        <v>0.1</v>
      </c>
      <c r="M1389" s="15" t="n">
        <v>0</v>
      </c>
      <c r="N1389" s="15" t="n">
        <f aca="false">J1389*K1389</f>
        <v>166.9</v>
      </c>
      <c r="O1389" s="15" t="n">
        <f aca="false">N1389*L1389</f>
        <v>16.69</v>
      </c>
      <c r="P1389" s="15" t="n">
        <f aca="false">N1389-O1389</f>
        <v>150.21</v>
      </c>
      <c r="Q1389" s="15" t="n">
        <f aca="false">J1389*INDEX(dProdutos!$F$2:$F$47,MATCH(E1389,dProdutos!$A$2:$A$47,0))</f>
        <v>73.23</v>
      </c>
      <c r="R1389" s="15" t="n">
        <f aca="false">IF(I1389="Cancelado",0,P1389-Q1389)</f>
        <v>0</v>
      </c>
      <c r="S1389" s="17" t="str">
        <f aca="false">INDEX(dProdutos!$D$2:$D$47,MATCH(E1389,dProdutos!$A$2:$A$47,0))</f>
        <v>Moda Masculina</v>
      </c>
    </row>
    <row r="1390" customFormat="false" ht="15" hidden="false" customHeight="false" outlineLevel="0" collapsed="false">
      <c r="A1390" s="17" t="s">
        <v>2369</v>
      </c>
      <c r="B1390" s="17" t="n">
        <v>2</v>
      </c>
      <c r="C1390" s="21" t="n">
        <v>45786</v>
      </c>
      <c r="D1390" s="17" t="s">
        <v>632</v>
      </c>
      <c r="E1390" s="17" t="s">
        <v>165</v>
      </c>
      <c r="F1390" s="17" t="s">
        <v>1493</v>
      </c>
      <c r="G1390" s="17" t="s">
        <v>62</v>
      </c>
      <c r="H1390" s="17" t="s">
        <v>1537</v>
      </c>
      <c r="I1390" s="17" t="s">
        <v>1531</v>
      </c>
      <c r="J1390" s="17" t="n">
        <v>1</v>
      </c>
      <c r="K1390" s="15" t="n">
        <v>231.9</v>
      </c>
      <c r="L1390" s="22" t="n">
        <v>0.05</v>
      </c>
      <c r="M1390" s="15" t="n">
        <v>0</v>
      </c>
      <c r="N1390" s="15" t="n">
        <f aca="false">J1390*K1390</f>
        <v>231.9</v>
      </c>
      <c r="O1390" s="15" t="n">
        <f aca="false">N1390*L1390</f>
        <v>11.595</v>
      </c>
      <c r="P1390" s="15" t="n">
        <f aca="false">N1390-O1390</f>
        <v>220.305</v>
      </c>
      <c r="Q1390" s="15" t="n">
        <f aca="false">J1390*INDEX(dProdutos!$F$2:$F$47,MATCH(E1390,dProdutos!$A$2:$A$47,0))</f>
        <v>140.83</v>
      </c>
      <c r="R1390" s="15" t="n">
        <f aca="false">IF(I1390="Cancelado",0,P1390-Q1390)</f>
        <v>0</v>
      </c>
      <c r="S1390" s="17" t="str">
        <f aca="false">INDEX(dProdutos!$D$2:$D$47,MATCH(E1390,dProdutos!$A$2:$A$47,0))</f>
        <v>Casa</v>
      </c>
    </row>
    <row r="1391" customFormat="false" ht="15" hidden="false" customHeight="false" outlineLevel="0" collapsed="false">
      <c r="A1391" s="17" t="s">
        <v>2370</v>
      </c>
      <c r="B1391" s="17" t="n">
        <v>1</v>
      </c>
      <c r="C1391" s="21" t="n">
        <v>45786</v>
      </c>
      <c r="D1391" s="17" t="s">
        <v>1464</v>
      </c>
      <c r="E1391" s="17" t="s">
        <v>117</v>
      </c>
      <c r="F1391" s="17" t="s">
        <v>1495</v>
      </c>
      <c r="G1391" s="17" t="s">
        <v>60</v>
      </c>
      <c r="H1391" s="17" t="s">
        <v>1537</v>
      </c>
      <c r="I1391" s="17" t="s">
        <v>1524</v>
      </c>
      <c r="J1391" s="17" t="n">
        <v>2</v>
      </c>
      <c r="K1391" s="15" t="n">
        <v>166.9</v>
      </c>
      <c r="L1391" s="22" t="n">
        <v>0</v>
      </c>
      <c r="M1391" s="15" t="n">
        <v>31.02</v>
      </c>
      <c r="N1391" s="15" t="n">
        <f aca="false">J1391*K1391</f>
        <v>333.8</v>
      </c>
      <c r="O1391" s="15" t="n">
        <f aca="false">N1391*L1391</f>
        <v>0</v>
      </c>
      <c r="P1391" s="15" t="n">
        <f aca="false">N1391-O1391</f>
        <v>333.8</v>
      </c>
      <c r="Q1391" s="15" t="n">
        <f aca="false">J1391*INDEX(dProdutos!$F$2:$F$47,MATCH(E1391,dProdutos!$A$2:$A$47,0))</f>
        <v>146.46</v>
      </c>
      <c r="R1391" s="15" t="n">
        <f aca="false">IF(I1391="Cancelado",0,P1391-Q1391)</f>
        <v>187.34</v>
      </c>
      <c r="S1391" s="17" t="str">
        <f aca="false">INDEX(dProdutos!$D$2:$D$47,MATCH(E1391,dProdutos!$A$2:$A$47,0))</f>
        <v>Moda Masculina</v>
      </c>
    </row>
    <row r="1392" customFormat="false" ht="15" hidden="false" customHeight="false" outlineLevel="0" collapsed="false">
      <c r="A1392" s="17" t="s">
        <v>2370</v>
      </c>
      <c r="B1392" s="17" t="n">
        <v>2</v>
      </c>
      <c r="C1392" s="21" t="n">
        <v>45786</v>
      </c>
      <c r="D1392" s="17" t="s">
        <v>1464</v>
      </c>
      <c r="E1392" s="17" t="s">
        <v>153</v>
      </c>
      <c r="F1392" s="17" t="s">
        <v>1495</v>
      </c>
      <c r="G1392" s="17" t="s">
        <v>60</v>
      </c>
      <c r="H1392" s="17" t="s">
        <v>1537</v>
      </c>
      <c r="I1392" s="17" t="s">
        <v>1524</v>
      </c>
      <c r="J1392" s="17" t="n">
        <v>2</v>
      </c>
      <c r="K1392" s="15" t="n">
        <v>165.9</v>
      </c>
      <c r="L1392" s="22" t="n">
        <v>0</v>
      </c>
      <c r="M1392" s="15" t="n">
        <v>0</v>
      </c>
      <c r="N1392" s="15" t="n">
        <f aca="false">J1392*K1392</f>
        <v>331.8</v>
      </c>
      <c r="O1392" s="15" t="n">
        <f aca="false">N1392*L1392</f>
        <v>0</v>
      </c>
      <c r="P1392" s="15" t="n">
        <f aca="false">N1392-O1392</f>
        <v>331.8</v>
      </c>
      <c r="Q1392" s="15" t="n">
        <f aca="false">J1392*INDEX(dProdutos!$F$2:$F$47,MATCH(E1392,dProdutos!$A$2:$A$47,0))</f>
        <v>134.56</v>
      </c>
      <c r="R1392" s="15" t="n">
        <f aca="false">IF(I1392="Cancelado",0,P1392-Q1392)</f>
        <v>197.24</v>
      </c>
      <c r="S1392" s="17" t="str">
        <f aca="false">INDEX(dProdutos!$D$2:$D$47,MATCH(E1392,dProdutos!$A$2:$A$47,0))</f>
        <v>Acessórios</v>
      </c>
    </row>
    <row r="1393" customFormat="false" ht="15" hidden="false" customHeight="false" outlineLevel="0" collapsed="false">
      <c r="A1393" s="17" t="s">
        <v>2370</v>
      </c>
      <c r="B1393" s="17" t="n">
        <v>3</v>
      </c>
      <c r="C1393" s="21" t="n">
        <v>45786</v>
      </c>
      <c r="D1393" s="17" t="s">
        <v>1464</v>
      </c>
      <c r="E1393" s="17" t="s">
        <v>171</v>
      </c>
      <c r="F1393" s="17" t="s">
        <v>1495</v>
      </c>
      <c r="G1393" s="17" t="s">
        <v>60</v>
      </c>
      <c r="H1393" s="17" t="s">
        <v>1537</v>
      </c>
      <c r="I1393" s="17" t="s">
        <v>1524</v>
      </c>
      <c r="J1393" s="17" t="n">
        <v>1</v>
      </c>
      <c r="K1393" s="15" t="n">
        <v>246.9</v>
      </c>
      <c r="L1393" s="22" t="n">
        <v>0.05</v>
      </c>
      <c r="M1393" s="15" t="n">
        <v>0</v>
      </c>
      <c r="N1393" s="15" t="n">
        <f aca="false">J1393*K1393</f>
        <v>246.9</v>
      </c>
      <c r="O1393" s="15" t="n">
        <f aca="false">N1393*L1393</f>
        <v>12.345</v>
      </c>
      <c r="P1393" s="15" t="n">
        <f aca="false">N1393-O1393</f>
        <v>234.555</v>
      </c>
      <c r="Q1393" s="15" t="n">
        <f aca="false">J1393*INDEX(dProdutos!$F$2:$F$47,MATCH(E1393,dProdutos!$A$2:$A$47,0))</f>
        <v>103.61</v>
      </c>
      <c r="R1393" s="15" t="n">
        <f aca="false">IF(I1393="Cancelado",0,P1393-Q1393)</f>
        <v>130.945</v>
      </c>
      <c r="S1393" s="17" t="str">
        <f aca="false">INDEX(dProdutos!$D$2:$D$47,MATCH(E1393,dProdutos!$A$2:$A$47,0))</f>
        <v>Casa</v>
      </c>
    </row>
    <row r="1394" customFormat="false" ht="15" hidden="false" customHeight="false" outlineLevel="0" collapsed="false">
      <c r="A1394" s="17" t="s">
        <v>2371</v>
      </c>
      <c r="B1394" s="17" t="n">
        <v>1</v>
      </c>
      <c r="C1394" s="21" t="n">
        <v>45786</v>
      </c>
      <c r="D1394" s="17" t="s">
        <v>717</v>
      </c>
      <c r="E1394" s="17" t="s">
        <v>135</v>
      </c>
      <c r="F1394" s="17" t="s">
        <v>1497</v>
      </c>
      <c r="G1394" s="17" t="s">
        <v>61</v>
      </c>
      <c r="H1394" s="17" t="s">
        <v>1523</v>
      </c>
      <c r="I1394" s="17" t="s">
        <v>1524</v>
      </c>
      <c r="J1394" s="17" t="n">
        <v>1</v>
      </c>
      <c r="K1394" s="15" t="n">
        <v>200.9</v>
      </c>
      <c r="L1394" s="22" t="n">
        <v>0</v>
      </c>
      <c r="M1394" s="15" t="n">
        <v>22.04</v>
      </c>
      <c r="N1394" s="15" t="n">
        <f aca="false">J1394*K1394</f>
        <v>200.9</v>
      </c>
      <c r="O1394" s="15" t="n">
        <f aca="false">N1394*L1394</f>
        <v>0</v>
      </c>
      <c r="P1394" s="15" t="n">
        <f aca="false">N1394-O1394</f>
        <v>200.9</v>
      </c>
      <c r="Q1394" s="15" t="n">
        <f aca="false">J1394*INDEX(dProdutos!$F$2:$F$47,MATCH(E1394,dProdutos!$A$2:$A$47,0))</f>
        <v>80.73</v>
      </c>
      <c r="R1394" s="15" t="n">
        <f aca="false">IF(I1394="Cancelado",0,P1394-Q1394)</f>
        <v>120.17</v>
      </c>
      <c r="S1394" s="17" t="str">
        <f aca="false">INDEX(dProdutos!$D$2:$D$47,MATCH(E1394,dProdutos!$A$2:$A$47,0))</f>
        <v>Calçados</v>
      </c>
    </row>
    <row r="1395" customFormat="false" ht="15" hidden="false" customHeight="false" outlineLevel="0" collapsed="false">
      <c r="A1395" s="17" t="s">
        <v>2372</v>
      </c>
      <c r="B1395" s="17" t="n">
        <v>1</v>
      </c>
      <c r="C1395" s="21" t="n">
        <v>45786</v>
      </c>
      <c r="D1395" s="17" t="s">
        <v>511</v>
      </c>
      <c r="E1395" s="17" t="s">
        <v>147</v>
      </c>
      <c r="F1395" s="17" t="s">
        <v>1490</v>
      </c>
      <c r="G1395" s="17" t="s">
        <v>59</v>
      </c>
      <c r="H1395" s="17" t="s">
        <v>1523</v>
      </c>
      <c r="I1395" s="17" t="s">
        <v>1524</v>
      </c>
      <c r="J1395" s="17" t="n">
        <v>1</v>
      </c>
      <c r="K1395" s="15" t="n">
        <v>231.9</v>
      </c>
      <c r="L1395" s="22" t="n">
        <v>0</v>
      </c>
      <c r="M1395" s="15" t="n">
        <v>23.91</v>
      </c>
      <c r="N1395" s="15" t="n">
        <f aca="false">J1395*K1395</f>
        <v>231.9</v>
      </c>
      <c r="O1395" s="15" t="n">
        <f aca="false">N1395*L1395</f>
        <v>0</v>
      </c>
      <c r="P1395" s="15" t="n">
        <f aca="false">N1395-O1395</f>
        <v>231.9</v>
      </c>
      <c r="Q1395" s="15" t="n">
        <f aca="false">J1395*INDEX(dProdutos!$F$2:$F$47,MATCH(E1395,dProdutos!$A$2:$A$47,0))</f>
        <v>130.9</v>
      </c>
      <c r="R1395" s="15" t="n">
        <f aca="false">IF(I1395="Cancelado",0,P1395-Q1395)</f>
        <v>101</v>
      </c>
      <c r="S1395" s="17" t="str">
        <f aca="false">INDEX(dProdutos!$D$2:$D$47,MATCH(E1395,dProdutos!$A$2:$A$47,0))</f>
        <v>Acessórios</v>
      </c>
    </row>
    <row r="1396" customFormat="false" ht="15" hidden="false" customHeight="false" outlineLevel="0" collapsed="false">
      <c r="A1396" s="17" t="s">
        <v>2372</v>
      </c>
      <c r="B1396" s="17" t="n">
        <v>2</v>
      </c>
      <c r="C1396" s="21" t="n">
        <v>45786</v>
      </c>
      <c r="D1396" s="17" t="s">
        <v>511</v>
      </c>
      <c r="E1396" s="17" t="s">
        <v>129</v>
      </c>
      <c r="F1396" s="17" t="s">
        <v>1490</v>
      </c>
      <c r="G1396" s="17" t="s">
        <v>59</v>
      </c>
      <c r="H1396" s="17" t="s">
        <v>1523</v>
      </c>
      <c r="I1396" s="17" t="s">
        <v>1524</v>
      </c>
      <c r="J1396" s="17" t="n">
        <v>1</v>
      </c>
      <c r="K1396" s="15" t="n">
        <v>105.9</v>
      </c>
      <c r="L1396" s="22" t="n">
        <v>0.05</v>
      </c>
      <c r="M1396" s="15" t="n">
        <v>0</v>
      </c>
      <c r="N1396" s="15" t="n">
        <f aca="false">J1396*K1396</f>
        <v>105.9</v>
      </c>
      <c r="O1396" s="15" t="n">
        <f aca="false">N1396*L1396</f>
        <v>5.295</v>
      </c>
      <c r="P1396" s="15" t="n">
        <f aca="false">N1396-O1396</f>
        <v>100.605</v>
      </c>
      <c r="Q1396" s="15" t="n">
        <f aca="false">J1396*INDEX(dProdutos!$F$2:$F$47,MATCH(E1396,dProdutos!$A$2:$A$47,0))</f>
        <v>43.79</v>
      </c>
      <c r="R1396" s="15" t="n">
        <f aca="false">IF(I1396="Cancelado",0,P1396-Q1396)</f>
        <v>56.815</v>
      </c>
      <c r="S1396" s="17" t="str">
        <f aca="false">INDEX(dProdutos!$D$2:$D$47,MATCH(E1396,dProdutos!$A$2:$A$47,0))</f>
        <v>Calçados</v>
      </c>
    </row>
    <row r="1397" customFormat="false" ht="15" hidden="false" customHeight="false" outlineLevel="0" collapsed="false">
      <c r="A1397" s="17" t="s">
        <v>2373</v>
      </c>
      <c r="B1397" s="17" t="n">
        <v>1</v>
      </c>
      <c r="C1397" s="21" t="n">
        <v>45787</v>
      </c>
      <c r="D1397" s="17" t="s">
        <v>1478</v>
      </c>
      <c r="E1397" s="17" t="s">
        <v>183</v>
      </c>
      <c r="F1397" s="17" t="s">
        <v>1497</v>
      </c>
      <c r="G1397" s="17" t="s">
        <v>63</v>
      </c>
      <c r="H1397" s="17" t="s">
        <v>1537</v>
      </c>
      <c r="I1397" s="17" t="s">
        <v>1524</v>
      </c>
      <c r="J1397" s="17" t="n">
        <v>1</v>
      </c>
      <c r="K1397" s="15" t="n">
        <v>121.9</v>
      </c>
      <c r="L1397" s="22" t="n">
        <v>0.15</v>
      </c>
      <c r="M1397" s="15" t="n">
        <v>13.23</v>
      </c>
      <c r="N1397" s="15" t="n">
        <f aca="false">J1397*K1397</f>
        <v>121.9</v>
      </c>
      <c r="O1397" s="15" t="n">
        <f aca="false">N1397*L1397</f>
        <v>18.285</v>
      </c>
      <c r="P1397" s="15" t="n">
        <f aca="false">N1397-O1397</f>
        <v>103.615</v>
      </c>
      <c r="Q1397" s="15" t="n">
        <f aca="false">J1397*INDEX(dProdutos!$F$2:$F$47,MATCH(E1397,dProdutos!$A$2:$A$47,0))</f>
        <v>52.76</v>
      </c>
      <c r="R1397" s="15" t="n">
        <f aca="false">IF(I1397="Cancelado",0,P1397-Q1397)</f>
        <v>50.855</v>
      </c>
      <c r="S1397" s="17" t="str">
        <f aca="false">INDEX(dProdutos!$D$2:$D$47,MATCH(E1397,dProdutos!$A$2:$A$47,0))</f>
        <v>Eletrônicos</v>
      </c>
    </row>
    <row r="1398" customFormat="false" ht="15" hidden="false" customHeight="false" outlineLevel="0" collapsed="false">
      <c r="A1398" s="17" t="s">
        <v>2374</v>
      </c>
      <c r="B1398" s="17" t="n">
        <v>1</v>
      </c>
      <c r="C1398" s="21" t="n">
        <v>45787</v>
      </c>
      <c r="D1398" s="17" t="s">
        <v>1377</v>
      </c>
      <c r="E1398" s="17" t="s">
        <v>162</v>
      </c>
      <c r="F1398" s="17" t="s">
        <v>1490</v>
      </c>
      <c r="G1398" s="17" t="s">
        <v>61</v>
      </c>
      <c r="H1398" s="17" t="s">
        <v>1537</v>
      </c>
      <c r="I1398" s="17" t="s">
        <v>1541</v>
      </c>
      <c r="J1398" s="17" t="n">
        <v>1</v>
      </c>
      <c r="K1398" s="15" t="n">
        <v>231.9</v>
      </c>
      <c r="L1398" s="22" t="n">
        <v>0</v>
      </c>
      <c r="M1398" s="15" t="n">
        <v>10.92</v>
      </c>
      <c r="N1398" s="15" t="n">
        <f aca="false">J1398*K1398</f>
        <v>231.9</v>
      </c>
      <c r="O1398" s="15" t="n">
        <f aca="false">N1398*L1398</f>
        <v>0</v>
      </c>
      <c r="P1398" s="15" t="n">
        <f aca="false">N1398-O1398</f>
        <v>231.9</v>
      </c>
      <c r="Q1398" s="15" t="n">
        <f aca="false">J1398*INDEX(dProdutos!$F$2:$F$47,MATCH(E1398,dProdutos!$A$2:$A$47,0))</f>
        <v>134.41</v>
      </c>
      <c r="R1398" s="15" t="n">
        <f aca="false">IF(I1398="Cancelado",0,P1398-Q1398)</f>
        <v>97.49</v>
      </c>
      <c r="S1398" s="17" t="str">
        <f aca="false">INDEX(dProdutos!$D$2:$D$47,MATCH(E1398,dProdutos!$A$2:$A$47,0))</f>
        <v>Casa</v>
      </c>
    </row>
    <row r="1399" customFormat="false" ht="15" hidden="false" customHeight="false" outlineLevel="0" collapsed="false">
      <c r="A1399" s="17" t="s">
        <v>2375</v>
      </c>
      <c r="B1399" s="17" t="n">
        <v>1</v>
      </c>
      <c r="C1399" s="21" t="n">
        <v>45787</v>
      </c>
      <c r="D1399" s="17" t="s">
        <v>1423</v>
      </c>
      <c r="E1399" s="17" t="s">
        <v>204</v>
      </c>
      <c r="F1399" s="17" t="s">
        <v>1499</v>
      </c>
      <c r="G1399" s="17" t="s">
        <v>59</v>
      </c>
      <c r="H1399" s="17" t="s">
        <v>1540</v>
      </c>
      <c r="I1399" s="17" t="s">
        <v>1524</v>
      </c>
      <c r="J1399" s="17" t="n">
        <v>2</v>
      </c>
      <c r="K1399" s="15" t="n">
        <v>64.9</v>
      </c>
      <c r="L1399" s="22" t="n">
        <v>0</v>
      </c>
      <c r="M1399" s="15" t="n">
        <v>13.53</v>
      </c>
      <c r="N1399" s="15" t="n">
        <f aca="false">J1399*K1399</f>
        <v>129.8</v>
      </c>
      <c r="O1399" s="15" t="n">
        <f aca="false">N1399*L1399</f>
        <v>0</v>
      </c>
      <c r="P1399" s="15" t="n">
        <f aca="false">N1399-O1399</f>
        <v>129.8</v>
      </c>
      <c r="Q1399" s="15" t="n">
        <f aca="false">J1399*INDEX(dProdutos!$F$2:$F$47,MATCH(E1399,dProdutos!$A$2:$A$47,0))</f>
        <v>55.04</v>
      </c>
      <c r="R1399" s="15" t="n">
        <f aca="false">IF(I1399="Cancelado",0,P1399-Q1399)</f>
        <v>74.76</v>
      </c>
      <c r="S1399" s="17" t="str">
        <f aca="false">INDEX(dProdutos!$D$2:$D$47,MATCH(E1399,dProdutos!$A$2:$A$47,0))</f>
        <v>Beleza</v>
      </c>
    </row>
    <row r="1400" customFormat="false" ht="15" hidden="false" customHeight="false" outlineLevel="0" collapsed="false">
      <c r="A1400" s="17" t="s">
        <v>2376</v>
      </c>
      <c r="B1400" s="17" t="n">
        <v>1</v>
      </c>
      <c r="C1400" s="21" t="n">
        <v>45787</v>
      </c>
      <c r="D1400" s="17" t="s">
        <v>894</v>
      </c>
      <c r="E1400" s="17" t="s">
        <v>192</v>
      </c>
      <c r="F1400" s="17" t="s">
        <v>1493</v>
      </c>
      <c r="G1400" s="17" t="s">
        <v>61</v>
      </c>
      <c r="H1400" s="17" t="s">
        <v>1523</v>
      </c>
      <c r="I1400" s="17" t="s">
        <v>1524</v>
      </c>
      <c r="J1400" s="17" t="n">
        <v>1</v>
      </c>
      <c r="K1400" s="15" t="n">
        <v>245.9</v>
      </c>
      <c r="L1400" s="22" t="n">
        <v>0.1</v>
      </c>
      <c r="M1400" s="15" t="n">
        <v>24.42</v>
      </c>
      <c r="N1400" s="15" t="n">
        <f aca="false">J1400*K1400</f>
        <v>245.9</v>
      </c>
      <c r="O1400" s="15" t="n">
        <f aca="false">N1400*L1400</f>
        <v>24.59</v>
      </c>
      <c r="P1400" s="15" t="n">
        <f aca="false">N1400-O1400</f>
        <v>221.31</v>
      </c>
      <c r="Q1400" s="15" t="n">
        <f aca="false">J1400*INDEX(dProdutos!$F$2:$F$47,MATCH(E1400,dProdutos!$A$2:$A$47,0))</f>
        <v>107.78</v>
      </c>
      <c r="R1400" s="15" t="n">
        <f aca="false">IF(I1400="Cancelado",0,P1400-Q1400)</f>
        <v>113.53</v>
      </c>
      <c r="S1400" s="17" t="str">
        <f aca="false">INDEX(dProdutos!$D$2:$D$47,MATCH(E1400,dProdutos!$A$2:$A$47,0))</f>
        <v>Eletrônicos</v>
      </c>
    </row>
    <row r="1401" customFormat="false" ht="15" hidden="false" customHeight="false" outlineLevel="0" collapsed="false">
      <c r="A1401" s="17" t="s">
        <v>2376</v>
      </c>
      <c r="B1401" s="17" t="n">
        <v>2</v>
      </c>
      <c r="C1401" s="21" t="n">
        <v>45787</v>
      </c>
      <c r="D1401" s="17" t="s">
        <v>894</v>
      </c>
      <c r="E1401" s="17" t="s">
        <v>210</v>
      </c>
      <c r="F1401" s="17" t="s">
        <v>1493</v>
      </c>
      <c r="G1401" s="17" t="s">
        <v>61</v>
      </c>
      <c r="H1401" s="17" t="s">
        <v>1523</v>
      </c>
      <c r="I1401" s="17" t="s">
        <v>1524</v>
      </c>
      <c r="J1401" s="17" t="n">
        <v>3</v>
      </c>
      <c r="K1401" s="15" t="n">
        <v>245.9</v>
      </c>
      <c r="L1401" s="22" t="n">
        <v>0.1</v>
      </c>
      <c r="M1401" s="15" t="n">
        <v>0</v>
      </c>
      <c r="N1401" s="15" t="n">
        <f aca="false">J1401*K1401</f>
        <v>737.7</v>
      </c>
      <c r="O1401" s="15" t="n">
        <f aca="false">N1401*L1401</f>
        <v>73.77</v>
      </c>
      <c r="P1401" s="15" t="n">
        <f aca="false">N1401-O1401</f>
        <v>663.93</v>
      </c>
      <c r="Q1401" s="15" t="n">
        <f aca="false">J1401*INDEX(dProdutos!$F$2:$F$47,MATCH(E1401,dProdutos!$A$2:$A$47,0))</f>
        <v>451.89</v>
      </c>
      <c r="R1401" s="15" t="n">
        <f aca="false">IF(I1401="Cancelado",0,P1401-Q1401)</f>
        <v>212.04</v>
      </c>
      <c r="S1401" s="17" t="str">
        <f aca="false">INDEX(dProdutos!$D$2:$D$47,MATCH(E1401,dProdutos!$A$2:$A$47,0))</f>
        <v>Beleza</v>
      </c>
    </row>
    <row r="1402" customFormat="false" ht="15" hidden="false" customHeight="false" outlineLevel="0" collapsed="false">
      <c r="A1402" s="17" t="s">
        <v>2377</v>
      </c>
      <c r="B1402" s="17" t="n">
        <v>1</v>
      </c>
      <c r="C1402" s="21" t="n">
        <v>45787</v>
      </c>
      <c r="D1402" s="17" t="s">
        <v>645</v>
      </c>
      <c r="E1402" s="17" t="s">
        <v>117</v>
      </c>
      <c r="F1402" s="17" t="s">
        <v>1493</v>
      </c>
      <c r="G1402" s="17" t="s">
        <v>60</v>
      </c>
      <c r="H1402" s="17" t="s">
        <v>1540</v>
      </c>
      <c r="I1402" s="17" t="s">
        <v>1524</v>
      </c>
      <c r="J1402" s="17" t="n">
        <v>1</v>
      </c>
      <c r="K1402" s="15" t="n">
        <v>166.9</v>
      </c>
      <c r="L1402" s="22" t="n">
        <v>0.1</v>
      </c>
      <c r="M1402" s="15" t="n">
        <v>11.83</v>
      </c>
      <c r="N1402" s="15" t="n">
        <f aca="false">J1402*K1402</f>
        <v>166.9</v>
      </c>
      <c r="O1402" s="15" t="n">
        <f aca="false">N1402*L1402</f>
        <v>16.69</v>
      </c>
      <c r="P1402" s="15" t="n">
        <f aca="false">N1402-O1402</f>
        <v>150.21</v>
      </c>
      <c r="Q1402" s="15" t="n">
        <f aca="false">J1402*INDEX(dProdutos!$F$2:$F$47,MATCH(E1402,dProdutos!$A$2:$A$47,0))</f>
        <v>73.23</v>
      </c>
      <c r="R1402" s="15" t="n">
        <f aca="false">IF(I1402="Cancelado",0,P1402-Q1402)</f>
        <v>76.98</v>
      </c>
      <c r="S1402" s="17" t="str">
        <f aca="false">INDEX(dProdutos!$D$2:$D$47,MATCH(E1402,dProdutos!$A$2:$A$47,0))</f>
        <v>Moda Masculina</v>
      </c>
    </row>
    <row r="1403" customFormat="false" ht="15" hidden="false" customHeight="false" outlineLevel="0" collapsed="false">
      <c r="A1403" s="17" t="s">
        <v>2377</v>
      </c>
      <c r="B1403" s="17" t="n">
        <v>2</v>
      </c>
      <c r="C1403" s="21" t="n">
        <v>45787</v>
      </c>
      <c r="D1403" s="17" t="s">
        <v>645</v>
      </c>
      <c r="E1403" s="17" t="s">
        <v>180</v>
      </c>
      <c r="F1403" s="17" t="s">
        <v>1493</v>
      </c>
      <c r="G1403" s="17" t="s">
        <v>60</v>
      </c>
      <c r="H1403" s="17" t="s">
        <v>1540</v>
      </c>
      <c r="I1403" s="17" t="s">
        <v>1524</v>
      </c>
      <c r="J1403" s="17" t="n">
        <v>1</v>
      </c>
      <c r="K1403" s="15" t="n">
        <v>82.9</v>
      </c>
      <c r="L1403" s="22" t="n">
        <v>0</v>
      </c>
      <c r="M1403" s="15" t="n">
        <v>0</v>
      </c>
      <c r="N1403" s="15" t="n">
        <f aca="false">J1403*K1403</f>
        <v>82.9</v>
      </c>
      <c r="O1403" s="15" t="n">
        <f aca="false">N1403*L1403</f>
        <v>0</v>
      </c>
      <c r="P1403" s="15" t="n">
        <f aca="false">N1403-O1403</f>
        <v>82.9</v>
      </c>
      <c r="Q1403" s="15" t="n">
        <f aca="false">J1403*INDEX(dProdutos!$F$2:$F$47,MATCH(E1403,dProdutos!$A$2:$A$47,0))</f>
        <v>35.97</v>
      </c>
      <c r="R1403" s="15" t="n">
        <f aca="false">IF(I1403="Cancelado",0,P1403-Q1403)</f>
        <v>46.93</v>
      </c>
      <c r="S1403" s="17" t="str">
        <f aca="false">INDEX(dProdutos!$D$2:$D$47,MATCH(E1403,dProdutos!$A$2:$A$47,0))</f>
        <v>Eletrônicos</v>
      </c>
    </row>
    <row r="1404" customFormat="false" ht="15" hidden="false" customHeight="false" outlineLevel="0" collapsed="false">
      <c r="A1404" s="17" t="s">
        <v>2378</v>
      </c>
      <c r="B1404" s="17" t="n">
        <v>1</v>
      </c>
      <c r="C1404" s="21" t="n">
        <v>45787</v>
      </c>
      <c r="D1404" s="17" t="s">
        <v>1361</v>
      </c>
      <c r="E1404" s="17" t="s">
        <v>165</v>
      </c>
      <c r="F1404" s="17" t="s">
        <v>1503</v>
      </c>
      <c r="G1404" s="17" t="s">
        <v>62</v>
      </c>
      <c r="H1404" s="17" t="s">
        <v>1523</v>
      </c>
      <c r="I1404" s="17" t="s">
        <v>1524</v>
      </c>
      <c r="J1404" s="17" t="n">
        <v>3</v>
      </c>
      <c r="K1404" s="15" t="n">
        <v>231.9</v>
      </c>
      <c r="L1404" s="22" t="n">
        <v>0.1</v>
      </c>
      <c r="M1404" s="15" t="n">
        <v>15.6</v>
      </c>
      <c r="N1404" s="15" t="n">
        <f aca="false">J1404*K1404</f>
        <v>695.7</v>
      </c>
      <c r="O1404" s="15" t="n">
        <f aca="false">N1404*L1404</f>
        <v>69.57</v>
      </c>
      <c r="P1404" s="15" t="n">
        <f aca="false">N1404-O1404</f>
        <v>626.13</v>
      </c>
      <c r="Q1404" s="15" t="n">
        <f aca="false">J1404*INDEX(dProdutos!$F$2:$F$47,MATCH(E1404,dProdutos!$A$2:$A$47,0))</f>
        <v>422.49</v>
      </c>
      <c r="R1404" s="15" t="n">
        <f aca="false">IF(I1404="Cancelado",0,P1404-Q1404)</f>
        <v>203.64</v>
      </c>
      <c r="S1404" s="17" t="str">
        <f aca="false">INDEX(dProdutos!$D$2:$D$47,MATCH(E1404,dProdutos!$A$2:$A$47,0))</f>
        <v>Casa</v>
      </c>
    </row>
    <row r="1405" customFormat="false" ht="15" hidden="false" customHeight="false" outlineLevel="0" collapsed="false">
      <c r="A1405" s="17" t="s">
        <v>2379</v>
      </c>
      <c r="B1405" s="17" t="n">
        <v>1</v>
      </c>
      <c r="C1405" s="21" t="n">
        <v>45787</v>
      </c>
      <c r="D1405" s="17" t="s">
        <v>590</v>
      </c>
      <c r="E1405" s="17" t="s">
        <v>98</v>
      </c>
      <c r="F1405" s="17" t="s">
        <v>1495</v>
      </c>
      <c r="G1405" s="17" t="s">
        <v>61</v>
      </c>
      <c r="H1405" s="17" t="s">
        <v>1537</v>
      </c>
      <c r="I1405" s="17" t="s">
        <v>1524</v>
      </c>
      <c r="J1405" s="17" t="n">
        <v>1</v>
      </c>
      <c r="K1405" s="15" t="n">
        <v>108.9</v>
      </c>
      <c r="L1405" s="22" t="n">
        <v>0.15</v>
      </c>
      <c r="M1405" s="15" t="n">
        <v>20.8</v>
      </c>
      <c r="N1405" s="15" t="n">
        <f aca="false">J1405*K1405</f>
        <v>108.9</v>
      </c>
      <c r="O1405" s="15" t="n">
        <f aca="false">N1405*L1405</f>
        <v>16.335</v>
      </c>
      <c r="P1405" s="15" t="n">
        <f aca="false">N1405-O1405</f>
        <v>92.565</v>
      </c>
      <c r="Q1405" s="15" t="n">
        <f aca="false">J1405*INDEX(dProdutos!$F$2:$F$47,MATCH(E1405,dProdutos!$A$2:$A$47,0))</f>
        <v>42.52</v>
      </c>
      <c r="R1405" s="15" t="n">
        <f aca="false">IF(I1405="Cancelado",0,P1405-Q1405)</f>
        <v>50.045</v>
      </c>
      <c r="S1405" s="17" t="str">
        <f aca="false">INDEX(dProdutos!$D$2:$D$47,MATCH(E1405,dProdutos!$A$2:$A$47,0))</f>
        <v>Moda Feminina</v>
      </c>
    </row>
    <row r="1406" customFormat="false" ht="15" hidden="false" customHeight="false" outlineLevel="0" collapsed="false">
      <c r="A1406" s="17" t="s">
        <v>2379</v>
      </c>
      <c r="B1406" s="17" t="n">
        <v>2</v>
      </c>
      <c r="C1406" s="21" t="n">
        <v>45787</v>
      </c>
      <c r="D1406" s="17" t="s">
        <v>590</v>
      </c>
      <c r="E1406" s="17" t="s">
        <v>150</v>
      </c>
      <c r="F1406" s="17" t="s">
        <v>1495</v>
      </c>
      <c r="G1406" s="17" t="s">
        <v>61</v>
      </c>
      <c r="H1406" s="17" t="s">
        <v>1537</v>
      </c>
      <c r="I1406" s="17" t="s">
        <v>1524</v>
      </c>
      <c r="J1406" s="17" t="n">
        <v>1</v>
      </c>
      <c r="K1406" s="15" t="n">
        <v>71.9</v>
      </c>
      <c r="L1406" s="22" t="n">
        <v>0.05</v>
      </c>
      <c r="M1406" s="15" t="n">
        <v>0</v>
      </c>
      <c r="N1406" s="15" t="n">
        <f aca="false">J1406*K1406</f>
        <v>71.9</v>
      </c>
      <c r="O1406" s="15" t="n">
        <f aca="false">N1406*L1406</f>
        <v>3.595</v>
      </c>
      <c r="P1406" s="15" t="n">
        <f aca="false">N1406-O1406</f>
        <v>68.305</v>
      </c>
      <c r="Q1406" s="15" t="n">
        <f aca="false">J1406*INDEX(dProdutos!$F$2:$F$47,MATCH(E1406,dProdutos!$A$2:$A$47,0))</f>
        <v>27.38</v>
      </c>
      <c r="R1406" s="15" t="n">
        <f aca="false">IF(I1406="Cancelado",0,P1406-Q1406)</f>
        <v>40.925</v>
      </c>
      <c r="S1406" s="17" t="str">
        <f aca="false">INDEX(dProdutos!$D$2:$D$47,MATCH(E1406,dProdutos!$A$2:$A$47,0))</f>
        <v>Acessórios</v>
      </c>
    </row>
    <row r="1407" customFormat="false" ht="15" hidden="false" customHeight="false" outlineLevel="0" collapsed="false">
      <c r="A1407" s="17" t="s">
        <v>2379</v>
      </c>
      <c r="B1407" s="17" t="n">
        <v>3</v>
      </c>
      <c r="C1407" s="21" t="n">
        <v>45787</v>
      </c>
      <c r="D1407" s="17" t="s">
        <v>590</v>
      </c>
      <c r="E1407" s="17" t="s">
        <v>150</v>
      </c>
      <c r="F1407" s="17" t="s">
        <v>1495</v>
      </c>
      <c r="G1407" s="17" t="s">
        <v>61</v>
      </c>
      <c r="H1407" s="17" t="s">
        <v>1537</v>
      </c>
      <c r="I1407" s="17" t="s">
        <v>1524</v>
      </c>
      <c r="J1407" s="17" t="n">
        <v>1</v>
      </c>
      <c r="K1407" s="15" t="n">
        <v>71.9</v>
      </c>
      <c r="L1407" s="22" t="n">
        <v>0.1</v>
      </c>
      <c r="M1407" s="15" t="n">
        <v>0</v>
      </c>
      <c r="N1407" s="15" t="n">
        <f aca="false">J1407*K1407</f>
        <v>71.9</v>
      </c>
      <c r="O1407" s="15" t="n">
        <f aca="false">N1407*L1407</f>
        <v>7.19</v>
      </c>
      <c r="P1407" s="15" t="n">
        <f aca="false">N1407-O1407</f>
        <v>64.71</v>
      </c>
      <c r="Q1407" s="15" t="n">
        <f aca="false">J1407*INDEX(dProdutos!$F$2:$F$47,MATCH(E1407,dProdutos!$A$2:$A$47,0))</f>
        <v>27.38</v>
      </c>
      <c r="R1407" s="15" t="n">
        <f aca="false">IF(I1407="Cancelado",0,P1407-Q1407)</f>
        <v>37.33</v>
      </c>
      <c r="S1407" s="17" t="str">
        <f aca="false">INDEX(dProdutos!$D$2:$D$47,MATCH(E1407,dProdutos!$A$2:$A$47,0))</f>
        <v>Acessórios</v>
      </c>
    </row>
    <row r="1408" customFormat="false" ht="15" hidden="false" customHeight="false" outlineLevel="0" collapsed="false">
      <c r="A1408" s="17" t="s">
        <v>2379</v>
      </c>
      <c r="B1408" s="17" t="n">
        <v>4</v>
      </c>
      <c r="C1408" s="21" t="n">
        <v>45787</v>
      </c>
      <c r="D1408" s="17" t="s">
        <v>590</v>
      </c>
      <c r="E1408" s="17" t="s">
        <v>85</v>
      </c>
      <c r="F1408" s="17" t="s">
        <v>1495</v>
      </c>
      <c r="G1408" s="17" t="s">
        <v>61</v>
      </c>
      <c r="H1408" s="17" t="s">
        <v>1537</v>
      </c>
      <c r="I1408" s="17" t="s">
        <v>1524</v>
      </c>
      <c r="J1408" s="17" t="n">
        <v>1</v>
      </c>
      <c r="K1408" s="15" t="n">
        <v>165.9</v>
      </c>
      <c r="L1408" s="22" t="n">
        <v>0.15</v>
      </c>
      <c r="M1408" s="15" t="n">
        <v>0</v>
      </c>
      <c r="N1408" s="15" t="n">
        <f aca="false">J1408*K1408</f>
        <v>165.9</v>
      </c>
      <c r="O1408" s="15" t="n">
        <f aca="false">N1408*L1408</f>
        <v>24.885</v>
      </c>
      <c r="P1408" s="15" t="n">
        <f aca="false">N1408-O1408</f>
        <v>141.015</v>
      </c>
      <c r="Q1408" s="15" t="n">
        <f aca="false">J1408*INDEX(dProdutos!$F$2:$F$47,MATCH(E1408,dProdutos!$A$2:$A$47,0))</f>
        <v>91.55</v>
      </c>
      <c r="R1408" s="15" t="n">
        <f aca="false">IF(I1408="Cancelado",0,P1408-Q1408)</f>
        <v>49.465</v>
      </c>
      <c r="S1408" s="17" t="str">
        <f aca="false">INDEX(dProdutos!$D$2:$D$47,MATCH(E1408,dProdutos!$A$2:$A$47,0))</f>
        <v>Moda Feminina</v>
      </c>
    </row>
    <row r="1409" customFormat="false" ht="15" hidden="false" customHeight="false" outlineLevel="0" collapsed="false">
      <c r="A1409" s="17" t="s">
        <v>2380</v>
      </c>
      <c r="B1409" s="17" t="n">
        <v>1</v>
      </c>
      <c r="C1409" s="21" t="n">
        <v>45787</v>
      </c>
      <c r="D1409" s="17" t="s">
        <v>1284</v>
      </c>
      <c r="E1409" s="17" t="s">
        <v>162</v>
      </c>
      <c r="F1409" s="17" t="s">
        <v>1487</v>
      </c>
      <c r="G1409" s="17" t="s">
        <v>61</v>
      </c>
      <c r="H1409" s="17" t="s">
        <v>1537</v>
      </c>
      <c r="I1409" s="17" t="s">
        <v>1524</v>
      </c>
      <c r="J1409" s="17" t="n">
        <v>1</v>
      </c>
      <c r="K1409" s="15" t="n">
        <v>231.9</v>
      </c>
      <c r="L1409" s="22" t="n">
        <v>0.05</v>
      </c>
      <c r="M1409" s="15" t="n">
        <v>0</v>
      </c>
      <c r="N1409" s="15" t="n">
        <f aca="false">J1409*K1409</f>
        <v>231.9</v>
      </c>
      <c r="O1409" s="15" t="n">
        <f aca="false">N1409*L1409</f>
        <v>11.595</v>
      </c>
      <c r="P1409" s="15" t="n">
        <f aca="false">N1409-O1409</f>
        <v>220.305</v>
      </c>
      <c r="Q1409" s="15" t="n">
        <f aca="false">J1409*INDEX(dProdutos!$F$2:$F$47,MATCH(E1409,dProdutos!$A$2:$A$47,0))</f>
        <v>134.41</v>
      </c>
      <c r="R1409" s="15" t="n">
        <f aca="false">IF(I1409="Cancelado",0,P1409-Q1409)</f>
        <v>85.895</v>
      </c>
      <c r="S1409" s="17" t="str">
        <f aca="false">INDEX(dProdutos!$D$2:$D$47,MATCH(E1409,dProdutos!$A$2:$A$47,0))</f>
        <v>Casa</v>
      </c>
    </row>
    <row r="1410" customFormat="false" ht="15" hidden="false" customHeight="false" outlineLevel="0" collapsed="false">
      <c r="A1410" s="17" t="s">
        <v>2381</v>
      </c>
      <c r="B1410" s="17" t="n">
        <v>1</v>
      </c>
      <c r="C1410" s="21" t="n">
        <v>45787</v>
      </c>
      <c r="D1410" s="17" t="s">
        <v>704</v>
      </c>
      <c r="E1410" s="17" t="s">
        <v>165</v>
      </c>
      <c r="F1410" s="17" t="s">
        <v>1490</v>
      </c>
      <c r="G1410" s="17" t="s">
        <v>61</v>
      </c>
      <c r="H1410" s="17" t="s">
        <v>1540</v>
      </c>
      <c r="I1410" s="17" t="s">
        <v>1531</v>
      </c>
      <c r="J1410" s="17" t="n">
        <v>1</v>
      </c>
      <c r="K1410" s="15" t="n">
        <v>231.9</v>
      </c>
      <c r="L1410" s="22" t="n">
        <v>0</v>
      </c>
      <c r="M1410" s="15" t="n">
        <v>0</v>
      </c>
      <c r="N1410" s="15" t="n">
        <f aca="false">J1410*K1410</f>
        <v>231.9</v>
      </c>
      <c r="O1410" s="15" t="n">
        <f aca="false">N1410*L1410</f>
        <v>0</v>
      </c>
      <c r="P1410" s="15" t="n">
        <f aca="false">N1410-O1410</f>
        <v>231.9</v>
      </c>
      <c r="Q1410" s="15" t="n">
        <f aca="false">J1410*INDEX(dProdutos!$F$2:$F$47,MATCH(E1410,dProdutos!$A$2:$A$47,0))</f>
        <v>140.83</v>
      </c>
      <c r="R1410" s="15" t="n">
        <f aca="false">IF(I1410="Cancelado",0,P1410-Q1410)</f>
        <v>0</v>
      </c>
      <c r="S1410" s="17" t="str">
        <f aca="false">INDEX(dProdutos!$D$2:$D$47,MATCH(E1410,dProdutos!$A$2:$A$47,0))</f>
        <v>Casa</v>
      </c>
    </row>
    <row r="1411" customFormat="false" ht="15" hidden="false" customHeight="false" outlineLevel="0" collapsed="false">
      <c r="A1411" s="17" t="s">
        <v>2382</v>
      </c>
      <c r="B1411" s="17" t="n">
        <v>1</v>
      </c>
      <c r="C1411" s="21" t="n">
        <v>45787</v>
      </c>
      <c r="D1411" s="17" t="s">
        <v>1130</v>
      </c>
      <c r="E1411" s="17" t="s">
        <v>132</v>
      </c>
      <c r="F1411" s="17" t="s">
        <v>1487</v>
      </c>
      <c r="G1411" s="17" t="s">
        <v>62</v>
      </c>
      <c r="H1411" s="17" t="s">
        <v>1523</v>
      </c>
      <c r="I1411" s="17" t="s">
        <v>1524</v>
      </c>
      <c r="J1411" s="17" t="n">
        <v>1</v>
      </c>
      <c r="K1411" s="15" t="n">
        <v>179.9</v>
      </c>
      <c r="L1411" s="22" t="n">
        <v>0</v>
      </c>
      <c r="M1411" s="15" t="n">
        <v>0</v>
      </c>
      <c r="N1411" s="15" t="n">
        <f aca="false">J1411*K1411</f>
        <v>179.9</v>
      </c>
      <c r="O1411" s="15" t="n">
        <f aca="false">N1411*L1411</f>
        <v>0</v>
      </c>
      <c r="P1411" s="15" t="n">
        <f aca="false">N1411-O1411</f>
        <v>179.9</v>
      </c>
      <c r="Q1411" s="15" t="n">
        <f aca="false">J1411*INDEX(dProdutos!$F$2:$F$47,MATCH(E1411,dProdutos!$A$2:$A$47,0))</f>
        <v>93.56</v>
      </c>
      <c r="R1411" s="15" t="n">
        <f aca="false">IF(I1411="Cancelado",0,P1411-Q1411)</f>
        <v>86.34</v>
      </c>
      <c r="S1411" s="17" t="str">
        <f aca="false">INDEX(dProdutos!$D$2:$D$47,MATCH(E1411,dProdutos!$A$2:$A$47,0))</f>
        <v>Calçados</v>
      </c>
    </row>
    <row r="1412" customFormat="false" ht="15" hidden="false" customHeight="false" outlineLevel="0" collapsed="false">
      <c r="A1412" s="17" t="s">
        <v>2383</v>
      </c>
      <c r="B1412" s="17" t="n">
        <v>1</v>
      </c>
      <c r="C1412" s="21" t="n">
        <v>45787</v>
      </c>
      <c r="D1412" s="17" t="s">
        <v>1117</v>
      </c>
      <c r="E1412" s="17" t="s">
        <v>88</v>
      </c>
      <c r="F1412" s="17" t="s">
        <v>1499</v>
      </c>
      <c r="G1412" s="17" t="s">
        <v>64</v>
      </c>
      <c r="H1412" s="17" t="s">
        <v>1523</v>
      </c>
      <c r="I1412" s="17" t="s">
        <v>1524</v>
      </c>
      <c r="J1412" s="17" t="n">
        <v>1</v>
      </c>
      <c r="K1412" s="15" t="n">
        <v>170.9</v>
      </c>
      <c r="L1412" s="22" t="n">
        <v>0.1</v>
      </c>
      <c r="M1412" s="15" t="n">
        <v>28.12</v>
      </c>
      <c r="N1412" s="15" t="n">
        <f aca="false">J1412*K1412</f>
        <v>170.9</v>
      </c>
      <c r="O1412" s="15" t="n">
        <f aca="false">N1412*L1412</f>
        <v>17.09</v>
      </c>
      <c r="P1412" s="15" t="n">
        <f aca="false">N1412-O1412</f>
        <v>153.81</v>
      </c>
      <c r="Q1412" s="15" t="n">
        <f aca="false">J1412*INDEX(dProdutos!$F$2:$F$47,MATCH(E1412,dProdutos!$A$2:$A$47,0))</f>
        <v>98.14</v>
      </c>
      <c r="R1412" s="15" t="n">
        <f aca="false">IF(I1412="Cancelado",0,P1412-Q1412)</f>
        <v>55.67</v>
      </c>
      <c r="S1412" s="17" t="str">
        <f aca="false">INDEX(dProdutos!$D$2:$D$47,MATCH(E1412,dProdutos!$A$2:$A$47,0))</f>
        <v>Moda Feminina</v>
      </c>
    </row>
    <row r="1413" customFormat="false" ht="15" hidden="false" customHeight="false" outlineLevel="0" collapsed="false">
      <c r="A1413" s="17" t="s">
        <v>2384</v>
      </c>
      <c r="B1413" s="17" t="n">
        <v>1</v>
      </c>
      <c r="C1413" s="21" t="n">
        <v>45787</v>
      </c>
      <c r="D1413" s="17" t="s">
        <v>1232</v>
      </c>
      <c r="E1413" s="17" t="s">
        <v>123</v>
      </c>
      <c r="F1413" s="17" t="s">
        <v>1493</v>
      </c>
      <c r="G1413" s="17" t="s">
        <v>60</v>
      </c>
      <c r="H1413" s="17" t="s">
        <v>1523</v>
      </c>
      <c r="I1413" s="17" t="s">
        <v>1524</v>
      </c>
      <c r="J1413" s="17" t="n">
        <v>1</v>
      </c>
      <c r="K1413" s="15" t="n">
        <v>277.9</v>
      </c>
      <c r="L1413" s="22" t="n">
        <v>0.15</v>
      </c>
      <c r="M1413" s="15" t="n">
        <v>0</v>
      </c>
      <c r="N1413" s="15" t="n">
        <f aca="false">J1413*K1413</f>
        <v>277.9</v>
      </c>
      <c r="O1413" s="15" t="n">
        <f aca="false">N1413*L1413</f>
        <v>41.685</v>
      </c>
      <c r="P1413" s="15" t="n">
        <f aca="false">N1413-O1413</f>
        <v>236.215</v>
      </c>
      <c r="Q1413" s="15" t="n">
        <f aca="false">J1413*INDEX(dProdutos!$F$2:$F$47,MATCH(E1413,dProdutos!$A$2:$A$47,0))</f>
        <v>132.36</v>
      </c>
      <c r="R1413" s="15" t="n">
        <f aca="false">IF(I1413="Cancelado",0,P1413-Q1413)</f>
        <v>103.855</v>
      </c>
      <c r="S1413" s="17" t="str">
        <f aca="false">INDEX(dProdutos!$D$2:$D$47,MATCH(E1413,dProdutos!$A$2:$A$47,0))</f>
        <v>Calçados</v>
      </c>
    </row>
    <row r="1414" customFormat="false" ht="15" hidden="false" customHeight="false" outlineLevel="0" collapsed="false">
      <c r="A1414" s="17" t="s">
        <v>2385</v>
      </c>
      <c r="B1414" s="17" t="n">
        <v>1</v>
      </c>
      <c r="C1414" s="21" t="n">
        <v>45788</v>
      </c>
      <c r="D1414" s="17" t="s">
        <v>841</v>
      </c>
      <c r="E1414" s="17" t="s">
        <v>192</v>
      </c>
      <c r="F1414" s="17" t="s">
        <v>1490</v>
      </c>
      <c r="G1414" s="17" t="s">
        <v>60</v>
      </c>
      <c r="H1414" s="17" t="s">
        <v>1523</v>
      </c>
      <c r="I1414" s="17" t="s">
        <v>1524</v>
      </c>
      <c r="J1414" s="17" t="n">
        <v>1</v>
      </c>
      <c r="K1414" s="15" t="n">
        <v>245.9</v>
      </c>
      <c r="L1414" s="22" t="n">
        <v>0.05</v>
      </c>
      <c r="M1414" s="15" t="n">
        <v>12.25</v>
      </c>
      <c r="N1414" s="15" t="n">
        <f aca="false">J1414*K1414</f>
        <v>245.9</v>
      </c>
      <c r="O1414" s="15" t="n">
        <f aca="false">N1414*L1414</f>
        <v>12.295</v>
      </c>
      <c r="P1414" s="15" t="n">
        <f aca="false">N1414-O1414</f>
        <v>233.605</v>
      </c>
      <c r="Q1414" s="15" t="n">
        <f aca="false">J1414*INDEX(dProdutos!$F$2:$F$47,MATCH(E1414,dProdutos!$A$2:$A$47,0))</f>
        <v>107.78</v>
      </c>
      <c r="R1414" s="15" t="n">
        <f aca="false">IF(I1414="Cancelado",0,P1414-Q1414)</f>
        <v>125.825</v>
      </c>
      <c r="S1414" s="17" t="str">
        <f aca="false">INDEX(dProdutos!$D$2:$D$47,MATCH(E1414,dProdutos!$A$2:$A$47,0))</f>
        <v>Eletrônicos</v>
      </c>
    </row>
    <row r="1415" customFormat="false" ht="15" hidden="false" customHeight="false" outlineLevel="0" collapsed="false">
      <c r="A1415" s="17" t="s">
        <v>2386</v>
      </c>
      <c r="B1415" s="17" t="n">
        <v>1</v>
      </c>
      <c r="C1415" s="21" t="n">
        <v>45788</v>
      </c>
      <c r="D1415" s="17" t="s">
        <v>1230</v>
      </c>
      <c r="E1415" s="17" t="s">
        <v>81</v>
      </c>
      <c r="F1415" s="17" t="s">
        <v>1493</v>
      </c>
      <c r="G1415" s="17" t="s">
        <v>59</v>
      </c>
      <c r="H1415" s="17" t="s">
        <v>1527</v>
      </c>
      <c r="I1415" s="17" t="s">
        <v>1524</v>
      </c>
      <c r="J1415" s="17" t="n">
        <v>2</v>
      </c>
      <c r="K1415" s="15" t="n">
        <v>64.9</v>
      </c>
      <c r="L1415" s="22" t="n">
        <v>0.05</v>
      </c>
      <c r="M1415" s="15" t="n">
        <v>0</v>
      </c>
      <c r="N1415" s="15" t="n">
        <f aca="false">J1415*K1415</f>
        <v>129.8</v>
      </c>
      <c r="O1415" s="15" t="n">
        <f aca="false">N1415*L1415</f>
        <v>6.49</v>
      </c>
      <c r="P1415" s="15" t="n">
        <f aca="false">N1415-O1415</f>
        <v>123.31</v>
      </c>
      <c r="Q1415" s="15" t="n">
        <f aca="false">J1415*INDEX(dProdutos!$F$2:$F$47,MATCH(E1415,dProdutos!$A$2:$A$47,0))</f>
        <v>52.24</v>
      </c>
      <c r="R1415" s="15" t="n">
        <f aca="false">IF(I1415="Cancelado",0,P1415-Q1415)</f>
        <v>71.07</v>
      </c>
      <c r="S1415" s="17" t="str">
        <f aca="false">INDEX(dProdutos!$D$2:$D$47,MATCH(E1415,dProdutos!$A$2:$A$47,0))</f>
        <v>Moda Feminina</v>
      </c>
    </row>
    <row r="1416" customFormat="false" ht="15" hidden="false" customHeight="false" outlineLevel="0" collapsed="false">
      <c r="A1416" s="17" t="s">
        <v>2387</v>
      </c>
      <c r="B1416" s="17" t="n">
        <v>1</v>
      </c>
      <c r="C1416" s="21" t="n">
        <v>45788</v>
      </c>
      <c r="D1416" s="17" t="s">
        <v>1456</v>
      </c>
      <c r="E1416" s="17" t="s">
        <v>165</v>
      </c>
      <c r="F1416" s="17" t="s">
        <v>1487</v>
      </c>
      <c r="G1416" s="17" t="s">
        <v>59</v>
      </c>
      <c r="H1416" s="17" t="s">
        <v>1523</v>
      </c>
      <c r="I1416" s="17" t="s">
        <v>1524</v>
      </c>
      <c r="J1416" s="17" t="n">
        <v>1</v>
      </c>
      <c r="K1416" s="15" t="n">
        <v>231.9</v>
      </c>
      <c r="L1416" s="22" t="n">
        <v>0</v>
      </c>
      <c r="M1416" s="15" t="n">
        <v>34.29</v>
      </c>
      <c r="N1416" s="15" t="n">
        <f aca="false">J1416*K1416</f>
        <v>231.9</v>
      </c>
      <c r="O1416" s="15" t="n">
        <f aca="false">N1416*L1416</f>
        <v>0</v>
      </c>
      <c r="P1416" s="15" t="n">
        <f aca="false">N1416-O1416</f>
        <v>231.9</v>
      </c>
      <c r="Q1416" s="15" t="n">
        <f aca="false">J1416*INDEX(dProdutos!$F$2:$F$47,MATCH(E1416,dProdutos!$A$2:$A$47,0))</f>
        <v>140.83</v>
      </c>
      <c r="R1416" s="15" t="n">
        <f aca="false">IF(I1416="Cancelado",0,P1416-Q1416)</f>
        <v>91.07</v>
      </c>
      <c r="S1416" s="17" t="str">
        <f aca="false">INDEX(dProdutos!$D$2:$D$47,MATCH(E1416,dProdutos!$A$2:$A$47,0))</f>
        <v>Casa</v>
      </c>
    </row>
    <row r="1417" customFormat="false" ht="15" hidden="false" customHeight="false" outlineLevel="0" collapsed="false">
      <c r="A1417" s="17" t="s">
        <v>2388</v>
      </c>
      <c r="B1417" s="17" t="n">
        <v>1</v>
      </c>
      <c r="C1417" s="21" t="n">
        <v>45788</v>
      </c>
      <c r="D1417" s="17" t="s">
        <v>522</v>
      </c>
      <c r="E1417" s="17" t="s">
        <v>81</v>
      </c>
      <c r="F1417" s="17" t="s">
        <v>1501</v>
      </c>
      <c r="G1417" s="17" t="s">
        <v>62</v>
      </c>
      <c r="H1417" s="17" t="s">
        <v>1540</v>
      </c>
      <c r="I1417" s="17" t="s">
        <v>1524</v>
      </c>
      <c r="J1417" s="17" t="n">
        <v>1</v>
      </c>
      <c r="K1417" s="15" t="n">
        <v>64.9</v>
      </c>
      <c r="L1417" s="22" t="n">
        <v>0.2</v>
      </c>
      <c r="M1417" s="15" t="n">
        <v>0</v>
      </c>
      <c r="N1417" s="15" t="n">
        <f aca="false">J1417*K1417</f>
        <v>64.9</v>
      </c>
      <c r="O1417" s="15" t="n">
        <f aca="false">N1417*L1417</f>
        <v>12.98</v>
      </c>
      <c r="P1417" s="15" t="n">
        <f aca="false">N1417-O1417</f>
        <v>51.92</v>
      </c>
      <c r="Q1417" s="15" t="n">
        <f aca="false">J1417*INDEX(dProdutos!$F$2:$F$47,MATCH(E1417,dProdutos!$A$2:$A$47,0))</f>
        <v>26.12</v>
      </c>
      <c r="R1417" s="15" t="n">
        <f aca="false">IF(I1417="Cancelado",0,P1417-Q1417)</f>
        <v>25.8</v>
      </c>
      <c r="S1417" s="17" t="str">
        <f aca="false">INDEX(dProdutos!$D$2:$D$47,MATCH(E1417,dProdutos!$A$2:$A$47,0))</f>
        <v>Moda Feminina</v>
      </c>
    </row>
    <row r="1418" customFormat="false" ht="15" hidden="false" customHeight="false" outlineLevel="0" collapsed="false">
      <c r="A1418" s="17" t="s">
        <v>2388</v>
      </c>
      <c r="B1418" s="17" t="n">
        <v>2</v>
      </c>
      <c r="C1418" s="21" t="n">
        <v>45788</v>
      </c>
      <c r="D1418" s="17" t="s">
        <v>522</v>
      </c>
      <c r="E1418" s="17" t="s">
        <v>81</v>
      </c>
      <c r="F1418" s="17" t="s">
        <v>1501</v>
      </c>
      <c r="G1418" s="17" t="s">
        <v>62</v>
      </c>
      <c r="H1418" s="17" t="s">
        <v>1540</v>
      </c>
      <c r="I1418" s="17" t="s">
        <v>1524</v>
      </c>
      <c r="J1418" s="17" t="n">
        <v>2</v>
      </c>
      <c r="K1418" s="15" t="n">
        <v>64.9</v>
      </c>
      <c r="L1418" s="22" t="n">
        <v>0.1</v>
      </c>
      <c r="M1418" s="15" t="n">
        <v>0</v>
      </c>
      <c r="N1418" s="15" t="n">
        <f aca="false">J1418*K1418</f>
        <v>129.8</v>
      </c>
      <c r="O1418" s="15" t="n">
        <f aca="false">N1418*L1418</f>
        <v>12.98</v>
      </c>
      <c r="P1418" s="15" t="n">
        <f aca="false">N1418-O1418</f>
        <v>116.82</v>
      </c>
      <c r="Q1418" s="15" t="n">
        <f aca="false">J1418*INDEX(dProdutos!$F$2:$F$47,MATCH(E1418,dProdutos!$A$2:$A$47,0))</f>
        <v>52.24</v>
      </c>
      <c r="R1418" s="15" t="n">
        <f aca="false">IF(I1418="Cancelado",0,P1418-Q1418)</f>
        <v>64.58</v>
      </c>
      <c r="S1418" s="17" t="str">
        <f aca="false">INDEX(dProdutos!$D$2:$D$47,MATCH(E1418,dProdutos!$A$2:$A$47,0))</f>
        <v>Moda Feminina</v>
      </c>
    </row>
    <row r="1419" customFormat="false" ht="15" hidden="false" customHeight="false" outlineLevel="0" collapsed="false">
      <c r="A1419" s="17" t="s">
        <v>2389</v>
      </c>
      <c r="B1419" s="17" t="n">
        <v>1</v>
      </c>
      <c r="C1419" s="21" t="n">
        <v>45788</v>
      </c>
      <c r="D1419" s="17" t="s">
        <v>714</v>
      </c>
      <c r="E1419" s="17" t="s">
        <v>102</v>
      </c>
      <c r="F1419" s="17" t="s">
        <v>1503</v>
      </c>
      <c r="G1419" s="17" t="s">
        <v>59</v>
      </c>
      <c r="H1419" s="17" t="s">
        <v>1523</v>
      </c>
      <c r="I1419" s="17" t="s">
        <v>1524</v>
      </c>
      <c r="J1419" s="17" t="n">
        <v>1</v>
      </c>
      <c r="K1419" s="15" t="n">
        <v>65.9</v>
      </c>
      <c r="L1419" s="22" t="n">
        <v>0.05</v>
      </c>
      <c r="M1419" s="15" t="n">
        <v>0</v>
      </c>
      <c r="N1419" s="15" t="n">
        <f aca="false">J1419*K1419</f>
        <v>65.9</v>
      </c>
      <c r="O1419" s="15" t="n">
        <f aca="false">N1419*L1419</f>
        <v>3.295</v>
      </c>
      <c r="P1419" s="15" t="n">
        <f aca="false">N1419-O1419</f>
        <v>62.605</v>
      </c>
      <c r="Q1419" s="15" t="n">
        <f aca="false">J1419*INDEX(dProdutos!$F$2:$F$47,MATCH(E1419,dProdutos!$A$2:$A$47,0))</f>
        <v>29.68</v>
      </c>
      <c r="R1419" s="15" t="n">
        <f aca="false">IF(I1419="Cancelado",0,P1419-Q1419)</f>
        <v>32.925</v>
      </c>
      <c r="S1419" s="17" t="str">
        <f aca="false">INDEX(dProdutos!$D$2:$D$47,MATCH(E1419,dProdutos!$A$2:$A$47,0))</f>
        <v>Moda Masculina</v>
      </c>
    </row>
    <row r="1420" customFormat="false" ht="15" hidden="false" customHeight="false" outlineLevel="0" collapsed="false">
      <c r="A1420" s="17" t="s">
        <v>2390</v>
      </c>
      <c r="B1420" s="17" t="n">
        <v>1</v>
      </c>
      <c r="C1420" s="21" t="n">
        <v>45788</v>
      </c>
      <c r="D1420" s="17" t="s">
        <v>751</v>
      </c>
      <c r="E1420" s="17" t="s">
        <v>120</v>
      </c>
      <c r="F1420" s="17" t="s">
        <v>1503</v>
      </c>
      <c r="G1420" s="17" t="s">
        <v>64</v>
      </c>
      <c r="H1420" s="17" t="s">
        <v>1523</v>
      </c>
      <c r="I1420" s="17" t="s">
        <v>1524</v>
      </c>
      <c r="J1420" s="17" t="n">
        <v>1</v>
      </c>
      <c r="K1420" s="15" t="n">
        <v>96.9</v>
      </c>
      <c r="L1420" s="22" t="n">
        <v>0</v>
      </c>
      <c r="M1420" s="15" t="n">
        <v>12.81</v>
      </c>
      <c r="N1420" s="15" t="n">
        <f aca="false">J1420*K1420</f>
        <v>96.9</v>
      </c>
      <c r="O1420" s="15" t="n">
        <f aca="false">N1420*L1420</f>
        <v>0</v>
      </c>
      <c r="P1420" s="15" t="n">
        <f aca="false">N1420-O1420</f>
        <v>96.9</v>
      </c>
      <c r="Q1420" s="15" t="n">
        <f aca="false">J1420*INDEX(dProdutos!$F$2:$F$47,MATCH(E1420,dProdutos!$A$2:$A$47,0))</f>
        <v>44.36</v>
      </c>
      <c r="R1420" s="15" t="n">
        <f aca="false">IF(I1420="Cancelado",0,P1420-Q1420)</f>
        <v>52.54</v>
      </c>
      <c r="S1420" s="17" t="str">
        <f aca="false">INDEX(dProdutos!$D$2:$D$47,MATCH(E1420,dProdutos!$A$2:$A$47,0))</f>
        <v>Moda Masculina</v>
      </c>
    </row>
    <row r="1421" customFormat="false" ht="15" hidden="false" customHeight="false" outlineLevel="0" collapsed="false">
      <c r="A1421" s="17" t="s">
        <v>2391</v>
      </c>
      <c r="B1421" s="17" t="n">
        <v>1</v>
      </c>
      <c r="C1421" s="21" t="n">
        <v>45788</v>
      </c>
      <c r="D1421" s="17" t="s">
        <v>1403</v>
      </c>
      <c r="E1421" s="17" t="s">
        <v>162</v>
      </c>
      <c r="F1421" s="17" t="s">
        <v>1495</v>
      </c>
      <c r="G1421" s="17" t="s">
        <v>62</v>
      </c>
      <c r="H1421" s="17" t="s">
        <v>1537</v>
      </c>
      <c r="I1421" s="17" t="s">
        <v>1524</v>
      </c>
      <c r="J1421" s="17" t="n">
        <v>1</v>
      </c>
      <c r="K1421" s="15" t="n">
        <v>231.9</v>
      </c>
      <c r="L1421" s="22" t="n">
        <v>0.1</v>
      </c>
      <c r="M1421" s="15" t="n">
        <v>21.91</v>
      </c>
      <c r="N1421" s="15" t="n">
        <f aca="false">J1421*K1421</f>
        <v>231.9</v>
      </c>
      <c r="O1421" s="15" t="n">
        <f aca="false">N1421*L1421</f>
        <v>23.19</v>
      </c>
      <c r="P1421" s="15" t="n">
        <f aca="false">N1421-O1421</f>
        <v>208.71</v>
      </c>
      <c r="Q1421" s="15" t="n">
        <f aca="false">J1421*INDEX(dProdutos!$F$2:$F$47,MATCH(E1421,dProdutos!$A$2:$A$47,0))</f>
        <v>134.41</v>
      </c>
      <c r="R1421" s="15" t="n">
        <f aca="false">IF(I1421="Cancelado",0,P1421-Q1421)</f>
        <v>74.3</v>
      </c>
      <c r="S1421" s="17" t="str">
        <f aca="false">INDEX(dProdutos!$D$2:$D$47,MATCH(E1421,dProdutos!$A$2:$A$47,0))</f>
        <v>Casa</v>
      </c>
    </row>
    <row r="1422" customFormat="false" ht="15" hidden="false" customHeight="false" outlineLevel="0" collapsed="false">
      <c r="A1422" s="17" t="s">
        <v>2391</v>
      </c>
      <c r="B1422" s="17" t="n">
        <v>2</v>
      </c>
      <c r="C1422" s="21" t="n">
        <v>45788</v>
      </c>
      <c r="D1422" s="17" t="s">
        <v>1403</v>
      </c>
      <c r="E1422" s="17" t="s">
        <v>174</v>
      </c>
      <c r="F1422" s="17" t="s">
        <v>1495</v>
      </c>
      <c r="G1422" s="17" t="s">
        <v>62</v>
      </c>
      <c r="H1422" s="17" t="s">
        <v>1537</v>
      </c>
      <c r="I1422" s="17" t="s">
        <v>1524</v>
      </c>
      <c r="J1422" s="17" t="n">
        <v>1</v>
      </c>
      <c r="K1422" s="15" t="n">
        <v>250.9</v>
      </c>
      <c r="L1422" s="22" t="n">
        <v>0.05</v>
      </c>
      <c r="M1422" s="15" t="n">
        <v>0</v>
      </c>
      <c r="N1422" s="15" t="n">
        <f aca="false">J1422*K1422</f>
        <v>250.9</v>
      </c>
      <c r="O1422" s="15" t="n">
        <f aca="false">N1422*L1422</f>
        <v>12.545</v>
      </c>
      <c r="P1422" s="15" t="n">
        <f aca="false">N1422-O1422</f>
        <v>238.355</v>
      </c>
      <c r="Q1422" s="15" t="n">
        <f aca="false">J1422*INDEX(dProdutos!$F$2:$F$47,MATCH(E1422,dProdutos!$A$2:$A$47,0))</f>
        <v>151.28</v>
      </c>
      <c r="R1422" s="15" t="n">
        <f aca="false">IF(I1422="Cancelado",0,P1422-Q1422)</f>
        <v>87.075</v>
      </c>
      <c r="S1422" s="17" t="str">
        <f aca="false">INDEX(dProdutos!$D$2:$D$47,MATCH(E1422,dProdutos!$A$2:$A$47,0))</f>
        <v>Casa</v>
      </c>
    </row>
    <row r="1423" customFormat="false" ht="15" hidden="false" customHeight="false" outlineLevel="0" collapsed="false">
      <c r="A1423" s="17" t="s">
        <v>2392</v>
      </c>
      <c r="B1423" s="17" t="n">
        <v>1</v>
      </c>
      <c r="C1423" s="21" t="n">
        <v>45788</v>
      </c>
      <c r="D1423" s="17" t="s">
        <v>1011</v>
      </c>
      <c r="E1423" s="17" t="s">
        <v>174</v>
      </c>
      <c r="F1423" s="17" t="s">
        <v>1497</v>
      </c>
      <c r="G1423" s="17" t="s">
        <v>62</v>
      </c>
      <c r="H1423" s="17" t="s">
        <v>1523</v>
      </c>
      <c r="I1423" s="17" t="s">
        <v>1524</v>
      </c>
      <c r="J1423" s="17" t="n">
        <v>1</v>
      </c>
      <c r="K1423" s="15" t="n">
        <v>250.9</v>
      </c>
      <c r="L1423" s="22" t="n">
        <v>0.05</v>
      </c>
      <c r="M1423" s="15" t="n">
        <v>16.96</v>
      </c>
      <c r="N1423" s="15" t="n">
        <f aca="false">J1423*K1423</f>
        <v>250.9</v>
      </c>
      <c r="O1423" s="15" t="n">
        <f aca="false">N1423*L1423</f>
        <v>12.545</v>
      </c>
      <c r="P1423" s="15" t="n">
        <f aca="false">N1423-O1423</f>
        <v>238.355</v>
      </c>
      <c r="Q1423" s="15" t="n">
        <f aca="false">J1423*INDEX(dProdutos!$F$2:$F$47,MATCH(E1423,dProdutos!$A$2:$A$47,0))</f>
        <v>151.28</v>
      </c>
      <c r="R1423" s="15" t="n">
        <f aca="false">IF(I1423="Cancelado",0,P1423-Q1423)</f>
        <v>87.075</v>
      </c>
      <c r="S1423" s="17" t="str">
        <f aca="false">INDEX(dProdutos!$D$2:$D$47,MATCH(E1423,dProdutos!$A$2:$A$47,0))</f>
        <v>Casa</v>
      </c>
    </row>
    <row r="1424" customFormat="false" ht="15" hidden="false" customHeight="false" outlineLevel="0" collapsed="false">
      <c r="A1424" s="17" t="s">
        <v>2393</v>
      </c>
      <c r="B1424" s="17" t="n">
        <v>1</v>
      </c>
      <c r="C1424" s="21" t="n">
        <v>45788</v>
      </c>
      <c r="D1424" s="17" t="s">
        <v>843</v>
      </c>
      <c r="E1424" s="17" t="s">
        <v>213</v>
      </c>
      <c r="F1424" s="17" t="s">
        <v>1493</v>
      </c>
      <c r="G1424" s="17" t="s">
        <v>59</v>
      </c>
      <c r="H1424" s="17" t="s">
        <v>1537</v>
      </c>
      <c r="I1424" s="17" t="s">
        <v>1524</v>
      </c>
      <c r="J1424" s="17" t="n">
        <v>1</v>
      </c>
      <c r="K1424" s="15" t="n">
        <v>153.9</v>
      </c>
      <c r="L1424" s="22" t="n">
        <v>0.1</v>
      </c>
      <c r="M1424" s="15" t="n">
        <v>25.14</v>
      </c>
      <c r="N1424" s="15" t="n">
        <f aca="false">J1424*K1424</f>
        <v>153.9</v>
      </c>
      <c r="O1424" s="15" t="n">
        <f aca="false">N1424*L1424</f>
        <v>15.39</v>
      </c>
      <c r="P1424" s="15" t="n">
        <f aca="false">N1424-O1424</f>
        <v>138.51</v>
      </c>
      <c r="Q1424" s="15" t="n">
        <f aca="false">J1424*INDEX(dProdutos!$F$2:$F$47,MATCH(E1424,dProdutos!$A$2:$A$47,0))</f>
        <v>90.42</v>
      </c>
      <c r="R1424" s="15" t="n">
        <f aca="false">IF(I1424="Cancelado",0,P1424-Q1424)</f>
        <v>48.09</v>
      </c>
      <c r="S1424" s="17" t="str">
        <f aca="false">INDEX(dProdutos!$D$2:$D$47,MATCH(E1424,dProdutos!$A$2:$A$47,0))</f>
        <v>Beleza</v>
      </c>
    </row>
    <row r="1425" customFormat="false" ht="15" hidden="false" customHeight="false" outlineLevel="0" collapsed="false">
      <c r="A1425" s="17" t="s">
        <v>2394</v>
      </c>
      <c r="B1425" s="17" t="n">
        <v>1</v>
      </c>
      <c r="C1425" s="21" t="n">
        <v>45789</v>
      </c>
      <c r="D1425" s="17" t="s">
        <v>1248</v>
      </c>
      <c r="E1425" s="17" t="s">
        <v>98</v>
      </c>
      <c r="F1425" s="17" t="s">
        <v>1487</v>
      </c>
      <c r="G1425" s="17" t="s">
        <v>63</v>
      </c>
      <c r="H1425" s="17" t="s">
        <v>1537</v>
      </c>
      <c r="I1425" s="17" t="s">
        <v>1524</v>
      </c>
      <c r="J1425" s="17" t="n">
        <v>1</v>
      </c>
      <c r="K1425" s="15" t="n">
        <v>108.9</v>
      </c>
      <c r="L1425" s="22" t="n">
        <v>0</v>
      </c>
      <c r="M1425" s="15" t="n">
        <v>28.6</v>
      </c>
      <c r="N1425" s="15" t="n">
        <f aca="false">J1425*K1425</f>
        <v>108.9</v>
      </c>
      <c r="O1425" s="15" t="n">
        <f aca="false">N1425*L1425</f>
        <v>0</v>
      </c>
      <c r="P1425" s="15" t="n">
        <f aca="false">N1425-O1425</f>
        <v>108.9</v>
      </c>
      <c r="Q1425" s="15" t="n">
        <f aca="false">J1425*INDEX(dProdutos!$F$2:$F$47,MATCH(E1425,dProdutos!$A$2:$A$47,0))</f>
        <v>42.52</v>
      </c>
      <c r="R1425" s="15" t="n">
        <f aca="false">IF(I1425="Cancelado",0,P1425-Q1425)</f>
        <v>66.38</v>
      </c>
      <c r="S1425" s="17" t="str">
        <f aca="false">INDEX(dProdutos!$D$2:$D$47,MATCH(E1425,dProdutos!$A$2:$A$47,0))</f>
        <v>Moda Feminina</v>
      </c>
    </row>
    <row r="1426" customFormat="false" ht="15" hidden="false" customHeight="false" outlineLevel="0" collapsed="false">
      <c r="A1426" s="17" t="s">
        <v>2395</v>
      </c>
      <c r="B1426" s="17" t="n">
        <v>1</v>
      </c>
      <c r="C1426" s="21" t="n">
        <v>45789</v>
      </c>
      <c r="D1426" s="17" t="s">
        <v>286</v>
      </c>
      <c r="E1426" s="17" t="s">
        <v>189</v>
      </c>
      <c r="F1426" s="17" t="s">
        <v>1487</v>
      </c>
      <c r="G1426" s="17" t="s">
        <v>60</v>
      </c>
      <c r="H1426" s="17" t="s">
        <v>1537</v>
      </c>
      <c r="I1426" s="17" t="s">
        <v>1531</v>
      </c>
      <c r="J1426" s="17" t="n">
        <v>1</v>
      </c>
      <c r="K1426" s="15" t="n">
        <v>138.9</v>
      </c>
      <c r="L1426" s="22" t="n">
        <v>0</v>
      </c>
      <c r="M1426" s="15" t="n">
        <v>0</v>
      </c>
      <c r="N1426" s="15" t="n">
        <f aca="false">J1426*K1426</f>
        <v>138.9</v>
      </c>
      <c r="O1426" s="15" t="n">
        <f aca="false">N1426*L1426</f>
        <v>0</v>
      </c>
      <c r="P1426" s="15" t="n">
        <f aca="false">N1426-O1426</f>
        <v>138.9</v>
      </c>
      <c r="Q1426" s="15" t="n">
        <f aca="false">J1426*INDEX(dProdutos!$F$2:$F$47,MATCH(E1426,dProdutos!$A$2:$A$47,0))</f>
        <v>68.96</v>
      </c>
      <c r="R1426" s="15" t="n">
        <f aca="false">IF(I1426="Cancelado",0,P1426-Q1426)</f>
        <v>0</v>
      </c>
      <c r="S1426" s="17" t="str">
        <f aca="false">INDEX(dProdutos!$D$2:$D$47,MATCH(E1426,dProdutos!$A$2:$A$47,0))</f>
        <v>Eletrônicos</v>
      </c>
    </row>
    <row r="1427" customFormat="false" ht="15" hidden="false" customHeight="false" outlineLevel="0" collapsed="false">
      <c r="A1427" s="17" t="s">
        <v>2395</v>
      </c>
      <c r="B1427" s="17" t="n">
        <v>2</v>
      </c>
      <c r="C1427" s="21" t="n">
        <v>45789</v>
      </c>
      <c r="D1427" s="17" t="s">
        <v>286</v>
      </c>
      <c r="E1427" s="17" t="s">
        <v>171</v>
      </c>
      <c r="F1427" s="17" t="s">
        <v>1487</v>
      </c>
      <c r="G1427" s="17" t="s">
        <v>60</v>
      </c>
      <c r="H1427" s="17" t="s">
        <v>1537</v>
      </c>
      <c r="I1427" s="17" t="s">
        <v>1531</v>
      </c>
      <c r="J1427" s="17" t="n">
        <v>1</v>
      </c>
      <c r="K1427" s="15" t="n">
        <v>246.9</v>
      </c>
      <c r="L1427" s="22" t="n">
        <v>0.05</v>
      </c>
      <c r="M1427" s="15" t="n">
        <v>0</v>
      </c>
      <c r="N1427" s="15" t="n">
        <f aca="false">J1427*K1427</f>
        <v>246.9</v>
      </c>
      <c r="O1427" s="15" t="n">
        <f aca="false">N1427*L1427</f>
        <v>12.345</v>
      </c>
      <c r="P1427" s="15" t="n">
        <f aca="false">N1427-O1427</f>
        <v>234.555</v>
      </c>
      <c r="Q1427" s="15" t="n">
        <f aca="false">J1427*INDEX(dProdutos!$F$2:$F$47,MATCH(E1427,dProdutos!$A$2:$A$47,0))</f>
        <v>103.61</v>
      </c>
      <c r="R1427" s="15" t="n">
        <f aca="false">IF(I1427="Cancelado",0,P1427-Q1427)</f>
        <v>0</v>
      </c>
      <c r="S1427" s="17" t="str">
        <f aca="false">INDEX(dProdutos!$D$2:$D$47,MATCH(E1427,dProdutos!$A$2:$A$47,0))</f>
        <v>Casa</v>
      </c>
    </row>
    <row r="1428" customFormat="false" ht="15" hidden="false" customHeight="false" outlineLevel="0" collapsed="false">
      <c r="A1428" s="17" t="s">
        <v>2396</v>
      </c>
      <c r="B1428" s="17" t="n">
        <v>1</v>
      </c>
      <c r="C1428" s="21" t="n">
        <v>45789</v>
      </c>
      <c r="D1428" s="17" t="s">
        <v>576</v>
      </c>
      <c r="E1428" s="17" t="s">
        <v>102</v>
      </c>
      <c r="F1428" s="17" t="s">
        <v>1487</v>
      </c>
      <c r="G1428" s="17" t="s">
        <v>64</v>
      </c>
      <c r="H1428" s="17" t="s">
        <v>1540</v>
      </c>
      <c r="I1428" s="17" t="s">
        <v>1524</v>
      </c>
      <c r="J1428" s="17" t="n">
        <v>1</v>
      </c>
      <c r="K1428" s="15" t="n">
        <v>65.9</v>
      </c>
      <c r="L1428" s="22" t="n">
        <v>0</v>
      </c>
      <c r="M1428" s="15" t="n">
        <v>0</v>
      </c>
      <c r="N1428" s="15" t="n">
        <f aca="false">J1428*K1428</f>
        <v>65.9</v>
      </c>
      <c r="O1428" s="15" t="n">
        <f aca="false">N1428*L1428</f>
        <v>0</v>
      </c>
      <c r="P1428" s="15" t="n">
        <f aca="false">N1428-O1428</f>
        <v>65.9</v>
      </c>
      <c r="Q1428" s="15" t="n">
        <f aca="false">J1428*INDEX(dProdutos!$F$2:$F$47,MATCH(E1428,dProdutos!$A$2:$A$47,0))</f>
        <v>29.68</v>
      </c>
      <c r="R1428" s="15" t="n">
        <f aca="false">IF(I1428="Cancelado",0,P1428-Q1428)</f>
        <v>36.22</v>
      </c>
      <c r="S1428" s="17" t="str">
        <f aca="false">INDEX(dProdutos!$D$2:$D$47,MATCH(E1428,dProdutos!$A$2:$A$47,0))</f>
        <v>Moda Masculina</v>
      </c>
    </row>
    <row r="1429" customFormat="false" ht="15" hidden="false" customHeight="false" outlineLevel="0" collapsed="false">
      <c r="A1429" s="17" t="s">
        <v>2397</v>
      </c>
      <c r="B1429" s="17" t="n">
        <v>1</v>
      </c>
      <c r="C1429" s="21" t="n">
        <v>45789</v>
      </c>
      <c r="D1429" s="17" t="s">
        <v>814</v>
      </c>
      <c r="E1429" s="17" t="s">
        <v>183</v>
      </c>
      <c r="F1429" s="17" t="s">
        <v>1490</v>
      </c>
      <c r="G1429" s="17" t="s">
        <v>62</v>
      </c>
      <c r="H1429" s="17" t="s">
        <v>1540</v>
      </c>
      <c r="I1429" s="17" t="s">
        <v>1524</v>
      </c>
      <c r="J1429" s="17" t="n">
        <v>3</v>
      </c>
      <c r="K1429" s="15" t="n">
        <v>121.9</v>
      </c>
      <c r="L1429" s="22" t="n">
        <v>0.1</v>
      </c>
      <c r="M1429" s="15" t="n">
        <v>0</v>
      </c>
      <c r="N1429" s="15" t="n">
        <f aca="false">J1429*K1429</f>
        <v>365.7</v>
      </c>
      <c r="O1429" s="15" t="n">
        <f aca="false">N1429*L1429</f>
        <v>36.57</v>
      </c>
      <c r="P1429" s="15" t="n">
        <f aca="false">N1429-O1429</f>
        <v>329.13</v>
      </c>
      <c r="Q1429" s="15" t="n">
        <f aca="false">J1429*INDEX(dProdutos!$F$2:$F$47,MATCH(E1429,dProdutos!$A$2:$A$47,0))</f>
        <v>158.28</v>
      </c>
      <c r="R1429" s="15" t="n">
        <f aca="false">IF(I1429="Cancelado",0,P1429-Q1429)</f>
        <v>170.85</v>
      </c>
      <c r="S1429" s="17" t="str">
        <f aca="false">INDEX(dProdutos!$D$2:$D$47,MATCH(E1429,dProdutos!$A$2:$A$47,0))</f>
        <v>Eletrônicos</v>
      </c>
    </row>
    <row r="1430" customFormat="false" ht="15" hidden="false" customHeight="false" outlineLevel="0" collapsed="false">
      <c r="A1430" s="17" t="s">
        <v>2397</v>
      </c>
      <c r="B1430" s="17" t="n">
        <v>2</v>
      </c>
      <c r="C1430" s="21" t="n">
        <v>45789</v>
      </c>
      <c r="D1430" s="17" t="s">
        <v>814</v>
      </c>
      <c r="E1430" s="17" t="s">
        <v>210</v>
      </c>
      <c r="F1430" s="17" t="s">
        <v>1490</v>
      </c>
      <c r="G1430" s="17" t="s">
        <v>62</v>
      </c>
      <c r="H1430" s="17" t="s">
        <v>1540</v>
      </c>
      <c r="I1430" s="17" t="s">
        <v>1524</v>
      </c>
      <c r="J1430" s="17" t="n">
        <v>1</v>
      </c>
      <c r="K1430" s="15" t="n">
        <v>245.9</v>
      </c>
      <c r="L1430" s="22" t="n">
        <v>0.1</v>
      </c>
      <c r="M1430" s="15" t="n">
        <v>0</v>
      </c>
      <c r="N1430" s="15" t="n">
        <f aca="false">J1430*K1430</f>
        <v>245.9</v>
      </c>
      <c r="O1430" s="15" t="n">
        <f aca="false">N1430*L1430</f>
        <v>24.59</v>
      </c>
      <c r="P1430" s="15" t="n">
        <f aca="false">N1430-O1430</f>
        <v>221.31</v>
      </c>
      <c r="Q1430" s="15" t="n">
        <f aca="false">J1430*INDEX(dProdutos!$F$2:$F$47,MATCH(E1430,dProdutos!$A$2:$A$47,0))</f>
        <v>150.63</v>
      </c>
      <c r="R1430" s="15" t="n">
        <f aca="false">IF(I1430="Cancelado",0,P1430-Q1430)</f>
        <v>70.68</v>
      </c>
      <c r="S1430" s="17" t="str">
        <f aca="false">INDEX(dProdutos!$D$2:$D$47,MATCH(E1430,dProdutos!$A$2:$A$47,0))</f>
        <v>Beleza</v>
      </c>
    </row>
    <row r="1431" customFormat="false" ht="15" hidden="false" customHeight="false" outlineLevel="0" collapsed="false">
      <c r="A1431" s="17" t="s">
        <v>2398</v>
      </c>
      <c r="B1431" s="17" t="n">
        <v>1</v>
      </c>
      <c r="C1431" s="21" t="n">
        <v>45789</v>
      </c>
      <c r="D1431" s="17" t="s">
        <v>315</v>
      </c>
      <c r="E1431" s="17" t="s">
        <v>192</v>
      </c>
      <c r="F1431" s="17" t="s">
        <v>1487</v>
      </c>
      <c r="G1431" s="17" t="s">
        <v>61</v>
      </c>
      <c r="H1431" s="17" t="s">
        <v>1523</v>
      </c>
      <c r="I1431" s="17" t="s">
        <v>1524</v>
      </c>
      <c r="J1431" s="17" t="n">
        <v>2</v>
      </c>
      <c r="K1431" s="15" t="n">
        <v>245.9</v>
      </c>
      <c r="L1431" s="22" t="n">
        <v>0.05</v>
      </c>
      <c r="M1431" s="15" t="n">
        <v>26.91</v>
      </c>
      <c r="N1431" s="15" t="n">
        <f aca="false">J1431*K1431</f>
        <v>491.8</v>
      </c>
      <c r="O1431" s="15" t="n">
        <f aca="false">N1431*L1431</f>
        <v>24.59</v>
      </c>
      <c r="P1431" s="15" t="n">
        <f aca="false">N1431-O1431</f>
        <v>467.21</v>
      </c>
      <c r="Q1431" s="15" t="n">
        <f aca="false">J1431*INDEX(dProdutos!$F$2:$F$47,MATCH(E1431,dProdutos!$A$2:$A$47,0))</f>
        <v>215.56</v>
      </c>
      <c r="R1431" s="15" t="n">
        <f aca="false">IF(I1431="Cancelado",0,P1431-Q1431)</f>
        <v>251.65</v>
      </c>
      <c r="S1431" s="17" t="str">
        <f aca="false">INDEX(dProdutos!$D$2:$D$47,MATCH(E1431,dProdutos!$A$2:$A$47,0))</f>
        <v>Eletrônicos</v>
      </c>
    </row>
    <row r="1432" customFormat="false" ht="15" hidden="false" customHeight="false" outlineLevel="0" collapsed="false">
      <c r="A1432" s="17" t="s">
        <v>2398</v>
      </c>
      <c r="B1432" s="17" t="n">
        <v>2</v>
      </c>
      <c r="C1432" s="21" t="n">
        <v>45789</v>
      </c>
      <c r="D1432" s="17" t="s">
        <v>315</v>
      </c>
      <c r="E1432" s="17" t="s">
        <v>114</v>
      </c>
      <c r="F1432" s="17" t="s">
        <v>1487</v>
      </c>
      <c r="G1432" s="17" t="s">
        <v>61</v>
      </c>
      <c r="H1432" s="17" t="s">
        <v>1523</v>
      </c>
      <c r="I1432" s="17" t="s">
        <v>1524</v>
      </c>
      <c r="J1432" s="17" t="n">
        <v>2</v>
      </c>
      <c r="K1432" s="15" t="n">
        <v>202.9</v>
      </c>
      <c r="L1432" s="22" t="n">
        <v>0</v>
      </c>
      <c r="M1432" s="15" t="n">
        <v>0</v>
      </c>
      <c r="N1432" s="15" t="n">
        <f aca="false">J1432*K1432</f>
        <v>405.8</v>
      </c>
      <c r="O1432" s="15" t="n">
        <f aca="false">N1432*L1432</f>
        <v>0</v>
      </c>
      <c r="P1432" s="15" t="n">
        <f aca="false">N1432-O1432</f>
        <v>405.8</v>
      </c>
      <c r="Q1432" s="15" t="n">
        <f aca="false">J1432*INDEX(dProdutos!$F$2:$F$47,MATCH(E1432,dProdutos!$A$2:$A$47,0))</f>
        <v>220.78</v>
      </c>
      <c r="R1432" s="15" t="n">
        <f aca="false">IF(I1432="Cancelado",0,P1432-Q1432)</f>
        <v>185.02</v>
      </c>
      <c r="S1432" s="17" t="str">
        <f aca="false">INDEX(dProdutos!$D$2:$D$47,MATCH(E1432,dProdutos!$A$2:$A$47,0))</f>
        <v>Moda Masculina</v>
      </c>
    </row>
    <row r="1433" customFormat="false" ht="15" hidden="false" customHeight="false" outlineLevel="0" collapsed="false">
      <c r="A1433" s="17" t="s">
        <v>2399</v>
      </c>
      <c r="B1433" s="17" t="n">
        <v>1</v>
      </c>
      <c r="C1433" s="21" t="n">
        <v>45789</v>
      </c>
      <c r="D1433" s="17" t="s">
        <v>252</v>
      </c>
      <c r="E1433" s="17" t="s">
        <v>156</v>
      </c>
      <c r="F1433" s="17" t="s">
        <v>1493</v>
      </c>
      <c r="G1433" s="17" t="s">
        <v>60</v>
      </c>
      <c r="H1433" s="17" t="s">
        <v>1537</v>
      </c>
      <c r="I1433" s="17" t="s">
        <v>1524</v>
      </c>
      <c r="J1433" s="17" t="n">
        <v>1</v>
      </c>
      <c r="K1433" s="15" t="n">
        <v>192.9</v>
      </c>
      <c r="L1433" s="22" t="n">
        <v>0</v>
      </c>
      <c r="M1433" s="15" t="n">
        <v>22.11</v>
      </c>
      <c r="N1433" s="15" t="n">
        <f aca="false">J1433*K1433</f>
        <v>192.9</v>
      </c>
      <c r="O1433" s="15" t="n">
        <f aca="false">N1433*L1433</f>
        <v>0</v>
      </c>
      <c r="P1433" s="15" t="n">
        <f aca="false">N1433-O1433</f>
        <v>192.9</v>
      </c>
      <c r="Q1433" s="15" t="n">
        <f aca="false">J1433*INDEX(dProdutos!$F$2:$F$47,MATCH(E1433,dProdutos!$A$2:$A$47,0))</f>
        <v>80.38</v>
      </c>
      <c r="R1433" s="15" t="n">
        <f aca="false">IF(I1433="Cancelado",0,P1433-Q1433)</f>
        <v>112.52</v>
      </c>
      <c r="S1433" s="17" t="str">
        <f aca="false">INDEX(dProdutos!$D$2:$D$47,MATCH(E1433,dProdutos!$A$2:$A$47,0))</f>
        <v>Acessórios</v>
      </c>
    </row>
    <row r="1434" customFormat="false" ht="15" hidden="false" customHeight="false" outlineLevel="0" collapsed="false">
      <c r="A1434" s="17" t="s">
        <v>2399</v>
      </c>
      <c r="B1434" s="17" t="n">
        <v>2</v>
      </c>
      <c r="C1434" s="21" t="n">
        <v>45789</v>
      </c>
      <c r="D1434" s="17" t="s">
        <v>252</v>
      </c>
      <c r="E1434" s="17" t="s">
        <v>129</v>
      </c>
      <c r="F1434" s="17" t="s">
        <v>1493</v>
      </c>
      <c r="G1434" s="17" t="s">
        <v>60</v>
      </c>
      <c r="H1434" s="17" t="s">
        <v>1537</v>
      </c>
      <c r="I1434" s="17" t="s">
        <v>1524</v>
      </c>
      <c r="J1434" s="17" t="n">
        <v>1</v>
      </c>
      <c r="K1434" s="15" t="n">
        <v>105.9</v>
      </c>
      <c r="L1434" s="22" t="n">
        <v>0</v>
      </c>
      <c r="M1434" s="15" t="n">
        <v>0</v>
      </c>
      <c r="N1434" s="15" t="n">
        <f aca="false">J1434*K1434</f>
        <v>105.9</v>
      </c>
      <c r="O1434" s="15" t="n">
        <f aca="false">N1434*L1434</f>
        <v>0</v>
      </c>
      <c r="P1434" s="15" t="n">
        <f aca="false">N1434-O1434</f>
        <v>105.9</v>
      </c>
      <c r="Q1434" s="15" t="n">
        <f aca="false">J1434*INDEX(dProdutos!$F$2:$F$47,MATCH(E1434,dProdutos!$A$2:$A$47,0))</f>
        <v>43.79</v>
      </c>
      <c r="R1434" s="15" t="n">
        <f aca="false">IF(I1434="Cancelado",0,P1434-Q1434)</f>
        <v>62.11</v>
      </c>
      <c r="S1434" s="17" t="str">
        <f aca="false">INDEX(dProdutos!$D$2:$D$47,MATCH(E1434,dProdutos!$A$2:$A$47,0))</f>
        <v>Calçados</v>
      </c>
    </row>
    <row r="1435" customFormat="false" ht="15" hidden="false" customHeight="false" outlineLevel="0" collapsed="false">
      <c r="A1435" s="17" t="s">
        <v>2400</v>
      </c>
      <c r="B1435" s="17" t="n">
        <v>1</v>
      </c>
      <c r="C1435" s="21" t="n">
        <v>45789</v>
      </c>
      <c r="D1435" s="17" t="s">
        <v>1166</v>
      </c>
      <c r="E1435" s="17" t="s">
        <v>201</v>
      </c>
      <c r="F1435" s="17" t="s">
        <v>1487</v>
      </c>
      <c r="G1435" s="17" t="s">
        <v>59</v>
      </c>
      <c r="H1435" s="17" t="s">
        <v>1523</v>
      </c>
      <c r="I1435" s="17" t="s">
        <v>1524</v>
      </c>
      <c r="J1435" s="17" t="n">
        <v>1</v>
      </c>
      <c r="K1435" s="15" t="n">
        <v>236.9</v>
      </c>
      <c r="L1435" s="22" t="n">
        <v>0</v>
      </c>
      <c r="M1435" s="15" t="n">
        <v>14.08</v>
      </c>
      <c r="N1435" s="15" t="n">
        <f aca="false">J1435*K1435</f>
        <v>236.9</v>
      </c>
      <c r="O1435" s="15" t="n">
        <f aca="false">N1435*L1435</f>
        <v>0</v>
      </c>
      <c r="P1435" s="15" t="n">
        <f aca="false">N1435-O1435</f>
        <v>236.9</v>
      </c>
      <c r="Q1435" s="15" t="n">
        <f aca="false">J1435*INDEX(dProdutos!$F$2:$F$47,MATCH(E1435,dProdutos!$A$2:$A$47,0))</f>
        <v>96.23</v>
      </c>
      <c r="R1435" s="15" t="n">
        <f aca="false">IF(I1435="Cancelado",0,P1435-Q1435)</f>
        <v>140.67</v>
      </c>
      <c r="S1435" s="17" t="str">
        <f aca="false">INDEX(dProdutos!$D$2:$D$47,MATCH(E1435,dProdutos!$A$2:$A$47,0))</f>
        <v>Beleza</v>
      </c>
    </row>
    <row r="1436" customFormat="false" ht="15" hidden="false" customHeight="false" outlineLevel="0" collapsed="false">
      <c r="A1436" s="17" t="s">
        <v>2400</v>
      </c>
      <c r="B1436" s="17" t="n">
        <v>2</v>
      </c>
      <c r="C1436" s="21" t="n">
        <v>45789</v>
      </c>
      <c r="D1436" s="17" t="s">
        <v>1166</v>
      </c>
      <c r="E1436" s="17" t="s">
        <v>171</v>
      </c>
      <c r="F1436" s="17" t="s">
        <v>1487</v>
      </c>
      <c r="G1436" s="17" t="s">
        <v>59</v>
      </c>
      <c r="H1436" s="17" t="s">
        <v>1523</v>
      </c>
      <c r="I1436" s="17" t="s">
        <v>1524</v>
      </c>
      <c r="J1436" s="17" t="n">
        <v>1</v>
      </c>
      <c r="K1436" s="15" t="n">
        <v>246.9</v>
      </c>
      <c r="L1436" s="22" t="n">
        <v>0.15</v>
      </c>
      <c r="M1436" s="15" t="n">
        <v>0</v>
      </c>
      <c r="N1436" s="15" t="n">
        <f aca="false">J1436*K1436</f>
        <v>246.9</v>
      </c>
      <c r="O1436" s="15" t="n">
        <f aca="false">N1436*L1436</f>
        <v>37.035</v>
      </c>
      <c r="P1436" s="15" t="n">
        <f aca="false">N1436-O1436</f>
        <v>209.865</v>
      </c>
      <c r="Q1436" s="15" t="n">
        <f aca="false">J1436*INDEX(dProdutos!$F$2:$F$47,MATCH(E1436,dProdutos!$A$2:$A$47,0))</f>
        <v>103.61</v>
      </c>
      <c r="R1436" s="15" t="n">
        <f aca="false">IF(I1436="Cancelado",0,P1436-Q1436)</f>
        <v>106.255</v>
      </c>
      <c r="S1436" s="17" t="str">
        <f aca="false">INDEX(dProdutos!$D$2:$D$47,MATCH(E1436,dProdutos!$A$2:$A$47,0))</f>
        <v>Casa</v>
      </c>
    </row>
    <row r="1437" customFormat="false" ht="15" hidden="false" customHeight="false" outlineLevel="0" collapsed="false">
      <c r="A1437" s="17" t="s">
        <v>2401</v>
      </c>
      <c r="B1437" s="17" t="n">
        <v>1</v>
      </c>
      <c r="C1437" s="21" t="n">
        <v>45789</v>
      </c>
      <c r="D1437" s="17" t="s">
        <v>642</v>
      </c>
      <c r="E1437" s="17" t="s">
        <v>95</v>
      </c>
      <c r="F1437" s="17" t="s">
        <v>1487</v>
      </c>
      <c r="G1437" s="17" t="s">
        <v>59</v>
      </c>
      <c r="H1437" s="17" t="s">
        <v>1523</v>
      </c>
      <c r="I1437" s="17" t="s">
        <v>1524</v>
      </c>
      <c r="J1437" s="17" t="n">
        <v>3</v>
      </c>
      <c r="K1437" s="15" t="n">
        <v>77.9</v>
      </c>
      <c r="L1437" s="22" t="n">
        <v>0</v>
      </c>
      <c r="M1437" s="15" t="n">
        <v>23.77</v>
      </c>
      <c r="N1437" s="15" t="n">
        <f aca="false">J1437*K1437</f>
        <v>233.7</v>
      </c>
      <c r="O1437" s="15" t="n">
        <f aca="false">N1437*L1437</f>
        <v>0</v>
      </c>
      <c r="P1437" s="15" t="n">
        <f aca="false">N1437-O1437</f>
        <v>233.7</v>
      </c>
      <c r="Q1437" s="15" t="n">
        <f aca="false">J1437*INDEX(dProdutos!$F$2:$F$47,MATCH(E1437,dProdutos!$A$2:$A$47,0))</f>
        <v>110.13</v>
      </c>
      <c r="R1437" s="15" t="n">
        <f aca="false">IF(I1437="Cancelado",0,P1437-Q1437)</f>
        <v>123.57</v>
      </c>
      <c r="S1437" s="17" t="str">
        <f aca="false">INDEX(dProdutos!$D$2:$D$47,MATCH(E1437,dProdutos!$A$2:$A$47,0))</f>
        <v>Moda Feminina</v>
      </c>
    </row>
    <row r="1438" customFormat="false" ht="15" hidden="false" customHeight="false" outlineLevel="0" collapsed="false">
      <c r="A1438" s="17" t="s">
        <v>2402</v>
      </c>
      <c r="B1438" s="17" t="n">
        <v>1</v>
      </c>
      <c r="C1438" s="21" t="n">
        <v>45789</v>
      </c>
      <c r="D1438" s="17" t="s">
        <v>423</v>
      </c>
      <c r="E1438" s="17" t="s">
        <v>126</v>
      </c>
      <c r="F1438" s="17" t="s">
        <v>1487</v>
      </c>
      <c r="G1438" s="17" t="s">
        <v>59</v>
      </c>
      <c r="H1438" s="17" t="s">
        <v>1537</v>
      </c>
      <c r="I1438" s="17" t="s">
        <v>1524</v>
      </c>
      <c r="J1438" s="17" t="n">
        <v>1</v>
      </c>
      <c r="K1438" s="15" t="n">
        <v>296.9</v>
      </c>
      <c r="L1438" s="22" t="n">
        <v>0</v>
      </c>
      <c r="M1438" s="15" t="n">
        <v>11.59</v>
      </c>
      <c r="N1438" s="15" t="n">
        <f aca="false">J1438*K1438</f>
        <v>296.9</v>
      </c>
      <c r="O1438" s="15" t="n">
        <f aca="false">N1438*L1438</f>
        <v>0</v>
      </c>
      <c r="P1438" s="15" t="n">
        <f aca="false">N1438-O1438</f>
        <v>296.9</v>
      </c>
      <c r="Q1438" s="15" t="n">
        <f aca="false">J1438*INDEX(dProdutos!$F$2:$F$47,MATCH(E1438,dProdutos!$A$2:$A$47,0))</f>
        <v>135.24</v>
      </c>
      <c r="R1438" s="15" t="n">
        <f aca="false">IF(I1438="Cancelado",0,P1438-Q1438)</f>
        <v>161.66</v>
      </c>
      <c r="S1438" s="17" t="str">
        <f aca="false">INDEX(dProdutos!$D$2:$D$47,MATCH(E1438,dProdutos!$A$2:$A$47,0))</f>
        <v>Calçados</v>
      </c>
    </row>
    <row r="1439" customFormat="false" ht="15" hidden="false" customHeight="false" outlineLevel="0" collapsed="false">
      <c r="A1439" s="17" t="s">
        <v>2403</v>
      </c>
      <c r="B1439" s="17" t="n">
        <v>1</v>
      </c>
      <c r="C1439" s="21" t="n">
        <v>45789</v>
      </c>
      <c r="D1439" s="17" t="s">
        <v>1341</v>
      </c>
      <c r="E1439" s="17" t="s">
        <v>150</v>
      </c>
      <c r="F1439" s="17" t="s">
        <v>1487</v>
      </c>
      <c r="G1439" s="17" t="s">
        <v>64</v>
      </c>
      <c r="H1439" s="17" t="s">
        <v>1523</v>
      </c>
      <c r="I1439" s="17" t="s">
        <v>1524</v>
      </c>
      <c r="J1439" s="17" t="n">
        <v>2</v>
      </c>
      <c r="K1439" s="15" t="n">
        <v>71.9</v>
      </c>
      <c r="L1439" s="22" t="n">
        <v>0</v>
      </c>
      <c r="M1439" s="15" t="n">
        <v>0</v>
      </c>
      <c r="N1439" s="15" t="n">
        <f aca="false">J1439*K1439</f>
        <v>143.8</v>
      </c>
      <c r="O1439" s="15" t="n">
        <f aca="false">N1439*L1439</f>
        <v>0</v>
      </c>
      <c r="P1439" s="15" t="n">
        <f aca="false">N1439-O1439</f>
        <v>143.8</v>
      </c>
      <c r="Q1439" s="15" t="n">
        <f aca="false">J1439*INDEX(dProdutos!$F$2:$F$47,MATCH(E1439,dProdutos!$A$2:$A$47,0))</f>
        <v>54.76</v>
      </c>
      <c r="R1439" s="15" t="n">
        <f aca="false">IF(I1439="Cancelado",0,P1439-Q1439)</f>
        <v>89.04</v>
      </c>
      <c r="S1439" s="17" t="str">
        <f aca="false">INDEX(dProdutos!$D$2:$D$47,MATCH(E1439,dProdutos!$A$2:$A$47,0))</f>
        <v>Acessórios</v>
      </c>
    </row>
    <row r="1440" customFormat="false" ht="15" hidden="false" customHeight="false" outlineLevel="0" collapsed="false">
      <c r="A1440" s="17" t="s">
        <v>2404</v>
      </c>
      <c r="B1440" s="17" t="n">
        <v>1</v>
      </c>
      <c r="C1440" s="21" t="n">
        <v>45790</v>
      </c>
      <c r="D1440" s="17" t="s">
        <v>770</v>
      </c>
      <c r="E1440" s="17" t="s">
        <v>156</v>
      </c>
      <c r="F1440" s="17" t="s">
        <v>1493</v>
      </c>
      <c r="G1440" s="17" t="s">
        <v>63</v>
      </c>
      <c r="H1440" s="17" t="s">
        <v>1537</v>
      </c>
      <c r="I1440" s="17" t="s">
        <v>1524</v>
      </c>
      <c r="J1440" s="17" t="n">
        <v>1</v>
      </c>
      <c r="K1440" s="15" t="n">
        <v>192.9</v>
      </c>
      <c r="L1440" s="22" t="n">
        <v>0.1</v>
      </c>
      <c r="M1440" s="15" t="n">
        <v>22.54</v>
      </c>
      <c r="N1440" s="15" t="n">
        <f aca="false">J1440*K1440</f>
        <v>192.9</v>
      </c>
      <c r="O1440" s="15" t="n">
        <f aca="false">N1440*L1440</f>
        <v>19.29</v>
      </c>
      <c r="P1440" s="15" t="n">
        <f aca="false">N1440-O1440</f>
        <v>173.61</v>
      </c>
      <c r="Q1440" s="15" t="n">
        <f aca="false">J1440*INDEX(dProdutos!$F$2:$F$47,MATCH(E1440,dProdutos!$A$2:$A$47,0))</f>
        <v>80.38</v>
      </c>
      <c r="R1440" s="15" t="n">
        <f aca="false">IF(I1440="Cancelado",0,P1440-Q1440)</f>
        <v>93.23</v>
      </c>
      <c r="S1440" s="17" t="str">
        <f aca="false">INDEX(dProdutos!$D$2:$D$47,MATCH(E1440,dProdutos!$A$2:$A$47,0))</f>
        <v>Acessórios</v>
      </c>
    </row>
    <row r="1441" customFormat="false" ht="15" hidden="false" customHeight="false" outlineLevel="0" collapsed="false">
      <c r="A1441" s="17" t="s">
        <v>2405</v>
      </c>
      <c r="B1441" s="17" t="n">
        <v>1</v>
      </c>
      <c r="C1441" s="21" t="n">
        <v>45790</v>
      </c>
      <c r="D1441" s="17" t="s">
        <v>280</v>
      </c>
      <c r="E1441" s="17" t="s">
        <v>85</v>
      </c>
      <c r="F1441" s="17" t="s">
        <v>1501</v>
      </c>
      <c r="G1441" s="17" t="s">
        <v>59</v>
      </c>
      <c r="H1441" s="17" t="s">
        <v>1537</v>
      </c>
      <c r="I1441" s="17" t="s">
        <v>1524</v>
      </c>
      <c r="J1441" s="17" t="n">
        <v>1</v>
      </c>
      <c r="K1441" s="15" t="n">
        <v>165.9</v>
      </c>
      <c r="L1441" s="22" t="n">
        <v>0</v>
      </c>
      <c r="M1441" s="15" t="n">
        <v>13.48</v>
      </c>
      <c r="N1441" s="15" t="n">
        <f aca="false">J1441*K1441</f>
        <v>165.9</v>
      </c>
      <c r="O1441" s="15" t="n">
        <f aca="false">N1441*L1441</f>
        <v>0</v>
      </c>
      <c r="P1441" s="15" t="n">
        <f aca="false">N1441-O1441</f>
        <v>165.9</v>
      </c>
      <c r="Q1441" s="15" t="n">
        <f aca="false">J1441*INDEX(dProdutos!$F$2:$F$47,MATCH(E1441,dProdutos!$A$2:$A$47,0))</f>
        <v>91.55</v>
      </c>
      <c r="R1441" s="15" t="n">
        <f aca="false">IF(I1441="Cancelado",0,P1441-Q1441)</f>
        <v>74.35</v>
      </c>
      <c r="S1441" s="17" t="str">
        <f aca="false">INDEX(dProdutos!$D$2:$D$47,MATCH(E1441,dProdutos!$A$2:$A$47,0))</f>
        <v>Moda Feminina</v>
      </c>
    </row>
    <row r="1442" customFormat="false" ht="15" hidden="false" customHeight="false" outlineLevel="0" collapsed="false">
      <c r="A1442" s="17" t="s">
        <v>2405</v>
      </c>
      <c r="B1442" s="17" t="n">
        <v>2</v>
      </c>
      <c r="C1442" s="21" t="n">
        <v>45790</v>
      </c>
      <c r="D1442" s="17" t="s">
        <v>280</v>
      </c>
      <c r="E1442" s="17" t="s">
        <v>165</v>
      </c>
      <c r="F1442" s="17" t="s">
        <v>1501</v>
      </c>
      <c r="G1442" s="17" t="s">
        <v>59</v>
      </c>
      <c r="H1442" s="17" t="s">
        <v>1537</v>
      </c>
      <c r="I1442" s="17" t="s">
        <v>1524</v>
      </c>
      <c r="J1442" s="17" t="n">
        <v>2</v>
      </c>
      <c r="K1442" s="15" t="n">
        <v>231.9</v>
      </c>
      <c r="L1442" s="22" t="n">
        <v>0</v>
      </c>
      <c r="M1442" s="15" t="n">
        <v>0</v>
      </c>
      <c r="N1442" s="15" t="n">
        <f aca="false">J1442*K1442</f>
        <v>463.8</v>
      </c>
      <c r="O1442" s="15" t="n">
        <f aca="false">N1442*L1442</f>
        <v>0</v>
      </c>
      <c r="P1442" s="15" t="n">
        <f aca="false">N1442-O1442</f>
        <v>463.8</v>
      </c>
      <c r="Q1442" s="15" t="n">
        <f aca="false">J1442*INDEX(dProdutos!$F$2:$F$47,MATCH(E1442,dProdutos!$A$2:$A$47,0))</f>
        <v>281.66</v>
      </c>
      <c r="R1442" s="15" t="n">
        <f aca="false">IF(I1442="Cancelado",0,P1442-Q1442)</f>
        <v>182.14</v>
      </c>
      <c r="S1442" s="17" t="str">
        <f aca="false">INDEX(dProdutos!$D$2:$D$47,MATCH(E1442,dProdutos!$A$2:$A$47,0))</f>
        <v>Casa</v>
      </c>
    </row>
    <row r="1443" customFormat="false" ht="15" hidden="false" customHeight="false" outlineLevel="0" collapsed="false">
      <c r="A1443" s="17" t="s">
        <v>2405</v>
      </c>
      <c r="B1443" s="17" t="n">
        <v>3</v>
      </c>
      <c r="C1443" s="21" t="n">
        <v>45790</v>
      </c>
      <c r="D1443" s="17" t="s">
        <v>280</v>
      </c>
      <c r="E1443" s="17" t="s">
        <v>132</v>
      </c>
      <c r="F1443" s="17" t="s">
        <v>1501</v>
      </c>
      <c r="G1443" s="17" t="s">
        <v>59</v>
      </c>
      <c r="H1443" s="17" t="s">
        <v>1537</v>
      </c>
      <c r="I1443" s="17" t="s">
        <v>1524</v>
      </c>
      <c r="J1443" s="17" t="n">
        <v>1</v>
      </c>
      <c r="K1443" s="15" t="n">
        <v>179.9</v>
      </c>
      <c r="L1443" s="22" t="n">
        <v>0</v>
      </c>
      <c r="M1443" s="15" t="n">
        <v>0</v>
      </c>
      <c r="N1443" s="15" t="n">
        <f aca="false">J1443*K1443</f>
        <v>179.9</v>
      </c>
      <c r="O1443" s="15" t="n">
        <f aca="false">N1443*L1443</f>
        <v>0</v>
      </c>
      <c r="P1443" s="15" t="n">
        <f aca="false">N1443-O1443</f>
        <v>179.9</v>
      </c>
      <c r="Q1443" s="15" t="n">
        <f aca="false">J1443*INDEX(dProdutos!$F$2:$F$47,MATCH(E1443,dProdutos!$A$2:$A$47,0))</f>
        <v>93.56</v>
      </c>
      <c r="R1443" s="15" t="n">
        <f aca="false">IF(I1443="Cancelado",0,P1443-Q1443)</f>
        <v>86.34</v>
      </c>
      <c r="S1443" s="17" t="str">
        <f aca="false">INDEX(dProdutos!$D$2:$D$47,MATCH(E1443,dProdutos!$A$2:$A$47,0))</f>
        <v>Calçados</v>
      </c>
    </row>
    <row r="1444" customFormat="false" ht="15" hidden="false" customHeight="false" outlineLevel="0" collapsed="false">
      <c r="A1444" s="17" t="s">
        <v>2405</v>
      </c>
      <c r="B1444" s="17" t="n">
        <v>4</v>
      </c>
      <c r="C1444" s="21" t="n">
        <v>45790</v>
      </c>
      <c r="D1444" s="17" t="s">
        <v>280</v>
      </c>
      <c r="E1444" s="17" t="s">
        <v>147</v>
      </c>
      <c r="F1444" s="17" t="s">
        <v>1501</v>
      </c>
      <c r="G1444" s="17" t="s">
        <v>59</v>
      </c>
      <c r="H1444" s="17" t="s">
        <v>1537</v>
      </c>
      <c r="I1444" s="17" t="s">
        <v>1524</v>
      </c>
      <c r="J1444" s="17" t="n">
        <v>1</v>
      </c>
      <c r="K1444" s="15" t="n">
        <v>231.9</v>
      </c>
      <c r="L1444" s="22" t="n">
        <v>0</v>
      </c>
      <c r="M1444" s="15" t="n">
        <v>0</v>
      </c>
      <c r="N1444" s="15" t="n">
        <f aca="false">J1444*K1444</f>
        <v>231.9</v>
      </c>
      <c r="O1444" s="15" t="n">
        <f aca="false">N1444*L1444</f>
        <v>0</v>
      </c>
      <c r="P1444" s="15" t="n">
        <f aca="false">N1444-O1444</f>
        <v>231.9</v>
      </c>
      <c r="Q1444" s="15" t="n">
        <f aca="false">J1444*INDEX(dProdutos!$F$2:$F$47,MATCH(E1444,dProdutos!$A$2:$A$47,0))</f>
        <v>130.9</v>
      </c>
      <c r="R1444" s="15" t="n">
        <f aca="false">IF(I1444="Cancelado",0,P1444-Q1444)</f>
        <v>101</v>
      </c>
      <c r="S1444" s="17" t="str">
        <f aca="false">INDEX(dProdutos!$D$2:$D$47,MATCH(E1444,dProdutos!$A$2:$A$47,0))</f>
        <v>Acessórios</v>
      </c>
    </row>
    <row r="1445" customFormat="false" ht="15" hidden="false" customHeight="false" outlineLevel="0" collapsed="false">
      <c r="A1445" s="17" t="s">
        <v>2406</v>
      </c>
      <c r="B1445" s="17" t="n">
        <v>1</v>
      </c>
      <c r="C1445" s="21" t="n">
        <v>45790</v>
      </c>
      <c r="D1445" s="17" t="s">
        <v>1063</v>
      </c>
      <c r="E1445" s="17" t="s">
        <v>77</v>
      </c>
      <c r="F1445" s="17" t="s">
        <v>1487</v>
      </c>
      <c r="G1445" s="17" t="s">
        <v>60</v>
      </c>
      <c r="H1445" s="17" t="s">
        <v>1523</v>
      </c>
      <c r="I1445" s="17" t="s">
        <v>1524</v>
      </c>
      <c r="J1445" s="17" t="n">
        <v>2</v>
      </c>
      <c r="K1445" s="15" t="n">
        <v>198.9</v>
      </c>
      <c r="L1445" s="22" t="n">
        <v>0</v>
      </c>
      <c r="M1445" s="15" t="n">
        <v>10.78</v>
      </c>
      <c r="N1445" s="15" t="n">
        <f aca="false">J1445*K1445</f>
        <v>397.8</v>
      </c>
      <c r="O1445" s="15" t="n">
        <f aca="false">N1445*L1445</f>
        <v>0</v>
      </c>
      <c r="P1445" s="15" t="n">
        <f aca="false">N1445-O1445</f>
        <v>397.8</v>
      </c>
      <c r="Q1445" s="15" t="n">
        <f aca="false">J1445*INDEX(dProdutos!$F$2:$F$47,MATCH(E1445,dProdutos!$A$2:$A$47,0))</f>
        <v>215.76</v>
      </c>
      <c r="R1445" s="15" t="n">
        <f aca="false">IF(I1445="Cancelado",0,P1445-Q1445)</f>
        <v>182.04</v>
      </c>
      <c r="S1445" s="17" t="str">
        <f aca="false">INDEX(dProdutos!$D$2:$D$47,MATCH(E1445,dProdutos!$A$2:$A$47,0))</f>
        <v>Moda Feminina</v>
      </c>
    </row>
    <row r="1446" customFormat="false" ht="15" hidden="false" customHeight="false" outlineLevel="0" collapsed="false">
      <c r="A1446" s="17" t="s">
        <v>2407</v>
      </c>
      <c r="B1446" s="17" t="n">
        <v>1</v>
      </c>
      <c r="C1446" s="21" t="n">
        <v>45790</v>
      </c>
      <c r="D1446" s="17" t="s">
        <v>1074</v>
      </c>
      <c r="E1446" s="17" t="s">
        <v>120</v>
      </c>
      <c r="F1446" s="17" t="s">
        <v>1497</v>
      </c>
      <c r="G1446" s="17" t="s">
        <v>59</v>
      </c>
      <c r="H1446" s="17" t="s">
        <v>1523</v>
      </c>
      <c r="I1446" s="17" t="s">
        <v>1524</v>
      </c>
      <c r="J1446" s="17" t="n">
        <v>1</v>
      </c>
      <c r="K1446" s="15" t="n">
        <v>96.9</v>
      </c>
      <c r="L1446" s="22" t="n">
        <v>0.15</v>
      </c>
      <c r="M1446" s="15" t="n">
        <v>26.97</v>
      </c>
      <c r="N1446" s="15" t="n">
        <f aca="false">J1446*K1446</f>
        <v>96.9</v>
      </c>
      <c r="O1446" s="15" t="n">
        <f aca="false">N1446*L1446</f>
        <v>14.535</v>
      </c>
      <c r="P1446" s="15" t="n">
        <f aca="false">N1446-O1446</f>
        <v>82.365</v>
      </c>
      <c r="Q1446" s="15" t="n">
        <f aca="false">J1446*INDEX(dProdutos!$F$2:$F$47,MATCH(E1446,dProdutos!$A$2:$A$47,0))</f>
        <v>44.36</v>
      </c>
      <c r="R1446" s="15" t="n">
        <f aca="false">IF(I1446="Cancelado",0,P1446-Q1446)</f>
        <v>38.005</v>
      </c>
      <c r="S1446" s="17" t="str">
        <f aca="false">INDEX(dProdutos!$D$2:$D$47,MATCH(E1446,dProdutos!$A$2:$A$47,0))</f>
        <v>Moda Masculina</v>
      </c>
    </row>
    <row r="1447" customFormat="false" ht="15" hidden="false" customHeight="false" outlineLevel="0" collapsed="false">
      <c r="A1447" s="17" t="s">
        <v>2407</v>
      </c>
      <c r="B1447" s="17" t="n">
        <v>2</v>
      </c>
      <c r="C1447" s="21" t="n">
        <v>45790</v>
      </c>
      <c r="D1447" s="17" t="s">
        <v>1074</v>
      </c>
      <c r="E1447" s="17" t="s">
        <v>210</v>
      </c>
      <c r="F1447" s="17" t="s">
        <v>1497</v>
      </c>
      <c r="G1447" s="17" t="s">
        <v>59</v>
      </c>
      <c r="H1447" s="17" t="s">
        <v>1523</v>
      </c>
      <c r="I1447" s="17" t="s">
        <v>1524</v>
      </c>
      <c r="J1447" s="17" t="n">
        <v>1</v>
      </c>
      <c r="K1447" s="15" t="n">
        <v>245.9</v>
      </c>
      <c r="L1447" s="22" t="n">
        <v>0</v>
      </c>
      <c r="M1447" s="15" t="n">
        <v>0</v>
      </c>
      <c r="N1447" s="15" t="n">
        <f aca="false">J1447*K1447</f>
        <v>245.9</v>
      </c>
      <c r="O1447" s="15" t="n">
        <f aca="false">N1447*L1447</f>
        <v>0</v>
      </c>
      <c r="P1447" s="15" t="n">
        <f aca="false">N1447-O1447</f>
        <v>245.9</v>
      </c>
      <c r="Q1447" s="15" t="n">
        <f aca="false">J1447*INDEX(dProdutos!$F$2:$F$47,MATCH(E1447,dProdutos!$A$2:$A$47,0))</f>
        <v>150.63</v>
      </c>
      <c r="R1447" s="15" t="n">
        <f aca="false">IF(I1447="Cancelado",0,P1447-Q1447)</f>
        <v>95.27</v>
      </c>
      <c r="S1447" s="17" t="str">
        <f aca="false">INDEX(dProdutos!$D$2:$D$47,MATCH(E1447,dProdutos!$A$2:$A$47,0))</f>
        <v>Beleza</v>
      </c>
    </row>
    <row r="1448" customFormat="false" ht="15" hidden="false" customHeight="false" outlineLevel="0" collapsed="false">
      <c r="A1448" s="17" t="s">
        <v>2408</v>
      </c>
      <c r="B1448" s="17" t="n">
        <v>1</v>
      </c>
      <c r="C1448" s="21" t="n">
        <v>45790</v>
      </c>
      <c r="D1448" s="17" t="s">
        <v>784</v>
      </c>
      <c r="E1448" s="17" t="s">
        <v>171</v>
      </c>
      <c r="F1448" s="17" t="s">
        <v>1490</v>
      </c>
      <c r="G1448" s="17" t="s">
        <v>59</v>
      </c>
      <c r="H1448" s="17" t="s">
        <v>1523</v>
      </c>
      <c r="I1448" s="17" t="s">
        <v>1531</v>
      </c>
      <c r="J1448" s="17" t="n">
        <v>1</v>
      </c>
      <c r="K1448" s="15" t="n">
        <v>246.9</v>
      </c>
      <c r="L1448" s="22" t="n">
        <v>0</v>
      </c>
      <c r="M1448" s="15" t="n">
        <v>16.33</v>
      </c>
      <c r="N1448" s="15" t="n">
        <f aca="false">J1448*K1448</f>
        <v>246.9</v>
      </c>
      <c r="O1448" s="15" t="n">
        <f aca="false">N1448*L1448</f>
        <v>0</v>
      </c>
      <c r="P1448" s="15" t="n">
        <f aca="false">N1448-O1448</f>
        <v>246.9</v>
      </c>
      <c r="Q1448" s="15" t="n">
        <f aca="false">J1448*INDEX(dProdutos!$F$2:$F$47,MATCH(E1448,dProdutos!$A$2:$A$47,0))</f>
        <v>103.61</v>
      </c>
      <c r="R1448" s="15" t="n">
        <f aca="false">IF(I1448="Cancelado",0,P1448-Q1448)</f>
        <v>0</v>
      </c>
      <c r="S1448" s="17" t="str">
        <f aca="false">INDEX(dProdutos!$D$2:$D$47,MATCH(E1448,dProdutos!$A$2:$A$47,0))</f>
        <v>Casa</v>
      </c>
    </row>
    <row r="1449" customFormat="false" ht="15" hidden="false" customHeight="false" outlineLevel="0" collapsed="false">
      <c r="A1449" s="17" t="s">
        <v>2409</v>
      </c>
      <c r="B1449" s="17" t="n">
        <v>1</v>
      </c>
      <c r="C1449" s="21" t="n">
        <v>45790</v>
      </c>
      <c r="D1449" s="17" t="s">
        <v>312</v>
      </c>
      <c r="E1449" s="17" t="s">
        <v>198</v>
      </c>
      <c r="F1449" s="17" t="s">
        <v>1493</v>
      </c>
      <c r="G1449" s="17" t="s">
        <v>62</v>
      </c>
      <c r="H1449" s="17" t="s">
        <v>1523</v>
      </c>
      <c r="I1449" s="17" t="s">
        <v>1524</v>
      </c>
      <c r="J1449" s="17" t="n">
        <v>1</v>
      </c>
      <c r="K1449" s="15" t="n">
        <v>253.9</v>
      </c>
      <c r="L1449" s="22" t="n">
        <v>0</v>
      </c>
      <c r="M1449" s="15" t="n">
        <v>30.9</v>
      </c>
      <c r="N1449" s="15" t="n">
        <f aca="false">J1449*K1449</f>
        <v>253.9</v>
      </c>
      <c r="O1449" s="15" t="n">
        <f aca="false">N1449*L1449</f>
        <v>0</v>
      </c>
      <c r="P1449" s="15" t="n">
        <f aca="false">N1449-O1449</f>
        <v>253.9</v>
      </c>
      <c r="Q1449" s="15" t="n">
        <f aca="false">J1449*INDEX(dProdutos!$F$2:$F$47,MATCH(E1449,dProdutos!$A$2:$A$47,0))</f>
        <v>99.78</v>
      </c>
      <c r="R1449" s="15" t="n">
        <f aca="false">IF(I1449="Cancelado",0,P1449-Q1449)</f>
        <v>154.12</v>
      </c>
      <c r="S1449" s="17" t="str">
        <f aca="false">INDEX(dProdutos!$D$2:$D$47,MATCH(E1449,dProdutos!$A$2:$A$47,0))</f>
        <v>Beleza</v>
      </c>
    </row>
    <row r="1450" customFormat="false" ht="15" hidden="false" customHeight="false" outlineLevel="0" collapsed="false">
      <c r="A1450" s="17" t="s">
        <v>2410</v>
      </c>
      <c r="B1450" s="17" t="n">
        <v>1</v>
      </c>
      <c r="C1450" s="21" t="n">
        <v>45790</v>
      </c>
      <c r="D1450" s="17" t="s">
        <v>1292</v>
      </c>
      <c r="E1450" s="17" t="s">
        <v>105</v>
      </c>
      <c r="F1450" s="17" t="s">
        <v>1493</v>
      </c>
      <c r="G1450" s="17" t="s">
        <v>64</v>
      </c>
      <c r="H1450" s="17" t="s">
        <v>1523</v>
      </c>
      <c r="I1450" s="17" t="s">
        <v>1524</v>
      </c>
      <c r="J1450" s="17" t="n">
        <v>1</v>
      </c>
      <c r="K1450" s="15" t="n">
        <v>175.9</v>
      </c>
      <c r="L1450" s="22" t="n">
        <v>0.05</v>
      </c>
      <c r="M1450" s="15" t="n">
        <v>13.23</v>
      </c>
      <c r="N1450" s="15" t="n">
        <f aca="false">J1450*K1450</f>
        <v>175.9</v>
      </c>
      <c r="O1450" s="15" t="n">
        <f aca="false">N1450*L1450</f>
        <v>8.795</v>
      </c>
      <c r="P1450" s="15" t="n">
        <f aca="false">N1450-O1450</f>
        <v>167.105</v>
      </c>
      <c r="Q1450" s="15" t="n">
        <f aca="false">J1450*INDEX(dProdutos!$F$2:$F$47,MATCH(E1450,dProdutos!$A$2:$A$47,0))</f>
        <v>96.59</v>
      </c>
      <c r="R1450" s="15" t="n">
        <f aca="false">IF(I1450="Cancelado",0,P1450-Q1450)</f>
        <v>70.515</v>
      </c>
      <c r="S1450" s="17" t="str">
        <f aca="false">INDEX(dProdutos!$D$2:$D$47,MATCH(E1450,dProdutos!$A$2:$A$47,0))</f>
        <v>Moda Masculina</v>
      </c>
    </row>
    <row r="1451" customFormat="false" ht="15" hidden="false" customHeight="false" outlineLevel="0" collapsed="false">
      <c r="A1451" s="17" t="s">
        <v>2411</v>
      </c>
      <c r="B1451" s="17" t="n">
        <v>1</v>
      </c>
      <c r="C1451" s="21" t="n">
        <v>45790</v>
      </c>
      <c r="D1451" s="17" t="s">
        <v>1476</v>
      </c>
      <c r="E1451" s="17" t="s">
        <v>114</v>
      </c>
      <c r="F1451" s="17" t="s">
        <v>1499</v>
      </c>
      <c r="G1451" s="17" t="s">
        <v>62</v>
      </c>
      <c r="H1451" s="17" t="s">
        <v>1537</v>
      </c>
      <c r="I1451" s="17" t="s">
        <v>1524</v>
      </c>
      <c r="J1451" s="17" t="n">
        <v>1</v>
      </c>
      <c r="K1451" s="15" t="n">
        <v>202.9</v>
      </c>
      <c r="L1451" s="22" t="n">
        <v>0</v>
      </c>
      <c r="M1451" s="15" t="n">
        <v>29.7</v>
      </c>
      <c r="N1451" s="15" t="n">
        <f aca="false">J1451*K1451</f>
        <v>202.9</v>
      </c>
      <c r="O1451" s="15" t="n">
        <f aca="false">N1451*L1451</f>
        <v>0</v>
      </c>
      <c r="P1451" s="15" t="n">
        <f aca="false">N1451-O1451</f>
        <v>202.9</v>
      </c>
      <c r="Q1451" s="15" t="n">
        <f aca="false">J1451*INDEX(dProdutos!$F$2:$F$47,MATCH(E1451,dProdutos!$A$2:$A$47,0))</f>
        <v>110.39</v>
      </c>
      <c r="R1451" s="15" t="n">
        <f aca="false">IF(I1451="Cancelado",0,P1451-Q1451)</f>
        <v>92.51</v>
      </c>
      <c r="S1451" s="17" t="str">
        <f aca="false">INDEX(dProdutos!$D$2:$D$47,MATCH(E1451,dProdutos!$A$2:$A$47,0))</f>
        <v>Moda Masculina</v>
      </c>
    </row>
    <row r="1452" customFormat="false" ht="15" hidden="false" customHeight="false" outlineLevel="0" collapsed="false">
      <c r="A1452" s="17" t="s">
        <v>2412</v>
      </c>
      <c r="B1452" s="17" t="n">
        <v>1</v>
      </c>
      <c r="C1452" s="21" t="n">
        <v>45790</v>
      </c>
      <c r="D1452" s="17" t="s">
        <v>1032</v>
      </c>
      <c r="E1452" s="17" t="s">
        <v>150</v>
      </c>
      <c r="F1452" s="17" t="s">
        <v>1497</v>
      </c>
      <c r="G1452" s="17" t="s">
        <v>60</v>
      </c>
      <c r="H1452" s="17" t="s">
        <v>1523</v>
      </c>
      <c r="I1452" s="17" t="s">
        <v>1524</v>
      </c>
      <c r="J1452" s="17" t="n">
        <v>1</v>
      </c>
      <c r="K1452" s="15" t="n">
        <v>71.9</v>
      </c>
      <c r="L1452" s="22" t="n">
        <v>0</v>
      </c>
      <c r="M1452" s="15" t="n">
        <v>11.17</v>
      </c>
      <c r="N1452" s="15" t="n">
        <f aca="false">J1452*K1452</f>
        <v>71.9</v>
      </c>
      <c r="O1452" s="15" t="n">
        <f aca="false">N1452*L1452</f>
        <v>0</v>
      </c>
      <c r="P1452" s="15" t="n">
        <f aca="false">N1452-O1452</f>
        <v>71.9</v>
      </c>
      <c r="Q1452" s="15" t="n">
        <f aca="false">J1452*INDEX(dProdutos!$F$2:$F$47,MATCH(E1452,dProdutos!$A$2:$A$47,0))</f>
        <v>27.38</v>
      </c>
      <c r="R1452" s="15" t="n">
        <f aca="false">IF(I1452="Cancelado",0,P1452-Q1452)</f>
        <v>44.52</v>
      </c>
      <c r="S1452" s="17" t="str">
        <f aca="false">INDEX(dProdutos!$D$2:$D$47,MATCH(E1452,dProdutos!$A$2:$A$47,0))</f>
        <v>Acessórios</v>
      </c>
    </row>
    <row r="1453" customFormat="false" ht="15" hidden="false" customHeight="false" outlineLevel="0" collapsed="false">
      <c r="A1453" s="17" t="s">
        <v>2413</v>
      </c>
      <c r="B1453" s="17" t="n">
        <v>1</v>
      </c>
      <c r="C1453" s="21" t="n">
        <v>45790</v>
      </c>
      <c r="D1453" s="17" t="s">
        <v>998</v>
      </c>
      <c r="E1453" s="17" t="s">
        <v>165</v>
      </c>
      <c r="F1453" s="17" t="s">
        <v>1493</v>
      </c>
      <c r="G1453" s="17" t="s">
        <v>64</v>
      </c>
      <c r="H1453" s="17" t="s">
        <v>1537</v>
      </c>
      <c r="I1453" s="17" t="s">
        <v>1524</v>
      </c>
      <c r="J1453" s="17" t="n">
        <v>2</v>
      </c>
      <c r="K1453" s="15" t="n">
        <v>231.9</v>
      </c>
      <c r="L1453" s="22" t="n">
        <v>0</v>
      </c>
      <c r="M1453" s="15" t="n">
        <v>14.21</v>
      </c>
      <c r="N1453" s="15" t="n">
        <f aca="false">J1453*K1453</f>
        <v>463.8</v>
      </c>
      <c r="O1453" s="15" t="n">
        <f aca="false">N1453*L1453</f>
        <v>0</v>
      </c>
      <c r="P1453" s="15" t="n">
        <f aca="false">N1453-O1453</f>
        <v>463.8</v>
      </c>
      <c r="Q1453" s="15" t="n">
        <f aca="false">J1453*INDEX(dProdutos!$F$2:$F$47,MATCH(E1453,dProdutos!$A$2:$A$47,0))</f>
        <v>281.66</v>
      </c>
      <c r="R1453" s="15" t="n">
        <f aca="false">IF(I1453="Cancelado",0,P1453-Q1453)</f>
        <v>182.14</v>
      </c>
      <c r="S1453" s="17" t="str">
        <f aca="false">INDEX(dProdutos!$D$2:$D$47,MATCH(E1453,dProdutos!$A$2:$A$47,0))</f>
        <v>Casa</v>
      </c>
    </row>
    <row r="1454" customFormat="false" ht="15" hidden="false" customHeight="false" outlineLevel="0" collapsed="false">
      <c r="A1454" s="17" t="s">
        <v>2413</v>
      </c>
      <c r="B1454" s="17" t="n">
        <v>2</v>
      </c>
      <c r="C1454" s="21" t="n">
        <v>45790</v>
      </c>
      <c r="D1454" s="17" t="s">
        <v>998</v>
      </c>
      <c r="E1454" s="17" t="s">
        <v>174</v>
      </c>
      <c r="F1454" s="17" t="s">
        <v>1493</v>
      </c>
      <c r="G1454" s="17" t="s">
        <v>64</v>
      </c>
      <c r="H1454" s="17" t="s">
        <v>1537</v>
      </c>
      <c r="I1454" s="17" t="s">
        <v>1524</v>
      </c>
      <c r="J1454" s="17" t="n">
        <v>1</v>
      </c>
      <c r="K1454" s="15" t="n">
        <v>250.9</v>
      </c>
      <c r="L1454" s="22" t="n">
        <v>0</v>
      </c>
      <c r="M1454" s="15" t="n">
        <v>0</v>
      </c>
      <c r="N1454" s="15" t="n">
        <f aca="false">J1454*K1454</f>
        <v>250.9</v>
      </c>
      <c r="O1454" s="15" t="n">
        <f aca="false">N1454*L1454</f>
        <v>0</v>
      </c>
      <c r="P1454" s="15" t="n">
        <f aca="false">N1454-O1454</f>
        <v>250.9</v>
      </c>
      <c r="Q1454" s="15" t="n">
        <f aca="false">J1454*INDEX(dProdutos!$F$2:$F$47,MATCH(E1454,dProdutos!$A$2:$A$47,0))</f>
        <v>151.28</v>
      </c>
      <c r="R1454" s="15" t="n">
        <f aca="false">IF(I1454="Cancelado",0,P1454-Q1454)</f>
        <v>99.62</v>
      </c>
      <c r="S1454" s="17" t="str">
        <f aca="false">INDEX(dProdutos!$D$2:$D$47,MATCH(E1454,dProdutos!$A$2:$A$47,0))</f>
        <v>Casa</v>
      </c>
    </row>
    <row r="1455" customFormat="false" ht="15" hidden="false" customHeight="false" outlineLevel="0" collapsed="false">
      <c r="A1455" s="17" t="s">
        <v>2413</v>
      </c>
      <c r="B1455" s="17" t="n">
        <v>3</v>
      </c>
      <c r="C1455" s="21" t="n">
        <v>45790</v>
      </c>
      <c r="D1455" s="17" t="s">
        <v>998</v>
      </c>
      <c r="E1455" s="17" t="s">
        <v>156</v>
      </c>
      <c r="F1455" s="17" t="s">
        <v>1493</v>
      </c>
      <c r="G1455" s="17" t="s">
        <v>64</v>
      </c>
      <c r="H1455" s="17" t="s">
        <v>1537</v>
      </c>
      <c r="I1455" s="17" t="s">
        <v>1524</v>
      </c>
      <c r="J1455" s="17" t="n">
        <v>1</v>
      </c>
      <c r="K1455" s="15" t="n">
        <v>192.9</v>
      </c>
      <c r="L1455" s="22" t="n">
        <v>0.1</v>
      </c>
      <c r="M1455" s="15" t="n">
        <v>0</v>
      </c>
      <c r="N1455" s="15" t="n">
        <f aca="false">J1455*K1455</f>
        <v>192.9</v>
      </c>
      <c r="O1455" s="15" t="n">
        <f aca="false">N1455*L1455</f>
        <v>19.29</v>
      </c>
      <c r="P1455" s="15" t="n">
        <f aca="false">N1455-O1455</f>
        <v>173.61</v>
      </c>
      <c r="Q1455" s="15" t="n">
        <f aca="false">J1455*INDEX(dProdutos!$F$2:$F$47,MATCH(E1455,dProdutos!$A$2:$A$47,0))</f>
        <v>80.38</v>
      </c>
      <c r="R1455" s="15" t="n">
        <f aca="false">IF(I1455="Cancelado",0,P1455-Q1455)</f>
        <v>93.23</v>
      </c>
      <c r="S1455" s="17" t="str">
        <f aca="false">INDEX(dProdutos!$D$2:$D$47,MATCH(E1455,dProdutos!$A$2:$A$47,0))</f>
        <v>Acessórios</v>
      </c>
    </row>
    <row r="1456" customFormat="false" ht="15" hidden="false" customHeight="false" outlineLevel="0" collapsed="false">
      <c r="A1456" s="17" t="s">
        <v>2413</v>
      </c>
      <c r="B1456" s="17" t="n">
        <v>4</v>
      </c>
      <c r="C1456" s="21" t="n">
        <v>45790</v>
      </c>
      <c r="D1456" s="17" t="s">
        <v>998</v>
      </c>
      <c r="E1456" s="17" t="s">
        <v>150</v>
      </c>
      <c r="F1456" s="17" t="s">
        <v>1493</v>
      </c>
      <c r="G1456" s="17" t="s">
        <v>64</v>
      </c>
      <c r="H1456" s="17" t="s">
        <v>1537</v>
      </c>
      <c r="I1456" s="17" t="s">
        <v>1524</v>
      </c>
      <c r="J1456" s="17" t="n">
        <v>1</v>
      </c>
      <c r="K1456" s="15" t="n">
        <v>71.9</v>
      </c>
      <c r="L1456" s="22" t="n">
        <v>0.05</v>
      </c>
      <c r="M1456" s="15" t="n">
        <v>0</v>
      </c>
      <c r="N1456" s="15" t="n">
        <f aca="false">J1456*K1456</f>
        <v>71.9</v>
      </c>
      <c r="O1456" s="15" t="n">
        <f aca="false">N1456*L1456</f>
        <v>3.595</v>
      </c>
      <c r="P1456" s="15" t="n">
        <f aca="false">N1456-O1456</f>
        <v>68.305</v>
      </c>
      <c r="Q1456" s="15" t="n">
        <f aca="false">J1456*INDEX(dProdutos!$F$2:$F$47,MATCH(E1456,dProdutos!$A$2:$A$47,0))</f>
        <v>27.38</v>
      </c>
      <c r="R1456" s="15" t="n">
        <f aca="false">IF(I1456="Cancelado",0,P1456-Q1456)</f>
        <v>40.925</v>
      </c>
      <c r="S1456" s="17" t="str">
        <f aca="false">INDEX(dProdutos!$D$2:$D$47,MATCH(E1456,dProdutos!$A$2:$A$47,0))</f>
        <v>Acessórios</v>
      </c>
    </row>
    <row r="1457" customFormat="false" ht="15" hidden="false" customHeight="false" outlineLevel="0" collapsed="false">
      <c r="A1457" s="17" t="s">
        <v>2414</v>
      </c>
      <c r="B1457" s="17" t="n">
        <v>1</v>
      </c>
      <c r="C1457" s="21" t="n">
        <v>45790</v>
      </c>
      <c r="D1457" s="17" t="s">
        <v>1334</v>
      </c>
      <c r="E1457" s="17" t="s">
        <v>186</v>
      </c>
      <c r="F1457" s="17" t="s">
        <v>1497</v>
      </c>
      <c r="G1457" s="17" t="s">
        <v>62</v>
      </c>
      <c r="H1457" s="17" t="s">
        <v>1540</v>
      </c>
      <c r="I1457" s="17" t="s">
        <v>1524</v>
      </c>
      <c r="J1457" s="17" t="n">
        <v>1</v>
      </c>
      <c r="K1457" s="15" t="n">
        <v>120.9</v>
      </c>
      <c r="L1457" s="22" t="n">
        <v>0.15</v>
      </c>
      <c r="M1457" s="15" t="n">
        <v>12.04</v>
      </c>
      <c r="N1457" s="15" t="n">
        <f aca="false">J1457*K1457</f>
        <v>120.9</v>
      </c>
      <c r="O1457" s="15" t="n">
        <f aca="false">N1457*L1457</f>
        <v>18.135</v>
      </c>
      <c r="P1457" s="15" t="n">
        <f aca="false">N1457-O1457</f>
        <v>102.765</v>
      </c>
      <c r="Q1457" s="15" t="n">
        <f aca="false">J1457*INDEX(dProdutos!$F$2:$F$47,MATCH(E1457,dProdutos!$A$2:$A$47,0))</f>
        <v>72.21</v>
      </c>
      <c r="R1457" s="15" t="n">
        <f aca="false">IF(I1457="Cancelado",0,P1457-Q1457)</f>
        <v>30.555</v>
      </c>
      <c r="S1457" s="17" t="str">
        <f aca="false">INDEX(dProdutos!$D$2:$D$47,MATCH(E1457,dProdutos!$A$2:$A$47,0))</f>
        <v>Eletrônicos</v>
      </c>
    </row>
    <row r="1458" customFormat="false" ht="15" hidden="false" customHeight="false" outlineLevel="0" collapsed="false">
      <c r="A1458" s="17" t="s">
        <v>2415</v>
      </c>
      <c r="B1458" s="17" t="n">
        <v>1</v>
      </c>
      <c r="C1458" s="21" t="n">
        <v>45790</v>
      </c>
      <c r="D1458" s="17" t="s">
        <v>717</v>
      </c>
      <c r="E1458" s="17" t="s">
        <v>153</v>
      </c>
      <c r="F1458" s="17" t="s">
        <v>1503</v>
      </c>
      <c r="G1458" s="17" t="s">
        <v>60</v>
      </c>
      <c r="H1458" s="17" t="s">
        <v>1523</v>
      </c>
      <c r="I1458" s="17" t="s">
        <v>1531</v>
      </c>
      <c r="J1458" s="17" t="n">
        <v>1</v>
      </c>
      <c r="K1458" s="15" t="n">
        <v>165.9</v>
      </c>
      <c r="L1458" s="22" t="n">
        <v>0.15</v>
      </c>
      <c r="M1458" s="15" t="n">
        <v>0</v>
      </c>
      <c r="N1458" s="15" t="n">
        <f aca="false">J1458*K1458</f>
        <v>165.9</v>
      </c>
      <c r="O1458" s="15" t="n">
        <f aca="false">N1458*L1458</f>
        <v>24.885</v>
      </c>
      <c r="P1458" s="15" t="n">
        <f aca="false">N1458-O1458</f>
        <v>141.015</v>
      </c>
      <c r="Q1458" s="15" t="n">
        <f aca="false">J1458*INDEX(dProdutos!$F$2:$F$47,MATCH(E1458,dProdutos!$A$2:$A$47,0))</f>
        <v>67.28</v>
      </c>
      <c r="R1458" s="15" t="n">
        <f aca="false">IF(I1458="Cancelado",0,P1458-Q1458)</f>
        <v>0</v>
      </c>
      <c r="S1458" s="17" t="str">
        <f aca="false">INDEX(dProdutos!$D$2:$D$47,MATCH(E1458,dProdutos!$A$2:$A$47,0))</f>
        <v>Acessórios</v>
      </c>
    </row>
    <row r="1459" customFormat="false" ht="15" hidden="false" customHeight="false" outlineLevel="0" collapsed="false">
      <c r="A1459" s="17" t="s">
        <v>2416</v>
      </c>
      <c r="B1459" s="17" t="n">
        <v>1</v>
      </c>
      <c r="C1459" s="21" t="n">
        <v>45790</v>
      </c>
      <c r="D1459" s="17" t="s">
        <v>905</v>
      </c>
      <c r="E1459" s="17" t="s">
        <v>132</v>
      </c>
      <c r="F1459" s="17" t="s">
        <v>1495</v>
      </c>
      <c r="G1459" s="17" t="s">
        <v>62</v>
      </c>
      <c r="H1459" s="17" t="s">
        <v>1537</v>
      </c>
      <c r="I1459" s="17" t="s">
        <v>1524</v>
      </c>
      <c r="J1459" s="17" t="n">
        <v>1</v>
      </c>
      <c r="K1459" s="15" t="n">
        <v>179.9</v>
      </c>
      <c r="L1459" s="22" t="n">
        <v>0.05</v>
      </c>
      <c r="M1459" s="15" t="n">
        <v>32.42</v>
      </c>
      <c r="N1459" s="15" t="n">
        <f aca="false">J1459*K1459</f>
        <v>179.9</v>
      </c>
      <c r="O1459" s="15" t="n">
        <f aca="false">N1459*L1459</f>
        <v>8.995</v>
      </c>
      <c r="P1459" s="15" t="n">
        <f aca="false">N1459-O1459</f>
        <v>170.905</v>
      </c>
      <c r="Q1459" s="15" t="n">
        <f aca="false">J1459*INDEX(dProdutos!$F$2:$F$47,MATCH(E1459,dProdutos!$A$2:$A$47,0))</f>
        <v>93.56</v>
      </c>
      <c r="R1459" s="15" t="n">
        <f aca="false">IF(I1459="Cancelado",0,P1459-Q1459)</f>
        <v>77.345</v>
      </c>
      <c r="S1459" s="17" t="str">
        <f aca="false">INDEX(dProdutos!$D$2:$D$47,MATCH(E1459,dProdutos!$A$2:$A$47,0))</f>
        <v>Calçados</v>
      </c>
    </row>
    <row r="1460" customFormat="false" ht="15" hidden="false" customHeight="false" outlineLevel="0" collapsed="false">
      <c r="A1460" s="17" t="s">
        <v>2417</v>
      </c>
      <c r="B1460" s="17" t="n">
        <v>1</v>
      </c>
      <c r="C1460" s="21" t="n">
        <v>45791</v>
      </c>
      <c r="D1460" s="17" t="s">
        <v>496</v>
      </c>
      <c r="E1460" s="17" t="s">
        <v>201</v>
      </c>
      <c r="F1460" s="17" t="s">
        <v>1497</v>
      </c>
      <c r="G1460" s="17" t="s">
        <v>61</v>
      </c>
      <c r="H1460" s="17" t="s">
        <v>1523</v>
      </c>
      <c r="I1460" s="17" t="s">
        <v>1524</v>
      </c>
      <c r="J1460" s="17" t="n">
        <v>2</v>
      </c>
      <c r="K1460" s="15" t="n">
        <v>236.9</v>
      </c>
      <c r="L1460" s="22" t="n">
        <v>0</v>
      </c>
      <c r="M1460" s="15" t="n">
        <v>16.13</v>
      </c>
      <c r="N1460" s="15" t="n">
        <f aca="false">J1460*K1460</f>
        <v>473.8</v>
      </c>
      <c r="O1460" s="15" t="n">
        <f aca="false">N1460*L1460</f>
        <v>0</v>
      </c>
      <c r="P1460" s="15" t="n">
        <f aca="false">N1460-O1460</f>
        <v>473.8</v>
      </c>
      <c r="Q1460" s="15" t="n">
        <f aca="false">J1460*INDEX(dProdutos!$F$2:$F$47,MATCH(E1460,dProdutos!$A$2:$A$47,0))</f>
        <v>192.46</v>
      </c>
      <c r="R1460" s="15" t="n">
        <f aca="false">IF(I1460="Cancelado",0,P1460-Q1460)</f>
        <v>281.34</v>
      </c>
      <c r="S1460" s="17" t="str">
        <f aca="false">INDEX(dProdutos!$D$2:$D$47,MATCH(E1460,dProdutos!$A$2:$A$47,0))</f>
        <v>Beleza</v>
      </c>
    </row>
    <row r="1461" customFormat="false" ht="15" hidden="false" customHeight="false" outlineLevel="0" collapsed="false">
      <c r="A1461" s="17" t="s">
        <v>2418</v>
      </c>
      <c r="B1461" s="17" t="n">
        <v>1</v>
      </c>
      <c r="C1461" s="21" t="n">
        <v>45791</v>
      </c>
      <c r="D1461" s="17" t="s">
        <v>309</v>
      </c>
      <c r="E1461" s="17" t="s">
        <v>177</v>
      </c>
      <c r="F1461" s="17" t="s">
        <v>1487</v>
      </c>
      <c r="G1461" s="17" t="s">
        <v>60</v>
      </c>
      <c r="H1461" s="17" t="s">
        <v>1537</v>
      </c>
      <c r="I1461" s="17" t="s">
        <v>1524</v>
      </c>
      <c r="J1461" s="17" t="n">
        <v>1</v>
      </c>
      <c r="K1461" s="15" t="n">
        <v>257.9</v>
      </c>
      <c r="L1461" s="22" t="n">
        <v>0</v>
      </c>
      <c r="M1461" s="15" t="n">
        <v>0</v>
      </c>
      <c r="N1461" s="15" t="n">
        <f aca="false">J1461*K1461</f>
        <v>257.9</v>
      </c>
      <c r="O1461" s="15" t="n">
        <f aca="false">N1461*L1461</f>
        <v>0</v>
      </c>
      <c r="P1461" s="15" t="n">
        <f aca="false">N1461-O1461</f>
        <v>257.9</v>
      </c>
      <c r="Q1461" s="15" t="n">
        <f aca="false">J1461*INDEX(dProdutos!$F$2:$F$47,MATCH(E1461,dProdutos!$A$2:$A$47,0))</f>
        <v>138.23</v>
      </c>
      <c r="R1461" s="15" t="n">
        <f aca="false">IF(I1461="Cancelado",0,P1461-Q1461)</f>
        <v>119.67</v>
      </c>
      <c r="S1461" s="17" t="str">
        <f aca="false">INDEX(dProdutos!$D$2:$D$47,MATCH(E1461,dProdutos!$A$2:$A$47,0))</f>
        <v>Casa</v>
      </c>
    </row>
    <row r="1462" customFormat="false" ht="15" hidden="false" customHeight="false" outlineLevel="0" collapsed="false">
      <c r="A1462" s="17" t="s">
        <v>2418</v>
      </c>
      <c r="B1462" s="17" t="n">
        <v>2</v>
      </c>
      <c r="C1462" s="21" t="n">
        <v>45791</v>
      </c>
      <c r="D1462" s="17" t="s">
        <v>309</v>
      </c>
      <c r="E1462" s="17" t="s">
        <v>195</v>
      </c>
      <c r="F1462" s="17" t="s">
        <v>1487</v>
      </c>
      <c r="G1462" s="17" t="s">
        <v>60</v>
      </c>
      <c r="H1462" s="17" t="s">
        <v>1537</v>
      </c>
      <c r="I1462" s="17" t="s">
        <v>1524</v>
      </c>
      <c r="J1462" s="17" t="n">
        <v>2</v>
      </c>
      <c r="K1462" s="15" t="n">
        <v>72.9</v>
      </c>
      <c r="L1462" s="22" t="n">
        <v>0.2</v>
      </c>
      <c r="M1462" s="15" t="n">
        <v>0</v>
      </c>
      <c r="N1462" s="15" t="n">
        <f aca="false">J1462*K1462</f>
        <v>145.8</v>
      </c>
      <c r="O1462" s="15" t="n">
        <f aca="false">N1462*L1462</f>
        <v>29.16</v>
      </c>
      <c r="P1462" s="15" t="n">
        <f aca="false">N1462-O1462</f>
        <v>116.64</v>
      </c>
      <c r="Q1462" s="15" t="n">
        <f aca="false">J1462*INDEX(dProdutos!$F$2:$F$47,MATCH(E1462,dProdutos!$A$2:$A$47,0))</f>
        <v>78.46</v>
      </c>
      <c r="R1462" s="15" t="n">
        <f aca="false">IF(I1462="Cancelado",0,P1462-Q1462)</f>
        <v>38.18</v>
      </c>
      <c r="S1462" s="17" t="str">
        <f aca="false">INDEX(dProdutos!$D$2:$D$47,MATCH(E1462,dProdutos!$A$2:$A$47,0))</f>
        <v>Eletrônicos</v>
      </c>
    </row>
    <row r="1463" customFormat="false" ht="15" hidden="false" customHeight="false" outlineLevel="0" collapsed="false">
      <c r="A1463" s="17" t="s">
        <v>2419</v>
      </c>
      <c r="B1463" s="17" t="n">
        <v>1</v>
      </c>
      <c r="C1463" s="21" t="n">
        <v>45791</v>
      </c>
      <c r="D1463" s="17" t="s">
        <v>1212</v>
      </c>
      <c r="E1463" s="17" t="s">
        <v>114</v>
      </c>
      <c r="F1463" s="17" t="s">
        <v>1497</v>
      </c>
      <c r="G1463" s="17" t="s">
        <v>63</v>
      </c>
      <c r="H1463" s="17" t="s">
        <v>1527</v>
      </c>
      <c r="I1463" s="17" t="s">
        <v>1524</v>
      </c>
      <c r="J1463" s="17" t="n">
        <v>1</v>
      </c>
      <c r="K1463" s="15" t="n">
        <v>202.9</v>
      </c>
      <c r="L1463" s="22" t="n">
        <v>0</v>
      </c>
      <c r="M1463" s="15" t="n">
        <v>0</v>
      </c>
      <c r="N1463" s="15" t="n">
        <f aca="false">J1463*K1463</f>
        <v>202.9</v>
      </c>
      <c r="O1463" s="15" t="n">
        <f aca="false">N1463*L1463</f>
        <v>0</v>
      </c>
      <c r="P1463" s="15" t="n">
        <f aca="false">N1463-O1463</f>
        <v>202.9</v>
      </c>
      <c r="Q1463" s="15" t="n">
        <f aca="false">J1463*INDEX(dProdutos!$F$2:$F$47,MATCH(E1463,dProdutos!$A$2:$A$47,0))</f>
        <v>110.39</v>
      </c>
      <c r="R1463" s="15" t="n">
        <f aca="false">IF(I1463="Cancelado",0,P1463-Q1463)</f>
        <v>92.51</v>
      </c>
      <c r="S1463" s="17" t="str">
        <f aca="false">INDEX(dProdutos!$D$2:$D$47,MATCH(E1463,dProdutos!$A$2:$A$47,0))</f>
        <v>Moda Masculina</v>
      </c>
    </row>
    <row r="1464" customFormat="false" ht="15" hidden="false" customHeight="false" outlineLevel="0" collapsed="false">
      <c r="A1464" s="17" t="s">
        <v>2420</v>
      </c>
      <c r="B1464" s="17" t="n">
        <v>1</v>
      </c>
      <c r="C1464" s="21" t="n">
        <v>45791</v>
      </c>
      <c r="D1464" s="17" t="s">
        <v>1368</v>
      </c>
      <c r="E1464" s="17" t="s">
        <v>210</v>
      </c>
      <c r="F1464" s="17" t="s">
        <v>1503</v>
      </c>
      <c r="G1464" s="17" t="s">
        <v>59</v>
      </c>
      <c r="H1464" s="17" t="s">
        <v>1523</v>
      </c>
      <c r="I1464" s="17" t="s">
        <v>1524</v>
      </c>
      <c r="J1464" s="17" t="n">
        <v>1</v>
      </c>
      <c r="K1464" s="15" t="n">
        <v>245.9</v>
      </c>
      <c r="L1464" s="22" t="n">
        <v>0.05</v>
      </c>
      <c r="M1464" s="15" t="n">
        <v>29.56</v>
      </c>
      <c r="N1464" s="15" t="n">
        <f aca="false">J1464*K1464</f>
        <v>245.9</v>
      </c>
      <c r="O1464" s="15" t="n">
        <f aca="false">N1464*L1464</f>
        <v>12.295</v>
      </c>
      <c r="P1464" s="15" t="n">
        <f aca="false">N1464-O1464</f>
        <v>233.605</v>
      </c>
      <c r="Q1464" s="15" t="n">
        <f aca="false">J1464*INDEX(dProdutos!$F$2:$F$47,MATCH(E1464,dProdutos!$A$2:$A$47,0))</f>
        <v>150.63</v>
      </c>
      <c r="R1464" s="15" t="n">
        <f aca="false">IF(I1464="Cancelado",0,P1464-Q1464)</f>
        <v>82.975</v>
      </c>
      <c r="S1464" s="17" t="str">
        <f aca="false">INDEX(dProdutos!$D$2:$D$47,MATCH(E1464,dProdutos!$A$2:$A$47,0))</f>
        <v>Beleza</v>
      </c>
    </row>
    <row r="1465" customFormat="false" ht="15" hidden="false" customHeight="false" outlineLevel="0" collapsed="false">
      <c r="A1465" s="17" t="s">
        <v>2421</v>
      </c>
      <c r="B1465" s="17" t="n">
        <v>1</v>
      </c>
      <c r="C1465" s="21" t="n">
        <v>45791</v>
      </c>
      <c r="D1465" s="17" t="s">
        <v>1102</v>
      </c>
      <c r="E1465" s="17" t="s">
        <v>195</v>
      </c>
      <c r="F1465" s="17" t="s">
        <v>1493</v>
      </c>
      <c r="G1465" s="17" t="s">
        <v>59</v>
      </c>
      <c r="H1465" s="17" t="s">
        <v>1540</v>
      </c>
      <c r="I1465" s="17" t="s">
        <v>1524</v>
      </c>
      <c r="J1465" s="17" t="n">
        <v>1</v>
      </c>
      <c r="K1465" s="15" t="n">
        <v>72.9</v>
      </c>
      <c r="L1465" s="22" t="n">
        <v>0.15</v>
      </c>
      <c r="M1465" s="15" t="n">
        <v>0</v>
      </c>
      <c r="N1465" s="15" t="n">
        <f aca="false">J1465*K1465</f>
        <v>72.9</v>
      </c>
      <c r="O1465" s="15" t="n">
        <f aca="false">N1465*L1465</f>
        <v>10.935</v>
      </c>
      <c r="P1465" s="15" t="n">
        <f aca="false">N1465-O1465</f>
        <v>61.965</v>
      </c>
      <c r="Q1465" s="15" t="n">
        <f aca="false">J1465*INDEX(dProdutos!$F$2:$F$47,MATCH(E1465,dProdutos!$A$2:$A$47,0))</f>
        <v>39.23</v>
      </c>
      <c r="R1465" s="15" t="n">
        <f aca="false">IF(I1465="Cancelado",0,P1465-Q1465)</f>
        <v>22.735</v>
      </c>
      <c r="S1465" s="17" t="str">
        <f aca="false">INDEX(dProdutos!$D$2:$D$47,MATCH(E1465,dProdutos!$A$2:$A$47,0))</f>
        <v>Eletrônicos</v>
      </c>
    </row>
    <row r="1466" customFormat="false" ht="15" hidden="false" customHeight="false" outlineLevel="0" collapsed="false">
      <c r="A1466" s="17" t="s">
        <v>2422</v>
      </c>
      <c r="B1466" s="17" t="n">
        <v>1</v>
      </c>
      <c r="C1466" s="21" t="n">
        <v>45791</v>
      </c>
      <c r="D1466" s="17" t="s">
        <v>327</v>
      </c>
      <c r="E1466" s="17" t="s">
        <v>213</v>
      </c>
      <c r="F1466" s="17" t="s">
        <v>1497</v>
      </c>
      <c r="G1466" s="17" t="s">
        <v>62</v>
      </c>
      <c r="H1466" s="17" t="s">
        <v>1537</v>
      </c>
      <c r="I1466" s="17" t="s">
        <v>1541</v>
      </c>
      <c r="J1466" s="17" t="n">
        <v>1</v>
      </c>
      <c r="K1466" s="15" t="n">
        <v>153.9</v>
      </c>
      <c r="L1466" s="22" t="n">
        <v>0.05</v>
      </c>
      <c r="M1466" s="15" t="n">
        <v>0</v>
      </c>
      <c r="N1466" s="15" t="n">
        <f aca="false">J1466*K1466</f>
        <v>153.9</v>
      </c>
      <c r="O1466" s="15" t="n">
        <f aca="false">N1466*L1466</f>
        <v>7.695</v>
      </c>
      <c r="P1466" s="15" t="n">
        <f aca="false">N1466-O1466</f>
        <v>146.205</v>
      </c>
      <c r="Q1466" s="15" t="n">
        <f aca="false">J1466*INDEX(dProdutos!$F$2:$F$47,MATCH(E1466,dProdutos!$A$2:$A$47,0))</f>
        <v>90.42</v>
      </c>
      <c r="R1466" s="15" t="n">
        <f aca="false">IF(I1466="Cancelado",0,P1466-Q1466)</f>
        <v>55.785</v>
      </c>
      <c r="S1466" s="17" t="str">
        <f aca="false">INDEX(dProdutos!$D$2:$D$47,MATCH(E1466,dProdutos!$A$2:$A$47,0))</f>
        <v>Beleza</v>
      </c>
    </row>
    <row r="1467" customFormat="false" ht="15" hidden="false" customHeight="false" outlineLevel="0" collapsed="false">
      <c r="A1467" s="17" t="s">
        <v>2423</v>
      </c>
      <c r="B1467" s="17" t="n">
        <v>1</v>
      </c>
      <c r="C1467" s="21" t="n">
        <v>45791</v>
      </c>
      <c r="D1467" s="17" t="s">
        <v>746</v>
      </c>
      <c r="E1467" s="17" t="s">
        <v>192</v>
      </c>
      <c r="F1467" s="17" t="s">
        <v>1495</v>
      </c>
      <c r="G1467" s="17" t="s">
        <v>59</v>
      </c>
      <c r="H1467" s="17" t="s">
        <v>1527</v>
      </c>
      <c r="I1467" s="17" t="s">
        <v>1524</v>
      </c>
      <c r="J1467" s="17" t="n">
        <v>1</v>
      </c>
      <c r="K1467" s="15" t="n">
        <v>245.9</v>
      </c>
      <c r="L1467" s="22" t="n">
        <v>0</v>
      </c>
      <c r="M1467" s="15" t="n">
        <v>10.38</v>
      </c>
      <c r="N1467" s="15" t="n">
        <f aca="false">J1467*K1467</f>
        <v>245.9</v>
      </c>
      <c r="O1467" s="15" t="n">
        <f aca="false">N1467*L1467</f>
        <v>0</v>
      </c>
      <c r="P1467" s="15" t="n">
        <f aca="false">N1467-O1467</f>
        <v>245.9</v>
      </c>
      <c r="Q1467" s="15" t="n">
        <f aca="false">J1467*INDEX(dProdutos!$F$2:$F$47,MATCH(E1467,dProdutos!$A$2:$A$47,0))</f>
        <v>107.78</v>
      </c>
      <c r="R1467" s="15" t="n">
        <f aca="false">IF(I1467="Cancelado",0,P1467-Q1467)</f>
        <v>138.12</v>
      </c>
      <c r="S1467" s="17" t="str">
        <f aca="false">INDEX(dProdutos!$D$2:$D$47,MATCH(E1467,dProdutos!$A$2:$A$47,0))</f>
        <v>Eletrônicos</v>
      </c>
    </row>
    <row r="1468" customFormat="false" ht="15" hidden="false" customHeight="false" outlineLevel="0" collapsed="false">
      <c r="A1468" s="17" t="s">
        <v>2424</v>
      </c>
      <c r="B1468" s="17" t="n">
        <v>1</v>
      </c>
      <c r="C1468" s="21" t="n">
        <v>45792</v>
      </c>
      <c r="D1468" s="17" t="s">
        <v>749</v>
      </c>
      <c r="E1468" s="17" t="s">
        <v>108</v>
      </c>
      <c r="F1468" s="17" t="s">
        <v>1493</v>
      </c>
      <c r="G1468" s="17" t="s">
        <v>61</v>
      </c>
      <c r="H1468" s="17" t="s">
        <v>1527</v>
      </c>
      <c r="I1468" s="17" t="s">
        <v>1524</v>
      </c>
      <c r="J1468" s="17" t="n">
        <v>1</v>
      </c>
      <c r="K1468" s="15" t="n">
        <v>265.9</v>
      </c>
      <c r="L1468" s="22" t="n">
        <v>0</v>
      </c>
      <c r="M1468" s="15" t="n">
        <v>13.21</v>
      </c>
      <c r="N1468" s="15" t="n">
        <f aca="false">J1468*K1468</f>
        <v>265.9</v>
      </c>
      <c r="O1468" s="15" t="n">
        <f aca="false">N1468*L1468</f>
        <v>0</v>
      </c>
      <c r="P1468" s="15" t="n">
        <f aca="false">N1468-O1468</f>
        <v>265.9</v>
      </c>
      <c r="Q1468" s="15" t="n">
        <f aca="false">J1468*INDEX(dProdutos!$F$2:$F$47,MATCH(E1468,dProdutos!$A$2:$A$47,0))</f>
        <v>155.62</v>
      </c>
      <c r="R1468" s="15" t="n">
        <f aca="false">IF(I1468="Cancelado",0,P1468-Q1468)</f>
        <v>110.28</v>
      </c>
      <c r="S1468" s="17" t="str">
        <f aca="false">INDEX(dProdutos!$D$2:$D$47,MATCH(E1468,dProdutos!$A$2:$A$47,0))</f>
        <v>Moda Masculina</v>
      </c>
    </row>
    <row r="1469" customFormat="false" ht="15" hidden="false" customHeight="false" outlineLevel="0" collapsed="false">
      <c r="A1469" s="17" t="s">
        <v>2425</v>
      </c>
      <c r="B1469" s="17" t="n">
        <v>1</v>
      </c>
      <c r="C1469" s="21" t="n">
        <v>45792</v>
      </c>
      <c r="D1469" s="17" t="s">
        <v>382</v>
      </c>
      <c r="E1469" s="17" t="s">
        <v>92</v>
      </c>
      <c r="F1469" s="17" t="s">
        <v>1503</v>
      </c>
      <c r="G1469" s="17" t="s">
        <v>63</v>
      </c>
      <c r="H1469" s="17" t="s">
        <v>1537</v>
      </c>
      <c r="I1469" s="17" t="s">
        <v>1524</v>
      </c>
      <c r="J1469" s="17" t="n">
        <v>2</v>
      </c>
      <c r="K1469" s="15" t="n">
        <v>191.9</v>
      </c>
      <c r="L1469" s="22" t="n">
        <v>0.1</v>
      </c>
      <c r="M1469" s="15" t="n">
        <v>0</v>
      </c>
      <c r="N1469" s="15" t="n">
        <f aca="false">J1469*K1469</f>
        <v>383.8</v>
      </c>
      <c r="O1469" s="15" t="n">
        <f aca="false">N1469*L1469</f>
        <v>38.38</v>
      </c>
      <c r="P1469" s="15" t="n">
        <f aca="false">N1469-O1469</f>
        <v>345.42</v>
      </c>
      <c r="Q1469" s="15" t="n">
        <f aca="false">J1469*INDEX(dProdutos!$F$2:$F$47,MATCH(E1469,dProdutos!$A$2:$A$47,0))</f>
        <v>177.18</v>
      </c>
      <c r="R1469" s="15" t="n">
        <f aca="false">IF(I1469="Cancelado",0,P1469-Q1469)</f>
        <v>168.24</v>
      </c>
      <c r="S1469" s="17" t="str">
        <f aca="false">INDEX(dProdutos!$D$2:$D$47,MATCH(E1469,dProdutos!$A$2:$A$47,0))</f>
        <v>Moda Feminina</v>
      </c>
    </row>
    <row r="1470" customFormat="false" ht="15" hidden="false" customHeight="false" outlineLevel="0" collapsed="false">
      <c r="A1470" s="17" t="s">
        <v>2426</v>
      </c>
      <c r="B1470" s="17" t="n">
        <v>1</v>
      </c>
      <c r="C1470" s="21" t="n">
        <v>45792</v>
      </c>
      <c r="D1470" s="17" t="s">
        <v>420</v>
      </c>
      <c r="E1470" s="17" t="s">
        <v>88</v>
      </c>
      <c r="F1470" s="17" t="s">
        <v>1490</v>
      </c>
      <c r="G1470" s="17" t="s">
        <v>59</v>
      </c>
      <c r="H1470" s="17" t="s">
        <v>1537</v>
      </c>
      <c r="I1470" s="17" t="s">
        <v>1524</v>
      </c>
      <c r="J1470" s="17" t="n">
        <v>1</v>
      </c>
      <c r="K1470" s="15" t="n">
        <v>170.9</v>
      </c>
      <c r="L1470" s="22" t="n">
        <v>0.1</v>
      </c>
      <c r="M1470" s="15" t="n">
        <v>0</v>
      </c>
      <c r="N1470" s="15" t="n">
        <f aca="false">J1470*K1470</f>
        <v>170.9</v>
      </c>
      <c r="O1470" s="15" t="n">
        <f aca="false">N1470*L1470</f>
        <v>17.09</v>
      </c>
      <c r="P1470" s="15" t="n">
        <f aca="false">N1470-O1470</f>
        <v>153.81</v>
      </c>
      <c r="Q1470" s="15" t="n">
        <f aca="false">J1470*INDEX(dProdutos!$F$2:$F$47,MATCH(E1470,dProdutos!$A$2:$A$47,0))</f>
        <v>98.14</v>
      </c>
      <c r="R1470" s="15" t="n">
        <f aca="false">IF(I1470="Cancelado",0,P1470-Q1470)</f>
        <v>55.67</v>
      </c>
      <c r="S1470" s="17" t="str">
        <f aca="false">INDEX(dProdutos!$D$2:$D$47,MATCH(E1470,dProdutos!$A$2:$A$47,0))</f>
        <v>Moda Feminina</v>
      </c>
    </row>
    <row r="1471" customFormat="false" ht="15" hidden="false" customHeight="false" outlineLevel="0" collapsed="false">
      <c r="A1471" s="17" t="s">
        <v>2427</v>
      </c>
      <c r="B1471" s="17" t="n">
        <v>1</v>
      </c>
      <c r="C1471" s="21" t="n">
        <v>45792</v>
      </c>
      <c r="D1471" s="17" t="s">
        <v>757</v>
      </c>
      <c r="E1471" s="17" t="s">
        <v>177</v>
      </c>
      <c r="F1471" s="17" t="s">
        <v>1501</v>
      </c>
      <c r="G1471" s="17" t="s">
        <v>61</v>
      </c>
      <c r="H1471" s="17" t="s">
        <v>1537</v>
      </c>
      <c r="I1471" s="17" t="s">
        <v>1524</v>
      </c>
      <c r="J1471" s="17" t="n">
        <v>1</v>
      </c>
      <c r="K1471" s="15" t="n">
        <v>257.9</v>
      </c>
      <c r="L1471" s="22" t="n">
        <v>0</v>
      </c>
      <c r="M1471" s="15" t="n">
        <v>21.42</v>
      </c>
      <c r="N1471" s="15" t="n">
        <f aca="false">J1471*K1471</f>
        <v>257.9</v>
      </c>
      <c r="O1471" s="15" t="n">
        <f aca="false">N1471*L1471</f>
        <v>0</v>
      </c>
      <c r="P1471" s="15" t="n">
        <f aca="false">N1471-O1471</f>
        <v>257.9</v>
      </c>
      <c r="Q1471" s="15" t="n">
        <f aca="false">J1471*INDEX(dProdutos!$F$2:$F$47,MATCH(E1471,dProdutos!$A$2:$A$47,0))</f>
        <v>138.23</v>
      </c>
      <c r="R1471" s="15" t="n">
        <f aca="false">IF(I1471="Cancelado",0,P1471-Q1471)</f>
        <v>119.67</v>
      </c>
      <c r="S1471" s="17" t="str">
        <f aca="false">INDEX(dProdutos!$D$2:$D$47,MATCH(E1471,dProdutos!$A$2:$A$47,0))</f>
        <v>Casa</v>
      </c>
    </row>
    <row r="1472" customFormat="false" ht="15" hidden="false" customHeight="false" outlineLevel="0" collapsed="false">
      <c r="A1472" s="17" t="s">
        <v>2427</v>
      </c>
      <c r="B1472" s="17" t="n">
        <v>2</v>
      </c>
      <c r="C1472" s="21" t="n">
        <v>45792</v>
      </c>
      <c r="D1472" s="17" t="s">
        <v>757</v>
      </c>
      <c r="E1472" s="17" t="s">
        <v>92</v>
      </c>
      <c r="F1472" s="17" t="s">
        <v>1501</v>
      </c>
      <c r="G1472" s="17" t="s">
        <v>61</v>
      </c>
      <c r="H1472" s="17" t="s">
        <v>1537</v>
      </c>
      <c r="I1472" s="17" t="s">
        <v>1524</v>
      </c>
      <c r="J1472" s="17" t="n">
        <v>1</v>
      </c>
      <c r="K1472" s="15" t="n">
        <v>191.9</v>
      </c>
      <c r="L1472" s="22" t="n">
        <v>0</v>
      </c>
      <c r="M1472" s="15" t="n">
        <v>0</v>
      </c>
      <c r="N1472" s="15" t="n">
        <f aca="false">J1472*K1472</f>
        <v>191.9</v>
      </c>
      <c r="O1472" s="15" t="n">
        <f aca="false">N1472*L1472</f>
        <v>0</v>
      </c>
      <c r="P1472" s="15" t="n">
        <f aca="false">N1472-O1472</f>
        <v>191.9</v>
      </c>
      <c r="Q1472" s="15" t="n">
        <f aca="false">J1472*INDEX(dProdutos!$F$2:$F$47,MATCH(E1472,dProdutos!$A$2:$A$47,0))</f>
        <v>88.59</v>
      </c>
      <c r="R1472" s="15" t="n">
        <f aca="false">IF(I1472="Cancelado",0,P1472-Q1472)</f>
        <v>103.31</v>
      </c>
      <c r="S1472" s="17" t="str">
        <f aca="false">INDEX(dProdutos!$D$2:$D$47,MATCH(E1472,dProdutos!$A$2:$A$47,0))</f>
        <v>Moda Feminina</v>
      </c>
    </row>
    <row r="1473" customFormat="false" ht="15" hidden="false" customHeight="false" outlineLevel="0" collapsed="false">
      <c r="A1473" s="17" t="s">
        <v>2427</v>
      </c>
      <c r="B1473" s="17" t="n">
        <v>3</v>
      </c>
      <c r="C1473" s="21" t="n">
        <v>45792</v>
      </c>
      <c r="D1473" s="17" t="s">
        <v>757</v>
      </c>
      <c r="E1473" s="17" t="s">
        <v>95</v>
      </c>
      <c r="F1473" s="17" t="s">
        <v>1501</v>
      </c>
      <c r="G1473" s="17" t="s">
        <v>61</v>
      </c>
      <c r="H1473" s="17" t="s">
        <v>1537</v>
      </c>
      <c r="I1473" s="17" t="s">
        <v>1524</v>
      </c>
      <c r="J1473" s="17" t="n">
        <v>1</v>
      </c>
      <c r="K1473" s="15" t="n">
        <v>77.9</v>
      </c>
      <c r="L1473" s="22" t="n">
        <v>0.2</v>
      </c>
      <c r="M1473" s="15" t="n">
        <v>0</v>
      </c>
      <c r="N1473" s="15" t="n">
        <f aca="false">J1473*K1473</f>
        <v>77.9</v>
      </c>
      <c r="O1473" s="15" t="n">
        <f aca="false">N1473*L1473</f>
        <v>15.58</v>
      </c>
      <c r="P1473" s="15" t="n">
        <f aca="false">N1473-O1473</f>
        <v>62.32</v>
      </c>
      <c r="Q1473" s="15" t="n">
        <f aca="false">J1473*INDEX(dProdutos!$F$2:$F$47,MATCH(E1473,dProdutos!$A$2:$A$47,0))</f>
        <v>36.71</v>
      </c>
      <c r="R1473" s="15" t="n">
        <f aca="false">IF(I1473="Cancelado",0,P1473-Q1473)</f>
        <v>25.61</v>
      </c>
      <c r="S1473" s="17" t="str">
        <f aca="false">INDEX(dProdutos!$D$2:$D$47,MATCH(E1473,dProdutos!$A$2:$A$47,0))</f>
        <v>Moda Feminina</v>
      </c>
    </row>
    <row r="1474" customFormat="false" ht="15" hidden="false" customHeight="false" outlineLevel="0" collapsed="false">
      <c r="A1474" s="17" t="s">
        <v>2428</v>
      </c>
      <c r="B1474" s="17" t="n">
        <v>1</v>
      </c>
      <c r="C1474" s="21" t="n">
        <v>45792</v>
      </c>
      <c r="D1474" s="17" t="s">
        <v>231</v>
      </c>
      <c r="E1474" s="17" t="s">
        <v>177</v>
      </c>
      <c r="F1474" s="17" t="s">
        <v>1493</v>
      </c>
      <c r="G1474" s="17" t="s">
        <v>62</v>
      </c>
      <c r="H1474" s="17" t="s">
        <v>1537</v>
      </c>
      <c r="I1474" s="17" t="s">
        <v>1524</v>
      </c>
      <c r="J1474" s="17" t="n">
        <v>1</v>
      </c>
      <c r="K1474" s="15" t="n">
        <v>257.9</v>
      </c>
      <c r="L1474" s="22" t="n">
        <v>0</v>
      </c>
      <c r="M1474" s="15" t="n">
        <v>25.54</v>
      </c>
      <c r="N1474" s="15" t="n">
        <f aca="false">J1474*K1474</f>
        <v>257.9</v>
      </c>
      <c r="O1474" s="15" t="n">
        <f aca="false">N1474*L1474</f>
        <v>0</v>
      </c>
      <c r="P1474" s="15" t="n">
        <f aca="false">N1474-O1474</f>
        <v>257.9</v>
      </c>
      <c r="Q1474" s="15" t="n">
        <f aca="false">J1474*INDEX(dProdutos!$F$2:$F$47,MATCH(E1474,dProdutos!$A$2:$A$47,0))</f>
        <v>138.23</v>
      </c>
      <c r="R1474" s="15" t="n">
        <f aca="false">IF(I1474="Cancelado",0,P1474-Q1474)</f>
        <v>119.67</v>
      </c>
      <c r="S1474" s="17" t="str">
        <f aca="false">INDEX(dProdutos!$D$2:$D$47,MATCH(E1474,dProdutos!$A$2:$A$47,0))</f>
        <v>Casa</v>
      </c>
    </row>
    <row r="1475" customFormat="false" ht="15" hidden="false" customHeight="false" outlineLevel="0" collapsed="false">
      <c r="A1475" s="17" t="s">
        <v>2429</v>
      </c>
      <c r="B1475" s="17" t="n">
        <v>1</v>
      </c>
      <c r="C1475" s="21" t="n">
        <v>45792</v>
      </c>
      <c r="D1475" s="17" t="s">
        <v>1258</v>
      </c>
      <c r="E1475" s="17" t="s">
        <v>73</v>
      </c>
      <c r="F1475" s="17" t="s">
        <v>1490</v>
      </c>
      <c r="G1475" s="17" t="s">
        <v>59</v>
      </c>
      <c r="H1475" s="17" t="s">
        <v>1523</v>
      </c>
      <c r="I1475" s="17" t="s">
        <v>1524</v>
      </c>
      <c r="J1475" s="17" t="n">
        <v>1</v>
      </c>
      <c r="K1475" s="15" t="n">
        <v>179.9</v>
      </c>
      <c r="L1475" s="22" t="n">
        <v>0</v>
      </c>
      <c r="M1475" s="15" t="n">
        <v>0</v>
      </c>
      <c r="N1475" s="15" t="n">
        <f aca="false">J1475*K1475</f>
        <v>179.9</v>
      </c>
      <c r="O1475" s="15" t="n">
        <f aca="false">N1475*L1475</f>
        <v>0</v>
      </c>
      <c r="P1475" s="15" t="n">
        <f aca="false">N1475-O1475</f>
        <v>179.9</v>
      </c>
      <c r="Q1475" s="15" t="n">
        <f aca="false">J1475*INDEX(dProdutos!$F$2:$F$47,MATCH(E1475,dProdutos!$A$2:$A$47,0))</f>
        <v>69.44</v>
      </c>
      <c r="R1475" s="15" t="n">
        <f aca="false">IF(I1475="Cancelado",0,P1475-Q1475)</f>
        <v>110.46</v>
      </c>
      <c r="S1475" s="17" t="str">
        <f aca="false">INDEX(dProdutos!$D$2:$D$47,MATCH(E1475,dProdutos!$A$2:$A$47,0))</f>
        <v>Moda Feminina</v>
      </c>
    </row>
    <row r="1476" customFormat="false" ht="15" hidden="false" customHeight="false" outlineLevel="0" collapsed="false">
      <c r="A1476" s="17" t="s">
        <v>2430</v>
      </c>
      <c r="B1476" s="17" t="n">
        <v>1</v>
      </c>
      <c r="C1476" s="21" t="n">
        <v>45792</v>
      </c>
      <c r="D1476" s="17" t="s">
        <v>474</v>
      </c>
      <c r="E1476" s="17" t="s">
        <v>174</v>
      </c>
      <c r="F1476" s="17" t="s">
        <v>1501</v>
      </c>
      <c r="G1476" s="17" t="s">
        <v>61</v>
      </c>
      <c r="H1476" s="17" t="s">
        <v>1537</v>
      </c>
      <c r="I1476" s="17" t="s">
        <v>1524</v>
      </c>
      <c r="J1476" s="17" t="n">
        <v>1</v>
      </c>
      <c r="K1476" s="15" t="n">
        <v>250.9</v>
      </c>
      <c r="L1476" s="22" t="n">
        <v>0.1</v>
      </c>
      <c r="M1476" s="15" t="n">
        <v>14.6</v>
      </c>
      <c r="N1476" s="15" t="n">
        <f aca="false">J1476*K1476</f>
        <v>250.9</v>
      </c>
      <c r="O1476" s="15" t="n">
        <f aca="false">N1476*L1476</f>
        <v>25.09</v>
      </c>
      <c r="P1476" s="15" t="n">
        <f aca="false">N1476-O1476</f>
        <v>225.81</v>
      </c>
      <c r="Q1476" s="15" t="n">
        <f aca="false">J1476*INDEX(dProdutos!$F$2:$F$47,MATCH(E1476,dProdutos!$A$2:$A$47,0))</f>
        <v>151.28</v>
      </c>
      <c r="R1476" s="15" t="n">
        <f aca="false">IF(I1476="Cancelado",0,P1476-Q1476)</f>
        <v>74.53</v>
      </c>
      <c r="S1476" s="17" t="str">
        <f aca="false">INDEX(dProdutos!$D$2:$D$47,MATCH(E1476,dProdutos!$A$2:$A$47,0))</f>
        <v>Casa</v>
      </c>
    </row>
    <row r="1477" customFormat="false" ht="15" hidden="false" customHeight="false" outlineLevel="0" collapsed="false">
      <c r="A1477" s="17" t="s">
        <v>2430</v>
      </c>
      <c r="B1477" s="17" t="n">
        <v>2</v>
      </c>
      <c r="C1477" s="21" t="n">
        <v>45792</v>
      </c>
      <c r="D1477" s="17" t="s">
        <v>474</v>
      </c>
      <c r="E1477" s="17" t="s">
        <v>105</v>
      </c>
      <c r="F1477" s="17" t="s">
        <v>1501</v>
      </c>
      <c r="G1477" s="17" t="s">
        <v>61</v>
      </c>
      <c r="H1477" s="17" t="s">
        <v>1537</v>
      </c>
      <c r="I1477" s="17" t="s">
        <v>1524</v>
      </c>
      <c r="J1477" s="17" t="n">
        <v>1</v>
      </c>
      <c r="K1477" s="15" t="n">
        <v>175.9</v>
      </c>
      <c r="L1477" s="22" t="n">
        <v>0</v>
      </c>
      <c r="M1477" s="15" t="n">
        <v>0</v>
      </c>
      <c r="N1477" s="15" t="n">
        <f aca="false">J1477*K1477</f>
        <v>175.9</v>
      </c>
      <c r="O1477" s="15" t="n">
        <f aca="false">N1477*L1477</f>
        <v>0</v>
      </c>
      <c r="P1477" s="15" t="n">
        <f aca="false">N1477-O1477</f>
        <v>175.9</v>
      </c>
      <c r="Q1477" s="15" t="n">
        <f aca="false">J1477*INDEX(dProdutos!$F$2:$F$47,MATCH(E1477,dProdutos!$A$2:$A$47,0))</f>
        <v>96.59</v>
      </c>
      <c r="R1477" s="15" t="n">
        <f aca="false">IF(I1477="Cancelado",0,P1477-Q1477)</f>
        <v>79.31</v>
      </c>
      <c r="S1477" s="17" t="str">
        <f aca="false">INDEX(dProdutos!$D$2:$D$47,MATCH(E1477,dProdutos!$A$2:$A$47,0))</f>
        <v>Moda Masculina</v>
      </c>
    </row>
    <row r="1478" customFormat="false" ht="15" hidden="false" customHeight="false" outlineLevel="0" collapsed="false">
      <c r="A1478" s="17" t="s">
        <v>2431</v>
      </c>
      <c r="B1478" s="17" t="n">
        <v>1</v>
      </c>
      <c r="C1478" s="21" t="n">
        <v>45793</v>
      </c>
      <c r="D1478" s="17" t="s">
        <v>1169</v>
      </c>
      <c r="E1478" s="17" t="s">
        <v>108</v>
      </c>
      <c r="F1478" s="17" t="s">
        <v>1490</v>
      </c>
      <c r="G1478" s="17" t="s">
        <v>60</v>
      </c>
      <c r="H1478" s="17" t="s">
        <v>1523</v>
      </c>
      <c r="I1478" s="17" t="s">
        <v>1524</v>
      </c>
      <c r="J1478" s="17" t="n">
        <v>1</v>
      </c>
      <c r="K1478" s="15" t="n">
        <v>265.9</v>
      </c>
      <c r="L1478" s="22" t="n">
        <v>0.1</v>
      </c>
      <c r="M1478" s="15" t="n">
        <v>26.27</v>
      </c>
      <c r="N1478" s="15" t="n">
        <f aca="false">J1478*K1478</f>
        <v>265.9</v>
      </c>
      <c r="O1478" s="15" t="n">
        <f aca="false">N1478*L1478</f>
        <v>26.59</v>
      </c>
      <c r="P1478" s="15" t="n">
        <f aca="false">N1478-O1478</f>
        <v>239.31</v>
      </c>
      <c r="Q1478" s="15" t="n">
        <f aca="false">J1478*INDEX(dProdutos!$F$2:$F$47,MATCH(E1478,dProdutos!$A$2:$A$47,0))</f>
        <v>155.62</v>
      </c>
      <c r="R1478" s="15" t="n">
        <f aca="false">IF(I1478="Cancelado",0,P1478-Q1478)</f>
        <v>83.69</v>
      </c>
      <c r="S1478" s="17" t="str">
        <f aca="false">INDEX(dProdutos!$D$2:$D$47,MATCH(E1478,dProdutos!$A$2:$A$47,0))</f>
        <v>Moda Masculina</v>
      </c>
    </row>
    <row r="1479" customFormat="false" ht="15" hidden="false" customHeight="false" outlineLevel="0" collapsed="false">
      <c r="A1479" s="17" t="s">
        <v>2431</v>
      </c>
      <c r="B1479" s="17" t="n">
        <v>2</v>
      </c>
      <c r="C1479" s="21" t="n">
        <v>45793</v>
      </c>
      <c r="D1479" s="17" t="s">
        <v>1169</v>
      </c>
      <c r="E1479" s="17" t="s">
        <v>174</v>
      </c>
      <c r="F1479" s="17" t="s">
        <v>1490</v>
      </c>
      <c r="G1479" s="17" t="s">
        <v>60</v>
      </c>
      <c r="H1479" s="17" t="s">
        <v>1523</v>
      </c>
      <c r="I1479" s="17" t="s">
        <v>1524</v>
      </c>
      <c r="J1479" s="17" t="n">
        <v>1</v>
      </c>
      <c r="K1479" s="15" t="n">
        <v>250.9</v>
      </c>
      <c r="L1479" s="22" t="n">
        <v>0.1</v>
      </c>
      <c r="M1479" s="15" t="n">
        <v>0</v>
      </c>
      <c r="N1479" s="15" t="n">
        <f aca="false">J1479*K1479</f>
        <v>250.9</v>
      </c>
      <c r="O1479" s="15" t="n">
        <f aca="false">N1479*L1479</f>
        <v>25.09</v>
      </c>
      <c r="P1479" s="15" t="n">
        <f aca="false">N1479-O1479</f>
        <v>225.81</v>
      </c>
      <c r="Q1479" s="15" t="n">
        <f aca="false">J1479*INDEX(dProdutos!$F$2:$F$47,MATCH(E1479,dProdutos!$A$2:$A$47,0))</f>
        <v>151.28</v>
      </c>
      <c r="R1479" s="15" t="n">
        <f aca="false">IF(I1479="Cancelado",0,P1479-Q1479)</f>
        <v>74.53</v>
      </c>
      <c r="S1479" s="17" t="str">
        <f aca="false">INDEX(dProdutos!$D$2:$D$47,MATCH(E1479,dProdutos!$A$2:$A$47,0))</f>
        <v>Casa</v>
      </c>
    </row>
    <row r="1480" customFormat="false" ht="15" hidden="false" customHeight="false" outlineLevel="0" collapsed="false">
      <c r="A1480" s="17" t="s">
        <v>2431</v>
      </c>
      <c r="B1480" s="17" t="n">
        <v>3</v>
      </c>
      <c r="C1480" s="21" t="n">
        <v>45793</v>
      </c>
      <c r="D1480" s="17" t="s">
        <v>1169</v>
      </c>
      <c r="E1480" s="17" t="s">
        <v>85</v>
      </c>
      <c r="F1480" s="17" t="s">
        <v>1490</v>
      </c>
      <c r="G1480" s="17" t="s">
        <v>60</v>
      </c>
      <c r="H1480" s="17" t="s">
        <v>1523</v>
      </c>
      <c r="I1480" s="17" t="s">
        <v>1524</v>
      </c>
      <c r="J1480" s="17" t="n">
        <v>1</v>
      </c>
      <c r="K1480" s="15" t="n">
        <v>165.9</v>
      </c>
      <c r="L1480" s="22" t="n">
        <v>0.1</v>
      </c>
      <c r="M1480" s="15" t="n">
        <v>0</v>
      </c>
      <c r="N1480" s="15" t="n">
        <f aca="false">J1480*K1480</f>
        <v>165.9</v>
      </c>
      <c r="O1480" s="15" t="n">
        <f aca="false">N1480*L1480</f>
        <v>16.59</v>
      </c>
      <c r="P1480" s="15" t="n">
        <f aca="false">N1480-O1480</f>
        <v>149.31</v>
      </c>
      <c r="Q1480" s="15" t="n">
        <f aca="false">J1480*INDEX(dProdutos!$F$2:$F$47,MATCH(E1480,dProdutos!$A$2:$A$47,0))</f>
        <v>91.55</v>
      </c>
      <c r="R1480" s="15" t="n">
        <f aca="false">IF(I1480="Cancelado",0,P1480-Q1480)</f>
        <v>57.76</v>
      </c>
      <c r="S1480" s="17" t="str">
        <f aca="false">INDEX(dProdutos!$D$2:$D$47,MATCH(E1480,dProdutos!$A$2:$A$47,0))</f>
        <v>Moda Feminina</v>
      </c>
    </row>
    <row r="1481" customFormat="false" ht="15" hidden="false" customHeight="false" outlineLevel="0" collapsed="false">
      <c r="A1481" s="17" t="s">
        <v>2431</v>
      </c>
      <c r="B1481" s="17" t="n">
        <v>4</v>
      </c>
      <c r="C1481" s="21" t="n">
        <v>45793</v>
      </c>
      <c r="D1481" s="17" t="s">
        <v>1169</v>
      </c>
      <c r="E1481" s="17" t="s">
        <v>85</v>
      </c>
      <c r="F1481" s="17" t="s">
        <v>1490</v>
      </c>
      <c r="G1481" s="17" t="s">
        <v>60</v>
      </c>
      <c r="H1481" s="17" t="s">
        <v>1523</v>
      </c>
      <c r="I1481" s="17" t="s">
        <v>1524</v>
      </c>
      <c r="J1481" s="17" t="n">
        <v>1</v>
      </c>
      <c r="K1481" s="15" t="n">
        <v>165.9</v>
      </c>
      <c r="L1481" s="22" t="n">
        <v>0</v>
      </c>
      <c r="M1481" s="15" t="n">
        <v>0</v>
      </c>
      <c r="N1481" s="15" t="n">
        <f aca="false">J1481*K1481</f>
        <v>165.9</v>
      </c>
      <c r="O1481" s="15" t="n">
        <f aca="false">N1481*L1481</f>
        <v>0</v>
      </c>
      <c r="P1481" s="15" t="n">
        <f aca="false">N1481-O1481</f>
        <v>165.9</v>
      </c>
      <c r="Q1481" s="15" t="n">
        <f aca="false">J1481*INDEX(dProdutos!$F$2:$F$47,MATCH(E1481,dProdutos!$A$2:$A$47,0))</f>
        <v>91.55</v>
      </c>
      <c r="R1481" s="15" t="n">
        <f aca="false">IF(I1481="Cancelado",0,P1481-Q1481)</f>
        <v>74.35</v>
      </c>
      <c r="S1481" s="17" t="str">
        <f aca="false">INDEX(dProdutos!$D$2:$D$47,MATCH(E1481,dProdutos!$A$2:$A$47,0))</f>
        <v>Moda Feminina</v>
      </c>
    </row>
    <row r="1482" customFormat="false" ht="15" hidden="false" customHeight="false" outlineLevel="0" collapsed="false">
      <c r="A1482" s="17" t="s">
        <v>2432</v>
      </c>
      <c r="B1482" s="17" t="n">
        <v>1</v>
      </c>
      <c r="C1482" s="21" t="n">
        <v>45793</v>
      </c>
      <c r="D1482" s="17" t="s">
        <v>1310</v>
      </c>
      <c r="E1482" s="17" t="s">
        <v>150</v>
      </c>
      <c r="F1482" s="17" t="s">
        <v>1497</v>
      </c>
      <c r="G1482" s="17" t="s">
        <v>60</v>
      </c>
      <c r="H1482" s="17" t="s">
        <v>1523</v>
      </c>
      <c r="I1482" s="17" t="s">
        <v>1531</v>
      </c>
      <c r="J1482" s="17" t="n">
        <v>2</v>
      </c>
      <c r="K1482" s="15" t="n">
        <v>71.9</v>
      </c>
      <c r="L1482" s="22" t="n">
        <v>0</v>
      </c>
      <c r="M1482" s="15" t="n">
        <v>25.04</v>
      </c>
      <c r="N1482" s="15" t="n">
        <f aca="false">J1482*K1482</f>
        <v>143.8</v>
      </c>
      <c r="O1482" s="15" t="n">
        <f aca="false">N1482*L1482</f>
        <v>0</v>
      </c>
      <c r="P1482" s="15" t="n">
        <f aca="false">N1482-O1482</f>
        <v>143.8</v>
      </c>
      <c r="Q1482" s="15" t="n">
        <f aca="false">J1482*INDEX(dProdutos!$F$2:$F$47,MATCH(E1482,dProdutos!$A$2:$A$47,0))</f>
        <v>54.76</v>
      </c>
      <c r="R1482" s="15" t="n">
        <f aca="false">IF(I1482="Cancelado",0,P1482-Q1482)</f>
        <v>0</v>
      </c>
      <c r="S1482" s="17" t="str">
        <f aca="false">INDEX(dProdutos!$D$2:$D$47,MATCH(E1482,dProdutos!$A$2:$A$47,0))</f>
        <v>Acessórios</v>
      </c>
    </row>
    <row r="1483" customFormat="false" ht="15" hidden="false" customHeight="false" outlineLevel="0" collapsed="false">
      <c r="A1483" s="17" t="s">
        <v>2432</v>
      </c>
      <c r="B1483" s="17" t="n">
        <v>2</v>
      </c>
      <c r="C1483" s="21" t="n">
        <v>45793</v>
      </c>
      <c r="D1483" s="17" t="s">
        <v>1310</v>
      </c>
      <c r="E1483" s="17" t="s">
        <v>171</v>
      </c>
      <c r="F1483" s="17" t="s">
        <v>1497</v>
      </c>
      <c r="G1483" s="17" t="s">
        <v>60</v>
      </c>
      <c r="H1483" s="17" t="s">
        <v>1523</v>
      </c>
      <c r="I1483" s="17" t="s">
        <v>1531</v>
      </c>
      <c r="J1483" s="17" t="n">
        <v>1</v>
      </c>
      <c r="K1483" s="15" t="n">
        <v>246.9</v>
      </c>
      <c r="L1483" s="22" t="n">
        <v>0</v>
      </c>
      <c r="M1483" s="15" t="n">
        <v>0</v>
      </c>
      <c r="N1483" s="15" t="n">
        <f aca="false">J1483*K1483</f>
        <v>246.9</v>
      </c>
      <c r="O1483" s="15" t="n">
        <f aca="false">N1483*L1483</f>
        <v>0</v>
      </c>
      <c r="P1483" s="15" t="n">
        <f aca="false">N1483-O1483</f>
        <v>246.9</v>
      </c>
      <c r="Q1483" s="15" t="n">
        <f aca="false">J1483*INDEX(dProdutos!$F$2:$F$47,MATCH(E1483,dProdutos!$A$2:$A$47,0))</f>
        <v>103.61</v>
      </c>
      <c r="R1483" s="15" t="n">
        <f aca="false">IF(I1483="Cancelado",0,P1483-Q1483)</f>
        <v>0</v>
      </c>
      <c r="S1483" s="17" t="str">
        <f aca="false">INDEX(dProdutos!$D$2:$D$47,MATCH(E1483,dProdutos!$A$2:$A$47,0))</f>
        <v>Casa</v>
      </c>
    </row>
    <row r="1484" customFormat="false" ht="15" hidden="false" customHeight="false" outlineLevel="0" collapsed="false">
      <c r="A1484" s="17" t="s">
        <v>2432</v>
      </c>
      <c r="B1484" s="17" t="n">
        <v>3</v>
      </c>
      <c r="C1484" s="21" t="n">
        <v>45793</v>
      </c>
      <c r="D1484" s="17" t="s">
        <v>1310</v>
      </c>
      <c r="E1484" s="17" t="s">
        <v>117</v>
      </c>
      <c r="F1484" s="17" t="s">
        <v>1497</v>
      </c>
      <c r="G1484" s="17" t="s">
        <v>60</v>
      </c>
      <c r="H1484" s="17" t="s">
        <v>1523</v>
      </c>
      <c r="I1484" s="17" t="s">
        <v>1531</v>
      </c>
      <c r="J1484" s="17" t="n">
        <v>1</v>
      </c>
      <c r="K1484" s="15" t="n">
        <v>166.9</v>
      </c>
      <c r="L1484" s="22" t="n">
        <v>0.1</v>
      </c>
      <c r="M1484" s="15" t="n">
        <v>0</v>
      </c>
      <c r="N1484" s="15" t="n">
        <f aca="false">J1484*K1484</f>
        <v>166.9</v>
      </c>
      <c r="O1484" s="15" t="n">
        <f aca="false">N1484*L1484</f>
        <v>16.69</v>
      </c>
      <c r="P1484" s="15" t="n">
        <f aca="false">N1484-O1484</f>
        <v>150.21</v>
      </c>
      <c r="Q1484" s="15" t="n">
        <f aca="false">J1484*INDEX(dProdutos!$F$2:$F$47,MATCH(E1484,dProdutos!$A$2:$A$47,0))</f>
        <v>73.23</v>
      </c>
      <c r="R1484" s="15" t="n">
        <f aca="false">IF(I1484="Cancelado",0,P1484-Q1484)</f>
        <v>0</v>
      </c>
      <c r="S1484" s="17" t="str">
        <f aca="false">INDEX(dProdutos!$D$2:$D$47,MATCH(E1484,dProdutos!$A$2:$A$47,0))</f>
        <v>Moda Masculina</v>
      </c>
    </row>
    <row r="1485" customFormat="false" ht="15" hidden="false" customHeight="false" outlineLevel="0" collapsed="false">
      <c r="A1485" s="17" t="s">
        <v>2432</v>
      </c>
      <c r="B1485" s="17" t="n">
        <v>4</v>
      </c>
      <c r="C1485" s="21" t="n">
        <v>45793</v>
      </c>
      <c r="D1485" s="17" t="s">
        <v>1310</v>
      </c>
      <c r="E1485" s="17" t="s">
        <v>123</v>
      </c>
      <c r="F1485" s="17" t="s">
        <v>1497</v>
      </c>
      <c r="G1485" s="17" t="s">
        <v>60</v>
      </c>
      <c r="H1485" s="17" t="s">
        <v>1523</v>
      </c>
      <c r="I1485" s="17" t="s">
        <v>1531</v>
      </c>
      <c r="J1485" s="17" t="n">
        <v>1</v>
      </c>
      <c r="K1485" s="15" t="n">
        <v>277.9</v>
      </c>
      <c r="L1485" s="22" t="n">
        <v>0</v>
      </c>
      <c r="M1485" s="15" t="n">
        <v>0</v>
      </c>
      <c r="N1485" s="15" t="n">
        <f aca="false">J1485*K1485</f>
        <v>277.9</v>
      </c>
      <c r="O1485" s="15" t="n">
        <f aca="false">N1485*L1485</f>
        <v>0</v>
      </c>
      <c r="P1485" s="15" t="n">
        <f aca="false">N1485-O1485</f>
        <v>277.9</v>
      </c>
      <c r="Q1485" s="15" t="n">
        <f aca="false">J1485*INDEX(dProdutos!$F$2:$F$47,MATCH(E1485,dProdutos!$A$2:$A$47,0))</f>
        <v>132.36</v>
      </c>
      <c r="R1485" s="15" t="n">
        <f aca="false">IF(I1485="Cancelado",0,P1485-Q1485)</f>
        <v>0</v>
      </c>
      <c r="S1485" s="17" t="str">
        <f aca="false">INDEX(dProdutos!$D$2:$D$47,MATCH(E1485,dProdutos!$A$2:$A$47,0))</f>
        <v>Calçados</v>
      </c>
    </row>
    <row r="1486" customFormat="false" ht="15" hidden="false" customHeight="false" outlineLevel="0" collapsed="false">
      <c r="A1486" s="17" t="s">
        <v>2433</v>
      </c>
      <c r="B1486" s="17" t="n">
        <v>1</v>
      </c>
      <c r="C1486" s="21" t="n">
        <v>45793</v>
      </c>
      <c r="D1486" s="17" t="s">
        <v>1238</v>
      </c>
      <c r="E1486" s="17" t="s">
        <v>192</v>
      </c>
      <c r="F1486" s="17" t="s">
        <v>1493</v>
      </c>
      <c r="G1486" s="17" t="s">
        <v>61</v>
      </c>
      <c r="H1486" s="17" t="s">
        <v>1523</v>
      </c>
      <c r="I1486" s="17" t="s">
        <v>1531</v>
      </c>
      <c r="J1486" s="17" t="n">
        <v>1</v>
      </c>
      <c r="K1486" s="15" t="n">
        <v>245.9</v>
      </c>
      <c r="L1486" s="22" t="n">
        <v>0</v>
      </c>
      <c r="M1486" s="15" t="n">
        <v>34.21</v>
      </c>
      <c r="N1486" s="15" t="n">
        <f aca="false">J1486*K1486</f>
        <v>245.9</v>
      </c>
      <c r="O1486" s="15" t="n">
        <f aca="false">N1486*L1486</f>
        <v>0</v>
      </c>
      <c r="P1486" s="15" t="n">
        <f aca="false">N1486-O1486</f>
        <v>245.9</v>
      </c>
      <c r="Q1486" s="15" t="n">
        <f aca="false">J1486*INDEX(dProdutos!$F$2:$F$47,MATCH(E1486,dProdutos!$A$2:$A$47,0))</f>
        <v>107.78</v>
      </c>
      <c r="R1486" s="15" t="n">
        <f aca="false">IF(I1486="Cancelado",0,P1486-Q1486)</f>
        <v>0</v>
      </c>
      <c r="S1486" s="17" t="str">
        <f aca="false">INDEX(dProdutos!$D$2:$D$47,MATCH(E1486,dProdutos!$A$2:$A$47,0))</f>
        <v>Eletrônicos</v>
      </c>
    </row>
    <row r="1487" customFormat="false" ht="15" hidden="false" customHeight="false" outlineLevel="0" collapsed="false">
      <c r="A1487" s="17" t="s">
        <v>2434</v>
      </c>
      <c r="B1487" s="17" t="n">
        <v>1</v>
      </c>
      <c r="C1487" s="21" t="n">
        <v>45793</v>
      </c>
      <c r="D1487" s="17" t="s">
        <v>1319</v>
      </c>
      <c r="E1487" s="17" t="s">
        <v>126</v>
      </c>
      <c r="F1487" s="17" t="s">
        <v>1493</v>
      </c>
      <c r="G1487" s="17" t="s">
        <v>64</v>
      </c>
      <c r="H1487" s="17" t="s">
        <v>1540</v>
      </c>
      <c r="I1487" s="17" t="s">
        <v>1524</v>
      </c>
      <c r="J1487" s="17" t="n">
        <v>1</v>
      </c>
      <c r="K1487" s="15" t="n">
        <v>296.9</v>
      </c>
      <c r="L1487" s="22" t="n">
        <v>0.1</v>
      </c>
      <c r="M1487" s="15" t="n">
        <v>31.66</v>
      </c>
      <c r="N1487" s="15" t="n">
        <f aca="false">J1487*K1487</f>
        <v>296.9</v>
      </c>
      <c r="O1487" s="15" t="n">
        <f aca="false">N1487*L1487</f>
        <v>29.69</v>
      </c>
      <c r="P1487" s="15" t="n">
        <f aca="false">N1487-O1487</f>
        <v>267.21</v>
      </c>
      <c r="Q1487" s="15" t="n">
        <f aca="false">J1487*INDEX(dProdutos!$F$2:$F$47,MATCH(E1487,dProdutos!$A$2:$A$47,0))</f>
        <v>135.24</v>
      </c>
      <c r="R1487" s="15" t="n">
        <f aca="false">IF(I1487="Cancelado",0,P1487-Q1487)</f>
        <v>131.97</v>
      </c>
      <c r="S1487" s="17" t="str">
        <f aca="false">INDEX(dProdutos!$D$2:$D$47,MATCH(E1487,dProdutos!$A$2:$A$47,0))</f>
        <v>Calçados</v>
      </c>
    </row>
    <row r="1488" customFormat="false" ht="15" hidden="false" customHeight="false" outlineLevel="0" collapsed="false">
      <c r="A1488" s="17" t="s">
        <v>2435</v>
      </c>
      <c r="B1488" s="17" t="n">
        <v>1</v>
      </c>
      <c r="C1488" s="21" t="n">
        <v>45793</v>
      </c>
      <c r="D1488" s="17" t="s">
        <v>517</v>
      </c>
      <c r="E1488" s="17" t="s">
        <v>141</v>
      </c>
      <c r="F1488" s="17" t="s">
        <v>1487</v>
      </c>
      <c r="G1488" s="17" t="s">
        <v>64</v>
      </c>
      <c r="H1488" s="17" t="s">
        <v>1537</v>
      </c>
      <c r="I1488" s="17" t="s">
        <v>1524</v>
      </c>
      <c r="J1488" s="17" t="n">
        <v>1</v>
      </c>
      <c r="K1488" s="15" t="n">
        <v>131.9</v>
      </c>
      <c r="L1488" s="22" t="n">
        <v>0.1</v>
      </c>
      <c r="M1488" s="15" t="n">
        <v>16.67</v>
      </c>
      <c r="N1488" s="15" t="n">
        <f aca="false">J1488*K1488</f>
        <v>131.9</v>
      </c>
      <c r="O1488" s="15" t="n">
        <f aca="false">N1488*L1488</f>
        <v>13.19</v>
      </c>
      <c r="P1488" s="15" t="n">
        <f aca="false">N1488-O1488</f>
        <v>118.71</v>
      </c>
      <c r="Q1488" s="15" t="n">
        <f aca="false">J1488*INDEX(dProdutos!$F$2:$F$47,MATCH(E1488,dProdutos!$A$2:$A$47,0))</f>
        <v>81.66</v>
      </c>
      <c r="R1488" s="15" t="n">
        <f aca="false">IF(I1488="Cancelado",0,P1488-Q1488)</f>
        <v>37.05</v>
      </c>
      <c r="S1488" s="17" t="str">
        <f aca="false">INDEX(dProdutos!$D$2:$D$47,MATCH(E1488,dProdutos!$A$2:$A$47,0))</f>
        <v>Acessórios</v>
      </c>
    </row>
    <row r="1489" customFormat="false" ht="15" hidden="false" customHeight="false" outlineLevel="0" collapsed="false">
      <c r="A1489" s="17" t="s">
        <v>2436</v>
      </c>
      <c r="B1489" s="17" t="n">
        <v>1</v>
      </c>
      <c r="C1489" s="21" t="n">
        <v>45793</v>
      </c>
      <c r="D1489" s="17" t="s">
        <v>1450</v>
      </c>
      <c r="E1489" s="17" t="s">
        <v>204</v>
      </c>
      <c r="F1489" s="17" t="s">
        <v>1495</v>
      </c>
      <c r="G1489" s="17" t="s">
        <v>59</v>
      </c>
      <c r="H1489" s="17" t="s">
        <v>1523</v>
      </c>
      <c r="I1489" s="17" t="s">
        <v>1524</v>
      </c>
      <c r="J1489" s="17" t="n">
        <v>1</v>
      </c>
      <c r="K1489" s="15" t="n">
        <v>64.9</v>
      </c>
      <c r="L1489" s="22" t="n">
        <v>0.2</v>
      </c>
      <c r="M1489" s="15" t="n">
        <v>33.58</v>
      </c>
      <c r="N1489" s="15" t="n">
        <f aca="false">J1489*K1489</f>
        <v>64.9</v>
      </c>
      <c r="O1489" s="15" t="n">
        <f aca="false">N1489*L1489</f>
        <v>12.98</v>
      </c>
      <c r="P1489" s="15" t="n">
        <f aca="false">N1489-O1489</f>
        <v>51.92</v>
      </c>
      <c r="Q1489" s="15" t="n">
        <f aca="false">J1489*INDEX(dProdutos!$F$2:$F$47,MATCH(E1489,dProdutos!$A$2:$A$47,0))</f>
        <v>27.52</v>
      </c>
      <c r="R1489" s="15" t="n">
        <f aca="false">IF(I1489="Cancelado",0,P1489-Q1489)</f>
        <v>24.4</v>
      </c>
      <c r="S1489" s="17" t="str">
        <f aca="false">INDEX(dProdutos!$D$2:$D$47,MATCH(E1489,dProdutos!$A$2:$A$47,0))</f>
        <v>Beleza</v>
      </c>
    </row>
    <row r="1490" customFormat="false" ht="15" hidden="false" customHeight="false" outlineLevel="0" collapsed="false">
      <c r="A1490" s="17" t="s">
        <v>2437</v>
      </c>
      <c r="B1490" s="17" t="n">
        <v>1</v>
      </c>
      <c r="C1490" s="21" t="n">
        <v>45794</v>
      </c>
      <c r="D1490" s="17" t="s">
        <v>946</v>
      </c>
      <c r="E1490" s="17" t="s">
        <v>204</v>
      </c>
      <c r="F1490" s="17" t="s">
        <v>1497</v>
      </c>
      <c r="G1490" s="17" t="s">
        <v>59</v>
      </c>
      <c r="H1490" s="17" t="s">
        <v>1523</v>
      </c>
      <c r="I1490" s="17" t="s">
        <v>1524</v>
      </c>
      <c r="J1490" s="17" t="n">
        <v>1</v>
      </c>
      <c r="K1490" s="15" t="n">
        <v>64.9</v>
      </c>
      <c r="L1490" s="22" t="n">
        <v>0</v>
      </c>
      <c r="M1490" s="15" t="n">
        <v>0</v>
      </c>
      <c r="N1490" s="15" t="n">
        <f aca="false">J1490*K1490</f>
        <v>64.9</v>
      </c>
      <c r="O1490" s="15" t="n">
        <f aca="false">N1490*L1490</f>
        <v>0</v>
      </c>
      <c r="P1490" s="15" t="n">
        <f aca="false">N1490-O1490</f>
        <v>64.9</v>
      </c>
      <c r="Q1490" s="15" t="n">
        <f aca="false">J1490*INDEX(dProdutos!$F$2:$F$47,MATCH(E1490,dProdutos!$A$2:$A$47,0))</f>
        <v>27.52</v>
      </c>
      <c r="R1490" s="15" t="n">
        <f aca="false">IF(I1490="Cancelado",0,P1490-Q1490)</f>
        <v>37.38</v>
      </c>
      <c r="S1490" s="17" t="str">
        <f aca="false">INDEX(dProdutos!$D$2:$D$47,MATCH(E1490,dProdutos!$A$2:$A$47,0))</f>
        <v>Beleza</v>
      </c>
    </row>
    <row r="1491" customFormat="false" ht="15" hidden="false" customHeight="false" outlineLevel="0" collapsed="false">
      <c r="A1491" s="17" t="s">
        <v>2438</v>
      </c>
      <c r="B1491" s="17" t="n">
        <v>1</v>
      </c>
      <c r="C1491" s="21" t="n">
        <v>45794</v>
      </c>
      <c r="D1491" s="17" t="s">
        <v>714</v>
      </c>
      <c r="E1491" s="17" t="s">
        <v>177</v>
      </c>
      <c r="F1491" s="17" t="s">
        <v>1497</v>
      </c>
      <c r="G1491" s="17" t="s">
        <v>60</v>
      </c>
      <c r="H1491" s="17" t="s">
        <v>1537</v>
      </c>
      <c r="I1491" s="17" t="s">
        <v>1524</v>
      </c>
      <c r="J1491" s="17" t="n">
        <v>1</v>
      </c>
      <c r="K1491" s="15" t="n">
        <v>257.9</v>
      </c>
      <c r="L1491" s="22" t="n">
        <v>0.2</v>
      </c>
      <c r="M1491" s="15" t="n">
        <v>0</v>
      </c>
      <c r="N1491" s="15" t="n">
        <f aca="false">J1491*K1491</f>
        <v>257.9</v>
      </c>
      <c r="O1491" s="15" t="n">
        <f aca="false">N1491*L1491</f>
        <v>51.58</v>
      </c>
      <c r="P1491" s="15" t="n">
        <f aca="false">N1491-O1491</f>
        <v>206.32</v>
      </c>
      <c r="Q1491" s="15" t="n">
        <f aca="false">J1491*INDEX(dProdutos!$F$2:$F$47,MATCH(E1491,dProdutos!$A$2:$A$47,0))</f>
        <v>138.23</v>
      </c>
      <c r="R1491" s="15" t="n">
        <f aca="false">IF(I1491="Cancelado",0,P1491-Q1491)</f>
        <v>68.09</v>
      </c>
      <c r="S1491" s="17" t="str">
        <f aca="false">INDEX(dProdutos!$D$2:$D$47,MATCH(E1491,dProdutos!$A$2:$A$47,0))</f>
        <v>Casa</v>
      </c>
    </row>
    <row r="1492" customFormat="false" ht="15" hidden="false" customHeight="false" outlineLevel="0" collapsed="false">
      <c r="A1492" s="17" t="s">
        <v>2438</v>
      </c>
      <c r="B1492" s="17" t="n">
        <v>2</v>
      </c>
      <c r="C1492" s="21" t="n">
        <v>45794</v>
      </c>
      <c r="D1492" s="17" t="s">
        <v>714</v>
      </c>
      <c r="E1492" s="17" t="s">
        <v>186</v>
      </c>
      <c r="F1492" s="17" t="s">
        <v>1497</v>
      </c>
      <c r="G1492" s="17" t="s">
        <v>60</v>
      </c>
      <c r="H1492" s="17" t="s">
        <v>1537</v>
      </c>
      <c r="I1492" s="17" t="s">
        <v>1524</v>
      </c>
      <c r="J1492" s="17" t="n">
        <v>1</v>
      </c>
      <c r="K1492" s="15" t="n">
        <v>120.9</v>
      </c>
      <c r="L1492" s="22" t="n">
        <v>0</v>
      </c>
      <c r="M1492" s="15" t="n">
        <v>0</v>
      </c>
      <c r="N1492" s="15" t="n">
        <f aca="false">J1492*K1492</f>
        <v>120.9</v>
      </c>
      <c r="O1492" s="15" t="n">
        <f aca="false">N1492*L1492</f>
        <v>0</v>
      </c>
      <c r="P1492" s="15" t="n">
        <f aca="false">N1492-O1492</f>
        <v>120.9</v>
      </c>
      <c r="Q1492" s="15" t="n">
        <f aca="false">J1492*INDEX(dProdutos!$F$2:$F$47,MATCH(E1492,dProdutos!$A$2:$A$47,0))</f>
        <v>72.21</v>
      </c>
      <c r="R1492" s="15" t="n">
        <f aca="false">IF(I1492="Cancelado",0,P1492-Q1492)</f>
        <v>48.69</v>
      </c>
      <c r="S1492" s="17" t="str">
        <f aca="false">INDEX(dProdutos!$D$2:$D$47,MATCH(E1492,dProdutos!$A$2:$A$47,0))</f>
        <v>Eletrônicos</v>
      </c>
    </row>
    <row r="1493" customFormat="false" ht="15" hidden="false" customHeight="false" outlineLevel="0" collapsed="false">
      <c r="A1493" s="17" t="s">
        <v>2439</v>
      </c>
      <c r="B1493" s="17" t="n">
        <v>1</v>
      </c>
      <c r="C1493" s="21" t="n">
        <v>45794</v>
      </c>
      <c r="D1493" s="17" t="s">
        <v>862</v>
      </c>
      <c r="E1493" s="17" t="s">
        <v>138</v>
      </c>
      <c r="F1493" s="17" t="s">
        <v>1490</v>
      </c>
      <c r="G1493" s="17" t="s">
        <v>64</v>
      </c>
      <c r="H1493" s="17" t="s">
        <v>1523</v>
      </c>
      <c r="I1493" s="17" t="s">
        <v>1531</v>
      </c>
      <c r="J1493" s="17" t="n">
        <v>2</v>
      </c>
      <c r="K1493" s="15" t="n">
        <v>231.9</v>
      </c>
      <c r="L1493" s="22" t="n">
        <v>0.05</v>
      </c>
      <c r="M1493" s="15" t="n">
        <v>25.75</v>
      </c>
      <c r="N1493" s="15" t="n">
        <f aca="false">J1493*K1493</f>
        <v>463.8</v>
      </c>
      <c r="O1493" s="15" t="n">
        <f aca="false">N1493*L1493</f>
        <v>23.19</v>
      </c>
      <c r="P1493" s="15" t="n">
        <f aca="false">N1493-O1493</f>
        <v>440.61</v>
      </c>
      <c r="Q1493" s="15" t="n">
        <f aca="false">J1493*INDEX(dProdutos!$F$2:$F$47,MATCH(E1493,dProdutos!$A$2:$A$47,0))</f>
        <v>264.42</v>
      </c>
      <c r="R1493" s="15" t="n">
        <f aca="false">IF(I1493="Cancelado",0,P1493-Q1493)</f>
        <v>0</v>
      </c>
      <c r="S1493" s="17" t="str">
        <f aca="false">INDEX(dProdutos!$D$2:$D$47,MATCH(E1493,dProdutos!$A$2:$A$47,0))</f>
        <v>Calçados</v>
      </c>
    </row>
    <row r="1494" customFormat="false" ht="15" hidden="false" customHeight="false" outlineLevel="0" collapsed="false">
      <c r="A1494" s="17" t="s">
        <v>2439</v>
      </c>
      <c r="B1494" s="17" t="n">
        <v>2</v>
      </c>
      <c r="C1494" s="21" t="n">
        <v>45794</v>
      </c>
      <c r="D1494" s="17" t="s">
        <v>862</v>
      </c>
      <c r="E1494" s="17" t="s">
        <v>111</v>
      </c>
      <c r="F1494" s="17" t="s">
        <v>1490</v>
      </c>
      <c r="G1494" s="17" t="s">
        <v>64</v>
      </c>
      <c r="H1494" s="17" t="s">
        <v>1523</v>
      </c>
      <c r="I1494" s="17" t="s">
        <v>1531</v>
      </c>
      <c r="J1494" s="17" t="n">
        <v>2</v>
      </c>
      <c r="K1494" s="15" t="n">
        <v>188.9</v>
      </c>
      <c r="L1494" s="22" t="n">
        <v>0.2</v>
      </c>
      <c r="M1494" s="15" t="n">
        <v>0</v>
      </c>
      <c r="N1494" s="15" t="n">
        <f aca="false">J1494*K1494</f>
        <v>377.8</v>
      </c>
      <c r="O1494" s="15" t="n">
        <f aca="false">N1494*L1494</f>
        <v>75.56</v>
      </c>
      <c r="P1494" s="15" t="n">
        <f aca="false">N1494-O1494</f>
        <v>302.24</v>
      </c>
      <c r="Q1494" s="15" t="n">
        <f aca="false">J1494*INDEX(dProdutos!$F$2:$F$47,MATCH(E1494,dProdutos!$A$2:$A$47,0))</f>
        <v>176.64</v>
      </c>
      <c r="R1494" s="15" t="n">
        <f aca="false">IF(I1494="Cancelado",0,P1494-Q1494)</f>
        <v>0</v>
      </c>
      <c r="S1494" s="17" t="str">
        <f aca="false">INDEX(dProdutos!$D$2:$D$47,MATCH(E1494,dProdutos!$A$2:$A$47,0))</f>
        <v>Moda Masculina</v>
      </c>
    </row>
    <row r="1495" customFormat="false" ht="15" hidden="false" customHeight="false" outlineLevel="0" collapsed="false">
      <c r="A1495" s="17" t="s">
        <v>2439</v>
      </c>
      <c r="B1495" s="17" t="n">
        <v>3</v>
      </c>
      <c r="C1495" s="21" t="n">
        <v>45794</v>
      </c>
      <c r="D1495" s="17" t="s">
        <v>862</v>
      </c>
      <c r="E1495" s="17" t="s">
        <v>120</v>
      </c>
      <c r="F1495" s="17" t="s">
        <v>1490</v>
      </c>
      <c r="G1495" s="17" t="s">
        <v>64</v>
      </c>
      <c r="H1495" s="17" t="s">
        <v>1523</v>
      </c>
      <c r="I1495" s="17" t="s">
        <v>1531</v>
      </c>
      <c r="J1495" s="17" t="n">
        <v>2</v>
      </c>
      <c r="K1495" s="15" t="n">
        <v>96.9</v>
      </c>
      <c r="L1495" s="22" t="n">
        <v>0.05</v>
      </c>
      <c r="M1495" s="15" t="n">
        <v>0</v>
      </c>
      <c r="N1495" s="15" t="n">
        <f aca="false">J1495*K1495</f>
        <v>193.8</v>
      </c>
      <c r="O1495" s="15" t="n">
        <f aca="false">N1495*L1495</f>
        <v>9.69</v>
      </c>
      <c r="P1495" s="15" t="n">
        <f aca="false">N1495-O1495</f>
        <v>184.11</v>
      </c>
      <c r="Q1495" s="15" t="n">
        <f aca="false">J1495*INDEX(dProdutos!$F$2:$F$47,MATCH(E1495,dProdutos!$A$2:$A$47,0))</f>
        <v>88.72</v>
      </c>
      <c r="R1495" s="15" t="n">
        <f aca="false">IF(I1495="Cancelado",0,P1495-Q1495)</f>
        <v>0</v>
      </c>
      <c r="S1495" s="17" t="str">
        <f aca="false">INDEX(dProdutos!$D$2:$D$47,MATCH(E1495,dProdutos!$A$2:$A$47,0))</f>
        <v>Moda Masculina</v>
      </c>
    </row>
    <row r="1496" customFormat="false" ht="15" hidden="false" customHeight="false" outlineLevel="0" collapsed="false">
      <c r="A1496" s="17" t="s">
        <v>2440</v>
      </c>
      <c r="B1496" s="17" t="n">
        <v>1</v>
      </c>
      <c r="C1496" s="21" t="n">
        <v>45794</v>
      </c>
      <c r="D1496" s="17" t="s">
        <v>599</v>
      </c>
      <c r="E1496" s="17" t="s">
        <v>192</v>
      </c>
      <c r="F1496" s="17" t="s">
        <v>1499</v>
      </c>
      <c r="G1496" s="17" t="s">
        <v>61</v>
      </c>
      <c r="H1496" s="17" t="s">
        <v>1523</v>
      </c>
      <c r="I1496" s="17" t="s">
        <v>1524</v>
      </c>
      <c r="J1496" s="17" t="n">
        <v>1</v>
      </c>
      <c r="K1496" s="15" t="n">
        <v>245.9</v>
      </c>
      <c r="L1496" s="22" t="n">
        <v>0</v>
      </c>
      <c r="M1496" s="15" t="n">
        <v>32.16</v>
      </c>
      <c r="N1496" s="15" t="n">
        <f aca="false">J1496*K1496</f>
        <v>245.9</v>
      </c>
      <c r="O1496" s="15" t="n">
        <f aca="false">N1496*L1496</f>
        <v>0</v>
      </c>
      <c r="P1496" s="15" t="n">
        <f aca="false">N1496-O1496</f>
        <v>245.9</v>
      </c>
      <c r="Q1496" s="15" t="n">
        <f aca="false">J1496*INDEX(dProdutos!$F$2:$F$47,MATCH(E1496,dProdutos!$A$2:$A$47,0))</f>
        <v>107.78</v>
      </c>
      <c r="R1496" s="15" t="n">
        <f aca="false">IF(I1496="Cancelado",0,P1496-Q1496)</f>
        <v>138.12</v>
      </c>
      <c r="S1496" s="17" t="str">
        <f aca="false">INDEX(dProdutos!$D$2:$D$47,MATCH(E1496,dProdutos!$A$2:$A$47,0))</f>
        <v>Eletrônicos</v>
      </c>
    </row>
    <row r="1497" customFormat="false" ht="15" hidden="false" customHeight="false" outlineLevel="0" collapsed="false">
      <c r="A1497" s="17" t="s">
        <v>2441</v>
      </c>
      <c r="B1497" s="17" t="n">
        <v>1</v>
      </c>
      <c r="C1497" s="21" t="n">
        <v>45794</v>
      </c>
      <c r="D1497" s="17" t="s">
        <v>729</v>
      </c>
      <c r="E1497" s="17" t="s">
        <v>174</v>
      </c>
      <c r="F1497" s="17" t="s">
        <v>1487</v>
      </c>
      <c r="G1497" s="17" t="s">
        <v>61</v>
      </c>
      <c r="H1497" s="17" t="s">
        <v>1523</v>
      </c>
      <c r="I1497" s="17" t="s">
        <v>1524</v>
      </c>
      <c r="J1497" s="17" t="n">
        <v>2</v>
      </c>
      <c r="K1497" s="15" t="n">
        <v>250.9</v>
      </c>
      <c r="L1497" s="22" t="n">
        <v>0</v>
      </c>
      <c r="M1497" s="15" t="n">
        <v>16.55</v>
      </c>
      <c r="N1497" s="15" t="n">
        <f aca="false">J1497*K1497</f>
        <v>501.8</v>
      </c>
      <c r="O1497" s="15" t="n">
        <f aca="false">N1497*L1497</f>
        <v>0</v>
      </c>
      <c r="P1497" s="15" t="n">
        <f aca="false">N1497-O1497</f>
        <v>501.8</v>
      </c>
      <c r="Q1497" s="15" t="n">
        <f aca="false">J1497*INDEX(dProdutos!$F$2:$F$47,MATCH(E1497,dProdutos!$A$2:$A$47,0))</f>
        <v>302.56</v>
      </c>
      <c r="R1497" s="15" t="n">
        <f aca="false">IF(I1497="Cancelado",0,P1497-Q1497)</f>
        <v>199.24</v>
      </c>
      <c r="S1497" s="17" t="str">
        <f aca="false">INDEX(dProdutos!$D$2:$D$47,MATCH(E1497,dProdutos!$A$2:$A$47,0))</f>
        <v>Casa</v>
      </c>
    </row>
    <row r="1498" customFormat="false" ht="15" hidden="false" customHeight="false" outlineLevel="0" collapsed="false">
      <c r="A1498" s="17" t="s">
        <v>2442</v>
      </c>
      <c r="B1498" s="17" t="n">
        <v>1</v>
      </c>
      <c r="C1498" s="21" t="n">
        <v>45794</v>
      </c>
      <c r="D1498" s="17" t="s">
        <v>474</v>
      </c>
      <c r="E1498" s="17" t="s">
        <v>153</v>
      </c>
      <c r="F1498" s="17" t="s">
        <v>1493</v>
      </c>
      <c r="G1498" s="17" t="s">
        <v>62</v>
      </c>
      <c r="H1498" s="17" t="s">
        <v>1523</v>
      </c>
      <c r="I1498" s="17" t="s">
        <v>1524</v>
      </c>
      <c r="J1498" s="17" t="n">
        <v>1</v>
      </c>
      <c r="K1498" s="15" t="n">
        <v>165.9</v>
      </c>
      <c r="L1498" s="22" t="n">
        <v>0.1</v>
      </c>
      <c r="M1498" s="15" t="n">
        <v>0</v>
      </c>
      <c r="N1498" s="15" t="n">
        <f aca="false">J1498*K1498</f>
        <v>165.9</v>
      </c>
      <c r="O1498" s="15" t="n">
        <f aca="false">N1498*L1498</f>
        <v>16.59</v>
      </c>
      <c r="P1498" s="15" t="n">
        <f aca="false">N1498-O1498</f>
        <v>149.31</v>
      </c>
      <c r="Q1498" s="15" t="n">
        <f aca="false">J1498*INDEX(dProdutos!$F$2:$F$47,MATCH(E1498,dProdutos!$A$2:$A$47,0))</f>
        <v>67.28</v>
      </c>
      <c r="R1498" s="15" t="n">
        <f aca="false">IF(I1498="Cancelado",0,P1498-Q1498)</f>
        <v>82.03</v>
      </c>
      <c r="S1498" s="17" t="str">
        <f aca="false">INDEX(dProdutos!$D$2:$D$47,MATCH(E1498,dProdutos!$A$2:$A$47,0))</f>
        <v>Acessórios</v>
      </c>
    </row>
    <row r="1499" customFormat="false" ht="15" hidden="false" customHeight="false" outlineLevel="0" collapsed="false">
      <c r="A1499" s="17" t="s">
        <v>2443</v>
      </c>
      <c r="B1499" s="17" t="n">
        <v>1</v>
      </c>
      <c r="C1499" s="21" t="n">
        <v>45794</v>
      </c>
      <c r="D1499" s="17" t="s">
        <v>726</v>
      </c>
      <c r="E1499" s="17" t="s">
        <v>153</v>
      </c>
      <c r="F1499" s="17" t="s">
        <v>1495</v>
      </c>
      <c r="G1499" s="17" t="s">
        <v>60</v>
      </c>
      <c r="H1499" s="17" t="s">
        <v>1540</v>
      </c>
      <c r="I1499" s="17" t="s">
        <v>1524</v>
      </c>
      <c r="J1499" s="17" t="n">
        <v>2</v>
      </c>
      <c r="K1499" s="15" t="n">
        <v>165.9</v>
      </c>
      <c r="L1499" s="22" t="n">
        <v>0</v>
      </c>
      <c r="M1499" s="15" t="n">
        <v>14.6</v>
      </c>
      <c r="N1499" s="15" t="n">
        <f aca="false">J1499*K1499</f>
        <v>331.8</v>
      </c>
      <c r="O1499" s="15" t="n">
        <f aca="false">N1499*L1499</f>
        <v>0</v>
      </c>
      <c r="P1499" s="15" t="n">
        <f aca="false">N1499-O1499</f>
        <v>331.8</v>
      </c>
      <c r="Q1499" s="15" t="n">
        <f aca="false">J1499*INDEX(dProdutos!$F$2:$F$47,MATCH(E1499,dProdutos!$A$2:$A$47,0))</f>
        <v>134.56</v>
      </c>
      <c r="R1499" s="15" t="n">
        <f aca="false">IF(I1499="Cancelado",0,P1499-Q1499)</f>
        <v>197.24</v>
      </c>
      <c r="S1499" s="17" t="str">
        <f aca="false">INDEX(dProdutos!$D$2:$D$47,MATCH(E1499,dProdutos!$A$2:$A$47,0))</f>
        <v>Acessórios</v>
      </c>
    </row>
    <row r="1500" customFormat="false" ht="15" hidden="false" customHeight="false" outlineLevel="0" collapsed="false">
      <c r="A1500" s="17" t="s">
        <v>2443</v>
      </c>
      <c r="B1500" s="17" t="n">
        <v>2</v>
      </c>
      <c r="C1500" s="21" t="n">
        <v>45794</v>
      </c>
      <c r="D1500" s="17" t="s">
        <v>726</v>
      </c>
      <c r="E1500" s="17" t="s">
        <v>114</v>
      </c>
      <c r="F1500" s="17" t="s">
        <v>1495</v>
      </c>
      <c r="G1500" s="17" t="s">
        <v>60</v>
      </c>
      <c r="H1500" s="17" t="s">
        <v>1540</v>
      </c>
      <c r="I1500" s="17" t="s">
        <v>1524</v>
      </c>
      <c r="J1500" s="17" t="n">
        <v>1</v>
      </c>
      <c r="K1500" s="15" t="n">
        <v>202.9</v>
      </c>
      <c r="L1500" s="22" t="n">
        <v>0</v>
      </c>
      <c r="M1500" s="15" t="n">
        <v>0</v>
      </c>
      <c r="N1500" s="15" t="n">
        <f aca="false">J1500*K1500</f>
        <v>202.9</v>
      </c>
      <c r="O1500" s="15" t="n">
        <f aca="false">N1500*L1500</f>
        <v>0</v>
      </c>
      <c r="P1500" s="15" t="n">
        <f aca="false">N1500-O1500</f>
        <v>202.9</v>
      </c>
      <c r="Q1500" s="15" t="n">
        <f aca="false">J1500*INDEX(dProdutos!$F$2:$F$47,MATCH(E1500,dProdutos!$A$2:$A$47,0))</f>
        <v>110.39</v>
      </c>
      <c r="R1500" s="15" t="n">
        <f aca="false">IF(I1500="Cancelado",0,P1500-Q1500)</f>
        <v>92.51</v>
      </c>
      <c r="S1500" s="17" t="str">
        <f aca="false">INDEX(dProdutos!$D$2:$D$47,MATCH(E1500,dProdutos!$A$2:$A$47,0))</f>
        <v>Moda Masculina</v>
      </c>
    </row>
    <row r="1501" customFormat="false" ht="15" hidden="false" customHeight="false" outlineLevel="0" collapsed="false">
      <c r="A1501" s="17" t="s">
        <v>2443</v>
      </c>
      <c r="B1501" s="17" t="n">
        <v>3</v>
      </c>
      <c r="C1501" s="21" t="n">
        <v>45794</v>
      </c>
      <c r="D1501" s="17" t="s">
        <v>726</v>
      </c>
      <c r="E1501" s="17" t="s">
        <v>85</v>
      </c>
      <c r="F1501" s="17" t="s">
        <v>1495</v>
      </c>
      <c r="G1501" s="17" t="s">
        <v>60</v>
      </c>
      <c r="H1501" s="17" t="s">
        <v>1540</v>
      </c>
      <c r="I1501" s="17" t="s">
        <v>1524</v>
      </c>
      <c r="J1501" s="17" t="n">
        <v>1</v>
      </c>
      <c r="K1501" s="15" t="n">
        <v>165.9</v>
      </c>
      <c r="L1501" s="22" t="n">
        <v>0.1</v>
      </c>
      <c r="M1501" s="15" t="n">
        <v>0</v>
      </c>
      <c r="N1501" s="15" t="n">
        <f aca="false">J1501*K1501</f>
        <v>165.9</v>
      </c>
      <c r="O1501" s="15" t="n">
        <f aca="false">N1501*L1501</f>
        <v>16.59</v>
      </c>
      <c r="P1501" s="15" t="n">
        <f aca="false">N1501-O1501</f>
        <v>149.31</v>
      </c>
      <c r="Q1501" s="15" t="n">
        <f aca="false">J1501*INDEX(dProdutos!$F$2:$F$47,MATCH(E1501,dProdutos!$A$2:$A$47,0))</f>
        <v>91.55</v>
      </c>
      <c r="R1501" s="15" t="n">
        <f aca="false">IF(I1501="Cancelado",0,P1501-Q1501)</f>
        <v>57.76</v>
      </c>
      <c r="S1501" s="17" t="str">
        <f aca="false">INDEX(dProdutos!$D$2:$D$47,MATCH(E1501,dProdutos!$A$2:$A$47,0))</f>
        <v>Moda Feminina</v>
      </c>
    </row>
    <row r="1502" customFormat="false" ht="15" hidden="false" customHeight="false" outlineLevel="0" collapsed="false">
      <c r="A1502" s="17" t="s">
        <v>2444</v>
      </c>
      <c r="B1502" s="17" t="n">
        <v>1</v>
      </c>
      <c r="C1502" s="21" t="n">
        <v>45794</v>
      </c>
      <c r="D1502" s="17" t="s">
        <v>1448</v>
      </c>
      <c r="E1502" s="17" t="s">
        <v>138</v>
      </c>
      <c r="F1502" s="17" t="s">
        <v>1487</v>
      </c>
      <c r="G1502" s="17" t="s">
        <v>59</v>
      </c>
      <c r="H1502" s="17" t="s">
        <v>1537</v>
      </c>
      <c r="I1502" s="17" t="s">
        <v>1524</v>
      </c>
      <c r="J1502" s="17" t="n">
        <v>2</v>
      </c>
      <c r="K1502" s="15" t="n">
        <v>231.9</v>
      </c>
      <c r="L1502" s="22" t="n">
        <v>0</v>
      </c>
      <c r="M1502" s="15" t="n">
        <v>28.96</v>
      </c>
      <c r="N1502" s="15" t="n">
        <f aca="false">J1502*K1502</f>
        <v>463.8</v>
      </c>
      <c r="O1502" s="15" t="n">
        <f aca="false">N1502*L1502</f>
        <v>0</v>
      </c>
      <c r="P1502" s="15" t="n">
        <f aca="false">N1502-O1502</f>
        <v>463.8</v>
      </c>
      <c r="Q1502" s="15" t="n">
        <f aca="false">J1502*INDEX(dProdutos!$F$2:$F$47,MATCH(E1502,dProdutos!$A$2:$A$47,0))</f>
        <v>264.42</v>
      </c>
      <c r="R1502" s="15" t="n">
        <f aca="false">IF(I1502="Cancelado",0,P1502-Q1502)</f>
        <v>199.38</v>
      </c>
      <c r="S1502" s="17" t="str">
        <f aca="false">INDEX(dProdutos!$D$2:$D$47,MATCH(E1502,dProdutos!$A$2:$A$47,0))</f>
        <v>Calçados</v>
      </c>
    </row>
    <row r="1503" customFormat="false" ht="15" hidden="false" customHeight="false" outlineLevel="0" collapsed="false">
      <c r="A1503" s="17" t="s">
        <v>2445</v>
      </c>
      <c r="B1503" s="17" t="n">
        <v>1</v>
      </c>
      <c r="C1503" s="21" t="n">
        <v>45794</v>
      </c>
      <c r="D1503" s="17" t="s">
        <v>1151</v>
      </c>
      <c r="E1503" s="17" t="s">
        <v>153</v>
      </c>
      <c r="F1503" s="17" t="s">
        <v>1493</v>
      </c>
      <c r="G1503" s="17" t="s">
        <v>59</v>
      </c>
      <c r="H1503" s="17" t="s">
        <v>1537</v>
      </c>
      <c r="I1503" s="17" t="s">
        <v>1524</v>
      </c>
      <c r="J1503" s="17" t="n">
        <v>1</v>
      </c>
      <c r="K1503" s="15" t="n">
        <v>165.9</v>
      </c>
      <c r="L1503" s="22" t="n">
        <v>0.05</v>
      </c>
      <c r="M1503" s="15" t="n">
        <v>21.3</v>
      </c>
      <c r="N1503" s="15" t="n">
        <f aca="false">J1503*K1503</f>
        <v>165.9</v>
      </c>
      <c r="O1503" s="15" t="n">
        <f aca="false">N1503*L1503</f>
        <v>8.295</v>
      </c>
      <c r="P1503" s="15" t="n">
        <f aca="false">N1503-O1503</f>
        <v>157.605</v>
      </c>
      <c r="Q1503" s="15" t="n">
        <f aca="false">J1503*INDEX(dProdutos!$F$2:$F$47,MATCH(E1503,dProdutos!$A$2:$A$47,0))</f>
        <v>67.28</v>
      </c>
      <c r="R1503" s="15" t="n">
        <f aca="false">IF(I1503="Cancelado",0,P1503-Q1503)</f>
        <v>90.325</v>
      </c>
      <c r="S1503" s="17" t="str">
        <f aca="false">INDEX(dProdutos!$D$2:$D$47,MATCH(E1503,dProdutos!$A$2:$A$47,0))</f>
        <v>Acessórios</v>
      </c>
    </row>
    <row r="1504" customFormat="false" ht="15" hidden="false" customHeight="false" outlineLevel="0" collapsed="false">
      <c r="A1504" s="17" t="s">
        <v>2446</v>
      </c>
      <c r="B1504" s="17" t="n">
        <v>1</v>
      </c>
      <c r="C1504" s="21" t="n">
        <v>45794</v>
      </c>
      <c r="D1504" s="17" t="s">
        <v>732</v>
      </c>
      <c r="E1504" s="17" t="s">
        <v>150</v>
      </c>
      <c r="F1504" s="17" t="s">
        <v>1503</v>
      </c>
      <c r="G1504" s="17" t="s">
        <v>59</v>
      </c>
      <c r="H1504" s="17" t="s">
        <v>1540</v>
      </c>
      <c r="I1504" s="17" t="s">
        <v>1524</v>
      </c>
      <c r="J1504" s="17" t="n">
        <v>1</v>
      </c>
      <c r="K1504" s="15" t="n">
        <v>71.9</v>
      </c>
      <c r="L1504" s="22" t="n">
        <v>0</v>
      </c>
      <c r="M1504" s="15" t="n">
        <v>17.78</v>
      </c>
      <c r="N1504" s="15" t="n">
        <f aca="false">J1504*K1504</f>
        <v>71.9</v>
      </c>
      <c r="O1504" s="15" t="n">
        <f aca="false">N1504*L1504</f>
        <v>0</v>
      </c>
      <c r="P1504" s="15" t="n">
        <f aca="false">N1504-O1504</f>
        <v>71.9</v>
      </c>
      <c r="Q1504" s="15" t="n">
        <f aca="false">J1504*INDEX(dProdutos!$F$2:$F$47,MATCH(E1504,dProdutos!$A$2:$A$47,0))</f>
        <v>27.38</v>
      </c>
      <c r="R1504" s="15" t="n">
        <f aca="false">IF(I1504="Cancelado",0,P1504-Q1504)</f>
        <v>44.52</v>
      </c>
      <c r="S1504" s="17" t="str">
        <f aca="false">INDEX(dProdutos!$D$2:$D$47,MATCH(E1504,dProdutos!$A$2:$A$47,0))</f>
        <v>Acessórios</v>
      </c>
    </row>
    <row r="1505" customFormat="false" ht="15" hidden="false" customHeight="false" outlineLevel="0" collapsed="false">
      <c r="A1505" s="17" t="s">
        <v>2446</v>
      </c>
      <c r="B1505" s="17" t="n">
        <v>2</v>
      </c>
      <c r="C1505" s="21" t="n">
        <v>45794</v>
      </c>
      <c r="D1505" s="17" t="s">
        <v>732</v>
      </c>
      <c r="E1505" s="17" t="s">
        <v>156</v>
      </c>
      <c r="F1505" s="17" t="s">
        <v>1503</v>
      </c>
      <c r="G1505" s="17" t="s">
        <v>59</v>
      </c>
      <c r="H1505" s="17" t="s">
        <v>1540</v>
      </c>
      <c r="I1505" s="17" t="s">
        <v>1524</v>
      </c>
      <c r="J1505" s="17" t="n">
        <v>1</v>
      </c>
      <c r="K1505" s="15" t="n">
        <v>192.9</v>
      </c>
      <c r="L1505" s="22" t="n">
        <v>0.1</v>
      </c>
      <c r="M1505" s="15" t="n">
        <v>0</v>
      </c>
      <c r="N1505" s="15" t="n">
        <f aca="false">J1505*K1505</f>
        <v>192.9</v>
      </c>
      <c r="O1505" s="15" t="n">
        <f aca="false">N1505*L1505</f>
        <v>19.29</v>
      </c>
      <c r="P1505" s="15" t="n">
        <f aca="false">N1505-O1505</f>
        <v>173.61</v>
      </c>
      <c r="Q1505" s="15" t="n">
        <f aca="false">J1505*INDEX(dProdutos!$F$2:$F$47,MATCH(E1505,dProdutos!$A$2:$A$47,0))</f>
        <v>80.38</v>
      </c>
      <c r="R1505" s="15" t="n">
        <f aca="false">IF(I1505="Cancelado",0,P1505-Q1505)</f>
        <v>93.23</v>
      </c>
      <c r="S1505" s="17" t="str">
        <f aca="false">INDEX(dProdutos!$D$2:$D$47,MATCH(E1505,dProdutos!$A$2:$A$47,0))</f>
        <v>Acessórios</v>
      </c>
    </row>
    <row r="1506" customFormat="false" ht="15" hidden="false" customHeight="false" outlineLevel="0" collapsed="false">
      <c r="A1506" s="17" t="s">
        <v>2447</v>
      </c>
      <c r="B1506" s="17" t="n">
        <v>1</v>
      </c>
      <c r="C1506" s="21" t="n">
        <v>45795</v>
      </c>
      <c r="D1506" s="17" t="s">
        <v>297</v>
      </c>
      <c r="E1506" s="17" t="s">
        <v>141</v>
      </c>
      <c r="F1506" s="17" t="s">
        <v>1497</v>
      </c>
      <c r="G1506" s="17" t="s">
        <v>60</v>
      </c>
      <c r="H1506" s="17" t="s">
        <v>1523</v>
      </c>
      <c r="I1506" s="17" t="s">
        <v>1524</v>
      </c>
      <c r="J1506" s="17" t="n">
        <v>1</v>
      </c>
      <c r="K1506" s="15" t="n">
        <v>131.9</v>
      </c>
      <c r="L1506" s="22" t="n">
        <v>0</v>
      </c>
      <c r="M1506" s="15" t="n">
        <v>27.97</v>
      </c>
      <c r="N1506" s="15" t="n">
        <f aca="false">J1506*K1506</f>
        <v>131.9</v>
      </c>
      <c r="O1506" s="15" t="n">
        <f aca="false">N1506*L1506</f>
        <v>0</v>
      </c>
      <c r="P1506" s="15" t="n">
        <f aca="false">N1506-O1506</f>
        <v>131.9</v>
      </c>
      <c r="Q1506" s="15" t="n">
        <f aca="false">J1506*INDEX(dProdutos!$F$2:$F$47,MATCH(E1506,dProdutos!$A$2:$A$47,0))</f>
        <v>81.66</v>
      </c>
      <c r="R1506" s="15" t="n">
        <f aca="false">IF(I1506="Cancelado",0,P1506-Q1506)</f>
        <v>50.24</v>
      </c>
      <c r="S1506" s="17" t="str">
        <f aca="false">INDEX(dProdutos!$D$2:$D$47,MATCH(E1506,dProdutos!$A$2:$A$47,0))</f>
        <v>Acessórios</v>
      </c>
    </row>
    <row r="1507" customFormat="false" ht="15" hidden="false" customHeight="false" outlineLevel="0" collapsed="false">
      <c r="A1507" s="17" t="s">
        <v>2447</v>
      </c>
      <c r="B1507" s="17" t="n">
        <v>2</v>
      </c>
      <c r="C1507" s="21" t="n">
        <v>45795</v>
      </c>
      <c r="D1507" s="17" t="s">
        <v>297</v>
      </c>
      <c r="E1507" s="17" t="s">
        <v>195</v>
      </c>
      <c r="F1507" s="17" t="s">
        <v>1497</v>
      </c>
      <c r="G1507" s="17" t="s">
        <v>60</v>
      </c>
      <c r="H1507" s="17" t="s">
        <v>1523</v>
      </c>
      <c r="I1507" s="17" t="s">
        <v>1524</v>
      </c>
      <c r="J1507" s="17" t="n">
        <v>1</v>
      </c>
      <c r="K1507" s="15" t="n">
        <v>72.9</v>
      </c>
      <c r="L1507" s="22" t="n">
        <v>0.1</v>
      </c>
      <c r="M1507" s="15" t="n">
        <v>0</v>
      </c>
      <c r="N1507" s="15" t="n">
        <f aca="false">J1507*K1507</f>
        <v>72.9</v>
      </c>
      <c r="O1507" s="15" t="n">
        <f aca="false">N1507*L1507</f>
        <v>7.29</v>
      </c>
      <c r="P1507" s="15" t="n">
        <f aca="false">N1507-O1507</f>
        <v>65.61</v>
      </c>
      <c r="Q1507" s="15" t="n">
        <f aca="false">J1507*INDEX(dProdutos!$F$2:$F$47,MATCH(E1507,dProdutos!$A$2:$A$47,0))</f>
        <v>39.23</v>
      </c>
      <c r="R1507" s="15" t="n">
        <f aca="false">IF(I1507="Cancelado",0,P1507-Q1507)</f>
        <v>26.38</v>
      </c>
      <c r="S1507" s="17" t="str">
        <f aca="false">INDEX(dProdutos!$D$2:$D$47,MATCH(E1507,dProdutos!$A$2:$A$47,0))</f>
        <v>Eletrônicos</v>
      </c>
    </row>
    <row r="1508" customFormat="false" ht="15" hidden="false" customHeight="false" outlineLevel="0" collapsed="false">
      <c r="A1508" s="17" t="s">
        <v>2448</v>
      </c>
      <c r="B1508" s="17" t="n">
        <v>1</v>
      </c>
      <c r="C1508" s="21" t="n">
        <v>45795</v>
      </c>
      <c r="D1508" s="17" t="s">
        <v>399</v>
      </c>
      <c r="E1508" s="17" t="s">
        <v>144</v>
      </c>
      <c r="F1508" s="17" t="s">
        <v>1499</v>
      </c>
      <c r="G1508" s="17" t="s">
        <v>64</v>
      </c>
      <c r="H1508" s="17" t="s">
        <v>1537</v>
      </c>
      <c r="I1508" s="17" t="s">
        <v>1524</v>
      </c>
      <c r="J1508" s="17" t="n">
        <v>1</v>
      </c>
      <c r="K1508" s="15" t="n">
        <v>260.9</v>
      </c>
      <c r="L1508" s="22" t="n">
        <v>0</v>
      </c>
      <c r="M1508" s="15" t="n">
        <v>22.21</v>
      </c>
      <c r="N1508" s="15" t="n">
        <f aca="false">J1508*K1508</f>
        <v>260.9</v>
      </c>
      <c r="O1508" s="15" t="n">
        <f aca="false">N1508*L1508</f>
        <v>0</v>
      </c>
      <c r="P1508" s="15" t="n">
        <f aca="false">N1508-O1508</f>
        <v>260.9</v>
      </c>
      <c r="Q1508" s="15" t="n">
        <f aca="false">J1508*INDEX(dProdutos!$F$2:$F$47,MATCH(E1508,dProdutos!$A$2:$A$47,0))</f>
        <v>99.86</v>
      </c>
      <c r="R1508" s="15" t="n">
        <f aca="false">IF(I1508="Cancelado",0,P1508-Q1508)</f>
        <v>161.04</v>
      </c>
      <c r="S1508" s="17" t="str">
        <f aca="false">INDEX(dProdutos!$D$2:$D$47,MATCH(E1508,dProdutos!$A$2:$A$47,0))</f>
        <v>Acessórios</v>
      </c>
    </row>
    <row r="1509" customFormat="false" ht="15" hidden="false" customHeight="false" outlineLevel="0" collapsed="false">
      <c r="A1509" s="17" t="s">
        <v>2449</v>
      </c>
      <c r="B1509" s="17" t="n">
        <v>1</v>
      </c>
      <c r="C1509" s="21" t="n">
        <v>45795</v>
      </c>
      <c r="D1509" s="17" t="s">
        <v>491</v>
      </c>
      <c r="E1509" s="17" t="s">
        <v>85</v>
      </c>
      <c r="F1509" s="17" t="s">
        <v>1495</v>
      </c>
      <c r="G1509" s="17" t="s">
        <v>59</v>
      </c>
      <c r="H1509" s="17" t="s">
        <v>1537</v>
      </c>
      <c r="I1509" s="17" t="s">
        <v>1524</v>
      </c>
      <c r="J1509" s="17" t="n">
        <v>1</v>
      </c>
      <c r="K1509" s="15" t="n">
        <v>165.9</v>
      </c>
      <c r="L1509" s="22" t="n">
        <v>0</v>
      </c>
      <c r="M1509" s="15" t="n">
        <v>31.62</v>
      </c>
      <c r="N1509" s="15" t="n">
        <f aca="false">J1509*K1509</f>
        <v>165.9</v>
      </c>
      <c r="O1509" s="15" t="n">
        <f aca="false">N1509*L1509</f>
        <v>0</v>
      </c>
      <c r="P1509" s="15" t="n">
        <f aca="false">N1509-O1509</f>
        <v>165.9</v>
      </c>
      <c r="Q1509" s="15" t="n">
        <f aca="false">J1509*INDEX(dProdutos!$F$2:$F$47,MATCH(E1509,dProdutos!$A$2:$A$47,0))</f>
        <v>91.55</v>
      </c>
      <c r="R1509" s="15" t="n">
        <f aca="false">IF(I1509="Cancelado",0,P1509-Q1509)</f>
        <v>74.35</v>
      </c>
      <c r="S1509" s="17" t="str">
        <f aca="false">INDEX(dProdutos!$D$2:$D$47,MATCH(E1509,dProdutos!$A$2:$A$47,0))</f>
        <v>Moda Feminina</v>
      </c>
    </row>
    <row r="1510" customFormat="false" ht="15" hidden="false" customHeight="false" outlineLevel="0" collapsed="false">
      <c r="A1510" s="17" t="s">
        <v>2450</v>
      </c>
      <c r="B1510" s="17" t="n">
        <v>1</v>
      </c>
      <c r="C1510" s="21" t="n">
        <v>45795</v>
      </c>
      <c r="D1510" s="17" t="s">
        <v>1175</v>
      </c>
      <c r="E1510" s="17" t="s">
        <v>189</v>
      </c>
      <c r="F1510" s="17" t="s">
        <v>1501</v>
      </c>
      <c r="G1510" s="17" t="s">
        <v>59</v>
      </c>
      <c r="H1510" s="17" t="s">
        <v>1537</v>
      </c>
      <c r="I1510" s="17" t="s">
        <v>1524</v>
      </c>
      <c r="J1510" s="17" t="n">
        <v>1</v>
      </c>
      <c r="K1510" s="15" t="n">
        <v>138.9</v>
      </c>
      <c r="L1510" s="22" t="n">
        <v>0</v>
      </c>
      <c r="M1510" s="15" t="n">
        <v>0</v>
      </c>
      <c r="N1510" s="15" t="n">
        <f aca="false">J1510*K1510</f>
        <v>138.9</v>
      </c>
      <c r="O1510" s="15" t="n">
        <f aca="false">N1510*L1510</f>
        <v>0</v>
      </c>
      <c r="P1510" s="15" t="n">
        <f aca="false">N1510-O1510</f>
        <v>138.9</v>
      </c>
      <c r="Q1510" s="15" t="n">
        <f aca="false">J1510*INDEX(dProdutos!$F$2:$F$47,MATCH(E1510,dProdutos!$A$2:$A$47,0))</f>
        <v>68.96</v>
      </c>
      <c r="R1510" s="15" t="n">
        <f aca="false">IF(I1510="Cancelado",0,P1510-Q1510)</f>
        <v>69.94</v>
      </c>
      <c r="S1510" s="17" t="str">
        <f aca="false">INDEX(dProdutos!$D$2:$D$47,MATCH(E1510,dProdutos!$A$2:$A$47,0))</f>
        <v>Eletrônicos</v>
      </c>
    </row>
    <row r="1511" customFormat="false" ht="15" hidden="false" customHeight="false" outlineLevel="0" collapsed="false">
      <c r="A1511" s="17" t="s">
        <v>2451</v>
      </c>
      <c r="B1511" s="17" t="n">
        <v>1</v>
      </c>
      <c r="C1511" s="21" t="n">
        <v>45795</v>
      </c>
      <c r="D1511" s="17" t="s">
        <v>1327</v>
      </c>
      <c r="E1511" s="17" t="s">
        <v>132</v>
      </c>
      <c r="F1511" s="17" t="s">
        <v>1497</v>
      </c>
      <c r="G1511" s="17" t="s">
        <v>60</v>
      </c>
      <c r="H1511" s="17" t="s">
        <v>1523</v>
      </c>
      <c r="I1511" s="17" t="s">
        <v>1524</v>
      </c>
      <c r="J1511" s="17" t="n">
        <v>1</v>
      </c>
      <c r="K1511" s="15" t="n">
        <v>179.9</v>
      </c>
      <c r="L1511" s="22" t="n">
        <v>0</v>
      </c>
      <c r="M1511" s="15" t="n">
        <v>0</v>
      </c>
      <c r="N1511" s="15" t="n">
        <f aca="false">J1511*K1511</f>
        <v>179.9</v>
      </c>
      <c r="O1511" s="15" t="n">
        <f aca="false">N1511*L1511</f>
        <v>0</v>
      </c>
      <c r="P1511" s="15" t="n">
        <f aca="false">N1511-O1511</f>
        <v>179.9</v>
      </c>
      <c r="Q1511" s="15" t="n">
        <f aca="false">J1511*INDEX(dProdutos!$F$2:$F$47,MATCH(E1511,dProdutos!$A$2:$A$47,0))</f>
        <v>93.56</v>
      </c>
      <c r="R1511" s="15" t="n">
        <f aca="false">IF(I1511="Cancelado",0,P1511-Q1511)</f>
        <v>86.34</v>
      </c>
      <c r="S1511" s="17" t="str">
        <f aca="false">INDEX(dProdutos!$D$2:$D$47,MATCH(E1511,dProdutos!$A$2:$A$47,0))</f>
        <v>Calçados</v>
      </c>
    </row>
    <row r="1512" customFormat="false" ht="15" hidden="false" customHeight="false" outlineLevel="0" collapsed="false">
      <c r="A1512" s="17" t="s">
        <v>2451</v>
      </c>
      <c r="B1512" s="17" t="n">
        <v>2</v>
      </c>
      <c r="C1512" s="21" t="n">
        <v>45795</v>
      </c>
      <c r="D1512" s="17" t="s">
        <v>1327</v>
      </c>
      <c r="E1512" s="17" t="s">
        <v>88</v>
      </c>
      <c r="F1512" s="17" t="s">
        <v>1497</v>
      </c>
      <c r="G1512" s="17" t="s">
        <v>60</v>
      </c>
      <c r="H1512" s="17" t="s">
        <v>1523</v>
      </c>
      <c r="I1512" s="17" t="s">
        <v>1524</v>
      </c>
      <c r="J1512" s="17" t="n">
        <v>1</v>
      </c>
      <c r="K1512" s="15" t="n">
        <v>170.9</v>
      </c>
      <c r="L1512" s="22" t="n">
        <v>0</v>
      </c>
      <c r="M1512" s="15" t="n">
        <v>0</v>
      </c>
      <c r="N1512" s="15" t="n">
        <f aca="false">J1512*K1512</f>
        <v>170.9</v>
      </c>
      <c r="O1512" s="15" t="n">
        <f aca="false">N1512*L1512</f>
        <v>0</v>
      </c>
      <c r="P1512" s="15" t="n">
        <f aca="false">N1512-O1512</f>
        <v>170.9</v>
      </c>
      <c r="Q1512" s="15" t="n">
        <f aca="false">J1512*INDEX(dProdutos!$F$2:$F$47,MATCH(E1512,dProdutos!$A$2:$A$47,0))</f>
        <v>98.14</v>
      </c>
      <c r="R1512" s="15" t="n">
        <f aca="false">IF(I1512="Cancelado",0,P1512-Q1512)</f>
        <v>72.76</v>
      </c>
      <c r="S1512" s="17" t="str">
        <f aca="false">INDEX(dProdutos!$D$2:$D$47,MATCH(E1512,dProdutos!$A$2:$A$47,0))</f>
        <v>Moda Feminina</v>
      </c>
    </row>
    <row r="1513" customFormat="false" ht="15" hidden="false" customHeight="false" outlineLevel="0" collapsed="false">
      <c r="A1513" s="17" t="s">
        <v>2452</v>
      </c>
      <c r="B1513" s="17" t="n">
        <v>1</v>
      </c>
      <c r="C1513" s="21" t="n">
        <v>45795</v>
      </c>
      <c r="D1513" s="17" t="s">
        <v>767</v>
      </c>
      <c r="E1513" s="17" t="s">
        <v>147</v>
      </c>
      <c r="F1513" s="17" t="s">
        <v>1499</v>
      </c>
      <c r="G1513" s="17" t="s">
        <v>61</v>
      </c>
      <c r="H1513" s="17" t="s">
        <v>1537</v>
      </c>
      <c r="I1513" s="17" t="s">
        <v>1524</v>
      </c>
      <c r="J1513" s="17" t="n">
        <v>2</v>
      </c>
      <c r="K1513" s="15" t="n">
        <v>231.9</v>
      </c>
      <c r="L1513" s="22" t="n">
        <v>0.1</v>
      </c>
      <c r="M1513" s="15" t="n">
        <v>0</v>
      </c>
      <c r="N1513" s="15" t="n">
        <f aca="false">J1513*K1513</f>
        <v>463.8</v>
      </c>
      <c r="O1513" s="15" t="n">
        <f aca="false">N1513*L1513</f>
        <v>46.38</v>
      </c>
      <c r="P1513" s="15" t="n">
        <f aca="false">N1513-O1513</f>
        <v>417.42</v>
      </c>
      <c r="Q1513" s="15" t="n">
        <f aca="false">J1513*INDEX(dProdutos!$F$2:$F$47,MATCH(E1513,dProdutos!$A$2:$A$47,0))</f>
        <v>261.8</v>
      </c>
      <c r="R1513" s="15" t="n">
        <f aca="false">IF(I1513="Cancelado",0,P1513-Q1513)</f>
        <v>155.62</v>
      </c>
      <c r="S1513" s="17" t="str">
        <f aca="false">INDEX(dProdutos!$D$2:$D$47,MATCH(E1513,dProdutos!$A$2:$A$47,0))</f>
        <v>Acessórios</v>
      </c>
    </row>
    <row r="1514" customFormat="false" ht="15" hidden="false" customHeight="false" outlineLevel="0" collapsed="false">
      <c r="A1514" s="17" t="s">
        <v>2453</v>
      </c>
      <c r="B1514" s="17" t="n">
        <v>1</v>
      </c>
      <c r="C1514" s="21" t="n">
        <v>45795</v>
      </c>
      <c r="D1514" s="17" t="s">
        <v>674</v>
      </c>
      <c r="E1514" s="17" t="s">
        <v>192</v>
      </c>
      <c r="F1514" s="17" t="s">
        <v>1490</v>
      </c>
      <c r="G1514" s="17" t="s">
        <v>60</v>
      </c>
      <c r="H1514" s="17" t="s">
        <v>1537</v>
      </c>
      <c r="I1514" s="17" t="s">
        <v>1524</v>
      </c>
      <c r="J1514" s="17" t="n">
        <v>1</v>
      </c>
      <c r="K1514" s="15" t="n">
        <v>245.9</v>
      </c>
      <c r="L1514" s="22" t="n">
        <v>0.05</v>
      </c>
      <c r="M1514" s="15" t="n">
        <v>16.31</v>
      </c>
      <c r="N1514" s="15" t="n">
        <f aca="false">J1514*K1514</f>
        <v>245.9</v>
      </c>
      <c r="O1514" s="15" t="n">
        <f aca="false">N1514*L1514</f>
        <v>12.295</v>
      </c>
      <c r="P1514" s="15" t="n">
        <f aca="false">N1514-O1514</f>
        <v>233.605</v>
      </c>
      <c r="Q1514" s="15" t="n">
        <f aca="false">J1514*INDEX(dProdutos!$F$2:$F$47,MATCH(E1514,dProdutos!$A$2:$A$47,0))</f>
        <v>107.78</v>
      </c>
      <c r="R1514" s="15" t="n">
        <f aca="false">IF(I1514="Cancelado",0,P1514-Q1514)</f>
        <v>125.825</v>
      </c>
      <c r="S1514" s="17" t="str">
        <f aca="false">INDEX(dProdutos!$D$2:$D$47,MATCH(E1514,dProdutos!$A$2:$A$47,0))</f>
        <v>Eletrônicos</v>
      </c>
    </row>
    <row r="1515" customFormat="false" ht="15" hidden="false" customHeight="false" outlineLevel="0" collapsed="false">
      <c r="A1515" s="17" t="s">
        <v>2454</v>
      </c>
      <c r="B1515" s="17" t="n">
        <v>1</v>
      </c>
      <c r="C1515" s="21" t="n">
        <v>45795</v>
      </c>
      <c r="D1515" s="17" t="s">
        <v>912</v>
      </c>
      <c r="E1515" s="17" t="s">
        <v>177</v>
      </c>
      <c r="F1515" s="17" t="s">
        <v>1487</v>
      </c>
      <c r="G1515" s="17" t="s">
        <v>61</v>
      </c>
      <c r="H1515" s="17" t="s">
        <v>1523</v>
      </c>
      <c r="I1515" s="17" t="s">
        <v>1524</v>
      </c>
      <c r="J1515" s="17" t="n">
        <v>1</v>
      </c>
      <c r="K1515" s="15" t="n">
        <v>257.9</v>
      </c>
      <c r="L1515" s="22" t="n">
        <v>0.15</v>
      </c>
      <c r="M1515" s="15" t="n">
        <v>14.52</v>
      </c>
      <c r="N1515" s="15" t="n">
        <f aca="false">J1515*K1515</f>
        <v>257.9</v>
      </c>
      <c r="O1515" s="15" t="n">
        <f aca="false">N1515*L1515</f>
        <v>38.685</v>
      </c>
      <c r="P1515" s="15" t="n">
        <f aca="false">N1515-O1515</f>
        <v>219.215</v>
      </c>
      <c r="Q1515" s="15" t="n">
        <f aca="false">J1515*INDEX(dProdutos!$F$2:$F$47,MATCH(E1515,dProdutos!$A$2:$A$47,0))</f>
        <v>138.23</v>
      </c>
      <c r="R1515" s="15" t="n">
        <f aca="false">IF(I1515="Cancelado",0,P1515-Q1515)</f>
        <v>80.985</v>
      </c>
      <c r="S1515" s="17" t="str">
        <f aca="false">INDEX(dProdutos!$D$2:$D$47,MATCH(E1515,dProdutos!$A$2:$A$47,0))</f>
        <v>Casa</v>
      </c>
    </row>
    <row r="1516" customFormat="false" ht="15" hidden="false" customHeight="false" outlineLevel="0" collapsed="false">
      <c r="A1516" s="17" t="s">
        <v>2455</v>
      </c>
      <c r="B1516" s="17" t="n">
        <v>1</v>
      </c>
      <c r="C1516" s="21" t="n">
        <v>45795</v>
      </c>
      <c r="D1516" s="17" t="s">
        <v>557</v>
      </c>
      <c r="E1516" s="17" t="s">
        <v>114</v>
      </c>
      <c r="F1516" s="17" t="s">
        <v>1499</v>
      </c>
      <c r="G1516" s="17" t="s">
        <v>62</v>
      </c>
      <c r="H1516" s="17" t="s">
        <v>1537</v>
      </c>
      <c r="I1516" s="17" t="s">
        <v>1524</v>
      </c>
      <c r="J1516" s="17" t="n">
        <v>1</v>
      </c>
      <c r="K1516" s="15" t="n">
        <v>202.9</v>
      </c>
      <c r="L1516" s="22" t="n">
        <v>0.05</v>
      </c>
      <c r="M1516" s="15" t="n">
        <v>0</v>
      </c>
      <c r="N1516" s="15" t="n">
        <f aca="false">J1516*K1516</f>
        <v>202.9</v>
      </c>
      <c r="O1516" s="15" t="n">
        <f aca="false">N1516*L1516</f>
        <v>10.145</v>
      </c>
      <c r="P1516" s="15" t="n">
        <f aca="false">N1516-O1516</f>
        <v>192.755</v>
      </c>
      <c r="Q1516" s="15" t="n">
        <f aca="false">J1516*INDEX(dProdutos!$F$2:$F$47,MATCH(E1516,dProdutos!$A$2:$A$47,0))</f>
        <v>110.39</v>
      </c>
      <c r="R1516" s="15" t="n">
        <f aca="false">IF(I1516="Cancelado",0,P1516-Q1516)</f>
        <v>82.365</v>
      </c>
      <c r="S1516" s="17" t="str">
        <f aca="false">INDEX(dProdutos!$D$2:$D$47,MATCH(E1516,dProdutos!$A$2:$A$47,0))</f>
        <v>Moda Masculina</v>
      </c>
    </row>
    <row r="1517" customFormat="false" ht="15" hidden="false" customHeight="false" outlineLevel="0" collapsed="false">
      <c r="A1517" s="17" t="s">
        <v>2456</v>
      </c>
      <c r="B1517" s="17" t="n">
        <v>1</v>
      </c>
      <c r="C1517" s="21" t="n">
        <v>45795</v>
      </c>
      <c r="D1517" s="17" t="s">
        <v>599</v>
      </c>
      <c r="E1517" s="17" t="s">
        <v>102</v>
      </c>
      <c r="F1517" s="17" t="s">
        <v>1497</v>
      </c>
      <c r="G1517" s="17" t="s">
        <v>63</v>
      </c>
      <c r="H1517" s="17" t="s">
        <v>1537</v>
      </c>
      <c r="I1517" s="17" t="s">
        <v>1524</v>
      </c>
      <c r="J1517" s="17" t="n">
        <v>1</v>
      </c>
      <c r="K1517" s="15" t="n">
        <v>65.9</v>
      </c>
      <c r="L1517" s="22" t="n">
        <v>0</v>
      </c>
      <c r="M1517" s="15" t="n">
        <v>0</v>
      </c>
      <c r="N1517" s="15" t="n">
        <f aca="false">J1517*K1517</f>
        <v>65.9</v>
      </c>
      <c r="O1517" s="15" t="n">
        <f aca="false">N1517*L1517</f>
        <v>0</v>
      </c>
      <c r="P1517" s="15" t="n">
        <f aca="false">N1517-O1517</f>
        <v>65.9</v>
      </c>
      <c r="Q1517" s="15" t="n">
        <f aca="false">J1517*INDEX(dProdutos!$F$2:$F$47,MATCH(E1517,dProdutos!$A$2:$A$47,0))</f>
        <v>29.68</v>
      </c>
      <c r="R1517" s="15" t="n">
        <f aca="false">IF(I1517="Cancelado",0,P1517-Q1517)</f>
        <v>36.22</v>
      </c>
      <c r="S1517" s="17" t="str">
        <f aca="false">INDEX(dProdutos!$D$2:$D$47,MATCH(E1517,dProdutos!$A$2:$A$47,0))</f>
        <v>Moda Masculina</v>
      </c>
    </row>
    <row r="1518" customFormat="false" ht="15" hidden="false" customHeight="false" outlineLevel="0" collapsed="false">
      <c r="A1518" s="17" t="s">
        <v>2457</v>
      </c>
      <c r="B1518" s="17" t="n">
        <v>1</v>
      </c>
      <c r="C1518" s="21" t="n">
        <v>45795</v>
      </c>
      <c r="D1518" s="17" t="s">
        <v>1275</v>
      </c>
      <c r="E1518" s="17" t="s">
        <v>150</v>
      </c>
      <c r="F1518" s="17" t="s">
        <v>1493</v>
      </c>
      <c r="G1518" s="17" t="s">
        <v>60</v>
      </c>
      <c r="H1518" s="17" t="s">
        <v>1527</v>
      </c>
      <c r="I1518" s="17" t="s">
        <v>1524</v>
      </c>
      <c r="J1518" s="17" t="n">
        <v>1</v>
      </c>
      <c r="K1518" s="15" t="n">
        <v>71.9</v>
      </c>
      <c r="L1518" s="22" t="n">
        <v>0.2</v>
      </c>
      <c r="M1518" s="15" t="n">
        <v>0</v>
      </c>
      <c r="N1518" s="15" t="n">
        <f aca="false">J1518*K1518</f>
        <v>71.9</v>
      </c>
      <c r="O1518" s="15" t="n">
        <f aca="false">N1518*L1518</f>
        <v>14.38</v>
      </c>
      <c r="P1518" s="15" t="n">
        <f aca="false">N1518-O1518</f>
        <v>57.52</v>
      </c>
      <c r="Q1518" s="15" t="n">
        <f aca="false">J1518*INDEX(dProdutos!$F$2:$F$47,MATCH(E1518,dProdutos!$A$2:$A$47,0))</f>
        <v>27.38</v>
      </c>
      <c r="R1518" s="15" t="n">
        <f aca="false">IF(I1518="Cancelado",0,P1518-Q1518)</f>
        <v>30.14</v>
      </c>
      <c r="S1518" s="17" t="str">
        <f aca="false">INDEX(dProdutos!$D$2:$D$47,MATCH(E1518,dProdutos!$A$2:$A$47,0))</f>
        <v>Acessórios</v>
      </c>
    </row>
    <row r="1519" customFormat="false" ht="15" hidden="false" customHeight="false" outlineLevel="0" collapsed="false">
      <c r="A1519" s="17" t="s">
        <v>2458</v>
      </c>
      <c r="B1519" s="17" t="n">
        <v>1</v>
      </c>
      <c r="C1519" s="21" t="n">
        <v>45796</v>
      </c>
      <c r="D1519" s="17" t="s">
        <v>1138</v>
      </c>
      <c r="E1519" s="17" t="s">
        <v>73</v>
      </c>
      <c r="F1519" s="17" t="s">
        <v>1487</v>
      </c>
      <c r="G1519" s="17" t="s">
        <v>59</v>
      </c>
      <c r="H1519" s="17" t="s">
        <v>1537</v>
      </c>
      <c r="I1519" s="17" t="s">
        <v>1524</v>
      </c>
      <c r="J1519" s="17" t="n">
        <v>1</v>
      </c>
      <c r="K1519" s="15" t="n">
        <v>179.9</v>
      </c>
      <c r="L1519" s="22" t="n">
        <v>0.1</v>
      </c>
      <c r="M1519" s="15" t="n">
        <v>0</v>
      </c>
      <c r="N1519" s="15" t="n">
        <f aca="false">J1519*K1519</f>
        <v>179.9</v>
      </c>
      <c r="O1519" s="15" t="n">
        <f aca="false">N1519*L1519</f>
        <v>17.99</v>
      </c>
      <c r="P1519" s="15" t="n">
        <f aca="false">N1519-O1519</f>
        <v>161.91</v>
      </c>
      <c r="Q1519" s="15" t="n">
        <f aca="false">J1519*INDEX(dProdutos!$F$2:$F$47,MATCH(E1519,dProdutos!$A$2:$A$47,0))</f>
        <v>69.44</v>
      </c>
      <c r="R1519" s="15" t="n">
        <f aca="false">IF(I1519="Cancelado",0,P1519-Q1519)</f>
        <v>92.47</v>
      </c>
      <c r="S1519" s="17" t="str">
        <f aca="false">INDEX(dProdutos!$D$2:$D$47,MATCH(E1519,dProdutos!$A$2:$A$47,0))</f>
        <v>Moda Feminina</v>
      </c>
    </row>
    <row r="1520" customFormat="false" ht="15" hidden="false" customHeight="false" outlineLevel="0" collapsed="false">
      <c r="A1520" s="17" t="s">
        <v>2459</v>
      </c>
      <c r="B1520" s="17" t="n">
        <v>1</v>
      </c>
      <c r="C1520" s="21" t="n">
        <v>45796</v>
      </c>
      <c r="D1520" s="17" t="s">
        <v>496</v>
      </c>
      <c r="E1520" s="17" t="s">
        <v>159</v>
      </c>
      <c r="F1520" s="17" t="s">
        <v>1487</v>
      </c>
      <c r="G1520" s="17" t="s">
        <v>60</v>
      </c>
      <c r="H1520" s="17" t="s">
        <v>1523</v>
      </c>
      <c r="I1520" s="17" t="s">
        <v>1541</v>
      </c>
      <c r="J1520" s="17" t="n">
        <v>1</v>
      </c>
      <c r="K1520" s="15" t="n">
        <v>276.9</v>
      </c>
      <c r="L1520" s="22" t="n">
        <v>0</v>
      </c>
      <c r="M1520" s="15" t="n">
        <v>19.22</v>
      </c>
      <c r="N1520" s="15" t="n">
        <f aca="false">J1520*K1520</f>
        <v>276.9</v>
      </c>
      <c r="O1520" s="15" t="n">
        <f aca="false">N1520*L1520</f>
        <v>0</v>
      </c>
      <c r="P1520" s="15" t="n">
        <f aca="false">N1520-O1520</f>
        <v>276.9</v>
      </c>
      <c r="Q1520" s="15" t="n">
        <f aca="false">J1520*INDEX(dProdutos!$F$2:$F$47,MATCH(E1520,dProdutos!$A$2:$A$47,0))</f>
        <v>145.03</v>
      </c>
      <c r="R1520" s="15" t="n">
        <f aca="false">IF(I1520="Cancelado",0,P1520-Q1520)</f>
        <v>131.87</v>
      </c>
      <c r="S1520" s="17" t="str">
        <f aca="false">INDEX(dProdutos!$D$2:$D$47,MATCH(E1520,dProdutos!$A$2:$A$47,0))</f>
        <v>Acessórios</v>
      </c>
    </row>
    <row r="1521" customFormat="false" ht="15" hidden="false" customHeight="false" outlineLevel="0" collapsed="false">
      <c r="A1521" s="17" t="s">
        <v>2460</v>
      </c>
      <c r="B1521" s="17" t="n">
        <v>1</v>
      </c>
      <c r="C1521" s="21" t="n">
        <v>45796</v>
      </c>
      <c r="D1521" s="17" t="s">
        <v>441</v>
      </c>
      <c r="E1521" s="17" t="s">
        <v>171</v>
      </c>
      <c r="F1521" s="17" t="s">
        <v>1490</v>
      </c>
      <c r="G1521" s="17" t="s">
        <v>59</v>
      </c>
      <c r="H1521" s="17" t="s">
        <v>1527</v>
      </c>
      <c r="I1521" s="17" t="s">
        <v>1524</v>
      </c>
      <c r="J1521" s="17" t="n">
        <v>2</v>
      </c>
      <c r="K1521" s="15" t="n">
        <v>246.9</v>
      </c>
      <c r="L1521" s="22" t="n">
        <v>0</v>
      </c>
      <c r="M1521" s="15" t="n">
        <v>15.02</v>
      </c>
      <c r="N1521" s="15" t="n">
        <f aca="false">J1521*K1521</f>
        <v>493.8</v>
      </c>
      <c r="O1521" s="15" t="n">
        <f aca="false">N1521*L1521</f>
        <v>0</v>
      </c>
      <c r="P1521" s="15" t="n">
        <f aca="false">N1521-O1521</f>
        <v>493.8</v>
      </c>
      <c r="Q1521" s="15" t="n">
        <f aca="false">J1521*INDEX(dProdutos!$F$2:$F$47,MATCH(E1521,dProdutos!$A$2:$A$47,0))</f>
        <v>207.22</v>
      </c>
      <c r="R1521" s="15" t="n">
        <f aca="false">IF(I1521="Cancelado",0,P1521-Q1521)</f>
        <v>286.58</v>
      </c>
      <c r="S1521" s="17" t="str">
        <f aca="false">INDEX(dProdutos!$D$2:$D$47,MATCH(E1521,dProdutos!$A$2:$A$47,0))</f>
        <v>Casa</v>
      </c>
    </row>
    <row r="1522" customFormat="false" ht="15" hidden="false" customHeight="false" outlineLevel="0" collapsed="false">
      <c r="A1522" s="17" t="s">
        <v>2460</v>
      </c>
      <c r="B1522" s="17" t="n">
        <v>2</v>
      </c>
      <c r="C1522" s="21" t="n">
        <v>45796</v>
      </c>
      <c r="D1522" s="17" t="s">
        <v>441</v>
      </c>
      <c r="E1522" s="17" t="s">
        <v>165</v>
      </c>
      <c r="F1522" s="17" t="s">
        <v>1490</v>
      </c>
      <c r="G1522" s="17" t="s">
        <v>59</v>
      </c>
      <c r="H1522" s="17" t="s">
        <v>1527</v>
      </c>
      <c r="I1522" s="17" t="s">
        <v>1524</v>
      </c>
      <c r="J1522" s="17" t="n">
        <v>1</v>
      </c>
      <c r="K1522" s="15" t="n">
        <v>231.9</v>
      </c>
      <c r="L1522" s="22" t="n">
        <v>0</v>
      </c>
      <c r="M1522" s="15" t="n">
        <v>0</v>
      </c>
      <c r="N1522" s="15" t="n">
        <f aca="false">J1522*K1522</f>
        <v>231.9</v>
      </c>
      <c r="O1522" s="15" t="n">
        <f aca="false">N1522*L1522</f>
        <v>0</v>
      </c>
      <c r="P1522" s="15" t="n">
        <f aca="false">N1522-O1522</f>
        <v>231.9</v>
      </c>
      <c r="Q1522" s="15" t="n">
        <f aca="false">J1522*INDEX(dProdutos!$F$2:$F$47,MATCH(E1522,dProdutos!$A$2:$A$47,0))</f>
        <v>140.83</v>
      </c>
      <c r="R1522" s="15" t="n">
        <f aca="false">IF(I1522="Cancelado",0,P1522-Q1522)</f>
        <v>91.07</v>
      </c>
      <c r="S1522" s="17" t="str">
        <f aca="false">INDEX(dProdutos!$D$2:$D$47,MATCH(E1522,dProdutos!$A$2:$A$47,0))</f>
        <v>Casa</v>
      </c>
    </row>
    <row r="1523" customFormat="false" ht="15" hidden="false" customHeight="false" outlineLevel="0" collapsed="false">
      <c r="A1523" s="17" t="s">
        <v>2460</v>
      </c>
      <c r="B1523" s="17" t="n">
        <v>3</v>
      </c>
      <c r="C1523" s="21" t="n">
        <v>45796</v>
      </c>
      <c r="D1523" s="17" t="s">
        <v>441</v>
      </c>
      <c r="E1523" s="17" t="s">
        <v>81</v>
      </c>
      <c r="F1523" s="17" t="s">
        <v>1490</v>
      </c>
      <c r="G1523" s="17" t="s">
        <v>59</v>
      </c>
      <c r="H1523" s="17" t="s">
        <v>1527</v>
      </c>
      <c r="I1523" s="17" t="s">
        <v>1524</v>
      </c>
      <c r="J1523" s="17" t="n">
        <v>1</v>
      </c>
      <c r="K1523" s="15" t="n">
        <v>64.9</v>
      </c>
      <c r="L1523" s="22" t="n">
        <v>0.15</v>
      </c>
      <c r="M1523" s="15" t="n">
        <v>0</v>
      </c>
      <c r="N1523" s="15" t="n">
        <f aca="false">J1523*K1523</f>
        <v>64.9</v>
      </c>
      <c r="O1523" s="15" t="n">
        <f aca="false">N1523*L1523</f>
        <v>9.735</v>
      </c>
      <c r="P1523" s="15" t="n">
        <f aca="false">N1523-O1523</f>
        <v>55.165</v>
      </c>
      <c r="Q1523" s="15" t="n">
        <f aca="false">J1523*INDEX(dProdutos!$F$2:$F$47,MATCH(E1523,dProdutos!$A$2:$A$47,0))</f>
        <v>26.12</v>
      </c>
      <c r="R1523" s="15" t="n">
        <f aca="false">IF(I1523="Cancelado",0,P1523-Q1523)</f>
        <v>29.045</v>
      </c>
      <c r="S1523" s="17" t="str">
        <f aca="false">INDEX(dProdutos!$D$2:$D$47,MATCH(E1523,dProdutos!$A$2:$A$47,0))</f>
        <v>Moda Feminina</v>
      </c>
    </row>
    <row r="1524" customFormat="false" ht="15" hidden="false" customHeight="false" outlineLevel="0" collapsed="false">
      <c r="A1524" s="17" t="s">
        <v>2461</v>
      </c>
      <c r="B1524" s="17" t="n">
        <v>1</v>
      </c>
      <c r="C1524" s="21" t="n">
        <v>45796</v>
      </c>
      <c r="D1524" s="17" t="s">
        <v>1085</v>
      </c>
      <c r="E1524" s="17" t="s">
        <v>102</v>
      </c>
      <c r="F1524" s="17" t="s">
        <v>1499</v>
      </c>
      <c r="G1524" s="17" t="s">
        <v>59</v>
      </c>
      <c r="H1524" s="17" t="s">
        <v>1537</v>
      </c>
      <c r="I1524" s="17" t="s">
        <v>1524</v>
      </c>
      <c r="J1524" s="17" t="n">
        <v>1</v>
      </c>
      <c r="K1524" s="15" t="n">
        <v>65.9</v>
      </c>
      <c r="L1524" s="22" t="n">
        <v>0</v>
      </c>
      <c r="M1524" s="15" t="n">
        <v>0</v>
      </c>
      <c r="N1524" s="15" t="n">
        <f aca="false">J1524*K1524</f>
        <v>65.9</v>
      </c>
      <c r="O1524" s="15" t="n">
        <f aca="false">N1524*L1524</f>
        <v>0</v>
      </c>
      <c r="P1524" s="15" t="n">
        <f aca="false">N1524-O1524</f>
        <v>65.9</v>
      </c>
      <c r="Q1524" s="15" t="n">
        <f aca="false">J1524*INDEX(dProdutos!$F$2:$F$47,MATCH(E1524,dProdutos!$A$2:$A$47,0))</f>
        <v>29.68</v>
      </c>
      <c r="R1524" s="15" t="n">
        <f aca="false">IF(I1524="Cancelado",0,P1524-Q1524)</f>
        <v>36.22</v>
      </c>
      <c r="S1524" s="17" t="str">
        <f aca="false">INDEX(dProdutos!$D$2:$D$47,MATCH(E1524,dProdutos!$A$2:$A$47,0))</f>
        <v>Moda Masculina</v>
      </c>
    </row>
    <row r="1525" customFormat="false" ht="15" hidden="false" customHeight="false" outlineLevel="0" collapsed="false">
      <c r="A1525" s="17" t="s">
        <v>2461</v>
      </c>
      <c r="B1525" s="17" t="n">
        <v>2</v>
      </c>
      <c r="C1525" s="21" t="n">
        <v>45796</v>
      </c>
      <c r="D1525" s="17" t="s">
        <v>1085</v>
      </c>
      <c r="E1525" s="17" t="s">
        <v>129</v>
      </c>
      <c r="F1525" s="17" t="s">
        <v>1499</v>
      </c>
      <c r="G1525" s="17" t="s">
        <v>59</v>
      </c>
      <c r="H1525" s="17" t="s">
        <v>1537</v>
      </c>
      <c r="I1525" s="17" t="s">
        <v>1524</v>
      </c>
      <c r="J1525" s="17" t="n">
        <v>1</v>
      </c>
      <c r="K1525" s="15" t="n">
        <v>105.9</v>
      </c>
      <c r="L1525" s="22" t="n">
        <v>0</v>
      </c>
      <c r="M1525" s="15" t="n">
        <v>0</v>
      </c>
      <c r="N1525" s="15" t="n">
        <f aca="false">J1525*K1525</f>
        <v>105.9</v>
      </c>
      <c r="O1525" s="15" t="n">
        <f aca="false">N1525*L1525</f>
        <v>0</v>
      </c>
      <c r="P1525" s="15" t="n">
        <f aca="false">N1525-O1525</f>
        <v>105.9</v>
      </c>
      <c r="Q1525" s="15" t="n">
        <f aca="false">J1525*INDEX(dProdutos!$F$2:$F$47,MATCH(E1525,dProdutos!$A$2:$A$47,0))</f>
        <v>43.79</v>
      </c>
      <c r="R1525" s="15" t="n">
        <f aca="false">IF(I1525="Cancelado",0,P1525-Q1525)</f>
        <v>62.11</v>
      </c>
      <c r="S1525" s="17" t="str">
        <f aca="false">INDEX(dProdutos!$D$2:$D$47,MATCH(E1525,dProdutos!$A$2:$A$47,0))</f>
        <v>Calçados</v>
      </c>
    </row>
    <row r="1526" customFormat="false" ht="15" hidden="false" customHeight="false" outlineLevel="0" collapsed="false">
      <c r="A1526" s="17" t="s">
        <v>2462</v>
      </c>
      <c r="B1526" s="17" t="n">
        <v>1</v>
      </c>
      <c r="C1526" s="21" t="n">
        <v>45796</v>
      </c>
      <c r="D1526" s="17" t="s">
        <v>520</v>
      </c>
      <c r="E1526" s="17" t="s">
        <v>138</v>
      </c>
      <c r="F1526" s="17" t="s">
        <v>1503</v>
      </c>
      <c r="G1526" s="17" t="s">
        <v>61</v>
      </c>
      <c r="H1526" s="17" t="s">
        <v>1537</v>
      </c>
      <c r="I1526" s="17" t="s">
        <v>1524</v>
      </c>
      <c r="J1526" s="17" t="n">
        <v>2</v>
      </c>
      <c r="K1526" s="15" t="n">
        <v>231.9</v>
      </c>
      <c r="L1526" s="22" t="n">
        <v>0</v>
      </c>
      <c r="M1526" s="15" t="n">
        <v>16.92</v>
      </c>
      <c r="N1526" s="15" t="n">
        <f aca="false">J1526*K1526</f>
        <v>463.8</v>
      </c>
      <c r="O1526" s="15" t="n">
        <f aca="false">N1526*L1526</f>
        <v>0</v>
      </c>
      <c r="P1526" s="15" t="n">
        <f aca="false">N1526-O1526</f>
        <v>463.8</v>
      </c>
      <c r="Q1526" s="15" t="n">
        <f aca="false">J1526*INDEX(dProdutos!$F$2:$F$47,MATCH(E1526,dProdutos!$A$2:$A$47,0))</f>
        <v>264.42</v>
      </c>
      <c r="R1526" s="15" t="n">
        <f aca="false">IF(I1526="Cancelado",0,P1526-Q1526)</f>
        <v>199.38</v>
      </c>
      <c r="S1526" s="17" t="str">
        <f aca="false">INDEX(dProdutos!$D$2:$D$47,MATCH(E1526,dProdutos!$A$2:$A$47,0))</f>
        <v>Calçados</v>
      </c>
    </row>
    <row r="1527" customFormat="false" ht="15" hidden="false" customHeight="false" outlineLevel="0" collapsed="false">
      <c r="A1527" s="17" t="s">
        <v>2463</v>
      </c>
      <c r="B1527" s="17" t="n">
        <v>1</v>
      </c>
      <c r="C1527" s="21" t="n">
        <v>45796</v>
      </c>
      <c r="D1527" s="17" t="s">
        <v>659</v>
      </c>
      <c r="E1527" s="17" t="s">
        <v>183</v>
      </c>
      <c r="F1527" s="17" t="s">
        <v>1503</v>
      </c>
      <c r="G1527" s="17" t="s">
        <v>59</v>
      </c>
      <c r="H1527" s="17" t="s">
        <v>1523</v>
      </c>
      <c r="I1527" s="17" t="s">
        <v>1524</v>
      </c>
      <c r="J1527" s="17" t="n">
        <v>1</v>
      </c>
      <c r="K1527" s="15" t="n">
        <v>121.9</v>
      </c>
      <c r="L1527" s="22" t="n">
        <v>0.1</v>
      </c>
      <c r="M1527" s="15" t="n">
        <v>11</v>
      </c>
      <c r="N1527" s="15" t="n">
        <f aca="false">J1527*K1527</f>
        <v>121.9</v>
      </c>
      <c r="O1527" s="15" t="n">
        <f aca="false">N1527*L1527</f>
        <v>12.19</v>
      </c>
      <c r="P1527" s="15" t="n">
        <f aca="false">N1527-O1527</f>
        <v>109.71</v>
      </c>
      <c r="Q1527" s="15" t="n">
        <f aca="false">J1527*INDEX(dProdutos!$F$2:$F$47,MATCH(E1527,dProdutos!$A$2:$A$47,0))</f>
        <v>52.76</v>
      </c>
      <c r="R1527" s="15" t="n">
        <f aca="false">IF(I1527="Cancelado",0,P1527-Q1527)</f>
        <v>56.95</v>
      </c>
      <c r="S1527" s="17" t="str">
        <f aca="false">INDEX(dProdutos!$D$2:$D$47,MATCH(E1527,dProdutos!$A$2:$A$47,0))</f>
        <v>Eletrônicos</v>
      </c>
    </row>
    <row r="1528" customFormat="false" ht="15" hidden="false" customHeight="false" outlineLevel="0" collapsed="false">
      <c r="A1528" s="17" t="s">
        <v>2464</v>
      </c>
      <c r="B1528" s="17" t="n">
        <v>1</v>
      </c>
      <c r="C1528" s="21" t="n">
        <v>45796</v>
      </c>
      <c r="D1528" s="17" t="s">
        <v>1370</v>
      </c>
      <c r="E1528" s="17" t="s">
        <v>98</v>
      </c>
      <c r="F1528" s="17" t="s">
        <v>1490</v>
      </c>
      <c r="G1528" s="17" t="s">
        <v>63</v>
      </c>
      <c r="H1528" s="17" t="s">
        <v>1537</v>
      </c>
      <c r="I1528" s="17" t="s">
        <v>1524</v>
      </c>
      <c r="J1528" s="17" t="n">
        <v>1</v>
      </c>
      <c r="K1528" s="15" t="n">
        <v>108.9</v>
      </c>
      <c r="L1528" s="22" t="n">
        <v>0</v>
      </c>
      <c r="M1528" s="15" t="n">
        <v>21.31</v>
      </c>
      <c r="N1528" s="15" t="n">
        <f aca="false">J1528*K1528</f>
        <v>108.9</v>
      </c>
      <c r="O1528" s="15" t="n">
        <f aca="false">N1528*L1528</f>
        <v>0</v>
      </c>
      <c r="P1528" s="15" t="n">
        <f aca="false">N1528-O1528</f>
        <v>108.9</v>
      </c>
      <c r="Q1528" s="15" t="n">
        <f aca="false">J1528*INDEX(dProdutos!$F$2:$F$47,MATCH(E1528,dProdutos!$A$2:$A$47,0))</f>
        <v>42.52</v>
      </c>
      <c r="R1528" s="15" t="n">
        <f aca="false">IF(I1528="Cancelado",0,P1528-Q1528)</f>
        <v>66.38</v>
      </c>
      <c r="S1528" s="17" t="str">
        <f aca="false">INDEX(dProdutos!$D$2:$D$47,MATCH(E1528,dProdutos!$A$2:$A$47,0))</f>
        <v>Moda Feminina</v>
      </c>
    </row>
    <row r="1529" customFormat="false" ht="15" hidden="false" customHeight="false" outlineLevel="0" collapsed="false">
      <c r="A1529" s="17" t="s">
        <v>2465</v>
      </c>
      <c r="B1529" s="17" t="n">
        <v>1</v>
      </c>
      <c r="C1529" s="21" t="n">
        <v>45796</v>
      </c>
      <c r="D1529" s="17" t="s">
        <v>1046</v>
      </c>
      <c r="E1529" s="17" t="s">
        <v>174</v>
      </c>
      <c r="F1529" s="17" t="s">
        <v>1495</v>
      </c>
      <c r="G1529" s="17" t="s">
        <v>60</v>
      </c>
      <c r="H1529" s="17" t="s">
        <v>1523</v>
      </c>
      <c r="I1529" s="17" t="s">
        <v>1524</v>
      </c>
      <c r="J1529" s="17" t="n">
        <v>1</v>
      </c>
      <c r="K1529" s="15" t="n">
        <v>250.9</v>
      </c>
      <c r="L1529" s="22" t="n">
        <v>0</v>
      </c>
      <c r="M1529" s="15" t="n">
        <v>19.2</v>
      </c>
      <c r="N1529" s="15" t="n">
        <f aca="false">J1529*K1529</f>
        <v>250.9</v>
      </c>
      <c r="O1529" s="15" t="n">
        <f aca="false">N1529*L1529</f>
        <v>0</v>
      </c>
      <c r="P1529" s="15" t="n">
        <f aca="false">N1529-O1529</f>
        <v>250.9</v>
      </c>
      <c r="Q1529" s="15" t="n">
        <f aca="false">J1529*INDEX(dProdutos!$F$2:$F$47,MATCH(E1529,dProdutos!$A$2:$A$47,0))</f>
        <v>151.28</v>
      </c>
      <c r="R1529" s="15" t="n">
        <f aca="false">IF(I1529="Cancelado",0,P1529-Q1529)</f>
        <v>99.62</v>
      </c>
      <c r="S1529" s="17" t="str">
        <f aca="false">INDEX(dProdutos!$D$2:$D$47,MATCH(E1529,dProdutos!$A$2:$A$47,0))</f>
        <v>Casa</v>
      </c>
    </row>
    <row r="1530" customFormat="false" ht="15" hidden="false" customHeight="false" outlineLevel="0" collapsed="false">
      <c r="A1530" s="17" t="s">
        <v>2465</v>
      </c>
      <c r="B1530" s="17" t="n">
        <v>2</v>
      </c>
      <c r="C1530" s="21" t="n">
        <v>45796</v>
      </c>
      <c r="D1530" s="17" t="s">
        <v>1046</v>
      </c>
      <c r="E1530" s="17" t="s">
        <v>95</v>
      </c>
      <c r="F1530" s="17" t="s">
        <v>1495</v>
      </c>
      <c r="G1530" s="17" t="s">
        <v>60</v>
      </c>
      <c r="H1530" s="17" t="s">
        <v>1523</v>
      </c>
      <c r="I1530" s="17" t="s">
        <v>1524</v>
      </c>
      <c r="J1530" s="17" t="n">
        <v>3</v>
      </c>
      <c r="K1530" s="15" t="n">
        <v>77.9</v>
      </c>
      <c r="L1530" s="22" t="n">
        <v>0</v>
      </c>
      <c r="M1530" s="15" t="n">
        <v>0</v>
      </c>
      <c r="N1530" s="15" t="n">
        <f aca="false">J1530*K1530</f>
        <v>233.7</v>
      </c>
      <c r="O1530" s="15" t="n">
        <f aca="false">N1530*L1530</f>
        <v>0</v>
      </c>
      <c r="P1530" s="15" t="n">
        <f aca="false">N1530-O1530</f>
        <v>233.7</v>
      </c>
      <c r="Q1530" s="15" t="n">
        <f aca="false">J1530*INDEX(dProdutos!$F$2:$F$47,MATCH(E1530,dProdutos!$A$2:$A$47,0))</f>
        <v>110.13</v>
      </c>
      <c r="R1530" s="15" t="n">
        <f aca="false">IF(I1530="Cancelado",0,P1530-Q1530)</f>
        <v>123.57</v>
      </c>
      <c r="S1530" s="17" t="str">
        <f aca="false">INDEX(dProdutos!$D$2:$D$47,MATCH(E1530,dProdutos!$A$2:$A$47,0))</f>
        <v>Moda Feminina</v>
      </c>
    </row>
    <row r="1531" customFormat="false" ht="15" hidden="false" customHeight="false" outlineLevel="0" collapsed="false">
      <c r="A1531" s="17" t="s">
        <v>2465</v>
      </c>
      <c r="B1531" s="17" t="n">
        <v>3</v>
      </c>
      <c r="C1531" s="21" t="n">
        <v>45796</v>
      </c>
      <c r="D1531" s="17" t="s">
        <v>1046</v>
      </c>
      <c r="E1531" s="17" t="s">
        <v>165</v>
      </c>
      <c r="F1531" s="17" t="s">
        <v>1495</v>
      </c>
      <c r="G1531" s="17" t="s">
        <v>60</v>
      </c>
      <c r="H1531" s="17" t="s">
        <v>1523</v>
      </c>
      <c r="I1531" s="17" t="s">
        <v>1524</v>
      </c>
      <c r="J1531" s="17" t="n">
        <v>1</v>
      </c>
      <c r="K1531" s="15" t="n">
        <v>231.9</v>
      </c>
      <c r="L1531" s="22" t="n">
        <v>0</v>
      </c>
      <c r="M1531" s="15" t="n">
        <v>0</v>
      </c>
      <c r="N1531" s="15" t="n">
        <f aca="false">J1531*K1531</f>
        <v>231.9</v>
      </c>
      <c r="O1531" s="15" t="n">
        <f aca="false">N1531*L1531</f>
        <v>0</v>
      </c>
      <c r="P1531" s="15" t="n">
        <f aca="false">N1531-O1531</f>
        <v>231.9</v>
      </c>
      <c r="Q1531" s="15" t="n">
        <f aca="false">J1531*INDEX(dProdutos!$F$2:$F$47,MATCH(E1531,dProdutos!$A$2:$A$47,0))</f>
        <v>140.83</v>
      </c>
      <c r="R1531" s="15" t="n">
        <f aca="false">IF(I1531="Cancelado",0,P1531-Q1531)</f>
        <v>91.07</v>
      </c>
      <c r="S1531" s="17" t="str">
        <f aca="false">INDEX(dProdutos!$D$2:$D$47,MATCH(E1531,dProdutos!$A$2:$A$47,0))</f>
        <v>Casa</v>
      </c>
    </row>
    <row r="1532" customFormat="false" ht="15" hidden="false" customHeight="false" outlineLevel="0" collapsed="false">
      <c r="A1532" s="17" t="s">
        <v>2465</v>
      </c>
      <c r="B1532" s="17" t="n">
        <v>4</v>
      </c>
      <c r="C1532" s="21" t="n">
        <v>45796</v>
      </c>
      <c r="D1532" s="17" t="s">
        <v>1046</v>
      </c>
      <c r="E1532" s="17" t="s">
        <v>192</v>
      </c>
      <c r="F1532" s="17" t="s">
        <v>1495</v>
      </c>
      <c r="G1532" s="17" t="s">
        <v>60</v>
      </c>
      <c r="H1532" s="17" t="s">
        <v>1523</v>
      </c>
      <c r="I1532" s="17" t="s">
        <v>1524</v>
      </c>
      <c r="J1532" s="17" t="n">
        <v>2</v>
      </c>
      <c r="K1532" s="15" t="n">
        <v>245.9</v>
      </c>
      <c r="L1532" s="22" t="n">
        <v>0.05</v>
      </c>
      <c r="M1532" s="15" t="n">
        <v>0</v>
      </c>
      <c r="N1532" s="15" t="n">
        <f aca="false">J1532*K1532</f>
        <v>491.8</v>
      </c>
      <c r="O1532" s="15" t="n">
        <f aca="false">N1532*L1532</f>
        <v>24.59</v>
      </c>
      <c r="P1532" s="15" t="n">
        <f aca="false">N1532-O1532</f>
        <v>467.21</v>
      </c>
      <c r="Q1532" s="15" t="n">
        <f aca="false">J1532*INDEX(dProdutos!$F$2:$F$47,MATCH(E1532,dProdutos!$A$2:$A$47,0))</f>
        <v>215.56</v>
      </c>
      <c r="R1532" s="15" t="n">
        <f aca="false">IF(I1532="Cancelado",0,P1532-Q1532)</f>
        <v>251.65</v>
      </c>
      <c r="S1532" s="17" t="str">
        <f aca="false">INDEX(dProdutos!$D$2:$D$47,MATCH(E1532,dProdutos!$A$2:$A$47,0))</f>
        <v>Eletrônicos</v>
      </c>
    </row>
    <row r="1533" customFormat="false" ht="15" hidden="false" customHeight="false" outlineLevel="0" collapsed="false">
      <c r="A1533" s="17" t="s">
        <v>2466</v>
      </c>
      <c r="B1533" s="17" t="n">
        <v>1</v>
      </c>
      <c r="C1533" s="21" t="n">
        <v>45796</v>
      </c>
      <c r="D1533" s="17" t="s">
        <v>910</v>
      </c>
      <c r="E1533" s="17" t="s">
        <v>153</v>
      </c>
      <c r="F1533" s="17" t="s">
        <v>1499</v>
      </c>
      <c r="G1533" s="17" t="s">
        <v>63</v>
      </c>
      <c r="H1533" s="17" t="s">
        <v>1537</v>
      </c>
      <c r="I1533" s="17" t="s">
        <v>1524</v>
      </c>
      <c r="J1533" s="17" t="n">
        <v>2</v>
      </c>
      <c r="K1533" s="15" t="n">
        <v>165.9</v>
      </c>
      <c r="L1533" s="22" t="n">
        <v>0</v>
      </c>
      <c r="M1533" s="15" t="n">
        <v>31.39</v>
      </c>
      <c r="N1533" s="15" t="n">
        <f aca="false">J1533*K1533</f>
        <v>331.8</v>
      </c>
      <c r="O1533" s="15" t="n">
        <f aca="false">N1533*L1533</f>
        <v>0</v>
      </c>
      <c r="P1533" s="15" t="n">
        <f aca="false">N1533-O1533</f>
        <v>331.8</v>
      </c>
      <c r="Q1533" s="15" t="n">
        <f aca="false">J1533*INDEX(dProdutos!$F$2:$F$47,MATCH(E1533,dProdutos!$A$2:$A$47,0))</f>
        <v>134.56</v>
      </c>
      <c r="R1533" s="15" t="n">
        <f aca="false">IF(I1533="Cancelado",0,P1533-Q1533)</f>
        <v>197.24</v>
      </c>
      <c r="S1533" s="17" t="str">
        <f aca="false">INDEX(dProdutos!$D$2:$D$47,MATCH(E1533,dProdutos!$A$2:$A$47,0))</f>
        <v>Acessórios</v>
      </c>
    </row>
    <row r="1534" customFormat="false" ht="15" hidden="false" customHeight="false" outlineLevel="0" collapsed="false">
      <c r="A1534" s="17" t="s">
        <v>2466</v>
      </c>
      <c r="B1534" s="17" t="n">
        <v>2</v>
      </c>
      <c r="C1534" s="21" t="n">
        <v>45796</v>
      </c>
      <c r="D1534" s="17" t="s">
        <v>910</v>
      </c>
      <c r="E1534" s="17" t="s">
        <v>147</v>
      </c>
      <c r="F1534" s="17" t="s">
        <v>1499</v>
      </c>
      <c r="G1534" s="17" t="s">
        <v>63</v>
      </c>
      <c r="H1534" s="17" t="s">
        <v>1537</v>
      </c>
      <c r="I1534" s="17" t="s">
        <v>1524</v>
      </c>
      <c r="J1534" s="17" t="n">
        <v>2</v>
      </c>
      <c r="K1534" s="15" t="n">
        <v>231.9</v>
      </c>
      <c r="L1534" s="22" t="n">
        <v>0</v>
      </c>
      <c r="M1534" s="15" t="n">
        <v>0</v>
      </c>
      <c r="N1534" s="15" t="n">
        <f aca="false">J1534*K1534</f>
        <v>463.8</v>
      </c>
      <c r="O1534" s="15" t="n">
        <f aca="false">N1534*L1534</f>
        <v>0</v>
      </c>
      <c r="P1534" s="15" t="n">
        <f aca="false">N1534-O1534</f>
        <v>463.8</v>
      </c>
      <c r="Q1534" s="15" t="n">
        <f aca="false">J1534*INDEX(dProdutos!$F$2:$F$47,MATCH(E1534,dProdutos!$A$2:$A$47,0))</f>
        <v>261.8</v>
      </c>
      <c r="R1534" s="15" t="n">
        <f aca="false">IF(I1534="Cancelado",0,P1534-Q1534)</f>
        <v>202</v>
      </c>
      <c r="S1534" s="17" t="str">
        <f aca="false">INDEX(dProdutos!$D$2:$D$47,MATCH(E1534,dProdutos!$A$2:$A$47,0))</f>
        <v>Acessórios</v>
      </c>
    </row>
    <row r="1535" customFormat="false" ht="15" hidden="false" customHeight="false" outlineLevel="0" collapsed="false">
      <c r="A1535" s="17" t="s">
        <v>2467</v>
      </c>
      <c r="B1535" s="17" t="n">
        <v>1</v>
      </c>
      <c r="C1535" s="21" t="n">
        <v>45796</v>
      </c>
      <c r="D1535" s="17" t="s">
        <v>1401</v>
      </c>
      <c r="E1535" s="17" t="s">
        <v>144</v>
      </c>
      <c r="F1535" s="17" t="s">
        <v>1499</v>
      </c>
      <c r="G1535" s="17" t="s">
        <v>62</v>
      </c>
      <c r="H1535" s="17" t="s">
        <v>1537</v>
      </c>
      <c r="I1535" s="17" t="s">
        <v>1524</v>
      </c>
      <c r="J1535" s="17" t="n">
        <v>1</v>
      </c>
      <c r="K1535" s="15" t="n">
        <v>260.9</v>
      </c>
      <c r="L1535" s="22" t="n">
        <v>0</v>
      </c>
      <c r="M1535" s="15" t="n">
        <v>34.66</v>
      </c>
      <c r="N1535" s="15" t="n">
        <f aca="false">J1535*K1535</f>
        <v>260.9</v>
      </c>
      <c r="O1535" s="15" t="n">
        <f aca="false">N1535*L1535</f>
        <v>0</v>
      </c>
      <c r="P1535" s="15" t="n">
        <f aca="false">N1535-O1535</f>
        <v>260.9</v>
      </c>
      <c r="Q1535" s="15" t="n">
        <f aca="false">J1535*INDEX(dProdutos!$F$2:$F$47,MATCH(E1535,dProdutos!$A$2:$A$47,0))</f>
        <v>99.86</v>
      </c>
      <c r="R1535" s="15" t="n">
        <f aca="false">IF(I1535="Cancelado",0,P1535-Q1535)</f>
        <v>161.04</v>
      </c>
      <c r="S1535" s="17" t="str">
        <f aca="false">INDEX(dProdutos!$D$2:$D$47,MATCH(E1535,dProdutos!$A$2:$A$47,0))</f>
        <v>Acessórios</v>
      </c>
    </row>
    <row r="1536" customFormat="false" ht="15" hidden="false" customHeight="false" outlineLevel="0" collapsed="false">
      <c r="A1536" s="17" t="s">
        <v>2468</v>
      </c>
      <c r="B1536" s="17" t="n">
        <v>1</v>
      </c>
      <c r="C1536" s="21" t="n">
        <v>45796</v>
      </c>
      <c r="D1536" s="17" t="s">
        <v>1043</v>
      </c>
      <c r="E1536" s="17" t="s">
        <v>171</v>
      </c>
      <c r="F1536" s="17" t="s">
        <v>1497</v>
      </c>
      <c r="G1536" s="17" t="s">
        <v>59</v>
      </c>
      <c r="H1536" s="17" t="s">
        <v>1537</v>
      </c>
      <c r="I1536" s="17" t="s">
        <v>1524</v>
      </c>
      <c r="J1536" s="17" t="n">
        <v>2</v>
      </c>
      <c r="K1536" s="15" t="n">
        <v>246.9</v>
      </c>
      <c r="L1536" s="22" t="n">
        <v>0</v>
      </c>
      <c r="M1536" s="15" t="n">
        <v>0</v>
      </c>
      <c r="N1536" s="15" t="n">
        <f aca="false">J1536*K1536</f>
        <v>493.8</v>
      </c>
      <c r="O1536" s="15" t="n">
        <f aca="false">N1536*L1536</f>
        <v>0</v>
      </c>
      <c r="P1536" s="15" t="n">
        <f aca="false">N1536-O1536</f>
        <v>493.8</v>
      </c>
      <c r="Q1536" s="15" t="n">
        <f aca="false">J1536*INDEX(dProdutos!$F$2:$F$47,MATCH(E1536,dProdutos!$A$2:$A$47,0))</f>
        <v>207.22</v>
      </c>
      <c r="R1536" s="15" t="n">
        <f aca="false">IF(I1536="Cancelado",0,P1536-Q1536)</f>
        <v>286.58</v>
      </c>
      <c r="S1536" s="17" t="str">
        <f aca="false">INDEX(dProdutos!$D$2:$D$47,MATCH(E1536,dProdutos!$A$2:$A$47,0))</f>
        <v>Casa</v>
      </c>
    </row>
    <row r="1537" customFormat="false" ht="15" hidden="false" customHeight="false" outlineLevel="0" collapsed="false">
      <c r="A1537" s="17" t="s">
        <v>2469</v>
      </c>
      <c r="B1537" s="17" t="n">
        <v>1</v>
      </c>
      <c r="C1537" s="21" t="n">
        <v>45797</v>
      </c>
      <c r="D1537" s="17" t="s">
        <v>834</v>
      </c>
      <c r="E1537" s="17" t="s">
        <v>156</v>
      </c>
      <c r="F1537" s="17" t="s">
        <v>1495</v>
      </c>
      <c r="G1537" s="17" t="s">
        <v>62</v>
      </c>
      <c r="H1537" s="17" t="s">
        <v>1537</v>
      </c>
      <c r="I1537" s="17" t="s">
        <v>1524</v>
      </c>
      <c r="J1537" s="17" t="n">
        <v>1</v>
      </c>
      <c r="K1537" s="15" t="n">
        <v>192.9</v>
      </c>
      <c r="L1537" s="22" t="n">
        <v>0.1</v>
      </c>
      <c r="M1537" s="15" t="n">
        <v>28.69</v>
      </c>
      <c r="N1537" s="15" t="n">
        <f aca="false">J1537*K1537</f>
        <v>192.9</v>
      </c>
      <c r="O1537" s="15" t="n">
        <f aca="false">N1537*L1537</f>
        <v>19.29</v>
      </c>
      <c r="P1537" s="15" t="n">
        <f aca="false">N1537-O1537</f>
        <v>173.61</v>
      </c>
      <c r="Q1537" s="15" t="n">
        <f aca="false">J1537*INDEX(dProdutos!$F$2:$F$47,MATCH(E1537,dProdutos!$A$2:$A$47,0))</f>
        <v>80.38</v>
      </c>
      <c r="R1537" s="15" t="n">
        <f aca="false">IF(I1537="Cancelado",0,P1537-Q1537)</f>
        <v>93.23</v>
      </c>
      <c r="S1537" s="17" t="str">
        <f aca="false">INDEX(dProdutos!$D$2:$D$47,MATCH(E1537,dProdutos!$A$2:$A$47,0))</f>
        <v>Acessórios</v>
      </c>
    </row>
    <row r="1538" customFormat="false" ht="15" hidden="false" customHeight="false" outlineLevel="0" collapsed="false">
      <c r="A1538" s="17" t="s">
        <v>2470</v>
      </c>
      <c r="B1538" s="17" t="n">
        <v>1</v>
      </c>
      <c r="C1538" s="21" t="n">
        <v>45797</v>
      </c>
      <c r="D1538" s="17" t="s">
        <v>1322</v>
      </c>
      <c r="E1538" s="17" t="s">
        <v>88</v>
      </c>
      <c r="F1538" s="17" t="s">
        <v>1490</v>
      </c>
      <c r="G1538" s="17" t="s">
        <v>59</v>
      </c>
      <c r="H1538" s="17" t="s">
        <v>1523</v>
      </c>
      <c r="I1538" s="17" t="s">
        <v>1524</v>
      </c>
      <c r="J1538" s="17" t="n">
        <v>3</v>
      </c>
      <c r="K1538" s="15" t="n">
        <v>170.9</v>
      </c>
      <c r="L1538" s="22" t="n">
        <v>0</v>
      </c>
      <c r="M1538" s="15" t="n">
        <v>0</v>
      </c>
      <c r="N1538" s="15" t="n">
        <f aca="false">J1538*K1538</f>
        <v>512.7</v>
      </c>
      <c r="O1538" s="15" t="n">
        <f aca="false">N1538*L1538</f>
        <v>0</v>
      </c>
      <c r="P1538" s="15" t="n">
        <f aca="false">N1538-O1538</f>
        <v>512.7</v>
      </c>
      <c r="Q1538" s="15" t="n">
        <f aca="false">J1538*INDEX(dProdutos!$F$2:$F$47,MATCH(E1538,dProdutos!$A$2:$A$47,0))</f>
        <v>294.42</v>
      </c>
      <c r="R1538" s="15" t="n">
        <f aca="false">IF(I1538="Cancelado",0,P1538-Q1538)</f>
        <v>218.28</v>
      </c>
      <c r="S1538" s="17" t="str">
        <f aca="false">INDEX(dProdutos!$D$2:$D$47,MATCH(E1538,dProdutos!$A$2:$A$47,0))</f>
        <v>Moda Feminina</v>
      </c>
    </row>
    <row r="1539" customFormat="false" ht="15" hidden="false" customHeight="false" outlineLevel="0" collapsed="false">
      <c r="A1539" s="17" t="s">
        <v>2471</v>
      </c>
      <c r="B1539" s="17" t="n">
        <v>1</v>
      </c>
      <c r="C1539" s="21" t="n">
        <v>45797</v>
      </c>
      <c r="D1539" s="17" t="s">
        <v>846</v>
      </c>
      <c r="E1539" s="17" t="s">
        <v>114</v>
      </c>
      <c r="F1539" s="17" t="s">
        <v>1490</v>
      </c>
      <c r="G1539" s="17" t="s">
        <v>59</v>
      </c>
      <c r="H1539" s="17" t="s">
        <v>1523</v>
      </c>
      <c r="I1539" s="17" t="s">
        <v>1531</v>
      </c>
      <c r="J1539" s="17" t="n">
        <v>1</v>
      </c>
      <c r="K1539" s="15" t="n">
        <v>202.9</v>
      </c>
      <c r="L1539" s="22" t="n">
        <v>0.1</v>
      </c>
      <c r="M1539" s="15" t="n">
        <v>0</v>
      </c>
      <c r="N1539" s="15" t="n">
        <f aca="false">J1539*K1539</f>
        <v>202.9</v>
      </c>
      <c r="O1539" s="15" t="n">
        <f aca="false">N1539*L1539</f>
        <v>20.29</v>
      </c>
      <c r="P1539" s="15" t="n">
        <f aca="false">N1539-O1539</f>
        <v>182.61</v>
      </c>
      <c r="Q1539" s="15" t="n">
        <f aca="false">J1539*INDEX(dProdutos!$F$2:$F$47,MATCH(E1539,dProdutos!$A$2:$A$47,0))</f>
        <v>110.39</v>
      </c>
      <c r="R1539" s="15" t="n">
        <f aca="false">IF(I1539="Cancelado",0,P1539-Q1539)</f>
        <v>0</v>
      </c>
      <c r="S1539" s="17" t="str">
        <f aca="false">INDEX(dProdutos!$D$2:$D$47,MATCH(E1539,dProdutos!$A$2:$A$47,0))</f>
        <v>Moda Masculina</v>
      </c>
    </row>
    <row r="1540" customFormat="false" ht="15" hidden="false" customHeight="false" outlineLevel="0" collapsed="false">
      <c r="A1540" s="17" t="s">
        <v>2472</v>
      </c>
      <c r="B1540" s="17" t="n">
        <v>1</v>
      </c>
      <c r="C1540" s="21" t="n">
        <v>45797</v>
      </c>
      <c r="D1540" s="17" t="s">
        <v>1227</v>
      </c>
      <c r="E1540" s="17" t="s">
        <v>114</v>
      </c>
      <c r="F1540" s="17" t="s">
        <v>1487</v>
      </c>
      <c r="G1540" s="17" t="s">
        <v>59</v>
      </c>
      <c r="H1540" s="17" t="s">
        <v>1527</v>
      </c>
      <c r="I1540" s="17" t="s">
        <v>1524</v>
      </c>
      <c r="J1540" s="17" t="n">
        <v>1</v>
      </c>
      <c r="K1540" s="15" t="n">
        <v>202.9</v>
      </c>
      <c r="L1540" s="22" t="n">
        <v>0</v>
      </c>
      <c r="M1540" s="15" t="n">
        <v>19.98</v>
      </c>
      <c r="N1540" s="15" t="n">
        <f aca="false">J1540*K1540</f>
        <v>202.9</v>
      </c>
      <c r="O1540" s="15" t="n">
        <f aca="false">N1540*L1540</f>
        <v>0</v>
      </c>
      <c r="P1540" s="15" t="n">
        <f aca="false">N1540-O1540</f>
        <v>202.9</v>
      </c>
      <c r="Q1540" s="15" t="n">
        <f aca="false">J1540*INDEX(dProdutos!$F$2:$F$47,MATCH(E1540,dProdutos!$A$2:$A$47,0))</f>
        <v>110.39</v>
      </c>
      <c r="R1540" s="15" t="n">
        <f aca="false">IF(I1540="Cancelado",0,P1540-Q1540)</f>
        <v>92.51</v>
      </c>
      <c r="S1540" s="17" t="str">
        <f aca="false">INDEX(dProdutos!$D$2:$D$47,MATCH(E1540,dProdutos!$A$2:$A$47,0))</f>
        <v>Moda Masculina</v>
      </c>
    </row>
    <row r="1541" customFormat="false" ht="15" hidden="false" customHeight="false" outlineLevel="0" collapsed="false">
      <c r="A1541" s="17" t="s">
        <v>2472</v>
      </c>
      <c r="B1541" s="17" t="n">
        <v>2</v>
      </c>
      <c r="C1541" s="21" t="n">
        <v>45797</v>
      </c>
      <c r="D1541" s="17" t="s">
        <v>1227</v>
      </c>
      <c r="E1541" s="17" t="s">
        <v>129</v>
      </c>
      <c r="F1541" s="17" t="s">
        <v>1487</v>
      </c>
      <c r="G1541" s="17" t="s">
        <v>59</v>
      </c>
      <c r="H1541" s="17" t="s">
        <v>1527</v>
      </c>
      <c r="I1541" s="17" t="s">
        <v>1524</v>
      </c>
      <c r="J1541" s="17" t="n">
        <v>1</v>
      </c>
      <c r="K1541" s="15" t="n">
        <v>105.9</v>
      </c>
      <c r="L1541" s="22" t="n">
        <v>0</v>
      </c>
      <c r="M1541" s="15" t="n">
        <v>0</v>
      </c>
      <c r="N1541" s="15" t="n">
        <f aca="false">J1541*K1541</f>
        <v>105.9</v>
      </c>
      <c r="O1541" s="15" t="n">
        <f aca="false">N1541*L1541</f>
        <v>0</v>
      </c>
      <c r="P1541" s="15" t="n">
        <f aca="false">N1541-O1541</f>
        <v>105.9</v>
      </c>
      <c r="Q1541" s="15" t="n">
        <f aca="false">J1541*INDEX(dProdutos!$F$2:$F$47,MATCH(E1541,dProdutos!$A$2:$A$47,0))</f>
        <v>43.79</v>
      </c>
      <c r="R1541" s="15" t="n">
        <f aca="false">IF(I1541="Cancelado",0,P1541-Q1541)</f>
        <v>62.11</v>
      </c>
      <c r="S1541" s="17" t="str">
        <f aca="false">INDEX(dProdutos!$D$2:$D$47,MATCH(E1541,dProdutos!$A$2:$A$47,0))</f>
        <v>Calçados</v>
      </c>
    </row>
    <row r="1542" customFormat="false" ht="15" hidden="false" customHeight="false" outlineLevel="0" collapsed="false">
      <c r="A1542" s="17" t="s">
        <v>2473</v>
      </c>
      <c r="B1542" s="17" t="n">
        <v>1</v>
      </c>
      <c r="C1542" s="21" t="n">
        <v>45797</v>
      </c>
      <c r="D1542" s="17" t="s">
        <v>1135</v>
      </c>
      <c r="E1542" s="17" t="s">
        <v>177</v>
      </c>
      <c r="F1542" s="17" t="s">
        <v>1497</v>
      </c>
      <c r="G1542" s="17" t="s">
        <v>62</v>
      </c>
      <c r="H1542" s="17" t="s">
        <v>1527</v>
      </c>
      <c r="I1542" s="17" t="s">
        <v>1524</v>
      </c>
      <c r="J1542" s="17" t="n">
        <v>1</v>
      </c>
      <c r="K1542" s="15" t="n">
        <v>257.9</v>
      </c>
      <c r="L1542" s="22" t="n">
        <v>0.1</v>
      </c>
      <c r="M1542" s="15" t="n">
        <v>16.29</v>
      </c>
      <c r="N1542" s="15" t="n">
        <f aca="false">J1542*K1542</f>
        <v>257.9</v>
      </c>
      <c r="O1542" s="15" t="n">
        <f aca="false">N1542*L1542</f>
        <v>25.79</v>
      </c>
      <c r="P1542" s="15" t="n">
        <f aca="false">N1542-O1542</f>
        <v>232.11</v>
      </c>
      <c r="Q1542" s="15" t="n">
        <f aca="false">J1542*INDEX(dProdutos!$F$2:$F$47,MATCH(E1542,dProdutos!$A$2:$A$47,0))</f>
        <v>138.23</v>
      </c>
      <c r="R1542" s="15" t="n">
        <f aca="false">IF(I1542="Cancelado",0,P1542-Q1542)</f>
        <v>93.88</v>
      </c>
      <c r="S1542" s="17" t="str">
        <f aca="false">INDEX(dProdutos!$D$2:$D$47,MATCH(E1542,dProdutos!$A$2:$A$47,0))</f>
        <v>Casa</v>
      </c>
    </row>
    <row r="1543" customFormat="false" ht="15" hidden="false" customHeight="false" outlineLevel="0" collapsed="false">
      <c r="A1543" s="17" t="s">
        <v>2474</v>
      </c>
      <c r="B1543" s="17" t="n">
        <v>1</v>
      </c>
      <c r="C1543" s="21" t="n">
        <v>45797</v>
      </c>
      <c r="D1543" s="17" t="s">
        <v>871</v>
      </c>
      <c r="E1543" s="17" t="s">
        <v>138</v>
      </c>
      <c r="F1543" s="17" t="s">
        <v>1499</v>
      </c>
      <c r="G1543" s="17" t="s">
        <v>61</v>
      </c>
      <c r="H1543" s="17" t="s">
        <v>1537</v>
      </c>
      <c r="I1543" s="17" t="s">
        <v>1541</v>
      </c>
      <c r="J1543" s="17" t="n">
        <v>2</v>
      </c>
      <c r="K1543" s="15" t="n">
        <v>231.9</v>
      </c>
      <c r="L1543" s="22" t="n">
        <v>0</v>
      </c>
      <c r="M1543" s="15" t="n">
        <v>10.58</v>
      </c>
      <c r="N1543" s="15" t="n">
        <f aca="false">J1543*K1543</f>
        <v>463.8</v>
      </c>
      <c r="O1543" s="15" t="n">
        <f aca="false">N1543*L1543</f>
        <v>0</v>
      </c>
      <c r="P1543" s="15" t="n">
        <f aca="false">N1543-O1543</f>
        <v>463.8</v>
      </c>
      <c r="Q1543" s="15" t="n">
        <f aca="false">J1543*INDEX(dProdutos!$F$2:$F$47,MATCH(E1543,dProdutos!$A$2:$A$47,0))</f>
        <v>264.42</v>
      </c>
      <c r="R1543" s="15" t="n">
        <f aca="false">IF(I1543="Cancelado",0,P1543-Q1543)</f>
        <v>199.38</v>
      </c>
      <c r="S1543" s="17" t="str">
        <f aca="false">INDEX(dProdutos!$D$2:$D$47,MATCH(E1543,dProdutos!$A$2:$A$47,0))</f>
        <v>Calçados</v>
      </c>
    </row>
    <row r="1544" customFormat="false" ht="15" hidden="false" customHeight="false" outlineLevel="0" collapsed="false">
      <c r="A1544" s="17" t="s">
        <v>2475</v>
      </c>
      <c r="B1544" s="17" t="n">
        <v>1</v>
      </c>
      <c r="C1544" s="21" t="n">
        <v>45797</v>
      </c>
      <c r="D1544" s="17" t="s">
        <v>1035</v>
      </c>
      <c r="E1544" s="17" t="s">
        <v>120</v>
      </c>
      <c r="F1544" s="17" t="s">
        <v>1487</v>
      </c>
      <c r="G1544" s="17" t="s">
        <v>59</v>
      </c>
      <c r="H1544" s="17" t="s">
        <v>1523</v>
      </c>
      <c r="I1544" s="17" t="s">
        <v>1524</v>
      </c>
      <c r="J1544" s="17" t="n">
        <v>1</v>
      </c>
      <c r="K1544" s="15" t="n">
        <v>96.9</v>
      </c>
      <c r="L1544" s="22" t="n">
        <v>0</v>
      </c>
      <c r="M1544" s="15" t="n">
        <v>0</v>
      </c>
      <c r="N1544" s="15" t="n">
        <f aca="false">J1544*K1544</f>
        <v>96.9</v>
      </c>
      <c r="O1544" s="15" t="n">
        <f aca="false">N1544*L1544</f>
        <v>0</v>
      </c>
      <c r="P1544" s="15" t="n">
        <f aca="false">N1544-O1544</f>
        <v>96.9</v>
      </c>
      <c r="Q1544" s="15" t="n">
        <f aca="false">J1544*INDEX(dProdutos!$F$2:$F$47,MATCH(E1544,dProdutos!$A$2:$A$47,0))</f>
        <v>44.36</v>
      </c>
      <c r="R1544" s="15" t="n">
        <f aca="false">IF(I1544="Cancelado",0,P1544-Q1544)</f>
        <v>52.54</v>
      </c>
      <c r="S1544" s="17" t="str">
        <f aca="false">INDEX(dProdutos!$D$2:$D$47,MATCH(E1544,dProdutos!$A$2:$A$47,0))</f>
        <v>Moda Masculina</v>
      </c>
    </row>
    <row r="1545" customFormat="false" ht="15" hidden="false" customHeight="false" outlineLevel="0" collapsed="false">
      <c r="A1545" s="17" t="s">
        <v>2476</v>
      </c>
      <c r="B1545" s="17" t="n">
        <v>1</v>
      </c>
      <c r="C1545" s="21" t="n">
        <v>45798</v>
      </c>
      <c r="D1545" s="17" t="s">
        <v>1255</v>
      </c>
      <c r="E1545" s="17" t="s">
        <v>174</v>
      </c>
      <c r="F1545" s="17" t="s">
        <v>1501</v>
      </c>
      <c r="G1545" s="17" t="s">
        <v>59</v>
      </c>
      <c r="H1545" s="17" t="s">
        <v>1537</v>
      </c>
      <c r="I1545" s="17" t="s">
        <v>1524</v>
      </c>
      <c r="J1545" s="17" t="n">
        <v>1</v>
      </c>
      <c r="K1545" s="15" t="n">
        <v>250.9</v>
      </c>
      <c r="L1545" s="22" t="n">
        <v>0</v>
      </c>
      <c r="M1545" s="15" t="n">
        <v>0</v>
      </c>
      <c r="N1545" s="15" t="n">
        <f aca="false">J1545*K1545</f>
        <v>250.9</v>
      </c>
      <c r="O1545" s="15" t="n">
        <f aca="false">N1545*L1545</f>
        <v>0</v>
      </c>
      <c r="P1545" s="15" t="n">
        <f aca="false">N1545-O1545</f>
        <v>250.9</v>
      </c>
      <c r="Q1545" s="15" t="n">
        <f aca="false">J1545*INDEX(dProdutos!$F$2:$F$47,MATCH(E1545,dProdutos!$A$2:$A$47,0))</f>
        <v>151.28</v>
      </c>
      <c r="R1545" s="15" t="n">
        <f aca="false">IF(I1545="Cancelado",0,P1545-Q1545)</f>
        <v>99.62</v>
      </c>
      <c r="S1545" s="17" t="str">
        <f aca="false">INDEX(dProdutos!$D$2:$D$47,MATCH(E1545,dProdutos!$A$2:$A$47,0))</f>
        <v>Casa</v>
      </c>
    </row>
    <row r="1546" customFormat="false" ht="15" hidden="false" customHeight="false" outlineLevel="0" collapsed="false">
      <c r="A1546" s="17" t="s">
        <v>2476</v>
      </c>
      <c r="B1546" s="17" t="n">
        <v>2</v>
      </c>
      <c r="C1546" s="21" t="n">
        <v>45798</v>
      </c>
      <c r="D1546" s="17" t="s">
        <v>1255</v>
      </c>
      <c r="E1546" s="17" t="s">
        <v>195</v>
      </c>
      <c r="F1546" s="17" t="s">
        <v>1501</v>
      </c>
      <c r="G1546" s="17" t="s">
        <v>59</v>
      </c>
      <c r="H1546" s="17" t="s">
        <v>1537</v>
      </c>
      <c r="I1546" s="17" t="s">
        <v>1524</v>
      </c>
      <c r="J1546" s="17" t="n">
        <v>1</v>
      </c>
      <c r="K1546" s="15" t="n">
        <v>72.9</v>
      </c>
      <c r="L1546" s="22" t="n">
        <v>0</v>
      </c>
      <c r="M1546" s="15" t="n">
        <v>0</v>
      </c>
      <c r="N1546" s="15" t="n">
        <f aca="false">J1546*K1546</f>
        <v>72.9</v>
      </c>
      <c r="O1546" s="15" t="n">
        <f aca="false">N1546*L1546</f>
        <v>0</v>
      </c>
      <c r="P1546" s="15" t="n">
        <f aca="false">N1546-O1546</f>
        <v>72.9</v>
      </c>
      <c r="Q1546" s="15" t="n">
        <f aca="false">J1546*INDEX(dProdutos!$F$2:$F$47,MATCH(E1546,dProdutos!$A$2:$A$47,0))</f>
        <v>39.23</v>
      </c>
      <c r="R1546" s="15" t="n">
        <f aca="false">IF(I1546="Cancelado",0,P1546-Q1546)</f>
        <v>33.67</v>
      </c>
      <c r="S1546" s="17" t="str">
        <f aca="false">INDEX(dProdutos!$D$2:$D$47,MATCH(E1546,dProdutos!$A$2:$A$47,0))</f>
        <v>Eletrônicos</v>
      </c>
    </row>
    <row r="1547" customFormat="false" ht="15" hidden="false" customHeight="false" outlineLevel="0" collapsed="false">
      <c r="A1547" s="17" t="s">
        <v>2476</v>
      </c>
      <c r="B1547" s="17" t="n">
        <v>3</v>
      </c>
      <c r="C1547" s="21" t="n">
        <v>45798</v>
      </c>
      <c r="D1547" s="17" t="s">
        <v>1255</v>
      </c>
      <c r="E1547" s="17" t="s">
        <v>135</v>
      </c>
      <c r="F1547" s="17" t="s">
        <v>1501</v>
      </c>
      <c r="G1547" s="17" t="s">
        <v>59</v>
      </c>
      <c r="H1547" s="17" t="s">
        <v>1537</v>
      </c>
      <c r="I1547" s="17" t="s">
        <v>1524</v>
      </c>
      <c r="J1547" s="17" t="n">
        <v>2</v>
      </c>
      <c r="K1547" s="15" t="n">
        <v>200.9</v>
      </c>
      <c r="L1547" s="22" t="n">
        <v>0.05</v>
      </c>
      <c r="M1547" s="15" t="n">
        <v>0</v>
      </c>
      <c r="N1547" s="15" t="n">
        <f aca="false">J1547*K1547</f>
        <v>401.8</v>
      </c>
      <c r="O1547" s="15" t="n">
        <f aca="false">N1547*L1547</f>
        <v>20.09</v>
      </c>
      <c r="P1547" s="15" t="n">
        <f aca="false">N1547-O1547</f>
        <v>381.71</v>
      </c>
      <c r="Q1547" s="15" t="n">
        <f aca="false">J1547*INDEX(dProdutos!$F$2:$F$47,MATCH(E1547,dProdutos!$A$2:$A$47,0))</f>
        <v>161.46</v>
      </c>
      <c r="R1547" s="15" t="n">
        <f aca="false">IF(I1547="Cancelado",0,P1547-Q1547)</f>
        <v>220.25</v>
      </c>
      <c r="S1547" s="17" t="str">
        <f aca="false">INDEX(dProdutos!$D$2:$D$47,MATCH(E1547,dProdutos!$A$2:$A$47,0))</f>
        <v>Calçados</v>
      </c>
    </row>
    <row r="1548" customFormat="false" ht="15" hidden="false" customHeight="false" outlineLevel="0" collapsed="false">
      <c r="A1548" s="17" t="s">
        <v>2477</v>
      </c>
      <c r="B1548" s="17" t="n">
        <v>1</v>
      </c>
      <c r="C1548" s="21" t="n">
        <v>45798</v>
      </c>
      <c r="D1548" s="17" t="s">
        <v>321</v>
      </c>
      <c r="E1548" s="17" t="s">
        <v>153</v>
      </c>
      <c r="F1548" s="17" t="s">
        <v>1490</v>
      </c>
      <c r="G1548" s="17" t="s">
        <v>59</v>
      </c>
      <c r="H1548" s="17" t="s">
        <v>1523</v>
      </c>
      <c r="I1548" s="17" t="s">
        <v>1524</v>
      </c>
      <c r="J1548" s="17" t="n">
        <v>1</v>
      </c>
      <c r="K1548" s="15" t="n">
        <v>165.9</v>
      </c>
      <c r="L1548" s="22" t="n">
        <v>0.05</v>
      </c>
      <c r="M1548" s="15" t="n">
        <v>31.24</v>
      </c>
      <c r="N1548" s="15" t="n">
        <f aca="false">J1548*K1548</f>
        <v>165.9</v>
      </c>
      <c r="O1548" s="15" t="n">
        <f aca="false">N1548*L1548</f>
        <v>8.295</v>
      </c>
      <c r="P1548" s="15" t="n">
        <f aca="false">N1548-O1548</f>
        <v>157.605</v>
      </c>
      <c r="Q1548" s="15" t="n">
        <f aca="false">J1548*INDEX(dProdutos!$F$2:$F$47,MATCH(E1548,dProdutos!$A$2:$A$47,0))</f>
        <v>67.28</v>
      </c>
      <c r="R1548" s="15" t="n">
        <f aca="false">IF(I1548="Cancelado",0,P1548-Q1548)</f>
        <v>90.325</v>
      </c>
      <c r="S1548" s="17" t="str">
        <f aca="false">INDEX(dProdutos!$D$2:$D$47,MATCH(E1548,dProdutos!$A$2:$A$47,0))</f>
        <v>Acessórios</v>
      </c>
    </row>
    <row r="1549" customFormat="false" ht="15" hidden="false" customHeight="false" outlineLevel="0" collapsed="false">
      <c r="A1549" s="17" t="s">
        <v>2478</v>
      </c>
      <c r="B1549" s="17" t="n">
        <v>1</v>
      </c>
      <c r="C1549" s="21" t="n">
        <v>45798</v>
      </c>
      <c r="D1549" s="17" t="s">
        <v>1428</v>
      </c>
      <c r="E1549" s="17" t="s">
        <v>126</v>
      </c>
      <c r="F1549" s="17" t="s">
        <v>1487</v>
      </c>
      <c r="G1549" s="17" t="s">
        <v>61</v>
      </c>
      <c r="H1549" s="17" t="s">
        <v>1537</v>
      </c>
      <c r="I1549" s="17" t="s">
        <v>1524</v>
      </c>
      <c r="J1549" s="17" t="n">
        <v>1</v>
      </c>
      <c r="K1549" s="15" t="n">
        <v>296.9</v>
      </c>
      <c r="L1549" s="22" t="n">
        <v>0</v>
      </c>
      <c r="M1549" s="15" t="n">
        <v>26.25</v>
      </c>
      <c r="N1549" s="15" t="n">
        <f aca="false">J1549*K1549</f>
        <v>296.9</v>
      </c>
      <c r="O1549" s="15" t="n">
        <f aca="false">N1549*L1549</f>
        <v>0</v>
      </c>
      <c r="P1549" s="15" t="n">
        <f aca="false">N1549-O1549</f>
        <v>296.9</v>
      </c>
      <c r="Q1549" s="15" t="n">
        <f aca="false">J1549*INDEX(dProdutos!$F$2:$F$47,MATCH(E1549,dProdutos!$A$2:$A$47,0))</f>
        <v>135.24</v>
      </c>
      <c r="R1549" s="15" t="n">
        <f aca="false">IF(I1549="Cancelado",0,P1549-Q1549)</f>
        <v>161.66</v>
      </c>
      <c r="S1549" s="17" t="str">
        <f aca="false">INDEX(dProdutos!$D$2:$D$47,MATCH(E1549,dProdutos!$A$2:$A$47,0))</f>
        <v>Calçados</v>
      </c>
    </row>
    <row r="1550" customFormat="false" ht="15" hidden="false" customHeight="false" outlineLevel="0" collapsed="false">
      <c r="A1550" s="17" t="s">
        <v>2479</v>
      </c>
      <c r="B1550" s="17" t="n">
        <v>1</v>
      </c>
      <c r="C1550" s="21" t="n">
        <v>45798</v>
      </c>
      <c r="D1550" s="17" t="s">
        <v>1467</v>
      </c>
      <c r="E1550" s="17" t="s">
        <v>95</v>
      </c>
      <c r="F1550" s="17" t="s">
        <v>1497</v>
      </c>
      <c r="G1550" s="17" t="s">
        <v>63</v>
      </c>
      <c r="H1550" s="17" t="s">
        <v>1537</v>
      </c>
      <c r="I1550" s="17" t="s">
        <v>1524</v>
      </c>
      <c r="J1550" s="17" t="n">
        <v>1</v>
      </c>
      <c r="K1550" s="15" t="n">
        <v>77.9</v>
      </c>
      <c r="L1550" s="22" t="n">
        <v>0.15</v>
      </c>
      <c r="M1550" s="15" t="n">
        <v>32.69</v>
      </c>
      <c r="N1550" s="15" t="n">
        <f aca="false">J1550*K1550</f>
        <v>77.9</v>
      </c>
      <c r="O1550" s="15" t="n">
        <f aca="false">N1550*L1550</f>
        <v>11.685</v>
      </c>
      <c r="P1550" s="15" t="n">
        <f aca="false">N1550-O1550</f>
        <v>66.215</v>
      </c>
      <c r="Q1550" s="15" t="n">
        <f aca="false">J1550*INDEX(dProdutos!$F$2:$F$47,MATCH(E1550,dProdutos!$A$2:$A$47,0))</f>
        <v>36.71</v>
      </c>
      <c r="R1550" s="15" t="n">
        <f aca="false">IF(I1550="Cancelado",0,P1550-Q1550)</f>
        <v>29.505</v>
      </c>
      <c r="S1550" s="17" t="str">
        <f aca="false">INDEX(dProdutos!$D$2:$D$47,MATCH(E1550,dProdutos!$A$2:$A$47,0))</f>
        <v>Moda Feminina</v>
      </c>
    </row>
    <row r="1551" customFormat="false" ht="15" hidden="false" customHeight="false" outlineLevel="0" collapsed="false">
      <c r="A1551" s="17" t="s">
        <v>2480</v>
      </c>
      <c r="B1551" s="17" t="n">
        <v>1</v>
      </c>
      <c r="C1551" s="21" t="n">
        <v>45798</v>
      </c>
      <c r="D1551" s="17" t="s">
        <v>1063</v>
      </c>
      <c r="E1551" s="17" t="s">
        <v>150</v>
      </c>
      <c r="F1551" s="17" t="s">
        <v>1487</v>
      </c>
      <c r="G1551" s="17" t="s">
        <v>61</v>
      </c>
      <c r="H1551" s="17" t="s">
        <v>1523</v>
      </c>
      <c r="I1551" s="17" t="s">
        <v>1524</v>
      </c>
      <c r="J1551" s="17" t="n">
        <v>1</v>
      </c>
      <c r="K1551" s="15" t="n">
        <v>71.9</v>
      </c>
      <c r="L1551" s="22" t="n">
        <v>0</v>
      </c>
      <c r="M1551" s="15" t="n">
        <v>32.34</v>
      </c>
      <c r="N1551" s="15" t="n">
        <f aca="false">J1551*K1551</f>
        <v>71.9</v>
      </c>
      <c r="O1551" s="15" t="n">
        <f aca="false">N1551*L1551</f>
        <v>0</v>
      </c>
      <c r="P1551" s="15" t="n">
        <f aca="false">N1551-O1551</f>
        <v>71.9</v>
      </c>
      <c r="Q1551" s="15" t="n">
        <f aca="false">J1551*INDEX(dProdutos!$F$2:$F$47,MATCH(E1551,dProdutos!$A$2:$A$47,0))</f>
        <v>27.38</v>
      </c>
      <c r="R1551" s="15" t="n">
        <f aca="false">IF(I1551="Cancelado",0,P1551-Q1551)</f>
        <v>44.52</v>
      </c>
      <c r="S1551" s="17" t="str">
        <f aca="false">INDEX(dProdutos!$D$2:$D$47,MATCH(E1551,dProdutos!$A$2:$A$47,0))</f>
        <v>Acessórios</v>
      </c>
    </row>
    <row r="1552" customFormat="false" ht="15" hidden="false" customHeight="false" outlineLevel="0" collapsed="false">
      <c r="A1552" s="17" t="s">
        <v>2481</v>
      </c>
      <c r="B1552" s="17" t="n">
        <v>1</v>
      </c>
      <c r="C1552" s="21" t="n">
        <v>45798</v>
      </c>
      <c r="D1552" s="17" t="s">
        <v>891</v>
      </c>
      <c r="E1552" s="17" t="s">
        <v>195</v>
      </c>
      <c r="F1552" s="17" t="s">
        <v>1495</v>
      </c>
      <c r="G1552" s="17" t="s">
        <v>60</v>
      </c>
      <c r="H1552" s="17" t="s">
        <v>1537</v>
      </c>
      <c r="I1552" s="17" t="s">
        <v>1524</v>
      </c>
      <c r="J1552" s="17" t="n">
        <v>2</v>
      </c>
      <c r="K1552" s="15" t="n">
        <v>72.9</v>
      </c>
      <c r="L1552" s="22" t="n">
        <v>0.15</v>
      </c>
      <c r="M1552" s="15" t="n">
        <v>18.84</v>
      </c>
      <c r="N1552" s="15" t="n">
        <f aca="false">J1552*K1552</f>
        <v>145.8</v>
      </c>
      <c r="O1552" s="15" t="n">
        <f aca="false">N1552*L1552</f>
        <v>21.87</v>
      </c>
      <c r="P1552" s="15" t="n">
        <f aca="false">N1552-O1552</f>
        <v>123.93</v>
      </c>
      <c r="Q1552" s="15" t="n">
        <f aca="false">J1552*INDEX(dProdutos!$F$2:$F$47,MATCH(E1552,dProdutos!$A$2:$A$47,0))</f>
        <v>78.46</v>
      </c>
      <c r="R1552" s="15" t="n">
        <f aca="false">IF(I1552="Cancelado",0,P1552-Q1552)</f>
        <v>45.47</v>
      </c>
      <c r="S1552" s="17" t="str">
        <f aca="false">INDEX(dProdutos!$D$2:$D$47,MATCH(E1552,dProdutos!$A$2:$A$47,0))</f>
        <v>Eletrônicos</v>
      </c>
    </row>
    <row r="1553" customFormat="false" ht="15" hidden="false" customHeight="false" outlineLevel="0" collapsed="false">
      <c r="A1553" s="17" t="s">
        <v>2482</v>
      </c>
      <c r="B1553" s="17" t="n">
        <v>1</v>
      </c>
      <c r="C1553" s="21" t="n">
        <v>45798</v>
      </c>
      <c r="D1553" s="17" t="s">
        <v>441</v>
      </c>
      <c r="E1553" s="17" t="s">
        <v>138</v>
      </c>
      <c r="F1553" s="17" t="s">
        <v>1487</v>
      </c>
      <c r="G1553" s="17" t="s">
        <v>59</v>
      </c>
      <c r="H1553" s="17" t="s">
        <v>1537</v>
      </c>
      <c r="I1553" s="17" t="s">
        <v>1524</v>
      </c>
      <c r="J1553" s="17" t="n">
        <v>3</v>
      </c>
      <c r="K1553" s="15" t="n">
        <v>231.9</v>
      </c>
      <c r="L1553" s="22" t="n">
        <v>0.05</v>
      </c>
      <c r="M1553" s="15" t="n">
        <v>23.55</v>
      </c>
      <c r="N1553" s="15" t="n">
        <f aca="false">J1553*K1553</f>
        <v>695.7</v>
      </c>
      <c r="O1553" s="15" t="n">
        <f aca="false">N1553*L1553</f>
        <v>34.785</v>
      </c>
      <c r="P1553" s="15" t="n">
        <f aca="false">N1553-O1553</f>
        <v>660.915</v>
      </c>
      <c r="Q1553" s="15" t="n">
        <f aca="false">J1553*INDEX(dProdutos!$F$2:$F$47,MATCH(E1553,dProdutos!$A$2:$A$47,0))</f>
        <v>396.63</v>
      </c>
      <c r="R1553" s="15" t="n">
        <f aca="false">IF(I1553="Cancelado",0,P1553-Q1553)</f>
        <v>264.285</v>
      </c>
      <c r="S1553" s="17" t="str">
        <f aca="false">INDEX(dProdutos!$D$2:$D$47,MATCH(E1553,dProdutos!$A$2:$A$47,0))</f>
        <v>Calçados</v>
      </c>
    </row>
    <row r="1554" customFormat="false" ht="15" hidden="false" customHeight="false" outlineLevel="0" collapsed="false">
      <c r="A1554" s="17" t="s">
        <v>2483</v>
      </c>
      <c r="B1554" s="17" t="n">
        <v>1</v>
      </c>
      <c r="C1554" s="21" t="n">
        <v>45799</v>
      </c>
      <c r="D1554" s="17" t="s">
        <v>1091</v>
      </c>
      <c r="E1554" s="17" t="s">
        <v>73</v>
      </c>
      <c r="F1554" s="17" t="s">
        <v>1493</v>
      </c>
      <c r="G1554" s="17" t="s">
        <v>61</v>
      </c>
      <c r="H1554" s="17" t="s">
        <v>1537</v>
      </c>
      <c r="I1554" s="17" t="s">
        <v>1524</v>
      </c>
      <c r="J1554" s="17" t="n">
        <v>2</v>
      </c>
      <c r="K1554" s="15" t="n">
        <v>179.9</v>
      </c>
      <c r="L1554" s="22" t="n">
        <v>0</v>
      </c>
      <c r="M1554" s="15" t="n">
        <v>0</v>
      </c>
      <c r="N1554" s="15" t="n">
        <f aca="false">J1554*K1554</f>
        <v>359.8</v>
      </c>
      <c r="O1554" s="15" t="n">
        <f aca="false">N1554*L1554</f>
        <v>0</v>
      </c>
      <c r="P1554" s="15" t="n">
        <f aca="false">N1554-O1554</f>
        <v>359.8</v>
      </c>
      <c r="Q1554" s="15" t="n">
        <f aca="false">J1554*INDEX(dProdutos!$F$2:$F$47,MATCH(E1554,dProdutos!$A$2:$A$47,0))</f>
        <v>138.88</v>
      </c>
      <c r="R1554" s="15" t="n">
        <f aca="false">IF(I1554="Cancelado",0,P1554-Q1554)</f>
        <v>220.92</v>
      </c>
      <c r="S1554" s="17" t="str">
        <f aca="false">INDEX(dProdutos!$D$2:$D$47,MATCH(E1554,dProdutos!$A$2:$A$47,0))</f>
        <v>Moda Feminina</v>
      </c>
    </row>
    <row r="1555" customFormat="false" ht="15" hidden="false" customHeight="false" outlineLevel="0" collapsed="false">
      <c r="A1555" s="17" t="s">
        <v>2483</v>
      </c>
      <c r="B1555" s="17" t="n">
        <v>2</v>
      </c>
      <c r="C1555" s="21" t="n">
        <v>45799</v>
      </c>
      <c r="D1555" s="17" t="s">
        <v>1091</v>
      </c>
      <c r="E1555" s="17" t="s">
        <v>85</v>
      </c>
      <c r="F1555" s="17" t="s">
        <v>1493</v>
      </c>
      <c r="G1555" s="17" t="s">
        <v>61</v>
      </c>
      <c r="H1555" s="17" t="s">
        <v>1537</v>
      </c>
      <c r="I1555" s="17" t="s">
        <v>1524</v>
      </c>
      <c r="J1555" s="17" t="n">
        <v>1</v>
      </c>
      <c r="K1555" s="15" t="n">
        <v>165.9</v>
      </c>
      <c r="L1555" s="22" t="n">
        <v>0.05</v>
      </c>
      <c r="M1555" s="15" t="n">
        <v>0</v>
      </c>
      <c r="N1555" s="15" t="n">
        <f aca="false">J1555*K1555</f>
        <v>165.9</v>
      </c>
      <c r="O1555" s="15" t="n">
        <f aca="false">N1555*L1555</f>
        <v>8.295</v>
      </c>
      <c r="P1555" s="15" t="n">
        <f aca="false">N1555-O1555</f>
        <v>157.605</v>
      </c>
      <c r="Q1555" s="15" t="n">
        <f aca="false">J1555*INDEX(dProdutos!$F$2:$F$47,MATCH(E1555,dProdutos!$A$2:$A$47,0))</f>
        <v>91.55</v>
      </c>
      <c r="R1555" s="15" t="n">
        <f aca="false">IF(I1555="Cancelado",0,P1555-Q1555)</f>
        <v>66.055</v>
      </c>
      <c r="S1555" s="17" t="str">
        <f aca="false">INDEX(dProdutos!$D$2:$D$47,MATCH(E1555,dProdutos!$A$2:$A$47,0))</f>
        <v>Moda Feminina</v>
      </c>
    </row>
    <row r="1556" customFormat="false" ht="15" hidden="false" customHeight="false" outlineLevel="0" collapsed="false">
      <c r="A1556" s="17" t="s">
        <v>2484</v>
      </c>
      <c r="B1556" s="17" t="n">
        <v>1</v>
      </c>
      <c r="C1556" s="21" t="n">
        <v>45799</v>
      </c>
      <c r="D1556" s="17" t="s">
        <v>249</v>
      </c>
      <c r="E1556" s="17" t="s">
        <v>138</v>
      </c>
      <c r="F1556" s="17" t="s">
        <v>1490</v>
      </c>
      <c r="G1556" s="17" t="s">
        <v>62</v>
      </c>
      <c r="H1556" s="17" t="s">
        <v>1537</v>
      </c>
      <c r="I1556" s="17" t="s">
        <v>1524</v>
      </c>
      <c r="J1556" s="17" t="n">
        <v>1</v>
      </c>
      <c r="K1556" s="15" t="n">
        <v>231.9</v>
      </c>
      <c r="L1556" s="22" t="n">
        <v>0.05</v>
      </c>
      <c r="M1556" s="15" t="n">
        <v>15.24</v>
      </c>
      <c r="N1556" s="15" t="n">
        <f aca="false">J1556*K1556</f>
        <v>231.9</v>
      </c>
      <c r="O1556" s="15" t="n">
        <f aca="false">N1556*L1556</f>
        <v>11.595</v>
      </c>
      <c r="P1556" s="15" t="n">
        <f aca="false">N1556-O1556</f>
        <v>220.305</v>
      </c>
      <c r="Q1556" s="15" t="n">
        <f aca="false">J1556*INDEX(dProdutos!$F$2:$F$47,MATCH(E1556,dProdutos!$A$2:$A$47,0))</f>
        <v>132.21</v>
      </c>
      <c r="R1556" s="15" t="n">
        <f aca="false">IF(I1556="Cancelado",0,P1556-Q1556)</f>
        <v>88.095</v>
      </c>
      <c r="S1556" s="17" t="str">
        <f aca="false">INDEX(dProdutos!$D$2:$D$47,MATCH(E1556,dProdutos!$A$2:$A$47,0))</f>
        <v>Calçados</v>
      </c>
    </row>
    <row r="1557" customFormat="false" ht="15" hidden="false" customHeight="false" outlineLevel="0" collapsed="false">
      <c r="A1557" s="17" t="s">
        <v>2484</v>
      </c>
      <c r="B1557" s="17" t="n">
        <v>2</v>
      </c>
      <c r="C1557" s="21" t="n">
        <v>45799</v>
      </c>
      <c r="D1557" s="17" t="s">
        <v>249</v>
      </c>
      <c r="E1557" s="17" t="s">
        <v>102</v>
      </c>
      <c r="F1557" s="17" t="s">
        <v>1490</v>
      </c>
      <c r="G1557" s="17" t="s">
        <v>62</v>
      </c>
      <c r="H1557" s="17" t="s">
        <v>1537</v>
      </c>
      <c r="I1557" s="17" t="s">
        <v>1524</v>
      </c>
      <c r="J1557" s="17" t="n">
        <v>1</v>
      </c>
      <c r="K1557" s="15" t="n">
        <v>65.9</v>
      </c>
      <c r="L1557" s="22" t="n">
        <v>0.15</v>
      </c>
      <c r="M1557" s="15" t="n">
        <v>0</v>
      </c>
      <c r="N1557" s="15" t="n">
        <f aca="false">J1557*K1557</f>
        <v>65.9</v>
      </c>
      <c r="O1557" s="15" t="n">
        <f aca="false">N1557*L1557</f>
        <v>9.885</v>
      </c>
      <c r="P1557" s="15" t="n">
        <f aca="false">N1557-O1557</f>
        <v>56.015</v>
      </c>
      <c r="Q1557" s="15" t="n">
        <f aca="false">J1557*INDEX(dProdutos!$F$2:$F$47,MATCH(E1557,dProdutos!$A$2:$A$47,0))</f>
        <v>29.68</v>
      </c>
      <c r="R1557" s="15" t="n">
        <f aca="false">IF(I1557="Cancelado",0,P1557-Q1557)</f>
        <v>26.335</v>
      </c>
      <c r="S1557" s="17" t="str">
        <f aca="false">INDEX(dProdutos!$D$2:$D$47,MATCH(E1557,dProdutos!$A$2:$A$47,0))</f>
        <v>Moda Masculina</v>
      </c>
    </row>
    <row r="1558" customFormat="false" ht="15" hidden="false" customHeight="false" outlineLevel="0" collapsed="false">
      <c r="A1558" s="17" t="s">
        <v>2485</v>
      </c>
      <c r="B1558" s="17" t="n">
        <v>1</v>
      </c>
      <c r="C1558" s="21" t="n">
        <v>45799</v>
      </c>
      <c r="D1558" s="17" t="s">
        <v>359</v>
      </c>
      <c r="E1558" s="17" t="s">
        <v>210</v>
      </c>
      <c r="F1558" s="17" t="s">
        <v>1487</v>
      </c>
      <c r="G1558" s="17" t="s">
        <v>59</v>
      </c>
      <c r="H1558" s="17" t="s">
        <v>1523</v>
      </c>
      <c r="I1558" s="17" t="s">
        <v>1524</v>
      </c>
      <c r="J1558" s="17" t="n">
        <v>1</v>
      </c>
      <c r="K1558" s="15" t="n">
        <v>245.9</v>
      </c>
      <c r="L1558" s="22" t="n">
        <v>0</v>
      </c>
      <c r="M1558" s="15" t="n">
        <v>0</v>
      </c>
      <c r="N1558" s="15" t="n">
        <f aca="false">J1558*K1558</f>
        <v>245.9</v>
      </c>
      <c r="O1558" s="15" t="n">
        <f aca="false">N1558*L1558</f>
        <v>0</v>
      </c>
      <c r="P1558" s="15" t="n">
        <f aca="false">N1558-O1558</f>
        <v>245.9</v>
      </c>
      <c r="Q1558" s="15" t="n">
        <f aca="false">J1558*INDEX(dProdutos!$F$2:$F$47,MATCH(E1558,dProdutos!$A$2:$A$47,0))</f>
        <v>150.63</v>
      </c>
      <c r="R1558" s="15" t="n">
        <f aca="false">IF(I1558="Cancelado",0,P1558-Q1558)</f>
        <v>95.27</v>
      </c>
      <c r="S1558" s="17" t="str">
        <f aca="false">INDEX(dProdutos!$D$2:$D$47,MATCH(E1558,dProdutos!$A$2:$A$47,0))</f>
        <v>Beleza</v>
      </c>
    </row>
    <row r="1559" customFormat="false" ht="15" hidden="false" customHeight="false" outlineLevel="0" collapsed="false">
      <c r="A1559" s="17" t="s">
        <v>2486</v>
      </c>
      <c r="B1559" s="17" t="n">
        <v>1</v>
      </c>
      <c r="C1559" s="21" t="n">
        <v>45799</v>
      </c>
      <c r="D1559" s="17" t="s">
        <v>1322</v>
      </c>
      <c r="E1559" s="17" t="s">
        <v>117</v>
      </c>
      <c r="F1559" s="17" t="s">
        <v>1493</v>
      </c>
      <c r="G1559" s="17" t="s">
        <v>61</v>
      </c>
      <c r="H1559" s="17" t="s">
        <v>1527</v>
      </c>
      <c r="I1559" s="17" t="s">
        <v>1524</v>
      </c>
      <c r="J1559" s="17" t="n">
        <v>1</v>
      </c>
      <c r="K1559" s="15" t="n">
        <v>166.9</v>
      </c>
      <c r="L1559" s="22" t="n">
        <v>0</v>
      </c>
      <c r="M1559" s="15" t="n">
        <v>28.71</v>
      </c>
      <c r="N1559" s="15" t="n">
        <f aca="false">J1559*K1559</f>
        <v>166.9</v>
      </c>
      <c r="O1559" s="15" t="n">
        <f aca="false">N1559*L1559</f>
        <v>0</v>
      </c>
      <c r="P1559" s="15" t="n">
        <f aca="false">N1559-O1559</f>
        <v>166.9</v>
      </c>
      <c r="Q1559" s="15" t="n">
        <f aca="false">J1559*INDEX(dProdutos!$F$2:$F$47,MATCH(E1559,dProdutos!$A$2:$A$47,0))</f>
        <v>73.23</v>
      </c>
      <c r="R1559" s="15" t="n">
        <f aca="false">IF(I1559="Cancelado",0,P1559-Q1559)</f>
        <v>93.67</v>
      </c>
      <c r="S1559" s="17" t="str">
        <f aca="false">INDEX(dProdutos!$D$2:$D$47,MATCH(E1559,dProdutos!$A$2:$A$47,0))</f>
        <v>Moda Masculina</v>
      </c>
    </row>
    <row r="1560" customFormat="false" ht="15" hidden="false" customHeight="false" outlineLevel="0" collapsed="false">
      <c r="A1560" s="17" t="s">
        <v>2487</v>
      </c>
      <c r="B1560" s="17" t="n">
        <v>1</v>
      </c>
      <c r="C1560" s="21" t="n">
        <v>45799</v>
      </c>
      <c r="D1560" s="17" t="s">
        <v>1282</v>
      </c>
      <c r="E1560" s="17" t="s">
        <v>177</v>
      </c>
      <c r="F1560" s="17" t="s">
        <v>1503</v>
      </c>
      <c r="G1560" s="17" t="s">
        <v>60</v>
      </c>
      <c r="H1560" s="17" t="s">
        <v>1523</v>
      </c>
      <c r="I1560" s="17" t="s">
        <v>1524</v>
      </c>
      <c r="J1560" s="17" t="n">
        <v>1</v>
      </c>
      <c r="K1560" s="15" t="n">
        <v>257.9</v>
      </c>
      <c r="L1560" s="22" t="n">
        <v>0.1</v>
      </c>
      <c r="M1560" s="15" t="n">
        <v>13.08</v>
      </c>
      <c r="N1560" s="15" t="n">
        <f aca="false">J1560*K1560</f>
        <v>257.9</v>
      </c>
      <c r="O1560" s="15" t="n">
        <f aca="false">N1560*L1560</f>
        <v>25.79</v>
      </c>
      <c r="P1560" s="15" t="n">
        <f aca="false">N1560-O1560</f>
        <v>232.11</v>
      </c>
      <c r="Q1560" s="15" t="n">
        <f aca="false">J1560*INDEX(dProdutos!$F$2:$F$47,MATCH(E1560,dProdutos!$A$2:$A$47,0))</f>
        <v>138.23</v>
      </c>
      <c r="R1560" s="15" t="n">
        <f aca="false">IF(I1560="Cancelado",0,P1560-Q1560)</f>
        <v>93.88</v>
      </c>
      <c r="S1560" s="17" t="str">
        <f aca="false">INDEX(dProdutos!$D$2:$D$47,MATCH(E1560,dProdutos!$A$2:$A$47,0))</f>
        <v>Casa</v>
      </c>
    </row>
    <row r="1561" customFormat="false" ht="15" hidden="false" customHeight="false" outlineLevel="0" collapsed="false">
      <c r="A1561" s="17" t="s">
        <v>2487</v>
      </c>
      <c r="B1561" s="17" t="n">
        <v>2</v>
      </c>
      <c r="C1561" s="21" t="n">
        <v>45799</v>
      </c>
      <c r="D1561" s="17" t="s">
        <v>1282</v>
      </c>
      <c r="E1561" s="17" t="s">
        <v>192</v>
      </c>
      <c r="F1561" s="17" t="s">
        <v>1503</v>
      </c>
      <c r="G1561" s="17" t="s">
        <v>60</v>
      </c>
      <c r="H1561" s="17" t="s">
        <v>1523</v>
      </c>
      <c r="I1561" s="17" t="s">
        <v>1524</v>
      </c>
      <c r="J1561" s="17" t="n">
        <v>1</v>
      </c>
      <c r="K1561" s="15" t="n">
        <v>245.9</v>
      </c>
      <c r="L1561" s="22" t="n">
        <v>0.05</v>
      </c>
      <c r="M1561" s="15" t="n">
        <v>0</v>
      </c>
      <c r="N1561" s="15" t="n">
        <f aca="false">J1561*K1561</f>
        <v>245.9</v>
      </c>
      <c r="O1561" s="15" t="n">
        <f aca="false">N1561*L1561</f>
        <v>12.295</v>
      </c>
      <c r="P1561" s="15" t="n">
        <f aca="false">N1561-O1561</f>
        <v>233.605</v>
      </c>
      <c r="Q1561" s="15" t="n">
        <f aca="false">J1561*INDEX(dProdutos!$F$2:$F$47,MATCH(E1561,dProdutos!$A$2:$A$47,0))</f>
        <v>107.78</v>
      </c>
      <c r="R1561" s="15" t="n">
        <f aca="false">IF(I1561="Cancelado",0,P1561-Q1561)</f>
        <v>125.825</v>
      </c>
      <c r="S1561" s="17" t="str">
        <f aca="false">INDEX(dProdutos!$D$2:$D$47,MATCH(E1561,dProdutos!$A$2:$A$47,0))</f>
        <v>Eletrônicos</v>
      </c>
    </row>
    <row r="1562" customFormat="false" ht="15" hidden="false" customHeight="false" outlineLevel="0" collapsed="false">
      <c r="A1562" s="17" t="s">
        <v>2488</v>
      </c>
      <c r="B1562" s="17" t="n">
        <v>1</v>
      </c>
      <c r="C1562" s="21" t="n">
        <v>45799</v>
      </c>
      <c r="D1562" s="17" t="s">
        <v>683</v>
      </c>
      <c r="E1562" s="17" t="s">
        <v>174</v>
      </c>
      <c r="F1562" s="17" t="s">
        <v>1495</v>
      </c>
      <c r="G1562" s="17" t="s">
        <v>59</v>
      </c>
      <c r="H1562" s="17" t="s">
        <v>1523</v>
      </c>
      <c r="I1562" s="17" t="s">
        <v>1524</v>
      </c>
      <c r="J1562" s="17" t="n">
        <v>1</v>
      </c>
      <c r="K1562" s="15" t="n">
        <v>250.9</v>
      </c>
      <c r="L1562" s="22" t="n">
        <v>0</v>
      </c>
      <c r="M1562" s="15" t="n">
        <v>27.51</v>
      </c>
      <c r="N1562" s="15" t="n">
        <f aca="false">J1562*K1562</f>
        <v>250.9</v>
      </c>
      <c r="O1562" s="15" t="n">
        <f aca="false">N1562*L1562</f>
        <v>0</v>
      </c>
      <c r="P1562" s="15" t="n">
        <f aca="false">N1562-O1562</f>
        <v>250.9</v>
      </c>
      <c r="Q1562" s="15" t="n">
        <f aca="false">J1562*INDEX(dProdutos!$F$2:$F$47,MATCH(E1562,dProdutos!$A$2:$A$47,0))</f>
        <v>151.28</v>
      </c>
      <c r="R1562" s="15" t="n">
        <f aca="false">IF(I1562="Cancelado",0,P1562-Q1562)</f>
        <v>99.62</v>
      </c>
      <c r="S1562" s="17" t="str">
        <f aca="false">INDEX(dProdutos!$D$2:$D$47,MATCH(E1562,dProdutos!$A$2:$A$47,0))</f>
        <v>Casa</v>
      </c>
    </row>
    <row r="1563" customFormat="false" ht="15" hidden="false" customHeight="false" outlineLevel="0" collapsed="false">
      <c r="A1563" s="17" t="s">
        <v>2488</v>
      </c>
      <c r="B1563" s="17" t="n">
        <v>2</v>
      </c>
      <c r="C1563" s="21" t="n">
        <v>45799</v>
      </c>
      <c r="D1563" s="17" t="s">
        <v>683</v>
      </c>
      <c r="E1563" s="17" t="s">
        <v>81</v>
      </c>
      <c r="F1563" s="17" t="s">
        <v>1495</v>
      </c>
      <c r="G1563" s="17" t="s">
        <v>59</v>
      </c>
      <c r="H1563" s="17" t="s">
        <v>1523</v>
      </c>
      <c r="I1563" s="17" t="s">
        <v>1524</v>
      </c>
      <c r="J1563" s="17" t="n">
        <v>1</v>
      </c>
      <c r="K1563" s="15" t="n">
        <v>64.9</v>
      </c>
      <c r="L1563" s="22" t="n">
        <v>0.2</v>
      </c>
      <c r="M1563" s="15" t="n">
        <v>0</v>
      </c>
      <c r="N1563" s="15" t="n">
        <f aca="false">J1563*K1563</f>
        <v>64.9</v>
      </c>
      <c r="O1563" s="15" t="n">
        <f aca="false">N1563*L1563</f>
        <v>12.98</v>
      </c>
      <c r="P1563" s="15" t="n">
        <f aca="false">N1563-O1563</f>
        <v>51.92</v>
      </c>
      <c r="Q1563" s="15" t="n">
        <f aca="false">J1563*INDEX(dProdutos!$F$2:$F$47,MATCH(E1563,dProdutos!$A$2:$A$47,0))</f>
        <v>26.12</v>
      </c>
      <c r="R1563" s="15" t="n">
        <f aca="false">IF(I1563="Cancelado",0,P1563-Q1563)</f>
        <v>25.8</v>
      </c>
      <c r="S1563" s="17" t="str">
        <f aca="false">INDEX(dProdutos!$D$2:$D$47,MATCH(E1563,dProdutos!$A$2:$A$47,0))</f>
        <v>Moda Feminina</v>
      </c>
    </row>
    <row r="1564" customFormat="false" ht="15" hidden="false" customHeight="false" outlineLevel="0" collapsed="false">
      <c r="A1564" s="17" t="s">
        <v>2489</v>
      </c>
      <c r="B1564" s="17" t="n">
        <v>1</v>
      </c>
      <c r="C1564" s="21" t="n">
        <v>45799</v>
      </c>
      <c r="D1564" s="17" t="s">
        <v>757</v>
      </c>
      <c r="E1564" s="17" t="s">
        <v>189</v>
      </c>
      <c r="F1564" s="17" t="s">
        <v>1490</v>
      </c>
      <c r="G1564" s="17" t="s">
        <v>61</v>
      </c>
      <c r="H1564" s="17" t="s">
        <v>1537</v>
      </c>
      <c r="I1564" s="17" t="s">
        <v>1524</v>
      </c>
      <c r="J1564" s="17" t="n">
        <v>1</v>
      </c>
      <c r="K1564" s="15" t="n">
        <v>138.9</v>
      </c>
      <c r="L1564" s="22" t="n">
        <v>0.05</v>
      </c>
      <c r="M1564" s="15" t="n">
        <v>22.69</v>
      </c>
      <c r="N1564" s="15" t="n">
        <f aca="false">J1564*K1564</f>
        <v>138.9</v>
      </c>
      <c r="O1564" s="15" t="n">
        <f aca="false">N1564*L1564</f>
        <v>6.945</v>
      </c>
      <c r="P1564" s="15" t="n">
        <f aca="false">N1564-O1564</f>
        <v>131.955</v>
      </c>
      <c r="Q1564" s="15" t="n">
        <f aca="false">J1564*INDEX(dProdutos!$F$2:$F$47,MATCH(E1564,dProdutos!$A$2:$A$47,0))</f>
        <v>68.96</v>
      </c>
      <c r="R1564" s="15" t="n">
        <f aca="false">IF(I1564="Cancelado",0,P1564-Q1564)</f>
        <v>62.995</v>
      </c>
      <c r="S1564" s="17" t="str">
        <f aca="false">INDEX(dProdutos!$D$2:$D$47,MATCH(E1564,dProdutos!$A$2:$A$47,0))</f>
        <v>Eletrônicos</v>
      </c>
    </row>
    <row r="1565" customFormat="false" ht="15" hidden="false" customHeight="false" outlineLevel="0" collapsed="false">
      <c r="A1565" s="17" t="s">
        <v>2490</v>
      </c>
      <c r="B1565" s="17" t="n">
        <v>1</v>
      </c>
      <c r="C1565" s="21" t="n">
        <v>45799</v>
      </c>
      <c r="D1565" s="17" t="s">
        <v>1230</v>
      </c>
      <c r="E1565" s="17" t="s">
        <v>120</v>
      </c>
      <c r="F1565" s="17" t="s">
        <v>1497</v>
      </c>
      <c r="G1565" s="17" t="s">
        <v>62</v>
      </c>
      <c r="H1565" s="17" t="s">
        <v>1523</v>
      </c>
      <c r="I1565" s="17" t="s">
        <v>1524</v>
      </c>
      <c r="J1565" s="17" t="n">
        <v>1</v>
      </c>
      <c r="K1565" s="15" t="n">
        <v>96.9</v>
      </c>
      <c r="L1565" s="22" t="n">
        <v>0.05</v>
      </c>
      <c r="M1565" s="15" t="n">
        <v>0</v>
      </c>
      <c r="N1565" s="15" t="n">
        <f aca="false">J1565*K1565</f>
        <v>96.9</v>
      </c>
      <c r="O1565" s="15" t="n">
        <f aca="false">N1565*L1565</f>
        <v>4.845</v>
      </c>
      <c r="P1565" s="15" t="n">
        <f aca="false">N1565-O1565</f>
        <v>92.055</v>
      </c>
      <c r="Q1565" s="15" t="n">
        <f aca="false">J1565*INDEX(dProdutos!$F$2:$F$47,MATCH(E1565,dProdutos!$A$2:$A$47,0))</f>
        <v>44.36</v>
      </c>
      <c r="R1565" s="15" t="n">
        <f aca="false">IF(I1565="Cancelado",0,P1565-Q1565)</f>
        <v>47.695</v>
      </c>
      <c r="S1565" s="17" t="str">
        <f aca="false">INDEX(dProdutos!$D$2:$D$47,MATCH(E1565,dProdutos!$A$2:$A$47,0))</f>
        <v>Moda Masculina</v>
      </c>
    </row>
    <row r="1566" customFormat="false" ht="15" hidden="false" customHeight="false" outlineLevel="0" collapsed="false">
      <c r="A1566" s="17" t="s">
        <v>2491</v>
      </c>
      <c r="B1566" s="17" t="n">
        <v>1</v>
      </c>
      <c r="C1566" s="21" t="n">
        <v>45799</v>
      </c>
      <c r="D1566" s="17" t="s">
        <v>629</v>
      </c>
      <c r="E1566" s="17" t="s">
        <v>117</v>
      </c>
      <c r="F1566" s="17" t="s">
        <v>1497</v>
      </c>
      <c r="G1566" s="17" t="s">
        <v>64</v>
      </c>
      <c r="H1566" s="17" t="s">
        <v>1540</v>
      </c>
      <c r="I1566" s="17" t="s">
        <v>1524</v>
      </c>
      <c r="J1566" s="17" t="n">
        <v>3</v>
      </c>
      <c r="K1566" s="15" t="n">
        <v>166.9</v>
      </c>
      <c r="L1566" s="22" t="n">
        <v>0</v>
      </c>
      <c r="M1566" s="15" t="n">
        <v>0</v>
      </c>
      <c r="N1566" s="15" t="n">
        <f aca="false">J1566*K1566</f>
        <v>500.7</v>
      </c>
      <c r="O1566" s="15" t="n">
        <f aca="false">N1566*L1566</f>
        <v>0</v>
      </c>
      <c r="P1566" s="15" t="n">
        <f aca="false">N1566-O1566</f>
        <v>500.7</v>
      </c>
      <c r="Q1566" s="15" t="n">
        <f aca="false">J1566*INDEX(dProdutos!$F$2:$F$47,MATCH(E1566,dProdutos!$A$2:$A$47,0))</f>
        <v>219.69</v>
      </c>
      <c r="R1566" s="15" t="n">
        <f aca="false">IF(I1566="Cancelado",0,P1566-Q1566)</f>
        <v>281.01</v>
      </c>
      <c r="S1566" s="17" t="str">
        <f aca="false">INDEX(dProdutos!$D$2:$D$47,MATCH(E1566,dProdutos!$A$2:$A$47,0))</f>
        <v>Moda Masculina</v>
      </c>
    </row>
    <row r="1567" customFormat="false" ht="15" hidden="false" customHeight="false" outlineLevel="0" collapsed="false">
      <c r="A1567" s="17" t="s">
        <v>2491</v>
      </c>
      <c r="B1567" s="17" t="n">
        <v>2</v>
      </c>
      <c r="C1567" s="21" t="n">
        <v>45799</v>
      </c>
      <c r="D1567" s="17" t="s">
        <v>629</v>
      </c>
      <c r="E1567" s="17" t="s">
        <v>105</v>
      </c>
      <c r="F1567" s="17" t="s">
        <v>1497</v>
      </c>
      <c r="G1567" s="17" t="s">
        <v>64</v>
      </c>
      <c r="H1567" s="17" t="s">
        <v>1540</v>
      </c>
      <c r="I1567" s="17" t="s">
        <v>1524</v>
      </c>
      <c r="J1567" s="17" t="n">
        <v>1</v>
      </c>
      <c r="K1567" s="15" t="n">
        <v>175.9</v>
      </c>
      <c r="L1567" s="22" t="n">
        <v>0.05</v>
      </c>
      <c r="M1567" s="15" t="n">
        <v>0</v>
      </c>
      <c r="N1567" s="15" t="n">
        <f aca="false">J1567*K1567</f>
        <v>175.9</v>
      </c>
      <c r="O1567" s="15" t="n">
        <f aca="false">N1567*L1567</f>
        <v>8.795</v>
      </c>
      <c r="P1567" s="15" t="n">
        <f aca="false">N1567-O1567</f>
        <v>167.105</v>
      </c>
      <c r="Q1567" s="15" t="n">
        <f aca="false">J1567*INDEX(dProdutos!$F$2:$F$47,MATCH(E1567,dProdutos!$A$2:$A$47,0))</f>
        <v>96.59</v>
      </c>
      <c r="R1567" s="15" t="n">
        <f aca="false">IF(I1567="Cancelado",0,P1567-Q1567)</f>
        <v>70.515</v>
      </c>
      <c r="S1567" s="17" t="str">
        <f aca="false">INDEX(dProdutos!$D$2:$D$47,MATCH(E1567,dProdutos!$A$2:$A$47,0))</f>
        <v>Moda Masculina</v>
      </c>
    </row>
    <row r="1568" customFormat="false" ht="15" hidden="false" customHeight="false" outlineLevel="0" collapsed="false">
      <c r="A1568" s="17" t="s">
        <v>2491</v>
      </c>
      <c r="B1568" s="17" t="n">
        <v>3</v>
      </c>
      <c r="C1568" s="21" t="n">
        <v>45799</v>
      </c>
      <c r="D1568" s="17" t="s">
        <v>629</v>
      </c>
      <c r="E1568" s="17" t="s">
        <v>102</v>
      </c>
      <c r="F1568" s="17" t="s">
        <v>1497</v>
      </c>
      <c r="G1568" s="17" t="s">
        <v>64</v>
      </c>
      <c r="H1568" s="17" t="s">
        <v>1540</v>
      </c>
      <c r="I1568" s="17" t="s">
        <v>1524</v>
      </c>
      <c r="J1568" s="17" t="n">
        <v>1</v>
      </c>
      <c r="K1568" s="15" t="n">
        <v>65.9</v>
      </c>
      <c r="L1568" s="22" t="n">
        <v>0.05</v>
      </c>
      <c r="M1568" s="15" t="n">
        <v>0</v>
      </c>
      <c r="N1568" s="15" t="n">
        <f aca="false">J1568*K1568</f>
        <v>65.9</v>
      </c>
      <c r="O1568" s="15" t="n">
        <f aca="false">N1568*L1568</f>
        <v>3.295</v>
      </c>
      <c r="P1568" s="15" t="n">
        <f aca="false">N1568-O1568</f>
        <v>62.605</v>
      </c>
      <c r="Q1568" s="15" t="n">
        <f aca="false">J1568*INDEX(dProdutos!$F$2:$F$47,MATCH(E1568,dProdutos!$A$2:$A$47,0))</f>
        <v>29.68</v>
      </c>
      <c r="R1568" s="15" t="n">
        <f aca="false">IF(I1568="Cancelado",0,P1568-Q1568)</f>
        <v>32.925</v>
      </c>
      <c r="S1568" s="17" t="str">
        <f aca="false">INDEX(dProdutos!$D$2:$D$47,MATCH(E1568,dProdutos!$A$2:$A$47,0))</f>
        <v>Moda Masculina</v>
      </c>
    </row>
    <row r="1569" customFormat="false" ht="15" hidden="false" customHeight="false" outlineLevel="0" collapsed="false">
      <c r="A1569" s="17" t="s">
        <v>2492</v>
      </c>
      <c r="B1569" s="17" t="n">
        <v>1</v>
      </c>
      <c r="C1569" s="21" t="n">
        <v>45799</v>
      </c>
      <c r="D1569" s="17" t="s">
        <v>1209</v>
      </c>
      <c r="E1569" s="17" t="s">
        <v>123</v>
      </c>
      <c r="F1569" s="17" t="s">
        <v>1497</v>
      </c>
      <c r="G1569" s="17" t="s">
        <v>62</v>
      </c>
      <c r="H1569" s="17" t="s">
        <v>1540</v>
      </c>
      <c r="I1569" s="17" t="s">
        <v>1524</v>
      </c>
      <c r="J1569" s="17" t="n">
        <v>1</v>
      </c>
      <c r="K1569" s="15" t="n">
        <v>277.9</v>
      </c>
      <c r="L1569" s="22" t="n">
        <v>0.1</v>
      </c>
      <c r="M1569" s="15" t="n">
        <v>17.28</v>
      </c>
      <c r="N1569" s="15" t="n">
        <f aca="false">J1569*K1569</f>
        <v>277.9</v>
      </c>
      <c r="O1569" s="15" t="n">
        <f aca="false">N1569*L1569</f>
        <v>27.79</v>
      </c>
      <c r="P1569" s="15" t="n">
        <f aca="false">N1569-O1569</f>
        <v>250.11</v>
      </c>
      <c r="Q1569" s="15" t="n">
        <f aca="false">J1569*INDEX(dProdutos!$F$2:$F$47,MATCH(E1569,dProdutos!$A$2:$A$47,0))</f>
        <v>132.36</v>
      </c>
      <c r="R1569" s="15" t="n">
        <f aca="false">IF(I1569="Cancelado",0,P1569-Q1569)</f>
        <v>117.75</v>
      </c>
      <c r="S1569" s="17" t="str">
        <f aca="false">INDEX(dProdutos!$D$2:$D$47,MATCH(E1569,dProdutos!$A$2:$A$47,0))</f>
        <v>Calçados</v>
      </c>
    </row>
    <row r="1570" customFormat="false" ht="15" hidden="false" customHeight="false" outlineLevel="0" collapsed="false">
      <c r="A1570" s="17" t="s">
        <v>2492</v>
      </c>
      <c r="B1570" s="17" t="n">
        <v>2</v>
      </c>
      <c r="C1570" s="21" t="n">
        <v>45799</v>
      </c>
      <c r="D1570" s="17" t="s">
        <v>1209</v>
      </c>
      <c r="E1570" s="17" t="s">
        <v>147</v>
      </c>
      <c r="F1570" s="17" t="s">
        <v>1497</v>
      </c>
      <c r="G1570" s="17" t="s">
        <v>62</v>
      </c>
      <c r="H1570" s="17" t="s">
        <v>1540</v>
      </c>
      <c r="I1570" s="17" t="s">
        <v>1524</v>
      </c>
      <c r="J1570" s="17" t="n">
        <v>1</v>
      </c>
      <c r="K1570" s="15" t="n">
        <v>231.9</v>
      </c>
      <c r="L1570" s="22" t="n">
        <v>0</v>
      </c>
      <c r="M1570" s="15" t="n">
        <v>0</v>
      </c>
      <c r="N1570" s="15" t="n">
        <f aca="false">J1570*K1570</f>
        <v>231.9</v>
      </c>
      <c r="O1570" s="15" t="n">
        <f aca="false">N1570*L1570</f>
        <v>0</v>
      </c>
      <c r="P1570" s="15" t="n">
        <f aca="false">N1570-O1570</f>
        <v>231.9</v>
      </c>
      <c r="Q1570" s="15" t="n">
        <f aca="false">J1570*INDEX(dProdutos!$F$2:$F$47,MATCH(E1570,dProdutos!$A$2:$A$47,0))</f>
        <v>130.9</v>
      </c>
      <c r="R1570" s="15" t="n">
        <f aca="false">IF(I1570="Cancelado",0,P1570-Q1570)</f>
        <v>101</v>
      </c>
      <c r="S1570" s="17" t="str">
        <f aca="false">INDEX(dProdutos!$D$2:$D$47,MATCH(E1570,dProdutos!$A$2:$A$47,0))</f>
        <v>Acessórios</v>
      </c>
    </row>
    <row r="1571" customFormat="false" ht="15" hidden="false" customHeight="false" outlineLevel="0" collapsed="false">
      <c r="A1571" s="17" t="s">
        <v>2493</v>
      </c>
      <c r="B1571" s="17" t="n">
        <v>1</v>
      </c>
      <c r="C1571" s="21" t="n">
        <v>45799</v>
      </c>
      <c r="D1571" s="17" t="s">
        <v>1279</v>
      </c>
      <c r="E1571" s="17" t="s">
        <v>177</v>
      </c>
      <c r="F1571" s="17" t="s">
        <v>1499</v>
      </c>
      <c r="G1571" s="17" t="s">
        <v>59</v>
      </c>
      <c r="H1571" s="17" t="s">
        <v>1537</v>
      </c>
      <c r="I1571" s="17" t="s">
        <v>1524</v>
      </c>
      <c r="J1571" s="17" t="n">
        <v>1</v>
      </c>
      <c r="K1571" s="15" t="n">
        <v>257.9</v>
      </c>
      <c r="L1571" s="22" t="n">
        <v>0.15</v>
      </c>
      <c r="M1571" s="15" t="n">
        <v>18.33</v>
      </c>
      <c r="N1571" s="15" t="n">
        <f aca="false">J1571*K1571</f>
        <v>257.9</v>
      </c>
      <c r="O1571" s="15" t="n">
        <f aca="false">N1571*L1571</f>
        <v>38.685</v>
      </c>
      <c r="P1571" s="15" t="n">
        <f aca="false">N1571-O1571</f>
        <v>219.215</v>
      </c>
      <c r="Q1571" s="15" t="n">
        <f aca="false">J1571*INDEX(dProdutos!$F$2:$F$47,MATCH(E1571,dProdutos!$A$2:$A$47,0))</f>
        <v>138.23</v>
      </c>
      <c r="R1571" s="15" t="n">
        <f aca="false">IF(I1571="Cancelado",0,P1571-Q1571)</f>
        <v>80.985</v>
      </c>
      <c r="S1571" s="17" t="str">
        <f aca="false">INDEX(dProdutos!$D$2:$D$47,MATCH(E1571,dProdutos!$A$2:$A$47,0))</f>
        <v>Casa</v>
      </c>
    </row>
    <row r="1572" customFormat="false" ht="15" hidden="false" customHeight="false" outlineLevel="0" collapsed="false">
      <c r="A1572" s="17" t="s">
        <v>2493</v>
      </c>
      <c r="B1572" s="17" t="n">
        <v>2</v>
      </c>
      <c r="C1572" s="21" t="n">
        <v>45799</v>
      </c>
      <c r="D1572" s="17" t="s">
        <v>1279</v>
      </c>
      <c r="E1572" s="17" t="s">
        <v>126</v>
      </c>
      <c r="F1572" s="17" t="s">
        <v>1499</v>
      </c>
      <c r="G1572" s="17" t="s">
        <v>59</v>
      </c>
      <c r="H1572" s="17" t="s">
        <v>1537</v>
      </c>
      <c r="I1572" s="17" t="s">
        <v>1524</v>
      </c>
      <c r="J1572" s="17" t="n">
        <v>1</v>
      </c>
      <c r="K1572" s="15" t="n">
        <v>296.9</v>
      </c>
      <c r="L1572" s="22" t="n">
        <v>0</v>
      </c>
      <c r="M1572" s="15" t="n">
        <v>0</v>
      </c>
      <c r="N1572" s="15" t="n">
        <f aca="false">J1572*K1572</f>
        <v>296.9</v>
      </c>
      <c r="O1572" s="15" t="n">
        <f aca="false">N1572*L1572</f>
        <v>0</v>
      </c>
      <c r="P1572" s="15" t="n">
        <f aca="false">N1572-O1572</f>
        <v>296.9</v>
      </c>
      <c r="Q1572" s="15" t="n">
        <f aca="false">J1572*INDEX(dProdutos!$F$2:$F$47,MATCH(E1572,dProdutos!$A$2:$A$47,0))</f>
        <v>135.24</v>
      </c>
      <c r="R1572" s="15" t="n">
        <f aca="false">IF(I1572="Cancelado",0,P1572-Q1572)</f>
        <v>161.66</v>
      </c>
      <c r="S1572" s="17" t="str">
        <f aca="false">INDEX(dProdutos!$D$2:$D$47,MATCH(E1572,dProdutos!$A$2:$A$47,0))</f>
        <v>Calçados</v>
      </c>
    </row>
    <row r="1573" customFormat="false" ht="15" hidden="false" customHeight="false" outlineLevel="0" collapsed="false">
      <c r="A1573" s="17" t="s">
        <v>2493</v>
      </c>
      <c r="B1573" s="17" t="n">
        <v>3</v>
      </c>
      <c r="C1573" s="21" t="n">
        <v>45799</v>
      </c>
      <c r="D1573" s="17" t="s">
        <v>1279</v>
      </c>
      <c r="E1573" s="17" t="s">
        <v>129</v>
      </c>
      <c r="F1573" s="17" t="s">
        <v>1499</v>
      </c>
      <c r="G1573" s="17" t="s">
        <v>59</v>
      </c>
      <c r="H1573" s="17" t="s">
        <v>1537</v>
      </c>
      <c r="I1573" s="17" t="s">
        <v>1524</v>
      </c>
      <c r="J1573" s="17" t="n">
        <v>1</v>
      </c>
      <c r="K1573" s="15" t="n">
        <v>105.9</v>
      </c>
      <c r="L1573" s="22" t="n">
        <v>0</v>
      </c>
      <c r="M1573" s="15" t="n">
        <v>0</v>
      </c>
      <c r="N1573" s="15" t="n">
        <f aca="false">J1573*K1573</f>
        <v>105.9</v>
      </c>
      <c r="O1573" s="15" t="n">
        <f aca="false">N1573*L1573</f>
        <v>0</v>
      </c>
      <c r="P1573" s="15" t="n">
        <f aca="false">N1573-O1573</f>
        <v>105.9</v>
      </c>
      <c r="Q1573" s="15" t="n">
        <f aca="false">J1573*INDEX(dProdutos!$F$2:$F$47,MATCH(E1573,dProdutos!$A$2:$A$47,0))</f>
        <v>43.79</v>
      </c>
      <c r="R1573" s="15" t="n">
        <f aca="false">IF(I1573="Cancelado",0,P1573-Q1573)</f>
        <v>62.11</v>
      </c>
      <c r="S1573" s="17" t="str">
        <f aca="false">INDEX(dProdutos!$D$2:$D$47,MATCH(E1573,dProdutos!$A$2:$A$47,0))</f>
        <v>Calçados</v>
      </c>
    </row>
    <row r="1574" customFormat="false" ht="15" hidden="false" customHeight="false" outlineLevel="0" collapsed="false">
      <c r="A1574" s="17" t="s">
        <v>2494</v>
      </c>
      <c r="B1574" s="17" t="n">
        <v>1</v>
      </c>
      <c r="C1574" s="21" t="n">
        <v>45800</v>
      </c>
      <c r="D1574" s="17" t="s">
        <v>1043</v>
      </c>
      <c r="E1574" s="17" t="s">
        <v>150</v>
      </c>
      <c r="F1574" s="17" t="s">
        <v>1503</v>
      </c>
      <c r="G1574" s="17" t="s">
        <v>59</v>
      </c>
      <c r="H1574" s="17" t="s">
        <v>1537</v>
      </c>
      <c r="I1574" s="17" t="s">
        <v>1531</v>
      </c>
      <c r="J1574" s="17" t="n">
        <v>1</v>
      </c>
      <c r="K1574" s="15" t="n">
        <v>71.9</v>
      </c>
      <c r="L1574" s="22" t="n">
        <v>0</v>
      </c>
      <c r="M1574" s="15" t="n">
        <v>21.27</v>
      </c>
      <c r="N1574" s="15" t="n">
        <f aca="false">J1574*K1574</f>
        <v>71.9</v>
      </c>
      <c r="O1574" s="15" t="n">
        <f aca="false">N1574*L1574</f>
        <v>0</v>
      </c>
      <c r="P1574" s="15" t="n">
        <f aca="false">N1574-O1574</f>
        <v>71.9</v>
      </c>
      <c r="Q1574" s="15" t="n">
        <f aca="false">J1574*INDEX(dProdutos!$F$2:$F$47,MATCH(E1574,dProdutos!$A$2:$A$47,0))</f>
        <v>27.38</v>
      </c>
      <c r="R1574" s="15" t="n">
        <f aca="false">IF(I1574="Cancelado",0,P1574-Q1574)</f>
        <v>0</v>
      </c>
      <c r="S1574" s="17" t="str">
        <f aca="false">INDEX(dProdutos!$D$2:$D$47,MATCH(E1574,dProdutos!$A$2:$A$47,0))</f>
        <v>Acessórios</v>
      </c>
    </row>
    <row r="1575" customFormat="false" ht="15" hidden="false" customHeight="false" outlineLevel="0" collapsed="false">
      <c r="A1575" s="17" t="s">
        <v>2494</v>
      </c>
      <c r="B1575" s="17" t="n">
        <v>2</v>
      </c>
      <c r="C1575" s="21" t="n">
        <v>45800</v>
      </c>
      <c r="D1575" s="17" t="s">
        <v>1043</v>
      </c>
      <c r="E1575" s="17" t="s">
        <v>111</v>
      </c>
      <c r="F1575" s="17" t="s">
        <v>1503</v>
      </c>
      <c r="G1575" s="17" t="s">
        <v>59</v>
      </c>
      <c r="H1575" s="17" t="s">
        <v>1537</v>
      </c>
      <c r="I1575" s="17" t="s">
        <v>1531</v>
      </c>
      <c r="J1575" s="17" t="n">
        <v>3</v>
      </c>
      <c r="K1575" s="15" t="n">
        <v>188.9</v>
      </c>
      <c r="L1575" s="22" t="n">
        <v>0.05</v>
      </c>
      <c r="M1575" s="15" t="n">
        <v>0</v>
      </c>
      <c r="N1575" s="15" t="n">
        <f aca="false">J1575*K1575</f>
        <v>566.7</v>
      </c>
      <c r="O1575" s="15" t="n">
        <f aca="false">N1575*L1575</f>
        <v>28.335</v>
      </c>
      <c r="P1575" s="15" t="n">
        <f aca="false">N1575-O1575</f>
        <v>538.365</v>
      </c>
      <c r="Q1575" s="15" t="n">
        <f aca="false">J1575*INDEX(dProdutos!$F$2:$F$47,MATCH(E1575,dProdutos!$A$2:$A$47,0))</f>
        <v>264.96</v>
      </c>
      <c r="R1575" s="15" t="n">
        <f aca="false">IF(I1575="Cancelado",0,P1575-Q1575)</f>
        <v>0</v>
      </c>
      <c r="S1575" s="17" t="str">
        <f aca="false">INDEX(dProdutos!$D$2:$D$47,MATCH(E1575,dProdutos!$A$2:$A$47,0))</f>
        <v>Moda Masculina</v>
      </c>
    </row>
    <row r="1576" customFormat="false" ht="15" hidden="false" customHeight="false" outlineLevel="0" collapsed="false">
      <c r="A1576" s="17" t="s">
        <v>2494</v>
      </c>
      <c r="B1576" s="17" t="n">
        <v>3</v>
      </c>
      <c r="C1576" s="21" t="n">
        <v>45800</v>
      </c>
      <c r="D1576" s="17" t="s">
        <v>1043</v>
      </c>
      <c r="E1576" s="17" t="s">
        <v>150</v>
      </c>
      <c r="F1576" s="17" t="s">
        <v>1503</v>
      </c>
      <c r="G1576" s="17" t="s">
        <v>59</v>
      </c>
      <c r="H1576" s="17" t="s">
        <v>1537</v>
      </c>
      <c r="I1576" s="17" t="s">
        <v>1531</v>
      </c>
      <c r="J1576" s="17" t="n">
        <v>1</v>
      </c>
      <c r="K1576" s="15" t="n">
        <v>71.9</v>
      </c>
      <c r="L1576" s="22" t="n">
        <v>0</v>
      </c>
      <c r="M1576" s="15" t="n">
        <v>0</v>
      </c>
      <c r="N1576" s="15" t="n">
        <f aca="false">J1576*K1576</f>
        <v>71.9</v>
      </c>
      <c r="O1576" s="15" t="n">
        <f aca="false">N1576*L1576</f>
        <v>0</v>
      </c>
      <c r="P1576" s="15" t="n">
        <f aca="false">N1576-O1576</f>
        <v>71.9</v>
      </c>
      <c r="Q1576" s="15" t="n">
        <f aca="false">J1576*INDEX(dProdutos!$F$2:$F$47,MATCH(E1576,dProdutos!$A$2:$A$47,0))</f>
        <v>27.38</v>
      </c>
      <c r="R1576" s="15" t="n">
        <f aca="false">IF(I1576="Cancelado",0,P1576-Q1576)</f>
        <v>0</v>
      </c>
      <c r="S1576" s="17" t="str">
        <f aca="false">INDEX(dProdutos!$D$2:$D$47,MATCH(E1576,dProdutos!$A$2:$A$47,0))</f>
        <v>Acessórios</v>
      </c>
    </row>
    <row r="1577" customFormat="false" ht="15" hidden="false" customHeight="false" outlineLevel="0" collapsed="false">
      <c r="A1577" s="17" t="s">
        <v>2494</v>
      </c>
      <c r="B1577" s="17" t="n">
        <v>4</v>
      </c>
      <c r="C1577" s="21" t="n">
        <v>45800</v>
      </c>
      <c r="D1577" s="17" t="s">
        <v>1043</v>
      </c>
      <c r="E1577" s="17" t="s">
        <v>102</v>
      </c>
      <c r="F1577" s="17" t="s">
        <v>1503</v>
      </c>
      <c r="G1577" s="17" t="s">
        <v>59</v>
      </c>
      <c r="H1577" s="17" t="s">
        <v>1537</v>
      </c>
      <c r="I1577" s="17" t="s">
        <v>1531</v>
      </c>
      <c r="J1577" s="17" t="n">
        <v>1</v>
      </c>
      <c r="K1577" s="15" t="n">
        <v>65.9</v>
      </c>
      <c r="L1577" s="22" t="n">
        <v>0</v>
      </c>
      <c r="M1577" s="15" t="n">
        <v>0</v>
      </c>
      <c r="N1577" s="15" t="n">
        <f aca="false">J1577*K1577</f>
        <v>65.9</v>
      </c>
      <c r="O1577" s="15" t="n">
        <f aca="false">N1577*L1577</f>
        <v>0</v>
      </c>
      <c r="P1577" s="15" t="n">
        <f aca="false">N1577-O1577</f>
        <v>65.9</v>
      </c>
      <c r="Q1577" s="15" t="n">
        <f aca="false">J1577*INDEX(dProdutos!$F$2:$F$47,MATCH(E1577,dProdutos!$A$2:$A$47,0))</f>
        <v>29.68</v>
      </c>
      <c r="R1577" s="15" t="n">
        <f aca="false">IF(I1577="Cancelado",0,P1577-Q1577)</f>
        <v>0</v>
      </c>
      <c r="S1577" s="17" t="str">
        <f aca="false">INDEX(dProdutos!$D$2:$D$47,MATCH(E1577,dProdutos!$A$2:$A$47,0))</f>
        <v>Moda Masculina</v>
      </c>
    </row>
    <row r="1578" customFormat="false" ht="15" hidden="false" customHeight="false" outlineLevel="0" collapsed="false">
      <c r="A1578" s="17" t="s">
        <v>2495</v>
      </c>
      <c r="B1578" s="17" t="n">
        <v>1</v>
      </c>
      <c r="C1578" s="21" t="n">
        <v>45800</v>
      </c>
      <c r="D1578" s="17" t="s">
        <v>787</v>
      </c>
      <c r="E1578" s="17" t="s">
        <v>95</v>
      </c>
      <c r="F1578" s="17" t="s">
        <v>1499</v>
      </c>
      <c r="G1578" s="17" t="s">
        <v>64</v>
      </c>
      <c r="H1578" s="17" t="s">
        <v>1537</v>
      </c>
      <c r="I1578" s="17" t="s">
        <v>1524</v>
      </c>
      <c r="J1578" s="17" t="n">
        <v>1</v>
      </c>
      <c r="K1578" s="15" t="n">
        <v>77.9</v>
      </c>
      <c r="L1578" s="22" t="n">
        <v>0.1</v>
      </c>
      <c r="M1578" s="15" t="n">
        <v>0</v>
      </c>
      <c r="N1578" s="15" t="n">
        <f aca="false">J1578*K1578</f>
        <v>77.9</v>
      </c>
      <c r="O1578" s="15" t="n">
        <f aca="false">N1578*L1578</f>
        <v>7.79</v>
      </c>
      <c r="P1578" s="15" t="n">
        <f aca="false">N1578-O1578</f>
        <v>70.11</v>
      </c>
      <c r="Q1578" s="15" t="n">
        <f aca="false">J1578*INDEX(dProdutos!$F$2:$F$47,MATCH(E1578,dProdutos!$A$2:$A$47,0))</f>
        <v>36.71</v>
      </c>
      <c r="R1578" s="15" t="n">
        <f aca="false">IF(I1578="Cancelado",0,P1578-Q1578)</f>
        <v>33.4</v>
      </c>
      <c r="S1578" s="17" t="str">
        <f aca="false">INDEX(dProdutos!$D$2:$D$47,MATCH(E1578,dProdutos!$A$2:$A$47,0))</f>
        <v>Moda Feminina</v>
      </c>
    </row>
    <row r="1579" customFormat="false" ht="15" hidden="false" customHeight="false" outlineLevel="0" collapsed="false">
      <c r="A1579" s="17" t="s">
        <v>2496</v>
      </c>
      <c r="B1579" s="17" t="n">
        <v>1</v>
      </c>
      <c r="C1579" s="21" t="n">
        <v>45800</v>
      </c>
      <c r="D1579" s="17" t="s">
        <v>871</v>
      </c>
      <c r="E1579" s="17" t="s">
        <v>111</v>
      </c>
      <c r="F1579" s="17" t="s">
        <v>1490</v>
      </c>
      <c r="G1579" s="17" t="s">
        <v>63</v>
      </c>
      <c r="H1579" s="17" t="s">
        <v>1523</v>
      </c>
      <c r="I1579" s="17" t="s">
        <v>1524</v>
      </c>
      <c r="J1579" s="17" t="n">
        <v>1</v>
      </c>
      <c r="K1579" s="15" t="n">
        <v>188.9</v>
      </c>
      <c r="L1579" s="22" t="n">
        <v>0.05</v>
      </c>
      <c r="M1579" s="15" t="n">
        <v>0</v>
      </c>
      <c r="N1579" s="15" t="n">
        <f aca="false">J1579*K1579</f>
        <v>188.9</v>
      </c>
      <c r="O1579" s="15" t="n">
        <f aca="false">N1579*L1579</f>
        <v>9.445</v>
      </c>
      <c r="P1579" s="15" t="n">
        <f aca="false">N1579-O1579</f>
        <v>179.455</v>
      </c>
      <c r="Q1579" s="15" t="n">
        <f aca="false">J1579*INDEX(dProdutos!$F$2:$F$47,MATCH(E1579,dProdutos!$A$2:$A$47,0))</f>
        <v>88.32</v>
      </c>
      <c r="R1579" s="15" t="n">
        <f aca="false">IF(I1579="Cancelado",0,P1579-Q1579)</f>
        <v>91.135</v>
      </c>
      <c r="S1579" s="17" t="str">
        <f aca="false">INDEX(dProdutos!$D$2:$D$47,MATCH(E1579,dProdutos!$A$2:$A$47,0))</f>
        <v>Moda Masculina</v>
      </c>
    </row>
    <row r="1580" customFormat="false" ht="15" hidden="false" customHeight="false" outlineLevel="0" collapsed="false">
      <c r="A1580" s="17" t="s">
        <v>2496</v>
      </c>
      <c r="B1580" s="17" t="n">
        <v>2</v>
      </c>
      <c r="C1580" s="21" t="n">
        <v>45800</v>
      </c>
      <c r="D1580" s="17" t="s">
        <v>871</v>
      </c>
      <c r="E1580" s="17" t="s">
        <v>135</v>
      </c>
      <c r="F1580" s="17" t="s">
        <v>1490</v>
      </c>
      <c r="G1580" s="17" t="s">
        <v>63</v>
      </c>
      <c r="H1580" s="17" t="s">
        <v>1523</v>
      </c>
      <c r="I1580" s="17" t="s">
        <v>1524</v>
      </c>
      <c r="J1580" s="17" t="n">
        <v>1</v>
      </c>
      <c r="K1580" s="15" t="n">
        <v>200.9</v>
      </c>
      <c r="L1580" s="22" t="n">
        <v>0</v>
      </c>
      <c r="M1580" s="15" t="n">
        <v>0</v>
      </c>
      <c r="N1580" s="15" t="n">
        <f aca="false">J1580*K1580</f>
        <v>200.9</v>
      </c>
      <c r="O1580" s="15" t="n">
        <f aca="false">N1580*L1580</f>
        <v>0</v>
      </c>
      <c r="P1580" s="15" t="n">
        <f aca="false">N1580-O1580</f>
        <v>200.9</v>
      </c>
      <c r="Q1580" s="15" t="n">
        <f aca="false">J1580*INDEX(dProdutos!$F$2:$F$47,MATCH(E1580,dProdutos!$A$2:$A$47,0))</f>
        <v>80.73</v>
      </c>
      <c r="R1580" s="15" t="n">
        <f aca="false">IF(I1580="Cancelado",0,P1580-Q1580)</f>
        <v>120.17</v>
      </c>
      <c r="S1580" s="17" t="str">
        <f aca="false">INDEX(dProdutos!$D$2:$D$47,MATCH(E1580,dProdutos!$A$2:$A$47,0))</f>
        <v>Calçados</v>
      </c>
    </row>
    <row r="1581" customFormat="false" ht="15" hidden="false" customHeight="false" outlineLevel="0" collapsed="false">
      <c r="A1581" s="17" t="s">
        <v>2497</v>
      </c>
      <c r="B1581" s="17" t="n">
        <v>1</v>
      </c>
      <c r="C1581" s="21" t="n">
        <v>45800</v>
      </c>
      <c r="D1581" s="17" t="s">
        <v>1046</v>
      </c>
      <c r="E1581" s="17" t="s">
        <v>129</v>
      </c>
      <c r="F1581" s="17" t="s">
        <v>1493</v>
      </c>
      <c r="G1581" s="17" t="s">
        <v>59</v>
      </c>
      <c r="H1581" s="17" t="s">
        <v>1537</v>
      </c>
      <c r="I1581" s="17" t="s">
        <v>1524</v>
      </c>
      <c r="J1581" s="17" t="n">
        <v>1</v>
      </c>
      <c r="K1581" s="15" t="n">
        <v>105.9</v>
      </c>
      <c r="L1581" s="22" t="n">
        <v>0.05</v>
      </c>
      <c r="M1581" s="15" t="n">
        <v>14.2</v>
      </c>
      <c r="N1581" s="15" t="n">
        <f aca="false">J1581*K1581</f>
        <v>105.9</v>
      </c>
      <c r="O1581" s="15" t="n">
        <f aca="false">N1581*L1581</f>
        <v>5.295</v>
      </c>
      <c r="P1581" s="15" t="n">
        <f aca="false">N1581-O1581</f>
        <v>100.605</v>
      </c>
      <c r="Q1581" s="15" t="n">
        <f aca="false">J1581*INDEX(dProdutos!$F$2:$F$47,MATCH(E1581,dProdutos!$A$2:$A$47,0))</f>
        <v>43.79</v>
      </c>
      <c r="R1581" s="15" t="n">
        <f aca="false">IF(I1581="Cancelado",0,P1581-Q1581)</f>
        <v>56.815</v>
      </c>
      <c r="S1581" s="17" t="str">
        <f aca="false">INDEX(dProdutos!$D$2:$D$47,MATCH(E1581,dProdutos!$A$2:$A$47,0))</f>
        <v>Calçados</v>
      </c>
    </row>
    <row r="1582" customFormat="false" ht="15" hidden="false" customHeight="false" outlineLevel="0" collapsed="false">
      <c r="A1582" s="17" t="s">
        <v>2497</v>
      </c>
      <c r="B1582" s="17" t="n">
        <v>2</v>
      </c>
      <c r="C1582" s="21" t="n">
        <v>45800</v>
      </c>
      <c r="D1582" s="17" t="s">
        <v>1046</v>
      </c>
      <c r="E1582" s="17" t="s">
        <v>147</v>
      </c>
      <c r="F1582" s="17" t="s">
        <v>1493</v>
      </c>
      <c r="G1582" s="17" t="s">
        <v>59</v>
      </c>
      <c r="H1582" s="17" t="s">
        <v>1537</v>
      </c>
      <c r="I1582" s="17" t="s">
        <v>1524</v>
      </c>
      <c r="J1582" s="17" t="n">
        <v>3</v>
      </c>
      <c r="K1582" s="15" t="n">
        <v>231.9</v>
      </c>
      <c r="L1582" s="22" t="n">
        <v>0.1</v>
      </c>
      <c r="M1582" s="15" t="n">
        <v>0</v>
      </c>
      <c r="N1582" s="15" t="n">
        <f aca="false">J1582*K1582</f>
        <v>695.7</v>
      </c>
      <c r="O1582" s="15" t="n">
        <f aca="false">N1582*L1582</f>
        <v>69.57</v>
      </c>
      <c r="P1582" s="15" t="n">
        <f aca="false">N1582-O1582</f>
        <v>626.13</v>
      </c>
      <c r="Q1582" s="15" t="n">
        <f aca="false">J1582*INDEX(dProdutos!$F$2:$F$47,MATCH(E1582,dProdutos!$A$2:$A$47,0))</f>
        <v>392.7</v>
      </c>
      <c r="R1582" s="15" t="n">
        <f aca="false">IF(I1582="Cancelado",0,P1582-Q1582)</f>
        <v>233.43</v>
      </c>
      <c r="S1582" s="17" t="str">
        <f aca="false">INDEX(dProdutos!$D$2:$D$47,MATCH(E1582,dProdutos!$A$2:$A$47,0))</f>
        <v>Acessórios</v>
      </c>
    </row>
    <row r="1583" customFormat="false" ht="15" hidden="false" customHeight="false" outlineLevel="0" collapsed="false">
      <c r="A1583" s="17" t="s">
        <v>2497</v>
      </c>
      <c r="B1583" s="17" t="n">
        <v>3</v>
      </c>
      <c r="C1583" s="21" t="n">
        <v>45800</v>
      </c>
      <c r="D1583" s="17" t="s">
        <v>1046</v>
      </c>
      <c r="E1583" s="17" t="s">
        <v>77</v>
      </c>
      <c r="F1583" s="17" t="s">
        <v>1493</v>
      </c>
      <c r="G1583" s="17" t="s">
        <v>59</v>
      </c>
      <c r="H1583" s="17" t="s">
        <v>1537</v>
      </c>
      <c r="I1583" s="17" t="s">
        <v>1524</v>
      </c>
      <c r="J1583" s="17" t="n">
        <v>1</v>
      </c>
      <c r="K1583" s="15" t="n">
        <v>198.9</v>
      </c>
      <c r="L1583" s="22" t="n">
        <v>0</v>
      </c>
      <c r="M1583" s="15" t="n">
        <v>0</v>
      </c>
      <c r="N1583" s="15" t="n">
        <f aca="false">J1583*K1583</f>
        <v>198.9</v>
      </c>
      <c r="O1583" s="15" t="n">
        <f aca="false">N1583*L1583</f>
        <v>0</v>
      </c>
      <c r="P1583" s="15" t="n">
        <f aca="false">N1583-O1583</f>
        <v>198.9</v>
      </c>
      <c r="Q1583" s="15" t="n">
        <f aca="false">J1583*INDEX(dProdutos!$F$2:$F$47,MATCH(E1583,dProdutos!$A$2:$A$47,0))</f>
        <v>107.88</v>
      </c>
      <c r="R1583" s="15" t="n">
        <f aca="false">IF(I1583="Cancelado",0,P1583-Q1583)</f>
        <v>91.02</v>
      </c>
      <c r="S1583" s="17" t="str">
        <f aca="false">INDEX(dProdutos!$D$2:$D$47,MATCH(E1583,dProdutos!$A$2:$A$47,0))</f>
        <v>Moda Feminina</v>
      </c>
    </row>
    <row r="1584" customFormat="false" ht="15" hidden="false" customHeight="false" outlineLevel="0" collapsed="false">
      <c r="A1584" s="17" t="s">
        <v>2497</v>
      </c>
      <c r="B1584" s="17" t="n">
        <v>4</v>
      </c>
      <c r="C1584" s="21" t="n">
        <v>45800</v>
      </c>
      <c r="D1584" s="17" t="s">
        <v>1046</v>
      </c>
      <c r="E1584" s="17" t="s">
        <v>98</v>
      </c>
      <c r="F1584" s="17" t="s">
        <v>1493</v>
      </c>
      <c r="G1584" s="17" t="s">
        <v>59</v>
      </c>
      <c r="H1584" s="17" t="s">
        <v>1537</v>
      </c>
      <c r="I1584" s="17" t="s">
        <v>1524</v>
      </c>
      <c r="J1584" s="17" t="n">
        <v>1</v>
      </c>
      <c r="K1584" s="15" t="n">
        <v>108.9</v>
      </c>
      <c r="L1584" s="22" t="n">
        <v>0</v>
      </c>
      <c r="M1584" s="15" t="n">
        <v>0</v>
      </c>
      <c r="N1584" s="15" t="n">
        <f aca="false">J1584*K1584</f>
        <v>108.9</v>
      </c>
      <c r="O1584" s="15" t="n">
        <f aca="false">N1584*L1584</f>
        <v>0</v>
      </c>
      <c r="P1584" s="15" t="n">
        <f aca="false">N1584-O1584</f>
        <v>108.9</v>
      </c>
      <c r="Q1584" s="15" t="n">
        <f aca="false">J1584*INDEX(dProdutos!$F$2:$F$47,MATCH(E1584,dProdutos!$A$2:$A$47,0))</f>
        <v>42.52</v>
      </c>
      <c r="R1584" s="15" t="n">
        <f aca="false">IF(I1584="Cancelado",0,P1584-Q1584)</f>
        <v>66.38</v>
      </c>
      <c r="S1584" s="17" t="str">
        <f aca="false">INDEX(dProdutos!$D$2:$D$47,MATCH(E1584,dProdutos!$A$2:$A$47,0))</f>
        <v>Moda Feminina</v>
      </c>
    </row>
    <row r="1585" customFormat="false" ht="15" hidden="false" customHeight="false" outlineLevel="0" collapsed="false">
      <c r="A1585" s="17" t="s">
        <v>2498</v>
      </c>
      <c r="B1585" s="17" t="n">
        <v>1</v>
      </c>
      <c r="C1585" s="21" t="n">
        <v>45800</v>
      </c>
      <c r="D1585" s="17" t="s">
        <v>1130</v>
      </c>
      <c r="E1585" s="17" t="s">
        <v>150</v>
      </c>
      <c r="F1585" s="17" t="s">
        <v>1490</v>
      </c>
      <c r="G1585" s="17" t="s">
        <v>59</v>
      </c>
      <c r="H1585" s="17" t="s">
        <v>1537</v>
      </c>
      <c r="I1585" s="17" t="s">
        <v>1524</v>
      </c>
      <c r="J1585" s="17" t="n">
        <v>1</v>
      </c>
      <c r="K1585" s="15" t="n">
        <v>71.9</v>
      </c>
      <c r="L1585" s="22" t="n">
        <v>0</v>
      </c>
      <c r="M1585" s="15" t="n">
        <v>0</v>
      </c>
      <c r="N1585" s="15" t="n">
        <f aca="false">J1585*K1585</f>
        <v>71.9</v>
      </c>
      <c r="O1585" s="15" t="n">
        <f aca="false">N1585*L1585</f>
        <v>0</v>
      </c>
      <c r="P1585" s="15" t="n">
        <f aca="false">N1585-O1585</f>
        <v>71.9</v>
      </c>
      <c r="Q1585" s="15" t="n">
        <f aca="false">J1585*INDEX(dProdutos!$F$2:$F$47,MATCH(E1585,dProdutos!$A$2:$A$47,0))</f>
        <v>27.38</v>
      </c>
      <c r="R1585" s="15" t="n">
        <f aca="false">IF(I1585="Cancelado",0,P1585-Q1585)</f>
        <v>44.52</v>
      </c>
      <c r="S1585" s="17" t="str">
        <f aca="false">INDEX(dProdutos!$D$2:$D$47,MATCH(E1585,dProdutos!$A$2:$A$47,0))</f>
        <v>Acessórios</v>
      </c>
    </row>
    <row r="1586" customFormat="false" ht="15" hidden="false" customHeight="false" outlineLevel="0" collapsed="false">
      <c r="A1586" s="17" t="s">
        <v>2499</v>
      </c>
      <c r="B1586" s="17" t="n">
        <v>1</v>
      </c>
      <c r="C1586" s="21" t="n">
        <v>45800</v>
      </c>
      <c r="D1586" s="17" t="s">
        <v>576</v>
      </c>
      <c r="E1586" s="17" t="s">
        <v>183</v>
      </c>
      <c r="F1586" s="17" t="s">
        <v>1490</v>
      </c>
      <c r="G1586" s="17" t="s">
        <v>63</v>
      </c>
      <c r="H1586" s="17" t="s">
        <v>1537</v>
      </c>
      <c r="I1586" s="17" t="s">
        <v>1524</v>
      </c>
      <c r="J1586" s="17" t="n">
        <v>1</v>
      </c>
      <c r="K1586" s="15" t="n">
        <v>121.9</v>
      </c>
      <c r="L1586" s="22" t="n">
        <v>0</v>
      </c>
      <c r="M1586" s="15" t="n">
        <v>0</v>
      </c>
      <c r="N1586" s="15" t="n">
        <f aca="false">J1586*K1586</f>
        <v>121.9</v>
      </c>
      <c r="O1586" s="15" t="n">
        <f aca="false">N1586*L1586</f>
        <v>0</v>
      </c>
      <c r="P1586" s="15" t="n">
        <f aca="false">N1586-O1586</f>
        <v>121.9</v>
      </c>
      <c r="Q1586" s="15" t="n">
        <f aca="false">J1586*INDEX(dProdutos!$F$2:$F$47,MATCH(E1586,dProdutos!$A$2:$A$47,0))</f>
        <v>52.76</v>
      </c>
      <c r="R1586" s="15" t="n">
        <f aca="false">IF(I1586="Cancelado",0,P1586-Q1586)</f>
        <v>69.14</v>
      </c>
      <c r="S1586" s="17" t="str">
        <f aca="false">INDEX(dProdutos!$D$2:$D$47,MATCH(E1586,dProdutos!$A$2:$A$47,0))</f>
        <v>Eletrônicos</v>
      </c>
    </row>
    <row r="1587" customFormat="false" ht="15" hidden="false" customHeight="false" outlineLevel="0" collapsed="false">
      <c r="A1587" s="17" t="s">
        <v>2499</v>
      </c>
      <c r="B1587" s="17" t="n">
        <v>2</v>
      </c>
      <c r="C1587" s="21" t="n">
        <v>45800</v>
      </c>
      <c r="D1587" s="17" t="s">
        <v>576</v>
      </c>
      <c r="E1587" s="17" t="s">
        <v>171</v>
      </c>
      <c r="F1587" s="17" t="s">
        <v>1490</v>
      </c>
      <c r="G1587" s="17" t="s">
        <v>63</v>
      </c>
      <c r="H1587" s="17" t="s">
        <v>1537</v>
      </c>
      <c r="I1587" s="17" t="s">
        <v>1524</v>
      </c>
      <c r="J1587" s="17" t="n">
        <v>1</v>
      </c>
      <c r="K1587" s="15" t="n">
        <v>246.9</v>
      </c>
      <c r="L1587" s="22" t="n">
        <v>0</v>
      </c>
      <c r="M1587" s="15" t="n">
        <v>0</v>
      </c>
      <c r="N1587" s="15" t="n">
        <f aca="false">J1587*K1587</f>
        <v>246.9</v>
      </c>
      <c r="O1587" s="15" t="n">
        <f aca="false">N1587*L1587</f>
        <v>0</v>
      </c>
      <c r="P1587" s="15" t="n">
        <f aca="false">N1587-O1587</f>
        <v>246.9</v>
      </c>
      <c r="Q1587" s="15" t="n">
        <f aca="false">J1587*INDEX(dProdutos!$F$2:$F$47,MATCH(E1587,dProdutos!$A$2:$A$47,0))</f>
        <v>103.61</v>
      </c>
      <c r="R1587" s="15" t="n">
        <f aca="false">IF(I1587="Cancelado",0,P1587-Q1587)</f>
        <v>143.29</v>
      </c>
      <c r="S1587" s="17" t="str">
        <f aca="false">INDEX(dProdutos!$D$2:$D$47,MATCH(E1587,dProdutos!$A$2:$A$47,0))</f>
        <v>Casa</v>
      </c>
    </row>
    <row r="1588" customFormat="false" ht="15" hidden="false" customHeight="false" outlineLevel="0" collapsed="false">
      <c r="A1588" s="17" t="s">
        <v>2499</v>
      </c>
      <c r="B1588" s="17" t="n">
        <v>3</v>
      </c>
      <c r="C1588" s="21" t="n">
        <v>45800</v>
      </c>
      <c r="D1588" s="17" t="s">
        <v>576</v>
      </c>
      <c r="E1588" s="17" t="s">
        <v>81</v>
      </c>
      <c r="F1588" s="17" t="s">
        <v>1490</v>
      </c>
      <c r="G1588" s="17" t="s">
        <v>63</v>
      </c>
      <c r="H1588" s="17" t="s">
        <v>1537</v>
      </c>
      <c r="I1588" s="17" t="s">
        <v>1524</v>
      </c>
      <c r="J1588" s="17" t="n">
        <v>2</v>
      </c>
      <c r="K1588" s="15" t="n">
        <v>64.9</v>
      </c>
      <c r="L1588" s="22" t="n">
        <v>0</v>
      </c>
      <c r="M1588" s="15" t="n">
        <v>0</v>
      </c>
      <c r="N1588" s="15" t="n">
        <f aca="false">J1588*K1588</f>
        <v>129.8</v>
      </c>
      <c r="O1588" s="15" t="n">
        <f aca="false">N1588*L1588</f>
        <v>0</v>
      </c>
      <c r="P1588" s="15" t="n">
        <f aca="false">N1588-O1588</f>
        <v>129.8</v>
      </c>
      <c r="Q1588" s="15" t="n">
        <f aca="false">J1588*INDEX(dProdutos!$F$2:$F$47,MATCH(E1588,dProdutos!$A$2:$A$47,0))</f>
        <v>52.24</v>
      </c>
      <c r="R1588" s="15" t="n">
        <f aca="false">IF(I1588="Cancelado",0,P1588-Q1588)</f>
        <v>77.56</v>
      </c>
      <c r="S1588" s="17" t="str">
        <f aca="false">INDEX(dProdutos!$D$2:$D$47,MATCH(E1588,dProdutos!$A$2:$A$47,0))</f>
        <v>Moda Feminina</v>
      </c>
    </row>
    <row r="1589" customFormat="false" ht="15" hidden="false" customHeight="false" outlineLevel="0" collapsed="false">
      <c r="A1589" s="17" t="s">
        <v>2500</v>
      </c>
      <c r="B1589" s="17" t="n">
        <v>1</v>
      </c>
      <c r="C1589" s="21" t="n">
        <v>45800</v>
      </c>
      <c r="D1589" s="17" t="s">
        <v>272</v>
      </c>
      <c r="E1589" s="17" t="s">
        <v>165</v>
      </c>
      <c r="F1589" s="17" t="s">
        <v>1495</v>
      </c>
      <c r="G1589" s="17" t="s">
        <v>61</v>
      </c>
      <c r="H1589" s="17" t="s">
        <v>1523</v>
      </c>
      <c r="I1589" s="17" t="s">
        <v>1524</v>
      </c>
      <c r="J1589" s="17" t="n">
        <v>2</v>
      </c>
      <c r="K1589" s="15" t="n">
        <v>231.9</v>
      </c>
      <c r="L1589" s="22" t="n">
        <v>0</v>
      </c>
      <c r="M1589" s="15" t="n">
        <v>27.49</v>
      </c>
      <c r="N1589" s="15" t="n">
        <f aca="false">J1589*K1589</f>
        <v>463.8</v>
      </c>
      <c r="O1589" s="15" t="n">
        <f aca="false">N1589*L1589</f>
        <v>0</v>
      </c>
      <c r="P1589" s="15" t="n">
        <f aca="false">N1589-O1589</f>
        <v>463.8</v>
      </c>
      <c r="Q1589" s="15" t="n">
        <f aca="false">J1589*INDEX(dProdutos!$F$2:$F$47,MATCH(E1589,dProdutos!$A$2:$A$47,0))</f>
        <v>281.66</v>
      </c>
      <c r="R1589" s="15" t="n">
        <f aca="false">IF(I1589="Cancelado",0,P1589-Q1589)</f>
        <v>182.14</v>
      </c>
      <c r="S1589" s="17" t="str">
        <f aca="false">INDEX(dProdutos!$D$2:$D$47,MATCH(E1589,dProdutos!$A$2:$A$47,0))</f>
        <v>Casa</v>
      </c>
    </row>
    <row r="1590" customFormat="false" ht="15" hidden="false" customHeight="false" outlineLevel="0" collapsed="false">
      <c r="A1590" s="17" t="s">
        <v>2500</v>
      </c>
      <c r="B1590" s="17" t="n">
        <v>2</v>
      </c>
      <c r="C1590" s="21" t="n">
        <v>45800</v>
      </c>
      <c r="D1590" s="17" t="s">
        <v>272</v>
      </c>
      <c r="E1590" s="17" t="s">
        <v>126</v>
      </c>
      <c r="F1590" s="17" t="s">
        <v>1495</v>
      </c>
      <c r="G1590" s="17" t="s">
        <v>61</v>
      </c>
      <c r="H1590" s="17" t="s">
        <v>1523</v>
      </c>
      <c r="I1590" s="17" t="s">
        <v>1524</v>
      </c>
      <c r="J1590" s="17" t="n">
        <v>1</v>
      </c>
      <c r="K1590" s="15" t="n">
        <v>296.9</v>
      </c>
      <c r="L1590" s="22" t="n">
        <v>0</v>
      </c>
      <c r="M1590" s="15" t="n">
        <v>0</v>
      </c>
      <c r="N1590" s="15" t="n">
        <f aca="false">J1590*K1590</f>
        <v>296.9</v>
      </c>
      <c r="O1590" s="15" t="n">
        <f aca="false">N1590*L1590</f>
        <v>0</v>
      </c>
      <c r="P1590" s="15" t="n">
        <f aca="false">N1590-O1590</f>
        <v>296.9</v>
      </c>
      <c r="Q1590" s="15" t="n">
        <f aca="false">J1590*INDEX(dProdutos!$F$2:$F$47,MATCH(E1590,dProdutos!$A$2:$A$47,0))</f>
        <v>135.24</v>
      </c>
      <c r="R1590" s="15" t="n">
        <f aca="false">IF(I1590="Cancelado",0,P1590-Q1590)</f>
        <v>161.66</v>
      </c>
      <c r="S1590" s="17" t="str">
        <f aca="false">INDEX(dProdutos!$D$2:$D$47,MATCH(E1590,dProdutos!$A$2:$A$47,0))</f>
        <v>Calçados</v>
      </c>
    </row>
    <row r="1591" customFormat="false" ht="15" hidden="false" customHeight="false" outlineLevel="0" collapsed="false">
      <c r="A1591" s="17" t="s">
        <v>2501</v>
      </c>
      <c r="B1591" s="17" t="n">
        <v>1</v>
      </c>
      <c r="C1591" s="21" t="n">
        <v>45800</v>
      </c>
      <c r="D1591" s="17" t="s">
        <v>627</v>
      </c>
      <c r="E1591" s="17" t="s">
        <v>156</v>
      </c>
      <c r="F1591" s="17" t="s">
        <v>1499</v>
      </c>
      <c r="G1591" s="17" t="s">
        <v>63</v>
      </c>
      <c r="H1591" s="17" t="s">
        <v>1537</v>
      </c>
      <c r="I1591" s="17" t="s">
        <v>1524</v>
      </c>
      <c r="J1591" s="17" t="n">
        <v>1</v>
      </c>
      <c r="K1591" s="15" t="n">
        <v>192.9</v>
      </c>
      <c r="L1591" s="22" t="n">
        <v>0.1</v>
      </c>
      <c r="M1591" s="15" t="n">
        <v>27.06</v>
      </c>
      <c r="N1591" s="15" t="n">
        <f aca="false">J1591*K1591</f>
        <v>192.9</v>
      </c>
      <c r="O1591" s="15" t="n">
        <f aca="false">N1591*L1591</f>
        <v>19.29</v>
      </c>
      <c r="P1591" s="15" t="n">
        <f aca="false">N1591-O1591</f>
        <v>173.61</v>
      </c>
      <c r="Q1591" s="15" t="n">
        <f aca="false">J1591*INDEX(dProdutos!$F$2:$F$47,MATCH(E1591,dProdutos!$A$2:$A$47,0))</f>
        <v>80.38</v>
      </c>
      <c r="R1591" s="15" t="n">
        <f aca="false">IF(I1591="Cancelado",0,P1591-Q1591)</f>
        <v>93.23</v>
      </c>
      <c r="S1591" s="17" t="str">
        <f aca="false">INDEX(dProdutos!$D$2:$D$47,MATCH(E1591,dProdutos!$A$2:$A$47,0))</f>
        <v>Acessórios</v>
      </c>
    </row>
    <row r="1592" customFormat="false" ht="15" hidden="false" customHeight="false" outlineLevel="0" collapsed="false">
      <c r="A1592" s="17" t="s">
        <v>2502</v>
      </c>
      <c r="B1592" s="17" t="n">
        <v>1</v>
      </c>
      <c r="C1592" s="21" t="n">
        <v>45800</v>
      </c>
      <c r="D1592" s="17" t="s">
        <v>275</v>
      </c>
      <c r="E1592" s="17" t="s">
        <v>108</v>
      </c>
      <c r="F1592" s="17" t="s">
        <v>1493</v>
      </c>
      <c r="G1592" s="17" t="s">
        <v>60</v>
      </c>
      <c r="H1592" s="17" t="s">
        <v>1537</v>
      </c>
      <c r="I1592" s="17" t="s">
        <v>1524</v>
      </c>
      <c r="J1592" s="17" t="n">
        <v>1</v>
      </c>
      <c r="K1592" s="15" t="n">
        <v>265.9</v>
      </c>
      <c r="L1592" s="22" t="n">
        <v>0</v>
      </c>
      <c r="M1592" s="15" t="n">
        <v>32.63</v>
      </c>
      <c r="N1592" s="15" t="n">
        <f aca="false">J1592*K1592</f>
        <v>265.9</v>
      </c>
      <c r="O1592" s="15" t="n">
        <f aca="false">N1592*L1592</f>
        <v>0</v>
      </c>
      <c r="P1592" s="15" t="n">
        <f aca="false">N1592-O1592</f>
        <v>265.9</v>
      </c>
      <c r="Q1592" s="15" t="n">
        <f aca="false">J1592*INDEX(dProdutos!$F$2:$F$47,MATCH(E1592,dProdutos!$A$2:$A$47,0))</f>
        <v>155.62</v>
      </c>
      <c r="R1592" s="15" t="n">
        <f aca="false">IF(I1592="Cancelado",0,P1592-Q1592)</f>
        <v>110.28</v>
      </c>
      <c r="S1592" s="17" t="str">
        <f aca="false">INDEX(dProdutos!$D$2:$D$47,MATCH(E1592,dProdutos!$A$2:$A$47,0))</f>
        <v>Moda Masculina</v>
      </c>
    </row>
    <row r="1593" customFormat="false" ht="15" hidden="false" customHeight="false" outlineLevel="0" collapsed="false">
      <c r="A1593" s="17" t="s">
        <v>2503</v>
      </c>
      <c r="B1593" s="17" t="n">
        <v>1</v>
      </c>
      <c r="C1593" s="21" t="n">
        <v>45800</v>
      </c>
      <c r="D1593" s="17" t="s">
        <v>642</v>
      </c>
      <c r="E1593" s="17" t="s">
        <v>210</v>
      </c>
      <c r="F1593" s="17" t="s">
        <v>1495</v>
      </c>
      <c r="G1593" s="17" t="s">
        <v>59</v>
      </c>
      <c r="H1593" s="17" t="s">
        <v>1540</v>
      </c>
      <c r="I1593" s="17" t="s">
        <v>1524</v>
      </c>
      <c r="J1593" s="17" t="n">
        <v>1</v>
      </c>
      <c r="K1593" s="15" t="n">
        <v>245.9</v>
      </c>
      <c r="L1593" s="22" t="n">
        <v>0</v>
      </c>
      <c r="M1593" s="15" t="n">
        <v>30.15</v>
      </c>
      <c r="N1593" s="15" t="n">
        <f aca="false">J1593*K1593</f>
        <v>245.9</v>
      </c>
      <c r="O1593" s="15" t="n">
        <f aca="false">N1593*L1593</f>
        <v>0</v>
      </c>
      <c r="P1593" s="15" t="n">
        <f aca="false">N1593-O1593</f>
        <v>245.9</v>
      </c>
      <c r="Q1593" s="15" t="n">
        <f aca="false">J1593*INDEX(dProdutos!$F$2:$F$47,MATCH(E1593,dProdutos!$A$2:$A$47,0))</f>
        <v>150.63</v>
      </c>
      <c r="R1593" s="15" t="n">
        <f aca="false">IF(I1593="Cancelado",0,P1593-Q1593)</f>
        <v>95.27</v>
      </c>
      <c r="S1593" s="17" t="str">
        <f aca="false">INDEX(dProdutos!$D$2:$D$47,MATCH(E1593,dProdutos!$A$2:$A$47,0))</f>
        <v>Beleza</v>
      </c>
    </row>
    <row r="1594" customFormat="false" ht="15" hidden="false" customHeight="false" outlineLevel="0" collapsed="false">
      <c r="A1594" s="17" t="s">
        <v>2503</v>
      </c>
      <c r="B1594" s="17" t="n">
        <v>2</v>
      </c>
      <c r="C1594" s="21" t="n">
        <v>45800</v>
      </c>
      <c r="D1594" s="17" t="s">
        <v>642</v>
      </c>
      <c r="E1594" s="17" t="s">
        <v>126</v>
      </c>
      <c r="F1594" s="17" t="s">
        <v>1495</v>
      </c>
      <c r="G1594" s="17" t="s">
        <v>59</v>
      </c>
      <c r="H1594" s="17" t="s">
        <v>1540</v>
      </c>
      <c r="I1594" s="17" t="s">
        <v>1524</v>
      </c>
      <c r="J1594" s="17" t="n">
        <v>2</v>
      </c>
      <c r="K1594" s="15" t="n">
        <v>296.9</v>
      </c>
      <c r="L1594" s="22" t="n">
        <v>0</v>
      </c>
      <c r="M1594" s="15" t="n">
        <v>0</v>
      </c>
      <c r="N1594" s="15" t="n">
        <f aca="false">J1594*K1594</f>
        <v>593.8</v>
      </c>
      <c r="O1594" s="15" t="n">
        <f aca="false">N1594*L1594</f>
        <v>0</v>
      </c>
      <c r="P1594" s="15" t="n">
        <f aca="false">N1594-O1594</f>
        <v>593.8</v>
      </c>
      <c r="Q1594" s="15" t="n">
        <f aca="false">J1594*INDEX(dProdutos!$F$2:$F$47,MATCH(E1594,dProdutos!$A$2:$A$47,0))</f>
        <v>270.48</v>
      </c>
      <c r="R1594" s="15" t="n">
        <f aca="false">IF(I1594="Cancelado",0,P1594-Q1594)</f>
        <v>323.32</v>
      </c>
      <c r="S1594" s="17" t="str">
        <f aca="false">INDEX(dProdutos!$D$2:$D$47,MATCH(E1594,dProdutos!$A$2:$A$47,0))</f>
        <v>Calçados</v>
      </c>
    </row>
    <row r="1595" customFormat="false" ht="15" hidden="false" customHeight="false" outlineLevel="0" collapsed="false">
      <c r="A1595" s="17" t="s">
        <v>2504</v>
      </c>
      <c r="B1595" s="17" t="n">
        <v>1</v>
      </c>
      <c r="C1595" s="21" t="n">
        <v>45801</v>
      </c>
      <c r="D1595" s="17" t="s">
        <v>1246</v>
      </c>
      <c r="E1595" s="17" t="s">
        <v>135</v>
      </c>
      <c r="F1595" s="17" t="s">
        <v>1495</v>
      </c>
      <c r="G1595" s="17" t="s">
        <v>59</v>
      </c>
      <c r="H1595" s="17" t="s">
        <v>1523</v>
      </c>
      <c r="I1595" s="17" t="s">
        <v>1524</v>
      </c>
      <c r="J1595" s="17" t="n">
        <v>2</v>
      </c>
      <c r="K1595" s="15" t="n">
        <v>200.9</v>
      </c>
      <c r="L1595" s="22" t="n">
        <v>0</v>
      </c>
      <c r="M1595" s="15" t="n">
        <v>0</v>
      </c>
      <c r="N1595" s="15" t="n">
        <f aca="false">J1595*K1595</f>
        <v>401.8</v>
      </c>
      <c r="O1595" s="15" t="n">
        <f aca="false">N1595*L1595</f>
        <v>0</v>
      </c>
      <c r="P1595" s="15" t="n">
        <f aca="false">N1595-O1595</f>
        <v>401.8</v>
      </c>
      <c r="Q1595" s="15" t="n">
        <f aca="false">J1595*INDEX(dProdutos!$F$2:$F$47,MATCH(E1595,dProdutos!$A$2:$A$47,0))</f>
        <v>161.46</v>
      </c>
      <c r="R1595" s="15" t="n">
        <f aca="false">IF(I1595="Cancelado",0,P1595-Q1595)</f>
        <v>240.34</v>
      </c>
      <c r="S1595" s="17" t="str">
        <f aca="false">INDEX(dProdutos!$D$2:$D$47,MATCH(E1595,dProdutos!$A$2:$A$47,0))</f>
        <v>Calçados</v>
      </c>
    </row>
    <row r="1596" customFormat="false" ht="15" hidden="false" customHeight="false" outlineLevel="0" collapsed="false">
      <c r="A1596" s="17" t="s">
        <v>2505</v>
      </c>
      <c r="B1596" s="17" t="n">
        <v>1</v>
      </c>
      <c r="C1596" s="21" t="n">
        <v>45801</v>
      </c>
      <c r="D1596" s="17" t="s">
        <v>851</v>
      </c>
      <c r="E1596" s="17" t="s">
        <v>177</v>
      </c>
      <c r="F1596" s="17" t="s">
        <v>1490</v>
      </c>
      <c r="G1596" s="17" t="s">
        <v>61</v>
      </c>
      <c r="H1596" s="17" t="s">
        <v>1537</v>
      </c>
      <c r="I1596" s="17" t="s">
        <v>1524</v>
      </c>
      <c r="J1596" s="17" t="n">
        <v>2</v>
      </c>
      <c r="K1596" s="15" t="n">
        <v>257.9</v>
      </c>
      <c r="L1596" s="22" t="n">
        <v>0</v>
      </c>
      <c r="M1596" s="15" t="n">
        <v>0</v>
      </c>
      <c r="N1596" s="15" t="n">
        <f aca="false">J1596*K1596</f>
        <v>515.8</v>
      </c>
      <c r="O1596" s="15" t="n">
        <f aca="false">N1596*L1596</f>
        <v>0</v>
      </c>
      <c r="P1596" s="15" t="n">
        <f aca="false">N1596-O1596</f>
        <v>515.8</v>
      </c>
      <c r="Q1596" s="15" t="n">
        <f aca="false">J1596*INDEX(dProdutos!$F$2:$F$47,MATCH(E1596,dProdutos!$A$2:$A$47,0))</f>
        <v>276.46</v>
      </c>
      <c r="R1596" s="15" t="n">
        <f aca="false">IF(I1596="Cancelado",0,P1596-Q1596)</f>
        <v>239.34</v>
      </c>
      <c r="S1596" s="17" t="str">
        <f aca="false">INDEX(dProdutos!$D$2:$D$47,MATCH(E1596,dProdutos!$A$2:$A$47,0))</f>
        <v>Casa</v>
      </c>
    </row>
    <row r="1597" customFormat="false" ht="15" hidden="false" customHeight="false" outlineLevel="0" collapsed="false">
      <c r="A1597" s="17" t="s">
        <v>2505</v>
      </c>
      <c r="B1597" s="17" t="n">
        <v>2</v>
      </c>
      <c r="C1597" s="21" t="n">
        <v>45801</v>
      </c>
      <c r="D1597" s="17" t="s">
        <v>851</v>
      </c>
      <c r="E1597" s="17" t="s">
        <v>201</v>
      </c>
      <c r="F1597" s="17" t="s">
        <v>1490</v>
      </c>
      <c r="G1597" s="17" t="s">
        <v>61</v>
      </c>
      <c r="H1597" s="17" t="s">
        <v>1537</v>
      </c>
      <c r="I1597" s="17" t="s">
        <v>1524</v>
      </c>
      <c r="J1597" s="17" t="n">
        <v>1</v>
      </c>
      <c r="K1597" s="15" t="n">
        <v>236.9</v>
      </c>
      <c r="L1597" s="22" t="n">
        <v>0.15</v>
      </c>
      <c r="M1597" s="15" t="n">
        <v>0</v>
      </c>
      <c r="N1597" s="15" t="n">
        <f aca="false">J1597*K1597</f>
        <v>236.9</v>
      </c>
      <c r="O1597" s="15" t="n">
        <f aca="false">N1597*L1597</f>
        <v>35.535</v>
      </c>
      <c r="P1597" s="15" t="n">
        <f aca="false">N1597-O1597</f>
        <v>201.365</v>
      </c>
      <c r="Q1597" s="15" t="n">
        <f aca="false">J1597*INDEX(dProdutos!$F$2:$F$47,MATCH(E1597,dProdutos!$A$2:$A$47,0))</f>
        <v>96.23</v>
      </c>
      <c r="R1597" s="15" t="n">
        <f aca="false">IF(I1597="Cancelado",0,P1597-Q1597)</f>
        <v>105.135</v>
      </c>
      <c r="S1597" s="17" t="str">
        <f aca="false">INDEX(dProdutos!$D$2:$D$47,MATCH(E1597,dProdutos!$A$2:$A$47,0))</f>
        <v>Beleza</v>
      </c>
    </row>
    <row r="1598" customFormat="false" ht="15" hidden="false" customHeight="false" outlineLevel="0" collapsed="false">
      <c r="A1598" s="17" t="s">
        <v>2506</v>
      </c>
      <c r="B1598" s="17" t="n">
        <v>1</v>
      </c>
      <c r="C1598" s="21" t="n">
        <v>45801</v>
      </c>
      <c r="D1598" s="17" t="s">
        <v>508</v>
      </c>
      <c r="E1598" s="17" t="s">
        <v>177</v>
      </c>
      <c r="F1598" s="17" t="s">
        <v>1490</v>
      </c>
      <c r="G1598" s="17" t="s">
        <v>62</v>
      </c>
      <c r="H1598" s="17" t="s">
        <v>1537</v>
      </c>
      <c r="I1598" s="17" t="s">
        <v>1524</v>
      </c>
      <c r="J1598" s="17" t="n">
        <v>1</v>
      </c>
      <c r="K1598" s="15" t="n">
        <v>257.9</v>
      </c>
      <c r="L1598" s="22" t="n">
        <v>0</v>
      </c>
      <c r="M1598" s="15" t="n">
        <v>0</v>
      </c>
      <c r="N1598" s="15" t="n">
        <f aca="false">J1598*K1598</f>
        <v>257.9</v>
      </c>
      <c r="O1598" s="15" t="n">
        <f aca="false">N1598*L1598</f>
        <v>0</v>
      </c>
      <c r="P1598" s="15" t="n">
        <f aca="false">N1598-O1598</f>
        <v>257.9</v>
      </c>
      <c r="Q1598" s="15" t="n">
        <f aca="false">J1598*INDEX(dProdutos!$F$2:$F$47,MATCH(E1598,dProdutos!$A$2:$A$47,0))</f>
        <v>138.23</v>
      </c>
      <c r="R1598" s="15" t="n">
        <f aca="false">IF(I1598="Cancelado",0,P1598-Q1598)</f>
        <v>119.67</v>
      </c>
      <c r="S1598" s="17" t="str">
        <f aca="false">INDEX(dProdutos!$D$2:$D$47,MATCH(E1598,dProdutos!$A$2:$A$47,0))</f>
        <v>Casa</v>
      </c>
    </row>
    <row r="1599" customFormat="false" ht="15" hidden="false" customHeight="false" outlineLevel="0" collapsed="false">
      <c r="A1599" s="17" t="s">
        <v>2507</v>
      </c>
      <c r="B1599" s="17" t="n">
        <v>1</v>
      </c>
      <c r="C1599" s="21" t="n">
        <v>45801</v>
      </c>
      <c r="D1599" s="17" t="s">
        <v>926</v>
      </c>
      <c r="E1599" s="17" t="s">
        <v>117</v>
      </c>
      <c r="F1599" s="17" t="s">
        <v>1495</v>
      </c>
      <c r="G1599" s="17" t="s">
        <v>60</v>
      </c>
      <c r="H1599" s="17" t="s">
        <v>1537</v>
      </c>
      <c r="I1599" s="17" t="s">
        <v>1524</v>
      </c>
      <c r="J1599" s="17" t="n">
        <v>1</v>
      </c>
      <c r="K1599" s="15" t="n">
        <v>166.9</v>
      </c>
      <c r="L1599" s="22" t="n">
        <v>0.1</v>
      </c>
      <c r="M1599" s="15" t="n">
        <v>0</v>
      </c>
      <c r="N1599" s="15" t="n">
        <f aca="false">J1599*K1599</f>
        <v>166.9</v>
      </c>
      <c r="O1599" s="15" t="n">
        <f aca="false">N1599*L1599</f>
        <v>16.69</v>
      </c>
      <c r="P1599" s="15" t="n">
        <f aca="false">N1599-O1599</f>
        <v>150.21</v>
      </c>
      <c r="Q1599" s="15" t="n">
        <f aca="false">J1599*INDEX(dProdutos!$F$2:$F$47,MATCH(E1599,dProdutos!$A$2:$A$47,0))</f>
        <v>73.23</v>
      </c>
      <c r="R1599" s="15" t="n">
        <f aca="false">IF(I1599="Cancelado",0,P1599-Q1599)</f>
        <v>76.98</v>
      </c>
      <c r="S1599" s="17" t="str">
        <f aca="false">INDEX(dProdutos!$D$2:$D$47,MATCH(E1599,dProdutos!$A$2:$A$47,0))</f>
        <v>Moda Masculina</v>
      </c>
    </row>
    <row r="1600" customFormat="false" ht="15" hidden="false" customHeight="false" outlineLevel="0" collapsed="false">
      <c r="A1600" s="17" t="s">
        <v>2507</v>
      </c>
      <c r="B1600" s="17" t="n">
        <v>2</v>
      </c>
      <c r="C1600" s="21" t="n">
        <v>45801</v>
      </c>
      <c r="D1600" s="17" t="s">
        <v>926</v>
      </c>
      <c r="E1600" s="17" t="s">
        <v>98</v>
      </c>
      <c r="F1600" s="17" t="s">
        <v>1495</v>
      </c>
      <c r="G1600" s="17" t="s">
        <v>60</v>
      </c>
      <c r="H1600" s="17" t="s">
        <v>1537</v>
      </c>
      <c r="I1600" s="17" t="s">
        <v>1524</v>
      </c>
      <c r="J1600" s="17" t="n">
        <v>1</v>
      </c>
      <c r="K1600" s="15" t="n">
        <v>108.9</v>
      </c>
      <c r="L1600" s="22" t="n">
        <v>0.15</v>
      </c>
      <c r="M1600" s="15" t="n">
        <v>0</v>
      </c>
      <c r="N1600" s="15" t="n">
        <f aca="false">J1600*K1600</f>
        <v>108.9</v>
      </c>
      <c r="O1600" s="15" t="n">
        <f aca="false">N1600*L1600</f>
        <v>16.335</v>
      </c>
      <c r="P1600" s="15" t="n">
        <f aca="false">N1600-O1600</f>
        <v>92.565</v>
      </c>
      <c r="Q1600" s="15" t="n">
        <f aca="false">J1600*INDEX(dProdutos!$F$2:$F$47,MATCH(E1600,dProdutos!$A$2:$A$47,0))</f>
        <v>42.52</v>
      </c>
      <c r="R1600" s="15" t="n">
        <f aca="false">IF(I1600="Cancelado",0,P1600-Q1600)</f>
        <v>50.045</v>
      </c>
      <c r="S1600" s="17" t="str">
        <f aca="false">INDEX(dProdutos!$D$2:$D$47,MATCH(E1600,dProdutos!$A$2:$A$47,0))</f>
        <v>Moda Feminina</v>
      </c>
    </row>
    <row r="1601" customFormat="false" ht="15" hidden="false" customHeight="false" outlineLevel="0" collapsed="false">
      <c r="A1601" s="17" t="s">
        <v>2508</v>
      </c>
      <c r="B1601" s="17" t="n">
        <v>1</v>
      </c>
      <c r="C1601" s="21" t="n">
        <v>45801</v>
      </c>
      <c r="D1601" s="17" t="s">
        <v>831</v>
      </c>
      <c r="E1601" s="17" t="s">
        <v>111</v>
      </c>
      <c r="F1601" s="17" t="s">
        <v>1487</v>
      </c>
      <c r="G1601" s="17" t="s">
        <v>59</v>
      </c>
      <c r="H1601" s="17" t="s">
        <v>1537</v>
      </c>
      <c r="I1601" s="17" t="s">
        <v>1524</v>
      </c>
      <c r="J1601" s="17" t="n">
        <v>1</v>
      </c>
      <c r="K1601" s="15" t="n">
        <v>188.9</v>
      </c>
      <c r="L1601" s="22" t="n">
        <v>0</v>
      </c>
      <c r="M1601" s="15" t="n">
        <v>30.76</v>
      </c>
      <c r="N1601" s="15" t="n">
        <f aca="false">J1601*K1601</f>
        <v>188.9</v>
      </c>
      <c r="O1601" s="15" t="n">
        <f aca="false">N1601*L1601</f>
        <v>0</v>
      </c>
      <c r="P1601" s="15" t="n">
        <f aca="false">N1601-O1601</f>
        <v>188.9</v>
      </c>
      <c r="Q1601" s="15" t="n">
        <f aca="false">J1601*INDEX(dProdutos!$F$2:$F$47,MATCH(E1601,dProdutos!$A$2:$A$47,0))</f>
        <v>88.32</v>
      </c>
      <c r="R1601" s="15" t="n">
        <f aca="false">IF(I1601="Cancelado",0,P1601-Q1601)</f>
        <v>100.58</v>
      </c>
      <c r="S1601" s="17" t="str">
        <f aca="false">INDEX(dProdutos!$D$2:$D$47,MATCH(E1601,dProdutos!$A$2:$A$47,0))</f>
        <v>Moda Masculina</v>
      </c>
    </row>
    <row r="1602" customFormat="false" ht="15" hidden="false" customHeight="false" outlineLevel="0" collapsed="false">
      <c r="A1602" s="17" t="s">
        <v>2509</v>
      </c>
      <c r="B1602" s="17" t="n">
        <v>1</v>
      </c>
      <c r="C1602" s="21" t="n">
        <v>45801</v>
      </c>
      <c r="D1602" s="17" t="s">
        <v>426</v>
      </c>
      <c r="E1602" s="17" t="s">
        <v>144</v>
      </c>
      <c r="F1602" s="17" t="s">
        <v>1499</v>
      </c>
      <c r="G1602" s="17" t="s">
        <v>59</v>
      </c>
      <c r="H1602" s="17" t="s">
        <v>1523</v>
      </c>
      <c r="I1602" s="17" t="s">
        <v>1524</v>
      </c>
      <c r="J1602" s="17" t="n">
        <v>1</v>
      </c>
      <c r="K1602" s="15" t="n">
        <v>260.9</v>
      </c>
      <c r="L1602" s="22" t="n">
        <v>0.1</v>
      </c>
      <c r="M1602" s="15" t="n">
        <v>13.3</v>
      </c>
      <c r="N1602" s="15" t="n">
        <f aca="false">J1602*K1602</f>
        <v>260.9</v>
      </c>
      <c r="O1602" s="15" t="n">
        <f aca="false">N1602*L1602</f>
        <v>26.09</v>
      </c>
      <c r="P1602" s="15" t="n">
        <f aca="false">N1602-O1602</f>
        <v>234.81</v>
      </c>
      <c r="Q1602" s="15" t="n">
        <f aca="false">J1602*INDEX(dProdutos!$F$2:$F$47,MATCH(E1602,dProdutos!$A$2:$A$47,0))</f>
        <v>99.86</v>
      </c>
      <c r="R1602" s="15" t="n">
        <f aca="false">IF(I1602="Cancelado",0,P1602-Q1602)</f>
        <v>134.95</v>
      </c>
      <c r="S1602" s="17" t="str">
        <f aca="false">INDEX(dProdutos!$D$2:$D$47,MATCH(E1602,dProdutos!$A$2:$A$47,0))</f>
        <v>Acessórios</v>
      </c>
    </row>
    <row r="1603" customFormat="false" ht="15" hidden="false" customHeight="false" outlineLevel="0" collapsed="false">
      <c r="A1603" s="17" t="s">
        <v>2510</v>
      </c>
      <c r="B1603" s="17" t="n">
        <v>1</v>
      </c>
      <c r="C1603" s="21" t="n">
        <v>45801</v>
      </c>
      <c r="D1603" s="17" t="s">
        <v>1043</v>
      </c>
      <c r="E1603" s="17" t="s">
        <v>171</v>
      </c>
      <c r="F1603" s="17" t="s">
        <v>1495</v>
      </c>
      <c r="G1603" s="17" t="s">
        <v>60</v>
      </c>
      <c r="H1603" s="17" t="s">
        <v>1523</v>
      </c>
      <c r="I1603" s="17" t="s">
        <v>1531</v>
      </c>
      <c r="J1603" s="17" t="n">
        <v>1</v>
      </c>
      <c r="K1603" s="15" t="n">
        <v>246.9</v>
      </c>
      <c r="L1603" s="22" t="n">
        <v>0</v>
      </c>
      <c r="M1603" s="15" t="n">
        <v>18.75</v>
      </c>
      <c r="N1603" s="15" t="n">
        <f aca="false">J1603*K1603</f>
        <v>246.9</v>
      </c>
      <c r="O1603" s="15" t="n">
        <f aca="false">N1603*L1603</f>
        <v>0</v>
      </c>
      <c r="P1603" s="15" t="n">
        <f aca="false">N1603-O1603</f>
        <v>246.9</v>
      </c>
      <c r="Q1603" s="15" t="n">
        <f aca="false">J1603*INDEX(dProdutos!$F$2:$F$47,MATCH(E1603,dProdutos!$A$2:$A$47,0))</f>
        <v>103.61</v>
      </c>
      <c r="R1603" s="15" t="n">
        <f aca="false">IF(I1603="Cancelado",0,P1603-Q1603)</f>
        <v>0</v>
      </c>
      <c r="S1603" s="17" t="str">
        <f aca="false">INDEX(dProdutos!$D$2:$D$47,MATCH(E1603,dProdutos!$A$2:$A$47,0))</f>
        <v>Casa</v>
      </c>
    </row>
    <row r="1604" customFormat="false" ht="15" hidden="false" customHeight="false" outlineLevel="0" collapsed="false">
      <c r="A1604" s="17" t="s">
        <v>2510</v>
      </c>
      <c r="B1604" s="17" t="n">
        <v>2</v>
      </c>
      <c r="C1604" s="21" t="n">
        <v>45801</v>
      </c>
      <c r="D1604" s="17" t="s">
        <v>1043</v>
      </c>
      <c r="E1604" s="17" t="s">
        <v>171</v>
      </c>
      <c r="F1604" s="17" t="s">
        <v>1495</v>
      </c>
      <c r="G1604" s="17" t="s">
        <v>60</v>
      </c>
      <c r="H1604" s="17" t="s">
        <v>1523</v>
      </c>
      <c r="I1604" s="17" t="s">
        <v>1531</v>
      </c>
      <c r="J1604" s="17" t="n">
        <v>1</v>
      </c>
      <c r="K1604" s="15" t="n">
        <v>246.9</v>
      </c>
      <c r="L1604" s="22" t="n">
        <v>0</v>
      </c>
      <c r="M1604" s="15" t="n">
        <v>0</v>
      </c>
      <c r="N1604" s="15" t="n">
        <f aca="false">J1604*K1604</f>
        <v>246.9</v>
      </c>
      <c r="O1604" s="15" t="n">
        <f aca="false">N1604*L1604</f>
        <v>0</v>
      </c>
      <c r="P1604" s="15" t="n">
        <f aca="false">N1604-O1604</f>
        <v>246.9</v>
      </c>
      <c r="Q1604" s="15" t="n">
        <f aca="false">J1604*INDEX(dProdutos!$F$2:$F$47,MATCH(E1604,dProdutos!$A$2:$A$47,0))</f>
        <v>103.61</v>
      </c>
      <c r="R1604" s="15" t="n">
        <f aca="false">IF(I1604="Cancelado",0,P1604-Q1604)</f>
        <v>0</v>
      </c>
      <c r="S1604" s="17" t="str">
        <f aca="false">INDEX(dProdutos!$D$2:$D$47,MATCH(E1604,dProdutos!$A$2:$A$47,0))</f>
        <v>Casa</v>
      </c>
    </row>
    <row r="1605" customFormat="false" ht="15" hidden="false" customHeight="false" outlineLevel="0" collapsed="false">
      <c r="A1605" s="17" t="s">
        <v>2511</v>
      </c>
      <c r="B1605" s="17" t="n">
        <v>1</v>
      </c>
      <c r="C1605" s="21" t="n">
        <v>45801</v>
      </c>
      <c r="D1605" s="17" t="s">
        <v>976</v>
      </c>
      <c r="E1605" s="17" t="s">
        <v>129</v>
      </c>
      <c r="F1605" s="17" t="s">
        <v>1487</v>
      </c>
      <c r="G1605" s="17" t="s">
        <v>59</v>
      </c>
      <c r="H1605" s="17" t="s">
        <v>1537</v>
      </c>
      <c r="I1605" s="17" t="s">
        <v>1541</v>
      </c>
      <c r="J1605" s="17" t="n">
        <v>1</v>
      </c>
      <c r="K1605" s="15" t="n">
        <v>105.9</v>
      </c>
      <c r="L1605" s="22" t="n">
        <v>0.1</v>
      </c>
      <c r="M1605" s="15" t="n">
        <v>12.79</v>
      </c>
      <c r="N1605" s="15" t="n">
        <f aca="false">J1605*K1605</f>
        <v>105.9</v>
      </c>
      <c r="O1605" s="15" t="n">
        <f aca="false">N1605*L1605</f>
        <v>10.59</v>
      </c>
      <c r="P1605" s="15" t="n">
        <f aca="false">N1605-O1605</f>
        <v>95.31</v>
      </c>
      <c r="Q1605" s="15" t="n">
        <f aca="false">J1605*INDEX(dProdutos!$F$2:$F$47,MATCH(E1605,dProdutos!$A$2:$A$47,0))</f>
        <v>43.79</v>
      </c>
      <c r="R1605" s="15" t="n">
        <f aca="false">IF(I1605="Cancelado",0,P1605-Q1605)</f>
        <v>51.52</v>
      </c>
      <c r="S1605" s="17" t="str">
        <f aca="false">INDEX(dProdutos!$D$2:$D$47,MATCH(E1605,dProdutos!$A$2:$A$47,0))</f>
        <v>Calçados</v>
      </c>
    </row>
    <row r="1606" customFormat="false" ht="15" hidden="false" customHeight="false" outlineLevel="0" collapsed="false">
      <c r="A1606" s="17" t="s">
        <v>2511</v>
      </c>
      <c r="B1606" s="17" t="n">
        <v>2</v>
      </c>
      <c r="C1606" s="21" t="n">
        <v>45801</v>
      </c>
      <c r="D1606" s="17" t="s">
        <v>976</v>
      </c>
      <c r="E1606" s="17" t="s">
        <v>114</v>
      </c>
      <c r="F1606" s="17" t="s">
        <v>1487</v>
      </c>
      <c r="G1606" s="17" t="s">
        <v>59</v>
      </c>
      <c r="H1606" s="17" t="s">
        <v>1537</v>
      </c>
      <c r="I1606" s="17" t="s">
        <v>1541</v>
      </c>
      <c r="J1606" s="17" t="n">
        <v>1</v>
      </c>
      <c r="K1606" s="15" t="n">
        <v>202.9</v>
      </c>
      <c r="L1606" s="22" t="n">
        <v>0.1</v>
      </c>
      <c r="M1606" s="15" t="n">
        <v>0</v>
      </c>
      <c r="N1606" s="15" t="n">
        <f aca="false">J1606*K1606</f>
        <v>202.9</v>
      </c>
      <c r="O1606" s="15" t="n">
        <f aca="false">N1606*L1606</f>
        <v>20.29</v>
      </c>
      <c r="P1606" s="15" t="n">
        <f aca="false">N1606-O1606</f>
        <v>182.61</v>
      </c>
      <c r="Q1606" s="15" t="n">
        <f aca="false">J1606*INDEX(dProdutos!$F$2:$F$47,MATCH(E1606,dProdutos!$A$2:$A$47,0))</f>
        <v>110.39</v>
      </c>
      <c r="R1606" s="15" t="n">
        <f aca="false">IF(I1606="Cancelado",0,P1606-Q1606)</f>
        <v>72.22</v>
      </c>
      <c r="S1606" s="17" t="str">
        <f aca="false">INDEX(dProdutos!$D$2:$D$47,MATCH(E1606,dProdutos!$A$2:$A$47,0))</f>
        <v>Moda Masculina</v>
      </c>
    </row>
    <row r="1607" customFormat="false" ht="15" hidden="false" customHeight="false" outlineLevel="0" collapsed="false">
      <c r="A1607" s="17" t="s">
        <v>2511</v>
      </c>
      <c r="B1607" s="17" t="n">
        <v>3</v>
      </c>
      <c r="C1607" s="21" t="n">
        <v>45801</v>
      </c>
      <c r="D1607" s="17" t="s">
        <v>976</v>
      </c>
      <c r="E1607" s="17" t="s">
        <v>81</v>
      </c>
      <c r="F1607" s="17" t="s">
        <v>1487</v>
      </c>
      <c r="G1607" s="17" t="s">
        <v>59</v>
      </c>
      <c r="H1607" s="17" t="s">
        <v>1537</v>
      </c>
      <c r="I1607" s="17" t="s">
        <v>1541</v>
      </c>
      <c r="J1607" s="17" t="n">
        <v>1</v>
      </c>
      <c r="K1607" s="15" t="n">
        <v>64.9</v>
      </c>
      <c r="L1607" s="22" t="n">
        <v>0</v>
      </c>
      <c r="M1607" s="15" t="n">
        <v>0</v>
      </c>
      <c r="N1607" s="15" t="n">
        <f aca="false">J1607*K1607</f>
        <v>64.9</v>
      </c>
      <c r="O1607" s="15" t="n">
        <f aca="false">N1607*L1607</f>
        <v>0</v>
      </c>
      <c r="P1607" s="15" t="n">
        <f aca="false">N1607-O1607</f>
        <v>64.9</v>
      </c>
      <c r="Q1607" s="15" t="n">
        <f aca="false">J1607*INDEX(dProdutos!$F$2:$F$47,MATCH(E1607,dProdutos!$A$2:$A$47,0))</f>
        <v>26.12</v>
      </c>
      <c r="R1607" s="15" t="n">
        <f aca="false">IF(I1607="Cancelado",0,P1607-Q1607)</f>
        <v>38.78</v>
      </c>
      <c r="S1607" s="17" t="str">
        <f aca="false">INDEX(dProdutos!$D$2:$D$47,MATCH(E1607,dProdutos!$A$2:$A$47,0))</f>
        <v>Moda Feminina</v>
      </c>
    </row>
    <row r="1608" customFormat="false" ht="15" hidden="false" customHeight="false" outlineLevel="0" collapsed="false">
      <c r="A1608" s="17" t="s">
        <v>2512</v>
      </c>
      <c r="B1608" s="17" t="n">
        <v>1</v>
      </c>
      <c r="C1608" s="21" t="n">
        <v>45801</v>
      </c>
      <c r="D1608" s="17" t="s">
        <v>1102</v>
      </c>
      <c r="E1608" s="17" t="s">
        <v>105</v>
      </c>
      <c r="F1608" s="17" t="s">
        <v>1499</v>
      </c>
      <c r="G1608" s="17" t="s">
        <v>62</v>
      </c>
      <c r="H1608" s="17" t="s">
        <v>1523</v>
      </c>
      <c r="I1608" s="17" t="s">
        <v>1524</v>
      </c>
      <c r="J1608" s="17" t="n">
        <v>1</v>
      </c>
      <c r="K1608" s="15" t="n">
        <v>175.9</v>
      </c>
      <c r="L1608" s="22" t="n">
        <v>0</v>
      </c>
      <c r="M1608" s="15" t="n">
        <v>0</v>
      </c>
      <c r="N1608" s="15" t="n">
        <f aca="false">J1608*K1608</f>
        <v>175.9</v>
      </c>
      <c r="O1608" s="15" t="n">
        <f aca="false">N1608*L1608</f>
        <v>0</v>
      </c>
      <c r="P1608" s="15" t="n">
        <f aca="false">N1608-O1608</f>
        <v>175.9</v>
      </c>
      <c r="Q1608" s="15" t="n">
        <f aca="false">J1608*INDEX(dProdutos!$F$2:$F$47,MATCH(E1608,dProdutos!$A$2:$A$47,0))</f>
        <v>96.59</v>
      </c>
      <c r="R1608" s="15" t="n">
        <f aca="false">IF(I1608="Cancelado",0,P1608-Q1608)</f>
        <v>79.31</v>
      </c>
      <c r="S1608" s="17" t="str">
        <f aca="false">INDEX(dProdutos!$D$2:$D$47,MATCH(E1608,dProdutos!$A$2:$A$47,0))</f>
        <v>Moda Masculina</v>
      </c>
    </row>
    <row r="1609" customFormat="false" ht="15" hidden="false" customHeight="false" outlineLevel="0" collapsed="false">
      <c r="A1609" s="17" t="s">
        <v>2513</v>
      </c>
      <c r="B1609" s="17" t="n">
        <v>1</v>
      </c>
      <c r="C1609" s="21" t="n">
        <v>45801</v>
      </c>
      <c r="D1609" s="17" t="s">
        <v>931</v>
      </c>
      <c r="E1609" s="17" t="s">
        <v>156</v>
      </c>
      <c r="F1609" s="17" t="s">
        <v>1499</v>
      </c>
      <c r="G1609" s="17" t="s">
        <v>60</v>
      </c>
      <c r="H1609" s="17" t="s">
        <v>1537</v>
      </c>
      <c r="I1609" s="17" t="s">
        <v>1524</v>
      </c>
      <c r="J1609" s="17" t="n">
        <v>1</v>
      </c>
      <c r="K1609" s="15" t="n">
        <v>192.9</v>
      </c>
      <c r="L1609" s="22" t="n">
        <v>0</v>
      </c>
      <c r="M1609" s="15" t="n">
        <v>16.03</v>
      </c>
      <c r="N1609" s="15" t="n">
        <f aca="false">J1609*K1609</f>
        <v>192.9</v>
      </c>
      <c r="O1609" s="15" t="n">
        <f aca="false">N1609*L1609</f>
        <v>0</v>
      </c>
      <c r="P1609" s="15" t="n">
        <f aca="false">N1609-O1609</f>
        <v>192.9</v>
      </c>
      <c r="Q1609" s="15" t="n">
        <f aca="false">J1609*INDEX(dProdutos!$F$2:$F$47,MATCH(E1609,dProdutos!$A$2:$A$47,0))</f>
        <v>80.38</v>
      </c>
      <c r="R1609" s="15" t="n">
        <f aca="false">IF(I1609="Cancelado",0,P1609-Q1609)</f>
        <v>112.52</v>
      </c>
      <c r="S1609" s="17" t="str">
        <f aca="false">INDEX(dProdutos!$D$2:$D$47,MATCH(E1609,dProdutos!$A$2:$A$47,0))</f>
        <v>Acessórios</v>
      </c>
    </row>
    <row r="1610" customFormat="false" ht="15" hidden="false" customHeight="false" outlineLevel="0" collapsed="false">
      <c r="A1610" s="17" t="s">
        <v>2514</v>
      </c>
      <c r="B1610" s="17" t="n">
        <v>1</v>
      </c>
      <c r="C1610" s="21" t="n">
        <v>45802</v>
      </c>
      <c r="D1610" s="17" t="s">
        <v>1189</v>
      </c>
      <c r="E1610" s="17" t="s">
        <v>183</v>
      </c>
      <c r="F1610" s="17" t="s">
        <v>1501</v>
      </c>
      <c r="G1610" s="17" t="s">
        <v>59</v>
      </c>
      <c r="H1610" s="17" t="s">
        <v>1537</v>
      </c>
      <c r="I1610" s="17" t="s">
        <v>1524</v>
      </c>
      <c r="J1610" s="17" t="n">
        <v>1</v>
      </c>
      <c r="K1610" s="15" t="n">
        <v>121.9</v>
      </c>
      <c r="L1610" s="22" t="n">
        <v>0</v>
      </c>
      <c r="M1610" s="15" t="n">
        <v>10.91</v>
      </c>
      <c r="N1610" s="15" t="n">
        <f aca="false">J1610*K1610</f>
        <v>121.9</v>
      </c>
      <c r="O1610" s="15" t="n">
        <f aca="false">N1610*L1610</f>
        <v>0</v>
      </c>
      <c r="P1610" s="15" t="n">
        <f aca="false">N1610-O1610</f>
        <v>121.9</v>
      </c>
      <c r="Q1610" s="15" t="n">
        <f aca="false">J1610*INDEX(dProdutos!$F$2:$F$47,MATCH(E1610,dProdutos!$A$2:$A$47,0))</f>
        <v>52.76</v>
      </c>
      <c r="R1610" s="15" t="n">
        <f aca="false">IF(I1610="Cancelado",0,P1610-Q1610)</f>
        <v>69.14</v>
      </c>
      <c r="S1610" s="17" t="str">
        <f aca="false">INDEX(dProdutos!$D$2:$D$47,MATCH(E1610,dProdutos!$A$2:$A$47,0))</f>
        <v>Eletrônicos</v>
      </c>
    </row>
    <row r="1611" customFormat="false" ht="15" hidden="false" customHeight="false" outlineLevel="0" collapsed="false">
      <c r="A1611" s="17" t="s">
        <v>2514</v>
      </c>
      <c r="B1611" s="17" t="n">
        <v>2</v>
      </c>
      <c r="C1611" s="21" t="n">
        <v>45802</v>
      </c>
      <c r="D1611" s="17" t="s">
        <v>1189</v>
      </c>
      <c r="E1611" s="17" t="s">
        <v>88</v>
      </c>
      <c r="F1611" s="17" t="s">
        <v>1501</v>
      </c>
      <c r="G1611" s="17" t="s">
        <v>59</v>
      </c>
      <c r="H1611" s="17" t="s">
        <v>1537</v>
      </c>
      <c r="I1611" s="17" t="s">
        <v>1524</v>
      </c>
      <c r="J1611" s="17" t="n">
        <v>1</v>
      </c>
      <c r="K1611" s="15" t="n">
        <v>170.9</v>
      </c>
      <c r="L1611" s="22" t="n">
        <v>0.1</v>
      </c>
      <c r="M1611" s="15" t="n">
        <v>0</v>
      </c>
      <c r="N1611" s="15" t="n">
        <f aca="false">J1611*K1611</f>
        <v>170.9</v>
      </c>
      <c r="O1611" s="15" t="n">
        <f aca="false">N1611*L1611</f>
        <v>17.09</v>
      </c>
      <c r="P1611" s="15" t="n">
        <f aca="false">N1611-O1611</f>
        <v>153.81</v>
      </c>
      <c r="Q1611" s="15" t="n">
        <f aca="false">J1611*INDEX(dProdutos!$F$2:$F$47,MATCH(E1611,dProdutos!$A$2:$A$47,0))</f>
        <v>98.14</v>
      </c>
      <c r="R1611" s="15" t="n">
        <f aca="false">IF(I1611="Cancelado",0,P1611-Q1611)</f>
        <v>55.67</v>
      </c>
      <c r="S1611" s="17" t="str">
        <f aca="false">INDEX(dProdutos!$D$2:$D$47,MATCH(E1611,dProdutos!$A$2:$A$47,0))</f>
        <v>Moda Feminina</v>
      </c>
    </row>
    <row r="1612" customFormat="false" ht="15" hidden="false" customHeight="false" outlineLevel="0" collapsed="false">
      <c r="A1612" s="17" t="s">
        <v>2514</v>
      </c>
      <c r="B1612" s="17" t="n">
        <v>3</v>
      </c>
      <c r="C1612" s="21" t="n">
        <v>45802</v>
      </c>
      <c r="D1612" s="17" t="s">
        <v>1189</v>
      </c>
      <c r="E1612" s="17" t="s">
        <v>117</v>
      </c>
      <c r="F1612" s="17" t="s">
        <v>1501</v>
      </c>
      <c r="G1612" s="17" t="s">
        <v>59</v>
      </c>
      <c r="H1612" s="17" t="s">
        <v>1537</v>
      </c>
      <c r="I1612" s="17" t="s">
        <v>1524</v>
      </c>
      <c r="J1612" s="17" t="n">
        <v>1</v>
      </c>
      <c r="K1612" s="15" t="n">
        <v>166.9</v>
      </c>
      <c r="L1612" s="22" t="n">
        <v>0</v>
      </c>
      <c r="M1612" s="15" t="n">
        <v>0</v>
      </c>
      <c r="N1612" s="15" t="n">
        <f aca="false">J1612*K1612</f>
        <v>166.9</v>
      </c>
      <c r="O1612" s="15" t="n">
        <f aca="false">N1612*L1612</f>
        <v>0</v>
      </c>
      <c r="P1612" s="15" t="n">
        <f aca="false">N1612-O1612</f>
        <v>166.9</v>
      </c>
      <c r="Q1612" s="15" t="n">
        <f aca="false">J1612*INDEX(dProdutos!$F$2:$F$47,MATCH(E1612,dProdutos!$A$2:$A$47,0))</f>
        <v>73.23</v>
      </c>
      <c r="R1612" s="15" t="n">
        <f aca="false">IF(I1612="Cancelado",0,P1612-Q1612)</f>
        <v>93.67</v>
      </c>
      <c r="S1612" s="17" t="str">
        <f aca="false">INDEX(dProdutos!$D$2:$D$47,MATCH(E1612,dProdutos!$A$2:$A$47,0))</f>
        <v>Moda Masculina</v>
      </c>
    </row>
    <row r="1613" customFormat="false" ht="15" hidden="false" customHeight="false" outlineLevel="0" collapsed="false">
      <c r="A1613" s="17" t="s">
        <v>2514</v>
      </c>
      <c r="B1613" s="17" t="n">
        <v>4</v>
      </c>
      <c r="C1613" s="21" t="n">
        <v>45802</v>
      </c>
      <c r="D1613" s="17" t="s">
        <v>1189</v>
      </c>
      <c r="E1613" s="17" t="s">
        <v>114</v>
      </c>
      <c r="F1613" s="17" t="s">
        <v>1501</v>
      </c>
      <c r="G1613" s="17" t="s">
        <v>59</v>
      </c>
      <c r="H1613" s="17" t="s">
        <v>1537</v>
      </c>
      <c r="I1613" s="17" t="s">
        <v>1524</v>
      </c>
      <c r="J1613" s="17" t="n">
        <v>1</v>
      </c>
      <c r="K1613" s="15" t="n">
        <v>202.9</v>
      </c>
      <c r="L1613" s="22" t="n">
        <v>0.05</v>
      </c>
      <c r="M1613" s="15" t="n">
        <v>0</v>
      </c>
      <c r="N1613" s="15" t="n">
        <f aca="false">J1613*K1613</f>
        <v>202.9</v>
      </c>
      <c r="O1613" s="15" t="n">
        <f aca="false">N1613*L1613</f>
        <v>10.145</v>
      </c>
      <c r="P1613" s="15" t="n">
        <f aca="false">N1613-O1613</f>
        <v>192.755</v>
      </c>
      <c r="Q1613" s="15" t="n">
        <f aca="false">J1613*INDEX(dProdutos!$F$2:$F$47,MATCH(E1613,dProdutos!$A$2:$A$47,0))</f>
        <v>110.39</v>
      </c>
      <c r="R1613" s="15" t="n">
        <f aca="false">IF(I1613="Cancelado",0,P1613-Q1613)</f>
        <v>82.365</v>
      </c>
      <c r="S1613" s="17" t="str">
        <f aca="false">INDEX(dProdutos!$D$2:$D$47,MATCH(E1613,dProdutos!$A$2:$A$47,0))</f>
        <v>Moda Masculina</v>
      </c>
    </row>
    <row r="1614" customFormat="false" ht="15" hidden="false" customHeight="false" outlineLevel="0" collapsed="false">
      <c r="A1614" s="17" t="s">
        <v>2515</v>
      </c>
      <c r="B1614" s="17" t="n">
        <v>1</v>
      </c>
      <c r="C1614" s="21" t="n">
        <v>45802</v>
      </c>
      <c r="D1614" s="17" t="s">
        <v>801</v>
      </c>
      <c r="E1614" s="17" t="s">
        <v>144</v>
      </c>
      <c r="F1614" s="17" t="s">
        <v>1487</v>
      </c>
      <c r="G1614" s="17" t="s">
        <v>60</v>
      </c>
      <c r="H1614" s="17" t="s">
        <v>1523</v>
      </c>
      <c r="I1614" s="17" t="s">
        <v>1524</v>
      </c>
      <c r="J1614" s="17" t="n">
        <v>1</v>
      </c>
      <c r="K1614" s="15" t="n">
        <v>260.9</v>
      </c>
      <c r="L1614" s="22" t="n">
        <v>0</v>
      </c>
      <c r="M1614" s="15" t="n">
        <v>17.02</v>
      </c>
      <c r="N1614" s="15" t="n">
        <f aca="false">J1614*K1614</f>
        <v>260.9</v>
      </c>
      <c r="O1614" s="15" t="n">
        <f aca="false">N1614*L1614</f>
        <v>0</v>
      </c>
      <c r="P1614" s="15" t="n">
        <f aca="false">N1614-O1614</f>
        <v>260.9</v>
      </c>
      <c r="Q1614" s="15" t="n">
        <f aca="false">J1614*INDEX(dProdutos!$F$2:$F$47,MATCH(E1614,dProdutos!$A$2:$A$47,0))</f>
        <v>99.86</v>
      </c>
      <c r="R1614" s="15" t="n">
        <f aca="false">IF(I1614="Cancelado",0,P1614-Q1614)</f>
        <v>161.04</v>
      </c>
      <c r="S1614" s="17" t="str">
        <f aca="false">INDEX(dProdutos!$D$2:$D$47,MATCH(E1614,dProdutos!$A$2:$A$47,0))</f>
        <v>Acessórios</v>
      </c>
    </row>
    <row r="1615" customFormat="false" ht="15" hidden="false" customHeight="false" outlineLevel="0" collapsed="false">
      <c r="A1615" s="17" t="s">
        <v>2516</v>
      </c>
      <c r="B1615" s="17" t="n">
        <v>1</v>
      </c>
      <c r="C1615" s="21" t="n">
        <v>45802</v>
      </c>
      <c r="D1615" s="17" t="s">
        <v>960</v>
      </c>
      <c r="E1615" s="17" t="s">
        <v>95</v>
      </c>
      <c r="F1615" s="17" t="s">
        <v>1493</v>
      </c>
      <c r="G1615" s="17" t="s">
        <v>61</v>
      </c>
      <c r="H1615" s="17" t="s">
        <v>1523</v>
      </c>
      <c r="I1615" s="17" t="s">
        <v>1524</v>
      </c>
      <c r="J1615" s="17" t="n">
        <v>1</v>
      </c>
      <c r="K1615" s="15" t="n">
        <v>77.9</v>
      </c>
      <c r="L1615" s="22" t="n">
        <v>0.05</v>
      </c>
      <c r="M1615" s="15" t="n">
        <v>22.55</v>
      </c>
      <c r="N1615" s="15" t="n">
        <f aca="false">J1615*K1615</f>
        <v>77.9</v>
      </c>
      <c r="O1615" s="15" t="n">
        <f aca="false">N1615*L1615</f>
        <v>3.895</v>
      </c>
      <c r="P1615" s="15" t="n">
        <f aca="false">N1615-O1615</f>
        <v>74.005</v>
      </c>
      <c r="Q1615" s="15" t="n">
        <f aca="false">J1615*INDEX(dProdutos!$F$2:$F$47,MATCH(E1615,dProdutos!$A$2:$A$47,0))</f>
        <v>36.71</v>
      </c>
      <c r="R1615" s="15" t="n">
        <f aca="false">IF(I1615="Cancelado",0,P1615-Q1615)</f>
        <v>37.295</v>
      </c>
      <c r="S1615" s="17" t="str">
        <f aca="false">INDEX(dProdutos!$D$2:$D$47,MATCH(E1615,dProdutos!$A$2:$A$47,0))</f>
        <v>Moda Feminina</v>
      </c>
    </row>
    <row r="1616" customFormat="false" ht="15" hidden="false" customHeight="false" outlineLevel="0" collapsed="false">
      <c r="A1616" s="17" t="s">
        <v>2516</v>
      </c>
      <c r="B1616" s="17" t="n">
        <v>2</v>
      </c>
      <c r="C1616" s="21" t="n">
        <v>45802</v>
      </c>
      <c r="D1616" s="17" t="s">
        <v>960</v>
      </c>
      <c r="E1616" s="17" t="s">
        <v>180</v>
      </c>
      <c r="F1616" s="17" t="s">
        <v>1493</v>
      </c>
      <c r="G1616" s="17" t="s">
        <v>61</v>
      </c>
      <c r="H1616" s="17" t="s">
        <v>1523</v>
      </c>
      <c r="I1616" s="17" t="s">
        <v>1524</v>
      </c>
      <c r="J1616" s="17" t="n">
        <v>1</v>
      </c>
      <c r="K1616" s="15" t="n">
        <v>82.9</v>
      </c>
      <c r="L1616" s="22" t="n">
        <v>0.1</v>
      </c>
      <c r="M1616" s="15" t="n">
        <v>0</v>
      </c>
      <c r="N1616" s="15" t="n">
        <f aca="false">J1616*K1616</f>
        <v>82.9</v>
      </c>
      <c r="O1616" s="15" t="n">
        <f aca="false">N1616*L1616</f>
        <v>8.29</v>
      </c>
      <c r="P1616" s="15" t="n">
        <f aca="false">N1616-O1616</f>
        <v>74.61</v>
      </c>
      <c r="Q1616" s="15" t="n">
        <f aca="false">J1616*INDEX(dProdutos!$F$2:$F$47,MATCH(E1616,dProdutos!$A$2:$A$47,0))</f>
        <v>35.97</v>
      </c>
      <c r="R1616" s="15" t="n">
        <f aca="false">IF(I1616="Cancelado",0,P1616-Q1616)</f>
        <v>38.64</v>
      </c>
      <c r="S1616" s="17" t="str">
        <f aca="false">INDEX(dProdutos!$D$2:$D$47,MATCH(E1616,dProdutos!$A$2:$A$47,0))</f>
        <v>Eletrônicos</v>
      </c>
    </row>
    <row r="1617" customFormat="false" ht="15" hidden="false" customHeight="false" outlineLevel="0" collapsed="false">
      <c r="A1617" s="17" t="s">
        <v>2516</v>
      </c>
      <c r="B1617" s="17" t="n">
        <v>3</v>
      </c>
      <c r="C1617" s="21" t="n">
        <v>45802</v>
      </c>
      <c r="D1617" s="17" t="s">
        <v>960</v>
      </c>
      <c r="E1617" s="17" t="s">
        <v>117</v>
      </c>
      <c r="F1617" s="17" t="s">
        <v>1493</v>
      </c>
      <c r="G1617" s="17" t="s">
        <v>61</v>
      </c>
      <c r="H1617" s="17" t="s">
        <v>1523</v>
      </c>
      <c r="I1617" s="17" t="s">
        <v>1524</v>
      </c>
      <c r="J1617" s="17" t="n">
        <v>1</v>
      </c>
      <c r="K1617" s="15" t="n">
        <v>166.9</v>
      </c>
      <c r="L1617" s="22" t="n">
        <v>0.05</v>
      </c>
      <c r="M1617" s="15" t="n">
        <v>0</v>
      </c>
      <c r="N1617" s="15" t="n">
        <f aca="false">J1617*K1617</f>
        <v>166.9</v>
      </c>
      <c r="O1617" s="15" t="n">
        <f aca="false">N1617*L1617</f>
        <v>8.345</v>
      </c>
      <c r="P1617" s="15" t="n">
        <f aca="false">N1617-O1617</f>
        <v>158.555</v>
      </c>
      <c r="Q1617" s="15" t="n">
        <f aca="false">J1617*INDEX(dProdutos!$F$2:$F$47,MATCH(E1617,dProdutos!$A$2:$A$47,0))</f>
        <v>73.23</v>
      </c>
      <c r="R1617" s="15" t="n">
        <f aca="false">IF(I1617="Cancelado",0,P1617-Q1617)</f>
        <v>85.325</v>
      </c>
      <c r="S1617" s="17" t="str">
        <f aca="false">INDEX(dProdutos!$D$2:$D$47,MATCH(E1617,dProdutos!$A$2:$A$47,0))</f>
        <v>Moda Masculina</v>
      </c>
    </row>
    <row r="1618" customFormat="false" ht="15" hidden="false" customHeight="false" outlineLevel="0" collapsed="false">
      <c r="A1618" s="17" t="s">
        <v>2516</v>
      </c>
      <c r="B1618" s="17" t="n">
        <v>4</v>
      </c>
      <c r="C1618" s="21" t="n">
        <v>45802</v>
      </c>
      <c r="D1618" s="17" t="s">
        <v>960</v>
      </c>
      <c r="E1618" s="17" t="s">
        <v>171</v>
      </c>
      <c r="F1618" s="17" t="s">
        <v>1493</v>
      </c>
      <c r="G1618" s="17" t="s">
        <v>61</v>
      </c>
      <c r="H1618" s="17" t="s">
        <v>1523</v>
      </c>
      <c r="I1618" s="17" t="s">
        <v>1524</v>
      </c>
      <c r="J1618" s="17" t="n">
        <v>1</v>
      </c>
      <c r="K1618" s="15" t="n">
        <v>246.9</v>
      </c>
      <c r="L1618" s="22" t="n">
        <v>0</v>
      </c>
      <c r="M1618" s="15" t="n">
        <v>0</v>
      </c>
      <c r="N1618" s="15" t="n">
        <f aca="false">J1618*K1618</f>
        <v>246.9</v>
      </c>
      <c r="O1618" s="15" t="n">
        <f aca="false">N1618*L1618</f>
        <v>0</v>
      </c>
      <c r="P1618" s="15" t="n">
        <f aca="false">N1618-O1618</f>
        <v>246.9</v>
      </c>
      <c r="Q1618" s="15" t="n">
        <f aca="false">J1618*INDEX(dProdutos!$F$2:$F$47,MATCH(E1618,dProdutos!$A$2:$A$47,0))</f>
        <v>103.61</v>
      </c>
      <c r="R1618" s="15" t="n">
        <f aca="false">IF(I1618="Cancelado",0,P1618-Q1618)</f>
        <v>143.29</v>
      </c>
      <c r="S1618" s="17" t="str">
        <f aca="false">INDEX(dProdutos!$D$2:$D$47,MATCH(E1618,dProdutos!$A$2:$A$47,0))</f>
        <v>Casa</v>
      </c>
    </row>
    <row r="1619" customFormat="false" ht="15" hidden="false" customHeight="false" outlineLevel="0" collapsed="false">
      <c r="A1619" s="17" t="s">
        <v>2517</v>
      </c>
      <c r="B1619" s="17" t="n">
        <v>1</v>
      </c>
      <c r="C1619" s="21" t="n">
        <v>45802</v>
      </c>
      <c r="D1619" s="17" t="s">
        <v>315</v>
      </c>
      <c r="E1619" s="17" t="s">
        <v>150</v>
      </c>
      <c r="F1619" s="17" t="s">
        <v>1490</v>
      </c>
      <c r="G1619" s="17" t="s">
        <v>64</v>
      </c>
      <c r="H1619" s="17" t="s">
        <v>1537</v>
      </c>
      <c r="I1619" s="17" t="s">
        <v>1524</v>
      </c>
      <c r="J1619" s="17" t="n">
        <v>1</v>
      </c>
      <c r="K1619" s="15" t="n">
        <v>71.9</v>
      </c>
      <c r="L1619" s="22" t="n">
        <v>0.15</v>
      </c>
      <c r="M1619" s="15" t="n">
        <v>30.55</v>
      </c>
      <c r="N1619" s="15" t="n">
        <f aca="false">J1619*K1619</f>
        <v>71.9</v>
      </c>
      <c r="O1619" s="15" t="n">
        <f aca="false">N1619*L1619</f>
        <v>10.785</v>
      </c>
      <c r="P1619" s="15" t="n">
        <f aca="false">N1619-O1619</f>
        <v>61.115</v>
      </c>
      <c r="Q1619" s="15" t="n">
        <f aca="false">J1619*INDEX(dProdutos!$F$2:$F$47,MATCH(E1619,dProdutos!$A$2:$A$47,0))</f>
        <v>27.38</v>
      </c>
      <c r="R1619" s="15" t="n">
        <f aca="false">IF(I1619="Cancelado",0,P1619-Q1619)</f>
        <v>33.735</v>
      </c>
      <c r="S1619" s="17" t="str">
        <f aca="false">INDEX(dProdutos!$D$2:$D$47,MATCH(E1619,dProdutos!$A$2:$A$47,0))</f>
        <v>Acessórios</v>
      </c>
    </row>
    <row r="1620" customFormat="false" ht="15" hidden="false" customHeight="false" outlineLevel="0" collapsed="false">
      <c r="A1620" s="17" t="s">
        <v>2518</v>
      </c>
      <c r="B1620" s="17" t="n">
        <v>1</v>
      </c>
      <c r="C1620" s="21" t="n">
        <v>45802</v>
      </c>
      <c r="D1620" s="17" t="s">
        <v>224</v>
      </c>
      <c r="E1620" s="17" t="s">
        <v>98</v>
      </c>
      <c r="F1620" s="17" t="s">
        <v>1503</v>
      </c>
      <c r="G1620" s="17" t="s">
        <v>59</v>
      </c>
      <c r="H1620" s="17" t="s">
        <v>1537</v>
      </c>
      <c r="I1620" s="17" t="s">
        <v>1524</v>
      </c>
      <c r="J1620" s="17" t="n">
        <v>1</v>
      </c>
      <c r="K1620" s="15" t="n">
        <v>108.9</v>
      </c>
      <c r="L1620" s="22" t="n">
        <v>0.1</v>
      </c>
      <c r="M1620" s="15" t="n">
        <v>15.38</v>
      </c>
      <c r="N1620" s="15" t="n">
        <f aca="false">J1620*K1620</f>
        <v>108.9</v>
      </c>
      <c r="O1620" s="15" t="n">
        <f aca="false">N1620*L1620</f>
        <v>10.89</v>
      </c>
      <c r="P1620" s="15" t="n">
        <f aca="false">N1620-O1620</f>
        <v>98.01</v>
      </c>
      <c r="Q1620" s="15" t="n">
        <f aca="false">J1620*INDEX(dProdutos!$F$2:$F$47,MATCH(E1620,dProdutos!$A$2:$A$47,0))</f>
        <v>42.52</v>
      </c>
      <c r="R1620" s="15" t="n">
        <f aca="false">IF(I1620="Cancelado",0,P1620-Q1620)</f>
        <v>55.49</v>
      </c>
      <c r="S1620" s="17" t="str">
        <f aca="false">INDEX(dProdutos!$D$2:$D$47,MATCH(E1620,dProdutos!$A$2:$A$47,0))</f>
        <v>Moda Feminina</v>
      </c>
    </row>
    <row r="1621" customFormat="false" ht="15" hidden="false" customHeight="false" outlineLevel="0" collapsed="false">
      <c r="A1621" s="17" t="s">
        <v>2518</v>
      </c>
      <c r="B1621" s="17" t="n">
        <v>2</v>
      </c>
      <c r="C1621" s="21" t="n">
        <v>45802</v>
      </c>
      <c r="D1621" s="17" t="s">
        <v>224</v>
      </c>
      <c r="E1621" s="17" t="s">
        <v>165</v>
      </c>
      <c r="F1621" s="17" t="s">
        <v>1503</v>
      </c>
      <c r="G1621" s="17" t="s">
        <v>59</v>
      </c>
      <c r="H1621" s="17" t="s">
        <v>1537</v>
      </c>
      <c r="I1621" s="17" t="s">
        <v>1524</v>
      </c>
      <c r="J1621" s="17" t="n">
        <v>1</v>
      </c>
      <c r="K1621" s="15" t="n">
        <v>231.9</v>
      </c>
      <c r="L1621" s="22" t="n">
        <v>0.1</v>
      </c>
      <c r="M1621" s="15" t="n">
        <v>0</v>
      </c>
      <c r="N1621" s="15" t="n">
        <f aca="false">J1621*K1621</f>
        <v>231.9</v>
      </c>
      <c r="O1621" s="15" t="n">
        <f aca="false">N1621*L1621</f>
        <v>23.19</v>
      </c>
      <c r="P1621" s="15" t="n">
        <f aca="false">N1621-O1621</f>
        <v>208.71</v>
      </c>
      <c r="Q1621" s="15" t="n">
        <f aca="false">J1621*INDEX(dProdutos!$F$2:$F$47,MATCH(E1621,dProdutos!$A$2:$A$47,0))</f>
        <v>140.83</v>
      </c>
      <c r="R1621" s="15" t="n">
        <f aca="false">IF(I1621="Cancelado",0,P1621-Q1621)</f>
        <v>67.88</v>
      </c>
      <c r="S1621" s="17" t="str">
        <f aca="false">INDEX(dProdutos!$D$2:$D$47,MATCH(E1621,dProdutos!$A$2:$A$47,0))</f>
        <v>Casa</v>
      </c>
    </row>
    <row r="1622" customFormat="false" ht="15" hidden="false" customHeight="false" outlineLevel="0" collapsed="false">
      <c r="A1622" s="17" t="s">
        <v>2518</v>
      </c>
      <c r="B1622" s="17" t="n">
        <v>3</v>
      </c>
      <c r="C1622" s="21" t="n">
        <v>45802</v>
      </c>
      <c r="D1622" s="17" t="s">
        <v>224</v>
      </c>
      <c r="E1622" s="17" t="s">
        <v>92</v>
      </c>
      <c r="F1622" s="17" t="s">
        <v>1503</v>
      </c>
      <c r="G1622" s="17" t="s">
        <v>59</v>
      </c>
      <c r="H1622" s="17" t="s">
        <v>1537</v>
      </c>
      <c r="I1622" s="17" t="s">
        <v>1524</v>
      </c>
      <c r="J1622" s="17" t="n">
        <v>1</v>
      </c>
      <c r="K1622" s="15" t="n">
        <v>191.9</v>
      </c>
      <c r="L1622" s="22" t="n">
        <v>0</v>
      </c>
      <c r="M1622" s="15" t="n">
        <v>0</v>
      </c>
      <c r="N1622" s="15" t="n">
        <f aca="false">J1622*K1622</f>
        <v>191.9</v>
      </c>
      <c r="O1622" s="15" t="n">
        <f aca="false">N1622*L1622</f>
        <v>0</v>
      </c>
      <c r="P1622" s="15" t="n">
        <f aca="false">N1622-O1622</f>
        <v>191.9</v>
      </c>
      <c r="Q1622" s="15" t="n">
        <f aca="false">J1622*INDEX(dProdutos!$F$2:$F$47,MATCH(E1622,dProdutos!$A$2:$A$47,0))</f>
        <v>88.59</v>
      </c>
      <c r="R1622" s="15" t="n">
        <f aca="false">IF(I1622="Cancelado",0,P1622-Q1622)</f>
        <v>103.31</v>
      </c>
      <c r="S1622" s="17" t="str">
        <f aca="false">INDEX(dProdutos!$D$2:$D$47,MATCH(E1622,dProdutos!$A$2:$A$47,0))</f>
        <v>Moda Feminina</v>
      </c>
    </row>
    <row r="1623" customFormat="false" ht="15" hidden="false" customHeight="false" outlineLevel="0" collapsed="false">
      <c r="A1623" s="17" t="s">
        <v>2519</v>
      </c>
      <c r="B1623" s="17" t="n">
        <v>1</v>
      </c>
      <c r="C1623" s="21" t="n">
        <v>45802</v>
      </c>
      <c r="D1623" s="17" t="s">
        <v>640</v>
      </c>
      <c r="E1623" s="17" t="s">
        <v>165</v>
      </c>
      <c r="F1623" s="17" t="s">
        <v>1497</v>
      </c>
      <c r="G1623" s="17" t="s">
        <v>61</v>
      </c>
      <c r="H1623" s="17" t="s">
        <v>1540</v>
      </c>
      <c r="I1623" s="17" t="s">
        <v>1524</v>
      </c>
      <c r="J1623" s="17" t="n">
        <v>1</v>
      </c>
      <c r="K1623" s="15" t="n">
        <v>231.9</v>
      </c>
      <c r="L1623" s="22" t="n">
        <v>0</v>
      </c>
      <c r="M1623" s="15" t="n">
        <v>18.06</v>
      </c>
      <c r="N1623" s="15" t="n">
        <f aca="false">J1623*K1623</f>
        <v>231.9</v>
      </c>
      <c r="O1623" s="15" t="n">
        <f aca="false">N1623*L1623</f>
        <v>0</v>
      </c>
      <c r="P1623" s="15" t="n">
        <f aca="false">N1623-O1623</f>
        <v>231.9</v>
      </c>
      <c r="Q1623" s="15" t="n">
        <f aca="false">J1623*INDEX(dProdutos!$F$2:$F$47,MATCH(E1623,dProdutos!$A$2:$A$47,0))</f>
        <v>140.83</v>
      </c>
      <c r="R1623" s="15" t="n">
        <f aca="false">IF(I1623="Cancelado",0,P1623-Q1623)</f>
        <v>91.07</v>
      </c>
      <c r="S1623" s="17" t="str">
        <f aca="false">INDEX(dProdutos!$D$2:$D$47,MATCH(E1623,dProdutos!$A$2:$A$47,0))</f>
        <v>Casa</v>
      </c>
    </row>
    <row r="1624" customFormat="false" ht="15" hidden="false" customHeight="false" outlineLevel="0" collapsed="false">
      <c r="A1624" s="17" t="s">
        <v>2520</v>
      </c>
      <c r="B1624" s="17" t="n">
        <v>1</v>
      </c>
      <c r="C1624" s="21" t="n">
        <v>45802</v>
      </c>
      <c r="D1624" s="17" t="s">
        <v>668</v>
      </c>
      <c r="E1624" s="17" t="s">
        <v>114</v>
      </c>
      <c r="F1624" s="17" t="s">
        <v>1499</v>
      </c>
      <c r="G1624" s="17" t="s">
        <v>62</v>
      </c>
      <c r="H1624" s="17" t="s">
        <v>1537</v>
      </c>
      <c r="I1624" s="17" t="s">
        <v>1524</v>
      </c>
      <c r="J1624" s="17" t="n">
        <v>1</v>
      </c>
      <c r="K1624" s="15" t="n">
        <v>202.9</v>
      </c>
      <c r="L1624" s="22" t="n">
        <v>0.05</v>
      </c>
      <c r="M1624" s="15" t="n">
        <v>16.7</v>
      </c>
      <c r="N1624" s="15" t="n">
        <f aca="false">J1624*K1624</f>
        <v>202.9</v>
      </c>
      <c r="O1624" s="15" t="n">
        <f aca="false">N1624*L1624</f>
        <v>10.145</v>
      </c>
      <c r="P1624" s="15" t="n">
        <f aca="false">N1624-O1624</f>
        <v>192.755</v>
      </c>
      <c r="Q1624" s="15" t="n">
        <f aca="false">J1624*INDEX(dProdutos!$F$2:$F$47,MATCH(E1624,dProdutos!$A$2:$A$47,0))</f>
        <v>110.39</v>
      </c>
      <c r="R1624" s="15" t="n">
        <f aca="false">IF(I1624="Cancelado",0,P1624-Q1624)</f>
        <v>82.365</v>
      </c>
      <c r="S1624" s="17" t="str">
        <f aca="false">INDEX(dProdutos!$D$2:$D$47,MATCH(E1624,dProdutos!$A$2:$A$47,0))</f>
        <v>Moda Masculina</v>
      </c>
    </row>
    <row r="1625" customFormat="false" ht="15" hidden="false" customHeight="false" outlineLevel="0" collapsed="false">
      <c r="A1625" s="17" t="s">
        <v>2520</v>
      </c>
      <c r="B1625" s="17" t="n">
        <v>2</v>
      </c>
      <c r="C1625" s="21" t="n">
        <v>45802</v>
      </c>
      <c r="D1625" s="17" t="s">
        <v>668</v>
      </c>
      <c r="E1625" s="17" t="s">
        <v>207</v>
      </c>
      <c r="F1625" s="17" t="s">
        <v>1499</v>
      </c>
      <c r="G1625" s="17" t="s">
        <v>62</v>
      </c>
      <c r="H1625" s="17" t="s">
        <v>1537</v>
      </c>
      <c r="I1625" s="17" t="s">
        <v>1524</v>
      </c>
      <c r="J1625" s="17" t="n">
        <v>2</v>
      </c>
      <c r="K1625" s="15" t="n">
        <v>143.9</v>
      </c>
      <c r="L1625" s="22" t="n">
        <v>0</v>
      </c>
      <c r="M1625" s="15" t="n">
        <v>0</v>
      </c>
      <c r="N1625" s="15" t="n">
        <f aca="false">J1625*K1625</f>
        <v>287.8</v>
      </c>
      <c r="O1625" s="15" t="n">
        <f aca="false">N1625*L1625</f>
        <v>0</v>
      </c>
      <c r="P1625" s="15" t="n">
        <f aca="false">N1625-O1625</f>
        <v>287.8</v>
      </c>
      <c r="Q1625" s="15" t="n">
        <f aca="false">J1625*INDEX(dProdutos!$F$2:$F$47,MATCH(E1625,dProdutos!$A$2:$A$47,0))</f>
        <v>168.86</v>
      </c>
      <c r="R1625" s="15" t="n">
        <f aca="false">IF(I1625="Cancelado",0,P1625-Q1625)</f>
        <v>118.94</v>
      </c>
      <c r="S1625" s="17" t="str">
        <f aca="false">INDEX(dProdutos!$D$2:$D$47,MATCH(E1625,dProdutos!$A$2:$A$47,0))</f>
        <v>Beleza</v>
      </c>
    </row>
    <row r="1626" customFormat="false" ht="15" hidden="false" customHeight="false" outlineLevel="0" collapsed="false">
      <c r="A1626" s="17" t="s">
        <v>2520</v>
      </c>
      <c r="B1626" s="17" t="n">
        <v>3</v>
      </c>
      <c r="C1626" s="21" t="n">
        <v>45802</v>
      </c>
      <c r="D1626" s="17" t="s">
        <v>668</v>
      </c>
      <c r="E1626" s="17" t="s">
        <v>213</v>
      </c>
      <c r="F1626" s="17" t="s">
        <v>1499</v>
      </c>
      <c r="G1626" s="17" t="s">
        <v>62</v>
      </c>
      <c r="H1626" s="17" t="s">
        <v>1537</v>
      </c>
      <c r="I1626" s="17" t="s">
        <v>1524</v>
      </c>
      <c r="J1626" s="17" t="n">
        <v>2</v>
      </c>
      <c r="K1626" s="15" t="n">
        <v>153.9</v>
      </c>
      <c r="L1626" s="22" t="n">
        <v>0.05</v>
      </c>
      <c r="M1626" s="15" t="n">
        <v>0</v>
      </c>
      <c r="N1626" s="15" t="n">
        <f aca="false">J1626*K1626</f>
        <v>307.8</v>
      </c>
      <c r="O1626" s="15" t="n">
        <f aca="false">N1626*L1626</f>
        <v>15.39</v>
      </c>
      <c r="P1626" s="15" t="n">
        <f aca="false">N1626-O1626</f>
        <v>292.41</v>
      </c>
      <c r="Q1626" s="15" t="n">
        <f aca="false">J1626*INDEX(dProdutos!$F$2:$F$47,MATCH(E1626,dProdutos!$A$2:$A$47,0))</f>
        <v>180.84</v>
      </c>
      <c r="R1626" s="15" t="n">
        <f aca="false">IF(I1626="Cancelado",0,P1626-Q1626)</f>
        <v>111.57</v>
      </c>
      <c r="S1626" s="17" t="str">
        <f aca="false">INDEX(dProdutos!$D$2:$D$47,MATCH(E1626,dProdutos!$A$2:$A$47,0))</f>
        <v>Beleza</v>
      </c>
    </row>
    <row r="1627" customFormat="false" ht="15" hidden="false" customHeight="false" outlineLevel="0" collapsed="false">
      <c r="A1627" s="17" t="s">
        <v>2521</v>
      </c>
      <c r="B1627" s="17" t="n">
        <v>1</v>
      </c>
      <c r="C1627" s="21" t="n">
        <v>45802</v>
      </c>
      <c r="D1627" s="17" t="s">
        <v>1438</v>
      </c>
      <c r="E1627" s="17" t="s">
        <v>132</v>
      </c>
      <c r="F1627" s="17" t="s">
        <v>1499</v>
      </c>
      <c r="G1627" s="17" t="s">
        <v>63</v>
      </c>
      <c r="H1627" s="17" t="s">
        <v>1537</v>
      </c>
      <c r="I1627" s="17" t="s">
        <v>1524</v>
      </c>
      <c r="J1627" s="17" t="n">
        <v>1</v>
      </c>
      <c r="K1627" s="15" t="n">
        <v>179.9</v>
      </c>
      <c r="L1627" s="22" t="n">
        <v>0.05</v>
      </c>
      <c r="M1627" s="15" t="n">
        <v>27.33</v>
      </c>
      <c r="N1627" s="15" t="n">
        <f aca="false">J1627*K1627</f>
        <v>179.9</v>
      </c>
      <c r="O1627" s="15" t="n">
        <f aca="false">N1627*L1627</f>
        <v>8.995</v>
      </c>
      <c r="P1627" s="15" t="n">
        <f aca="false">N1627-O1627</f>
        <v>170.905</v>
      </c>
      <c r="Q1627" s="15" t="n">
        <f aca="false">J1627*INDEX(dProdutos!$F$2:$F$47,MATCH(E1627,dProdutos!$A$2:$A$47,0))</f>
        <v>93.56</v>
      </c>
      <c r="R1627" s="15" t="n">
        <f aca="false">IF(I1627="Cancelado",0,P1627-Q1627)</f>
        <v>77.345</v>
      </c>
      <c r="S1627" s="17" t="str">
        <f aca="false">INDEX(dProdutos!$D$2:$D$47,MATCH(E1627,dProdutos!$A$2:$A$47,0))</f>
        <v>Calçados</v>
      </c>
    </row>
    <row r="1628" customFormat="false" ht="15" hidden="false" customHeight="false" outlineLevel="0" collapsed="false">
      <c r="A1628" s="17" t="s">
        <v>2522</v>
      </c>
      <c r="B1628" s="17" t="n">
        <v>1</v>
      </c>
      <c r="C1628" s="21" t="n">
        <v>45803</v>
      </c>
      <c r="D1628" s="17" t="s">
        <v>699</v>
      </c>
      <c r="E1628" s="17" t="s">
        <v>192</v>
      </c>
      <c r="F1628" s="17" t="s">
        <v>1487</v>
      </c>
      <c r="G1628" s="17" t="s">
        <v>59</v>
      </c>
      <c r="H1628" s="17" t="s">
        <v>1523</v>
      </c>
      <c r="I1628" s="17" t="s">
        <v>1531</v>
      </c>
      <c r="J1628" s="17" t="n">
        <v>1</v>
      </c>
      <c r="K1628" s="15" t="n">
        <v>245.9</v>
      </c>
      <c r="L1628" s="22" t="n">
        <v>0.1</v>
      </c>
      <c r="M1628" s="15" t="n">
        <v>0</v>
      </c>
      <c r="N1628" s="15" t="n">
        <f aca="false">J1628*K1628</f>
        <v>245.9</v>
      </c>
      <c r="O1628" s="15" t="n">
        <f aca="false">N1628*L1628</f>
        <v>24.59</v>
      </c>
      <c r="P1628" s="15" t="n">
        <f aca="false">N1628-O1628</f>
        <v>221.31</v>
      </c>
      <c r="Q1628" s="15" t="n">
        <f aca="false">J1628*INDEX(dProdutos!$F$2:$F$47,MATCH(E1628,dProdutos!$A$2:$A$47,0))</f>
        <v>107.78</v>
      </c>
      <c r="R1628" s="15" t="n">
        <f aca="false">IF(I1628="Cancelado",0,P1628-Q1628)</f>
        <v>0</v>
      </c>
      <c r="S1628" s="17" t="str">
        <f aca="false">INDEX(dProdutos!$D$2:$D$47,MATCH(E1628,dProdutos!$A$2:$A$47,0))</f>
        <v>Eletrônicos</v>
      </c>
    </row>
    <row r="1629" customFormat="false" ht="15" hidden="false" customHeight="false" outlineLevel="0" collapsed="false">
      <c r="A1629" s="17" t="s">
        <v>2523</v>
      </c>
      <c r="B1629" s="17" t="n">
        <v>1</v>
      </c>
      <c r="C1629" s="21" t="n">
        <v>45803</v>
      </c>
      <c r="D1629" s="17" t="s">
        <v>488</v>
      </c>
      <c r="E1629" s="17" t="s">
        <v>213</v>
      </c>
      <c r="F1629" s="17" t="s">
        <v>1493</v>
      </c>
      <c r="G1629" s="17" t="s">
        <v>64</v>
      </c>
      <c r="H1629" s="17" t="s">
        <v>1537</v>
      </c>
      <c r="I1629" s="17" t="s">
        <v>1524</v>
      </c>
      <c r="J1629" s="17" t="n">
        <v>2</v>
      </c>
      <c r="K1629" s="15" t="n">
        <v>153.9</v>
      </c>
      <c r="L1629" s="22" t="n">
        <v>0</v>
      </c>
      <c r="M1629" s="15" t="n">
        <v>0</v>
      </c>
      <c r="N1629" s="15" t="n">
        <f aca="false">J1629*K1629</f>
        <v>307.8</v>
      </c>
      <c r="O1629" s="15" t="n">
        <f aca="false">N1629*L1629</f>
        <v>0</v>
      </c>
      <c r="P1629" s="15" t="n">
        <f aca="false">N1629-O1629</f>
        <v>307.8</v>
      </c>
      <c r="Q1629" s="15" t="n">
        <f aca="false">J1629*INDEX(dProdutos!$F$2:$F$47,MATCH(E1629,dProdutos!$A$2:$A$47,0))</f>
        <v>180.84</v>
      </c>
      <c r="R1629" s="15" t="n">
        <f aca="false">IF(I1629="Cancelado",0,P1629-Q1629)</f>
        <v>126.96</v>
      </c>
      <c r="S1629" s="17" t="str">
        <f aca="false">INDEX(dProdutos!$D$2:$D$47,MATCH(E1629,dProdutos!$A$2:$A$47,0))</f>
        <v>Beleza</v>
      </c>
    </row>
    <row r="1630" customFormat="false" ht="15" hidden="false" customHeight="false" outlineLevel="0" collapsed="false">
      <c r="A1630" s="17" t="s">
        <v>2524</v>
      </c>
      <c r="B1630" s="17" t="n">
        <v>1</v>
      </c>
      <c r="C1630" s="21" t="n">
        <v>45803</v>
      </c>
      <c r="D1630" s="17" t="s">
        <v>576</v>
      </c>
      <c r="E1630" s="17" t="s">
        <v>117</v>
      </c>
      <c r="F1630" s="17" t="s">
        <v>1493</v>
      </c>
      <c r="G1630" s="17" t="s">
        <v>63</v>
      </c>
      <c r="H1630" s="17" t="s">
        <v>1537</v>
      </c>
      <c r="I1630" s="17" t="s">
        <v>1524</v>
      </c>
      <c r="J1630" s="17" t="n">
        <v>1</v>
      </c>
      <c r="K1630" s="15" t="n">
        <v>166.9</v>
      </c>
      <c r="L1630" s="22" t="n">
        <v>0</v>
      </c>
      <c r="M1630" s="15" t="n">
        <v>0</v>
      </c>
      <c r="N1630" s="15" t="n">
        <f aca="false">J1630*K1630</f>
        <v>166.9</v>
      </c>
      <c r="O1630" s="15" t="n">
        <f aca="false">N1630*L1630</f>
        <v>0</v>
      </c>
      <c r="P1630" s="15" t="n">
        <f aca="false">N1630-O1630</f>
        <v>166.9</v>
      </c>
      <c r="Q1630" s="15" t="n">
        <f aca="false">J1630*INDEX(dProdutos!$F$2:$F$47,MATCH(E1630,dProdutos!$A$2:$A$47,0))</f>
        <v>73.23</v>
      </c>
      <c r="R1630" s="15" t="n">
        <f aca="false">IF(I1630="Cancelado",0,P1630-Q1630)</f>
        <v>93.67</v>
      </c>
      <c r="S1630" s="17" t="str">
        <f aca="false">INDEX(dProdutos!$D$2:$D$47,MATCH(E1630,dProdutos!$A$2:$A$47,0))</f>
        <v>Moda Masculina</v>
      </c>
    </row>
    <row r="1631" customFormat="false" ht="15" hidden="false" customHeight="false" outlineLevel="0" collapsed="false">
      <c r="A1631" s="17" t="s">
        <v>2525</v>
      </c>
      <c r="B1631" s="17" t="n">
        <v>1</v>
      </c>
      <c r="C1631" s="21" t="n">
        <v>45803</v>
      </c>
      <c r="D1631" s="17" t="s">
        <v>382</v>
      </c>
      <c r="E1631" s="17" t="s">
        <v>165</v>
      </c>
      <c r="F1631" s="17" t="s">
        <v>1487</v>
      </c>
      <c r="G1631" s="17" t="s">
        <v>62</v>
      </c>
      <c r="H1631" s="17" t="s">
        <v>1537</v>
      </c>
      <c r="I1631" s="17" t="s">
        <v>1524</v>
      </c>
      <c r="J1631" s="17" t="n">
        <v>1</v>
      </c>
      <c r="K1631" s="15" t="n">
        <v>231.9</v>
      </c>
      <c r="L1631" s="22" t="n">
        <v>0</v>
      </c>
      <c r="M1631" s="15" t="n">
        <v>33.26</v>
      </c>
      <c r="N1631" s="15" t="n">
        <f aca="false">J1631*K1631</f>
        <v>231.9</v>
      </c>
      <c r="O1631" s="15" t="n">
        <f aca="false">N1631*L1631</f>
        <v>0</v>
      </c>
      <c r="P1631" s="15" t="n">
        <f aca="false">N1631-O1631</f>
        <v>231.9</v>
      </c>
      <c r="Q1631" s="15" t="n">
        <f aca="false">J1631*INDEX(dProdutos!$F$2:$F$47,MATCH(E1631,dProdutos!$A$2:$A$47,0))</f>
        <v>140.83</v>
      </c>
      <c r="R1631" s="15" t="n">
        <f aca="false">IF(I1631="Cancelado",0,P1631-Q1631)</f>
        <v>91.07</v>
      </c>
      <c r="S1631" s="17" t="str">
        <f aca="false">INDEX(dProdutos!$D$2:$D$47,MATCH(E1631,dProdutos!$A$2:$A$47,0))</f>
        <v>Casa</v>
      </c>
    </row>
    <row r="1632" customFormat="false" ht="15" hidden="false" customHeight="false" outlineLevel="0" collapsed="false">
      <c r="A1632" s="17" t="s">
        <v>2525</v>
      </c>
      <c r="B1632" s="17" t="n">
        <v>2</v>
      </c>
      <c r="C1632" s="21" t="n">
        <v>45803</v>
      </c>
      <c r="D1632" s="17" t="s">
        <v>382</v>
      </c>
      <c r="E1632" s="17" t="s">
        <v>95</v>
      </c>
      <c r="F1632" s="17" t="s">
        <v>1487</v>
      </c>
      <c r="G1632" s="17" t="s">
        <v>62</v>
      </c>
      <c r="H1632" s="17" t="s">
        <v>1537</v>
      </c>
      <c r="I1632" s="17" t="s">
        <v>1524</v>
      </c>
      <c r="J1632" s="17" t="n">
        <v>1</v>
      </c>
      <c r="K1632" s="15" t="n">
        <v>77.9</v>
      </c>
      <c r="L1632" s="22" t="n">
        <v>0</v>
      </c>
      <c r="M1632" s="15" t="n">
        <v>0</v>
      </c>
      <c r="N1632" s="15" t="n">
        <f aca="false">J1632*K1632</f>
        <v>77.9</v>
      </c>
      <c r="O1632" s="15" t="n">
        <f aca="false">N1632*L1632</f>
        <v>0</v>
      </c>
      <c r="P1632" s="15" t="n">
        <f aca="false">N1632-O1632</f>
        <v>77.9</v>
      </c>
      <c r="Q1632" s="15" t="n">
        <f aca="false">J1632*INDEX(dProdutos!$F$2:$F$47,MATCH(E1632,dProdutos!$A$2:$A$47,0))</f>
        <v>36.71</v>
      </c>
      <c r="R1632" s="15" t="n">
        <f aca="false">IF(I1632="Cancelado",0,P1632-Q1632)</f>
        <v>41.19</v>
      </c>
      <c r="S1632" s="17" t="str">
        <f aca="false">INDEX(dProdutos!$D$2:$D$47,MATCH(E1632,dProdutos!$A$2:$A$47,0))</f>
        <v>Moda Feminina</v>
      </c>
    </row>
    <row r="1633" customFormat="false" ht="15" hidden="false" customHeight="false" outlineLevel="0" collapsed="false">
      <c r="A1633" s="17" t="s">
        <v>2526</v>
      </c>
      <c r="B1633" s="17" t="n">
        <v>1</v>
      </c>
      <c r="C1633" s="21" t="n">
        <v>45803</v>
      </c>
      <c r="D1633" s="17" t="s">
        <v>1435</v>
      </c>
      <c r="E1633" s="17" t="s">
        <v>117</v>
      </c>
      <c r="F1633" s="17" t="s">
        <v>1493</v>
      </c>
      <c r="G1633" s="17" t="s">
        <v>62</v>
      </c>
      <c r="H1633" s="17" t="s">
        <v>1523</v>
      </c>
      <c r="I1633" s="17" t="s">
        <v>1524</v>
      </c>
      <c r="J1633" s="17" t="n">
        <v>3</v>
      </c>
      <c r="K1633" s="15" t="n">
        <v>166.9</v>
      </c>
      <c r="L1633" s="22" t="n">
        <v>0.05</v>
      </c>
      <c r="M1633" s="15" t="n">
        <v>10.91</v>
      </c>
      <c r="N1633" s="15" t="n">
        <f aca="false">J1633*K1633</f>
        <v>500.7</v>
      </c>
      <c r="O1633" s="15" t="n">
        <f aca="false">N1633*L1633</f>
        <v>25.035</v>
      </c>
      <c r="P1633" s="15" t="n">
        <f aca="false">N1633-O1633</f>
        <v>475.665</v>
      </c>
      <c r="Q1633" s="15" t="n">
        <f aca="false">J1633*INDEX(dProdutos!$F$2:$F$47,MATCH(E1633,dProdutos!$A$2:$A$47,0))</f>
        <v>219.69</v>
      </c>
      <c r="R1633" s="15" t="n">
        <f aca="false">IF(I1633="Cancelado",0,P1633-Q1633)</f>
        <v>255.975</v>
      </c>
      <c r="S1633" s="17" t="str">
        <f aca="false">INDEX(dProdutos!$D$2:$D$47,MATCH(E1633,dProdutos!$A$2:$A$47,0))</f>
        <v>Moda Masculina</v>
      </c>
    </row>
    <row r="1634" customFormat="false" ht="15" hidden="false" customHeight="false" outlineLevel="0" collapsed="false">
      <c r="A1634" s="17" t="s">
        <v>2526</v>
      </c>
      <c r="B1634" s="17" t="n">
        <v>2</v>
      </c>
      <c r="C1634" s="21" t="n">
        <v>45803</v>
      </c>
      <c r="D1634" s="17" t="s">
        <v>1435</v>
      </c>
      <c r="E1634" s="17" t="s">
        <v>81</v>
      </c>
      <c r="F1634" s="17" t="s">
        <v>1493</v>
      </c>
      <c r="G1634" s="17" t="s">
        <v>62</v>
      </c>
      <c r="H1634" s="17" t="s">
        <v>1523</v>
      </c>
      <c r="I1634" s="17" t="s">
        <v>1524</v>
      </c>
      <c r="J1634" s="17" t="n">
        <v>2</v>
      </c>
      <c r="K1634" s="15" t="n">
        <v>64.9</v>
      </c>
      <c r="L1634" s="22" t="n">
        <v>0</v>
      </c>
      <c r="M1634" s="15" t="n">
        <v>0</v>
      </c>
      <c r="N1634" s="15" t="n">
        <f aca="false">J1634*K1634</f>
        <v>129.8</v>
      </c>
      <c r="O1634" s="15" t="n">
        <f aca="false">N1634*L1634</f>
        <v>0</v>
      </c>
      <c r="P1634" s="15" t="n">
        <f aca="false">N1634-O1634</f>
        <v>129.8</v>
      </c>
      <c r="Q1634" s="15" t="n">
        <f aca="false">J1634*INDEX(dProdutos!$F$2:$F$47,MATCH(E1634,dProdutos!$A$2:$A$47,0))</f>
        <v>52.24</v>
      </c>
      <c r="R1634" s="15" t="n">
        <f aca="false">IF(I1634="Cancelado",0,P1634-Q1634)</f>
        <v>77.56</v>
      </c>
      <c r="S1634" s="17" t="str">
        <f aca="false">INDEX(dProdutos!$D$2:$D$47,MATCH(E1634,dProdutos!$A$2:$A$47,0))</f>
        <v>Moda Feminina</v>
      </c>
    </row>
    <row r="1635" customFormat="false" ht="15" hidden="false" customHeight="false" outlineLevel="0" collapsed="false">
      <c r="A1635" s="17" t="s">
        <v>2526</v>
      </c>
      <c r="B1635" s="17" t="n">
        <v>3</v>
      </c>
      <c r="C1635" s="21" t="n">
        <v>45803</v>
      </c>
      <c r="D1635" s="17" t="s">
        <v>1435</v>
      </c>
      <c r="E1635" s="17" t="s">
        <v>150</v>
      </c>
      <c r="F1635" s="17" t="s">
        <v>1493</v>
      </c>
      <c r="G1635" s="17" t="s">
        <v>62</v>
      </c>
      <c r="H1635" s="17" t="s">
        <v>1523</v>
      </c>
      <c r="I1635" s="17" t="s">
        <v>1524</v>
      </c>
      <c r="J1635" s="17" t="n">
        <v>1</v>
      </c>
      <c r="K1635" s="15" t="n">
        <v>71.9</v>
      </c>
      <c r="L1635" s="22" t="n">
        <v>0</v>
      </c>
      <c r="M1635" s="15" t="n">
        <v>0</v>
      </c>
      <c r="N1635" s="15" t="n">
        <f aca="false">J1635*K1635</f>
        <v>71.9</v>
      </c>
      <c r="O1635" s="15" t="n">
        <f aca="false">N1635*L1635</f>
        <v>0</v>
      </c>
      <c r="P1635" s="15" t="n">
        <f aca="false">N1635-O1635</f>
        <v>71.9</v>
      </c>
      <c r="Q1635" s="15" t="n">
        <f aca="false">J1635*INDEX(dProdutos!$F$2:$F$47,MATCH(E1635,dProdutos!$A$2:$A$47,0))</f>
        <v>27.38</v>
      </c>
      <c r="R1635" s="15" t="n">
        <f aca="false">IF(I1635="Cancelado",0,P1635-Q1635)</f>
        <v>44.52</v>
      </c>
      <c r="S1635" s="17" t="str">
        <f aca="false">INDEX(dProdutos!$D$2:$D$47,MATCH(E1635,dProdutos!$A$2:$A$47,0))</f>
        <v>Acessórios</v>
      </c>
    </row>
    <row r="1636" customFormat="false" ht="15" hidden="false" customHeight="false" outlineLevel="0" collapsed="false">
      <c r="A1636" s="17" t="s">
        <v>2527</v>
      </c>
      <c r="B1636" s="17" t="n">
        <v>1</v>
      </c>
      <c r="C1636" s="21" t="n">
        <v>45803</v>
      </c>
      <c r="D1636" s="17" t="s">
        <v>965</v>
      </c>
      <c r="E1636" s="17" t="s">
        <v>153</v>
      </c>
      <c r="F1636" s="17" t="s">
        <v>1487</v>
      </c>
      <c r="G1636" s="17" t="s">
        <v>61</v>
      </c>
      <c r="H1636" s="17" t="s">
        <v>1523</v>
      </c>
      <c r="I1636" s="17" t="s">
        <v>1524</v>
      </c>
      <c r="J1636" s="17" t="n">
        <v>1</v>
      </c>
      <c r="K1636" s="15" t="n">
        <v>165.9</v>
      </c>
      <c r="L1636" s="22" t="n">
        <v>0.05</v>
      </c>
      <c r="M1636" s="15" t="n">
        <v>17.01</v>
      </c>
      <c r="N1636" s="15" t="n">
        <f aca="false">J1636*K1636</f>
        <v>165.9</v>
      </c>
      <c r="O1636" s="15" t="n">
        <f aca="false">N1636*L1636</f>
        <v>8.295</v>
      </c>
      <c r="P1636" s="15" t="n">
        <f aca="false">N1636-O1636</f>
        <v>157.605</v>
      </c>
      <c r="Q1636" s="15" t="n">
        <f aca="false">J1636*INDEX(dProdutos!$F$2:$F$47,MATCH(E1636,dProdutos!$A$2:$A$47,0))</f>
        <v>67.28</v>
      </c>
      <c r="R1636" s="15" t="n">
        <f aca="false">IF(I1636="Cancelado",0,P1636-Q1636)</f>
        <v>90.325</v>
      </c>
      <c r="S1636" s="17" t="str">
        <f aca="false">INDEX(dProdutos!$D$2:$D$47,MATCH(E1636,dProdutos!$A$2:$A$47,0))</f>
        <v>Acessórios</v>
      </c>
    </row>
    <row r="1637" customFormat="false" ht="15" hidden="false" customHeight="false" outlineLevel="0" collapsed="false">
      <c r="A1637" s="17" t="s">
        <v>2528</v>
      </c>
      <c r="B1637" s="17" t="n">
        <v>1</v>
      </c>
      <c r="C1637" s="21" t="n">
        <v>45803</v>
      </c>
      <c r="D1637" s="17" t="s">
        <v>1251</v>
      </c>
      <c r="E1637" s="17" t="s">
        <v>138</v>
      </c>
      <c r="F1637" s="17" t="s">
        <v>1495</v>
      </c>
      <c r="G1637" s="17" t="s">
        <v>61</v>
      </c>
      <c r="H1637" s="17" t="s">
        <v>1537</v>
      </c>
      <c r="I1637" s="17" t="s">
        <v>1524</v>
      </c>
      <c r="J1637" s="17" t="n">
        <v>1</v>
      </c>
      <c r="K1637" s="15" t="n">
        <v>231.9</v>
      </c>
      <c r="L1637" s="22" t="n">
        <v>0.2</v>
      </c>
      <c r="M1637" s="15" t="n">
        <v>18.37</v>
      </c>
      <c r="N1637" s="15" t="n">
        <f aca="false">J1637*K1637</f>
        <v>231.9</v>
      </c>
      <c r="O1637" s="15" t="n">
        <f aca="false">N1637*L1637</f>
        <v>46.38</v>
      </c>
      <c r="P1637" s="15" t="n">
        <f aca="false">N1637-O1637</f>
        <v>185.52</v>
      </c>
      <c r="Q1637" s="15" t="n">
        <f aca="false">J1637*INDEX(dProdutos!$F$2:$F$47,MATCH(E1637,dProdutos!$A$2:$A$47,0))</f>
        <v>132.21</v>
      </c>
      <c r="R1637" s="15" t="n">
        <f aca="false">IF(I1637="Cancelado",0,P1637-Q1637)</f>
        <v>53.31</v>
      </c>
      <c r="S1637" s="17" t="str">
        <f aca="false">INDEX(dProdutos!$D$2:$D$47,MATCH(E1637,dProdutos!$A$2:$A$47,0))</f>
        <v>Calçados</v>
      </c>
    </row>
    <row r="1638" customFormat="false" ht="15" hidden="false" customHeight="false" outlineLevel="0" collapsed="false">
      <c r="A1638" s="17" t="s">
        <v>2529</v>
      </c>
      <c r="B1638" s="17" t="n">
        <v>1</v>
      </c>
      <c r="C1638" s="21" t="n">
        <v>45803</v>
      </c>
      <c r="D1638" s="17" t="s">
        <v>706</v>
      </c>
      <c r="E1638" s="17" t="s">
        <v>114</v>
      </c>
      <c r="F1638" s="17" t="s">
        <v>1490</v>
      </c>
      <c r="G1638" s="17" t="s">
        <v>62</v>
      </c>
      <c r="H1638" s="17" t="s">
        <v>1537</v>
      </c>
      <c r="I1638" s="17" t="s">
        <v>1524</v>
      </c>
      <c r="J1638" s="17" t="n">
        <v>1</v>
      </c>
      <c r="K1638" s="15" t="n">
        <v>202.9</v>
      </c>
      <c r="L1638" s="22" t="n">
        <v>0</v>
      </c>
      <c r="M1638" s="15" t="n">
        <v>0</v>
      </c>
      <c r="N1638" s="15" t="n">
        <f aca="false">J1638*K1638</f>
        <v>202.9</v>
      </c>
      <c r="O1638" s="15" t="n">
        <f aca="false">N1638*L1638</f>
        <v>0</v>
      </c>
      <c r="P1638" s="15" t="n">
        <f aca="false">N1638-O1638</f>
        <v>202.9</v>
      </c>
      <c r="Q1638" s="15" t="n">
        <f aca="false">J1638*INDEX(dProdutos!$F$2:$F$47,MATCH(E1638,dProdutos!$A$2:$A$47,0))</f>
        <v>110.39</v>
      </c>
      <c r="R1638" s="15" t="n">
        <f aca="false">IF(I1638="Cancelado",0,P1638-Q1638)</f>
        <v>92.51</v>
      </c>
      <c r="S1638" s="17" t="str">
        <f aca="false">INDEX(dProdutos!$D$2:$D$47,MATCH(E1638,dProdutos!$A$2:$A$47,0))</f>
        <v>Moda Masculina</v>
      </c>
    </row>
    <row r="1639" customFormat="false" ht="15" hidden="false" customHeight="false" outlineLevel="0" collapsed="false">
      <c r="A1639" s="17" t="s">
        <v>2529</v>
      </c>
      <c r="B1639" s="17" t="n">
        <v>2</v>
      </c>
      <c r="C1639" s="21" t="n">
        <v>45803</v>
      </c>
      <c r="D1639" s="17" t="s">
        <v>706</v>
      </c>
      <c r="E1639" s="17" t="s">
        <v>117</v>
      </c>
      <c r="F1639" s="17" t="s">
        <v>1490</v>
      </c>
      <c r="G1639" s="17" t="s">
        <v>62</v>
      </c>
      <c r="H1639" s="17" t="s">
        <v>1537</v>
      </c>
      <c r="I1639" s="17" t="s">
        <v>1524</v>
      </c>
      <c r="J1639" s="17" t="n">
        <v>1</v>
      </c>
      <c r="K1639" s="15" t="n">
        <v>166.9</v>
      </c>
      <c r="L1639" s="22" t="n">
        <v>0</v>
      </c>
      <c r="M1639" s="15" t="n">
        <v>0</v>
      </c>
      <c r="N1639" s="15" t="n">
        <f aca="false">J1639*K1639</f>
        <v>166.9</v>
      </c>
      <c r="O1639" s="15" t="n">
        <f aca="false">N1639*L1639</f>
        <v>0</v>
      </c>
      <c r="P1639" s="15" t="n">
        <f aca="false">N1639-O1639</f>
        <v>166.9</v>
      </c>
      <c r="Q1639" s="15" t="n">
        <f aca="false">J1639*INDEX(dProdutos!$F$2:$F$47,MATCH(E1639,dProdutos!$A$2:$A$47,0))</f>
        <v>73.23</v>
      </c>
      <c r="R1639" s="15" t="n">
        <f aca="false">IF(I1639="Cancelado",0,P1639-Q1639)</f>
        <v>93.67</v>
      </c>
      <c r="S1639" s="17" t="str">
        <f aca="false">INDEX(dProdutos!$D$2:$D$47,MATCH(E1639,dProdutos!$A$2:$A$47,0))</f>
        <v>Moda Masculina</v>
      </c>
    </row>
    <row r="1640" customFormat="false" ht="15" hidden="false" customHeight="false" outlineLevel="0" collapsed="false">
      <c r="A1640" s="17" t="s">
        <v>2529</v>
      </c>
      <c r="B1640" s="17" t="n">
        <v>3</v>
      </c>
      <c r="C1640" s="21" t="n">
        <v>45803</v>
      </c>
      <c r="D1640" s="17" t="s">
        <v>706</v>
      </c>
      <c r="E1640" s="17" t="s">
        <v>105</v>
      </c>
      <c r="F1640" s="17" t="s">
        <v>1490</v>
      </c>
      <c r="G1640" s="17" t="s">
        <v>62</v>
      </c>
      <c r="H1640" s="17" t="s">
        <v>1537</v>
      </c>
      <c r="I1640" s="17" t="s">
        <v>1524</v>
      </c>
      <c r="J1640" s="17" t="n">
        <v>1</v>
      </c>
      <c r="K1640" s="15" t="n">
        <v>175.9</v>
      </c>
      <c r="L1640" s="22" t="n">
        <v>0</v>
      </c>
      <c r="M1640" s="15" t="n">
        <v>0</v>
      </c>
      <c r="N1640" s="15" t="n">
        <f aca="false">J1640*K1640</f>
        <v>175.9</v>
      </c>
      <c r="O1640" s="15" t="n">
        <f aca="false">N1640*L1640</f>
        <v>0</v>
      </c>
      <c r="P1640" s="15" t="n">
        <f aca="false">N1640-O1640</f>
        <v>175.9</v>
      </c>
      <c r="Q1640" s="15" t="n">
        <f aca="false">J1640*INDEX(dProdutos!$F$2:$F$47,MATCH(E1640,dProdutos!$A$2:$A$47,0))</f>
        <v>96.59</v>
      </c>
      <c r="R1640" s="15" t="n">
        <f aca="false">IF(I1640="Cancelado",0,P1640-Q1640)</f>
        <v>79.31</v>
      </c>
      <c r="S1640" s="17" t="str">
        <f aca="false">INDEX(dProdutos!$D$2:$D$47,MATCH(E1640,dProdutos!$A$2:$A$47,0))</f>
        <v>Moda Masculina</v>
      </c>
    </row>
    <row r="1641" customFormat="false" ht="15" hidden="false" customHeight="false" outlineLevel="0" collapsed="false">
      <c r="A1641" s="17" t="s">
        <v>2529</v>
      </c>
      <c r="B1641" s="17" t="n">
        <v>4</v>
      </c>
      <c r="C1641" s="21" t="n">
        <v>45803</v>
      </c>
      <c r="D1641" s="17" t="s">
        <v>706</v>
      </c>
      <c r="E1641" s="17" t="s">
        <v>95</v>
      </c>
      <c r="F1641" s="17" t="s">
        <v>1490</v>
      </c>
      <c r="G1641" s="17" t="s">
        <v>62</v>
      </c>
      <c r="H1641" s="17" t="s">
        <v>1537</v>
      </c>
      <c r="I1641" s="17" t="s">
        <v>1524</v>
      </c>
      <c r="J1641" s="17" t="n">
        <v>1</v>
      </c>
      <c r="K1641" s="15" t="n">
        <v>77.9</v>
      </c>
      <c r="L1641" s="22" t="n">
        <v>0</v>
      </c>
      <c r="M1641" s="15" t="n">
        <v>0</v>
      </c>
      <c r="N1641" s="15" t="n">
        <f aca="false">J1641*K1641</f>
        <v>77.9</v>
      </c>
      <c r="O1641" s="15" t="n">
        <f aca="false">N1641*L1641</f>
        <v>0</v>
      </c>
      <c r="P1641" s="15" t="n">
        <f aca="false">N1641-O1641</f>
        <v>77.9</v>
      </c>
      <c r="Q1641" s="15" t="n">
        <f aca="false">J1641*INDEX(dProdutos!$F$2:$F$47,MATCH(E1641,dProdutos!$A$2:$A$47,0))</f>
        <v>36.71</v>
      </c>
      <c r="R1641" s="15" t="n">
        <f aca="false">IF(I1641="Cancelado",0,P1641-Q1641)</f>
        <v>41.19</v>
      </c>
      <c r="S1641" s="17" t="str">
        <f aca="false">INDEX(dProdutos!$D$2:$D$47,MATCH(E1641,dProdutos!$A$2:$A$47,0))</f>
        <v>Moda Feminina</v>
      </c>
    </row>
    <row r="1642" customFormat="false" ht="15" hidden="false" customHeight="false" outlineLevel="0" collapsed="false">
      <c r="A1642" s="17" t="s">
        <v>2530</v>
      </c>
      <c r="B1642" s="17" t="n">
        <v>1</v>
      </c>
      <c r="C1642" s="21" t="n">
        <v>45803</v>
      </c>
      <c r="D1642" s="17" t="s">
        <v>1343</v>
      </c>
      <c r="E1642" s="17" t="s">
        <v>165</v>
      </c>
      <c r="F1642" s="17" t="s">
        <v>1490</v>
      </c>
      <c r="G1642" s="17" t="s">
        <v>60</v>
      </c>
      <c r="H1642" s="17" t="s">
        <v>1537</v>
      </c>
      <c r="I1642" s="17" t="s">
        <v>1524</v>
      </c>
      <c r="J1642" s="17" t="n">
        <v>1</v>
      </c>
      <c r="K1642" s="15" t="n">
        <v>231.9</v>
      </c>
      <c r="L1642" s="22" t="n">
        <v>0.1</v>
      </c>
      <c r="M1642" s="15" t="n">
        <v>33.15</v>
      </c>
      <c r="N1642" s="15" t="n">
        <f aca="false">J1642*K1642</f>
        <v>231.9</v>
      </c>
      <c r="O1642" s="15" t="n">
        <f aca="false">N1642*L1642</f>
        <v>23.19</v>
      </c>
      <c r="P1642" s="15" t="n">
        <f aca="false">N1642-O1642</f>
        <v>208.71</v>
      </c>
      <c r="Q1642" s="15" t="n">
        <f aca="false">J1642*INDEX(dProdutos!$F$2:$F$47,MATCH(E1642,dProdutos!$A$2:$A$47,0))</f>
        <v>140.83</v>
      </c>
      <c r="R1642" s="15" t="n">
        <f aca="false">IF(I1642="Cancelado",0,P1642-Q1642)</f>
        <v>67.88</v>
      </c>
      <c r="S1642" s="17" t="str">
        <f aca="false">INDEX(dProdutos!$D$2:$D$47,MATCH(E1642,dProdutos!$A$2:$A$47,0))</f>
        <v>Casa</v>
      </c>
    </row>
    <row r="1643" customFormat="false" ht="15" hidden="false" customHeight="false" outlineLevel="0" collapsed="false">
      <c r="A1643" s="17" t="s">
        <v>2530</v>
      </c>
      <c r="B1643" s="17" t="n">
        <v>2</v>
      </c>
      <c r="C1643" s="21" t="n">
        <v>45803</v>
      </c>
      <c r="D1643" s="17" t="s">
        <v>1343</v>
      </c>
      <c r="E1643" s="17" t="s">
        <v>171</v>
      </c>
      <c r="F1643" s="17" t="s">
        <v>1490</v>
      </c>
      <c r="G1643" s="17" t="s">
        <v>60</v>
      </c>
      <c r="H1643" s="17" t="s">
        <v>1537</v>
      </c>
      <c r="I1643" s="17" t="s">
        <v>1524</v>
      </c>
      <c r="J1643" s="17" t="n">
        <v>2</v>
      </c>
      <c r="K1643" s="15" t="n">
        <v>246.9</v>
      </c>
      <c r="L1643" s="22" t="n">
        <v>0.05</v>
      </c>
      <c r="M1643" s="15" t="n">
        <v>0</v>
      </c>
      <c r="N1643" s="15" t="n">
        <f aca="false">J1643*K1643</f>
        <v>493.8</v>
      </c>
      <c r="O1643" s="15" t="n">
        <f aca="false">N1643*L1643</f>
        <v>24.69</v>
      </c>
      <c r="P1643" s="15" t="n">
        <f aca="false">N1643-O1643</f>
        <v>469.11</v>
      </c>
      <c r="Q1643" s="15" t="n">
        <f aca="false">J1643*INDEX(dProdutos!$F$2:$F$47,MATCH(E1643,dProdutos!$A$2:$A$47,0))</f>
        <v>207.22</v>
      </c>
      <c r="R1643" s="15" t="n">
        <f aca="false">IF(I1643="Cancelado",0,P1643-Q1643)</f>
        <v>261.89</v>
      </c>
      <c r="S1643" s="17" t="str">
        <f aca="false">INDEX(dProdutos!$D$2:$D$47,MATCH(E1643,dProdutos!$A$2:$A$47,0))</f>
        <v>Casa</v>
      </c>
    </row>
    <row r="1644" customFormat="false" ht="15" hidden="false" customHeight="false" outlineLevel="0" collapsed="false">
      <c r="A1644" s="17" t="s">
        <v>2531</v>
      </c>
      <c r="B1644" s="17" t="n">
        <v>1</v>
      </c>
      <c r="C1644" s="21" t="n">
        <v>45803</v>
      </c>
      <c r="D1644" s="17" t="s">
        <v>789</v>
      </c>
      <c r="E1644" s="17" t="s">
        <v>141</v>
      </c>
      <c r="F1644" s="17" t="s">
        <v>1487</v>
      </c>
      <c r="G1644" s="17" t="s">
        <v>59</v>
      </c>
      <c r="H1644" s="17" t="s">
        <v>1537</v>
      </c>
      <c r="I1644" s="17" t="s">
        <v>1524</v>
      </c>
      <c r="J1644" s="17" t="n">
        <v>1</v>
      </c>
      <c r="K1644" s="15" t="n">
        <v>131.9</v>
      </c>
      <c r="L1644" s="22" t="n">
        <v>0</v>
      </c>
      <c r="M1644" s="15" t="n">
        <v>16.2</v>
      </c>
      <c r="N1644" s="15" t="n">
        <f aca="false">J1644*K1644</f>
        <v>131.9</v>
      </c>
      <c r="O1644" s="15" t="n">
        <f aca="false">N1644*L1644</f>
        <v>0</v>
      </c>
      <c r="P1644" s="15" t="n">
        <f aca="false">N1644-O1644</f>
        <v>131.9</v>
      </c>
      <c r="Q1644" s="15" t="n">
        <f aca="false">J1644*INDEX(dProdutos!$F$2:$F$47,MATCH(E1644,dProdutos!$A$2:$A$47,0))</f>
        <v>81.66</v>
      </c>
      <c r="R1644" s="15" t="n">
        <f aca="false">IF(I1644="Cancelado",0,P1644-Q1644)</f>
        <v>50.24</v>
      </c>
      <c r="S1644" s="17" t="str">
        <f aca="false">INDEX(dProdutos!$D$2:$D$47,MATCH(E1644,dProdutos!$A$2:$A$47,0))</f>
        <v>Acessórios</v>
      </c>
    </row>
    <row r="1645" customFormat="false" ht="15" hidden="false" customHeight="false" outlineLevel="0" collapsed="false">
      <c r="A1645" s="17" t="s">
        <v>2532</v>
      </c>
      <c r="B1645" s="17" t="n">
        <v>1</v>
      </c>
      <c r="C1645" s="21" t="n">
        <v>45803</v>
      </c>
      <c r="D1645" s="17" t="s">
        <v>1262</v>
      </c>
      <c r="E1645" s="17" t="s">
        <v>174</v>
      </c>
      <c r="F1645" s="17" t="s">
        <v>1501</v>
      </c>
      <c r="G1645" s="17" t="s">
        <v>60</v>
      </c>
      <c r="H1645" s="17" t="s">
        <v>1523</v>
      </c>
      <c r="I1645" s="17" t="s">
        <v>1524</v>
      </c>
      <c r="J1645" s="17" t="n">
        <v>1</v>
      </c>
      <c r="K1645" s="15" t="n">
        <v>250.9</v>
      </c>
      <c r="L1645" s="22" t="n">
        <v>0</v>
      </c>
      <c r="M1645" s="15" t="n">
        <v>26.36</v>
      </c>
      <c r="N1645" s="15" t="n">
        <f aca="false">J1645*K1645</f>
        <v>250.9</v>
      </c>
      <c r="O1645" s="15" t="n">
        <f aca="false">N1645*L1645</f>
        <v>0</v>
      </c>
      <c r="P1645" s="15" t="n">
        <f aca="false">N1645-O1645</f>
        <v>250.9</v>
      </c>
      <c r="Q1645" s="15" t="n">
        <f aca="false">J1645*INDEX(dProdutos!$F$2:$F$47,MATCH(E1645,dProdutos!$A$2:$A$47,0))</f>
        <v>151.28</v>
      </c>
      <c r="R1645" s="15" t="n">
        <f aca="false">IF(I1645="Cancelado",0,P1645-Q1645)</f>
        <v>99.62</v>
      </c>
      <c r="S1645" s="17" t="str">
        <f aca="false">INDEX(dProdutos!$D$2:$D$47,MATCH(E1645,dProdutos!$A$2:$A$47,0))</f>
        <v>Casa</v>
      </c>
    </row>
    <row r="1646" customFormat="false" ht="15" hidden="false" customHeight="false" outlineLevel="0" collapsed="false">
      <c r="A1646" s="17" t="s">
        <v>2532</v>
      </c>
      <c r="B1646" s="17" t="n">
        <v>2</v>
      </c>
      <c r="C1646" s="21" t="n">
        <v>45803</v>
      </c>
      <c r="D1646" s="17" t="s">
        <v>1262</v>
      </c>
      <c r="E1646" s="17" t="s">
        <v>186</v>
      </c>
      <c r="F1646" s="17" t="s">
        <v>1501</v>
      </c>
      <c r="G1646" s="17" t="s">
        <v>60</v>
      </c>
      <c r="H1646" s="17" t="s">
        <v>1523</v>
      </c>
      <c r="I1646" s="17" t="s">
        <v>1524</v>
      </c>
      <c r="J1646" s="17" t="n">
        <v>1</v>
      </c>
      <c r="K1646" s="15" t="n">
        <v>120.9</v>
      </c>
      <c r="L1646" s="22" t="n">
        <v>0.15</v>
      </c>
      <c r="M1646" s="15" t="n">
        <v>0</v>
      </c>
      <c r="N1646" s="15" t="n">
        <f aca="false">J1646*K1646</f>
        <v>120.9</v>
      </c>
      <c r="O1646" s="15" t="n">
        <f aca="false">N1646*L1646</f>
        <v>18.135</v>
      </c>
      <c r="P1646" s="15" t="n">
        <f aca="false">N1646-O1646</f>
        <v>102.765</v>
      </c>
      <c r="Q1646" s="15" t="n">
        <f aca="false">J1646*INDEX(dProdutos!$F$2:$F$47,MATCH(E1646,dProdutos!$A$2:$A$47,0))</f>
        <v>72.21</v>
      </c>
      <c r="R1646" s="15" t="n">
        <f aca="false">IF(I1646="Cancelado",0,P1646-Q1646)</f>
        <v>30.555</v>
      </c>
      <c r="S1646" s="17" t="str">
        <f aca="false">INDEX(dProdutos!$D$2:$D$47,MATCH(E1646,dProdutos!$A$2:$A$47,0))</f>
        <v>Eletrônicos</v>
      </c>
    </row>
    <row r="1647" customFormat="false" ht="15" hidden="false" customHeight="false" outlineLevel="0" collapsed="false">
      <c r="A1647" s="17" t="s">
        <v>2532</v>
      </c>
      <c r="B1647" s="17" t="n">
        <v>3</v>
      </c>
      <c r="C1647" s="21" t="n">
        <v>45803</v>
      </c>
      <c r="D1647" s="17" t="s">
        <v>1262</v>
      </c>
      <c r="E1647" s="17" t="s">
        <v>102</v>
      </c>
      <c r="F1647" s="17" t="s">
        <v>1501</v>
      </c>
      <c r="G1647" s="17" t="s">
        <v>60</v>
      </c>
      <c r="H1647" s="17" t="s">
        <v>1523</v>
      </c>
      <c r="I1647" s="17" t="s">
        <v>1524</v>
      </c>
      <c r="J1647" s="17" t="n">
        <v>1</v>
      </c>
      <c r="K1647" s="15" t="n">
        <v>65.9</v>
      </c>
      <c r="L1647" s="22" t="n">
        <v>0</v>
      </c>
      <c r="M1647" s="15" t="n">
        <v>0</v>
      </c>
      <c r="N1647" s="15" t="n">
        <f aca="false">J1647*K1647</f>
        <v>65.9</v>
      </c>
      <c r="O1647" s="15" t="n">
        <f aca="false">N1647*L1647</f>
        <v>0</v>
      </c>
      <c r="P1647" s="15" t="n">
        <f aca="false">N1647-O1647</f>
        <v>65.9</v>
      </c>
      <c r="Q1647" s="15" t="n">
        <f aca="false">J1647*INDEX(dProdutos!$F$2:$F$47,MATCH(E1647,dProdutos!$A$2:$A$47,0))</f>
        <v>29.68</v>
      </c>
      <c r="R1647" s="15" t="n">
        <f aca="false">IF(I1647="Cancelado",0,P1647-Q1647)</f>
        <v>36.22</v>
      </c>
      <c r="S1647" s="17" t="str">
        <f aca="false">INDEX(dProdutos!$D$2:$D$47,MATCH(E1647,dProdutos!$A$2:$A$47,0))</f>
        <v>Moda Masculina</v>
      </c>
    </row>
    <row r="1648" customFormat="false" ht="15" hidden="false" customHeight="false" outlineLevel="0" collapsed="false">
      <c r="A1648" s="17" t="s">
        <v>2532</v>
      </c>
      <c r="B1648" s="17" t="n">
        <v>4</v>
      </c>
      <c r="C1648" s="21" t="n">
        <v>45803</v>
      </c>
      <c r="D1648" s="17" t="s">
        <v>1262</v>
      </c>
      <c r="E1648" s="17" t="s">
        <v>189</v>
      </c>
      <c r="F1648" s="17" t="s">
        <v>1501</v>
      </c>
      <c r="G1648" s="17" t="s">
        <v>60</v>
      </c>
      <c r="H1648" s="17" t="s">
        <v>1523</v>
      </c>
      <c r="I1648" s="17" t="s">
        <v>1524</v>
      </c>
      <c r="J1648" s="17" t="n">
        <v>1</v>
      </c>
      <c r="K1648" s="15" t="n">
        <v>138.9</v>
      </c>
      <c r="L1648" s="22" t="n">
        <v>0</v>
      </c>
      <c r="M1648" s="15" t="n">
        <v>0</v>
      </c>
      <c r="N1648" s="15" t="n">
        <f aca="false">J1648*K1648</f>
        <v>138.9</v>
      </c>
      <c r="O1648" s="15" t="n">
        <f aca="false">N1648*L1648</f>
        <v>0</v>
      </c>
      <c r="P1648" s="15" t="n">
        <f aca="false">N1648-O1648</f>
        <v>138.9</v>
      </c>
      <c r="Q1648" s="15" t="n">
        <f aca="false">J1648*INDEX(dProdutos!$F$2:$F$47,MATCH(E1648,dProdutos!$A$2:$A$47,0))</f>
        <v>68.96</v>
      </c>
      <c r="R1648" s="15" t="n">
        <f aca="false">IF(I1648="Cancelado",0,P1648-Q1648)</f>
        <v>69.94</v>
      </c>
      <c r="S1648" s="17" t="str">
        <f aca="false">INDEX(dProdutos!$D$2:$D$47,MATCH(E1648,dProdutos!$A$2:$A$47,0))</f>
        <v>Eletrônicos</v>
      </c>
    </row>
    <row r="1649" customFormat="false" ht="15" hidden="false" customHeight="false" outlineLevel="0" collapsed="false">
      <c r="A1649" s="17" t="s">
        <v>2533</v>
      </c>
      <c r="B1649" s="17" t="n">
        <v>1</v>
      </c>
      <c r="C1649" s="21" t="n">
        <v>45803</v>
      </c>
      <c r="D1649" s="17" t="s">
        <v>971</v>
      </c>
      <c r="E1649" s="17" t="s">
        <v>177</v>
      </c>
      <c r="F1649" s="17" t="s">
        <v>1503</v>
      </c>
      <c r="G1649" s="17" t="s">
        <v>63</v>
      </c>
      <c r="H1649" s="17" t="s">
        <v>1523</v>
      </c>
      <c r="I1649" s="17" t="s">
        <v>1524</v>
      </c>
      <c r="J1649" s="17" t="n">
        <v>1</v>
      </c>
      <c r="K1649" s="15" t="n">
        <v>257.9</v>
      </c>
      <c r="L1649" s="22" t="n">
        <v>0</v>
      </c>
      <c r="M1649" s="15" t="n">
        <v>25.69</v>
      </c>
      <c r="N1649" s="15" t="n">
        <f aca="false">J1649*K1649</f>
        <v>257.9</v>
      </c>
      <c r="O1649" s="15" t="n">
        <f aca="false">N1649*L1649</f>
        <v>0</v>
      </c>
      <c r="P1649" s="15" t="n">
        <f aca="false">N1649-O1649</f>
        <v>257.9</v>
      </c>
      <c r="Q1649" s="15" t="n">
        <f aca="false">J1649*INDEX(dProdutos!$F$2:$F$47,MATCH(E1649,dProdutos!$A$2:$A$47,0))</f>
        <v>138.23</v>
      </c>
      <c r="R1649" s="15" t="n">
        <f aca="false">IF(I1649="Cancelado",0,P1649-Q1649)</f>
        <v>119.67</v>
      </c>
      <c r="S1649" s="17" t="str">
        <f aca="false">INDEX(dProdutos!$D$2:$D$47,MATCH(E1649,dProdutos!$A$2:$A$47,0))</f>
        <v>Casa</v>
      </c>
    </row>
    <row r="1650" customFormat="false" ht="15" hidden="false" customHeight="false" outlineLevel="0" collapsed="false">
      <c r="A1650" s="17" t="s">
        <v>2533</v>
      </c>
      <c r="B1650" s="17" t="n">
        <v>2</v>
      </c>
      <c r="C1650" s="21" t="n">
        <v>45803</v>
      </c>
      <c r="D1650" s="17" t="s">
        <v>971</v>
      </c>
      <c r="E1650" s="17" t="s">
        <v>126</v>
      </c>
      <c r="F1650" s="17" t="s">
        <v>1503</v>
      </c>
      <c r="G1650" s="17" t="s">
        <v>63</v>
      </c>
      <c r="H1650" s="17" t="s">
        <v>1523</v>
      </c>
      <c r="I1650" s="17" t="s">
        <v>1524</v>
      </c>
      <c r="J1650" s="17" t="n">
        <v>2</v>
      </c>
      <c r="K1650" s="15" t="n">
        <v>296.9</v>
      </c>
      <c r="L1650" s="22" t="n">
        <v>0</v>
      </c>
      <c r="M1650" s="15" t="n">
        <v>0</v>
      </c>
      <c r="N1650" s="15" t="n">
        <f aca="false">J1650*K1650</f>
        <v>593.8</v>
      </c>
      <c r="O1650" s="15" t="n">
        <f aca="false">N1650*L1650</f>
        <v>0</v>
      </c>
      <c r="P1650" s="15" t="n">
        <f aca="false">N1650-O1650</f>
        <v>593.8</v>
      </c>
      <c r="Q1650" s="15" t="n">
        <f aca="false">J1650*INDEX(dProdutos!$F$2:$F$47,MATCH(E1650,dProdutos!$A$2:$A$47,0))</f>
        <v>270.48</v>
      </c>
      <c r="R1650" s="15" t="n">
        <f aca="false">IF(I1650="Cancelado",0,P1650-Q1650)</f>
        <v>323.32</v>
      </c>
      <c r="S1650" s="17" t="str">
        <f aca="false">INDEX(dProdutos!$D$2:$D$47,MATCH(E1650,dProdutos!$A$2:$A$47,0))</f>
        <v>Calçados</v>
      </c>
    </row>
    <row r="1651" customFormat="false" ht="15" hidden="false" customHeight="false" outlineLevel="0" collapsed="false">
      <c r="A1651" s="17" t="s">
        <v>2534</v>
      </c>
      <c r="B1651" s="17" t="n">
        <v>1</v>
      </c>
      <c r="C1651" s="21" t="n">
        <v>45803</v>
      </c>
      <c r="D1651" s="17" t="s">
        <v>573</v>
      </c>
      <c r="E1651" s="17" t="s">
        <v>144</v>
      </c>
      <c r="F1651" s="17" t="s">
        <v>1487</v>
      </c>
      <c r="G1651" s="17" t="s">
        <v>62</v>
      </c>
      <c r="H1651" s="17" t="s">
        <v>1540</v>
      </c>
      <c r="I1651" s="17" t="s">
        <v>1524</v>
      </c>
      <c r="J1651" s="17" t="n">
        <v>1</v>
      </c>
      <c r="K1651" s="15" t="n">
        <v>260.9</v>
      </c>
      <c r="L1651" s="22" t="n">
        <v>0.15</v>
      </c>
      <c r="M1651" s="15" t="n">
        <v>0</v>
      </c>
      <c r="N1651" s="15" t="n">
        <f aca="false">J1651*K1651</f>
        <v>260.9</v>
      </c>
      <c r="O1651" s="15" t="n">
        <f aca="false">N1651*L1651</f>
        <v>39.135</v>
      </c>
      <c r="P1651" s="15" t="n">
        <f aca="false">N1651-O1651</f>
        <v>221.765</v>
      </c>
      <c r="Q1651" s="15" t="n">
        <f aca="false">J1651*INDEX(dProdutos!$F$2:$F$47,MATCH(E1651,dProdutos!$A$2:$A$47,0))</f>
        <v>99.86</v>
      </c>
      <c r="R1651" s="15" t="n">
        <f aca="false">IF(I1651="Cancelado",0,P1651-Q1651)</f>
        <v>121.905</v>
      </c>
      <c r="S1651" s="17" t="str">
        <f aca="false">INDEX(dProdutos!$D$2:$D$47,MATCH(E1651,dProdutos!$A$2:$A$47,0))</f>
        <v>Acessórios</v>
      </c>
    </row>
    <row r="1652" customFormat="false" ht="15" hidden="false" customHeight="false" outlineLevel="0" collapsed="false">
      <c r="A1652" s="17" t="s">
        <v>2535</v>
      </c>
      <c r="B1652" s="17" t="n">
        <v>1</v>
      </c>
      <c r="C1652" s="21" t="n">
        <v>45803</v>
      </c>
      <c r="D1652" s="17" t="s">
        <v>552</v>
      </c>
      <c r="E1652" s="17" t="s">
        <v>174</v>
      </c>
      <c r="F1652" s="17" t="s">
        <v>1493</v>
      </c>
      <c r="G1652" s="17" t="s">
        <v>64</v>
      </c>
      <c r="H1652" s="17" t="s">
        <v>1523</v>
      </c>
      <c r="I1652" s="17" t="s">
        <v>1524</v>
      </c>
      <c r="J1652" s="17" t="n">
        <v>1</v>
      </c>
      <c r="K1652" s="15" t="n">
        <v>250.9</v>
      </c>
      <c r="L1652" s="22" t="n">
        <v>0</v>
      </c>
      <c r="M1652" s="15" t="n">
        <v>23.58</v>
      </c>
      <c r="N1652" s="15" t="n">
        <f aca="false">J1652*K1652</f>
        <v>250.9</v>
      </c>
      <c r="O1652" s="15" t="n">
        <f aca="false">N1652*L1652</f>
        <v>0</v>
      </c>
      <c r="P1652" s="15" t="n">
        <f aca="false">N1652-O1652</f>
        <v>250.9</v>
      </c>
      <c r="Q1652" s="15" t="n">
        <f aca="false">J1652*INDEX(dProdutos!$F$2:$F$47,MATCH(E1652,dProdutos!$A$2:$A$47,0))</f>
        <v>151.28</v>
      </c>
      <c r="R1652" s="15" t="n">
        <f aca="false">IF(I1652="Cancelado",0,P1652-Q1652)</f>
        <v>99.62</v>
      </c>
      <c r="S1652" s="17" t="str">
        <f aca="false">INDEX(dProdutos!$D$2:$D$47,MATCH(E1652,dProdutos!$A$2:$A$47,0))</f>
        <v>Casa</v>
      </c>
    </row>
    <row r="1653" customFormat="false" ht="15" hidden="false" customHeight="false" outlineLevel="0" collapsed="false">
      <c r="A1653" s="17" t="s">
        <v>2536</v>
      </c>
      <c r="B1653" s="17" t="n">
        <v>1</v>
      </c>
      <c r="C1653" s="21" t="n">
        <v>45804</v>
      </c>
      <c r="D1653" s="17" t="s">
        <v>1370</v>
      </c>
      <c r="E1653" s="17" t="s">
        <v>183</v>
      </c>
      <c r="F1653" s="17" t="s">
        <v>1487</v>
      </c>
      <c r="G1653" s="17" t="s">
        <v>62</v>
      </c>
      <c r="H1653" s="17" t="s">
        <v>1537</v>
      </c>
      <c r="I1653" s="17" t="s">
        <v>1524</v>
      </c>
      <c r="J1653" s="17" t="n">
        <v>2</v>
      </c>
      <c r="K1653" s="15" t="n">
        <v>121.9</v>
      </c>
      <c r="L1653" s="22" t="n">
        <v>0.15</v>
      </c>
      <c r="M1653" s="15" t="n">
        <v>24.2</v>
      </c>
      <c r="N1653" s="15" t="n">
        <f aca="false">J1653*K1653</f>
        <v>243.8</v>
      </c>
      <c r="O1653" s="15" t="n">
        <f aca="false">N1653*L1653</f>
        <v>36.57</v>
      </c>
      <c r="P1653" s="15" t="n">
        <f aca="false">N1653-O1653</f>
        <v>207.23</v>
      </c>
      <c r="Q1653" s="15" t="n">
        <f aca="false">J1653*INDEX(dProdutos!$F$2:$F$47,MATCH(E1653,dProdutos!$A$2:$A$47,0))</f>
        <v>105.52</v>
      </c>
      <c r="R1653" s="15" t="n">
        <f aca="false">IF(I1653="Cancelado",0,P1653-Q1653)</f>
        <v>101.71</v>
      </c>
      <c r="S1653" s="17" t="str">
        <f aca="false">INDEX(dProdutos!$D$2:$D$47,MATCH(E1653,dProdutos!$A$2:$A$47,0))</f>
        <v>Eletrônicos</v>
      </c>
    </row>
    <row r="1654" customFormat="false" ht="15" hidden="false" customHeight="false" outlineLevel="0" collapsed="false">
      <c r="A1654" s="17" t="s">
        <v>2536</v>
      </c>
      <c r="B1654" s="17" t="n">
        <v>2</v>
      </c>
      <c r="C1654" s="21" t="n">
        <v>45804</v>
      </c>
      <c r="D1654" s="17" t="s">
        <v>1370</v>
      </c>
      <c r="E1654" s="17" t="s">
        <v>105</v>
      </c>
      <c r="F1654" s="17" t="s">
        <v>1487</v>
      </c>
      <c r="G1654" s="17" t="s">
        <v>62</v>
      </c>
      <c r="H1654" s="17" t="s">
        <v>1537</v>
      </c>
      <c r="I1654" s="17" t="s">
        <v>1524</v>
      </c>
      <c r="J1654" s="17" t="n">
        <v>2</v>
      </c>
      <c r="K1654" s="15" t="n">
        <v>175.9</v>
      </c>
      <c r="L1654" s="22" t="n">
        <v>0.05</v>
      </c>
      <c r="M1654" s="15" t="n">
        <v>0</v>
      </c>
      <c r="N1654" s="15" t="n">
        <f aca="false">J1654*K1654</f>
        <v>351.8</v>
      </c>
      <c r="O1654" s="15" t="n">
        <f aca="false">N1654*L1654</f>
        <v>17.59</v>
      </c>
      <c r="P1654" s="15" t="n">
        <f aca="false">N1654-O1654</f>
        <v>334.21</v>
      </c>
      <c r="Q1654" s="15" t="n">
        <f aca="false">J1654*INDEX(dProdutos!$F$2:$F$47,MATCH(E1654,dProdutos!$A$2:$A$47,0))</f>
        <v>193.18</v>
      </c>
      <c r="R1654" s="15" t="n">
        <f aca="false">IF(I1654="Cancelado",0,P1654-Q1654)</f>
        <v>141.03</v>
      </c>
      <c r="S1654" s="17" t="str">
        <f aca="false">INDEX(dProdutos!$D$2:$D$47,MATCH(E1654,dProdutos!$A$2:$A$47,0))</f>
        <v>Moda Masculina</v>
      </c>
    </row>
    <row r="1655" customFormat="false" ht="15" hidden="false" customHeight="false" outlineLevel="0" collapsed="false">
      <c r="A1655" s="17" t="s">
        <v>2536</v>
      </c>
      <c r="B1655" s="17" t="n">
        <v>3</v>
      </c>
      <c r="C1655" s="21" t="n">
        <v>45804</v>
      </c>
      <c r="D1655" s="17" t="s">
        <v>1370</v>
      </c>
      <c r="E1655" s="17" t="s">
        <v>108</v>
      </c>
      <c r="F1655" s="17" t="s">
        <v>1487</v>
      </c>
      <c r="G1655" s="17" t="s">
        <v>62</v>
      </c>
      <c r="H1655" s="17" t="s">
        <v>1537</v>
      </c>
      <c r="I1655" s="17" t="s">
        <v>1524</v>
      </c>
      <c r="J1655" s="17" t="n">
        <v>1</v>
      </c>
      <c r="K1655" s="15" t="n">
        <v>265.9</v>
      </c>
      <c r="L1655" s="22" t="n">
        <v>0</v>
      </c>
      <c r="M1655" s="15" t="n">
        <v>0</v>
      </c>
      <c r="N1655" s="15" t="n">
        <f aca="false">J1655*K1655</f>
        <v>265.9</v>
      </c>
      <c r="O1655" s="15" t="n">
        <f aca="false">N1655*L1655</f>
        <v>0</v>
      </c>
      <c r="P1655" s="15" t="n">
        <f aca="false">N1655-O1655</f>
        <v>265.9</v>
      </c>
      <c r="Q1655" s="15" t="n">
        <f aca="false">J1655*INDEX(dProdutos!$F$2:$F$47,MATCH(E1655,dProdutos!$A$2:$A$47,0))</f>
        <v>155.62</v>
      </c>
      <c r="R1655" s="15" t="n">
        <f aca="false">IF(I1655="Cancelado",0,P1655-Q1655)</f>
        <v>110.28</v>
      </c>
      <c r="S1655" s="17" t="str">
        <f aca="false">INDEX(dProdutos!$D$2:$D$47,MATCH(E1655,dProdutos!$A$2:$A$47,0))</f>
        <v>Moda Masculina</v>
      </c>
    </row>
    <row r="1656" customFormat="false" ht="15" hidden="false" customHeight="false" outlineLevel="0" collapsed="false">
      <c r="A1656" s="17" t="s">
        <v>2537</v>
      </c>
      <c r="B1656" s="17" t="n">
        <v>1</v>
      </c>
      <c r="C1656" s="21" t="n">
        <v>45804</v>
      </c>
      <c r="D1656" s="17" t="s">
        <v>237</v>
      </c>
      <c r="E1656" s="17" t="s">
        <v>177</v>
      </c>
      <c r="F1656" s="17" t="s">
        <v>1495</v>
      </c>
      <c r="G1656" s="17" t="s">
        <v>59</v>
      </c>
      <c r="H1656" s="17" t="s">
        <v>1527</v>
      </c>
      <c r="I1656" s="17" t="s">
        <v>1524</v>
      </c>
      <c r="J1656" s="17" t="n">
        <v>1</v>
      </c>
      <c r="K1656" s="15" t="n">
        <v>257.9</v>
      </c>
      <c r="L1656" s="22" t="n">
        <v>0</v>
      </c>
      <c r="M1656" s="15" t="n">
        <v>20.65</v>
      </c>
      <c r="N1656" s="15" t="n">
        <f aca="false">J1656*K1656</f>
        <v>257.9</v>
      </c>
      <c r="O1656" s="15" t="n">
        <f aca="false">N1656*L1656</f>
        <v>0</v>
      </c>
      <c r="P1656" s="15" t="n">
        <f aca="false">N1656-O1656</f>
        <v>257.9</v>
      </c>
      <c r="Q1656" s="15" t="n">
        <f aca="false">J1656*INDEX(dProdutos!$F$2:$F$47,MATCH(E1656,dProdutos!$A$2:$A$47,0))</f>
        <v>138.23</v>
      </c>
      <c r="R1656" s="15" t="n">
        <f aca="false">IF(I1656="Cancelado",0,P1656-Q1656)</f>
        <v>119.67</v>
      </c>
      <c r="S1656" s="17" t="str">
        <f aca="false">INDEX(dProdutos!$D$2:$D$47,MATCH(E1656,dProdutos!$A$2:$A$47,0))</f>
        <v>Casa</v>
      </c>
    </row>
    <row r="1657" customFormat="false" ht="15" hidden="false" customHeight="false" outlineLevel="0" collapsed="false">
      <c r="A1657" s="17" t="s">
        <v>2537</v>
      </c>
      <c r="B1657" s="17" t="n">
        <v>2</v>
      </c>
      <c r="C1657" s="21" t="n">
        <v>45804</v>
      </c>
      <c r="D1657" s="17" t="s">
        <v>237</v>
      </c>
      <c r="E1657" s="17" t="s">
        <v>111</v>
      </c>
      <c r="F1657" s="17" t="s">
        <v>1495</v>
      </c>
      <c r="G1657" s="17" t="s">
        <v>59</v>
      </c>
      <c r="H1657" s="17" t="s">
        <v>1527</v>
      </c>
      <c r="I1657" s="17" t="s">
        <v>1524</v>
      </c>
      <c r="J1657" s="17" t="n">
        <v>3</v>
      </c>
      <c r="K1657" s="15" t="n">
        <v>188.9</v>
      </c>
      <c r="L1657" s="22" t="n">
        <v>0.1</v>
      </c>
      <c r="M1657" s="15" t="n">
        <v>0</v>
      </c>
      <c r="N1657" s="15" t="n">
        <f aca="false">J1657*K1657</f>
        <v>566.7</v>
      </c>
      <c r="O1657" s="15" t="n">
        <f aca="false">N1657*L1657</f>
        <v>56.67</v>
      </c>
      <c r="P1657" s="15" t="n">
        <f aca="false">N1657-O1657</f>
        <v>510.03</v>
      </c>
      <c r="Q1657" s="15" t="n">
        <f aca="false">J1657*INDEX(dProdutos!$F$2:$F$47,MATCH(E1657,dProdutos!$A$2:$A$47,0))</f>
        <v>264.96</v>
      </c>
      <c r="R1657" s="15" t="n">
        <f aca="false">IF(I1657="Cancelado",0,P1657-Q1657)</f>
        <v>245.07</v>
      </c>
      <c r="S1657" s="17" t="str">
        <f aca="false">INDEX(dProdutos!$D$2:$D$47,MATCH(E1657,dProdutos!$A$2:$A$47,0))</f>
        <v>Moda Masculina</v>
      </c>
    </row>
    <row r="1658" customFormat="false" ht="15" hidden="false" customHeight="false" outlineLevel="0" collapsed="false">
      <c r="A1658" s="17" t="s">
        <v>2537</v>
      </c>
      <c r="B1658" s="17" t="n">
        <v>3</v>
      </c>
      <c r="C1658" s="21" t="n">
        <v>45804</v>
      </c>
      <c r="D1658" s="17" t="s">
        <v>237</v>
      </c>
      <c r="E1658" s="17" t="s">
        <v>177</v>
      </c>
      <c r="F1658" s="17" t="s">
        <v>1495</v>
      </c>
      <c r="G1658" s="17" t="s">
        <v>59</v>
      </c>
      <c r="H1658" s="17" t="s">
        <v>1527</v>
      </c>
      <c r="I1658" s="17" t="s">
        <v>1524</v>
      </c>
      <c r="J1658" s="17" t="n">
        <v>1</v>
      </c>
      <c r="K1658" s="15" t="n">
        <v>257.9</v>
      </c>
      <c r="L1658" s="22" t="n">
        <v>0</v>
      </c>
      <c r="M1658" s="15" t="n">
        <v>0</v>
      </c>
      <c r="N1658" s="15" t="n">
        <f aca="false">J1658*K1658</f>
        <v>257.9</v>
      </c>
      <c r="O1658" s="15" t="n">
        <f aca="false">N1658*L1658</f>
        <v>0</v>
      </c>
      <c r="P1658" s="15" t="n">
        <f aca="false">N1658-O1658</f>
        <v>257.9</v>
      </c>
      <c r="Q1658" s="15" t="n">
        <f aca="false">J1658*INDEX(dProdutos!$F$2:$F$47,MATCH(E1658,dProdutos!$A$2:$A$47,0))</f>
        <v>138.23</v>
      </c>
      <c r="R1658" s="15" t="n">
        <f aca="false">IF(I1658="Cancelado",0,P1658-Q1658)</f>
        <v>119.67</v>
      </c>
      <c r="S1658" s="17" t="str">
        <f aca="false">INDEX(dProdutos!$D$2:$D$47,MATCH(E1658,dProdutos!$A$2:$A$47,0))</f>
        <v>Casa</v>
      </c>
    </row>
    <row r="1659" customFormat="false" ht="15" hidden="false" customHeight="false" outlineLevel="0" collapsed="false">
      <c r="A1659" s="17" t="s">
        <v>2537</v>
      </c>
      <c r="B1659" s="17" t="n">
        <v>4</v>
      </c>
      <c r="C1659" s="21" t="n">
        <v>45804</v>
      </c>
      <c r="D1659" s="17" t="s">
        <v>237</v>
      </c>
      <c r="E1659" s="17" t="s">
        <v>150</v>
      </c>
      <c r="F1659" s="17" t="s">
        <v>1495</v>
      </c>
      <c r="G1659" s="17" t="s">
        <v>59</v>
      </c>
      <c r="H1659" s="17" t="s">
        <v>1527</v>
      </c>
      <c r="I1659" s="17" t="s">
        <v>1524</v>
      </c>
      <c r="J1659" s="17" t="n">
        <v>1</v>
      </c>
      <c r="K1659" s="15" t="n">
        <v>71.9</v>
      </c>
      <c r="L1659" s="22" t="n">
        <v>0</v>
      </c>
      <c r="M1659" s="15" t="n">
        <v>0</v>
      </c>
      <c r="N1659" s="15" t="n">
        <f aca="false">J1659*K1659</f>
        <v>71.9</v>
      </c>
      <c r="O1659" s="15" t="n">
        <f aca="false">N1659*L1659</f>
        <v>0</v>
      </c>
      <c r="P1659" s="15" t="n">
        <f aca="false">N1659-O1659</f>
        <v>71.9</v>
      </c>
      <c r="Q1659" s="15" t="n">
        <f aca="false">J1659*INDEX(dProdutos!$F$2:$F$47,MATCH(E1659,dProdutos!$A$2:$A$47,0))</f>
        <v>27.38</v>
      </c>
      <c r="R1659" s="15" t="n">
        <f aca="false">IF(I1659="Cancelado",0,P1659-Q1659)</f>
        <v>44.52</v>
      </c>
      <c r="S1659" s="17" t="str">
        <f aca="false">INDEX(dProdutos!$D$2:$D$47,MATCH(E1659,dProdutos!$A$2:$A$47,0))</f>
        <v>Acessórios</v>
      </c>
    </row>
    <row r="1660" customFormat="false" ht="15" hidden="false" customHeight="false" outlineLevel="0" collapsed="false">
      <c r="A1660" s="17" t="s">
        <v>2538</v>
      </c>
      <c r="B1660" s="17" t="n">
        <v>1</v>
      </c>
      <c r="C1660" s="21" t="n">
        <v>45804</v>
      </c>
      <c r="D1660" s="17" t="s">
        <v>1088</v>
      </c>
      <c r="E1660" s="17" t="s">
        <v>150</v>
      </c>
      <c r="F1660" s="17" t="s">
        <v>1490</v>
      </c>
      <c r="G1660" s="17" t="s">
        <v>62</v>
      </c>
      <c r="H1660" s="17" t="s">
        <v>1537</v>
      </c>
      <c r="I1660" s="17" t="s">
        <v>1524</v>
      </c>
      <c r="J1660" s="17" t="n">
        <v>1</v>
      </c>
      <c r="K1660" s="15" t="n">
        <v>71.9</v>
      </c>
      <c r="L1660" s="22" t="n">
        <v>0</v>
      </c>
      <c r="M1660" s="15" t="n">
        <v>0</v>
      </c>
      <c r="N1660" s="15" t="n">
        <f aca="false">J1660*K1660</f>
        <v>71.9</v>
      </c>
      <c r="O1660" s="15" t="n">
        <f aca="false">N1660*L1660</f>
        <v>0</v>
      </c>
      <c r="P1660" s="15" t="n">
        <f aca="false">N1660-O1660</f>
        <v>71.9</v>
      </c>
      <c r="Q1660" s="15" t="n">
        <f aca="false">J1660*INDEX(dProdutos!$F$2:$F$47,MATCH(E1660,dProdutos!$A$2:$A$47,0))</f>
        <v>27.38</v>
      </c>
      <c r="R1660" s="15" t="n">
        <f aca="false">IF(I1660="Cancelado",0,P1660-Q1660)</f>
        <v>44.52</v>
      </c>
      <c r="S1660" s="17" t="str">
        <f aca="false">INDEX(dProdutos!$D$2:$D$47,MATCH(E1660,dProdutos!$A$2:$A$47,0))</f>
        <v>Acessórios</v>
      </c>
    </row>
    <row r="1661" customFormat="false" ht="15" hidden="false" customHeight="false" outlineLevel="0" collapsed="false">
      <c r="A1661" s="17" t="s">
        <v>2538</v>
      </c>
      <c r="B1661" s="17" t="n">
        <v>2</v>
      </c>
      <c r="C1661" s="21" t="n">
        <v>45804</v>
      </c>
      <c r="D1661" s="17" t="s">
        <v>1088</v>
      </c>
      <c r="E1661" s="17" t="s">
        <v>117</v>
      </c>
      <c r="F1661" s="17" t="s">
        <v>1490</v>
      </c>
      <c r="G1661" s="17" t="s">
        <v>62</v>
      </c>
      <c r="H1661" s="17" t="s">
        <v>1537</v>
      </c>
      <c r="I1661" s="17" t="s">
        <v>1524</v>
      </c>
      <c r="J1661" s="17" t="n">
        <v>1</v>
      </c>
      <c r="K1661" s="15" t="n">
        <v>166.9</v>
      </c>
      <c r="L1661" s="22" t="n">
        <v>0.15</v>
      </c>
      <c r="M1661" s="15" t="n">
        <v>0</v>
      </c>
      <c r="N1661" s="15" t="n">
        <f aca="false">J1661*K1661</f>
        <v>166.9</v>
      </c>
      <c r="O1661" s="15" t="n">
        <f aca="false">N1661*L1661</f>
        <v>25.035</v>
      </c>
      <c r="P1661" s="15" t="n">
        <f aca="false">N1661-O1661</f>
        <v>141.865</v>
      </c>
      <c r="Q1661" s="15" t="n">
        <f aca="false">J1661*INDEX(dProdutos!$F$2:$F$47,MATCH(E1661,dProdutos!$A$2:$A$47,0))</f>
        <v>73.23</v>
      </c>
      <c r="R1661" s="15" t="n">
        <f aca="false">IF(I1661="Cancelado",0,P1661-Q1661)</f>
        <v>68.635</v>
      </c>
      <c r="S1661" s="17" t="str">
        <f aca="false">INDEX(dProdutos!$D$2:$D$47,MATCH(E1661,dProdutos!$A$2:$A$47,0))</f>
        <v>Moda Masculina</v>
      </c>
    </row>
    <row r="1662" customFormat="false" ht="15" hidden="false" customHeight="false" outlineLevel="0" collapsed="false">
      <c r="A1662" s="17" t="s">
        <v>2538</v>
      </c>
      <c r="B1662" s="17" t="n">
        <v>3</v>
      </c>
      <c r="C1662" s="21" t="n">
        <v>45804</v>
      </c>
      <c r="D1662" s="17" t="s">
        <v>1088</v>
      </c>
      <c r="E1662" s="17" t="s">
        <v>150</v>
      </c>
      <c r="F1662" s="17" t="s">
        <v>1490</v>
      </c>
      <c r="G1662" s="17" t="s">
        <v>62</v>
      </c>
      <c r="H1662" s="17" t="s">
        <v>1537</v>
      </c>
      <c r="I1662" s="17" t="s">
        <v>1524</v>
      </c>
      <c r="J1662" s="17" t="n">
        <v>1</v>
      </c>
      <c r="K1662" s="15" t="n">
        <v>71.9</v>
      </c>
      <c r="L1662" s="22" t="n">
        <v>0</v>
      </c>
      <c r="M1662" s="15" t="n">
        <v>0</v>
      </c>
      <c r="N1662" s="15" t="n">
        <f aca="false">J1662*K1662</f>
        <v>71.9</v>
      </c>
      <c r="O1662" s="15" t="n">
        <f aca="false">N1662*L1662</f>
        <v>0</v>
      </c>
      <c r="P1662" s="15" t="n">
        <f aca="false">N1662-O1662</f>
        <v>71.9</v>
      </c>
      <c r="Q1662" s="15" t="n">
        <f aca="false">J1662*INDEX(dProdutos!$F$2:$F$47,MATCH(E1662,dProdutos!$A$2:$A$47,0))</f>
        <v>27.38</v>
      </c>
      <c r="R1662" s="15" t="n">
        <f aca="false">IF(I1662="Cancelado",0,P1662-Q1662)</f>
        <v>44.52</v>
      </c>
      <c r="S1662" s="17" t="str">
        <f aca="false">INDEX(dProdutos!$D$2:$D$47,MATCH(E1662,dProdutos!$A$2:$A$47,0))</f>
        <v>Acessórios</v>
      </c>
    </row>
    <row r="1663" customFormat="false" ht="15" hidden="false" customHeight="false" outlineLevel="0" collapsed="false">
      <c r="A1663" s="17" t="s">
        <v>2538</v>
      </c>
      <c r="B1663" s="17" t="n">
        <v>4</v>
      </c>
      <c r="C1663" s="21" t="n">
        <v>45804</v>
      </c>
      <c r="D1663" s="17" t="s">
        <v>1088</v>
      </c>
      <c r="E1663" s="17" t="s">
        <v>102</v>
      </c>
      <c r="F1663" s="17" t="s">
        <v>1490</v>
      </c>
      <c r="G1663" s="17" t="s">
        <v>62</v>
      </c>
      <c r="H1663" s="17" t="s">
        <v>1537</v>
      </c>
      <c r="I1663" s="17" t="s">
        <v>1524</v>
      </c>
      <c r="J1663" s="17" t="n">
        <v>1</v>
      </c>
      <c r="K1663" s="15" t="n">
        <v>65.9</v>
      </c>
      <c r="L1663" s="22" t="n">
        <v>0</v>
      </c>
      <c r="M1663" s="15" t="n">
        <v>0</v>
      </c>
      <c r="N1663" s="15" t="n">
        <f aca="false">J1663*K1663</f>
        <v>65.9</v>
      </c>
      <c r="O1663" s="15" t="n">
        <f aca="false">N1663*L1663</f>
        <v>0</v>
      </c>
      <c r="P1663" s="15" t="n">
        <f aca="false">N1663-O1663</f>
        <v>65.9</v>
      </c>
      <c r="Q1663" s="15" t="n">
        <f aca="false">J1663*INDEX(dProdutos!$F$2:$F$47,MATCH(E1663,dProdutos!$A$2:$A$47,0))</f>
        <v>29.68</v>
      </c>
      <c r="R1663" s="15" t="n">
        <f aca="false">IF(I1663="Cancelado",0,P1663-Q1663)</f>
        <v>36.22</v>
      </c>
      <c r="S1663" s="17" t="str">
        <f aca="false">INDEX(dProdutos!$D$2:$D$47,MATCH(E1663,dProdutos!$A$2:$A$47,0))</f>
        <v>Moda Masculina</v>
      </c>
    </row>
    <row r="1664" customFormat="false" ht="15" hidden="false" customHeight="false" outlineLevel="0" collapsed="false">
      <c r="A1664" s="17" t="s">
        <v>2539</v>
      </c>
      <c r="B1664" s="17" t="n">
        <v>1</v>
      </c>
      <c r="C1664" s="21" t="n">
        <v>45804</v>
      </c>
      <c r="D1664" s="17" t="s">
        <v>1194</v>
      </c>
      <c r="E1664" s="17" t="s">
        <v>114</v>
      </c>
      <c r="F1664" s="17" t="s">
        <v>1490</v>
      </c>
      <c r="G1664" s="17" t="s">
        <v>59</v>
      </c>
      <c r="H1664" s="17" t="s">
        <v>1537</v>
      </c>
      <c r="I1664" s="17" t="s">
        <v>1524</v>
      </c>
      <c r="J1664" s="17" t="n">
        <v>1</v>
      </c>
      <c r="K1664" s="15" t="n">
        <v>202.9</v>
      </c>
      <c r="L1664" s="22" t="n">
        <v>0.05</v>
      </c>
      <c r="M1664" s="15" t="n">
        <v>18.94</v>
      </c>
      <c r="N1664" s="15" t="n">
        <f aca="false">J1664*K1664</f>
        <v>202.9</v>
      </c>
      <c r="O1664" s="15" t="n">
        <f aca="false">N1664*L1664</f>
        <v>10.145</v>
      </c>
      <c r="P1664" s="15" t="n">
        <f aca="false">N1664-O1664</f>
        <v>192.755</v>
      </c>
      <c r="Q1664" s="15" t="n">
        <f aca="false">J1664*INDEX(dProdutos!$F$2:$F$47,MATCH(E1664,dProdutos!$A$2:$A$47,0))</f>
        <v>110.39</v>
      </c>
      <c r="R1664" s="15" t="n">
        <f aca="false">IF(I1664="Cancelado",0,P1664-Q1664)</f>
        <v>82.365</v>
      </c>
      <c r="S1664" s="17" t="str">
        <f aca="false">INDEX(dProdutos!$D$2:$D$47,MATCH(E1664,dProdutos!$A$2:$A$47,0))</f>
        <v>Moda Masculina</v>
      </c>
    </row>
    <row r="1665" customFormat="false" ht="15" hidden="false" customHeight="false" outlineLevel="0" collapsed="false">
      <c r="A1665" s="17" t="s">
        <v>2539</v>
      </c>
      <c r="B1665" s="17" t="n">
        <v>2</v>
      </c>
      <c r="C1665" s="21" t="n">
        <v>45804</v>
      </c>
      <c r="D1665" s="17" t="s">
        <v>1194</v>
      </c>
      <c r="E1665" s="17" t="s">
        <v>213</v>
      </c>
      <c r="F1665" s="17" t="s">
        <v>1490</v>
      </c>
      <c r="G1665" s="17" t="s">
        <v>59</v>
      </c>
      <c r="H1665" s="17" t="s">
        <v>1537</v>
      </c>
      <c r="I1665" s="17" t="s">
        <v>1524</v>
      </c>
      <c r="J1665" s="17" t="n">
        <v>1</v>
      </c>
      <c r="K1665" s="15" t="n">
        <v>153.9</v>
      </c>
      <c r="L1665" s="22" t="n">
        <v>0</v>
      </c>
      <c r="M1665" s="15" t="n">
        <v>0</v>
      </c>
      <c r="N1665" s="15" t="n">
        <f aca="false">J1665*K1665</f>
        <v>153.9</v>
      </c>
      <c r="O1665" s="15" t="n">
        <f aca="false">N1665*L1665</f>
        <v>0</v>
      </c>
      <c r="P1665" s="15" t="n">
        <f aca="false">N1665-O1665</f>
        <v>153.9</v>
      </c>
      <c r="Q1665" s="15" t="n">
        <f aca="false">J1665*INDEX(dProdutos!$F$2:$F$47,MATCH(E1665,dProdutos!$A$2:$A$47,0))</f>
        <v>90.42</v>
      </c>
      <c r="R1665" s="15" t="n">
        <f aca="false">IF(I1665="Cancelado",0,P1665-Q1665)</f>
        <v>63.48</v>
      </c>
      <c r="S1665" s="17" t="str">
        <f aca="false">INDEX(dProdutos!$D$2:$D$47,MATCH(E1665,dProdutos!$A$2:$A$47,0))</f>
        <v>Beleza</v>
      </c>
    </row>
    <row r="1666" customFormat="false" ht="15" hidden="false" customHeight="false" outlineLevel="0" collapsed="false">
      <c r="A1666" s="17" t="s">
        <v>2540</v>
      </c>
      <c r="B1666" s="17" t="n">
        <v>1</v>
      </c>
      <c r="C1666" s="21" t="n">
        <v>45804</v>
      </c>
      <c r="D1666" s="17" t="s">
        <v>444</v>
      </c>
      <c r="E1666" s="17" t="s">
        <v>92</v>
      </c>
      <c r="F1666" s="17" t="s">
        <v>1501</v>
      </c>
      <c r="G1666" s="17" t="s">
        <v>59</v>
      </c>
      <c r="H1666" s="17" t="s">
        <v>1537</v>
      </c>
      <c r="I1666" s="17" t="s">
        <v>1524</v>
      </c>
      <c r="J1666" s="17" t="n">
        <v>1</v>
      </c>
      <c r="K1666" s="15" t="n">
        <v>191.9</v>
      </c>
      <c r="L1666" s="22" t="n">
        <v>0</v>
      </c>
      <c r="M1666" s="15" t="n">
        <v>33.51</v>
      </c>
      <c r="N1666" s="15" t="n">
        <f aca="false">J1666*K1666</f>
        <v>191.9</v>
      </c>
      <c r="O1666" s="15" t="n">
        <f aca="false">N1666*L1666</f>
        <v>0</v>
      </c>
      <c r="P1666" s="15" t="n">
        <f aca="false">N1666-O1666</f>
        <v>191.9</v>
      </c>
      <c r="Q1666" s="15" t="n">
        <f aca="false">J1666*INDEX(dProdutos!$F$2:$F$47,MATCH(E1666,dProdutos!$A$2:$A$47,0))</f>
        <v>88.59</v>
      </c>
      <c r="R1666" s="15" t="n">
        <f aca="false">IF(I1666="Cancelado",0,P1666-Q1666)</f>
        <v>103.31</v>
      </c>
      <c r="S1666" s="17" t="str">
        <f aca="false">INDEX(dProdutos!$D$2:$D$47,MATCH(E1666,dProdutos!$A$2:$A$47,0))</f>
        <v>Moda Feminina</v>
      </c>
    </row>
    <row r="1667" customFormat="false" ht="15" hidden="false" customHeight="false" outlineLevel="0" collapsed="false">
      <c r="A1667" s="17" t="s">
        <v>2540</v>
      </c>
      <c r="B1667" s="17" t="n">
        <v>2</v>
      </c>
      <c r="C1667" s="21" t="n">
        <v>45804</v>
      </c>
      <c r="D1667" s="17" t="s">
        <v>444</v>
      </c>
      <c r="E1667" s="17" t="s">
        <v>135</v>
      </c>
      <c r="F1667" s="17" t="s">
        <v>1501</v>
      </c>
      <c r="G1667" s="17" t="s">
        <v>59</v>
      </c>
      <c r="H1667" s="17" t="s">
        <v>1537</v>
      </c>
      <c r="I1667" s="17" t="s">
        <v>1524</v>
      </c>
      <c r="J1667" s="17" t="n">
        <v>1</v>
      </c>
      <c r="K1667" s="15" t="n">
        <v>200.9</v>
      </c>
      <c r="L1667" s="22" t="n">
        <v>0.05</v>
      </c>
      <c r="M1667" s="15" t="n">
        <v>0</v>
      </c>
      <c r="N1667" s="15" t="n">
        <f aca="false">J1667*K1667</f>
        <v>200.9</v>
      </c>
      <c r="O1667" s="15" t="n">
        <f aca="false">N1667*L1667</f>
        <v>10.045</v>
      </c>
      <c r="P1667" s="15" t="n">
        <f aca="false">N1667-O1667</f>
        <v>190.855</v>
      </c>
      <c r="Q1667" s="15" t="n">
        <f aca="false">J1667*INDEX(dProdutos!$F$2:$F$47,MATCH(E1667,dProdutos!$A$2:$A$47,0))</f>
        <v>80.73</v>
      </c>
      <c r="R1667" s="15" t="n">
        <f aca="false">IF(I1667="Cancelado",0,P1667-Q1667)</f>
        <v>110.125</v>
      </c>
      <c r="S1667" s="17" t="str">
        <f aca="false">INDEX(dProdutos!$D$2:$D$47,MATCH(E1667,dProdutos!$A$2:$A$47,0))</f>
        <v>Calçados</v>
      </c>
    </row>
    <row r="1668" customFormat="false" ht="15" hidden="false" customHeight="false" outlineLevel="0" collapsed="false">
      <c r="A1668" s="17" t="s">
        <v>2540</v>
      </c>
      <c r="B1668" s="17" t="n">
        <v>3</v>
      </c>
      <c r="C1668" s="21" t="n">
        <v>45804</v>
      </c>
      <c r="D1668" s="17" t="s">
        <v>444</v>
      </c>
      <c r="E1668" s="17" t="s">
        <v>95</v>
      </c>
      <c r="F1668" s="17" t="s">
        <v>1501</v>
      </c>
      <c r="G1668" s="17" t="s">
        <v>59</v>
      </c>
      <c r="H1668" s="17" t="s">
        <v>1537</v>
      </c>
      <c r="I1668" s="17" t="s">
        <v>1524</v>
      </c>
      <c r="J1668" s="17" t="n">
        <v>1</v>
      </c>
      <c r="K1668" s="15" t="n">
        <v>77.9</v>
      </c>
      <c r="L1668" s="22" t="n">
        <v>0</v>
      </c>
      <c r="M1668" s="15" t="n">
        <v>0</v>
      </c>
      <c r="N1668" s="15" t="n">
        <f aca="false">J1668*K1668</f>
        <v>77.9</v>
      </c>
      <c r="O1668" s="15" t="n">
        <f aca="false">N1668*L1668</f>
        <v>0</v>
      </c>
      <c r="P1668" s="15" t="n">
        <f aca="false">N1668-O1668</f>
        <v>77.9</v>
      </c>
      <c r="Q1668" s="15" t="n">
        <f aca="false">J1668*INDEX(dProdutos!$F$2:$F$47,MATCH(E1668,dProdutos!$A$2:$A$47,0))</f>
        <v>36.71</v>
      </c>
      <c r="R1668" s="15" t="n">
        <f aca="false">IF(I1668="Cancelado",0,P1668-Q1668)</f>
        <v>41.19</v>
      </c>
      <c r="S1668" s="17" t="str">
        <f aca="false">INDEX(dProdutos!$D$2:$D$47,MATCH(E1668,dProdutos!$A$2:$A$47,0))</f>
        <v>Moda Feminina</v>
      </c>
    </row>
    <row r="1669" customFormat="false" ht="15" hidden="false" customHeight="false" outlineLevel="0" collapsed="false">
      <c r="A1669" s="17" t="s">
        <v>2540</v>
      </c>
      <c r="B1669" s="17" t="n">
        <v>4</v>
      </c>
      <c r="C1669" s="21" t="n">
        <v>45804</v>
      </c>
      <c r="D1669" s="17" t="s">
        <v>444</v>
      </c>
      <c r="E1669" s="17" t="s">
        <v>174</v>
      </c>
      <c r="F1669" s="17" t="s">
        <v>1501</v>
      </c>
      <c r="G1669" s="17" t="s">
        <v>59</v>
      </c>
      <c r="H1669" s="17" t="s">
        <v>1537</v>
      </c>
      <c r="I1669" s="17" t="s">
        <v>1524</v>
      </c>
      <c r="J1669" s="17" t="n">
        <v>2</v>
      </c>
      <c r="K1669" s="15" t="n">
        <v>250.9</v>
      </c>
      <c r="L1669" s="22" t="n">
        <v>0</v>
      </c>
      <c r="M1669" s="15" t="n">
        <v>0</v>
      </c>
      <c r="N1669" s="15" t="n">
        <f aca="false">J1669*K1669</f>
        <v>501.8</v>
      </c>
      <c r="O1669" s="15" t="n">
        <f aca="false">N1669*L1669</f>
        <v>0</v>
      </c>
      <c r="P1669" s="15" t="n">
        <f aca="false">N1669-O1669</f>
        <v>501.8</v>
      </c>
      <c r="Q1669" s="15" t="n">
        <f aca="false">J1669*INDEX(dProdutos!$F$2:$F$47,MATCH(E1669,dProdutos!$A$2:$A$47,0))</f>
        <v>302.56</v>
      </c>
      <c r="R1669" s="15" t="n">
        <f aca="false">IF(I1669="Cancelado",0,P1669-Q1669)</f>
        <v>199.24</v>
      </c>
      <c r="S1669" s="17" t="str">
        <f aca="false">INDEX(dProdutos!$D$2:$D$47,MATCH(E1669,dProdutos!$A$2:$A$47,0))</f>
        <v>Casa</v>
      </c>
    </row>
    <row r="1670" customFormat="false" ht="15" hidden="false" customHeight="false" outlineLevel="0" collapsed="false">
      <c r="A1670" s="17" t="s">
        <v>2541</v>
      </c>
      <c r="B1670" s="17" t="n">
        <v>1</v>
      </c>
      <c r="C1670" s="21" t="n">
        <v>45804</v>
      </c>
      <c r="D1670" s="17" t="s">
        <v>822</v>
      </c>
      <c r="E1670" s="17" t="s">
        <v>88</v>
      </c>
      <c r="F1670" s="17" t="s">
        <v>1499</v>
      </c>
      <c r="G1670" s="17" t="s">
        <v>61</v>
      </c>
      <c r="H1670" s="17" t="s">
        <v>1537</v>
      </c>
      <c r="I1670" s="17" t="s">
        <v>1524</v>
      </c>
      <c r="J1670" s="17" t="n">
        <v>1</v>
      </c>
      <c r="K1670" s="15" t="n">
        <v>170.9</v>
      </c>
      <c r="L1670" s="22" t="n">
        <v>0</v>
      </c>
      <c r="M1670" s="15" t="n">
        <v>30.01</v>
      </c>
      <c r="N1670" s="15" t="n">
        <f aca="false">J1670*K1670</f>
        <v>170.9</v>
      </c>
      <c r="O1670" s="15" t="n">
        <f aca="false">N1670*L1670</f>
        <v>0</v>
      </c>
      <c r="P1670" s="15" t="n">
        <f aca="false">N1670-O1670</f>
        <v>170.9</v>
      </c>
      <c r="Q1670" s="15" t="n">
        <f aca="false">J1670*INDEX(dProdutos!$F$2:$F$47,MATCH(E1670,dProdutos!$A$2:$A$47,0))</f>
        <v>98.14</v>
      </c>
      <c r="R1670" s="15" t="n">
        <f aca="false">IF(I1670="Cancelado",0,P1670-Q1670)</f>
        <v>72.76</v>
      </c>
      <c r="S1670" s="17" t="str">
        <f aca="false">INDEX(dProdutos!$D$2:$D$47,MATCH(E1670,dProdutos!$A$2:$A$47,0))</f>
        <v>Moda Feminina</v>
      </c>
    </row>
    <row r="1671" customFormat="false" ht="15" hidden="false" customHeight="false" outlineLevel="0" collapsed="false">
      <c r="A1671" s="17" t="s">
        <v>2541</v>
      </c>
      <c r="B1671" s="17" t="n">
        <v>2</v>
      </c>
      <c r="C1671" s="21" t="n">
        <v>45804</v>
      </c>
      <c r="D1671" s="17" t="s">
        <v>822</v>
      </c>
      <c r="E1671" s="17" t="s">
        <v>85</v>
      </c>
      <c r="F1671" s="17" t="s">
        <v>1499</v>
      </c>
      <c r="G1671" s="17" t="s">
        <v>61</v>
      </c>
      <c r="H1671" s="17" t="s">
        <v>1537</v>
      </c>
      <c r="I1671" s="17" t="s">
        <v>1524</v>
      </c>
      <c r="J1671" s="17" t="n">
        <v>2</v>
      </c>
      <c r="K1671" s="15" t="n">
        <v>165.9</v>
      </c>
      <c r="L1671" s="22" t="n">
        <v>0</v>
      </c>
      <c r="M1671" s="15" t="n">
        <v>0</v>
      </c>
      <c r="N1671" s="15" t="n">
        <f aca="false">J1671*K1671</f>
        <v>331.8</v>
      </c>
      <c r="O1671" s="15" t="n">
        <f aca="false">N1671*L1671</f>
        <v>0</v>
      </c>
      <c r="P1671" s="15" t="n">
        <f aca="false">N1671-O1671</f>
        <v>331.8</v>
      </c>
      <c r="Q1671" s="15" t="n">
        <f aca="false">J1671*INDEX(dProdutos!$F$2:$F$47,MATCH(E1671,dProdutos!$A$2:$A$47,0))</f>
        <v>183.1</v>
      </c>
      <c r="R1671" s="15" t="n">
        <f aca="false">IF(I1671="Cancelado",0,P1671-Q1671)</f>
        <v>148.7</v>
      </c>
      <c r="S1671" s="17" t="str">
        <f aca="false">INDEX(dProdutos!$D$2:$D$47,MATCH(E1671,dProdutos!$A$2:$A$47,0))</f>
        <v>Moda Feminina</v>
      </c>
    </row>
    <row r="1672" customFormat="false" ht="15" hidden="false" customHeight="false" outlineLevel="0" collapsed="false">
      <c r="A1672" s="17" t="s">
        <v>2542</v>
      </c>
      <c r="B1672" s="17" t="n">
        <v>1</v>
      </c>
      <c r="C1672" s="21" t="n">
        <v>45805</v>
      </c>
      <c r="D1672" s="17" t="s">
        <v>949</v>
      </c>
      <c r="E1672" s="17" t="s">
        <v>144</v>
      </c>
      <c r="F1672" s="17" t="s">
        <v>1503</v>
      </c>
      <c r="G1672" s="17" t="s">
        <v>62</v>
      </c>
      <c r="H1672" s="17" t="s">
        <v>1537</v>
      </c>
      <c r="I1672" s="17" t="s">
        <v>1524</v>
      </c>
      <c r="J1672" s="17" t="n">
        <v>2</v>
      </c>
      <c r="K1672" s="15" t="n">
        <v>260.9</v>
      </c>
      <c r="L1672" s="22" t="n">
        <v>0</v>
      </c>
      <c r="M1672" s="15" t="n">
        <v>28.82</v>
      </c>
      <c r="N1672" s="15" t="n">
        <f aca="false">J1672*K1672</f>
        <v>521.8</v>
      </c>
      <c r="O1672" s="15" t="n">
        <f aca="false">N1672*L1672</f>
        <v>0</v>
      </c>
      <c r="P1672" s="15" t="n">
        <f aca="false">N1672-O1672</f>
        <v>521.8</v>
      </c>
      <c r="Q1672" s="15" t="n">
        <f aca="false">J1672*INDEX(dProdutos!$F$2:$F$47,MATCH(E1672,dProdutos!$A$2:$A$47,0))</f>
        <v>199.72</v>
      </c>
      <c r="R1672" s="15" t="n">
        <f aca="false">IF(I1672="Cancelado",0,P1672-Q1672)</f>
        <v>322.08</v>
      </c>
      <c r="S1672" s="17" t="str">
        <f aca="false">INDEX(dProdutos!$D$2:$D$47,MATCH(E1672,dProdutos!$A$2:$A$47,0))</f>
        <v>Acessórios</v>
      </c>
    </row>
    <row r="1673" customFormat="false" ht="15" hidden="false" customHeight="false" outlineLevel="0" collapsed="false">
      <c r="A1673" s="17" t="s">
        <v>2543</v>
      </c>
      <c r="B1673" s="17" t="n">
        <v>1</v>
      </c>
      <c r="C1673" s="21" t="n">
        <v>45805</v>
      </c>
      <c r="D1673" s="17" t="s">
        <v>543</v>
      </c>
      <c r="E1673" s="17" t="s">
        <v>195</v>
      </c>
      <c r="F1673" s="17" t="s">
        <v>1497</v>
      </c>
      <c r="G1673" s="17" t="s">
        <v>61</v>
      </c>
      <c r="H1673" s="17" t="s">
        <v>1523</v>
      </c>
      <c r="I1673" s="17" t="s">
        <v>1524</v>
      </c>
      <c r="J1673" s="17" t="n">
        <v>1</v>
      </c>
      <c r="K1673" s="15" t="n">
        <v>72.9</v>
      </c>
      <c r="L1673" s="22" t="n">
        <v>0</v>
      </c>
      <c r="M1673" s="15" t="n">
        <v>28.52</v>
      </c>
      <c r="N1673" s="15" t="n">
        <f aca="false">J1673*K1673</f>
        <v>72.9</v>
      </c>
      <c r="O1673" s="15" t="n">
        <f aca="false">N1673*L1673</f>
        <v>0</v>
      </c>
      <c r="P1673" s="15" t="n">
        <f aca="false">N1673-O1673</f>
        <v>72.9</v>
      </c>
      <c r="Q1673" s="15" t="n">
        <f aca="false">J1673*INDEX(dProdutos!$F$2:$F$47,MATCH(E1673,dProdutos!$A$2:$A$47,0))</f>
        <v>39.23</v>
      </c>
      <c r="R1673" s="15" t="n">
        <f aca="false">IF(I1673="Cancelado",0,P1673-Q1673)</f>
        <v>33.67</v>
      </c>
      <c r="S1673" s="17" t="str">
        <f aca="false">INDEX(dProdutos!$D$2:$D$47,MATCH(E1673,dProdutos!$A$2:$A$47,0))</f>
        <v>Eletrônicos</v>
      </c>
    </row>
    <row r="1674" customFormat="false" ht="15" hidden="false" customHeight="false" outlineLevel="0" collapsed="false">
      <c r="A1674" s="17" t="s">
        <v>2543</v>
      </c>
      <c r="B1674" s="17" t="n">
        <v>2</v>
      </c>
      <c r="C1674" s="21" t="n">
        <v>45805</v>
      </c>
      <c r="D1674" s="17" t="s">
        <v>543</v>
      </c>
      <c r="E1674" s="17" t="s">
        <v>174</v>
      </c>
      <c r="F1674" s="17" t="s">
        <v>1497</v>
      </c>
      <c r="G1674" s="17" t="s">
        <v>61</v>
      </c>
      <c r="H1674" s="17" t="s">
        <v>1523</v>
      </c>
      <c r="I1674" s="17" t="s">
        <v>1524</v>
      </c>
      <c r="J1674" s="17" t="n">
        <v>1</v>
      </c>
      <c r="K1674" s="15" t="n">
        <v>250.9</v>
      </c>
      <c r="L1674" s="22" t="n">
        <v>0</v>
      </c>
      <c r="M1674" s="15" t="n">
        <v>0</v>
      </c>
      <c r="N1674" s="15" t="n">
        <f aca="false">J1674*K1674</f>
        <v>250.9</v>
      </c>
      <c r="O1674" s="15" t="n">
        <f aca="false">N1674*L1674</f>
        <v>0</v>
      </c>
      <c r="P1674" s="15" t="n">
        <f aca="false">N1674-O1674</f>
        <v>250.9</v>
      </c>
      <c r="Q1674" s="15" t="n">
        <f aca="false">J1674*INDEX(dProdutos!$F$2:$F$47,MATCH(E1674,dProdutos!$A$2:$A$47,0))</f>
        <v>151.28</v>
      </c>
      <c r="R1674" s="15" t="n">
        <f aca="false">IF(I1674="Cancelado",0,P1674-Q1674)</f>
        <v>99.62</v>
      </c>
      <c r="S1674" s="17" t="str">
        <f aca="false">INDEX(dProdutos!$D$2:$D$47,MATCH(E1674,dProdutos!$A$2:$A$47,0))</f>
        <v>Casa</v>
      </c>
    </row>
    <row r="1675" customFormat="false" ht="15" hidden="false" customHeight="false" outlineLevel="0" collapsed="false">
      <c r="A1675" s="17" t="s">
        <v>2544</v>
      </c>
      <c r="B1675" s="17" t="n">
        <v>1</v>
      </c>
      <c r="C1675" s="21" t="n">
        <v>45805</v>
      </c>
      <c r="D1675" s="17" t="s">
        <v>312</v>
      </c>
      <c r="E1675" s="17" t="s">
        <v>171</v>
      </c>
      <c r="F1675" s="17" t="s">
        <v>1487</v>
      </c>
      <c r="G1675" s="17" t="s">
        <v>59</v>
      </c>
      <c r="H1675" s="17" t="s">
        <v>1523</v>
      </c>
      <c r="I1675" s="17" t="s">
        <v>1524</v>
      </c>
      <c r="J1675" s="17" t="n">
        <v>1</v>
      </c>
      <c r="K1675" s="15" t="n">
        <v>246.9</v>
      </c>
      <c r="L1675" s="22" t="n">
        <v>0</v>
      </c>
      <c r="M1675" s="15" t="n">
        <v>19.21</v>
      </c>
      <c r="N1675" s="15" t="n">
        <f aca="false">J1675*K1675</f>
        <v>246.9</v>
      </c>
      <c r="O1675" s="15" t="n">
        <f aca="false">N1675*L1675</f>
        <v>0</v>
      </c>
      <c r="P1675" s="15" t="n">
        <f aca="false">N1675-O1675</f>
        <v>246.9</v>
      </c>
      <c r="Q1675" s="15" t="n">
        <f aca="false">J1675*INDEX(dProdutos!$F$2:$F$47,MATCH(E1675,dProdutos!$A$2:$A$47,0))</f>
        <v>103.61</v>
      </c>
      <c r="R1675" s="15" t="n">
        <f aca="false">IF(I1675="Cancelado",0,P1675-Q1675)</f>
        <v>143.29</v>
      </c>
      <c r="S1675" s="17" t="str">
        <f aca="false">INDEX(dProdutos!$D$2:$D$47,MATCH(E1675,dProdutos!$A$2:$A$47,0))</f>
        <v>Casa</v>
      </c>
    </row>
    <row r="1676" customFormat="false" ht="15" hidden="false" customHeight="false" outlineLevel="0" collapsed="false">
      <c r="A1676" s="17" t="s">
        <v>2545</v>
      </c>
      <c r="B1676" s="17" t="n">
        <v>1</v>
      </c>
      <c r="C1676" s="21" t="n">
        <v>45805</v>
      </c>
      <c r="D1676" s="17" t="s">
        <v>928</v>
      </c>
      <c r="E1676" s="17" t="s">
        <v>141</v>
      </c>
      <c r="F1676" s="17" t="s">
        <v>1487</v>
      </c>
      <c r="G1676" s="17" t="s">
        <v>63</v>
      </c>
      <c r="H1676" s="17" t="s">
        <v>1523</v>
      </c>
      <c r="I1676" s="17" t="s">
        <v>1524</v>
      </c>
      <c r="J1676" s="17" t="n">
        <v>3</v>
      </c>
      <c r="K1676" s="15" t="n">
        <v>131.9</v>
      </c>
      <c r="L1676" s="22" t="n">
        <v>0.1</v>
      </c>
      <c r="M1676" s="15" t="n">
        <v>0</v>
      </c>
      <c r="N1676" s="15" t="n">
        <f aca="false">J1676*K1676</f>
        <v>395.7</v>
      </c>
      <c r="O1676" s="15" t="n">
        <f aca="false">N1676*L1676</f>
        <v>39.57</v>
      </c>
      <c r="P1676" s="15" t="n">
        <f aca="false">N1676-O1676</f>
        <v>356.13</v>
      </c>
      <c r="Q1676" s="15" t="n">
        <f aca="false">J1676*INDEX(dProdutos!$F$2:$F$47,MATCH(E1676,dProdutos!$A$2:$A$47,0))</f>
        <v>244.98</v>
      </c>
      <c r="R1676" s="15" t="n">
        <f aca="false">IF(I1676="Cancelado",0,P1676-Q1676)</f>
        <v>111.15</v>
      </c>
      <c r="S1676" s="17" t="str">
        <f aca="false">INDEX(dProdutos!$D$2:$D$47,MATCH(E1676,dProdutos!$A$2:$A$47,0))</f>
        <v>Acessórios</v>
      </c>
    </row>
    <row r="1677" customFormat="false" ht="15" hidden="false" customHeight="false" outlineLevel="0" collapsed="false">
      <c r="A1677" s="17" t="s">
        <v>2546</v>
      </c>
      <c r="B1677" s="17" t="n">
        <v>1</v>
      </c>
      <c r="C1677" s="21" t="n">
        <v>45805</v>
      </c>
      <c r="D1677" s="17" t="s">
        <v>757</v>
      </c>
      <c r="E1677" s="17" t="s">
        <v>135</v>
      </c>
      <c r="F1677" s="17" t="s">
        <v>1487</v>
      </c>
      <c r="G1677" s="17" t="s">
        <v>62</v>
      </c>
      <c r="H1677" s="17" t="s">
        <v>1523</v>
      </c>
      <c r="I1677" s="17" t="s">
        <v>1524</v>
      </c>
      <c r="J1677" s="17" t="n">
        <v>1</v>
      </c>
      <c r="K1677" s="15" t="n">
        <v>200.9</v>
      </c>
      <c r="L1677" s="22" t="n">
        <v>0</v>
      </c>
      <c r="M1677" s="15" t="n">
        <v>0</v>
      </c>
      <c r="N1677" s="15" t="n">
        <f aca="false">J1677*K1677</f>
        <v>200.9</v>
      </c>
      <c r="O1677" s="15" t="n">
        <f aca="false">N1677*L1677</f>
        <v>0</v>
      </c>
      <c r="P1677" s="15" t="n">
        <f aca="false">N1677-O1677</f>
        <v>200.9</v>
      </c>
      <c r="Q1677" s="15" t="n">
        <f aca="false">J1677*INDEX(dProdutos!$F$2:$F$47,MATCH(E1677,dProdutos!$A$2:$A$47,0))</f>
        <v>80.73</v>
      </c>
      <c r="R1677" s="15" t="n">
        <f aca="false">IF(I1677="Cancelado",0,P1677-Q1677)</f>
        <v>120.17</v>
      </c>
      <c r="S1677" s="17" t="str">
        <f aca="false">INDEX(dProdutos!$D$2:$D$47,MATCH(E1677,dProdutos!$A$2:$A$47,0))</f>
        <v>Calçados</v>
      </c>
    </row>
    <row r="1678" customFormat="false" ht="15" hidden="false" customHeight="false" outlineLevel="0" collapsed="false">
      <c r="A1678" s="17" t="s">
        <v>2547</v>
      </c>
      <c r="B1678" s="17" t="n">
        <v>1</v>
      </c>
      <c r="C1678" s="21" t="n">
        <v>45805</v>
      </c>
      <c r="D1678" s="17" t="s">
        <v>699</v>
      </c>
      <c r="E1678" s="17" t="s">
        <v>210</v>
      </c>
      <c r="F1678" s="17" t="s">
        <v>1497</v>
      </c>
      <c r="G1678" s="17" t="s">
        <v>64</v>
      </c>
      <c r="H1678" s="17" t="s">
        <v>1523</v>
      </c>
      <c r="I1678" s="17" t="s">
        <v>1524</v>
      </c>
      <c r="J1678" s="17" t="n">
        <v>1</v>
      </c>
      <c r="K1678" s="15" t="n">
        <v>245.9</v>
      </c>
      <c r="L1678" s="22" t="n">
        <v>0</v>
      </c>
      <c r="M1678" s="15" t="n">
        <v>16.92</v>
      </c>
      <c r="N1678" s="15" t="n">
        <f aca="false">J1678*K1678</f>
        <v>245.9</v>
      </c>
      <c r="O1678" s="15" t="n">
        <f aca="false">N1678*L1678</f>
        <v>0</v>
      </c>
      <c r="P1678" s="15" t="n">
        <f aca="false">N1678-O1678</f>
        <v>245.9</v>
      </c>
      <c r="Q1678" s="15" t="n">
        <f aca="false">J1678*INDEX(dProdutos!$F$2:$F$47,MATCH(E1678,dProdutos!$A$2:$A$47,0))</f>
        <v>150.63</v>
      </c>
      <c r="R1678" s="15" t="n">
        <f aca="false">IF(I1678="Cancelado",0,P1678-Q1678)</f>
        <v>95.27</v>
      </c>
      <c r="S1678" s="17" t="str">
        <f aca="false">INDEX(dProdutos!$D$2:$D$47,MATCH(E1678,dProdutos!$A$2:$A$47,0))</f>
        <v>Beleza</v>
      </c>
    </row>
    <row r="1679" customFormat="false" ht="15" hidden="false" customHeight="false" outlineLevel="0" collapsed="false">
      <c r="A1679" s="17" t="s">
        <v>2547</v>
      </c>
      <c r="B1679" s="17" t="n">
        <v>2</v>
      </c>
      <c r="C1679" s="21" t="n">
        <v>45805</v>
      </c>
      <c r="D1679" s="17" t="s">
        <v>699</v>
      </c>
      <c r="E1679" s="17" t="s">
        <v>207</v>
      </c>
      <c r="F1679" s="17" t="s">
        <v>1497</v>
      </c>
      <c r="G1679" s="17" t="s">
        <v>64</v>
      </c>
      <c r="H1679" s="17" t="s">
        <v>1523</v>
      </c>
      <c r="I1679" s="17" t="s">
        <v>1524</v>
      </c>
      <c r="J1679" s="17" t="n">
        <v>1</v>
      </c>
      <c r="K1679" s="15" t="n">
        <v>143.9</v>
      </c>
      <c r="L1679" s="22" t="n">
        <v>0</v>
      </c>
      <c r="M1679" s="15" t="n">
        <v>0</v>
      </c>
      <c r="N1679" s="15" t="n">
        <f aca="false">J1679*K1679</f>
        <v>143.9</v>
      </c>
      <c r="O1679" s="15" t="n">
        <f aca="false">N1679*L1679</f>
        <v>0</v>
      </c>
      <c r="P1679" s="15" t="n">
        <f aca="false">N1679-O1679</f>
        <v>143.9</v>
      </c>
      <c r="Q1679" s="15" t="n">
        <f aca="false">J1679*INDEX(dProdutos!$F$2:$F$47,MATCH(E1679,dProdutos!$A$2:$A$47,0))</f>
        <v>84.43</v>
      </c>
      <c r="R1679" s="15" t="n">
        <f aca="false">IF(I1679="Cancelado",0,P1679-Q1679)</f>
        <v>59.47</v>
      </c>
      <c r="S1679" s="17" t="str">
        <f aca="false">INDEX(dProdutos!$D$2:$D$47,MATCH(E1679,dProdutos!$A$2:$A$47,0))</f>
        <v>Beleza</v>
      </c>
    </row>
    <row r="1680" customFormat="false" ht="15" hidden="false" customHeight="false" outlineLevel="0" collapsed="false">
      <c r="A1680" s="17" t="s">
        <v>2548</v>
      </c>
      <c r="B1680" s="17" t="n">
        <v>1</v>
      </c>
      <c r="C1680" s="21" t="n">
        <v>45805</v>
      </c>
      <c r="D1680" s="17" t="s">
        <v>283</v>
      </c>
      <c r="E1680" s="17" t="s">
        <v>126</v>
      </c>
      <c r="F1680" s="17" t="s">
        <v>1503</v>
      </c>
      <c r="G1680" s="17" t="s">
        <v>60</v>
      </c>
      <c r="H1680" s="17" t="s">
        <v>1523</v>
      </c>
      <c r="I1680" s="17" t="s">
        <v>1524</v>
      </c>
      <c r="J1680" s="17" t="n">
        <v>1</v>
      </c>
      <c r="K1680" s="15" t="n">
        <v>296.9</v>
      </c>
      <c r="L1680" s="22" t="n">
        <v>0.15</v>
      </c>
      <c r="M1680" s="15" t="n">
        <v>24.97</v>
      </c>
      <c r="N1680" s="15" t="n">
        <f aca="false">J1680*K1680</f>
        <v>296.9</v>
      </c>
      <c r="O1680" s="15" t="n">
        <f aca="false">N1680*L1680</f>
        <v>44.535</v>
      </c>
      <c r="P1680" s="15" t="n">
        <f aca="false">N1680-O1680</f>
        <v>252.365</v>
      </c>
      <c r="Q1680" s="15" t="n">
        <f aca="false">J1680*INDEX(dProdutos!$F$2:$F$47,MATCH(E1680,dProdutos!$A$2:$A$47,0))</f>
        <v>135.24</v>
      </c>
      <c r="R1680" s="15" t="n">
        <f aca="false">IF(I1680="Cancelado",0,P1680-Q1680)</f>
        <v>117.125</v>
      </c>
      <c r="S1680" s="17" t="str">
        <f aca="false">INDEX(dProdutos!$D$2:$D$47,MATCH(E1680,dProdutos!$A$2:$A$47,0))</f>
        <v>Calçados</v>
      </c>
    </row>
    <row r="1681" customFormat="false" ht="15" hidden="false" customHeight="false" outlineLevel="0" collapsed="false">
      <c r="A1681" s="17" t="s">
        <v>2548</v>
      </c>
      <c r="B1681" s="17" t="n">
        <v>2</v>
      </c>
      <c r="C1681" s="21" t="n">
        <v>45805</v>
      </c>
      <c r="D1681" s="17" t="s">
        <v>283</v>
      </c>
      <c r="E1681" s="17" t="s">
        <v>88</v>
      </c>
      <c r="F1681" s="17" t="s">
        <v>1503</v>
      </c>
      <c r="G1681" s="17" t="s">
        <v>60</v>
      </c>
      <c r="H1681" s="17" t="s">
        <v>1523</v>
      </c>
      <c r="I1681" s="17" t="s">
        <v>1524</v>
      </c>
      <c r="J1681" s="17" t="n">
        <v>1</v>
      </c>
      <c r="K1681" s="15" t="n">
        <v>170.9</v>
      </c>
      <c r="L1681" s="22" t="n">
        <v>0</v>
      </c>
      <c r="M1681" s="15" t="n">
        <v>0</v>
      </c>
      <c r="N1681" s="15" t="n">
        <f aca="false">J1681*K1681</f>
        <v>170.9</v>
      </c>
      <c r="O1681" s="15" t="n">
        <f aca="false">N1681*L1681</f>
        <v>0</v>
      </c>
      <c r="P1681" s="15" t="n">
        <f aca="false">N1681-O1681</f>
        <v>170.9</v>
      </c>
      <c r="Q1681" s="15" t="n">
        <f aca="false">J1681*INDEX(dProdutos!$F$2:$F$47,MATCH(E1681,dProdutos!$A$2:$A$47,0))</f>
        <v>98.14</v>
      </c>
      <c r="R1681" s="15" t="n">
        <f aca="false">IF(I1681="Cancelado",0,P1681-Q1681)</f>
        <v>72.76</v>
      </c>
      <c r="S1681" s="17" t="str">
        <f aca="false">INDEX(dProdutos!$D$2:$D$47,MATCH(E1681,dProdutos!$A$2:$A$47,0))</f>
        <v>Moda Feminina</v>
      </c>
    </row>
    <row r="1682" customFormat="false" ht="15" hidden="false" customHeight="false" outlineLevel="0" collapsed="false">
      <c r="A1682" s="17" t="s">
        <v>2548</v>
      </c>
      <c r="B1682" s="17" t="n">
        <v>3</v>
      </c>
      <c r="C1682" s="21" t="n">
        <v>45805</v>
      </c>
      <c r="D1682" s="17" t="s">
        <v>283</v>
      </c>
      <c r="E1682" s="17" t="s">
        <v>108</v>
      </c>
      <c r="F1682" s="17" t="s">
        <v>1503</v>
      </c>
      <c r="G1682" s="17" t="s">
        <v>60</v>
      </c>
      <c r="H1682" s="17" t="s">
        <v>1523</v>
      </c>
      <c r="I1682" s="17" t="s">
        <v>1524</v>
      </c>
      <c r="J1682" s="17" t="n">
        <v>2</v>
      </c>
      <c r="K1682" s="15" t="n">
        <v>265.9</v>
      </c>
      <c r="L1682" s="22" t="n">
        <v>0</v>
      </c>
      <c r="M1682" s="15" t="n">
        <v>0</v>
      </c>
      <c r="N1682" s="15" t="n">
        <f aca="false">J1682*K1682</f>
        <v>531.8</v>
      </c>
      <c r="O1682" s="15" t="n">
        <f aca="false">N1682*L1682</f>
        <v>0</v>
      </c>
      <c r="P1682" s="15" t="n">
        <f aca="false">N1682-O1682</f>
        <v>531.8</v>
      </c>
      <c r="Q1682" s="15" t="n">
        <f aca="false">J1682*INDEX(dProdutos!$F$2:$F$47,MATCH(E1682,dProdutos!$A$2:$A$47,0))</f>
        <v>311.24</v>
      </c>
      <c r="R1682" s="15" t="n">
        <f aca="false">IF(I1682="Cancelado",0,P1682-Q1682)</f>
        <v>220.56</v>
      </c>
      <c r="S1682" s="17" t="str">
        <f aca="false">INDEX(dProdutos!$D$2:$D$47,MATCH(E1682,dProdutos!$A$2:$A$47,0))</f>
        <v>Moda Masculina</v>
      </c>
    </row>
    <row r="1683" customFormat="false" ht="15" hidden="false" customHeight="false" outlineLevel="0" collapsed="false">
      <c r="A1683" s="17" t="s">
        <v>2549</v>
      </c>
      <c r="B1683" s="17" t="n">
        <v>1</v>
      </c>
      <c r="C1683" s="21" t="n">
        <v>45805</v>
      </c>
      <c r="D1683" s="17" t="s">
        <v>665</v>
      </c>
      <c r="E1683" s="17" t="s">
        <v>195</v>
      </c>
      <c r="F1683" s="17" t="s">
        <v>1490</v>
      </c>
      <c r="G1683" s="17" t="s">
        <v>62</v>
      </c>
      <c r="H1683" s="17" t="s">
        <v>1523</v>
      </c>
      <c r="I1683" s="17" t="s">
        <v>1531</v>
      </c>
      <c r="J1683" s="17" t="n">
        <v>1</v>
      </c>
      <c r="K1683" s="15" t="n">
        <v>72.9</v>
      </c>
      <c r="L1683" s="22" t="n">
        <v>0.15</v>
      </c>
      <c r="M1683" s="15" t="n">
        <v>0</v>
      </c>
      <c r="N1683" s="15" t="n">
        <f aca="false">J1683*K1683</f>
        <v>72.9</v>
      </c>
      <c r="O1683" s="15" t="n">
        <f aca="false">N1683*L1683</f>
        <v>10.935</v>
      </c>
      <c r="P1683" s="15" t="n">
        <f aca="false">N1683-O1683</f>
        <v>61.965</v>
      </c>
      <c r="Q1683" s="15" t="n">
        <f aca="false">J1683*INDEX(dProdutos!$F$2:$F$47,MATCH(E1683,dProdutos!$A$2:$A$47,0))</f>
        <v>39.23</v>
      </c>
      <c r="R1683" s="15" t="n">
        <f aca="false">IF(I1683="Cancelado",0,P1683-Q1683)</f>
        <v>0</v>
      </c>
      <c r="S1683" s="17" t="str">
        <f aca="false">INDEX(dProdutos!$D$2:$D$47,MATCH(E1683,dProdutos!$A$2:$A$47,0))</f>
        <v>Eletrônicos</v>
      </c>
    </row>
    <row r="1684" customFormat="false" ht="15" hidden="false" customHeight="false" outlineLevel="0" collapsed="false">
      <c r="A1684" s="17" t="s">
        <v>2549</v>
      </c>
      <c r="B1684" s="17" t="n">
        <v>2</v>
      </c>
      <c r="C1684" s="21" t="n">
        <v>45805</v>
      </c>
      <c r="D1684" s="17" t="s">
        <v>665</v>
      </c>
      <c r="E1684" s="17" t="s">
        <v>189</v>
      </c>
      <c r="F1684" s="17" t="s">
        <v>1490</v>
      </c>
      <c r="G1684" s="17" t="s">
        <v>62</v>
      </c>
      <c r="H1684" s="17" t="s">
        <v>1523</v>
      </c>
      <c r="I1684" s="17" t="s">
        <v>1531</v>
      </c>
      <c r="J1684" s="17" t="n">
        <v>1</v>
      </c>
      <c r="K1684" s="15" t="n">
        <v>138.9</v>
      </c>
      <c r="L1684" s="22" t="n">
        <v>0</v>
      </c>
      <c r="M1684" s="15" t="n">
        <v>0</v>
      </c>
      <c r="N1684" s="15" t="n">
        <f aca="false">J1684*K1684</f>
        <v>138.9</v>
      </c>
      <c r="O1684" s="15" t="n">
        <f aca="false">N1684*L1684</f>
        <v>0</v>
      </c>
      <c r="P1684" s="15" t="n">
        <f aca="false">N1684-O1684</f>
        <v>138.9</v>
      </c>
      <c r="Q1684" s="15" t="n">
        <f aca="false">J1684*INDEX(dProdutos!$F$2:$F$47,MATCH(E1684,dProdutos!$A$2:$A$47,0))</f>
        <v>68.96</v>
      </c>
      <c r="R1684" s="15" t="n">
        <f aca="false">IF(I1684="Cancelado",0,P1684-Q1684)</f>
        <v>0</v>
      </c>
      <c r="S1684" s="17" t="str">
        <f aca="false">INDEX(dProdutos!$D$2:$D$47,MATCH(E1684,dProdutos!$A$2:$A$47,0))</f>
        <v>Eletrônicos</v>
      </c>
    </row>
    <row r="1685" customFormat="false" ht="15" hidden="false" customHeight="false" outlineLevel="0" collapsed="false">
      <c r="A1685" s="17" t="s">
        <v>2550</v>
      </c>
      <c r="B1685" s="17" t="n">
        <v>1</v>
      </c>
      <c r="C1685" s="21" t="n">
        <v>45805</v>
      </c>
      <c r="D1685" s="17" t="s">
        <v>843</v>
      </c>
      <c r="E1685" s="17" t="s">
        <v>88</v>
      </c>
      <c r="F1685" s="17" t="s">
        <v>1499</v>
      </c>
      <c r="G1685" s="17" t="s">
        <v>59</v>
      </c>
      <c r="H1685" s="17" t="s">
        <v>1540</v>
      </c>
      <c r="I1685" s="17" t="s">
        <v>1524</v>
      </c>
      <c r="J1685" s="17" t="n">
        <v>2</v>
      </c>
      <c r="K1685" s="15" t="n">
        <v>170.9</v>
      </c>
      <c r="L1685" s="22" t="n">
        <v>0.05</v>
      </c>
      <c r="M1685" s="15" t="n">
        <v>16.63</v>
      </c>
      <c r="N1685" s="15" t="n">
        <f aca="false">J1685*K1685</f>
        <v>341.8</v>
      </c>
      <c r="O1685" s="15" t="n">
        <f aca="false">N1685*L1685</f>
        <v>17.09</v>
      </c>
      <c r="P1685" s="15" t="n">
        <f aca="false">N1685-O1685</f>
        <v>324.71</v>
      </c>
      <c r="Q1685" s="15" t="n">
        <f aca="false">J1685*INDEX(dProdutos!$F$2:$F$47,MATCH(E1685,dProdutos!$A$2:$A$47,0))</f>
        <v>196.28</v>
      </c>
      <c r="R1685" s="15" t="n">
        <f aca="false">IF(I1685="Cancelado",0,P1685-Q1685)</f>
        <v>128.43</v>
      </c>
      <c r="S1685" s="17" t="str">
        <f aca="false">INDEX(dProdutos!$D$2:$D$47,MATCH(E1685,dProdutos!$A$2:$A$47,0))</f>
        <v>Moda Feminina</v>
      </c>
    </row>
    <row r="1686" customFormat="false" ht="15" hidden="false" customHeight="false" outlineLevel="0" collapsed="false">
      <c r="A1686" s="17" t="s">
        <v>2551</v>
      </c>
      <c r="B1686" s="17" t="n">
        <v>1</v>
      </c>
      <c r="C1686" s="21" t="n">
        <v>45805</v>
      </c>
      <c r="D1686" s="17" t="s">
        <v>420</v>
      </c>
      <c r="E1686" s="17" t="s">
        <v>198</v>
      </c>
      <c r="F1686" s="17" t="s">
        <v>1501</v>
      </c>
      <c r="G1686" s="17" t="s">
        <v>59</v>
      </c>
      <c r="H1686" s="17" t="s">
        <v>1523</v>
      </c>
      <c r="I1686" s="17" t="s">
        <v>1524</v>
      </c>
      <c r="J1686" s="17" t="n">
        <v>2</v>
      </c>
      <c r="K1686" s="15" t="n">
        <v>253.9</v>
      </c>
      <c r="L1686" s="22" t="n">
        <v>0</v>
      </c>
      <c r="M1686" s="15" t="n">
        <v>0</v>
      </c>
      <c r="N1686" s="15" t="n">
        <f aca="false">J1686*K1686</f>
        <v>507.8</v>
      </c>
      <c r="O1686" s="15" t="n">
        <f aca="false">N1686*L1686</f>
        <v>0</v>
      </c>
      <c r="P1686" s="15" t="n">
        <f aca="false">N1686-O1686</f>
        <v>507.8</v>
      </c>
      <c r="Q1686" s="15" t="n">
        <f aca="false">J1686*INDEX(dProdutos!$F$2:$F$47,MATCH(E1686,dProdutos!$A$2:$A$47,0))</f>
        <v>199.56</v>
      </c>
      <c r="R1686" s="15" t="n">
        <f aca="false">IF(I1686="Cancelado",0,P1686-Q1686)</f>
        <v>308.24</v>
      </c>
      <c r="S1686" s="17" t="str">
        <f aca="false">INDEX(dProdutos!$D$2:$D$47,MATCH(E1686,dProdutos!$A$2:$A$47,0))</f>
        <v>Beleza</v>
      </c>
    </row>
    <row r="1687" customFormat="false" ht="15" hidden="false" customHeight="false" outlineLevel="0" collapsed="false">
      <c r="A1687" s="17" t="s">
        <v>2552</v>
      </c>
      <c r="B1687" s="17" t="n">
        <v>1</v>
      </c>
      <c r="C1687" s="21" t="n">
        <v>45806</v>
      </c>
      <c r="D1687" s="17" t="s">
        <v>1071</v>
      </c>
      <c r="E1687" s="17" t="s">
        <v>177</v>
      </c>
      <c r="F1687" s="17" t="s">
        <v>1499</v>
      </c>
      <c r="G1687" s="17" t="s">
        <v>59</v>
      </c>
      <c r="H1687" s="17" t="s">
        <v>1523</v>
      </c>
      <c r="I1687" s="17" t="s">
        <v>1524</v>
      </c>
      <c r="J1687" s="17" t="n">
        <v>1</v>
      </c>
      <c r="K1687" s="15" t="n">
        <v>257.9</v>
      </c>
      <c r="L1687" s="22" t="n">
        <v>0</v>
      </c>
      <c r="M1687" s="15" t="n">
        <v>13.07</v>
      </c>
      <c r="N1687" s="15" t="n">
        <f aca="false">J1687*K1687</f>
        <v>257.9</v>
      </c>
      <c r="O1687" s="15" t="n">
        <f aca="false">N1687*L1687</f>
        <v>0</v>
      </c>
      <c r="P1687" s="15" t="n">
        <f aca="false">N1687-O1687</f>
        <v>257.9</v>
      </c>
      <c r="Q1687" s="15" t="n">
        <f aca="false">J1687*INDEX(dProdutos!$F$2:$F$47,MATCH(E1687,dProdutos!$A$2:$A$47,0))</f>
        <v>138.23</v>
      </c>
      <c r="R1687" s="15" t="n">
        <f aca="false">IF(I1687="Cancelado",0,P1687-Q1687)</f>
        <v>119.67</v>
      </c>
      <c r="S1687" s="17" t="str">
        <f aca="false">INDEX(dProdutos!$D$2:$D$47,MATCH(E1687,dProdutos!$A$2:$A$47,0))</f>
        <v>Casa</v>
      </c>
    </row>
    <row r="1688" customFormat="false" ht="15" hidden="false" customHeight="false" outlineLevel="0" collapsed="false">
      <c r="A1688" s="17" t="s">
        <v>2552</v>
      </c>
      <c r="B1688" s="17" t="n">
        <v>2</v>
      </c>
      <c r="C1688" s="21" t="n">
        <v>45806</v>
      </c>
      <c r="D1688" s="17" t="s">
        <v>1071</v>
      </c>
      <c r="E1688" s="17" t="s">
        <v>165</v>
      </c>
      <c r="F1688" s="17" t="s">
        <v>1499</v>
      </c>
      <c r="G1688" s="17" t="s">
        <v>59</v>
      </c>
      <c r="H1688" s="17" t="s">
        <v>1523</v>
      </c>
      <c r="I1688" s="17" t="s">
        <v>1524</v>
      </c>
      <c r="J1688" s="17" t="n">
        <v>1</v>
      </c>
      <c r="K1688" s="15" t="n">
        <v>231.9</v>
      </c>
      <c r="L1688" s="22" t="n">
        <v>0.15</v>
      </c>
      <c r="M1688" s="15" t="n">
        <v>0</v>
      </c>
      <c r="N1688" s="15" t="n">
        <f aca="false">J1688*K1688</f>
        <v>231.9</v>
      </c>
      <c r="O1688" s="15" t="n">
        <f aca="false">N1688*L1688</f>
        <v>34.785</v>
      </c>
      <c r="P1688" s="15" t="n">
        <f aca="false">N1688-O1688</f>
        <v>197.115</v>
      </c>
      <c r="Q1688" s="15" t="n">
        <f aca="false">J1688*INDEX(dProdutos!$F$2:$F$47,MATCH(E1688,dProdutos!$A$2:$A$47,0))</f>
        <v>140.83</v>
      </c>
      <c r="R1688" s="15" t="n">
        <f aca="false">IF(I1688="Cancelado",0,P1688-Q1688)</f>
        <v>56.285</v>
      </c>
      <c r="S1688" s="17" t="str">
        <f aca="false">INDEX(dProdutos!$D$2:$D$47,MATCH(E1688,dProdutos!$A$2:$A$47,0))</f>
        <v>Casa</v>
      </c>
    </row>
    <row r="1689" customFormat="false" ht="15" hidden="false" customHeight="false" outlineLevel="0" collapsed="false">
      <c r="A1689" s="17" t="s">
        <v>2553</v>
      </c>
      <c r="B1689" s="17" t="n">
        <v>1</v>
      </c>
      <c r="C1689" s="21" t="n">
        <v>45806</v>
      </c>
      <c r="D1689" s="17" t="s">
        <v>1082</v>
      </c>
      <c r="E1689" s="17" t="s">
        <v>162</v>
      </c>
      <c r="F1689" s="17" t="s">
        <v>1499</v>
      </c>
      <c r="G1689" s="17" t="s">
        <v>62</v>
      </c>
      <c r="H1689" s="17" t="s">
        <v>1537</v>
      </c>
      <c r="I1689" s="17" t="s">
        <v>1524</v>
      </c>
      <c r="J1689" s="17" t="n">
        <v>1</v>
      </c>
      <c r="K1689" s="15" t="n">
        <v>231.9</v>
      </c>
      <c r="L1689" s="22" t="n">
        <v>0</v>
      </c>
      <c r="M1689" s="15" t="n">
        <v>0</v>
      </c>
      <c r="N1689" s="15" t="n">
        <f aca="false">J1689*K1689</f>
        <v>231.9</v>
      </c>
      <c r="O1689" s="15" t="n">
        <f aca="false">N1689*L1689</f>
        <v>0</v>
      </c>
      <c r="P1689" s="15" t="n">
        <f aca="false">N1689-O1689</f>
        <v>231.9</v>
      </c>
      <c r="Q1689" s="15" t="n">
        <f aca="false">J1689*INDEX(dProdutos!$F$2:$F$47,MATCH(E1689,dProdutos!$A$2:$A$47,0))</f>
        <v>134.41</v>
      </c>
      <c r="R1689" s="15" t="n">
        <f aca="false">IF(I1689="Cancelado",0,P1689-Q1689)</f>
        <v>97.49</v>
      </c>
      <c r="S1689" s="17" t="str">
        <f aca="false">INDEX(dProdutos!$D$2:$D$47,MATCH(E1689,dProdutos!$A$2:$A$47,0))</f>
        <v>Casa</v>
      </c>
    </row>
    <row r="1690" customFormat="false" ht="15" hidden="false" customHeight="false" outlineLevel="0" collapsed="false">
      <c r="A1690" s="17" t="s">
        <v>2554</v>
      </c>
      <c r="B1690" s="17" t="n">
        <v>1</v>
      </c>
      <c r="C1690" s="21" t="n">
        <v>45806</v>
      </c>
      <c r="D1690" s="17" t="s">
        <v>762</v>
      </c>
      <c r="E1690" s="17" t="s">
        <v>192</v>
      </c>
      <c r="F1690" s="17" t="s">
        <v>1487</v>
      </c>
      <c r="G1690" s="17" t="s">
        <v>64</v>
      </c>
      <c r="H1690" s="17" t="s">
        <v>1537</v>
      </c>
      <c r="I1690" s="17" t="s">
        <v>1524</v>
      </c>
      <c r="J1690" s="17" t="n">
        <v>1</v>
      </c>
      <c r="K1690" s="15" t="n">
        <v>245.9</v>
      </c>
      <c r="L1690" s="22" t="n">
        <v>0.05</v>
      </c>
      <c r="M1690" s="15" t="n">
        <v>0</v>
      </c>
      <c r="N1690" s="15" t="n">
        <f aca="false">J1690*K1690</f>
        <v>245.9</v>
      </c>
      <c r="O1690" s="15" t="n">
        <f aca="false">N1690*L1690</f>
        <v>12.295</v>
      </c>
      <c r="P1690" s="15" t="n">
        <f aca="false">N1690-O1690</f>
        <v>233.605</v>
      </c>
      <c r="Q1690" s="15" t="n">
        <f aca="false">J1690*INDEX(dProdutos!$F$2:$F$47,MATCH(E1690,dProdutos!$A$2:$A$47,0))</f>
        <v>107.78</v>
      </c>
      <c r="R1690" s="15" t="n">
        <f aca="false">IF(I1690="Cancelado",0,P1690-Q1690)</f>
        <v>125.825</v>
      </c>
      <c r="S1690" s="17" t="str">
        <f aca="false">INDEX(dProdutos!$D$2:$D$47,MATCH(E1690,dProdutos!$A$2:$A$47,0))</f>
        <v>Eletrônicos</v>
      </c>
    </row>
    <row r="1691" customFormat="false" ht="15" hidden="false" customHeight="false" outlineLevel="0" collapsed="false">
      <c r="A1691" s="17" t="s">
        <v>2554</v>
      </c>
      <c r="B1691" s="17" t="n">
        <v>2</v>
      </c>
      <c r="C1691" s="21" t="n">
        <v>45806</v>
      </c>
      <c r="D1691" s="17" t="s">
        <v>762</v>
      </c>
      <c r="E1691" s="17" t="s">
        <v>168</v>
      </c>
      <c r="F1691" s="17" t="s">
        <v>1487</v>
      </c>
      <c r="G1691" s="17" t="s">
        <v>64</v>
      </c>
      <c r="H1691" s="17" t="s">
        <v>1537</v>
      </c>
      <c r="I1691" s="17" t="s">
        <v>1524</v>
      </c>
      <c r="J1691" s="17" t="n">
        <v>1</v>
      </c>
      <c r="K1691" s="15" t="n">
        <v>253.9</v>
      </c>
      <c r="L1691" s="22" t="n">
        <v>0</v>
      </c>
      <c r="M1691" s="15" t="n">
        <v>0</v>
      </c>
      <c r="N1691" s="15" t="n">
        <f aca="false">J1691*K1691</f>
        <v>253.9</v>
      </c>
      <c r="O1691" s="15" t="n">
        <f aca="false">N1691*L1691</f>
        <v>0</v>
      </c>
      <c r="P1691" s="15" t="n">
        <f aca="false">N1691-O1691</f>
        <v>253.9</v>
      </c>
      <c r="Q1691" s="15" t="n">
        <f aca="false">J1691*INDEX(dProdutos!$F$2:$F$47,MATCH(E1691,dProdutos!$A$2:$A$47,0))</f>
        <v>128.94</v>
      </c>
      <c r="R1691" s="15" t="n">
        <f aca="false">IF(I1691="Cancelado",0,P1691-Q1691)</f>
        <v>124.96</v>
      </c>
      <c r="S1691" s="17" t="str">
        <f aca="false">INDEX(dProdutos!$D$2:$D$47,MATCH(E1691,dProdutos!$A$2:$A$47,0))</f>
        <v>Casa</v>
      </c>
    </row>
    <row r="1692" customFormat="false" ht="15" hidden="false" customHeight="false" outlineLevel="0" collapsed="false">
      <c r="A1692" s="17" t="s">
        <v>2555</v>
      </c>
      <c r="B1692" s="17" t="n">
        <v>1</v>
      </c>
      <c r="C1692" s="21" t="n">
        <v>45806</v>
      </c>
      <c r="D1692" s="17" t="s">
        <v>1102</v>
      </c>
      <c r="E1692" s="17" t="s">
        <v>95</v>
      </c>
      <c r="F1692" s="17" t="s">
        <v>1490</v>
      </c>
      <c r="G1692" s="17" t="s">
        <v>59</v>
      </c>
      <c r="H1692" s="17" t="s">
        <v>1537</v>
      </c>
      <c r="I1692" s="17" t="s">
        <v>1524</v>
      </c>
      <c r="J1692" s="17" t="n">
        <v>3</v>
      </c>
      <c r="K1692" s="15" t="n">
        <v>77.9</v>
      </c>
      <c r="L1692" s="22" t="n">
        <v>0.1</v>
      </c>
      <c r="M1692" s="15" t="n">
        <v>12.9</v>
      </c>
      <c r="N1692" s="15" t="n">
        <f aca="false">J1692*K1692</f>
        <v>233.7</v>
      </c>
      <c r="O1692" s="15" t="n">
        <f aca="false">N1692*L1692</f>
        <v>23.37</v>
      </c>
      <c r="P1692" s="15" t="n">
        <f aca="false">N1692-O1692</f>
        <v>210.33</v>
      </c>
      <c r="Q1692" s="15" t="n">
        <f aca="false">J1692*INDEX(dProdutos!$F$2:$F$47,MATCH(E1692,dProdutos!$A$2:$A$47,0))</f>
        <v>110.13</v>
      </c>
      <c r="R1692" s="15" t="n">
        <f aca="false">IF(I1692="Cancelado",0,P1692-Q1692)</f>
        <v>100.2</v>
      </c>
      <c r="S1692" s="17" t="str">
        <f aca="false">INDEX(dProdutos!$D$2:$D$47,MATCH(E1692,dProdutos!$A$2:$A$47,0))</f>
        <v>Moda Feminina</v>
      </c>
    </row>
    <row r="1693" customFormat="false" ht="15" hidden="false" customHeight="false" outlineLevel="0" collapsed="false">
      <c r="A1693" s="17" t="s">
        <v>2555</v>
      </c>
      <c r="B1693" s="17" t="n">
        <v>2</v>
      </c>
      <c r="C1693" s="21" t="n">
        <v>45806</v>
      </c>
      <c r="D1693" s="17" t="s">
        <v>1102</v>
      </c>
      <c r="E1693" s="17" t="s">
        <v>81</v>
      </c>
      <c r="F1693" s="17" t="s">
        <v>1490</v>
      </c>
      <c r="G1693" s="17" t="s">
        <v>59</v>
      </c>
      <c r="H1693" s="17" t="s">
        <v>1537</v>
      </c>
      <c r="I1693" s="17" t="s">
        <v>1524</v>
      </c>
      <c r="J1693" s="17" t="n">
        <v>1</v>
      </c>
      <c r="K1693" s="15" t="n">
        <v>64.9</v>
      </c>
      <c r="L1693" s="22" t="n">
        <v>0.05</v>
      </c>
      <c r="M1693" s="15" t="n">
        <v>0</v>
      </c>
      <c r="N1693" s="15" t="n">
        <f aca="false">J1693*K1693</f>
        <v>64.9</v>
      </c>
      <c r="O1693" s="15" t="n">
        <f aca="false">N1693*L1693</f>
        <v>3.245</v>
      </c>
      <c r="P1693" s="15" t="n">
        <f aca="false">N1693-O1693</f>
        <v>61.655</v>
      </c>
      <c r="Q1693" s="15" t="n">
        <f aca="false">J1693*INDEX(dProdutos!$F$2:$F$47,MATCH(E1693,dProdutos!$A$2:$A$47,0))</f>
        <v>26.12</v>
      </c>
      <c r="R1693" s="15" t="n">
        <f aca="false">IF(I1693="Cancelado",0,P1693-Q1693)</f>
        <v>35.535</v>
      </c>
      <c r="S1693" s="17" t="str">
        <f aca="false">INDEX(dProdutos!$D$2:$D$47,MATCH(E1693,dProdutos!$A$2:$A$47,0))</f>
        <v>Moda Feminina</v>
      </c>
    </row>
    <row r="1694" customFormat="false" ht="15" hidden="false" customHeight="false" outlineLevel="0" collapsed="false">
      <c r="A1694" s="17" t="s">
        <v>2556</v>
      </c>
      <c r="B1694" s="17" t="n">
        <v>1</v>
      </c>
      <c r="C1694" s="21" t="n">
        <v>45806</v>
      </c>
      <c r="D1694" s="17" t="s">
        <v>461</v>
      </c>
      <c r="E1694" s="17" t="s">
        <v>165</v>
      </c>
      <c r="F1694" s="17" t="s">
        <v>1503</v>
      </c>
      <c r="G1694" s="17" t="s">
        <v>59</v>
      </c>
      <c r="H1694" s="17" t="s">
        <v>1537</v>
      </c>
      <c r="I1694" s="17" t="s">
        <v>1524</v>
      </c>
      <c r="J1694" s="17" t="n">
        <v>1</v>
      </c>
      <c r="K1694" s="15" t="n">
        <v>231.9</v>
      </c>
      <c r="L1694" s="22" t="n">
        <v>0</v>
      </c>
      <c r="M1694" s="15" t="n">
        <v>0</v>
      </c>
      <c r="N1694" s="15" t="n">
        <f aca="false">J1694*K1694</f>
        <v>231.9</v>
      </c>
      <c r="O1694" s="15" t="n">
        <f aca="false">N1694*L1694</f>
        <v>0</v>
      </c>
      <c r="P1694" s="15" t="n">
        <f aca="false">N1694-O1694</f>
        <v>231.9</v>
      </c>
      <c r="Q1694" s="15" t="n">
        <f aca="false">J1694*INDEX(dProdutos!$F$2:$F$47,MATCH(E1694,dProdutos!$A$2:$A$47,0))</f>
        <v>140.83</v>
      </c>
      <c r="R1694" s="15" t="n">
        <f aca="false">IF(I1694="Cancelado",0,P1694-Q1694)</f>
        <v>91.07</v>
      </c>
      <c r="S1694" s="17" t="str">
        <f aca="false">INDEX(dProdutos!$D$2:$D$47,MATCH(E1694,dProdutos!$A$2:$A$47,0))</f>
        <v>Casa</v>
      </c>
    </row>
    <row r="1695" customFormat="false" ht="15" hidden="false" customHeight="false" outlineLevel="0" collapsed="false">
      <c r="A1695" s="17" t="s">
        <v>2557</v>
      </c>
      <c r="B1695" s="17" t="n">
        <v>1</v>
      </c>
      <c r="C1695" s="21" t="n">
        <v>45806</v>
      </c>
      <c r="D1695" s="17" t="s">
        <v>905</v>
      </c>
      <c r="E1695" s="17" t="s">
        <v>162</v>
      </c>
      <c r="F1695" s="17" t="s">
        <v>1487</v>
      </c>
      <c r="G1695" s="17" t="s">
        <v>62</v>
      </c>
      <c r="H1695" s="17" t="s">
        <v>1523</v>
      </c>
      <c r="I1695" s="17" t="s">
        <v>1524</v>
      </c>
      <c r="J1695" s="17" t="n">
        <v>1</v>
      </c>
      <c r="K1695" s="15" t="n">
        <v>231.9</v>
      </c>
      <c r="L1695" s="22" t="n">
        <v>0</v>
      </c>
      <c r="M1695" s="15" t="n">
        <v>0</v>
      </c>
      <c r="N1695" s="15" t="n">
        <f aca="false">J1695*K1695</f>
        <v>231.9</v>
      </c>
      <c r="O1695" s="15" t="n">
        <f aca="false">N1695*L1695</f>
        <v>0</v>
      </c>
      <c r="P1695" s="15" t="n">
        <f aca="false">N1695-O1695</f>
        <v>231.9</v>
      </c>
      <c r="Q1695" s="15" t="n">
        <f aca="false">J1695*INDEX(dProdutos!$F$2:$F$47,MATCH(E1695,dProdutos!$A$2:$A$47,0))</f>
        <v>134.41</v>
      </c>
      <c r="R1695" s="15" t="n">
        <f aca="false">IF(I1695="Cancelado",0,P1695-Q1695)</f>
        <v>97.49</v>
      </c>
      <c r="S1695" s="17" t="str">
        <f aca="false">INDEX(dProdutos!$D$2:$D$47,MATCH(E1695,dProdutos!$A$2:$A$47,0))</f>
        <v>Casa</v>
      </c>
    </row>
    <row r="1696" customFormat="false" ht="15" hidden="false" customHeight="false" outlineLevel="0" collapsed="false">
      <c r="A1696" s="17" t="s">
        <v>2558</v>
      </c>
      <c r="B1696" s="17" t="n">
        <v>1</v>
      </c>
      <c r="C1696" s="21" t="n">
        <v>45806</v>
      </c>
      <c r="D1696" s="17" t="s">
        <v>560</v>
      </c>
      <c r="E1696" s="17" t="s">
        <v>141</v>
      </c>
      <c r="F1696" s="17" t="s">
        <v>1501</v>
      </c>
      <c r="G1696" s="17" t="s">
        <v>59</v>
      </c>
      <c r="H1696" s="17" t="s">
        <v>1537</v>
      </c>
      <c r="I1696" s="17" t="s">
        <v>1524</v>
      </c>
      <c r="J1696" s="17" t="n">
        <v>1</v>
      </c>
      <c r="K1696" s="15" t="n">
        <v>131.9</v>
      </c>
      <c r="L1696" s="22" t="n">
        <v>0</v>
      </c>
      <c r="M1696" s="15" t="n">
        <v>33.57</v>
      </c>
      <c r="N1696" s="15" t="n">
        <f aca="false">J1696*K1696</f>
        <v>131.9</v>
      </c>
      <c r="O1696" s="15" t="n">
        <f aca="false">N1696*L1696</f>
        <v>0</v>
      </c>
      <c r="P1696" s="15" t="n">
        <f aca="false">N1696-O1696</f>
        <v>131.9</v>
      </c>
      <c r="Q1696" s="15" t="n">
        <f aca="false">J1696*INDEX(dProdutos!$F$2:$F$47,MATCH(E1696,dProdutos!$A$2:$A$47,0))</f>
        <v>81.66</v>
      </c>
      <c r="R1696" s="15" t="n">
        <f aca="false">IF(I1696="Cancelado",0,P1696-Q1696)</f>
        <v>50.24</v>
      </c>
      <c r="S1696" s="17" t="str">
        <f aca="false">INDEX(dProdutos!$D$2:$D$47,MATCH(E1696,dProdutos!$A$2:$A$47,0))</f>
        <v>Acessórios</v>
      </c>
    </row>
    <row r="1697" customFormat="false" ht="15" hidden="false" customHeight="false" outlineLevel="0" collapsed="false">
      <c r="A1697" s="17" t="s">
        <v>2559</v>
      </c>
      <c r="B1697" s="17" t="n">
        <v>1</v>
      </c>
      <c r="C1697" s="21" t="n">
        <v>45806</v>
      </c>
      <c r="D1697" s="17" t="s">
        <v>231</v>
      </c>
      <c r="E1697" s="17" t="s">
        <v>92</v>
      </c>
      <c r="F1697" s="17" t="s">
        <v>1493</v>
      </c>
      <c r="G1697" s="17" t="s">
        <v>59</v>
      </c>
      <c r="H1697" s="17" t="s">
        <v>1523</v>
      </c>
      <c r="I1697" s="17" t="s">
        <v>1524</v>
      </c>
      <c r="J1697" s="17" t="n">
        <v>1</v>
      </c>
      <c r="K1697" s="15" t="n">
        <v>191.9</v>
      </c>
      <c r="L1697" s="22" t="n">
        <v>0</v>
      </c>
      <c r="M1697" s="15" t="n">
        <v>23.01</v>
      </c>
      <c r="N1697" s="15" t="n">
        <f aca="false">J1697*K1697</f>
        <v>191.9</v>
      </c>
      <c r="O1697" s="15" t="n">
        <f aca="false">N1697*L1697</f>
        <v>0</v>
      </c>
      <c r="P1697" s="15" t="n">
        <f aca="false">N1697-O1697</f>
        <v>191.9</v>
      </c>
      <c r="Q1697" s="15" t="n">
        <f aca="false">J1697*INDEX(dProdutos!$F$2:$F$47,MATCH(E1697,dProdutos!$A$2:$A$47,0))</f>
        <v>88.59</v>
      </c>
      <c r="R1697" s="15" t="n">
        <f aca="false">IF(I1697="Cancelado",0,P1697-Q1697)</f>
        <v>103.31</v>
      </c>
      <c r="S1697" s="17" t="str">
        <f aca="false">INDEX(dProdutos!$D$2:$D$47,MATCH(E1697,dProdutos!$A$2:$A$47,0))</f>
        <v>Moda Feminina</v>
      </c>
    </row>
    <row r="1698" customFormat="false" ht="15" hidden="false" customHeight="false" outlineLevel="0" collapsed="false">
      <c r="A1698" s="17" t="s">
        <v>2560</v>
      </c>
      <c r="B1698" s="17" t="n">
        <v>1</v>
      </c>
      <c r="C1698" s="21" t="n">
        <v>45807</v>
      </c>
      <c r="D1698" s="17" t="s">
        <v>522</v>
      </c>
      <c r="E1698" s="17" t="s">
        <v>135</v>
      </c>
      <c r="F1698" s="17" t="s">
        <v>1493</v>
      </c>
      <c r="G1698" s="17" t="s">
        <v>59</v>
      </c>
      <c r="H1698" s="17" t="s">
        <v>1523</v>
      </c>
      <c r="I1698" s="17" t="s">
        <v>1524</v>
      </c>
      <c r="J1698" s="17" t="n">
        <v>1</v>
      </c>
      <c r="K1698" s="15" t="n">
        <v>200.9</v>
      </c>
      <c r="L1698" s="22" t="n">
        <v>0</v>
      </c>
      <c r="M1698" s="15" t="n">
        <v>18.6</v>
      </c>
      <c r="N1698" s="15" t="n">
        <f aca="false">J1698*K1698</f>
        <v>200.9</v>
      </c>
      <c r="O1698" s="15" t="n">
        <f aca="false">N1698*L1698</f>
        <v>0</v>
      </c>
      <c r="P1698" s="15" t="n">
        <f aca="false">N1698-O1698</f>
        <v>200.9</v>
      </c>
      <c r="Q1698" s="15" t="n">
        <f aca="false">J1698*INDEX(dProdutos!$F$2:$F$47,MATCH(E1698,dProdutos!$A$2:$A$47,0))</f>
        <v>80.73</v>
      </c>
      <c r="R1698" s="15" t="n">
        <f aca="false">IF(I1698="Cancelado",0,P1698-Q1698)</f>
        <v>120.17</v>
      </c>
      <c r="S1698" s="17" t="str">
        <f aca="false">INDEX(dProdutos!$D$2:$D$47,MATCH(E1698,dProdutos!$A$2:$A$47,0))</f>
        <v>Calçados</v>
      </c>
    </row>
    <row r="1699" customFormat="false" ht="15" hidden="false" customHeight="false" outlineLevel="0" collapsed="false">
      <c r="A1699" s="17" t="s">
        <v>2560</v>
      </c>
      <c r="B1699" s="17" t="n">
        <v>2</v>
      </c>
      <c r="C1699" s="21" t="n">
        <v>45807</v>
      </c>
      <c r="D1699" s="17" t="s">
        <v>522</v>
      </c>
      <c r="E1699" s="17" t="s">
        <v>165</v>
      </c>
      <c r="F1699" s="17" t="s">
        <v>1493</v>
      </c>
      <c r="G1699" s="17" t="s">
        <v>59</v>
      </c>
      <c r="H1699" s="17" t="s">
        <v>1523</v>
      </c>
      <c r="I1699" s="17" t="s">
        <v>1524</v>
      </c>
      <c r="J1699" s="17" t="n">
        <v>1</v>
      </c>
      <c r="K1699" s="15" t="n">
        <v>231.9</v>
      </c>
      <c r="L1699" s="22" t="n">
        <v>0</v>
      </c>
      <c r="M1699" s="15" t="n">
        <v>0</v>
      </c>
      <c r="N1699" s="15" t="n">
        <f aca="false">J1699*K1699</f>
        <v>231.9</v>
      </c>
      <c r="O1699" s="15" t="n">
        <f aca="false">N1699*L1699</f>
        <v>0</v>
      </c>
      <c r="P1699" s="15" t="n">
        <f aca="false">N1699-O1699</f>
        <v>231.9</v>
      </c>
      <c r="Q1699" s="15" t="n">
        <f aca="false">J1699*INDEX(dProdutos!$F$2:$F$47,MATCH(E1699,dProdutos!$A$2:$A$47,0))</f>
        <v>140.83</v>
      </c>
      <c r="R1699" s="15" t="n">
        <f aca="false">IF(I1699="Cancelado",0,P1699-Q1699)</f>
        <v>91.07</v>
      </c>
      <c r="S1699" s="17" t="str">
        <f aca="false">INDEX(dProdutos!$D$2:$D$47,MATCH(E1699,dProdutos!$A$2:$A$47,0))</f>
        <v>Casa</v>
      </c>
    </row>
    <row r="1700" customFormat="false" ht="15" hidden="false" customHeight="false" outlineLevel="0" collapsed="false">
      <c r="A1700" s="17" t="s">
        <v>2561</v>
      </c>
      <c r="B1700" s="17" t="n">
        <v>1</v>
      </c>
      <c r="C1700" s="21" t="n">
        <v>45807</v>
      </c>
      <c r="D1700" s="17" t="s">
        <v>584</v>
      </c>
      <c r="E1700" s="17" t="s">
        <v>156</v>
      </c>
      <c r="F1700" s="17" t="s">
        <v>1493</v>
      </c>
      <c r="G1700" s="17" t="s">
        <v>59</v>
      </c>
      <c r="H1700" s="17" t="s">
        <v>1523</v>
      </c>
      <c r="I1700" s="17" t="s">
        <v>1524</v>
      </c>
      <c r="J1700" s="17" t="n">
        <v>1</v>
      </c>
      <c r="K1700" s="15" t="n">
        <v>192.9</v>
      </c>
      <c r="L1700" s="22" t="n">
        <v>0</v>
      </c>
      <c r="M1700" s="15" t="n">
        <v>34.56</v>
      </c>
      <c r="N1700" s="15" t="n">
        <f aca="false">J1700*K1700</f>
        <v>192.9</v>
      </c>
      <c r="O1700" s="15" t="n">
        <f aca="false">N1700*L1700</f>
        <v>0</v>
      </c>
      <c r="P1700" s="15" t="n">
        <f aca="false">N1700-O1700</f>
        <v>192.9</v>
      </c>
      <c r="Q1700" s="15" t="n">
        <f aca="false">J1700*INDEX(dProdutos!$F$2:$F$47,MATCH(E1700,dProdutos!$A$2:$A$47,0))</f>
        <v>80.38</v>
      </c>
      <c r="R1700" s="15" t="n">
        <f aca="false">IF(I1700="Cancelado",0,P1700-Q1700)</f>
        <v>112.52</v>
      </c>
      <c r="S1700" s="17" t="str">
        <f aca="false">INDEX(dProdutos!$D$2:$D$47,MATCH(E1700,dProdutos!$A$2:$A$47,0))</f>
        <v>Acessórios</v>
      </c>
    </row>
    <row r="1701" customFormat="false" ht="15" hidden="false" customHeight="false" outlineLevel="0" collapsed="false">
      <c r="A1701" s="17" t="s">
        <v>2562</v>
      </c>
      <c r="B1701" s="17" t="n">
        <v>1</v>
      </c>
      <c r="C1701" s="21" t="n">
        <v>45807</v>
      </c>
      <c r="D1701" s="17" t="s">
        <v>798</v>
      </c>
      <c r="E1701" s="17" t="s">
        <v>150</v>
      </c>
      <c r="F1701" s="17" t="s">
        <v>1495</v>
      </c>
      <c r="G1701" s="17" t="s">
        <v>62</v>
      </c>
      <c r="H1701" s="17" t="s">
        <v>1537</v>
      </c>
      <c r="I1701" s="17" t="s">
        <v>1524</v>
      </c>
      <c r="J1701" s="17" t="n">
        <v>2</v>
      </c>
      <c r="K1701" s="15" t="n">
        <v>71.9</v>
      </c>
      <c r="L1701" s="22" t="n">
        <v>0</v>
      </c>
      <c r="M1701" s="15" t="n">
        <v>28.56</v>
      </c>
      <c r="N1701" s="15" t="n">
        <f aca="false">J1701*K1701</f>
        <v>143.8</v>
      </c>
      <c r="O1701" s="15" t="n">
        <f aca="false">N1701*L1701</f>
        <v>0</v>
      </c>
      <c r="P1701" s="15" t="n">
        <f aca="false">N1701-O1701</f>
        <v>143.8</v>
      </c>
      <c r="Q1701" s="15" t="n">
        <f aca="false">J1701*INDEX(dProdutos!$F$2:$F$47,MATCH(E1701,dProdutos!$A$2:$A$47,0))</f>
        <v>54.76</v>
      </c>
      <c r="R1701" s="15" t="n">
        <f aca="false">IF(I1701="Cancelado",0,P1701-Q1701)</f>
        <v>89.04</v>
      </c>
      <c r="S1701" s="17" t="str">
        <f aca="false">INDEX(dProdutos!$D$2:$D$47,MATCH(E1701,dProdutos!$A$2:$A$47,0))</f>
        <v>Acessórios</v>
      </c>
    </row>
    <row r="1702" customFormat="false" ht="15" hidden="false" customHeight="false" outlineLevel="0" collapsed="false">
      <c r="A1702" s="17" t="s">
        <v>2563</v>
      </c>
      <c r="B1702" s="17" t="n">
        <v>1</v>
      </c>
      <c r="C1702" s="21" t="n">
        <v>45807</v>
      </c>
      <c r="D1702" s="17" t="s">
        <v>674</v>
      </c>
      <c r="E1702" s="17" t="s">
        <v>195</v>
      </c>
      <c r="F1702" s="17" t="s">
        <v>1490</v>
      </c>
      <c r="G1702" s="17" t="s">
        <v>59</v>
      </c>
      <c r="H1702" s="17" t="s">
        <v>1527</v>
      </c>
      <c r="I1702" s="17" t="s">
        <v>1531</v>
      </c>
      <c r="J1702" s="17" t="n">
        <v>1</v>
      </c>
      <c r="K1702" s="15" t="n">
        <v>72.9</v>
      </c>
      <c r="L1702" s="22" t="n">
        <v>0.2</v>
      </c>
      <c r="M1702" s="15" t="n">
        <v>24.26</v>
      </c>
      <c r="N1702" s="15" t="n">
        <f aca="false">J1702*K1702</f>
        <v>72.9</v>
      </c>
      <c r="O1702" s="15" t="n">
        <f aca="false">N1702*L1702</f>
        <v>14.58</v>
      </c>
      <c r="P1702" s="15" t="n">
        <f aca="false">N1702-O1702</f>
        <v>58.32</v>
      </c>
      <c r="Q1702" s="15" t="n">
        <f aca="false">J1702*INDEX(dProdutos!$F$2:$F$47,MATCH(E1702,dProdutos!$A$2:$A$47,0))</f>
        <v>39.23</v>
      </c>
      <c r="R1702" s="15" t="n">
        <f aca="false">IF(I1702="Cancelado",0,P1702-Q1702)</f>
        <v>0</v>
      </c>
      <c r="S1702" s="17" t="str">
        <f aca="false">INDEX(dProdutos!$D$2:$D$47,MATCH(E1702,dProdutos!$A$2:$A$47,0))</f>
        <v>Eletrônicos</v>
      </c>
    </row>
    <row r="1703" customFormat="false" ht="15" hidden="false" customHeight="false" outlineLevel="0" collapsed="false">
      <c r="A1703" s="17" t="s">
        <v>2563</v>
      </c>
      <c r="B1703" s="17" t="n">
        <v>2</v>
      </c>
      <c r="C1703" s="21" t="n">
        <v>45807</v>
      </c>
      <c r="D1703" s="17" t="s">
        <v>674</v>
      </c>
      <c r="E1703" s="17" t="s">
        <v>156</v>
      </c>
      <c r="F1703" s="17" t="s">
        <v>1490</v>
      </c>
      <c r="G1703" s="17" t="s">
        <v>59</v>
      </c>
      <c r="H1703" s="17" t="s">
        <v>1527</v>
      </c>
      <c r="I1703" s="17" t="s">
        <v>1531</v>
      </c>
      <c r="J1703" s="17" t="n">
        <v>1</v>
      </c>
      <c r="K1703" s="15" t="n">
        <v>192.9</v>
      </c>
      <c r="L1703" s="22" t="n">
        <v>0.05</v>
      </c>
      <c r="M1703" s="15" t="n">
        <v>0</v>
      </c>
      <c r="N1703" s="15" t="n">
        <f aca="false">J1703*K1703</f>
        <v>192.9</v>
      </c>
      <c r="O1703" s="15" t="n">
        <f aca="false">N1703*L1703</f>
        <v>9.645</v>
      </c>
      <c r="P1703" s="15" t="n">
        <f aca="false">N1703-O1703</f>
        <v>183.255</v>
      </c>
      <c r="Q1703" s="15" t="n">
        <f aca="false">J1703*INDEX(dProdutos!$F$2:$F$47,MATCH(E1703,dProdutos!$A$2:$A$47,0))</f>
        <v>80.38</v>
      </c>
      <c r="R1703" s="15" t="n">
        <f aca="false">IF(I1703="Cancelado",0,P1703-Q1703)</f>
        <v>0</v>
      </c>
      <c r="S1703" s="17" t="str">
        <f aca="false">INDEX(dProdutos!$D$2:$D$47,MATCH(E1703,dProdutos!$A$2:$A$47,0))</f>
        <v>Acessórios</v>
      </c>
    </row>
    <row r="1704" customFormat="false" ht="15" hidden="false" customHeight="false" outlineLevel="0" collapsed="false">
      <c r="A1704" s="17" t="s">
        <v>2563</v>
      </c>
      <c r="B1704" s="17" t="n">
        <v>3</v>
      </c>
      <c r="C1704" s="21" t="n">
        <v>45807</v>
      </c>
      <c r="D1704" s="17" t="s">
        <v>674</v>
      </c>
      <c r="E1704" s="17" t="s">
        <v>207</v>
      </c>
      <c r="F1704" s="17" t="s">
        <v>1490</v>
      </c>
      <c r="G1704" s="17" t="s">
        <v>59</v>
      </c>
      <c r="H1704" s="17" t="s">
        <v>1527</v>
      </c>
      <c r="I1704" s="17" t="s">
        <v>1531</v>
      </c>
      <c r="J1704" s="17" t="n">
        <v>1</v>
      </c>
      <c r="K1704" s="15" t="n">
        <v>143.9</v>
      </c>
      <c r="L1704" s="22" t="n">
        <v>0.05</v>
      </c>
      <c r="M1704" s="15" t="n">
        <v>0</v>
      </c>
      <c r="N1704" s="15" t="n">
        <f aca="false">J1704*K1704</f>
        <v>143.9</v>
      </c>
      <c r="O1704" s="15" t="n">
        <f aca="false">N1704*L1704</f>
        <v>7.195</v>
      </c>
      <c r="P1704" s="15" t="n">
        <f aca="false">N1704-O1704</f>
        <v>136.705</v>
      </c>
      <c r="Q1704" s="15" t="n">
        <f aca="false">J1704*INDEX(dProdutos!$F$2:$F$47,MATCH(E1704,dProdutos!$A$2:$A$47,0))</f>
        <v>84.43</v>
      </c>
      <c r="R1704" s="15" t="n">
        <f aca="false">IF(I1704="Cancelado",0,P1704-Q1704)</f>
        <v>0</v>
      </c>
      <c r="S1704" s="17" t="str">
        <f aca="false">INDEX(dProdutos!$D$2:$D$47,MATCH(E1704,dProdutos!$A$2:$A$47,0))</f>
        <v>Beleza</v>
      </c>
    </row>
    <row r="1705" customFormat="false" ht="15" hidden="false" customHeight="false" outlineLevel="0" collapsed="false">
      <c r="A1705" s="17" t="s">
        <v>2564</v>
      </c>
      <c r="B1705" s="17" t="n">
        <v>1</v>
      </c>
      <c r="C1705" s="21" t="n">
        <v>45807</v>
      </c>
      <c r="D1705" s="17" t="s">
        <v>224</v>
      </c>
      <c r="E1705" s="17" t="s">
        <v>102</v>
      </c>
      <c r="F1705" s="17" t="s">
        <v>1495</v>
      </c>
      <c r="G1705" s="17" t="s">
        <v>59</v>
      </c>
      <c r="H1705" s="17" t="s">
        <v>1523</v>
      </c>
      <c r="I1705" s="17" t="s">
        <v>1524</v>
      </c>
      <c r="J1705" s="17" t="n">
        <v>1</v>
      </c>
      <c r="K1705" s="15" t="n">
        <v>65.9</v>
      </c>
      <c r="L1705" s="22" t="n">
        <v>0.1</v>
      </c>
      <c r="M1705" s="15" t="n">
        <v>27.3</v>
      </c>
      <c r="N1705" s="15" t="n">
        <f aca="false">J1705*K1705</f>
        <v>65.9</v>
      </c>
      <c r="O1705" s="15" t="n">
        <f aca="false">N1705*L1705</f>
        <v>6.59</v>
      </c>
      <c r="P1705" s="15" t="n">
        <f aca="false">N1705-O1705</f>
        <v>59.31</v>
      </c>
      <c r="Q1705" s="15" t="n">
        <f aca="false">J1705*INDEX(dProdutos!$F$2:$F$47,MATCH(E1705,dProdutos!$A$2:$A$47,0))</f>
        <v>29.68</v>
      </c>
      <c r="R1705" s="15" t="n">
        <f aca="false">IF(I1705="Cancelado",0,P1705-Q1705)</f>
        <v>29.63</v>
      </c>
      <c r="S1705" s="17" t="str">
        <f aca="false">INDEX(dProdutos!$D$2:$D$47,MATCH(E1705,dProdutos!$A$2:$A$47,0))</f>
        <v>Moda Masculina</v>
      </c>
    </row>
    <row r="1706" customFormat="false" ht="15" hidden="false" customHeight="false" outlineLevel="0" collapsed="false">
      <c r="A1706" s="17" t="s">
        <v>2565</v>
      </c>
      <c r="B1706" s="17" t="n">
        <v>1</v>
      </c>
      <c r="C1706" s="21" t="n">
        <v>45807</v>
      </c>
      <c r="D1706" s="17" t="s">
        <v>1120</v>
      </c>
      <c r="E1706" s="17" t="s">
        <v>123</v>
      </c>
      <c r="F1706" s="17" t="s">
        <v>1497</v>
      </c>
      <c r="G1706" s="17" t="s">
        <v>60</v>
      </c>
      <c r="H1706" s="17" t="s">
        <v>1537</v>
      </c>
      <c r="I1706" s="17" t="s">
        <v>1524</v>
      </c>
      <c r="J1706" s="17" t="n">
        <v>1</v>
      </c>
      <c r="K1706" s="15" t="n">
        <v>277.9</v>
      </c>
      <c r="L1706" s="22" t="n">
        <v>0</v>
      </c>
      <c r="M1706" s="15" t="n">
        <v>18.02</v>
      </c>
      <c r="N1706" s="15" t="n">
        <f aca="false">J1706*K1706</f>
        <v>277.9</v>
      </c>
      <c r="O1706" s="15" t="n">
        <f aca="false">N1706*L1706</f>
        <v>0</v>
      </c>
      <c r="P1706" s="15" t="n">
        <f aca="false">N1706-O1706</f>
        <v>277.9</v>
      </c>
      <c r="Q1706" s="15" t="n">
        <f aca="false">J1706*INDEX(dProdutos!$F$2:$F$47,MATCH(E1706,dProdutos!$A$2:$A$47,0))</f>
        <v>132.36</v>
      </c>
      <c r="R1706" s="15" t="n">
        <f aca="false">IF(I1706="Cancelado",0,P1706-Q1706)</f>
        <v>145.54</v>
      </c>
      <c r="S1706" s="17" t="str">
        <f aca="false">INDEX(dProdutos!$D$2:$D$47,MATCH(E1706,dProdutos!$A$2:$A$47,0))</f>
        <v>Calçados</v>
      </c>
    </row>
    <row r="1707" customFormat="false" ht="15" hidden="false" customHeight="false" outlineLevel="0" collapsed="false">
      <c r="A1707" s="17" t="s">
        <v>2565</v>
      </c>
      <c r="B1707" s="17" t="n">
        <v>2</v>
      </c>
      <c r="C1707" s="21" t="n">
        <v>45807</v>
      </c>
      <c r="D1707" s="17" t="s">
        <v>1120</v>
      </c>
      <c r="E1707" s="17" t="s">
        <v>174</v>
      </c>
      <c r="F1707" s="17" t="s">
        <v>1497</v>
      </c>
      <c r="G1707" s="17" t="s">
        <v>60</v>
      </c>
      <c r="H1707" s="17" t="s">
        <v>1537</v>
      </c>
      <c r="I1707" s="17" t="s">
        <v>1524</v>
      </c>
      <c r="J1707" s="17" t="n">
        <v>1</v>
      </c>
      <c r="K1707" s="15" t="n">
        <v>250.9</v>
      </c>
      <c r="L1707" s="22" t="n">
        <v>0.05</v>
      </c>
      <c r="M1707" s="15" t="n">
        <v>0</v>
      </c>
      <c r="N1707" s="15" t="n">
        <f aca="false">J1707*K1707</f>
        <v>250.9</v>
      </c>
      <c r="O1707" s="15" t="n">
        <f aca="false">N1707*L1707</f>
        <v>12.545</v>
      </c>
      <c r="P1707" s="15" t="n">
        <f aca="false">N1707-O1707</f>
        <v>238.355</v>
      </c>
      <c r="Q1707" s="15" t="n">
        <f aca="false">J1707*INDEX(dProdutos!$F$2:$F$47,MATCH(E1707,dProdutos!$A$2:$A$47,0))</f>
        <v>151.28</v>
      </c>
      <c r="R1707" s="15" t="n">
        <f aca="false">IF(I1707="Cancelado",0,P1707-Q1707)</f>
        <v>87.075</v>
      </c>
      <c r="S1707" s="17" t="str">
        <f aca="false">INDEX(dProdutos!$D$2:$D$47,MATCH(E1707,dProdutos!$A$2:$A$47,0))</f>
        <v>Casa</v>
      </c>
    </row>
    <row r="1708" customFormat="false" ht="15" hidden="false" customHeight="false" outlineLevel="0" collapsed="false">
      <c r="A1708" s="17" t="s">
        <v>2565</v>
      </c>
      <c r="B1708" s="17" t="n">
        <v>3</v>
      </c>
      <c r="C1708" s="21" t="n">
        <v>45807</v>
      </c>
      <c r="D1708" s="17" t="s">
        <v>1120</v>
      </c>
      <c r="E1708" s="17" t="s">
        <v>144</v>
      </c>
      <c r="F1708" s="17" t="s">
        <v>1497</v>
      </c>
      <c r="G1708" s="17" t="s">
        <v>60</v>
      </c>
      <c r="H1708" s="17" t="s">
        <v>1537</v>
      </c>
      <c r="I1708" s="17" t="s">
        <v>1524</v>
      </c>
      <c r="J1708" s="17" t="n">
        <v>1</v>
      </c>
      <c r="K1708" s="15" t="n">
        <v>260.9</v>
      </c>
      <c r="L1708" s="22" t="n">
        <v>0.15</v>
      </c>
      <c r="M1708" s="15" t="n">
        <v>0</v>
      </c>
      <c r="N1708" s="15" t="n">
        <f aca="false">J1708*K1708</f>
        <v>260.9</v>
      </c>
      <c r="O1708" s="15" t="n">
        <f aca="false">N1708*L1708</f>
        <v>39.135</v>
      </c>
      <c r="P1708" s="15" t="n">
        <f aca="false">N1708-O1708</f>
        <v>221.765</v>
      </c>
      <c r="Q1708" s="15" t="n">
        <f aca="false">J1708*INDEX(dProdutos!$F$2:$F$47,MATCH(E1708,dProdutos!$A$2:$A$47,0))</f>
        <v>99.86</v>
      </c>
      <c r="R1708" s="15" t="n">
        <f aca="false">IF(I1708="Cancelado",0,P1708-Q1708)</f>
        <v>121.905</v>
      </c>
      <c r="S1708" s="17" t="str">
        <f aca="false">INDEX(dProdutos!$D$2:$D$47,MATCH(E1708,dProdutos!$A$2:$A$47,0))</f>
        <v>Acessórios</v>
      </c>
    </row>
    <row r="1709" customFormat="false" ht="15" hidden="false" customHeight="false" outlineLevel="0" collapsed="false">
      <c r="A1709" s="17" t="s">
        <v>2566</v>
      </c>
      <c r="B1709" s="17" t="n">
        <v>1</v>
      </c>
      <c r="C1709" s="21" t="n">
        <v>45807</v>
      </c>
      <c r="D1709" s="17" t="s">
        <v>602</v>
      </c>
      <c r="E1709" s="17" t="s">
        <v>150</v>
      </c>
      <c r="F1709" s="17" t="s">
        <v>1493</v>
      </c>
      <c r="G1709" s="17" t="s">
        <v>59</v>
      </c>
      <c r="H1709" s="17" t="s">
        <v>1523</v>
      </c>
      <c r="I1709" s="17" t="s">
        <v>1524</v>
      </c>
      <c r="J1709" s="17" t="n">
        <v>1</v>
      </c>
      <c r="K1709" s="15" t="n">
        <v>71.9</v>
      </c>
      <c r="L1709" s="22" t="n">
        <v>0</v>
      </c>
      <c r="M1709" s="15" t="n">
        <v>12.47</v>
      </c>
      <c r="N1709" s="15" t="n">
        <f aca="false">J1709*K1709</f>
        <v>71.9</v>
      </c>
      <c r="O1709" s="15" t="n">
        <f aca="false">N1709*L1709</f>
        <v>0</v>
      </c>
      <c r="P1709" s="15" t="n">
        <f aca="false">N1709-O1709</f>
        <v>71.9</v>
      </c>
      <c r="Q1709" s="15" t="n">
        <f aca="false">J1709*INDEX(dProdutos!$F$2:$F$47,MATCH(E1709,dProdutos!$A$2:$A$47,0))</f>
        <v>27.38</v>
      </c>
      <c r="R1709" s="15" t="n">
        <f aca="false">IF(I1709="Cancelado",0,P1709-Q1709)</f>
        <v>44.52</v>
      </c>
      <c r="S1709" s="17" t="str">
        <f aca="false">INDEX(dProdutos!$D$2:$D$47,MATCH(E1709,dProdutos!$A$2:$A$47,0))</f>
        <v>Acessórios</v>
      </c>
    </row>
    <row r="1710" customFormat="false" ht="15" hidden="false" customHeight="false" outlineLevel="0" collapsed="false">
      <c r="A1710" s="17" t="s">
        <v>2566</v>
      </c>
      <c r="B1710" s="17" t="n">
        <v>2</v>
      </c>
      <c r="C1710" s="21" t="n">
        <v>45807</v>
      </c>
      <c r="D1710" s="17" t="s">
        <v>602</v>
      </c>
      <c r="E1710" s="17" t="s">
        <v>171</v>
      </c>
      <c r="F1710" s="17" t="s">
        <v>1493</v>
      </c>
      <c r="G1710" s="17" t="s">
        <v>59</v>
      </c>
      <c r="H1710" s="17" t="s">
        <v>1523</v>
      </c>
      <c r="I1710" s="17" t="s">
        <v>1524</v>
      </c>
      <c r="J1710" s="17" t="n">
        <v>1</v>
      </c>
      <c r="K1710" s="15" t="n">
        <v>246.9</v>
      </c>
      <c r="L1710" s="22" t="n">
        <v>0.05</v>
      </c>
      <c r="M1710" s="15" t="n">
        <v>0</v>
      </c>
      <c r="N1710" s="15" t="n">
        <f aca="false">J1710*K1710</f>
        <v>246.9</v>
      </c>
      <c r="O1710" s="15" t="n">
        <f aca="false">N1710*L1710</f>
        <v>12.345</v>
      </c>
      <c r="P1710" s="15" t="n">
        <f aca="false">N1710-O1710</f>
        <v>234.555</v>
      </c>
      <c r="Q1710" s="15" t="n">
        <f aca="false">J1710*INDEX(dProdutos!$F$2:$F$47,MATCH(E1710,dProdutos!$A$2:$A$47,0))</f>
        <v>103.61</v>
      </c>
      <c r="R1710" s="15" t="n">
        <f aca="false">IF(I1710="Cancelado",0,P1710-Q1710)</f>
        <v>130.945</v>
      </c>
      <c r="S1710" s="17" t="str">
        <f aca="false">INDEX(dProdutos!$D$2:$D$47,MATCH(E1710,dProdutos!$A$2:$A$47,0))</f>
        <v>Casa</v>
      </c>
    </row>
    <row r="1711" customFormat="false" ht="15" hidden="false" customHeight="false" outlineLevel="0" collapsed="false">
      <c r="A1711" s="17" t="s">
        <v>2566</v>
      </c>
      <c r="B1711" s="17" t="n">
        <v>3</v>
      </c>
      <c r="C1711" s="21" t="n">
        <v>45807</v>
      </c>
      <c r="D1711" s="17" t="s">
        <v>602</v>
      </c>
      <c r="E1711" s="17" t="s">
        <v>105</v>
      </c>
      <c r="F1711" s="17" t="s">
        <v>1493</v>
      </c>
      <c r="G1711" s="17" t="s">
        <v>59</v>
      </c>
      <c r="H1711" s="17" t="s">
        <v>1523</v>
      </c>
      <c r="I1711" s="17" t="s">
        <v>1524</v>
      </c>
      <c r="J1711" s="17" t="n">
        <v>1</v>
      </c>
      <c r="K1711" s="15" t="n">
        <v>175.9</v>
      </c>
      <c r="L1711" s="22" t="n">
        <v>0</v>
      </c>
      <c r="M1711" s="15" t="n">
        <v>0</v>
      </c>
      <c r="N1711" s="15" t="n">
        <f aca="false">J1711*K1711</f>
        <v>175.9</v>
      </c>
      <c r="O1711" s="15" t="n">
        <f aca="false">N1711*L1711</f>
        <v>0</v>
      </c>
      <c r="P1711" s="15" t="n">
        <f aca="false">N1711-O1711</f>
        <v>175.9</v>
      </c>
      <c r="Q1711" s="15" t="n">
        <f aca="false">J1711*INDEX(dProdutos!$F$2:$F$47,MATCH(E1711,dProdutos!$A$2:$A$47,0))</f>
        <v>96.59</v>
      </c>
      <c r="R1711" s="15" t="n">
        <f aca="false">IF(I1711="Cancelado",0,P1711-Q1711)</f>
        <v>79.31</v>
      </c>
      <c r="S1711" s="17" t="str">
        <f aca="false">INDEX(dProdutos!$D$2:$D$47,MATCH(E1711,dProdutos!$A$2:$A$47,0))</f>
        <v>Moda Masculina</v>
      </c>
    </row>
    <row r="1712" customFormat="false" ht="15" hidden="false" customHeight="false" outlineLevel="0" collapsed="false">
      <c r="A1712" s="17" t="s">
        <v>2566</v>
      </c>
      <c r="B1712" s="17" t="n">
        <v>4</v>
      </c>
      <c r="C1712" s="21" t="n">
        <v>45807</v>
      </c>
      <c r="D1712" s="17" t="s">
        <v>602</v>
      </c>
      <c r="E1712" s="17" t="s">
        <v>102</v>
      </c>
      <c r="F1712" s="17" t="s">
        <v>1493</v>
      </c>
      <c r="G1712" s="17" t="s">
        <v>59</v>
      </c>
      <c r="H1712" s="17" t="s">
        <v>1523</v>
      </c>
      <c r="I1712" s="17" t="s">
        <v>1524</v>
      </c>
      <c r="J1712" s="17" t="n">
        <v>1</v>
      </c>
      <c r="K1712" s="15" t="n">
        <v>65.9</v>
      </c>
      <c r="L1712" s="22" t="n">
        <v>0</v>
      </c>
      <c r="M1712" s="15" t="n">
        <v>0</v>
      </c>
      <c r="N1712" s="15" t="n">
        <f aca="false">J1712*K1712</f>
        <v>65.9</v>
      </c>
      <c r="O1712" s="15" t="n">
        <f aca="false">N1712*L1712</f>
        <v>0</v>
      </c>
      <c r="P1712" s="15" t="n">
        <f aca="false">N1712-O1712</f>
        <v>65.9</v>
      </c>
      <c r="Q1712" s="15" t="n">
        <f aca="false">J1712*INDEX(dProdutos!$F$2:$F$47,MATCH(E1712,dProdutos!$A$2:$A$47,0))</f>
        <v>29.68</v>
      </c>
      <c r="R1712" s="15" t="n">
        <f aca="false">IF(I1712="Cancelado",0,P1712-Q1712)</f>
        <v>36.22</v>
      </c>
      <c r="S1712" s="17" t="str">
        <f aca="false">INDEX(dProdutos!$D$2:$D$47,MATCH(E1712,dProdutos!$A$2:$A$47,0))</f>
        <v>Moda Masculina</v>
      </c>
    </row>
    <row r="1713" customFormat="false" ht="15" hidden="false" customHeight="false" outlineLevel="0" collapsed="false">
      <c r="A1713" s="17" t="s">
        <v>2567</v>
      </c>
      <c r="B1713" s="17" t="n">
        <v>1</v>
      </c>
      <c r="C1713" s="21" t="n">
        <v>45807</v>
      </c>
      <c r="D1713" s="17" t="s">
        <v>571</v>
      </c>
      <c r="E1713" s="17" t="s">
        <v>171</v>
      </c>
      <c r="F1713" s="17" t="s">
        <v>1487</v>
      </c>
      <c r="G1713" s="17" t="s">
        <v>64</v>
      </c>
      <c r="H1713" s="17" t="s">
        <v>1523</v>
      </c>
      <c r="I1713" s="17" t="s">
        <v>1524</v>
      </c>
      <c r="J1713" s="17" t="n">
        <v>2</v>
      </c>
      <c r="K1713" s="15" t="n">
        <v>246.9</v>
      </c>
      <c r="L1713" s="22" t="n">
        <v>0</v>
      </c>
      <c r="M1713" s="15" t="n">
        <v>0</v>
      </c>
      <c r="N1713" s="15" t="n">
        <f aca="false">J1713*K1713</f>
        <v>493.8</v>
      </c>
      <c r="O1713" s="15" t="n">
        <f aca="false">N1713*L1713</f>
        <v>0</v>
      </c>
      <c r="P1713" s="15" t="n">
        <f aca="false">N1713-O1713</f>
        <v>493.8</v>
      </c>
      <c r="Q1713" s="15" t="n">
        <f aca="false">J1713*INDEX(dProdutos!$F$2:$F$47,MATCH(E1713,dProdutos!$A$2:$A$47,0))</f>
        <v>207.22</v>
      </c>
      <c r="R1713" s="15" t="n">
        <f aca="false">IF(I1713="Cancelado",0,P1713-Q1713)</f>
        <v>286.58</v>
      </c>
      <c r="S1713" s="17" t="str">
        <f aca="false">INDEX(dProdutos!$D$2:$D$47,MATCH(E1713,dProdutos!$A$2:$A$47,0))</f>
        <v>Casa</v>
      </c>
    </row>
    <row r="1714" customFormat="false" ht="15" hidden="false" customHeight="false" outlineLevel="0" collapsed="false">
      <c r="A1714" s="17" t="s">
        <v>2568</v>
      </c>
      <c r="B1714" s="17" t="n">
        <v>1</v>
      </c>
      <c r="C1714" s="21" t="n">
        <v>45807</v>
      </c>
      <c r="D1714" s="17" t="s">
        <v>943</v>
      </c>
      <c r="E1714" s="17" t="s">
        <v>177</v>
      </c>
      <c r="F1714" s="17" t="s">
        <v>1499</v>
      </c>
      <c r="G1714" s="17" t="s">
        <v>61</v>
      </c>
      <c r="H1714" s="17" t="s">
        <v>1523</v>
      </c>
      <c r="I1714" s="17" t="s">
        <v>1524</v>
      </c>
      <c r="J1714" s="17" t="n">
        <v>1</v>
      </c>
      <c r="K1714" s="15" t="n">
        <v>257.9</v>
      </c>
      <c r="L1714" s="22" t="n">
        <v>0</v>
      </c>
      <c r="M1714" s="15" t="n">
        <v>0</v>
      </c>
      <c r="N1714" s="15" t="n">
        <f aca="false">J1714*K1714</f>
        <v>257.9</v>
      </c>
      <c r="O1714" s="15" t="n">
        <f aca="false">N1714*L1714</f>
        <v>0</v>
      </c>
      <c r="P1714" s="15" t="n">
        <f aca="false">N1714-O1714</f>
        <v>257.9</v>
      </c>
      <c r="Q1714" s="15" t="n">
        <f aca="false">J1714*INDEX(dProdutos!$F$2:$F$47,MATCH(E1714,dProdutos!$A$2:$A$47,0))</f>
        <v>138.23</v>
      </c>
      <c r="R1714" s="15" t="n">
        <f aca="false">IF(I1714="Cancelado",0,P1714-Q1714)</f>
        <v>119.67</v>
      </c>
      <c r="S1714" s="17" t="str">
        <f aca="false">INDEX(dProdutos!$D$2:$D$47,MATCH(E1714,dProdutos!$A$2:$A$47,0))</f>
        <v>Casa</v>
      </c>
    </row>
    <row r="1715" customFormat="false" ht="15" hidden="false" customHeight="false" outlineLevel="0" collapsed="false">
      <c r="A1715" s="17" t="s">
        <v>2568</v>
      </c>
      <c r="B1715" s="17" t="n">
        <v>2</v>
      </c>
      <c r="C1715" s="21" t="n">
        <v>45807</v>
      </c>
      <c r="D1715" s="17" t="s">
        <v>943</v>
      </c>
      <c r="E1715" s="17" t="s">
        <v>102</v>
      </c>
      <c r="F1715" s="17" t="s">
        <v>1499</v>
      </c>
      <c r="G1715" s="17" t="s">
        <v>61</v>
      </c>
      <c r="H1715" s="17" t="s">
        <v>1523</v>
      </c>
      <c r="I1715" s="17" t="s">
        <v>1524</v>
      </c>
      <c r="J1715" s="17" t="n">
        <v>1</v>
      </c>
      <c r="K1715" s="15" t="n">
        <v>65.9</v>
      </c>
      <c r="L1715" s="22" t="n">
        <v>0.05</v>
      </c>
      <c r="M1715" s="15" t="n">
        <v>0</v>
      </c>
      <c r="N1715" s="15" t="n">
        <f aca="false">J1715*K1715</f>
        <v>65.9</v>
      </c>
      <c r="O1715" s="15" t="n">
        <f aca="false">N1715*L1715</f>
        <v>3.295</v>
      </c>
      <c r="P1715" s="15" t="n">
        <f aca="false">N1715-O1715</f>
        <v>62.605</v>
      </c>
      <c r="Q1715" s="15" t="n">
        <f aca="false">J1715*INDEX(dProdutos!$F$2:$F$47,MATCH(E1715,dProdutos!$A$2:$A$47,0))</f>
        <v>29.68</v>
      </c>
      <c r="R1715" s="15" t="n">
        <f aca="false">IF(I1715="Cancelado",0,P1715-Q1715)</f>
        <v>32.925</v>
      </c>
      <c r="S1715" s="17" t="str">
        <f aca="false">INDEX(dProdutos!$D$2:$D$47,MATCH(E1715,dProdutos!$A$2:$A$47,0))</f>
        <v>Moda Masculina</v>
      </c>
    </row>
    <row r="1716" customFormat="false" ht="15" hidden="false" customHeight="false" outlineLevel="0" collapsed="false">
      <c r="A1716" s="17" t="s">
        <v>2569</v>
      </c>
      <c r="B1716" s="17" t="n">
        <v>1</v>
      </c>
      <c r="C1716" s="21" t="n">
        <v>45808</v>
      </c>
      <c r="D1716" s="17" t="s">
        <v>877</v>
      </c>
      <c r="E1716" s="17" t="s">
        <v>210</v>
      </c>
      <c r="F1716" s="17" t="s">
        <v>1499</v>
      </c>
      <c r="G1716" s="17" t="s">
        <v>64</v>
      </c>
      <c r="H1716" s="17" t="s">
        <v>1523</v>
      </c>
      <c r="I1716" s="17" t="s">
        <v>1524</v>
      </c>
      <c r="J1716" s="17" t="n">
        <v>1</v>
      </c>
      <c r="K1716" s="15" t="n">
        <v>245.9</v>
      </c>
      <c r="L1716" s="22" t="n">
        <v>0</v>
      </c>
      <c r="M1716" s="15" t="n">
        <v>0</v>
      </c>
      <c r="N1716" s="15" t="n">
        <f aca="false">J1716*K1716</f>
        <v>245.9</v>
      </c>
      <c r="O1716" s="15" t="n">
        <f aca="false">N1716*L1716</f>
        <v>0</v>
      </c>
      <c r="P1716" s="15" t="n">
        <f aca="false">N1716-O1716</f>
        <v>245.9</v>
      </c>
      <c r="Q1716" s="15" t="n">
        <f aca="false">J1716*INDEX(dProdutos!$F$2:$F$47,MATCH(E1716,dProdutos!$A$2:$A$47,0))</f>
        <v>150.63</v>
      </c>
      <c r="R1716" s="15" t="n">
        <f aca="false">IF(I1716="Cancelado",0,P1716-Q1716)</f>
        <v>95.27</v>
      </c>
      <c r="S1716" s="17" t="str">
        <f aca="false">INDEX(dProdutos!$D$2:$D$47,MATCH(E1716,dProdutos!$A$2:$A$47,0))</f>
        <v>Beleza</v>
      </c>
    </row>
    <row r="1717" customFormat="false" ht="15" hidden="false" customHeight="false" outlineLevel="0" collapsed="false">
      <c r="A1717" s="17" t="s">
        <v>2569</v>
      </c>
      <c r="B1717" s="17" t="n">
        <v>2</v>
      </c>
      <c r="C1717" s="21" t="n">
        <v>45808</v>
      </c>
      <c r="D1717" s="17" t="s">
        <v>877</v>
      </c>
      <c r="E1717" s="17" t="s">
        <v>150</v>
      </c>
      <c r="F1717" s="17" t="s">
        <v>1499</v>
      </c>
      <c r="G1717" s="17" t="s">
        <v>64</v>
      </c>
      <c r="H1717" s="17" t="s">
        <v>1523</v>
      </c>
      <c r="I1717" s="17" t="s">
        <v>1524</v>
      </c>
      <c r="J1717" s="17" t="n">
        <v>2</v>
      </c>
      <c r="K1717" s="15" t="n">
        <v>71.9</v>
      </c>
      <c r="L1717" s="22" t="n">
        <v>0</v>
      </c>
      <c r="M1717" s="15" t="n">
        <v>0</v>
      </c>
      <c r="N1717" s="15" t="n">
        <f aca="false">J1717*K1717</f>
        <v>143.8</v>
      </c>
      <c r="O1717" s="15" t="n">
        <f aca="false">N1717*L1717</f>
        <v>0</v>
      </c>
      <c r="P1717" s="15" t="n">
        <f aca="false">N1717-O1717</f>
        <v>143.8</v>
      </c>
      <c r="Q1717" s="15" t="n">
        <f aca="false">J1717*INDEX(dProdutos!$F$2:$F$47,MATCH(E1717,dProdutos!$A$2:$A$47,0))</f>
        <v>54.76</v>
      </c>
      <c r="R1717" s="15" t="n">
        <f aca="false">IF(I1717="Cancelado",0,P1717-Q1717)</f>
        <v>89.04</v>
      </c>
      <c r="S1717" s="17" t="str">
        <f aca="false">INDEX(dProdutos!$D$2:$D$47,MATCH(E1717,dProdutos!$A$2:$A$47,0))</f>
        <v>Acessórios</v>
      </c>
    </row>
    <row r="1718" customFormat="false" ht="15" hidden="false" customHeight="false" outlineLevel="0" collapsed="false">
      <c r="A1718" s="17" t="s">
        <v>2570</v>
      </c>
      <c r="B1718" s="17" t="n">
        <v>1</v>
      </c>
      <c r="C1718" s="21" t="n">
        <v>45808</v>
      </c>
      <c r="D1718" s="17" t="s">
        <v>318</v>
      </c>
      <c r="E1718" s="17" t="s">
        <v>95</v>
      </c>
      <c r="F1718" s="17" t="s">
        <v>1499</v>
      </c>
      <c r="G1718" s="17" t="s">
        <v>59</v>
      </c>
      <c r="H1718" s="17" t="s">
        <v>1537</v>
      </c>
      <c r="I1718" s="17" t="s">
        <v>1524</v>
      </c>
      <c r="J1718" s="17" t="n">
        <v>1</v>
      </c>
      <c r="K1718" s="15" t="n">
        <v>77.9</v>
      </c>
      <c r="L1718" s="22" t="n">
        <v>0.15</v>
      </c>
      <c r="M1718" s="15" t="n">
        <v>26.44</v>
      </c>
      <c r="N1718" s="15" t="n">
        <f aca="false">J1718*K1718</f>
        <v>77.9</v>
      </c>
      <c r="O1718" s="15" t="n">
        <f aca="false">N1718*L1718</f>
        <v>11.685</v>
      </c>
      <c r="P1718" s="15" t="n">
        <f aca="false">N1718-O1718</f>
        <v>66.215</v>
      </c>
      <c r="Q1718" s="15" t="n">
        <f aca="false">J1718*INDEX(dProdutos!$F$2:$F$47,MATCH(E1718,dProdutos!$A$2:$A$47,0))</f>
        <v>36.71</v>
      </c>
      <c r="R1718" s="15" t="n">
        <f aca="false">IF(I1718="Cancelado",0,P1718-Q1718)</f>
        <v>29.505</v>
      </c>
      <c r="S1718" s="17" t="str">
        <f aca="false">INDEX(dProdutos!$D$2:$D$47,MATCH(E1718,dProdutos!$A$2:$A$47,0))</f>
        <v>Moda Feminina</v>
      </c>
    </row>
    <row r="1719" customFormat="false" ht="15" hidden="false" customHeight="false" outlineLevel="0" collapsed="false">
      <c r="A1719" s="17" t="s">
        <v>2571</v>
      </c>
      <c r="B1719" s="17" t="n">
        <v>1</v>
      </c>
      <c r="C1719" s="21" t="n">
        <v>45808</v>
      </c>
      <c r="D1719" s="17" t="s">
        <v>562</v>
      </c>
      <c r="E1719" s="17" t="s">
        <v>98</v>
      </c>
      <c r="F1719" s="17" t="s">
        <v>1493</v>
      </c>
      <c r="G1719" s="17" t="s">
        <v>62</v>
      </c>
      <c r="H1719" s="17" t="s">
        <v>1523</v>
      </c>
      <c r="I1719" s="17" t="s">
        <v>1524</v>
      </c>
      <c r="J1719" s="17" t="n">
        <v>1</v>
      </c>
      <c r="K1719" s="15" t="n">
        <v>108.9</v>
      </c>
      <c r="L1719" s="22" t="n">
        <v>0</v>
      </c>
      <c r="M1719" s="15" t="n">
        <v>27.1</v>
      </c>
      <c r="N1719" s="15" t="n">
        <f aca="false">J1719*K1719</f>
        <v>108.9</v>
      </c>
      <c r="O1719" s="15" t="n">
        <f aca="false">N1719*L1719</f>
        <v>0</v>
      </c>
      <c r="P1719" s="15" t="n">
        <f aca="false">N1719-O1719</f>
        <v>108.9</v>
      </c>
      <c r="Q1719" s="15" t="n">
        <f aca="false">J1719*INDEX(dProdutos!$F$2:$F$47,MATCH(E1719,dProdutos!$A$2:$A$47,0))</f>
        <v>42.52</v>
      </c>
      <c r="R1719" s="15" t="n">
        <f aca="false">IF(I1719="Cancelado",0,P1719-Q1719)</f>
        <v>66.38</v>
      </c>
      <c r="S1719" s="17" t="str">
        <f aca="false">INDEX(dProdutos!$D$2:$D$47,MATCH(E1719,dProdutos!$A$2:$A$47,0))</f>
        <v>Moda Feminina</v>
      </c>
    </row>
    <row r="1720" customFormat="false" ht="15" hidden="false" customHeight="false" outlineLevel="0" collapsed="false">
      <c r="A1720" s="17" t="s">
        <v>2571</v>
      </c>
      <c r="B1720" s="17" t="n">
        <v>2</v>
      </c>
      <c r="C1720" s="21" t="n">
        <v>45808</v>
      </c>
      <c r="D1720" s="17" t="s">
        <v>562</v>
      </c>
      <c r="E1720" s="17" t="s">
        <v>126</v>
      </c>
      <c r="F1720" s="17" t="s">
        <v>1493</v>
      </c>
      <c r="G1720" s="17" t="s">
        <v>62</v>
      </c>
      <c r="H1720" s="17" t="s">
        <v>1523</v>
      </c>
      <c r="I1720" s="17" t="s">
        <v>1524</v>
      </c>
      <c r="J1720" s="17" t="n">
        <v>1</v>
      </c>
      <c r="K1720" s="15" t="n">
        <v>296.9</v>
      </c>
      <c r="L1720" s="22" t="n">
        <v>0.1</v>
      </c>
      <c r="M1720" s="15" t="n">
        <v>0</v>
      </c>
      <c r="N1720" s="15" t="n">
        <f aca="false">J1720*K1720</f>
        <v>296.9</v>
      </c>
      <c r="O1720" s="15" t="n">
        <f aca="false">N1720*L1720</f>
        <v>29.69</v>
      </c>
      <c r="P1720" s="15" t="n">
        <f aca="false">N1720-O1720</f>
        <v>267.21</v>
      </c>
      <c r="Q1720" s="15" t="n">
        <f aca="false">J1720*INDEX(dProdutos!$F$2:$F$47,MATCH(E1720,dProdutos!$A$2:$A$47,0))</f>
        <v>135.24</v>
      </c>
      <c r="R1720" s="15" t="n">
        <f aca="false">IF(I1720="Cancelado",0,P1720-Q1720)</f>
        <v>131.97</v>
      </c>
      <c r="S1720" s="17" t="str">
        <f aca="false">INDEX(dProdutos!$D$2:$D$47,MATCH(E1720,dProdutos!$A$2:$A$47,0))</f>
        <v>Calçados</v>
      </c>
    </row>
    <row r="1721" customFormat="false" ht="15" hidden="false" customHeight="false" outlineLevel="0" collapsed="false">
      <c r="A1721" s="17" t="s">
        <v>2572</v>
      </c>
      <c r="B1721" s="17" t="n">
        <v>1</v>
      </c>
      <c r="C1721" s="21" t="n">
        <v>45808</v>
      </c>
      <c r="D1721" s="17" t="s">
        <v>868</v>
      </c>
      <c r="E1721" s="17" t="s">
        <v>177</v>
      </c>
      <c r="F1721" s="17" t="s">
        <v>1487</v>
      </c>
      <c r="G1721" s="17" t="s">
        <v>62</v>
      </c>
      <c r="H1721" s="17" t="s">
        <v>1537</v>
      </c>
      <c r="I1721" s="17" t="s">
        <v>1524</v>
      </c>
      <c r="J1721" s="17" t="n">
        <v>1</v>
      </c>
      <c r="K1721" s="15" t="n">
        <v>257.9</v>
      </c>
      <c r="L1721" s="22" t="n">
        <v>0</v>
      </c>
      <c r="M1721" s="15" t="n">
        <v>0</v>
      </c>
      <c r="N1721" s="15" t="n">
        <f aca="false">J1721*K1721</f>
        <v>257.9</v>
      </c>
      <c r="O1721" s="15" t="n">
        <f aca="false">N1721*L1721</f>
        <v>0</v>
      </c>
      <c r="P1721" s="15" t="n">
        <f aca="false">N1721-O1721</f>
        <v>257.9</v>
      </c>
      <c r="Q1721" s="15" t="n">
        <f aca="false">J1721*INDEX(dProdutos!$F$2:$F$47,MATCH(E1721,dProdutos!$A$2:$A$47,0))</f>
        <v>138.23</v>
      </c>
      <c r="R1721" s="15" t="n">
        <f aca="false">IF(I1721="Cancelado",0,P1721-Q1721)</f>
        <v>119.67</v>
      </c>
      <c r="S1721" s="17" t="str">
        <f aca="false">INDEX(dProdutos!$D$2:$D$47,MATCH(E1721,dProdutos!$A$2:$A$47,0))</f>
        <v>Casa</v>
      </c>
    </row>
    <row r="1722" customFormat="false" ht="15" hidden="false" customHeight="false" outlineLevel="0" collapsed="false">
      <c r="A1722" s="17" t="s">
        <v>2573</v>
      </c>
      <c r="B1722" s="17" t="n">
        <v>1</v>
      </c>
      <c r="C1722" s="21" t="n">
        <v>45808</v>
      </c>
      <c r="D1722" s="17" t="s">
        <v>1051</v>
      </c>
      <c r="E1722" s="17" t="s">
        <v>135</v>
      </c>
      <c r="F1722" s="17" t="s">
        <v>1501</v>
      </c>
      <c r="G1722" s="17" t="s">
        <v>61</v>
      </c>
      <c r="H1722" s="17" t="s">
        <v>1540</v>
      </c>
      <c r="I1722" s="17" t="s">
        <v>1524</v>
      </c>
      <c r="J1722" s="17" t="n">
        <v>2</v>
      </c>
      <c r="K1722" s="15" t="n">
        <v>200.9</v>
      </c>
      <c r="L1722" s="22" t="n">
        <v>0.05</v>
      </c>
      <c r="M1722" s="15" t="n">
        <v>24.54</v>
      </c>
      <c r="N1722" s="15" t="n">
        <f aca="false">J1722*K1722</f>
        <v>401.8</v>
      </c>
      <c r="O1722" s="15" t="n">
        <f aca="false">N1722*L1722</f>
        <v>20.09</v>
      </c>
      <c r="P1722" s="15" t="n">
        <f aca="false">N1722-O1722</f>
        <v>381.71</v>
      </c>
      <c r="Q1722" s="15" t="n">
        <f aca="false">J1722*INDEX(dProdutos!$F$2:$F$47,MATCH(E1722,dProdutos!$A$2:$A$47,0))</f>
        <v>161.46</v>
      </c>
      <c r="R1722" s="15" t="n">
        <f aca="false">IF(I1722="Cancelado",0,P1722-Q1722)</f>
        <v>220.25</v>
      </c>
      <c r="S1722" s="17" t="str">
        <f aca="false">INDEX(dProdutos!$D$2:$D$47,MATCH(E1722,dProdutos!$A$2:$A$47,0))</f>
        <v>Calçados</v>
      </c>
    </row>
    <row r="1723" customFormat="false" ht="15" hidden="false" customHeight="false" outlineLevel="0" collapsed="false">
      <c r="A1723" s="17" t="s">
        <v>2574</v>
      </c>
      <c r="B1723" s="17" t="n">
        <v>1</v>
      </c>
      <c r="C1723" s="21" t="n">
        <v>45808</v>
      </c>
      <c r="D1723" s="17" t="s">
        <v>1199</v>
      </c>
      <c r="E1723" s="17" t="s">
        <v>102</v>
      </c>
      <c r="F1723" s="17" t="s">
        <v>1497</v>
      </c>
      <c r="G1723" s="17" t="s">
        <v>64</v>
      </c>
      <c r="H1723" s="17" t="s">
        <v>1537</v>
      </c>
      <c r="I1723" s="17" t="s">
        <v>1524</v>
      </c>
      <c r="J1723" s="17" t="n">
        <v>1</v>
      </c>
      <c r="K1723" s="15" t="n">
        <v>65.9</v>
      </c>
      <c r="L1723" s="22" t="n">
        <v>0.1</v>
      </c>
      <c r="M1723" s="15" t="n">
        <v>16.88</v>
      </c>
      <c r="N1723" s="15" t="n">
        <f aca="false">J1723*K1723</f>
        <v>65.9</v>
      </c>
      <c r="O1723" s="15" t="n">
        <f aca="false">N1723*L1723</f>
        <v>6.59</v>
      </c>
      <c r="P1723" s="15" t="n">
        <f aca="false">N1723-O1723</f>
        <v>59.31</v>
      </c>
      <c r="Q1723" s="15" t="n">
        <f aca="false">J1723*INDEX(dProdutos!$F$2:$F$47,MATCH(E1723,dProdutos!$A$2:$A$47,0))</f>
        <v>29.68</v>
      </c>
      <c r="R1723" s="15" t="n">
        <f aca="false">IF(I1723="Cancelado",0,P1723-Q1723)</f>
        <v>29.63</v>
      </c>
      <c r="S1723" s="17" t="str">
        <f aca="false">INDEX(dProdutos!$D$2:$D$47,MATCH(E1723,dProdutos!$A$2:$A$47,0))</f>
        <v>Moda Masculina</v>
      </c>
    </row>
    <row r="1724" customFormat="false" ht="15" hidden="false" customHeight="false" outlineLevel="0" collapsed="false">
      <c r="A1724" s="17" t="s">
        <v>2575</v>
      </c>
      <c r="B1724" s="17" t="n">
        <v>1</v>
      </c>
      <c r="C1724" s="21" t="n">
        <v>45808</v>
      </c>
      <c r="D1724" s="17" t="s">
        <v>272</v>
      </c>
      <c r="E1724" s="17" t="s">
        <v>177</v>
      </c>
      <c r="F1724" s="17" t="s">
        <v>1490</v>
      </c>
      <c r="G1724" s="17" t="s">
        <v>59</v>
      </c>
      <c r="H1724" s="17" t="s">
        <v>1523</v>
      </c>
      <c r="I1724" s="17" t="s">
        <v>1524</v>
      </c>
      <c r="J1724" s="17" t="n">
        <v>1</v>
      </c>
      <c r="K1724" s="15" t="n">
        <v>257.9</v>
      </c>
      <c r="L1724" s="22" t="n">
        <v>0</v>
      </c>
      <c r="M1724" s="15" t="n">
        <v>0</v>
      </c>
      <c r="N1724" s="15" t="n">
        <f aca="false">J1724*K1724</f>
        <v>257.9</v>
      </c>
      <c r="O1724" s="15" t="n">
        <f aca="false">N1724*L1724</f>
        <v>0</v>
      </c>
      <c r="P1724" s="15" t="n">
        <f aca="false">N1724-O1724</f>
        <v>257.9</v>
      </c>
      <c r="Q1724" s="15" t="n">
        <f aca="false">J1724*INDEX(dProdutos!$F$2:$F$47,MATCH(E1724,dProdutos!$A$2:$A$47,0))</f>
        <v>138.23</v>
      </c>
      <c r="R1724" s="15" t="n">
        <f aca="false">IF(I1724="Cancelado",0,P1724-Q1724)</f>
        <v>119.67</v>
      </c>
      <c r="S1724" s="17" t="str">
        <f aca="false">INDEX(dProdutos!$D$2:$D$47,MATCH(E1724,dProdutos!$A$2:$A$47,0))</f>
        <v>Casa</v>
      </c>
    </row>
    <row r="1725" customFormat="false" ht="15" hidden="false" customHeight="false" outlineLevel="0" collapsed="false">
      <c r="A1725" s="17" t="s">
        <v>2576</v>
      </c>
      <c r="B1725" s="17" t="n">
        <v>1</v>
      </c>
      <c r="C1725" s="21" t="n">
        <v>45808</v>
      </c>
      <c r="D1725" s="17" t="s">
        <v>1298</v>
      </c>
      <c r="E1725" s="17" t="s">
        <v>95</v>
      </c>
      <c r="F1725" s="17" t="s">
        <v>1499</v>
      </c>
      <c r="G1725" s="17" t="s">
        <v>64</v>
      </c>
      <c r="H1725" s="17" t="s">
        <v>1537</v>
      </c>
      <c r="I1725" s="17" t="s">
        <v>1524</v>
      </c>
      <c r="J1725" s="17" t="n">
        <v>1</v>
      </c>
      <c r="K1725" s="15" t="n">
        <v>77.9</v>
      </c>
      <c r="L1725" s="22" t="n">
        <v>0</v>
      </c>
      <c r="M1725" s="15" t="n">
        <v>24.42</v>
      </c>
      <c r="N1725" s="15" t="n">
        <f aca="false">J1725*K1725</f>
        <v>77.9</v>
      </c>
      <c r="O1725" s="15" t="n">
        <f aca="false">N1725*L1725</f>
        <v>0</v>
      </c>
      <c r="P1725" s="15" t="n">
        <f aca="false">N1725-O1725</f>
        <v>77.9</v>
      </c>
      <c r="Q1725" s="15" t="n">
        <f aca="false">J1725*INDEX(dProdutos!$F$2:$F$47,MATCH(E1725,dProdutos!$A$2:$A$47,0))</f>
        <v>36.71</v>
      </c>
      <c r="R1725" s="15" t="n">
        <f aca="false">IF(I1725="Cancelado",0,P1725-Q1725)</f>
        <v>41.19</v>
      </c>
      <c r="S1725" s="17" t="str">
        <f aca="false">INDEX(dProdutos!$D$2:$D$47,MATCH(E1725,dProdutos!$A$2:$A$47,0))</f>
        <v>Moda Feminina</v>
      </c>
    </row>
    <row r="1726" customFormat="false" ht="15" hidden="false" customHeight="false" outlineLevel="0" collapsed="false">
      <c r="A1726" s="17" t="s">
        <v>2576</v>
      </c>
      <c r="B1726" s="17" t="n">
        <v>2</v>
      </c>
      <c r="C1726" s="21" t="n">
        <v>45808</v>
      </c>
      <c r="D1726" s="17" t="s">
        <v>1298</v>
      </c>
      <c r="E1726" s="17" t="s">
        <v>144</v>
      </c>
      <c r="F1726" s="17" t="s">
        <v>1499</v>
      </c>
      <c r="G1726" s="17" t="s">
        <v>64</v>
      </c>
      <c r="H1726" s="17" t="s">
        <v>1537</v>
      </c>
      <c r="I1726" s="17" t="s">
        <v>1524</v>
      </c>
      <c r="J1726" s="17" t="n">
        <v>1</v>
      </c>
      <c r="K1726" s="15" t="n">
        <v>260.9</v>
      </c>
      <c r="L1726" s="22" t="n">
        <v>0.15</v>
      </c>
      <c r="M1726" s="15" t="n">
        <v>0</v>
      </c>
      <c r="N1726" s="15" t="n">
        <f aca="false">J1726*K1726</f>
        <v>260.9</v>
      </c>
      <c r="O1726" s="15" t="n">
        <f aca="false">N1726*L1726</f>
        <v>39.135</v>
      </c>
      <c r="P1726" s="15" t="n">
        <f aca="false">N1726-O1726</f>
        <v>221.765</v>
      </c>
      <c r="Q1726" s="15" t="n">
        <f aca="false">J1726*INDEX(dProdutos!$F$2:$F$47,MATCH(E1726,dProdutos!$A$2:$A$47,0))</f>
        <v>99.86</v>
      </c>
      <c r="R1726" s="15" t="n">
        <f aca="false">IF(I1726="Cancelado",0,P1726-Q1726)</f>
        <v>121.905</v>
      </c>
      <c r="S1726" s="17" t="str">
        <f aca="false">INDEX(dProdutos!$D$2:$D$47,MATCH(E1726,dProdutos!$A$2:$A$47,0))</f>
        <v>Acessórios</v>
      </c>
    </row>
    <row r="1727" customFormat="false" ht="15" hidden="false" customHeight="false" outlineLevel="0" collapsed="false">
      <c r="A1727" s="17" t="s">
        <v>2577</v>
      </c>
      <c r="B1727" s="17" t="n">
        <v>1</v>
      </c>
      <c r="C1727" s="21" t="n">
        <v>45808</v>
      </c>
      <c r="D1727" s="17" t="s">
        <v>989</v>
      </c>
      <c r="E1727" s="17" t="s">
        <v>88</v>
      </c>
      <c r="F1727" s="17" t="s">
        <v>1501</v>
      </c>
      <c r="G1727" s="17" t="s">
        <v>61</v>
      </c>
      <c r="H1727" s="17" t="s">
        <v>1537</v>
      </c>
      <c r="I1727" s="17" t="s">
        <v>1524</v>
      </c>
      <c r="J1727" s="17" t="n">
        <v>1</v>
      </c>
      <c r="K1727" s="15" t="n">
        <v>170.9</v>
      </c>
      <c r="L1727" s="22" t="n">
        <v>0</v>
      </c>
      <c r="M1727" s="15" t="n">
        <v>0</v>
      </c>
      <c r="N1727" s="15" t="n">
        <f aca="false">J1727*K1727</f>
        <v>170.9</v>
      </c>
      <c r="O1727" s="15" t="n">
        <f aca="false">N1727*L1727</f>
        <v>0</v>
      </c>
      <c r="P1727" s="15" t="n">
        <f aca="false">N1727-O1727</f>
        <v>170.9</v>
      </c>
      <c r="Q1727" s="15" t="n">
        <f aca="false">J1727*INDEX(dProdutos!$F$2:$F$47,MATCH(E1727,dProdutos!$A$2:$A$47,0))</f>
        <v>98.14</v>
      </c>
      <c r="R1727" s="15" t="n">
        <f aca="false">IF(I1727="Cancelado",0,P1727-Q1727)</f>
        <v>72.76</v>
      </c>
      <c r="S1727" s="17" t="str">
        <f aca="false">INDEX(dProdutos!$D$2:$D$47,MATCH(E1727,dProdutos!$A$2:$A$47,0))</f>
        <v>Moda Feminina</v>
      </c>
    </row>
    <row r="1728" customFormat="false" ht="15" hidden="false" customHeight="false" outlineLevel="0" collapsed="false">
      <c r="A1728" s="17" t="s">
        <v>2578</v>
      </c>
      <c r="B1728" s="17" t="n">
        <v>1</v>
      </c>
      <c r="C1728" s="21" t="n">
        <v>45808</v>
      </c>
      <c r="D1728" s="17" t="s">
        <v>1415</v>
      </c>
      <c r="E1728" s="17" t="s">
        <v>144</v>
      </c>
      <c r="F1728" s="17" t="s">
        <v>1490</v>
      </c>
      <c r="G1728" s="17" t="s">
        <v>60</v>
      </c>
      <c r="H1728" s="17" t="s">
        <v>1540</v>
      </c>
      <c r="I1728" s="17" t="s">
        <v>1524</v>
      </c>
      <c r="J1728" s="17" t="n">
        <v>1</v>
      </c>
      <c r="K1728" s="15" t="n">
        <v>260.9</v>
      </c>
      <c r="L1728" s="22" t="n">
        <v>0.1</v>
      </c>
      <c r="M1728" s="15" t="n">
        <v>15.41</v>
      </c>
      <c r="N1728" s="15" t="n">
        <f aca="false">J1728*K1728</f>
        <v>260.9</v>
      </c>
      <c r="O1728" s="15" t="n">
        <f aca="false">N1728*L1728</f>
        <v>26.09</v>
      </c>
      <c r="P1728" s="15" t="n">
        <f aca="false">N1728-O1728</f>
        <v>234.81</v>
      </c>
      <c r="Q1728" s="15" t="n">
        <f aca="false">J1728*INDEX(dProdutos!$F$2:$F$47,MATCH(E1728,dProdutos!$A$2:$A$47,0))</f>
        <v>99.86</v>
      </c>
      <c r="R1728" s="15" t="n">
        <f aca="false">IF(I1728="Cancelado",0,P1728-Q1728)</f>
        <v>134.95</v>
      </c>
      <c r="S1728" s="17" t="str">
        <f aca="false">INDEX(dProdutos!$D$2:$D$47,MATCH(E1728,dProdutos!$A$2:$A$47,0))</f>
        <v>Acessórios</v>
      </c>
    </row>
    <row r="1729" customFormat="false" ht="15" hidden="false" customHeight="false" outlineLevel="0" collapsed="false">
      <c r="A1729" s="17" t="s">
        <v>2578</v>
      </c>
      <c r="B1729" s="17" t="n">
        <v>2</v>
      </c>
      <c r="C1729" s="21" t="n">
        <v>45808</v>
      </c>
      <c r="D1729" s="17" t="s">
        <v>1415</v>
      </c>
      <c r="E1729" s="17" t="s">
        <v>156</v>
      </c>
      <c r="F1729" s="17" t="s">
        <v>1490</v>
      </c>
      <c r="G1729" s="17" t="s">
        <v>60</v>
      </c>
      <c r="H1729" s="17" t="s">
        <v>1540</v>
      </c>
      <c r="I1729" s="17" t="s">
        <v>1524</v>
      </c>
      <c r="J1729" s="17" t="n">
        <v>1</v>
      </c>
      <c r="K1729" s="15" t="n">
        <v>192.9</v>
      </c>
      <c r="L1729" s="22" t="n">
        <v>0.1</v>
      </c>
      <c r="M1729" s="15" t="n">
        <v>0</v>
      </c>
      <c r="N1729" s="15" t="n">
        <f aca="false">J1729*K1729</f>
        <v>192.9</v>
      </c>
      <c r="O1729" s="15" t="n">
        <f aca="false">N1729*L1729</f>
        <v>19.29</v>
      </c>
      <c r="P1729" s="15" t="n">
        <f aca="false">N1729-O1729</f>
        <v>173.61</v>
      </c>
      <c r="Q1729" s="15" t="n">
        <f aca="false">J1729*INDEX(dProdutos!$F$2:$F$47,MATCH(E1729,dProdutos!$A$2:$A$47,0))</f>
        <v>80.38</v>
      </c>
      <c r="R1729" s="15" t="n">
        <f aca="false">IF(I1729="Cancelado",0,P1729-Q1729)</f>
        <v>93.23</v>
      </c>
      <c r="S1729" s="17" t="str">
        <f aca="false">INDEX(dProdutos!$D$2:$D$47,MATCH(E1729,dProdutos!$A$2:$A$47,0))</f>
        <v>Acessórios</v>
      </c>
    </row>
    <row r="1730" customFormat="false" ht="15" hidden="false" customHeight="false" outlineLevel="0" collapsed="false">
      <c r="A1730" s="17" t="s">
        <v>2579</v>
      </c>
      <c r="B1730" s="17" t="n">
        <v>1</v>
      </c>
      <c r="C1730" s="21" t="n">
        <v>45809</v>
      </c>
      <c r="D1730" s="17" t="s">
        <v>729</v>
      </c>
      <c r="E1730" s="17" t="s">
        <v>81</v>
      </c>
      <c r="F1730" s="17" t="s">
        <v>1493</v>
      </c>
      <c r="G1730" s="17" t="s">
        <v>62</v>
      </c>
      <c r="H1730" s="17" t="s">
        <v>1527</v>
      </c>
      <c r="I1730" s="17" t="s">
        <v>1524</v>
      </c>
      <c r="J1730" s="17" t="n">
        <v>1</v>
      </c>
      <c r="K1730" s="15" t="n">
        <v>64.9</v>
      </c>
      <c r="L1730" s="22" t="n">
        <v>0</v>
      </c>
      <c r="M1730" s="15" t="n">
        <v>0</v>
      </c>
      <c r="N1730" s="15" t="n">
        <f aca="false">J1730*K1730</f>
        <v>64.9</v>
      </c>
      <c r="O1730" s="15" t="n">
        <f aca="false">N1730*L1730</f>
        <v>0</v>
      </c>
      <c r="P1730" s="15" t="n">
        <f aca="false">N1730-O1730</f>
        <v>64.9</v>
      </c>
      <c r="Q1730" s="15" t="n">
        <f aca="false">J1730*INDEX(dProdutos!$F$2:$F$47,MATCH(E1730,dProdutos!$A$2:$A$47,0))</f>
        <v>26.12</v>
      </c>
      <c r="R1730" s="15" t="n">
        <f aca="false">IF(I1730="Cancelado",0,P1730-Q1730)</f>
        <v>38.78</v>
      </c>
      <c r="S1730" s="17" t="str">
        <f aca="false">INDEX(dProdutos!$D$2:$D$47,MATCH(E1730,dProdutos!$A$2:$A$47,0))</f>
        <v>Moda Feminina</v>
      </c>
    </row>
    <row r="1731" customFormat="false" ht="15" hidden="false" customHeight="false" outlineLevel="0" collapsed="false">
      <c r="A1731" s="17" t="s">
        <v>2580</v>
      </c>
      <c r="B1731" s="17" t="n">
        <v>1</v>
      </c>
      <c r="C1731" s="21" t="n">
        <v>45809</v>
      </c>
      <c r="D1731" s="17" t="s">
        <v>1394</v>
      </c>
      <c r="E1731" s="17" t="s">
        <v>138</v>
      </c>
      <c r="F1731" s="17" t="s">
        <v>1499</v>
      </c>
      <c r="G1731" s="17" t="s">
        <v>59</v>
      </c>
      <c r="H1731" s="17" t="s">
        <v>1537</v>
      </c>
      <c r="I1731" s="17" t="s">
        <v>1524</v>
      </c>
      <c r="J1731" s="17" t="n">
        <v>1</v>
      </c>
      <c r="K1731" s="15" t="n">
        <v>231.9</v>
      </c>
      <c r="L1731" s="22" t="n">
        <v>0.15</v>
      </c>
      <c r="M1731" s="15" t="n">
        <v>11.93</v>
      </c>
      <c r="N1731" s="15" t="n">
        <f aca="false">J1731*K1731</f>
        <v>231.9</v>
      </c>
      <c r="O1731" s="15" t="n">
        <f aca="false">N1731*L1731</f>
        <v>34.785</v>
      </c>
      <c r="P1731" s="15" t="n">
        <f aca="false">N1731-O1731</f>
        <v>197.115</v>
      </c>
      <c r="Q1731" s="15" t="n">
        <f aca="false">J1731*INDEX(dProdutos!$F$2:$F$47,MATCH(E1731,dProdutos!$A$2:$A$47,0))</f>
        <v>132.21</v>
      </c>
      <c r="R1731" s="15" t="n">
        <f aca="false">IF(I1731="Cancelado",0,P1731-Q1731)</f>
        <v>64.905</v>
      </c>
      <c r="S1731" s="17" t="str">
        <f aca="false">INDEX(dProdutos!$D$2:$D$47,MATCH(E1731,dProdutos!$A$2:$A$47,0))</f>
        <v>Calçados</v>
      </c>
    </row>
    <row r="1732" customFormat="false" ht="15" hidden="false" customHeight="false" outlineLevel="0" collapsed="false">
      <c r="A1732" s="17" t="s">
        <v>2580</v>
      </c>
      <c r="B1732" s="17" t="n">
        <v>2</v>
      </c>
      <c r="C1732" s="21" t="n">
        <v>45809</v>
      </c>
      <c r="D1732" s="17" t="s">
        <v>1394</v>
      </c>
      <c r="E1732" s="17" t="s">
        <v>177</v>
      </c>
      <c r="F1732" s="17" t="s">
        <v>1499</v>
      </c>
      <c r="G1732" s="17" t="s">
        <v>59</v>
      </c>
      <c r="H1732" s="17" t="s">
        <v>1537</v>
      </c>
      <c r="I1732" s="17" t="s">
        <v>1524</v>
      </c>
      <c r="J1732" s="17" t="n">
        <v>1</v>
      </c>
      <c r="K1732" s="15" t="n">
        <v>257.9</v>
      </c>
      <c r="L1732" s="22" t="n">
        <v>0</v>
      </c>
      <c r="M1732" s="15" t="n">
        <v>0</v>
      </c>
      <c r="N1732" s="15" t="n">
        <f aca="false">J1732*K1732</f>
        <v>257.9</v>
      </c>
      <c r="O1732" s="15" t="n">
        <f aca="false">N1732*L1732</f>
        <v>0</v>
      </c>
      <c r="P1732" s="15" t="n">
        <f aca="false">N1732-O1732</f>
        <v>257.9</v>
      </c>
      <c r="Q1732" s="15" t="n">
        <f aca="false">J1732*INDEX(dProdutos!$F$2:$F$47,MATCH(E1732,dProdutos!$A$2:$A$47,0))</f>
        <v>138.23</v>
      </c>
      <c r="R1732" s="15" t="n">
        <f aca="false">IF(I1732="Cancelado",0,P1732-Q1732)</f>
        <v>119.67</v>
      </c>
      <c r="S1732" s="17" t="str">
        <f aca="false">INDEX(dProdutos!$D$2:$D$47,MATCH(E1732,dProdutos!$A$2:$A$47,0))</f>
        <v>Casa</v>
      </c>
    </row>
    <row r="1733" customFormat="false" ht="15" hidden="false" customHeight="false" outlineLevel="0" collapsed="false">
      <c r="A1733" s="17" t="s">
        <v>2581</v>
      </c>
      <c r="B1733" s="17" t="n">
        <v>1</v>
      </c>
      <c r="C1733" s="21" t="n">
        <v>45809</v>
      </c>
      <c r="D1733" s="17" t="s">
        <v>1156</v>
      </c>
      <c r="E1733" s="17" t="s">
        <v>177</v>
      </c>
      <c r="F1733" s="17" t="s">
        <v>1499</v>
      </c>
      <c r="G1733" s="17" t="s">
        <v>61</v>
      </c>
      <c r="H1733" s="17" t="s">
        <v>1523</v>
      </c>
      <c r="I1733" s="17" t="s">
        <v>1541</v>
      </c>
      <c r="J1733" s="17" t="n">
        <v>1</v>
      </c>
      <c r="K1733" s="15" t="n">
        <v>257.9</v>
      </c>
      <c r="L1733" s="22" t="n">
        <v>0</v>
      </c>
      <c r="M1733" s="15" t="n">
        <v>0</v>
      </c>
      <c r="N1733" s="15" t="n">
        <f aca="false">J1733*K1733</f>
        <v>257.9</v>
      </c>
      <c r="O1733" s="15" t="n">
        <f aca="false">N1733*L1733</f>
        <v>0</v>
      </c>
      <c r="P1733" s="15" t="n">
        <f aca="false">N1733-O1733</f>
        <v>257.9</v>
      </c>
      <c r="Q1733" s="15" t="n">
        <f aca="false">J1733*INDEX(dProdutos!$F$2:$F$47,MATCH(E1733,dProdutos!$A$2:$A$47,0))</f>
        <v>138.23</v>
      </c>
      <c r="R1733" s="15" t="n">
        <f aca="false">IF(I1733="Cancelado",0,P1733-Q1733)</f>
        <v>119.67</v>
      </c>
      <c r="S1733" s="17" t="str">
        <f aca="false">INDEX(dProdutos!$D$2:$D$47,MATCH(E1733,dProdutos!$A$2:$A$47,0))</f>
        <v>Casa</v>
      </c>
    </row>
    <row r="1734" customFormat="false" ht="15" hidden="false" customHeight="false" outlineLevel="0" collapsed="false">
      <c r="A1734" s="17" t="s">
        <v>2581</v>
      </c>
      <c r="B1734" s="17" t="n">
        <v>2</v>
      </c>
      <c r="C1734" s="21" t="n">
        <v>45809</v>
      </c>
      <c r="D1734" s="17" t="s">
        <v>1156</v>
      </c>
      <c r="E1734" s="17" t="s">
        <v>144</v>
      </c>
      <c r="F1734" s="17" t="s">
        <v>1499</v>
      </c>
      <c r="G1734" s="17" t="s">
        <v>61</v>
      </c>
      <c r="H1734" s="17" t="s">
        <v>1523</v>
      </c>
      <c r="I1734" s="17" t="s">
        <v>1541</v>
      </c>
      <c r="J1734" s="17" t="n">
        <v>1</v>
      </c>
      <c r="K1734" s="15" t="n">
        <v>260.9</v>
      </c>
      <c r="L1734" s="22" t="n">
        <v>0</v>
      </c>
      <c r="M1734" s="15" t="n">
        <v>0</v>
      </c>
      <c r="N1734" s="15" t="n">
        <f aca="false">J1734*K1734</f>
        <v>260.9</v>
      </c>
      <c r="O1734" s="15" t="n">
        <f aca="false">N1734*L1734</f>
        <v>0</v>
      </c>
      <c r="P1734" s="15" t="n">
        <f aca="false">N1734-O1734</f>
        <v>260.9</v>
      </c>
      <c r="Q1734" s="15" t="n">
        <f aca="false">J1734*INDEX(dProdutos!$F$2:$F$47,MATCH(E1734,dProdutos!$A$2:$A$47,0))</f>
        <v>99.86</v>
      </c>
      <c r="R1734" s="15" t="n">
        <f aca="false">IF(I1734="Cancelado",0,P1734-Q1734)</f>
        <v>161.04</v>
      </c>
      <c r="S1734" s="17" t="str">
        <f aca="false">INDEX(dProdutos!$D$2:$D$47,MATCH(E1734,dProdutos!$A$2:$A$47,0))</f>
        <v>Acessórios</v>
      </c>
    </row>
    <row r="1735" customFormat="false" ht="15" hidden="false" customHeight="false" outlineLevel="0" collapsed="false">
      <c r="A1735" s="17" t="s">
        <v>2582</v>
      </c>
      <c r="B1735" s="17" t="n">
        <v>1</v>
      </c>
      <c r="C1735" s="21" t="n">
        <v>45809</v>
      </c>
      <c r="D1735" s="17" t="s">
        <v>479</v>
      </c>
      <c r="E1735" s="17" t="s">
        <v>174</v>
      </c>
      <c r="F1735" s="17" t="s">
        <v>1497</v>
      </c>
      <c r="G1735" s="17" t="s">
        <v>61</v>
      </c>
      <c r="H1735" s="17" t="s">
        <v>1523</v>
      </c>
      <c r="I1735" s="17" t="s">
        <v>1524</v>
      </c>
      <c r="J1735" s="17" t="n">
        <v>1</v>
      </c>
      <c r="K1735" s="15" t="n">
        <v>250.9</v>
      </c>
      <c r="L1735" s="22" t="n">
        <v>0.1</v>
      </c>
      <c r="M1735" s="15" t="n">
        <v>11.82</v>
      </c>
      <c r="N1735" s="15" t="n">
        <f aca="false">J1735*K1735</f>
        <v>250.9</v>
      </c>
      <c r="O1735" s="15" t="n">
        <f aca="false">N1735*L1735</f>
        <v>25.09</v>
      </c>
      <c r="P1735" s="15" t="n">
        <f aca="false">N1735-O1735</f>
        <v>225.81</v>
      </c>
      <c r="Q1735" s="15" t="n">
        <f aca="false">J1735*INDEX(dProdutos!$F$2:$F$47,MATCH(E1735,dProdutos!$A$2:$A$47,0))</f>
        <v>151.28</v>
      </c>
      <c r="R1735" s="15" t="n">
        <f aca="false">IF(I1735="Cancelado",0,P1735-Q1735)</f>
        <v>74.53</v>
      </c>
      <c r="S1735" s="17" t="str">
        <f aca="false">INDEX(dProdutos!$D$2:$D$47,MATCH(E1735,dProdutos!$A$2:$A$47,0))</f>
        <v>Casa</v>
      </c>
    </row>
    <row r="1736" customFormat="false" ht="15" hidden="false" customHeight="false" outlineLevel="0" collapsed="false">
      <c r="A1736" s="17" t="s">
        <v>2583</v>
      </c>
      <c r="B1736" s="17" t="n">
        <v>1</v>
      </c>
      <c r="C1736" s="21" t="n">
        <v>45809</v>
      </c>
      <c r="D1736" s="17" t="s">
        <v>717</v>
      </c>
      <c r="E1736" s="17" t="s">
        <v>105</v>
      </c>
      <c r="F1736" s="17" t="s">
        <v>1493</v>
      </c>
      <c r="G1736" s="17" t="s">
        <v>59</v>
      </c>
      <c r="H1736" s="17" t="s">
        <v>1537</v>
      </c>
      <c r="I1736" s="17" t="s">
        <v>1524</v>
      </c>
      <c r="J1736" s="17" t="n">
        <v>1</v>
      </c>
      <c r="K1736" s="15" t="n">
        <v>175.9</v>
      </c>
      <c r="L1736" s="22" t="n">
        <v>0</v>
      </c>
      <c r="M1736" s="15" t="n">
        <v>9.97</v>
      </c>
      <c r="N1736" s="15" t="n">
        <f aca="false">J1736*K1736</f>
        <v>175.9</v>
      </c>
      <c r="O1736" s="15" t="n">
        <f aca="false">N1736*L1736</f>
        <v>0</v>
      </c>
      <c r="P1736" s="15" t="n">
        <f aca="false">N1736-O1736</f>
        <v>175.9</v>
      </c>
      <c r="Q1736" s="15" t="n">
        <f aca="false">J1736*INDEX(dProdutos!$F$2:$F$47,MATCH(E1736,dProdutos!$A$2:$A$47,0))</f>
        <v>96.59</v>
      </c>
      <c r="R1736" s="15" t="n">
        <f aca="false">IF(I1736="Cancelado",0,P1736-Q1736)</f>
        <v>79.31</v>
      </c>
      <c r="S1736" s="17" t="str">
        <f aca="false">INDEX(dProdutos!$D$2:$D$47,MATCH(E1736,dProdutos!$A$2:$A$47,0))</f>
        <v>Moda Masculina</v>
      </c>
    </row>
    <row r="1737" customFormat="false" ht="15" hidden="false" customHeight="false" outlineLevel="0" collapsed="false">
      <c r="A1737" s="17" t="s">
        <v>2584</v>
      </c>
      <c r="B1737" s="17" t="n">
        <v>1</v>
      </c>
      <c r="C1737" s="21" t="n">
        <v>45809</v>
      </c>
      <c r="D1737" s="17" t="s">
        <v>787</v>
      </c>
      <c r="E1737" s="17" t="s">
        <v>177</v>
      </c>
      <c r="F1737" s="17" t="s">
        <v>1499</v>
      </c>
      <c r="G1737" s="17" t="s">
        <v>59</v>
      </c>
      <c r="H1737" s="17" t="s">
        <v>1537</v>
      </c>
      <c r="I1737" s="17" t="s">
        <v>1524</v>
      </c>
      <c r="J1737" s="17" t="n">
        <v>1</v>
      </c>
      <c r="K1737" s="15" t="n">
        <v>257.9</v>
      </c>
      <c r="L1737" s="22" t="n">
        <v>0.2</v>
      </c>
      <c r="M1737" s="15" t="n">
        <v>0</v>
      </c>
      <c r="N1737" s="15" t="n">
        <f aca="false">J1737*K1737</f>
        <v>257.9</v>
      </c>
      <c r="O1737" s="15" t="n">
        <f aca="false">N1737*L1737</f>
        <v>51.58</v>
      </c>
      <c r="P1737" s="15" t="n">
        <f aca="false">N1737-O1737</f>
        <v>206.32</v>
      </c>
      <c r="Q1737" s="15" t="n">
        <f aca="false">J1737*INDEX(dProdutos!$F$2:$F$47,MATCH(E1737,dProdutos!$A$2:$A$47,0))</f>
        <v>138.23</v>
      </c>
      <c r="R1737" s="15" t="n">
        <f aca="false">IF(I1737="Cancelado",0,P1737-Q1737)</f>
        <v>68.09</v>
      </c>
      <c r="S1737" s="17" t="str">
        <f aca="false">INDEX(dProdutos!$D$2:$D$47,MATCH(E1737,dProdutos!$A$2:$A$47,0))</f>
        <v>Casa</v>
      </c>
    </row>
    <row r="1738" customFormat="false" ht="15" hidden="false" customHeight="false" outlineLevel="0" collapsed="false">
      <c r="A1738" s="17" t="s">
        <v>2585</v>
      </c>
      <c r="B1738" s="17" t="n">
        <v>1</v>
      </c>
      <c r="C1738" s="21" t="n">
        <v>45809</v>
      </c>
      <c r="D1738" s="17" t="s">
        <v>798</v>
      </c>
      <c r="E1738" s="17" t="s">
        <v>156</v>
      </c>
      <c r="F1738" s="17" t="s">
        <v>1497</v>
      </c>
      <c r="G1738" s="17" t="s">
        <v>60</v>
      </c>
      <c r="H1738" s="17" t="s">
        <v>1523</v>
      </c>
      <c r="I1738" s="17" t="s">
        <v>1524</v>
      </c>
      <c r="J1738" s="17" t="n">
        <v>1</v>
      </c>
      <c r="K1738" s="15" t="n">
        <v>192.9</v>
      </c>
      <c r="L1738" s="22" t="n">
        <v>0</v>
      </c>
      <c r="M1738" s="15" t="n">
        <v>10.95</v>
      </c>
      <c r="N1738" s="15" t="n">
        <f aca="false">J1738*K1738</f>
        <v>192.9</v>
      </c>
      <c r="O1738" s="15" t="n">
        <f aca="false">N1738*L1738</f>
        <v>0</v>
      </c>
      <c r="P1738" s="15" t="n">
        <f aca="false">N1738-O1738</f>
        <v>192.9</v>
      </c>
      <c r="Q1738" s="15" t="n">
        <f aca="false">J1738*INDEX(dProdutos!$F$2:$F$47,MATCH(E1738,dProdutos!$A$2:$A$47,0))</f>
        <v>80.38</v>
      </c>
      <c r="R1738" s="15" t="n">
        <f aca="false">IF(I1738="Cancelado",0,P1738-Q1738)</f>
        <v>112.52</v>
      </c>
      <c r="S1738" s="17" t="str">
        <f aca="false">INDEX(dProdutos!$D$2:$D$47,MATCH(E1738,dProdutos!$A$2:$A$47,0))</f>
        <v>Acessórios</v>
      </c>
    </row>
    <row r="1739" customFormat="false" ht="15" hidden="false" customHeight="false" outlineLevel="0" collapsed="false">
      <c r="A1739" s="17" t="s">
        <v>2585</v>
      </c>
      <c r="B1739" s="17" t="n">
        <v>2</v>
      </c>
      <c r="C1739" s="21" t="n">
        <v>45809</v>
      </c>
      <c r="D1739" s="17" t="s">
        <v>798</v>
      </c>
      <c r="E1739" s="17" t="s">
        <v>85</v>
      </c>
      <c r="F1739" s="17" t="s">
        <v>1497</v>
      </c>
      <c r="G1739" s="17" t="s">
        <v>60</v>
      </c>
      <c r="H1739" s="17" t="s">
        <v>1523</v>
      </c>
      <c r="I1739" s="17" t="s">
        <v>1524</v>
      </c>
      <c r="J1739" s="17" t="n">
        <v>2</v>
      </c>
      <c r="K1739" s="15" t="n">
        <v>165.9</v>
      </c>
      <c r="L1739" s="22" t="n">
        <v>0.05</v>
      </c>
      <c r="M1739" s="15" t="n">
        <v>0</v>
      </c>
      <c r="N1739" s="15" t="n">
        <f aca="false">J1739*K1739</f>
        <v>331.8</v>
      </c>
      <c r="O1739" s="15" t="n">
        <f aca="false">N1739*L1739</f>
        <v>16.59</v>
      </c>
      <c r="P1739" s="15" t="n">
        <f aca="false">N1739-O1739</f>
        <v>315.21</v>
      </c>
      <c r="Q1739" s="15" t="n">
        <f aca="false">J1739*INDEX(dProdutos!$F$2:$F$47,MATCH(E1739,dProdutos!$A$2:$A$47,0))</f>
        <v>183.1</v>
      </c>
      <c r="R1739" s="15" t="n">
        <f aca="false">IF(I1739="Cancelado",0,P1739-Q1739)</f>
        <v>132.11</v>
      </c>
      <c r="S1739" s="17" t="str">
        <f aca="false">INDEX(dProdutos!$D$2:$D$47,MATCH(E1739,dProdutos!$A$2:$A$47,0))</f>
        <v>Moda Feminina</v>
      </c>
    </row>
    <row r="1740" customFormat="false" ht="15" hidden="false" customHeight="false" outlineLevel="0" collapsed="false">
      <c r="A1740" s="17" t="s">
        <v>2586</v>
      </c>
      <c r="B1740" s="17" t="n">
        <v>1</v>
      </c>
      <c r="C1740" s="21" t="n">
        <v>45809</v>
      </c>
      <c r="D1740" s="17" t="s">
        <v>1141</v>
      </c>
      <c r="E1740" s="17" t="s">
        <v>95</v>
      </c>
      <c r="F1740" s="17" t="s">
        <v>1493</v>
      </c>
      <c r="G1740" s="17" t="s">
        <v>64</v>
      </c>
      <c r="H1740" s="17" t="s">
        <v>1523</v>
      </c>
      <c r="I1740" s="17" t="s">
        <v>1524</v>
      </c>
      <c r="J1740" s="17" t="n">
        <v>1</v>
      </c>
      <c r="K1740" s="15" t="n">
        <v>77.9</v>
      </c>
      <c r="L1740" s="22" t="n">
        <v>0.1</v>
      </c>
      <c r="M1740" s="15" t="n">
        <v>31.3</v>
      </c>
      <c r="N1740" s="15" t="n">
        <f aca="false">J1740*K1740</f>
        <v>77.9</v>
      </c>
      <c r="O1740" s="15" t="n">
        <f aca="false">N1740*L1740</f>
        <v>7.79</v>
      </c>
      <c r="P1740" s="15" t="n">
        <f aca="false">N1740-O1740</f>
        <v>70.11</v>
      </c>
      <c r="Q1740" s="15" t="n">
        <f aca="false">J1740*INDEX(dProdutos!$F$2:$F$47,MATCH(E1740,dProdutos!$A$2:$A$47,0))</f>
        <v>36.71</v>
      </c>
      <c r="R1740" s="15" t="n">
        <f aca="false">IF(I1740="Cancelado",0,P1740-Q1740)</f>
        <v>33.4</v>
      </c>
      <c r="S1740" s="17" t="str">
        <f aca="false">INDEX(dProdutos!$D$2:$D$47,MATCH(E1740,dProdutos!$A$2:$A$47,0))</f>
        <v>Moda Feminina</v>
      </c>
    </row>
    <row r="1741" customFormat="false" ht="15" hidden="false" customHeight="false" outlineLevel="0" collapsed="false">
      <c r="A1741" s="17" t="s">
        <v>2587</v>
      </c>
      <c r="B1741" s="17" t="n">
        <v>1</v>
      </c>
      <c r="C1741" s="21" t="n">
        <v>45810</v>
      </c>
      <c r="D1741" s="17" t="s">
        <v>632</v>
      </c>
      <c r="E1741" s="17" t="s">
        <v>108</v>
      </c>
      <c r="F1741" s="17" t="s">
        <v>1501</v>
      </c>
      <c r="G1741" s="17" t="s">
        <v>59</v>
      </c>
      <c r="H1741" s="17" t="s">
        <v>1523</v>
      </c>
      <c r="I1741" s="17" t="s">
        <v>1524</v>
      </c>
      <c r="J1741" s="17" t="n">
        <v>1</v>
      </c>
      <c r="K1741" s="15" t="n">
        <v>265.9</v>
      </c>
      <c r="L1741" s="22" t="n">
        <v>0.15</v>
      </c>
      <c r="M1741" s="15" t="n">
        <v>0</v>
      </c>
      <c r="N1741" s="15" t="n">
        <f aca="false">J1741*K1741</f>
        <v>265.9</v>
      </c>
      <c r="O1741" s="15" t="n">
        <f aca="false">N1741*L1741</f>
        <v>39.885</v>
      </c>
      <c r="P1741" s="15" t="n">
        <f aca="false">N1741-O1741</f>
        <v>226.015</v>
      </c>
      <c r="Q1741" s="15" t="n">
        <f aca="false">J1741*INDEX(dProdutos!$F$2:$F$47,MATCH(E1741,dProdutos!$A$2:$A$47,0))</f>
        <v>155.62</v>
      </c>
      <c r="R1741" s="15" t="n">
        <f aca="false">IF(I1741="Cancelado",0,P1741-Q1741)</f>
        <v>70.395</v>
      </c>
      <c r="S1741" s="17" t="str">
        <f aca="false">INDEX(dProdutos!$D$2:$D$47,MATCH(E1741,dProdutos!$A$2:$A$47,0))</f>
        <v>Moda Masculina</v>
      </c>
    </row>
    <row r="1742" customFormat="false" ht="15" hidden="false" customHeight="false" outlineLevel="0" collapsed="false">
      <c r="A1742" s="17" t="s">
        <v>2587</v>
      </c>
      <c r="B1742" s="17" t="n">
        <v>2</v>
      </c>
      <c r="C1742" s="21" t="n">
        <v>45810</v>
      </c>
      <c r="D1742" s="17" t="s">
        <v>632</v>
      </c>
      <c r="E1742" s="17" t="s">
        <v>183</v>
      </c>
      <c r="F1742" s="17" t="s">
        <v>1501</v>
      </c>
      <c r="G1742" s="17" t="s">
        <v>59</v>
      </c>
      <c r="H1742" s="17" t="s">
        <v>1523</v>
      </c>
      <c r="I1742" s="17" t="s">
        <v>1524</v>
      </c>
      <c r="J1742" s="17" t="n">
        <v>1</v>
      </c>
      <c r="K1742" s="15" t="n">
        <v>121.9</v>
      </c>
      <c r="L1742" s="22" t="n">
        <v>0.15</v>
      </c>
      <c r="M1742" s="15" t="n">
        <v>0</v>
      </c>
      <c r="N1742" s="15" t="n">
        <f aca="false">J1742*K1742</f>
        <v>121.9</v>
      </c>
      <c r="O1742" s="15" t="n">
        <f aca="false">N1742*L1742</f>
        <v>18.285</v>
      </c>
      <c r="P1742" s="15" t="n">
        <f aca="false">N1742-O1742</f>
        <v>103.615</v>
      </c>
      <c r="Q1742" s="15" t="n">
        <f aca="false">J1742*INDEX(dProdutos!$F$2:$F$47,MATCH(E1742,dProdutos!$A$2:$A$47,0))</f>
        <v>52.76</v>
      </c>
      <c r="R1742" s="15" t="n">
        <f aca="false">IF(I1742="Cancelado",0,P1742-Q1742)</f>
        <v>50.855</v>
      </c>
      <c r="S1742" s="17" t="str">
        <f aca="false">INDEX(dProdutos!$D$2:$D$47,MATCH(E1742,dProdutos!$A$2:$A$47,0))</f>
        <v>Eletrônicos</v>
      </c>
    </row>
    <row r="1743" customFormat="false" ht="15" hidden="false" customHeight="false" outlineLevel="0" collapsed="false">
      <c r="A1743" s="17" t="s">
        <v>2588</v>
      </c>
      <c r="B1743" s="17" t="n">
        <v>1</v>
      </c>
      <c r="C1743" s="21" t="n">
        <v>45810</v>
      </c>
      <c r="D1743" s="17" t="s">
        <v>998</v>
      </c>
      <c r="E1743" s="17" t="s">
        <v>95</v>
      </c>
      <c r="F1743" s="17" t="s">
        <v>1490</v>
      </c>
      <c r="G1743" s="17" t="s">
        <v>62</v>
      </c>
      <c r="H1743" s="17" t="s">
        <v>1537</v>
      </c>
      <c r="I1743" s="17" t="s">
        <v>1524</v>
      </c>
      <c r="J1743" s="17" t="n">
        <v>1</v>
      </c>
      <c r="K1743" s="15" t="n">
        <v>77.9</v>
      </c>
      <c r="L1743" s="22" t="n">
        <v>0.1</v>
      </c>
      <c r="M1743" s="15" t="n">
        <v>15.96</v>
      </c>
      <c r="N1743" s="15" t="n">
        <f aca="false">J1743*K1743</f>
        <v>77.9</v>
      </c>
      <c r="O1743" s="15" t="n">
        <f aca="false">N1743*L1743</f>
        <v>7.79</v>
      </c>
      <c r="P1743" s="15" t="n">
        <f aca="false">N1743-O1743</f>
        <v>70.11</v>
      </c>
      <c r="Q1743" s="15" t="n">
        <f aca="false">J1743*INDEX(dProdutos!$F$2:$F$47,MATCH(E1743,dProdutos!$A$2:$A$47,0))</f>
        <v>36.71</v>
      </c>
      <c r="R1743" s="15" t="n">
        <f aca="false">IF(I1743="Cancelado",0,P1743-Q1743)</f>
        <v>33.4</v>
      </c>
      <c r="S1743" s="17" t="str">
        <f aca="false">INDEX(dProdutos!$D$2:$D$47,MATCH(E1743,dProdutos!$A$2:$A$47,0))</f>
        <v>Moda Feminina</v>
      </c>
    </row>
    <row r="1744" customFormat="false" ht="15" hidden="false" customHeight="false" outlineLevel="0" collapsed="false">
      <c r="A1744" s="17" t="s">
        <v>2588</v>
      </c>
      <c r="B1744" s="17" t="n">
        <v>2</v>
      </c>
      <c r="C1744" s="21" t="n">
        <v>45810</v>
      </c>
      <c r="D1744" s="17" t="s">
        <v>998</v>
      </c>
      <c r="E1744" s="17" t="s">
        <v>129</v>
      </c>
      <c r="F1744" s="17" t="s">
        <v>1490</v>
      </c>
      <c r="G1744" s="17" t="s">
        <v>62</v>
      </c>
      <c r="H1744" s="17" t="s">
        <v>1537</v>
      </c>
      <c r="I1744" s="17" t="s">
        <v>1524</v>
      </c>
      <c r="J1744" s="17" t="n">
        <v>1</v>
      </c>
      <c r="K1744" s="15" t="n">
        <v>105.9</v>
      </c>
      <c r="L1744" s="22" t="n">
        <v>0.05</v>
      </c>
      <c r="M1744" s="15" t="n">
        <v>0</v>
      </c>
      <c r="N1744" s="15" t="n">
        <f aca="false">J1744*K1744</f>
        <v>105.9</v>
      </c>
      <c r="O1744" s="15" t="n">
        <f aca="false">N1744*L1744</f>
        <v>5.295</v>
      </c>
      <c r="P1744" s="15" t="n">
        <f aca="false">N1744-O1744</f>
        <v>100.605</v>
      </c>
      <c r="Q1744" s="15" t="n">
        <f aca="false">J1744*INDEX(dProdutos!$F$2:$F$47,MATCH(E1744,dProdutos!$A$2:$A$47,0))</f>
        <v>43.79</v>
      </c>
      <c r="R1744" s="15" t="n">
        <f aca="false">IF(I1744="Cancelado",0,P1744-Q1744)</f>
        <v>56.815</v>
      </c>
      <c r="S1744" s="17" t="str">
        <f aca="false">INDEX(dProdutos!$D$2:$D$47,MATCH(E1744,dProdutos!$A$2:$A$47,0))</f>
        <v>Calçados</v>
      </c>
    </row>
    <row r="1745" customFormat="false" ht="15" hidden="false" customHeight="false" outlineLevel="0" collapsed="false">
      <c r="A1745" s="17" t="s">
        <v>2589</v>
      </c>
      <c r="B1745" s="17" t="n">
        <v>1</v>
      </c>
      <c r="C1745" s="21" t="n">
        <v>45810</v>
      </c>
      <c r="D1745" s="17" t="s">
        <v>1207</v>
      </c>
      <c r="E1745" s="17" t="s">
        <v>171</v>
      </c>
      <c r="F1745" s="17" t="s">
        <v>1499</v>
      </c>
      <c r="G1745" s="17" t="s">
        <v>60</v>
      </c>
      <c r="H1745" s="17" t="s">
        <v>1537</v>
      </c>
      <c r="I1745" s="17" t="s">
        <v>1524</v>
      </c>
      <c r="J1745" s="17" t="n">
        <v>1</v>
      </c>
      <c r="K1745" s="15" t="n">
        <v>246.9</v>
      </c>
      <c r="L1745" s="22" t="n">
        <v>0</v>
      </c>
      <c r="M1745" s="15" t="n">
        <v>27.82</v>
      </c>
      <c r="N1745" s="15" t="n">
        <f aca="false">J1745*K1745</f>
        <v>246.9</v>
      </c>
      <c r="O1745" s="15" t="n">
        <f aca="false">N1745*L1745</f>
        <v>0</v>
      </c>
      <c r="P1745" s="15" t="n">
        <f aca="false">N1745-O1745</f>
        <v>246.9</v>
      </c>
      <c r="Q1745" s="15" t="n">
        <f aca="false">J1745*INDEX(dProdutos!$F$2:$F$47,MATCH(E1745,dProdutos!$A$2:$A$47,0))</f>
        <v>103.61</v>
      </c>
      <c r="R1745" s="15" t="n">
        <f aca="false">IF(I1745="Cancelado",0,P1745-Q1745)</f>
        <v>143.29</v>
      </c>
      <c r="S1745" s="17" t="str">
        <f aca="false">INDEX(dProdutos!$D$2:$D$47,MATCH(E1745,dProdutos!$A$2:$A$47,0))</f>
        <v>Casa</v>
      </c>
    </row>
    <row r="1746" customFormat="false" ht="15" hidden="false" customHeight="false" outlineLevel="0" collapsed="false">
      <c r="A1746" s="17" t="s">
        <v>2590</v>
      </c>
      <c r="B1746" s="17" t="n">
        <v>1</v>
      </c>
      <c r="C1746" s="21" t="n">
        <v>45810</v>
      </c>
      <c r="D1746" s="17" t="s">
        <v>711</v>
      </c>
      <c r="E1746" s="17" t="s">
        <v>98</v>
      </c>
      <c r="F1746" s="17" t="s">
        <v>1503</v>
      </c>
      <c r="G1746" s="17" t="s">
        <v>59</v>
      </c>
      <c r="H1746" s="17" t="s">
        <v>1523</v>
      </c>
      <c r="I1746" s="17" t="s">
        <v>1524</v>
      </c>
      <c r="J1746" s="17" t="n">
        <v>1</v>
      </c>
      <c r="K1746" s="15" t="n">
        <v>108.9</v>
      </c>
      <c r="L1746" s="22" t="n">
        <v>0</v>
      </c>
      <c r="M1746" s="15" t="n">
        <v>33.54</v>
      </c>
      <c r="N1746" s="15" t="n">
        <f aca="false">J1746*K1746</f>
        <v>108.9</v>
      </c>
      <c r="O1746" s="15" t="n">
        <f aca="false">N1746*L1746</f>
        <v>0</v>
      </c>
      <c r="P1746" s="15" t="n">
        <f aca="false">N1746-O1746</f>
        <v>108.9</v>
      </c>
      <c r="Q1746" s="15" t="n">
        <f aca="false">J1746*INDEX(dProdutos!$F$2:$F$47,MATCH(E1746,dProdutos!$A$2:$A$47,0))</f>
        <v>42.52</v>
      </c>
      <c r="R1746" s="15" t="n">
        <f aca="false">IF(I1746="Cancelado",0,P1746-Q1746)</f>
        <v>66.38</v>
      </c>
      <c r="S1746" s="17" t="str">
        <f aca="false">INDEX(dProdutos!$D$2:$D$47,MATCH(E1746,dProdutos!$A$2:$A$47,0))</f>
        <v>Moda Feminina</v>
      </c>
    </row>
    <row r="1747" customFormat="false" ht="15" hidden="false" customHeight="false" outlineLevel="0" collapsed="false">
      <c r="A1747" s="17" t="s">
        <v>2590</v>
      </c>
      <c r="B1747" s="17" t="n">
        <v>2</v>
      </c>
      <c r="C1747" s="21" t="n">
        <v>45810</v>
      </c>
      <c r="D1747" s="17" t="s">
        <v>711</v>
      </c>
      <c r="E1747" s="17" t="s">
        <v>201</v>
      </c>
      <c r="F1747" s="17" t="s">
        <v>1503</v>
      </c>
      <c r="G1747" s="17" t="s">
        <v>59</v>
      </c>
      <c r="H1747" s="17" t="s">
        <v>1523</v>
      </c>
      <c r="I1747" s="17" t="s">
        <v>1524</v>
      </c>
      <c r="J1747" s="17" t="n">
        <v>2</v>
      </c>
      <c r="K1747" s="15" t="n">
        <v>236.9</v>
      </c>
      <c r="L1747" s="22" t="n">
        <v>0</v>
      </c>
      <c r="M1747" s="15" t="n">
        <v>0</v>
      </c>
      <c r="N1747" s="15" t="n">
        <f aca="false">J1747*K1747</f>
        <v>473.8</v>
      </c>
      <c r="O1747" s="15" t="n">
        <f aca="false">N1747*L1747</f>
        <v>0</v>
      </c>
      <c r="P1747" s="15" t="n">
        <f aca="false">N1747-O1747</f>
        <v>473.8</v>
      </c>
      <c r="Q1747" s="15" t="n">
        <f aca="false">J1747*INDEX(dProdutos!$F$2:$F$47,MATCH(E1747,dProdutos!$A$2:$A$47,0))</f>
        <v>192.46</v>
      </c>
      <c r="R1747" s="15" t="n">
        <f aca="false">IF(I1747="Cancelado",0,P1747-Q1747)</f>
        <v>281.34</v>
      </c>
      <c r="S1747" s="17" t="str">
        <f aca="false">INDEX(dProdutos!$D$2:$D$47,MATCH(E1747,dProdutos!$A$2:$A$47,0))</f>
        <v>Beleza</v>
      </c>
    </row>
    <row r="1748" customFormat="false" ht="15" hidden="false" customHeight="false" outlineLevel="0" collapsed="false">
      <c r="A1748" s="17" t="s">
        <v>2591</v>
      </c>
      <c r="B1748" s="17" t="n">
        <v>1</v>
      </c>
      <c r="C1748" s="21" t="n">
        <v>45810</v>
      </c>
      <c r="D1748" s="17" t="s">
        <v>1365</v>
      </c>
      <c r="E1748" s="17" t="s">
        <v>192</v>
      </c>
      <c r="F1748" s="17" t="s">
        <v>1490</v>
      </c>
      <c r="G1748" s="17" t="s">
        <v>62</v>
      </c>
      <c r="H1748" s="17" t="s">
        <v>1537</v>
      </c>
      <c r="I1748" s="17" t="s">
        <v>1524</v>
      </c>
      <c r="J1748" s="17" t="n">
        <v>1</v>
      </c>
      <c r="K1748" s="15" t="n">
        <v>245.9</v>
      </c>
      <c r="L1748" s="22" t="n">
        <v>0</v>
      </c>
      <c r="M1748" s="15" t="n">
        <v>0</v>
      </c>
      <c r="N1748" s="15" t="n">
        <f aca="false">J1748*K1748</f>
        <v>245.9</v>
      </c>
      <c r="O1748" s="15" t="n">
        <f aca="false">N1748*L1748</f>
        <v>0</v>
      </c>
      <c r="P1748" s="15" t="n">
        <f aca="false">N1748-O1748</f>
        <v>245.9</v>
      </c>
      <c r="Q1748" s="15" t="n">
        <f aca="false">J1748*INDEX(dProdutos!$F$2:$F$47,MATCH(E1748,dProdutos!$A$2:$A$47,0))</f>
        <v>107.78</v>
      </c>
      <c r="R1748" s="15" t="n">
        <f aca="false">IF(I1748="Cancelado",0,P1748-Q1748)</f>
        <v>138.12</v>
      </c>
      <c r="S1748" s="17" t="str">
        <f aca="false">INDEX(dProdutos!$D$2:$D$47,MATCH(E1748,dProdutos!$A$2:$A$47,0))</f>
        <v>Eletrônicos</v>
      </c>
    </row>
    <row r="1749" customFormat="false" ht="15" hidden="false" customHeight="false" outlineLevel="0" collapsed="false">
      <c r="A1749" s="17" t="s">
        <v>2591</v>
      </c>
      <c r="B1749" s="17" t="n">
        <v>2</v>
      </c>
      <c r="C1749" s="21" t="n">
        <v>45810</v>
      </c>
      <c r="D1749" s="17" t="s">
        <v>1365</v>
      </c>
      <c r="E1749" s="17" t="s">
        <v>81</v>
      </c>
      <c r="F1749" s="17" t="s">
        <v>1490</v>
      </c>
      <c r="G1749" s="17" t="s">
        <v>62</v>
      </c>
      <c r="H1749" s="17" t="s">
        <v>1537</v>
      </c>
      <c r="I1749" s="17" t="s">
        <v>1524</v>
      </c>
      <c r="J1749" s="17" t="n">
        <v>1</v>
      </c>
      <c r="K1749" s="15" t="n">
        <v>64.9</v>
      </c>
      <c r="L1749" s="22" t="n">
        <v>0.05</v>
      </c>
      <c r="M1749" s="15" t="n">
        <v>0</v>
      </c>
      <c r="N1749" s="15" t="n">
        <f aca="false">J1749*K1749</f>
        <v>64.9</v>
      </c>
      <c r="O1749" s="15" t="n">
        <f aca="false">N1749*L1749</f>
        <v>3.245</v>
      </c>
      <c r="P1749" s="15" t="n">
        <f aca="false">N1749-O1749</f>
        <v>61.655</v>
      </c>
      <c r="Q1749" s="15" t="n">
        <f aca="false">J1749*INDEX(dProdutos!$F$2:$F$47,MATCH(E1749,dProdutos!$A$2:$A$47,0))</f>
        <v>26.12</v>
      </c>
      <c r="R1749" s="15" t="n">
        <f aca="false">IF(I1749="Cancelado",0,P1749-Q1749)</f>
        <v>35.535</v>
      </c>
      <c r="S1749" s="17" t="str">
        <f aca="false">INDEX(dProdutos!$D$2:$D$47,MATCH(E1749,dProdutos!$A$2:$A$47,0))</f>
        <v>Moda Feminina</v>
      </c>
    </row>
    <row r="1750" customFormat="false" ht="15" hidden="false" customHeight="false" outlineLevel="0" collapsed="false">
      <c r="A1750" s="17" t="s">
        <v>2591</v>
      </c>
      <c r="B1750" s="17" t="n">
        <v>3</v>
      </c>
      <c r="C1750" s="21" t="n">
        <v>45810</v>
      </c>
      <c r="D1750" s="17" t="s">
        <v>1365</v>
      </c>
      <c r="E1750" s="17" t="s">
        <v>88</v>
      </c>
      <c r="F1750" s="17" t="s">
        <v>1490</v>
      </c>
      <c r="G1750" s="17" t="s">
        <v>62</v>
      </c>
      <c r="H1750" s="17" t="s">
        <v>1537</v>
      </c>
      <c r="I1750" s="17" t="s">
        <v>1524</v>
      </c>
      <c r="J1750" s="17" t="n">
        <v>2</v>
      </c>
      <c r="K1750" s="15" t="n">
        <v>170.9</v>
      </c>
      <c r="L1750" s="22" t="n">
        <v>0</v>
      </c>
      <c r="M1750" s="15" t="n">
        <v>0</v>
      </c>
      <c r="N1750" s="15" t="n">
        <f aca="false">J1750*K1750</f>
        <v>341.8</v>
      </c>
      <c r="O1750" s="15" t="n">
        <f aca="false">N1750*L1750</f>
        <v>0</v>
      </c>
      <c r="P1750" s="15" t="n">
        <f aca="false">N1750-O1750</f>
        <v>341.8</v>
      </c>
      <c r="Q1750" s="15" t="n">
        <f aca="false">J1750*INDEX(dProdutos!$F$2:$F$47,MATCH(E1750,dProdutos!$A$2:$A$47,0))</f>
        <v>196.28</v>
      </c>
      <c r="R1750" s="15" t="n">
        <f aca="false">IF(I1750="Cancelado",0,P1750-Q1750)</f>
        <v>145.52</v>
      </c>
      <c r="S1750" s="17" t="str">
        <f aca="false">INDEX(dProdutos!$D$2:$D$47,MATCH(E1750,dProdutos!$A$2:$A$47,0))</f>
        <v>Moda Feminina</v>
      </c>
    </row>
    <row r="1751" customFormat="false" ht="15" hidden="false" customHeight="false" outlineLevel="0" collapsed="false">
      <c r="A1751" s="17" t="s">
        <v>2591</v>
      </c>
      <c r="B1751" s="17" t="n">
        <v>4</v>
      </c>
      <c r="C1751" s="21" t="n">
        <v>45810</v>
      </c>
      <c r="D1751" s="17" t="s">
        <v>1365</v>
      </c>
      <c r="E1751" s="17" t="s">
        <v>126</v>
      </c>
      <c r="F1751" s="17" t="s">
        <v>1490</v>
      </c>
      <c r="G1751" s="17" t="s">
        <v>62</v>
      </c>
      <c r="H1751" s="17" t="s">
        <v>1537</v>
      </c>
      <c r="I1751" s="17" t="s">
        <v>1524</v>
      </c>
      <c r="J1751" s="17" t="n">
        <v>2</v>
      </c>
      <c r="K1751" s="15" t="n">
        <v>296.9</v>
      </c>
      <c r="L1751" s="22" t="n">
        <v>0.1</v>
      </c>
      <c r="M1751" s="15" t="n">
        <v>0</v>
      </c>
      <c r="N1751" s="15" t="n">
        <f aca="false">J1751*K1751</f>
        <v>593.8</v>
      </c>
      <c r="O1751" s="15" t="n">
        <f aca="false">N1751*L1751</f>
        <v>59.38</v>
      </c>
      <c r="P1751" s="15" t="n">
        <f aca="false">N1751-O1751</f>
        <v>534.42</v>
      </c>
      <c r="Q1751" s="15" t="n">
        <f aca="false">J1751*INDEX(dProdutos!$F$2:$F$47,MATCH(E1751,dProdutos!$A$2:$A$47,0))</f>
        <v>270.48</v>
      </c>
      <c r="R1751" s="15" t="n">
        <f aca="false">IF(I1751="Cancelado",0,P1751-Q1751)</f>
        <v>263.94</v>
      </c>
      <c r="S1751" s="17" t="str">
        <f aca="false">INDEX(dProdutos!$D$2:$D$47,MATCH(E1751,dProdutos!$A$2:$A$47,0))</f>
        <v>Calçados</v>
      </c>
    </row>
    <row r="1752" customFormat="false" ht="15" hidden="false" customHeight="false" outlineLevel="0" collapsed="false">
      <c r="A1752" s="17" t="s">
        <v>2592</v>
      </c>
      <c r="B1752" s="17" t="n">
        <v>1</v>
      </c>
      <c r="C1752" s="21" t="n">
        <v>45810</v>
      </c>
      <c r="D1752" s="17" t="s">
        <v>1289</v>
      </c>
      <c r="E1752" s="17" t="s">
        <v>95</v>
      </c>
      <c r="F1752" s="17" t="s">
        <v>1487</v>
      </c>
      <c r="G1752" s="17" t="s">
        <v>59</v>
      </c>
      <c r="H1752" s="17" t="s">
        <v>1523</v>
      </c>
      <c r="I1752" s="17" t="s">
        <v>1524</v>
      </c>
      <c r="J1752" s="17" t="n">
        <v>1</v>
      </c>
      <c r="K1752" s="15" t="n">
        <v>77.9</v>
      </c>
      <c r="L1752" s="22" t="n">
        <v>0.05</v>
      </c>
      <c r="M1752" s="15" t="n">
        <v>16.79</v>
      </c>
      <c r="N1752" s="15" t="n">
        <f aca="false">J1752*K1752</f>
        <v>77.9</v>
      </c>
      <c r="O1752" s="15" t="n">
        <f aca="false">N1752*L1752</f>
        <v>3.895</v>
      </c>
      <c r="P1752" s="15" t="n">
        <f aca="false">N1752-O1752</f>
        <v>74.005</v>
      </c>
      <c r="Q1752" s="15" t="n">
        <f aca="false">J1752*INDEX(dProdutos!$F$2:$F$47,MATCH(E1752,dProdutos!$A$2:$A$47,0))</f>
        <v>36.71</v>
      </c>
      <c r="R1752" s="15" t="n">
        <f aca="false">IF(I1752="Cancelado",0,P1752-Q1752)</f>
        <v>37.295</v>
      </c>
      <c r="S1752" s="17" t="str">
        <f aca="false">INDEX(dProdutos!$D$2:$D$47,MATCH(E1752,dProdutos!$A$2:$A$47,0))</f>
        <v>Moda Feminina</v>
      </c>
    </row>
    <row r="1753" customFormat="false" ht="15" hidden="false" customHeight="false" outlineLevel="0" collapsed="false">
      <c r="A1753" s="17" t="s">
        <v>2592</v>
      </c>
      <c r="B1753" s="17" t="n">
        <v>2</v>
      </c>
      <c r="C1753" s="21" t="n">
        <v>45810</v>
      </c>
      <c r="D1753" s="17" t="s">
        <v>1289</v>
      </c>
      <c r="E1753" s="17" t="s">
        <v>153</v>
      </c>
      <c r="F1753" s="17" t="s">
        <v>1487</v>
      </c>
      <c r="G1753" s="17" t="s">
        <v>59</v>
      </c>
      <c r="H1753" s="17" t="s">
        <v>1523</v>
      </c>
      <c r="I1753" s="17" t="s">
        <v>1524</v>
      </c>
      <c r="J1753" s="17" t="n">
        <v>1</v>
      </c>
      <c r="K1753" s="15" t="n">
        <v>165.9</v>
      </c>
      <c r="L1753" s="22" t="n">
        <v>0</v>
      </c>
      <c r="M1753" s="15" t="n">
        <v>0</v>
      </c>
      <c r="N1753" s="15" t="n">
        <f aca="false">J1753*K1753</f>
        <v>165.9</v>
      </c>
      <c r="O1753" s="15" t="n">
        <f aca="false">N1753*L1753</f>
        <v>0</v>
      </c>
      <c r="P1753" s="15" t="n">
        <f aca="false">N1753-O1753</f>
        <v>165.9</v>
      </c>
      <c r="Q1753" s="15" t="n">
        <f aca="false">J1753*INDEX(dProdutos!$F$2:$F$47,MATCH(E1753,dProdutos!$A$2:$A$47,0))</f>
        <v>67.28</v>
      </c>
      <c r="R1753" s="15" t="n">
        <f aca="false">IF(I1753="Cancelado",0,P1753-Q1753)</f>
        <v>98.62</v>
      </c>
      <c r="S1753" s="17" t="str">
        <f aca="false">INDEX(dProdutos!$D$2:$D$47,MATCH(E1753,dProdutos!$A$2:$A$47,0))</f>
        <v>Acessórios</v>
      </c>
    </row>
    <row r="1754" customFormat="false" ht="15" hidden="false" customHeight="false" outlineLevel="0" collapsed="false">
      <c r="A1754" s="17" t="s">
        <v>2593</v>
      </c>
      <c r="B1754" s="17" t="n">
        <v>1</v>
      </c>
      <c r="C1754" s="21" t="n">
        <v>45810</v>
      </c>
      <c r="D1754" s="17" t="s">
        <v>1169</v>
      </c>
      <c r="E1754" s="17" t="s">
        <v>123</v>
      </c>
      <c r="F1754" s="17" t="s">
        <v>1487</v>
      </c>
      <c r="G1754" s="17" t="s">
        <v>63</v>
      </c>
      <c r="H1754" s="17" t="s">
        <v>1537</v>
      </c>
      <c r="I1754" s="17" t="s">
        <v>1531</v>
      </c>
      <c r="J1754" s="17" t="n">
        <v>1</v>
      </c>
      <c r="K1754" s="15" t="n">
        <v>277.9</v>
      </c>
      <c r="L1754" s="22" t="n">
        <v>0</v>
      </c>
      <c r="M1754" s="15" t="n">
        <v>0</v>
      </c>
      <c r="N1754" s="15" t="n">
        <f aca="false">J1754*K1754</f>
        <v>277.9</v>
      </c>
      <c r="O1754" s="15" t="n">
        <f aca="false">N1754*L1754</f>
        <v>0</v>
      </c>
      <c r="P1754" s="15" t="n">
        <f aca="false">N1754-O1754</f>
        <v>277.9</v>
      </c>
      <c r="Q1754" s="15" t="n">
        <f aca="false">J1754*INDEX(dProdutos!$F$2:$F$47,MATCH(E1754,dProdutos!$A$2:$A$47,0))</f>
        <v>132.36</v>
      </c>
      <c r="R1754" s="15" t="n">
        <f aca="false">IF(I1754="Cancelado",0,P1754-Q1754)</f>
        <v>0</v>
      </c>
      <c r="S1754" s="17" t="str">
        <f aca="false">INDEX(dProdutos!$D$2:$D$47,MATCH(E1754,dProdutos!$A$2:$A$47,0))</f>
        <v>Calçados</v>
      </c>
    </row>
    <row r="1755" customFormat="false" ht="15" hidden="false" customHeight="false" outlineLevel="0" collapsed="false">
      <c r="A1755" s="17" t="s">
        <v>2593</v>
      </c>
      <c r="B1755" s="17" t="n">
        <v>2</v>
      </c>
      <c r="C1755" s="21" t="n">
        <v>45810</v>
      </c>
      <c r="D1755" s="17" t="s">
        <v>1169</v>
      </c>
      <c r="E1755" s="17" t="s">
        <v>180</v>
      </c>
      <c r="F1755" s="17" t="s">
        <v>1487</v>
      </c>
      <c r="G1755" s="17" t="s">
        <v>63</v>
      </c>
      <c r="H1755" s="17" t="s">
        <v>1537</v>
      </c>
      <c r="I1755" s="17" t="s">
        <v>1531</v>
      </c>
      <c r="J1755" s="17" t="n">
        <v>1</v>
      </c>
      <c r="K1755" s="15" t="n">
        <v>82.9</v>
      </c>
      <c r="L1755" s="22" t="n">
        <v>0</v>
      </c>
      <c r="M1755" s="15" t="n">
        <v>0</v>
      </c>
      <c r="N1755" s="15" t="n">
        <f aca="false">J1755*K1755</f>
        <v>82.9</v>
      </c>
      <c r="O1755" s="15" t="n">
        <f aca="false">N1755*L1755</f>
        <v>0</v>
      </c>
      <c r="P1755" s="15" t="n">
        <f aca="false">N1755-O1755</f>
        <v>82.9</v>
      </c>
      <c r="Q1755" s="15" t="n">
        <f aca="false">J1755*INDEX(dProdutos!$F$2:$F$47,MATCH(E1755,dProdutos!$A$2:$A$47,0))</f>
        <v>35.97</v>
      </c>
      <c r="R1755" s="15" t="n">
        <f aca="false">IF(I1755="Cancelado",0,P1755-Q1755)</f>
        <v>0</v>
      </c>
      <c r="S1755" s="17" t="str">
        <f aca="false">INDEX(dProdutos!$D$2:$D$47,MATCH(E1755,dProdutos!$A$2:$A$47,0))</f>
        <v>Eletrônicos</v>
      </c>
    </row>
    <row r="1756" customFormat="false" ht="15" hidden="false" customHeight="false" outlineLevel="0" collapsed="false">
      <c r="A1756" s="17" t="s">
        <v>2594</v>
      </c>
      <c r="B1756" s="17" t="n">
        <v>1</v>
      </c>
      <c r="C1756" s="21" t="n">
        <v>45810</v>
      </c>
      <c r="D1756" s="17" t="s">
        <v>587</v>
      </c>
      <c r="E1756" s="17" t="s">
        <v>95</v>
      </c>
      <c r="F1756" s="17" t="s">
        <v>1499</v>
      </c>
      <c r="G1756" s="17" t="s">
        <v>62</v>
      </c>
      <c r="H1756" s="17" t="s">
        <v>1537</v>
      </c>
      <c r="I1756" s="17" t="s">
        <v>1524</v>
      </c>
      <c r="J1756" s="17" t="n">
        <v>1</v>
      </c>
      <c r="K1756" s="15" t="n">
        <v>77.9</v>
      </c>
      <c r="L1756" s="22" t="n">
        <v>0</v>
      </c>
      <c r="M1756" s="15" t="n">
        <v>21.56</v>
      </c>
      <c r="N1756" s="15" t="n">
        <f aca="false">J1756*K1756</f>
        <v>77.9</v>
      </c>
      <c r="O1756" s="15" t="n">
        <f aca="false">N1756*L1756</f>
        <v>0</v>
      </c>
      <c r="P1756" s="15" t="n">
        <f aca="false">N1756-O1756</f>
        <v>77.9</v>
      </c>
      <c r="Q1756" s="15" t="n">
        <f aca="false">J1756*INDEX(dProdutos!$F$2:$F$47,MATCH(E1756,dProdutos!$A$2:$A$47,0))</f>
        <v>36.71</v>
      </c>
      <c r="R1756" s="15" t="n">
        <f aca="false">IF(I1756="Cancelado",0,P1756-Q1756)</f>
        <v>41.19</v>
      </c>
      <c r="S1756" s="17" t="str">
        <f aca="false">INDEX(dProdutos!$D$2:$D$47,MATCH(E1756,dProdutos!$A$2:$A$47,0))</f>
        <v>Moda Feminina</v>
      </c>
    </row>
    <row r="1757" customFormat="false" ht="15" hidden="false" customHeight="false" outlineLevel="0" collapsed="false">
      <c r="A1757" s="17" t="s">
        <v>2594</v>
      </c>
      <c r="B1757" s="17" t="n">
        <v>2</v>
      </c>
      <c r="C1757" s="21" t="n">
        <v>45810</v>
      </c>
      <c r="D1757" s="17" t="s">
        <v>587</v>
      </c>
      <c r="E1757" s="17" t="s">
        <v>85</v>
      </c>
      <c r="F1757" s="17" t="s">
        <v>1499</v>
      </c>
      <c r="G1757" s="17" t="s">
        <v>62</v>
      </c>
      <c r="H1757" s="17" t="s">
        <v>1537</v>
      </c>
      <c r="I1757" s="17" t="s">
        <v>1524</v>
      </c>
      <c r="J1757" s="17" t="n">
        <v>1</v>
      </c>
      <c r="K1757" s="15" t="n">
        <v>165.9</v>
      </c>
      <c r="L1757" s="22" t="n">
        <v>0</v>
      </c>
      <c r="M1757" s="15" t="n">
        <v>0</v>
      </c>
      <c r="N1757" s="15" t="n">
        <f aca="false">J1757*K1757</f>
        <v>165.9</v>
      </c>
      <c r="O1757" s="15" t="n">
        <f aca="false">N1757*L1757</f>
        <v>0</v>
      </c>
      <c r="P1757" s="15" t="n">
        <f aca="false">N1757-O1757</f>
        <v>165.9</v>
      </c>
      <c r="Q1757" s="15" t="n">
        <f aca="false">J1757*INDEX(dProdutos!$F$2:$F$47,MATCH(E1757,dProdutos!$A$2:$A$47,0))</f>
        <v>91.55</v>
      </c>
      <c r="R1757" s="15" t="n">
        <f aca="false">IF(I1757="Cancelado",0,P1757-Q1757)</f>
        <v>74.35</v>
      </c>
      <c r="S1757" s="17" t="str">
        <f aca="false">INDEX(dProdutos!$D$2:$D$47,MATCH(E1757,dProdutos!$A$2:$A$47,0))</f>
        <v>Moda Feminina</v>
      </c>
    </row>
    <row r="1758" customFormat="false" ht="15" hidden="false" customHeight="false" outlineLevel="0" collapsed="false">
      <c r="A1758" s="17" t="s">
        <v>2594</v>
      </c>
      <c r="B1758" s="17" t="n">
        <v>3</v>
      </c>
      <c r="C1758" s="21" t="n">
        <v>45810</v>
      </c>
      <c r="D1758" s="17" t="s">
        <v>587</v>
      </c>
      <c r="E1758" s="17" t="s">
        <v>207</v>
      </c>
      <c r="F1758" s="17" t="s">
        <v>1499</v>
      </c>
      <c r="G1758" s="17" t="s">
        <v>62</v>
      </c>
      <c r="H1758" s="17" t="s">
        <v>1537</v>
      </c>
      <c r="I1758" s="17" t="s">
        <v>1524</v>
      </c>
      <c r="J1758" s="17" t="n">
        <v>1</v>
      </c>
      <c r="K1758" s="15" t="n">
        <v>143.9</v>
      </c>
      <c r="L1758" s="22" t="n">
        <v>0.05</v>
      </c>
      <c r="M1758" s="15" t="n">
        <v>0</v>
      </c>
      <c r="N1758" s="15" t="n">
        <f aca="false">J1758*K1758</f>
        <v>143.9</v>
      </c>
      <c r="O1758" s="15" t="n">
        <f aca="false">N1758*L1758</f>
        <v>7.195</v>
      </c>
      <c r="P1758" s="15" t="n">
        <f aca="false">N1758-O1758</f>
        <v>136.705</v>
      </c>
      <c r="Q1758" s="15" t="n">
        <f aca="false">J1758*INDEX(dProdutos!$F$2:$F$47,MATCH(E1758,dProdutos!$A$2:$A$47,0))</f>
        <v>84.43</v>
      </c>
      <c r="R1758" s="15" t="n">
        <f aca="false">IF(I1758="Cancelado",0,P1758-Q1758)</f>
        <v>52.275</v>
      </c>
      <c r="S1758" s="17" t="str">
        <f aca="false">INDEX(dProdutos!$D$2:$D$47,MATCH(E1758,dProdutos!$A$2:$A$47,0))</f>
        <v>Beleza</v>
      </c>
    </row>
    <row r="1759" customFormat="false" ht="15" hidden="false" customHeight="false" outlineLevel="0" collapsed="false">
      <c r="A1759" s="17" t="s">
        <v>2595</v>
      </c>
      <c r="B1759" s="17" t="n">
        <v>1</v>
      </c>
      <c r="C1759" s="21" t="n">
        <v>45810</v>
      </c>
      <c r="D1759" s="17" t="s">
        <v>593</v>
      </c>
      <c r="E1759" s="17" t="s">
        <v>174</v>
      </c>
      <c r="F1759" s="17" t="s">
        <v>1487</v>
      </c>
      <c r="G1759" s="17" t="s">
        <v>60</v>
      </c>
      <c r="H1759" s="17" t="s">
        <v>1537</v>
      </c>
      <c r="I1759" s="17" t="s">
        <v>1524</v>
      </c>
      <c r="J1759" s="17" t="n">
        <v>3</v>
      </c>
      <c r="K1759" s="15" t="n">
        <v>250.9</v>
      </c>
      <c r="L1759" s="22" t="n">
        <v>0.2</v>
      </c>
      <c r="M1759" s="15" t="n">
        <v>0</v>
      </c>
      <c r="N1759" s="15" t="n">
        <f aca="false">J1759*K1759</f>
        <v>752.7</v>
      </c>
      <c r="O1759" s="15" t="n">
        <f aca="false">N1759*L1759</f>
        <v>150.54</v>
      </c>
      <c r="P1759" s="15" t="n">
        <f aca="false">N1759-O1759</f>
        <v>602.16</v>
      </c>
      <c r="Q1759" s="15" t="n">
        <f aca="false">J1759*INDEX(dProdutos!$F$2:$F$47,MATCH(E1759,dProdutos!$A$2:$A$47,0))</f>
        <v>453.84</v>
      </c>
      <c r="R1759" s="15" t="n">
        <f aca="false">IF(I1759="Cancelado",0,P1759-Q1759)</f>
        <v>148.32</v>
      </c>
      <c r="S1759" s="17" t="str">
        <f aca="false">INDEX(dProdutos!$D$2:$D$47,MATCH(E1759,dProdutos!$A$2:$A$47,0))</f>
        <v>Casa</v>
      </c>
    </row>
    <row r="1760" customFormat="false" ht="15" hidden="false" customHeight="false" outlineLevel="0" collapsed="false">
      <c r="A1760" s="17" t="s">
        <v>2595</v>
      </c>
      <c r="B1760" s="17" t="n">
        <v>2</v>
      </c>
      <c r="C1760" s="21" t="n">
        <v>45810</v>
      </c>
      <c r="D1760" s="17" t="s">
        <v>593</v>
      </c>
      <c r="E1760" s="17" t="s">
        <v>141</v>
      </c>
      <c r="F1760" s="17" t="s">
        <v>1487</v>
      </c>
      <c r="G1760" s="17" t="s">
        <v>60</v>
      </c>
      <c r="H1760" s="17" t="s">
        <v>1537</v>
      </c>
      <c r="I1760" s="17" t="s">
        <v>1524</v>
      </c>
      <c r="J1760" s="17" t="n">
        <v>1</v>
      </c>
      <c r="K1760" s="15" t="n">
        <v>131.9</v>
      </c>
      <c r="L1760" s="22" t="n">
        <v>0.2</v>
      </c>
      <c r="M1760" s="15" t="n">
        <v>0</v>
      </c>
      <c r="N1760" s="15" t="n">
        <f aca="false">J1760*K1760</f>
        <v>131.9</v>
      </c>
      <c r="O1760" s="15" t="n">
        <f aca="false">N1760*L1760</f>
        <v>26.38</v>
      </c>
      <c r="P1760" s="15" t="n">
        <f aca="false">N1760-O1760</f>
        <v>105.52</v>
      </c>
      <c r="Q1760" s="15" t="n">
        <f aca="false">J1760*INDEX(dProdutos!$F$2:$F$47,MATCH(E1760,dProdutos!$A$2:$A$47,0))</f>
        <v>81.66</v>
      </c>
      <c r="R1760" s="15" t="n">
        <f aca="false">IF(I1760="Cancelado",0,P1760-Q1760)</f>
        <v>23.86</v>
      </c>
      <c r="S1760" s="17" t="str">
        <f aca="false">INDEX(dProdutos!$D$2:$D$47,MATCH(E1760,dProdutos!$A$2:$A$47,0))</f>
        <v>Acessórios</v>
      </c>
    </row>
    <row r="1761" customFormat="false" ht="15" hidden="false" customHeight="false" outlineLevel="0" collapsed="false">
      <c r="A1761" s="17" t="s">
        <v>2596</v>
      </c>
      <c r="B1761" s="17" t="n">
        <v>1</v>
      </c>
      <c r="C1761" s="21" t="n">
        <v>45810</v>
      </c>
      <c r="D1761" s="17" t="s">
        <v>1456</v>
      </c>
      <c r="E1761" s="17" t="s">
        <v>177</v>
      </c>
      <c r="F1761" s="17" t="s">
        <v>1493</v>
      </c>
      <c r="G1761" s="17" t="s">
        <v>61</v>
      </c>
      <c r="H1761" s="17" t="s">
        <v>1540</v>
      </c>
      <c r="I1761" s="17" t="s">
        <v>1524</v>
      </c>
      <c r="J1761" s="17" t="n">
        <v>3</v>
      </c>
      <c r="K1761" s="15" t="n">
        <v>257.9</v>
      </c>
      <c r="L1761" s="22" t="n">
        <v>0</v>
      </c>
      <c r="M1761" s="15" t="n">
        <v>0</v>
      </c>
      <c r="N1761" s="15" t="n">
        <f aca="false">J1761*K1761</f>
        <v>773.7</v>
      </c>
      <c r="O1761" s="15" t="n">
        <f aca="false">N1761*L1761</f>
        <v>0</v>
      </c>
      <c r="P1761" s="15" t="n">
        <f aca="false">N1761-O1761</f>
        <v>773.7</v>
      </c>
      <c r="Q1761" s="15" t="n">
        <f aca="false">J1761*INDEX(dProdutos!$F$2:$F$47,MATCH(E1761,dProdutos!$A$2:$A$47,0))</f>
        <v>414.69</v>
      </c>
      <c r="R1761" s="15" t="n">
        <f aca="false">IF(I1761="Cancelado",0,P1761-Q1761)</f>
        <v>359.01</v>
      </c>
      <c r="S1761" s="17" t="str">
        <f aca="false">INDEX(dProdutos!$D$2:$D$47,MATCH(E1761,dProdutos!$A$2:$A$47,0))</f>
        <v>Casa</v>
      </c>
    </row>
    <row r="1762" customFormat="false" ht="15" hidden="false" customHeight="false" outlineLevel="0" collapsed="false">
      <c r="A1762" s="17" t="s">
        <v>2597</v>
      </c>
      <c r="B1762" s="17" t="n">
        <v>1</v>
      </c>
      <c r="C1762" s="21" t="n">
        <v>45810</v>
      </c>
      <c r="D1762" s="17" t="s">
        <v>420</v>
      </c>
      <c r="E1762" s="17" t="s">
        <v>117</v>
      </c>
      <c r="F1762" s="17" t="s">
        <v>1490</v>
      </c>
      <c r="G1762" s="17" t="s">
        <v>60</v>
      </c>
      <c r="H1762" s="17" t="s">
        <v>1523</v>
      </c>
      <c r="I1762" s="17" t="s">
        <v>1524</v>
      </c>
      <c r="J1762" s="17" t="n">
        <v>1</v>
      </c>
      <c r="K1762" s="15" t="n">
        <v>166.9</v>
      </c>
      <c r="L1762" s="22" t="n">
        <v>0.1</v>
      </c>
      <c r="M1762" s="15" t="n">
        <v>10.23</v>
      </c>
      <c r="N1762" s="15" t="n">
        <f aca="false">J1762*K1762</f>
        <v>166.9</v>
      </c>
      <c r="O1762" s="15" t="n">
        <f aca="false">N1762*L1762</f>
        <v>16.69</v>
      </c>
      <c r="P1762" s="15" t="n">
        <f aca="false">N1762-O1762</f>
        <v>150.21</v>
      </c>
      <c r="Q1762" s="15" t="n">
        <f aca="false">J1762*INDEX(dProdutos!$F$2:$F$47,MATCH(E1762,dProdutos!$A$2:$A$47,0))</f>
        <v>73.23</v>
      </c>
      <c r="R1762" s="15" t="n">
        <f aca="false">IF(I1762="Cancelado",0,P1762-Q1762)</f>
        <v>76.98</v>
      </c>
      <c r="S1762" s="17" t="str">
        <f aca="false">INDEX(dProdutos!$D$2:$D$47,MATCH(E1762,dProdutos!$A$2:$A$47,0))</f>
        <v>Moda Masculina</v>
      </c>
    </row>
    <row r="1763" customFormat="false" ht="15" hidden="false" customHeight="false" outlineLevel="0" collapsed="false">
      <c r="A1763" s="17" t="s">
        <v>2597</v>
      </c>
      <c r="B1763" s="17" t="n">
        <v>2</v>
      </c>
      <c r="C1763" s="21" t="n">
        <v>45810</v>
      </c>
      <c r="D1763" s="17" t="s">
        <v>420</v>
      </c>
      <c r="E1763" s="17" t="s">
        <v>156</v>
      </c>
      <c r="F1763" s="17" t="s">
        <v>1490</v>
      </c>
      <c r="G1763" s="17" t="s">
        <v>60</v>
      </c>
      <c r="H1763" s="17" t="s">
        <v>1523</v>
      </c>
      <c r="I1763" s="17" t="s">
        <v>1524</v>
      </c>
      <c r="J1763" s="17" t="n">
        <v>2</v>
      </c>
      <c r="K1763" s="15" t="n">
        <v>192.9</v>
      </c>
      <c r="L1763" s="22" t="n">
        <v>0.05</v>
      </c>
      <c r="M1763" s="15" t="n">
        <v>0</v>
      </c>
      <c r="N1763" s="15" t="n">
        <f aca="false">J1763*K1763</f>
        <v>385.8</v>
      </c>
      <c r="O1763" s="15" t="n">
        <f aca="false">N1763*L1763</f>
        <v>19.29</v>
      </c>
      <c r="P1763" s="15" t="n">
        <f aca="false">N1763-O1763</f>
        <v>366.51</v>
      </c>
      <c r="Q1763" s="15" t="n">
        <f aca="false">J1763*INDEX(dProdutos!$F$2:$F$47,MATCH(E1763,dProdutos!$A$2:$A$47,0))</f>
        <v>160.76</v>
      </c>
      <c r="R1763" s="15" t="n">
        <f aca="false">IF(I1763="Cancelado",0,P1763-Q1763)</f>
        <v>205.75</v>
      </c>
      <c r="S1763" s="17" t="str">
        <f aca="false">INDEX(dProdutos!$D$2:$D$47,MATCH(E1763,dProdutos!$A$2:$A$47,0))</f>
        <v>Acessórios</v>
      </c>
    </row>
    <row r="1764" customFormat="false" ht="15" hidden="false" customHeight="false" outlineLevel="0" collapsed="false">
      <c r="A1764" s="17" t="s">
        <v>2598</v>
      </c>
      <c r="B1764" s="17" t="n">
        <v>1</v>
      </c>
      <c r="C1764" s="21" t="n">
        <v>45810</v>
      </c>
      <c r="D1764" s="17" t="s">
        <v>1282</v>
      </c>
      <c r="E1764" s="17" t="s">
        <v>192</v>
      </c>
      <c r="F1764" s="17" t="s">
        <v>1503</v>
      </c>
      <c r="G1764" s="17" t="s">
        <v>63</v>
      </c>
      <c r="H1764" s="17" t="s">
        <v>1540</v>
      </c>
      <c r="I1764" s="17" t="s">
        <v>1524</v>
      </c>
      <c r="J1764" s="17" t="n">
        <v>1</v>
      </c>
      <c r="K1764" s="15" t="n">
        <v>245.9</v>
      </c>
      <c r="L1764" s="22" t="n">
        <v>0.05</v>
      </c>
      <c r="M1764" s="15" t="n">
        <v>25.14</v>
      </c>
      <c r="N1764" s="15" t="n">
        <f aca="false">J1764*K1764</f>
        <v>245.9</v>
      </c>
      <c r="O1764" s="15" t="n">
        <f aca="false">N1764*L1764</f>
        <v>12.295</v>
      </c>
      <c r="P1764" s="15" t="n">
        <f aca="false">N1764-O1764</f>
        <v>233.605</v>
      </c>
      <c r="Q1764" s="15" t="n">
        <f aca="false">J1764*INDEX(dProdutos!$F$2:$F$47,MATCH(E1764,dProdutos!$A$2:$A$47,0))</f>
        <v>107.78</v>
      </c>
      <c r="R1764" s="15" t="n">
        <f aca="false">IF(I1764="Cancelado",0,P1764-Q1764)</f>
        <v>125.825</v>
      </c>
      <c r="S1764" s="17" t="str">
        <f aca="false">INDEX(dProdutos!$D$2:$D$47,MATCH(E1764,dProdutos!$A$2:$A$47,0))</f>
        <v>Eletrônicos</v>
      </c>
    </row>
    <row r="1765" customFormat="false" ht="15" hidden="false" customHeight="false" outlineLevel="0" collapsed="false">
      <c r="A1765" s="17" t="s">
        <v>2599</v>
      </c>
      <c r="B1765" s="17" t="n">
        <v>1</v>
      </c>
      <c r="C1765" s="21" t="n">
        <v>45810</v>
      </c>
      <c r="D1765" s="17" t="s">
        <v>1392</v>
      </c>
      <c r="E1765" s="17" t="s">
        <v>138</v>
      </c>
      <c r="F1765" s="17" t="s">
        <v>1487</v>
      </c>
      <c r="G1765" s="17" t="s">
        <v>61</v>
      </c>
      <c r="H1765" s="17" t="s">
        <v>1523</v>
      </c>
      <c r="I1765" s="17" t="s">
        <v>1524</v>
      </c>
      <c r="J1765" s="17" t="n">
        <v>2</v>
      </c>
      <c r="K1765" s="15" t="n">
        <v>231.9</v>
      </c>
      <c r="L1765" s="22" t="n">
        <v>0.05</v>
      </c>
      <c r="M1765" s="15" t="n">
        <v>15.55</v>
      </c>
      <c r="N1765" s="15" t="n">
        <f aca="false">J1765*K1765</f>
        <v>463.8</v>
      </c>
      <c r="O1765" s="15" t="n">
        <f aca="false">N1765*L1765</f>
        <v>23.19</v>
      </c>
      <c r="P1765" s="15" t="n">
        <f aca="false">N1765-O1765</f>
        <v>440.61</v>
      </c>
      <c r="Q1765" s="15" t="n">
        <f aca="false">J1765*INDEX(dProdutos!$F$2:$F$47,MATCH(E1765,dProdutos!$A$2:$A$47,0))</f>
        <v>264.42</v>
      </c>
      <c r="R1765" s="15" t="n">
        <f aca="false">IF(I1765="Cancelado",0,P1765-Q1765)</f>
        <v>176.19</v>
      </c>
      <c r="S1765" s="17" t="str">
        <f aca="false">INDEX(dProdutos!$D$2:$D$47,MATCH(E1765,dProdutos!$A$2:$A$47,0))</f>
        <v>Calçados</v>
      </c>
    </row>
    <row r="1766" customFormat="false" ht="15" hidden="false" customHeight="false" outlineLevel="0" collapsed="false">
      <c r="A1766" s="17" t="s">
        <v>2600</v>
      </c>
      <c r="B1766" s="17" t="n">
        <v>1</v>
      </c>
      <c r="C1766" s="21" t="n">
        <v>45811</v>
      </c>
      <c r="D1766" s="17" t="s">
        <v>1327</v>
      </c>
      <c r="E1766" s="17" t="s">
        <v>95</v>
      </c>
      <c r="F1766" s="17" t="s">
        <v>1503</v>
      </c>
      <c r="G1766" s="17" t="s">
        <v>59</v>
      </c>
      <c r="H1766" s="17" t="s">
        <v>1523</v>
      </c>
      <c r="I1766" s="17" t="s">
        <v>1524</v>
      </c>
      <c r="J1766" s="17" t="n">
        <v>1</v>
      </c>
      <c r="K1766" s="15" t="n">
        <v>77.9</v>
      </c>
      <c r="L1766" s="22" t="n">
        <v>0</v>
      </c>
      <c r="M1766" s="15" t="n">
        <v>0</v>
      </c>
      <c r="N1766" s="15" t="n">
        <f aca="false">J1766*K1766</f>
        <v>77.9</v>
      </c>
      <c r="O1766" s="15" t="n">
        <f aca="false">N1766*L1766</f>
        <v>0</v>
      </c>
      <c r="P1766" s="15" t="n">
        <f aca="false">N1766-O1766</f>
        <v>77.9</v>
      </c>
      <c r="Q1766" s="15" t="n">
        <f aca="false">J1766*INDEX(dProdutos!$F$2:$F$47,MATCH(E1766,dProdutos!$A$2:$A$47,0))</f>
        <v>36.71</v>
      </c>
      <c r="R1766" s="15" t="n">
        <f aca="false">IF(I1766="Cancelado",0,P1766-Q1766)</f>
        <v>41.19</v>
      </c>
      <c r="S1766" s="17" t="str">
        <f aca="false">INDEX(dProdutos!$D$2:$D$47,MATCH(E1766,dProdutos!$A$2:$A$47,0))</f>
        <v>Moda Feminina</v>
      </c>
    </row>
    <row r="1767" customFormat="false" ht="15" hidden="false" customHeight="false" outlineLevel="0" collapsed="false">
      <c r="A1767" s="17" t="s">
        <v>2600</v>
      </c>
      <c r="B1767" s="17" t="n">
        <v>2</v>
      </c>
      <c r="C1767" s="21" t="n">
        <v>45811</v>
      </c>
      <c r="D1767" s="17" t="s">
        <v>1327</v>
      </c>
      <c r="E1767" s="17" t="s">
        <v>105</v>
      </c>
      <c r="F1767" s="17" t="s">
        <v>1503</v>
      </c>
      <c r="G1767" s="17" t="s">
        <v>59</v>
      </c>
      <c r="H1767" s="17" t="s">
        <v>1523</v>
      </c>
      <c r="I1767" s="17" t="s">
        <v>1524</v>
      </c>
      <c r="J1767" s="17" t="n">
        <v>1</v>
      </c>
      <c r="K1767" s="15" t="n">
        <v>175.9</v>
      </c>
      <c r="L1767" s="22" t="n">
        <v>0</v>
      </c>
      <c r="M1767" s="15" t="n">
        <v>0</v>
      </c>
      <c r="N1767" s="15" t="n">
        <f aca="false">J1767*K1767</f>
        <v>175.9</v>
      </c>
      <c r="O1767" s="15" t="n">
        <f aca="false">N1767*L1767</f>
        <v>0</v>
      </c>
      <c r="P1767" s="15" t="n">
        <f aca="false">N1767-O1767</f>
        <v>175.9</v>
      </c>
      <c r="Q1767" s="15" t="n">
        <f aca="false">J1767*INDEX(dProdutos!$F$2:$F$47,MATCH(E1767,dProdutos!$A$2:$A$47,0))</f>
        <v>96.59</v>
      </c>
      <c r="R1767" s="15" t="n">
        <f aca="false">IF(I1767="Cancelado",0,P1767-Q1767)</f>
        <v>79.31</v>
      </c>
      <c r="S1767" s="17" t="str">
        <f aca="false">INDEX(dProdutos!$D$2:$D$47,MATCH(E1767,dProdutos!$A$2:$A$47,0))</f>
        <v>Moda Masculina</v>
      </c>
    </row>
    <row r="1768" customFormat="false" ht="15" hidden="false" customHeight="false" outlineLevel="0" collapsed="false">
      <c r="A1768" s="17" t="s">
        <v>2601</v>
      </c>
      <c r="B1768" s="17" t="n">
        <v>1</v>
      </c>
      <c r="C1768" s="21" t="n">
        <v>45811</v>
      </c>
      <c r="D1768" s="17" t="s">
        <v>303</v>
      </c>
      <c r="E1768" s="17" t="s">
        <v>156</v>
      </c>
      <c r="F1768" s="17" t="s">
        <v>1499</v>
      </c>
      <c r="G1768" s="17" t="s">
        <v>63</v>
      </c>
      <c r="H1768" s="17" t="s">
        <v>1537</v>
      </c>
      <c r="I1768" s="17" t="s">
        <v>1524</v>
      </c>
      <c r="J1768" s="17" t="n">
        <v>1</v>
      </c>
      <c r="K1768" s="15" t="n">
        <v>192.9</v>
      </c>
      <c r="L1768" s="22" t="n">
        <v>0</v>
      </c>
      <c r="M1768" s="15" t="n">
        <v>28.58</v>
      </c>
      <c r="N1768" s="15" t="n">
        <f aca="false">J1768*K1768</f>
        <v>192.9</v>
      </c>
      <c r="O1768" s="15" t="n">
        <f aca="false">N1768*L1768</f>
        <v>0</v>
      </c>
      <c r="P1768" s="15" t="n">
        <f aca="false">N1768-O1768</f>
        <v>192.9</v>
      </c>
      <c r="Q1768" s="15" t="n">
        <f aca="false">J1768*INDEX(dProdutos!$F$2:$F$47,MATCH(E1768,dProdutos!$A$2:$A$47,0))</f>
        <v>80.38</v>
      </c>
      <c r="R1768" s="15" t="n">
        <f aca="false">IF(I1768="Cancelado",0,P1768-Q1768)</f>
        <v>112.52</v>
      </c>
      <c r="S1768" s="17" t="str">
        <f aca="false">INDEX(dProdutos!$D$2:$D$47,MATCH(E1768,dProdutos!$A$2:$A$47,0))</f>
        <v>Acessórios</v>
      </c>
    </row>
    <row r="1769" customFormat="false" ht="15" hidden="false" customHeight="false" outlineLevel="0" collapsed="false">
      <c r="A1769" s="17" t="s">
        <v>2601</v>
      </c>
      <c r="B1769" s="17" t="n">
        <v>2</v>
      </c>
      <c r="C1769" s="21" t="n">
        <v>45811</v>
      </c>
      <c r="D1769" s="17" t="s">
        <v>303</v>
      </c>
      <c r="E1769" s="17" t="s">
        <v>174</v>
      </c>
      <c r="F1769" s="17" t="s">
        <v>1499</v>
      </c>
      <c r="G1769" s="17" t="s">
        <v>63</v>
      </c>
      <c r="H1769" s="17" t="s">
        <v>1537</v>
      </c>
      <c r="I1769" s="17" t="s">
        <v>1524</v>
      </c>
      <c r="J1769" s="17" t="n">
        <v>1</v>
      </c>
      <c r="K1769" s="15" t="n">
        <v>250.9</v>
      </c>
      <c r="L1769" s="22" t="n">
        <v>0</v>
      </c>
      <c r="M1769" s="15" t="n">
        <v>0</v>
      </c>
      <c r="N1769" s="15" t="n">
        <f aca="false">J1769*K1769</f>
        <v>250.9</v>
      </c>
      <c r="O1769" s="15" t="n">
        <f aca="false">N1769*L1769</f>
        <v>0</v>
      </c>
      <c r="P1769" s="15" t="n">
        <f aca="false">N1769-O1769</f>
        <v>250.9</v>
      </c>
      <c r="Q1769" s="15" t="n">
        <f aca="false">J1769*INDEX(dProdutos!$F$2:$F$47,MATCH(E1769,dProdutos!$A$2:$A$47,0))</f>
        <v>151.28</v>
      </c>
      <c r="R1769" s="15" t="n">
        <f aca="false">IF(I1769="Cancelado",0,P1769-Q1769)</f>
        <v>99.62</v>
      </c>
      <c r="S1769" s="17" t="str">
        <f aca="false">INDEX(dProdutos!$D$2:$D$47,MATCH(E1769,dProdutos!$A$2:$A$47,0))</f>
        <v>Casa</v>
      </c>
    </row>
    <row r="1770" customFormat="false" ht="15" hidden="false" customHeight="false" outlineLevel="0" collapsed="false">
      <c r="A1770" s="17" t="s">
        <v>2602</v>
      </c>
      <c r="B1770" s="17" t="n">
        <v>1</v>
      </c>
      <c r="C1770" s="21" t="n">
        <v>45811</v>
      </c>
      <c r="D1770" s="17" t="s">
        <v>1368</v>
      </c>
      <c r="E1770" s="17" t="s">
        <v>201</v>
      </c>
      <c r="F1770" s="17" t="s">
        <v>1499</v>
      </c>
      <c r="G1770" s="17" t="s">
        <v>61</v>
      </c>
      <c r="H1770" s="17" t="s">
        <v>1537</v>
      </c>
      <c r="I1770" s="17" t="s">
        <v>1524</v>
      </c>
      <c r="J1770" s="17" t="n">
        <v>2</v>
      </c>
      <c r="K1770" s="15" t="n">
        <v>236.9</v>
      </c>
      <c r="L1770" s="22" t="n">
        <v>0</v>
      </c>
      <c r="M1770" s="15" t="n">
        <v>31.06</v>
      </c>
      <c r="N1770" s="15" t="n">
        <f aca="false">J1770*K1770</f>
        <v>473.8</v>
      </c>
      <c r="O1770" s="15" t="n">
        <f aca="false">N1770*L1770</f>
        <v>0</v>
      </c>
      <c r="P1770" s="15" t="n">
        <f aca="false">N1770-O1770</f>
        <v>473.8</v>
      </c>
      <c r="Q1770" s="15" t="n">
        <f aca="false">J1770*INDEX(dProdutos!$F$2:$F$47,MATCH(E1770,dProdutos!$A$2:$A$47,0))</f>
        <v>192.46</v>
      </c>
      <c r="R1770" s="15" t="n">
        <f aca="false">IF(I1770="Cancelado",0,P1770-Q1770)</f>
        <v>281.34</v>
      </c>
      <c r="S1770" s="17" t="str">
        <f aca="false">INDEX(dProdutos!$D$2:$D$47,MATCH(E1770,dProdutos!$A$2:$A$47,0))</f>
        <v>Beleza</v>
      </c>
    </row>
    <row r="1771" customFormat="false" ht="15" hidden="false" customHeight="false" outlineLevel="0" collapsed="false">
      <c r="A1771" s="17" t="s">
        <v>2602</v>
      </c>
      <c r="B1771" s="17" t="n">
        <v>2</v>
      </c>
      <c r="C1771" s="21" t="n">
        <v>45811</v>
      </c>
      <c r="D1771" s="17" t="s">
        <v>1368</v>
      </c>
      <c r="E1771" s="17" t="s">
        <v>189</v>
      </c>
      <c r="F1771" s="17" t="s">
        <v>1499</v>
      </c>
      <c r="G1771" s="17" t="s">
        <v>61</v>
      </c>
      <c r="H1771" s="17" t="s">
        <v>1537</v>
      </c>
      <c r="I1771" s="17" t="s">
        <v>1524</v>
      </c>
      <c r="J1771" s="17" t="n">
        <v>1</v>
      </c>
      <c r="K1771" s="15" t="n">
        <v>138.9</v>
      </c>
      <c r="L1771" s="22" t="n">
        <v>0.05</v>
      </c>
      <c r="M1771" s="15" t="n">
        <v>0</v>
      </c>
      <c r="N1771" s="15" t="n">
        <f aca="false">J1771*K1771</f>
        <v>138.9</v>
      </c>
      <c r="O1771" s="15" t="n">
        <f aca="false">N1771*L1771</f>
        <v>6.945</v>
      </c>
      <c r="P1771" s="15" t="n">
        <f aca="false">N1771-O1771</f>
        <v>131.955</v>
      </c>
      <c r="Q1771" s="15" t="n">
        <f aca="false">J1771*INDEX(dProdutos!$F$2:$F$47,MATCH(E1771,dProdutos!$A$2:$A$47,0))</f>
        <v>68.96</v>
      </c>
      <c r="R1771" s="15" t="n">
        <f aca="false">IF(I1771="Cancelado",0,P1771-Q1771)</f>
        <v>62.995</v>
      </c>
      <c r="S1771" s="17" t="str">
        <f aca="false">INDEX(dProdutos!$D$2:$D$47,MATCH(E1771,dProdutos!$A$2:$A$47,0))</f>
        <v>Eletrônicos</v>
      </c>
    </row>
    <row r="1772" customFormat="false" ht="15" hidden="false" customHeight="false" outlineLevel="0" collapsed="false">
      <c r="A1772" s="17" t="s">
        <v>2602</v>
      </c>
      <c r="B1772" s="17" t="n">
        <v>3</v>
      </c>
      <c r="C1772" s="21" t="n">
        <v>45811</v>
      </c>
      <c r="D1772" s="17" t="s">
        <v>1368</v>
      </c>
      <c r="E1772" s="17" t="s">
        <v>85</v>
      </c>
      <c r="F1772" s="17" t="s">
        <v>1499</v>
      </c>
      <c r="G1772" s="17" t="s">
        <v>61</v>
      </c>
      <c r="H1772" s="17" t="s">
        <v>1537</v>
      </c>
      <c r="I1772" s="17" t="s">
        <v>1524</v>
      </c>
      <c r="J1772" s="17" t="n">
        <v>2</v>
      </c>
      <c r="K1772" s="15" t="n">
        <v>165.9</v>
      </c>
      <c r="L1772" s="22" t="n">
        <v>0.1</v>
      </c>
      <c r="M1772" s="15" t="n">
        <v>0</v>
      </c>
      <c r="N1772" s="15" t="n">
        <f aca="false">J1772*K1772</f>
        <v>331.8</v>
      </c>
      <c r="O1772" s="15" t="n">
        <f aca="false">N1772*L1772</f>
        <v>33.18</v>
      </c>
      <c r="P1772" s="15" t="n">
        <f aca="false">N1772-O1772</f>
        <v>298.62</v>
      </c>
      <c r="Q1772" s="15" t="n">
        <f aca="false">J1772*INDEX(dProdutos!$F$2:$F$47,MATCH(E1772,dProdutos!$A$2:$A$47,0))</f>
        <v>183.1</v>
      </c>
      <c r="R1772" s="15" t="n">
        <f aca="false">IF(I1772="Cancelado",0,P1772-Q1772)</f>
        <v>115.52</v>
      </c>
      <c r="S1772" s="17" t="str">
        <f aca="false">INDEX(dProdutos!$D$2:$D$47,MATCH(E1772,dProdutos!$A$2:$A$47,0))</f>
        <v>Moda Feminina</v>
      </c>
    </row>
    <row r="1773" customFormat="false" ht="15" hidden="false" customHeight="false" outlineLevel="0" collapsed="false">
      <c r="A1773" s="17" t="s">
        <v>2603</v>
      </c>
      <c r="B1773" s="17" t="n">
        <v>1</v>
      </c>
      <c r="C1773" s="21" t="n">
        <v>45811</v>
      </c>
      <c r="D1773" s="17" t="s">
        <v>819</v>
      </c>
      <c r="E1773" s="17" t="s">
        <v>102</v>
      </c>
      <c r="F1773" s="17" t="s">
        <v>1487</v>
      </c>
      <c r="G1773" s="17" t="s">
        <v>61</v>
      </c>
      <c r="H1773" s="17" t="s">
        <v>1537</v>
      </c>
      <c r="I1773" s="17" t="s">
        <v>1524</v>
      </c>
      <c r="J1773" s="17" t="n">
        <v>2</v>
      </c>
      <c r="K1773" s="15" t="n">
        <v>65.9</v>
      </c>
      <c r="L1773" s="22" t="n">
        <v>0</v>
      </c>
      <c r="M1773" s="15" t="n">
        <v>0</v>
      </c>
      <c r="N1773" s="15" t="n">
        <f aca="false">J1773*K1773</f>
        <v>131.8</v>
      </c>
      <c r="O1773" s="15" t="n">
        <f aca="false">N1773*L1773</f>
        <v>0</v>
      </c>
      <c r="P1773" s="15" t="n">
        <f aca="false">N1773-O1773</f>
        <v>131.8</v>
      </c>
      <c r="Q1773" s="15" t="n">
        <f aca="false">J1773*INDEX(dProdutos!$F$2:$F$47,MATCH(E1773,dProdutos!$A$2:$A$47,0))</f>
        <v>59.36</v>
      </c>
      <c r="R1773" s="15" t="n">
        <f aca="false">IF(I1773="Cancelado",0,P1773-Q1773)</f>
        <v>72.44</v>
      </c>
      <c r="S1773" s="17" t="str">
        <f aca="false">INDEX(dProdutos!$D$2:$D$47,MATCH(E1773,dProdutos!$A$2:$A$47,0))</f>
        <v>Moda Masculina</v>
      </c>
    </row>
    <row r="1774" customFormat="false" ht="15" hidden="false" customHeight="false" outlineLevel="0" collapsed="false">
      <c r="A1774" s="17" t="s">
        <v>2604</v>
      </c>
      <c r="B1774" s="17" t="n">
        <v>1</v>
      </c>
      <c r="C1774" s="21" t="n">
        <v>45811</v>
      </c>
      <c r="D1774" s="17" t="s">
        <v>1403</v>
      </c>
      <c r="E1774" s="17" t="s">
        <v>156</v>
      </c>
      <c r="F1774" s="17" t="s">
        <v>1493</v>
      </c>
      <c r="G1774" s="17" t="s">
        <v>61</v>
      </c>
      <c r="H1774" s="17" t="s">
        <v>1537</v>
      </c>
      <c r="I1774" s="17" t="s">
        <v>1524</v>
      </c>
      <c r="J1774" s="17" t="n">
        <v>1</v>
      </c>
      <c r="K1774" s="15" t="n">
        <v>192.9</v>
      </c>
      <c r="L1774" s="22" t="n">
        <v>0</v>
      </c>
      <c r="M1774" s="15" t="n">
        <v>22.03</v>
      </c>
      <c r="N1774" s="15" t="n">
        <f aca="false">J1774*K1774</f>
        <v>192.9</v>
      </c>
      <c r="O1774" s="15" t="n">
        <f aca="false">N1774*L1774</f>
        <v>0</v>
      </c>
      <c r="P1774" s="15" t="n">
        <f aca="false">N1774-O1774</f>
        <v>192.9</v>
      </c>
      <c r="Q1774" s="15" t="n">
        <f aca="false">J1774*INDEX(dProdutos!$F$2:$F$47,MATCH(E1774,dProdutos!$A$2:$A$47,0))</f>
        <v>80.38</v>
      </c>
      <c r="R1774" s="15" t="n">
        <f aca="false">IF(I1774="Cancelado",0,P1774-Q1774)</f>
        <v>112.52</v>
      </c>
      <c r="S1774" s="17" t="str">
        <f aca="false">INDEX(dProdutos!$D$2:$D$47,MATCH(E1774,dProdutos!$A$2:$A$47,0))</f>
        <v>Acessórios</v>
      </c>
    </row>
    <row r="1775" customFormat="false" ht="15" hidden="false" customHeight="false" outlineLevel="0" collapsed="false">
      <c r="A1775" s="17" t="s">
        <v>2604</v>
      </c>
      <c r="B1775" s="17" t="n">
        <v>2</v>
      </c>
      <c r="C1775" s="21" t="n">
        <v>45811</v>
      </c>
      <c r="D1775" s="17" t="s">
        <v>1403</v>
      </c>
      <c r="E1775" s="17" t="s">
        <v>95</v>
      </c>
      <c r="F1775" s="17" t="s">
        <v>1493</v>
      </c>
      <c r="G1775" s="17" t="s">
        <v>61</v>
      </c>
      <c r="H1775" s="17" t="s">
        <v>1537</v>
      </c>
      <c r="I1775" s="17" t="s">
        <v>1524</v>
      </c>
      <c r="J1775" s="17" t="n">
        <v>1</v>
      </c>
      <c r="K1775" s="15" t="n">
        <v>77.9</v>
      </c>
      <c r="L1775" s="22" t="n">
        <v>0.1</v>
      </c>
      <c r="M1775" s="15" t="n">
        <v>0</v>
      </c>
      <c r="N1775" s="15" t="n">
        <f aca="false">J1775*K1775</f>
        <v>77.9</v>
      </c>
      <c r="O1775" s="15" t="n">
        <f aca="false">N1775*L1775</f>
        <v>7.79</v>
      </c>
      <c r="P1775" s="15" t="n">
        <f aca="false">N1775-O1775</f>
        <v>70.11</v>
      </c>
      <c r="Q1775" s="15" t="n">
        <f aca="false">J1775*INDEX(dProdutos!$F$2:$F$47,MATCH(E1775,dProdutos!$A$2:$A$47,0))</f>
        <v>36.71</v>
      </c>
      <c r="R1775" s="15" t="n">
        <f aca="false">IF(I1775="Cancelado",0,P1775-Q1775)</f>
        <v>33.4</v>
      </c>
      <c r="S1775" s="17" t="str">
        <f aca="false">INDEX(dProdutos!$D$2:$D$47,MATCH(E1775,dProdutos!$A$2:$A$47,0))</f>
        <v>Moda Feminina</v>
      </c>
    </row>
    <row r="1776" customFormat="false" ht="15" hidden="false" customHeight="false" outlineLevel="0" collapsed="false">
      <c r="A1776" s="17" t="s">
        <v>2605</v>
      </c>
      <c r="B1776" s="17" t="n">
        <v>1</v>
      </c>
      <c r="C1776" s="21" t="n">
        <v>45812</v>
      </c>
      <c r="D1776" s="17" t="s">
        <v>1049</v>
      </c>
      <c r="E1776" s="17" t="s">
        <v>162</v>
      </c>
      <c r="F1776" s="17" t="s">
        <v>1487</v>
      </c>
      <c r="G1776" s="17" t="s">
        <v>61</v>
      </c>
      <c r="H1776" s="17" t="s">
        <v>1537</v>
      </c>
      <c r="I1776" s="17" t="s">
        <v>1524</v>
      </c>
      <c r="J1776" s="17" t="n">
        <v>1</v>
      </c>
      <c r="K1776" s="15" t="n">
        <v>231.9</v>
      </c>
      <c r="L1776" s="22" t="n">
        <v>0.15</v>
      </c>
      <c r="M1776" s="15" t="n">
        <v>0</v>
      </c>
      <c r="N1776" s="15" t="n">
        <f aca="false">J1776*K1776</f>
        <v>231.9</v>
      </c>
      <c r="O1776" s="15" t="n">
        <f aca="false">N1776*L1776</f>
        <v>34.785</v>
      </c>
      <c r="P1776" s="15" t="n">
        <f aca="false">N1776-O1776</f>
        <v>197.115</v>
      </c>
      <c r="Q1776" s="15" t="n">
        <f aca="false">J1776*INDEX(dProdutos!$F$2:$F$47,MATCH(E1776,dProdutos!$A$2:$A$47,0))</f>
        <v>134.41</v>
      </c>
      <c r="R1776" s="15" t="n">
        <f aca="false">IF(I1776="Cancelado",0,P1776-Q1776)</f>
        <v>62.705</v>
      </c>
      <c r="S1776" s="17" t="str">
        <f aca="false">INDEX(dProdutos!$D$2:$D$47,MATCH(E1776,dProdutos!$A$2:$A$47,0))</f>
        <v>Casa</v>
      </c>
    </row>
    <row r="1777" customFormat="false" ht="15" hidden="false" customHeight="false" outlineLevel="0" collapsed="false">
      <c r="A1777" s="17" t="s">
        <v>2606</v>
      </c>
      <c r="B1777" s="17" t="n">
        <v>1</v>
      </c>
      <c r="C1777" s="21" t="n">
        <v>45812</v>
      </c>
      <c r="D1777" s="17" t="s">
        <v>463</v>
      </c>
      <c r="E1777" s="17" t="s">
        <v>126</v>
      </c>
      <c r="F1777" s="17" t="s">
        <v>1493</v>
      </c>
      <c r="G1777" s="17" t="s">
        <v>59</v>
      </c>
      <c r="H1777" s="17" t="s">
        <v>1523</v>
      </c>
      <c r="I1777" s="17" t="s">
        <v>1524</v>
      </c>
      <c r="J1777" s="17" t="n">
        <v>1</v>
      </c>
      <c r="K1777" s="15" t="n">
        <v>296.9</v>
      </c>
      <c r="L1777" s="22" t="n">
        <v>0</v>
      </c>
      <c r="M1777" s="15" t="n">
        <v>0</v>
      </c>
      <c r="N1777" s="15" t="n">
        <f aca="false">J1777*K1777</f>
        <v>296.9</v>
      </c>
      <c r="O1777" s="15" t="n">
        <f aca="false">N1777*L1777</f>
        <v>0</v>
      </c>
      <c r="P1777" s="15" t="n">
        <f aca="false">N1777-O1777</f>
        <v>296.9</v>
      </c>
      <c r="Q1777" s="15" t="n">
        <f aca="false">J1777*INDEX(dProdutos!$F$2:$F$47,MATCH(E1777,dProdutos!$A$2:$A$47,0))</f>
        <v>135.24</v>
      </c>
      <c r="R1777" s="15" t="n">
        <f aca="false">IF(I1777="Cancelado",0,P1777-Q1777)</f>
        <v>161.66</v>
      </c>
      <c r="S1777" s="17" t="str">
        <f aca="false">INDEX(dProdutos!$D$2:$D$47,MATCH(E1777,dProdutos!$A$2:$A$47,0))</f>
        <v>Calçados</v>
      </c>
    </row>
    <row r="1778" customFormat="false" ht="15" hidden="false" customHeight="false" outlineLevel="0" collapsed="false">
      <c r="A1778" s="17" t="s">
        <v>2607</v>
      </c>
      <c r="B1778" s="17" t="n">
        <v>1</v>
      </c>
      <c r="C1778" s="21" t="n">
        <v>45812</v>
      </c>
      <c r="D1778" s="17" t="s">
        <v>1408</v>
      </c>
      <c r="E1778" s="17" t="s">
        <v>77</v>
      </c>
      <c r="F1778" s="17" t="s">
        <v>1487</v>
      </c>
      <c r="G1778" s="17" t="s">
        <v>60</v>
      </c>
      <c r="H1778" s="17" t="s">
        <v>1523</v>
      </c>
      <c r="I1778" s="17" t="s">
        <v>1524</v>
      </c>
      <c r="J1778" s="17" t="n">
        <v>3</v>
      </c>
      <c r="K1778" s="15" t="n">
        <v>198.9</v>
      </c>
      <c r="L1778" s="22" t="n">
        <v>0.2</v>
      </c>
      <c r="M1778" s="15" t="n">
        <v>17.04</v>
      </c>
      <c r="N1778" s="15" t="n">
        <f aca="false">J1778*K1778</f>
        <v>596.7</v>
      </c>
      <c r="O1778" s="15" t="n">
        <f aca="false">N1778*L1778</f>
        <v>119.34</v>
      </c>
      <c r="P1778" s="15" t="n">
        <f aca="false">N1778-O1778</f>
        <v>477.36</v>
      </c>
      <c r="Q1778" s="15" t="n">
        <f aca="false">J1778*INDEX(dProdutos!$F$2:$F$47,MATCH(E1778,dProdutos!$A$2:$A$47,0))</f>
        <v>323.64</v>
      </c>
      <c r="R1778" s="15" t="n">
        <f aca="false">IF(I1778="Cancelado",0,P1778-Q1778)</f>
        <v>153.72</v>
      </c>
      <c r="S1778" s="17" t="str">
        <f aca="false">INDEX(dProdutos!$D$2:$D$47,MATCH(E1778,dProdutos!$A$2:$A$47,0))</f>
        <v>Moda Feminina</v>
      </c>
    </row>
    <row r="1779" customFormat="false" ht="15" hidden="false" customHeight="false" outlineLevel="0" collapsed="false">
      <c r="A1779" s="17" t="s">
        <v>2608</v>
      </c>
      <c r="B1779" s="17" t="n">
        <v>1</v>
      </c>
      <c r="C1779" s="21" t="n">
        <v>45812</v>
      </c>
      <c r="D1779" s="17" t="s">
        <v>1091</v>
      </c>
      <c r="E1779" s="17" t="s">
        <v>177</v>
      </c>
      <c r="F1779" s="17" t="s">
        <v>1499</v>
      </c>
      <c r="G1779" s="17" t="s">
        <v>60</v>
      </c>
      <c r="H1779" s="17" t="s">
        <v>1523</v>
      </c>
      <c r="I1779" s="17" t="s">
        <v>1524</v>
      </c>
      <c r="J1779" s="17" t="n">
        <v>1</v>
      </c>
      <c r="K1779" s="15" t="n">
        <v>257.9</v>
      </c>
      <c r="L1779" s="22" t="n">
        <v>0.1</v>
      </c>
      <c r="M1779" s="15" t="n">
        <v>20.42</v>
      </c>
      <c r="N1779" s="15" t="n">
        <f aca="false">J1779*K1779</f>
        <v>257.9</v>
      </c>
      <c r="O1779" s="15" t="n">
        <f aca="false">N1779*L1779</f>
        <v>25.79</v>
      </c>
      <c r="P1779" s="15" t="n">
        <f aca="false">N1779-O1779</f>
        <v>232.11</v>
      </c>
      <c r="Q1779" s="15" t="n">
        <f aca="false">J1779*INDEX(dProdutos!$F$2:$F$47,MATCH(E1779,dProdutos!$A$2:$A$47,0))</f>
        <v>138.23</v>
      </c>
      <c r="R1779" s="15" t="n">
        <f aca="false">IF(I1779="Cancelado",0,P1779-Q1779)</f>
        <v>93.88</v>
      </c>
      <c r="S1779" s="17" t="str">
        <f aca="false">INDEX(dProdutos!$D$2:$D$47,MATCH(E1779,dProdutos!$A$2:$A$47,0))</f>
        <v>Casa</v>
      </c>
    </row>
    <row r="1780" customFormat="false" ht="15" hidden="false" customHeight="false" outlineLevel="0" collapsed="false">
      <c r="A1780" s="17" t="s">
        <v>2608</v>
      </c>
      <c r="B1780" s="17" t="n">
        <v>2</v>
      </c>
      <c r="C1780" s="21" t="n">
        <v>45812</v>
      </c>
      <c r="D1780" s="17" t="s">
        <v>1091</v>
      </c>
      <c r="E1780" s="17" t="s">
        <v>189</v>
      </c>
      <c r="F1780" s="17" t="s">
        <v>1499</v>
      </c>
      <c r="G1780" s="17" t="s">
        <v>60</v>
      </c>
      <c r="H1780" s="17" t="s">
        <v>1523</v>
      </c>
      <c r="I1780" s="17" t="s">
        <v>1524</v>
      </c>
      <c r="J1780" s="17" t="n">
        <v>1</v>
      </c>
      <c r="K1780" s="15" t="n">
        <v>138.9</v>
      </c>
      <c r="L1780" s="22" t="n">
        <v>0.1</v>
      </c>
      <c r="M1780" s="15" t="n">
        <v>0</v>
      </c>
      <c r="N1780" s="15" t="n">
        <f aca="false">J1780*K1780</f>
        <v>138.9</v>
      </c>
      <c r="O1780" s="15" t="n">
        <f aca="false">N1780*L1780</f>
        <v>13.89</v>
      </c>
      <c r="P1780" s="15" t="n">
        <f aca="false">N1780-O1780</f>
        <v>125.01</v>
      </c>
      <c r="Q1780" s="15" t="n">
        <f aca="false">J1780*INDEX(dProdutos!$F$2:$F$47,MATCH(E1780,dProdutos!$A$2:$A$47,0))</f>
        <v>68.96</v>
      </c>
      <c r="R1780" s="15" t="n">
        <f aca="false">IF(I1780="Cancelado",0,P1780-Q1780)</f>
        <v>56.05</v>
      </c>
      <c r="S1780" s="17" t="str">
        <f aca="false">INDEX(dProdutos!$D$2:$D$47,MATCH(E1780,dProdutos!$A$2:$A$47,0))</f>
        <v>Eletrônicos</v>
      </c>
    </row>
    <row r="1781" customFormat="false" ht="15" hidden="false" customHeight="false" outlineLevel="0" collapsed="false">
      <c r="A1781" s="17" t="s">
        <v>2609</v>
      </c>
      <c r="B1781" s="17" t="n">
        <v>1</v>
      </c>
      <c r="C1781" s="21" t="n">
        <v>45812</v>
      </c>
      <c r="D1781" s="17" t="s">
        <v>1310</v>
      </c>
      <c r="E1781" s="17" t="s">
        <v>126</v>
      </c>
      <c r="F1781" s="17" t="s">
        <v>1499</v>
      </c>
      <c r="G1781" s="17" t="s">
        <v>62</v>
      </c>
      <c r="H1781" s="17" t="s">
        <v>1527</v>
      </c>
      <c r="I1781" s="17" t="s">
        <v>1524</v>
      </c>
      <c r="J1781" s="17" t="n">
        <v>1</v>
      </c>
      <c r="K1781" s="15" t="n">
        <v>296.9</v>
      </c>
      <c r="L1781" s="22" t="n">
        <v>0.2</v>
      </c>
      <c r="M1781" s="15" t="n">
        <v>17.29</v>
      </c>
      <c r="N1781" s="15" t="n">
        <f aca="false">J1781*K1781</f>
        <v>296.9</v>
      </c>
      <c r="O1781" s="15" t="n">
        <f aca="false">N1781*L1781</f>
        <v>59.38</v>
      </c>
      <c r="P1781" s="15" t="n">
        <f aca="false">N1781-O1781</f>
        <v>237.52</v>
      </c>
      <c r="Q1781" s="15" t="n">
        <f aca="false">J1781*INDEX(dProdutos!$F$2:$F$47,MATCH(E1781,dProdutos!$A$2:$A$47,0))</f>
        <v>135.24</v>
      </c>
      <c r="R1781" s="15" t="n">
        <f aca="false">IF(I1781="Cancelado",0,P1781-Q1781)</f>
        <v>102.28</v>
      </c>
      <c r="S1781" s="17" t="str">
        <f aca="false">INDEX(dProdutos!$D$2:$D$47,MATCH(E1781,dProdutos!$A$2:$A$47,0))</f>
        <v>Calçados</v>
      </c>
    </row>
    <row r="1782" customFormat="false" ht="15" hidden="false" customHeight="false" outlineLevel="0" collapsed="false">
      <c r="A1782" s="17" t="s">
        <v>2610</v>
      </c>
      <c r="B1782" s="17" t="n">
        <v>1</v>
      </c>
      <c r="C1782" s="21" t="n">
        <v>45812</v>
      </c>
      <c r="D1782" s="17" t="s">
        <v>627</v>
      </c>
      <c r="E1782" s="17" t="s">
        <v>183</v>
      </c>
      <c r="F1782" s="17" t="s">
        <v>1487</v>
      </c>
      <c r="G1782" s="17" t="s">
        <v>61</v>
      </c>
      <c r="H1782" s="17" t="s">
        <v>1537</v>
      </c>
      <c r="I1782" s="17" t="s">
        <v>1524</v>
      </c>
      <c r="J1782" s="17" t="n">
        <v>2</v>
      </c>
      <c r="K1782" s="15" t="n">
        <v>121.9</v>
      </c>
      <c r="L1782" s="22" t="n">
        <v>0</v>
      </c>
      <c r="M1782" s="15" t="n">
        <v>24.14</v>
      </c>
      <c r="N1782" s="15" t="n">
        <f aca="false">J1782*K1782</f>
        <v>243.8</v>
      </c>
      <c r="O1782" s="15" t="n">
        <f aca="false">N1782*L1782</f>
        <v>0</v>
      </c>
      <c r="P1782" s="15" t="n">
        <f aca="false">N1782-O1782</f>
        <v>243.8</v>
      </c>
      <c r="Q1782" s="15" t="n">
        <f aca="false">J1782*INDEX(dProdutos!$F$2:$F$47,MATCH(E1782,dProdutos!$A$2:$A$47,0))</f>
        <v>105.52</v>
      </c>
      <c r="R1782" s="15" t="n">
        <f aca="false">IF(I1782="Cancelado",0,P1782-Q1782)</f>
        <v>138.28</v>
      </c>
      <c r="S1782" s="17" t="str">
        <f aca="false">INDEX(dProdutos!$D$2:$D$47,MATCH(E1782,dProdutos!$A$2:$A$47,0))</f>
        <v>Eletrônicos</v>
      </c>
    </row>
    <row r="1783" customFormat="false" ht="15" hidden="false" customHeight="false" outlineLevel="0" collapsed="false">
      <c r="A1783" s="17" t="s">
        <v>2610</v>
      </c>
      <c r="B1783" s="17" t="n">
        <v>2</v>
      </c>
      <c r="C1783" s="21" t="n">
        <v>45812</v>
      </c>
      <c r="D1783" s="17" t="s">
        <v>627</v>
      </c>
      <c r="E1783" s="17" t="s">
        <v>201</v>
      </c>
      <c r="F1783" s="17" t="s">
        <v>1487</v>
      </c>
      <c r="G1783" s="17" t="s">
        <v>61</v>
      </c>
      <c r="H1783" s="17" t="s">
        <v>1537</v>
      </c>
      <c r="I1783" s="17" t="s">
        <v>1524</v>
      </c>
      <c r="J1783" s="17" t="n">
        <v>2</v>
      </c>
      <c r="K1783" s="15" t="n">
        <v>236.9</v>
      </c>
      <c r="L1783" s="22" t="n">
        <v>0.1</v>
      </c>
      <c r="M1783" s="15" t="n">
        <v>0</v>
      </c>
      <c r="N1783" s="15" t="n">
        <f aca="false">J1783*K1783</f>
        <v>473.8</v>
      </c>
      <c r="O1783" s="15" t="n">
        <f aca="false">N1783*L1783</f>
        <v>47.38</v>
      </c>
      <c r="P1783" s="15" t="n">
        <f aca="false">N1783-O1783</f>
        <v>426.42</v>
      </c>
      <c r="Q1783" s="15" t="n">
        <f aca="false">J1783*INDEX(dProdutos!$F$2:$F$47,MATCH(E1783,dProdutos!$A$2:$A$47,0))</f>
        <v>192.46</v>
      </c>
      <c r="R1783" s="15" t="n">
        <f aca="false">IF(I1783="Cancelado",0,P1783-Q1783)</f>
        <v>233.96</v>
      </c>
      <c r="S1783" s="17" t="str">
        <f aca="false">INDEX(dProdutos!$D$2:$D$47,MATCH(E1783,dProdutos!$A$2:$A$47,0))</f>
        <v>Beleza</v>
      </c>
    </row>
    <row r="1784" customFormat="false" ht="15" hidden="false" customHeight="false" outlineLevel="0" collapsed="false">
      <c r="A1784" s="17" t="s">
        <v>2611</v>
      </c>
      <c r="B1784" s="17" t="n">
        <v>1</v>
      </c>
      <c r="C1784" s="21" t="n">
        <v>45812</v>
      </c>
      <c r="D1784" s="17" t="s">
        <v>590</v>
      </c>
      <c r="E1784" s="17" t="s">
        <v>165</v>
      </c>
      <c r="F1784" s="17" t="s">
        <v>1490</v>
      </c>
      <c r="G1784" s="17" t="s">
        <v>59</v>
      </c>
      <c r="H1784" s="17" t="s">
        <v>1527</v>
      </c>
      <c r="I1784" s="17" t="s">
        <v>1524</v>
      </c>
      <c r="J1784" s="17" t="n">
        <v>3</v>
      </c>
      <c r="K1784" s="15" t="n">
        <v>231.9</v>
      </c>
      <c r="L1784" s="22" t="n">
        <v>0</v>
      </c>
      <c r="M1784" s="15" t="n">
        <v>33.34</v>
      </c>
      <c r="N1784" s="15" t="n">
        <f aca="false">J1784*K1784</f>
        <v>695.7</v>
      </c>
      <c r="O1784" s="15" t="n">
        <f aca="false">N1784*L1784</f>
        <v>0</v>
      </c>
      <c r="P1784" s="15" t="n">
        <f aca="false">N1784-O1784</f>
        <v>695.7</v>
      </c>
      <c r="Q1784" s="15" t="n">
        <f aca="false">J1784*INDEX(dProdutos!$F$2:$F$47,MATCH(E1784,dProdutos!$A$2:$A$47,0))</f>
        <v>422.49</v>
      </c>
      <c r="R1784" s="15" t="n">
        <f aca="false">IF(I1784="Cancelado",0,P1784-Q1784)</f>
        <v>273.21</v>
      </c>
      <c r="S1784" s="17" t="str">
        <f aca="false">INDEX(dProdutos!$D$2:$D$47,MATCH(E1784,dProdutos!$A$2:$A$47,0))</f>
        <v>Casa</v>
      </c>
    </row>
    <row r="1785" customFormat="false" ht="15" hidden="false" customHeight="false" outlineLevel="0" collapsed="false">
      <c r="A1785" s="17" t="s">
        <v>2612</v>
      </c>
      <c r="B1785" s="17" t="n">
        <v>1</v>
      </c>
      <c r="C1785" s="21" t="n">
        <v>45812</v>
      </c>
      <c r="D1785" s="17" t="s">
        <v>837</v>
      </c>
      <c r="E1785" s="17" t="s">
        <v>150</v>
      </c>
      <c r="F1785" s="17" t="s">
        <v>1497</v>
      </c>
      <c r="G1785" s="17" t="s">
        <v>61</v>
      </c>
      <c r="H1785" s="17" t="s">
        <v>1537</v>
      </c>
      <c r="I1785" s="17" t="s">
        <v>1524</v>
      </c>
      <c r="J1785" s="17" t="n">
        <v>3</v>
      </c>
      <c r="K1785" s="15" t="n">
        <v>71.9</v>
      </c>
      <c r="L1785" s="22" t="n">
        <v>0</v>
      </c>
      <c r="M1785" s="15" t="n">
        <v>14.25</v>
      </c>
      <c r="N1785" s="15" t="n">
        <f aca="false">J1785*K1785</f>
        <v>215.7</v>
      </c>
      <c r="O1785" s="15" t="n">
        <f aca="false">N1785*L1785</f>
        <v>0</v>
      </c>
      <c r="P1785" s="15" t="n">
        <f aca="false">N1785-O1785</f>
        <v>215.7</v>
      </c>
      <c r="Q1785" s="15" t="n">
        <f aca="false">J1785*INDEX(dProdutos!$F$2:$F$47,MATCH(E1785,dProdutos!$A$2:$A$47,0))</f>
        <v>82.14</v>
      </c>
      <c r="R1785" s="15" t="n">
        <f aca="false">IF(I1785="Cancelado",0,P1785-Q1785)</f>
        <v>133.56</v>
      </c>
      <c r="S1785" s="17" t="str">
        <f aca="false">INDEX(dProdutos!$D$2:$D$47,MATCH(E1785,dProdutos!$A$2:$A$47,0))</f>
        <v>Acessórios</v>
      </c>
    </row>
    <row r="1786" customFormat="false" ht="15" hidden="false" customHeight="false" outlineLevel="0" collapsed="false">
      <c r="A1786" s="17" t="s">
        <v>2613</v>
      </c>
      <c r="B1786" s="17" t="n">
        <v>1</v>
      </c>
      <c r="C1786" s="21" t="n">
        <v>45812</v>
      </c>
      <c r="D1786" s="17" t="s">
        <v>1125</v>
      </c>
      <c r="E1786" s="17" t="s">
        <v>95</v>
      </c>
      <c r="F1786" s="17" t="s">
        <v>1490</v>
      </c>
      <c r="G1786" s="17" t="s">
        <v>62</v>
      </c>
      <c r="H1786" s="17" t="s">
        <v>1523</v>
      </c>
      <c r="I1786" s="17" t="s">
        <v>1524</v>
      </c>
      <c r="J1786" s="17" t="n">
        <v>3</v>
      </c>
      <c r="K1786" s="15" t="n">
        <v>77.9</v>
      </c>
      <c r="L1786" s="22" t="n">
        <v>0.1</v>
      </c>
      <c r="M1786" s="15" t="n">
        <v>0</v>
      </c>
      <c r="N1786" s="15" t="n">
        <f aca="false">J1786*K1786</f>
        <v>233.7</v>
      </c>
      <c r="O1786" s="15" t="n">
        <f aca="false">N1786*L1786</f>
        <v>23.37</v>
      </c>
      <c r="P1786" s="15" t="n">
        <f aca="false">N1786-O1786</f>
        <v>210.33</v>
      </c>
      <c r="Q1786" s="15" t="n">
        <f aca="false">J1786*INDEX(dProdutos!$F$2:$F$47,MATCH(E1786,dProdutos!$A$2:$A$47,0))</f>
        <v>110.13</v>
      </c>
      <c r="R1786" s="15" t="n">
        <f aca="false">IF(I1786="Cancelado",0,P1786-Q1786)</f>
        <v>100.2</v>
      </c>
      <c r="S1786" s="17" t="str">
        <f aca="false">INDEX(dProdutos!$D$2:$D$47,MATCH(E1786,dProdutos!$A$2:$A$47,0))</f>
        <v>Moda Feminina</v>
      </c>
    </row>
    <row r="1787" customFormat="false" ht="15" hidden="false" customHeight="false" outlineLevel="0" collapsed="false">
      <c r="A1787" s="17" t="s">
        <v>2613</v>
      </c>
      <c r="B1787" s="17" t="n">
        <v>2</v>
      </c>
      <c r="C1787" s="21" t="n">
        <v>45812</v>
      </c>
      <c r="D1787" s="17" t="s">
        <v>1125</v>
      </c>
      <c r="E1787" s="17" t="s">
        <v>192</v>
      </c>
      <c r="F1787" s="17" t="s">
        <v>1490</v>
      </c>
      <c r="G1787" s="17" t="s">
        <v>62</v>
      </c>
      <c r="H1787" s="17" t="s">
        <v>1523</v>
      </c>
      <c r="I1787" s="17" t="s">
        <v>1524</v>
      </c>
      <c r="J1787" s="17" t="n">
        <v>2</v>
      </c>
      <c r="K1787" s="15" t="n">
        <v>245.9</v>
      </c>
      <c r="L1787" s="22" t="n">
        <v>0.2</v>
      </c>
      <c r="M1787" s="15" t="n">
        <v>0</v>
      </c>
      <c r="N1787" s="15" t="n">
        <f aca="false">J1787*K1787</f>
        <v>491.8</v>
      </c>
      <c r="O1787" s="15" t="n">
        <f aca="false">N1787*L1787</f>
        <v>98.36</v>
      </c>
      <c r="P1787" s="15" t="n">
        <f aca="false">N1787-O1787</f>
        <v>393.44</v>
      </c>
      <c r="Q1787" s="15" t="n">
        <f aca="false">J1787*INDEX(dProdutos!$F$2:$F$47,MATCH(E1787,dProdutos!$A$2:$A$47,0))</f>
        <v>215.56</v>
      </c>
      <c r="R1787" s="15" t="n">
        <f aca="false">IF(I1787="Cancelado",0,P1787-Q1787)</f>
        <v>177.88</v>
      </c>
      <c r="S1787" s="17" t="str">
        <f aca="false">INDEX(dProdutos!$D$2:$D$47,MATCH(E1787,dProdutos!$A$2:$A$47,0))</f>
        <v>Eletrônicos</v>
      </c>
    </row>
    <row r="1788" customFormat="false" ht="15" hidden="false" customHeight="false" outlineLevel="0" collapsed="false">
      <c r="A1788" s="17" t="s">
        <v>2613</v>
      </c>
      <c r="B1788" s="17" t="n">
        <v>3</v>
      </c>
      <c r="C1788" s="21" t="n">
        <v>45812</v>
      </c>
      <c r="D1788" s="17" t="s">
        <v>1125</v>
      </c>
      <c r="E1788" s="17" t="s">
        <v>174</v>
      </c>
      <c r="F1788" s="17" t="s">
        <v>1490</v>
      </c>
      <c r="G1788" s="17" t="s">
        <v>62</v>
      </c>
      <c r="H1788" s="17" t="s">
        <v>1523</v>
      </c>
      <c r="I1788" s="17" t="s">
        <v>1524</v>
      </c>
      <c r="J1788" s="17" t="n">
        <v>2</v>
      </c>
      <c r="K1788" s="15" t="n">
        <v>250.9</v>
      </c>
      <c r="L1788" s="22" t="n">
        <v>0</v>
      </c>
      <c r="M1788" s="15" t="n">
        <v>0</v>
      </c>
      <c r="N1788" s="15" t="n">
        <f aca="false">J1788*K1788</f>
        <v>501.8</v>
      </c>
      <c r="O1788" s="15" t="n">
        <f aca="false">N1788*L1788</f>
        <v>0</v>
      </c>
      <c r="P1788" s="15" t="n">
        <f aca="false">N1788-O1788</f>
        <v>501.8</v>
      </c>
      <c r="Q1788" s="15" t="n">
        <f aca="false">J1788*INDEX(dProdutos!$F$2:$F$47,MATCH(E1788,dProdutos!$A$2:$A$47,0))</f>
        <v>302.56</v>
      </c>
      <c r="R1788" s="15" t="n">
        <f aca="false">IF(I1788="Cancelado",0,P1788-Q1788)</f>
        <v>199.24</v>
      </c>
      <c r="S1788" s="17" t="str">
        <f aca="false">INDEX(dProdutos!$D$2:$D$47,MATCH(E1788,dProdutos!$A$2:$A$47,0))</f>
        <v>Casa</v>
      </c>
    </row>
    <row r="1789" customFormat="false" ht="15" hidden="false" customHeight="false" outlineLevel="0" collapsed="false">
      <c r="A1789" s="17" t="s">
        <v>2613</v>
      </c>
      <c r="B1789" s="17" t="n">
        <v>4</v>
      </c>
      <c r="C1789" s="21" t="n">
        <v>45812</v>
      </c>
      <c r="D1789" s="17" t="s">
        <v>1125</v>
      </c>
      <c r="E1789" s="17" t="s">
        <v>183</v>
      </c>
      <c r="F1789" s="17" t="s">
        <v>1490</v>
      </c>
      <c r="G1789" s="17" t="s">
        <v>62</v>
      </c>
      <c r="H1789" s="17" t="s">
        <v>1523</v>
      </c>
      <c r="I1789" s="17" t="s">
        <v>1524</v>
      </c>
      <c r="J1789" s="17" t="n">
        <v>1</v>
      </c>
      <c r="K1789" s="15" t="n">
        <v>121.9</v>
      </c>
      <c r="L1789" s="22" t="n">
        <v>0.05</v>
      </c>
      <c r="M1789" s="15" t="n">
        <v>0</v>
      </c>
      <c r="N1789" s="15" t="n">
        <f aca="false">J1789*K1789</f>
        <v>121.9</v>
      </c>
      <c r="O1789" s="15" t="n">
        <f aca="false">N1789*L1789</f>
        <v>6.095</v>
      </c>
      <c r="P1789" s="15" t="n">
        <f aca="false">N1789-O1789</f>
        <v>115.805</v>
      </c>
      <c r="Q1789" s="15" t="n">
        <f aca="false">J1789*INDEX(dProdutos!$F$2:$F$47,MATCH(E1789,dProdutos!$A$2:$A$47,0))</f>
        <v>52.76</v>
      </c>
      <c r="R1789" s="15" t="n">
        <f aca="false">IF(I1789="Cancelado",0,P1789-Q1789)</f>
        <v>63.045</v>
      </c>
      <c r="S1789" s="17" t="str">
        <f aca="false">INDEX(dProdutos!$D$2:$D$47,MATCH(E1789,dProdutos!$A$2:$A$47,0))</f>
        <v>Eletrônicos</v>
      </c>
    </row>
    <row r="1790" customFormat="false" ht="15" hidden="false" customHeight="false" outlineLevel="0" collapsed="false">
      <c r="A1790" s="17" t="s">
        <v>2614</v>
      </c>
      <c r="B1790" s="17" t="n">
        <v>1</v>
      </c>
      <c r="C1790" s="21" t="n">
        <v>45813</v>
      </c>
      <c r="D1790" s="17" t="s">
        <v>1130</v>
      </c>
      <c r="E1790" s="17" t="s">
        <v>95</v>
      </c>
      <c r="F1790" s="17" t="s">
        <v>1493</v>
      </c>
      <c r="G1790" s="17" t="s">
        <v>59</v>
      </c>
      <c r="H1790" s="17" t="s">
        <v>1523</v>
      </c>
      <c r="I1790" s="17" t="s">
        <v>1524</v>
      </c>
      <c r="J1790" s="17" t="n">
        <v>1</v>
      </c>
      <c r="K1790" s="15" t="n">
        <v>77.9</v>
      </c>
      <c r="L1790" s="22" t="n">
        <v>0</v>
      </c>
      <c r="M1790" s="15" t="n">
        <v>28.98</v>
      </c>
      <c r="N1790" s="15" t="n">
        <f aca="false">J1790*K1790</f>
        <v>77.9</v>
      </c>
      <c r="O1790" s="15" t="n">
        <f aca="false">N1790*L1790</f>
        <v>0</v>
      </c>
      <c r="P1790" s="15" t="n">
        <f aca="false">N1790-O1790</f>
        <v>77.9</v>
      </c>
      <c r="Q1790" s="15" t="n">
        <f aca="false">J1790*INDEX(dProdutos!$F$2:$F$47,MATCH(E1790,dProdutos!$A$2:$A$47,0))</f>
        <v>36.71</v>
      </c>
      <c r="R1790" s="15" t="n">
        <f aca="false">IF(I1790="Cancelado",0,P1790-Q1790)</f>
        <v>41.19</v>
      </c>
      <c r="S1790" s="17" t="str">
        <f aca="false">INDEX(dProdutos!$D$2:$D$47,MATCH(E1790,dProdutos!$A$2:$A$47,0))</f>
        <v>Moda Feminina</v>
      </c>
    </row>
    <row r="1791" customFormat="false" ht="15" hidden="false" customHeight="false" outlineLevel="0" collapsed="false">
      <c r="A1791" s="17" t="s">
        <v>2615</v>
      </c>
      <c r="B1791" s="17" t="n">
        <v>1</v>
      </c>
      <c r="C1791" s="21" t="n">
        <v>45813</v>
      </c>
      <c r="D1791" s="17" t="s">
        <v>1043</v>
      </c>
      <c r="E1791" s="17" t="s">
        <v>135</v>
      </c>
      <c r="F1791" s="17" t="s">
        <v>1493</v>
      </c>
      <c r="G1791" s="17" t="s">
        <v>60</v>
      </c>
      <c r="H1791" s="17" t="s">
        <v>1537</v>
      </c>
      <c r="I1791" s="17" t="s">
        <v>1524</v>
      </c>
      <c r="J1791" s="17" t="n">
        <v>1</v>
      </c>
      <c r="K1791" s="15" t="n">
        <v>200.9</v>
      </c>
      <c r="L1791" s="22" t="n">
        <v>0.05</v>
      </c>
      <c r="M1791" s="15" t="n">
        <v>10.27</v>
      </c>
      <c r="N1791" s="15" t="n">
        <f aca="false">J1791*K1791</f>
        <v>200.9</v>
      </c>
      <c r="O1791" s="15" t="n">
        <f aca="false">N1791*L1791</f>
        <v>10.045</v>
      </c>
      <c r="P1791" s="15" t="n">
        <f aca="false">N1791-O1791</f>
        <v>190.855</v>
      </c>
      <c r="Q1791" s="15" t="n">
        <f aca="false">J1791*INDEX(dProdutos!$F$2:$F$47,MATCH(E1791,dProdutos!$A$2:$A$47,0))</f>
        <v>80.73</v>
      </c>
      <c r="R1791" s="15" t="n">
        <f aca="false">IF(I1791="Cancelado",0,P1791-Q1791)</f>
        <v>110.125</v>
      </c>
      <c r="S1791" s="17" t="str">
        <f aca="false">INDEX(dProdutos!$D$2:$D$47,MATCH(E1791,dProdutos!$A$2:$A$47,0))</f>
        <v>Calçados</v>
      </c>
    </row>
    <row r="1792" customFormat="false" ht="15" hidden="false" customHeight="false" outlineLevel="0" collapsed="false">
      <c r="A1792" s="17" t="s">
        <v>2616</v>
      </c>
      <c r="B1792" s="17" t="n">
        <v>1</v>
      </c>
      <c r="C1792" s="21" t="n">
        <v>45813</v>
      </c>
      <c r="D1792" s="17" t="s">
        <v>477</v>
      </c>
      <c r="E1792" s="17" t="s">
        <v>174</v>
      </c>
      <c r="F1792" s="17" t="s">
        <v>1499</v>
      </c>
      <c r="G1792" s="17" t="s">
        <v>62</v>
      </c>
      <c r="H1792" s="17" t="s">
        <v>1537</v>
      </c>
      <c r="I1792" s="17" t="s">
        <v>1524</v>
      </c>
      <c r="J1792" s="17" t="n">
        <v>1</v>
      </c>
      <c r="K1792" s="15" t="n">
        <v>250.9</v>
      </c>
      <c r="L1792" s="22" t="n">
        <v>0.05</v>
      </c>
      <c r="M1792" s="15" t="n">
        <v>12.9</v>
      </c>
      <c r="N1792" s="15" t="n">
        <f aca="false">J1792*K1792</f>
        <v>250.9</v>
      </c>
      <c r="O1792" s="15" t="n">
        <f aca="false">N1792*L1792</f>
        <v>12.545</v>
      </c>
      <c r="P1792" s="15" t="n">
        <f aca="false">N1792-O1792</f>
        <v>238.355</v>
      </c>
      <c r="Q1792" s="15" t="n">
        <f aca="false">J1792*INDEX(dProdutos!$F$2:$F$47,MATCH(E1792,dProdutos!$A$2:$A$47,0))</f>
        <v>151.28</v>
      </c>
      <c r="R1792" s="15" t="n">
        <f aca="false">IF(I1792="Cancelado",0,P1792-Q1792)</f>
        <v>87.075</v>
      </c>
      <c r="S1792" s="17" t="str">
        <f aca="false">INDEX(dProdutos!$D$2:$D$47,MATCH(E1792,dProdutos!$A$2:$A$47,0))</f>
        <v>Casa</v>
      </c>
    </row>
    <row r="1793" customFormat="false" ht="15" hidden="false" customHeight="false" outlineLevel="0" collapsed="false">
      <c r="A1793" s="17" t="s">
        <v>2616</v>
      </c>
      <c r="B1793" s="17" t="n">
        <v>2</v>
      </c>
      <c r="C1793" s="21" t="n">
        <v>45813</v>
      </c>
      <c r="D1793" s="17" t="s">
        <v>477</v>
      </c>
      <c r="E1793" s="17" t="s">
        <v>129</v>
      </c>
      <c r="F1793" s="17" t="s">
        <v>1499</v>
      </c>
      <c r="G1793" s="17" t="s">
        <v>62</v>
      </c>
      <c r="H1793" s="17" t="s">
        <v>1537</v>
      </c>
      <c r="I1793" s="17" t="s">
        <v>1524</v>
      </c>
      <c r="J1793" s="17" t="n">
        <v>1</v>
      </c>
      <c r="K1793" s="15" t="n">
        <v>105.9</v>
      </c>
      <c r="L1793" s="22" t="n">
        <v>0.1</v>
      </c>
      <c r="M1793" s="15" t="n">
        <v>0</v>
      </c>
      <c r="N1793" s="15" t="n">
        <f aca="false">J1793*K1793</f>
        <v>105.9</v>
      </c>
      <c r="O1793" s="15" t="n">
        <f aca="false">N1793*L1793</f>
        <v>10.59</v>
      </c>
      <c r="P1793" s="15" t="n">
        <f aca="false">N1793-O1793</f>
        <v>95.31</v>
      </c>
      <c r="Q1793" s="15" t="n">
        <f aca="false">J1793*INDEX(dProdutos!$F$2:$F$47,MATCH(E1793,dProdutos!$A$2:$A$47,0))</f>
        <v>43.79</v>
      </c>
      <c r="R1793" s="15" t="n">
        <f aca="false">IF(I1793="Cancelado",0,P1793-Q1793)</f>
        <v>51.52</v>
      </c>
      <c r="S1793" s="17" t="str">
        <f aca="false">INDEX(dProdutos!$D$2:$D$47,MATCH(E1793,dProdutos!$A$2:$A$47,0))</f>
        <v>Calçados</v>
      </c>
    </row>
    <row r="1794" customFormat="false" ht="15" hidden="false" customHeight="false" outlineLevel="0" collapsed="false">
      <c r="A1794" s="17" t="s">
        <v>2617</v>
      </c>
      <c r="B1794" s="17" t="n">
        <v>1</v>
      </c>
      <c r="C1794" s="21" t="n">
        <v>45813</v>
      </c>
      <c r="D1794" s="17" t="s">
        <v>659</v>
      </c>
      <c r="E1794" s="17" t="s">
        <v>183</v>
      </c>
      <c r="F1794" s="17" t="s">
        <v>1497</v>
      </c>
      <c r="G1794" s="17" t="s">
        <v>59</v>
      </c>
      <c r="H1794" s="17" t="s">
        <v>1537</v>
      </c>
      <c r="I1794" s="17" t="s">
        <v>1531</v>
      </c>
      <c r="J1794" s="17" t="n">
        <v>1</v>
      </c>
      <c r="K1794" s="15" t="n">
        <v>121.9</v>
      </c>
      <c r="L1794" s="22" t="n">
        <v>0</v>
      </c>
      <c r="M1794" s="15" t="n">
        <v>15.49</v>
      </c>
      <c r="N1794" s="15" t="n">
        <f aca="false">J1794*K1794</f>
        <v>121.9</v>
      </c>
      <c r="O1794" s="15" t="n">
        <f aca="false">N1794*L1794</f>
        <v>0</v>
      </c>
      <c r="P1794" s="15" t="n">
        <f aca="false">N1794-O1794</f>
        <v>121.9</v>
      </c>
      <c r="Q1794" s="15" t="n">
        <f aca="false">J1794*INDEX(dProdutos!$F$2:$F$47,MATCH(E1794,dProdutos!$A$2:$A$47,0))</f>
        <v>52.76</v>
      </c>
      <c r="R1794" s="15" t="n">
        <f aca="false">IF(I1794="Cancelado",0,P1794-Q1794)</f>
        <v>0</v>
      </c>
      <c r="S1794" s="17" t="str">
        <f aca="false">INDEX(dProdutos!$D$2:$D$47,MATCH(E1794,dProdutos!$A$2:$A$47,0))</f>
        <v>Eletrônicos</v>
      </c>
    </row>
    <row r="1795" customFormat="false" ht="15" hidden="false" customHeight="false" outlineLevel="0" collapsed="false">
      <c r="A1795" s="17" t="s">
        <v>2618</v>
      </c>
      <c r="B1795" s="17" t="n">
        <v>1</v>
      </c>
      <c r="C1795" s="21" t="n">
        <v>45813</v>
      </c>
      <c r="D1795" s="17" t="s">
        <v>825</v>
      </c>
      <c r="E1795" s="17" t="s">
        <v>177</v>
      </c>
      <c r="F1795" s="17" t="s">
        <v>1487</v>
      </c>
      <c r="G1795" s="17" t="s">
        <v>59</v>
      </c>
      <c r="H1795" s="17" t="s">
        <v>1523</v>
      </c>
      <c r="I1795" s="17" t="s">
        <v>1524</v>
      </c>
      <c r="J1795" s="17" t="n">
        <v>3</v>
      </c>
      <c r="K1795" s="15" t="n">
        <v>257.9</v>
      </c>
      <c r="L1795" s="22" t="n">
        <v>0.15</v>
      </c>
      <c r="M1795" s="15" t="n">
        <v>11.78</v>
      </c>
      <c r="N1795" s="15" t="n">
        <f aca="false">J1795*K1795</f>
        <v>773.7</v>
      </c>
      <c r="O1795" s="15" t="n">
        <f aca="false">N1795*L1795</f>
        <v>116.055</v>
      </c>
      <c r="P1795" s="15" t="n">
        <f aca="false">N1795-O1795</f>
        <v>657.645</v>
      </c>
      <c r="Q1795" s="15" t="n">
        <f aca="false">J1795*INDEX(dProdutos!$F$2:$F$47,MATCH(E1795,dProdutos!$A$2:$A$47,0))</f>
        <v>414.69</v>
      </c>
      <c r="R1795" s="15" t="n">
        <f aca="false">IF(I1795="Cancelado",0,P1795-Q1795)</f>
        <v>242.955</v>
      </c>
      <c r="S1795" s="17" t="str">
        <f aca="false">INDEX(dProdutos!$D$2:$D$47,MATCH(E1795,dProdutos!$A$2:$A$47,0))</f>
        <v>Casa</v>
      </c>
    </row>
    <row r="1796" customFormat="false" ht="15" hidden="false" customHeight="false" outlineLevel="0" collapsed="false">
      <c r="A1796" s="17" t="s">
        <v>2618</v>
      </c>
      <c r="B1796" s="17" t="n">
        <v>2</v>
      </c>
      <c r="C1796" s="21" t="n">
        <v>45813</v>
      </c>
      <c r="D1796" s="17" t="s">
        <v>825</v>
      </c>
      <c r="E1796" s="17" t="s">
        <v>117</v>
      </c>
      <c r="F1796" s="17" t="s">
        <v>1487</v>
      </c>
      <c r="G1796" s="17" t="s">
        <v>59</v>
      </c>
      <c r="H1796" s="17" t="s">
        <v>1523</v>
      </c>
      <c r="I1796" s="17" t="s">
        <v>1524</v>
      </c>
      <c r="J1796" s="17" t="n">
        <v>1</v>
      </c>
      <c r="K1796" s="15" t="n">
        <v>166.9</v>
      </c>
      <c r="L1796" s="22" t="n">
        <v>0</v>
      </c>
      <c r="M1796" s="15" t="n">
        <v>0</v>
      </c>
      <c r="N1796" s="15" t="n">
        <f aca="false">J1796*K1796</f>
        <v>166.9</v>
      </c>
      <c r="O1796" s="15" t="n">
        <f aca="false">N1796*L1796</f>
        <v>0</v>
      </c>
      <c r="P1796" s="15" t="n">
        <f aca="false">N1796-O1796</f>
        <v>166.9</v>
      </c>
      <c r="Q1796" s="15" t="n">
        <f aca="false">J1796*INDEX(dProdutos!$F$2:$F$47,MATCH(E1796,dProdutos!$A$2:$A$47,0))</f>
        <v>73.23</v>
      </c>
      <c r="R1796" s="15" t="n">
        <f aca="false">IF(I1796="Cancelado",0,P1796-Q1796)</f>
        <v>93.67</v>
      </c>
      <c r="S1796" s="17" t="str">
        <f aca="false">INDEX(dProdutos!$D$2:$D$47,MATCH(E1796,dProdutos!$A$2:$A$47,0))</f>
        <v>Moda Masculina</v>
      </c>
    </row>
    <row r="1797" customFormat="false" ht="15" hidden="false" customHeight="false" outlineLevel="0" collapsed="false">
      <c r="A1797" s="17" t="s">
        <v>2619</v>
      </c>
      <c r="B1797" s="17" t="n">
        <v>1</v>
      </c>
      <c r="C1797" s="21" t="n">
        <v>45813</v>
      </c>
      <c r="D1797" s="17" t="s">
        <v>1014</v>
      </c>
      <c r="E1797" s="17" t="s">
        <v>85</v>
      </c>
      <c r="F1797" s="17" t="s">
        <v>1487</v>
      </c>
      <c r="G1797" s="17" t="s">
        <v>61</v>
      </c>
      <c r="H1797" s="17" t="s">
        <v>1537</v>
      </c>
      <c r="I1797" s="17" t="s">
        <v>1524</v>
      </c>
      <c r="J1797" s="17" t="n">
        <v>1</v>
      </c>
      <c r="K1797" s="15" t="n">
        <v>165.9</v>
      </c>
      <c r="L1797" s="22" t="n">
        <v>0.05</v>
      </c>
      <c r="M1797" s="15" t="n">
        <v>0</v>
      </c>
      <c r="N1797" s="15" t="n">
        <f aca="false">J1797*K1797</f>
        <v>165.9</v>
      </c>
      <c r="O1797" s="15" t="n">
        <f aca="false">N1797*L1797</f>
        <v>8.295</v>
      </c>
      <c r="P1797" s="15" t="n">
        <f aca="false">N1797-O1797</f>
        <v>157.605</v>
      </c>
      <c r="Q1797" s="15" t="n">
        <f aca="false">J1797*INDEX(dProdutos!$F$2:$F$47,MATCH(E1797,dProdutos!$A$2:$A$47,0))</f>
        <v>91.55</v>
      </c>
      <c r="R1797" s="15" t="n">
        <f aca="false">IF(I1797="Cancelado",0,P1797-Q1797)</f>
        <v>66.055</v>
      </c>
      <c r="S1797" s="17" t="str">
        <f aca="false">INDEX(dProdutos!$D$2:$D$47,MATCH(E1797,dProdutos!$A$2:$A$47,0))</f>
        <v>Moda Feminina</v>
      </c>
    </row>
    <row r="1798" customFormat="false" ht="15" hidden="false" customHeight="false" outlineLevel="0" collapsed="false">
      <c r="A1798" s="17" t="s">
        <v>2619</v>
      </c>
      <c r="B1798" s="17" t="n">
        <v>2</v>
      </c>
      <c r="C1798" s="21" t="n">
        <v>45813</v>
      </c>
      <c r="D1798" s="17" t="s">
        <v>1014</v>
      </c>
      <c r="E1798" s="17" t="s">
        <v>129</v>
      </c>
      <c r="F1798" s="17" t="s">
        <v>1487</v>
      </c>
      <c r="G1798" s="17" t="s">
        <v>61</v>
      </c>
      <c r="H1798" s="17" t="s">
        <v>1537</v>
      </c>
      <c r="I1798" s="17" t="s">
        <v>1524</v>
      </c>
      <c r="J1798" s="17" t="n">
        <v>1</v>
      </c>
      <c r="K1798" s="15" t="n">
        <v>105.9</v>
      </c>
      <c r="L1798" s="22" t="n">
        <v>0.05</v>
      </c>
      <c r="M1798" s="15" t="n">
        <v>0</v>
      </c>
      <c r="N1798" s="15" t="n">
        <f aca="false">J1798*K1798</f>
        <v>105.9</v>
      </c>
      <c r="O1798" s="15" t="n">
        <f aca="false">N1798*L1798</f>
        <v>5.295</v>
      </c>
      <c r="P1798" s="15" t="n">
        <f aca="false">N1798-O1798</f>
        <v>100.605</v>
      </c>
      <c r="Q1798" s="15" t="n">
        <f aca="false">J1798*INDEX(dProdutos!$F$2:$F$47,MATCH(E1798,dProdutos!$A$2:$A$47,0))</f>
        <v>43.79</v>
      </c>
      <c r="R1798" s="15" t="n">
        <f aca="false">IF(I1798="Cancelado",0,P1798-Q1798)</f>
        <v>56.815</v>
      </c>
      <c r="S1798" s="17" t="str">
        <f aca="false">INDEX(dProdutos!$D$2:$D$47,MATCH(E1798,dProdutos!$A$2:$A$47,0))</f>
        <v>Calçados</v>
      </c>
    </row>
    <row r="1799" customFormat="false" ht="15" hidden="false" customHeight="false" outlineLevel="0" collapsed="false">
      <c r="A1799" s="17" t="s">
        <v>2620</v>
      </c>
      <c r="B1799" s="17" t="n">
        <v>1</v>
      </c>
      <c r="C1799" s="21" t="n">
        <v>45813</v>
      </c>
      <c r="D1799" s="17" t="s">
        <v>900</v>
      </c>
      <c r="E1799" s="17" t="s">
        <v>135</v>
      </c>
      <c r="F1799" s="17" t="s">
        <v>1497</v>
      </c>
      <c r="G1799" s="17" t="s">
        <v>61</v>
      </c>
      <c r="H1799" s="17" t="s">
        <v>1537</v>
      </c>
      <c r="I1799" s="17" t="s">
        <v>1524</v>
      </c>
      <c r="J1799" s="17" t="n">
        <v>1</v>
      </c>
      <c r="K1799" s="15" t="n">
        <v>200.9</v>
      </c>
      <c r="L1799" s="22" t="n">
        <v>0.15</v>
      </c>
      <c r="M1799" s="15" t="n">
        <v>16.65</v>
      </c>
      <c r="N1799" s="15" t="n">
        <f aca="false">J1799*K1799</f>
        <v>200.9</v>
      </c>
      <c r="O1799" s="15" t="n">
        <f aca="false">N1799*L1799</f>
        <v>30.135</v>
      </c>
      <c r="P1799" s="15" t="n">
        <f aca="false">N1799-O1799</f>
        <v>170.765</v>
      </c>
      <c r="Q1799" s="15" t="n">
        <f aca="false">J1799*INDEX(dProdutos!$F$2:$F$47,MATCH(E1799,dProdutos!$A$2:$A$47,0))</f>
        <v>80.73</v>
      </c>
      <c r="R1799" s="15" t="n">
        <f aca="false">IF(I1799="Cancelado",0,P1799-Q1799)</f>
        <v>90.035</v>
      </c>
      <c r="S1799" s="17" t="str">
        <f aca="false">INDEX(dProdutos!$D$2:$D$47,MATCH(E1799,dProdutos!$A$2:$A$47,0))</f>
        <v>Calçados</v>
      </c>
    </row>
    <row r="1800" customFormat="false" ht="15" hidden="false" customHeight="false" outlineLevel="0" collapsed="false">
      <c r="A1800" s="17" t="s">
        <v>2620</v>
      </c>
      <c r="B1800" s="17" t="n">
        <v>2</v>
      </c>
      <c r="C1800" s="21" t="n">
        <v>45813</v>
      </c>
      <c r="D1800" s="17" t="s">
        <v>900</v>
      </c>
      <c r="E1800" s="17" t="s">
        <v>153</v>
      </c>
      <c r="F1800" s="17" t="s">
        <v>1497</v>
      </c>
      <c r="G1800" s="17" t="s">
        <v>61</v>
      </c>
      <c r="H1800" s="17" t="s">
        <v>1537</v>
      </c>
      <c r="I1800" s="17" t="s">
        <v>1524</v>
      </c>
      <c r="J1800" s="17" t="n">
        <v>2</v>
      </c>
      <c r="K1800" s="15" t="n">
        <v>165.9</v>
      </c>
      <c r="L1800" s="22" t="n">
        <v>0.1</v>
      </c>
      <c r="M1800" s="15" t="n">
        <v>0</v>
      </c>
      <c r="N1800" s="15" t="n">
        <f aca="false">J1800*K1800</f>
        <v>331.8</v>
      </c>
      <c r="O1800" s="15" t="n">
        <f aca="false">N1800*L1800</f>
        <v>33.18</v>
      </c>
      <c r="P1800" s="15" t="n">
        <f aca="false">N1800-O1800</f>
        <v>298.62</v>
      </c>
      <c r="Q1800" s="15" t="n">
        <f aca="false">J1800*INDEX(dProdutos!$F$2:$F$47,MATCH(E1800,dProdutos!$A$2:$A$47,0))</f>
        <v>134.56</v>
      </c>
      <c r="R1800" s="15" t="n">
        <f aca="false">IF(I1800="Cancelado",0,P1800-Q1800)</f>
        <v>164.06</v>
      </c>
      <c r="S1800" s="17" t="str">
        <f aca="false">INDEX(dProdutos!$D$2:$D$47,MATCH(E1800,dProdutos!$A$2:$A$47,0))</f>
        <v>Acessórios</v>
      </c>
    </row>
    <row r="1801" customFormat="false" ht="15" hidden="false" customHeight="false" outlineLevel="0" collapsed="false">
      <c r="A1801" s="17" t="s">
        <v>2620</v>
      </c>
      <c r="B1801" s="17" t="n">
        <v>3</v>
      </c>
      <c r="C1801" s="21" t="n">
        <v>45813</v>
      </c>
      <c r="D1801" s="17" t="s">
        <v>900</v>
      </c>
      <c r="E1801" s="17" t="s">
        <v>129</v>
      </c>
      <c r="F1801" s="17" t="s">
        <v>1497</v>
      </c>
      <c r="G1801" s="17" t="s">
        <v>61</v>
      </c>
      <c r="H1801" s="17" t="s">
        <v>1537</v>
      </c>
      <c r="I1801" s="17" t="s">
        <v>1524</v>
      </c>
      <c r="J1801" s="17" t="n">
        <v>1</v>
      </c>
      <c r="K1801" s="15" t="n">
        <v>105.9</v>
      </c>
      <c r="L1801" s="22" t="n">
        <v>0</v>
      </c>
      <c r="M1801" s="15" t="n">
        <v>0</v>
      </c>
      <c r="N1801" s="15" t="n">
        <f aca="false">J1801*K1801</f>
        <v>105.9</v>
      </c>
      <c r="O1801" s="15" t="n">
        <f aca="false">N1801*L1801</f>
        <v>0</v>
      </c>
      <c r="P1801" s="15" t="n">
        <f aca="false">N1801-O1801</f>
        <v>105.9</v>
      </c>
      <c r="Q1801" s="15" t="n">
        <f aca="false">J1801*INDEX(dProdutos!$F$2:$F$47,MATCH(E1801,dProdutos!$A$2:$A$47,0))</f>
        <v>43.79</v>
      </c>
      <c r="R1801" s="15" t="n">
        <f aca="false">IF(I1801="Cancelado",0,P1801-Q1801)</f>
        <v>62.11</v>
      </c>
      <c r="S1801" s="17" t="str">
        <f aca="false">INDEX(dProdutos!$D$2:$D$47,MATCH(E1801,dProdutos!$A$2:$A$47,0))</f>
        <v>Calçados</v>
      </c>
    </row>
    <row r="1802" customFormat="false" ht="15" hidden="false" customHeight="false" outlineLevel="0" collapsed="false">
      <c r="A1802" s="17" t="s">
        <v>2621</v>
      </c>
      <c r="B1802" s="17" t="n">
        <v>1</v>
      </c>
      <c r="C1802" s="21" t="n">
        <v>45813</v>
      </c>
      <c r="D1802" s="17" t="s">
        <v>455</v>
      </c>
      <c r="E1802" s="17" t="s">
        <v>195</v>
      </c>
      <c r="F1802" s="17" t="s">
        <v>1497</v>
      </c>
      <c r="G1802" s="17" t="s">
        <v>60</v>
      </c>
      <c r="H1802" s="17" t="s">
        <v>1523</v>
      </c>
      <c r="I1802" s="17" t="s">
        <v>1524</v>
      </c>
      <c r="J1802" s="17" t="n">
        <v>3</v>
      </c>
      <c r="K1802" s="15" t="n">
        <v>72.9</v>
      </c>
      <c r="L1802" s="22" t="n">
        <v>0.05</v>
      </c>
      <c r="M1802" s="15" t="n">
        <v>28.02</v>
      </c>
      <c r="N1802" s="15" t="n">
        <f aca="false">J1802*K1802</f>
        <v>218.7</v>
      </c>
      <c r="O1802" s="15" t="n">
        <f aca="false">N1802*L1802</f>
        <v>10.935</v>
      </c>
      <c r="P1802" s="15" t="n">
        <f aca="false">N1802-O1802</f>
        <v>207.765</v>
      </c>
      <c r="Q1802" s="15" t="n">
        <f aca="false">J1802*INDEX(dProdutos!$F$2:$F$47,MATCH(E1802,dProdutos!$A$2:$A$47,0))</f>
        <v>117.69</v>
      </c>
      <c r="R1802" s="15" t="n">
        <f aca="false">IF(I1802="Cancelado",0,P1802-Q1802)</f>
        <v>90.075</v>
      </c>
      <c r="S1802" s="17" t="str">
        <f aca="false">INDEX(dProdutos!$D$2:$D$47,MATCH(E1802,dProdutos!$A$2:$A$47,0))</f>
        <v>Eletrônicos</v>
      </c>
    </row>
    <row r="1803" customFormat="false" ht="15" hidden="false" customHeight="false" outlineLevel="0" collapsed="false">
      <c r="A1803" s="17" t="s">
        <v>2621</v>
      </c>
      <c r="B1803" s="17" t="n">
        <v>2</v>
      </c>
      <c r="C1803" s="21" t="n">
        <v>45813</v>
      </c>
      <c r="D1803" s="17" t="s">
        <v>455</v>
      </c>
      <c r="E1803" s="17" t="s">
        <v>195</v>
      </c>
      <c r="F1803" s="17" t="s">
        <v>1497</v>
      </c>
      <c r="G1803" s="17" t="s">
        <v>60</v>
      </c>
      <c r="H1803" s="17" t="s">
        <v>1523</v>
      </c>
      <c r="I1803" s="17" t="s">
        <v>1524</v>
      </c>
      <c r="J1803" s="17" t="n">
        <v>2</v>
      </c>
      <c r="K1803" s="15" t="n">
        <v>72.9</v>
      </c>
      <c r="L1803" s="22" t="n">
        <v>0</v>
      </c>
      <c r="M1803" s="15" t="n">
        <v>0</v>
      </c>
      <c r="N1803" s="15" t="n">
        <f aca="false">J1803*K1803</f>
        <v>145.8</v>
      </c>
      <c r="O1803" s="15" t="n">
        <f aca="false">N1803*L1803</f>
        <v>0</v>
      </c>
      <c r="P1803" s="15" t="n">
        <f aca="false">N1803-O1803</f>
        <v>145.8</v>
      </c>
      <c r="Q1803" s="15" t="n">
        <f aca="false">J1803*INDEX(dProdutos!$F$2:$F$47,MATCH(E1803,dProdutos!$A$2:$A$47,0))</f>
        <v>78.46</v>
      </c>
      <c r="R1803" s="15" t="n">
        <f aca="false">IF(I1803="Cancelado",0,P1803-Q1803)</f>
        <v>67.34</v>
      </c>
      <c r="S1803" s="17" t="str">
        <f aca="false">INDEX(dProdutos!$D$2:$D$47,MATCH(E1803,dProdutos!$A$2:$A$47,0))</f>
        <v>Eletrônicos</v>
      </c>
    </row>
    <row r="1804" customFormat="false" ht="15" hidden="false" customHeight="false" outlineLevel="0" collapsed="false">
      <c r="A1804" s="17" t="s">
        <v>2622</v>
      </c>
      <c r="B1804" s="17" t="n">
        <v>1</v>
      </c>
      <c r="C1804" s="21" t="n">
        <v>45814</v>
      </c>
      <c r="D1804" s="17" t="s">
        <v>1008</v>
      </c>
      <c r="E1804" s="17" t="s">
        <v>195</v>
      </c>
      <c r="F1804" s="17" t="s">
        <v>1497</v>
      </c>
      <c r="G1804" s="17" t="s">
        <v>59</v>
      </c>
      <c r="H1804" s="17" t="s">
        <v>1527</v>
      </c>
      <c r="I1804" s="17" t="s">
        <v>1524</v>
      </c>
      <c r="J1804" s="17" t="n">
        <v>1</v>
      </c>
      <c r="K1804" s="15" t="n">
        <v>72.9</v>
      </c>
      <c r="L1804" s="22" t="n">
        <v>0.15</v>
      </c>
      <c r="M1804" s="15" t="n">
        <v>12.13</v>
      </c>
      <c r="N1804" s="15" t="n">
        <f aca="false">J1804*K1804</f>
        <v>72.9</v>
      </c>
      <c r="O1804" s="15" t="n">
        <f aca="false">N1804*L1804</f>
        <v>10.935</v>
      </c>
      <c r="P1804" s="15" t="n">
        <f aca="false">N1804-O1804</f>
        <v>61.965</v>
      </c>
      <c r="Q1804" s="15" t="n">
        <f aca="false">J1804*INDEX(dProdutos!$F$2:$F$47,MATCH(E1804,dProdutos!$A$2:$A$47,0))</f>
        <v>39.23</v>
      </c>
      <c r="R1804" s="15" t="n">
        <f aca="false">IF(I1804="Cancelado",0,P1804-Q1804)</f>
        <v>22.735</v>
      </c>
      <c r="S1804" s="17" t="str">
        <f aca="false">INDEX(dProdutos!$D$2:$D$47,MATCH(E1804,dProdutos!$A$2:$A$47,0))</f>
        <v>Eletrônicos</v>
      </c>
    </row>
    <row r="1805" customFormat="false" ht="15" hidden="false" customHeight="false" outlineLevel="0" collapsed="false">
      <c r="A1805" s="17" t="s">
        <v>2623</v>
      </c>
      <c r="B1805" s="17" t="n">
        <v>1</v>
      </c>
      <c r="C1805" s="21" t="n">
        <v>45814</v>
      </c>
      <c r="D1805" s="17" t="s">
        <v>560</v>
      </c>
      <c r="E1805" s="17" t="s">
        <v>183</v>
      </c>
      <c r="F1805" s="17" t="s">
        <v>1490</v>
      </c>
      <c r="G1805" s="17" t="s">
        <v>64</v>
      </c>
      <c r="H1805" s="17" t="s">
        <v>1537</v>
      </c>
      <c r="I1805" s="17" t="s">
        <v>1524</v>
      </c>
      <c r="J1805" s="17" t="n">
        <v>2</v>
      </c>
      <c r="K1805" s="15" t="n">
        <v>121.9</v>
      </c>
      <c r="L1805" s="22" t="n">
        <v>0</v>
      </c>
      <c r="M1805" s="15" t="n">
        <v>0</v>
      </c>
      <c r="N1805" s="15" t="n">
        <f aca="false">J1805*K1805</f>
        <v>243.8</v>
      </c>
      <c r="O1805" s="15" t="n">
        <f aca="false">N1805*L1805</f>
        <v>0</v>
      </c>
      <c r="P1805" s="15" t="n">
        <f aca="false">N1805-O1805</f>
        <v>243.8</v>
      </c>
      <c r="Q1805" s="15" t="n">
        <f aca="false">J1805*INDEX(dProdutos!$F$2:$F$47,MATCH(E1805,dProdutos!$A$2:$A$47,0))</f>
        <v>105.52</v>
      </c>
      <c r="R1805" s="15" t="n">
        <f aca="false">IF(I1805="Cancelado",0,P1805-Q1805)</f>
        <v>138.28</v>
      </c>
      <c r="S1805" s="17" t="str">
        <f aca="false">INDEX(dProdutos!$D$2:$D$47,MATCH(E1805,dProdutos!$A$2:$A$47,0))</f>
        <v>Eletrônicos</v>
      </c>
    </row>
    <row r="1806" customFormat="false" ht="15" hidden="false" customHeight="false" outlineLevel="0" collapsed="false">
      <c r="A1806" s="17" t="s">
        <v>2624</v>
      </c>
      <c r="B1806" s="17" t="n">
        <v>1</v>
      </c>
      <c r="C1806" s="21" t="n">
        <v>45814</v>
      </c>
      <c r="D1806" s="17" t="s">
        <v>414</v>
      </c>
      <c r="E1806" s="17" t="s">
        <v>117</v>
      </c>
      <c r="F1806" s="17" t="s">
        <v>1487</v>
      </c>
      <c r="G1806" s="17" t="s">
        <v>59</v>
      </c>
      <c r="H1806" s="17" t="s">
        <v>1537</v>
      </c>
      <c r="I1806" s="17" t="s">
        <v>1524</v>
      </c>
      <c r="J1806" s="17" t="n">
        <v>1</v>
      </c>
      <c r="K1806" s="15" t="n">
        <v>166.9</v>
      </c>
      <c r="L1806" s="22" t="n">
        <v>0</v>
      </c>
      <c r="M1806" s="15" t="n">
        <v>30.53</v>
      </c>
      <c r="N1806" s="15" t="n">
        <f aca="false">J1806*K1806</f>
        <v>166.9</v>
      </c>
      <c r="O1806" s="15" t="n">
        <f aca="false">N1806*L1806</f>
        <v>0</v>
      </c>
      <c r="P1806" s="15" t="n">
        <f aca="false">N1806-O1806</f>
        <v>166.9</v>
      </c>
      <c r="Q1806" s="15" t="n">
        <f aca="false">J1806*INDEX(dProdutos!$F$2:$F$47,MATCH(E1806,dProdutos!$A$2:$A$47,0))</f>
        <v>73.23</v>
      </c>
      <c r="R1806" s="15" t="n">
        <f aca="false">IF(I1806="Cancelado",0,P1806-Q1806)</f>
        <v>93.67</v>
      </c>
      <c r="S1806" s="17" t="str">
        <f aca="false">INDEX(dProdutos!$D$2:$D$47,MATCH(E1806,dProdutos!$A$2:$A$47,0))</f>
        <v>Moda Masculina</v>
      </c>
    </row>
    <row r="1807" customFormat="false" ht="15" hidden="false" customHeight="false" outlineLevel="0" collapsed="false">
      <c r="A1807" s="17" t="s">
        <v>2624</v>
      </c>
      <c r="B1807" s="17" t="n">
        <v>2</v>
      </c>
      <c r="C1807" s="21" t="n">
        <v>45814</v>
      </c>
      <c r="D1807" s="17" t="s">
        <v>414</v>
      </c>
      <c r="E1807" s="17" t="s">
        <v>138</v>
      </c>
      <c r="F1807" s="17" t="s">
        <v>1487</v>
      </c>
      <c r="G1807" s="17" t="s">
        <v>59</v>
      </c>
      <c r="H1807" s="17" t="s">
        <v>1537</v>
      </c>
      <c r="I1807" s="17" t="s">
        <v>1524</v>
      </c>
      <c r="J1807" s="17" t="n">
        <v>1</v>
      </c>
      <c r="K1807" s="15" t="n">
        <v>231.9</v>
      </c>
      <c r="L1807" s="22" t="n">
        <v>0.15</v>
      </c>
      <c r="M1807" s="15" t="n">
        <v>0</v>
      </c>
      <c r="N1807" s="15" t="n">
        <f aca="false">J1807*K1807</f>
        <v>231.9</v>
      </c>
      <c r="O1807" s="15" t="n">
        <f aca="false">N1807*L1807</f>
        <v>34.785</v>
      </c>
      <c r="P1807" s="15" t="n">
        <f aca="false">N1807-O1807</f>
        <v>197.115</v>
      </c>
      <c r="Q1807" s="15" t="n">
        <f aca="false">J1807*INDEX(dProdutos!$F$2:$F$47,MATCH(E1807,dProdutos!$A$2:$A$47,0))</f>
        <v>132.21</v>
      </c>
      <c r="R1807" s="15" t="n">
        <f aca="false">IF(I1807="Cancelado",0,P1807-Q1807)</f>
        <v>64.905</v>
      </c>
      <c r="S1807" s="17" t="str">
        <f aca="false">INDEX(dProdutos!$D$2:$D$47,MATCH(E1807,dProdutos!$A$2:$A$47,0))</f>
        <v>Calçados</v>
      </c>
    </row>
    <row r="1808" customFormat="false" ht="15" hidden="false" customHeight="false" outlineLevel="0" collapsed="false">
      <c r="A1808" s="17" t="s">
        <v>2624</v>
      </c>
      <c r="B1808" s="17" t="n">
        <v>3</v>
      </c>
      <c r="C1808" s="21" t="n">
        <v>45814</v>
      </c>
      <c r="D1808" s="17" t="s">
        <v>414</v>
      </c>
      <c r="E1808" s="17" t="s">
        <v>150</v>
      </c>
      <c r="F1808" s="17" t="s">
        <v>1487</v>
      </c>
      <c r="G1808" s="17" t="s">
        <v>59</v>
      </c>
      <c r="H1808" s="17" t="s">
        <v>1537</v>
      </c>
      <c r="I1808" s="17" t="s">
        <v>1524</v>
      </c>
      <c r="J1808" s="17" t="n">
        <v>1</v>
      </c>
      <c r="K1808" s="15" t="n">
        <v>71.9</v>
      </c>
      <c r="L1808" s="22" t="n">
        <v>0</v>
      </c>
      <c r="M1808" s="15" t="n">
        <v>0</v>
      </c>
      <c r="N1808" s="15" t="n">
        <f aca="false">J1808*K1808</f>
        <v>71.9</v>
      </c>
      <c r="O1808" s="15" t="n">
        <f aca="false">N1808*L1808</f>
        <v>0</v>
      </c>
      <c r="P1808" s="15" t="n">
        <f aca="false">N1808-O1808</f>
        <v>71.9</v>
      </c>
      <c r="Q1808" s="15" t="n">
        <f aca="false">J1808*INDEX(dProdutos!$F$2:$F$47,MATCH(E1808,dProdutos!$A$2:$A$47,0))</f>
        <v>27.38</v>
      </c>
      <c r="R1808" s="15" t="n">
        <f aca="false">IF(I1808="Cancelado",0,P1808-Q1808)</f>
        <v>44.52</v>
      </c>
      <c r="S1808" s="17" t="str">
        <f aca="false">INDEX(dProdutos!$D$2:$D$47,MATCH(E1808,dProdutos!$A$2:$A$47,0))</f>
        <v>Acessórios</v>
      </c>
    </row>
    <row r="1809" customFormat="false" ht="15" hidden="false" customHeight="false" outlineLevel="0" collapsed="false">
      <c r="A1809" s="17" t="s">
        <v>2624</v>
      </c>
      <c r="B1809" s="17" t="n">
        <v>4</v>
      </c>
      <c r="C1809" s="21" t="n">
        <v>45814</v>
      </c>
      <c r="D1809" s="17" t="s">
        <v>414</v>
      </c>
      <c r="E1809" s="17" t="s">
        <v>207</v>
      </c>
      <c r="F1809" s="17" t="s">
        <v>1487</v>
      </c>
      <c r="G1809" s="17" t="s">
        <v>59</v>
      </c>
      <c r="H1809" s="17" t="s">
        <v>1537</v>
      </c>
      <c r="I1809" s="17" t="s">
        <v>1524</v>
      </c>
      <c r="J1809" s="17" t="n">
        <v>1</v>
      </c>
      <c r="K1809" s="15" t="n">
        <v>143.9</v>
      </c>
      <c r="L1809" s="22" t="n">
        <v>0.1</v>
      </c>
      <c r="M1809" s="15" t="n">
        <v>0</v>
      </c>
      <c r="N1809" s="15" t="n">
        <f aca="false">J1809*K1809</f>
        <v>143.9</v>
      </c>
      <c r="O1809" s="15" t="n">
        <f aca="false">N1809*L1809</f>
        <v>14.39</v>
      </c>
      <c r="P1809" s="15" t="n">
        <f aca="false">N1809-O1809</f>
        <v>129.51</v>
      </c>
      <c r="Q1809" s="15" t="n">
        <f aca="false">J1809*INDEX(dProdutos!$F$2:$F$47,MATCH(E1809,dProdutos!$A$2:$A$47,0))</f>
        <v>84.43</v>
      </c>
      <c r="R1809" s="15" t="n">
        <f aca="false">IF(I1809="Cancelado",0,P1809-Q1809)</f>
        <v>45.08</v>
      </c>
      <c r="S1809" s="17" t="str">
        <f aca="false">INDEX(dProdutos!$D$2:$D$47,MATCH(E1809,dProdutos!$A$2:$A$47,0))</f>
        <v>Beleza</v>
      </c>
    </row>
    <row r="1810" customFormat="false" ht="15" hidden="false" customHeight="false" outlineLevel="0" collapsed="false">
      <c r="A1810" s="17" t="s">
        <v>2625</v>
      </c>
      <c r="B1810" s="17" t="n">
        <v>1</v>
      </c>
      <c r="C1810" s="21" t="n">
        <v>45814</v>
      </c>
      <c r="D1810" s="17" t="s">
        <v>511</v>
      </c>
      <c r="E1810" s="17" t="s">
        <v>111</v>
      </c>
      <c r="F1810" s="17" t="s">
        <v>1501</v>
      </c>
      <c r="G1810" s="17" t="s">
        <v>60</v>
      </c>
      <c r="H1810" s="17" t="s">
        <v>1537</v>
      </c>
      <c r="I1810" s="17" t="s">
        <v>1524</v>
      </c>
      <c r="J1810" s="17" t="n">
        <v>3</v>
      </c>
      <c r="K1810" s="15" t="n">
        <v>188.9</v>
      </c>
      <c r="L1810" s="22" t="n">
        <v>0</v>
      </c>
      <c r="M1810" s="15" t="n">
        <v>34.23</v>
      </c>
      <c r="N1810" s="15" t="n">
        <f aca="false">J1810*K1810</f>
        <v>566.7</v>
      </c>
      <c r="O1810" s="15" t="n">
        <f aca="false">N1810*L1810</f>
        <v>0</v>
      </c>
      <c r="P1810" s="15" t="n">
        <f aca="false">N1810-O1810</f>
        <v>566.7</v>
      </c>
      <c r="Q1810" s="15" t="n">
        <f aca="false">J1810*INDEX(dProdutos!$F$2:$F$47,MATCH(E1810,dProdutos!$A$2:$A$47,0))</f>
        <v>264.96</v>
      </c>
      <c r="R1810" s="15" t="n">
        <f aca="false">IF(I1810="Cancelado",0,P1810-Q1810)</f>
        <v>301.74</v>
      </c>
      <c r="S1810" s="17" t="str">
        <f aca="false">INDEX(dProdutos!$D$2:$D$47,MATCH(E1810,dProdutos!$A$2:$A$47,0))</f>
        <v>Moda Masculina</v>
      </c>
    </row>
    <row r="1811" customFormat="false" ht="15" hidden="false" customHeight="false" outlineLevel="0" collapsed="false">
      <c r="A1811" s="17" t="s">
        <v>2626</v>
      </c>
      <c r="B1811" s="17" t="n">
        <v>1</v>
      </c>
      <c r="C1811" s="21" t="n">
        <v>45814</v>
      </c>
      <c r="D1811" s="17" t="s">
        <v>562</v>
      </c>
      <c r="E1811" s="17" t="s">
        <v>141</v>
      </c>
      <c r="F1811" s="17" t="s">
        <v>1497</v>
      </c>
      <c r="G1811" s="17" t="s">
        <v>63</v>
      </c>
      <c r="H1811" s="17" t="s">
        <v>1537</v>
      </c>
      <c r="I1811" s="17" t="s">
        <v>1524</v>
      </c>
      <c r="J1811" s="17" t="n">
        <v>2</v>
      </c>
      <c r="K1811" s="15" t="n">
        <v>131.9</v>
      </c>
      <c r="L1811" s="22" t="n">
        <v>0</v>
      </c>
      <c r="M1811" s="15" t="n">
        <v>32.53</v>
      </c>
      <c r="N1811" s="15" t="n">
        <f aca="false">J1811*K1811</f>
        <v>263.8</v>
      </c>
      <c r="O1811" s="15" t="n">
        <f aca="false">N1811*L1811</f>
        <v>0</v>
      </c>
      <c r="P1811" s="15" t="n">
        <f aca="false">N1811-O1811</f>
        <v>263.8</v>
      </c>
      <c r="Q1811" s="15" t="n">
        <f aca="false">J1811*INDEX(dProdutos!$F$2:$F$47,MATCH(E1811,dProdutos!$A$2:$A$47,0))</f>
        <v>163.32</v>
      </c>
      <c r="R1811" s="15" t="n">
        <f aca="false">IF(I1811="Cancelado",0,P1811-Q1811)</f>
        <v>100.48</v>
      </c>
      <c r="S1811" s="17" t="str">
        <f aca="false">INDEX(dProdutos!$D$2:$D$47,MATCH(E1811,dProdutos!$A$2:$A$47,0))</f>
        <v>Acessórios</v>
      </c>
    </row>
    <row r="1812" customFormat="false" ht="15" hidden="false" customHeight="false" outlineLevel="0" collapsed="false">
      <c r="A1812" s="17" t="s">
        <v>2626</v>
      </c>
      <c r="B1812" s="17" t="n">
        <v>2</v>
      </c>
      <c r="C1812" s="21" t="n">
        <v>45814</v>
      </c>
      <c r="D1812" s="17" t="s">
        <v>562</v>
      </c>
      <c r="E1812" s="17" t="s">
        <v>144</v>
      </c>
      <c r="F1812" s="17" t="s">
        <v>1497</v>
      </c>
      <c r="G1812" s="17" t="s">
        <v>63</v>
      </c>
      <c r="H1812" s="17" t="s">
        <v>1537</v>
      </c>
      <c r="I1812" s="17" t="s">
        <v>1524</v>
      </c>
      <c r="J1812" s="17" t="n">
        <v>2</v>
      </c>
      <c r="K1812" s="15" t="n">
        <v>260.9</v>
      </c>
      <c r="L1812" s="22" t="n">
        <v>0.05</v>
      </c>
      <c r="M1812" s="15" t="n">
        <v>0</v>
      </c>
      <c r="N1812" s="15" t="n">
        <f aca="false">J1812*K1812</f>
        <v>521.8</v>
      </c>
      <c r="O1812" s="15" t="n">
        <f aca="false">N1812*L1812</f>
        <v>26.09</v>
      </c>
      <c r="P1812" s="15" t="n">
        <f aca="false">N1812-O1812</f>
        <v>495.71</v>
      </c>
      <c r="Q1812" s="15" t="n">
        <f aca="false">J1812*INDEX(dProdutos!$F$2:$F$47,MATCH(E1812,dProdutos!$A$2:$A$47,0))</f>
        <v>199.72</v>
      </c>
      <c r="R1812" s="15" t="n">
        <f aca="false">IF(I1812="Cancelado",0,P1812-Q1812)</f>
        <v>295.99</v>
      </c>
      <c r="S1812" s="17" t="str">
        <f aca="false">INDEX(dProdutos!$D$2:$D$47,MATCH(E1812,dProdutos!$A$2:$A$47,0))</f>
        <v>Acessórios</v>
      </c>
    </row>
    <row r="1813" customFormat="false" ht="15" hidden="false" customHeight="false" outlineLevel="0" collapsed="false">
      <c r="A1813" s="17" t="s">
        <v>2627</v>
      </c>
      <c r="B1813" s="17" t="n">
        <v>1</v>
      </c>
      <c r="C1813" s="21" t="n">
        <v>45814</v>
      </c>
      <c r="D1813" s="17" t="s">
        <v>1481</v>
      </c>
      <c r="E1813" s="17" t="s">
        <v>132</v>
      </c>
      <c r="F1813" s="17" t="s">
        <v>1495</v>
      </c>
      <c r="G1813" s="17" t="s">
        <v>62</v>
      </c>
      <c r="H1813" s="17" t="s">
        <v>1523</v>
      </c>
      <c r="I1813" s="17" t="s">
        <v>1524</v>
      </c>
      <c r="J1813" s="17" t="n">
        <v>2</v>
      </c>
      <c r="K1813" s="15" t="n">
        <v>179.9</v>
      </c>
      <c r="L1813" s="22" t="n">
        <v>0.1</v>
      </c>
      <c r="M1813" s="15" t="n">
        <v>16.43</v>
      </c>
      <c r="N1813" s="15" t="n">
        <f aca="false">J1813*K1813</f>
        <v>359.8</v>
      </c>
      <c r="O1813" s="15" t="n">
        <f aca="false">N1813*L1813</f>
        <v>35.98</v>
      </c>
      <c r="P1813" s="15" t="n">
        <f aca="false">N1813-O1813</f>
        <v>323.82</v>
      </c>
      <c r="Q1813" s="15" t="n">
        <f aca="false">J1813*INDEX(dProdutos!$F$2:$F$47,MATCH(E1813,dProdutos!$A$2:$A$47,0))</f>
        <v>187.12</v>
      </c>
      <c r="R1813" s="15" t="n">
        <f aca="false">IF(I1813="Cancelado",0,P1813-Q1813)</f>
        <v>136.7</v>
      </c>
      <c r="S1813" s="17" t="str">
        <f aca="false">INDEX(dProdutos!$D$2:$D$47,MATCH(E1813,dProdutos!$A$2:$A$47,0))</f>
        <v>Calçados</v>
      </c>
    </row>
    <row r="1814" customFormat="false" ht="15" hidden="false" customHeight="false" outlineLevel="0" collapsed="false">
      <c r="A1814" s="17" t="s">
        <v>2627</v>
      </c>
      <c r="B1814" s="17" t="n">
        <v>2</v>
      </c>
      <c r="C1814" s="21" t="n">
        <v>45814</v>
      </c>
      <c r="D1814" s="17" t="s">
        <v>1481</v>
      </c>
      <c r="E1814" s="17" t="s">
        <v>150</v>
      </c>
      <c r="F1814" s="17" t="s">
        <v>1495</v>
      </c>
      <c r="G1814" s="17" t="s">
        <v>62</v>
      </c>
      <c r="H1814" s="17" t="s">
        <v>1523</v>
      </c>
      <c r="I1814" s="17" t="s">
        <v>1524</v>
      </c>
      <c r="J1814" s="17" t="n">
        <v>1</v>
      </c>
      <c r="K1814" s="15" t="n">
        <v>71.9</v>
      </c>
      <c r="L1814" s="22" t="n">
        <v>0</v>
      </c>
      <c r="M1814" s="15" t="n">
        <v>0</v>
      </c>
      <c r="N1814" s="15" t="n">
        <f aca="false">J1814*K1814</f>
        <v>71.9</v>
      </c>
      <c r="O1814" s="15" t="n">
        <f aca="false">N1814*L1814</f>
        <v>0</v>
      </c>
      <c r="P1814" s="15" t="n">
        <f aca="false">N1814-O1814</f>
        <v>71.9</v>
      </c>
      <c r="Q1814" s="15" t="n">
        <f aca="false">J1814*INDEX(dProdutos!$F$2:$F$47,MATCH(E1814,dProdutos!$A$2:$A$47,0))</f>
        <v>27.38</v>
      </c>
      <c r="R1814" s="15" t="n">
        <f aca="false">IF(I1814="Cancelado",0,P1814-Q1814)</f>
        <v>44.52</v>
      </c>
      <c r="S1814" s="17" t="str">
        <f aca="false">INDEX(dProdutos!$D$2:$D$47,MATCH(E1814,dProdutos!$A$2:$A$47,0))</f>
        <v>Acessórios</v>
      </c>
    </row>
    <row r="1815" customFormat="false" ht="15" hidden="false" customHeight="false" outlineLevel="0" collapsed="false">
      <c r="A1815" s="17" t="s">
        <v>2627</v>
      </c>
      <c r="B1815" s="17" t="n">
        <v>3</v>
      </c>
      <c r="C1815" s="21" t="n">
        <v>45814</v>
      </c>
      <c r="D1815" s="17" t="s">
        <v>1481</v>
      </c>
      <c r="E1815" s="17" t="s">
        <v>120</v>
      </c>
      <c r="F1815" s="17" t="s">
        <v>1495</v>
      </c>
      <c r="G1815" s="17" t="s">
        <v>62</v>
      </c>
      <c r="H1815" s="17" t="s">
        <v>1523</v>
      </c>
      <c r="I1815" s="17" t="s">
        <v>1524</v>
      </c>
      <c r="J1815" s="17" t="n">
        <v>1</v>
      </c>
      <c r="K1815" s="15" t="n">
        <v>96.9</v>
      </c>
      <c r="L1815" s="22" t="n">
        <v>0.15</v>
      </c>
      <c r="M1815" s="15" t="n">
        <v>0</v>
      </c>
      <c r="N1815" s="15" t="n">
        <f aca="false">J1815*K1815</f>
        <v>96.9</v>
      </c>
      <c r="O1815" s="15" t="n">
        <f aca="false">N1815*L1815</f>
        <v>14.535</v>
      </c>
      <c r="P1815" s="15" t="n">
        <f aca="false">N1815-O1815</f>
        <v>82.365</v>
      </c>
      <c r="Q1815" s="15" t="n">
        <f aca="false">J1815*INDEX(dProdutos!$F$2:$F$47,MATCH(E1815,dProdutos!$A$2:$A$47,0))</f>
        <v>44.36</v>
      </c>
      <c r="R1815" s="15" t="n">
        <f aca="false">IF(I1815="Cancelado",0,P1815-Q1815)</f>
        <v>38.005</v>
      </c>
      <c r="S1815" s="17" t="str">
        <f aca="false">INDEX(dProdutos!$D$2:$D$47,MATCH(E1815,dProdutos!$A$2:$A$47,0))</f>
        <v>Moda Masculina</v>
      </c>
    </row>
    <row r="1816" customFormat="false" ht="15" hidden="false" customHeight="false" outlineLevel="0" collapsed="false">
      <c r="A1816" s="17" t="s">
        <v>2628</v>
      </c>
      <c r="B1816" s="17" t="n">
        <v>1</v>
      </c>
      <c r="C1816" s="21" t="n">
        <v>45814</v>
      </c>
      <c r="D1816" s="17" t="s">
        <v>602</v>
      </c>
      <c r="E1816" s="17" t="s">
        <v>117</v>
      </c>
      <c r="F1816" s="17" t="s">
        <v>1501</v>
      </c>
      <c r="G1816" s="17" t="s">
        <v>61</v>
      </c>
      <c r="H1816" s="17" t="s">
        <v>1540</v>
      </c>
      <c r="I1816" s="17" t="s">
        <v>1524</v>
      </c>
      <c r="J1816" s="17" t="n">
        <v>1</v>
      </c>
      <c r="K1816" s="15" t="n">
        <v>166.9</v>
      </c>
      <c r="L1816" s="22" t="n">
        <v>0.1</v>
      </c>
      <c r="M1816" s="15" t="n">
        <v>0</v>
      </c>
      <c r="N1816" s="15" t="n">
        <f aca="false">J1816*K1816</f>
        <v>166.9</v>
      </c>
      <c r="O1816" s="15" t="n">
        <f aca="false">N1816*L1816</f>
        <v>16.69</v>
      </c>
      <c r="P1816" s="15" t="n">
        <f aca="false">N1816-O1816</f>
        <v>150.21</v>
      </c>
      <c r="Q1816" s="15" t="n">
        <f aca="false">J1816*INDEX(dProdutos!$F$2:$F$47,MATCH(E1816,dProdutos!$A$2:$A$47,0))</f>
        <v>73.23</v>
      </c>
      <c r="R1816" s="15" t="n">
        <f aca="false">IF(I1816="Cancelado",0,P1816-Q1816)</f>
        <v>76.98</v>
      </c>
      <c r="S1816" s="17" t="str">
        <f aca="false">INDEX(dProdutos!$D$2:$D$47,MATCH(E1816,dProdutos!$A$2:$A$47,0))</f>
        <v>Moda Masculina</v>
      </c>
    </row>
    <row r="1817" customFormat="false" ht="15" hidden="false" customHeight="false" outlineLevel="0" collapsed="false">
      <c r="A1817" s="17" t="s">
        <v>2628</v>
      </c>
      <c r="B1817" s="17" t="n">
        <v>2</v>
      </c>
      <c r="C1817" s="21" t="n">
        <v>45814</v>
      </c>
      <c r="D1817" s="17" t="s">
        <v>602</v>
      </c>
      <c r="E1817" s="17" t="s">
        <v>81</v>
      </c>
      <c r="F1817" s="17" t="s">
        <v>1501</v>
      </c>
      <c r="G1817" s="17" t="s">
        <v>61</v>
      </c>
      <c r="H1817" s="17" t="s">
        <v>1540</v>
      </c>
      <c r="I1817" s="17" t="s">
        <v>1524</v>
      </c>
      <c r="J1817" s="17" t="n">
        <v>3</v>
      </c>
      <c r="K1817" s="15" t="n">
        <v>64.9</v>
      </c>
      <c r="L1817" s="22" t="n">
        <v>0</v>
      </c>
      <c r="M1817" s="15" t="n">
        <v>0</v>
      </c>
      <c r="N1817" s="15" t="n">
        <f aca="false">J1817*K1817</f>
        <v>194.7</v>
      </c>
      <c r="O1817" s="15" t="n">
        <f aca="false">N1817*L1817</f>
        <v>0</v>
      </c>
      <c r="P1817" s="15" t="n">
        <f aca="false">N1817-O1817</f>
        <v>194.7</v>
      </c>
      <c r="Q1817" s="15" t="n">
        <f aca="false">J1817*INDEX(dProdutos!$F$2:$F$47,MATCH(E1817,dProdutos!$A$2:$A$47,0))</f>
        <v>78.36</v>
      </c>
      <c r="R1817" s="15" t="n">
        <f aca="false">IF(I1817="Cancelado",0,P1817-Q1817)</f>
        <v>116.34</v>
      </c>
      <c r="S1817" s="17" t="str">
        <f aca="false">INDEX(dProdutos!$D$2:$D$47,MATCH(E1817,dProdutos!$A$2:$A$47,0))</f>
        <v>Moda Feminina</v>
      </c>
    </row>
    <row r="1818" customFormat="false" ht="15" hidden="false" customHeight="false" outlineLevel="0" collapsed="false">
      <c r="A1818" s="17" t="s">
        <v>2629</v>
      </c>
      <c r="B1818" s="17" t="n">
        <v>1</v>
      </c>
      <c r="C1818" s="21" t="n">
        <v>45815</v>
      </c>
      <c r="D1818" s="17" t="s">
        <v>1363</v>
      </c>
      <c r="E1818" s="17" t="s">
        <v>85</v>
      </c>
      <c r="F1818" s="17" t="s">
        <v>1499</v>
      </c>
      <c r="G1818" s="17" t="s">
        <v>61</v>
      </c>
      <c r="H1818" s="17" t="s">
        <v>1523</v>
      </c>
      <c r="I1818" s="17" t="s">
        <v>1524</v>
      </c>
      <c r="J1818" s="17" t="n">
        <v>2</v>
      </c>
      <c r="K1818" s="15" t="n">
        <v>165.9</v>
      </c>
      <c r="L1818" s="22" t="n">
        <v>0</v>
      </c>
      <c r="M1818" s="15" t="n">
        <v>12.87</v>
      </c>
      <c r="N1818" s="15" t="n">
        <f aca="false">J1818*K1818</f>
        <v>331.8</v>
      </c>
      <c r="O1818" s="15" t="n">
        <f aca="false">N1818*L1818</f>
        <v>0</v>
      </c>
      <c r="P1818" s="15" t="n">
        <f aca="false">N1818-O1818</f>
        <v>331.8</v>
      </c>
      <c r="Q1818" s="15" t="n">
        <f aca="false">J1818*INDEX(dProdutos!$F$2:$F$47,MATCH(E1818,dProdutos!$A$2:$A$47,0))</f>
        <v>183.1</v>
      </c>
      <c r="R1818" s="15" t="n">
        <f aca="false">IF(I1818="Cancelado",0,P1818-Q1818)</f>
        <v>148.7</v>
      </c>
      <c r="S1818" s="17" t="str">
        <f aca="false">INDEX(dProdutos!$D$2:$D$47,MATCH(E1818,dProdutos!$A$2:$A$47,0))</f>
        <v>Moda Feminina</v>
      </c>
    </row>
    <row r="1819" customFormat="false" ht="15" hidden="false" customHeight="false" outlineLevel="0" collapsed="false">
      <c r="A1819" s="17" t="s">
        <v>2630</v>
      </c>
      <c r="B1819" s="17" t="n">
        <v>1</v>
      </c>
      <c r="C1819" s="21" t="n">
        <v>45815</v>
      </c>
      <c r="D1819" s="17" t="s">
        <v>846</v>
      </c>
      <c r="E1819" s="17" t="s">
        <v>162</v>
      </c>
      <c r="F1819" s="17" t="s">
        <v>1495</v>
      </c>
      <c r="G1819" s="17" t="s">
        <v>62</v>
      </c>
      <c r="H1819" s="17" t="s">
        <v>1540</v>
      </c>
      <c r="I1819" s="17" t="s">
        <v>1524</v>
      </c>
      <c r="J1819" s="17" t="n">
        <v>1</v>
      </c>
      <c r="K1819" s="15" t="n">
        <v>231.9</v>
      </c>
      <c r="L1819" s="22" t="n">
        <v>0</v>
      </c>
      <c r="M1819" s="15" t="n">
        <v>19.3</v>
      </c>
      <c r="N1819" s="15" t="n">
        <f aca="false">J1819*K1819</f>
        <v>231.9</v>
      </c>
      <c r="O1819" s="15" t="n">
        <f aca="false">N1819*L1819</f>
        <v>0</v>
      </c>
      <c r="P1819" s="15" t="n">
        <f aca="false">N1819-O1819</f>
        <v>231.9</v>
      </c>
      <c r="Q1819" s="15" t="n">
        <f aca="false">J1819*INDEX(dProdutos!$F$2:$F$47,MATCH(E1819,dProdutos!$A$2:$A$47,0))</f>
        <v>134.41</v>
      </c>
      <c r="R1819" s="15" t="n">
        <f aca="false">IF(I1819="Cancelado",0,P1819-Q1819)</f>
        <v>97.49</v>
      </c>
      <c r="S1819" s="17" t="str">
        <f aca="false">INDEX(dProdutos!$D$2:$D$47,MATCH(E1819,dProdutos!$A$2:$A$47,0))</f>
        <v>Casa</v>
      </c>
    </row>
    <row r="1820" customFormat="false" ht="15" hidden="false" customHeight="false" outlineLevel="0" collapsed="false">
      <c r="A1820" s="17" t="s">
        <v>2631</v>
      </c>
      <c r="B1820" s="17" t="n">
        <v>1</v>
      </c>
      <c r="C1820" s="21" t="n">
        <v>45815</v>
      </c>
      <c r="D1820" s="17" t="s">
        <v>767</v>
      </c>
      <c r="E1820" s="17" t="s">
        <v>210</v>
      </c>
      <c r="F1820" s="17" t="s">
        <v>1490</v>
      </c>
      <c r="G1820" s="17" t="s">
        <v>59</v>
      </c>
      <c r="H1820" s="17" t="s">
        <v>1527</v>
      </c>
      <c r="I1820" s="17" t="s">
        <v>1524</v>
      </c>
      <c r="J1820" s="17" t="n">
        <v>2</v>
      </c>
      <c r="K1820" s="15" t="n">
        <v>245.9</v>
      </c>
      <c r="L1820" s="22" t="n">
        <v>0.05</v>
      </c>
      <c r="M1820" s="15" t="n">
        <v>10.27</v>
      </c>
      <c r="N1820" s="15" t="n">
        <f aca="false">J1820*K1820</f>
        <v>491.8</v>
      </c>
      <c r="O1820" s="15" t="n">
        <f aca="false">N1820*L1820</f>
        <v>24.59</v>
      </c>
      <c r="P1820" s="15" t="n">
        <f aca="false">N1820-O1820</f>
        <v>467.21</v>
      </c>
      <c r="Q1820" s="15" t="n">
        <f aca="false">J1820*INDEX(dProdutos!$F$2:$F$47,MATCH(E1820,dProdutos!$A$2:$A$47,0))</f>
        <v>301.26</v>
      </c>
      <c r="R1820" s="15" t="n">
        <f aca="false">IF(I1820="Cancelado",0,P1820-Q1820)</f>
        <v>165.95</v>
      </c>
      <c r="S1820" s="17" t="str">
        <f aca="false">INDEX(dProdutos!$D$2:$D$47,MATCH(E1820,dProdutos!$A$2:$A$47,0))</f>
        <v>Beleza</v>
      </c>
    </row>
    <row r="1821" customFormat="false" ht="15" hidden="false" customHeight="false" outlineLevel="0" collapsed="false">
      <c r="A1821" s="17" t="s">
        <v>2632</v>
      </c>
      <c r="B1821" s="17" t="n">
        <v>1</v>
      </c>
      <c r="C1821" s="21" t="n">
        <v>45815</v>
      </c>
      <c r="D1821" s="17" t="s">
        <v>846</v>
      </c>
      <c r="E1821" s="17" t="s">
        <v>95</v>
      </c>
      <c r="F1821" s="17" t="s">
        <v>1497</v>
      </c>
      <c r="G1821" s="17" t="s">
        <v>62</v>
      </c>
      <c r="H1821" s="17" t="s">
        <v>1523</v>
      </c>
      <c r="I1821" s="17" t="s">
        <v>1524</v>
      </c>
      <c r="J1821" s="17" t="n">
        <v>3</v>
      </c>
      <c r="K1821" s="15" t="n">
        <v>77.9</v>
      </c>
      <c r="L1821" s="22" t="n">
        <v>0.05</v>
      </c>
      <c r="M1821" s="15" t="n">
        <v>0</v>
      </c>
      <c r="N1821" s="15" t="n">
        <f aca="false">J1821*K1821</f>
        <v>233.7</v>
      </c>
      <c r="O1821" s="15" t="n">
        <f aca="false">N1821*L1821</f>
        <v>11.685</v>
      </c>
      <c r="P1821" s="15" t="n">
        <f aca="false">N1821-O1821</f>
        <v>222.015</v>
      </c>
      <c r="Q1821" s="15" t="n">
        <f aca="false">J1821*INDEX(dProdutos!$F$2:$F$47,MATCH(E1821,dProdutos!$A$2:$A$47,0))</f>
        <v>110.13</v>
      </c>
      <c r="R1821" s="15" t="n">
        <f aca="false">IF(I1821="Cancelado",0,P1821-Q1821)</f>
        <v>111.885</v>
      </c>
      <c r="S1821" s="17" t="str">
        <f aca="false">INDEX(dProdutos!$D$2:$D$47,MATCH(E1821,dProdutos!$A$2:$A$47,0))</f>
        <v>Moda Feminina</v>
      </c>
    </row>
    <row r="1822" customFormat="false" ht="15" hidden="false" customHeight="false" outlineLevel="0" collapsed="false">
      <c r="A1822" s="17" t="s">
        <v>2632</v>
      </c>
      <c r="B1822" s="17" t="n">
        <v>2</v>
      </c>
      <c r="C1822" s="21" t="n">
        <v>45815</v>
      </c>
      <c r="D1822" s="17" t="s">
        <v>846</v>
      </c>
      <c r="E1822" s="17" t="s">
        <v>150</v>
      </c>
      <c r="F1822" s="17" t="s">
        <v>1497</v>
      </c>
      <c r="G1822" s="17" t="s">
        <v>62</v>
      </c>
      <c r="H1822" s="17" t="s">
        <v>1523</v>
      </c>
      <c r="I1822" s="17" t="s">
        <v>1524</v>
      </c>
      <c r="J1822" s="17" t="n">
        <v>1</v>
      </c>
      <c r="K1822" s="15" t="n">
        <v>71.9</v>
      </c>
      <c r="L1822" s="22" t="n">
        <v>0.05</v>
      </c>
      <c r="M1822" s="15" t="n">
        <v>0</v>
      </c>
      <c r="N1822" s="15" t="n">
        <f aca="false">J1822*K1822</f>
        <v>71.9</v>
      </c>
      <c r="O1822" s="15" t="n">
        <f aca="false">N1822*L1822</f>
        <v>3.595</v>
      </c>
      <c r="P1822" s="15" t="n">
        <f aca="false">N1822-O1822</f>
        <v>68.305</v>
      </c>
      <c r="Q1822" s="15" t="n">
        <f aca="false">J1822*INDEX(dProdutos!$F$2:$F$47,MATCH(E1822,dProdutos!$A$2:$A$47,0))</f>
        <v>27.38</v>
      </c>
      <c r="R1822" s="15" t="n">
        <f aca="false">IF(I1822="Cancelado",0,P1822-Q1822)</f>
        <v>40.925</v>
      </c>
      <c r="S1822" s="17" t="str">
        <f aca="false">INDEX(dProdutos!$D$2:$D$47,MATCH(E1822,dProdutos!$A$2:$A$47,0))</f>
        <v>Acessórios</v>
      </c>
    </row>
    <row r="1823" customFormat="false" ht="15" hidden="false" customHeight="false" outlineLevel="0" collapsed="false">
      <c r="A1823" s="17" t="s">
        <v>2632</v>
      </c>
      <c r="B1823" s="17" t="n">
        <v>3</v>
      </c>
      <c r="C1823" s="21" t="n">
        <v>45815</v>
      </c>
      <c r="D1823" s="17" t="s">
        <v>846</v>
      </c>
      <c r="E1823" s="17" t="s">
        <v>204</v>
      </c>
      <c r="F1823" s="17" t="s">
        <v>1497</v>
      </c>
      <c r="G1823" s="17" t="s">
        <v>62</v>
      </c>
      <c r="H1823" s="17" t="s">
        <v>1523</v>
      </c>
      <c r="I1823" s="17" t="s">
        <v>1524</v>
      </c>
      <c r="J1823" s="17" t="n">
        <v>1</v>
      </c>
      <c r="K1823" s="15" t="n">
        <v>64.9</v>
      </c>
      <c r="L1823" s="22" t="n">
        <v>0.05</v>
      </c>
      <c r="M1823" s="15" t="n">
        <v>0</v>
      </c>
      <c r="N1823" s="15" t="n">
        <f aca="false">J1823*K1823</f>
        <v>64.9</v>
      </c>
      <c r="O1823" s="15" t="n">
        <f aca="false">N1823*L1823</f>
        <v>3.245</v>
      </c>
      <c r="P1823" s="15" t="n">
        <f aca="false">N1823-O1823</f>
        <v>61.655</v>
      </c>
      <c r="Q1823" s="15" t="n">
        <f aca="false">J1823*INDEX(dProdutos!$F$2:$F$47,MATCH(E1823,dProdutos!$A$2:$A$47,0))</f>
        <v>27.52</v>
      </c>
      <c r="R1823" s="15" t="n">
        <f aca="false">IF(I1823="Cancelado",0,P1823-Q1823)</f>
        <v>34.135</v>
      </c>
      <c r="S1823" s="17" t="str">
        <f aca="false">INDEX(dProdutos!$D$2:$D$47,MATCH(E1823,dProdutos!$A$2:$A$47,0))</f>
        <v>Beleza</v>
      </c>
    </row>
    <row r="1824" customFormat="false" ht="15" hidden="false" customHeight="false" outlineLevel="0" collapsed="false">
      <c r="A1824" s="17" t="s">
        <v>2632</v>
      </c>
      <c r="B1824" s="17" t="n">
        <v>4</v>
      </c>
      <c r="C1824" s="21" t="n">
        <v>45815</v>
      </c>
      <c r="D1824" s="17" t="s">
        <v>846</v>
      </c>
      <c r="E1824" s="17" t="s">
        <v>174</v>
      </c>
      <c r="F1824" s="17" t="s">
        <v>1497</v>
      </c>
      <c r="G1824" s="17" t="s">
        <v>62</v>
      </c>
      <c r="H1824" s="17" t="s">
        <v>1523</v>
      </c>
      <c r="I1824" s="17" t="s">
        <v>1524</v>
      </c>
      <c r="J1824" s="17" t="n">
        <v>1</v>
      </c>
      <c r="K1824" s="15" t="n">
        <v>250.9</v>
      </c>
      <c r="L1824" s="22" t="n">
        <v>0.1</v>
      </c>
      <c r="M1824" s="15" t="n">
        <v>0</v>
      </c>
      <c r="N1824" s="15" t="n">
        <f aca="false">J1824*K1824</f>
        <v>250.9</v>
      </c>
      <c r="O1824" s="15" t="n">
        <f aca="false">N1824*L1824</f>
        <v>25.09</v>
      </c>
      <c r="P1824" s="15" t="n">
        <f aca="false">N1824-O1824</f>
        <v>225.81</v>
      </c>
      <c r="Q1824" s="15" t="n">
        <f aca="false">J1824*INDEX(dProdutos!$F$2:$F$47,MATCH(E1824,dProdutos!$A$2:$A$47,0))</f>
        <v>151.28</v>
      </c>
      <c r="R1824" s="15" t="n">
        <f aca="false">IF(I1824="Cancelado",0,P1824-Q1824)</f>
        <v>74.53</v>
      </c>
      <c r="S1824" s="17" t="str">
        <f aca="false">INDEX(dProdutos!$D$2:$D$47,MATCH(E1824,dProdutos!$A$2:$A$47,0))</f>
        <v>Casa</v>
      </c>
    </row>
    <row r="1825" customFormat="false" ht="15" hidden="false" customHeight="false" outlineLevel="0" collapsed="false">
      <c r="A1825" s="17" t="s">
        <v>2633</v>
      </c>
      <c r="B1825" s="17" t="n">
        <v>1</v>
      </c>
      <c r="C1825" s="21" t="n">
        <v>45815</v>
      </c>
      <c r="D1825" s="17" t="s">
        <v>1470</v>
      </c>
      <c r="E1825" s="17" t="s">
        <v>153</v>
      </c>
      <c r="F1825" s="17" t="s">
        <v>1487</v>
      </c>
      <c r="G1825" s="17" t="s">
        <v>59</v>
      </c>
      <c r="H1825" s="17" t="s">
        <v>1540</v>
      </c>
      <c r="I1825" s="17" t="s">
        <v>1524</v>
      </c>
      <c r="J1825" s="17" t="n">
        <v>1</v>
      </c>
      <c r="K1825" s="15" t="n">
        <v>165.9</v>
      </c>
      <c r="L1825" s="22" t="n">
        <v>0.05</v>
      </c>
      <c r="M1825" s="15" t="n">
        <v>0</v>
      </c>
      <c r="N1825" s="15" t="n">
        <f aca="false">J1825*K1825</f>
        <v>165.9</v>
      </c>
      <c r="O1825" s="15" t="n">
        <f aca="false">N1825*L1825</f>
        <v>8.295</v>
      </c>
      <c r="P1825" s="15" t="n">
        <f aca="false">N1825-O1825</f>
        <v>157.605</v>
      </c>
      <c r="Q1825" s="15" t="n">
        <f aca="false">J1825*INDEX(dProdutos!$F$2:$F$47,MATCH(E1825,dProdutos!$A$2:$A$47,0))</f>
        <v>67.28</v>
      </c>
      <c r="R1825" s="15" t="n">
        <f aca="false">IF(I1825="Cancelado",0,P1825-Q1825)</f>
        <v>90.325</v>
      </c>
      <c r="S1825" s="17" t="str">
        <f aca="false">INDEX(dProdutos!$D$2:$D$47,MATCH(E1825,dProdutos!$A$2:$A$47,0))</f>
        <v>Acessórios</v>
      </c>
    </row>
    <row r="1826" customFormat="false" ht="15" hidden="false" customHeight="false" outlineLevel="0" collapsed="false">
      <c r="A1826" s="17" t="s">
        <v>2634</v>
      </c>
      <c r="B1826" s="17" t="n">
        <v>1</v>
      </c>
      <c r="C1826" s="21" t="n">
        <v>45815</v>
      </c>
      <c r="D1826" s="17" t="s">
        <v>1032</v>
      </c>
      <c r="E1826" s="17" t="s">
        <v>153</v>
      </c>
      <c r="F1826" s="17" t="s">
        <v>1493</v>
      </c>
      <c r="G1826" s="17" t="s">
        <v>62</v>
      </c>
      <c r="H1826" s="17" t="s">
        <v>1523</v>
      </c>
      <c r="I1826" s="17" t="s">
        <v>1524</v>
      </c>
      <c r="J1826" s="17" t="n">
        <v>2</v>
      </c>
      <c r="K1826" s="15" t="n">
        <v>165.9</v>
      </c>
      <c r="L1826" s="22" t="n">
        <v>0.05</v>
      </c>
      <c r="M1826" s="15" t="n">
        <v>26.11</v>
      </c>
      <c r="N1826" s="15" t="n">
        <f aca="false">J1826*K1826</f>
        <v>331.8</v>
      </c>
      <c r="O1826" s="15" t="n">
        <f aca="false">N1826*L1826</f>
        <v>16.59</v>
      </c>
      <c r="P1826" s="15" t="n">
        <f aca="false">N1826-O1826</f>
        <v>315.21</v>
      </c>
      <c r="Q1826" s="15" t="n">
        <f aca="false">J1826*INDEX(dProdutos!$F$2:$F$47,MATCH(E1826,dProdutos!$A$2:$A$47,0))</f>
        <v>134.56</v>
      </c>
      <c r="R1826" s="15" t="n">
        <f aca="false">IF(I1826="Cancelado",0,P1826-Q1826)</f>
        <v>180.65</v>
      </c>
      <c r="S1826" s="17" t="str">
        <f aca="false">INDEX(dProdutos!$D$2:$D$47,MATCH(E1826,dProdutos!$A$2:$A$47,0))</f>
        <v>Acessórios</v>
      </c>
    </row>
    <row r="1827" customFormat="false" ht="15" hidden="false" customHeight="false" outlineLevel="0" collapsed="false">
      <c r="A1827" s="17" t="s">
        <v>2635</v>
      </c>
      <c r="B1827" s="17" t="n">
        <v>1</v>
      </c>
      <c r="C1827" s="21" t="n">
        <v>45815</v>
      </c>
      <c r="D1827" s="17" t="s">
        <v>1049</v>
      </c>
      <c r="E1827" s="17" t="s">
        <v>192</v>
      </c>
      <c r="F1827" s="17" t="s">
        <v>1497</v>
      </c>
      <c r="G1827" s="17" t="s">
        <v>61</v>
      </c>
      <c r="H1827" s="17" t="s">
        <v>1537</v>
      </c>
      <c r="I1827" s="17" t="s">
        <v>1524</v>
      </c>
      <c r="J1827" s="17" t="n">
        <v>1</v>
      </c>
      <c r="K1827" s="15" t="n">
        <v>245.9</v>
      </c>
      <c r="L1827" s="22" t="n">
        <v>0</v>
      </c>
      <c r="M1827" s="15" t="n">
        <v>21.35</v>
      </c>
      <c r="N1827" s="15" t="n">
        <f aca="false">J1827*K1827</f>
        <v>245.9</v>
      </c>
      <c r="O1827" s="15" t="n">
        <f aca="false">N1827*L1827</f>
        <v>0</v>
      </c>
      <c r="P1827" s="15" t="n">
        <f aca="false">N1827-O1827</f>
        <v>245.9</v>
      </c>
      <c r="Q1827" s="15" t="n">
        <f aca="false">J1827*INDEX(dProdutos!$F$2:$F$47,MATCH(E1827,dProdutos!$A$2:$A$47,0))</f>
        <v>107.78</v>
      </c>
      <c r="R1827" s="15" t="n">
        <f aca="false">IF(I1827="Cancelado",0,P1827-Q1827)</f>
        <v>138.12</v>
      </c>
      <c r="S1827" s="17" t="str">
        <f aca="false">INDEX(dProdutos!$D$2:$D$47,MATCH(E1827,dProdutos!$A$2:$A$47,0))</f>
        <v>Eletrônicos</v>
      </c>
    </row>
    <row r="1828" customFormat="false" ht="15" hidden="false" customHeight="false" outlineLevel="0" collapsed="false">
      <c r="A1828" s="17" t="s">
        <v>2635</v>
      </c>
      <c r="B1828" s="17" t="n">
        <v>2</v>
      </c>
      <c r="C1828" s="21" t="n">
        <v>45815</v>
      </c>
      <c r="D1828" s="17" t="s">
        <v>1049</v>
      </c>
      <c r="E1828" s="17" t="s">
        <v>165</v>
      </c>
      <c r="F1828" s="17" t="s">
        <v>1497</v>
      </c>
      <c r="G1828" s="17" t="s">
        <v>61</v>
      </c>
      <c r="H1828" s="17" t="s">
        <v>1537</v>
      </c>
      <c r="I1828" s="17" t="s">
        <v>1524</v>
      </c>
      <c r="J1828" s="17" t="n">
        <v>1</v>
      </c>
      <c r="K1828" s="15" t="n">
        <v>231.9</v>
      </c>
      <c r="L1828" s="22" t="n">
        <v>0.15</v>
      </c>
      <c r="M1828" s="15" t="n">
        <v>0</v>
      </c>
      <c r="N1828" s="15" t="n">
        <f aca="false">J1828*K1828</f>
        <v>231.9</v>
      </c>
      <c r="O1828" s="15" t="n">
        <f aca="false">N1828*L1828</f>
        <v>34.785</v>
      </c>
      <c r="P1828" s="15" t="n">
        <f aca="false">N1828-O1828</f>
        <v>197.115</v>
      </c>
      <c r="Q1828" s="15" t="n">
        <f aca="false">J1828*INDEX(dProdutos!$F$2:$F$47,MATCH(E1828,dProdutos!$A$2:$A$47,0))</f>
        <v>140.83</v>
      </c>
      <c r="R1828" s="15" t="n">
        <f aca="false">IF(I1828="Cancelado",0,P1828-Q1828)</f>
        <v>56.285</v>
      </c>
      <c r="S1828" s="17" t="str">
        <f aca="false">INDEX(dProdutos!$D$2:$D$47,MATCH(E1828,dProdutos!$A$2:$A$47,0))</f>
        <v>Casa</v>
      </c>
    </row>
    <row r="1829" customFormat="false" ht="15" hidden="false" customHeight="false" outlineLevel="0" collapsed="false">
      <c r="A1829" s="17" t="s">
        <v>2636</v>
      </c>
      <c r="B1829" s="17" t="n">
        <v>1</v>
      </c>
      <c r="C1829" s="21" t="n">
        <v>45816</v>
      </c>
      <c r="D1829" s="17" t="s">
        <v>552</v>
      </c>
      <c r="E1829" s="17" t="s">
        <v>153</v>
      </c>
      <c r="F1829" s="17" t="s">
        <v>1495</v>
      </c>
      <c r="G1829" s="17" t="s">
        <v>64</v>
      </c>
      <c r="H1829" s="17" t="s">
        <v>1537</v>
      </c>
      <c r="I1829" s="17" t="s">
        <v>1531</v>
      </c>
      <c r="J1829" s="17" t="n">
        <v>1</v>
      </c>
      <c r="K1829" s="15" t="n">
        <v>165.9</v>
      </c>
      <c r="L1829" s="22" t="n">
        <v>0.05</v>
      </c>
      <c r="M1829" s="15" t="n">
        <v>19.41</v>
      </c>
      <c r="N1829" s="15" t="n">
        <f aca="false">J1829*K1829</f>
        <v>165.9</v>
      </c>
      <c r="O1829" s="15" t="n">
        <f aca="false">N1829*L1829</f>
        <v>8.295</v>
      </c>
      <c r="P1829" s="15" t="n">
        <f aca="false">N1829-O1829</f>
        <v>157.605</v>
      </c>
      <c r="Q1829" s="15" t="n">
        <f aca="false">J1829*INDEX(dProdutos!$F$2:$F$47,MATCH(E1829,dProdutos!$A$2:$A$47,0))</f>
        <v>67.28</v>
      </c>
      <c r="R1829" s="15" t="n">
        <f aca="false">IF(I1829="Cancelado",0,P1829-Q1829)</f>
        <v>0</v>
      </c>
      <c r="S1829" s="17" t="str">
        <f aca="false">INDEX(dProdutos!$D$2:$D$47,MATCH(E1829,dProdutos!$A$2:$A$47,0))</f>
        <v>Acessórios</v>
      </c>
    </row>
    <row r="1830" customFormat="false" ht="15" hidden="false" customHeight="false" outlineLevel="0" collapsed="false">
      <c r="A1830" s="17" t="s">
        <v>2637</v>
      </c>
      <c r="B1830" s="17" t="n">
        <v>1</v>
      </c>
      <c r="C1830" s="21" t="n">
        <v>45816</v>
      </c>
      <c r="D1830" s="17" t="s">
        <v>926</v>
      </c>
      <c r="E1830" s="17" t="s">
        <v>171</v>
      </c>
      <c r="F1830" s="17" t="s">
        <v>1495</v>
      </c>
      <c r="G1830" s="17" t="s">
        <v>61</v>
      </c>
      <c r="H1830" s="17" t="s">
        <v>1537</v>
      </c>
      <c r="I1830" s="17" t="s">
        <v>1524</v>
      </c>
      <c r="J1830" s="17" t="n">
        <v>1</v>
      </c>
      <c r="K1830" s="15" t="n">
        <v>246.9</v>
      </c>
      <c r="L1830" s="22" t="n">
        <v>0.1</v>
      </c>
      <c r="M1830" s="15" t="n">
        <v>32.78</v>
      </c>
      <c r="N1830" s="15" t="n">
        <f aca="false">J1830*K1830</f>
        <v>246.9</v>
      </c>
      <c r="O1830" s="15" t="n">
        <f aca="false">N1830*L1830</f>
        <v>24.69</v>
      </c>
      <c r="P1830" s="15" t="n">
        <f aca="false">N1830-O1830</f>
        <v>222.21</v>
      </c>
      <c r="Q1830" s="15" t="n">
        <f aca="false">J1830*INDEX(dProdutos!$F$2:$F$47,MATCH(E1830,dProdutos!$A$2:$A$47,0))</f>
        <v>103.61</v>
      </c>
      <c r="R1830" s="15" t="n">
        <f aca="false">IF(I1830="Cancelado",0,P1830-Q1830)</f>
        <v>118.6</v>
      </c>
      <c r="S1830" s="17" t="str">
        <f aca="false">INDEX(dProdutos!$D$2:$D$47,MATCH(E1830,dProdutos!$A$2:$A$47,0))</f>
        <v>Casa</v>
      </c>
    </row>
    <row r="1831" customFormat="false" ht="15" hidden="false" customHeight="false" outlineLevel="0" collapsed="false">
      <c r="A1831" s="17" t="s">
        <v>2638</v>
      </c>
      <c r="B1831" s="17" t="n">
        <v>1</v>
      </c>
      <c r="C1831" s="21" t="n">
        <v>45816</v>
      </c>
      <c r="D1831" s="17" t="s">
        <v>726</v>
      </c>
      <c r="E1831" s="17" t="s">
        <v>129</v>
      </c>
      <c r="F1831" s="17" t="s">
        <v>1495</v>
      </c>
      <c r="G1831" s="17" t="s">
        <v>59</v>
      </c>
      <c r="H1831" s="17" t="s">
        <v>1527</v>
      </c>
      <c r="I1831" s="17" t="s">
        <v>1524</v>
      </c>
      <c r="J1831" s="17" t="n">
        <v>1</v>
      </c>
      <c r="K1831" s="15" t="n">
        <v>105.9</v>
      </c>
      <c r="L1831" s="22" t="n">
        <v>0.05</v>
      </c>
      <c r="M1831" s="15" t="n">
        <v>17.86</v>
      </c>
      <c r="N1831" s="15" t="n">
        <f aca="false">J1831*K1831</f>
        <v>105.9</v>
      </c>
      <c r="O1831" s="15" t="n">
        <f aca="false">N1831*L1831</f>
        <v>5.295</v>
      </c>
      <c r="P1831" s="15" t="n">
        <f aca="false">N1831-O1831</f>
        <v>100.605</v>
      </c>
      <c r="Q1831" s="15" t="n">
        <f aca="false">J1831*INDEX(dProdutos!$F$2:$F$47,MATCH(E1831,dProdutos!$A$2:$A$47,0))</f>
        <v>43.79</v>
      </c>
      <c r="R1831" s="15" t="n">
        <f aca="false">IF(I1831="Cancelado",0,P1831-Q1831)</f>
        <v>56.815</v>
      </c>
      <c r="S1831" s="17" t="str">
        <f aca="false">INDEX(dProdutos!$D$2:$D$47,MATCH(E1831,dProdutos!$A$2:$A$47,0))</f>
        <v>Calçados</v>
      </c>
    </row>
    <row r="1832" customFormat="false" ht="15" hidden="false" customHeight="false" outlineLevel="0" collapsed="false">
      <c r="A1832" s="17" t="s">
        <v>2639</v>
      </c>
      <c r="B1832" s="17" t="n">
        <v>1</v>
      </c>
      <c r="C1832" s="21" t="n">
        <v>45816</v>
      </c>
      <c r="D1832" s="17" t="s">
        <v>610</v>
      </c>
      <c r="E1832" s="17" t="s">
        <v>171</v>
      </c>
      <c r="F1832" s="17" t="s">
        <v>1493</v>
      </c>
      <c r="G1832" s="17" t="s">
        <v>62</v>
      </c>
      <c r="H1832" s="17" t="s">
        <v>1540</v>
      </c>
      <c r="I1832" s="17" t="s">
        <v>1524</v>
      </c>
      <c r="J1832" s="17" t="n">
        <v>1</v>
      </c>
      <c r="K1832" s="15" t="n">
        <v>246.9</v>
      </c>
      <c r="L1832" s="22" t="n">
        <v>0</v>
      </c>
      <c r="M1832" s="15" t="n">
        <v>28.79</v>
      </c>
      <c r="N1832" s="15" t="n">
        <f aca="false">J1832*K1832</f>
        <v>246.9</v>
      </c>
      <c r="O1832" s="15" t="n">
        <f aca="false">N1832*L1832</f>
        <v>0</v>
      </c>
      <c r="P1832" s="15" t="n">
        <f aca="false">N1832-O1832</f>
        <v>246.9</v>
      </c>
      <c r="Q1832" s="15" t="n">
        <f aca="false">J1832*INDEX(dProdutos!$F$2:$F$47,MATCH(E1832,dProdutos!$A$2:$A$47,0))</f>
        <v>103.61</v>
      </c>
      <c r="R1832" s="15" t="n">
        <f aca="false">IF(I1832="Cancelado",0,P1832-Q1832)</f>
        <v>143.29</v>
      </c>
      <c r="S1832" s="17" t="str">
        <f aca="false">INDEX(dProdutos!$D$2:$D$47,MATCH(E1832,dProdutos!$A$2:$A$47,0))</f>
        <v>Casa</v>
      </c>
    </row>
    <row r="1833" customFormat="false" ht="15" hidden="false" customHeight="false" outlineLevel="0" collapsed="false">
      <c r="A1833" s="17" t="s">
        <v>2640</v>
      </c>
      <c r="B1833" s="17" t="n">
        <v>1</v>
      </c>
      <c r="C1833" s="21" t="n">
        <v>45816</v>
      </c>
      <c r="D1833" s="17" t="s">
        <v>306</v>
      </c>
      <c r="E1833" s="17" t="s">
        <v>108</v>
      </c>
      <c r="F1833" s="17" t="s">
        <v>1487</v>
      </c>
      <c r="G1833" s="17" t="s">
        <v>59</v>
      </c>
      <c r="H1833" s="17" t="s">
        <v>1537</v>
      </c>
      <c r="I1833" s="17" t="s">
        <v>1524</v>
      </c>
      <c r="J1833" s="17" t="n">
        <v>2</v>
      </c>
      <c r="K1833" s="15" t="n">
        <v>265.9</v>
      </c>
      <c r="L1833" s="22" t="n">
        <v>0</v>
      </c>
      <c r="M1833" s="15" t="n">
        <v>18.47</v>
      </c>
      <c r="N1833" s="15" t="n">
        <f aca="false">J1833*K1833</f>
        <v>531.8</v>
      </c>
      <c r="O1833" s="15" t="n">
        <f aca="false">N1833*L1833</f>
        <v>0</v>
      </c>
      <c r="P1833" s="15" t="n">
        <f aca="false">N1833-O1833</f>
        <v>531.8</v>
      </c>
      <c r="Q1833" s="15" t="n">
        <f aca="false">J1833*INDEX(dProdutos!$F$2:$F$47,MATCH(E1833,dProdutos!$A$2:$A$47,0))</f>
        <v>311.24</v>
      </c>
      <c r="R1833" s="15" t="n">
        <f aca="false">IF(I1833="Cancelado",0,P1833-Q1833)</f>
        <v>220.56</v>
      </c>
      <c r="S1833" s="17" t="str">
        <f aca="false">INDEX(dProdutos!$D$2:$D$47,MATCH(E1833,dProdutos!$A$2:$A$47,0))</f>
        <v>Moda Masculina</v>
      </c>
    </row>
    <row r="1834" customFormat="false" ht="15" hidden="false" customHeight="false" outlineLevel="0" collapsed="false">
      <c r="A1834" s="17" t="s">
        <v>2641</v>
      </c>
      <c r="B1834" s="17" t="n">
        <v>1</v>
      </c>
      <c r="C1834" s="21" t="n">
        <v>45816</v>
      </c>
      <c r="D1834" s="17" t="s">
        <v>1105</v>
      </c>
      <c r="E1834" s="17" t="s">
        <v>201</v>
      </c>
      <c r="F1834" s="17" t="s">
        <v>1493</v>
      </c>
      <c r="G1834" s="17" t="s">
        <v>59</v>
      </c>
      <c r="H1834" s="17" t="s">
        <v>1523</v>
      </c>
      <c r="I1834" s="17" t="s">
        <v>1524</v>
      </c>
      <c r="J1834" s="17" t="n">
        <v>1</v>
      </c>
      <c r="K1834" s="15" t="n">
        <v>236.9</v>
      </c>
      <c r="L1834" s="22" t="n">
        <v>0.1</v>
      </c>
      <c r="M1834" s="15" t="n">
        <v>0</v>
      </c>
      <c r="N1834" s="15" t="n">
        <f aca="false">J1834*K1834</f>
        <v>236.9</v>
      </c>
      <c r="O1834" s="15" t="n">
        <f aca="false">N1834*L1834</f>
        <v>23.69</v>
      </c>
      <c r="P1834" s="15" t="n">
        <f aca="false">N1834-O1834</f>
        <v>213.21</v>
      </c>
      <c r="Q1834" s="15" t="n">
        <f aca="false">J1834*INDEX(dProdutos!$F$2:$F$47,MATCH(E1834,dProdutos!$A$2:$A$47,0))</f>
        <v>96.23</v>
      </c>
      <c r="R1834" s="15" t="n">
        <f aca="false">IF(I1834="Cancelado",0,P1834-Q1834)</f>
        <v>116.98</v>
      </c>
      <c r="S1834" s="17" t="str">
        <f aca="false">INDEX(dProdutos!$D$2:$D$47,MATCH(E1834,dProdutos!$A$2:$A$47,0))</f>
        <v>Beleza</v>
      </c>
    </row>
    <row r="1835" customFormat="false" ht="15" hidden="false" customHeight="false" outlineLevel="0" collapsed="false">
      <c r="A1835" s="17" t="s">
        <v>2642</v>
      </c>
      <c r="B1835" s="17" t="n">
        <v>1</v>
      </c>
      <c r="C1835" s="21" t="n">
        <v>45816</v>
      </c>
      <c r="D1835" s="17" t="s">
        <v>1440</v>
      </c>
      <c r="E1835" s="17" t="s">
        <v>195</v>
      </c>
      <c r="F1835" s="17" t="s">
        <v>1490</v>
      </c>
      <c r="G1835" s="17" t="s">
        <v>60</v>
      </c>
      <c r="H1835" s="17" t="s">
        <v>1540</v>
      </c>
      <c r="I1835" s="17" t="s">
        <v>1524</v>
      </c>
      <c r="J1835" s="17" t="n">
        <v>1</v>
      </c>
      <c r="K1835" s="15" t="n">
        <v>72.9</v>
      </c>
      <c r="L1835" s="22" t="n">
        <v>0.05</v>
      </c>
      <c r="M1835" s="15" t="n">
        <v>0</v>
      </c>
      <c r="N1835" s="15" t="n">
        <f aca="false">J1835*K1835</f>
        <v>72.9</v>
      </c>
      <c r="O1835" s="15" t="n">
        <f aca="false">N1835*L1835</f>
        <v>3.645</v>
      </c>
      <c r="P1835" s="15" t="n">
        <f aca="false">N1835-O1835</f>
        <v>69.255</v>
      </c>
      <c r="Q1835" s="15" t="n">
        <f aca="false">J1835*INDEX(dProdutos!$F$2:$F$47,MATCH(E1835,dProdutos!$A$2:$A$47,0))</f>
        <v>39.23</v>
      </c>
      <c r="R1835" s="15" t="n">
        <f aca="false">IF(I1835="Cancelado",0,P1835-Q1835)</f>
        <v>30.025</v>
      </c>
      <c r="S1835" s="17" t="str">
        <f aca="false">INDEX(dProdutos!$D$2:$D$47,MATCH(E1835,dProdutos!$A$2:$A$47,0))</f>
        <v>Eletrônicos</v>
      </c>
    </row>
    <row r="1836" customFormat="false" ht="15" hidden="false" customHeight="false" outlineLevel="0" collapsed="false">
      <c r="A1836" s="17" t="s">
        <v>2642</v>
      </c>
      <c r="B1836" s="17" t="n">
        <v>2</v>
      </c>
      <c r="C1836" s="21" t="n">
        <v>45816</v>
      </c>
      <c r="D1836" s="17" t="s">
        <v>1440</v>
      </c>
      <c r="E1836" s="17" t="s">
        <v>195</v>
      </c>
      <c r="F1836" s="17" t="s">
        <v>1490</v>
      </c>
      <c r="G1836" s="17" t="s">
        <v>60</v>
      </c>
      <c r="H1836" s="17" t="s">
        <v>1540</v>
      </c>
      <c r="I1836" s="17" t="s">
        <v>1524</v>
      </c>
      <c r="J1836" s="17" t="n">
        <v>1</v>
      </c>
      <c r="K1836" s="15" t="n">
        <v>72.9</v>
      </c>
      <c r="L1836" s="22" t="n">
        <v>0</v>
      </c>
      <c r="M1836" s="15" t="n">
        <v>0</v>
      </c>
      <c r="N1836" s="15" t="n">
        <f aca="false">J1836*K1836</f>
        <v>72.9</v>
      </c>
      <c r="O1836" s="15" t="n">
        <f aca="false">N1836*L1836</f>
        <v>0</v>
      </c>
      <c r="P1836" s="15" t="n">
        <f aca="false">N1836-O1836</f>
        <v>72.9</v>
      </c>
      <c r="Q1836" s="15" t="n">
        <f aca="false">J1836*INDEX(dProdutos!$F$2:$F$47,MATCH(E1836,dProdutos!$A$2:$A$47,0))</f>
        <v>39.23</v>
      </c>
      <c r="R1836" s="15" t="n">
        <f aca="false">IF(I1836="Cancelado",0,P1836-Q1836)</f>
        <v>33.67</v>
      </c>
      <c r="S1836" s="17" t="str">
        <f aca="false">INDEX(dProdutos!$D$2:$D$47,MATCH(E1836,dProdutos!$A$2:$A$47,0))</f>
        <v>Eletrônicos</v>
      </c>
    </row>
    <row r="1837" customFormat="false" ht="15" hidden="false" customHeight="false" outlineLevel="0" collapsed="false">
      <c r="A1837" s="17" t="s">
        <v>2642</v>
      </c>
      <c r="B1837" s="17" t="n">
        <v>3</v>
      </c>
      <c r="C1837" s="21" t="n">
        <v>45816</v>
      </c>
      <c r="D1837" s="17" t="s">
        <v>1440</v>
      </c>
      <c r="E1837" s="17" t="s">
        <v>120</v>
      </c>
      <c r="F1837" s="17" t="s">
        <v>1490</v>
      </c>
      <c r="G1837" s="17" t="s">
        <v>60</v>
      </c>
      <c r="H1837" s="17" t="s">
        <v>1540</v>
      </c>
      <c r="I1837" s="17" t="s">
        <v>1524</v>
      </c>
      <c r="J1837" s="17" t="n">
        <v>1</v>
      </c>
      <c r="K1837" s="15" t="n">
        <v>96.9</v>
      </c>
      <c r="L1837" s="22" t="n">
        <v>0.2</v>
      </c>
      <c r="M1837" s="15" t="n">
        <v>0</v>
      </c>
      <c r="N1837" s="15" t="n">
        <f aca="false">J1837*K1837</f>
        <v>96.9</v>
      </c>
      <c r="O1837" s="15" t="n">
        <f aca="false">N1837*L1837</f>
        <v>19.38</v>
      </c>
      <c r="P1837" s="15" t="n">
        <f aca="false">N1837-O1837</f>
        <v>77.52</v>
      </c>
      <c r="Q1837" s="15" t="n">
        <f aca="false">J1837*INDEX(dProdutos!$F$2:$F$47,MATCH(E1837,dProdutos!$A$2:$A$47,0))</f>
        <v>44.36</v>
      </c>
      <c r="R1837" s="15" t="n">
        <f aca="false">IF(I1837="Cancelado",0,P1837-Q1837)</f>
        <v>33.16</v>
      </c>
      <c r="S1837" s="17" t="str">
        <f aca="false">INDEX(dProdutos!$D$2:$D$47,MATCH(E1837,dProdutos!$A$2:$A$47,0))</f>
        <v>Moda Masculina</v>
      </c>
    </row>
    <row r="1838" customFormat="false" ht="15" hidden="false" customHeight="false" outlineLevel="0" collapsed="false">
      <c r="A1838" s="17" t="s">
        <v>2642</v>
      </c>
      <c r="B1838" s="17" t="n">
        <v>4</v>
      </c>
      <c r="C1838" s="21" t="n">
        <v>45816</v>
      </c>
      <c r="D1838" s="17" t="s">
        <v>1440</v>
      </c>
      <c r="E1838" s="17" t="s">
        <v>98</v>
      </c>
      <c r="F1838" s="17" t="s">
        <v>1490</v>
      </c>
      <c r="G1838" s="17" t="s">
        <v>60</v>
      </c>
      <c r="H1838" s="17" t="s">
        <v>1540</v>
      </c>
      <c r="I1838" s="17" t="s">
        <v>1524</v>
      </c>
      <c r="J1838" s="17" t="n">
        <v>1</v>
      </c>
      <c r="K1838" s="15" t="n">
        <v>108.9</v>
      </c>
      <c r="L1838" s="22" t="n">
        <v>0.15</v>
      </c>
      <c r="M1838" s="15" t="n">
        <v>0</v>
      </c>
      <c r="N1838" s="15" t="n">
        <f aca="false">J1838*K1838</f>
        <v>108.9</v>
      </c>
      <c r="O1838" s="15" t="n">
        <f aca="false">N1838*L1838</f>
        <v>16.335</v>
      </c>
      <c r="P1838" s="15" t="n">
        <f aca="false">N1838-O1838</f>
        <v>92.565</v>
      </c>
      <c r="Q1838" s="15" t="n">
        <f aca="false">J1838*INDEX(dProdutos!$F$2:$F$47,MATCH(E1838,dProdutos!$A$2:$A$47,0))</f>
        <v>42.52</v>
      </c>
      <c r="R1838" s="15" t="n">
        <f aca="false">IF(I1838="Cancelado",0,P1838-Q1838)</f>
        <v>50.045</v>
      </c>
      <c r="S1838" s="17" t="str">
        <f aca="false">INDEX(dProdutos!$D$2:$D$47,MATCH(E1838,dProdutos!$A$2:$A$47,0))</f>
        <v>Moda Feminina</v>
      </c>
    </row>
    <row r="1839" customFormat="false" ht="15" hidden="false" customHeight="false" outlineLevel="0" collapsed="false">
      <c r="A1839" s="17" t="s">
        <v>2643</v>
      </c>
      <c r="B1839" s="17" t="n">
        <v>1</v>
      </c>
      <c r="C1839" s="21" t="n">
        <v>45816</v>
      </c>
      <c r="D1839" s="17" t="s">
        <v>759</v>
      </c>
      <c r="E1839" s="17" t="s">
        <v>120</v>
      </c>
      <c r="F1839" s="17" t="s">
        <v>1493</v>
      </c>
      <c r="G1839" s="17" t="s">
        <v>64</v>
      </c>
      <c r="H1839" s="17" t="s">
        <v>1537</v>
      </c>
      <c r="I1839" s="17" t="s">
        <v>1531</v>
      </c>
      <c r="J1839" s="17" t="n">
        <v>1</v>
      </c>
      <c r="K1839" s="15" t="n">
        <v>96.9</v>
      </c>
      <c r="L1839" s="22" t="n">
        <v>0</v>
      </c>
      <c r="M1839" s="15" t="n">
        <v>0</v>
      </c>
      <c r="N1839" s="15" t="n">
        <f aca="false">J1839*K1839</f>
        <v>96.9</v>
      </c>
      <c r="O1839" s="15" t="n">
        <f aca="false">N1839*L1839</f>
        <v>0</v>
      </c>
      <c r="P1839" s="15" t="n">
        <f aca="false">N1839-O1839</f>
        <v>96.9</v>
      </c>
      <c r="Q1839" s="15" t="n">
        <f aca="false">J1839*INDEX(dProdutos!$F$2:$F$47,MATCH(E1839,dProdutos!$A$2:$A$47,0))</f>
        <v>44.36</v>
      </c>
      <c r="R1839" s="15" t="n">
        <f aca="false">IF(I1839="Cancelado",0,P1839-Q1839)</f>
        <v>0</v>
      </c>
      <c r="S1839" s="17" t="str">
        <f aca="false">INDEX(dProdutos!$D$2:$D$47,MATCH(E1839,dProdutos!$A$2:$A$47,0))</f>
        <v>Moda Masculina</v>
      </c>
    </row>
    <row r="1840" customFormat="false" ht="15" hidden="false" customHeight="false" outlineLevel="0" collapsed="false">
      <c r="A1840" s="17" t="s">
        <v>2643</v>
      </c>
      <c r="B1840" s="17" t="n">
        <v>2</v>
      </c>
      <c r="C1840" s="21" t="n">
        <v>45816</v>
      </c>
      <c r="D1840" s="17" t="s">
        <v>759</v>
      </c>
      <c r="E1840" s="17" t="s">
        <v>153</v>
      </c>
      <c r="F1840" s="17" t="s">
        <v>1493</v>
      </c>
      <c r="G1840" s="17" t="s">
        <v>64</v>
      </c>
      <c r="H1840" s="17" t="s">
        <v>1537</v>
      </c>
      <c r="I1840" s="17" t="s">
        <v>1531</v>
      </c>
      <c r="J1840" s="17" t="n">
        <v>2</v>
      </c>
      <c r="K1840" s="15" t="n">
        <v>165.9</v>
      </c>
      <c r="L1840" s="22" t="n">
        <v>0.15</v>
      </c>
      <c r="M1840" s="15" t="n">
        <v>0</v>
      </c>
      <c r="N1840" s="15" t="n">
        <f aca="false">J1840*K1840</f>
        <v>331.8</v>
      </c>
      <c r="O1840" s="15" t="n">
        <f aca="false">N1840*L1840</f>
        <v>49.77</v>
      </c>
      <c r="P1840" s="15" t="n">
        <f aca="false">N1840-O1840</f>
        <v>282.03</v>
      </c>
      <c r="Q1840" s="15" t="n">
        <f aca="false">J1840*INDEX(dProdutos!$F$2:$F$47,MATCH(E1840,dProdutos!$A$2:$A$47,0))</f>
        <v>134.56</v>
      </c>
      <c r="R1840" s="15" t="n">
        <f aca="false">IF(I1840="Cancelado",0,P1840-Q1840)</f>
        <v>0</v>
      </c>
      <c r="S1840" s="17" t="str">
        <f aca="false">INDEX(dProdutos!$D$2:$D$47,MATCH(E1840,dProdutos!$A$2:$A$47,0))</f>
        <v>Acessórios</v>
      </c>
    </row>
    <row r="1841" customFormat="false" ht="15" hidden="false" customHeight="false" outlineLevel="0" collapsed="false">
      <c r="A1841" s="17" t="s">
        <v>2644</v>
      </c>
      <c r="B1841" s="17" t="n">
        <v>1</v>
      </c>
      <c r="C1841" s="21" t="n">
        <v>45817</v>
      </c>
      <c r="D1841" s="17" t="s">
        <v>420</v>
      </c>
      <c r="E1841" s="17" t="s">
        <v>183</v>
      </c>
      <c r="F1841" s="17" t="s">
        <v>1497</v>
      </c>
      <c r="G1841" s="17" t="s">
        <v>60</v>
      </c>
      <c r="H1841" s="17" t="s">
        <v>1537</v>
      </c>
      <c r="I1841" s="17" t="s">
        <v>1531</v>
      </c>
      <c r="J1841" s="17" t="n">
        <v>1</v>
      </c>
      <c r="K1841" s="15" t="n">
        <v>121.9</v>
      </c>
      <c r="L1841" s="22" t="n">
        <v>0.05</v>
      </c>
      <c r="M1841" s="15" t="n">
        <v>16.47</v>
      </c>
      <c r="N1841" s="15" t="n">
        <f aca="false">J1841*K1841</f>
        <v>121.9</v>
      </c>
      <c r="O1841" s="15" t="n">
        <f aca="false">N1841*L1841</f>
        <v>6.095</v>
      </c>
      <c r="P1841" s="15" t="n">
        <f aca="false">N1841-O1841</f>
        <v>115.805</v>
      </c>
      <c r="Q1841" s="15" t="n">
        <f aca="false">J1841*INDEX(dProdutos!$F$2:$F$47,MATCH(E1841,dProdutos!$A$2:$A$47,0))</f>
        <v>52.76</v>
      </c>
      <c r="R1841" s="15" t="n">
        <f aca="false">IF(I1841="Cancelado",0,P1841-Q1841)</f>
        <v>0</v>
      </c>
      <c r="S1841" s="17" t="str">
        <f aca="false">INDEX(dProdutos!$D$2:$D$47,MATCH(E1841,dProdutos!$A$2:$A$47,0))</f>
        <v>Eletrônicos</v>
      </c>
    </row>
    <row r="1842" customFormat="false" ht="15" hidden="false" customHeight="false" outlineLevel="0" collapsed="false">
      <c r="A1842" s="17" t="s">
        <v>2645</v>
      </c>
      <c r="B1842" s="17" t="n">
        <v>1</v>
      </c>
      <c r="C1842" s="21" t="n">
        <v>45817</v>
      </c>
      <c r="D1842" s="17" t="s">
        <v>1327</v>
      </c>
      <c r="E1842" s="17" t="s">
        <v>95</v>
      </c>
      <c r="F1842" s="17" t="s">
        <v>1495</v>
      </c>
      <c r="G1842" s="17" t="s">
        <v>62</v>
      </c>
      <c r="H1842" s="17" t="s">
        <v>1523</v>
      </c>
      <c r="I1842" s="17" t="s">
        <v>1524</v>
      </c>
      <c r="J1842" s="17" t="n">
        <v>1</v>
      </c>
      <c r="K1842" s="15" t="n">
        <v>77.9</v>
      </c>
      <c r="L1842" s="22" t="n">
        <v>0.05</v>
      </c>
      <c r="M1842" s="15" t="n">
        <v>0</v>
      </c>
      <c r="N1842" s="15" t="n">
        <f aca="false">J1842*K1842</f>
        <v>77.9</v>
      </c>
      <c r="O1842" s="15" t="n">
        <f aca="false">N1842*L1842</f>
        <v>3.895</v>
      </c>
      <c r="P1842" s="15" t="n">
        <f aca="false">N1842-O1842</f>
        <v>74.005</v>
      </c>
      <c r="Q1842" s="15" t="n">
        <f aca="false">J1842*INDEX(dProdutos!$F$2:$F$47,MATCH(E1842,dProdutos!$A$2:$A$47,0))</f>
        <v>36.71</v>
      </c>
      <c r="R1842" s="15" t="n">
        <f aca="false">IF(I1842="Cancelado",0,P1842-Q1842)</f>
        <v>37.295</v>
      </c>
      <c r="S1842" s="17" t="str">
        <f aca="false">INDEX(dProdutos!$D$2:$D$47,MATCH(E1842,dProdutos!$A$2:$A$47,0))</f>
        <v>Moda Feminina</v>
      </c>
    </row>
    <row r="1843" customFormat="false" ht="15" hidden="false" customHeight="false" outlineLevel="0" collapsed="false">
      <c r="A1843" s="17" t="s">
        <v>2645</v>
      </c>
      <c r="B1843" s="17" t="n">
        <v>2</v>
      </c>
      <c r="C1843" s="21" t="n">
        <v>45817</v>
      </c>
      <c r="D1843" s="17" t="s">
        <v>1327</v>
      </c>
      <c r="E1843" s="17" t="s">
        <v>165</v>
      </c>
      <c r="F1843" s="17" t="s">
        <v>1495</v>
      </c>
      <c r="G1843" s="17" t="s">
        <v>62</v>
      </c>
      <c r="H1843" s="17" t="s">
        <v>1523</v>
      </c>
      <c r="I1843" s="17" t="s">
        <v>1524</v>
      </c>
      <c r="J1843" s="17" t="n">
        <v>2</v>
      </c>
      <c r="K1843" s="15" t="n">
        <v>231.9</v>
      </c>
      <c r="L1843" s="22" t="n">
        <v>0</v>
      </c>
      <c r="M1843" s="15" t="n">
        <v>0</v>
      </c>
      <c r="N1843" s="15" t="n">
        <f aca="false">J1843*K1843</f>
        <v>463.8</v>
      </c>
      <c r="O1843" s="15" t="n">
        <f aca="false">N1843*L1843</f>
        <v>0</v>
      </c>
      <c r="P1843" s="15" t="n">
        <f aca="false">N1843-O1843</f>
        <v>463.8</v>
      </c>
      <c r="Q1843" s="15" t="n">
        <f aca="false">J1843*INDEX(dProdutos!$F$2:$F$47,MATCH(E1843,dProdutos!$A$2:$A$47,0))</f>
        <v>281.66</v>
      </c>
      <c r="R1843" s="15" t="n">
        <f aca="false">IF(I1843="Cancelado",0,P1843-Q1843)</f>
        <v>182.14</v>
      </c>
      <c r="S1843" s="17" t="str">
        <f aca="false">INDEX(dProdutos!$D$2:$D$47,MATCH(E1843,dProdutos!$A$2:$A$47,0))</f>
        <v>Casa</v>
      </c>
    </row>
    <row r="1844" customFormat="false" ht="15" hidden="false" customHeight="false" outlineLevel="0" collapsed="false">
      <c r="A1844" s="17" t="s">
        <v>2646</v>
      </c>
      <c r="B1844" s="17" t="n">
        <v>1</v>
      </c>
      <c r="C1844" s="21" t="n">
        <v>45817</v>
      </c>
      <c r="D1844" s="17" t="s">
        <v>952</v>
      </c>
      <c r="E1844" s="17" t="s">
        <v>177</v>
      </c>
      <c r="F1844" s="17" t="s">
        <v>1497</v>
      </c>
      <c r="G1844" s="17" t="s">
        <v>59</v>
      </c>
      <c r="H1844" s="17" t="s">
        <v>1537</v>
      </c>
      <c r="I1844" s="17" t="s">
        <v>1524</v>
      </c>
      <c r="J1844" s="17" t="n">
        <v>1</v>
      </c>
      <c r="K1844" s="15" t="n">
        <v>257.9</v>
      </c>
      <c r="L1844" s="22" t="n">
        <v>0</v>
      </c>
      <c r="M1844" s="15" t="n">
        <v>0</v>
      </c>
      <c r="N1844" s="15" t="n">
        <f aca="false">J1844*K1844</f>
        <v>257.9</v>
      </c>
      <c r="O1844" s="15" t="n">
        <f aca="false">N1844*L1844</f>
        <v>0</v>
      </c>
      <c r="P1844" s="15" t="n">
        <f aca="false">N1844-O1844</f>
        <v>257.9</v>
      </c>
      <c r="Q1844" s="15" t="n">
        <f aca="false">J1844*INDEX(dProdutos!$F$2:$F$47,MATCH(E1844,dProdutos!$A$2:$A$47,0))</f>
        <v>138.23</v>
      </c>
      <c r="R1844" s="15" t="n">
        <f aca="false">IF(I1844="Cancelado",0,P1844-Q1844)</f>
        <v>119.67</v>
      </c>
      <c r="S1844" s="17" t="str">
        <f aca="false">INDEX(dProdutos!$D$2:$D$47,MATCH(E1844,dProdutos!$A$2:$A$47,0))</f>
        <v>Casa</v>
      </c>
    </row>
    <row r="1845" customFormat="false" ht="15" hidden="false" customHeight="false" outlineLevel="0" collapsed="false">
      <c r="A1845" s="17" t="s">
        <v>2647</v>
      </c>
      <c r="B1845" s="17" t="n">
        <v>1</v>
      </c>
      <c r="C1845" s="21" t="n">
        <v>45817</v>
      </c>
      <c r="D1845" s="17" t="s">
        <v>831</v>
      </c>
      <c r="E1845" s="17" t="s">
        <v>171</v>
      </c>
      <c r="F1845" s="17" t="s">
        <v>1490</v>
      </c>
      <c r="G1845" s="17" t="s">
        <v>60</v>
      </c>
      <c r="H1845" s="17" t="s">
        <v>1523</v>
      </c>
      <c r="I1845" s="17" t="s">
        <v>1524</v>
      </c>
      <c r="J1845" s="17" t="n">
        <v>1</v>
      </c>
      <c r="K1845" s="15" t="n">
        <v>246.9</v>
      </c>
      <c r="L1845" s="22" t="n">
        <v>0.15</v>
      </c>
      <c r="M1845" s="15" t="n">
        <v>0</v>
      </c>
      <c r="N1845" s="15" t="n">
        <f aca="false">J1845*K1845</f>
        <v>246.9</v>
      </c>
      <c r="O1845" s="15" t="n">
        <f aca="false">N1845*L1845</f>
        <v>37.035</v>
      </c>
      <c r="P1845" s="15" t="n">
        <f aca="false">N1845-O1845</f>
        <v>209.865</v>
      </c>
      <c r="Q1845" s="15" t="n">
        <f aca="false">J1845*INDEX(dProdutos!$F$2:$F$47,MATCH(E1845,dProdutos!$A$2:$A$47,0))</f>
        <v>103.61</v>
      </c>
      <c r="R1845" s="15" t="n">
        <f aca="false">IF(I1845="Cancelado",0,P1845-Q1845)</f>
        <v>106.255</v>
      </c>
      <c r="S1845" s="17" t="str">
        <f aca="false">INDEX(dProdutos!$D$2:$D$47,MATCH(E1845,dProdutos!$A$2:$A$47,0))</f>
        <v>Casa</v>
      </c>
    </row>
    <row r="1846" customFormat="false" ht="15" hidden="false" customHeight="false" outlineLevel="0" collapsed="false">
      <c r="A1846" s="17" t="s">
        <v>2648</v>
      </c>
      <c r="B1846" s="17" t="n">
        <v>1</v>
      </c>
      <c r="C1846" s="21" t="n">
        <v>45817</v>
      </c>
      <c r="D1846" s="17" t="s">
        <v>1403</v>
      </c>
      <c r="E1846" s="17" t="s">
        <v>77</v>
      </c>
      <c r="F1846" s="17" t="s">
        <v>1493</v>
      </c>
      <c r="G1846" s="17" t="s">
        <v>62</v>
      </c>
      <c r="H1846" s="17" t="s">
        <v>1527</v>
      </c>
      <c r="I1846" s="17" t="s">
        <v>1524</v>
      </c>
      <c r="J1846" s="17" t="n">
        <v>1</v>
      </c>
      <c r="K1846" s="15" t="n">
        <v>198.9</v>
      </c>
      <c r="L1846" s="22" t="n">
        <v>0.2</v>
      </c>
      <c r="M1846" s="15" t="n">
        <v>21.08</v>
      </c>
      <c r="N1846" s="15" t="n">
        <f aca="false">J1846*K1846</f>
        <v>198.9</v>
      </c>
      <c r="O1846" s="15" t="n">
        <f aca="false">N1846*L1846</f>
        <v>39.78</v>
      </c>
      <c r="P1846" s="15" t="n">
        <f aca="false">N1846-O1846</f>
        <v>159.12</v>
      </c>
      <c r="Q1846" s="15" t="n">
        <f aca="false">J1846*INDEX(dProdutos!$F$2:$F$47,MATCH(E1846,dProdutos!$A$2:$A$47,0))</f>
        <v>107.88</v>
      </c>
      <c r="R1846" s="15" t="n">
        <f aca="false">IF(I1846="Cancelado",0,P1846-Q1846)</f>
        <v>51.24</v>
      </c>
      <c r="S1846" s="17" t="str">
        <f aca="false">INDEX(dProdutos!$D$2:$D$47,MATCH(E1846,dProdutos!$A$2:$A$47,0))</f>
        <v>Moda Feminina</v>
      </c>
    </row>
    <row r="1847" customFormat="false" ht="15" hidden="false" customHeight="false" outlineLevel="0" collapsed="false">
      <c r="A1847" s="17" t="s">
        <v>2649</v>
      </c>
      <c r="B1847" s="17" t="n">
        <v>1</v>
      </c>
      <c r="C1847" s="21" t="n">
        <v>45817</v>
      </c>
      <c r="D1847" s="17" t="s">
        <v>482</v>
      </c>
      <c r="E1847" s="17" t="s">
        <v>135</v>
      </c>
      <c r="F1847" s="17" t="s">
        <v>1499</v>
      </c>
      <c r="G1847" s="17" t="s">
        <v>61</v>
      </c>
      <c r="H1847" s="17" t="s">
        <v>1537</v>
      </c>
      <c r="I1847" s="17" t="s">
        <v>1531</v>
      </c>
      <c r="J1847" s="17" t="n">
        <v>1</v>
      </c>
      <c r="K1847" s="15" t="n">
        <v>200.9</v>
      </c>
      <c r="L1847" s="22" t="n">
        <v>0.15</v>
      </c>
      <c r="M1847" s="15" t="n">
        <v>10.78</v>
      </c>
      <c r="N1847" s="15" t="n">
        <f aca="false">J1847*K1847</f>
        <v>200.9</v>
      </c>
      <c r="O1847" s="15" t="n">
        <f aca="false">N1847*L1847</f>
        <v>30.135</v>
      </c>
      <c r="P1847" s="15" t="n">
        <f aca="false">N1847-O1847</f>
        <v>170.765</v>
      </c>
      <c r="Q1847" s="15" t="n">
        <f aca="false">J1847*INDEX(dProdutos!$F$2:$F$47,MATCH(E1847,dProdutos!$A$2:$A$47,0))</f>
        <v>80.73</v>
      </c>
      <c r="R1847" s="15" t="n">
        <f aca="false">IF(I1847="Cancelado",0,P1847-Q1847)</f>
        <v>0</v>
      </c>
      <c r="S1847" s="17" t="str">
        <f aca="false">INDEX(dProdutos!$D$2:$D$47,MATCH(E1847,dProdutos!$A$2:$A$47,0))</f>
        <v>Calçados</v>
      </c>
    </row>
    <row r="1848" customFormat="false" ht="15" hidden="false" customHeight="false" outlineLevel="0" collapsed="false">
      <c r="A1848" s="17" t="s">
        <v>2650</v>
      </c>
      <c r="B1848" s="17" t="n">
        <v>1</v>
      </c>
      <c r="C1848" s="21" t="n">
        <v>45817</v>
      </c>
      <c r="D1848" s="17" t="s">
        <v>444</v>
      </c>
      <c r="E1848" s="17" t="s">
        <v>123</v>
      </c>
      <c r="F1848" s="17" t="s">
        <v>1499</v>
      </c>
      <c r="G1848" s="17" t="s">
        <v>61</v>
      </c>
      <c r="H1848" s="17" t="s">
        <v>1523</v>
      </c>
      <c r="I1848" s="17" t="s">
        <v>1524</v>
      </c>
      <c r="J1848" s="17" t="n">
        <v>1</v>
      </c>
      <c r="K1848" s="15" t="n">
        <v>277.9</v>
      </c>
      <c r="L1848" s="22" t="n">
        <v>0</v>
      </c>
      <c r="M1848" s="15" t="n">
        <v>28.84</v>
      </c>
      <c r="N1848" s="15" t="n">
        <f aca="false">J1848*K1848</f>
        <v>277.9</v>
      </c>
      <c r="O1848" s="15" t="n">
        <f aca="false">N1848*L1848</f>
        <v>0</v>
      </c>
      <c r="P1848" s="15" t="n">
        <f aca="false">N1848-O1848</f>
        <v>277.9</v>
      </c>
      <c r="Q1848" s="15" t="n">
        <f aca="false">J1848*INDEX(dProdutos!$F$2:$F$47,MATCH(E1848,dProdutos!$A$2:$A$47,0))</f>
        <v>132.36</v>
      </c>
      <c r="R1848" s="15" t="n">
        <f aca="false">IF(I1848="Cancelado",0,P1848-Q1848)</f>
        <v>145.54</v>
      </c>
      <c r="S1848" s="17" t="str">
        <f aca="false">INDEX(dProdutos!$D$2:$D$47,MATCH(E1848,dProdutos!$A$2:$A$47,0))</f>
        <v>Calçados</v>
      </c>
    </row>
    <row r="1849" customFormat="false" ht="15" hidden="false" customHeight="false" outlineLevel="0" collapsed="false">
      <c r="A1849" s="17" t="s">
        <v>2651</v>
      </c>
      <c r="B1849" s="17" t="n">
        <v>1</v>
      </c>
      <c r="C1849" s="21" t="n">
        <v>45817</v>
      </c>
      <c r="D1849" s="17" t="s">
        <v>1054</v>
      </c>
      <c r="E1849" s="17" t="s">
        <v>177</v>
      </c>
      <c r="F1849" s="17" t="s">
        <v>1501</v>
      </c>
      <c r="G1849" s="17" t="s">
        <v>60</v>
      </c>
      <c r="H1849" s="17" t="s">
        <v>1537</v>
      </c>
      <c r="I1849" s="17" t="s">
        <v>1524</v>
      </c>
      <c r="J1849" s="17" t="n">
        <v>1</v>
      </c>
      <c r="K1849" s="15" t="n">
        <v>257.9</v>
      </c>
      <c r="L1849" s="22" t="n">
        <v>0</v>
      </c>
      <c r="M1849" s="15" t="n">
        <v>0</v>
      </c>
      <c r="N1849" s="15" t="n">
        <f aca="false">J1849*K1849</f>
        <v>257.9</v>
      </c>
      <c r="O1849" s="15" t="n">
        <f aca="false">N1849*L1849</f>
        <v>0</v>
      </c>
      <c r="P1849" s="15" t="n">
        <f aca="false">N1849-O1849</f>
        <v>257.9</v>
      </c>
      <c r="Q1849" s="15" t="n">
        <f aca="false">J1849*INDEX(dProdutos!$F$2:$F$47,MATCH(E1849,dProdutos!$A$2:$A$47,0))</f>
        <v>138.23</v>
      </c>
      <c r="R1849" s="15" t="n">
        <f aca="false">IF(I1849="Cancelado",0,P1849-Q1849)</f>
        <v>119.67</v>
      </c>
      <c r="S1849" s="17" t="str">
        <f aca="false">INDEX(dProdutos!$D$2:$D$47,MATCH(E1849,dProdutos!$A$2:$A$47,0))</f>
        <v>Casa</v>
      </c>
    </row>
    <row r="1850" customFormat="false" ht="15" hidden="false" customHeight="false" outlineLevel="0" collapsed="false">
      <c r="A1850" s="17" t="s">
        <v>2651</v>
      </c>
      <c r="B1850" s="17" t="n">
        <v>2</v>
      </c>
      <c r="C1850" s="21" t="n">
        <v>45817</v>
      </c>
      <c r="D1850" s="17" t="s">
        <v>1054</v>
      </c>
      <c r="E1850" s="17" t="s">
        <v>135</v>
      </c>
      <c r="F1850" s="17" t="s">
        <v>1501</v>
      </c>
      <c r="G1850" s="17" t="s">
        <v>60</v>
      </c>
      <c r="H1850" s="17" t="s">
        <v>1537</v>
      </c>
      <c r="I1850" s="17" t="s">
        <v>1524</v>
      </c>
      <c r="J1850" s="17" t="n">
        <v>1</v>
      </c>
      <c r="K1850" s="15" t="n">
        <v>200.9</v>
      </c>
      <c r="L1850" s="22" t="n">
        <v>0</v>
      </c>
      <c r="M1850" s="15" t="n">
        <v>0</v>
      </c>
      <c r="N1850" s="15" t="n">
        <f aca="false">J1850*K1850</f>
        <v>200.9</v>
      </c>
      <c r="O1850" s="15" t="n">
        <f aca="false">N1850*L1850</f>
        <v>0</v>
      </c>
      <c r="P1850" s="15" t="n">
        <f aca="false">N1850-O1850</f>
        <v>200.9</v>
      </c>
      <c r="Q1850" s="15" t="n">
        <f aca="false">J1850*INDEX(dProdutos!$F$2:$F$47,MATCH(E1850,dProdutos!$A$2:$A$47,0))</f>
        <v>80.73</v>
      </c>
      <c r="R1850" s="15" t="n">
        <f aca="false">IF(I1850="Cancelado",0,P1850-Q1850)</f>
        <v>120.17</v>
      </c>
      <c r="S1850" s="17" t="str">
        <f aca="false">INDEX(dProdutos!$D$2:$D$47,MATCH(E1850,dProdutos!$A$2:$A$47,0))</f>
        <v>Calçados</v>
      </c>
    </row>
    <row r="1851" customFormat="false" ht="15" hidden="false" customHeight="false" outlineLevel="0" collapsed="false">
      <c r="A1851" s="17" t="s">
        <v>2652</v>
      </c>
      <c r="B1851" s="17" t="n">
        <v>1</v>
      </c>
      <c r="C1851" s="21" t="n">
        <v>45817</v>
      </c>
      <c r="D1851" s="17" t="s">
        <v>1370</v>
      </c>
      <c r="E1851" s="17" t="s">
        <v>144</v>
      </c>
      <c r="F1851" s="17" t="s">
        <v>1499</v>
      </c>
      <c r="G1851" s="17" t="s">
        <v>61</v>
      </c>
      <c r="H1851" s="17" t="s">
        <v>1537</v>
      </c>
      <c r="I1851" s="17" t="s">
        <v>1524</v>
      </c>
      <c r="J1851" s="17" t="n">
        <v>2</v>
      </c>
      <c r="K1851" s="15" t="n">
        <v>260.9</v>
      </c>
      <c r="L1851" s="22" t="n">
        <v>0</v>
      </c>
      <c r="M1851" s="15" t="n">
        <v>0</v>
      </c>
      <c r="N1851" s="15" t="n">
        <f aca="false">J1851*K1851</f>
        <v>521.8</v>
      </c>
      <c r="O1851" s="15" t="n">
        <f aca="false">N1851*L1851</f>
        <v>0</v>
      </c>
      <c r="P1851" s="15" t="n">
        <f aca="false">N1851-O1851</f>
        <v>521.8</v>
      </c>
      <c r="Q1851" s="15" t="n">
        <f aca="false">J1851*INDEX(dProdutos!$F$2:$F$47,MATCH(E1851,dProdutos!$A$2:$A$47,0))</f>
        <v>199.72</v>
      </c>
      <c r="R1851" s="15" t="n">
        <f aca="false">IF(I1851="Cancelado",0,P1851-Q1851)</f>
        <v>322.08</v>
      </c>
      <c r="S1851" s="17" t="str">
        <f aca="false">INDEX(dProdutos!$D$2:$D$47,MATCH(E1851,dProdutos!$A$2:$A$47,0))</f>
        <v>Acessórios</v>
      </c>
    </row>
    <row r="1852" customFormat="false" ht="15" hidden="false" customHeight="false" outlineLevel="0" collapsed="false">
      <c r="A1852" s="17" t="s">
        <v>2652</v>
      </c>
      <c r="B1852" s="17" t="n">
        <v>2</v>
      </c>
      <c r="C1852" s="21" t="n">
        <v>45817</v>
      </c>
      <c r="D1852" s="17" t="s">
        <v>1370</v>
      </c>
      <c r="E1852" s="17" t="s">
        <v>210</v>
      </c>
      <c r="F1852" s="17" t="s">
        <v>1499</v>
      </c>
      <c r="G1852" s="17" t="s">
        <v>61</v>
      </c>
      <c r="H1852" s="17" t="s">
        <v>1537</v>
      </c>
      <c r="I1852" s="17" t="s">
        <v>1524</v>
      </c>
      <c r="J1852" s="17" t="n">
        <v>1</v>
      </c>
      <c r="K1852" s="15" t="n">
        <v>245.9</v>
      </c>
      <c r="L1852" s="22" t="n">
        <v>0.1</v>
      </c>
      <c r="M1852" s="15" t="n">
        <v>0</v>
      </c>
      <c r="N1852" s="15" t="n">
        <f aca="false">J1852*K1852</f>
        <v>245.9</v>
      </c>
      <c r="O1852" s="15" t="n">
        <f aca="false">N1852*L1852</f>
        <v>24.59</v>
      </c>
      <c r="P1852" s="15" t="n">
        <f aca="false">N1852-O1852</f>
        <v>221.31</v>
      </c>
      <c r="Q1852" s="15" t="n">
        <f aca="false">J1852*INDEX(dProdutos!$F$2:$F$47,MATCH(E1852,dProdutos!$A$2:$A$47,0))</f>
        <v>150.63</v>
      </c>
      <c r="R1852" s="15" t="n">
        <f aca="false">IF(I1852="Cancelado",0,P1852-Q1852)</f>
        <v>70.68</v>
      </c>
      <c r="S1852" s="17" t="str">
        <f aca="false">INDEX(dProdutos!$D$2:$D$47,MATCH(E1852,dProdutos!$A$2:$A$47,0))</f>
        <v>Beleza</v>
      </c>
    </row>
    <row r="1853" customFormat="false" ht="15" hidden="false" customHeight="false" outlineLevel="0" collapsed="false">
      <c r="A1853" s="17" t="s">
        <v>2653</v>
      </c>
      <c r="B1853" s="17" t="n">
        <v>1</v>
      </c>
      <c r="C1853" s="21" t="n">
        <v>45817</v>
      </c>
      <c r="D1853" s="17" t="s">
        <v>871</v>
      </c>
      <c r="E1853" s="17" t="s">
        <v>204</v>
      </c>
      <c r="F1853" s="17" t="s">
        <v>1503</v>
      </c>
      <c r="G1853" s="17" t="s">
        <v>62</v>
      </c>
      <c r="H1853" s="17" t="s">
        <v>1537</v>
      </c>
      <c r="I1853" s="17" t="s">
        <v>1524</v>
      </c>
      <c r="J1853" s="17" t="n">
        <v>2</v>
      </c>
      <c r="K1853" s="15" t="n">
        <v>64.9</v>
      </c>
      <c r="L1853" s="22" t="n">
        <v>0.2</v>
      </c>
      <c r="M1853" s="15" t="n">
        <v>14.34</v>
      </c>
      <c r="N1853" s="15" t="n">
        <f aca="false">J1853*K1853</f>
        <v>129.8</v>
      </c>
      <c r="O1853" s="15" t="n">
        <f aca="false">N1853*L1853</f>
        <v>25.96</v>
      </c>
      <c r="P1853" s="15" t="n">
        <f aca="false">N1853-O1853</f>
        <v>103.84</v>
      </c>
      <c r="Q1853" s="15" t="n">
        <f aca="false">J1853*INDEX(dProdutos!$F$2:$F$47,MATCH(E1853,dProdutos!$A$2:$A$47,0))</f>
        <v>55.04</v>
      </c>
      <c r="R1853" s="15" t="n">
        <f aca="false">IF(I1853="Cancelado",0,P1853-Q1853)</f>
        <v>48.8</v>
      </c>
      <c r="S1853" s="17" t="str">
        <f aca="false">INDEX(dProdutos!$D$2:$D$47,MATCH(E1853,dProdutos!$A$2:$A$47,0))</f>
        <v>Beleza</v>
      </c>
    </row>
    <row r="1854" customFormat="false" ht="15" hidden="false" customHeight="false" outlineLevel="0" collapsed="false">
      <c r="A1854" s="17" t="s">
        <v>2654</v>
      </c>
      <c r="B1854" s="17" t="n">
        <v>1</v>
      </c>
      <c r="C1854" s="21" t="n">
        <v>45818</v>
      </c>
      <c r="D1854" s="17" t="s">
        <v>746</v>
      </c>
      <c r="E1854" s="17" t="s">
        <v>156</v>
      </c>
      <c r="F1854" s="17" t="s">
        <v>1487</v>
      </c>
      <c r="G1854" s="17" t="s">
        <v>64</v>
      </c>
      <c r="H1854" s="17" t="s">
        <v>1537</v>
      </c>
      <c r="I1854" s="17" t="s">
        <v>1524</v>
      </c>
      <c r="J1854" s="17" t="n">
        <v>1</v>
      </c>
      <c r="K1854" s="15" t="n">
        <v>192.9</v>
      </c>
      <c r="L1854" s="22" t="n">
        <v>0.15</v>
      </c>
      <c r="M1854" s="15" t="n">
        <v>0</v>
      </c>
      <c r="N1854" s="15" t="n">
        <f aca="false">J1854*K1854</f>
        <v>192.9</v>
      </c>
      <c r="O1854" s="15" t="n">
        <f aca="false">N1854*L1854</f>
        <v>28.935</v>
      </c>
      <c r="P1854" s="15" t="n">
        <f aca="false">N1854-O1854</f>
        <v>163.965</v>
      </c>
      <c r="Q1854" s="15" t="n">
        <f aca="false">J1854*INDEX(dProdutos!$F$2:$F$47,MATCH(E1854,dProdutos!$A$2:$A$47,0))</f>
        <v>80.38</v>
      </c>
      <c r="R1854" s="15" t="n">
        <f aca="false">IF(I1854="Cancelado",0,P1854-Q1854)</f>
        <v>83.585</v>
      </c>
      <c r="S1854" s="17" t="str">
        <f aca="false">INDEX(dProdutos!$D$2:$D$47,MATCH(E1854,dProdutos!$A$2:$A$47,0))</f>
        <v>Acessórios</v>
      </c>
    </row>
    <row r="1855" customFormat="false" ht="15" hidden="false" customHeight="false" outlineLevel="0" collapsed="false">
      <c r="A1855" s="17" t="s">
        <v>2655</v>
      </c>
      <c r="B1855" s="17" t="n">
        <v>1</v>
      </c>
      <c r="C1855" s="21" t="n">
        <v>45818</v>
      </c>
      <c r="D1855" s="17" t="s">
        <v>364</v>
      </c>
      <c r="E1855" s="17" t="s">
        <v>88</v>
      </c>
      <c r="F1855" s="17" t="s">
        <v>1503</v>
      </c>
      <c r="G1855" s="17" t="s">
        <v>59</v>
      </c>
      <c r="H1855" s="17" t="s">
        <v>1540</v>
      </c>
      <c r="I1855" s="17" t="s">
        <v>1524</v>
      </c>
      <c r="J1855" s="17" t="n">
        <v>1</v>
      </c>
      <c r="K1855" s="15" t="n">
        <v>170.9</v>
      </c>
      <c r="L1855" s="22" t="n">
        <v>0</v>
      </c>
      <c r="M1855" s="15" t="n">
        <v>29.88</v>
      </c>
      <c r="N1855" s="15" t="n">
        <f aca="false">J1855*K1855</f>
        <v>170.9</v>
      </c>
      <c r="O1855" s="15" t="n">
        <f aca="false">N1855*L1855</f>
        <v>0</v>
      </c>
      <c r="P1855" s="15" t="n">
        <f aca="false">N1855-O1855</f>
        <v>170.9</v>
      </c>
      <c r="Q1855" s="15" t="n">
        <f aca="false">J1855*INDEX(dProdutos!$F$2:$F$47,MATCH(E1855,dProdutos!$A$2:$A$47,0))</f>
        <v>98.14</v>
      </c>
      <c r="R1855" s="15" t="n">
        <f aca="false">IF(I1855="Cancelado",0,P1855-Q1855)</f>
        <v>72.76</v>
      </c>
      <c r="S1855" s="17" t="str">
        <f aca="false">INDEX(dProdutos!$D$2:$D$47,MATCH(E1855,dProdutos!$A$2:$A$47,0))</f>
        <v>Moda Feminina</v>
      </c>
    </row>
    <row r="1856" customFormat="false" ht="15" hidden="false" customHeight="false" outlineLevel="0" collapsed="false">
      <c r="A1856" s="17" t="s">
        <v>2655</v>
      </c>
      <c r="B1856" s="17" t="n">
        <v>2</v>
      </c>
      <c r="C1856" s="21" t="n">
        <v>45818</v>
      </c>
      <c r="D1856" s="17" t="s">
        <v>364</v>
      </c>
      <c r="E1856" s="17" t="s">
        <v>73</v>
      </c>
      <c r="F1856" s="17" t="s">
        <v>1503</v>
      </c>
      <c r="G1856" s="17" t="s">
        <v>59</v>
      </c>
      <c r="H1856" s="17" t="s">
        <v>1540</v>
      </c>
      <c r="I1856" s="17" t="s">
        <v>1524</v>
      </c>
      <c r="J1856" s="17" t="n">
        <v>1</v>
      </c>
      <c r="K1856" s="15" t="n">
        <v>179.9</v>
      </c>
      <c r="L1856" s="22" t="n">
        <v>0.05</v>
      </c>
      <c r="M1856" s="15" t="n">
        <v>0</v>
      </c>
      <c r="N1856" s="15" t="n">
        <f aca="false">J1856*K1856</f>
        <v>179.9</v>
      </c>
      <c r="O1856" s="15" t="n">
        <f aca="false">N1856*L1856</f>
        <v>8.995</v>
      </c>
      <c r="P1856" s="15" t="n">
        <f aca="false">N1856-O1856</f>
        <v>170.905</v>
      </c>
      <c r="Q1856" s="15" t="n">
        <f aca="false">J1856*INDEX(dProdutos!$F$2:$F$47,MATCH(E1856,dProdutos!$A$2:$A$47,0))</f>
        <v>69.44</v>
      </c>
      <c r="R1856" s="15" t="n">
        <f aca="false">IF(I1856="Cancelado",0,P1856-Q1856)</f>
        <v>101.465</v>
      </c>
      <c r="S1856" s="17" t="str">
        <f aca="false">INDEX(dProdutos!$D$2:$D$47,MATCH(E1856,dProdutos!$A$2:$A$47,0))</f>
        <v>Moda Feminina</v>
      </c>
    </row>
    <row r="1857" customFormat="false" ht="15" hidden="false" customHeight="false" outlineLevel="0" collapsed="false">
      <c r="A1857" s="17" t="s">
        <v>2655</v>
      </c>
      <c r="B1857" s="17" t="n">
        <v>3</v>
      </c>
      <c r="C1857" s="21" t="n">
        <v>45818</v>
      </c>
      <c r="D1857" s="17" t="s">
        <v>364</v>
      </c>
      <c r="E1857" s="17" t="s">
        <v>120</v>
      </c>
      <c r="F1857" s="17" t="s">
        <v>1503</v>
      </c>
      <c r="G1857" s="17" t="s">
        <v>59</v>
      </c>
      <c r="H1857" s="17" t="s">
        <v>1540</v>
      </c>
      <c r="I1857" s="17" t="s">
        <v>1524</v>
      </c>
      <c r="J1857" s="17" t="n">
        <v>1</v>
      </c>
      <c r="K1857" s="15" t="n">
        <v>96.9</v>
      </c>
      <c r="L1857" s="22" t="n">
        <v>0</v>
      </c>
      <c r="M1857" s="15" t="n">
        <v>0</v>
      </c>
      <c r="N1857" s="15" t="n">
        <f aca="false">J1857*K1857</f>
        <v>96.9</v>
      </c>
      <c r="O1857" s="15" t="n">
        <f aca="false">N1857*L1857</f>
        <v>0</v>
      </c>
      <c r="P1857" s="15" t="n">
        <f aca="false">N1857-O1857</f>
        <v>96.9</v>
      </c>
      <c r="Q1857" s="15" t="n">
        <f aca="false">J1857*INDEX(dProdutos!$F$2:$F$47,MATCH(E1857,dProdutos!$A$2:$A$47,0))</f>
        <v>44.36</v>
      </c>
      <c r="R1857" s="15" t="n">
        <f aca="false">IF(I1857="Cancelado",0,P1857-Q1857)</f>
        <v>52.54</v>
      </c>
      <c r="S1857" s="17" t="str">
        <f aca="false">INDEX(dProdutos!$D$2:$D$47,MATCH(E1857,dProdutos!$A$2:$A$47,0))</f>
        <v>Moda Masculina</v>
      </c>
    </row>
    <row r="1858" customFormat="false" ht="15" hidden="false" customHeight="false" outlineLevel="0" collapsed="false">
      <c r="A1858" s="17" t="s">
        <v>2656</v>
      </c>
      <c r="B1858" s="17" t="n">
        <v>1</v>
      </c>
      <c r="C1858" s="21" t="n">
        <v>45818</v>
      </c>
      <c r="D1858" s="17" t="s">
        <v>704</v>
      </c>
      <c r="E1858" s="17" t="s">
        <v>204</v>
      </c>
      <c r="F1858" s="17" t="s">
        <v>1490</v>
      </c>
      <c r="G1858" s="17" t="s">
        <v>61</v>
      </c>
      <c r="H1858" s="17" t="s">
        <v>1523</v>
      </c>
      <c r="I1858" s="17" t="s">
        <v>1524</v>
      </c>
      <c r="J1858" s="17" t="n">
        <v>1</v>
      </c>
      <c r="K1858" s="15" t="n">
        <v>64.9</v>
      </c>
      <c r="L1858" s="22" t="n">
        <v>0.15</v>
      </c>
      <c r="M1858" s="15" t="n">
        <v>27.82</v>
      </c>
      <c r="N1858" s="15" t="n">
        <f aca="false">J1858*K1858</f>
        <v>64.9</v>
      </c>
      <c r="O1858" s="15" t="n">
        <f aca="false">N1858*L1858</f>
        <v>9.735</v>
      </c>
      <c r="P1858" s="15" t="n">
        <f aca="false">N1858-O1858</f>
        <v>55.165</v>
      </c>
      <c r="Q1858" s="15" t="n">
        <f aca="false">J1858*INDEX(dProdutos!$F$2:$F$47,MATCH(E1858,dProdutos!$A$2:$A$47,0))</f>
        <v>27.52</v>
      </c>
      <c r="R1858" s="15" t="n">
        <f aca="false">IF(I1858="Cancelado",0,P1858-Q1858)</f>
        <v>27.645</v>
      </c>
      <c r="S1858" s="17" t="str">
        <f aca="false">INDEX(dProdutos!$D$2:$D$47,MATCH(E1858,dProdutos!$A$2:$A$47,0))</f>
        <v>Beleza</v>
      </c>
    </row>
    <row r="1859" customFormat="false" ht="15" hidden="false" customHeight="false" outlineLevel="0" collapsed="false">
      <c r="A1859" s="17" t="s">
        <v>2657</v>
      </c>
      <c r="B1859" s="17" t="n">
        <v>1</v>
      </c>
      <c r="C1859" s="21" t="n">
        <v>45818</v>
      </c>
      <c r="D1859" s="17" t="s">
        <v>871</v>
      </c>
      <c r="E1859" s="17" t="s">
        <v>126</v>
      </c>
      <c r="F1859" s="17" t="s">
        <v>1493</v>
      </c>
      <c r="G1859" s="17" t="s">
        <v>61</v>
      </c>
      <c r="H1859" s="17" t="s">
        <v>1537</v>
      </c>
      <c r="I1859" s="17" t="s">
        <v>1531</v>
      </c>
      <c r="J1859" s="17" t="n">
        <v>1</v>
      </c>
      <c r="K1859" s="15" t="n">
        <v>296.9</v>
      </c>
      <c r="L1859" s="22" t="n">
        <v>0.1</v>
      </c>
      <c r="M1859" s="15" t="n">
        <v>13.64</v>
      </c>
      <c r="N1859" s="15" t="n">
        <f aca="false">J1859*K1859</f>
        <v>296.9</v>
      </c>
      <c r="O1859" s="15" t="n">
        <f aca="false">N1859*L1859</f>
        <v>29.69</v>
      </c>
      <c r="P1859" s="15" t="n">
        <f aca="false">N1859-O1859</f>
        <v>267.21</v>
      </c>
      <c r="Q1859" s="15" t="n">
        <f aca="false">J1859*INDEX(dProdutos!$F$2:$F$47,MATCH(E1859,dProdutos!$A$2:$A$47,0))</f>
        <v>135.24</v>
      </c>
      <c r="R1859" s="15" t="n">
        <f aca="false">IF(I1859="Cancelado",0,P1859-Q1859)</f>
        <v>0</v>
      </c>
      <c r="S1859" s="17" t="str">
        <f aca="false">INDEX(dProdutos!$D$2:$D$47,MATCH(E1859,dProdutos!$A$2:$A$47,0))</f>
        <v>Calçados</v>
      </c>
    </row>
    <row r="1860" customFormat="false" ht="15" hidden="false" customHeight="false" outlineLevel="0" collapsed="false">
      <c r="A1860" s="17" t="s">
        <v>2658</v>
      </c>
      <c r="B1860" s="17" t="n">
        <v>1</v>
      </c>
      <c r="C1860" s="21" t="n">
        <v>45818</v>
      </c>
      <c r="D1860" s="17" t="s">
        <v>508</v>
      </c>
      <c r="E1860" s="17" t="s">
        <v>168</v>
      </c>
      <c r="F1860" s="17" t="s">
        <v>1503</v>
      </c>
      <c r="G1860" s="17" t="s">
        <v>59</v>
      </c>
      <c r="H1860" s="17" t="s">
        <v>1527</v>
      </c>
      <c r="I1860" s="17" t="s">
        <v>1524</v>
      </c>
      <c r="J1860" s="17" t="n">
        <v>1</v>
      </c>
      <c r="K1860" s="15" t="n">
        <v>253.9</v>
      </c>
      <c r="L1860" s="22" t="n">
        <v>0</v>
      </c>
      <c r="M1860" s="15" t="n">
        <v>0</v>
      </c>
      <c r="N1860" s="15" t="n">
        <f aca="false">J1860*K1860</f>
        <v>253.9</v>
      </c>
      <c r="O1860" s="15" t="n">
        <f aca="false">N1860*L1860</f>
        <v>0</v>
      </c>
      <c r="P1860" s="15" t="n">
        <f aca="false">N1860-O1860</f>
        <v>253.9</v>
      </c>
      <c r="Q1860" s="15" t="n">
        <f aca="false">J1860*INDEX(dProdutos!$F$2:$F$47,MATCH(E1860,dProdutos!$A$2:$A$47,0))</f>
        <v>128.94</v>
      </c>
      <c r="R1860" s="15" t="n">
        <f aca="false">IF(I1860="Cancelado",0,P1860-Q1860)</f>
        <v>124.96</v>
      </c>
      <c r="S1860" s="17" t="str">
        <f aca="false">INDEX(dProdutos!$D$2:$D$47,MATCH(E1860,dProdutos!$A$2:$A$47,0))</f>
        <v>Casa</v>
      </c>
    </row>
    <row r="1861" customFormat="false" ht="15" hidden="false" customHeight="false" outlineLevel="0" collapsed="false">
      <c r="A1861" s="17" t="s">
        <v>2658</v>
      </c>
      <c r="B1861" s="17" t="n">
        <v>2</v>
      </c>
      <c r="C1861" s="21" t="n">
        <v>45818</v>
      </c>
      <c r="D1861" s="17" t="s">
        <v>508</v>
      </c>
      <c r="E1861" s="17" t="s">
        <v>177</v>
      </c>
      <c r="F1861" s="17" t="s">
        <v>1503</v>
      </c>
      <c r="G1861" s="17" t="s">
        <v>59</v>
      </c>
      <c r="H1861" s="17" t="s">
        <v>1527</v>
      </c>
      <c r="I1861" s="17" t="s">
        <v>1524</v>
      </c>
      <c r="J1861" s="17" t="n">
        <v>2</v>
      </c>
      <c r="K1861" s="15" t="n">
        <v>257.9</v>
      </c>
      <c r="L1861" s="22" t="n">
        <v>0</v>
      </c>
      <c r="M1861" s="15" t="n">
        <v>0</v>
      </c>
      <c r="N1861" s="15" t="n">
        <f aca="false">J1861*K1861</f>
        <v>515.8</v>
      </c>
      <c r="O1861" s="15" t="n">
        <f aca="false">N1861*L1861</f>
        <v>0</v>
      </c>
      <c r="P1861" s="15" t="n">
        <f aca="false">N1861-O1861</f>
        <v>515.8</v>
      </c>
      <c r="Q1861" s="15" t="n">
        <f aca="false">J1861*INDEX(dProdutos!$F$2:$F$47,MATCH(E1861,dProdutos!$A$2:$A$47,0))</f>
        <v>276.46</v>
      </c>
      <c r="R1861" s="15" t="n">
        <f aca="false">IF(I1861="Cancelado",0,P1861-Q1861)</f>
        <v>239.34</v>
      </c>
      <c r="S1861" s="17" t="str">
        <f aca="false">INDEX(dProdutos!$D$2:$D$47,MATCH(E1861,dProdutos!$A$2:$A$47,0))</f>
        <v>Casa</v>
      </c>
    </row>
    <row r="1862" customFormat="false" ht="15" hidden="false" customHeight="false" outlineLevel="0" collapsed="false">
      <c r="A1862" s="17" t="s">
        <v>2659</v>
      </c>
      <c r="B1862" s="17" t="n">
        <v>1</v>
      </c>
      <c r="C1862" s="21" t="n">
        <v>45818</v>
      </c>
      <c r="D1862" s="17" t="s">
        <v>1125</v>
      </c>
      <c r="E1862" s="17" t="s">
        <v>73</v>
      </c>
      <c r="F1862" s="17" t="s">
        <v>1487</v>
      </c>
      <c r="G1862" s="17" t="s">
        <v>63</v>
      </c>
      <c r="H1862" s="17" t="s">
        <v>1537</v>
      </c>
      <c r="I1862" s="17" t="s">
        <v>1524</v>
      </c>
      <c r="J1862" s="17" t="n">
        <v>1</v>
      </c>
      <c r="K1862" s="15" t="n">
        <v>179.9</v>
      </c>
      <c r="L1862" s="22" t="n">
        <v>0</v>
      </c>
      <c r="M1862" s="15" t="n">
        <v>0</v>
      </c>
      <c r="N1862" s="15" t="n">
        <f aca="false">J1862*K1862</f>
        <v>179.9</v>
      </c>
      <c r="O1862" s="15" t="n">
        <f aca="false">N1862*L1862</f>
        <v>0</v>
      </c>
      <c r="P1862" s="15" t="n">
        <f aca="false">N1862-O1862</f>
        <v>179.9</v>
      </c>
      <c r="Q1862" s="15" t="n">
        <f aca="false">J1862*INDEX(dProdutos!$F$2:$F$47,MATCH(E1862,dProdutos!$A$2:$A$47,0))</f>
        <v>69.44</v>
      </c>
      <c r="R1862" s="15" t="n">
        <f aca="false">IF(I1862="Cancelado",0,P1862-Q1862)</f>
        <v>110.46</v>
      </c>
      <c r="S1862" s="17" t="str">
        <f aca="false">INDEX(dProdutos!$D$2:$D$47,MATCH(E1862,dProdutos!$A$2:$A$47,0))</f>
        <v>Moda Feminina</v>
      </c>
    </row>
    <row r="1863" customFormat="false" ht="15" hidden="false" customHeight="false" outlineLevel="0" collapsed="false">
      <c r="A1863" s="17" t="s">
        <v>2660</v>
      </c>
      <c r="B1863" s="17" t="n">
        <v>1</v>
      </c>
      <c r="C1863" s="21" t="n">
        <v>45818</v>
      </c>
      <c r="D1863" s="17" t="s">
        <v>645</v>
      </c>
      <c r="E1863" s="17" t="s">
        <v>168</v>
      </c>
      <c r="F1863" s="17" t="s">
        <v>1495</v>
      </c>
      <c r="G1863" s="17" t="s">
        <v>59</v>
      </c>
      <c r="H1863" s="17" t="s">
        <v>1523</v>
      </c>
      <c r="I1863" s="17" t="s">
        <v>1524</v>
      </c>
      <c r="J1863" s="17" t="n">
        <v>1</v>
      </c>
      <c r="K1863" s="15" t="n">
        <v>253.9</v>
      </c>
      <c r="L1863" s="22" t="n">
        <v>0</v>
      </c>
      <c r="M1863" s="15" t="n">
        <v>29.07</v>
      </c>
      <c r="N1863" s="15" t="n">
        <f aca="false">J1863*K1863</f>
        <v>253.9</v>
      </c>
      <c r="O1863" s="15" t="n">
        <f aca="false">N1863*L1863</f>
        <v>0</v>
      </c>
      <c r="P1863" s="15" t="n">
        <f aca="false">N1863-O1863</f>
        <v>253.9</v>
      </c>
      <c r="Q1863" s="15" t="n">
        <f aca="false">J1863*INDEX(dProdutos!$F$2:$F$47,MATCH(E1863,dProdutos!$A$2:$A$47,0))</f>
        <v>128.94</v>
      </c>
      <c r="R1863" s="15" t="n">
        <f aca="false">IF(I1863="Cancelado",0,P1863-Q1863)</f>
        <v>124.96</v>
      </c>
      <c r="S1863" s="17" t="str">
        <f aca="false">INDEX(dProdutos!$D$2:$D$47,MATCH(E1863,dProdutos!$A$2:$A$47,0))</f>
        <v>Casa</v>
      </c>
    </row>
    <row r="1864" customFormat="false" ht="15" hidden="false" customHeight="false" outlineLevel="0" collapsed="false">
      <c r="A1864" s="17" t="s">
        <v>2661</v>
      </c>
      <c r="B1864" s="17" t="n">
        <v>1</v>
      </c>
      <c r="C1864" s="21" t="n">
        <v>45818</v>
      </c>
      <c r="D1864" s="17" t="s">
        <v>528</v>
      </c>
      <c r="E1864" s="17" t="s">
        <v>126</v>
      </c>
      <c r="F1864" s="17" t="s">
        <v>1503</v>
      </c>
      <c r="G1864" s="17" t="s">
        <v>61</v>
      </c>
      <c r="H1864" s="17" t="s">
        <v>1537</v>
      </c>
      <c r="I1864" s="17" t="s">
        <v>1524</v>
      </c>
      <c r="J1864" s="17" t="n">
        <v>2</v>
      </c>
      <c r="K1864" s="15" t="n">
        <v>296.9</v>
      </c>
      <c r="L1864" s="22" t="n">
        <v>0.15</v>
      </c>
      <c r="M1864" s="15" t="n">
        <v>25.59</v>
      </c>
      <c r="N1864" s="15" t="n">
        <f aca="false">J1864*K1864</f>
        <v>593.8</v>
      </c>
      <c r="O1864" s="15" t="n">
        <f aca="false">N1864*L1864</f>
        <v>89.07</v>
      </c>
      <c r="P1864" s="15" t="n">
        <f aca="false">N1864-O1864</f>
        <v>504.73</v>
      </c>
      <c r="Q1864" s="15" t="n">
        <f aca="false">J1864*INDEX(dProdutos!$F$2:$F$47,MATCH(E1864,dProdutos!$A$2:$A$47,0))</f>
        <v>270.48</v>
      </c>
      <c r="R1864" s="15" t="n">
        <f aca="false">IF(I1864="Cancelado",0,P1864-Q1864)</f>
        <v>234.25</v>
      </c>
      <c r="S1864" s="17" t="str">
        <f aca="false">INDEX(dProdutos!$D$2:$D$47,MATCH(E1864,dProdutos!$A$2:$A$47,0))</f>
        <v>Calçados</v>
      </c>
    </row>
    <row r="1865" customFormat="false" ht="15" hidden="false" customHeight="false" outlineLevel="0" collapsed="false">
      <c r="A1865" s="17" t="s">
        <v>2662</v>
      </c>
      <c r="B1865" s="17" t="n">
        <v>1</v>
      </c>
      <c r="C1865" s="21" t="n">
        <v>45819</v>
      </c>
      <c r="D1865" s="17" t="s">
        <v>735</v>
      </c>
      <c r="E1865" s="17" t="s">
        <v>105</v>
      </c>
      <c r="F1865" s="17" t="s">
        <v>1487</v>
      </c>
      <c r="G1865" s="17" t="s">
        <v>59</v>
      </c>
      <c r="H1865" s="17" t="s">
        <v>1523</v>
      </c>
      <c r="I1865" s="17" t="s">
        <v>1524</v>
      </c>
      <c r="J1865" s="17" t="n">
        <v>1</v>
      </c>
      <c r="K1865" s="15" t="n">
        <v>175.9</v>
      </c>
      <c r="L1865" s="22" t="n">
        <v>0.15</v>
      </c>
      <c r="M1865" s="15" t="n">
        <v>19.46</v>
      </c>
      <c r="N1865" s="15" t="n">
        <f aca="false">J1865*K1865</f>
        <v>175.9</v>
      </c>
      <c r="O1865" s="15" t="n">
        <f aca="false">N1865*L1865</f>
        <v>26.385</v>
      </c>
      <c r="P1865" s="15" t="n">
        <f aca="false">N1865-O1865</f>
        <v>149.515</v>
      </c>
      <c r="Q1865" s="15" t="n">
        <f aca="false">J1865*INDEX(dProdutos!$F$2:$F$47,MATCH(E1865,dProdutos!$A$2:$A$47,0))</f>
        <v>96.59</v>
      </c>
      <c r="R1865" s="15" t="n">
        <f aca="false">IF(I1865="Cancelado",0,P1865-Q1865)</f>
        <v>52.925</v>
      </c>
      <c r="S1865" s="17" t="str">
        <f aca="false">INDEX(dProdutos!$D$2:$D$47,MATCH(E1865,dProdutos!$A$2:$A$47,0))</f>
        <v>Moda Masculina</v>
      </c>
    </row>
    <row r="1866" customFormat="false" ht="15" hidden="false" customHeight="false" outlineLevel="0" collapsed="false">
      <c r="A1866" s="17" t="s">
        <v>2662</v>
      </c>
      <c r="B1866" s="17" t="n">
        <v>2</v>
      </c>
      <c r="C1866" s="21" t="n">
        <v>45819</v>
      </c>
      <c r="D1866" s="17" t="s">
        <v>735</v>
      </c>
      <c r="E1866" s="17" t="s">
        <v>88</v>
      </c>
      <c r="F1866" s="17" t="s">
        <v>1487</v>
      </c>
      <c r="G1866" s="17" t="s">
        <v>59</v>
      </c>
      <c r="H1866" s="17" t="s">
        <v>1523</v>
      </c>
      <c r="I1866" s="17" t="s">
        <v>1524</v>
      </c>
      <c r="J1866" s="17" t="n">
        <v>1</v>
      </c>
      <c r="K1866" s="15" t="n">
        <v>170.9</v>
      </c>
      <c r="L1866" s="22" t="n">
        <v>0.2</v>
      </c>
      <c r="M1866" s="15" t="n">
        <v>0</v>
      </c>
      <c r="N1866" s="15" t="n">
        <f aca="false">J1866*K1866</f>
        <v>170.9</v>
      </c>
      <c r="O1866" s="15" t="n">
        <f aca="false">N1866*L1866</f>
        <v>34.18</v>
      </c>
      <c r="P1866" s="15" t="n">
        <f aca="false">N1866-O1866</f>
        <v>136.72</v>
      </c>
      <c r="Q1866" s="15" t="n">
        <f aca="false">J1866*INDEX(dProdutos!$F$2:$F$47,MATCH(E1866,dProdutos!$A$2:$A$47,0))</f>
        <v>98.14</v>
      </c>
      <c r="R1866" s="15" t="n">
        <f aca="false">IF(I1866="Cancelado",0,P1866-Q1866)</f>
        <v>38.58</v>
      </c>
      <c r="S1866" s="17" t="str">
        <f aca="false">INDEX(dProdutos!$D$2:$D$47,MATCH(E1866,dProdutos!$A$2:$A$47,0))</f>
        <v>Moda Feminina</v>
      </c>
    </row>
    <row r="1867" customFormat="false" ht="15" hidden="false" customHeight="false" outlineLevel="0" collapsed="false">
      <c r="A1867" s="17" t="s">
        <v>2663</v>
      </c>
      <c r="B1867" s="17" t="n">
        <v>1</v>
      </c>
      <c r="C1867" s="21" t="n">
        <v>45819</v>
      </c>
      <c r="D1867" s="17" t="s">
        <v>1178</v>
      </c>
      <c r="E1867" s="17" t="s">
        <v>162</v>
      </c>
      <c r="F1867" s="17" t="s">
        <v>1495</v>
      </c>
      <c r="G1867" s="17" t="s">
        <v>59</v>
      </c>
      <c r="H1867" s="17" t="s">
        <v>1523</v>
      </c>
      <c r="I1867" s="17" t="s">
        <v>1524</v>
      </c>
      <c r="J1867" s="17" t="n">
        <v>2</v>
      </c>
      <c r="K1867" s="15" t="n">
        <v>231.9</v>
      </c>
      <c r="L1867" s="22" t="n">
        <v>0</v>
      </c>
      <c r="M1867" s="15" t="n">
        <v>28.11</v>
      </c>
      <c r="N1867" s="15" t="n">
        <f aca="false">J1867*K1867</f>
        <v>463.8</v>
      </c>
      <c r="O1867" s="15" t="n">
        <f aca="false">N1867*L1867</f>
        <v>0</v>
      </c>
      <c r="P1867" s="15" t="n">
        <f aca="false">N1867-O1867</f>
        <v>463.8</v>
      </c>
      <c r="Q1867" s="15" t="n">
        <f aca="false">J1867*INDEX(dProdutos!$F$2:$F$47,MATCH(E1867,dProdutos!$A$2:$A$47,0))</f>
        <v>268.82</v>
      </c>
      <c r="R1867" s="15" t="n">
        <f aca="false">IF(I1867="Cancelado",0,P1867-Q1867)</f>
        <v>194.98</v>
      </c>
      <c r="S1867" s="17" t="str">
        <f aca="false">INDEX(dProdutos!$D$2:$D$47,MATCH(E1867,dProdutos!$A$2:$A$47,0))</f>
        <v>Casa</v>
      </c>
    </row>
    <row r="1868" customFormat="false" ht="15" hidden="false" customHeight="false" outlineLevel="0" collapsed="false">
      <c r="A1868" s="17" t="s">
        <v>2663</v>
      </c>
      <c r="B1868" s="17" t="n">
        <v>2</v>
      </c>
      <c r="C1868" s="21" t="n">
        <v>45819</v>
      </c>
      <c r="D1868" s="17" t="s">
        <v>1178</v>
      </c>
      <c r="E1868" s="17" t="s">
        <v>204</v>
      </c>
      <c r="F1868" s="17" t="s">
        <v>1495</v>
      </c>
      <c r="G1868" s="17" t="s">
        <v>59</v>
      </c>
      <c r="H1868" s="17" t="s">
        <v>1523</v>
      </c>
      <c r="I1868" s="17" t="s">
        <v>1524</v>
      </c>
      <c r="J1868" s="17" t="n">
        <v>1</v>
      </c>
      <c r="K1868" s="15" t="n">
        <v>64.9</v>
      </c>
      <c r="L1868" s="22" t="n">
        <v>0.05</v>
      </c>
      <c r="M1868" s="15" t="n">
        <v>0</v>
      </c>
      <c r="N1868" s="15" t="n">
        <f aca="false">J1868*K1868</f>
        <v>64.9</v>
      </c>
      <c r="O1868" s="15" t="n">
        <f aca="false">N1868*L1868</f>
        <v>3.245</v>
      </c>
      <c r="P1868" s="15" t="n">
        <f aca="false">N1868-O1868</f>
        <v>61.655</v>
      </c>
      <c r="Q1868" s="15" t="n">
        <f aca="false">J1868*INDEX(dProdutos!$F$2:$F$47,MATCH(E1868,dProdutos!$A$2:$A$47,0))</f>
        <v>27.52</v>
      </c>
      <c r="R1868" s="15" t="n">
        <f aca="false">IF(I1868="Cancelado",0,P1868-Q1868)</f>
        <v>34.135</v>
      </c>
      <c r="S1868" s="17" t="str">
        <f aca="false">INDEX(dProdutos!$D$2:$D$47,MATCH(E1868,dProdutos!$A$2:$A$47,0))</f>
        <v>Beleza</v>
      </c>
    </row>
    <row r="1869" customFormat="false" ht="15" hidden="false" customHeight="false" outlineLevel="0" collapsed="false">
      <c r="A1869" s="17" t="s">
        <v>2663</v>
      </c>
      <c r="B1869" s="17" t="n">
        <v>3</v>
      </c>
      <c r="C1869" s="21" t="n">
        <v>45819</v>
      </c>
      <c r="D1869" s="17" t="s">
        <v>1178</v>
      </c>
      <c r="E1869" s="17" t="s">
        <v>204</v>
      </c>
      <c r="F1869" s="17" t="s">
        <v>1495</v>
      </c>
      <c r="G1869" s="17" t="s">
        <v>59</v>
      </c>
      <c r="H1869" s="17" t="s">
        <v>1523</v>
      </c>
      <c r="I1869" s="17" t="s">
        <v>1524</v>
      </c>
      <c r="J1869" s="17" t="n">
        <v>1</v>
      </c>
      <c r="K1869" s="15" t="n">
        <v>64.9</v>
      </c>
      <c r="L1869" s="22" t="n">
        <v>0.05</v>
      </c>
      <c r="M1869" s="15" t="n">
        <v>0</v>
      </c>
      <c r="N1869" s="15" t="n">
        <f aca="false">J1869*K1869</f>
        <v>64.9</v>
      </c>
      <c r="O1869" s="15" t="n">
        <f aca="false">N1869*L1869</f>
        <v>3.245</v>
      </c>
      <c r="P1869" s="15" t="n">
        <f aca="false">N1869-O1869</f>
        <v>61.655</v>
      </c>
      <c r="Q1869" s="15" t="n">
        <f aca="false">J1869*INDEX(dProdutos!$F$2:$F$47,MATCH(E1869,dProdutos!$A$2:$A$47,0))</f>
        <v>27.52</v>
      </c>
      <c r="R1869" s="15" t="n">
        <f aca="false">IF(I1869="Cancelado",0,P1869-Q1869)</f>
        <v>34.135</v>
      </c>
      <c r="S1869" s="17" t="str">
        <f aca="false">INDEX(dProdutos!$D$2:$D$47,MATCH(E1869,dProdutos!$A$2:$A$47,0))</f>
        <v>Beleza</v>
      </c>
    </row>
    <row r="1870" customFormat="false" ht="15" hidden="false" customHeight="false" outlineLevel="0" collapsed="false">
      <c r="A1870" s="17" t="s">
        <v>2664</v>
      </c>
      <c r="B1870" s="17" t="n">
        <v>1</v>
      </c>
      <c r="C1870" s="21" t="n">
        <v>45819</v>
      </c>
      <c r="D1870" s="17" t="s">
        <v>1304</v>
      </c>
      <c r="E1870" s="17" t="s">
        <v>88</v>
      </c>
      <c r="F1870" s="17" t="s">
        <v>1493</v>
      </c>
      <c r="G1870" s="17" t="s">
        <v>59</v>
      </c>
      <c r="H1870" s="17" t="s">
        <v>1537</v>
      </c>
      <c r="I1870" s="17" t="s">
        <v>1524</v>
      </c>
      <c r="J1870" s="17" t="n">
        <v>1</v>
      </c>
      <c r="K1870" s="15" t="n">
        <v>170.9</v>
      </c>
      <c r="L1870" s="22" t="n">
        <v>0.15</v>
      </c>
      <c r="M1870" s="15" t="n">
        <v>0</v>
      </c>
      <c r="N1870" s="15" t="n">
        <f aca="false">J1870*K1870</f>
        <v>170.9</v>
      </c>
      <c r="O1870" s="15" t="n">
        <f aca="false">N1870*L1870</f>
        <v>25.635</v>
      </c>
      <c r="P1870" s="15" t="n">
        <f aca="false">N1870-O1870</f>
        <v>145.265</v>
      </c>
      <c r="Q1870" s="15" t="n">
        <f aca="false">J1870*INDEX(dProdutos!$F$2:$F$47,MATCH(E1870,dProdutos!$A$2:$A$47,0))</f>
        <v>98.14</v>
      </c>
      <c r="R1870" s="15" t="n">
        <f aca="false">IF(I1870="Cancelado",0,P1870-Q1870)</f>
        <v>47.125</v>
      </c>
      <c r="S1870" s="17" t="str">
        <f aca="false">INDEX(dProdutos!$D$2:$D$47,MATCH(E1870,dProdutos!$A$2:$A$47,0))</f>
        <v>Moda Feminina</v>
      </c>
    </row>
    <row r="1871" customFormat="false" ht="15" hidden="false" customHeight="false" outlineLevel="0" collapsed="false">
      <c r="A1871" s="17" t="s">
        <v>2664</v>
      </c>
      <c r="B1871" s="17" t="n">
        <v>2</v>
      </c>
      <c r="C1871" s="21" t="n">
        <v>45819</v>
      </c>
      <c r="D1871" s="17" t="s">
        <v>1304</v>
      </c>
      <c r="E1871" s="17" t="s">
        <v>114</v>
      </c>
      <c r="F1871" s="17" t="s">
        <v>1493</v>
      </c>
      <c r="G1871" s="17" t="s">
        <v>59</v>
      </c>
      <c r="H1871" s="17" t="s">
        <v>1537</v>
      </c>
      <c r="I1871" s="17" t="s">
        <v>1524</v>
      </c>
      <c r="J1871" s="17" t="n">
        <v>1</v>
      </c>
      <c r="K1871" s="15" t="n">
        <v>202.9</v>
      </c>
      <c r="L1871" s="22" t="n">
        <v>0</v>
      </c>
      <c r="M1871" s="15" t="n">
        <v>0</v>
      </c>
      <c r="N1871" s="15" t="n">
        <f aca="false">J1871*K1871</f>
        <v>202.9</v>
      </c>
      <c r="O1871" s="15" t="n">
        <f aca="false">N1871*L1871</f>
        <v>0</v>
      </c>
      <c r="P1871" s="15" t="n">
        <f aca="false">N1871-O1871</f>
        <v>202.9</v>
      </c>
      <c r="Q1871" s="15" t="n">
        <f aca="false">J1871*INDEX(dProdutos!$F$2:$F$47,MATCH(E1871,dProdutos!$A$2:$A$47,0))</f>
        <v>110.39</v>
      </c>
      <c r="R1871" s="15" t="n">
        <f aca="false">IF(I1871="Cancelado",0,P1871-Q1871)</f>
        <v>92.51</v>
      </c>
      <c r="S1871" s="17" t="str">
        <f aca="false">INDEX(dProdutos!$D$2:$D$47,MATCH(E1871,dProdutos!$A$2:$A$47,0))</f>
        <v>Moda Masculina</v>
      </c>
    </row>
    <row r="1872" customFormat="false" ht="15" hidden="false" customHeight="false" outlineLevel="0" collapsed="false">
      <c r="A1872" s="17" t="s">
        <v>2664</v>
      </c>
      <c r="B1872" s="17" t="n">
        <v>3</v>
      </c>
      <c r="C1872" s="21" t="n">
        <v>45819</v>
      </c>
      <c r="D1872" s="17" t="s">
        <v>1304</v>
      </c>
      <c r="E1872" s="17" t="s">
        <v>150</v>
      </c>
      <c r="F1872" s="17" t="s">
        <v>1493</v>
      </c>
      <c r="G1872" s="17" t="s">
        <v>59</v>
      </c>
      <c r="H1872" s="17" t="s">
        <v>1537</v>
      </c>
      <c r="I1872" s="17" t="s">
        <v>1524</v>
      </c>
      <c r="J1872" s="17" t="n">
        <v>3</v>
      </c>
      <c r="K1872" s="15" t="n">
        <v>71.9</v>
      </c>
      <c r="L1872" s="22" t="n">
        <v>0.1</v>
      </c>
      <c r="M1872" s="15" t="n">
        <v>0</v>
      </c>
      <c r="N1872" s="15" t="n">
        <f aca="false">J1872*K1872</f>
        <v>215.7</v>
      </c>
      <c r="O1872" s="15" t="n">
        <f aca="false">N1872*L1872</f>
        <v>21.57</v>
      </c>
      <c r="P1872" s="15" t="n">
        <f aca="false">N1872-O1872</f>
        <v>194.13</v>
      </c>
      <c r="Q1872" s="15" t="n">
        <f aca="false">J1872*INDEX(dProdutos!$F$2:$F$47,MATCH(E1872,dProdutos!$A$2:$A$47,0))</f>
        <v>82.14</v>
      </c>
      <c r="R1872" s="15" t="n">
        <f aca="false">IF(I1872="Cancelado",0,P1872-Q1872)</f>
        <v>111.99</v>
      </c>
      <c r="S1872" s="17" t="str">
        <f aca="false">INDEX(dProdutos!$D$2:$D$47,MATCH(E1872,dProdutos!$A$2:$A$47,0))</f>
        <v>Acessórios</v>
      </c>
    </row>
    <row r="1873" customFormat="false" ht="15" hidden="false" customHeight="false" outlineLevel="0" collapsed="false">
      <c r="A1873" s="17" t="s">
        <v>2665</v>
      </c>
      <c r="B1873" s="17" t="n">
        <v>1</v>
      </c>
      <c r="C1873" s="21" t="n">
        <v>45819</v>
      </c>
      <c r="D1873" s="17" t="s">
        <v>1453</v>
      </c>
      <c r="E1873" s="17" t="s">
        <v>171</v>
      </c>
      <c r="F1873" s="17" t="s">
        <v>1501</v>
      </c>
      <c r="G1873" s="17" t="s">
        <v>59</v>
      </c>
      <c r="H1873" s="17" t="s">
        <v>1523</v>
      </c>
      <c r="I1873" s="17" t="s">
        <v>1524</v>
      </c>
      <c r="J1873" s="17" t="n">
        <v>1</v>
      </c>
      <c r="K1873" s="15" t="n">
        <v>246.9</v>
      </c>
      <c r="L1873" s="22" t="n">
        <v>0.1</v>
      </c>
      <c r="M1873" s="15" t="n">
        <v>22.13</v>
      </c>
      <c r="N1873" s="15" t="n">
        <f aca="false">J1873*K1873</f>
        <v>246.9</v>
      </c>
      <c r="O1873" s="15" t="n">
        <f aca="false">N1873*L1873</f>
        <v>24.69</v>
      </c>
      <c r="P1873" s="15" t="n">
        <f aca="false">N1873-O1873</f>
        <v>222.21</v>
      </c>
      <c r="Q1873" s="15" t="n">
        <f aca="false">J1873*INDEX(dProdutos!$F$2:$F$47,MATCH(E1873,dProdutos!$A$2:$A$47,0))</f>
        <v>103.61</v>
      </c>
      <c r="R1873" s="15" t="n">
        <f aca="false">IF(I1873="Cancelado",0,P1873-Q1873)</f>
        <v>118.6</v>
      </c>
      <c r="S1873" s="17" t="str">
        <f aca="false">INDEX(dProdutos!$D$2:$D$47,MATCH(E1873,dProdutos!$A$2:$A$47,0))</f>
        <v>Casa</v>
      </c>
    </row>
    <row r="1874" customFormat="false" ht="15" hidden="false" customHeight="false" outlineLevel="0" collapsed="false">
      <c r="A1874" s="17" t="s">
        <v>2665</v>
      </c>
      <c r="B1874" s="17" t="n">
        <v>2</v>
      </c>
      <c r="C1874" s="21" t="n">
        <v>45819</v>
      </c>
      <c r="D1874" s="17" t="s">
        <v>1453</v>
      </c>
      <c r="E1874" s="17" t="s">
        <v>192</v>
      </c>
      <c r="F1874" s="17" t="s">
        <v>1501</v>
      </c>
      <c r="G1874" s="17" t="s">
        <v>59</v>
      </c>
      <c r="H1874" s="17" t="s">
        <v>1523</v>
      </c>
      <c r="I1874" s="17" t="s">
        <v>1524</v>
      </c>
      <c r="J1874" s="17" t="n">
        <v>1</v>
      </c>
      <c r="K1874" s="15" t="n">
        <v>245.9</v>
      </c>
      <c r="L1874" s="22" t="n">
        <v>0.15</v>
      </c>
      <c r="M1874" s="15" t="n">
        <v>0</v>
      </c>
      <c r="N1874" s="15" t="n">
        <f aca="false">J1874*K1874</f>
        <v>245.9</v>
      </c>
      <c r="O1874" s="15" t="n">
        <f aca="false">N1874*L1874</f>
        <v>36.885</v>
      </c>
      <c r="P1874" s="15" t="n">
        <f aca="false">N1874-O1874</f>
        <v>209.015</v>
      </c>
      <c r="Q1874" s="15" t="n">
        <f aca="false">J1874*INDEX(dProdutos!$F$2:$F$47,MATCH(E1874,dProdutos!$A$2:$A$47,0))</f>
        <v>107.78</v>
      </c>
      <c r="R1874" s="15" t="n">
        <f aca="false">IF(I1874="Cancelado",0,P1874-Q1874)</f>
        <v>101.235</v>
      </c>
      <c r="S1874" s="17" t="str">
        <f aca="false">INDEX(dProdutos!$D$2:$D$47,MATCH(E1874,dProdutos!$A$2:$A$47,0))</f>
        <v>Eletrônicos</v>
      </c>
    </row>
    <row r="1875" customFormat="false" ht="15" hidden="false" customHeight="false" outlineLevel="0" collapsed="false">
      <c r="A1875" s="17" t="s">
        <v>2666</v>
      </c>
      <c r="B1875" s="17" t="n">
        <v>1</v>
      </c>
      <c r="C1875" s="21" t="n">
        <v>45819</v>
      </c>
      <c r="D1875" s="17" t="s">
        <v>1074</v>
      </c>
      <c r="E1875" s="17" t="s">
        <v>192</v>
      </c>
      <c r="F1875" s="17" t="s">
        <v>1490</v>
      </c>
      <c r="G1875" s="17" t="s">
        <v>63</v>
      </c>
      <c r="H1875" s="17" t="s">
        <v>1523</v>
      </c>
      <c r="I1875" s="17" t="s">
        <v>1531</v>
      </c>
      <c r="J1875" s="17" t="n">
        <v>1</v>
      </c>
      <c r="K1875" s="15" t="n">
        <v>245.9</v>
      </c>
      <c r="L1875" s="22" t="n">
        <v>0.1</v>
      </c>
      <c r="M1875" s="15" t="n">
        <v>27.79</v>
      </c>
      <c r="N1875" s="15" t="n">
        <f aca="false">J1875*K1875</f>
        <v>245.9</v>
      </c>
      <c r="O1875" s="15" t="n">
        <f aca="false">N1875*L1875</f>
        <v>24.59</v>
      </c>
      <c r="P1875" s="15" t="n">
        <f aca="false">N1875-O1875</f>
        <v>221.31</v>
      </c>
      <c r="Q1875" s="15" t="n">
        <f aca="false">J1875*INDEX(dProdutos!$F$2:$F$47,MATCH(E1875,dProdutos!$A$2:$A$47,0))</f>
        <v>107.78</v>
      </c>
      <c r="R1875" s="15" t="n">
        <f aca="false">IF(I1875="Cancelado",0,P1875-Q1875)</f>
        <v>0</v>
      </c>
      <c r="S1875" s="17" t="str">
        <f aca="false">INDEX(dProdutos!$D$2:$D$47,MATCH(E1875,dProdutos!$A$2:$A$47,0))</f>
        <v>Eletrônicos</v>
      </c>
    </row>
    <row r="1876" customFormat="false" ht="15" hidden="false" customHeight="false" outlineLevel="0" collapsed="false">
      <c r="A1876" s="17" t="s">
        <v>2667</v>
      </c>
      <c r="B1876" s="17" t="n">
        <v>1</v>
      </c>
      <c r="C1876" s="21" t="n">
        <v>45820</v>
      </c>
      <c r="D1876" s="17" t="s">
        <v>1074</v>
      </c>
      <c r="E1876" s="17" t="s">
        <v>141</v>
      </c>
      <c r="F1876" s="17" t="s">
        <v>1490</v>
      </c>
      <c r="G1876" s="17" t="s">
        <v>59</v>
      </c>
      <c r="H1876" s="17" t="s">
        <v>1537</v>
      </c>
      <c r="I1876" s="17" t="s">
        <v>1524</v>
      </c>
      <c r="J1876" s="17" t="n">
        <v>1</v>
      </c>
      <c r="K1876" s="15" t="n">
        <v>131.9</v>
      </c>
      <c r="L1876" s="22" t="n">
        <v>0</v>
      </c>
      <c r="M1876" s="15" t="n">
        <v>21.61</v>
      </c>
      <c r="N1876" s="15" t="n">
        <f aca="false">J1876*K1876</f>
        <v>131.9</v>
      </c>
      <c r="O1876" s="15" t="n">
        <f aca="false">N1876*L1876</f>
        <v>0</v>
      </c>
      <c r="P1876" s="15" t="n">
        <f aca="false">N1876-O1876</f>
        <v>131.9</v>
      </c>
      <c r="Q1876" s="15" t="n">
        <f aca="false">J1876*INDEX(dProdutos!$F$2:$F$47,MATCH(E1876,dProdutos!$A$2:$A$47,0))</f>
        <v>81.66</v>
      </c>
      <c r="R1876" s="15" t="n">
        <f aca="false">IF(I1876="Cancelado",0,P1876-Q1876)</f>
        <v>50.24</v>
      </c>
      <c r="S1876" s="17" t="str">
        <f aca="false">INDEX(dProdutos!$D$2:$D$47,MATCH(E1876,dProdutos!$A$2:$A$47,0))</f>
        <v>Acessórios</v>
      </c>
    </row>
    <row r="1877" customFormat="false" ht="15" hidden="false" customHeight="false" outlineLevel="0" collapsed="false">
      <c r="A1877" s="17" t="s">
        <v>2668</v>
      </c>
      <c r="B1877" s="17" t="n">
        <v>1</v>
      </c>
      <c r="C1877" s="21" t="n">
        <v>45820</v>
      </c>
      <c r="D1877" s="17" t="s">
        <v>1403</v>
      </c>
      <c r="E1877" s="17" t="s">
        <v>177</v>
      </c>
      <c r="F1877" s="17" t="s">
        <v>1490</v>
      </c>
      <c r="G1877" s="17" t="s">
        <v>61</v>
      </c>
      <c r="H1877" s="17" t="s">
        <v>1523</v>
      </c>
      <c r="I1877" s="17" t="s">
        <v>1531</v>
      </c>
      <c r="J1877" s="17" t="n">
        <v>1</v>
      </c>
      <c r="K1877" s="15" t="n">
        <v>257.9</v>
      </c>
      <c r="L1877" s="22" t="n">
        <v>0</v>
      </c>
      <c r="M1877" s="15" t="n">
        <v>0</v>
      </c>
      <c r="N1877" s="15" t="n">
        <f aca="false">J1877*K1877</f>
        <v>257.9</v>
      </c>
      <c r="O1877" s="15" t="n">
        <f aca="false">N1877*L1877</f>
        <v>0</v>
      </c>
      <c r="P1877" s="15" t="n">
        <f aca="false">N1877-O1877</f>
        <v>257.9</v>
      </c>
      <c r="Q1877" s="15" t="n">
        <f aca="false">J1877*INDEX(dProdutos!$F$2:$F$47,MATCH(E1877,dProdutos!$A$2:$A$47,0))</f>
        <v>138.23</v>
      </c>
      <c r="R1877" s="15" t="n">
        <f aca="false">IF(I1877="Cancelado",0,P1877-Q1877)</f>
        <v>0</v>
      </c>
      <c r="S1877" s="17" t="str">
        <f aca="false">INDEX(dProdutos!$D$2:$D$47,MATCH(E1877,dProdutos!$A$2:$A$47,0))</f>
        <v>Casa</v>
      </c>
    </row>
    <row r="1878" customFormat="false" ht="15" hidden="false" customHeight="false" outlineLevel="0" collapsed="false">
      <c r="A1878" s="17" t="s">
        <v>2669</v>
      </c>
      <c r="B1878" s="17" t="n">
        <v>1</v>
      </c>
      <c r="C1878" s="21" t="n">
        <v>45820</v>
      </c>
      <c r="D1878" s="17" t="s">
        <v>1372</v>
      </c>
      <c r="E1878" s="17" t="s">
        <v>81</v>
      </c>
      <c r="F1878" s="17" t="s">
        <v>1493</v>
      </c>
      <c r="G1878" s="17" t="s">
        <v>62</v>
      </c>
      <c r="H1878" s="17" t="s">
        <v>1523</v>
      </c>
      <c r="I1878" s="17" t="s">
        <v>1524</v>
      </c>
      <c r="J1878" s="17" t="n">
        <v>1</v>
      </c>
      <c r="K1878" s="15" t="n">
        <v>64.9</v>
      </c>
      <c r="L1878" s="22" t="n">
        <v>0</v>
      </c>
      <c r="M1878" s="15" t="n">
        <v>0</v>
      </c>
      <c r="N1878" s="15" t="n">
        <f aca="false">J1878*K1878</f>
        <v>64.9</v>
      </c>
      <c r="O1878" s="15" t="n">
        <f aca="false">N1878*L1878</f>
        <v>0</v>
      </c>
      <c r="P1878" s="15" t="n">
        <f aca="false">N1878-O1878</f>
        <v>64.9</v>
      </c>
      <c r="Q1878" s="15" t="n">
        <f aca="false">J1878*INDEX(dProdutos!$F$2:$F$47,MATCH(E1878,dProdutos!$A$2:$A$47,0))</f>
        <v>26.12</v>
      </c>
      <c r="R1878" s="15" t="n">
        <f aca="false">IF(I1878="Cancelado",0,P1878-Q1878)</f>
        <v>38.78</v>
      </c>
      <c r="S1878" s="17" t="str">
        <f aca="false">INDEX(dProdutos!$D$2:$D$47,MATCH(E1878,dProdutos!$A$2:$A$47,0))</f>
        <v>Moda Feminina</v>
      </c>
    </row>
    <row r="1879" customFormat="false" ht="15" hidden="false" customHeight="false" outlineLevel="0" collapsed="false">
      <c r="A1879" s="17" t="s">
        <v>2670</v>
      </c>
      <c r="B1879" s="17" t="n">
        <v>1</v>
      </c>
      <c r="C1879" s="21" t="n">
        <v>45820</v>
      </c>
      <c r="D1879" s="17" t="s">
        <v>1397</v>
      </c>
      <c r="E1879" s="17" t="s">
        <v>171</v>
      </c>
      <c r="F1879" s="17" t="s">
        <v>1503</v>
      </c>
      <c r="G1879" s="17" t="s">
        <v>63</v>
      </c>
      <c r="H1879" s="17" t="s">
        <v>1523</v>
      </c>
      <c r="I1879" s="17" t="s">
        <v>1524</v>
      </c>
      <c r="J1879" s="17" t="n">
        <v>1</v>
      </c>
      <c r="K1879" s="15" t="n">
        <v>246.9</v>
      </c>
      <c r="L1879" s="22" t="n">
        <v>0</v>
      </c>
      <c r="M1879" s="15" t="n">
        <v>18.63</v>
      </c>
      <c r="N1879" s="15" t="n">
        <f aca="false">J1879*K1879</f>
        <v>246.9</v>
      </c>
      <c r="O1879" s="15" t="n">
        <f aca="false">N1879*L1879</f>
        <v>0</v>
      </c>
      <c r="P1879" s="15" t="n">
        <f aca="false">N1879-O1879</f>
        <v>246.9</v>
      </c>
      <c r="Q1879" s="15" t="n">
        <f aca="false">J1879*INDEX(dProdutos!$F$2:$F$47,MATCH(E1879,dProdutos!$A$2:$A$47,0))</f>
        <v>103.61</v>
      </c>
      <c r="R1879" s="15" t="n">
        <f aca="false">IF(I1879="Cancelado",0,P1879-Q1879)</f>
        <v>143.29</v>
      </c>
      <c r="S1879" s="17" t="str">
        <f aca="false">INDEX(dProdutos!$D$2:$D$47,MATCH(E1879,dProdutos!$A$2:$A$47,0))</f>
        <v>Casa</v>
      </c>
    </row>
    <row r="1880" customFormat="false" ht="15" hidden="false" customHeight="false" outlineLevel="0" collapsed="false">
      <c r="A1880" s="17" t="s">
        <v>2671</v>
      </c>
      <c r="B1880" s="17" t="n">
        <v>1</v>
      </c>
      <c r="C1880" s="21" t="n">
        <v>45820</v>
      </c>
      <c r="D1880" s="17" t="s">
        <v>996</v>
      </c>
      <c r="E1880" s="17" t="s">
        <v>177</v>
      </c>
      <c r="F1880" s="17" t="s">
        <v>1493</v>
      </c>
      <c r="G1880" s="17" t="s">
        <v>59</v>
      </c>
      <c r="H1880" s="17" t="s">
        <v>1523</v>
      </c>
      <c r="I1880" s="17" t="s">
        <v>1531</v>
      </c>
      <c r="J1880" s="17" t="n">
        <v>1</v>
      </c>
      <c r="K1880" s="15" t="n">
        <v>257.9</v>
      </c>
      <c r="L1880" s="22" t="n">
        <v>0.2</v>
      </c>
      <c r="M1880" s="15" t="n">
        <v>32.96</v>
      </c>
      <c r="N1880" s="15" t="n">
        <f aca="false">J1880*K1880</f>
        <v>257.9</v>
      </c>
      <c r="O1880" s="15" t="n">
        <f aca="false">N1880*L1880</f>
        <v>51.58</v>
      </c>
      <c r="P1880" s="15" t="n">
        <f aca="false">N1880-O1880</f>
        <v>206.32</v>
      </c>
      <c r="Q1880" s="15" t="n">
        <f aca="false">J1880*INDEX(dProdutos!$F$2:$F$47,MATCH(E1880,dProdutos!$A$2:$A$47,0))</f>
        <v>138.23</v>
      </c>
      <c r="R1880" s="15" t="n">
        <f aca="false">IF(I1880="Cancelado",0,P1880-Q1880)</f>
        <v>0</v>
      </c>
      <c r="S1880" s="17" t="str">
        <f aca="false">INDEX(dProdutos!$D$2:$D$47,MATCH(E1880,dProdutos!$A$2:$A$47,0))</f>
        <v>Casa</v>
      </c>
    </row>
    <row r="1881" customFormat="false" ht="15" hidden="false" customHeight="false" outlineLevel="0" collapsed="false">
      <c r="A1881" s="17" t="s">
        <v>2671</v>
      </c>
      <c r="B1881" s="17" t="n">
        <v>2</v>
      </c>
      <c r="C1881" s="21" t="n">
        <v>45820</v>
      </c>
      <c r="D1881" s="17" t="s">
        <v>996</v>
      </c>
      <c r="E1881" s="17" t="s">
        <v>81</v>
      </c>
      <c r="F1881" s="17" t="s">
        <v>1493</v>
      </c>
      <c r="G1881" s="17" t="s">
        <v>59</v>
      </c>
      <c r="H1881" s="17" t="s">
        <v>1523</v>
      </c>
      <c r="I1881" s="17" t="s">
        <v>1531</v>
      </c>
      <c r="J1881" s="17" t="n">
        <v>1</v>
      </c>
      <c r="K1881" s="15" t="n">
        <v>64.9</v>
      </c>
      <c r="L1881" s="22" t="n">
        <v>0</v>
      </c>
      <c r="M1881" s="15" t="n">
        <v>0</v>
      </c>
      <c r="N1881" s="15" t="n">
        <f aca="false">J1881*K1881</f>
        <v>64.9</v>
      </c>
      <c r="O1881" s="15" t="n">
        <f aca="false">N1881*L1881</f>
        <v>0</v>
      </c>
      <c r="P1881" s="15" t="n">
        <f aca="false">N1881-O1881</f>
        <v>64.9</v>
      </c>
      <c r="Q1881" s="15" t="n">
        <f aca="false">J1881*INDEX(dProdutos!$F$2:$F$47,MATCH(E1881,dProdutos!$A$2:$A$47,0))</f>
        <v>26.12</v>
      </c>
      <c r="R1881" s="15" t="n">
        <f aca="false">IF(I1881="Cancelado",0,P1881-Q1881)</f>
        <v>0</v>
      </c>
      <c r="S1881" s="17" t="str">
        <f aca="false">INDEX(dProdutos!$D$2:$D$47,MATCH(E1881,dProdutos!$A$2:$A$47,0))</f>
        <v>Moda Feminina</v>
      </c>
    </row>
    <row r="1882" customFormat="false" ht="15" hidden="false" customHeight="false" outlineLevel="0" collapsed="false">
      <c r="A1882" s="17" t="s">
        <v>2672</v>
      </c>
      <c r="B1882" s="17" t="n">
        <v>1</v>
      </c>
      <c r="C1882" s="21" t="n">
        <v>45820</v>
      </c>
      <c r="D1882" s="17" t="s">
        <v>379</v>
      </c>
      <c r="E1882" s="17" t="s">
        <v>98</v>
      </c>
      <c r="F1882" s="17" t="s">
        <v>1499</v>
      </c>
      <c r="G1882" s="17" t="s">
        <v>63</v>
      </c>
      <c r="H1882" s="17" t="s">
        <v>1523</v>
      </c>
      <c r="I1882" s="17" t="s">
        <v>1524</v>
      </c>
      <c r="J1882" s="17" t="n">
        <v>1</v>
      </c>
      <c r="K1882" s="15" t="n">
        <v>108.9</v>
      </c>
      <c r="L1882" s="22" t="n">
        <v>0.15</v>
      </c>
      <c r="M1882" s="15" t="n">
        <v>0</v>
      </c>
      <c r="N1882" s="15" t="n">
        <f aca="false">J1882*K1882</f>
        <v>108.9</v>
      </c>
      <c r="O1882" s="15" t="n">
        <f aca="false">N1882*L1882</f>
        <v>16.335</v>
      </c>
      <c r="P1882" s="15" t="n">
        <f aca="false">N1882-O1882</f>
        <v>92.565</v>
      </c>
      <c r="Q1882" s="15" t="n">
        <f aca="false">J1882*INDEX(dProdutos!$F$2:$F$47,MATCH(E1882,dProdutos!$A$2:$A$47,0))</f>
        <v>42.52</v>
      </c>
      <c r="R1882" s="15" t="n">
        <f aca="false">IF(I1882="Cancelado",0,P1882-Q1882)</f>
        <v>50.045</v>
      </c>
      <c r="S1882" s="17" t="str">
        <f aca="false">INDEX(dProdutos!$D$2:$D$47,MATCH(E1882,dProdutos!$A$2:$A$47,0))</f>
        <v>Moda Feminina</v>
      </c>
    </row>
    <row r="1883" customFormat="false" ht="15" hidden="false" customHeight="false" outlineLevel="0" collapsed="false">
      <c r="A1883" s="17" t="s">
        <v>2672</v>
      </c>
      <c r="B1883" s="17" t="n">
        <v>2</v>
      </c>
      <c r="C1883" s="21" t="n">
        <v>45820</v>
      </c>
      <c r="D1883" s="17" t="s">
        <v>379</v>
      </c>
      <c r="E1883" s="17" t="s">
        <v>102</v>
      </c>
      <c r="F1883" s="17" t="s">
        <v>1499</v>
      </c>
      <c r="G1883" s="17" t="s">
        <v>63</v>
      </c>
      <c r="H1883" s="17" t="s">
        <v>1523</v>
      </c>
      <c r="I1883" s="17" t="s">
        <v>1524</v>
      </c>
      <c r="J1883" s="17" t="n">
        <v>2</v>
      </c>
      <c r="K1883" s="15" t="n">
        <v>65.9</v>
      </c>
      <c r="L1883" s="22" t="n">
        <v>0</v>
      </c>
      <c r="M1883" s="15" t="n">
        <v>0</v>
      </c>
      <c r="N1883" s="15" t="n">
        <f aca="false">J1883*K1883</f>
        <v>131.8</v>
      </c>
      <c r="O1883" s="15" t="n">
        <f aca="false">N1883*L1883</f>
        <v>0</v>
      </c>
      <c r="P1883" s="15" t="n">
        <f aca="false">N1883-O1883</f>
        <v>131.8</v>
      </c>
      <c r="Q1883" s="15" t="n">
        <f aca="false">J1883*INDEX(dProdutos!$F$2:$F$47,MATCH(E1883,dProdutos!$A$2:$A$47,0))</f>
        <v>59.36</v>
      </c>
      <c r="R1883" s="15" t="n">
        <f aca="false">IF(I1883="Cancelado",0,P1883-Q1883)</f>
        <v>72.44</v>
      </c>
      <c r="S1883" s="17" t="str">
        <f aca="false">INDEX(dProdutos!$D$2:$D$47,MATCH(E1883,dProdutos!$A$2:$A$47,0))</f>
        <v>Moda Masculina</v>
      </c>
    </row>
    <row r="1884" customFormat="false" ht="15" hidden="false" customHeight="false" outlineLevel="0" collapsed="false">
      <c r="A1884" s="17" t="s">
        <v>2673</v>
      </c>
      <c r="B1884" s="17" t="n">
        <v>1</v>
      </c>
      <c r="C1884" s="21" t="n">
        <v>45820</v>
      </c>
      <c r="D1884" s="17" t="s">
        <v>482</v>
      </c>
      <c r="E1884" s="17" t="s">
        <v>102</v>
      </c>
      <c r="F1884" s="17" t="s">
        <v>1497</v>
      </c>
      <c r="G1884" s="17" t="s">
        <v>59</v>
      </c>
      <c r="H1884" s="17" t="s">
        <v>1540</v>
      </c>
      <c r="I1884" s="17" t="s">
        <v>1531</v>
      </c>
      <c r="J1884" s="17" t="n">
        <v>1</v>
      </c>
      <c r="K1884" s="15" t="n">
        <v>65.9</v>
      </c>
      <c r="L1884" s="22" t="n">
        <v>0.15</v>
      </c>
      <c r="M1884" s="15" t="n">
        <v>26.5</v>
      </c>
      <c r="N1884" s="15" t="n">
        <f aca="false">J1884*K1884</f>
        <v>65.9</v>
      </c>
      <c r="O1884" s="15" t="n">
        <f aca="false">N1884*L1884</f>
        <v>9.885</v>
      </c>
      <c r="P1884" s="15" t="n">
        <f aca="false">N1884-O1884</f>
        <v>56.015</v>
      </c>
      <c r="Q1884" s="15" t="n">
        <f aca="false">J1884*INDEX(dProdutos!$F$2:$F$47,MATCH(E1884,dProdutos!$A$2:$A$47,0))</f>
        <v>29.68</v>
      </c>
      <c r="R1884" s="15" t="n">
        <f aca="false">IF(I1884="Cancelado",0,P1884-Q1884)</f>
        <v>0</v>
      </c>
      <c r="S1884" s="17" t="str">
        <f aca="false">INDEX(dProdutos!$D$2:$D$47,MATCH(E1884,dProdutos!$A$2:$A$47,0))</f>
        <v>Moda Masculina</v>
      </c>
    </row>
    <row r="1885" customFormat="false" ht="15" hidden="false" customHeight="false" outlineLevel="0" collapsed="false">
      <c r="A1885" s="17" t="s">
        <v>2674</v>
      </c>
      <c r="B1885" s="17" t="n">
        <v>1</v>
      </c>
      <c r="C1885" s="21" t="n">
        <v>45821</v>
      </c>
      <c r="D1885" s="17" t="s">
        <v>992</v>
      </c>
      <c r="E1885" s="17" t="s">
        <v>153</v>
      </c>
      <c r="F1885" s="17" t="s">
        <v>1490</v>
      </c>
      <c r="G1885" s="17" t="s">
        <v>61</v>
      </c>
      <c r="H1885" s="17" t="s">
        <v>1537</v>
      </c>
      <c r="I1885" s="17" t="s">
        <v>1524</v>
      </c>
      <c r="J1885" s="17" t="n">
        <v>1</v>
      </c>
      <c r="K1885" s="15" t="n">
        <v>165.9</v>
      </c>
      <c r="L1885" s="22" t="n">
        <v>0.2</v>
      </c>
      <c r="M1885" s="15" t="n">
        <v>21.65</v>
      </c>
      <c r="N1885" s="15" t="n">
        <f aca="false">J1885*K1885</f>
        <v>165.9</v>
      </c>
      <c r="O1885" s="15" t="n">
        <f aca="false">N1885*L1885</f>
        <v>33.18</v>
      </c>
      <c r="P1885" s="15" t="n">
        <f aca="false">N1885-O1885</f>
        <v>132.72</v>
      </c>
      <c r="Q1885" s="15" t="n">
        <f aca="false">J1885*INDEX(dProdutos!$F$2:$F$47,MATCH(E1885,dProdutos!$A$2:$A$47,0))</f>
        <v>67.28</v>
      </c>
      <c r="R1885" s="15" t="n">
        <f aca="false">IF(I1885="Cancelado",0,P1885-Q1885)</f>
        <v>65.44</v>
      </c>
      <c r="S1885" s="17" t="str">
        <f aca="false">INDEX(dProdutos!$D$2:$D$47,MATCH(E1885,dProdutos!$A$2:$A$47,0))</f>
        <v>Acessórios</v>
      </c>
    </row>
    <row r="1886" customFormat="false" ht="15" hidden="false" customHeight="false" outlineLevel="0" collapsed="false">
      <c r="A1886" s="17" t="s">
        <v>2675</v>
      </c>
      <c r="B1886" s="17" t="n">
        <v>1</v>
      </c>
      <c r="C1886" s="21" t="n">
        <v>45821</v>
      </c>
      <c r="D1886" s="17" t="s">
        <v>477</v>
      </c>
      <c r="E1886" s="17" t="s">
        <v>195</v>
      </c>
      <c r="F1886" s="17" t="s">
        <v>1493</v>
      </c>
      <c r="G1886" s="17" t="s">
        <v>61</v>
      </c>
      <c r="H1886" s="17" t="s">
        <v>1523</v>
      </c>
      <c r="I1886" s="17" t="s">
        <v>1524</v>
      </c>
      <c r="J1886" s="17" t="n">
        <v>1</v>
      </c>
      <c r="K1886" s="15" t="n">
        <v>72.9</v>
      </c>
      <c r="L1886" s="22" t="n">
        <v>0</v>
      </c>
      <c r="M1886" s="15" t="n">
        <v>0</v>
      </c>
      <c r="N1886" s="15" t="n">
        <f aca="false">J1886*K1886</f>
        <v>72.9</v>
      </c>
      <c r="O1886" s="15" t="n">
        <f aca="false">N1886*L1886</f>
        <v>0</v>
      </c>
      <c r="P1886" s="15" t="n">
        <f aca="false">N1886-O1886</f>
        <v>72.9</v>
      </c>
      <c r="Q1886" s="15" t="n">
        <f aca="false">J1886*INDEX(dProdutos!$F$2:$F$47,MATCH(E1886,dProdutos!$A$2:$A$47,0))</f>
        <v>39.23</v>
      </c>
      <c r="R1886" s="15" t="n">
        <f aca="false">IF(I1886="Cancelado",0,P1886-Q1886)</f>
        <v>33.67</v>
      </c>
      <c r="S1886" s="17" t="str">
        <f aca="false">INDEX(dProdutos!$D$2:$D$47,MATCH(E1886,dProdutos!$A$2:$A$47,0))</f>
        <v>Eletrônicos</v>
      </c>
    </row>
    <row r="1887" customFormat="false" ht="15" hidden="false" customHeight="false" outlineLevel="0" collapsed="false">
      <c r="A1887" s="17" t="s">
        <v>2675</v>
      </c>
      <c r="B1887" s="17" t="n">
        <v>2</v>
      </c>
      <c r="C1887" s="21" t="n">
        <v>45821</v>
      </c>
      <c r="D1887" s="17" t="s">
        <v>477</v>
      </c>
      <c r="E1887" s="17" t="s">
        <v>204</v>
      </c>
      <c r="F1887" s="17" t="s">
        <v>1493</v>
      </c>
      <c r="G1887" s="17" t="s">
        <v>61</v>
      </c>
      <c r="H1887" s="17" t="s">
        <v>1523</v>
      </c>
      <c r="I1887" s="17" t="s">
        <v>1524</v>
      </c>
      <c r="J1887" s="17" t="n">
        <v>1</v>
      </c>
      <c r="K1887" s="15" t="n">
        <v>64.9</v>
      </c>
      <c r="L1887" s="22" t="n">
        <v>0.1</v>
      </c>
      <c r="M1887" s="15" t="n">
        <v>0</v>
      </c>
      <c r="N1887" s="15" t="n">
        <f aca="false">J1887*K1887</f>
        <v>64.9</v>
      </c>
      <c r="O1887" s="15" t="n">
        <f aca="false">N1887*L1887</f>
        <v>6.49</v>
      </c>
      <c r="P1887" s="15" t="n">
        <f aca="false">N1887-O1887</f>
        <v>58.41</v>
      </c>
      <c r="Q1887" s="15" t="n">
        <f aca="false">J1887*INDEX(dProdutos!$F$2:$F$47,MATCH(E1887,dProdutos!$A$2:$A$47,0))</f>
        <v>27.52</v>
      </c>
      <c r="R1887" s="15" t="n">
        <f aca="false">IF(I1887="Cancelado",0,P1887-Q1887)</f>
        <v>30.89</v>
      </c>
      <c r="S1887" s="17" t="str">
        <f aca="false">INDEX(dProdutos!$D$2:$D$47,MATCH(E1887,dProdutos!$A$2:$A$47,0))</f>
        <v>Beleza</v>
      </c>
    </row>
    <row r="1888" customFormat="false" ht="15" hidden="false" customHeight="false" outlineLevel="0" collapsed="false">
      <c r="A1888" s="17" t="s">
        <v>2675</v>
      </c>
      <c r="B1888" s="17" t="n">
        <v>3</v>
      </c>
      <c r="C1888" s="21" t="n">
        <v>45821</v>
      </c>
      <c r="D1888" s="17" t="s">
        <v>477</v>
      </c>
      <c r="E1888" s="17" t="s">
        <v>132</v>
      </c>
      <c r="F1888" s="17" t="s">
        <v>1493</v>
      </c>
      <c r="G1888" s="17" t="s">
        <v>61</v>
      </c>
      <c r="H1888" s="17" t="s">
        <v>1523</v>
      </c>
      <c r="I1888" s="17" t="s">
        <v>1524</v>
      </c>
      <c r="J1888" s="17" t="n">
        <v>1</v>
      </c>
      <c r="K1888" s="15" t="n">
        <v>179.9</v>
      </c>
      <c r="L1888" s="22" t="n">
        <v>0</v>
      </c>
      <c r="M1888" s="15" t="n">
        <v>0</v>
      </c>
      <c r="N1888" s="15" t="n">
        <f aca="false">J1888*K1888</f>
        <v>179.9</v>
      </c>
      <c r="O1888" s="15" t="n">
        <f aca="false">N1888*L1888</f>
        <v>0</v>
      </c>
      <c r="P1888" s="15" t="n">
        <f aca="false">N1888-O1888</f>
        <v>179.9</v>
      </c>
      <c r="Q1888" s="15" t="n">
        <f aca="false">J1888*INDEX(dProdutos!$F$2:$F$47,MATCH(E1888,dProdutos!$A$2:$A$47,0))</f>
        <v>93.56</v>
      </c>
      <c r="R1888" s="15" t="n">
        <f aca="false">IF(I1888="Cancelado",0,P1888-Q1888)</f>
        <v>86.34</v>
      </c>
      <c r="S1888" s="17" t="str">
        <f aca="false">INDEX(dProdutos!$D$2:$D$47,MATCH(E1888,dProdutos!$A$2:$A$47,0))</f>
        <v>Calçados</v>
      </c>
    </row>
    <row r="1889" customFormat="false" ht="15" hidden="false" customHeight="false" outlineLevel="0" collapsed="false">
      <c r="A1889" s="17" t="s">
        <v>2676</v>
      </c>
      <c r="B1889" s="17" t="n">
        <v>1</v>
      </c>
      <c r="C1889" s="21" t="n">
        <v>45821</v>
      </c>
      <c r="D1889" s="17" t="s">
        <v>814</v>
      </c>
      <c r="E1889" s="17" t="s">
        <v>162</v>
      </c>
      <c r="F1889" s="17" t="s">
        <v>1493</v>
      </c>
      <c r="G1889" s="17" t="s">
        <v>59</v>
      </c>
      <c r="H1889" s="17" t="s">
        <v>1537</v>
      </c>
      <c r="I1889" s="17" t="s">
        <v>1524</v>
      </c>
      <c r="J1889" s="17" t="n">
        <v>1</v>
      </c>
      <c r="K1889" s="15" t="n">
        <v>231.9</v>
      </c>
      <c r="L1889" s="22" t="n">
        <v>0.15</v>
      </c>
      <c r="M1889" s="15" t="n">
        <v>21.06</v>
      </c>
      <c r="N1889" s="15" t="n">
        <f aca="false">J1889*K1889</f>
        <v>231.9</v>
      </c>
      <c r="O1889" s="15" t="n">
        <f aca="false">N1889*L1889</f>
        <v>34.785</v>
      </c>
      <c r="P1889" s="15" t="n">
        <f aca="false">N1889-O1889</f>
        <v>197.115</v>
      </c>
      <c r="Q1889" s="15" t="n">
        <f aca="false">J1889*INDEX(dProdutos!$F$2:$F$47,MATCH(E1889,dProdutos!$A$2:$A$47,0))</f>
        <v>134.41</v>
      </c>
      <c r="R1889" s="15" t="n">
        <f aca="false">IF(I1889="Cancelado",0,P1889-Q1889)</f>
        <v>62.705</v>
      </c>
      <c r="S1889" s="17" t="str">
        <f aca="false">INDEX(dProdutos!$D$2:$D$47,MATCH(E1889,dProdutos!$A$2:$A$47,0))</f>
        <v>Casa</v>
      </c>
    </row>
    <row r="1890" customFormat="false" ht="15" hidden="false" customHeight="false" outlineLevel="0" collapsed="false">
      <c r="A1890" s="17" t="s">
        <v>2676</v>
      </c>
      <c r="B1890" s="17" t="n">
        <v>2</v>
      </c>
      <c r="C1890" s="21" t="n">
        <v>45821</v>
      </c>
      <c r="D1890" s="17" t="s">
        <v>814</v>
      </c>
      <c r="E1890" s="17" t="s">
        <v>195</v>
      </c>
      <c r="F1890" s="17" t="s">
        <v>1493</v>
      </c>
      <c r="G1890" s="17" t="s">
        <v>59</v>
      </c>
      <c r="H1890" s="17" t="s">
        <v>1537</v>
      </c>
      <c r="I1890" s="17" t="s">
        <v>1524</v>
      </c>
      <c r="J1890" s="17" t="n">
        <v>1</v>
      </c>
      <c r="K1890" s="15" t="n">
        <v>72.9</v>
      </c>
      <c r="L1890" s="22" t="n">
        <v>0.05</v>
      </c>
      <c r="M1890" s="15" t="n">
        <v>0</v>
      </c>
      <c r="N1890" s="15" t="n">
        <f aca="false">J1890*K1890</f>
        <v>72.9</v>
      </c>
      <c r="O1890" s="15" t="n">
        <f aca="false">N1890*L1890</f>
        <v>3.645</v>
      </c>
      <c r="P1890" s="15" t="n">
        <f aca="false">N1890-O1890</f>
        <v>69.255</v>
      </c>
      <c r="Q1890" s="15" t="n">
        <f aca="false">J1890*INDEX(dProdutos!$F$2:$F$47,MATCH(E1890,dProdutos!$A$2:$A$47,0))</f>
        <v>39.23</v>
      </c>
      <c r="R1890" s="15" t="n">
        <f aca="false">IF(I1890="Cancelado",0,P1890-Q1890)</f>
        <v>30.025</v>
      </c>
      <c r="S1890" s="17" t="str">
        <f aca="false">INDEX(dProdutos!$D$2:$D$47,MATCH(E1890,dProdutos!$A$2:$A$47,0))</f>
        <v>Eletrônicos</v>
      </c>
    </row>
    <row r="1891" customFormat="false" ht="15" hidden="false" customHeight="false" outlineLevel="0" collapsed="false">
      <c r="A1891" s="17" t="s">
        <v>2677</v>
      </c>
      <c r="B1891" s="17" t="n">
        <v>1</v>
      </c>
      <c r="C1891" s="21" t="n">
        <v>45821</v>
      </c>
      <c r="D1891" s="17" t="s">
        <v>1287</v>
      </c>
      <c r="E1891" s="17" t="s">
        <v>98</v>
      </c>
      <c r="F1891" s="17" t="s">
        <v>1490</v>
      </c>
      <c r="G1891" s="17" t="s">
        <v>59</v>
      </c>
      <c r="H1891" s="17" t="s">
        <v>1537</v>
      </c>
      <c r="I1891" s="17" t="s">
        <v>1524</v>
      </c>
      <c r="J1891" s="17" t="n">
        <v>1</v>
      </c>
      <c r="K1891" s="15" t="n">
        <v>108.9</v>
      </c>
      <c r="L1891" s="22" t="n">
        <v>0.05</v>
      </c>
      <c r="M1891" s="15" t="n">
        <v>0</v>
      </c>
      <c r="N1891" s="15" t="n">
        <f aca="false">J1891*K1891</f>
        <v>108.9</v>
      </c>
      <c r="O1891" s="15" t="n">
        <f aca="false">N1891*L1891</f>
        <v>5.445</v>
      </c>
      <c r="P1891" s="15" t="n">
        <f aca="false">N1891-O1891</f>
        <v>103.455</v>
      </c>
      <c r="Q1891" s="15" t="n">
        <f aca="false">J1891*INDEX(dProdutos!$F$2:$F$47,MATCH(E1891,dProdutos!$A$2:$A$47,0))</f>
        <v>42.52</v>
      </c>
      <c r="R1891" s="15" t="n">
        <f aca="false">IF(I1891="Cancelado",0,P1891-Q1891)</f>
        <v>60.935</v>
      </c>
      <c r="S1891" s="17" t="str">
        <f aca="false">INDEX(dProdutos!$D$2:$D$47,MATCH(E1891,dProdutos!$A$2:$A$47,0))</f>
        <v>Moda Feminina</v>
      </c>
    </row>
    <row r="1892" customFormat="false" ht="15" hidden="false" customHeight="false" outlineLevel="0" collapsed="false">
      <c r="A1892" s="17" t="s">
        <v>2678</v>
      </c>
      <c r="B1892" s="17" t="n">
        <v>1</v>
      </c>
      <c r="C1892" s="21" t="n">
        <v>45821</v>
      </c>
      <c r="D1892" s="17" t="s">
        <v>701</v>
      </c>
      <c r="E1892" s="17" t="s">
        <v>177</v>
      </c>
      <c r="F1892" s="17" t="s">
        <v>1499</v>
      </c>
      <c r="G1892" s="17" t="s">
        <v>59</v>
      </c>
      <c r="H1892" s="17" t="s">
        <v>1523</v>
      </c>
      <c r="I1892" s="17" t="s">
        <v>1524</v>
      </c>
      <c r="J1892" s="17" t="n">
        <v>1</v>
      </c>
      <c r="K1892" s="15" t="n">
        <v>257.9</v>
      </c>
      <c r="L1892" s="22" t="n">
        <v>0.05</v>
      </c>
      <c r="M1892" s="15" t="n">
        <v>0</v>
      </c>
      <c r="N1892" s="15" t="n">
        <f aca="false">J1892*K1892</f>
        <v>257.9</v>
      </c>
      <c r="O1892" s="15" t="n">
        <f aca="false">N1892*L1892</f>
        <v>12.895</v>
      </c>
      <c r="P1892" s="15" t="n">
        <f aca="false">N1892-O1892</f>
        <v>245.005</v>
      </c>
      <c r="Q1892" s="15" t="n">
        <f aca="false">J1892*INDEX(dProdutos!$F$2:$F$47,MATCH(E1892,dProdutos!$A$2:$A$47,0))</f>
        <v>138.23</v>
      </c>
      <c r="R1892" s="15" t="n">
        <f aca="false">IF(I1892="Cancelado",0,P1892-Q1892)</f>
        <v>106.775</v>
      </c>
      <c r="S1892" s="17" t="str">
        <f aca="false">INDEX(dProdutos!$D$2:$D$47,MATCH(E1892,dProdutos!$A$2:$A$47,0))</f>
        <v>Casa</v>
      </c>
    </row>
    <row r="1893" customFormat="false" ht="15" hidden="false" customHeight="false" outlineLevel="0" collapsed="false">
      <c r="A1893" s="17" t="s">
        <v>2679</v>
      </c>
      <c r="B1893" s="17" t="n">
        <v>1</v>
      </c>
      <c r="C1893" s="21" t="n">
        <v>45821</v>
      </c>
      <c r="D1893" s="17" t="s">
        <v>468</v>
      </c>
      <c r="E1893" s="17" t="s">
        <v>126</v>
      </c>
      <c r="F1893" s="17" t="s">
        <v>1503</v>
      </c>
      <c r="G1893" s="17" t="s">
        <v>63</v>
      </c>
      <c r="H1893" s="17" t="s">
        <v>1523</v>
      </c>
      <c r="I1893" s="17" t="s">
        <v>1524</v>
      </c>
      <c r="J1893" s="17" t="n">
        <v>1</v>
      </c>
      <c r="K1893" s="15" t="n">
        <v>296.9</v>
      </c>
      <c r="L1893" s="22" t="n">
        <v>0.1</v>
      </c>
      <c r="M1893" s="15" t="n">
        <v>0</v>
      </c>
      <c r="N1893" s="15" t="n">
        <f aca="false">J1893*K1893</f>
        <v>296.9</v>
      </c>
      <c r="O1893" s="15" t="n">
        <f aca="false">N1893*L1893</f>
        <v>29.69</v>
      </c>
      <c r="P1893" s="15" t="n">
        <f aca="false">N1893-O1893</f>
        <v>267.21</v>
      </c>
      <c r="Q1893" s="15" t="n">
        <f aca="false">J1893*INDEX(dProdutos!$F$2:$F$47,MATCH(E1893,dProdutos!$A$2:$A$47,0))</f>
        <v>135.24</v>
      </c>
      <c r="R1893" s="15" t="n">
        <f aca="false">IF(I1893="Cancelado",0,P1893-Q1893)</f>
        <v>131.97</v>
      </c>
      <c r="S1893" s="17" t="str">
        <f aca="false">INDEX(dProdutos!$D$2:$D$47,MATCH(E1893,dProdutos!$A$2:$A$47,0))</f>
        <v>Calçados</v>
      </c>
    </row>
    <row r="1894" customFormat="false" ht="15" hidden="false" customHeight="false" outlineLevel="0" collapsed="false">
      <c r="A1894" s="17" t="s">
        <v>2680</v>
      </c>
      <c r="B1894" s="17" t="n">
        <v>1</v>
      </c>
      <c r="C1894" s="21" t="n">
        <v>45821</v>
      </c>
      <c r="D1894" s="17" t="s">
        <v>549</v>
      </c>
      <c r="E1894" s="17" t="s">
        <v>162</v>
      </c>
      <c r="F1894" s="17" t="s">
        <v>1499</v>
      </c>
      <c r="G1894" s="17" t="s">
        <v>60</v>
      </c>
      <c r="H1894" s="17" t="s">
        <v>1527</v>
      </c>
      <c r="I1894" s="17" t="s">
        <v>1524</v>
      </c>
      <c r="J1894" s="17" t="n">
        <v>1</v>
      </c>
      <c r="K1894" s="15" t="n">
        <v>231.9</v>
      </c>
      <c r="L1894" s="22" t="n">
        <v>0.05</v>
      </c>
      <c r="M1894" s="15" t="n">
        <v>11.55</v>
      </c>
      <c r="N1894" s="15" t="n">
        <f aca="false">J1894*K1894</f>
        <v>231.9</v>
      </c>
      <c r="O1894" s="15" t="n">
        <f aca="false">N1894*L1894</f>
        <v>11.595</v>
      </c>
      <c r="P1894" s="15" t="n">
        <f aca="false">N1894-O1894</f>
        <v>220.305</v>
      </c>
      <c r="Q1894" s="15" t="n">
        <f aca="false">J1894*INDEX(dProdutos!$F$2:$F$47,MATCH(E1894,dProdutos!$A$2:$A$47,0))</f>
        <v>134.41</v>
      </c>
      <c r="R1894" s="15" t="n">
        <f aca="false">IF(I1894="Cancelado",0,P1894-Q1894)</f>
        <v>85.895</v>
      </c>
      <c r="S1894" s="17" t="str">
        <f aca="false">INDEX(dProdutos!$D$2:$D$47,MATCH(E1894,dProdutos!$A$2:$A$47,0))</f>
        <v>Casa</v>
      </c>
    </row>
    <row r="1895" customFormat="false" ht="15" hidden="false" customHeight="false" outlineLevel="0" collapsed="false">
      <c r="A1895" s="17" t="s">
        <v>2680</v>
      </c>
      <c r="B1895" s="17" t="n">
        <v>2</v>
      </c>
      <c r="C1895" s="21" t="n">
        <v>45821</v>
      </c>
      <c r="D1895" s="17" t="s">
        <v>549</v>
      </c>
      <c r="E1895" s="17" t="s">
        <v>177</v>
      </c>
      <c r="F1895" s="17" t="s">
        <v>1499</v>
      </c>
      <c r="G1895" s="17" t="s">
        <v>60</v>
      </c>
      <c r="H1895" s="17" t="s">
        <v>1527</v>
      </c>
      <c r="I1895" s="17" t="s">
        <v>1524</v>
      </c>
      <c r="J1895" s="17" t="n">
        <v>1</v>
      </c>
      <c r="K1895" s="15" t="n">
        <v>257.9</v>
      </c>
      <c r="L1895" s="22" t="n">
        <v>0</v>
      </c>
      <c r="M1895" s="15" t="n">
        <v>0</v>
      </c>
      <c r="N1895" s="15" t="n">
        <f aca="false">J1895*K1895</f>
        <v>257.9</v>
      </c>
      <c r="O1895" s="15" t="n">
        <f aca="false">N1895*L1895</f>
        <v>0</v>
      </c>
      <c r="P1895" s="15" t="n">
        <f aca="false">N1895-O1895</f>
        <v>257.9</v>
      </c>
      <c r="Q1895" s="15" t="n">
        <f aca="false">J1895*INDEX(dProdutos!$F$2:$F$47,MATCH(E1895,dProdutos!$A$2:$A$47,0))</f>
        <v>138.23</v>
      </c>
      <c r="R1895" s="15" t="n">
        <f aca="false">IF(I1895="Cancelado",0,P1895-Q1895)</f>
        <v>119.67</v>
      </c>
      <c r="S1895" s="17" t="str">
        <f aca="false">INDEX(dProdutos!$D$2:$D$47,MATCH(E1895,dProdutos!$A$2:$A$47,0))</f>
        <v>Casa</v>
      </c>
    </row>
    <row r="1896" customFormat="false" ht="15" hidden="false" customHeight="false" outlineLevel="0" collapsed="false">
      <c r="A1896" s="17" t="s">
        <v>2681</v>
      </c>
      <c r="B1896" s="17" t="n">
        <v>1</v>
      </c>
      <c r="C1896" s="21" t="n">
        <v>45822</v>
      </c>
      <c r="D1896" s="17" t="s">
        <v>261</v>
      </c>
      <c r="E1896" s="17" t="s">
        <v>150</v>
      </c>
      <c r="F1896" s="17" t="s">
        <v>1499</v>
      </c>
      <c r="G1896" s="17" t="s">
        <v>59</v>
      </c>
      <c r="H1896" s="17" t="s">
        <v>1523</v>
      </c>
      <c r="I1896" s="17" t="s">
        <v>1524</v>
      </c>
      <c r="J1896" s="17" t="n">
        <v>1</v>
      </c>
      <c r="K1896" s="15" t="n">
        <v>71.9</v>
      </c>
      <c r="L1896" s="22" t="n">
        <v>0</v>
      </c>
      <c r="M1896" s="15" t="n">
        <v>0</v>
      </c>
      <c r="N1896" s="15" t="n">
        <f aca="false">J1896*K1896</f>
        <v>71.9</v>
      </c>
      <c r="O1896" s="15" t="n">
        <f aca="false">N1896*L1896</f>
        <v>0</v>
      </c>
      <c r="P1896" s="15" t="n">
        <f aca="false">N1896-O1896</f>
        <v>71.9</v>
      </c>
      <c r="Q1896" s="15" t="n">
        <f aca="false">J1896*INDEX(dProdutos!$F$2:$F$47,MATCH(E1896,dProdutos!$A$2:$A$47,0))</f>
        <v>27.38</v>
      </c>
      <c r="R1896" s="15" t="n">
        <f aca="false">IF(I1896="Cancelado",0,P1896-Q1896)</f>
        <v>44.52</v>
      </c>
      <c r="S1896" s="17" t="str">
        <f aca="false">INDEX(dProdutos!$D$2:$D$47,MATCH(E1896,dProdutos!$A$2:$A$47,0))</f>
        <v>Acessórios</v>
      </c>
    </row>
    <row r="1897" customFormat="false" ht="15" hidden="false" customHeight="false" outlineLevel="0" collapsed="false">
      <c r="A1897" s="17" t="s">
        <v>2681</v>
      </c>
      <c r="B1897" s="17" t="n">
        <v>2</v>
      </c>
      <c r="C1897" s="21" t="n">
        <v>45822</v>
      </c>
      <c r="D1897" s="17" t="s">
        <v>261</v>
      </c>
      <c r="E1897" s="17" t="s">
        <v>147</v>
      </c>
      <c r="F1897" s="17" t="s">
        <v>1499</v>
      </c>
      <c r="G1897" s="17" t="s">
        <v>59</v>
      </c>
      <c r="H1897" s="17" t="s">
        <v>1523</v>
      </c>
      <c r="I1897" s="17" t="s">
        <v>1524</v>
      </c>
      <c r="J1897" s="17" t="n">
        <v>2</v>
      </c>
      <c r="K1897" s="15" t="n">
        <v>231.9</v>
      </c>
      <c r="L1897" s="22" t="n">
        <v>0</v>
      </c>
      <c r="M1897" s="15" t="n">
        <v>0</v>
      </c>
      <c r="N1897" s="15" t="n">
        <f aca="false">J1897*K1897</f>
        <v>463.8</v>
      </c>
      <c r="O1897" s="15" t="n">
        <f aca="false">N1897*L1897</f>
        <v>0</v>
      </c>
      <c r="P1897" s="15" t="n">
        <f aca="false">N1897-O1897</f>
        <v>463.8</v>
      </c>
      <c r="Q1897" s="15" t="n">
        <f aca="false">J1897*INDEX(dProdutos!$F$2:$F$47,MATCH(E1897,dProdutos!$A$2:$A$47,0))</f>
        <v>261.8</v>
      </c>
      <c r="R1897" s="15" t="n">
        <f aca="false">IF(I1897="Cancelado",0,P1897-Q1897)</f>
        <v>202</v>
      </c>
      <c r="S1897" s="17" t="str">
        <f aca="false">INDEX(dProdutos!$D$2:$D$47,MATCH(E1897,dProdutos!$A$2:$A$47,0))</f>
        <v>Acessórios</v>
      </c>
    </row>
    <row r="1898" customFormat="false" ht="15" hidden="false" customHeight="false" outlineLevel="0" collapsed="false">
      <c r="A1898" s="17" t="s">
        <v>2681</v>
      </c>
      <c r="B1898" s="17" t="n">
        <v>3</v>
      </c>
      <c r="C1898" s="21" t="n">
        <v>45822</v>
      </c>
      <c r="D1898" s="17" t="s">
        <v>261</v>
      </c>
      <c r="E1898" s="17" t="s">
        <v>129</v>
      </c>
      <c r="F1898" s="17" t="s">
        <v>1499</v>
      </c>
      <c r="G1898" s="17" t="s">
        <v>59</v>
      </c>
      <c r="H1898" s="17" t="s">
        <v>1523</v>
      </c>
      <c r="I1898" s="17" t="s">
        <v>1524</v>
      </c>
      <c r="J1898" s="17" t="n">
        <v>1</v>
      </c>
      <c r="K1898" s="15" t="n">
        <v>105.9</v>
      </c>
      <c r="L1898" s="22" t="n">
        <v>0.1</v>
      </c>
      <c r="M1898" s="15" t="n">
        <v>0</v>
      </c>
      <c r="N1898" s="15" t="n">
        <f aca="false">J1898*K1898</f>
        <v>105.9</v>
      </c>
      <c r="O1898" s="15" t="n">
        <f aca="false">N1898*L1898</f>
        <v>10.59</v>
      </c>
      <c r="P1898" s="15" t="n">
        <f aca="false">N1898-O1898</f>
        <v>95.31</v>
      </c>
      <c r="Q1898" s="15" t="n">
        <f aca="false">J1898*INDEX(dProdutos!$F$2:$F$47,MATCH(E1898,dProdutos!$A$2:$A$47,0))</f>
        <v>43.79</v>
      </c>
      <c r="R1898" s="15" t="n">
        <f aca="false">IF(I1898="Cancelado",0,P1898-Q1898)</f>
        <v>51.52</v>
      </c>
      <c r="S1898" s="17" t="str">
        <f aca="false">INDEX(dProdutos!$D$2:$D$47,MATCH(E1898,dProdutos!$A$2:$A$47,0))</f>
        <v>Calçados</v>
      </c>
    </row>
    <row r="1899" customFormat="false" ht="15" hidden="false" customHeight="false" outlineLevel="0" collapsed="false">
      <c r="A1899" s="17" t="s">
        <v>2682</v>
      </c>
      <c r="B1899" s="17" t="n">
        <v>1</v>
      </c>
      <c r="C1899" s="21" t="n">
        <v>45822</v>
      </c>
      <c r="D1899" s="17" t="s">
        <v>491</v>
      </c>
      <c r="E1899" s="17" t="s">
        <v>141</v>
      </c>
      <c r="F1899" s="17" t="s">
        <v>1487</v>
      </c>
      <c r="G1899" s="17" t="s">
        <v>64</v>
      </c>
      <c r="H1899" s="17" t="s">
        <v>1527</v>
      </c>
      <c r="I1899" s="17" t="s">
        <v>1524</v>
      </c>
      <c r="J1899" s="17" t="n">
        <v>1</v>
      </c>
      <c r="K1899" s="15" t="n">
        <v>131.9</v>
      </c>
      <c r="L1899" s="22" t="n">
        <v>0.05</v>
      </c>
      <c r="M1899" s="15" t="n">
        <v>13.95</v>
      </c>
      <c r="N1899" s="15" t="n">
        <f aca="false">J1899*K1899</f>
        <v>131.9</v>
      </c>
      <c r="O1899" s="15" t="n">
        <f aca="false">N1899*L1899</f>
        <v>6.595</v>
      </c>
      <c r="P1899" s="15" t="n">
        <f aca="false">N1899-O1899</f>
        <v>125.305</v>
      </c>
      <c r="Q1899" s="15" t="n">
        <f aca="false">J1899*INDEX(dProdutos!$F$2:$F$47,MATCH(E1899,dProdutos!$A$2:$A$47,0))</f>
        <v>81.66</v>
      </c>
      <c r="R1899" s="15" t="n">
        <f aca="false">IF(I1899="Cancelado",0,P1899-Q1899)</f>
        <v>43.645</v>
      </c>
      <c r="S1899" s="17" t="str">
        <f aca="false">INDEX(dProdutos!$D$2:$D$47,MATCH(E1899,dProdutos!$A$2:$A$47,0))</f>
        <v>Acessórios</v>
      </c>
    </row>
    <row r="1900" customFormat="false" ht="15" hidden="false" customHeight="false" outlineLevel="0" collapsed="false">
      <c r="A1900" s="17" t="s">
        <v>2683</v>
      </c>
      <c r="B1900" s="17" t="n">
        <v>1</v>
      </c>
      <c r="C1900" s="21" t="n">
        <v>45822</v>
      </c>
      <c r="D1900" s="17" t="s">
        <v>342</v>
      </c>
      <c r="E1900" s="17" t="s">
        <v>183</v>
      </c>
      <c r="F1900" s="17" t="s">
        <v>1493</v>
      </c>
      <c r="G1900" s="17" t="s">
        <v>62</v>
      </c>
      <c r="H1900" s="17" t="s">
        <v>1537</v>
      </c>
      <c r="I1900" s="17" t="s">
        <v>1524</v>
      </c>
      <c r="J1900" s="17" t="n">
        <v>1</v>
      </c>
      <c r="K1900" s="15" t="n">
        <v>121.9</v>
      </c>
      <c r="L1900" s="22" t="n">
        <v>0.15</v>
      </c>
      <c r="M1900" s="15" t="n">
        <v>20.21</v>
      </c>
      <c r="N1900" s="15" t="n">
        <f aca="false">J1900*K1900</f>
        <v>121.9</v>
      </c>
      <c r="O1900" s="15" t="n">
        <f aca="false">N1900*L1900</f>
        <v>18.285</v>
      </c>
      <c r="P1900" s="15" t="n">
        <f aca="false">N1900-O1900</f>
        <v>103.615</v>
      </c>
      <c r="Q1900" s="15" t="n">
        <f aca="false">J1900*INDEX(dProdutos!$F$2:$F$47,MATCH(E1900,dProdutos!$A$2:$A$47,0))</f>
        <v>52.76</v>
      </c>
      <c r="R1900" s="15" t="n">
        <f aca="false">IF(I1900="Cancelado",0,P1900-Q1900)</f>
        <v>50.855</v>
      </c>
      <c r="S1900" s="17" t="str">
        <f aca="false">INDEX(dProdutos!$D$2:$D$47,MATCH(E1900,dProdutos!$A$2:$A$47,0))</f>
        <v>Eletrônicos</v>
      </c>
    </row>
    <row r="1901" customFormat="false" ht="15" hidden="false" customHeight="false" outlineLevel="0" collapsed="false">
      <c r="A1901" s="17" t="s">
        <v>2684</v>
      </c>
      <c r="B1901" s="17" t="n">
        <v>1</v>
      </c>
      <c r="C1901" s="21" t="n">
        <v>45822</v>
      </c>
      <c r="D1901" s="17" t="s">
        <v>420</v>
      </c>
      <c r="E1901" s="17" t="s">
        <v>168</v>
      </c>
      <c r="F1901" s="17" t="s">
        <v>1490</v>
      </c>
      <c r="G1901" s="17" t="s">
        <v>59</v>
      </c>
      <c r="H1901" s="17" t="s">
        <v>1540</v>
      </c>
      <c r="I1901" s="17" t="s">
        <v>1524</v>
      </c>
      <c r="J1901" s="17" t="n">
        <v>1</v>
      </c>
      <c r="K1901" s="15" t="n">
        <v>253.9</v>
      </c>
      <c r="L1901" s="22" t="n">
        <v>0</v>
      </c>
      <c r="M1901" s="15" t="n">
        <v>25.95</v>
      </c>
      <c r="N1901" s="15" t="n">
        <f aca="false">J1901*K1901</f>
        <v>253.9</v>
      </c>
      <c r="O1901" s="15" t="n">
        <f aca="false">N1901*L1901</f>
        <v>0</v>
      </c>
      <c r="P1901" s="15" t="n">
        <f aca="false">N1901-O1901</f>
        <v>253.9</v>
      </c>
      <c r="Q1901" s="15" t="n">
        <f aca="false">J1901*INDEX(dProdutos!$F$2:$F$47,MATCH(E1901,dProdutos!$A$2:$A$47,0))</f>
        <v>128.94</v>
      </c>
      <c r="R1901" s="15" t="n">
        <f aca="false">IF(I1901="Cancelado",0,P1901-Q1901)</f>
        <v>124.96</v>
      </c>
      <c r="S1901" s="17" t="str">
        <f aca="false">INDEX(dProdutos!$D$2:$D$47,MATCH(E1901,dProdutos!$A$2:$A$47,0))</f>
        <v>Casa</v>
      </c>
    </row>
    <row r="1902" customFormat="false" ht="15" hidden="false" customHeight="false" outlineLevel="0" collapsed="false">
      <c r="A1902" s="17" t="s">
        <v>2685</v>
      </c>
      <c r="B1902" s="17" t="n">
        <v>1</v>
      </c>
      <c r="C1902" s="21" t="n">
        <v>45822</v>
      </c>
      <c r="D1902" s="17" t="s">
        <v>447</v>
      </c>
      <c r="E1902" s="17" t="s">
        <v>135</v>
      </c>
      <c r="F1902" s="17" t="s">
        <v>1487</v>
      </c>
      <c r="G1902" s="17" t="s">
        <v>60</v>
      </c>
      <c r="H1902" s="17" t="s">
        <v>1540</v>
      </c>
      <c r="I1902" s="17" t="s">
        <v>1531</v>
      </c>
      <c r="J1902" s="17" t="n">
        <v>2</v>
      </c>
      <c r="K1902" s="15" t="n">
        <v>200.9</v>
      </c>
      <c r="L1902" s="22" t="n">
        <v>0.05</v>
      </c>
      <c r="M1902" s="15" t="n">
        <v>29.11</v>
      </c>
      <c r="N1902" s="15" t="n">
        <f aca="false">J1902*K1902</f>
        <v>401.8</v>
      </c>
      <c r="O1902" s="15" t="n">
        <f aca="false">N1902*L1902</f>
        <v>20.09</v>
      </c>
      <c r="P1902" s="15" t="n">
        <f aca="false">N1902-O1902</f>
        <v>381.71</v>
      </c>
      <c r="Q1902" s="15" t="n">
        <f aca="false">J1902*INDEX(dProdutos!$F$2:$F$47,MATCH(E1902,dProdutos!$A$2:$A$47,0))</f>
        <v>161.46</v>
      </c>
      <c r="R1902" s="15" t="n">
        <f aca="false">IF(I1902="Cancelado",0,P1902-Q1902)</f>
        <v>0</v>
      </c>
      <c r="S1902" s="17" t="str">
        <f aca="false">INDEX(dProdutos!$D$2:$D$47,MATCH(E1902,dProdutos!$A$2:$A$47,0))</f>
        <v>Calçados</v>
      </c>
    </row>
    <row r="1903" customFormat="false" ht="15" hidden="false" customHeight="false" outlineLevel="0" collapsed="false">
      <c r="A1903" s="17" t="s">
        <v>2686</v>
      </c>
      <c r="B1903" s="17" t="n">
        <v>1</v>
      </c>
      <c r="C1903" s="21" t="n">
        <v>45822</v>
      </c>
      <c r="D1903" s="17" t="s">
        <v>798</v>
      </c>
      <c r="E1903" s="17" t="s">
        <v>138</v>
      </c>
      <c r="F1903" s="17" t="s">
        <v>1493</v>
      </c>
      <c r="G1903" s="17" t="s">
        <v>62</v>
      </c>
      <c r="H1903" s="17" t="s">
        <v>1527</v>
      </c>
      <c r="I1903" s="17" t="s">
        <v>1524</v>
      </c>
      <c r="J1903" s="17" t="n">
        <v>1</v>
      </c>
      <c r="K1903" s="15" t="n">
        <v>231.9</v>
      </c>
      <c r="L1903" s="22" t="n">
        <v>0.1</v>
      </c>
      <c r="M1903" s="15" t="n">
        <v>14.21</v>
      </c>
      <c r="N1903" s="15" t="n">
        <f aca="false">J1903*K1903</f>
        <v>231.9</v>
      </c>
      <c r="O1903" s="15" t="n">
        <f aca="false">N1903*L1903</f>
        <v>23.19</v>
      </c>
      <c r="P1903" s="15" t="n">
        <f aca="false">N1903-O1903</f>
        <v>208.71</v>
      </c>
      <c r="Q1903" s="15" t="n">
        <f aca="false">J1903*INDEX(dProdutos!$F$2:$F$47,MATCH(E1903,dProdutos!$A$2:$A$47,0))</f>
        <v>132.21</v>
      </c>
      <c r="R1903" s="15" t="n">
        <f aca="false">IF(I1903="Cancelado",0,P1903-Q1903)</f>
        <v>76.5</v>
      </c>
      <c r="S1903" s="17" t="str">
        <f aca="false">INDEX(dProdutos!$D$2:$D$47,MATCH(E1903,dProdutos!$A$2:$A$47,0))</f>
        <v>Calçados</v>
      </c>
    </row>
    <row r="1904" customFormat="false" ht="15" hidden="false" customHeight="false" outlineLevel="0" collapsed="false">
      <c r="A1904" s="17" t="s">
        <v>2687</v>
      </c>
      <c r="B1904" s="17" t="n">
        <v>1</v>
      </c>
      <c r="C1904" s="21" t="n">
        <v>45823</v>
      </c>
      <c r="D1904" s="17" t="s">
        <v>629</v>
      </c>
      <c r="E1904" s="17" t="s">
        <v>95</v>
      </c>
      <c r="F1904" s="17" t="s">
        <v>1493</v>
      </c>
      <c r="G1904" s="17" t="s">
        <v>59</v>
      </c>
      <c r="H1904" s="17" t="s">
        <v>1537</v>
      </c>
      <c r="I1904" s="17" t="s">
        <v>1524</v>
      </c>
      <c r="J1904" s="17" t="n">
        <v>2</v>
      </c>
      <c r="K1904" s="15" t="n">
        <v>77.9</v>
      </c>
      <c r="L1904" s="22" t="n">
        <v>0.1</v>
      </c>
      <c r="M1904" s="15" t="n">
        <v>0</v>
      </c>
      <c r="N1904" s="15" t="n">
        <f aca="false">J1904*K1904</f>
        <v>155.8</v>
      </c>
      <c r="O1904" s="15" t="n">
        <f aca="false">N1904*L1904</f>
        <v>15.58</v>
      </c>
      <c r="P1904" s="15" t="n">
        <f aca="false">N1904-O1904</f>
        <v>140.22</v>
      </c>
      <c r="Q1904" s="15" t="n">
        <f aca="false">J1904*INDEX(dProdutos!$F$2:$F$47,MATCH(E1904,dProdutos!$A$2:$A$47,0))</f>
        <v>73.42</v>
      </c>
      <c r="R1904" s="15" t="n">
        <f aca="false">IF(I1904="Cancelado",0,P1904-Q1904)</f>
        <v>66.8</v>
      </c>
      <c r="S1904" s="17" t="str">
        <f aca="false">INDEX(dProdutos!$D$2:$D$47,MATCH(E1904,dProdutos!$A$2:$A$47,0))</f>
        <v>Moda Feminina</v>
      </c>
    </row>
    <row r="1905" customFormat="false" ht="15" hidden="false" customHeight="false" outlineLevel="0" collapsed="false">
      <c r="A1905" s="17" t="s">
        <v>2687</v>
      </c>
      <c r="B1905" s="17" t="n">
        <v>2</v>
      </c>
      <c r="C1905" s="21" t="n">
        <v>45823</v>
      </c>
      <c r="D1905" s="17" t="s">
        <v>629</v>
      </c>
      <c r="E1905" s="17" t="s">
        <v>102</v>
      </c>
      <c r="F1905" s="17" t="s">
        <v>1493</v>
      </c>
      <c r="G1905" s="17" t="s">
        <v>59</v>
      </c>
      <c r="H1905" s="17" t="s">
        <v>1537</v>
      </c>
      <c r="I1905" s="17" t="s">
        <v>1524</v>
      </c>
      <c r="J1905" s="17" t="n">
        <v>1</v>
      </c>
      <c r="K1905" s="15" t="n">
        <v>65.9</v>
      </c>
      <c r="L1905" s="22" t="n">
        <v>0</v>
      </c>
      <c r="M1905" s="15" t="n">
        <v>0</v>
      </c>
      <c r="N1905" s="15" t="n">
        <f aca="false">J1905*K1905</f>
        <v>65.9</v>
      </c>
      <c r="O1905" s="15" t="n">
        <f aca="false">N1905*L1905</f>
        <v>0</v>
      </c>
      <c r="P1905" s="15" t="n">
        <f aca="false">N1905-O1905</f>
        <v>65.9</v>
      </c>
      <c r="Q1905" s="15" t="n">
        <f aca="false">J1905*INDEX(dProdutos!$F$2:$F$47,MATCH(E1905,dProdutos!$A$2:$A$47,0))</f>
        <v>29.68</v>
      </c>
      <c r="R1905" s="15" t="n">
        <f aca="false">IF(I1905="Cancelado",0,P1905-Q1905)</f>
        <v>36.22</v>
      </c>
      <c r="S1905" s="17" t="str">
        <f aca="false">INDEX(dProdutos!$D$2:$D$47,MATCH(E1905,dProdutos!$A$2:$A$47,0))</f>
        <v>Moda Masculina</v>
      </c>
    </row>
    <row r="1906" customFormat="false" ht="15" hidden="false" customHeight="false" outlineLevel="0" collapsed="false">
      <c r="A1906" s="17" t="s">
        <v>2688</v>
      </c>
      <c r="B1906" s="17" t="n">
        <v>1</v>
      </c>
      <c r="C1906" s="21" t="n">
        <v>45823</v>
      </c>
      <c r="D1906" s="17" t="s">
        <v>910</v>
      </c>
      <c r="E1906" s="17" t="s">
        <v>177</v>
      </c>
      <c r="F1906" s="17" t="s">
        <v>1493</v>
      </c>
      <c r="G1906" s="17" t="s">
        <v>62</v>
      </c>
      <c r="H1906" s="17" t="s">
        <v>1537</v>
      </c>
      <c r="I1906" s="17" t="s">
        <v>1524</v>
      </c>
      <c r="J1906" s="17" t="n">
        <v>1</v>
      </c>
      <c r="K1906" s="15" t="n">
        <v>257.9</v>
      </c>
      <c r="L1906" s="22" t="n">
        <v>0</v>
      </c>
      <c r="M1906" s="15" t="n">
        <v>23.51</v>
      </c>
      <c r="N1906" s="15" t="n">
        <f aca="false">J1906*K1906</f>
        <v>257.9</v>
      </c>
      <c r="O1906" s="15" t="n">
        <f aca="false">N1906*L1906</f>
        <v>0</v>
      </c>
      <c r="P1906" s="15" t="n">
        <f aca="false">N1906-O1906</f>
        <v>257.9</v>
      </c>
      <c r="Q1906" s="15" t="n">
        <f aca="false">J1906*INDEX(dProdutos!$F$2:$F$47,MATCH(E1906,dProdutos!$A$2:$A$47,0))</f>
        <v>138.23</v>
      </c>
      <c r="R1906" s="15" t="n">
        <f aca="false">IF(I1906="Cancelado",0,P1906-Q1906)</f>
        <v>119.67</v>
      </c>
      <c r="S1906" s="17" t="str">
        <f aca="false">INDEX(dProdutos!$D$2:$D$47,MATCH(E1906,dProdutos!$A$2:$A$47,0))</f>
        <v>Casa</v>
      </c>
    </row>
    <row r="1907" customFormat="false" ht="15" hidden="false" customHeight="false" outlineLevel="0" collapsed="false">
      <c r="A1907" s="17" t="s">
        <v>2689</v>
      </c>
      <c r="B1907" s="17" t="n">
        <v>1</v>
      </c>
      <c r="C1907" s="21" t="n">
        <v>45823</v>
      </c>
      <c r="D1907" s="17" t="s">
        <v>479</v>
      </c>
      <c r="E1907" s="17" t="s">
        <v>144</v>
      </c>
      <c r="F1907" s="17" t="s">
        <v>1497</v>
      </c>
      <c r="G1907" s="17" t="s">
        <v>63</v>
      </c>
      <c r="H1907" s="17" t="s">
        <v>1537</v>
      </c>
      <c r="I1907" s="17" t="s">
        <v>1524</v>
      </c>
      <c r="J1907" s="17" t="n">
        <v>1</v>
      </c>
      <c r="K1907" s="15" t="n">
        <v>260.9</v>
      </c>
      <c r="L1907" s="22" t="n">
        <v>0</v>
      </c>
      <c r="M1907" s="15" t="n">
        <v>0</v>
      </c>
      <c r="N1907" s="15" t="n">
        <f aca="false">J1907*K1907</f>
        <v>260.9</v>
      </c>
      <c r="O1907" s="15" t="n">
        <f aca="false">N1907*L1907</f>
        <v>0</v>
      </c>
      <c r="P1907" s="15" t="n">
        <f aca="false">N1907-O1907</f>
        <v>260.9</v>
      </c>
      <c r="Q1907" s="15" t="n">
        <f aca="false">J1907*INDEX(dProdutos!$F$2:$F$47,MATCH(E1907,dProdutos!$A$2:$A$47,0))</f>
        <v>99.86</v>
      </c>
      <c r="R1907" s="15" t="n">
        <f aca="false">IF(I1907="Cancelado",0,P1907-Q1907)</f>
        <v>161.04</v>
      </c>
      <c r="S1907" s="17" t="str">
        <f aca="false">INDEX(dProdutos!$D$2:$D$47,MATCH(E1907,dProdutos!$A$2:$A$47,0))</f>
        <v>Acessórios</v>
      </c>
    </row>
    <row r="1908" customFormat="false" ht="15" hidden="false" customHeight="false" outlineLevel="0" collapsed="false">
      <c r="A1908" s="17" t="s">
        <v>2690</v>
      </c>
      <c r="B1908" s="17" t="n">
        <v>1</v>
      </c>
      <c r="C1908" s="21" t="n">
        <v>45823</v>
      </c>
      <c r="D1908" s="17" t="s">
        <v>330</v>
      </c>
      <c r="E1908" s="17" t="s">
        <v>111</v>
      </c>
      <c r="F1908" s="17" t="s">
        <v>1493</v>
      </c>
      <c r="G1908" s="17" t="s">
        <v>59</v>
      </c>
      <c r="H1908" s="17" t="s">
        <v>1537</v>
      </c>
      <c r="I1908" s="17" t="s">
        <v>1524</v>
      </c>
      <c r="J1908" s="17" t="n">
        <v>1</v>
      </c>
      <c r="K1908" s="15" t="n">
        <v>188.9</v>
      </c>
      <c r="L1908" s="22" t="n">
        <v>0.1</v>
      </c>
      <c r="M1908" s="15" t="n">
        <v>18.93</v>
      </c>
      <c r="N1908" s="15" t="n">
        <f aca="false">J1908*K1908</f>
        <v>188.9</v>
      </c>
      <c r="O1908" s="15" t="n">
        <f aca="false">N1908*L1908</f>
        <v>18.89</v>
      </c>
      <c r="P1908" s="15" t="n">
        <f aca="false">N1908-O1908</f>
        <v>170.01</v>
      </c>
      <c r="Q1908" s="15" t="n">
        <f aca="false">J1908*INDEX(dProdutos!$F$2:$F$47,MATCH(E1908,dProdutos!$A$2:$A$47,0))</f>
        <v>88.32</v>
      </c>
      <c r="R1908" s="15" t="n">
        <f aca="false">IF(I1908="Cancelado",0,P1908-Q1908)</f>
        <v>81.69</v>
      </c>
      <c r="S1908" s="17" t="str">
        <f aca="false">INDEX(dProdutos!$D$2:$D$47,MATCH(E1908,dProdutos!$A$2:$A$47,0))</f>
        <v>Moda Masculina</v>
      </c>
    </row>
    <row r="1909" customFormat="false" ht="15" hidden="false" customHeight="false" outlineLevel="0" collapsed="false">
      <c r="A1909" s="17" t="s">
        <v>2691</v>
      </c>
      <c r="B1909" s="17" t="n">
        <v>1</v>
      </c>
      <c r="C1909" s="21" t="n">
        <v>45823</v>
      </c>
      <c r="D1909" s="17" t="s">
        <v>520</v>
      </c>
      <c r="E1909" s="17" t="s">
        <v>165</v>
      </c>
      <c r="F1909" s="17" t="s">
        <v>1487</v>
      </c>
      <c r="G1909" s="17" t="s">
        <v>59</v>
      </c>
      <c r="H1909" s="17" t="s">
        <v>1537</v>
      </c>
      <c r="I1909" s="17" t="s">
        <v>1524</v>
      </c>
      <c r="J1909" s="17" t="n">
        <v>1</v>
      </c>
      <c r="K1909" s="15" t="n">
        <v>231.9</v>
      </c>
      <c r="L1909" s="22" t="n">
        <v>0</v>
      </c>
      <c r="M1909" s="15" t="n">
        <v>0</v>
      </c>
      <c r="N1909" s="15" t="n">
        <f aca="false">J1909*K1909</f>
        <v>231.9</v>
      </c>
      <c r="O1909" s="15" t="n">
        <f aca="false">N1909*L1909</f>
        <v>0</v>
      </c>
      <c r="P1909" s="15" t="n">
        <f aca="false">N1909-O1909</f>
        <v>231.9</v>
      </c>
      <c r="Q1909" s="15" t="n">
        <f aca="false">J1909*INDEX(dProdutos!$F$2:$F$47,MATCH(E1909,dProdutos!$A$2:$A$47,0))</f>
        <v>140.83</v>
      </c>
      <c r="R1909" s="15" t="n">
        <f aca="false">IF(I1909="Cancelado",0,P1909-Q1909)</f>
        <v>91.07</v>
      </c>
      <c r="S1909" s="17" t="str">
        <f aca="false">INDEX(dProdutos!$D$2:$D$47,MATCH(E1909,dProdutos!$A$2:$A$47,0))</f>
        <v>Casa</v>
      </c>
    </row>
    <row r="1910" customFormat="false" ht="15" hidden="false" customHeight="false" outlineLevel="0" collapsed="false">
      <c r="A1910" s="17" t="s">
        <v>2691</v>
      </c>
      <c r="B1910" s="17" t="n">
        <v>2</v>
      </c>
      <c r="C1910" s="21" t="n">
        <v>45823</v>
      </c>
      <c r="D1910" s="17" t="s">
        <v>520</v>
      </c>
      <c r="E1910" s="17" t="s">
        <v>135</v>
      </c>
      <c r="F1910" s="17" t="s">
        <v>1487</v>
      </c>
      <c r="G1910" s="17" t="s">
        <v>59</v>
      </c>
      <c r="H1910" s="17" t="s">
        <v>1537</v>
      </c>
      <c r="I1910" s="17" t="s">
        <v>1524</v>
      </c>
      <c r="J1910" s="17" t="n">
        <v>1</v>
      </c>
      <c r="K1910" s="15" t="n">
        <v>200.9</v>
      </c>
      <c r="L1910" s="22" t="n">
        <v>0.05</v>
      </c>
      <c r="M1910" s="15" t="n">
        <v>0</v>
      </c>
      <c r="N1910" s="15" t="n">
        <f aca="false">J1910*K1910</f>
        <v>200.9</v>
      </c>
      <c r="O1910" s="15" t="n">
        <f aca="false">N1910*L1910</f>
        <v>10.045</v>
      </c>
      <c r="P1910" s="15" t="n">
        <f aca="false">N1910-O1910</f>
        <v>190.855</v>
      </c>
      <c r="Q1910" s="15" t="n">
        <f aca="false">J1910*INDEX(dProdutos!$F$2:$F$47,MATCH(E1910,dProdutos!$A$2:$A$47,0))</f>
        <v>80.73</v>
      </c>
      <c r="R1910" s="15" t="n">
        <f aca="false">IF(I1910="Cancelado",0,P1910-Q1910)</f>
        <v>110.125</v>
      </c>
      <c r="S1910" s="17" t="str">
        <f aca="false">INDEX(dProdutos!$D$2:$D$47,MATCH(E1910,dProdutos!$A$2:$A$47,0))</f>
        <v>Calçados</v>
      </c>
    </row>
    <row r="1911" customFormat="false" ht="15" hidden="false" customHeight="false" outlineLevel="0" collapsed="false">
      <c r="A1911" s="17" t="s">
        <v>2691</v>
      </c>
      <c r="B1911" s="17" t="n">
        <v>3</v>
      </c>
      <c r="C1911" s="21" t="n">
        <v>45823</v>
      </c>
      <c r="D1911" s="17" t="s">
        <v>520</v>
      </c>
      <c r="E1911" s="17" t="s">
        <v>168</v>
      </c>
      <c r="F1911" s="17" t="s">
        <v>1487</v>
      </c>
      <c r="G1911" s="17" t="s">
        <v>59</v>
      </c>
      <c r="H1911" s="17" t="s">
        <v>1537</v>
      </c>
      <c r="I1911" s="17" t="s">
        <v>1524</v>
      </c>
      <c r="J1911" s="17" t="n">
        <v>1</v>
      </c>
      <c r="K1911" s="15" t="n">
        <v>253.9</v>
      </c>
      <c r="L1911" s="22" t="n">
        <v>0.2</v>
      </c>
      <c r="M1911" s="15" t="n">
        <v>0</v>
      </c>
      <c r="N1911" s="15" t="n">
        <f aca="false">J1911*K1911</f>
        <v>253.9</v>
      </c>
      <c r="O1911" s="15" t="n">
        <f aca="false">N1911*L1911</f>
        <v>50.78</v>
      </c>
      <c r="P1911" s="15" t="n">
        <f aca="false">N1911-O1911</f>
        <v>203.12</v>
      </c>
      <c r="Q1911" s="15" t="n">
        <f aca="false">J1911*INDEX(dProdutos!$F$2:$F$47,MATCH(E1911,dProdutos!$A$2:$A$47,0))</f>
        <v>128.94</v>
      </c>
      <c r="R1911" s="15" t="n">
        <f aca="false">IF(I1911="Cancelado",0,P1911-Q1911)</f>
        <v>74.18</v>
      </c>
      <c r="S1911" s="17" t="str">
        <f aca="false">INDEX(dProdutos!$D$2:$D$47,MATCH(E1911,dProdutos!$A$2:$A$47,0))</f>
        <v>Casa</v>
      </c>
    </row>
    <row r="1912" customFormat="false" ht="15" hidden="false" customHeight="false" outlineLevel="0" collapsed="false">
      <c r="A1912" s="17" t="s">
        <v>2692</v>
      </c>
      <c r="B1912" s="17" t="n">
        <v>1</v>
      </c>
      <c r="C1912" s="21" t="n">
        <v>45823</v>
      </c>
      <c r="D1912" s="17" t="s">
        <v>1386</v>
      </c>
      <c r="E1912" s="17" t="s">
        <v>135</v>
      </c>
      <c r="F1912" s="17" t="s">
        <v>1501</v>
      </c>
      <c r="G1912" s="17" t="s">
        <v>59</v>
      </c>
      <c r="H1912" s="17" t="s">
        <v>1537</v>
      </c>
      <c r="I1912" s="17" t="s">
        <v>1524</v>
      </c>
      <c r="J1912" s="17" t="n">
        <v>1</v>
      </c>
      <c r="K1912" s="15" t="n">
        <v>200.9</v>
      </c>
      <c r="L1912" s="22" t="n">
        <v>0.1</v>
      </c>
      <c r="M1912" s="15" t="n">
        <v>20.89</v>
      </c>
      <c r="N1912" s="15" t="n">
        <f aca="false">J1912*K1912</f>
        <v>200.9</v>
      </c>
      <c r="O1912" s="15" t="n">
        <f aca="false">N1912*L1912</f>
        <v>20.09</v>
      </c>
      <c r="P1912" s="15" t="n">
        <f aca="false">N1912-O1912</f>
        <v>180.81</v>
      </c>
      <c r="Q1912" s="15" t="n">
        <f aca="false">J1912*INDEX(dProdutos!$F$2:$F$47,MATCH(E1912,dProdutos!$A$2:$A$47,0))</f>
        <v>80.73</v>
      </c>
      <c r="R1912" s="15" t="n">
        <f aca="false">IF(I1912="Cancelado",0,P1912-Q1912)</f>
        <v>100.08</v>
      </c>
      <c r="S1912" s="17" t="str">
        <f aca="false">INDEX(dProdutos!$D$2:$D$47,MATCH(E1912,dProdutos!$A$2:$A$47,0))</f>
        <v>Calçados</v>
      </c>
    </row>
    <row r="1913" customFormat="false" ht="15" hidden="false" customHeight="false" outlineLevel="0" collapsed="false">
      <c r="A1913" s="17" t="s">
        <v>2693</v>
      </c>
      <c r="B1913" s="17" t="n">
        <v>1</v>
      </c>
      <c r="C1913" s="21" t="n">
        <v>45823</v>
      </c>
      <c r="D1913" s="17" t="s">
        <v>376</v>
      </c>
      <c r="E1913" s="17" t="s">
        <v>108</v>
      </c>
      <c r="F1913" s="17" t="s">
        <v>1493</v>
      </c>
      <c r="G1913" s="17" t="s">
        <v>59</v>
      </c>
      <c r="H1913" s="17" t="s">
        <v>1537</v>
      </c>
      <c r="I1913" s="17" t="s">
        <v>1524</v>
      </c>
      <c r="J1913" s="17" t="n">
        <v>1</v>
      </c>
      <c r="K1913" s="15" t="n">
        <v>265.9</v>
      </c>
      <c r="L1913" s="22" t="n">
        <v>0</v>
      </c>
      <c r="M1913" s="15" t="n">
        <v>10.37</v>
      </c>
      <c r="N1913" s="15" t="n">
        <f aca="false">J1913*K1913</f>
        <v>265.9</v>
      </c>
      <c r="O1913" s="15" t="n">
        <f aca="false">N1913*L1913</f>
        <v>0</v>
      </c>
      <c r="P1913" s="15" t="n">
        <f aca="false">N1913-O1913</f>
        <v>265.9</v>
      </c>
      <c r="Q1913" s="15" t="n">
        <f aca="false">J1913*INDEX(dProdutos!$F$2:$F$47,MATCH(E1913,dProdutos!$A$2:$A$47,0))</f>
        <v>155.62</v>
      </c>
      <c r="R1913" s="15" t="n">
        <f aca="false">IF(I1913="Cancelado",0,P1913-Q1913)</f>
        <v>110.28</v>
      </c>
      <c r="S1913" s="17" t="str">
        <f aca="false">INDEX(dProdutos!$D$2:$D$47,MATCH(E1913,dProdutos!$A$2:$A$47,0))</f>
        <v>Moda Masculina</v>
      </c>
    </row>
    <row r="1914" customFormat="false" ht="15" hidden="false" customHeight="false" outlineLevel="0" collapsed="false">
      <c r="A1914" s="17" t="s">
        <v>2694</v>
      </c>
      <c r="B1914" s="17" t="n">
        <v>1</v>
      </c>
      <c r="C1914" s="21" t="n">
        <v>45824</v>
      </c>
      <c r="D1914" s="17" t="s">
        <v>280</v>
      </c>
      <c r="E1914" s="17" t="s">
        <v>77</v>
      </c>
      <c r="F1914" s="17" t="s">
        <v>1499</v>
      </c>
      <c r="G1914" s="17" t="s">
        <v>62</v>
      </c>
      <c r="H1914" s="17" t="s">
        <v>1537</v>
      </c>
      <c r="I1914" s="17" t="s">
        <v>1524</v>
      </c>
      <c r="J1914" s="17" t="n">
        <v>1</v>
      </c>
      <c r="K1914" s="15" t="n">
        <v>198.9</v>
      </c>
      <c r="L1914" s="22" t="n">
        <v>0.05</v>
      </c>
      <c r="M1914" s="15" t="n">
        <v>13.01</v>
      </c>
      <c r="N1914" s="15" t="n">
        <f aca="false">J1914*K1914</f>
        <v>198.9</v>
      </c>
      <c r="O1914" s="15" t="n">
        <f aca="false">N1914*L1914</f>
        <v>9.945</v>
      </c>
      <c r="P1914" s="15" t="n">
        <f aca="false">N1914-O1914</f>
        <v>188.955</v>
      </c>
      <c r="Q1914" s="15" t="n">
        <f aca="false">J1914*INDEX(dProdutos!$F$2:$F$47,MATCH(E1914,dProdutos!$A$2:$A$47,0))</f>
        <v>107.88</v>
      </c>
      <c r="R1914" s="15" t="n">
        <f aca="false">IF(I1914="Cancelado",0,P1914-Q1914)</f>
        <v>81.075</v>
      </c>
      <c r="S1914" s="17" t="str">
        <f aca="false">INDEX(dProdutos!$D$2:$D$47,MATCH(E1914,dProdutos!$A$2:$A$47,0))</f>
        <v>Moda Feminina</v>
      </c>
    </row>
    <row r="1915" customFormat="false" ht="15" hidden="false" customHeight="false" outlineLevel="0" collapsed="false">
      <c r="A1915" s="17" t="s">
        <v>2695</v>
      </c>
      <c r="B1915" s="17" t="n">
        <v>1</v>
      </c>
      <c r="C1915" s="21" t="n">
        <v>45824</v>
      </c>
      <c r="D1915" s="17" t="s">
        <v>1035</v>
      </c>
      <c r="E1915" s="17" t="s">
        <v>150</v>
      </c>
      <c r="F1915" s="17" t="s">
        <v>1499</v>
      </c>
      <c r="G1915" s="17" t="s">
        <v>61</v>
      </c>
      <c r="H1915" s="17" t="s">
        <v>1523</v>
      </c>
      <c r="I1915" s="17" t="s">
        <v>1524</v>
      </c>
      <c r="J1915" s="17" t="n">
        <v>1</v>
      </c>
      <c r="K1915" s="15" t="n">
        <v>71.9</v>
      </c>
      <c r="L1915" s="22" t="n">
        <v>0.1</v>
      </c>
      <c r="M1915" s="15" t="n">
        <v>27.59</v>
      </c>
      <c r="N1915" s="15" t="n">
        <f aca="false">J1915*K1915</f>
        <v>71.9</v>
      </c>
      <c r="O1915" s="15" t="n">
        <f aca="false">N1915*L1915</f>
        <v>7.19</v>
      </c>
      <c r="P1915" s="15" t="n">
        <f aca="false">N1915-O1915</f>
        <v>64.71</v>
      </c>
      <c r="Q1915" s="15" t="n">
        <f aca="false">J1915*INDEX(dProdutos!$F$2:$F$47,MATCH(E1915,dProdutos!$A$2:$A$47,0))</f>
        <v>27.38</v>
      </c>
      <c r="R1915" s="15" t="n">
        <f aca="false">IF(I1915="Cancelado",0,P1915-Q1915)</f>
        <v>37.33</v>
      </c>
      <c r="S1915" s="17" t="str">
        <f aca="false">INDEX(dProdutos!$D$2:$D$47,MATCH(E1915,dProdutos!$A$2:$A$47,0))</f>
        <v>Acessórios</v>
      </c>
    </row>
    <row r="1916" customFormat="false" ht="15" hidden="false" customHeight="false" outlineLevel="0" collapsed="false">
      <c r="A1916" s="17" t="s">
        <v>2695</v>
      </c>
      <c r="B1916" s="17" t="n">
        <v>2</v>
      </c>
      <c r="C1916" s="21" t="n">
        <v>45824</v>
      </c>
      <c r="D1916" s="17" t="s">
        <v>1035</v>
      </c>
      <c r="E1916" s="17" t="s">
        <v>114</v>
      </c>
      <c r="F1916" s="17" t="s">
        <v>1499</v>
      </c>
      <c r="G1916" s="17" t="s">
        <v>61</v>
      </c>
      <c r="H1916" s="17" t="s">
        <v>1523</v>
      </c>
      <c r="I1916" s="17" t="s">
        <v>1524</v>
      </c>
      <c r="J1916" s="17" t="n">
        <v>1</v>
      </c>
      <c r="K1916" s="15" t="n">
        <v>202.9</v>
      </c>
      <c r="L1916" s="22" t="n">
        <v>0</v>
      </c>
      <c r="M1916" s="15" t="n">
        <v>0</v>
      </c>
      <c r="N1916" s="15" t="n">
        <f aca="false">J1916*K1916</f>
        <v>202.9</v>
      </c>
      <c r="O1916" s="15" t="n">
        <f aca="false">N1916*L1916</f>
        <v>0</v>
      </c>
      <c r="P1916" s="15" t="n">
        <f aca="false">N1916-O1916</f>
        <v>202.9</v>
      </c>
      <c r="Q1916" s="15" t="n">
        <f aca="false">J1916*INDEX(dProdutos!$F$2:$F$47,MATCH(E1916,dProdutos!$A$2:$A$47,0))</f>
        <v>110.39</v>
      </c>
      <c r="R1916" s="15" t="n">
        <f aca="false">IF(I1916="Cancelado",0,P1916-Q1916)</f>
        <v>92.51</v>
      </c>
      <c r="S1916" s="17" t="str">
        <f aca="false">INDEX(dProdutos!$D$2:$D$47,MATCH(E1916,dProdutos!$A$2:$A$47,0))</f>
        <v>Moda Masculina</v>
      </c>
    </row>
    <row r="1917" customFormat="false" ht="15" hidden="false" customHeight="false" outlineLevel="0" collapsed="false">
      <c r="A1917" s="17" t="s">
        <v>2696</v>
      </c>
      <c r="B1917" s="17" t="n">
        <v>1</v>
      </c>
      <c r="C1917" s="21" t="n">
        <v>45824</v>
      </c>
      <c r="D1917" s="17" t="s">
        <v>634</v>
      </c>
      <c r="E1917" s="17" t="s">
        <v>129</v>
      </c>
      <c r="F1917" s="17" t="s">
        <v>1497</v>
      </c>
      <c r="G1917" s="17" t="s">
        <v>61</v>
      </c>
      <c r="H1917" s="17" t="s">
        <v>1523</v>
      </c>
      <c r="I1917" s="17" t="s">
        <v>1524</v>
      </c>
      <c r="J1917" s="17" t="n">
        <v>1</v>
      </c>
      <c r="K1917" s="15" t="n">
        <v>105.9</v>
      </c>
      <c r="L1917" s="22" t="n">
        <v>0.05</v>
      </c>
      <c r="M1917" s="15" t="n">
        <v>30.44</v>
      </c>
      <c r="N1917" s="15" t="n">
        <f aca="false">J1917*K1917</f>
        <v>105.9</v>
      </c>
      <c r="O1917" s="15" t="n">
        <f aca="false">N1917*L1917</f>
        <v>5.295</v>
      </c>
      <c r="P1917" s="15" t="n">
        <f aca="false">N1917-O1917</f>
        <v>100.605</v>
      </c>
      <c r="Q1917" s="15" t="n">
        <f aca="false">J1917*INDEX(dProdutos!$F$2:$F$47,MATCH(E1917,dProdutos!$A$2:$A$47,0))</f>
        <v>43.79</v>
      </c>
      <c r="R1917" s="15" t="n">
        <f aca="false">IF(I1917="Cancelado",0,P1917-Q1917)</f>
        <v>56.815</v>
      </c>
      <c r="S1917" s="17" t="str">
        <f aca="false">INDEX(dProdutos!$D$2:$D$47,MATCH(E1917,dProdutos!$A$2:$A$47,0))</f>
        <v>Calçados</v>
      </c>
    </row>
    <row r="1918" customFormat="false" ht="15" hidden="false" customHeight="false" outlineLevel="0" collapsed="false">
      <c r="A1918" s="17" t="s">
        <v>2696</v>
      </c>
      <c r="B1918" s="17" t="n">
        <v>2</v>
      </c>
      <c r="C1918" s="21" t="n">
        <v>45824</v>
      </c>
      <c r="D1918" s="17" t="s">
        <v>634</v>
      </c>
      <c r="E1918" s="17" t="s">
        <v>153</v>
      </c>
      <c r="F1918" s="17" t="s">
        <v>1497</v>
      </c>
      <c r="G1918" s="17" t="s">
        <v>61</v>
      </c>
      <c r="H1918" s="17" t="s">
        <v>1523</v>
      </c>
      <c r="I1918" s="17" t="s">
        <v>1524</v>
      </c>
      <c r="J1918" s="17" t="n">
        <v>1</v>
      </c>
      <c r="K1918" s="15" t="n">
        <v>165.9</v>
      </c>
      <c r="L1918" s="22" t="n">
        <v>0.05</v>
      </c>
      <c r="M1918" s="15" t="n">
        <v>0</v>
      </c>
      <c r="N1918" s="15" t="n">
        <f aca="false">J1918*K1918</f>
        <v>165.9</v>
      </c>
      <c r="O1918" s="15" t="n">
        <f aca="false">N1918*L1918</f>
        <v>8.295</v>
      </c>
      <c r="P1918" s="15" t="n">
        <f aca="false">N1918-O1918</f>
        <v>157.605</v>
      </c>
      <c r="Q1918" s="15" t="n">
        <f aca="false">J1918*INDEX(dProdutos!$F$2:$F$47,MATCH(E1918,dProdutos!$A$2:$A$47,0))</f>
        <v>67.28</v>
      </c>
      <c r="R1918" s="15" t="n">
        <f aca="false">IF(I1918="Cancelado",0,P1918-Q1918)</f>
        <v>90.325</v>
      </c>
      <c r="S1918" s="17" t="str">
        <f aca="false">INDEX(dProdutos!$D$2:$D$47,MATCH(E1918,dProdutos!$A$2:$A$47,0))</f>
        <v>Acessórios</v>
      </c>
    </row>
    <row r="1919" customFormat="false" ht="15" hidden="false" customHeight="false" outlineLevel="0" collapsed="false">
      <c r="A1919" s="17" t="s">
        <v>2696</v>
      </c>
      <c r="B1919" s="17" t="n">
        <v>3</v>
      </c>
      <c r="C1919" s="21" t="n">
        <v>45824</v>
      </c>
      <c r="D1919" s="17" t="s">
        <v>634</v>
      </c>
      <c r="E1919" s="17" t="s">
        <v>213</v>
      </c>
      <c r="F1919" s="17" t="s">
        <v>1497</v>
      </c>
      <c r="G1919" s="17" t="s">
        <v>61</v>
      </c>
      <c r="H1919" s="17" t="s">
        <v>1523</v>
      </c>
      <c r="I1919" s="17" t="s">
        <v>1524</v>
      </c>
      <c r="J1919" s="17" t="n">
        <v>1</v>
      </c>
      <c r="K1919" s="15" t="n">
        <v>153.9</v>
      </c>
      <c r="L1919" s="22" t="n">
        <v>0.1</v>
      </c>
      <c r="M1919" s="15" t="n">
        <v>0</v>
      </c>
      <c r="N1919" s="15" t="n">
        <f aca="false">J1919*K1919</f>
        <v>153.9</v>
      </c>
      <c r="O1919" s="15" t="n">
        <f aca="false">N1919*L1919</f>
        <v>15.39</v>
      </c>
      <c r="P1919" s="15" t="n">
        <f aca="false">N1919-O1919</f>
        <v>138.51</v>
      </c>
      <c r="Q1919" s="15" t="n">
        <f aca="false">J1919*INDEX(dProdutos!$F$2:$F$47,MATCH(E1919,dProdutos!$A$2:$A$47,0))</f>
        <v>90.42</v>
      </c>
      <c r="R1919" s="15" t="n">
        <f aca="false">IF(I1919="Cancelado",0,P1919-Q1919)</f>
        <v>48.09</v>
      </c>
      <c r="S1919" s="17" t="str">
        <f aca="false">INDEX(dProdutos!$D$2:$D$47,MATCH(E1919,dProdutos!$A$2:$A$47,0))</f>
        <v>Beleza</v>
      </c>
    </row>
    <row r="1920" customFormat="false" ht="15" hidden="false" customHeight="false" outlineLevel="0" collapsed="false">
      <c r="A1920" s="17" t="s">
        <v>2697</v>
      </c>
      <c r="B1920" s="17" t="n">
        <v>1</v>
      </c>
      <c r="C1920" s="21" t="n">
        <v>45824</v>
      </c>
      <c r="D1920" s="17" t="s">
        <v>814</v>
      </c>
      <c r="E1920" s="17" t="s">
        <v>201</v>
      </c>
      <c r="F1920" s="17" t="s">
        <v>1497</v>
      </c>
      <c r="G1920" s="17" t="s">
        <v>62</v>
      </c>
      <c r="H1920" s="17" t="s">
        <v>1537</v>
      </c>
      <c r="I1920" s="17" t="s">
        <v>1524</v>
      </c>
      <c r="J1920" s="17" t="n">
        <v>1</v>
      </c>
      <c r="K1920" s="15" t="n">
        <v>236.9</v>
      </c>
      <c r="L1920" s="22" t="n">
        <v>0.05</v>
      </c>
      <c r="M1920" s="15" t="n">
        <v>13.61</v>
      </c>
      <c r="N1920" s="15" t="n">
        <f aca="false">J1920*K1920</f>
        <v>236.9</v>
      </c>
      <c r="O1920" s="15" t="n">
        <f aca="false">N1920*L1920</f>
        <v>11.845</v>
      </c>
      <c r="P1920" s="15" t="n">
        <f aca="false">N1920-O1920</f>
        <v>225.055</v>
      </c>
      <c r="Q1920" s="15" t="n">
        <f aca="false">J1920*INDEX(dProdutos!$F$2:$F$47,MATCH(E1920,dProdutos!$A$2:$A$47,0))</f>
        <v>96.23</v>
      </c>
      <c r="R1920" s="15" t="n">
        <f aca="false">IF(I1920="Cancelado",0,P1920-Q1920)</f>
        <v>128.825</v>
      </c>
      <c r="S1920" s="17" t="str">
        <f aca="false">INDEX(dProdutos!$D$2:$D$47,MATCH(E1920,dProdutos!$A$2:$A$47,0))</f>
        <v>Beleza</v>
      </c>
    </row>
    <row r="1921" customFormat="false" ht="15" hidden="false" customHeight="false" outlineLevel="0" collapsed="false">
      <c r="A1921" s="17" t="s">
        <v>2698</v>
      </c>
      <c r="B1921" s="17" t="n">
        <v>1</v>
      </c>
      <c r="C1921" s="21" t="n">
        <v>45824</v>
      </c>
      <c r="D1921" s="17" t="s">
        <v>627</v>
      </c>
      <c r="E1921" s="17" t="s">
        <v>153</v>
      </c>
      <c r="F1921" s="17" t="s">
        <v>1490</v>
      </c>
      <c r="G1921" s="17" t="s">
        <v>59</v>
      </c>
      <c r="H1921" s="17" t="s">
        <v>1537</v>
      </c>
      <c r="I1921" s="17" t="s">
        <v>1524</v>
      </c>
      <c r="J1921" s="17" t="n">
        <v>2</v>
      </c>
      <c r="K1921" s="15" t="n">
        <v>165.9</v>
      </c>
      <c r="L1921" s="22" t="n">
        <v>0.2</v>
      </c>
      <c r="M1921" s="15" t="n">
        <v>34.08</v>
      </c>
      <c r="N1921" s="15" t="n">
        <f aca="false">J1921*K1921</f>
        <v>331.8</v>
      </c>
      <c r="O1921" s="15" t="n">
        <f aca="false">N1921*L1921</f>
        <v>66.36</v>
      </c>
      <c r="P1921" s="15" t="n">
        <f aca="false">N1921-O1921</f>
        <v>265.44</v>
      </c>
      <c r="Q1921" s="15" t="n">
        <f aca="false">J1921*INDEX(dProdutos!$F$2:$F$47,MATCH(E1921,dProdutos!$A$2:$A$47,0))</f>
        <v>134.56</v>
      </c>
      <c r="R1921" s="15" t="n">
        <f aca="false">IF(I1921="Cancelado",0,P1921-Q1921)</f>
        <v>130.88</v>
      </c>
      <c r="S1921" s="17" t="str">
        <f aca="false">INDEX(dProdutos!$D$2:$D$47,MATCH(E1921,dProdutos!$A$2:$A$47,0))</f>
        <v>Acessórios</v>
      </c>
    </row>
    <row r="1922" customFormat="false" ht="15" hidden="false" customHeight="false" outlineLevel="0" collapsed="false">
      <c r="A1922" s="17" t="s">
        <v>2698</v>
      </c>
      <c r="B1922" s="17" t="n">
        <v>2</v>
      </c>
      <c r="C1922" s="21" t="n">
        <v>45824</v>
      </c>
      <c r="D1922" s="17" t="s">
        <v>627</v>
      </c>
      <c r="E1922" s="17" t="s">
        <v>150</v>
      </c>
      <c r="F1922" s="17" t="s">
        <v>1490</v>
      </c>
      <c r="G1922" s="17" t="s">
        <v>59</v>
      </c>
      <c r="H1922" s="17" t="s">
        <v>1537</v>
      </c>
      <c r="I1922" s="17" t="s">
        <v>1524</v>
      </c>
      <c r="J1922" s="17" t="n">
        <v>1</v>
      </c>
      <c r="K1922" s="15" t="n">
        <v>71.9</v>
      </c>
      <c r="L1922" s="22" t="n">
        <v>0</v>
      </c>
      <c r="M1922" s="15" t="n">
        <v>0</v>
      </c>
      <c r="N1922" s="15" t="n">
        <f aca="false">J1922*K1922</f>
        <v>71.9</v>
      </c>
      <c r="O1922" s="15" t="n">
        <f aca="false">N1922*L1922</f>
        <v>0</v>
      </c>
      <c r="P1922" s="15" t="n">
        <f aca="false">N1922-O1922</f>
        <v>71.9</v>
      </c>
      <c r="Q1922" s="15" t="n">
        <f aca="false">J1922*INDEX(dProdutos!$F$2:$F$47,MATCH(E1922,dProdutos!$A$2:$A$47,0))</f>
        <v>27.38</v>
      </c>
      <c r="R1922" s="15" t="n">
        <f aca="false">IF(I1922="Cancelado",0,P1922-Q1922)</f>
        <v>44.52</v>
      </c>
      <c r="S1922" s="17" t="str">
        <f aca="false">INDEX(dProdutos!$D$2:$D$47,MATCH(E1922,dProdutos!$A$2:$A$47,0))</f>
        <v>Acessórios</v>
      </c>
    </row>
    <row r="1923" customFormat="false" ht="15" hidden="false" customHeight="false" outlineLevel="0" collapsed="false">
      <c r="A1923" s="17" t="s">
        <v>2699</v>
      </c>
      <c r="B1923" s="17" t="n">
        <v>1</v>
      </c>
      <c r="C1923" s="21" t="n">
        <v>45824</v>
      </c>
      <c r="D1923" s="17" t="s">
        <v>1265</v>
      </c>
      <c r="E1923" s="17" t="s">
        <v>85</v>
      </c>
      <c r="F1923" s="17" t="s">
        <v>1499</v>
      </c>
      <c r="G1923" s="17" t="s">
        <v>59</v>
      </c>
      <c r="H1923" s="17" t="s">
        <v>1540</v>
      </c>
      <c r="I1923" s="17" t="s">
        <v>1524</v>
      </c>
      <c r="J1923" s="17" t="n">
        <v>1</v>
      </c>
      <c r="K1923" s="15" t="n">
        <v>165.9</v>
      </c>
      <c r="L1923" s="22" t="n">
        <v>0.15</v>
      </c>
      <c r="M1923" s="15" t="n">
        <v>13.39</v>
      </c>
      <c r="N1923" s="15" t="n">
        <f aca="false">J1923*K1923</f>
        <v>165.9</v>
      </c>
      <c r="O1923" s="15" t="n">
        <f aca="false">N1923*L1923</f>
        <v>24.885</v>
      </c>
      <c r="P1923" s="15" t="n">
        <f aca="false">N1923-O1923</f>
        <v>141.015</v>
      </c>
      <c r="Q1923" s="15" t="n">
        <f aca="false">J1923*INDEX(dProdutos!$F$2:$F$47,MATCH(E1923,dProdutos!$A$2:$A$47,0))</f>
        <v>91.55</v>
      </c>
      <c r="R1923" s="15" t="n">
        <f aca="false">IF(I1923="Cancelado",0,P1923-Q1923)</f>
        <v>49.465</v>
      </c>
      <c r="S1923" s="17" t="str">
        <f aca="false">INDEX(dProdutos!$D$2:$D$47,MATCH(E1923,dProdutos!$A$2:$A$47,0))</f>
        <v>Moda Feminina</v>
      </c>
    </row>
    <row r="1924" customFormat="false" ht="15" hidden="false" customHeight="false" outlineLevel="0" collapsed="false">
      <c r="A1924" s="17" t="s">
        <v>2700</v>
      </c>
      <c r="B1924" s="17" t="n">
        <v>1</v>
      </c>
      <c r="C1924" s="21" t="n">
        <v>45824</v>
      </c>
      <c r="D1924" s="17" t="s">
        <v>1438</v>
      </c>
      <c r="E1924" s="17" t="s">
        <v>156</v>
      </c>
      <c r="F1924" s="17" t="s">
        <v>1490</v>
      </c>
      <c r="G1924" s="17" t="s">
        <v>59</v>
      </c>
      <c r="H1924" s="17" t="s">
        <v>1537</v>
      </c>
      <c r="I1924" s="17" t="s">
        <v>1524</v>
      </c>
      <c r="J1924" s="17" t="n">
        <v>2</v>
      </c>
      <c r="K1924" s="15" t="n">
        <v>192.9</v>
      </c>
      <c r="L1924" s="22" t="n">
        <v>0.15</v>
      </c>
      <c r="M1924" s="15" t="n">
        <v>10.59</v>
      </c>
      <c r="N1924" s="15" t="n">
        <f aca="false">J1924*K1924</f>
        <v>385.8</v>
      </c>
      <c r="O1924" s="15" t="n">
        <f aca="false">N1924*L1924</f>
        <v>57.87</v>
      </c>
      <c r="P1924" s="15" t="n">
        <f aca="false">N1924-O1924</f>
        <v>327.93</v>
      </c>
      <c r="Q1924" s="15" t="n">
        <f aca="false">J1924*INDEX(dProdutos!$F$2:$F$47,MATCH(E1924,dProdutos!$A$2:$A$47,0))</f>
        <v>160.76</v>
      </c>
      <c r="R1924" s="15" t="n">
        <f aca="false">IF(I1924="Cancelado",0,P1924-Q1924)</f>
        <v>167.17</v>
      </c>
      <c r="S1924" s="17" t="str">
        <f aca="false">INDEX(dProdutos!$D$2:$D$47,MATCH(E1924,dProdutos!$A$2:$A$47,0))</f>
        <v>Acessórios</v>
      </c>
    </row>
    <row r="1925" customFormat="false" ht="15" hidden="false" customHeight="false" outlineLevel="0" collapsed="false">
      <c r="A1925" s="17" t="s">
        <v>2700</v>
      </c>
      <c r="B1925" s="17" t="n">
        <v>2</v>
      </c>
      <c r="C1925" s="21" t="n">
        <v>45824</v>
      </c>
      <c r="D1925" s="17" t="s">
        <v>1438</v>
      </c>
      <c r="E1925" s="17" t="s">
        <v>88</v>
      </c>
      <c r="F1925" s="17" t="s">
        <v>1490</v>
      </c>
      <c r="G1925" s="17" t="s">
        <v>59</v>
      </c>
      <c r="H1925" s="17" t="s">
        <v>1537</v>
      </c>
      <c r="I1925" s="17" t="s">
        <v>1524</v>
      </c>
      <c r="J1925" s="17" t="n">
        <v>2</v>
      </c>
      <c r="K1925" s="15" t="n">
        <v>170.9</v>
      </c>
      <c r="L1925" s="22" t="n">
        <v>0.1</v>
      </c>
      <c r="M1925" s="15" t="n">
        <v>0</v>
      </c>
      <c r="N1925" s="15" t="n">
        <f aca="false">J1925*K1925</f>
        <v>341.8</v>
      </c>
      <c r="O1925" s="15" t="n">
        <f aca="false">N1925*L1925</f>
        <v>34.18</v>
      </c>
      <c r="P1925" s="15" t="n">
        <f aca="false">N1925-O1925</f>
        <v>307.62</v>
      </c>
      <c r="Q1925" s="15" t="n">
        <f aca="false">J1925*INDEX(dProdutos!$F$2:$F$47,MATCH(E1925,dProdutos!$A$2:$A$47,0))</f>
        <v>196.28</v>
      </c>
      <c r="R1925" s="15" t="n">
        <f aca="false">IF(I1925="Cancelado",0,P1925-Q1925)</f>
        <v>111.34</v>
      </c>
      <c r="S1925" s="17" t="str">
        <f aca="false">INDEX(dProdutos!$D$2:$D$47,MATCH(E1925,dProdutos!$A$2:$A$47,0))</f>
        <v>Moda Feminina</v>
      </c>
    </row>
    <row r="1926" customFormat="false" ht="15" hidden="false" customHeight="false" outlineLevel="0" collapsed="false">
      <c r="A1926" s="17" t="s">
        <v>2701</v>
      </c>
      <c r="B1926" s="17" t="n">
        <v>1</v>
      </c>
      <c r="C1926" s="21" t="n">
        <v>45824</v>
      </c>
      <c r="D1926" s="17" t="s">
        <v>608</v>
      </c>
      <c r="E1926" s="17" t="s">
        <v>192</v>
      </c>
      <c r="F1926" s="17" t="s">
        <v>1493</v>
      </c>
      <c r="G1926" s="17" t="s">
        <v>62</v>
      </c>
      <c r="H1926" s="17" t="s">
        <v>1523</v>
      </c>
      <c r="I1926" s="17" t="s">
        <v>1524</v>
      </c>
      <c r="J1926" s="17" t="n">
        <v>2</v>
      </c>
      <c r="K1926" s="15" t="n">
        <v>245.9</v>
      </c>
      <c r="L1926" s="22" t="n">
        <v>0</v>
      </c>
      <c r="M1926" s="15" t="n">
        <v>34.73</v>
      </c>
      <c r="N1926" s="15" t="n">
        <f aca="false">J1926*K1926</f>
        <v>491.8</v>
      </c>
      <c r="O1926" s="15" t="n">
        <f aca="false">N1926*L1926</f>
        <v>0</v>
      </c>
      <c r="P1926" s="15" t="n">
        <f aca="false">N1926-O1926</f>
        <v>491.8</v>
      </c>
      <c r="Q1926" s="15" t="n">
        <f aca="false">J1926*INDEX(dProdutos!$F$2:$F$47,MATCH(E1926,dProdutos!$A$2:$A$47,0))</f>
        <v>215.56</v>
      </c>
      <c r="R1926" s="15" t="n">
        <f aca="false">IF(I1926="Cancelado",0,P1926-Q1926)</f>
        <v>276.24</v>
      </c>
      <c r="S1926" s="17" t="str">
        <f aca="false">INDEX(dProdutos!$D$2:$D$47,MATCH(E1926,dProdutos!$A$2:$A$47,0))</f>
        <v>Eletrônicos</v>
      </c>
    </row>
    <row r="1927" customFormat="false" ht="15" hidden="false" customHeight="false" outlineLevel="0" collapsed="false">
      <c r="A1927" s="17" t="s">
        <v>2702</v>
      </c>
      <c r="B1927" s="17" t="n">
        <v>1</v>
      </c>
      <c r="C1927" s="21" t="n">
        <v>45824</v>
      </c>
      <c r="D1927" s="17" t="s">
        <v>902</v>
      </c>
      <c r="E1927" s="17" t="s">
        <v>177</v>
      </c>
      <c r="F1927" s="17" t="s">
        <v>1503</v>
      </c>
      <c r="G1927" s="17" t="s">
        <v>62</v>
      </c>
      <c r="H1927" s="17" t="s">
        <v>1523</v>
      </c>
      <c r="I1927" s="17" t="s">
        <v>1524</v>
      </c>
      <c r="J1927" s="17" t="n">
        <v>2</v>
      </c>
      <c r="K1927" s="15" t="n">
        <v>257.9</v>
      </c>
      <c r="L1927" s="22" t="n">
        <v>0.2</v>
      </c>
      <c r="M1927" s="15" t="n">
        <v>33.1</v>
      </c>
      <c r="N1927" s="15" t="n">
        <f aca="false">J1927*K1927</f>
        <v>515.8</v>
      </c>
      <c r="O1927" s="15" t="n">
        <f aca="false">N1927*L1927</f>
        <v>103.16</v>
      </c>
      <c r="P1927" s="15" t="n">
        <f aca="false">N1927-O1927</f>
        <v>412.64</v>
      </c>
      <c r="Q1927" s="15" t="n">
        <f aca="false">J1927*INDEX(dProdutos!$F$2:$F$47,MATCH(E1927,dProdutos!$A$2:$A$47,0))</f>
        <v>276.46</v>
      </c>
      <c r="R1927" s="15" t="n">
        <f aca="false">IF(I1927="Cancelado",0,P1927-Q1927)</f>
        <v>136.18</v>
      </c>
      <c r="S1927" s="17" t="str">
        <f aca="false">INDEX(dProdutos!$D$2:$D$47,MATCH(E1927,dProdutos!$A$2:$A$47,0))</f>
        <v>Casa</v>
      </c>
    </row>
    <row r="1928" customFormat="false" ht="15" hidden="false" customHeight="false" outlineLevel="0" collapsed="false">
      <c r="A1928" s="17" t="s">
        <v>2703</v>
      </c>
      <c r="B1928" s="17" t="n">
        <v>1</v>
      </c>
      <c r="C1928" s="21" t="n">
        <v>45824</v>
      </c>
      <c r="D1928" s="17" t="s">
        <v>839</v>
      </c>
      <c r="E1928" s="17" t="s">
        <v>144</v>
      </c>
      <c r="F1928" s="17" t="s">
        <v>1501</v>
      </c>
      <c r="G1928" s="17" t="s">
        <v>60</v>
      </c>
      <c r="H1928" s="17" t="s">
        <v>1537</v>
      </c>
      <c r="I1928" s="17" t="s">
        <v>1524</v>
      </c>
      <c r="J1928" s="17" t="n">
        <v>2</v>
      </c>
      <c r="K1928" s="15" t="n">
        <v>260.9</v>
      </c>
      <c r="L1928" s="22" t="n">
        <v>0.05</v>
      </c>
      <c r="M1928" s="15" t="n">
        <v>31.9</v>
      </c>
      <c r="N1928" s="15" t="n">
        <f aca="false">J1928*K1928</f>
        <v>521.8</v>
      </c>
      <c r="O1928" s="15" t="n">
        <f aca="false">N1928*L1928</f>
        <v>26.09</v>
      </c>
      <c r="P1928" s="15" t="n">
        <f aca="false">N1928-O1928</f>
        <v>495.71</v>
      </c>
      <c r="Q1928" s="15" t="n">
        <f aca="false">J1928*INDEX(dProdutos!$F$2:$F$47,MATCH(E1928,dProdutos!$A$2:$A$47,0))</f>
        <v>199.72</v>
      </c>
      <c r="R1928" s="15" t="n">
        <f aca="false">IF(I1928="Cancelado",0,P1928-Q1928)</f>
        <v>295.99</v>
      </c>
      <c r="S1928" s="17" t="str">
        <f aca="false">INDEX(dProdutos!$D$2:$D$47,MATCH(E1928,dProdutos!$A$2:$A$47,0))</f>
        <v>Acessórios</v>
      </c>
    </row>
    <row r="1929" customFormat="false" ht="15" hidden="false" customHeight="false" outlineLevel="0" collapsed="false">
      <c r="A1929" s="17" t="s">
        <v>2704</v>
      </c>
      <c r="B1929" s="17" t="n">
        <v>1</v>
      </c>
      <c r="C1929" s="21" t="n">
        <v>45824</v>
      </c>
      <c r="D1929" s="17" t="s">
        <v>897</v>
      </c>
      <c r="E1929" s="17" t="s">
        <v>147</v>
      </c>
      <c r="F1929" s="17" t="s">
        <v>1503</v>
      </c>
      <c r="G1929" s="17" t="s">
        <v>60</v>
      </c>
      <c r="H1929" s="17" t="s">
        <v>1527</v>
      </c>
      <c r="I1929" s="17" t="s">
        <v>1524</v>
      </c>
      <c r="J1929" s="17" t="n">
        <v>1</v>
      </c>
      <c r="K1929" s="15" t="n">
        <v>231.9</v>
      </c>
      <c r="L1929" s="22" t="n">
        <v>0</v>
      </c>
      <c r="M1929" s="15" t="n">
        <v>0</v>
      </c>
      <c r="N1929" s="15" t="n">
        <f aca="false">J1929*K1929</f>
        <v>231.9</v>
      </c>
      <c r="O1929" s="15" t="n">
        <f aca="false">N1929*L1929</f>
        <v>0</v>
      </c>
      <c r="P1929" s="15" t="n">
        <f aca="false">N1929-O1929</f>
        <v>231.9</v>
      </c>
      <c r="Q1929" s="15" t="n">
        <f aca="false">J1929*INDEX(dProdutos!$F$2:$F$47,MATCH(E1929,dProdutos!$A$2:$A$47,0))</f>
        <v>130.9</v>
      </c>
      <c r="R1929" s="15" t="n">
        <f aca="false">IF(I1929="Cancelado",0,P1929-Q1929)</f>
        <v>101</v>
      </c>
      <c r="S1929" s="17" t="str">
        <f aca="false">INDEX(dProdutos!$D$2:$D$47,MATCH(E1929,dProdutos!$A$2:$A$47,0))</f>
        <v>Acessórios</v>
      </c>
    </row>
    <row r="1930" customFormat="false" ht="15" hidden="false" customHeight="false" outlineLevel="0" collapsed="false">
      <c r="A1930" s="17" t="s">
        <v>2705</v>
      </c>
      <c r="B1930" s="17" t="n">
        <v>1</v>
      </c>
      <c r="C1930" s="21" t="n">
        <v>45824</v>
      </c>
      <c r="D1930" s="17" t="s">
        <v>1207</v>
      </c>
      <c r="E1930" s="17" t="s">
        <v>88</v>
      </c>
      <c r="F1930" s="17" t="s">
        <v>1487</v>
      </c>
      <c r="G1930" s="17" t="s">
        <v>63</v>
      </c>
      <c r="H1930" s="17" t="s">
        <v>1523</v>
      </c>
      <c r="I1930" s="17" t="s">
        <v>1524</v>
      </c>
      <c r="J1930" s="17" t="n">
        <v>1</v>
      </c>
      <c r="K1930" s="15" t="n">
        <v>170.9</v>
      </c>
      <c r="L1930" s="22" t="n">
        <v>0</v>
      </c>
      <c r="M1930" s="15" t="n">
        <v>0</v>
      </c>
      <c r="N1930" s="15" t="n">
        <f aca="false">J1930*K1930</f>
        <v>170.9</v>
      </c>
      <c r="O1930" s="15" t="n">
        <f aca="false">N1930*L1930</f>
        <v>0</v>
      </c>
      <c r="P1930" s="15" t="n">
        <f aca="false">N1930-O1930</f>
        <v>170.9</v>
      </c>
      <c r="Q1930" s="15" t="n">
        <f aca="false">J1930*INDEX(dProdutos!$F$2:$F$47,MATCH(E1930,dProdutos!$A$2:$A$47,0))</f>
        <v>98.14</v>
      </c>
      <c r="R1930" s="15" t="n">
        <f aca="false">IF(I1930="Cancelado",0,P1930-Q1930)</f>
        <v>72.76</v>
      </c>
      <c r="S1930" s="17" t="str">
        <f aca="false">INDEX(dProdutos!$D$2:$D$47,MATCH(E1930,dProdutos!$A$2:$A$47,0))</f>
        <v>Moda Feminina</v>
      </c>
    </row>
    <row r="1931" customFormat="false" ht="15" hidden="false" customHeight="false" outlineLevel="0" collapsed="false">
      <c r="A1931" s="17" t="s">
        <v>2706</v>
      </c>
      <c r="B1931" s="17" t="n">
        <v>1</v>
      </c>
      <c r="C1931" s="21" t="n">
        <v>45825</v>
      </c>
      <c r="D1931" s="17" t="s">
        <v>494</v>
      </c>
      <c r="E1931" s="17" t="s">
        <v>150</v>
      </c>
      <c r="F1931" s="17" t="s">
        <v>1495</v>
      </c>
      <c r="G1931" s="17" t="s">
        <v>61</v>
      </c>
      <c r="H1931" s="17" t="s">
        <v>1523</v>
      </c>
      <c r="I1931" s="17" t="s">
        <v>1524</v>
      </c>
      <c r="J1931" s="17" t="n">
        <v>1</v>
      </c>
      <c r="K1931" s="15" t="n">
        <v>71.9</v>
      </c>
      <c r="L1931" s="22" t="n">
        <v>0.1</v>
      </c>
      <c r="M1931" s="15" t="n">
        <v>0</v>
      </c>
      <c r="N1931" s="15" t="n">
        <f aca="false">J1931*K1931</f>
        <v>71.9</v>
      </c>
      <c r="O1931" s="15" t="n">
        <f aca="false">N1931*L1931</f>
        <v>7.19</v>
      </c>
      <c r="P1931" s="15" t="n">
        <f aca="false">N1931-O1931</f>
        <v>64.71</v>
      </c>
      <c r="Q1931" s="15" t="n">
        <f aca="false">J1931*INDEX(dProdutos!$F$2:$F$47,MATCH(E1931,dProdutos!$A$2:$A$47,0))</f>
        <v>27.38</v>
      </c>
      <c r="R1931" s="15" t="n">
        <f aca="false">IF(I1931="Cancelado",0,P1931-Q1931)</f>
        <v>37.33</v>
      </c>
      <c r="S1931" s="17" t="str">
        <f aca="false">INDEX(dProdutos!$D$2:$D$47,MATCH(E1931,dProdutos!$A$2:$A$47,0))</f>
        <v>Acessórios</v>
      </c>
    </row>
    <row r="1932" customFormat="false" ht="15" hidden="false" customHeight="false" outlineLevel="0" collapsed="false">
      <c r="A1932" s="17" t="s">
        <v>2706</v>
      </c>
      <c r="B1932" s="17" t="n">
        <v>2</v>
      </c>
      <c r="C1932" s="21" t="n">
        <v>45825</v>
      </c>
      <c r="D1932" s="17" t="s">
        <v>494</v>
      </c>
      <c r="E1932" s="17" t="s">
        <v>144</v>
      </c>
      <c r="F1932" s="17" t="s">
        <v>1495</v>
      </c>
      <c r="G1932" s="17" t="s">
        <v>61</v>
      </c>
      <c r="H1932" s="17" t="s">
        <v>1523</v>
      </c>
      <c r="I1932" s="17" t="s">
        <v>1524</v>
      </c>
      <c r="J1932" s="17" t="n">
        <v>1</v>
      </c>
      <c r="K1932" s="15" t="n">
        <v>260.9</v>
      </c>
      <c r="L1932" s="22" t="n">
        <v>0.2</v>
      </c>
      <c r="M1932" s="15" t="n">
        <v>0</v>
      </c>
      <c r="N1932" s="15" t="n">
        <f aca="false">J1932*K1932</f>
        <v>260.9</v>
      </c>
      <c r="O1932" s="15" t="n">
        <f aca="false">N1932*L1932</f>
        <v>52.18</v>
      </c>
      <c r="P1932" s="15" t="n">
        <f aca="false">N1932-O1932</f>
        <v>208.72</v>
      </c>
      <c r="Q1932" s="15" t="n">
        <f aca="false">J1932*INDEX(dProdutos!$F$2:$F$47,MATCH(E1932,dProdutos!$A$2:$A$47,0))</f>
        <v>99.86</v>
      </c>
      <c r="R1932" s="15" t="n">
        <f aca="false">IF(I1932="Cancelado",0,P1932-Q1932)</f>
        <v>108.86</v>
      </c>
      <c r="S1932" s="17" t="str">
        <f aca="false">INDEX(dProdutos!$D$2:$D$47,MATCH(E1932,dProdutos!$A$2:$A$47,0))</f>
        <v>Acessórios</v>
      </c>
    </row>
    <row r="1933" customFormat="false" ht="15" hidden="false" customHeight="false" outlineLevel="0" collapsed="false">
      <c r="A1933" s="17" t="s">
        <v>2707</v>
      </c>
      <c r="B1933" s="17" t="n">
        <v>1</v>
      </c>
      <c r="C1933" s="21" t="n">
        <v>45825</v>
      </c>
      <c r="D1933" s="17" t="s">
        <v>1443</v>
      </c>
      <c r="E1933" s="17" t="s">
        <v>192</v>
      </c>
      <c r="F1933" s="17" t="s">
        <v>1495</v>
      </c>
      <c r="G1933" s="17" t="s">
        <v>61</v>
      </c>
      <c r="H1933" s="17" t="s">
        <v>1537</v>
      </c>
      <c r="I1933" s="17" t="s">
        <v>1524</v>
      </c>
      <c r="J1933" s="17" t="n">
        <v>1</v>
      </c>
      <c r="K1933" s="15" t="n">
        <v>245.9</v>
      </c>
      <c r="L1933" s="22" t="n">
        <v>0.05</v>
      </c>
      <c r="M1933" s="15" t="n">
        <v>0</v>
      </c>
      <c r="N1933" s="15" t="n">
        <f aca="false">J1933*K1933</f>
        <v>245.9</v>
      </c>
      <c r="O1933" s="15" t="n">
        <f aca="false">N1933*L1933</f>
        <v>12.295</v>
      </c>
      <c r="P1933" s="15" t="n">
        <f aca="false">N1933-O1933</f>
        <v>233.605</v>
      </c>
      <c r="Q1933" s="15" t="n">
        <f aca="false">J1933*INDEX(dProdutos!$F$2:$F$47,MATCH(E1933,dProdutos!$A$2:$A$47,0))</f>
        <v>107.78</v>
      </c>
      <c r="R1933" s="15" t="n">
        <f aca="false">IF(I1933="Cancelado",0,P1933-Q1933)</f>
        <v>125.825</v>
      </c>
      <c r="S1933" s="17" t="str">
        <f aca="false">INDEX(dProdutos!$D$2:$D$47,MATCH(E1933,dProdutos!$A$2:$A$47,0))</f>
        <v>Eletrônicos</v>
      </c>
    </row>
    <row r="1934" customFormat="false" ht="15" hidden="false" customHeight="false" outlineLevel="0" collapsed="false">
      <c r="A1934" s="17" t="s">
        <v>2708</v>
      </c>
      <c r="B1934" s="17" t="n">
        <v>1</v>
      </c>
      <c r="C1934" s="21" t="n">
        <v>45825</v>
      </c>
      <c r="D1934" s="17" t="s">
        <v>429</v>
      </c>
      <c r="E1934" s="17" t="s">
        <v>192</v>
      </c>
      <c r="F1934" s="17" t="s">
        <v>1493</v>
      </c>
      <c r="G1934" s="17" t="s">
        <v>59</v>
      </c>
      <c r="H1934" s="17" t="s">
        <v>1540</v>
      </c>
      <c r="I1934" s="17" t="s">
        <v>1524</v>
      </c>
      <c r="J1934" s="17" t="n">
        <v>1</v>
      </c>
      <c r="K1934" s="15" t="n">
        <v>245.9</v>
      </c>
      <c r="L1934" s="22" t="n">
        <v>0.05</v>
      </c>
      <c r="M1934" s="15" t="n">
        <v>0</v>
      </c>
      <c r="N1934" s="15" t="n">
        <f aca="false">J1934*K1934</f>
        <v>245.9</v>
      </c>
      <c r="O1934" s="15" t="n">
        <f aca="false">N1934*L1934</f>
        <v>12.295</v>
      </c>
      <c r="P1934" s="15" t="n">
        <f aca="false">N1934-O1934</f>
        <v>233.605</v>
      </c>
      <c r="Q1934" s="15" t="n">
        <f aca="false">J1934*INDEX(dProdutos!$F$2:$F$47,MATCH(E1934,dProdutos!$A$2:$A$47,0))</f>
        <v>107.78</v>
      </c>
      <c r="R1934" s="15" t="n">
        <f aca="false">IF(I1934="Cancelado",0,P1934-Q1934)</f>
        <v>125.825</v>
      </c>
      <c r="S1934" s="17" t="str">
        <f aca="false">INDEX(dProdutos!$D$2:$D$47,MATCH(E1934,dProdutos!$A$2:$A$47,0))</f>
        <v>Eletrônicos</v>
      </c>
    </row>
    <row r="1935" customFormat="false" ht="15" hidden="false" customHeight="false" outlineLevel="0" collapsed="false">
      <c r="A1935" s="17" t="s">
        <v>2709</v>
      </c>
      <c r="B1935" s="17" t="n">
        <v>1</v>
      </c>
      <c r="C1935" s="21" t="n">
        <v>45825</v>
      </c>
      <c r="D1935" s="17" t="s">
        <v>746</v>
      </c>
      <c r="E1935" s="17" t="s">
        <v>129</v>
      </c>
      <c r="F1935" s="17" t="s">
        <v>1499</v>
      </c>
      <c r="G1935" s="17" t="s">
        <v>60</v>
      </c>
      <c r="H1935" s="17" t="s">
        <v>1523</v>
      </c>
      <c r="I1935" s="17" t="s">
        <v>1524</v>
      </c>
      <c r="J1935" s="17" t="n">
        <v>1</v>
      </c>
      <c r="K1935" s="15" t="n">
        <v>105.9</v>
      </c>
      <c r="L1935" s="22" t="n">
        <v>0.05</v>
      </c>
      <c r="M1935" s="15" t="n">
        <v>30.02</v>
      </c>
      <c r="N1935" s="15" t="n">
        <f aca="false">J1935*K1935</f>
        <v>105.9</v>
      </c>
      <c r="O1935" s="15" t="n">
        <f aca="false">N1935*L1935</f>
        <v>5.295</v>
      </c>
      <c r="P1935" s="15" t="n">
        <f aca="false">N1935-O1935</f>
        <v>100.605</v>
      </c>
      <c r="Q1935" s="15" t="n">
        <f aca="false">J1935*INDEX(dProdutos!$F$2:$F$47,MATCH(E1935,dProdutos!$A$2:$A$47,0))</f>
        <v>43.79</v>
      </c>
      <c r="R1935" s="15" t="n">
        <f aca="false">IF(I1935="Cancelado",0,P1935-Q1935)</f>
        <v>56.815</v>
      </c>
      <c r="S1935" s="17" t="str">
        <f aca="false">INDEX(dProdutos!$D$2:$D$47,MATCH(E1935,dProdutos!$A$2:$A$47,0))</f>
        <v>Calçados</v>
      </c>
    </row>
    <row r="1936" customFormat="false" ht="15" hidden="false" customHeight="false" outlineLevel="0" collapsed="false">
      <c r="A1936" s="17" t="s">
        <v>2709</v>
      </c>
      <c r="B1936" s="17" t="n">
        <v>2</v>
      </c>
      <c r="C1936" s="21" t="n">
        <v>45825</v>
      </c>
      <c r="D1936" s="17" t="s">
        <v>746</v>
      </c>
      <c r="E1936" s="17" t="s">
        <v>114</v>
      </c>
      <c r="F1936" s="17" t="s">
        <v>1499</v>
      </c>
      <c r="G1936" s="17" t="s">
        <v>60</v>
      </c>
      <c r="H1936" s="17" t="s">
        <v>1523</v>
      </c>
      <c r="I1936" s="17" t="s">
        <v>1524</v>
      </c>
      <c r="J1936" s="17" t="n">
        <v>1</v>
      </c>
      <c r="K1936" s="15" t="n">
        <v>202.9</v>
      </c>
      <c r="L1936" s="22" t="n">
        <v>0.05</v>
      </c>
      <c r="M1936" s="15" t="n">
        <v>0</v>
      </c>
      <c r="N1936" s="15" t="n">
        <f aca="false">J1936*K1936</f>
        <v>202.9</v>
      </c>
      <c r="O1936" s="15" t="n">
        <f aca="false">N1936*L1936</f>
        <v>10.145</v>
      </c>
      <c r="P1936" s="15" t="n">
        <f aca="false">N1936-O1936</f>
        <v>192.755</v>
      </c>
      <c r="Q1936" s="15" t="n">
        <f aca="false">J1936*INDEX(dProdutos!$F$2:$F$47,MATCH(E1936,dProdutos!$A$2:$A$47,0))</f>
        <v>110.39</v>
      </c>
      <c r="R1936" s="15" t="n">
        <f aca="false">IF(I1936="Cancelado",0,P1936-Q1936)</f>
        <v>82.365</v>
      </c>
      <c r="S1936" s="17" t="str">
        <f aca="false">INDEX(dProdutos!$D$2:$D$47,MATCH(E1936,dProdutos!$A$2:$A$47,0))</f>
        <v>Moda Masculina</v>
      </c>
    </row>
    <row r="1937" customFormat="false" ht="15" hidden="false" customHeight="false" outlineLevel="0" collapsed="false">
      <c r="A1937" s="17" t="s">
        <v>2710</v>
      </c>
      <c r="B1937" s="17" t="n">
        <v>1</v>
      </c>
      <c r="C1937" s="21" t="n">
        <v>45825</v>
      </c>
      <c r="D1937" s="17" t="s">
        <v>1426</v>
      </c>
      <c r="E1937" s="17" t="s">
        <v>114</v>
      </c>
      <c r="F1937" s="17" t="s">
        <v>1497</v>
      </c>
      <c r="G1937" s="17" t="s">
        <v>60</v>
      </c>
      <c r="H1937" s="17" t="s">
        <v>1537</v>
      </c>
      <c r="I1937" s="17" t="s">
        <v>1524</v>
      </c>
      <c r="J1937" s="17" t="n">
        <v>1</v>
      </c>
      <c r="K1937" s="15" t="n">
        <v>202.9</v>
      </c>
      <c r="L1937" s="22" t="n">
        <v>0</v>
      </c>
      <c r="M1937" s="15" t="n">
        <v>10.54</v>
      </c>
      <c r="N1937" s="15" t="n">
        <f aca="false">J1937*K1937</f>
        <v>202.9</v>
      </c>
      <c r="O1937" s="15" t="n">
        <f aca="false">N1937*L1937</f>
        <v>0</v>
      </c>
      <c r="P1937" s="15" t="n">
        <f aca="false">N1937-O1937</f>
        <v>202.9</v>
      </c>
      <c r="Q1937" s="15" t="n">
        <f aca="false">J1937*INDEX(dProdutos!$F$2:$F$47,MATCH(E1937,dProdutos!$A$2:$A$47,0))</f>
        <v>110.39</v>
      </c>
      <c r="R1937" s="15" t="n">
        <f aca="false">IF(I1937="Cancelado",0,P1937-Q1937)</f>
        <v>92.51</v>
      </c>
      <c r="S1937" s="17" t="str">
        <f aca="false">INDEX(dProdutos!$D$2:$D$47,MATCH(E1937,dProdutos!$A$2:$A$47,0))</f>
        <v>Moda Masculina</v>
      </c>
    </row>
    <row r="1938" customFormat="false" ht="15" hidden="false" customHeight="false" outlineLevel="0" collapsed="false">
      <c r="A1938" s="17" t="s">
        <v>2711</v>
      </c>
      <c r="B1938" s="17" t="n">
        <v>1</v>
      </c>
      <c r="C1938" s="21" t="n">
        <v>45825</v>
      </c>
      <c r="D1938" s="17" t="s">
        <v>1060</v>
      </c>
      <c r="E1938" s="17" t="s">
        <v>111</v>
      </c>
      <c r="F1938" s="17" t="s">
        <v>1490</v>
      </c>
      <c r="G1938" s="17" t="s">
        <v>60</v>
      </c>
      <c r="H1938" s="17" t="s">
        <v>1537</v>
      </c>
      <c r="I1938" s="17" t="s">
        <v>1531</v>
      </c>
      <c r="J1938" s="17" t="n">
        <v>1</v>
      </c>
      <c r="K1938" s="15" t="n">
        <v>188.9</v>
      </c>
      <c r="L1938" s="22" t="n">
        <v>0.2</v>
      </c>
      <c r="M1938" s="15" t="n">
        <v>15.98</v>
      </c>
      <c r="N1938" s="15" t="n">
        <f aca="false">J1938*K1938</f>
        <v>188.9</v>
      </c>
      <c r="O1938" s="15" t="n">
        <f aca="false">N1938*L1938</f>
        <v>37.78</v>
      </c>
      <c r="P1938" s="15" t="n">
        <f aca="false">N1938-O1938</f>
        <v>151.12</v>
      </c>
      <c r="Q1938" s="15" t="n">
        <f aca="false">J1938*INDEX(dProdutos!$F$2:$F$47,MATCH(E1938,dProdutos!$A$2:$A$47,0))</f>
        <v>88.32</v>
      </c>
      <c r="R1938" s="15" t="n">
        <f aca="false">IF(I1938="Cancelado",0,P1938-Q1938)</f>
        <v>0</v>
      </c>
      <c r="S1938" s="17" t="str">
        <f aca="false">INDEX(dProdutos!$D$2:$D$47,MATCH(E1938,dProdutos!$A$2:$A$47,0))</f>
        <v>Moda Masculina</v>
      </c>
    </row>
    <row r="1939" customFormat="false" ht="15" hidden="false" customHeight="false" outlineLevel="0" collapsed="false">
      <c r="A1939" s="17" t="s">
        <v>2711</v>
      </c>
      <c r="B1939" s="17" t="n">
        <v>2</v>
      </c>
      <c r="C1939" s="21" t="n">
        <v>45825</v>
      </c>
      <c r="D1939" s="17" t="s">
        <v>1060</v>
      </c>
      <c r="E1939" s="17" t="s">
        <v>150</v>
      </c>
      <c r="F1939" s="17" t="s">
        <v>1490</v>
      </c>
      <c r="G1939" s="17" t="s">
        <v>60</v>
      </c>
      <c r="H1939" s="17" t="s">
        <v>1537</v>
      </c>
      <c r="I1939" s="17" t="s">
        <v>1531</v>
      </c>
      <c r="J1939" s="17" t="n">
        <v>3</v>
      </c>
      <c r="K1939" s="15" t="n">
        <v>71.9</v>
      </c>
      <c r="L1939" s="22" t="n">
        <v>0.1</v>
      </c>
      <c r="M1939" s="15" t="n">
        <v>0</v>
      </c>
      <c r="N1939" s="15" t="n">
        <f aca="false">J1939*K1939</f>
        <v>215.7</v>
      </c>
      <c r="O1939" s="15" t="n">
        <f aca="false">N1939*L1939</f>
        <v>21.57</v>
      </c>
      <c r="P1939" s="15" t="n">
        <f aca="false">N1939-O1939</f>
        <v>194.13</v>
      </c>
      <c r="Q1939" s="15" t="n">
        <f aca="false">J1939*INDEX(dProdutos!$F$2:$F$47,MATCH(E1939,dProdutos!$A$2:$A$47,0))</f>
        <v>82.14</v>
      </c>
      <c r="R1939" s="15" t="n">
        <f aca="false">IF(I1939="Cancelado",0,P1939-Q1939)</f>
        <v>0</v>
      </c>
      <c r="S1939" s="17" t="str">
        <f aca="false">INDEX(dProdutos!$D$2:$D$47,MATCH(E1939,dProdutos!$A$2:$A$47,0))</f>
        <v>Acessórios</v>
      </c>
    </row>
    <row r="1940" customFormat="false" ht="15" hidden="false" customHeight="false" outlineLevel="0" collapsed="false">
      <c r="A1940" s="17" t="s">
        <v>2712</v>
      </c>
      <c r="B1940" s="17" t="n">
        <v>1</v>
      </c>
      <c r="C1940" s="21" t="n">
        <v>45825</v>
      </c>
      <c r="D1940" s="17" t="s">
        <v>651</v>
      </c>
      <c r="E1940" s="17" t="s">
        <v>138</v>
      </c>
      <c r="F1940" s="17" t="s">
        <v>1495</v>
      </c>
      <c r="G1940" s="17" t="s">
        <v>61</v>
      </c>
      <c r="H1940" s="17" t="s">
        <v>1523</v>
      </c>
      <c r="I1940" s="17" t="s">
        <v>1524</v>
      </c>
      <c r="J1940" s="17" t="n">
        <v>3</v>
      </c>
      <c r="K1940" s="15" t="n">
        <v>231.9</v>
      </c>
      <c r="L1940" s="22" t="n">
        <v>0.1</v>
      </c>
      <c r="M1940" s="15" t="n">
        <v>13.34</v>
      </c>
      <c r="N1940" s="15" t="n">
        <f aca="false">J1940*K1940</f>
        <v>695.7</v>
      </c>
      <c r="O1940" s="15" t="n">
        <f aca="false">N1940*L1940</f>
        <v>69.57</v>
      </c>
      <c r="P1940" s="15" t="n">
        <f aca="false">N1940-O1940</f>
        <v>626.13</v>
      </c>
      <c r="Q1940" s="15" t="n">
        <f aca="false">J1940*INDEX(dProdutos!$F$2:$F$47,MATCH(E1940,dProdutos!$A$2:$A$47,0))</f>
        <v>396.63</v>
      </c>
      <c r="R1940" s="15" t="n">
        <f aca="false">IF(I1940="Cancelado",0,P1940-Q1940)</f>
        <v>229.5</v>
      </c>
      <c r="S1940" s="17" t="str">
        <f aca="false">INDEX(dProdutos!$D$2:$D$47,MATCH(E1940,dProdutos!$A$2:$A$47,0))</f>
        <v>Calçados</v>
      </c>
    </row>
    <row r="1941" customFormat="false" ht="15" hidden="false" customHeight="false" outlineLevel="0" collapsed="false">
      <c r="A1941" s="17" t="s">
        <v>2713</v>
      </c>
      <c r="B1941" s="17" t="n">
        <v>1</v>
      </c>
      <c r="C1941" s="21" t="n">
        <v>45826</v>
      </c>
      <c r="D1941" s="17" t="s">
        <v>874</v>
      </c>
      <c r="E1941" s="17" t="s">
        <v>213</v>
      </c>
      <c r="F1941" s="17" t="s">
        <v>1487</v>
      </c>
      <c r="G1941" s="17" t="s">
        <v>63</v>
      </c>
      <c r="H1941" s="17" t="s">
        <v>1537</v>
      </c>
      <c r="I1941" s="17" t="s">
        <v>1524</v>
      </c>
      <c r="J1941" s="17" t="n">
        <v>3</v>
      </c>
      <c r="K1941" s="15" t="n">
        <v>153.9</v>
      </c>
      <c r="L1941" s="22" t="n">
        <v>0.05</v>
      </c>
      <c r="M1941" s="15" t="n">
        <v>12.72</v>
      </c>
      <c r="N1941" s="15" t="n">
        <f aca="false">J1941*K1941</f>
        <v>461.7</v>
      </c>
      <c r="O1941" s="15" t="n">
        <f aca="false">N1941*L1941</f>
        <v>23.085</v>
      </c>
      <c r="P1941" s="15" t="n">
        <f aca="false">N1941-O1941</f>
        <v>438.615</v>
      </c>
      <c r="Q1941" s="15" t="n">
        <f aca="false">J1941*INDEX(dProdutos!$F$2:$F$47,MATCH(E1941,dProdutos!$A$2:$A$47,0))</f>
        <v>271.26</v>
      </c>
      <c r="R1941" s="15" t="n">
        <f aca="false">IF(I1941="Cancelado",0,P1941-Q1941)</f>
        <v>167.355</v>
      </c>
      <c r="S1941" s="17" t="str">
        <f aca="false">INDEX(dProdutos!$D$2:$D$47,MATCH(E1941,dProdutos!$A$2:$A$47,0))</f>
        <v>Beleza</v>
      </c>
    </row>
    <row r="1942" customFormat="false" ht="15" hidden="false" customHeight="false" outlineLevel="0" collapsed="false">
      <c r="A1942" s="17" t="s">
        <v>2713</v>
      </c>
      <c r="B1942" s="17" t="n">
        <v>2</v>
      </c>
      <c r="C1942" s="21" t="n">
        <v>45826</v>
      </c>
      <c r="D1942" s="17" t="s">
        <v>874</v>
      </c>
      <c r="E1942" s="17" t="s">
        <v>105</v>
      </c>
      <c r="F1942" s="17" t="s">
        <v>1487</v>
      </c>
      <c r="G1942" s="17" t="s">
        <v>63</v>
      </c>
      <c r="H1942" s="17" t="s">
        <v>1537</v>
      </c>
      <c r="I1942" s="17" t="s">
        <v>1524</v>
      </c>
      <c r="J1942" s="17" t="n">
        <v>1</v>
      </c>
      <c r="K1942" s="15" t="n">
        <v>175.9</v>
      </c>
      <c r="L1942" s="22" t="n">
        <v>0.1</v>
      </c>
      <c r="M1942" s="15" t="n">
        <v>0</v>
      </c>
      <c r="N1942" s="15" t="n">
        <f aca="false">J1942*K1942</f>
        <v>175.9</v>
      </c>
      <c r="O1942" s="15" t="n">
        <f aca="false">N1942*L1942</f>
        <v>17.59</v>
      </c>
      <c r="P1942" s="15" t="n">
        <f aca="false">N1942-O1942</f>
        <v>158.31</v>
      </c>
      <c r="Q1942" s="15" t="n">
        <f aca="false">J1942*INDEX(dProdutos!$F$2:$F$47,MATCH(E1942,dProdutos!$A$2:$A$47,0))</f>
        <v>96.59</v>
      </c>
      <c r="R1942" s="15" t="n">
        <f aca="false">IF(I1942="Cancelado",0,P1942-Q1942)</f>
        <v>61.72</v>
      </c>
      <c r="S1942" s="17" t="str">
        <f aca="false">INDEX(dProdutos!$D$2:$D$47,MATCH(E1942,dProdutos!$A$2:$A$47,0))</f>
        <v>Moda Masculina</v>
      </c>
    </row>
    <row r="1943" customFormat="false" ht="15" hidden="false" customHeight="false" outlineLevel="0" collapsed="false">
      <c r="A1943" s="17" t="s">
        <v>2713</v>
      </c>
      <c r="B1943" s="17" t="n">
        <v>3</v>
      </c>
      <c r="C1943" s="21" t="n">
        <v>45826</v>
      </c>
      <c r="D1943" s="17" t="s">
        <v>874</v>
      </c>
      <c r="E1943" s="17" t="s">
        <v>162</v>
      </c>
      <c r="F1943" s="17" t="s">
        <v>1487</v>
      </c>
      <c r="G1943" s="17" t="s">
        <v>63</v>
      </c>
      <c r="H1943" s="17" t="s">
        <v>1537</v>
      </c>
      <c r="I1943" s="17" t="s">
        <v>1524</v>
      </c>
      <c r="J1943" s="17" t="n">
        <v>1</v>
      </c>
      <c r="K1943" s="15" t="n">
        <v>231.9</v>
      </c>
      <c r="L1943" s="22" t="n">
        <v>0</v>
      </c>
      <c r="M1943" s="15" t="n">
        <v>0</v>
      </c>
      <c r="N1943" s="15" t="n">
        <f aca="false">J1943*K1943</f>
        <v>231.9</v>
      </c>
      <c r="O1943" s="15" t="n">
        <f aca="false">N1943*L1943</f>
        <v>0</v>
      </c>
      <c r="P1943" s="15" t="n">
        <f aca="false">N1943-O1943</f>
        <v>231.9</v>
      </c>
      <c r="Q1943" s="15" t="n">
        <f aca="false">J1943*INDEX(dProdutos!$F$2:$F$47,MATCH(E1943,dProdutos!$A$2:$A$47,0))</f>
        <v>134.41</v>
      </c>
      <c r="R1943" s="15" t="n">
        <f aca="false">IF(I1943="Cancelado",0,P1943-Q1943)</f>
        <v>97.49</v>
      </c>
      <c r="S1943" s="17" t="str">
        <f aca="false">INDEX(dProdutos!$D$2:$D$47,MATCH(E1943,dProdutos!$A$2:$A$47,0))</f>
        <v>Casa</v>
      </c>
    </row>
    <row r="1944" customFormat="false" ht="15" hidden="false" customHeight="false" outlineLevel="0" collapsed="false">
      <c r="A1944" s="17" t="s">
        <v>2714</v>
      </c>
      <c r="B1944" s="17" t="n">
        <v>1</v>
      </c>
      <c r="C1944" s="21" t="n">
        <v>45826</v>
      </c>
      <c r="D1944" s="17" t="s">
        <v>605</v>
      </c>
      <c r="E1944" s="17" t="s">
        <v>150</v>
      </c>
      <c r="F1944" s="17" t="s">
        <v>1490</v>
      </c>
      <c r="G1944" s="17" t="s">
        <v>62</v>
      </c>
      <c r="H1944" s="17" t="s">
        <v>1540</v>
      </c>
      <c r="I1944" s="17" t="s">
        <v>1524</v>
      </c>
      <c r="J1944" s="17" t="n">
        <v>1</v>
      </c>
      <c r="K1944" s="15" t="n">
        <v>71.9</v>
      </c>
      <c r="L1944" s="22" t="n">
        <v>0</v>
      </c>
      <c r="M1944" s="15" t="n">
        <v>10.99</v>
      </c>
      <c r="N1944" s="15" t="n">
        <f aca="false">J1944*K1944</f>
        <v>71.9</v>
      </c>
      <c r="O1944" s="15" t="n">
        <f aca="false">N1944*L1944</f>
        <v>0</v>
      </c>
      <c r="P1944" s="15" t="n">
        <f aca="false">N1944-O1944</f>
        <v>71.9</v>
      </c>
      <c r="Q1944" s="15" t="n">
        <f aca="false">J1944*INDEX(dProdutos!$F$2:$F$47,MATCH(E1944,dProdutos!$A$2:$A$47,0))</f>
        <v>27.38</v>
      </c>
      <c r="R1944" s="15" t="n">
        <f aca="false">IF(I1944="Cancelado",0,P1944-Q1944)</f>
        <v>44.52</v>
      </c>
      <c r="S1944" s="17" t="str">
        <f aca="false">INDEX(dProdutos!$D$2:$D$47,MATCH(E1944,dProdutos!$A$2:$A$47,0))</f>
        <v>Acessórios</v>
      </c>
    </row>
    <row r="1945" customFormat="false" ht="15" hidden="false" customHeight="false" outlineLevel="0" collapsed="false">
      <c r="A1945" s="17" t="s">
        <v>2715</v>
      </c>
      <c r="B1945" s="17" t="n">
        <v>1</v>
      </c>
      <c r="C1945" s="21" t="n">
        <v>45826</v>
      </c>
      <c r="D1945" s="17" t="s">
        <v>1418</v>
      </c>
      <c r="E1945" s="17" t="s">
        <v>153</v>
      </c>
      <c r="F1945" s="17" t="s">
        <v>1499</v>
      </c>
      <c r="G1945" s="17" t="s">
        <v>63</v>
      </c>
      <c r="H1945" s="17" t="s">
        <v>1537</v>
      </c>
      <c r="I1945" s="17" t="s">
        <v>1531</v>
      </c>
      <c r="J1945" s="17" t="n">
        <v>1</v>
      </c>
      <c r="K1945" s="15" t="n">
        <v>165.9</v>
      </c>
      <c r="L1945" s="22" t="n">
        <v>0.05</v>
      </c>
      <c r="M1945" s="15" t="n">
        <v>22.29</v>
      </c>
      <c r="N1945" s="15" t="n">
        <f aca="false">J1945*K1945</f>
        <v>165.9</v>
      </c>
      <c r="O1945" s="15" t="n">
        <f aca="false">N1945*L1945</f>
        <v>8.295</v>
      </c>
      <c r="P1945" s="15" t="n">
        <f aca="false">N1945-O1945</f>
        <v>157.605</v>
      </c>
      <c r="Q1945" s="15" t="n">
        <f aca="false">J1945*INDEX(dProdutos!$F$2:$F$47,MATCH(E1945,dProdutos!$A$2:$A$47,0))</f>
        <v>67.28</v>
      </c>
      <c r="R1945" s="15" t="n">
        <f aca="false">IF(I1945="Cancelado",0,P1945-Q1945)</f>
        <v>0</v>
      </c>
      <c r="S1945" s="17" t="str">
        <f aca="false">INDEX(dProdutos!$D$2:$D$47,MATCH(E1945,dProdutos!$A$2:$A$47,0))</f>
        <v>Acessórios</v>
      </c>
    </row>
    <row r="1946" customFormat="false" ht="15" hidden="false" customHeight="false" outlineLevel="0" collapsed="false">
      <c r="A1946" s="17" t="s">
        <v>2716</v>
      </c>
      <c r="B1946" s="17" t="n">
        <v>1</v>
      </c>
      <c r="C1946" s="21" t="n">
        <v>45826</v>
      </c>
      <c r="D1946" s="17" t="s">
        <v>1474</v>
      </c>
      <c r="E1946" s="17" t="s">
        <v>138</v>
      </c>
      <c r="F1946" s="17" t="s">
        <v>1490</v>
      </c>
      <c r="G1946" s="17" t="s">
        <v>59</v>
      </c>
      <c r="H1946" s="17" t="s">
        <v>1537</v>
      </c>
      <c r="I1946" s="17" t="s">
        <v>1524</v>
      </c>
      <c r="J1946" s="17" t="n">
        <v>1</v>
      </c>
      <c r="K1946" s="15" t="n">
        <v>231.9</v>
      </c>
      <c r="L1946" s="22" t="n">
        <v>0.1</v>
      </c>
      <c r="M1946" s="15" t="n">
        <v>11.48</v>
      </c>
      <c r="N1946" s="15" t="n">
        <f aca="false">J1946*K1946</f>
        <v>231.9</v>
      </c>
      <c r="O1946" s="15" t="n">
        <f aca="false">N1946*L1946</f>
        <v>23.19</v>
      </c>
      <c r="P1946" s="15" t="n">
        <f aca="false">N1946-O1946</f>
        <v>208.71</v>
      </c>
      <c r="Q1946" s="15" t="n">
        <f aca="false">J1946*INDEX(dProdutos!$F$2:$F$47,MATCH(E1946,dProdutos!$A$2:$A$47,0))</f>
        <v>132.21</v>
      </c>
      <c r="R1946" s="15" t="n">
        <f aca="false">IF(I1946="Cancelado",0,P1946-Q1946)</f>
        <v>76.5</v>
      </c>
      <c r="S1946" s="17" t="str">
        <f aca="false">INDEX(dProdutos!$D$2:$D$47,MATCH(E1946,dProdutos!$A$2:$A$47,0))</f>
        <v>Calçados</v>
      </c>
    </row>
    <row r="1947" customFormat="false" ht="15" hidden="false" customHeight="false" outlineLevel="0" collapsed="false">
      <c r="A1947" s="17" t="s">
        <v>2716</v>
      </c>
      <c r="B1947" s="17" t="n">
        <v>2</v>
      </c>
      <c r="C1947" s="21" t="n">
        <v>45826</v>
      </c>
      <c r="D1947" s="17" t="s">
        <v>1474</v>
      </c>
      <c r="E1947" s="17" t="s">
        <v>192</v>
      </c>
      <c r="F1947" s="17" t="s">
        <v>1490</v>
      </c>
      <c r="G1947" s="17" t="s">
        <v>59</v>
      </c>
      <c r="H1947" s="17" t="s">
        <v>1537</v>
      </c>
      <c r="I1947" s="17" t="s">
        <v>1524</v>
      </c>
      <c r="J1947" s="17" t="n">
        <v>1</v>
      </c>
      <c r="K1947" s="15" t="n">
        <v>245.9</v>
      </c>
      <c r="L1947" s="22" t="n">
        <v>0</v>
      </c>
      <c r="M1947" s="15" t="n">
        <v>0</v>
      </c>
      <c r="N1947" s="15" t="n">
        <f aca="false">J1947*K1947</f>
        <v>245.9</v>
      </c>
      <c r="O1947" s="15" t="n">
        <f aca="false">N1947*L1947</f>
        <v>0</v>
      </c>
      <c r="P1947" s="15" t="n">
        <f aca="false">N1947-O1947</f>
        <v>245.9</v>
      </c>
      <c r="Q1947" s="15" t="n">
        <f aca="false">J1947*INDEX(dProdutos!$F$2:$F$47,MATCH(E1947,dProdutos!$A$2:$A$47,0))</f>
        <v>107.78</v>
      </c>
      <c r="R1947" s="15" t="n">
        <f aca="false">IF(I1947="Cancelado",0,P1947-Q1947)</f>
        <v>138.12</v>
      </c>
      <c r="S1947" s="17" t="str">
        <f aca="false">INDEX(dProdutos!$D$2:$D$47,MATCH(E1947,dProdutos!$A$2:$A$47,0))</f>
        <v>Eletrônicos</v>
      </c>
    </row>
    <row r="1948" customFormat="false" ht="15" hidden="false" customHeight="false" outlineLevel="0" collapsed="false">
      <c r="A1948" s="17" t="s">
        <v>2717</v>
      </c>
      <c r="B1948" s="17" t="n">
        <v>1</v>
      </c>
      <c r="C1948" s="21" t="n">
        <v>45826</v>
      </c>
      <c r="D1948" s="17" t="s">
        <v>1028</v>
      </c>
      <c r="E1948" s="17" t="s">
        <v>183</v>
      </c>
      <c r="F1948" s="17" t="s">
        <v>1497</v>
      </c>
      <c r="G1948" s="17" t="s">
        <v>61</v>
      </c>
      <c r="H1948" s="17" t="s">
        <v>1537</v>
      </c>
      <c r="I1948" s="17" t="s">
        <v>1524</v>
      </c>
      <c r="J1948" s="17" t="n">
        <v>1</v>
      </c>
      <c r="K1948" s="15" t="n">
        <v>121.9</v>
      </c>
      <c r="L1948" s="22" t="n">
        <v>0</v>
      </c>
      <c r="M1948" s="15" t="n">
        <v>9.97</v>
      </c>
      <c r="N1948" s="15" t="n">
        <f aca="false">J1948*K1948</f>
        <v>121.9</v>
      </c>
      <c r="O1948" s="15" t="n">
        <f aca="false">N1948*L1948</f>
        <v>0</v>
      </c>
      <c r="P1948" s="15" t="n">
        <f aca="false">N1948-O1948</f>
        <v>121.9</v>
      </c>
      <c r="Q1948" s="15" t="n">
        <f aca="false">J1948*INDEX(dProdutos!$F$2:$F$47,MATCH(E1948,dProdutos!$A$2:$A$47,0))</f>
        <v>52.76</v>
      </c>
      <c r="R1948" s="15" t="n">
        <f aca="false">IF(I1948="Cancelado",0,P1948-Q1948)</f>
        <v>69.14</v>
      </c>
      <c r="S1948" s="17" t="str">
        <f aca="false">INDEX(dProdutos!$D$2:$D$47,MATCH(E1948,dProdutos!$A$2:$A$47,0))</f>
        <v>Eletrônicos</v>
      </c>
    </row>
    <row r="1949" customFormat="false" ht="15" hidden="false" customHeight="false" outlineLevel="0" collapsed="false">
      <c r="A1949" s="17" t="s">
        <v>2718</v>
      </c>
      <c r="B1949" s="17" t="n">
        <v>1</v>
      </c>
      <c r="C1949" s="21" t="n">
        <v>45827</v>
      </c>
      <c r="D1949" s="17" t="s">
        <v>900</v>
      </c>
      <c r="E1949" s="17" t="s">
        <v>156</v>
      </c>
      <c r="F1949" s="17" t="s">
        <v>1490</v>
      </c>
      <c r="G1949" s="17" t="s">
        <v>61</v>
      </c>
      <c r="H1949" s="17" t="s">
        <v>1527</v>
      </c>
      <c r="I1949" s="17" t="s">
        <v>1524</v>
      </c>
      <c r="J1949" s="17" t="n">
        <v>1</v>
      </c>
      <c r="K1949" s="15" t="n">
        <v>192.9</v>
      </c>
      <c r="L1949" s="22" t="n">
        <v>0</v>
      </c>
      <c r="M1949" s="15" t="n">
        <v>25.46</v>
      </c>
      <c r="N1949" s="15" t="n">
        <f aca="false">J1949*K1949</f>
        <v>192.9</v>
      </c>
      <c r="O1949" s="15" t="n">
        <f aca="false">N1949*L1949</f>
        <v>0</v>
      </c>
      <c r="P1949" s="15" t="n">
        <f aca="false">N1949-O1949</f>
        <v>192.9</v>
      </c>
      <c r="Q1949" s="15" t="n">
        <f aca="false">J1949*INDEX(dProdutos!$F$2:$F$47,MATCH(E1949,dProdutos!$A$2:$A$47,0))</f>
        <v>80.38</v>
      </c>
      <c r="R1949" s="15" t="n">
        <f aca="false">IF(I1949="Cancelado",0,P1949-Q1949)</f>
        <v>112.52</v>
      </c>
      <c r="S1949" s="17" t="str">
        <f aca="false">INDEX(dProdutos!$D$2:$D$47,MATCH(E1949,dProdutos!$A$2:$A$47,0))</f>
        <v>Acessórios</v>
      </c>
    </row>
    <row r="1950" customFormat="false" ht="15" hidden="false" customHeight="false" outlineLevel="0" collapsed="false">
      <c r="A1950" s="17" t="s">
        <v>2718</v>
      </c>
      <c r="B1950" s="17" t="n">
        <v>2</v>
      </c>
      <c r="C1950" s="21" t="n">
        <v>45827</v>
      </c>
      <c r="D1950" s="17" t="s">
        <v>900</v>
      </c>
      <c r="E1950" s="17" t="s">
        <v>201</v>
      </c>
      <c r="F1950" s="17" t="s">
        <v>1490</v>
      </c>
      <c r="G1950" s="17" t="s">
        <v>61</v>
      </c>
      <c r="H1950" s="17" t="s">
        <v>1527</v>
      </c>
      <c r="I1950" s="17" t="s">
        <v>1524</v>
      </c>
      <c r="J1950" s="17" t="n">
        <v>2</v>
      </c>
      <c r="K1950" s="15" t="n">
        <v>236.9</v>
      </c>
      <c r="L1950" s="22" t="n">
        <v>0</v>
      </c>
      <c r="M1950" s="15" t="n">
        <v>0</v>
      </c>
      <c r="N1950" s="15" t="n">
        <f aca="false">J1950*K1950</f>
        <v>473.8</v>
      </c>
      <c r="O1950" s="15" t="n">
        <f aca="false">N1950*L1950</f>
        <v>0</v>
      </c>
      <c r="P1950" s="15" t="n">
        <f aca="false">N1950-O1950</f>
        <v>473.8</v>
      </c>
      <c r="Q1950" s="15" t="n">
        <f aca="false">J1950*INDEX(dProdutos!$F$2:$F$47,MATCH(E1950,dProdutos!$A$2:$A$47,0))</f>
        <v>192.46</v>
      </c>
      <c r="R1950" s="15" t="n">
        <f aca="false">IF(I1950="Cancelado",0,P1950-Q1950)</f>
        <v>281.34</v>
      </c>
      <c r="S1950" s="17" t="str">
        <f aca="false">INDEX(dProdutos!$D$2:$D$47,MATCH(E1950,dProdutos!$A$2:$A$47,0))</f>
        <v>Beleza</v>
      </c>
    </row>
    <row r="1951" customFormat="false" ht="15" hidden="false" customHeight="false" outlineLevel="0" collapsed="false">
      <c r="A1951" s="17" t="s">
        <v>2718</v>
      </c>
      <c r="B1951" s="17" t="n">
        <v>3</v>
      </c>
      <c r="C1951" s="21" t="n">
        <v>45827</v>
      </c>
      <c r="D1951" s="17" t="s">
        <v>900</v>
      </c>
      <c r="E1951" s="17" t="s">
        <v>150</v>
      </c>
      <c r="F1951" s="17" t="s">
        <v>1490</v>
      </c>
      <c r="G1951" s="17" t="s">
        <v>61</v>
      </c>
      <c r="H1951" s="17" t="s">
        <v>1527</v>
      </c>
      <c r="I1951" s="17" t="s">
        <v>1524</v>
      </c>
      <c r="J1951" s="17" t="n">
        <v>3</v>
      </c>
      <c r="K1951" s="15" t="n">
        <v>71.9</v>
      </c>
      <c r="L1951" s="22" t="n">
        <v>0</v>
      </c>
      <c r="M1951" s="15" t="n">
        <v>0</v>
      </c>
      <c r="N1951" s="15" t="n">
        <f aca="false">J1951*K1951</f>
        <v>215.7</v>
      </c>
      <c r="O1951" s="15" t="n">
        <f aca="false">N1951*L1951</f>
        <v>0</v>
      </c>
      <c r="P1951" s="15" t="n">
        <f aca="false">N1951-O1951</f>
        <v>215.7</v>
      </c>
      <c r="Q1951" s="15" t="n">
        <f aca="false">J1951*INDEX(dProdutos!$F$2:$F$47,MATCH(E1951,dProdutos!$A$2:$A$47,0))</f>
        <v>82.14</v>
      </c>
      <c r="R1951" s="15" t="n">
        <f aca="false">IF(I1951="Cancelado",0,P1951-Q1951)</f>
        <v>133.56</v>
      </c>
      <c r="S1951" s="17" t="str">
        <f aca="false">INDEX(dProdutos!$D$2:$D$47,MATCH(E1951,dProdutos!$A$2:$A$47,0))</f>
        <v>Acessórios</v>
      </c>
    </row>
    <row r="1952" customFormat="false" ht="15" hidden="false" customHeight="false" outlineLevel="0" collapsed="false">
      <c r="A1952" s="17" t="s">
        <v>2719</v>
      </c>
      <c r="B1952" s="17" t="n">
        <v>1</v>
      </c>
      <c r="C1952" s="21" t="n">
        <v>45827</v>
      </c>
      <c r="D1952" s="17" t="s">
        <v>1141</v>
      </c>
      <c r="E1952" s="17" t="s">
        <v>153</v>
      </c>
      <c r="F1952" s="17" t="s">
        <v>1495</v>
      </c>
      <c r="G1952" s="17" t="s">
        <v>60</v>
      </c>
      <c r="H1952" s="17" t="s">
        <v>1523</v>
      </c>
      <c r="I1952" s="17" t="s">
        <v>1524</v>
      </c>
      <c r="J1952" s="17" t="n">
        <v>3</v>
      </c>
      <c r="K1952" s="15" t="n">
        <v>165.9</v>
      </c>
      <c r="L1952" s="22" t="n">
        <v>0.1</v>
      </c>
      <c r="M1952" s="15" t="n">
        <v>31.57</v>
      </c>
      <c r="N1952" s="15" t="n">
        <f aca="false">J1952*K1952</f>
        <v>497.7</v>
      </c>
      <c r="O1952" s="15" t="n">
        <f aca="false">N1952*L1952</f>
        <v>49.77</v>
      </c>
      <c r="P1952" s="15" t="n">
        <f aca="false">N1952-O1952</f>
        <v>447.93</v>
      </c>
      <c r="Q1952" s="15" t="n">
        <f aca="false">J1952*INDEX(dProdutos!$F$2:$F$47,MATCH(E1952,dProdutos!$A$2:$A$47,0))</f>
        <v>201.84</v>
      </c>
      <c r="R1952" s="15" t="n">
        <f aca="false">IF(I1952="Cancelado",0,P1952-Q1952)</f>
        <v>246.09</v>
      </c>
      <c r="S1952" s="17" t="str">
        <f aca="false">INDEX(dProdutos!$D$2:$D$47,MATCH(E1952,dProdutos!$A$2:$A$47,0))</f>
        <v>Acessórios</v>
      </c>
    </row>
    <row r="1953" customFormat="false" ht="15" hidden="false" customHeight="false" outlineLevel="0" collapsed="false">
      <c r="A1953" s="17" t="s">
        <v>2720</v>
      </c>
      <c r="B1953" s="17" t="n">
        <v>1</v>
      </c>
      <c r="C1953" s="21" t="n">
        <v>45827</v>
      </c>
      <c r="D1953" s="17" t="s">
        <v>324</v>
      </c>
      <c r="E1953" s="17" t="s">
        <v>138</v>
      </c>
      <c r="F1953" s="17" t="s">
        <v>1487</v>
      </c>
      <c r="G1953" s="17" t="s">
        <v>61</v>
      </c>
      <c r="H1953" s="17" t="s">
        <v>1523</v>
      </c>
      <c r="I1953" s="17" t="s">
        <v>1524</v>
      </c>
      <c r="J1953" s="17" t="n">
        <v>1</v>
      </c>
      <c r="K1953" s="15" t="n">
        <v>231.9</v>
      </c>
      <c r="L1953" s="22" t="n">
        <v>0</v>
      </c>
      <c r="M1953" s="15" t="n">
        <v>0</v>
      </c>
      <c r="N1953" s="15" t="n">
        <f aca="false">J1953*K1953</f>
        <v>231.9</v>
      </c>
      <c r="O1953" s="15" t="n">
        <f aca="false">N1953*L1953</f>
        <v>0</v>
      </c>
      <c r="P1953" s="15" t="n">
        <f aca="false">N1953-O1953</f>
        <v>231.9</v>
      </c>
      <c r="Q1953" s="15" t="n">
        <f aca="false">J1953*INDEX(dProdutos!$F$2:$F$47,MATCH(E1953,dProdutos!$A$2:$A$47,0))</f>
        <v>132.21</v>
      </c>
      <c r="R1953" s="15" t="n">
        <f aca="false">IF(I1953="Cancelado",0,P1953-Q1953)</f>
        <v>99.69</v>
      </c>
      <c r="S1953" s="17" t="str">
        <f aca="false">INDEX(dProdutos!$D$2:$D$47,MATCH(E1953,dProdutos!$A$2:$A$47,0))</f>
        <v>Calçados</v>
      </c>
    </row>
    <row r="1954" customFormat="false" ht="15" hidden="false" customHeight="false" outlineLevel="0" collapsed="false">
      <c r="A1954" s="17" t="s">
        <v>2720</v>
      </c>
      <c r="B1954" s="17" t="n">
        <v>2</v>
      </c>
      <c r="C1954" s="21" t="n">
        <v>45827</v>
      </c>
      <c r="D1954" s="17" t="s">
        <v>324</v>
      </c>
      <c r="E1954" s="17" t="s">
        <v>123</v>
      </c>
      <c r="F1954" s="17" t="s">
        <v>1487</v>
      </c>
      <c r="G1954" s="17" t="s">
        <v>61</v>
      </c>
      <c r="H1954" s="17" t="s">
        <v>1523</v>
      </c>
      <c r="I1954" s="17" t="s">
        <v>1524</v>
      </c>
      <c r="J1954" s="17" t="n">
        <v>1</v>
      </c>
      <c r="K1954" s="15" t="n">
        <v>277.9</v>
      </c>
      <c r="L1954" s="22" t="n">
        <v>0</v>
      </c>
      <c r="M1954" s="15" t="n">
        <v>0</v>
      </c>
      <c r="N1954" s="15" t="n">
        <f aca="false">J1954*K1954</f>
        <v>277.9</v>
      </c>
      <c r="O1954" s="15" t="n">
        <f aca="false">N1954*L1954</f>
        <v>0</v>
      </c>
      <c r="P1954" s="15" t="n">
        <f aca="false">N1954-O1954</f>
        <v>277.9</v>
      </c>
      <c r="Q1954" s="15" t="n">
        <f aca="false">J1954*INDEX(dProdutos!$F$2:$F$47,MATCH(E1954,dProdutos!$A$2:$A$47,0))</f>
        <v>132.36</v>
      </c>
      <c r="R1954" s="15" t="n">
        <f aca="false">IF(I1954="Cancelado",0,P1954-Q1954)</f>
        <v>145.54</v>
      </c>
      <c r="S1954" s="17" t="str">
        <f aca="false">INDEX(dProdutos!$D$2:$D$47,MATCH(E1954,dProdutos!$A$2:$A$47,0))</f>
        <v>Calçados</v>
      </c>
    </row>
    <row r="1955" customFormat="false" ht="15" hidden="false" customHeight="false" outlineLevel="0" collapsed="false">
      <c r="A1955" s="17" t="s">
        <v>2721</v>
      </c>
      <c r="B1955" s="17" t="n">
        <v>1</v>
      </c>
      <c r="C1955" s="21" t="n">
        <v>45827</v>
      </c>
      <c r="D1955" s="17" t="s">
        <v>359</v>
      </c>
      <c r="E1955" s="17" t="s">
        <v>129</v>
      </c>
      <c r="F1955" s="17" t="s">
        <v>1495</v>
      </c>
      <c r="G1955" s="17" t="s">
        <v>60</v>
      </c>
      <c r="H1955" s="17" t="s">
        <v>1523</v>
      </c>
      <c r="I1955" s="17" t="s">
        <v>1524</v>
      </c>
      <c r="J1955" s="17" t="n">
        <v>1</v>
      </c>
      <c r="K1955" s="15" t="n">
        <v>105.9</v>
      </c>
      <c r="L1955" s="22" t="n">
        <v>0</v>
      </c>
      <c r="M1955" s="15" t="n">
        <v>28.72</v>
      </c>
      <c r="N1955" s="15" t="n">
        <f aca="false">J1955*K1955</f>
        <v>105.9</v>
      </c>
      <c r="O1955" s="15" t="n">
        <f aca="false">N1955*L1955</f>
        <v>0</v>
      </c>
      <c r="P1955" s="15" t="n">
        <f aca="false">N1955-O1955</f>
        <v>105.9</v>
      </c>
      <c r="Q1955" s="15" t="n">
        <f aca="false">J1955*INDEX(dProdutos!$F$2:$F$47,MATCH(E1955,dProdutos!$A$2:$A$47,0))</f>
        <v>43.79</v>
      </c>
      <c r="R1955" s="15" t="n">
        <f aca="false">IF(I1955="Cancelado",0,P1955-Q1955)</f>
        <v>62.11</v>
      </c>
      <c r="S1955" s="17" t="str">
        <f aca="false">INDEX(dProdutos!$D$2:$D$47,MATCH(E1955,dProdutos!$A$2:$A$47,0))</f>
        <v>Calçados</v>
      </c>
    </row>
    <row r="1956" customFormat="false" ht="15" hidden="false" customHeight="false" outlineLevel="0" collapsed="false">
      <c r="A1956" s="17" t="s">
        <v>2722</v>
      </c>
      <c r="B1956" s="17" t="n">
        <v>1</v>
      </c>
      <c r="C1956" s="21" t="n">
        <v>45827</v>
      </c>
      <c r="D1956" s="17" t="s">
        <v>1262</v>
      </c>
      <c r="E1956" s="17" t="s">
        <v>81</v>
      </c>
      <c r="F1956" s="17" t="s">
        <v>1497</v>
      </c>
      <c r="G1956" s="17" t="s">
        <v>59</v>
      </c>
      <c r="H1956" s="17" t="s">
        <v>1523</v>
      </c>
      <c r="I1956" s="17" t="s">
        <v>1524</v>
      </c>
      <c r="J1956" s="17" t="n">
        <v>1</v>
      </c>
      <c r="K1956" s="15" t="n">
        <v>64.9</v>
      </c>
      <c r="L1956" s="22" t="n">
        <v>0.05</v>
      </c>
      <c r="M1956" s="15" t="n">
        <v>19.37</v>
      </c>
      <c r="N1956" s="15" t="n">
        <f aca="false">J1956*K1956</f>
        <v>64.9</v>
      </c>
      <c r="O1956" s="15" t="n">
        <f aca="false">N1956*L1956</f>
        <v>3.245</v>
      </c>
      <c r="P1956" s="15" t="n">
        <f aca="false">N1956-O1956</f>
        <v>61.655</v>
      </c>
      <c r="Q1956" s="15" t="n">
        <f aca="false">J1956*INDEX(dProdutos!$F$2:$F$47,MATCH(E1956,dProdutos!$A$2:$A$47,0))</f>
        <v>26.12</v>
      </c>
      <c r="R1956" s="15" t="n">
        <f aca="false">IF(I1956="Cancelado",0,P1956-Q1956)</f>
        <v>35.535</v>
      </c>
      <c r="S1956" s="17" t="str">
        <f aca="false">INDEX(dProdutos!$D$2:$D$47,MATCH(E1956,dProdutos!$A$2:$A$47,0))</f>
        <v>Moda Feminina</v>
      </c>
    </row>
    <row r="1957" customFormat="false" ht="15" hidden="false" customHeight="false" outlineLevel="0" collapsed="false">
      <c r="A1957" s="17" t="s">
        <v>2723</v>
      </c>
      <c r="B1957" s="17" t="n">
        <v>1</v>
      </c>
      <c r="C1957" s="21" t="n">
        <v>45827</v>
      </c>
      <c r="D1957" s="17" t="s">
        <v>1392</v>
      </c>
      <c r="E1957" s="17" t="s">
        <v>126</v>
      </c>
      <c r="F1957" s="17" t="s">
        <v>1487</v>
      </c>
      <c r="G1957" s="17" t="s">
        <v>61</v>
      </c>
      <c r="H1957" s="17" t="s">
        <v>1523</v>
      </c>
      <c r="I1957" s="17" t="s">
        <v>1524</v>
      </c>
      <c r="J1957" s="17" t="n">
        <v>2</v>
      </c>
      <c r="K1957" s="15" t="n">
        <v>296.9</v>
      </c>
      <c r="L1957" s="22" t="n">
        <v>0.1</v>
      </c>
      <c r="M1957" s="15" t="n">
        <v>0</v>
      </c>
      <c r="N1957" s="15" t="n">
        <f aca="false">J1957*K1957</f>
        <v>593.8</v>
      </c>
      <c r="O1957" s="15" t="n">
        <f aca="false">N1957*L1957</f>
        <v>59.38</v>
      </c>
      <c r="P1957" s="15" t="n">
        <f aca="false">N1957-O1957</f>
        <v>534.42</v>
      </c>
      <c r="Q1957" s="15" t="n">
        <f aca="false">J1957*INDEX(dProdutos!$F$2:$F$47,MATCH(E1957,dProdutos!$A$2:$A$47,0))</f>
        <v>270.48</v>
      </c>
      <c r="R1957" s="15" t="n">
        <f aca="false">IF(I1957="Cancelado",0,P1957-Q1957)</f>
        <v>263.94</v>
      </c>
      <c r="S1957" s="17" t="str">
        <f aca="false">INDEX(dProdutos!$D$2:$D$47,MATCH(E1957,dProdutos!$A$2:$A$47,0))</f>
        <v>Calçados</v>
      </c>
    </row>
    <row r="1958" customFormat="false" ht="15" hidden="false" customHeight="false" outlineLevel="0" collapsed="false">
      <c r="A1958" s="17" t="s">
        <v>2724</v>
      </c>
      <c r="B1958" s="17" t="n">
        <v>1</v>
      </c>
      <c r="C1958" s="21" t="n">
        <v>45827</v>
      </c>
      <c r="D1958" s="17" t="s">
        <v>1304</v>
      </c>
      <c r="E1958" s="17" t="s">
        <v>98</v>
      </c>
      <c r="F1958" s="17" t="s">
        <v>1501</v>
      </c>
      <c r="G1958" s="17" t="s">
        <v>61</v>
      </c>
      <c r="H1958" s="17" t="s">
        <v>1537</v>
      </c>
      <c r="I1958" s="17" t="s">
        <v>1524</v>
      </c>
      <c r="J1958" s="17" t="n">
        <v>2</v>
      </c>
      <c r="K1958" s="15" t="n">
        <v>108.9</v>
      </c>
      <c r="L1958" s="22" t="n">
        <v>0.15</v>
      </c>
      <c r="M1958" s="15" t="n">
        <v>0</v>
      </c>
      <c r="N1958" s="15" t="n">
        <f aca="false">J1958*K1958</f>
        <v>217.8</v>
      </c>
      <c r="O1958" s="15" t="n">
        <f aca="false">N1958*L1958</f>
        <v>32.67</v>
      </c>
      <c r="P1958" s="15" t="n">
        <f aca="false">N1958-O1958</f>
        <v>185.13</v>
      </c>
      <c r="Q1958" s="15" t="n">
        <f aca="false">J1958*INDEX(dProdutos!$F$2:$F$47,MATCH(E1958,dProdutos!$A$2:$A$47,0))</f>
        <v>85.04</v>
      </c>
      <c r="R1958" s="15" t="n">
        <f aca="false">IF(I1958="Cancelado",0,P1958-Q1958)</f>
        <v>100.09</v>
      </c>
      <c r="S1958" s="17" t="str">
        <f aca="false">INDEX(dProdutos!$D$2:$D$47,MATCH(E1958,dProdutos!$A$2:$A$47,0))</f>
        <v>Moda Feminina</v>
      </c>
    </row>
    <row r="1959" customFormat="false" ht="15" hidden="false" customHeight="false" outlineLevel="0" collapsed="false">
      <c r="A1959" s="17" t="s">
        <v>2725</v>
      </c>
      <c r="B1959" s="17" t="n">
        <v>1</v>
      </c>
      <c r="C1959" s="21" t="n">
        <v>45827</v>
      </c>
      <c r="D1959" s="17" t="s">
        <v>720</v>
      </c>
      <c r="E1959" s="17" t="s">
        <v>114</v>
      </c>
      <c r="F1959" s="17" t="s">
        <v>1493</v>
      </c>
      <c r="G1959" s="17" t="s">
        <v>60</v>
      </c>
      <c r="H1959" s="17" t="s">
        <v>1523</v>
      </c>
      <c r="I1959" s="17" t="s">
        <v>1524</v>
      </c>
      <c r="J1959" s="17" t="n">
        <v>1</v>
      </c>
      <c r="K1959" s="15" t="n">
        <v>202.9</v>
      </c>
      <c r="L1959" s="22" t="n">
        <v>0.1</v>
      </c>
      <c r="M1959" s="15" t="n">
        <v>24.18</v>
      </c>
      <c r="N1959" s="15" t="n">
        <f aca="false">J1959*K1959</f>
        <v>202.9</v>
      </c>
      <c r="O1959" s="15" t="n">
        <f aca="false">N1959*L1959</f>
        <v>20.29</v>
      </c>
      <c r="P1959" s="15" t="n">
        <f aca="false">N1959-O1959</f>
        <v>182.61</v>
      </c>
      <c r="Q1959" s="15" t="n">
        <f aca="false">J1959*INDEX(dProdutos!$F$2:$F$47,MATCH(E1959,dProdutos!$A$2:$A$47,0))</f>
        <v>110.39</v>
      </c>
      <c r="R1959" s="15" t="n">
        <f aca="false">IF(I1959="Cancelado",0,P1959-Q1959)</f>
        <v>72.22</v>
      </c>
      <c r="S1959" s="17" t="str">
        <f aca="false">INDEX(dProdutos!$D$2:$D$47,MATCH(E1959,dProdutos!$A$2:$A$47,0))</f>
        <v>Moda Masculina</v>
      </c>
    </row>
    <row r="1960" customFormat="false" ht="15" hidden="false" customHeight="false" outlineLevel="0" collapsed="false">
      <c r="A1960" s="17" t="s">
        <v>2725</v>
      </c>
      <c r="B1960" s="17" t="n">
        <v>2</v>
      </c>
      <c r="C1960" s="21" t="n">
        <v>45827</v>
      </c>
      <c r="D1960" s="17" t="s">
        <v>720</v>
      </c>
      <c r="E1960" s="17" t="s">
        <v>117</v>
      </c>
      <c r="F1960" s="17" t="s">
        <v>1493</v>
      </c>
      <c r="G1960" s="17" t="s">
        <v>60</v>
      </c>
      <c r="H1960" s="17" t="s">
        <v>1523</v>
      </c>
      <c r="I1960" s="17" t="s">
        <v>1524</v>
      </c>
      <c r="J1960" s="17" t="n">
        <v>2</v>
      </c>
      <c r="K1960" s="15" t="n">
        <v>166.9</v>
      </c>
      <c r="L1960" s="22" t="n">
        <v>0</v>
      </c>
      <c r="M1960" s="15" t="n">
        <v>0</v>
      </c>
      <c r="N1960" s="15" t="n">
        <f aca="false">J1960*K1960</f>
        <v>333.8</v>
      </c>
      <c r="O1960" s="15" t="n">
        <f aca="false">N1960*L1960</f>
        <v>0</v>
      </c>
      <c r="P1960" s="15" t="n">
        <f aca="false">N1960-O1960</f>
        <v>333.8</v>
      </c>
      <c r="Q1960" s="15" t="n">
        <f aca="false">J1960*INDEX(dProdutos!$F$2:$F$47,MATCH(E1960,dProdutos!$A$2:$A$47,0))</f>
        <v>146.46</v>
      </c>
      <c r="R1960" s="15" t="n">
        <f aca="false">IF(I1960="Cancelado",0,P1960-Q1960)</f>
        <v>187.34</v>
      </c>
      <c r="S1960" s="17" t="str">
        <f aca="false">INDEX(dProdutos!$D$2:$D$47,MATCH(E1960,dProdutos!$A$2:$A$47,0))</f>
        <v>Moda Masculina</v>
      </c>
    </row>
    <row r="1961" customFormat="false" ht="15" hidden="false" customHeight="false" outlineLevel="0" collapsed="false">
      <c r="A1961" s="17" t="s">
        <v>2726</v>
      </c>
      <c r="B1961" s="17" t="n">
        <v>1</v>
      </c>
      <c r="C1961" s="21" t="n">
        <v>45828</v>
      </c>
      <c r="D1961" s="17" t="s">
        <v>798</v>
      </c>
      <c r="E1961" s="17" t="s">
        <v>114</v>
      </c>
      <c r="F1961" s="17" t="s">
        <v>1490</v>
      </c>
      <c r="G1961" s="17" t="s">
        <v>60</v>
      </c>
      <c r="H1961" s="17" t="s">
        <v>1537</v>
      </c>
      <c r="I1961" s="17" t="s">
        <v>1524</v>
      </c>
      <c r="J1961" s="17" t="n">
        <v>1</v>
      </c>
      <c r="K1961" s="15" t="n">
        <v>202.9</v>
      </c>
      <c r="L1961" s="22" t="n">
        <v>0.05</v>
      </c>
      <c r="M1961" s="15" t="n">
        <v>29.16</v>
      </c>
      <c r="N1961" s="15" t="n">
        <f aca="false">J1961*K1961</f>
        <v>202.9</v>
      </c>
      <c r="O1961" s="15" t="n">
        <f aca="false">N1961*L1961</f>
        <v>10.145</v>
      </c>
      <c r="P1961" s="15" t="n">
        <f aca="false">N1961-O1961</f>
        <v>192.755</v>
      </c>
      <c r="Q1961" s="15" t="n">
        <f aca="false">J1961*INDEX(dProdutos!$F$2:$F$47,MATCH(E1961,dProdutos!$A$2:$A$47,0))</f>
        <v>110.39</v>
      </c>
      <c r="R1961" s="15" t="n">
        <f aca="false">IF(I1961="Cancelado",0,P1961-Q1961)</f>
        <v>82.365</v>
      </c>
      <c r="S1961" s="17" t="str">
        <f aca="false">INDEX(dProdutos!$D$2:$D$47,MATCH(E1961,dProdutos!$A$2:$A$47,0))</f>
        <v>Moda Masculina</v>
      </c>
    </row>
    <row r="1962" customFormat="false" ht="15" hidden="false" customHeight="false" outlineLevel="0" collapsed="false">
      <c r="A1962" s="17" t="s">
        <v>2727</v>
      </c>
      <c r="B1962" s="17" t="n">
        <v>1</v>
      </c>
      <c r="C1962" s="21" t="n">
        <v>45828</v>
      </c>
      <c r="D1962" s="17" t="s">
        <v>1122</v>
      </c>
      <c r="E1962" s="17" t="s">
        <v>98</v>
      </c>
      <c r="F1962" s="17" t="s">
        <v>1497</v>
      </c>
      <c r="G1962" s="17" t="s">
        <v>59</v>
      </c>
      <c r="H1962" s="17" t="s">
        <v>1537</v>
      </c>
      <c r="I1962" s="17" t="s">
        <v>1524</v>
      </c>
      <c r="J1962" s="17" t="n">
        <v>1</v>
      </c>
      <c r="K1962" s="15" t="n">
        <v>108.9</v>
      </c>
      <c r="L1962" s="22" t="n">
        <v>0.2</v>
      </c>
      <c r="M1962" s="15" t="n">
        <v>13.91</v>
      </c>
      <c r="N1962" s="15" t="n">
        <f aca="false">J1962*K1962</f>
        <v>108.9</v>
      </c>
      <c r="O1962" s="15" t="n">
        <f aca="false">N1962*L1962</f>
        <v>21.78</v>
      </c>
      <c r="P1962" s="15" t="n">
        <f aca="false">N1962-O1962</f>
        <v>87.12</v>
      </c>
      <c r="Q1962" s="15" t="n">
        <f aca="false">J1962*INDEX(dProdutos!$F$2:$F$47,MATCH(E1962,dProdutos!$A$2:$A$47,0))</f>
        <v>42.52</v>
      </c>
      <c r="R1962" s="15" t="n">
        <f aca="false">IF(I1962="Cancelado",0,P1962-Q1962)</f>
        <v>44.6</v>
      </c>
      <c r="S1962" s="17" t="str">
        <f aca="false">INDEX(dProdutos!$D$2:$D$47,MATCH(E1962,dProdutos!$A$2:$A$47,0))</f>
        <v>Moda Feminina</v>
      </c>
    </row>
    <row r="1963" customFormat="false" ht="15" hidden="false" customHeight="false" outlineLevel="0" collapsed="false">
      <c r="A1963" s="17" t="s">
        <v>2728</v>
      </c>
      <c r="B1963" s="17" t="n">
        <v>1</v>
      </c>
      <c r="C1963" s="21" t="n">
        <v>45828</v>
      </c>
      <c r="D1963" s="17" t="s">
        <v>1377</v>
      </c>
      <c r="E1963" s="17" t="s">
        <v>114</v>
      </c>
      <c r="F1963" s="17" t="s">
        <v>1493</v>
      </c>
      <c r="G1963" s="17" t="s">
        <v>64</v>
      </c>
      <c r="H1963" s="17" t="s">
        <v>1523</v>
      </c>
      <c r="I1963" s="17" t="s">
        <v>1524</v>
      </c>
      <c r="J1963" s="17" t="n">
        <v>1</v>
      </c>
      <c r="K1963" s="15" t="n">
        <v>202.9</v>
      </c>
      <c r="L1963" s="22" t="n">
        <v>0</v>
      </c>
      <c r="M1963" s="15" t="n">
        <v>0</v>
      </c>
      <c r="N1963" s="15" t="n">
        <f aca="false">J1963*K1963</f>
        <v>202.9</v>
      </c>
      <c r="O1963" s="15" t="n">
        <f aca="false">N1963*L1963</f>
        <v>0</v>
      </c>
      <c r="P1963" s="15" t="n">
        <f aca="false">N1963-O1963</f>
        <v>202.9</v>
      </c>
      <c r="Q1963" s="15" t="n">
        <f aca="false">J1963*INDEX(dProdutos!$F$2:$F$47,MATCH(E1963,dProdutos!$A$2:$A$47,0))</f>
        <v>110.39</v>
      </c>
      <c r="R1963" s="15" t="n">
        <f aca="false">IF(I1963="Cancelado",0,P1963-Q1963)</f>
        <v>92.51</v>
      </c>
      <c r="S1963" s="17" t="str">
        <f aca="false">INDEX(dProdutos!$D$2:$D$47,MATCH(E1963,dProdutos!$A$2:$A$47,0))</f>
        <v>Moda Masculina</v>
      </c>
    </row>
    <row r="1964" customFormat="false" ht="15" hidden="false" customHeight="false" outlineLevel="0" collapsed="false">
      <c r="A1964" s="17" t="s">
        <v>2729</v>
      </c>
      <c r="B1964" s="17" t="n">
        <v>1</v>
      </c>
      <c r="C1964" s="21" t="n">
        <v>45828</v>
      </c>
      <c r="D1964" s="17" t="s">
        <v>376</v>
      </c>
      <c r="E1964" s="17" t="s">
        <v>144</v>
      </c>
      <c r="F1964" s="17" t="s">
        <v>1490</v>
      </c>
      <c r="G1964" s="17" t="s">
        <v>62</v>
      </c>
      <c r="H1964" s="17" t="s">
        <v>1537</v>
      </c>
      <c r="I1964" s="17" t="s">
        <v>1524</v>
      </c>
      <c r="J1964" s="17" t="n">
        <v>1</v>
      </c>
      <c r="K1964" s="15" t="n">
        <v>260.9</v>
      </c>
      <c r="L1964" s="22" t="n">
        <v>0.2</v>
      </c>
      <c r="M1964" s="15" t="n">
        <v>22.48</v>
      </c>
      <c r="N1964" s="15" t="n">
        <f aca="false">J1964*K1964</f>
        <v>260.9</v>
      </c>
      <c r="O1964" s="15" t="n">
        <f aca="false">N1964*L1964</f>
        <v>52.18</v>
      </c>
      <c r="P1964" s="15" t="n">
        <f aca="false">N1964-O1964</f>
        <v>208.72</v>
      </c>
      <c r="Q1964" s="15" t="n">
        <f aca="false">J1964*INDEX(dProdutos!$F$2:$F$47,MATCH(E1964,dProdutos!$A$2:$A$47,0))</f>
        <v>99.86</v>
      </c>
      <c r="R1964" s="15" t="n">
        <f aca="false">IF(I1964="Cancelado",0,P1964-Q1964)</f>
        <v>108.86</v>
      </c>
      <c r="S1964" s="17" t="str">
        <f aca="false">INDEX(dProdutos!$D$2:$D$47,MATCH(E1964,dProdutos!$A$2:$A$47,0))</f>
        <v>Acessórios</v>
      </c>
    </row>
    <row r="1965" customFormat="false" ht="15" hidden="false" customHeight="false" outlineLevel="0" collapsed="false">
      <c r="A1965" s="17" t="s">
        <v>2729</v>
      </c>
      <c r="B1965" s="17" t="n">
        <v>2</v>
      </c>
      <c r="C1965" s="21" t="n">
        <v>45828</v>
      </c>
      <c r="D1965" s="17" t="s">
        <v>376</v>
      </c>
      <c r="E1965" s="17" t="s">
        <v>144</v>
      </c>
      <c r="F1965" s="17" t="s">
        <v>1490</v>
      </c>
      <c r="G1965" s="17" t="s">
        <v>62</v>
      </c>
      <c r="H1965" s="17" t="s">
        <v>1537</v>
      </c>
      <c r="I1965" s="17" t="s">
        <v>1524</v>
      </c>
      <c r="J1965" s="17" t="n">
        <v>1</v>
      </c>
      <c r="K1965" s="15" t="n">
        <v>260.9</v>
      </c>
      <c r="L1965" s="22" t="n">
        <v>0</v>
      </c>
      <c r="M1965" s="15" t="n">
        <v>0</v>
      </c>
      <c r="N1965" s="15" t="n">
        <f aca="false">J1965*K1965</f>
        <v>260.9</v>
      </c>
      <c r="O1965" s="15" t="n">
        <f aca="false">N1965*L1965</f>
        <v>0</v>
      </c>
      <c r="P1965" s="15" t="n">
        <f aca="false">N1965-O1965</f>
        <v>260.9</v>
      </c>
      <c r="Q1965" s="15" t="n">
        <f aca="false">J1965*INDEX(dProdutos!$F$2:$F$47,MATCH(E1965,dProdutos!$A$2:$A$47,0))</f>
        <v>99.86</v>
      </c>
      <c r="R1965" s="15" t="n">
        <f aca="false">IF(I1965="Cancelado",0,P1965-Q1965)</f>
        <v>161.04</v>
      </c>
      <c r="S1965" s="17" t="str">
        <f aca="false">INDEX(dProdutos!$D$2:$D$47,MATCH(E1965,dProdutos!$A$2:$A$47,0))</f>
        <v>Acessórios</v>
      </c>
    </row>
    <row r="1966" customFormat="false" ht="15" hidden="false" customHeight="false" outlineLevel="0" collapsed="false">
      <c r="A1966" s="17" t="s">
        <v>2729</v>
      </c>
      <c r="B1966" s="17" t="n">
        <v>3</v>
      </c>
      <c r="C1966" s="21" t="n">
        <v>45828</v>
      </c>
      <c r="D1966" s="17" t="s">
        <v>376</v>
      </c>
      <c r="E1966" s="17" t="s">
        <v>129</v>
      </c>
      <c r="F1966" s="17" t="s">
        <v>1490</v>
      </c>
      <c r="G1966" s="17" t="s">
        <v>62</v>
      </c>
      <c r="H1966" s="17" t="s">
        <v>1537</v>
      </c>
      <c r="I1966" s="17" t="s">
        <v>1524</v>
      </c>
      <c r="J1966" s="17" t="n">
        <v>1</v>
      </c>
      <c r="K1966" s="15" t="n">
        <v>105.9</v>
      </c>
      <c r="L1966" s="22" t="n">
        <v>0</v>
      </c>
      <c r="M1966" s="15" t="n">
        <v>0</v>
      </c>
      <c r="N1966" s="15" t="n">
        <f aca="false">J1966*K1966</f>
        <v>105.9</v>
      </c>
      <c r="O1966" s="15" t="n">
        <f aca="false">N1966*L1966</f>
        <v>0</v>
      </c>
      <c r="P1966" s="15" t="n">
        <f aca="false">N1966-O1966</f>
        <v>105.9</v>
      </c>
      <c r="Q1966" s="15" t="n">
        <f aca="false">J1966*INDEX(dProdutos!$F$2:$F$47,MATCH(E1966,dProdutos!$A$2:$A$47,0))</f>
        <v>43.79</v>
      </c>
      <c r="R1966" s="15" t="n">
        <f aca="false">IF(I1966="Cancelado",0,P1966-Q1966)</f>
        <v>62.11</v>
      </c>
      <c r="S1966" s="17" t="str">
        <f aca="false">INDEX(dProdutos!$D$2:$D$47,MATCH(E1966,dProdutos!$A$2:$A$47,0))</f>
        <v>Calçados</v>
      </c>
    </row>
    <row r="1967" customFormat="false" ht="15" hidden="false" customHeight="false" outlineLevel="0" collapsed="false">
      <c r="A1967" s="17" t="s">
        <v>2729</v>
      </c>
      <c r="B1967" s="17" t="n">
        <v>4</v>
      </c>
      <c r="C1967" s="21" t="n">
        <v>45828</v>
      </c>
      <c r="D1967" s="17" t="s">
        <v>376</v>
      </c>
      <c r="E1967" s="17" t="s">
        <v>85</v>
      </c>
      <c r="F1967" s="17" t="s">
        <v>1490</v>
      </c>
      <c r="G1967" s="17" t="s">
        <v>62</v>
      </c>
      <c r="H1967" s="17" t="s">
        <v>1537</v>
      </c>
      <c r="I1967" s="17" t="s">
        <v>1524</v>
      </c>
      <c r="J1967" s="17" t="n">
        <v>1</v>
      </c>
      <c r="K1967" s="15" t="n">
        <v>165.9</v>
      </c>
      <c r="L1967" s="22" t="n">
        <v>0.2</v>
      </c>
      <c r="M1967" s="15" t="n">
        <v>0</v>
      </c>
      <c r="N1967" s="15" t="n">
        <f aca="false">J1967*K1967</f>
        <v>165.9</v>
      </c>
      <c r="O1967" s="15" t="n">
        <f aca="false">N1967*L1967</f>
        <v>33.18</v>
      </c>
      <c r="P1967" s="15" t="n">
        <f aca="false">N1967-O1967</f>
        <v>132.72</v>
      </c>
      <c r="Q1967" s="15" t="n">
        <f aca="false">J1967*INDEX(dProdutos!$F$2:$F$47,MATCH(E1967,dProdutos!$A$2:$A$47,0))</f>
        <v>91.55</v>
      </c>
      <c r="R1967" s="15" t="n">
        <f aca="false">IF(I1967="Cancelado",0,P1967-Q1967)</f>
        <v>41.17</v>
      </c>
      <c r="S1967" s="17" t="str">
        <f aca="false">INDEX(dProdutos!$D$2:$D$47,MATCH(E1967,dProdutos!$A$2:$A$47,0))</f>
        <v>Moda Feminina</v>
      </c>
    </row>
    <row r="1968" customFormat="false" ht="15" hidden="false" customHeight="false" outlineLevel="0" collapsed="false">
      <c r="A1968" s="17" t="s">
        <v>2730</v>
      </c>
      <c r="B1968" s="17" t="n">
        <v>1</v>
      </c>
      <c r="C1968" s="21" t="n">
        <v>45828</v>
      </c>
      <c r="D1968" s="17" t="s">
        <v>452</v>
      </c>
      <c r="E1968" s="17" t="s">
        <v>195</v>
      </c>
      <c r="F1968" s="17" t="s">
        <v>1490</v>
      </c>
      <c r="G1968" s="17" t="s">
        <v>59</v>
      </c>
      <c r="H1968" s="17" t="s">
        <v>1523</v>
      </c>
      <c r="I1968" s="17" t="s">
        <v>1524</v>
      </c>
      <c r="J1968" s="17" t="n">
        <v>1</v>
      </c>
      <c r="K1968" s="15" t="n">
        <v>72.9</v>
      </c>
      <c r="L1968" s="22" t="n">
        <v>0.1</v>
      </c>
      <c r="M1968" s="15" t="n">
        <v>33.17</v>
      </c>
      <c r="N1968" s="15" t="n">
        <f aca="false">J1968*K1968</f>
        <v>72.9</v>
      </c>
      <c r="O1968" s="15" t="n">
        <f aca="false">N1968*L1968</f>
        <v>7.29</v>
      </c>
      <c r="P1968" s="15" t="n">
        <f aca="false">N1968-O1968</f>
        <v>65.61</v>
      </c>
      <c r="Q1968" s="15" t="n">
        <f aca="false">J1968*INDEX(dProdutos!$F$2:$F$47,MATCH(E1968,dProdutos!$A$2:$A$47,0))</f>
        <v>39.23</v>
      </c>
      <c r="R1968" s="15" t="n">
        <f aca="false">IF(I1968="Cancelado",0,P1968-Q1968)</f>
        <v>26.38</v>
      </c>
      <c r="S1968" s="17" t="str">
        <f aca="false">INDEX(dProdutos!$D$2:$D$47,MATCH(E1968,dProdutos!$A$2:$A$47,0))</f>
        <v>Eletrônicos</v>
      </c>
    </row>
    <row r="1969" customFormat="false" ht="15" hidden="false" customHeight="false" outlineLevel="0" collapsed="false">
      <c r="A1969" s="17" t="s">
        <v>2730</v>
      </c>
      <c r="B1969" s="17" t="n">
        <v>2</v>
      </c>
      <c r="C1969" s="21" t="n">
        <v>45828</v>
      </c>
      <c r="D1969" s="17" t="s">
        <v>452</v>
      </c>
      <c r="E1969" s="17" t="s">
        <v>111</v>
      </c>
      <c r="F1969" s="17" t="s">
        <v>1490</v>
      </c>
      <c r="G1969" s="17" t="s">
        <v>59</v>
      </c>
      <c r="H1969" s="17" t="s">
        <v>1523</v>
      </c>
      <c r="I1969" s="17" t="s">
        <v>1524</v>
      </c>
      <c r="J1969" s="17" t="n">
        <v>2</v>
      </c>
      <c r="K1969" s="15" t="n">
        <v>188.9</v>
      </c>
      <c r="L1969" s="22" t="n">
        <v>0.05</v>
      </c>
      <c r="M1969" s="15" t="n">
        <v>0</v>
      </c>
      <c r="N1969" s="15" t="n">
        <f aca="false">J1969*K1969</f>
        <v>377.8</v>
      </c>
      <c r="O1969" s="15" t="n">
        <f aca="false">N1969*L1969</f>
        <v>18.89</v>
      </c>
      <c r="P1969" s="15" t="n">
        <f aca="false">N1969-O1969</f>
        <v>358.91</v>
      </c>
      <c r="Q1969" s="15" t="n">
        <f aca="false">J1969*INDEX(dProdutos!$F$2:$F$47,MATCH(E1969,dProdutos!$A$2:$A$47,0))</f>
        <v>176.64</v>
      </c>
      <c r="R1969" s="15" t="n">
        <f aca="false">IF(I1969="Cancelado",0,P1969-Q1969)</f>
        <v>182.27</v>
      </c>
      <c r="S1969" s="17" t="str">
        <f aca="false">INDEX(dProdutos!$D$2:$D$47,MATCH(E1969,dProdutos!$A$2:$A$47,0))</f>
        <v>Moda Masculina</v>
      </c>
    </row>
    <row r="1970" customFormat="false" ht="15" hidden="false" customHeight="false" outlineLevel="0" collapsed="false">
      <c r="A1970" s="17" t="s">
        <v>2730</v>
      </c>
      <c r="B1970" s="17" t="n">
        <v>3</v>
      </c>
      <c r="C1970" s="21" t="n">
        <v>45828</v>
      </c>
      <c r="D1970" s="17" t="s">
        <v>452</v>
      </c>
      <c r="E1970" s="17" t="s">
        <v>95</v>
      </c>
      <c r="F1970" s="17" t="s">
        <v>1490</v>
      </c>
      <c r="G1970" s="17" t="s">
        <v>59</v>
      </c>
      <c r="H1970" s="17" t="s">
        <v>1523</v>
      </c>
      <c r="I1970" s="17" t="s">
        <v>1524</v>
      </c>
      <c r="J1970" s="17" t="n">
        <v>1</v>
      </c>
      <c r="K1970" s="15" t="n">
        <v>77.9</v>
      </c>
      <c r="L1970" s="22" t="n">
        <v>0</v>
      </c>
      <c r="M1970" s="15" t="n">
        <v>0</v>
      </c>
      <c r="N1970" s="15" t="n">
        <f aca="false">J1970*K1970</f>
        <v>77.9</v>
      </c>
      <c r="O1970" s="15" t="n">
        <f aca="false">N1970*L1970</f>
        <v>0</v>
      </c>
      <c r="P1970" s="15" t="n">
        <f aca="false">N1970-O1970</f>
        <v>77.9</v>
      </c>
      <c r="Q1970" s="15" t="n">
        <f aca="false">J1970*INDEX(dProdutos!$F$2:$F$47,MATCH(E1970,dProdutos!$A$2:$A$47,0))</f>
        <v>36.71</v>
      </c>
      <c r="R1970" s="15" t="n">
        <f aca="false">IF(I1970="Cancelado",0,P1970-Q1970)</f>
        <v>41.19</v>
      </c>
      <c r="S1970" s="17" t="str">
        <f aca="false">INDEX(dProdutos!$D$2:$D$47,MATCH(E1970,dProdutos!$A$2:$A$47,0))</f>
        <v>Moda Feminina</v>
      </c>
    </row>
    <row r="1971" customFormat="false" ht="15" hidden="false" customHeight="false" outlineLevel="0" collapsed="false">
      <c r="A1971" s="17" t="s">
        <v>2731</v>
      </c>
      <c r="B1971" s="17" t="n">
        <v>1</v>
      </c>
      <c r="C1971" s="21" t="n">
        <v>45828</v>
      </c>
      <c r="D1971" s="17" t="s">
        <v>426</v>
      </c>
      <c r="E1971" s="17" t="s">
        <v>120</v>
      </c>
      <c r="F1971" s="17" t="s">
        <v>1503</v>
      </c>
      <c r="G1971" s="17" t="s">
        <v>59</v>
      </c>
      <c r="H1971" s="17" t="s">
        <v>1523</v>
      </c>
      <c r="I1971" s="17" t="s">
        <v>1524</v>
      </c>
      <c r="J1971" s="17" t="n">
        <v>1</v>
      </c>
      <c r="K1971" s="15" t="n">
        <v>96.9</v>
      </c>
      <c r="L1971" s="22" t="n">
        <v>0</v>
      </c>
      <c r="M1971" s="15" t="n">
        <v>21.87</v>
      </c>
      <c r="N1971" s="15" t="n">
        <f aca="false">J1971*K1971</f>
        <v>96.9</v>
      </c>
      <c r="O1971" s="15" t="n">
        <f aca="false">N1971*L1971</f>
        <v>0</v>
      </c>
      <c r="P1971" s="15" t="n">
        <f aca="false">N1971-O1971</f>
        <v>96.9</v>
      </c>
      <c r="Q1971" s="15" t="n">
        <f aca="false">J1971*INDEX(dProdutos!$F$2:$F$47,MATCH(E1971,dProdutos!$A$2:$A$47,0))</f>
        <v>44.36</v>
      </c>
      <c r="R1971" s="15" t="n">
        <f aca="false">IF(I1971="Cancelado",0,P1971-Q1971)</f>
        <v>52.54</v>
      </c>
      <c r="S1971" s="17" t="str">
        <f aca="false">INDEX(dProdutos!$D$2:$D$47,MATCH(E1971,dProdutos!$A$2:$A$47,0))</f>
        <v>Moda Masculina</v>
      </c>
    </row>
    <row r="1972" customFormat="false" ht="15" hidden="false" customHeight="false" outlineLevel="0" collapsed="false">
      <c r="A1972" s="17" t="s">
        <v>2732</v>
      </c>
      <c r="B1972" s="17" t="n">
        <v>1</v>
      </c>
      <c r="C1972" s="21" t="n">
        <v>45828</v>
      </c>
      <c r="D1972" s="17" t="s">
        <v>1322</v>
      </c>
      <c r="E1972" s="17" t="s">
        <v>201</v>
      </c>
      <c r="F1972" s="17" t="s">
        <v>1495</v>
      </c>
      <c r="G1972" s="17" t="s">
        <v>61</v>
      </c>
      <c r="H1972" s="17" t="s">
        <v>1537</v>
      </c>
      <c r="I1972" s="17" t="s">
        <v>1524</v>
      </c>
      <c r="J1972" s="17" t="n">
        <v>1</v>
      </c>
      <c r="K1972" s="15" t="n">
        <v>236.9</v>
      </c>
      <c r="L1972" s="22" t="n">
        <v>0</v>
      </c>
      <c r="M1972" s="15" t="n">
        <v>0</v>
      </c>
      <c r="N1972" s="15" t="n">
        <f aca="false">J1972*K1972</f>
        <v>236.9</v>
      </c>
      <c r="O1972" s="15" t="n">
        <f aca="false">N1972*L1972</f>
        <v>0</v>
      </c>
      <c r="P1972" s="15" t="n">
        <f aca="false">N1972-O1972</f>
        <v>236.9</v>
      </c>
      <c r="Q1972" s="15" t="n">
        <f aca="false">J1972*INDEX(dProdutos!$F$2:$F$47,MATCH(E1972,dProdutos!$A$2:$A$47,0))</f>
        <v>96.23</v>
      </c>
      <c r="R1972" s="15" t="n">
        <f aca="false">IF(I1972="Cancelado",0,P1972-Q1972)</f>
        <v>140.67</v>
      </c>
      <c r="S1972" s="17" t="str">
        <f aca="false">INDEX(dProdutos!$D$2:$D$47,MATCH(E1972,dProdutos!$A$2:$A$47,0))</f>
        <v>Beleza</v>
      </c>
    </row>
    <row r="1973" customFormat="false" ht="15" hidden="false" customHeight="false" outlineLevel="0" collapsed="false">
      <c r="A1973" s="17" t="s">
        <v>2732</v>
      </c>
      <c r="B1973" s="17" t="n">
        <v>2</v>
      </c>
      <c r="C1973" s="21" t="n">
        <v>45828</v>
      </c>
      <c r="D1973" s="17" t="s">
        <v>1322</v>
      </c>
      <c r="E1973" s="17" t="s">
        <v>98</v>
      </c>
      <c r="F1973" s="17" t="s">
        <v>1495</v>
      </c>
      <c r="G1973" s="17" t="s">
        <v>61</v>
      </c>
      <c r="H1973" s="17" t="s">
        <v>1537</v>
      </c>
      <c r="I1973" s="17" t="s">
        <v>1524</v>
      </c>
      <c r="J1973" s="17" t="n">
        <v>1</v>
      </c>
      <c r="K1973" s="15" t="n">
        <v>108.9</v>
      </c>
      <c r="L1973" s="22" t="n">
        <v>0</v>
      </c>
      <c r="M1973" s="15" t="n">
        <v>0</v>
      </c>
      <c r="N1973" s="15" t="n">
        <f aca="false">J1973*K1973</f>
        <v>108.9</v>
      </c>
      <c r="O1973" s="15" t="n">
        <f aca="false">N1973*L1973</f>
        <v>0</v>
      </c>
      <c r="P1973" s="15" t="n">
        <f aca="false">N1973-O1973</f>
        <v>108.9</v>
      </c>
      <c r="Q1973" s="15" t="n">
        <f aca="false">J1973*INDEX(dProdutos!$F$2:$F$47,MATCH(E1973,dProdutos!$A$2:$A$47,0))</f>
        <v>42.52</v>
      </c>
      <c r="R1973" s="15" t="n">
        <f aca="false">IF(I1973="Cancelado",0,P1973-Q1973)</f>
        <v>66.38</v>
      </c>
      <c r="S1973" s="17" t="str">
        <f aca="false">INDEX(dProdutos!$D$2:$D$47,MATCH(E1973,dProdutos!$A$2:$A$47,0))</f>
        <v>Moda Feminina</v>
      </c>
    </row>
    <row r="1974" customFormat="false" ht="15" hidden="false" customHeight="false" outlineLevel="0" collapsed="false">
      <c r="A1974" s="17" t="s">
        <v>2732</v>
      </c>
      <c r="B1974" s="17" t="n">
        <v>3</v>
      </c>
      <c r="C1974" s="21" t="n">
        <v>45828</v>
      </c>
      <c r="D1974" s="17" t="s">
        <v>1322</v>
      </c>
      <c r="E1974" s="17" t="s">
        <v>95</v>
      </c>
      <c r="F1974" s="17" t="s">
        <v>1495</v>
      </c>
      <c r="G1974" s="17" t="s">
        <v>61</v>
      </c>
      <c r="H1974" s="17" t="s">
        <v>1537</v>
      </c>
      <c r="I1974" s="17" t="s">
        <v>1524</v>
      </c>
      <c r="J1974" s="17" t="n">
        <v>2</v>
      </c>
      <c r="K1974" s="15" t="n">
        <v>77.9</v>
      </c>
      <c r="L1974" s="22" t="n">
        <v>0.2</v>
      </c>
      <c r="M1974" s="15" t="n">
        <v>0</v>
      </c>
      <c r="N1974" s="15" t="n">
        <f aca="false">J1974*K1974</f>
        <v>155.8</v>
      </c>
      <c r="O1974" s="15" t="n">
        <f aca="false">N1974*L1974</f>
        <v>31.16</v>
      </c>
      <c r="P1974" s="15" t="n">
        <f aca="false">N1974-O1974</f>
        <v>124.64</v>
      </c>
      <c r="Q1974" s="15" t="n">
        <f aca="false">J1974*INDEX(dProdutos!$F$2:$F$47,MATCH(E1974,dProdutos!$A$2:$A$47,0))</f>
        <v>73.42</v>
      </c>
      <c r="R1974" s="15" t="n">
        <f aca="false">IF(I1974="Cancelado",0,P1974-Q1974)</f>
        <v>51.22</v>
      </c>
      <c r="S1974" s="17" t="str">
        <f aca="false">INDEX(dProdutos!$D$2:$D$47,MATCH(E1974,dProdutos!$A$2:$A$47,0))</f>
        <v>Moda Feminina</v>
      </c>
    </row>
    <row r="1975" customFormat="false" ht="15" hidden="false" customHeight="false" outlineLevel="0" collapsed="false">
      <c r="A1975" s="17" t="s">
        <v>2732</v>
      </c>
      <c r="B1975" s="17" t="n">
        <v>4</v>
      </c>
      <c r="C1975" s="21" t="n">
        <v>45828</v>
      </c>
      <c r="D1975" s="17" t="s">
        <v>1322</v>
      </c>
      <c r="E1975" s="17" t="s">
        <v>165</v>
      </c>
      <c r="F1975" s="17" t="s">
        <v>1495</v>
      </c>
      <c r="G1975" s="17" t="s">
        <v>61</v>
      </c>
      <c r="H1975" s="17" t="s">
        <v>1537</v>
      </c>
      <c r="I1975" s="17" t="s">
        <v>1524</v>
      </c>
      <c r="J1975" s="17" t="n">
        <v>1</v>
      </c>
      <c r="K1975" s="15" t="n">
        <v>231.9</v>
      </c>
      <c r="L1975" s="22" t="n">
        <v>0</v>
      </c>
      <c r="M1975" s="15" t="n">
        <v>0</v>
      </c>
      <c r="N1975" s="15" t="n">
        <f aca="false">J1975*K1975</f>
        <v>231.9</v>
      </c>
      <c r="O1975" s="15" t="n">
        <f aca="false">N1975*L1975</f>
        <v>0</v>
      </c>
      <c r="P1975" s="15" t="n">
        <f aca="false">N1975-O1975</f>
        <v>231.9</v>
      </c>
      <c r="Q1975" s="15" t="n">
        <f aca="false">J1975*INDEX(dProdutos!$F$2:$F$47,MATCH(E1975,dProdutos!$A$2:$A$47,0))</f>
        <v>140.83</v>
      </c>
      <c r="R1975" s="15" t="n">
        <f aca="false">IF(I1975="Cancelado",0,P1975-Q1975)</f>
        <v>91.07</v>
      </c>
      <c r="S1975" s="17" t="str">
        <f aca="false">INDEX(dProdutos!$D$2:$D$47,MATCH(E1975,dProdutos!$A$2:$A$47,0))</f>
        <v>Casa</v>
      </c>
    </row>
    <row r="1976" customFormat="false" ht="15" hidden="false" customHeight="false" outlineLevel="0" collapsed="false">
      <c r="A1976" s="17" t="s">
        <v>2733</v>
      </c>
      <c r="B1976" s="17" t="n">
        <v>1</v>
      </c>
      <c r="C1976" s="21" t="n">
        <v>45828</v>
      </c>
      <c r="D1976" s="17" t="s">
        <v>879</v>
      </c>
      <c r="E1976" s="17" t="s">
        <v>88</v>
      </c>
      <c r="F1976" s="17" t="s">
        <v>1490</v>
      </c>
      <c r="G1976" s="17" t="s">
        <v>62</v>
      </c>
      <c r="H1976" s="17" t="s">
        <v>1537</v>
      </c>
      <c r="I1976" s="17" t="s">
        <v>1524</v>
      </c>
      <c r="J1976" s="17" t="n">
        <v>1</v>
      </c>
      <c r="K1976" s="15" t="n">
        <v>170.9</v>
      </c>
      <c r="L1976" s="22" t="n">
        <v>0.15</v>
      </c>
      <c r="M1976" s="15" t="n">
        <v>31.65</v>
      </c>
      <c r="N1976" s="15" t="n">
        <f aca="false">J1976*K1976</f>
        <v>170.9</v>
      </c>
      <c r="O1976" s="15" t="n">
        <f aca="false">N1976*L1976</f>
        <v>25.635</v>
      </c>
      <c r="P1976" s="15" t="n">
        <f aca="false">N1976-O1976</f>
        <v>145.265</v>
      </c>
      <c r="Q1976" s="15" t="n">
        <f aca="false">J1976*INDEX(dProdutos!$F$2:$F$47,MATCH(E1976,dProdutos!$A$2:$A$47,0))</f>
        <v>98.14</v>
      </c>
      <c r="R1976" s="15" t="n">
        <f aca="false">IF(I1976="Cancelado",0,P1976-Q1976)</f>
        <v>47.125</v>
      </c>
      <c r="S1976" s="17" t="str">
        <f aca="false">INDEX(dProdutos!$D$2:$D$47,MATCH(E1976,dProdutos!$A$2:$A$47,0))</f>
        <v>Moda Feminina</v>
      </c>
    </row>
    <row r="1977" customFormat="false" ht="15" hidden="false" customHeight="false" outlineLevel="0" collapsed="false">
      <c r="A1977" s="17" t="s">
        <v>2733</v>
      </c>
      <c r="B1977" s="17" t="n">
        <v>2</v>
      </c>
      <c r="C1977" s="21" t="n">
        <v>45828</v>
      </c>
      <c r="D1977" s="17" t="s">
        <v>879</v>
      </c>
      <c r="E1977" s="17" t="s">
        <v>95</v>
      </c>
      <c r="F1977" s="17" t="s">
        <v>1490</v>
      </c>
      <c r="G1977" s="17" t="s">
        <v>62</v>
      </c>
      <c r="H1977" s="17" t="s">
        <v>1537</v>
      </c>
      <c r="I1977" s="17" t="s">
        <v>1524</v>
      </c>
      <c r="J1977" s="17" t="n">
        <v>3</v>
      </c>
      <c r="K1977" s="15" t="n">
        <v>77.9</v>
      </c>
      <c r="L1977" s="22" t="n">
        <v>0</v>
      </c>
      <c r="M1977" s="15" t="n">
        <v>0</v>
      </c>
      <c r="N1977" s="15" t="n">
        <f aca="false">J1977*K1977</f>
        <v>233.7</v>
      </c>
      <c r="O1977" s="15" t="n">
        <f aca="false">N1977*L1977</f>
        <v>0</v>
      </c>
      <c r="P1977" s="15" t="n">
        <f aca="false">N1977-O1977</f>
        <v>233.7</v>
      </c>
      <c r="Q1977" s="15" t="n">
        <f aca="false">J1977*INDEX(dProdutos!$F$2:$F$47,MATCH(E1977,dProdutos!$A$2:$A$47,0))</f>
        <v>110.13</v>
      </c>
      <c r="R1977" s="15" t="n">
        <f aca="false">IF(I1977="Cancelado",0,P1977-Q1977)</f>
        <v>123.57</v>
      </c>
      <c r="S1977" s="17" t="str">
        <f aca="false">INDEX(dProdutos!$D$2:$D$47,MATCH(E1977,dProdutos!$A$2:$A$47,0))</f>
        <v>Moda Feminina</v>
      </c>
    </row>
    <row r="1978" customFormat="false" ht="15" hidden="false" customHeight="false" outlineLevel="0" collapsed="false">
      <c r="A1978" s="17" t="s">
        <v>2734</v>
      </c>
      <c r="B1978" s="17" t="n">
        <v>1</v>
      </c>
      <c r="C1978" s="21" t="n">
        <v>45828</v>
      </c>
      <c r="D1978" s="17" t="s">
        <v>1028</v>
      </c>
      <c r="E1978" s="17" t="s">
        <v>135</v>
      </c>
      <c r="F1978" s="17" t="s">
        <v>1497</v>
      </c>
      <c r="G1978" s="17" t="s">
        <v>62</v>
      </c>
      <c r="H1978" s="17" t="s">
        <v>1527</v>
      </c>
      <c r="I1978" s="17" t="s">
        <v>1524</v>
      </c>
      <c r="J1978" s="17" t="n">
        <v>1</v>
      </c>
      <c r="K1978" s="15" t="n">
        <v>200.9</v>
      </c>
      <c r="L1978" s="22" t="n">
        <v>0.1</v>
      </c>
      <c r="M1978" s="15" t="n">
        <v>30.29</v>
      </c>
      <c r="N1978" s="15" t="n">
        <f aca="false">J1978*K1978</f>
        <v>200.9</v>
      </c>
      <c r="O1978" s="15" t="n">
        <f aca="false">N1978*L1978</f>
        <v>20.09</v>
      </c>
      <c r="P1978" s="15" t="n">
        <f aca="false">N1978-O1978</f>
        <v>180.81</v>
      </c>
      <c r="Q1978" s="15" t="n">
        <f aca="false">J1978*INDEX(dProdutos!$F$2:$F$47,MATCH(E1978,dProdutos!$A$2:$A$47,0))</f>
        <v>80.73</v>
      </c>
      <c r="R1978" s="15" t="n">
        <f aca="false">IF(I1978="Cancelado",0,P1978-Q1978)</f>
        <v>100.08</v>
      </c>
      <c r="S1978" s="17" t="str">
        <f aca="false">INDEX(dProdutos!$D$2:$D$47,MATCH(E1978,dProdutos!$A$2:$A$47,0))</f>
        <v>Calçados</v>
      </c>
    </row>
    <row r="1979" customFormat="false" ht="15" hidden="false" customHeight="false" outlineLevel="0" collapsed="false">
      <c r="A1979" s="17" t="s">
        <v>2735</v>
      </c>
      <c r="B1979" s="17" t="n">
        <v>1</v>
      </c>
      <c r="C1979" s="21" t="n">
        <v>45828</v>
      </c>
      <c r="D1979" s="17" t="s">
        <v>618</v>
      </c>
      <c r="E1979" s="17" t="s">
        <v>183</v>
      </c>
      <c r="F1979" s="17" t="s">
        <v>1497</v>
      </c>
      <c r="G1979" s="17" t="s">
        <v>61</v>
      </c>
      <c r="H1979" s="17" t="s">
        <v>1523</v>
      </c>
      <c r="I1979" s="17" t="s">
        <v>1524</v>
      </c>
      <c r="J1979" s="17" t="n">
        <v>1</v>
      </c>
      <c r="K1979" s="15" t="n">
        <v>121.9</v>
      </c>
      <c r="L1979" s="22" t="n">
        <v>0.05</v>
      </c>
      <c r="M1979" s="15" t="n">
        <v>0</v>
      </c>
      <c r="N1979" s="15" t="n">
        <f aca="false">J1979*K1979</f>
        <v>121.9</v>
      </c>
      <c r="O1979" s="15" t="n">
        <f aca="false">N1979*L1979</f>
        <v>6.095</v>
      </c>
      <c r="P1979" s="15" t="n">
        <f aca="false">N1979-O1979</f>
        <v>115.805</v>
      </c>
      <c r="Q1979" s="15" t="n">
        <f aca="false">J1979*INDEX(dProdutos!$F$2:$F$47,MATCH(E1979,dProdutos!$A$2:$A$47,0))</f>
        <v>52.76</v>
      </c>
      <c r="R1979" s="15" t="n">
        <f aca="false">IF(I1979="Cancelado",0,P1979-Q1979)</f>
        <v>63.045</v>
      </c>
      <c r="S1979" s="17" t="str">
        <f aca="false">INDEX(dProdutos!$D$2:$D$47,MATCH(E1979,dProdutos!$A$2:$A$47,0))</f>
        <v>Eletrônicos</v>
      </c>
    </row>
    <row r="1980" customFormat="false" ht="15" hidden="false" customHeight="false" outlineLevel="0" collapsed="false">
      <c r="A1980" s="17" t="s">
        <v>2736</v>
      </c>
      <c r="B1980" s="17" t="n">
        <v>1</v>
      </c>
      <c r="C1980" s="21" t="n">
        <v>45829</v>
      </c>
      <c r="D1980" s="17" t="s">
        <v>1405</v>
      </c>
      <c r="E1980" s="17" t="s">
        <v>153</v>
      </c>
      <c r="F1980" s="17" t="s">
        <v>1487</v>
      </c>
      <c r="G1980" s="17" t="s">
        <v>61</v>
      </c>
      <c r="H1980" s="17" t="s">
        <v>1523</v>
      </c>
      <c r="I1980" s="17" t="s">
        <v>1524</v>
      </c>
      <c r="J1980" s="17" t="n">
        <v>1</v>
      </c>
      <c r="K1980" s="15" t="n">
        <v>165.9</v>
      </c>
      <c r="L1980" s="22" t="n">
        <v>0</v>
      </c>
      <c r="M1980" s="15" t="n">
        <v>0</v>
      </c>
      <c r="N1980" s="15" t="n">
        <f aca="false">J1980*K1980</f>
        <v>165.9</v>
      </c>
      <c r="O1980" s="15" t="n">
        <f aca="false">N1980*L1980</f>
        <v>0</v>
      </c>
      <c r="P1980" s="15" t="n">
        <f aca="false">N1980-O1980</f>
        <v>165.9</v>
      </c>
      <c r="Q1980" s="15" t="n">
        <f aca="false">J1980*INDEX(dProdutos!$F$2:$F$47,MATCH(E1980,dProdutos!$A$2:$A$47,0))</f>
        <v>67.28</v>
      </c>
      <c r="R1980" s="15" t="n">
        <f aca="false">IF(I1980="Cancelado",0,P1980-Q1980)</f>
        <v>98.62</v>
      </c>
      <c r="S1980" s="17" t="str">
        <f aca="false">INDEX(dProdutos!$D$2:$D$47,MATCH(E1980,dProdutos!$A$2:$A$47,0))</f>
        <v>Acessórios</v>
      </c>
    </row>
    <row r="1981" customFormat="false" ht="15" hidden="false" customHeight="false" outlineLevel="0" collapsed="false">
      <c r="A1981" s="17" t="s">
        <v>2736</v>
      </c>
      <c r="B1981" s="17" t="n">
        <v>2</v>
      </c>
      <c r="C1981" s="21" t="n">
        <v>45829</v>
      </c>
      <c r="D1981" s="17" t="s">
        <v>1405</v>
      </c>
      <c r="E1981" s="17" t="s">
        <v>129</v>
      </c>
      <c r="F1981" s="17" t="s">
        <v>1487</v>
      </c>
      <c r="G1981" s="17" t="s">
        <v>61</v>
      </c>
      <c r="H1981" s="17" t="s">
        <v>1523</v>
      </c>
      <c r="I1981" s="17" t="s">
        <v>1524</v>
      </c>
      <c r="J1981" s="17" t="n">
        <v>1</v>
      </c>
      <c r="K1981" s="15" t="n">
        <v>105.9</v>
      </c>
      <c r="L1981" s="22" t="n">
        <v>0.05</v>
      </c>
      <c r="M1981" s="15" t="n">
        <v>0</v>
      </c>
      <c r="N1981" s="15" t="n">
        <f aca="false">J1981*K1981</f>
        <v>105.9</v>
      </c>
      <c r="O1981" s="15" t="n">
        <f aca="false">N1981*L1981</f>
        <v>5.295</v>
      </c>
      <c r="P1981" s="15" t="n">
        <f aca="false">N1981-O1981</f>
        <v>100.605</v>
      </c>
      <c r="Q1981" s="15" t="n">
        <f aca="false">J1981*INDEX(dProdutos!$F$2:$F$47,MATCH(E1981,dProdutos!$A$2:$A$47,0))</f>
        <v>43.79</v>
      </c>
      <c r="R1981" s="15" t="n">
        <f aca="false">IF(I1981="Cancelado",0,P1981-Q1981)</f>
        <v>56.815</v>
      </c>
      <c r="S1981" s="17" t="str">
        <f aca="false">INDEX(dProdutos!$D$2:$D$47,MATCH(E1981,dProdutos!$A$2:$A$47,0))</f>
        <v>Calçados</v>
      </c>
    </row>
    <row r="1982" customFormat="false" ht="15" hidden="false" customHeight="false" outlineLevel="0" collapsed="false">
      <c r="A1982" s="17" t="s">
        <v>2737</v>
      </c>
      <c r="B1982" s="17" t="n">
        <v>1</v>
      </c>
      <c r="C1982" s="21" t="n">
        <v>45829</v>
      </c>
      <c r="D1982" s="17" t="s">
        <v>294</v>
      </c>
      <c r="E1982" s="17" t="s">
        <v>192</v>
      </c>
      <c r="F1982" s="17" t="s">
        <v>1493</v>
      </c>
      <c r="G1982" s="17" t="s">
        <v>64</v>
      </c>
      <c r="H1982" s="17" t="s">
        <v>1527</v>
      </c>
      <c r="I1982" s="17" t="s">
        <v>1524</v>
      </c>
      <c r="J1982" s="17" t="n">
        <v>1</v>
      </c>
      <c r="K1982" s="15" t="n">
        <v>245.9</v>
      </c>
      <c r="L1982" s="22" t="n">
        <v>0</v>
      </c>
      <c r="M1982" s="15" t="n">
        <v>30.64</v>
      </c>
      <c r="N1982" s="15" t="n">
        <f aca="false">J1982*K1982</f>
        <v>245.9</v>
      </c>
      <c r="O1982" s="15" t="n">
        <f aca="false">N1982*L1982</f>
        <v>0</v>
      </c>
      <c r="P1982" s="15" t="n">
        <f aca="false">N1982-O1982</f>
        <v>245.9</v>
      </c>
      <c r="Q1982" s="15" t="n">
        <f aca="false">J1982*INDEX(dProdutos!$F$2:$F$47,MATCH(E1982,dProdutos!$A$2:$A$47,0))</f>
        <v>107.78</v>
      </c>
      <c r="R1982" s="15" t="n">
        <f aca="false">IF(I1982="Cancelado",0,P1982-Q1982)</f>
        <v>138.12</v>
      </c>
      <c r="S1982" s="17" t="str">
        <f aca="false">INDEX(dProdutos!$D$2:$D$47,MATCH(E1982,dProdutos!$A$2:$A$47,0))</f>
        <v>Eletrônicos</v>
      </c>
    </row>
    <row r="1983" customFormat="false" ht="15" hidden="false" customHeight="false" outlineLevel="0" collapsed="false">
      <c r="A1983" s="17" t="s">
        <v>2738</v>
      </c>
      <c r="B1983" s="17" t="n">
        <v>1</v>
      </c>
      <c r="C1983" s="21" t="n">
        <v>45829</v>
      </c>
      <c r="D1983" s="17" t="s">
        <v>706</v>
      </c>
      <c r="E1983" s="17" t="s">
        <v>129</v>
      </c>
      <c r="F1983" s="17" t="s">
        <v>1487</v>
      </c>
      <c r="G1983" s="17" t="s">
        <v>63</v>
      </c>
      <c r="H1983" s="17" t="s">
        <v>1540</v>
      </c>
      <c r="I1983" s="17" t="s">
        <v>1524</v>
      </c>
      <c r="J1983" s="17" t="n">
        <v>1</v>
      </c>
      <c r="K1983" s="15" t="n">
        <v>105.9</v>
      </c>
      <c r="L1983" s="22" t="n">
        <v>0.15</v>
      </c>
      <c r="M1983" s="15" t="n">
        <v>22.77</v>
      </c>
      <c r="N1983" s="15" t="n">
        <f aca="false">J1983*K1983</f>
        <v>105.9</v>
      </c>
      <c r="O1983" s="15" t="n">
        <f aca="false">N1983*L1983</f>
        <v>15.885</v>
      </c>
      <c r="P1983" s="15" t="n">
        <f aca="false">N1983-O1983</f>
        <v>90.015</v>
      </c>
      <c r="Q1983" s="15" t="n">
        <f aca="false">J1983*INDEX(dProdutos!$F$2:$F$47,MATCH(E1983,dProdutos!$A$2:$A$47,0))</f>
        <v>43.79</v>
      </c>
      <c r="R1983" s="15" t="n">
        <f aca="false">IF(I1983="Cancelado",0,P1983-Q1983)</f>
        <v>46.225</v>
      </c>
      <c r="S1983" s="17" t="str">
        <f aca="false">INDEX(dProdutos!$D$2:$D$47,MATCH(E1983,dProdutos!$A$2:$A$47,0))</f>
        <v>Calçados</v>
      </c>
    </row>
    <row r="1984" customFormat="false" ht="15" hidden="false" customHeight="false" outlineLevel="0" collapsed="false">
      <c r="A1984" s="17" t="s">
        <v>2738</v>
      </c>
      <c r="B1984" s="17" t="n">
        <v>2</v>
      </c>
      <c r="C1984" s="21" t="n">
        <v>45829</v>
      </c>
      <c r="D1984" s="17" t="s">
        <v>706</v>
      </c>
      <c r="E1984" s="17" t="s">
        <v>138</v>
      </c>
      <c r="F1984" s="17" t="s">
        <v>1487</v>
      </c>
      <c r="G1984" s="17" t="s">
        <v>63</v>
      </c>
      <c r="H1984" s="17" t="s">
        <v>1540</v>
      </c>
      <c r="I1984" s="17" t="s">
        <v>1524</v>
      </c>
      <c r="J1984" s="17" t="n">
        <v>2</v>
      </c>
      <c r="K1984" s="15" t="n">
        <v>231.9</v>
      </c>
      <c r="L1984" s="22" t="n">
        <v>0</v>
      </c>
      <c r="M1984" s="15" t="n">
        <v>0</v>
      </c>
      <c r="N1984" s="15" t="n">
        <f aca="false">J1984*K1984</f>
        <v>463.8</v>
      </c>
      <c r="O1984" s="15" t="n">
        <f aca="false">N1984*L1984</f>
        <v>0</v>
      </c>
      <c r="P1984" s="15" t="n">
        <f aca="false">N1984-O1984</f>
        <v>463.8</v>
      </c>
      <c r="Q1984" s="15" t="n">
        <f aca="false">J1984*INDEX(dProdutos!$F$2:$F$47,MATCH(E1984,dProdutos!$A$2:$A$47,0))</f>
        <v>264.42</v>
      </c>
      <c r="R1984" s="15" t="n">
        <f aca="false">IF(I1984="Cancelado",0,P1984-Q1984)</f>
        <v>199.38</v>
      </c>
      <c r="S1984" s="17" t="str">
        <f aca="false">INDEX(dProdutos!$D$2:$D$47,MATCH(E1984,dProdutos!$A$2:$A$47,0))</f>
        <v>Calçados</v>
      </c>
    </row>
    <row r="1985" customFormat="false" ht="15" hidden="false" customHeight="false" outlineLevel="0" collapsed="false">
      <c r="A1985" s="17" t="s">
        <v>2739</v>
      </c>
      <c r="B1985" s="17" t="n">
        <v>1</v>
      </c>
      <c r="C1985" s="21" t="n">
        <v>45829</v>
      </c>
      <c r="D1985" s="17" t="s">
        <v>517</v>
      </c>
      <c r="E1985" s="17" t="s">
        <v>144</v>
      </c>
      <c r="F1985" s="17" t="s">
        <v>1490</v>
      </c>
      <c r="G1985" s="17" t="s">
        <v>59</v>
      </c>
      <c r="H1985" s="17" t="s">
        <v>1523</v>
      </c>
      <c r="I1985" s="17" t="s">
        <v>1524</v>
      </c>
      <c r="J1985" s="17" t="n">
        <v>2</v>
      </c>
      <c r="K1985" s="15" t="n">
        <v>260.9</v>
      </c>
      <c r="L1985" s="22" t="n">
        <v>0.15</v>
      </c>
      <c r="M1985" s="15" t="n">
        <v>0</v>
      </c>
      <c r="N1985" s="15" t="n">
        <f aca="false">J1985*K1985</f>
        <v>521.8</v>
      </c>
      <c r="O1985" s="15" t="n">
        <f aca="false">N1985*L1985</f>
        <v>78.27</v>
      </c>
      <c r="P1985" s="15" t="n">
        <f aca="false">N1985-O1985</f>
        <v>443.53</v>
      </c>
      <c r="Q1985" s="15" t="n">
        <f aca="false">J1985*INDEX(dProdutos!$F$2:$F$47,MATCH(E1985,dProdutos!$A$2:$A$47,0))</f>
        <v>199.72</v>
      </c>
      <c r="R1985" s="15" t="n">
        <f aca="false">IF(I1985="Cancelado",0,P1985-Q1985)</f>
        <v>243.81</v>
      </c>
      <c r="S1985" s="17" t="str">
        <f aca="false">INDEX(dProdutos!$D$2:$D$47,MATCH(E1985,dProdutos!$A$2:$A$47,0))</f>
        <v>Acessórios</v>
      </c>
    </row>
    <row r="1986" customFormat="false" ht="15" hidden="false" customHeight="false" outlineLevel="0" collapsed="false">
      <c r="A1986" s="17" t="s">
        <v>2740</v>
      </c>
      <c r="B1986" s="17" t="n">
        <v>1</v>
      </c>
      <c r="C1986" s="21" t="n">
        <v>45829</v>
      </c>
      <c r="D1986" s="17" t="s">
        <v>1236</v>
      </c>
      <c r="E1986" s="17" t="s">
        <v>174</v>
      </c>
      <c r="F1986" s="17" t="s">
        <v>1487</v>
      </c>
      <c r="G1986" s="17" t="s">
        <v>61</v>
      </c>
      <c r="H1986" s="17" t="s">
        <v>1537</v>
      </c>
      <c r="I1986" s="17" t="s">
        <v>1524</v>
      </c>
      <c r="J1986" s="17" t="n">
        <v>1</v>
      </c>
      <c r="K1986" s="15" t="n">
        <v>250.9</v>
      </c>
      <c r="L1986" s="22" t="n">
        <v>0</v>
      </c>
      <c r="M1986" s="15" t="n">
        <v>10.29</v>
      </c>
      <c r="N1986" s="15" t="n">
        <f aca="false">J1986*K1986</f>
        <v>250.9</v>
      </c>
      <c r="O1986" s="15" t="n">
        <f aca="false">N1986*L1986</f>
        <v>0</v>
      </c>
      <c r="P1986" s="15" t="n">
        <f aca="false">N1986-O1986</f>
        <v>250.9</v>
      </c>
      <c r="Q1986" s="15" t="n">
        <f aca="false">J1986*INDEX(dProdutos!$F$2:$F$47,MATCH(E1986,dProdutos!$A$2:$A$47,0))</f>
        <v>151.28</v>
      </c>
      <c r="R1986" s="15" t="n">
        <f aca="false">IF(I1986="Cancelado",0,P1986-Q1986)</f>
        <v>99.62</v>
      </c>
      <c r="S1986" s="17" t="str">
        <f aca="false">INDEX(dProdutos!$D$2:$D$47,MATCH(E1986,dProdutos!$A$2:$A$47,0))</f>
        <v>Casa</v>
      </c>
    </row>
    <row r="1987" customFormat="false" ht="15" hidden="false" customHeight="false" outlineLevel="0" collapsed="false">
      <c r="A1987" s="17" t="s">
        <v>2740</v>
      </c>
      <c r="B1987" s="17" t="n">
        <v>2</v>
      </c>
      <c r="C1987" s="21" t="n">
        <v>45829</v>
      </c>
      <c r="D1987" s="17" t="s">
        <v>1236</v>
      </c>
      <c r="E1987" s="17" t="s">
        <v>177</v>
      </c>
      <c r="F1987" s="17" t="s">
        <v>1487</v>
      </c>
      <c r="G1987" s="17" t="s">
        <v>61</v>
      </c>
      <c r="H1987" s="17" t="s">
        <v>1537</v>
      </c>
      <c r="I1987" s="17" t="s">
        <v>1524</v>
      </c>
      <c r="J1987" s="17" t="n">
        <v>1</v>
      </c>
      <c r="K1987" s="15" t="n">
        <v>257.9</v>
      </c>
      <c r="L1987" s="22" t="n">
        <v>0</v>
      </c>
      <c r="M1987" s="15" t="n">
        <v>0</v>
      </c>
      <c r="N1987" s="15" t="n">
        <f aca="false">J1987*K1987</f>
        <v>257.9</v>
      </c>
      <c r="O1987" s="15" t="n">
        <f aca="false">N1987*L1987</f>
        <v>0</v>
      </c>
      <c r="P1987" s="15" t="n">
        <f aca="false">N1987-O1987</f>
        <v>257.9</v>
      </c>
      <c r="Q1987" s="15" t="n">
        <f aca="false">J1987*INDEX(dProdutos!$F$2:$F$47,MATCH(E1987,dProdutos!$A$2:$A$47,0))</f>
        <v>138.23</v>
      </c>
      <c r="R1987" s="15" t="n">
        <f aca="false">IF(I1987="Cancelado",0,P1987-Q1987)</f>
        <v>119.67</v>
      </c>
      <c r="S1987" s="17" t="str">
        <f aca="false">INDEX(dProdutos!$D$2:$D$47,MATCH(E1987,dProdutos!$A$2:$A$47,0))</f>
        <v>Casa</v>
      </c>
    </row>
    <row r="1988" customFormat="false" ht="15" hidden="false" customHeight="false" outlineLevel="0" collapsed="false">
      <c r="A1988" s="17" t="s">
        <v>2741</v>
      </c>
      <c r="B1988" s="17" t="n">
        <v>1</v>
      </c>
      <c r="C1988" s="21" t="n">
        <v>45829</v>
      </c>
      <c r="D1988" s="17" t="s">
        <v>917</v>
      </c>
      <c r="E1988" s="17" t="s">
        <v>210</v>
      </c>
      <c r="F1988" s="17" t="s">
        <v>1503</v>
      </c>
      <c r="G1988" s="17" t="s">
        <v>61</v>
      </c>
      <c r="H1988" s="17" t="s">
        <v>1537</v>
      </c>
      <c r="I1988" s="17" t="s">
        <v>1524</v>
      </c>
      <c r="J1988" s="17" t="n">
        <v>1</v>
      </c>
      <c r="K1988" s="15" t="n">
        <v>245.9</v>
      </c>
      <c r="L1988" s="22" t="n">
        <v>0.1</v>
      </c>
      <c r="M1988" s="15" t="n">
        <v>25.45</v>
      </c>
      <c r="N1988" s="15" t="n">
        <f aca="false">J1988*K1988</f>
        <v>245.9</v>
      </c>
      <c r="O1988" s="15" t="n">
        <f aca="false">N1988*L1988</f>
        <v>24.59</v>
      </c>
      <c r="P1988" s="15" t="n">
        <f aca="false">N1988-O1988</f>
        <v>221.31</v>
      </c>
      <c r="Q1988" s="15" t="n">
        <f aca="false">J1988*INDEX(dProdutos!$F$2:$F$47,MATCH(E1988,dProdutos!$A$2:$A$47,0))</f>
        <v>150.63</v>
      </c>
      <c r="R1988" s="15" t="n">
        <f aca="false">IF(I1988="Cancelado",0,P1988-Q1988)</f>
        <v>70.68</v>
      </c>
      <c r="S1988" s="17" t="str">
        <f aca="false">INDEX(dProdutos!$D$2:$D$47,MATCH(E1988,dProdutos!$A$2:$A$47,0))</f>
        <v>Beleza</v>
      </c>
    </row>
    <row r="1989" customFormat="false" ht="15" hidden="false" customHeight="false" outlineLevel="0" collapsed="false">
      <c r="A1989" s="17" t="s">
        <v>2742</v>
      </c>
      <c r="B1989" s="17" t="n">
        <v>1</v>
      </c>
      <c r="C1989" s="21" t="n">
        <v>45829</v>
      </c>
      <c r="D1989" s="17" t="s">
        <v>1336</v>
      </c>
      <c r="E1989" s="17" t="s">
        <v>111</v>
      </c>
      <c r="F1989" s="17" t="s">
        <v>1499</v>
      </c>
      <c r="G1989" s="17" t="s">
        <v>59</v>
      </c>
      <c r="H1989" s="17" t="s">
        <v>1527</v>
      </c>
      <c r="I1989" s="17" t="s">
        <v>1524</v>
      </c>
      <c r="J1989" s="17" t="n">
        <v>1</v>
      </c>
      <c r="K1989" s="15" t="n">
        <v>188.9</v>
      </c>
      <c r="L1989" s="22" t="n">
        <v>0</v>
      </c>
      <c r="M1989" s="15" t="n">
        <v>13.22</v>
      </c>
      <c r="N1989" s="15" t="n">
        <f aca="false">J1989*K1989</f>
        <v>188.9</v>
      </c>
      <c r="O1989" s="15" t="n">
        <f aca="false">N1989*L1989</f>
        <v>0</v>
      </c>
      <c r="P1989" s="15" t="n">
        <f aca="false">N1989-O1989</f>
        <v>188.9</v>
      </c>
      <c r="Q1989" s="15" t="n">
        <f aca="false">J1989*INDEX(dProdutos!$F$2:$F$47,MATCH(E1989,dProdutos!$A$2:$A$47,0))</f>
        <v>88.32</v>
      </c>
      <c r="R1989" s="15" t="n">
        <f aca="false">IF(I1989="Cancelado",0,P1989-Q1989)</f>
        <v>100.58</v>
      </c>
      <c r="S1989" s="17" t="str">
        <f aca="false">INDEX(dProdutos!$D$2:$D$47,MATCH(E1989,dProdutos!$A$2:$A$47,0))</f>
        <v>Moda Masculina</v>
      </c>
    </row>
    <row r="1990" customFormat="false" ht="15" hidden="false" customHeight="false" outlineLevel="0" collapsed="false">
      <c r="A1990" s="17" t="s">
        <v>2743</v>
      </c>
      <c r="B1990" s="17" t="n">
        <v>1</v>
      </c>
      <c r="C1990" s="21" t="n">
        <v>45829</v>
      </c>
      <c r="D1990" s="17" t="s">
        <v>806</v>
      </c>
      <c r="E1990" s="17" t="s">
        <v>98</v>
      </c>
      <c r="F1990" s="17" t="s">
        <v>1490</v>
      </c>
      <c r="G1990" s="17" t="s">
        <v>62</v>
      </c>
      <c r="H1990" s="17" t="s">
        <v>1540</v>
      </c>
      <c r="I1990" s="17" t="s">
        <v>1541</v>
      </c>
      <c r="J1990" s="17" t="n">
        <v>1</v>
      </c>
      <c r="K1990" s="15" t="n">
        <v>108.9</v>
      </c>
      <c r="L1990" s="22" t="n">
        <v>0.05</v>
      </c>
      <c r="M1990" s="15" t="n">
        <v>33.99</v>
      </c>
      <c r="N1990" s="15" t="n">
        <f aca="false">J1990*K1990</f>
        <v>108.9</v>
      </c>
      <c r="O1990" s="15" t="n">
        <f aca="false">N1990*L1990</f>
        <v>5.445</v>
      </c>
      <c r="P1990" s="15" t="n">
        <f aca="false">N1990-O1990</f>
        <v>103.455</v>
      </c>
      <c r="Q1990" s="15" t="n">
        <f aca="false">J1990*INDEX(dProdutos!$F$2:$F$47,MATCH(E1990,dProdutos!$A$2:$A$47,0))</f>
        <v>42.52</v>
      </c>
      <c r="R1990" s="15" t="n">
        <f aca="false">IF(I1990="Cancelado",0,P1990-Q1990)</f>
        <v>60.935</v>
      </c>
      <c r="S1990" s="17" t="str">
        <f aca="false">INDEX(dProdutos!$D$2:$D$47,MATCH(E1990,dProdutos!$A$2:$A$47,0))</f>
        <v>Moda Feminina</v>
      </c>
    </row>
    <row r="1991" customFormat="false" ht="15" hidden="false" customHeight="false" outlineLevel="0" collapsed="false">
      <c r="A1991" s="17" t="s">
        <v>2743</v>
      </c>
      <c r="B1991" s="17" t="n">
        <v>2</v>
      </c>
      <c r="C1991" s="21" t="n">
        <v>45829</v>
      </c>
      <c r="D1991" s="17" t="s">
        <v>806</v>
      </c>
      <c r="E1991" s="17" t="s">
        <v>95</v>
      </c>
      <c r="F1991" s="17" t="s">
        <v>1490</v>
      </c>
      <c r="G1991" s="17" t="s">
        <v>62</v>
      </c>
      <c r="H1991" s="17" t="s">
        <v>1540</v>
      </c>
      <c r="I1991" s="17" t="s">
        <v>1541</v>
      </c>
      <c r="J1991" s="17" t="n">
        <v>1</v>
      </c>
      <c r="K1991" s="15" t="n">
        <v>77.9</v>
      </c>
      <c r="L1991" s="22" t="n">
        <v>0</v>
      </c>
      <c r="M1991" s="15" t="n">
        <v>0</v>
      </c>
      <c r="N1991" s="15" t="n">
        <f aca="false">J1991*K1991</f>
        <v>77.9</v>
      </c>
      <c r="O1991" s="15" t="n">
        <f aca="false">N1991*L1991</f>
        <v>0</v>
      </c>
      <c r="P1991" s="15" t="n">
        <f aca="false">N1991-O1991</f>
        <v>77.9</v>
      </c>
      <c r="Q1991" s="15" t="n">
        <f aca="false">J1991*INDEX(dProdutos!$F$2:$F$47,MATCH(E1991,dProdutos!$A$2:$A$47,0))</f>
        <v>36.71</v>
      </c>
      <c r="R1991" s="15" t="n">
        <f aca="false">IF(I1991="Cancelado",0,P1991-Q1991)</f>
        <v>41.19</v>
      </c>
      <c r="S1991" s="17" t="str">
        <f aca="false">INDEX(dProdutos!$D$2:$D$47,MATCH(E1991,dProdutos!$A$2:$A$47,0))</f>
        <v>Moda Feminina</v>
      </c>
    </row>
    <row r="1992" customFormat="false" ht="15" hidden="false" customHeight="false" outlineLevel="0" collapsed="false">
      <c r="A1992" s="17" t="s">
        <v>2744</v>
      </c>
      <c r="B1992" s="17" t="n">
        <v>1</v>
      </c>
      <c r="C1992" s="21" t="n">
        <v>45829</v>
      </c>
      <c r="D1992" s="17" t="s">
        <v>1004</v>
      </c>
      <c r="E1992" s="17" t="s">
        <v>129</v>
      </c>
      <c r="F1992" s="17" t="s">
        <v>1490</v>
      </c>
      <c r="G1992" s="17" t="s">
        <v>61</v>
      </c>
      <c r="H1992" s="17" t="s">
        <v>1537</v>
      </c>
      <c r="I1992" s="17" t="s">
        <v>1541</v>
      </c>
      <c r="J1992" s="17" t="n">
        <v>2</v>
      </c>
      <c r="K1992" s="15" t="n">
        <v>105.9</v>
      </c>
      <c r="L1992" s="22" t="n">
        <v>0.15</v>
      </c>
      <c r="M1992" s="15" t="n">
        <v>26.39</v>
      </c>
      <c r="N1992" s="15" t="n">
        <f aca="false">J1992*K1992</f>
        <v>211.8</v>
      </c>
      <c r="O1992" s="15" t="n">
        <f aca="false">N1992*L1992</f>
        <v>31.77</v>
      </c>
      <c r="P1992" s="15" t="n">
        <f aca="false">N1992-O1992</f>
        <v>180.03</v>
      </c>
      <c r="Q1992" s="15" t="n">
        <f aca="false">J1992*INDEX(dProdutos!$F$2:$F$47,MATCH(E1992,dProdutos!$A$2:$A$47,0))</f>
        <v>87.58</v>
      </c>
      <c r="R1992" s="15" t="n">
        <f aca="false">IF(I1992="Cancelado",0,P1992-Q1992)</f>
        <v>92.45</v>
      </c>
      <c r="S1992" s="17" t="str">
        <f aca="false">INDEX(dProdutos!$D$2:$D$47,MATCH(E1992,dProdutos!$A$2:$A$47,0))</f>
        <v>Calçados</v>
      </c>
    </row>
    <row r="1993" customFormat="false" ht="15" hidden="false" customHeight="false" outlineLevel="0" collapsed="false">
      <c r="A1993" s="17" t="s">
        <v>2745</v>
      </c>
      <c r="B1993" s="17" t="n">
        <v>1</v>
      </c>
      <c r="C1993" s="21" t="n">
        <v>45829</v>
      </c>
      <c r="D1993" s="17" t="s">
        <v>1069</v>
      </c>
      <c r="E1993" s="17" t="s">
        <v>95</v>
      </c>
      <c r="F1993" s="17" t="s">
        <v>1490</v>
      </c>
      <c r="G1993" s="17" t="s">
        <v>59</v>
      </c>
      <c r="H1993" s="17" t="s">
        <v>1540</v>
      </c>
      <c r="I1993" s="17" t="s">
        <v>1531</v>
      </c>
      <c r="J1993" s="17" t="n">
        <v>1</v>
      </c>
      <c r="K1993" s="15" t="n">
        <v>77.9</v>
      </c>
      <c r="L1993" s="22" t="n">
        <v>0</v>
      </c>
      <c r="M1993" s="15" t="n">
        <v>23.83</v>
      </c>
      <c r="N1993" s="15" t="n">
        <f aca="false">J1993*K1993</f>
        <v>77.9</v>
      </c>
      <c r="O1993" s="15" t="n">
        <f aca="false">N1993*L1993</f>
        <v>0</v>
      </c>
      <c r="P1993" s="15" t="n">
        <f aca="false">N1993-O1993</f>
        <v>77.9</v>
      </c>
      <c r="Q1993" s="15" t="n">
        <f aca="false">J1993*INDEX(dProdutos!$F$2:$F$47,MATCH(E1993,dProdutos!$A$2:$A$47,0))</f>
        <v>36.71</v>
      </c>
      <c r="R1993" s="15" t="n">
        <f aca="false">IF(I1993="Cancelado",0,P1993-Q1993)</f>
        <v>0</v>
      </c>
      <c r="S1993" s="17" t="str">
        <f aca="false">INDEX(dProdutos!$D$2:$D$47,MATCH(E1993,dProdutos!$A$2:$A$47,0))</f>
        <v>Moda Feminina</v>
      </c>
    </row>
    <row r="1994" customFormat="false" ht="15" hidden="false" customHeight="false" outlineLevel="0" collapsed="false">
      <c r="A1994" s="17" t="s">
        <v>2746</v>
      </c>
      <c r="B1994" s="17" t="n">
        <v>1</v>
      </c>
      <c r="C1994" s="21" t="n">
        <v>45830</v>
      </c>
      <c r="D1994" s="17" t="s">
        <v>231</v>
      </c>
      <c r="E1994" s="17" t="s">
        <v>144</v>
      </c>
      <c r="F1994" s="17" t="s">
        <v>1487</v>
      </c>
      <c r="G1994" s="17" t="s">
        <v>62</v>
      </c>
      <c r="H1994" s="17" t="s">
        <v>1537</v>
      </c>
      <c r="I1994" s="17" t="s">
        <v>1524</v>
      </c>
      <c r="J1994" s="17" t="n">
        <v>1</v>
      </c>
      <c r="K1994" s="15" t="n">
        <v>260.9</v>
      </c>
      <c r="L1994" s="22" t="n">
        <v>0.1</v>
      </c>
      <c r="M1994" s="15" t="n">
        <v>0</v>
      </c>
      <c r="N1994" s="15" t="n">
        <f aca="false">J1994*K1994</f>
        <v>260.9</v>
      </c>
      <c r="O1994" s="15" t="n">
        <f aca="false">N1994*L1994</f>
        <v>26.09</v>
      </c>
      <c r="P1994" s="15" t="n">
        <f aca="false">N1994-O1994</f>
        <v>234.81</v>
      </c>
      <c r="Q1994" s="15" t="n">
        <f aca="false">J1994*INDEX(dProdutos!$F$2:$F$47,MATCH(E1994,dProdutos!$A$2:$A$47,0))</f>
        <v>99.86</v>
      </c>
      <c r="R1994" s="15" t="n">
        <f aca="false">IF(I1994="Cancelado",0,P1994-Q1994)</f>
        <v>134.95</v>
      </c>
      <c r="S1994" s="17" t="str">
        <f aca="false">INDEX(dProdutos!$D$2:$D$47,MATCH(E1994,dProdutos!$A$2:$A$47,0))</f>
        <v>Acessórios</v>
      </c>
    </row>
    <row r="1995" customFormat="false" ht="15" hidden="false" customHeight="false" outlineLevel="0" collapsed="false">
      <c r="A1995" s="17" t="s">
        <v>2746</v>
      </c>
      <c r="B1995" s="17" t="n">
        <v>2</v>
      </c>
      <c r="C1995" s="21" t="n">
        <v>45830</v>
      </c>
      <c r="D1995" s="17" t="s">
        <v>231</v>
      </c>
      <c r="E1995" s="17" t="s">
        <v>156</v>
      </c>
      <c r="F1995" s="17" t="s">
        <v>1487</v>
      </c>
      <c r="G1995" s="17" t="s">
        <v>62</v>
      </c>
      <c r="H1995" s="17" t="s">
        <v>1537</v>
      </c>
      <c r="I1995" s="17" t="s">
        <v>1524</v>
      </c>
      <c r="J1995" s="17" t="n">
        <v>1</v>
      </c>
      <c r="K1995" s="15" t="n">
        <v>192.9</v>
      </c>
      <c r="L1995" s="22" t="n">
        <v>0</v>
      </c>
      <c r="M1995" s="15" t="n">
        <v>0</v>
      </c>
      <c r="N1995" s="15" t="n">
        <f aca="false">J1995*K1995</f>
        <v>192.9</v>
      </c>
      <c r="O1995" s="15" t="n">
        <f aca="false">N1995*L1995</f>
        <v>0</v>
      </c>
      <c r="P1995" s="15" t="n">
        <f aca="false">N1995-O1995</f>
        <v>192.9</v>
      </c>
      <c r="Q1995" s="15" t="n">
        <f aca="false">J1995*INDEX(dProdutos!$F$2:$F$47,MATCH(E1995,dProdutos!$A$2:$A$47,0))</f>
        <v>80.38</v>
      </c>
      <c r="R1995" s="15" t="n">
        <f aca="false">IF(I1995="Cancelado",0,P1995-Q1995)</f>
        <v>112.52</v>
      </c>
      <c r="S1995" s="17" t="str">
        <f aca="false">INDEX(dProdutos!$D$2:$D$47,MATCH(E1995,dProdutos!$A$2:$A$47,0))</f>
        <v>Acessórios</v>
      </c>
    </row>
    <row r="1996" customFormat="false" ht="15" hidden="false" customHeight="false" outlineLevel="0" collapsed="false">
      <c r="A1996" s="17" t="s">
        <v>2746</v>
      </c>
      <c r="B1996" s="17" t="n">
        <v>3</v>
      </c>
      <c r="C1996" s="21" t="n">
        <v>45830</v>
      </c>
      <c r="D1996" s="17" t="s">
        <v>231</v>
      </c>
      <c r="E1996" s="17" t="s">
        <v>165</v>
      </c>
      <c r="F1996" s="17" t="s">
        <v>1487</v>
      </c>
      <c r="G1996" s="17" t="s">
        <v>62</v>
      </c>
      <c r="H1996" s="17" t="s">
        <v>1537</v>
      </c>
      <c r="I1996" s="17" t="s">
        <v>1524</v>
      </c>
      <c r="J1996" s="17" t="n">
        <v>1</v>
      </c>
      <c r="K1996" s="15" t="n">
        <v>231.9</v>
      </c>
      <c r="L1996" s="22" t="n">
        <v>0</v>
      </c>
      <c r="M1996" s="15" t="n">
        <v>0</v>
      </c>
      <c r="N1996" s="15" t="n">
        <f aca="false">J1996*K1996</f>
        <v>231.9</v>
      </c>
      <c r="O1996" s="15" t="n">
        <f aca="false">N1996*L1996</f>
        <v>0</v>
      </c>
      <c r="P1996" s="15" t="n">
        <f aca="false">N1996-O1996</f>
        <v>231.9</v>
      </c>
      <c r="Q1996" s="15" t="n">
        <f aca="false">J1996*INDEX(dProdutos!$F$2:$F$47,MATCH(E1996,dProdutos!$A$2:$A$47,0))</f>
        <v>140.83</v>
      </c>
      <c r="R1996" s="15" t="n">
        <f aca="false">IF(I1996="Cancelado",0,P1996-Q1996)</f>
        <v>91.07</v>
      </c>
      <c r="S1996" s="17" t="str">
        <f aca="false">INDEX(dProdutos!$D$2:$D$47,MATCH(E1996,dProdutos!$A$2:$A$47,0))</f>
        <v>Casa</v>
      </c>
    </row>
    <row r="1997" customFormat="false" ht="15" hidden="false" customHeight="false" outlineLevel="0" collapsed="false">
      <c r="A1997" s="17" t="s">
        <v>2747</v>
      </c>
      <c r="B1997" s="17" t="n">
        <v>1</v>
      </c>
      <c r="C1997" s="21" t="n">
        <v>45830</v>
      </c>
      <c r="D1997" s="17" t="s">
        <v>693</v>
      </c>
      <c r="E1997" s="17" t="s">
        <v>117</v>
      </c>
      <c r="F1997" s="17" t="s">
        <v>1490</v>
      </c>
      <c r="G1997" s="17" t="s">
        <v>60</v>
      </c>
      <c r="H1997" s="17" t="s">
        <v>1537</v>
      </c>
      <c r="I1997" s="17" t="s">
        <v>1524</v>
      </c>
      <c r="J1997" s="17" t="n">
        <v>1</v>
      </c>
      <c r="K1997" s="15" t="n">
        <v>166.9</v>
      </c>
      <c r="L1997" s="22" t="n">
        <v>0.15</v>
      </c>
      <c r="M1997" s="15" t="n">
        <v>32.34</v>
      </c>
      <c r="N1997" s="15" t="n">
        <f aca="false">J1997*K1997</f>
        <v>166.9</v>
      </c>
      <c r="O1997" s="15" t="n">
        <f aca="false">N1997*L1997</f>
        <v>25.035</v>
      </c>
      <c r="P1997" s="15" t="n">
        <f aca="false">N1997-O1997</f>
        <v>141.865</v>
      </c>
      <c r="Q1997" s="15" t="n">
        <f aca="false">J1997*INDEX(dProdutos!$F$2:$F$47,MATCH(E1997,dProdutos!$A$2:$A$47,0))</f>
        <v>73.23</v>
      </c>
      <c r="R1997" s="15" t="n">
        <f aca="false">IF(I1997="Cancelado",0,P1997-Q1997)</f>
        <v>68.635</v>
      </c>
      <c r="S1997" s="17" t="str">
        <f aca="false">INDEX(dProdutos!$D$2:$D$47,MATCH(E1997,dProdutos!$A$2:$A$47,0))</f>
        <v>Moda Masculina</v>
      </c>
    </row>
    <row r="1998" customFormat="false" ht="15" hidden="false" customHeight="false" outlineLevel="0" collapsed="false">
      <c r="A1998" s="17" t="s">
        <v>2748</v>
      </c>
      <c r="B1998" s="17" t="n">
        <v>1</v>
      </c>
      <c r="C1998" s="21" t="n">
        <v>45830</v>
      </c>
      <c r="D1998" s="17" t="s">
        <v>1099</v>
      </c>
      <c r="E1998" s="17" t="s">
        <v>102</v>
      </c>
      <c r="F1998" s="17" t="s">
        <v>1495</v>
      </c>
      <c r="G1998" s="17" t="s">
        <v>59</v>
      </c>
      <c r="H1998" s="17" t="s">
        <v>1523</v>
      </c>
      <c r="I1998" s="17" t="s">
        <v>1524</v>
      </c>
      <c r="J1998" s="17" t="n">
        <v>2</v>
      </c>
      <c r="K1998" s="15" t="n">
        <v>65.9</v>
      </c>
      <c r="L1998" s="22" t="n">
        <v>0.05</v>
      </c>
      <c r="M1998" s="15" t="n">
        <v>31.31</v>
      </c>
      <c r="N1998" s="15" t="n">
        <f aca="false">J1998*K1998</f>
        <v>131.8</v>
      </c>
      <c r="O1998" s="15" t="n">
        <f aca="false">N1998*L1998</f>
        <v>6.59</v>
      </c>
      <c r="P1998" s="15" t="n">
        <f aca="false">N1998-O1998</f>
        <v>125.21</v>
      </c>
      <c r="Q1998" s="15" t="n">
        <f aca="false">J1998*INDEX(dProdutos!$F$2:$F$47,MATCH(E1998,dProdutos!$A$2:$A$47,0))</f>
        <v>59.36</v>
      </c>
      <c r="R1998" s="15" t="n">
        <f aca="false">IF(I1998="Cancelado",0,P1998-Q1998)</f>
        <v>65.85</v>
      </c>
      <c r="S1998" s="17" t="str">
        <f aca="false">INDEX(dProdutos!$D$2:$D$47,MATCH(E1998,dProdutos!$A$2:$A$47,0))</f>
        <v>Moda Masculina</v>
      </c>
    </row>
    <row r="1999" customFormat="false" ht="15" hidden="false" customHeight="false" outlineLevel="0" collapsed="false">
      <c r="A1999" s="17" t="s">
        <v>2748</v>
      </c>
      <c r="B1999" s="17" t="n">
        <v>2</v>
      </c>
      <c r="C1999" s="21" t="n">
        <v>45830</v>
      </c>
      <c r="D1999" s="17" t="s">
        <v>1099</v>
      </c>
      <c r="E1999" s="17" t="s">
        <v>114</v>
      </c>
      <c r="F1999" s="17" t="s">
        <v>1495</v>
      </c>
      <c r="G1999" s="17" t="s">
        <v>59</v>
      </c>
      <c r="H1999" s="17" t="s">
        <v>1523</v>
      </c>
      <c r="I1999" s="17" t="s">
        <v>1524</v>
      </c>
      <c r="J1999" s="17" t="n">
        <v>2</v>
      </c>
      <c r="K1999" s="15" t="n">
        <v>202.9</v>
      </c>
      <c r="L1999" s="22" t="n">
        <v>0.1</v>
      </c>
      <c r="M1999" s="15" t="n">
        <v>0</v>
      </c>
      <c r="N1999" s="15" t="n">
        <f aca="false">J1999*K1999</f>
        <v>405.8</v>
      </c>
      <c r="O1999" s="15" t="n">
        <f aca="false">N1999*L1999</f>
        <v>40.58</v>
      </c>
      <c r="P1999" s="15" t="n">
        <f aca="false">N1999-O1999</f>
        <v>365.22</v>
      </c>
      <c r="Q1999" s="15" t="n">
        <f aca="false">J1999*INDEX(dProdutos!$F$2:$F$47,MATCH(E1999,dProdutos!$A$2:$A$47,0))</f>
        <v>220.78</v>
      </c>
      <c r="R1999" s="15" t="n">
        <f aca="false">IF(I1999="Cancelado",0,P1999-Q1999)</f>
        <v>144.44</v>
      </c>
      <c r="S1999" s="17" t="str">
        <f aca="false">INDEX(dProdutos!$D$2:$D$47,MATCH(E1999,dProdutos!$A$2:$A$47,0))</f>
        <v>Moda Masculina</v>
      </c>
    </row>
    <row r="2000" customFormat="false" ht="15" hidden="false" customHeight="false" outlineLevel="0" collapsed="false">
      <c r="A2000" s="17" t="s">
        <v>2749</v>
      </c>
      <c r="B2000" s="17" t="n">
        <v>1</v>
      </c>
      <c r="C2000" s="21" t="n">
        <v>45830</v>
      </c>
      <c r="D2000" s="17" t="s">
        <v>297</v>
      </c>
      <c r="E2000" s="17" t="s">
        <v>177</v>
      </c>
      <c r="F2000" s="17" t="s">
        <v>1487</v>
      </c>
      <c r="G2000" s="17" t="s">
        <v>62</v>
      </c>
      <c r="H2000" s="17" t="s">
        <v>1527</v>
      </c>
      <c r="I2000" s="17" t="s">
        <v>1524</v>
      </c>
      <c r="J2000" s="17" t="n">
        <v>1</v>
      </c>
      <c r="K2000" s="15" t="n">
        <v>257.9</v>
      </c>
      <c r="L2000" s="22" t="n">
        <v>0</v>
      </c>
      <c r="M2000" s="15" t="n">
        <v>32.8</v>
      </c>
      <c r="N2000" s="15" t="n">
        <f aca="false">J2000*K2000</f>
        <v>257.9</v>
      </c>
      <c r="O2000" s="15" t="n">
        <f aca="false">N2000*L2000</f>
        <v>0</v>
      </c>
      <c r="P2000" s="15" t="n">
        <f aca="false">N2000-O2000</f>
        <v>257.9</v>
      </c>
      <c r="Q2000" s="15" t="n">
        <f aca="false">J2000*INDEX(dProdutos!$F$2:$F$47,MATCH(E2000,dProdutos!$A$2:$A$47,0))</f>
        <v>138.23</v>
      </c>
      <c r="R2000" s="15" t="n">
        <f aca="false">IF(I2000="Cancelado",0,P2000-Q2000)</f>
        <v>119.67</v>
      </c>
      <c r="S2000" s="17" t="str">
        <f aca="false">INDEX(dProdutos!$D$2:$D$47,MATCH(E2000,dProdutos!$A$2:$A$47,0))</f>
        <v>Casa</v>
      </c>
    </row>
    <row r="2001" customFormat="false" ht="15" hidden="false" customHeight="false" outlineLevel="0" collapsed="false">
      <c r="A2001" s="17" t="s">
        <v>2750</v>
      </c>
      <c r="B2001" s="17" t="n">
        <v>1</v>
      </c>
      <c r="C2001" s="21" t="n">
        <v>45830</v>
      </c>
      <c r="D2001" s="17" t="s">
        <v>1307</v>
      </c>
      <c r="E2001" s="17" t="s">
        <v>162</v>
      </c>
      <c r="F2001" s="17" t="s">
        <v>1497</v>
      </c>
      <c r="G2001" s="17" t="s">
        <v>60</v>
      </c>
      <c r="H2001" s="17" t="s">
        <v>1537</v>
      </c>
      <c r="I2001" s="17" t="s">
        <v>1524</v>
      </c>
      <c r="J2001" s="17" t="n">
        <v>1</v>
      </c>
      <c r="K2001" s="15" t="n">
        <v>231.9</v>
      </c>
      <c r="L2001" s="22" t="n">
        <v>0.15</v>
      </c>
      <c r="M2001" s="15" t="n">
        <v>20.8</v>
      </c>
      <c r="N2001" s="15" t="n">
        <f aca="false">J2001*K2001</f>
        <v>231.9</v>
      </c>
      <c r="O2001" s="15" t="n">
        <f aca="false">N2001*L2001</f>
        <v>34.785</v>
      </c>
      <c r="P2001" s="15" t="n">
        <f aca="false">N2001-O2001</f>
        <v>197.115</v>
      </c>
      <c r="Q2001" s="15" t="n">
        <f aca="false">J2001*INDEX(dProdutos!$F$2:$F$47,MATCH(E2001,dProdutos!$A$2:$A$47,0))</f>
        <v>134.41</v>
      </c>
      <c r="R2001" s="15" t="n">
        <f aca="false">IF(I2001="Cancelado",0,P2001-Q2001)</f>
        <v>62.705</v>
      </c>
      <c r="S2001" s="17" t="str">
        <f aca="false">INDEX(dProdutos!$D$2:$D$47,MATCH(E2001,dProdutos!$A$2:$A$47,0))</f>
        <v>Casa</v>
      </c>
    </row>
    <row r="2002" customFormat="false" ht="15" hidden="false" customHeight="false" outlineLevel="0" collapsed="false">
      <c r="A2002" s="17" t="s">
        <v>2750</v>
      </c>
      <c r="B2002" s="17" t="n">
        <v>2</v>
      </c>
      <c r="C2002" s="21" t="n">
        <v>45830</v>
      </c>
      <c r="D2002" s="17" t="s">
        <v>1307</v>
      </c>
      <c r="E2002" s="17" t="s">
        <v>135</v>
      </c>
      <c r="F2002" s="17" t="s">
        <v>1497</v>
      </c>
      <c r="G2002" s="17" t="s">
        <v>60</v>
      </c>
      <c r="H2002" s="17" t="s">
        <v>1537</v>
      </c>
      <c r="I2002" s="17" t="s">
        <v>1524</v>
      </c>
      <c r="J2002" s="17" t="n">
        <v>1</v>
      </c>
      <c r="K2002" s="15" t="n">
        <v>200.9</v>
      </c>
      <c r="L2002" s="22" t="n">
        <v>0</v>
      </c>
      <c r="M2002" s="15" t="n">
        <v>0</v>
      </c>
      <c r="N2002" s="15" t="n">
        <f aca="false">J2002*K2002</f>
        <v>200.9</v>
      </c>
      <c r="O2002" s="15" t="n">
        <f aca="false">N2002*L2002</f>
        <v>0</v>
      </c>
      <c r="P2002" s="15" t="n">
        <f aca="false">N2002-O2002</f>
        <v>200.9</v>
      </c>
      <c r="Q2002" s="15" t="n">
        <f aca="false">J2002*INDEX(dProdutos!$F$2:$F$47,MATCH(E2002,dProdutos!$A$2:$A$47,0))</f>
        <v>80.73</v>
      </c>
      <c r="R2002" s="15" t="n">
        <f aca="false">IF(I2002="Cancelado",0,P2002-Q2002)</f>
        <v>120.17</v>
      </c>
      <c r="S2002" s="17" t="str">
        <f aca="false">INDEX(dProdutos!$D$2:$D$47,MATCH(E2002,dProdutos!$A$2:$A$47,0))</f>
        <v>Calçados</v>
      </c>
    </row>
    <row r="2003" customFormat="false" ht="15" hidden="false" customHeight="false" outlineLevel="0" collapsed="false">
      <c r="A2003" s="17" t="s">
        <v>2750</v>
      </c>
      <c r="B2003" s="17" t="n">
        <v>3</v>
      </c>
      <c r="C2003" s="21" t="n">
        <v>45830</v>
      </c>
      <c r="D2003" s="17" t="s">
        <v>1307</v>
      </c>
      <c r="E2003" s="17" t="s">
        <v>88</v>
      </c>
      <c r="F2003" s="17" t="s">
        <v>1497</v>
      </c>
      <c r="G2003" s="17" t="s">
        <v>60</v>
      </c>
      <c r="H2003" s="17" t="s">
        <v>1537</v>
      </c>
      <c r="I2003" s="17" t="s">
        <v>1524</v>
      </c>
      <c r="J2003" s="17" t="n">
        <v>1</v>
      </c>
      <c r="K2003" s="15" t="n">
        <v>170.9</v>
      </c>
      <c r="L2003" s="22" t="n">
        <v>0.1</v>
      </c>
      <c r="M2003" s="15" t="n">
        <v>0</v>
      </c>
      <c r="N2003" s="15" t="n">
        <f aca="false">J2003*K2003</f>
        <v>170.9</v>
      </c>
      <c r="O2003" s="15" t="n">
        <f aca="false">N2003*L2003</f>
        <v>17.09</v>
      </c>
      <c r="P2003" s="15" t="n">
        <f aca="false">N2003-O2003</f>
        <v>153.81</v>
      </c>
      <c r="Q2003" s="15" t="n">
        <f aca="false">J2003*INDEX(dProdutos!$F$2:$F$47,MATCH(E2003,dProdutos!$A$2:$A$47,0))</f>
        <v>98.14</v>
      </c>
      <c r="R2003" s="15" t="n">
        <f aca="false">IF(I2003="Cancelado",0,P2003-Q2003)</f>
        <v>55.67</v>
      </c>
      <c r="S2003" s="17" t="str">
        <f aca="false">INDEX(dProdutos!$D$2:$D$47,MATCH(E2003,dProdutos!$A$2:$A$47,0))</f>
        <v>Moda Feminina</v>
      </c>
    </row>
    <row r="2004" customFormat="false" ht="15" hidden="false" customHeight="false" outlineLevel="0" collapsed="false">
      <c r="A2004" s="17" t="s">
        <v>2750</v>
      </c>
      <c r="B2004" s="17" t="n">
        <v>4</v>
      </c>
      <c r="C2004" s="21" t="n">
        <v>45830</v>
      </c>
      <c r="D2004" s="17" t="s">
        <v>1307</v>
      </c>
      <c r="E2004" s="17" t="s">
        <v>73</v>
      </c>
      <c r="F2004" s="17" t="s">
        <v>1497</v>
      </c>
      <c r="G2004" s="17" t="s">
        <v>60</v>
      </c>
      <c r="H2004" s="17" t="s">
        <v>1537</v>
      </c>
      <c r="I2004" s="17" t="s">
        <v>1524</v>
      </c>
      <c r="J2004" s="17" t="n">
        <v>3</v>
      </c>
      <c r="K2004" s="15" t="n">
        <v>179.9</v>
      </c>
      <c r="L2004" s="22" t="n">
        <v>0</v>
      </c>
      <c r="M2004" s="15" t="n">
        <v>0</v>
      </c>
      <c r="N2004" s="15" t="n">
        <f aca="false">J2004*K2004</f>
        <v>539.7</v>
      </c>
      <c r="O2004" s="15" t="n">
        <f aca="false">N2004*L2004</f>
        <v>0</v>
      </c>
      <c r="P2004" s="15" t="n">
        <f aca="false">N2004-O2004</f>
        <v>539.7</v>
      </c>
      <c r="Q2004" s="15" t="n">
        <f aca="false">J2004*INDEX(dProdutos!$F$2:$F$47,MATCH(E2004,dProdutos!$A$2:$A$47,0))</f>
        <v>208.32</v>
      </c>
      <c r="R2004" s="15" t="n">
        <f aca="false">IF(I2004="Cancelado",0,P2004-Q2004)</f>
        <v>331.38</v>
      </c>
      <c r="S2004" s="17" t="str">
        <f aca="false">INDEX(dProdutos!$D$2:$D$47,MATCH(E2004,dProdutos!$A$2:$A$47,0))</f>
        <v>Moda Feminina</v>
      </c>
    </row>
    <row r="2005" customFormat="false" ht="15" hidden="false" customHeight="false" outlineLevel="0" collapsed="false">
      <c r="A2005" s="17" t="s">
        <v>2751</v>
      </c>
      <c r="B2005" s="17" t="n">
        <v>1</v>
      </c>
      <c r="C2005" s="21" t="n">
        <v>45830</v>
      </c>
      <c r="D2005" s="17" t="s">
        <v>674</v>
      </c>
      <c r="E2005" s="17" t="s">
        <v>153</v>
      </c>
      <c r="F2005" s="17" t="s">
        <v>1487</v>
      </c>
      <c r="G2005" s="17" t="s">
        <v>60</v>
      </c>
      <c r="H2005" s="17" t="s">
        <v>1537</v>
      </c>
      <c r="I2005" s="17" t="s">
        <v>1524</v>
      </c>
      <c r="J2005" s="17" t="n">
        <v>1</v>
      </c>
      <c r="K2005" s="15" t="n">
        <v>165.9</v>
      </c>
      <c r="L2005" s="22" t="n">
        <v>0.05</v>
      </c>
      <c r="M2005" s="15" t="n">
        <v>32.81</v>
      </c>
      <c r="N2005" s="15" t="n">
        <f aca="false">J2005*K2005</f>
        <v>165.9</v>
      </c>
      <c r="O2005" s="15" t="n">
        <f aca="false">N2005*L2005</f>
        <v>8.295</v>
      </c>
      <c r="P2005" s="15" t="n">
        <f aca="false">N2005-O2005</f>
        <v>157.605</v>
      </c>
      <c r="Q2005" s="15" t="n">
        <f aca="false">J2005*INDEX(dProdutos!$F$2:$F$47,MATCH(E2005,dProdutos!$A$2:$A$47,0))</f>
        <v>67.28</v>
      </c>
      <c r="R2005" s="15" t="n">
        <f aca="false">IF(I2005="Cancelado",0,P2005-Q2005)</f>
        <v>90.325</v>
      </c>
      <c r="S2005" s="17" t="str">
        <f aca="false">INDEX(dProdutos!$D$2:$D$47,MATCH(E2005,dProdutos!$A$2:$A$47,0))</f>
        <v>Acessórios</v>
      </c>
    </row>
    <row r="2006" customFormat="false" ht="15" hidden="false" customHeight="false" outlineLevel="0" collapsed="false">
      <c r="A2006" s="17" t="s">
        <v>2752</v>
      </c>
      <c r="B2006" s="17" t="n">
        <v>1</v>
      </c>
      <c r="C2006" s="21" t="n">
        <v>45830</v>
      </c>
      <c r="D2006" s="17" t="s">
        <v>795</v>
      </c>
      <c r="E2006" s="17" t="s">
        <v>147</v>
      </c>
      <c r="F2006" s="17" t="s">
        <v>1499</v>
      </c>
      <c r="G2006" s="17" t="s">
        <v>62</v>
      </c>
      <c r="H2006" s="17" t="s">
        <v>1537</v>
      </c>
      <c r="I2006" s="17" t="s">
        <v>1524</v>
      </c>
      <c r="J2006" s="17" t="n">
        <v>1</v>
      </c>
      <c r="K2006" s="15" t="n">
        <v>231.9</v>
      </c>
      <c r="L2006" s="22" t="n">
        <v>0.05</v>
      </c>
      <c r="M2006" s="15" t="n">
        <v>0</v>
      </c>
      <c r="N2006" s="15" t="n">
        <f aca="false">J2006*K2006</f>
        <v>231.9</v>
      </c>
      <c r="O2006" s="15" t="n">
        <f aca="false">N2006*L2006</f>
        <v>11.595</v>
      </c>
      <c r="P2006" s="15" t="n">
        <f aca="false">N2006-O2006</f>
        <v>220.305</v>
      </c>
      <c r="Q2006" s="15" t="n">
        <f aca="false">J2006*INDEX(dProdutos!$F$2:$F$47,MATCH(E2006,dProdutos!$A$2:$A$47,0))</f>
        <v>130.9</v>
      </c>
      <c r="R2006" s="15" t="n">
        <f aca="false">IF(I2006="Cancelado",0,P2006-Q2006)</f>
        <v>89.405</v>
      </c>
      <c r="S2006" s="17" t="str">
        <f aca="false">INDEX(dProdutos!$D$2:$D$47,MATCH(E2006,dProdutos!$A$2:$A$47,0))</f>
        <v>Acessórios</v>
      </c>
    </row>
    <row r="2007" customFormat="false" ht="15" hidden="false" customHeight="false" outlineLevel="0" collapsed="false">
      <c r="A2007" s="17" t="s">
        <v>2753</v>
      </c>
      <c r="B2007" s="17" t="n">
        <v>1</v>
      </c>
      <c r="C2007" s="21" t="n">
        <v>45830</v>
      </c>
      <c r="D2007" s="17" t="s">
        <v>496</v>
      </c>
      <c r="E2007" s="17" t="s">
        <v>150</v>
      </c>
      <c r="F2007" s="17" t="s">
        <v>1493</v>
      </c>
      <c r="G2007" s="17" t="s">
        <v>61</v>
      </c>
      <c r="H2007" s="17" t="s">
        <v>1537</v>
      </c>
      <c r="I2007" s="17" t="s">
        <v>1524</v>
      </c>
      <c r="J2007" s="17" t="n">
        <v>1</v>
      </c>
      <c r="K2007" s="15" t="n">
        <v>71.9</v>
      </c>
      <c r="L2007" s="22" t="n">
        <v>0</v>
      </c>
      <c r="M2007" s="15" t="n">
        <v>23.79</v>
      </c>
      <c r="N2007" s="15" t="n">
        <f aca="false">J2007*K2007</f>
        <v>71.9</v>
      </c>
      <c r="O2007" s="15" t="n">
        <f aca="false">N2007*L2007</f>
        <v>0</v>
      </c>
      <c r="P2007" s="15" t="n">
        <f aca="false">N2007-O2007</f>
        <v>71.9</v>
      </c>
      <c r="Q2007" s="15" t="n">
        <f aca="false">J2007*INDEX(dProdutos!$F$2:$F$47,MATCH(E2007,dProdutos!$A$2:$A$47,0))</f>
        <v>27.38</v>
      </c>
      <c r="R2007" s="15" t="n">
        <f aca="false">IF(I2007="Cancelado",0,P2007-Q2007)</f>
        <v>44.52</v>
      </c>
      <c r="S2007" s="17" t="str">
        <f aca="false">INDEX(dProdutos!$D$2:$D$47,MATCH(E2007,dProdutos!$A$2:$A$47,0))</f>
        <v>Acessórios</v>
      </c>
    </row>
    <row r="2008" customFormat="false" ht="15" hidden="false" customHeight="false" outlineLevel="0" collapsed="false">
      <c r="A2008" s="17" t="s">
        <v>2753</v>
      </c>
      <c r="B2008" s="17" t="n">
        <v>2</v>
      </c>
      <c r="C2008" s="21" t="n">
        <v>45830</v>
      </c>
      <c r="D2008" s="17" t="s">
        <v>496</v>
      </c>
      <c r="E2008" s="17" t="s">
        <v>138</v>
      </c>
      <c r="F2008" s="17" t="s">
        <v>1493</v>
      </c>
      <c r="G2008" s="17" t="s">
        <v>61</v>
      </c>
      <c r="H2008" s="17" t="s">
        <v>1537</v>
      </c>
      <c r="I2008" s="17" t="s">
        <v>1524</v>
      </c>
      <c r="J2008" s="17" t="n">
        <v>1</v>
      </c>
      <c r="K2008" s="15" t="n">
        <v>231.9</v>
      </c>
      <c r="L2008" s="22" t="n">
        <v>0</v>
      </c>
      <c r="M2008" s="15" t="n">
        <v>0</v>
      </c>
      <c r="N2008" s="15" t="n">
        <f aca="false">J2008*K2008</f>
        <v>231.9</v>
      </c>
      <c r="O2008" s="15" t="n">
        <f aca="false">N2008*L2008</f>
        <v>0</v>
      </c>
      <c r="P2008" s="15" t="n">
        <f aca="false">N2008-O2008</f>
        <v>231.9</v>
      </c>
      <c r="Q2008" s="15" t="n">
        <f aca="false">J2008*INDEX(dProdutos!$F$2:$F$47,MATCH(E2008,dProdutos!$A$2:$A$47,0))</f>
        <v>132.21</v>
      </c>
      <c r="R2008" s="15" t="n">
        <f aca="false">IF(I2008="Cancelado",0,P2008-Q2008)</f>
        <v>99.69</v>
      </c>
      <c r="S2008" s="17" t="str">
        <f aca="false">INDEX(dProdutos!$D$2:$D$47,MATCH(E2008,dProdutos!$A$2:$A$47,0))</f>
        <v>Calçados</v>
      </c>
    </row>
    <row r="2009" customFormat="false" ht="15" hidden="false" customHeight="false" outlineLevel="0" collapsed="false">
      <c r="A2009" s="17" t="s">
        <v>2753</v>
      </c>
      <c r="B2009" s="17" t="n">
        <v>3</v>
      </c>
      <c r="C2009" s="21" t="n">
        <v>45830</v>
      </c>
      <c r="D2009" s="17" t="s">
        <v>496</v>
      </c>
      <c r="E2009" s="17" t="s">
        <v>213</v>
      </c>
      <c r="F2009" s="17" t="s">
        <v>1493</v>
      </c>
      <c r="G2009" s="17" t="s">
        <v>61</v>
      </c>
      <c r="H2009" s="17" t="s">
        <v>1537</v>
      </c>
      <c r="I2009" s="17" t="s">
        <v>1524</v>
      </c>
      <c r="J2009" s="17" t="n">
        <v>1</v>
      </c>
      <c r="K2009" s="15" t="n">
        <v>153.9</v>
      </c>
      <c r="L2009" s="22" t="n">
        <v>0.05</v>
      </c>
      <c r="M2009" s="15" t="n">
        <v>0</v>
      </c>
      <c r="N2009" s="15" t="n">
        <f aca="false">J2009*K2009</f>
        <v>153.9</v>
      </c>
      <c r="O2009" s="15" t="n">
        <f aca="false">N2009*L2009</f>
        <v>7.695</v>
      </c>
      <c r="P2009" s="15" t="n">
        <f aca="false">N2009-O2009</f>
        <v>146.205</v>
      </c>
      <c r="Q2009" s="15" t="n">
        <f aca="false">J2009*INDEX(dProdutos!$F$2:$F$47,MATCH(E2009,dProdutos!$A$2:$A$47,0))</f>
        <v>90.42</v>
      </c>
      <c r="R2009" s="15" t="n">
        <f aca="false">IF(I2009="Cancelado",0,P2009-Q2009)</f>
        <v>55.785</v>
      </c>
      <c r="S2009" s="17" t="str">
        <f aca="false">INDEX(dProdutos!$D$2:$D$47,MATCH(E2009,dProdutos!$A$2:$A$47,0))</f>
        <v>Beleza</v>
      </c>
    </row>
    <row r="2010" customFormat="false" ht="15" hidden="false" customHeight="false" outlineLevel="0" collapsed="false">
      <c r="A2010" s="17" t="s">
        <v>2754</v>
      </c>
      <c r="B2010" s="17" t="n">
        <v>1</v>
      </c>
      <c r="C2010" s="21" t="n">
        <v>45830</v>
      </c>
      <c r="D2010" s="17" t="s">
        <v>528</v>
      </c>
      <c r="E2010" s="17" t="s">
        <v>95</v>
      </c>
      <c r="F2010" s="17" t="s">
        <v>1493</v>
      </c>
      <c r="G2010" s="17" t="s">
        <v>63</v>
      </c>
      <c r="H2010" s="17" t="s">
        <v>1523</v>
      </c>
      <c r="I2010" s="17" t="s">
        <v>1524</v>
      </c>
      <c r="J2010" s="17" t="n">
        <v>2</v>
      </c>
      <c r="K2010" s="15" t="n">
        <v>77.9</v>
      </c>
      <c r="L2010" s="22" t="n">
        <v>0</v>
      </c>
      <c r="M2010" s="15" t="n">
        <v>0</v>
      </c>
      <c r="N2010" s="15" t="n">
        <f aca="false">J2010*K2010</f>
        <v>155.8</v>
      </c>
      <c r="O2010" s="15" t="n">
        <f aca="false">N2010*L2010</f>
        <v>0</v>
      </c>
      <c r="P2010" s="15" t="n">
        <f aca="false">N2010-O2010</f>
        <v>155.8</v>
      </c>
      <c r="Q2010" s="15" t="n">
        <f aca="false">J2010*INDEX(dProdutos!$F$2:$F$47,MATCH(E2010,dProdutos!$A$2:$A$47,0))</f>
        <v>73.42</v>
      </c>
      <c r="R2010" s="15" t="n">
        <f aca="false">IF(I2010="Cancelado",0,P2010-Q2010)</f>
        <v>82.38</v>
      </c>
      <c r="S2010" s="17" t="str">
        <f aca="false">INDEX(dProdutos!$D$2:$D$47,MATCH(E2010,dProdutos!$A$2:$A$47,0))</f>
        <v>Moda Feminina</v>
      </c>
    </row>
    <row r="2011" customFormat="false" ht="15" hidden="false" customHeight="false" outlineLevel="0" collapsed="false">
      <c r="A2011" s="17" t="s">
        <v>2755</v>
      </c>
      <c r="B2011" s="17" t="n">
        <v>1</v>
      </c>
      <c r="C2011" s="21" t="n">
        <v>45830</v>
      </c>
      <c r="D2011" s="17" t="s">
        <v>1253</v>
      </c>
      <c r="E2011" s="17" t="s">
        <v>77</v>
      </c>
      <c r="F2011" s="17" t="s">
        <v>1499</v>
      </c>
      <c r="G2011" s="17" t="s">
        <v>60</v>
      </c>
      <c r="H2011" s="17" t="s">
        <v>1523</v>
      </c>
      <c r="I2011" s="17" t="s">
        <v>1524</v>
      </c>
      <c r="J2011" s="17" t="n">
        <v>3</v>
      </c>
      <c r="K2011" s="15" t="n">
        <v>198.9</v>
      </c>
      <c r="L2011" s="22" t="n">
        <v>0.05</v>
      </c>
      <c r="M2011" s="15" t="n">
        <v>30.68</v>
      </c>
      <c r="N2011" s="15" t="n">
        <f aca="false">J2011*K2011</f>
        <v>596.7</v>
      </c>
      <c r="O2011" s="15" t="n">
        <f aca="false">N2011*L2011</f>
        <v>29.835</v>
      </c>
      <c r="P2011" s="15" t="n">
        <f aca="false">N2011-O2011</f>
        <v>566.865</v>
      </c>
      <c r="Q2011" s="15" t="n">
        <f aca="false">J2011*INDEX(dProdutos!$F$2:$F$47,MATCH(E2011,dProdutos!$A$2:$A$47,0))</f>
        <v>323.64</v>
      </c>
      <c r="R2011" s="15" t="n">
        <f aca="false">IF(I2011="Cancelado",0,P2011-Q2011)</f>
        <v>243.225</v>
      </c>
      <c r="S2011" s="17" t="str">
        <f aca="false">INDEX(dProdutos!$D$2:$D$47,MATCH(E2011,dProdutos!$A$2:$A$47,0))</f>
        <v>Moda Feminina</v>
      </c>
    </row>
    <row r="2012" customFormat="false" ht="15" hidden="false" customHeight="false" outlineLevel="0" collapsed="false">
      <c r="A2012" s="17" t="s">
        <v>2756</v>
      </c>
      <c r="B2012" s="17" t="n">
        <v>1</v>
      </c>
      <c r="C2012" s="21" t="n">
        <v>45831</v>
      </c>
      <c r="D2012" s="17" t="s">
        <v>237</v>
      </c>
      <c r="E2012" s="17" t="s">
        <v>144</v>
      </c>
      <c r="F2012" s="17" t="s">
        <v>1499</v>
      </c>
      <c r="G2012" s="17" t="s">
        <v>64</v>
      </c>
      <c r="H2012" s="17" t="s">
        <v>1523</v>
      </c>
      <c r="I2012" s="17" t="s">
        <v>1531</v>
      </c>
      <c r="J2012" s="17" t="n">
        <v>3</v>
      </c>
      <c r="K2012" s="15" t="n">
        <v>260.9</v>
      </c>
      <c r="L2012" s="22" t="n">
        <v>0</v>
      </c>
      <c r="M2012" s="15" t="n">
        <v>29.5</v>
      </c>
      <c r="N2012" s="15" t="n">
        <f aca="false">J2012*K2012</f>
        <v>782.7</v>
      </c>
      <c r="O2012" s="15" t="n">
        <f aca="false">N2012*L2012</f>
        <v>0</v>
      </c>
      <c r="P2012" s="15" t="n">
        <f aca="false">N2012-O2012</f>
        <v>782.7</v>
      </c>
      <c r="Q2012" s="15" t="n">
        <f aca="false">J2012*INDEX(dProdutos!$F$2:$F$47,MATCH(E2012,dProdutos!$A$2:$A$47,0))</f>
        <v>299.58</v>
      </c>
      <c r="R2012" s="15" t="n">
        <f aca="false">IF(I2012="Cancelado",0,P2012-Q2012)</f>
        <v>0</v>
      </c>
      <c r="S2012" s="17" t="str">
        <f aca="false">INDEX(dProdutos!$D$2:$D$47,MATCH(E2012,dProdutos!$A$2:$A$47,0))</f>
        <v>Acessórios</v>
      </c>
    </row>
    <row r="2013" customFormat="false" ht="15" hidden="false" customHeight="false" outlineLevel="0" collapsed="false">
      <c r="A2013" s="17" t="s">
        <v>2757</v>
      </c>
      <c r="B2013" s="17" t="n">
        <v>1</v>
      </c>
      <c r="C2013" s="21" t="n">
        <v>45831</v>
      </c>
      <c r="D2013" s="17" t="s">
        <v>960</v>
      </c>
      <c r="E2013" s="17" t="s">
        <v>177</v>
      </c>
      <c r="F2013" s="17" t="s">
        <v>1493</v>
      </c>
      <c r="G2013" s="17" t="s">
        <v>62</v>
      </c>
      <c r="H2013" s="17" t="s">
        <v>1523</v>
      </c>
      <c r="I2013" s="17" t="s">
        <v>1524</v>
      </c>
      <c r="J2013" s="17" t="n">
        <v>1</v>
      </c>
      <c r="K2013" s="15" t="n">
        <v>257.9</v>
      </c>
      <c r="L2013" s="22" t="n">
        <v>0.1</v>
      </c>
      <c r="M2013" s="15" t="n">
        <v>0</v>
      </c>
      <c r="N2013" s="15" t="n">
        <f aca="false">J2013*K2013</f>
        <v>257.9</v>
      </c>
      <c r="O2013" s="15" t="n">
        <f aca="false">N2013*L2013</f>
        <v>25.79</v>
      </c>
      <c r="P2013" s="15" t="n">
        <f aca="false">N2013-O2013</f>
        <v>232.11</v>
      </c>
      <c r="Q2013" s="15" t="n">
        <f aca="false">J2013*INDEX(dProdutos!$F$2:$F$47,MATCH(E2013,dProdutos!$A$2:$A$47,0))</f>
        <v>138.23</v>
      </c>
      <c r="R2013" s="15" t="n">
        <f aca="false">IF(I2013="Cancelado",0,P2013-Q2013)</f>
        <v>93.88</v>
      </c>
      <c r="S2013" s="17" t="str">
        <f aca="false">INDEX(dProdutos!$D$2:$D$47,MATCH(E2013,dProdutos!$A$2:$A$47,0))</f>
        <v>Casa</v>
      </c>
    </row>
    <row r="2014" customFormat="false" ht="15" hidden="false" customHeight="false" outlineLevel="0" collapsed="false">
      <c r="A2014" s="17" t="s">
        <v>2757</v>
      </c>
      <c r="B2014" s="17" t="n">
        <v>2</v>
      </c>
      <c r="C2014" s="21" t="n">
        <v>45831</v>
      </c>
      <c r="D2014" s="17" t="s">
        <v>960</v>
      </c>
      <c r="E2014" s="17" t="s">
        <v>88</v>
      </c>
      <c r="F2014" s="17" t="s">
        <v>1493</v>
      </c>
      <c r="G2014" s="17" t="s">
        <v>62</v>
      </c>
      <c r="H2014" s="17" t="s">
        <v>1523</v>
      </c>
      <c r="I2014" s="17" t="s">
        <v>1524</v>
      </c>
      <c r="J2014" s="17" t="n">
        <v>1</v>
      </c>
      <c r="K2014" s="15" t="n">
        <v>170.9</v>
      </c>
      <c r="L2014" s="22" t="n">
        <v>0</v>
      </c>
      <c r="M2014" s="15" t="n">
        <v>0</v>
      </c>
      <c r="N2014" s="15" t="n">
        <f aca="false">J2014*K2014</f>
        <v>170.9</v>
      </c>
      <c r="O2014" s="15" t="n">
        <f aca="false">N2014*L2014</f>
        <v>0</v>
      </c>
      <c r="P2014" s="15" t="n">
        <f aca="false">N2014-O2014</f>
        <v>170.9</v>
      </c>
      <c r="Q2014" s="15" t="n">
        <f aca="false">J2014*INDEX(dProdutos!$F$2:$F$47,MATCH(E2014,dProdutos!$A$2:$A$47,0))</f>
        <v>98.14</v>
      </c>
      <c r="R2014" s="15" t="n">
        <f aca="false">IF(I2014="Cancelado",0,P2014-Q2014)</f>
        <v>72.76</v>
      </c>
      <c r="S2014" s="17" t="str">
        <f aca="false">INDEX(dProdutos!$D$2:$D$47,MATCH(E2014,dProdutos!$A$2:$A$47,0))</f>
        <v>Moda Feminina</v>
      </c>
    </row>
    <row r="2015" customFormat="false" ht="15" hidden="false" customHeight="false" outlineLevel="0" collapsed="false">
      <c r="A2015" s="17" t="s">
        <v>2758</v>
      </c>
      <c r="B2015" s="17" t="n">
        <v>1</v>
      </c>
      <c r="C2015" s="21" t="n">
        <v>45831</v>
      </c>
      <c r="D2015" s="17" t="s">
        <v>1128</v>
      </c>
      <c r="E2015" s="17" t="s">
        <v>138</v>
      </c>
      <c r="F2015" s="17" t="s">
        <v>1499</v>
      </c>
      <c r="G2015" s="17" t="s">
        <v>60</v>
      </c>
      <c r="H2015" s="17" t="s">
        <v>1537</v>
      </c>
      <c r="I2015" s="17" t="s">
        <v>1524</v>
      </c>
      <c r="J2015" s="17" t="n">
        <v>1</v>
      </c>
      <c r="K2015" s="15" t="n">
        <v>231.9</v>
      </c>
      <c r="L2015" s="22" t="n">
        <v>0</v>
      </c>
      <c r="M2015" s="15" t="n">
        <v>0</v>
      </c>
      <c r="N2015" s="15" t="n">
        <f aca="false">J2015*K2015</f>
        <v>231.9</v>
      </c>
      <c r="O2015" s="15" t="n">
        <f aca="false">N2015*L2015</f>
        <v>0</v>
      </c>
      <c r="P2015" s="15" t="n">
        <f aca="false">N2015-O2015</f>
        <v>231.9</v>
      </c>
      <c r="Q2015" s="15" t="n">
        <f aca="false">J2015*INDEX(dProdutos!$F$2:$F$47,MATCH(E2015,dProdutos!$A$2:$A$47,0))</f>
        <v>132.21</v>
      </c>
      <c r="R2015" s="15" t="n">
        <f aca="false">IF(I2015="Cancelado",0,P2015-Q2015)</f>
        <v>99.69</v>
      </c>
      <c r="S2015" s="17" t="str">
        <f aca="false">INDEX(dProdutos!$D$2:$D$47,MATCH(E2015,dProdutos!$A$2:$A$47,0))</f>
        <v>Calçados</v>
      </c>
    </row>
    <row r="2016" customFormat="false" ht="15" hidden="false" customHeight="false" outlineLevel="0" collapsed="false">
      <c r="A2016" s="17" t="s">
        <v>2758</v>
      </c>
      <c r="B2016" s="17" t="n">
        <v>2</v>
      </c>
      <c r="C2016" s="21" t="n">
        <v>45831</v>
      </c>
      <c r="D2016" s="17" t="s">
        <v>1128</v>
      </c>
      <c r="E2016" s="17" t="s">
        <v>144</v>
      </c>
      <c r="F2016" s="17" t="s">
        <v>1499</v>
      </c>
      <c r="G2016" s="17" t="s">
        <v>60</v>
      </c>
      <c r="H2016" s="17" t="s">
        <v>1537</v>
      </c>
      <c r="I2016" s="17" t="s">
        <v>1524</v>
      </c>
      <c r="J2016" s="17" t="n">
        <v>1</v>
      </c>
      <c r="K2016" s="15" t="n">
        <v>260.9</v>
      </c>
      <c r="L2016" s="22" t="n">
        <v>0.2</v>
      </c>
      <c r="M2016" s="15" t="n">
        <v>0</v>
      </c>
      <c r="N2016" s="15" t="n">
        <f aca="false">J2016*K2016</f>
        <v>260.9</v>
      </c>
      <c r="O2016" s="15" t="n">
        <f aca="false">N2016*L2016</f>
        <v>52.18</v>
      </c>
      <c r="P2016" s="15" t="n">
        <f aca="false">N2016-O2016</f>
        <v>208.72</v>
      </c>
      <c r="Q2016" s="15" t="n">
        <f aca="false">J2016*INDEX(dProdutos!$F$2:$F$47,MATCH(E2016,dProdutos!$A$2:$A$47,0))</f>
        <v>99.86</v>
      </c>
      <c r="R2016" s="15" t="n">
        <f aca="false">IF(I2016="Cancelado",0,P2016-Q2016)</f>
        <v>108.86</v>
      </c>
      <c r="S2016" s="17" t="str">
        <f aca="false">INDEX(dProdutos!$D$2:$D$47,MATCH(E2016,dProdutos!$A$2:$A$47,0))</f>
        <v>Acessórios</v>
      </c>
    </row>
    <row r="2017" customFormat="false" ht="15" hidden="false" customHeight="false" outlineLevel="0" collapsed="false">
      <c r="A2017" s="17" t="s">
        <v>2759</v>
      </c>
      <c r="B2017" s="17" t="n">
        <v>1</v>
      </c>
      <c r="C2017" s="21" t="n">
        <v>45831</v>
      </c>
      <c r="D2017" s="17" t="s">
        <v>648</v>
      </c>
      <c r="E2017" s="17" t="s">
        <v>183</v>
      </c>
      <c r="F2017" s="17" t="s">
        <v>1499</v>
      </c>
      <c r="G2017" s="17" t="s">
        <v>60</v>
      </c>
      <c r="H2017" s="17" t="s">
        <v>1540</v>
      </c>
      <c r="I2017" s="17" t="s">
        <v>1524</v>
      </c>
      <c r="J2017" s="17" t="n">
        <v>1</v>
      </c>
      <c r="K2017" s="15" t="n">
        <v>121.9</v>
      </c>
      <c r="L2017" s="22" t="n">
        <v>0</v>
      </c>
      <c r="M2017" s="15" t="n">
        <v>26.93</v>
      </c>
      <c r="N2017" s="15" t="n">
        <f aca="false">J2017*K2017</f>
        <v>121.9</v>
      </c>
      <c r="O2017" s="15" t="n">
        <f aca="false">N2017*L2017</f>
        <v>0</v>
      </c>
      <c r="P2017" s="15" t="n">
        <f aca="false">N2017-O2017</f>
        <v>121.9</v>
      </c>
      <c r="Q2017" s="15" t="n">
        <f aca="false">J2017*INDEX(dProdutos!$F$2:$F$47,MATCH(E2017,dProdutos!$A$2:$A$47,0))</f>
        <v>52.76</v>
      </c>
      <c r="R2017" s="15" t="n">
        <f aca="false">IF(I2017="Cancelado",0,P2017-Q2017)</f>
        <v>69.14</v>
      </c>
      <c r="S2017" s="17" t="str">
        <f aca="false">INDEX(dProdutos!$D$2:$D$47,MATCH(E2017,dProdutos!$A$2:$A$47,0))</f>
        <v>Eletrônicos</v>
      </c>
    </row>
    <row r="2018" customFormat="false" ht="15" hidden="false" customHeight="false" outlineLevel="0" collapsed="false">
      <c r="A2018" s="17" t="s">
        <v>2760</v>
      </c>
      <c r="B2018" s="17" t="n">
        <v>1</v>
      </c>
      <c r="C2018" s="21" t="n">
        <v>45831</v>
      </c>
      <c r="D2018" s="17" t="s">
        <v>984</v>
      </c>
      <c r="E2018" s="17" t="s">
        <v>77</v>
      </c>
      <c r="F2018" s="17" t="s">
        <v>1487</v>
      </c>
      <c r="G2018" s="17" t="s">
        <v>63</v>
      </c>
      <c r="H2018" s="17" t="s">
        <v>1537</v>
      </c>
      <c r="I2018" s="17" t="s">
        <v>1524</v>
      </c>
      <c r="J2018" s="17" t="n">
        <v>1</v>
      </c>
      <c r="K2018" s="15" t="n">
        <v>198.9</v>
      </c>
      <c r="L2018" s="22" t="n">
        <v>0</v>
      </c>
      <c r="M2018" s="15" t="n">
        <v>30.66</v>
      </c>
      <c r="N2018" s="15" t="n">
        <f aca="false">J2018*K2018</f>
        <v>198.9</v>
      </c>
      <c r="O2018" s="15" t="n">
        <f aca="false">N2018*L2018</f>
        <v>0</v>
      </c>
      <c r="P2018" s="15" t="n">
        <f aca="false">N2018-O2018</f>
        <v>198.9</v>
      </c>
      <c r="Q2018" s="15" t="n">
        <f aca="false">J2018*INDEX(dProdutos!$F$2:$F$47,MATCH(E2018,dProdutos!$A$2:$A$47,0))</f>
        <v>107.88</v>
      </c>
      <c r="R2018" s="15" t="n">
        <f aca="false">IF(I2018="Cancelado",0,P2018-Q2018)</f>
        <v>91.02</v>
      </c>
      <c r="S2018" s="17" t="str">
        <f aca="false">INDEX(dProdutos!$D$2:$D$47,MATCH(E2018,dProdutos!$A$2:$A$47,0))</f>
        <v>Moda Feminina</v>
      </c>
    </row>
    <row r="2019" customFormat="false" ht="15" hidden="false" customHeight="false" outlineLevel="0" collapsed="false">
      <c r="A2019" s="17" t="s">
        <v>2760</v>
      </c>
      <c r="B2019" s="17" t="n">
        <v>2</v>
      </c>
      <c r="C2019" s="21" t="n">
        <v>45831</v>
      </c>
      <c r="D2019" s="17" t="s">
        <v>984</v>
      </c>
      <c r="E2019" s="17" t="s">
        <v>171</v>
      </c>
      <c r="F2019" s="17" t="s">
        <v>1487</v>
      </c>
      <c r="G2019" s="17" t="s">
        <v>63</v>
      </c>
      <c r="H2019" s="17" t="s">
        <v>1537</v>
      </c>
      <c r="I2019" s="17" t="s">
        <v>1524</v>
      </c>
      <c r="J2019" s="17" t="n">
        <v>2</v>
      </c>
      <c r="K2019" s="15" t="n">
        <v>246.9</v>
      </c>
      <c r="L2019" s="22" t="n">
        <v>0.15</v>
      </c>
      <c r="M2019" s="15" t="n">
        <v>0</v>
      </c>
      <c r="N2019" s="15" t="n">
        <f aca="false">J2019*K2019</f>
        <v>493.8</v>
      </c>
      <c r="O2019" s="15" t="n">
        <f aca="false">N2019*L2019</f>
        <v>74.07</v>
      </c>
      <c r="P2019" s="15" t="n">
        <f aca="false">N2019-O2019</f>
        <v>419.73</v>
      </c>
      <c r="Q2019" s="15" t="n">
        <f aca="false">J2019*INDEX(dProdutos!$F$2:$F$47,MATCH(E2019,dProdutos!$A$2:$A$47,0))</f>
        <v>207.22</v>
      </c>
      <c r="R2019" s="15" t="n">
        <f aca="false">IF(I2019="Cancelado",0,P2019-Q2019)</f>
        <v>212.51</v>
      </c>
      <c r="S2019" s="17" t="str">
        <f aca="false">INDEX(dProdutos!$D$2:$D$47,MATCH(E2019,dProdutos!$A$2:$A$47,0))</f>
        <v>Casa</v>
      </c>
    </row>
    <row r="2020" customFormat="false" ht="15" hidden="false" customHeight="false" outlineLevel="0" collapsed="false">
      <c r="A2020" s="17" t="s">
        <v>2761</v>
      </c>
      <c r="B2020" s="17" t="n">
        <v>1</v>
      </c>
      <c r="C2020" s="21" t="n">
        <v>45831</v>
      </c>
      <c r="D2020" s="17" t="s">
        <v>851</v>
      </c>
      <c r="E2020" s="17" t="s">
        <v>213</v>
      </c>
      <c r="F2020" s="17" t="s">
        <v>1490</v>
      </c>
      <c r="G2020" s="17" t="s">
        <v>59</v>
      </c>
      <c r="H2020" s="17" t="s">
        <v>1537</v>
      </c>
      <c r="I2020" s="17" t="s">
        <v>1524</v>
      </c>
      <c r="J2020" s="17" t="n">
        <v>1</v>
      </c>
      <c r="K2020" s="15" t="n">
        <v>153.9</v>
      </c>
      <c r="L2020" s="22" t="n">
        <v>0.15</v>
      </c>
      <c r="M2020" s="15" t="n">
        <v>0</v>
      </c>
      <c r="N2020" s="15" t="n">
        <f aca="false">J2020*K2020</f>
        <v>153.9</v>
      </c>
      <c r="O2020" s="15" t="n">
        <f aca="false">N2020*L2020</f>
        <v>23.085</v>
      </c>
      <c r="P2020" s="15" t="n">
        <f aca="false">N2020-O2020</f>
        <v>130.815</v>
      </c>
      <c r="Q2020" s="15" t="n">
        <f aca="false">J2020*INDEX(dProdutos!$F$2:$F$47,MATCH(E2020,dProdutos!$A$2:$A$47,0))</f>
        <v>90.42</v>
      </c>
      <c r="R2020" s="15" t="n">
        <f aca="false">IF(I2020="Cancelado",0,P2020-Q2020)</f>
        <v>40.395</v>
      </c>
      <c r="S2020" s="17" t="str">
        <f aca="false">INDEX(dProdutos!$D$2:$D$47,MATCH(E2020,dProdutos!$A$2:$A$47,0))</f>
        <v>Beleza</v>
      </c>
    </row>
    <row r="2021" customFormat="false" ht="15" hidden="false" customHeight="false" outlineLevel="0" collapsed="false">
      <c r="A2021" s="17" t="s">
        <v>2761</v>
      </c>
      <c r="B2021" s="17" t="n">
        <v>2</v>
      </c>
      <c r="C2021" s="21" t="n">
        <v>45831</v>
      </c>
      <c r="D2021" s="17" t="s">
        <v>851</v>
      </c>
      <c r="E2021" s="17" t="s">
        <v>144</v>
      </c>
      <c r="F2021" s="17" t="s">
        <v>1490</v>
      </c>
      <c r="G2021" s="17" t="s">
        <v>59</v>
      </c>
      <c r="H2021" s="17" t="s">
        <v>1537</v>
      </c>
      <c r="I2021" s="17" t="s">
        <v>1524</v>
      </c>
      <c r="J2021" s="17" t="n">
        <v>2</v>
      </c>
      <c r="K2021" s="15" t="n">
        <v>260.9</v>
      </c>
      <c r="L2021" s="22" t="n">
        <v>0</v>
      </c>
      <c r="M2021" s="15" t="n">
        <v>0</v>
      </c>
      <c r="N2021" s="15" t="n">
        <f aca="false">J2021*K2021</f>
        <v>521.8</v>
      </c>
      <c r="O2021" s="15" t="n">
        <f aca="false">N2021*L2021</f>
        <v>0</v>
      </c>
      <c r="P2021" s="15" t="n">
        <f aca="false">N2021-O2021</f>
        <v>521.8</v>
      </c>
      <c r="Q2021" s="15" t="n">
        <f aca="false">J2021*INDEX(dProdutos!$F$2:$F$47,MATCH(E2021,dProdutos!$A$2:$A$47,0))</f>
        <v>199.72</v>
      </c>
      <c r="R2021" s="15" t="n">
        <f aca="false">IF(I2021="Cancelado",0,P2021-Q2021)</f>
        <v>322.08</v>
      </c>
      <c r="S2021" s="17" t="str">
        <f aca="false">INDEX(dProdutos!$D$2:$D$47,MATCH(E2021,dProdutos!$A$2:$A$47,0))</f>
        <v>Acessórios</v>
      </c>
    </row>
    <row r="2022" customFormat="false" ht="15" hidden="false" customHeight="false" outlineLevel="0" collapsed="false">
      <c r="A2022" s="17" t="s">
        <v>2761</v>
      </c>
      <c r="B2022" s="17" t="n">
        <v>3</v>
      </c>
      <c r="C2022" s="21" t="n">
        <v>45831</v>
      </c>
      <c r="D2022" s="17" t="s">
        <v>851</v>
      </c>
      <c r="E2022" s="17" t="s">
        <v>195</v>
      </c>
      <c r="F2022" s="17" t="s">
        <v>1490</v>
      </c>
      <c r="G2022" s="17" t="s">
        <v>59</v>
      </c>
      <c r="H2022" s="17" t="s">
        <v>1537</v>
      </c>
      <c r="I2022" s="17" t="s">
        <v>1524</v>
      </c>
      <c r="J2022" s="17" t="n">
        <v>1</v>
      </c>
      <c r="K2022" s="15" t="n">
        <v>72.9</v>
      </c>
      <c r="L2022" s="22" t="n">
        <v>0</v>
      </c>
      <c r="M2022" s="15" t="n">
        <v>0</v>
      </c>
      <c r="N2022" s="15" t="n">
        <f aca="false">J2022*K2022</f>
        <v>72.9</v>
      </c>
      <c r="O2022" s="15" t="n">
        <f aca="false">N2022*L2022</f>
        <v>0</v>
      </c>
      <c r="P2022" s="15" t="n">
        <f aca="false">N2022-O2022</f>
        <v>72.9</v>
      </c>
      <c r="Q2022" s="15" t="n">
        <f aca="false">J2022*INDEX(dProdutos!$F$2:$F$47,MATCH(E2022,dProdutos!$A$2:$A$47,0))</f>
        <v>39.23</v>
      </c>
      <c r="R2022" s="15" t="n">
        <f aca="false">IF(I2022="Cancelado",0,P2022-Q2022)</f>
        <v>33.67</v>
      </c>
      <c r="S2022" s="17" t="str">
        <f aca="false">INDEX(dProdutos!$D$2:$D$47,MATCH(E2022,dProdutos!$A$2:$A$47,0))</f>
        <v>Eletrônicos</v>
      </c>
    </row>
    <row r="2023" customFormat="false" ht="15" hidden="false" customHeight="false" outlineLevel="0" collapsed="false">
      <c r="A2023" s="17" t="s">
        <v>2762</v>
      </c>
      <c r="B2023" s="17" t="n">
        <v>1</v>
      </c>
      <c r="C2023" s="21" t="n">
        <v>45831</v>
      </c>
      <c r="D2023" s="17" t="s">
        <v>1186</v>
      </c>
      <c r="E2023" s="17" t="s">
        <v>132</v>
      </c>
      <c r="F2023" s="17" t="s">
        <v>1503</v>
      </c>
      <c r="G2023" s="17" t="s">
        <v>62</v>
      </c>
      <c r="H2023" s="17" t="s">
        <v>1537</v>
      </c>
      <c r="I2023" s="17" t="s">
        <v>1524</v>
      </c>
      <c r="J2023" s="17" t="n">
        <v>1</v>
      </c>
      <c r="K2023" s="15" t="n">
        <v>179.9</v>
      </c>
      <c r="L2023" s="22" t="n">
        <v>0.15</v>
      </c>
      <c r="M2023" s="15" t="n">
        <v>15.91</v>
      </c>
      <c r="N2023" s="15" t="n">
        <f aca="false">J2023*K2023</f>
        <v>179.9</v>
      </c>
      <c r="O2023" s="15" t="n">
        <f aca="false">N2023*L2023</f>
        <v>26.985</v>
      </c>
      <c r="P2023" s="15" t="n">
        <f aca="false">N2023-O2023</f>
        <v>152.915</v>
      </c>
      <c r="Q2023" s="15" t="n">
        <f aca="false">J2023*INDEX(dProdutos!$F$2:$F$47,MATCH(E2023,dProdutos!$A$2:$A$47,0))</f>
        <v>93.56</v>
      </c>
      <c r="R2023" s="15" t="n">
        <f aca="false">IF(I2023="Cancelado",0,P2023-Q2023)</f>
        <v>59.355</v>
      </c>
      <c r="S2023" s="17" t="str">
        <f aca="false">INDEX(dProdutos!$D$2:$D$47,MATCH(E2023,dProdutos!$A$2:$A$47,0))</f>
        <v>Calçados</v>
      </c>
    </row>
    <row r="2024" customFormat="false" ht="15" hidden="false" customHeight="false" outlineLevel="0" collapsed="false">
      <c r="A2024" s="17" t="s">
        <v>2763</v>
      </c>
      <c r="B2024" s="17" t="n">
        <v>1</v>
      </c>
      <c r="C2024" s="21" t="n">
        <v>45831</v>
      </c>
      <c r="D2024" s="17" t="s">
        <v>1372</v>
      </c>
      <c r="E2024" s="17" t="s">
        <v>85</v>
      </c>
      <c r="F2024" s="17" t="s">
        <v>1499</v>
      </c>
      <c r="G2024" s="17" t="s">
        <v>59</v>
      </c>
      <c r="H2024" s="17" t="s">
        <v>1537</v>
      </c>
      <c r="I2024" s="17" t="s">
        <v>1524</v>
      </c>
      <c r="J2024" s="17" t="n">
        <v>1</v>
      </c>
      <c r="K2024" s="15" t="n">
        <v>165.9</v>
      </c>
      <c r="L2024" s="22" t="n">
        <v>0</v>
      </c>
      <c r="M2024" s="15" t="n">
        <v>25.94</v>
      </c>
      <c r="N2024" s="15" t="n">
        <f aca="false">J2024*K2024</f>
        <v>165.9</v>
      </c>
      <c r="O2024" s="15" t="n">
        <f aca="false">N2024*L2024</f>
        <v>0</v>
      </c>
      <c r="P2024" s="15" t="n">
        <f aca="false">N2024-O2024</f>
        <v>165.9</v>
      </c>
      <c r="Q2024" s="15" t="n">
        <f aca="false">J2024*INDEX(dProdutos!$F$2:$F$47,MATCH(E2024,dProdutos!$A$2:$A$47,0))</f>
        <v>91.55</v>
      </c>
      <c r="R2024" s="15" t="n">
        <f aca="false">IF(I2024="Cancelado",0,P2024-Q2024)</f>
        <v>74.35</v>
      </c>
      <c r="S2024" s="17" t="str">
        <f aca="false">INDEX(dProdutos!$D$2:$D$47,MATCH(E2024,dProdutos!$A$2:$A$47,0))</f>
        <v>Moda Feminina</v>
      </c>
    </row>
    <row r="2025" customFormat="false" ht="15" hidden="false" customHeight="false" outlineLevel="0" collapsed="false">
      <c r="A2025" s="17" t="s">
        <v>2763</v>
      </c>
      <c r="B2025" s="17" t="n">
        <v>2</v>
      </c>
      <c r="C2025" s="21" t="n">
        <v>45831</v>
      </c>
      <c r="D2025" s="17" t="s">
        <v>1372</v>
      </c>
      <c r="E2025" s="17" t="s">
        <v>95</v>
      </c>
      <c r="F2025" s="17" t="s">
        <v>1499</v>
      </c>
      <c r="G2025" s="17" t="s">
        <v>59</v>
      </c>
      <c r="H2025" s="17" t="s">
        <v>1537</v>
      </c>
      <c r="I2025" s="17" t="s">
        <v>1524</v>
      </c>
      <c r="J2025" s="17" t="n">
        <v>1</v>
      </c>
      <c r="K2025" s="15" t="n">
        <v>77.9</v>
      </c>
      <c r="L2025" s="22" t="n">
        <v>0</v>
      </c>
      <c r="M2025" s="15" t="n">
        <v>0</v>
      </c>
      <c r="N2025" s="15" t="n">
        <f aca="false">J2025*K2025</f>
        <v>77.9</v>
      </c>
      <c r="O2025" s="15" t="n">
        <f aca="false">N2025*L2025</f>
        <v>0</v>
      </c>
      <c r="P2025" s="15" t="n">
        <f aca="false">N2025-O2025</f>
        <v>77.9</v>
      </c>
      <c r="Q2025" s="15" t="n">
        <f aca="false">J2025*INDEX(dProdutos!$F$2:$F$47,MATCH(E2025,dProdutos!$A$2:$A$47,0))</f>
        <v>36.71</v>
      </c>
      <c r="R2025" s="15" t="n">
        <f aca="false">IF(I2025="Cancelado",0,P2025-Q2025)</f>
        <v>41.19</v>
      </c>
      <c r="S2025" s="17" t="str">
        <f aca="false">INDEX(dProdutos!$D$2:$D$47,MATCH(E2025,dProdutos!$A$2:$A$47,0))</f>
        <v>Moda Feminina</v>
      </c>
    </row>
    <row r="2026" customFormat="false" ht="15" hidden="false" customHeight="false" outlineLevel="0" collapsed="false">
      <c r="A2026" s="17" t="s">
        <v>2764</v>
      </c>
      <c r="B2026" s="17" t="n">
        <v>1</v>
      </c>
      <c r="C2026" s="21" t="n">
        <v>45831</v>
      </c>
      <c r="D2026" s="17" t="s">
        <v>1392</v>
      </c>
      <c r="E2026" s="17" t="s">
        <v>171</v>
      </c>
      <c r="F2026" s="17" t="s">
        <v>1487</v>
      </c>
      <c r="G2026" s="17" t="s">
        <v>62</v>
      </c>
      <c r="H2026" s="17" t="s">
        <v>1537</v>
      </c>
      <c r="I2026" s="17" t="s">
        <v>1524</v>
      </c>
      <c r="J2026" s="17" t="n">
        <v>2</v>
      </c>
      <c r="K2026" s="15" t="n">
        <v>246.9</v>
      </c>
      <c r="L2026" s="22" t="n">
        <v>0</v>
      </c>
      <c r="M2026" s="15" t="n">
        <v>0</v>
      </c>
      <c r="N2026" s="15" t="n">
        <f aca="false">J2026*K2026</f>
        <v>493.8</v>
      </c>
      <c r="O2026" s="15" t="n">
        <f aca="false">N2026*L2026</f>
        <v>0</v>
      </c>
      <c r="P2026" s="15" t="n">
        <f aca="false">N2026-O2026</f>
        <v>493.8</v>
      </c>
      <c r="Q2026" s="15" t="n">
        <f aca="false">J2026*INDEX(dProdutos!$F$2:$F$47,MATCH(E2026,dProdutos!$A$2:$A$47,0))</f>
        <v>207.22</v>
      </c>
      <c r="R2026" s="15" t="n">
        <f aca="false">IF(I2026="Cancelado",0,P2026-Q2026)</f>
        <v>286.58</v>
      </c>
      <c r="S2026" s="17" t="str">
        <f aca="false">INDEX(dProdutos!$D$2:$D$47,MATCH(E2026,dProdutos!$A$2:$A$47,0))</f>
        <v>Casa</v>
      </c>
    </row>
    <row r="2027" customFormat="false" ht="15" hidden="false" customHeight="false" outlineLevel="0" collapsed="false">
      <c r="A2027" s="17" t="s">
        <v>2764</v>
      </c>
      <c r="B2027" s="17" t="n">
        <v>2</v>
      </c>
      <c r="C2027" s="21" t="n">
        <v>45831</v>
      </c>
      <c r="D2027" s="17" t="s">
        <v>1392</v>
      </c>
      <c r="E2027" s="17" t="s">
        <v>105</v>
      </c>
      <c r="F2027" s="17" t="s">
        <v>1487</v>
      </c>
      <c r="G2027" s="17" t="s">
        <v>62</v>
      </c>
      <c r="H2027" s="17" t="s">
        <v>1537</v>
      </c>
      <c r="I2027" s="17" t="s">
        <v>1524</v>
      </c>
      <c r="J2027" s="17" t="n">
        <v>1</v>
      </c>
      <c r="K2027" s="15" t="n">
        <v>175.9</v>
      </c>
      <c r="L2027" s="22" t="n">
        <v>0</v>
      </c>
      <c r="M2027" s="15" t="n">
        <v>0</v>
      </c>
      <c r="N2027" s="15" t="n">
        <f aca="false">J2027*K2027</f>
        <v>175.9</v>
      </c>
      <c r="O2027" s="15" t="n">
        <f aca="false">N2027*L2027</f>
        <v>0</v>
      </c>
      <c r="P2027" s="15" t="n">
        <f aca="false">N2027-O2027</f>
        <v>175.9</v>
      </c>
      <c r="Q2027" s="15" t="n">
        <f aca="false">J2027*INDEX(dProdutos!$F$2:$F$47,MATCH(E2027,dProdutos!$A$2:$A$47,0))</f>
        <v>96.59</v>
      </c>
      <c r="R2027" s="15" t="n">
        <f aca="false">IF(I2027="Cancelado",0,P2027-Q2027)</f>
        <v>79.31</v>
      </c>
      <c r="S2027" s="17" t="str">
        <f aca="false">INDEX(dProdutos!$D$2:$D$47,MATCH(E2027,dProdutos!$A$2:$A$47,0))</f>
        <v>Moda Masculina</v>
      </c>
    </row>
    <row r="2028" customFormat="false" ht="15" hidden="false" customHeight="false" outlineLevel="0" collapsed="false">
      <c r="A2028" s="17" t="s">
        <v>2764</v>
      </c>
      <c r="B2028" s="17" t="n">
        <v>3</v>
      </c>
      <c r="C2028" s="21" t="n">
        <v>45831</v>
      </c>
      <c r="D2028" s="17" t="s">
        <v>1392</v>
      </c>
      <c r="E2028" s="17" t="s">
        <v>177</v>
      </c>
      <c r="F2028" s="17" t="s">
        <v>1487</v>
      </c>
      <c r="G2028" s="17" t="s">
        <v>62</v>
      </c>
      <c r="H2028" s="17" t="s">
        <v>1537</v>
      </c>
      <c r="I2028" s="17" t="s">
        <v>1524</v>
      </c>
      <c r="J2028" s="17" t="n">
        <v>1</v>
      </c>
      <c r="K2028" s="15" t="n">
        <v>257.9</v>
      </c>
      <c r="L2028" s="22" t="n">
        <v>0</v>
      </c>
      <c r="M2028" s="15" t="n">
        <v>0</v>
      </c>
      <c r="N2028" s="15" t="n">
        <f aca="false">J2028*K2028</f>
        <v>257.9</v>
      </c>
      <c r="O2028" s="15" t="n">
        <f aca="false">N2028*L2028</f>
        <v>0</v>
      </c>
      <c r="P2028" s="15" t="n">
        <f aca="false">N2028-O2028</f>
        <v>257.9</v>
      </c>
      <c r="Q2028" s="15" t="n">
        <f aca="false">J2028*INDEX(dProdutos!$F$2:$F$47,MATCH(E2028,dProdutos!$A$2:$A$47,0))</f>
        <v>138.23</v>
      </c>
      <c r="R2028" s="15" t="n">
        <f aca="false">IF(I2028="Cancelado",0,P2028-Q2028)</f>
        <v>119.67</v>
      </c>
      <c r="S2028" s="17" t="str">
        <f aca="false">INDEX(dProdutos!$D$2:$D$47,MATCH(E2028,dProdutos!$A$2:$A$47,0))</f>
        <v>Casa</v>
      </c>
    </row>
    <row r="2029" customFormat="false" ht="15" hidden="false" customHeight="false" outlineLevel="0" collapsed="false">
      <c r="A2029" s="17" t="s">
        <v>2765</v>
      </c>
      <c r="B2029" s="17" t="n">
        <v>1</v>
      </c>
      <c r="C2029" s="21" t="n">
        <v>45831</v>
      </c>
      <c r="D2029" s="17" t="s">
        <v>882</v>
      </c>
      <c r="E2029" s="17" t="s">
        <v>189</v>
      </c>
      <c r="F2029" s="17" t="s">
        <v>1497</v>
      </c>
      <c r="G2029" s="17" t="s">
        <v>62</v>
      </c>
      <c r="H2029" s="17" t="s">
        <v>1537</v>
      </c>
      <c r="I2029" s="17" t="s">
        <v>1524</v>
      </c>
      <c r="J2029" s="17" t="n">
        <v>1</v>
      </c>
      <c r="K2029" s="15" t="n">
        <v>138.9</v>
      </c>
      <c r="L2029" s="22" t="n">
        <v>0.1</v>
      </c>
      <c r="M2029" s="15" t="n">
        <v>30.65</v>
      </c>
      <c r="N2029" s="15" t="n">
        <f aca="false">J2029*K2029</f>
        <v>138.9</v>
      </c>
      <c r="O2029" s="15" t="n">
        <f aca="false">N2029*L2029</f>
        <v>13.89</v>
      </c>
      <c r="P2029" s="15" t="n">
        <f aca="false">N2029-O2029</f>
        <v>125.01</v>
      </c>
      <c r="Q2029" s="15" t="n">
        <f aca="false">J2029*INDEX(dProdutos!$F$2:$F$47,MATCH(E2029,dProdutos!$A$2:$A$47,0))</f>
        <v>68.96</v>
      </c>
      <c r="R2029" s="15" t="n">
        <f aca="false">IF(I2029="Cancelado",0,P2029-Q2029)</f>
        <v>56.05</v>
      </c>
      <c r="S2029" s="17" t="str">
        <f aca="false">INDEX(dProdutos!$D$2:$D$47,MATCH(E2029,dProdutos!$A$2:$A$47,0))</f>
        <v>Eletrônicos</v>
      </c>
    </row>
    <row r="2030" customFormat="false" ht="15" hidden="false" customHeight="false" outlineLevel="0" collapsed="false">
      <c r="A2030" s="17" t="s">
        <v>2765</v>
      </c>
      <c r="B2030" s="17" t="n">
        <v>2</v>
      </c>
      <c r="C2030" s="21" t="n">
        <v>45831</v>
      </c>
      <c r="D2030" s="17" t="s">
        <v>882</v>
      </c>
      <c r="E2030" s="17" t="s">
        <v>150</v>
      </c>
      <c r="F2030" s="17" t="s">
        <v>1497</v>
      </c>
      <c r="G2030" s="17" t="s">
        <v>62</v>
      </c>
      <c r="H2030" s="17" t="s">
        <v>1537</v>
      </c>
      <c r="I2030" s="17" t="s">
        <v>1524</v>
      </c>
      <c r="J2030" s="17" t="n">
        <v>1</v>
      </c>
      <c r="K2030" s="15" t="n">
        <v>71.9</v>
      </c>
      <c r="L2030" s="22" t="n">
        <v>0</v>
      </c>
      <c r="M2030" s="15" t="n">
        <v>0</v>
      </c>
      <c r="N2030" s="15" t="n">
        <f aca="false">J2030*K2030</f>
        <v>71.9</v>
      </c>
      <c r="O2030" s="15" t="n">
        <f aca="false">N2030*L2030</f>
        <v>0</v>
      </c>
      <c r="P2030" s="15" t="n">
        <f aca="false">N2030-O2030</f>
        <v>71.9</v>
      </c>
      <c r="Q2030" s="15" t="n">
        <f aca="false">J2030*INDEX(dProdutos!$F$2:$F$47,MATCH(E2030,dProdutos!$A$2:$A$47,0))</f>
        <v>27.38</v>
      </c>
      <c r="R2030" s="15" t="n">
        <f aca="false">IF(I2030="Cancelado",0,P2030-Q2030)</f>
        <v>44.52</v>
      </c>
      <c r="S2030" s="17" t="str">
        <f aca="false">INDEX(dProdutos!$D$2:$D$47,MATCH(E2030,dProdutos!$A$2:$A$47,0))</f>
        <v>Acessórios</v>
      </c>
    </row>
    <row r="2031" customFormat="false" ht="15" hidden="false" customHeight="false" outlineLevel="0" collapsed="false">
      <c r="A2031" s="17" t="s">
        <v>2766</v>
      </c>
      <c r="B2031" s="17" t="n">
        <v>1</v>
      </c>
      <c r="C2031" s="21" t="n">
        <v>45832</v>
      </c>
      <c r="D2031" s="17" t="s">
        <v>1006</v>
      </c>
      <c r="E2031" s="17" t="s">
        <v>204</v>
      </c>
      <c r="F2031" s="17" t="s">
        <v>1495</v>
      </c>
      <c r="G2031" s="17" t="s">
        <v>61</v>
      </c>
      <c r="H2031" s="17" t="s">
        <v>1523</v>
      </c>
      <c r="I2031" s="17" t="s">
        <v>1524</v>
      </c>
      <c r="J2031" s="17" t="n">
        <v>1</v>
      </c>
      <c r="K2031" s="15" t="n">
        <v>64.9</v>
      </c>
      <c r="L2031" s="22" t="n">
        <v>0</v>
      </c>
      <c r="M2031" s="15" t="n">
        <v>13.19</v>
      </c>
      <c r="N2031" s="15" t="n">
        <f aca="false">J2031*K2031</f>
        <v>64.9</v>
      </c>
      <c r="O2031" s="15" t="n">
        <f aca="false">N2031*L2031</f>
        <v>0</v>
      </c>
      <c r="P2031" s="15" t="n">
        <f aca="false">N2031-O2031</f>
        <v>64.9</v>
      </c>
      <c r="Q2031" s="15" t="n">
        <f aca="false">J2031*INDEX(dProdutos!$F$2:$F$47,MATCH(E2031,dProdutos!$A$2:$A$47,0))</f>
        <v>27.52</v>
      </c>
      <c r="R2031" s="15" t="n">
        <f aca="false">IF(I2031="Cancelado",0,P2031-Q2031)</f>
        <v>37.38</v>
      </c>
      <c r="S2031" s="17" t="str">
        <f aca="false">INDEX(dProdutos!$D$2:$D$47,MATCH(E2031,dProdutos!$A$2:$A$47,0))</f>
        <v>Beleza</v>
      </c>
    </row>
    <row r="2032" customFormat="false" ht="15" hidden="false" customHeight="false" outlineLevel="0" collapsed="false">
      <c r="A2032" s="17" t="s">
        <v>2767</v>
      </c>
      <c r="B2032" s="17" t="n">
        <v>1</v>
      </c>
      <c r="C2032" s="21" t="n">
        <v>45832</v>
      </c>
      <c r="D2032" s="17" t="s">
        <v>1292</v>
      </c>
      <c r="E2032" s="17" t="s">
        <v>147</v>
      </c>
      <c r="F2032" s="17" t="s">
        <v>1487</v>
      </c>
      <c r="G2032" s="17" t="s">
        <v>61</v>
      </c>
      <c r="H2032" s="17" t="s">
        <v>1523</v>
      </c>
      <c r="I2032" s="17" t="s">
        <v>1531</v>
      </c>
      <c r="J2032" s="17" t="n">
        <v>1</v>
      </c>
      <c r="K2032" s="15" t="n">
        <v>231.9</v>
      </c>
      <c r="L2032" s="22" t="n">
        <v>0.1</v>
      </c>
      <c r="M2032" s="15" t="n">
        <v>14.95</v>
      </c>
      <c r="N2032" s="15" t="n">
        <f aca="false">J2032*K2032</f>
        <v>231.9</v>
      </c>
      <c r="O2032" s="15" t="n">
        <f aca="false">N2032*L2032</f>
        <v>23.19</v>
      </c>
      <c r="P2032" s="15" t="n">
        <f aca="false">N2032-O2032</f>
        <v>208.71</v>
      </c>
      <c r="Q2032" s="15" t="n">
        <f aca="false">J2032*INDEX(dProdutos!$F$2:$F$47,MATCH(E2032,dProdutos!$A$2:$A$47,0))</f>
        <v>130.9</v>
      </c>
      <c r="R2032" s="15" t="n">
        <f aca="false">IF(I2032="Cancelado",0,P2032-Q2032)</f>
        <v>0</v>
      </c>
      <c r="S2032" s="17" t="str">
        <f aca="false">INDEX(dProdutos!$D$2:$D$47,MATCH(E2032,dProdutos!$A$2:$A$47,0))</f>
        <v>Acessórios</v>
      </c>
    </row>
    <row r="2033" customFormat="false" ht="15" hidden="false" customHeight="false" outlineLevel="0" collapsed="false">
      <c r="A2033" s="17" t="s">
        <v>2768</v>
      </c>
      <c r="B2033" s="17" t="n">
        <v>1</v>
      </c>
      <c r="C2033" s="21" t="n">
        <v>45832</v>
      </c>
      <c r="D2033" s="17" t="s">
        <v>1347</v>
      </c>
      <c r="E2033" s="17" t="s">
        <v>102</v>
      </c>
      <c r="F2033" s="17" t="s">
        <v>1487</v>
      </c>
      <c r="G2033" s="17" t="s">
        <v>59</v>
      </c>
      <c r="H2033" s="17" t="s">
        <v>1537</v>
      </c>
      <c r="I2033" s="17" t="s">
        <v>1524</v>
      </c>
      <c r="J2033" s="17" t="n">
        <v>1</v>
      </c>
      <c r="K2033" s="15" t="n">
        <v>65.9</v>
      </c>
      <c r="L2033" s="22" t="n">
        <v>0</v>
      </c>
      <c r="M2033" s="15" t="n">
        <v>25.17</v>
      </c>
      <c r="N2033" s="15" t="n">
        <f aca="false">J2033*K2033</f>
        <v>65.9</v>
      </c>
      <c r="O2033" s="15" t="n">
        <f aca="false">N2033*L2033</f>
        <v>0</v>
      </c>
      <c r="P2033" s="15" t="n">
        <f aca="false">N2033-O2033</f>
        <v>65.9</v>
      </c>
      <c r="Q2033" s="15" t="n">
        <f aca="false">J2033*INDEX(dProdutos!$F$2:$F$47,MATCH(E2033,dProdutos!$A$2:$A$47,0))</f>
        <v>29.68</v>
      </c>
      <c r="R2033" s="15" t="n">
        <f aca="false">IF(I2033="Cancelado",0,P2033-Q2033)</f>
        <v>36.22</v>
      </c>
      <c r="S2033" s="17" t="str">
        <f aca="false">INDEX(dProdutos!$D$2:$D$47,MATCH(E2033,dProdutos!$A$2:$A$47,0))</f>
        <v>Moda Masculina</v>
      </c>
    </row>
    <row r="2034" customFormat="false" ht="15" hidden="false" customHeight="false" outlineLevel="0" collapsed="false">
      <c r="A2034" s="17" t="s">
        <v>2769</v>
      </c>
      <c r="B2034" s="17" t="n">
        <v>1</v>
      </c>
      <c r="C2034" s="21" t="n">
        <v>45832</v>
      </c>
      <c r="D2034" s="17" t="s">
        <v>1361</v>
      </c>
      <c r="E2034" s="17" t="s">
        <v>132</v>
      </c>
      <c r="F2034" s="17" t="s">
        <v>1499</v>
      </c>
      <c r="G2034" s="17" t="s">
        <v>60</v>
      </c>
      <c r="H2034" s="17" t="s">
        <v>1537</v>
      </c>
      <c r="I2034" s="17" t="s">
        <v>1524</v>
      </c>
      <c r="J2034" s="17" t="n">
        <v>3</v>
      </c>
      <c r="K2034" s="15" t="n">
        <v>179.9</v>
      </c>
      <c r="L2034" s="22" t="n">
        <v>0</v>
      </c>
      <c r="M2034" s="15" t="n">
        <v>18.33</v>
      </c>
      <c r="N2034" s="15" t="n">
        <f aca="false">J2034*K2034</f>
        <v>539.7</v>
      </c>
      <c r="O2034" s="15" t="n">
        <f aca="false">N2034*L2034</f>
        <v>0</v>
      </c>
      <c r="P2034" s="15" t="n">
        <f aca="false">N2034-O2034</f>
        <v>539.7</v>
      </c>
      <c r="Q2034" s="15" t="n">
        <f aca="false">J2034*INDEX(dProdutos!$F$2:$F$47,MATCH(E2034,dProdutos!$A$2:$A$47,0))</f>
        <v>280.68</v>
      </c>
      <c r="R2034" s="15" t="n">
        <f aca="false">IF(I2034="Cancelado",0,P2034-Q2034)</f>
        <v>259.02</v>
      </c>
      <c r="S2034" s="17" t="str">
        <f aca="false">INDEX(dProdutos!$D$2:$D$47,MATCH(E2034,dProdutos!$A$2:$A$47,0))</f>
        <v>Calçados</v>
      </c>
    </row>
    <row r="2035" customFormat="false" ht="15" hidden="false" customHeight="false" outlineLevel="0" collapsed="false">
      <c r="A2035" s="17" t="s">
        <v>2769</v>
      </c>
      <c r="B2035" s="17" t="n">
        <v>2</v>
      </c>
      <c r="C2035" s="21" t="n">
        <v>45832</v>
      </c>
      <c r="D2035" s="17" t="s">
        <v>1361</v>
      </c>
      <c r="E2035" s="17" t="s">
        <v>85</v>
      </c>
      <c r="F2035" s="17" t="s">
        <v>1499</v>
      </c>
      <c r="G2035" s="17" t="s">
        <v>60</v>
      </c>
      <c r="H2035" s="17" t="s">
        <v>1537</v>
      </c>
      <c r="I2035" s="17" t="s">
        <v>1524</v>
      </c>
      <c r="J2035" s="17" t="n">
        <v>1</v>
      </c>
      <c r="K2035" s="15" t="n">
        <v>165.9</v>
      </c>
      <c r="L2035" s="22" t="n">
        <v>0</v>
      </c>
      <c r="M2035" s="15" t="n">
        <v>0</v>
      </c>
      <c r="N2035" s="15" t="n">
        <f aca="false">J2035*K2035</f>
        <v>165.9</v>
      </c>
      <c r="O2035" s="15" t="n">
        <f aca="false">N2035*L2035</f>
        <v>0</v>
      </c>
      <c r="P2035" s="15" t="n">
        <f aca="false">N2035-O2035</f>
        <v>165.9</v>
      </c>
      <c r="Q2035" s="15" t="n">
        <f aca="false">J2035*INDEX(dProdutos!$F$2:$F$47,MATCH(E2035,dProdutos!$A$2:$A$47,0))</f>
        <v>91.55</v>
      </c>
      <c r="R2035" s="15" t="n">
        <f aca="false">IF(I2035="Cancelado",0,P2035-Q2035)</f>
        <v>74.35</v>
      </c>
      <c r="S2035" s="17" t="str">
        <f aca="false">INDEX(dProdutos!$D$2:$D$47,MATCH(E2035,dProdutos!$A$2:$A$47,0))</f>
        <v>Moda Feminina</v>
      </c>
    </row>
    <row r="2036" customFormat="false" ht="15" hidden="false" customHeight="false" outlineLevel="0" collapsed="false">
      <c r="A2036" s="17" t="s">
        <v>2769</v>
      </c>
      <c r="B2036" s="17" t="n">
        <v>3</v>
      </c>
      <c r="C2036" s="21" t="n">
        <v>45832</v>
      </c>
      <c r="D2036" s="17" t="s">
        <v>1361</v>
      </c>
      <c r="E2036" s="17" t="s">
        <v>186</v>
      </c>
      <c r="F2036" s="17" t="s">
        <v>1499</v>
      </c>
      <c r="G2036" s="17" t="s">
        <v>60</v>
      </c>
      <c r="H2036" s="17" t="s">
        <v>1537</v>
      </c>
      <c r="I2036" s="17" t="s">
        <v>1524</v>
      </c>
      <c r="J2036" s="17" t="n">
        <v>1</v>
      </c>
      <c r="K2036" s="15" t="n">
        <v>120.9</v>
      </c>
      <c r="L2036" s="22" t="n">
        <v>0</v>
      </c>
      <c r="M2036" s="15" t="n">
        <v>0</v>
      </c>
      <c r="N2036" s="15" t="n">
        <f aca="false">J2036*K2036</f>
        <v>120.9</v>
      </c>
      <c r="O2036" s="15" t="n">
        <f aca="false">N2036*L2036</f>
        <v>0</v>
      </c>
      <c r="P2036" s="15" t="n">
        <f aca="false">N2036-O2036</f>
        <v>120.9</v>
      </c>
      <c r="Q2036" s="15" t="n">
        <f aca="false">J2036*INDEX(dProdutos!$F$2:$F$47,MATCH(E2036,dProdutos!$A$2:$A$47,0))</f>
        <v>72.21</v>
      </c>
      <c r="R2036" s="15" t="n">
        <f aca="false">IF(I2036="Cancelado",0,P2036-Q2036)</f>
        <v>48.69</v>
      </c>
      <c r="S2036" s="17" t="str">
        <f aca="false">INDEX(dProdutos!$D$2:$D$47,MATCH(E2036,dProdutos!$A$2:$A$47,0))</f>
        <v>Eletrônicos</v>
      </c>
    </row>
    <row r="2037" customFormat="false" ht="15" hidden="false" customHeight="false" outlineLevel="0" collapsed="false">
      <c r="A2037" s="17" t="s">
        <v>2770</v>
      </c>
      <c r="B2037" s="17" t="n">
        <v>1</v>
      </c>
      <c r="C2037" s="21" t="n">
        <v>45832</v>
      </c>
      <c r="D2037" s="17" t="s">
        <v>1272</v>
      </c>
      <c r="E2037" s="17" t="s">
        <v>105</v>
      </c>
      <c r="F2037" s="17" t="s">
        <v>1503</v>
      </c>
      <c r="G2037" s="17" t="s">
        <v>63</v>
      </c>
      <c r="H2037" s="17" t="s">
        <v>1527</v>
      </c>
      <c r="I2037" s="17" t="s">
        <v>1524</v>
      </c>
      <c r="J2037" s="17" t="n">
        <v>2</v>
      </c>
      <c r="K2037" s="15" t="n">
        <v>175.9</v>
      </c>
      <c r="L2037" s="22" t="n">
        <v>0.1</v>
      </c>
      <c r="M2037" s="15" t="n">
        <v>34.09</v>
      </c>
      <c r="N2037" s="15" t="n">
        <f aca="false">J2037*K2037</f>
        <v>351.8</v>
      </c>
      <c r="O2037" s="15" t="n">
        <f aca="false">N2037*L2037</f>
        <v>35.18</v>
      </c>
      <c r="P2037" s="15" t="n">
        <f aca="false">N2037-O2037</f>
        <v>316.62</v>
      </c>
      <c r="Q2037" s="15" t="n">
        <f aca="false">J2037*INDEX(dProdutos!$F$2:$F$47,MATCH(E2037,dProdutos!$A$2:$A$47,0))</f>
        <v>193.18</v>
      </c>
      <c r="R2037" s="15" t="n">
        <f aca="false">IF(I2037="Cancelado",0,P2037-Q2037)</f>
        <v>123.44</v>
      </c>
      <c r="S2037" s="17" t="str">
        <f aca="false">INDEX(dProdutos!$D$2:$D$47,MATCH(E2037,dProdutos!$A$2:$A$47,0))</f>
        <v>Moda Masculina</v>
      </c>
    </row>
    <row r="2038" customFormat="false" ht="15" hidden="false" customHeight="false" outlineLevel="0" collapsed="false">
      <c r="A2038" s="17" t="s">
        <v>2771</v>
      </c>
      <c r="B2038" s="17" t="n">
        <v>1</v>
      </c>
      <c r="C2038" s="21" t="n">
        <v>45833</v>
      </c>
      <c r="D2038" s="17" t="s">
        <v>1156</v>
      </c>
      <c r="E2038" s="17" t="s">
        <v>177</v>
      </c>
      <c r="F2038" s="17" t="s">
        <v>1503</v>
      </c>
      <c r="G2038" s="17" t="s">
        <v>59</v>
      </c>
      <c r="H2038" s="17" t="s">
        <v>1540</v>
      </c>
      <c r="I2038" s="17" t="s">
        <v>1524</v>
      </c>
      <c r="J2038" s="17" t="n">
        <v>2</v>
      </c>
      <c r="K2038" s="15" t="n">
        <v>257.9</v>
      </c>
      <c r="L2038" s="22" t="n">
        <v>0.1</v>
      </c>
      <c r="M2038" s="15" t="n">
        <v>0</v>
      </c>
      <c r="N2038" s="15" t="n">
        <f aca="false">J2038*K2038</f>
        <v>515.8</v>
      </c>
      <c r="O2038" s="15" t="n">
        <f aca="false">N2038*L2038</f>
        <v>51.58</v>
      </c>
      <c r="P2038" s="15" t="n">
        <f aca="false">N2038-O2038</f>
        <v>464.22</v>
      </c>
      <c r="Q2038" s="15" t="n">
        <f aca="false">J2038*INDEX(dProdutos!$F$2:$F$47,MATCH(E2038,dProdutos!$A$2:$A$47,0))</f>
        <v>276.46</v>
      </c>
      <c r="R2038" s="15" t="n">
        <f aca="false">IF(I2038="Cancelado",0,P2038-Q2038)</f>
        <v>187.76</v>
      </c>
      <c r="S2038" s="17" t="str">
        <f aca="false">INDEX(dProdutos!$D$2:$D$47,MATCH(E2038,dProdutos!$A$2:$A$47,0))</f>
        <v>Casa</v>
      </c>
    </row>
    <row r="2039" customFormat="false" ht="15" hidden="false" customHeight="false" outlineLevel="0" collapsed="false">
      <c r="A2039" s="17" t="s">
        <v>2772</v>
      </c>
      <c r="B2039" s="17" t="n">
        <v>1</v>
      </c>
      <c r="C2039" s="21" t="n">
        <v>45833</v>
      </c>
      <c r="D2039" s="17" t="s">
        <v>831</v>
      </c>
      <c r="E2039" s="17" t="s">
        <v>180</v>
      </c>
      <c r="F2039" s="17" t="s">
        <v>1493</v>
      </c>
      <c r="G2039" s="17" t="s">
        <v>61</v>
      </c>
      <c r="H2039" s="17" t="s">
        <v>1537</v>
      </c>
      <c r="I2039" s="17" t="s">
        <v>1524</v>
      </c>
      <c r="J2039" s="17" t="n">
        <v>1</v>
      </c>
      <c r="K2039" s="15" t="n">
        <v>82.9</v>
      </c>
      <c r="L2039" s="22" t="n">
        <v>0</v>
      </c>
      <c r="M2039" s="15" t="n">
        <v>15.05</v>
      </c>
      <c r="N2039" s="15" t="n">
        <f aca="false">J2039*K2039</f>
        <v>82.9</v>
      </c>
      <c r="O2039" s="15" t="n">
        <f aca="false">N2039*L2039</f>
        <v>0</v>
      </c>
      <c r="P2039" s="15" t="n">
        <f aca="false">N2039-O2039</f>
        <v>82.9</v>
      </c>
      <c r="Q2039" s="15" t="n">
        <f aca="false">J2039*INDEX(dProdutos!$F$2:$F$47,MATCH(E2039,dProdutos!$A$2:$A$47,0))</f>
        <v>35.97</v>
      </c>
      <c r="R2039" s="15" t="n">
        <f aca="false">IF(I2039="Cancelado",0,P2039-Q2039)</f>
        <v>46.93</v>
      </c>
      <c r="S2039" s="17" t="str">
        <f aca="false">INDEX(dProdutos!$D$2:$D$47,MATCH(E2039,dProdutos!$A$2:$A$47,0))</f>
        <v>Eletrônicos</v>
      </c>
    </row>
    <row r="2040" customFormat="false" ht="15" hidden="false" customHeight="false" outlineLevel="0" collapsed="false">
      <c r="A2040" s="17" t="s">
        <v>2773</v>
      </c>
      <c r="B2040" s="17" t="n">
        <v>1</v>
      </c>
      <c r="C2040" s="21" t="n">
        <v>45833</v>
      </c>
      <c r="D2040" s="17" t="s">
        <v>746</v>
      </c>
      <c r="E2040" s="17" t="s">
        <v>213</v>
      </c>
      <c r="F2040" s="17" t="s">
        <v>1503</v>
      </c>
      <c r="G2040" s="17" t="s">
        <v>60</v>
      </c>
      <c r="H2040" s="17" t="s">
        <v>1537</v>
      </c>
      <c r="I2040" s="17" t="s">
        <v>1524</v>
      </c>
      <c r="J2040" s="17" t="n">
        <v>1</v>
      </c>
      <c r="K2040" s="15" t="n">
        <v>153.9</v>
      </c>
      <c r="L2040" s="22" t="n">
        <v>0</v>
      </c>
      <c r="M2040" s="15" t="n">
        <v>0</v>
      </c>
      <c r="N2040" s="15" t="n">
        <f aca="false">J2040*K2040</f>
        <v>153.9</v>
      </c>
      <c r="O2040" s="15" t="n">
        <f aca="false">N2040*L2040</f>
        <v>0</v>
      </c>
      <c r="P2040" s="15" t="n">
        <f aca="false">N2040-O2040</f>
        <v>153.9</v>
      </c>
      <c r="Q2040" s="15" t="n">
        <f aca="false">J2040*INDEX(dProdutos!$F$2:$F$47,MATCH(E2040,dProdutos!$A$2:$A$47,0))</f>
        <v>90.42</v>
      </c>
      <c r="R2040" s="15" t="n">
        <f aca="false">IF(I2040="Cancelado",0,P2040-Q2040)</f>
        <v>63.48</v>
      </c>
      <c r="S2040" s="17" t="str">
        <f aca="false">INDEX(dProdutos!$D$2:$D$47,MATCH(E2040,dProdutos!$A$2:$A$47,0))</f>
        <v>Beleza</v>
      </c>
    </row>
    <row r="2041" customFormat="false" ht="15" hidden="false" customHeight="false" outlineLevel="0" collapsed="false">
      <c r="A2041" s="17" t="s">
        <v>2774</v>
      </c>
      <c r="B2041" s="17" t="n">
        <v>1</v>
      </c>
      <c r="C2041" s="21" t="n">
        <v>45833</v>
      </c>
      <c r="D2041" s="17" t="s">
        <v>382</v>
      </c>
      <c r="E2041" s="17" t="s">
        <v>177</v>
      </c>
      <c r="F2041" s="17" t="s">
        <v>1503</v>
      </c>
      <c r="G2041" s="17" t="s">
        <v>61</v>
      </c>
      <c r="H2041" s="17" t="s">
        <v>1523</v>
      </c>
      <c r="I2041" s="17" t="s">
        <v>1524</v>
      </c>
      <c r="J2041" s="17" t="n">
        <v>1</v>
      </c>
      <c r="K2041" s="15" t="n">
        <v>257.9</v>
      </c>
      <c r="L2041" s="22" t="n">
        <v>0</v>
      </c>
      <c r="M2041" s="15" t="n">
        <v>27.07</v>
      </c>
      <c r="N2041" s="15" t="n">
        <f aca="false">J2041*K2041</f>
        <v>257.9</v>
      </c>
      <c r="O2041" s="15" t="n">
        <f aca="false">N2041*L2041</f>
        <v>0</v>
      </c>
      <c r="P2041" s="15" t="n">
        <f aca="false">N2041-O2041</f>
        <v>257.9</v>
      </c>
      <c r="Q2041" s="15" t="n">
        <f aca="false">J2041*INDEX(dProdutos!$F$2:$F$47,MATCH(E2041,dProdutos!$A$2:$A$47,0))</f>
        <v>138.23</v>
      </c>
      <c r="R2041" s="15" t="n">
        <f aca="false">IF(I2041="Cancelado",0,P2041-Q2041)</f>
        <v>119.67</v>
      </c>
      <c r="S2041" s="17" t="str">
        <f aca="false">INDEX(dProdutos!$D$2:$D$47,MATCH(E2041,dProdutos!$A$2:$A$47,0))</f>
        <v>Casa</v>
      </c>
    </row>
    <row r="2042" customFormat="false" ht="15" hidden="false" customHeight="false" outlineLevel="0" collapsed="false">
      <c r="A2042" s="17" t="s">
        <v>2775</v>
      </c>
      <c r="B2042" s="17" t="n">
        <v>1</v>
      </c>
      <c r="C2042" s="21" t="n">
        <v>45833</v>
      </c>
      <c r="D2042" s="17" t="s">
        <v>825</v>
      </c>
      <c r="E2042" s="17" t="s">
        <v>177</v>
      </c>
      <c r="F2042" s="17" t="s">
        <v>1487</v>
      </c>
      <c r="G2042" s="17" t="s">
        <v>62</v>
      </c>
      <c r="H2042" s="17" t="s">
        <v>1537</v>
      </c>
      <c r="I2042" s="17" t="s">
        <v>1524</v>
      </c>
      <c r="J2042" s="17" t="n">
        <v>2</v>
      </c>
      <c r="K2042" s="15" t="n">
        <v>257.9</v>
      </c>
      <c r="L2042" s="22" t="n">
        <v>0.05</v>
      </c>
      <c r="M2042" s="15" t="n">
        <v>19.17</v>
      </c>
      <c r="N2042" s="15" t="n">
        <f aca="false">J2042*K2042</f>
        <v>515.8</v>
      </c>
      <c r="O2042" s="15" t="n">
        <f aca="false">N2042*L2042</f>
        <v>25.79</v>
      </c>
      <c r="P2042" s="15" t="n">
        <f aca="false">N2042-O2042</f>
        <v>490.01</v>
      </c>
      <c r="Q2042" s="15" t="n">
        <f aca="false">J2042*INDEX(dProdutos!$F$2:$F$47,MATCH(E2042,dProdutos!$A$2:$A$47,0))</f>
        <v>276.46</v>
      </c>
      <c r="R2042" s="15" t="n">
        <f aca="false">IF(I2042="Cancelado",0,P2042-Q2042)</f>
        <v>213.55</v>
      </c>
      <c r="S2042" s="17" t="str">
        <f aca="false">INDEX(dProdutos!$D$2:$D$47,MATCH(E2042,dProdutos!$A$2:$A$47,0))</f>
        <v>Casa</v>
      </c>
    </row>
    <row r="2043" customFormat="false" ht="15" hidden="false" customHeight="false" outlineLevel="0" collapsed="false">
      <c r="A2043" s="17" t="s">
        <v>2776</v>
      </c>
      <c r="B2043" s="17" t="n">
        <v>1</v>
      </c>
      <c r="C2043" s="21" t="n">
        <v>45834</v>
      </c>
      <c r="D2043" s="17" t="s">
        <v>224</v>
      </c>
      <c r="E2043" s="17" t="s">
        <v>204</v>
      </c>
      <c r="F2043" s="17" t="s">
        <v>1501</v>
      </c>
      <c r="G2043" s="17" t="s">
        <v>62</v>
      </c>
      <c r="H2043" s="17" t="s">
        <v>1537</v>
      </c>
      <c r="I2043" s="17" t="s">
        <v>1524</v>
      </c>
      <c r="J2043" s="17" t="n">
        <v>1</v>
      </c>
      <c r="K2043" s="15" t="n">
        <v>64.9</v>
      </c>
      <c r="L2043" s="22" t="n">
        <v>0.15</v>
      </c>
      <c r="M2043" s="15" t="n">
        <v>32.4</v>
      </c>
      <c r="N2043" s="15" t="n">
        <f aca="false">J2043*K2043</f>
        <v>64.9</v>
      </c>
      <c r="O2043" s="15" t="n">
        <f aca="false">N2043*L2043</f>
        <v>9.735</v>
      </c>
      <c r="P2043" s="15" t="n">
        <f aca="false">N2043-O2043</f>
        <v>55.165</v>
      </c>
      <c r="Q2043" s="15" t="n">
        <f aca="false">J2043*INDEX(dProdutos!$F$2:$F$47,MATCH(E2043,dProdutos!$A$2:$A$47,0))</f>
        <v>27.52</v>
      </c>
      <c r="R2043" s="15" t="n">
        <f aca="false">IF(I2043="Cancelado",0,P2043-Q2043)</f>
        <v>27.645</v>
      </c>
      <c r="S2043" s="17" t="str">
        <f aca="false">INDEX(dProdutos!$D$2:$D$47,MATCH(E2043,dProdutos!$A$2:$A$47,0))</f>
        <v>Beleza</v>
      </c>
    </row>
    <row r="2044" customFormat="false" ht="15" hidden="false" customHeight="false" outlineLevel="0" collapsed="false">
      <c r="A2044" s="17" t="s">
        <v>2777</v>
      </c>
      <c r="B2044" s="17" t="n">
        <v>1</v>
      </c>
      <c r="C2044" s="21" t="n">
        <v>45834</v>
      </c>
      <c r="D2044" s="17" t="s">
        <v>1330</v>
      </c>
      <c r="E2044" s="17" t="s">
        <v>102</v>
      </c>
      <c r="F2044" s="17" t="s">
        <v>1499</v>
      </c>
      <c r="G2044" s="17" t="s">
        <v>63</v>
      </c>
      <c r="H2044" s="17" t="s">
        <v>1537</v>
      </c>
      <c r="I2044" s="17" t="s">
        <v>1524</v>
      </c>
      <c r="J2044" s="17" t="n">
        <v>3</v>
      </c>
      <c r="K2044" s="15" t="n">
        <v>65.9</v>
      </c>
      <c r="L2044" s="22" t="n">
        <v>0.05</v>
      </c>
      <c r="M2044" s="15" t="n">
        <v>0</v>
      </c>
      <c r="N2044" s="15" t="n">
        <f aca="false">J2044*K2044</f>
        <v>197.7</v>
      </c>
      <c r="O2044" s="15" t="n">
        <f aca="false">N2044*L2044</f>
        <v>9.885</v>
      </c>
      <c r="P2044" s="15" t="n">
        <f aca="false">N2044-O2044</f>
        <v>187.815</v>
      </c>
      <c r="Q2044" s="15" t="n">
        <f aca="false">J2044*INDEX(dProdutos!$F$2:$F$47,MATCH(E2044,dProdutos!$A$2:$A$47,0))</f>
        <v>89.04</v>
      </c>
      <c r="R2044" s="15" t="n">
        <f aca="false">IF(I2044="Cancelado",0,P2044-Q2044)</f>
        <v>98.775</v>
      </c>
      <c r="S2044" s="17" t="str">
        <f aca="false">INDEX(dProdutos!$D$2:$D$47,MATCH(E2044,dProdutos!$A$2:$A$47,0))</f>
        <v>Moda Masculina</v>
      </c>
    </row>
    <row r="2045" customFormat="false" ht="15" hidden="false" customHeight="false" outlineLevel="0" collapsed="false">
      <c r="A2045" s="17" t="s">
        <v>2777</v>
      </c>
      <c r="B2045" s="17" t="n">
        <v>2</v>
      </c>
      <c r="C2045" s="21" t="n">
        <v>45834</v>
      </c>
      <c r="D2045" s="17" t="s">
        <v>1330</v>
      </c>
      <c r="E2045" s="17" t="s">
        <v>189</v>
      </c>
      <c r="F2045" s="17" t="s">
        <v>1499</v>
      </c>
      <c r="G2045" s="17" t="s">
        <v>63</v>
      </c>
      <c r="H2045" s="17" t="s">
        <v>1537</v>
      </c>
      <c r="I2045" s="17" t="s">
        <v>1524</v>
      </c>
      <c r="J2045" s="17" t="n">
        <v>1</v>
      </c>
      <c r="K2045" s="15" t="n">
        <v>138.9</v>
      </c>
      <c r="L2045" s="22" t="n">
        <v>0</v>
      </c>
      <c r="M2045" s="15" t="n">
        <v>0</v>
      </c>
      <c r="N2045" s="15" t="n">
        <f aca="false">J2045*K2045</f>
        <v>138.9</v>
      </c>
      <c r="O2045" s="15" t="n">
        <f aca="false">N2045*L2045</f>
        <v>0</v>
      </c>
      <c r="P2045" s="15" t="n">
        <f aca="false">N2045-O2045</f>
        <v>138.9</v>
      </c>
      <c r="Q2045" s="15" t="n">
        <f aca="false">J2045*INDEX(dProdutos!$F$2:$F$47,MATCH(E2045,dProdutos!$A$2:$A$47,0))</f>
        <v>68.96</v>
      </c>
      <c r="R2045" s="15" t="n">
        <f aca="false">IF(I2045="Cancelado",0,P2045-Q2045)</f>
        <v>69.94</v>
      </c>
      <c r="S2045" s="17" t="str">
        <f aca="false">INDEX(dProdutos!$D$2:$D$47,MATCH(E2045,dProdutos!$A$2:$A$47,0))</f>
        <v>Eletrônicos</v>
      </c>
    </row>
    <row r="2046" customFormat="false" ht="15" hidden="false" customHeight="false" outlineLevel="0" collapsed="false">
      <c r="A2046" s="17" t="s">
        <v>2778</v>
      </c>
      <c r="B2046" s="17" t="n">
        <v>1</v>
      </c>
      <c r="C2046" s="21" t="n">
        <v>45834</v>
      </c>
      <c r="D2046" s="17" t="s">
        <v>1162</v>
      </c>
      <c r="E2046" s="17" t="s">
        <v>102</v>
      </c>
      <c r="F2046" s="17" t="s">
        <v>1501</v>
      </c>
      <c r="G2046" s="17" t="s">
        <v>60</v>
      </c>
      <c r="H2046" s="17" t="s">
        <v>1537</v>
      </c>
      <c r="I2046" s="17" t="s">
        <v>1524</v>
      </c>
      <c r="J2046" s="17" t="n">
        <v>1</v>
      </c>
      <c r="K2046" s="15" t="n">
        <v>65.9</v>
      </c>
      <c r="L2046" s="22" t="n">
        <v>0.05</v>
      </c>
      <c r="M2046" s="15" t="n">
        <v>12.4</v>
      </c>
      <c r="N2046" s="15" t="n">
        <f aca="false">J2046*K2046</f>
        <v>65.9</v>
      </c>
      <c r="O2046" s="15" t="n">
        <f aca="false">N2046*L2046</f>
        <v>3.295</v>
      </c>
      <c r="P2046" s="15" t="n">
        <f aca="false">N2046-O2046</f>
        <v>62.605</v>
      </c>
      <c r="Q2046" s="15" t="n">
        <f aca="false">J2046*INDEX(dProdutos!$F$2:$F$47,MATCH(E2046,dProdutos!$A$2:$A$47,0))</f>
        <v>29.68</v>
      </c>
      <c r="R2046" s="15" t="n">
        <f aca="false">IF(I2046="Cancelado",0,P2046-Q2046)</f>
        <v>32.925</v>
      </c>
      <c r="S2046" s="17" t="str">
        <f aca="false">INDEX(dProdutos!$D$2:$D$47,MATCH(E2046,dProdutos!$A$2:$A$47,0))</f>
        <v>Moda Masculina</v>
      </c>
    </row>
    <row r="2047" customFormat="false" ht="15" hidden="false" customHeight="false" outlineLevel="0" collapsed="false">
      <c r="A2047" s="17" t="s">
        <v>2779</v>
      </c>
      <c r="B2047" s="17" t="n">
        <v>1</v>
      </c>
      <c r="C2047" s="21" t="n">
        <v>45834</v>
      </c>
      <c r="D2047" s="17" t="s">
        <v>324</v>
      </c>
      <c r="E2047" s="17" t="s">
        <v>174</v>
      </c>
      <c r="F2047" s="17" t="s">
        <v>1503</v>
      </c>
      <c r="G2047" s="17" t="s">
        <v>62</v>
      </c>
      <c r="H2047" s="17" t="s">
        <v>1523</v>
      </c>
      <c r="I2047" s="17" t="s">
        <v>1524</v>
      </c>
      <c r="J2047" s="17" t="n">
        <v>1</v>
      </c>
      <c r="K2047" s="15" t="n">
        <v>250.9</v>
      </c>
      <c r="L2047" s="22" t="n">
        <v>0</v>
      </c>
      <c r="M2047" s="15" t="n">
        <v>0</v>
      </c>
      <c r="N2047" s="15" t="n">
        <f aca="false">J2047*K2047</f>
        <v>250.9</v>
      </c>
      <c r="O2047" s="15" t="n">
        <f aca="false">N2047*L2047</f>
        <v>0</v>
      </c>
      <c r="P2047" s="15" t="n">
        <f aca="false">N2047-O2047</f>
        <v>250.9</v>
      </c>
      <c r="Q2047" s="15" t="n">
        <f aca="false">J2047*INDEX(dProdutos!$F$2:$F$47,MATCH(E2047,dProdutos!$A$2:$A$47,0))</f>
        <v>151.28</v>
      </c>
      <c r="R2047" s="15" t="n">
        <f aca="false">IF(I2047="Cancelado",0,P2047-Q2047)</f>
        <v>99.62</v>
      </c>
      <c r="S2047" s="17" t="str">
        <f aca="false">INDEX(dProdutos!$D$2:$D$47,MATCH(E2047,dProdutos!$A$2:$A$47,0))</f>
        <v>Casa</v>
      </c>
    </row>
    <row r="2048" customFormat="false" ht="15" hidden="false" customHeight="false" outlineLevel="0" collapsed="false">
      <c r="A2048" s="17" t="s">
        <v>2780</v>
      </c>
      <c r="B2048" s="17" t="n">
        <v>1</v>
      </c>
      <c r="C2048" s="21" t="n">
        <v>45834</v>
      </c>
      <c r="D2048" s="17" t="s">
        <v>831</v>
      </c>
      <c r="E2048" s="17" t="s">
        <v>95</v>
      </c>
      <c r="F2048" s="17" t="s">
        <v>1490</v>
      </c>
      <c r="G2048" s="17" t="s">
        <v>62</v>
      </c>
      <c r="H2048" s="17" t="s">
        <v>1537</v>
      </c>
      <c r="I2048" s="17" t="s">
        <v>1524</v>
      </c>
      <c r="J2048" s="17" t="n">
        <v>1</v>
      </c>
      <c r="K2048" s="15" t="n">
        <v>77.9</v>
      </c>
      <c r="L2048" s="22" t="n">
        <v>0</v>
      </c>
      <c r="M2048" s="15" t="n">
        <v>14.98</v>
      </c>
      <c r="N2048" s="15" t="n">
        <f aca="false">J2048*K2048</f>
        <v>77.9</v>
      </c>
      <c r="O2048" s="15" t="n">
        <f aca="false">N2048*L2048</f>
        <v>0</v>
      </c>
      <c r="P2048" s="15" t="n">
        <f aca="false">N2048-O2048</f>
        <v>77.9</v>
      </c>
      <c r="Q2048" s="15" t="n">
        <f aca="false">J2048*INDEX(dProdutos!$F$2:$F$47,MATCH(E2048,dProdutos!$A$2:$A$47,0))</f>
        <v>36.71</v>
      </c>
      <c r="R2048" s="15" t="n">
        <f aca="false">IF(I2048="Cancelado",0,P2048-Q2048)</f>
        <v>41.19</v>
      </c>
      <c r="S2048" s="17" t="str">
        <f aca="false">INDEX(dProdutos!$D$2:$D$47,MATCH(E2048,dProdutos!$A$2:$A$47,0))</f>
        <v>Moda Feminina</v>
      </c>
    </row>
    <row r="2049" customFormat="false" ht="15" hidden="false" customHeight="false" outlineLevel="0" collapsed="false">
      <c r="A2049" s="17" t="s">
        <v>2780</v>
      </c>
      <c r="B2049" s="17" t="n">
        <v>2</v>
      </c>
      <c r="C2049" s="21" t="n">
        <v>45834</v>
      </c>
      <c r="D2049" s="17" t="s">
        <v>831</v>
      </c>
      <c r="E2049" s="17" t="s">
        <v>111</v>
      </c>
      <c r="F2049" s="17" t="s">
        <v>1490</v>
      </c>
      <c r="G2049" s="17" t="s">
        <v>62</v>
      </c>
      <c r="H2049" s="17" t="s">
        <v>1537</v>
      </c>
      <c r="I2049" s="17" t="s">
        <v>1524</v>
      </c>
      <c r="J2049" s="17" t="n">
        <v>1</v>
      </c>
      <c r="K2049" s="15" t="n">
        <v>188.9</v>
      </c>
      <c r="L2049" s="22" t="n">
        <v>0.05</v>
      </c>
      <c r="M2049" s="15" t="n">
        <v>0</v>
      </c>
      <c r="N2049" s="15" t="n">
        <f aca="false">J2049*K2049</f>
        <v>188.9</v>
      </c>
      <c r="O2049" s="15" t="n">
        <f aca="false">N2049*L2049</f>
        <v>9.445</v>
      </c>
      <c r="P2049" s="15" t="n">
        <f aca="false">N2049-O2049</f>
        <v>179.455</v>
      </c>
      <c r="Q2049" s="15" t="n">
        <f aca="false">J2049*INDEX(dProdutos!$F$2:$F$47,MATCH(E2049,dProdutos!$A$2:$A$47,0))</f>
        <v>88.32</v>
      </c>
      <c r="R2049" s="15" t="n">
        <f aca="false">IF(I2049="Cancelado",0,P2049-Q2049)</f>
        <v>91.135</v>
      </c>
      <c r="S2049" s="17" t="str">
        <f aca="false">INDEX(dProdutos!$D$2:$D$47,MATCH(E2049,dProdutos!$A$2:$A$47,0))</f>
        <v>Moda Masculina</v>
      </c>
    </row>
    <row r="2050" customFormat="false" ht="15" hidden="false" customHeight="false" outlineLevel="0" collapsed="false">
      <c r="A2050" s="17" t="s">
        <v>2780</v>
      </c>
      <c r="B2050" s="17" t="n">
        <v>3</v>
      </c>
      <c r="C2050" s="21" t="n">
        <v>45834</v>
      </c>
      <c r="D2050" s="17" t="s">
        <v>831</v>
      </c>
      <c r="E2050" s="17" t="s">
        <v>95</v>
      </c>
      <c r="F2050" s="17" t="s">
        <v>1490</v>
      </c>
      <c r="G2050" s="17" t="s">
        <v>62</v>
      </c>
      <c r="H2050" s="17" t="s">
        <v>1537</v>
      </c>
      <c r="I2050" s="17" t="s">
        <v>1524</v>
      </c>
      <c r="J2050" s="17" t="n">
        <v>3</v>
      </c>
      <c r="K2050" s="15" t="n">
        <v>77.9</v>
      </c>
      <c r="L2050" s="22" t="n">
        <v>0</v>
      </c>
      <c r="M2050" s="15" t="n">
        <v>0</v>
      </c>
      <c r="N2050" s="15" t="n">
        <f aca="false">J2050*K2050</f>
        <v>233.7</v>
      </c>
      <c r="O2050" s="15" t="n">
        <f aca="false">N2050*L2050</f>
        <v>0</v>
      </c>
      <c r="P2050" s="15" t="n">
        <f aca="false">N2050-O2050</f>
        <v>233.7</v>
      </c>
      <c r="Q2050" s="15" t="n">
        <f aca="false">J2050*INDEX(dProdutos!$F$2:$F$47,MATCH(E2050,dProdutos!$A$2:$A$47,0))</f>
        <v>110.13</v>
      </c>
      <c r="R2050" s="15" t="n">
        <f aca="false">IF(I2050="Cancelado",0,P2050-Q2050)</f>
        <v>123.57</v>
      </c>
      <c r="S2050" s="17" t="str">
        <f aca="false">INDEX(dProdutos!$D$2:$D$47,MATCH(E2050,dProdutos!$A$2:$A$47,0))</f>
        <v>Moda Feminina</v>
      </c>
    </row>
    <row r="2051" customFormat="false" ht="15" hidden="false" customHeight="false" outlineLevel="0" collapsed="false">
      <c r="A2051" s="17" t="s">
        <v>2781</v>
      </c>
      <c r="B2051" s="17" t="n">
        <v>1</v>
      </c>
      <c r="C2051" s="21" t="n">
        <v>45834</v>
      </c>
      <c r="D2051" s="17" t="s">
        <v>359</v>
      </c>
      <c r="E2051" s="17" t="s">
        <v>192</v>
      </c>
      <c r="F2051" s="17" t="s">
        <v>1495</v>
      </c>
      <c r="G2051" s="17" t="s">
        <v>61</v>
      </c>
      <c r="H2051" s="17" t="s">
        <v>1540</v>
      </c>
      <c r="I2051" s="17" t="s">
        <v>1531</v>
      </c>
      <c r="J2051" s="17" t="n">
        <v>1</v>
      </c>
      <c r="K2051" s="15" t="n">
        <v>245.9</v>
      </c>
      <c r="L2051" s="22" t="n">
        <v>0.1</v>
      </c>
      <c r="M2051" s="15" t="n">
        <v>18.32</v>
      </c>
      <c r="N2051" s="15" t="n">
        <f aca="false">J2051*K2051</f>
        <v>245.9</v>
      </c>
      <c r="O2051" s="15" t="n">
        <f aca="false">N2051*L2051</f>
        <v>24.59</v>
      </c>
      <c r="P2051" s="15" t="n">
        <f aca="false">N2051-O2051</f>
        <v>221.31</v>
      </c>
      <c r="Q2051" s="15" t="n">
        <f aca="false">J2051*INDEX(dProdutos!$F$2:$F$47,MATCH(E2051,dProdutos!$A$2:$A$47,0))</f>
        <v>107.78</v>
      </c>
      <c r="R2051" s="15" t="n">
        <f aca="false">IF(I2051="Cancelado",0,P2051-Q2051)</f>
        <v>0</v>
      </c>
      <c r="S2051" s="17" t="str">
        <f aca="false">INDEX(dProdutos!$D$2:$D$47,MATCH(E2051,dProdutos!$A$2:$A$47,0))</f>
        <v>Eletrônicos</v>
      </c>
    </row>
    <row r="2052" customFormat="false" ht="15" hidden="false" customHeight="false" outlineLevel="0" collapsed="false">
      <c r="A2052" s="17" t="s">
        <v>2781</v>
      </c>
      <c r="B2052" s="17" t="n">
        <v>2</v>
      </c>
      <c r="C2052" s="21" t="n">
        <v>45834</v>
      </c>
      <c r="D2052" s="17" t="s">
        <v>359</v>
      </c>
      <c r="E2052" s="17" t="s">
        <v>204</v>
      </c>
      <c r="F2052" s="17" t="s">
        <v>1495</v>
      </c>
      <c r="G2052" s="17" t="s">
        <v>61</v>
      </c>
      <c r="H2052" s="17" t="s">
        <v>1540</v>
      </c>
      <c r="I2052" s="17" t="s">
        <v>1531</v>
      </c>
      <c r="J2052" s="17" t="n">
        <v>1</v>
      </c>
      <c r="K2052" s="15" t="n">
        <v>64.9</v>
      </c>
      <c r="L2052" s="22" t="n">
        <v>0</v>
      </c>
      <c r="M2052" s="15" t="n">
        <v>0</v>
      </c>
      <c r="N2052" s="15" t="n">
        <f aca="false">J2052*K2052</f>
        <v>64.9</v>
      </c>
      <c r="O2052" s="15" t="n">
        <f aca="false">N2052*L2052</f>
        <v>0</v>
      </c>
      <c r="P2052" s="15" t="n">
        <f aca="false">N2052-O2052</f>
        <v>64.9</v>
      </c>
      <c r="Q2052" s="15" t="n">
        <f aca="false">J2052*INDEX(dProdutos!$F$2:$F$47,MATCH(E2052,dProdutos!$A$2:$A$47,0))</f>
        <v>27.52</v>
      </c>
      <c r="R2052" s="15" t="n">
        <f aca="false">IF(I2052="Cancelado",0,P2052-Q2052)</f>
        <v>0</v>
      </c>
      <c r="S2052" s="17" t="str">
        <f aca="false">INDEX(dProdutos!$D$2:$D$47,MATCH(E2052,dProdutos!$A$2:$A$47,0))</f>
        <v>Beleza</v>
      </c>
    </row>
    <row r="2053" customFormat="false" ht="15" hidden="false" customHeight="false" outlineLevel="0" collapsed="false">
      <c r="A2053" s="17" t="s">
        <v>2782</v>
      </c>
      <c r="B2053" s="17" t="n">
        <v>1</v>
      </c>
      <c r="C2053" s="21" t="n">
        <v>45834</v>
      </c>
      <c r="D2053" s="17" t="s">
        <v>1069</v>
      </c>
      <c r="E2053" s="17" t="s">
        <v>73</v>
      </c>
      <c r="F2053" s="17" t="s">
        <v>1490</v>
      </c>
      <c r="G2053" s="17" t="s">
        <v>59</v>
      </c>
      <c r="H2053" s="17" t="s">
        <v>1537</v>
      </c>
      <c r="I2053" s="17" t="s">
        <v>1524</v>
      </c>
      <c r="J2053" s="17" t="n">
        <v>2</v>
      </c>
      <c r="K2053" s="15" t="n">
        <v>179.9</v>
      </c>
      <c r="L2053" s="22" t="n">
        <v>0.15</v>
      </c>
      <c r="M2053" s="15" t="n">
        <v>22.07</v>
      </c>
      <c r="N2053" s="15" t="n">
        <f aca="false">J2053*K2053</f>
        <v>359.8</v>
      </c>
      <c r="O2053" s="15" t="n">
        <f aca="false">N2053*L2053</f>
        <v>53.97</v>
      </c>
      <c r="P2053" s="15" t="n">
        <f aca="false">N2053-O2053</f>
        <v>305.83</v>
      </c>
      <c r="Q2053" s="15" t="n">
        <f aca="false">J2053*INDEX(dProdutos!$F$2:$F$47,MATCH(E2053,dProdutos!$A$2:$A$47,0))</f>
        <v>138.88</v>
      </c>
      <c r="R2053" s="15" t="n">
        <f aca="false">IF(I2053="Cancelado",0,P2053-Q2053)</f>
        <v>166.95</v>
      </c>
      <c r="S2053" s="17" t="str">
        <f aca="false">INDEX(dProdutos!$D$2:$D$47,MATCH(E2053,dProdutos!$A$2:$A$47,0))</f>
        <v>Moda Feminina</v>
      </c>
    </row>
    <row r="2054" customFormat="false" ht="15" hidden="false" customHeight="false" outlineLevel="0" collapsed="false">
      <c r="A2054" s="17" t="s">
        <v>2782</v>
      </c>
      <c r="B2054" s="17" t="n">
        <v>2</v>
      </c>
      <c r="C2054" s="21" t="n">
        <v>45834</v>
      </c>
      <c r="D2054" s="17" t="s">
        <v>1069</v>
      </c>
      <c r="E2054" s="17" t="s">
        <v>77</v>
      </c>
      <c r="F2054" s="17" t="s">
        <v>1490</v>
      </c>
      <c r="G2054" s="17" t="s">
        <v>59</v>
      </c>
      <c r="H2054" s="17" t="s">
        <v>1537</v>
      </c>
      <c r="I2054" s="17" t="s">
        <v>1524</v>
      </c>
      <c r="J2054" s="17" t="n">
        <v>1</v>
      </c>
      <c r="K2054" s="15" t="n">
        <v>198.9</v>
      </c>
      <c r="L2054" s="22" t="n">
        <v>0</v>
      </c>
      <c r="M2054" s="15" t="n">
        <v>0</v>
      </c>
      <c r="N2054" s="15" t="n">
        <f aca="false">J2054*K2054</f>
        <v>198.9</v>
      </c>
      <c r="O2054" s="15" t="n">
        <f aca="false">N2054*L2054</f>
        <v>0</v>
      </c>
      <c r="P2054" s="15" t="n">
        <f aca="false">N2054-O2054</f>
        <v>198.9</v>
      </c>
      <c r="Q2054" s="15" t="n">
        <f aca="false">J2054*INDEX(dProdutos!$F$2:$F$47,MATCH(E2054,dProdutos!$A$2:$A$47,0))</f>
        <v>107.88</v>
      </c>
      <c r="R2054" s="15" t="n">
        <f aca="false">IF(I2054="Cancelado",0,P2054-Q2054)</f>
        <v>91.02</v>
      </c>
      <c r="S2054" s="17" t="str">
        <f aca="false">INDEX(dProdutos!$D$2:$D$47,MATCH(E2054,dProdutos!$A$2:$A$47,0))</f>
        <v>Moda Feminina</v>
      </c>
    </row>
    <row r="2055" customFormat="false" ht="15" hidden="false" customHeight="false" outlineLevel="0" collapsed="false">
      <c r="A2055" s="17" t="s">
        <v>2782</v>
      </c>
      <c r="B2055" s="17" t="n">
        <v>3</v>
      </c>
      <c r="C2055" s="21" t="n">
        <v>45834</v>
      </c>
      <c r="D2055" s="17" t="s">
        <v>1069</v>
      </c>
      <c r="E2055" s="17" t="s">
        <v>150</v>
      </c>
      <c r="F2055" s="17" t="s">
        <v>1490</v>
      </c>
      <c r="G2055" s="17" t="s">
        <v>59</v>
      </c>
      <c r="H2055" s="17" t="s">
        <v>1537</v>
      </c>
      <c r="I2055" s="17" t="s">
        <v>1524</v>
      </c>
      <c r="J2055" s="17" t="n">
        <v>1</v>
      </c>
      <c r="K2055" s="15" t="n">
        <v>71.9</v>
      </c>
      <c r="L2055" s="22" t="n">
        <v>0</v>
      </c>
      <c r="M2055" s="15" t="n">
        <v>0</v>
      </c>
      <c r="N2055" s="15" t="n">
        <f aca="false">J2055*K2055</f>
        <v>71.9</v>
      </c>
      <c r="O2055" s="15" t="n">
        <f aca="false">N2055*L2055</f>
        <v>0</v>
      </c>
      <c r="P2055" s="15" t="n">
        <f aca="false">N2055-O2055</f>
        <v>71.9</v>
      </c>
      <c r="Q2055" s="15" t="n">
        <f aca="false">J2055*INDEX(dProdutos!$F$2:$F$47,MATCH(E2055,dProdutos!$A$2:$A$47,0))</f>
        <v>27.38</v>
      </c>
      <c r="R2055" s="15" t="n">
        <f aca="false">IF(I2055="Cancelado",0,P2055-Q2055)</f>
        <v>44.52</v>
      </c>
      <c r="S2055" s="17" t="str">
        <f aca="false">INDEX(dProdutos!$D$2:$D$47,MATCH(E2055,dProdutos!$A$2:$A$47,0))</f>
        <v>Acessórios</v>
      </c>
    </row>
    <row r="2056" customFormat="false" ht="15" hidden="false" customHeight="false" outlineLevel="0" collapsed="false">
      <c r="A2056" s="17" t="s">
        <v>2783</v>
      </c>
      <c r="B2056" s="17" t="n">
        <v>1</v>
      </c>
      <c r="C2056" s="21" t="n">
        <v>45834</v>
      </c>
      <c r="D2056" s="17" t="s">
        <v>645</v>
      </c>
      <c r="E2056" s="17" t="s">
        <v>171</v>
      </c>
      <c r="F2056" s="17" t="s">
        <v>1487</v>
      </c>
      <c r="G2056" s="17" t="s">
        <v>62</v>
      </c>
      <c r="H2056" s="17" t="s">
        <v>1537</v>
      </c>
      <c r="I2056" s="17" t="s">
        <v>1524</v>
      </c>
      <c r="J2056" s="17" t="n">
        <v>1</v>
      </c>
      <c r="K2056" s="15" t="n">
        <v>246.9</v>
      </c>
      <c r="L2056" s="22" t="n">
        <v>0.05</v>
      </c>
      <c r="M2056" s="15" t="n">
        <v>0</v>
      </c>
      <c r="N2056" s="15" t="n">
        <f aca="false">J2056*K2056</f>
        <v>246.9</v>
      </c>
      <c r="O2056" s="15" t="n">
        <f aca="false">N2056*L2056</f>
        <v>12.345</v>
      </c>
      <c r="P2056" s="15" t="n">
        <f aca="false">N2056-O2056</f>
        <v>234.555</v>
      </c>
      <c r="Q2056" s="15" t="n">
        <f aca="false">J2056*INDEX(dProdutos!$F$2:$F$47,MATCH(E2056,dProdutos!$A$2:$A$47,0))</f>
        <v>103.61</v>
      </c>
      <c r="R2056" s="15" t="n">
        <f aca="false">IF(I2056="Cancelado",0,P2056-Q2056)</f>
        <v>130.945</v>
      </c>
      <c r="S2056" s="17" t="str">
        <f aca="false">INDEX(dProdutos!$D$2:$D$47,MATCH(E2056,dProdutos!$A$2:$A$47,0))</f>
        <v>Casa</v>
      </c>
    </row>
    <row r="2057" customFormat="false" ht="15" hidden="false" customHeight="false" outlineLevel="0" collapsed="false">
      <c r="A2057" s="17" t="s">
        <v>2783</v>
      </c>
      <c r="B2057" s="17" t="n">
        <v>2</v>
      </c>
      <c r="C2057" s="21" t="n">
        <v>45834</v>
      </c>
      <c r="D2057" s="17" t="s">
        <v>645</v>
      </c>
      <c r="E2057" s="17" t="s">
        <v>204</v>
      </c>
      <c r="F2057" s="17" t="s">
        <v>1487</v>
      </c>
      <c r="G2057" s="17" t="s">
        <v>62</v>
      </c>
      <c r="H2057" s="17" t="s">
        <v>1537</v>
      </c>
      <c r="I2057" s="17" t="s">
        <v>1524</v>
      </c>
      <c r="J2057" s="17" t="n">
        <v>1</v>
      </c>
      <c r="K2057" s="15" t="n">
        <v>64.9</v>
      </c>
      <c r="L2057" s="22" t="n">
        <v>0.05</v>
      </c>
      <c r="M2057" s="15" t="n">
        <v>0</v>
      </c>
      <c r="N2057" s="15" t="n">
        <f aca="false">J2057*K2057</f>
        <v>64.9</v>
      </c>
      <c r="O2057" s="15" t="n">
        <f aca="false">N2057*L2057</f>
        <v>3.245</v>
      </c>
      <c r="P2057" s="15" t="n">
        <f aca="false">N2057-O2057</f>
        <v>61.655</v>
      </c>
      <c r="Q2057" s="15" t="n">
        <f aca="false">J2057*INDEX(dProdutos!$F$2:$F$47,MATCH(E2057,dProdutos!$A$2:$A$47,0))</f>
        <v>27.52</v>
      </c>
      <c r="R2057" s="15" t="n">
        <f aca="false">IF(I2057="Cancelado",0,P2057-Q2057)</f>
        <v>34.135</v>
      </c>
      <c r="S2057" s="17" t="str">
        <f aca="false">INDEX(dProdutos!$D$2:$D$47,MATCH(E2057,dProdutos!$A$2:$A$47,0))</f>
        <v>Beleza</v>
      </c>
    </row>
    <row r="2058" customFormat="false" ht="15" hidden="false" customHeight="false" outlineLevel="0" collapsed="false">
      <c r="A2058" s="17" t="s">
        <v>2784</v>
      </c>
      <c r="B2058" s="17" t="n">
        <v>1</v>
      </c>
      <c r="C2058" s="21" t="n">
        <v>45835</v>
      </c>
      <c r="D2058" s="17" t="s">
        <v>803</v>
      </c>
      <c r="E2058" s="17" t="s">
        <v>73</v>
      </c>
      <c r="F2058" s="17" t="s">
        <v>1501</v>
      </c>
      <c r="G2058" s="17" t="s">
        <v>59</v>
      </c>
      <c r="H2058" s="17" t="s">
        <v>1537</v>
      </c>
      <c r="I2058" s="17" t="s">
        <v>1524</v>
      </c>
      <c r="J2058" s="17" t="n">
        <v>1</v>
      </c>
      <c r="K2058" s="15" t="n">
        <v>179.9</v>
      </c>
      <c r="L2058" s="22" t="n">
        <v>0</v>
      </c>
      <c r="M2058" s="15" t="n">
        <v>31.06</v>
      </c>
      <c r="N2058" s="15" t="n">
        <f aca="false">J2058*K2058</f>
        <v>179.9</v>
      </c>
      <c r="O2058" s="15" t="n">
        <f aca="false">N2058*L2058</f>
        <v>0</v>
      </c>
      <c r="P2058" s="15" t="n">
        <f aca="false">N2058-O2058</f>
        <v>179.9</v>
      </c>
      <c r="Q2058" s="15" t="n">
        <f aca="false">J2058*INDEX(dProdutos!$F$2:$F$47,MATCH(E2058,dProdutos!$A$2:$A$47,0))</f>
        <v>69.44</v>
      </c>
      <c r="R2058" s="15" t="n">
        <f aca="false">IF(I2058="Cancelado",0,P2058-Q2058)</f>
        <v>110.46</v>
      </c>
      <c r="S2058" s="17" t="str">
        <f aca="false">INDEX(dProdutos!$D$2:$D$47,MATCH(E2058,dProdutos!$A$2:$A$47,0))</f>
        <v>Moda Feminina</v>
      </c>
    </row>
    <row r="2059" customFormat="false" ht="15" hidden="false" customHeight="false" outlineLevel="0" collapsed="false">
      <c r="A2059" s="17" t="s">
        <v>2785</v>
      </c>
      <c r="B2059" s="17" t="n">
        <v>1</v>
      </c>
      <c r="C2059" s="21" t="n">
        <v>45835</v>
      </c>
      <c r="D2059" s="17" t="s">
        <v>252</v>
      </c>
      <c r="E2059" s="17" t="s">
        <v>147</v>
      </c>
      <c r="F2059" s="17" t="s">
        <v>1487</v>
      </c>
      <c r="G2059" s="17" t="s">
        <v>59</v>
      </c>
      <c r="H2059" s="17" t="s">
        <v>1537</v>
      </c>
      <c r="I2059" s="17" t="s">
        <v>1524</v>
      </c>
      <c r="J2059" s="17" t="n">
        <v>1</v>
      </c>
      <c r="K2059" s="15" t="n">
        <v>231.9</v>
      </c>
      <c r="L2059" s="22" t="n">
        <v>0</v>
      </c>
      <c r="M2059" s="15" t="n">
        <v>14.49</v>
      </c>
      <c r="N2059" s="15" t="n">
        <f aca="false">J2059*K2059</f>
        <v>231.9</v>
      </c>
      <c r="O2059" s="15" t="n">
        <f aca="false">N2059*L2059</f>
        <v>0</v>
      </c>
      <c r="P2059" s="15" t="n">
        <f aca="false">N2059-O2059</f>
        <v>231.9</v>
      </c>
      <c r="Q2059" s="15" t="n">
        <f aca="false">J2059*INDEX(dProdutos!$F$2:$F$47,MATCH(E2059,dProdutos!$A$2:$A$47,0))</f>
        <v>130.9</v>
      </c>
      <c r="R2059" s="15" t="n">
        <f aca="false">IF(I2059="Cancelado",0,P2059-Q2059)</f>
        <v>101</v>
      </c>
      <c r="S2059" s="17" t="str">
        <f aca="false">INDEX(dProdutos!$D$2:$D$47,MATCH(E2059,dProdutos!$A$2:$A$47,0))</f>
        <v>Acessórios</v>
      </c>
    </row>
    <row r="2060" customFormat="false" ht="15" hidden="false" customHeight="false" outlineLevel="0" collapsed="false">
      <c r="A2060" s="17" t="s">
        <v>2786</v>
      </c>
      <c r="B2060" s="17" t="n">
        <v>1</v>
      </c>
      <c r="C2060" s="21" t="n">
        <v>45835</v>
      </c>
      <c r="D2060" s="17" t="s">
        <v>537</v>
      </c>
      <c r="E2060" s="17" t="s">
        <v>88</v>
      </c>
      <c r="F2060" s="17" t="s">
        <v>1497</v>
      </c>
      <c r="G2060" s="17" t="s">
        <v>61</v>
      </c>
      <c r="H2060" s="17" t="s">
        <v>1523</v>
      </c>
      <c r="I2060" s="17" t="s">
        <v>1524</v>
      </c>
      <c r="J2060" s="17" t="n">
        <v>1</v>
      </c>
      <c r="K2060" s="15" t="n">
        <v>170.9</v>
      </c>
      <c r="L2060" s="22" t="n">
        <v>0.1</v>
      </c>
      <c r="M2060" s="15" t="n">
        <v>0</v>
      </c>
      <c r="N2060" s="15" t="n">
        <f aca="false">J2060*K2060</f>
        <v>170.9</v>
      </c>
      <c r="O2060" s="15" t="n">
        <f aca="false">N2060*L2060</f>
        <v>17.09</v>
      </c>
      <c r="P2060" s="15" t="n">
        <f aca="false">N2060-O2060</f>
        <v>153.81</v>
      </c>
      <c r="Q2060" s="15" t="n">
        <f aca="false">J2060*INDEX(dProdutos!$F$2:$F$47,MATCH(E2060,dProdutos!$A$2:$A$47,0))</f>
        <v>98.14</v>
      </c>
      <c r="R2060" s="15" t="n">
        <f aca="false">IF(I2060="Cancelado",0,P2060-Q2060)</f>
        <v>55.67</v>
      </c>
      <c r="S2060" s="17" t="str">
        <f aca="false">INDEX(dProdutos!$D$2:$D$47,MATCH(E2060,dProdutos!$A$2:$A$47,0))</f>
        <v>Moda Feminina</v>
      </c>
    </row>
    <row r="2061" customFormat="false" ht="15" hidden="false" customHeight="false" outlineLevel="0" collapsed="false">
      <c r="A2061" s="17" t="s">
        <v>2787</v>
      </c>
      <c r="B2061" s="17" t="n">
        <v>1</v>
      </c>
      <c r="C2061" s="21" t="n">
        <v>45835</v>
      </c>
      <c r="D2061" s="17" t="s">
        <v>1074</v>
      </c>
      <c r="E2061" s="17" t="s">
        <v>147</v>
      </c>
      <c r="F2061" s="17" t="s">
        <v>1487</v>
      </c>
      <c r="G2061" s="17" t="s">
        <v>63</v>
      </c>
      <c r="H2061" s="17" t="s">
        <v>1537</v>
      </c>
      <c r="I2061" s="17" t="s">
        <v>1524</v>
      </c>
      <c r="J2061" s="17" t="n">
        <v>1</v>
      </c>
      <c r="K2061" s="15" t="n">
        <v>231.9</v>
      </c>
      <c r="L2061" s="22" t="n">
        <v>0</v>
      </c>
      <c r="M2061" s="15" t="n">
        <v>10.04</v>
      </c>
      <c r="N2061" s="15" t="n">
        <f aca="false">J2061*K2061</f>
        <v>231.9</v>
      </c>
      <c r="O2061" s="15" t="n">
        <f aca="false">N2061*L2061</f>
        <v>0</v>
      </c>
      <c r="P2061" s="15" t="n">
        <f aca="false">N2061-O2061</f>
        <v>231.9</v>
      </c>
      <c r="Q2061" s="15" t="n">
        <f aca="false">J2061*INDEX(dProdutos!$F$2:$F$47,MATCH(E2061,dProdutos!$A$2:$A$47,0))</f>
        <v>130.9</v>
      </c>
      <c r="R2061" s="15" t="n">
        <f aca="false">IF(I2061="Cancelado",0,P2061-Q2061)</f>
        <v>101</v>
      </c>
      <c r="S2061" s="17" t="str">
        <f aca="false">INDEX(dProdutos!$D$2:$D$47,MATCH(E2061,dProdutos!$A$2:$A$47,0))</f>
        <v>Acessórios</v>
      </c>
    </row>
    <row r="2062" customFormat="false" ht="15" hidden="false" customHeight="false" outlineLevel="0" collapsed="false">
      <c r="A2062" s="17" t="s">
        <v>2787</v>
      </c>
      <c r="B2062" s="17" t="n">
        <v>2</v>
      </c>
      <c r="C2062" s="21" t="n">
        <v>45835</v>
      </c>
      <c r="D2062" s="17" t="s">
        <v>1074</v>
      </c>
      <c r="E2062" s="17" t="s">
        <v>192</v>
      </c>
      <c r="F2062" s="17" t="s">
        <v>1487</v>
      </c>
      <c r="G2062" s="17" t="s">
        <v>63</v>
      </c>
      <c r="H2062" s="17" t="s">
        <v>1537</v>
      </c>
      <c r="I2062" s="17" t="s">
        <v>1524</v>
      </c>
      <c r="J2062" s="17" t="n">
        <v>1</v>
      </c>
      <c r="K2062" s="15" t="n">
        <v>245.9</v>
      </c>
      <c r="L2062" s="22" t="n">
        <v>0.15</v>
      </c>
      <c r="M2062" s="15" t="n">
        <v>0</v>
      </c>
      <c r="N2062" s="15" t="n">
        <f aca="false">J2062*K2062</f>
        <v>245.9</v>
      </c>
      <c r="O2062" s="15" t="n">
        <f aca="false">N2062*L2062</f>
        <v>36.885</v>
      </c>
      <c r="P2062" s="15" t="n">
        <f aca="false">N2062-O2062</f>
        <v>209.015</v>
      </c>
      <c r="Q2062" s="15" t="n">
        <f aca="false">J2062*INDEX(dProdutos!$F$2:$F$47,MATCH(E2062,dProdutos!$A$2:$A$47,0))</f>
        <v>107.78</v>
      </c>
      <c r="R2062" s="15" t="n">
        <f aca="false">IF(I2062="Cancelado",0,P2062-Q2062)</f>
        <v>101.235</v>
      </c>
      <c r="S2062" s="17" t="str">
        <f aca="false">INDEX(dProdutos!$D$2:$D$47,MATCH(E2062,dProdutos!$A$2:$A$47,0))</f>
        <v>Eletrônicos</v>
      </c>
    </row>
    <row r="2063" customFormat="false" ht="15" hidden="false" customHeight="false" outlineLevel="0" collapsed="false">
      <c r="A2063" s="17" t="s">
        <v>2788</v>
      </c>
      <c r="B2063" s="17" t="n">
        <v>1</v>
      </c>
      <c r="C2063" s="21" t="n">
        <v>45835</v>
      </c>
      <c r="D2063" s="17" t="s">
        <v>393</v>
      </c>
      <c r="E2063" s="17" t="s">
        <v>117</v>
      </c>
      <c r="F2063" s="17" t="s">
        <v>1493</v>
      </c>
      <c r="G2063" s="17" t="s">
        <v>60</v>
      </c>
      <c r="H2063" s="17" t="s">
        <v>1523</v>
      </c>
      <c r="I2063" s="17" t="s">
        <v>1524</v>
      </c>
      <c r="J2063" s="17" t="n">
        <v>1</v>
      </c>
      <c r="K2063" s="15" t="n">
        <v>166.9</v>
      </c>
      <c r="L2063" s="22" t="n">
        <v>0.15</v>
      </c>
      <c r="M2063" s="15" t="n">
        <v>0</v>
      </c>
      <c r="N2063" s="15" t="n">
        <f aca="false">J2063*K2063</f>
        <v>166.9</v>
      </c>
      <c r="O2063" s="15" t="n">
        <f aca="false">N2063*L2063</f>
        <v>25.035</v>
      </c>
      <c r="P2063" s="15" t="n">
        <f aca="false">N2063-O2063</f>
        <v>141.865</v>
      </c>
      <c r="Q2063" s="15" t="n">
        <f aca="false">J2063*INDEX(dProdutos!$F$2:$F$47,MATCH(E2063,dProdutos!$A$2:$A$47,0))</f>
        <v>73.23</v>
      </c>
      <c r="R2063" s="15" t="n">
        <f aca="false">IF(I2063="Cancelado",0,P2063-Q2063)</f>
        <v>68.635</v>
      </c>
      <c r="S2063" s="17" t="str">
        <f aca="false">INDEX(dProdutos!$D$2:$D$47,MATCH(E2063,dProdutos!$A$2:$A$47,0))</f>
        <v>Moda Masculina</v>
      </c>
    </row>
    <row r="2064" customFormat="false" ht="15" hidden="false" customHeight="false" outlineLevel="0" collapsed="false">
      <c r="A2064" s="17" t="s">
        <v>2788</v>
      </c>
      <c r="B2064" s="17" t="n">
        <v>2</v>
      </c>
      <c r="C2064" s="21" t="n">
        <v>45835</v>
      </c>
      <c r="D2064" s="17" t="s">
        <v>393</v>
      </c>
      <c r="E2064" s="17" t="s">
        <v>207</v>
      </c>
      <c r="F2064" s="17" t="s">
        <v>1493</v>
      </c>
      <c r="G2064" s="17" t="s">
        <v>60</v>
      </c>
      <c r="H2064" s="17" t="s">
        <v>1523</v>
      </c>
      <c r="I2064" s="17" t="s">
        <v>1524</v>
      </c>
      <c r="J2064" s="17" t="n">
        <v>1</v>
      </c>
      <c r="K2064" s="15" t="n">
        <v>143.9</v>
      </c>
      <c r="L2064" s="22" t="n">
        <v>0.1</v>
      </c>
      <c r="M2064" s="15" t="n">
        <v>0</v>
      </c>
      <c r="N2064" s="15" t="n">
        <f aca="false">J2064*K2064</f>
        <v>143.9</v>
      </c>
      <c r="O2064" s="15" t="n">
        <f aca="false">N2064*L2064</f>
        <v>14.39</v>
      </c>
      <c r="P2064" s="15" t="n">
        <f aca="false">N2064-O2064</f>
        <v>129.51</v>
      </c>
      <c r="Q2064" s="15" t="n">
        <f aca="false">J2064*INDEX(dProdutos!$F$2:$F$47,MATCH(E2064,dProdutos!$A$2:$A$47,0))</f>
        <v>84.43</v>
      </c>
      <c r="R2064" s="15" t="n">
        <f aca="false">IF(I2064="Cancelado",0,P2064-Q2064)</f>
        <v>45.08</v>
      </c>
      <c r="S2064" s="17" t="str">
        <f aca="false">INDEX(dProdutos!$D$2:$D$47,MATCH(E2064,dProdutos!$A$2:$A$47,0))</f>
        <v>Beleza</v>
      </c>
    </row>
    <row r="2065" customFormat="false" ht="15" hidden="false" customHeight="false" outlineLevel="0" collapsed="false">
      <c r="A2065" s="17" t="s">
        <v>2788</v>
      </c>
      <c r="B2065" s="17" t="n">
        <v>3</v>
      </c>
      <c r="C2065" s="21" t="n">
        <v>45835</v>
      </c>
      <c r="D2065" s="17" t="s">
        <v>393</v>
      </c>
      <c r="E2065" s="17" t="s">
        <v>192</v>
      </c>
      <c r="F2065" s="17" t="s">
        <v>1493</v>
      </c>
      <c r="G2065" s="17" t="s">
        <v>60</v>
      </c>
      <c r="H2065" s="17" t="s">
        <v>1523</v>
      </c>
      <c r="I2065" s="17" t="s">
        <v>1524</v>
      </c>
      <c r="J2065" s="17" t="n">
        <v>1</v>
      </c>
      <c r="K2065" s="15" t="n">
        <v>245.9</v>
      </c>
      <c r="L2065" s="22" t="n">
        <v>0</v>
      </c>
      <c r="M2065" s="15" t="n">
        <v>0</v>
      </c>
      <c r="N2065" s="15" t="n">
        <f aca="false">J2065*K2065</f>
        <v>245.9</v>
      </c>
      <c r="O2065" s="15" t="n">
        <f aca="false">N2065*L2065</f>
        <v>0</v>
      </c>
      <c r="P2065" s="15" t="n">
        <f aca="false">N2065-O2065</f>
        <v>245.9</v>
      </c>
      <c r="Q2065" s="15" t="n">
        <f aca="false">J2065*INDEX(dProdutos!$F$2:$F$47,MATCH(E2065,dProdutos!$A$2:$A$47,0))</f>
        <v>107.78</v>
      </c>
      <c r="R2065" s="15" t="n">
        <f aca="false">IF(I2065="Cancelado",0,P2065-Q2065)</f>
        <v>138.12</v>
      </c>
      <c r="S2065" s="17" t="str">
        <f aca="false">INDEX(dProdutos!$D$2:$D$47,MATCH(E2065,dProdutos!$A$2:$A$47,0))</f>
        <v>Eletrônicos</v>
      </c>
    </row>
    <row r="2066" customFormat="false" ht="15" hidden="false" customHeight="false" outlineLevel="0" collapsed="false">
      <c r="A2066" s="17" t="s">
        <v>2789</v>
      </c>
      <c r="B2066" s="17" t="n">
        <v>1</v>
      </c>
      <c r="C2066" s="21" t="n">
        <v>45835</v>
      </c>
      <c r="D2066" s="17" t="s">
        <v>1066</v>
      </c>
      <c r="E2066" s="17" t="s">
        <v>201</v>
      </c>
      <c r="F2066" s="17" t="s">
        <v>1501</v>
      </c>
      <c r="G2066" s="17" t="s">
        <v>59</v>
      </c>
      <c r="H2066" s="17" t="s">
        <v>1523</v>
      </c>
      <c r="I2066" s="17" t="s">
        <v>1524</v>
      </c>
      <c r="J2066" s="17" t="n">
        <v>1</v>
      </c>
      <c r="K2066" s="15" t="n">
        <v>236.9</v>
      </c>
      <c r="L2066" s="22" t="n">
        <v>0.05</v>
      </c>
      <c r="M2066" s="15" t="n">
        <v>14.09</v>
      </c>
      <c r="N2066" s="15" t="n">
        <f aca="false">J2066*K2066</f>
        <v>236.9</v>
      </c>
      <c r="O2066" s="15" t="n">
        <f aca="false">N2066*L2066</f>
        <v>11.845</v>
      </c>
      <c r="P2066" s="15" t="n">
        <f aca="false">N2066-O2066</f>
        <v>225.055</v>
      </c>
      <c r="Q2066" s="15" t="n">
        <f aca="false">J2066*INDEX(dProdutos!$F$2:$F$47,MATCH(E2066,dProdutos!$A$2:$A$47,0))</f>
        <v>96.23</v>
      </c>
      <c r="R2066" s="15" t="n">
        <f aca="false">IF(I2066="Cancelado",0,P2066-Q2066)</f>
        <v>128.825</v>
      </c>
      <c r="S2066" s="17" t="str">
        <f aca="false">INDEX(dProdutos!$D$2:$D$47,MATCH(E2066,dProdutos!$A$2:$A$47,0))</f>
        <v>Beleza</v>
      </c>
    </row>
    <row r="2067" customFormat="false" ht="15" hidden="false" customHeight="false" outlineLevel="0" collapsed="false">
      <c r="A2067" s="17" t="s">
        <v>2790</v>
      </c>
      <c r="B2067" s="17" t="n">
        <v>1</v>
      </c>
      <c r="C2067" s="21" t="n">
        <v>45835</v>
      </c>
      <c r="D2067" s="17" t="s">
        <v>525</v>
      </c>
      <c r="E2067" s="17" t="s">
        <v>138</v>
      </c>
      <c r="F2067" s="17" t="s">
        <v>1499</v>
      </c>
      <c r="G2067" s="17" t="s">
        <v>63</v>
      </c>
      <c r="H2067" s="17" t="s">
        <v>1537</v>
      </c>
      <c r="I2067" s="17" t="s">
        <v>1524</v>
      </c>
      <c r="J2067" s="17" t="n">
        <v>1</v>
      </c>
      <c r="K2067" s="15" t="n">
        <v>231.9</v>
      </c>
      <c r="L2067" s="22" t="n">
        <v>0.05</v>
      </c>
      <c r="M2067" s="15" t="n">
        <v>11.84</v>
      </c>
      <c r="N2067" s="15" t="n">
        <f aca="false">J2067*K2067</f>
        <v>231.9</v>
      </c>
      <c r="O2067" s="15" t="n">
        <f aca="false">N2067*L2067</f>
        <v>11.595</v>
      </c>
      <c r="P2067" s="15" t="n">
        <f aca="false">N2067-O2067</f>
        <v>220.305</v>
      </c>
      <c r="Q2067" s="15" t="n">
        <f aca="false">J2067*INDEX(dProdutos!$F$2:$F$47,MATCH(E2067,dProdutos!$A$2:$A$47,0))</f>
        <v>132.21</v>
      </c>
      <c r="R2067" s="15" t="n">
        <f aca="false">IF(I2067="Cancelado",0,P2067-Q2067)</f>
        <v>88.095</v>
      </c>
      <c r="S2067" s="17" t="str">
        <f aca="false">INDEX(dProdutos!$D$2:$D$47,MATCH(E2067,dProdutos!$A$2:$A$47,0))</f>
        <v>Calçados</v>
      </c>
    </row>
    <row r="2068" customFormat="false" ht="15" hidden="false" customHeight="false" outlineLevel="0" collapsed="false">
      <c r="A2068" s="17" t="s">
        <v>2791</v>
      </c>
      <c r="B2068" s="17" t="n">
        <v>1</v>
      </c>
      <c r="C2068" s="21" t="n">
        <v>45835</v>
      </c>
      <c r="D2068" s="17" t="s">
        <v>224</v>
      </c>
      <c r="E2068" s="17" t="s">
        <v>73</v>
      </c>
      <c r="F2068" s="17" t="s">
        <v>1503</v>
      </c>
      <c r="G2068" s="17" t="s">
        <v>59</v>
      </c>
      <c r="H2068" s="17" t="s">
        <v>1523</v>
      </c>
      <c r="I2068" s="17" t="s">
        <v>1524</v>
      </c>
      <c r="J2068" s="17" t="n">
        <v>1</v>
      </c>
      <c r="K2068" s="15" t="n">
        <v>179.9</v>
      </c>
      <c r="L2068" s="22" t="n">
        <v>0</v>
      </c>
      <c r="M2068" s="15" t="n">
        <v>0</v>
      </c>
      <c r="N2068" s="15" t="n">
        <f aca="false">J2068*K2068</f>
        <v>179.9</v>
      </c>
      <c r="O2068" s="15" t="n">
        <f aca="false">N2068*L2068</f>
        <v>0</v>
      </c>
      <c r="P2068" s="15" t="n">
        <f aca="false">N2068-O2068</f>
        <v>179.9</v>
      </c>
      <c r="Q2068" s="15" t="n">
        <f aca="false">J2068*INDEX(dProdutos!$F$2:$F$47,MATCH(E2068,dProdutos!$A$2:$A$47,0))</f>
        <v>69.44</v>
      </c>
      <c r="R2068" s="15" t="n">
        <f aca="false">IF(I2068="Cancelado",0,P2068-Q2068)</f>
        <v>110.46</v>
      </c>
      <c r="S2068" s="17" t="str">
        <f aca="false">INDEX(dProdutos!$D$2:$D$47,MATCH(E2068,dProdutos!$A$2:$A$47,0))</f>
        <v>Moda Feminina</v>
      </c>
    </row>
    <row r="2069" customFormat="false" ht="15" hidden="false" customHeight="false" outlineLevel="0" collapsed="false">
      <c r="A2069" s="17" t="s">
        <v>2791</v>
      </c>
      <c r="B2069" s="17" t="n">
        <v>2</v>
      </c>
      <c r="C2069" s="21" t="n">
        <v>45835</v>
      </c>
      <c r="D2069" s="17" t="s">
        <v>224</v>
      </c>
      <c r="E2069" s="17" t="s">
        <v>102</v>
      </c>
      <c r="F2069" s="17" t="s">
        <v>1503</v>
      </c>
      <c r="G2069" s="17" t="s">
        <v>59</v>
      </c>
      <c r="H2069" s="17" t="s">
        <v>1523</v>
      </c>
      <c r="I2069" s="17" t="s">
        <v>1524</v>
      </c>
      <c r="J2069" s="17" t="n">
        <v>1</v>
      </c>
      <c r="K2069" s="15" t="n">
        <v>65.9</v>
      </c>
      <c r="L2069" s="22" t="n">
        <v>0.05</v>
      </c>
      <c r="M2069" s="15" t="n">
        <v>0</v>
      </c>
      <c r="N2069" s="15" t="n">
        <f aca="false">J2069*K2069</f>
        <v>65.9</v>
      </c>
      <c r="O2069" s="15" t="n">
        <f aca="false">N2069*L2069</f>
        <v>3.295</v>
      </c>
      <c r="P2069" s="15" t="n">
        <f aca="false">N2069-O2069</f>
        <v>62.605</v>
      </c>
      <c r="Q2069" s="15" t="n">
        <f aca="false">J2069*INDEX(dProdutos!$F$2:$F$47,MATCH(E2069,dProdutos!$A$2:$A$47,0))</f>
        <v>29.68</v>
      </c>
      <c r="R2069" s="15" t="n">
        <f aca="false">IF(I2069="Cancelado",0,P2069-Q2069)</f>
        <v>32.925</v>
      </c>
      <c r="S2069" s="17" t="str">
        <f aca="false">INDEX(dProdutos!$D$2:$D$47,MATCH(E2069,dProdutos!$A$2:$A$47,0))</f>
        <v>Moda Masculina</v>
      </c>
    </row>
    <row r="2070" customFormat="false" ht="15" hidden="false" customHeight="false" outlineLevel="0" collapsed="false">
      <c r="A2070" s="17" t="s">
        <v>2792</v>
      </c>
      <c r="B2070" s="17" t="n">
        <v>1</v>
      </c>
      <c r="C2070" s="21" t="n">
        <v>45836</v>
      </c>
      <c r="D2070" s="17" t="s">
        <v>1008</v>
      </c>
      <c r="E2070" s="17" t="s">
        <v>174</v>
      </c>
      <c r="F2070" s="17" t="s">
        <v>1499</v>
      </c>
      <c r="G2070" s="17" t="s">
        <v>61</v>
      </c>
      <c r="H2070" s="17" t="s">
        <v>1540</v>
      </c>
      <c r="I2070" s="17" t="s">
        <v>1524</v>
      </c>
      <c r="J2070" s="17" t="n">
        <v>1</v>
      </c>
      <c r="K2070" s="15" t="n">
        <v>250.9</v>
      </c>
      <c r="L2070" s="22" t="n">
        <v>0</v>
      </c>
      <c r="M2070" s="15" t="n">
        <v>24.04</v>
      </c>
      <c r="N2070" s="15" t="n">
        <f aca="false">J2070*K2070</f>
        <v>250.9</v>
      </c>
      <c r="O2070" s="15" t="n">
        <f aca="false">N2070*L2070</f>
        <v>0</v>
      </c>
      <c r="P2070" s="15" t="n">
        <f aca="false">N2070-O2070</f>
        <v>250.9</v>
      </c>
      <c r="Q2070" s="15" t="n">
        <f aca="false">J2070*INDEX(dProdutos!$F$2:$F$47,MATCH(E2070,dProdutos!$A$2:$A$47,0))</f>
        <v>151.28</v>
      </c>
      <c r="R2070" s="15" t="n">
        <f aca="false">IF(I2070="Cancelado",0,P2070-Q2070)</f>
        <v>99.62</v>
      </c>
      <c r="S2070" s="17" t="str">
        <f aca="false">INDEX(dProdutos!$D$2:$D$47,MATCH(E2070,dProdutos!$A$2:$A$47,0))</f>
        <v>Casa</v>
      </c>
    </row>
    <row r="2071" customFormat="false" ht="15" hidden="false" customHeight="false" outlineLevel="0" collapsed="false">
      <c r="A2071" s="17" t="s">
        <v>2793</v>
      </c>
      <c r="B2071" s="17" t="n">
        <v>1</v>
      </c>
      <c r="C2071" s="21" t="n">
        <v>45836</v>
      </c>
      <c r="D2071" s="17" t="s">
        <v>801</v>
      </c>
      <c r="E2071" s="17" t="s">
        <v>98</v>
      </c>
      <c r="F2071" s="17" t="s">
        <v>1490</v>
      </c>
      <c r="G2071" s="17" t="s">
        <v>61</v>
      </c>
      <c r="H2071" s="17" t="s">
        <v>1523</v>
      </c>
      <c r="I2071" s="17" t="s">
        <v>1524</v>
      </c>
      <c r="J2071" s="17" t="n">
        <v>1</v>
      </c>
      <c r="K2071" s="15" t="n">
        <v>108.9</v>
      </c>
      <c r="L2071" s="22" t="n">
        <v>0.1</v>
      </c>
      <c r="M2071" s="15" t="n">
        <v>21.49</v>
      </c>
      <c r="N2071" s="15" t="n">
        <f aca="false">J2071*K2071</f>
        <v>108.9</v>
      </c>
      <c r="O2071" s="15" t="n">
        <f aca="false">N2071*L2071</f>
        <v>10.89</v>
      </c>
      <c r="P2071" s="15" t="n">
        <f aca="false">N2071-O2071</f>
        <v>98.01</v>
      </c>
      <c r="Q2071" s="15" t="n">
        <f aca="false">J2071*INDEX(dProdutos!$F$2:$F$47,MATCH(E2071,dProdutos!$A$2:$A$47,0))</f>
        <v>42.52</v>
      </c>
      <c r="R2071" s="15" t="n">
        <f aca="false">IF(I2071="Cancelado",0,P2071-Q2071)</f>
        <v>55.49</v>
      </c>
      <c r="S2071" s="17" t="str">
        <f aca="false">INDEX(dProdutos!$D$2:$D$47,MATCH(E2071,dProdutos!$A$2:$A$47,0))</f>
        <v>Moda Feminina</v>
      </c>
    </row>
    <row r="2072" customFormat="false" ht="15" hidden="false" customHeight="false" outlineLevel="0" collapsed="false">
      <c r="A2072" s="17" t="s">
        <v>2793</v>
      </c>
      <c r="B2072" s="17" t="n">
        <v>2</v>
      </c>
      <c r="C2072" s="21" t="n">
        <v>45836</v>
      </c>
      <c r="D2072" s="17" t="s">
        <v>801</v>
      </c>
      <c r="E2072" s="17" t="s">
        <v>165</v>
      </c>
      <c r="F2072" s="17" t="s">
        <v>1490</v>
      </c>
      <c r="G2072" s="17" t="s">
        <v>61</v>
      </c>
      <c r="H2072" s="17" t="s">
        <v>1523</v>
      </c>
      <c r="I2072" s="17" t="s">
        <v>1524</v>
      </c>
      <c r="J2072" s="17" t="n">
        <v>1</v>
      </c>
      <c r="K2072" s="15" t="n">
        <v>231.9</v>
      </c>
      <c r="L2072" s="22" t="n">
        <v>0.15</v>
      </c>
      <c r="M2072" s="15" t="n">
        <v>0</v>
      </c>
      <c r="N2072" s="15" t="n">
        <f aca="false">J2072*K2072</f>
        <v>231.9</v>
      </c>
      <c r="O2072" s="15" t="n">
        <f aca="false">N2072*L2072</f>
        <v>34.785</v>
      </c>
      <c r="P2072" s="15" t="n">
        <f aca="false">N2072-O2072</f>
        <v>197.115</v>
      </c>
      <c r="Q2072" s="15" t="n">
        <f aca="false">J2072*INDEX(dProdutos!$F$2:$F$47,MATCH(E2072,dProdutos!$A$2:$A$47,0))</f>
        <v>140.83</v>
      </c>
      <c r="R2072" s="15" t="n">
        <f aca="false">IF(I2072="Cancelado",0,P2072-Q2072)</f>
        <v>56.285</v>
      </c>
      <c r="S2072" s="17" t="str">
        <f aca="false">INDEX(dProdutos!$D$2:$D$47,MATCH(E2072,dProdutos!$A$2:$A$47,0))</f>
        <v>Casa</v>
      </c>
    </row>
    <row r="2073" customFormat="false" ht="15" hidden="false" customHeight="false" outlineLevel="0" collapsed="false">
      <c r="A2073" s="17" t="s">
        <v>2793</v>
      </c>
      <c r="B2073" s="17" t="n">
        <v>3</v>
      </c>
      <c r="C2073" s="21" t="n">
        <v>45836</v>
      </c>
      <c r="D2073" s="17" t="s">
        <v>801</v>
      </c>
      <c r="E2073" s="17" t="s">
        <v>126</v>
      </c>
      <c r="F2073" s="17" t="s">
        <v>1490</v>
      </c>
      <c r="G2073" s="17" t="s">
        <v>61</v>
      </c>
      <c r="H2073" s="17" t="s">
        <v>1523</v>
      </c>
      <c r="I2073" s="17" t="s">
        <v>1524</v>
      </c>
      <c r="J2073" s="17" t="n">
        <v>1</v>
      </c>
      <c r="K2073" s="15" t="n">
        <v>296.9</v>
      </c>
      <c r="L2073" s="22" t="n">
        <v>0.1</v>
      </c>
      <c r="M2073" s="15" t="n">
        <v>0</v>
      </c>
      <c r="N2073" s="15" t="n">
        <f aca="false">J2073*K2073</f>
        <v>296.9</v>
      </c>
      <c r="O2073" s="15" t="n">
        <f aca="false">N2073*L2073</f>
        <v>29.69</v>
      </c>
      <c r="P2073" s="15" t="n">
        <f aca="false">N2073-O2073</f>
        <v>267.21</v>
      </c>
      <c r="Q2073" s="15" t="n">
        <f aca="false">J2073*INDEX(dProdutos!$F$2:$F$47,MATCH(E2073,dProdutos!$A$2:$A$47,0))</f>
        <v>135.24</v>
      </c>
      <c r="R2073" s="15" t="n">
        <f aca="false">IF(I2073="Cancelado",0,P2073-Q2073)</f>
        <v>131.97</v>
      </c>
      <c r="S2073" s="17" t="str">
        <f aca="false">INDEX(dProdutos!$D$2:$D$47,MATCH(E2073,dProdutos!$A$2:$A$47,0))</f>
        <v>Calçados</v>
      </c>
    </row>
    <row r="2074" customFormat="false" ht="15" hidden="false" customHeight="false" outlineLevel="0" collapsed="false">
      <c r="A2074" s="17" t="s">
        <v>2793</v>
      </c>
      <c r="B2074" s="17" t="n">
        <v>4</v>
      </c>
      <c r="C2074" s="21" t="n">
        <v>45836</v>
      </c>
      <c r="D2074" s="17" t="s">
        <v>801</v>
      </c>
      <c r="E2074" s="17" t="s">
        <v>144</v>
      </c>
      <c r="F2074" s="17" t="s">
        <v>1490</v>
      </c>
      <c r="G2074" s="17" t="s">
        <v>61</v>
      </c>
      <c r="H2074" s="17" t="s">
        <v>1523</v>
      </c>
      <c r="I2074" s="17" t="s">
        <v>1524</v>
      </c>
      <c r="J2074" s="17" t="n">
        <v>1</v>
      </c>
      <c r="K2074" s="15" t="n">
        <v>260.9</v>
      </c>
      <c r="L2074" s="22" t="n">
        <v>0.15</v>
      </c>
      <c r="M2074" s="15" t="n">
        <v>0</v>
      </c>
      <c r="N2074" s="15" t="n">
        <f aca="false">J2074*K2074</f>
        <v>260.9</v>
      </c>
      <c r="O2074" s="15" t="n">
        <f aca="false">N2074*L2074</f>
        <v>39.135</v>
      </c>
      <c r="P2074" s="15" t="n">
        <f aca="false">N2074-O2074</f>
        <v>221.765</v>
      </c>
      <c r="Q2074" s="15" t="n">
        <f aca="false">J2074*INDEX(dProdutos!$F$2:$F$47,MATCH(E2074,dProdutos!$A$2:$A$47,0))</f>
        <v>99.86</v>
      </c>
      <c r="R2074" s="15" t="n">
        <f aca="false">IF(I2074="Cancelado",0,P2074-Q2074)</f>
        <v>121.905</v>
      </c>
      <c r="S2074" s="17" t="str">
        <f aca="false">INDEX(dProdutos!$D$2:$D$47,MATCH(E2074,dProdutos!$A$2:$A$47,0))</f>
        <v>Acessórios</v>
      </c>
    </row>
    <row r="2075" customFormat="false" ht="15" hidden="false" customHeight="false" outlineLevel="0" collapsed="false">
      <c r="A2075" s="17" t="s">
        <v>2794</v>
      </c>
      <c r="B2075" s="17" t="n">
        <v>1</v>
      </c>
      <c r="C2075" s="21" t="n">
        <v>45836</v>
      </c>
      <c r="D2075" s="17" t="s">
        <v>353</v>
      </c>
      <c r="E2075" s="17" t="s">
        <v>111</v>
      </c>
      <c r="F2075" s="17" t="s">
        <v>1495</v>
      </c>
      <c r="G2075" s="17" t="s">
        <v>60</v>
      </c>
      <c r="H2075" s="17" t="s">
        <v>1527</v>
      </c>
      <c r="I2075" s="17" t="s">
        <v>1524</v>
      </c>
      <c r="J2075" s="17" t="n">
        <v>1</v>
      </c>
      <c r="K2075" s="15" t="n">
        <v>188.9</v>
      </c>
      <c r="L2075" s="22" t="n">
        <v>0</v>
      </c>
      <c r="M2075" s="15" t="n">
        <v>32.38</v>
      </c>
      <c r="N2075" s="15" t="n">
        <f aca="false">J2075*K2075</f>
        <v>188.9</v>
      </c>
      <c r="O2075" s="15" t="n">
        <f aca="false">N2075*L2075</f>
        <v>0</v>
      </c>
      <c r="P2075" s="15" t="n">
        <f aca="false">N2075-O2075</f>
        <v>188.9</v>
      </c>
      <c r="Q2075" s="15" t="n">
        <f aca="false">J2075*INDEX(dProdutos!$F$2:$F$47,MATCH(E2075,dProdutos!$A$2:$A$47,0))</f>
        <v>88.32</v>
      </c>
      <c r="R2075" s="15" t="n">
        <f aca="false">IF(I2075="Cancelado",0,P2075-Q2075)</f>
        <v>100.58</v>
      </c>
      <c r="S2075" s="17" t="str">
        <f aca="false">INDEX(dProdutos!$D$2:$D$47,MATCH(E2075,dProdutos!$A$2:$A$47,0))</f>
        <v>Moda Masculina</v>
      </c>
    </row>
    <row r="2076" customFormat="false" ht="15" hidden="false" customHeight="false" outlineLevel="0" collapsed="false">
      <c r="A2076" s="17" t="s">
        <v>2794</v>
      </c>
      <c r="B2076" s="17" t="n">
        <v>2</v>
      </c>
      <c r="C2076" s="21" t="n">
        <v>45836</v>
      </c>
      <c r="D2076" s="17" t="s">
        <v>353</v>
      </c>
      <c r="E2076" s="17" t="s">
        <v>204</v>
      </c>
      <c r="F2076" s="17" t="s">
        <v>1495</v>
      </c>
      <c r="G2076" s="17" t="s">
        <v>60</v>
      </c>
      <c r="H2076" s="17" t="s">
        <v>1527</v>
      </c>
      <c r="I2076" s="17" t="s">
        <v>1524</v>
      </c>
      <c r="J2076" s="17" t="n">
        <v>1</v>
      </c>
      <c r="K2076" s="15" t="n">
        <v>64.9</v>
      </c>
      <c r="L2076" s="22" t="n">
        <v>0</v>
      </c>
      <c r="M2076" s="15" t="n">
        <v>0</v>
      </c>
      <c r="N2076" s="15" t="n">
        <f aca="false">J2076*K2076</f>
        <v>64.9</v>
      </c>
      <c r="O2076" s="15" t="n">
        <f aca="false">N2076*L2076</f>
        <v>0</v>
      </c>
      <c r="P2076" s="15" t="n">
        <f aca="false">N2076-O2076</f>
        <v>64.9</v>
      </c>
      <c r="Q2076" s="15" t="n">
        <f aca="false">J2076*INDEX(dProdutos!$F$2:$F$47,MATCH(E2076,dProdutos!$A$2:$A$47,0))</f>
        <v>27.52</v>
      </c>
      <c r="R2076" s="15" t="n">
        <f aca="false">IF(I2076="Cancelado",0,P2076-Q2076)</f>
        <v>37.38</v>
      </c>
      <c r="S2076" s="17" t="str">
        <f aca="false">INDEX(dProdutos!$D$2:$D$47,MATCH(E2076,dProdutos!$A$2:$A$47,0))</f>
        <v>Beleza</v>
      </c>
    </row>
    <row r="2077" customFormat="false" ht="15" hidden="false" customHeight="false" outlineLevel="0" collapsed="false">
      <c r="A2077" s="17" t="s">
        <v>2795</v>
      </c>
      <c r="B2077" s="17" t="n">
        <v>1</v>
      </c>
      <c r="C2077" s="21" t="n">
        <v>45836</v>
      </c>
      <c r="D2077" s="17" t="s">
        <v>511</v>
      </c>
      <c r="E2077" s="17" t="s">
        <v>95</v>
      </c>
      <c r="F2077" s="17" t="s">
        <v>1499</v>
      </c>
      <c r="G2077" s="17" t="s">
        <v>61</v>
      </c>
      <c r="H2077" s="17" t="s">
        <v>1537</v>
      </c>
      <c r="I2077" s="17" t="s">
        <v>1524</v>
      </c>
      <c r="J2077" s="17" t="n">
        <v>2</v>
      </c>
      <c r="K2077" s="15" t="n">
        <v>77.9</v>
      </c>
      <c r="L2077" s="22" t="n">
        <v>0.2</v>
      </c>
      <c r="M2077" s="15" t="n">
        <v>0</v>
      </c>
      <c r="N2077" s="15" t="n">
        <f aca="false">J2077*K2077</f>
        <v>155.8</v>
      </c>
      <c r="O2077" s="15" t="n">
        <f aca="false">N2077*L2077</f>
        <v>31.16</v>
      </c>
      <c r="P2077" s="15" t="n">
        <f aca="false">N2077-O2077</f>
        <v>124.64</v>
      </c>
      <c r="Q2077" s="15" t="n">
        <f aca="false">J2077*INDEX(dProdutos!$F$2:$F$47,MATCH(E2077,dProdutos!$A$2:$A$47,0))</f>
        <v>73.42</v>
      </c>
      <c r="R2077" s="15" t="n">
        <f aca="false">IF(I2077="Cancelado",0,P2077-Q2077)</f>
        <v>51.22</v>
      </c>
      <c r="S2077" s="17" t="str">
        <f aca="false">INDEX(dProdutos!$D$2:$D$47,MATCH(E2077,dProdutos!$A$2:$A$47,0))</f>
        <v>Moda Feminina</v>
      </c>
    </row>
    <row r="2078" customFormat="false" ht="15" hidden="false" customHeight="false" outlineLevel="0" collapsed="false">
      <c r="A2078" s="17" t="s">
        <v>2796</v>
      </c>
      <c r="B2078" s="17" t="n">
        <v>1</v>
      </c>
      <c r="C2078" s="21" t="n">
        <v>45836</v>
      </c>
      <c r="D2078" s="17" t="s">
        <v>463</v>
      </c>
      <c r="E2078" s="17" t="s">
        <v>95</v>
      </c>
      <c r="F2078" s="17" t="s">
        <v>1497</v>
      </c>
      <c r="G2078" s="17" t="s">
        <v>59</v>
      </c>
      <c r="H2078" s="17" t="s">
        <v>1537</v>
      </c>
      <c r="I2078" s="17" t="s">
        <v>1524</v>
      </c>
      <c r="J2078" s="17" t="n">
        <v>1</v>
      </c>
      <c r="K2078" s="15" t="n">
        <v>77.9</v>
      </c>
      <c r="L2078" s="22" t="n">
        <v>0</v>
      </c>
      <c r="M2078" s="15" t="n">
        <v>16.87</v>
      </c>
      <c r="N2078" s="15" t="n">
        <f aca="false">J2078*K2078</f>
        <v>77.9</v>
      </c>
      <c r="O2078" s="15" t="n">
        <f aca="false">N2078*L2078</f>
        <v>0</v>
      </c>
      <c r="P2078" s="15" t="n">
        <f aca="false">N2078-O2078</f>
        <v>77.9</v>
      </c>
      <c r="Q2078" s="15" t="n">
        <f aca="false">J2078*INDEX(dProdutos!$F$2:$F$47,MATCH(E2078,dProdutos!$A$2:$A$47,0))</f>
        <v>36.71</v>
      </c>
      <c r="R2078" s="15" t="n">
        <f aca="false">IF(I2078="Cancelado",0,P2078-Q2078)</f>
        <v>41.19</v>
      </c>
      <c r="S2078" s="17" t="str">
        <f aca="false">INDEX(dProdutos!$D$2:$D$47,MATCH(E2078,dProdutos!$A$2:$A$47,0))</f>
        <v>Moda Feminina</v>
      </c>
    </row>
    <row r="2079" customFormat="false" ht="15" hidden="false" customHeight="false" outlineLevel="0" collapsed="false">
      <c r="A2079" s="17" t="s">
        <v>2797</v>
      </c>
      <c r="B2079" s="17" t="n">
        <v>1</v>
      </c>
      <c r="C2079" s="21" t="n">
        <v>45836</v>
      </c>
      <c r="D2079" s="17" t="s">
        <v>426</v>
      </c>
      <c r="E2079" s="17" t="s">
        <v>171</v>
      </c>
      <c r="F2079" s="17" t="s">
        <v>1487</v>
      </c>
      <c r="G2079" s="17" t="s">
        <v>64</v>
      </c>
      <c r="H2079" s="17" t="s">
        <v>1527</v>
      </c>
      <c r="I2079" s="17" t="s">
        <v>1524</v>
      </c>
      <c r="J2079" s="17" t="n">
        <v>1</v>
      </c>
      <c r="K2079" s="15" t="n">
        <v>246.9</v>
      </c>
      <c r="L2079" s="22" t="n">
        <v>0.05</v>
      </c>
      <c r="M2079" s="15" t="n">
        <v>27.43</v>
      </c>
      <c r="N2079" s="15" t="n">
        <f aca="false">J2079*K2079</f>
        <v>246.9</v>
      </c>
      <c r="O2079" s="15" t="n">
        <f aca="false">N2079*L2079</f>
        <v>12.345</v>
      </c>
      <c r="P2079" s="15" t="n">
        <f aca="false">N2079-O2079</f>
        <v>234.555</v>
      </c>
      <c r="Q2079" s="15" t="n">
        <f aca="false">J2079*INDEX(dProdutos!$F$2:$F$47,MATCH(E2079,dProdutos!$A$2:$A$47,0))</f>
        <v>103.61</v>
      </c>
      <c r="R2079" s="15" t="n">
        <f aca="false">IF(I2079="Cancelado",0,P2079-Q2079)</f>
        <v>130.945</v>
      </c>
      <c r="S2079" s="17" t="str">
        <f aca="false">INDEX(dProdutos!$D$2:$D$47,MATCH(E2079,dProdutos!$A$2:$A$47,0))</f>
        <v>Casa</v>
      </c>
    </row>
    <row r="2080" customFormat="false" ht="15" hidden="false" customHeight="false" outlineLevel="0" collapsed="false">
      <c r="A2080" s="17" t="s">
        <v>2797</v>
      </c>
      <c r="B2080" s="17" t="n">
        <v>2</v>
      </c>
      <c r="C2080" s="21" t="n">
        <v>45836</v>
      </c>
      <c r="D2080" s="17" t="s">
        <v>426</v>
      </c>
      <c r="E2080" s="17" t="s">
        <v>171</v>
      </c>
      <c r="F2080" s="17" t="s">
        <v>1487</v>
      </c>
      <c r="G2080" s="17" t="s">
        <v>64</v>
      </c>
      <c r="H2080" s="17" t="s">
        <v>1527</v>
      </c>
      <c r="I2080" s="17" t="s">
        <v>1524</v>
      </c>
      <c r="J2080" s="17" t="n">
        <v>3</v>
      </c>
      <c r="K2080" s="15" t="n">
        <v>246.9</v>
      </c>
      <c r="L2080" s="22" t="n">
        <v>0</v>
      </c>
      <c r="M2080" s="15" t="n">
        <v>0</v>
      </c>
      <c r="N2080" s="15" t="n">
        <f aca="false">J2080*K2080</f>
        <v>740.7</v>
      </c>
      <c r="O2080" s="15" t="n">
        <f aca="false">N2080*L2080</f>
        <v>0</v>
      </c>
      <c r="P2080" s="15" t="n">
        <f aca="false">N2080-O2080</f>
        <v>740.7</v>
      </c>
      <c r="Q2080" s="15" t="n">
        <f aca="false">J2080*INDEX(dProdutos!$F$2:$F$47,MATCH(E2080,dProdutos!$A$2:$A$47,0))</f>
        <v>310.83</v>
      </c>
      <c r="R2080" s="15" t="n">
        <f aca="false">IF(I2080="Cancelado",0,P2080-Q2080)</f>
        <v>429.87</v>
      </c>
      <c r="S2080" s="17" t="str">
        <f aca="false">INDEX(dProdutos!$D$2:$D$47,MATCH(E2080,dProdutos!$A$2:$A$47,0))</f>
        <v>Casa</v>
      </c>
    </row>
    <row r="2081" customFormat="false" ht="15" hidden="false" customHeight="false" outlineLevel="0" collapsed="false">
      <c r="A2081" s="17" t="s">
        <v>2798</v>
      </c>
      <c r="B2081" s="17" t="n">
        <v>1</v>
      </c>
      <c r="C2081" s="21" t="n">
        <v>45836</v>
      </c>
      <c r="D2081" s="17" t="s">
        <v>1267</v>
      </c>
      <c r="E2081" s="17" t="s">
        <v>189</v>
      </c>
      <c r="F2081" s="17" t="s">
        <v>1499</v>
      </c>
      <c r="G2081" s="17" t="s">
        <v>59</v>
      </c>
      <c r="H2081" s="17" t="s">
        <v>1537</v>
      </c>
      <c r="I2081" s="17" t="s">
        <v>1524</v>
      </c>
      <c r="J2081" s="17" t="n">
        <v>1</v>
      </c>
      <c r="K2081" s="15" t="n">
        <v>138.9</v>
      </c>
      <c r="L2081" s="22" t="n">
        <v>0.1</v>
      </c>
      <c r="M2081" s="15" t="n">
        <v>31.16</v>
      </c>
      <c r="N2081" s="15" t="n">
        <f aca="false">J2081*K2081</f>
        <v>138.9</v>
      </c>
      <c r="O2081" s="15" t="n">
        <f aca="false">N2081*L2081</f>
        <v>13.89</v>
      </c>
      <c r="P2081" s="15" t="n">
        <f aca="false">N2081-O2081</f>
        <v>125.01</v>
      </c>
      <c r="Q2081" s="15" t="n">
        <f aca="false">J2081*INDEX(dProdutos!$F$2:$F$47,MATCH(E2081,dProdutos!$A$2:$A$47,0))</f>
        <v>68.96</v>
      </c>
      <c r="R2081" s="15" t="n">
        <f aca="false">IF(I2081="Cancelado",0,P2081-Q2081)</f>
        <v>56.05</v>
      </c>
      <c r="S2081" s="17" t="str">
        <f aca="false">INDEX(dProdutos!$D$2:$D$47,MATCH(E2081,dProdutos!$A$2:$A$47,0))</f>
        <v>Eletrônicos</v>
      </c>
    </row>
    <row r="2082" customFormat="false" ht="15" hidden="false" customHeight="false" outlineLevel="0" collapsed="false">
      <c r="A2082" s="17" t="s">
        <v>2799</v>
      </c>
      <c r="B2082" s="17" t="n">
        <v>1</v>
      </c>
      <c r="C2082" s="21" t="n">
        <v>45837</v>
      </c>
      <c r="D2082" s="17" t="s">
        <v>312</v>
      </c>
      <c r="E2082" s="17" t="s">
        <v>73</v>
      </c>
      <c r="F2082" s="17" t="s">
        <v>1503</v>
      </c>
      <c r="G2082" s="17" t="s">
        <v>62</v>
      </c>
      <c r="H2082" s="17" t="s">
        <v>1523</v>
      </c>
      <c r="I2082" s="17" t="s">
        <v>1524</v>
      </c>
      <c r="J2082" s="17" t="n">
        <v>3</v>
      </c>
      <c r="K2082" s="15" t="n">
        <v>179.9</v>
      </c>
      <c r="L2082" s="22" t="n">
        <v>0</v>
      </c>
      <c r="M2082" s="15" t="n">
        <v>20.08</v>
      </c>
      <c r="N2082" s="15" t="n">
        <f aca="false">J2082*K2082</f>
        <v>539.7</v>
      </c>
      <c r="O2082" s="15" t="n">
        <f aca="false">N2082*L2082</f>
        <v>0</v>
      </c>
      <c r="P2082" s="15" t="n">
        <f aca="false">N2082-O2082</f>
        <v>539.7</v>
      </c>
      <c r="Q2082" s="15" t="n">
        <f aca="false">J2082*INDEX(dProdutos!$F$2:$F$47,MATCH(E2082,dProdutos!$A$2:$A$47,0))</f>
        <v>208.32</v>
      </c>
      <c r="R2082" s="15" t="n">
        <f aca="false">IF(I2082="Cancelado",0,P2082-Q2082)</f>
        <v>331.38</v>
      </c>
      <c r="S2082" s="17" t="str">
        <f aca="false">INDEX(dProdutos!$D$2:$D$47,MATCH(E2082,dProdutos!$A$2:$A$47,0))</f>
        <v>Moda Feminina</v>
      </c>
    </row>
    <row r="2083" customFormat="false" ht="15" hidden="false" customHeight="false" outlineLevel="0" collapsed="false">
      <c r="A2083" s="17" t="s">
        <v>2800</v>
      </c>
      <c r="B2083" s="17" t="n">
        <v>1</v>
      </c>
      <c r="C2083" s="21" t="n">
        <v>45837</v>
      </c>
      <c r="D2083" s="17" t="s">
        <v>1270</v>
      </c>
      <c r="E2083" s="17" t="s">
        <v>147</v>
      </c>
      <c r="F2083" s="17" t="s">
        <v>1499</v>
      </c>
      <c r="G2083" s="17" t="s">
        <v>59</v>
      </c>
      <c r="H2083" s="17" t="s">
        <v>1523</v>
      </c>
      <c r="I2083" s="17" t="s">
        <v>1524</v>
      </c>
      <c r="J2083" s="17" t="n">
        <v>1</v>
      </c>
      <c r="K2083" s="15" t="n">
        <v>231.9</v>
      </c>
      <c r="L2083" s="22" t="n">
        <v>0</v>
      </c>
      <c r="M2083" s="15" t="n">
        <v>32.48</v>
      </c>
      <c r="N2083" s="15" t="n">
        <f aca="false">J2083*K2083</f>
        <v>231.9</v>
      </c>
      <c r="O2083" s="15" t="n">
        <f aca="false">N2083*L2083</f>
        <v>0</v>
      </c>
      <c r="P2083" s="15" t="n">
        <f aca="false">N2083-O2083</f>
        <v>231.9</v>
      </c>
      <c r="Q2083" s="15" t="n">
        <f aca="false">J2083*INDEX(dProdutos!$F$2:$F$47,MATCH(E2083,dProdutos!$A$2:$A$47,0))</f>
        <v>130.9</v>
      </c>
      <c r="R2083" s="15" t="n">
        <f aca="false">IF(I2083="Cancelado",0,P2083-Q2083)</f>
        <v>101</v>
      </c>
      <c r="S2083" s="17" t="str">
        <f aca="false">INDEX(dProdutos!$D$2:$D$47,MATCH(E2083,dProdutos!$A$2:$A$47,0))</f>
        <v>Acessórios</v>
      </c>
    </row>
    <row r="2084" customFormat="false" ht="15" hidden="false" customHeight="false" outlineLevel="0" collapsed="false">
      <c r="A2084" s="17" t="s">
        <v>2801</v>
      </c>
      <c r="B2084" s="17" t="n">
        <v>1</v>
      </c>
      <c r="C2084" s="21" t="n">
        <v>45837</v>
      </c>
      <c r="D2084" s="17" t="s">
        <v>275</v>
      </c>
      <c r="E2084" s="17" t="s">
        <v>114</v>
      </c>
      <c r="F2084" s="17" t="s">
        <v>1497</v>
      </c>
      <c r="G2084" s="17" t="s">
        <v>64</v>
      </c>
      <c r="H2084" s="17" t="s">
        <v>1537</v>
      </c>
      <c r="I2084" s="17" t="s">
        <v>1524</v>
      </c>
      <c r="J2084" s="17" t="n">
        <v>2</v>
      </c>
      <c r="K2084" s="15" t="n">
        <v>202.9</v>
      </c>
      <c r="L2084" s="22" t="n">
        <v>0</v>
      </c>
      <c r="M2084" s="15" t="n">
        <v>34.36</v>
      </c>
      <c r="N2084" s="15" t="n">
        <f aca="false">J2084*K2084</f>
        <v>405.8</v>
      </c>
      <c r="O2084" s="15" t="n">
        <f aca="false">N2084*L2084</f>
        <v>0</v>
      </c>
      <c r="P2084" s="15" t="n">
        <f aca="false">N2084-O2084</f>
        <v>405.8</v>
      </c>
      <c r="Q2084" s="15" t="n">
        <f aca="false">J2084*INDEX(dProdutos!$F$2:$F$47,MATCH(E2084,dProdutos!$A$2:$A$47,0))</f>
        <v>220.78</v>
      </c>
      <c r="R2084" s="15" t="n">
        <f aca="false">IF(I2084="Cancelado",0,P2084-Q2084)</f>
        <v>185.02</v>
      </c>
      <c r="S2084" s="17" t="str">
        <f aca="false">INDEX(dProdutos!$D$2:$D$47,MATCH(E2084,dProdutos!$A$2:$A$47,0))</f>
        <v>Moda Masculina</v>
      </c>
    </row>
    <row r="2085" customFormat="false" ht="15" hidden="false" customHeight="false" outlineLevel="0" collapsed="false">
      <c r="A2085" s="17" t="s">
        <v>2802</v>
      </c>
      <c r="B2085" s="17" t="n">
        <v>1</v>
      </c>
      <c r="C2085" s="21" t="n">
        <v>45837</v>
      </c>
      <c r="D2085" s="17" t="s">
        <v>496</v>
      </c>
      <c r="E2085" s="17" t="s">
        <v>204</v>
      </c>
      <c r="F2085" s="17" t="s">
        <v>1497</v>
      </c>
      <c r="G2085" s="17" t="s">
        <v>64</v>
      </c>
      <c r="H2085" s="17" t="s">
        <v>1537</v>
      </c>
      <c r="I2085" s="17" t="s">
        <v>1531</v>
      </c>
      <c r="J2085" s="17" t="n">
        <v>1</v>
      </c>
      <c r="K2085" s="15" t="n">
        <v>64.9</v>
      </c>
      <c r="L2085" s="22" t="n">
        <v>0</v>
      </c>
      <c r="M2085" s="15" t="n">
        <v>0</v>
      </c>
      <c r="N2085" s="15" t="n">
        <f aca="false">J2085*K2085</f>
        <v>64.9</v>
      </c>
      <c r="O2085" s="15" t="n">
        <f aca="false">N2085*L2085</f>
        <v>0</v>
      </c>
      <c r="P2085" s="15" t="n">
        <f aca="false">N2085-O2085</f>
        <v>64.9</v>
      </c>
      <c r="Q2085" s="15" t="n">
        <f aca="false">J2085*INDEX(dProdutos!$F$2:$F$47,MATCH(E2085,dProdutos!$A$2:$A$47,0))</f>
        <v>27.52</v>
      </c>
      <c r="R2085" s="15" t="n">
        <f aca="false">IF(I2085="Cancelado",0,P2085-Q2085)</f>
        <v>0</v>
      </c>
      <c r="S2085" s="17" t="str">
        <f aca="false">INDEX(dProdutos!$D$2:$D$47,MATCH(E2085,dProdutos!$A$2:$A$47,0))</f>
        <v>Beleza</v>
      </c>
    </row>
    <row r="2086" customFormat="false" ht="15" hidden="false" customHeight="false" outlineLevel="0" collapsed="false">
      <c r="A2086" s="17" t="s">
        <v>2803</v>
      </c>
      <c r="B2086" s="17" t="n">
        <v>1</v>
      </c>
      <c r="C2086" s="21" t="n">
        <v>45837</v>
      </c>
      <c r="D2086" s="17" t="s">
        <v>1143</v>
      </c>
      <c r="E2086" s="17" t="s">
        <v>138</v>
      </c>
      <c r="F2086" s="17" t="s">
        <v>1493</v>
      </c>
      <c r="G2086" s="17" t="s">
        <v>59</v>
      </c>
      <c r="H2086" s="17" t="s">
        <v>1523</v>
      </c>
      <c r="I2086" s="17" t="s">
        <v>1524</v>
      </c>
      <c r="J2086" s="17" t="n">
        <v>1</v>
      </c>
      <c r="K2086" s="15" t="n">
        <v>231.9</v>
      </c>
      <c r="L2086" s="22" t="n">
        <v>0</v>
      </c>
      <c r="M2086" s="15" t="n">
        <v>0</v>
      </c>
      <c r="N2086" s="15" t="n">
        <f aca="false">J2086*K2086</f>
        <v>231.9</v>
      </c>
      <c r="O2086" s="15" t="n">
        <f aca="false">N2086*L2086</f>
        <v>0</v>
      </c>
      <c r="P2086" s="15" t="n">
        <f aca="false">N2086-O2086</f>
        <v>231.9</v>
      </c>
      <c r="Q2086" s="15" t="n">
        <f aca="false">J2086*INDEX(dProdutos!$F$2:$F$47,MATCH(E2086,dProdutos!$A$2:$A$47,0))</f>
        <v>132.21</v>
      </c>
      <c r="R2086" s="15" t="n">
        <f aca="false">IF(I2086="Cancelado",0,P2086-Q2086)</f>
        <v>99.69</v>
      </c>
      <c r="S2086" s="17" t="str">
        <f aca="false">INDEX(dProdutos!$D$2:$D$47,MATCH(E2086,dProdutos!$A$2:$A$47,0))</f>
        <v>Calçados</v>
      </c>
    </row>
    <row r="2087" customFormat="false" ht="15" hidden="false" customHeight="false" outlineLevel="0" collapsed="false">
      <c r="A2087" s="17" t="s">
        <v>2804</v>
      </c>
      <c r="B2087" s="17" t="n">
        <v>1</v>
      </c>
      <c r="C2087" s="21" t="n">
        <v>45837</v>
      </c>
      <c r="D2087" s="17" t="s">
        <v>1054</v>
      </c>
      <c r="E2087" s="17" t="s">
        <v>81</v>
      </c>
      <c r="F2087" s="17" t="s">
        <v>1501</v>
      </c>
      <c r="G2087" s="17" t="s">
        <v>64</v>
      </c>
      <c r="H2087" s="17" t="s">
        <v>1537</v>
      </c>
      <c r="I2087" s="17" t="s">
        <v>1531</v>
      </c>
      <c r="J2087" s="17" t="n">
        <v>1</v>
      </c>
      <c r="K2087" s="15" t="n">
        <v>64.9</v>
      </c>
      <c r="L2087" s="22" t="n">
        <v>0.05</v>
      </c>
      <c r="M2087" s="15" t="n">
        <v>33.75</v>
      </c>
      <c r="N2087" s="15" t="n">
        <f aca="false">J2087*K2087</f>
        <v>64.9</v>
      </c>
      <c r="O2087" s="15" t="n">
        <f aca="false">N2087*L2087</f>
        <v>3.245</v>
      </c>
      <c r="P2087" s="15" t="n">
        <f aca="false">N2087-O2087</f>
        <v>61.655</v>
      </c>
      <c r="Q2087" s="15" t="n">
        <f aca="false">J2087*INDEX(dProdutos!$F$2:$F$47,MATCH(E2087,dProdutos!$A$2:$A$47,0))</f>
        <v>26.12</v>
      </c>
      <c r="R2087" s="15" t="n">
        <f aca="false">IF(I2087="Cancelado",0,P2087-Q2087)</f>
        <v>0</v>
      </c>
      <c r="S2087" s="17" t="str">
        <f aca="false">INDEX(dProdutos!$D$2:$D$47,MATCH(E2087,dProdutos!$A$2:$A$47,0))</f>
        <v>Moda Feminina</v>
      </c>
    </row>
    <row r="2088" customFormat="false" ht="15" hidden="false" customHeight="false" outlineLevel="0" collapsed="false">
      <c r="A2088" s="17" t="s">
        <v>2804</v>
      </c>
      <c r="B2088" s="17" t="n">
        <v>2</v>
      </c>
      <c r="C2088" s="21" t="n">
        <v>45837</v>
      </c>
      <c r="D2088" s="17" t="s">
        <v>1054</v>
      </c>
      <c r="E2088" s="17" t="s">
        <v>105</v>
      </c>
      <c r="F2088" s="17" t="s">
        <v>1501</v>
      </c>
      <c r="G2088" s="17" t="s">
        <v>64</v>
      </c>
      <c r="H2088" s="17" t="s">
        <v>1537</v>
      </c>
      <c r="I2088" s="17" t="s">
        <v>1531</v>
      </c>
      <c r="J2088" s="17" t="n">
        <v>2</v>
      </c>
      <c r="K2088" s="15" t="n">
        <v>175.9</v>
      </c>
      <c r="L2088" s="22" t="n">
        <v>0</v>
      </c>
      <c r="M2088" s="15" t="n">
        <v>0</v>
      </c>
      <c r="N2088" s="15" t="n">
        <f aca="false">J2088*K2088</f>
        <v>351.8</v>
      </c>
      <c r="O2088" s="15" t="n">
        <f aca="false">N2088*L2088</f>
        <v>0</v>
      </c>
      <c r="P2088" s="15" t="n">
        <f aca="false">N2088-O2088</f>
        <v>351.8</v>
      </c>
      <c r="Q2088" s="15" t="n">
        <f aca="false">J2088*INDEX(dProdutos!$F$2:$F$47,MATCH(E2088,dProdutos!$A$2:$A$47,0))</f>
        <v>193.18</v>
      </c>
      <c r="R2088" s="15" t="n">
        <f aca="false">IF(I2088="Cancelado",0,P2088-Q2088)</f>
        <v>0</v>
      </c>
      <c r="S2088" s="17" t="str">
        <f aca="false">INDEX(dProdutos!$D$2:$D$47,MATCH(E2088,dProdutos!$A$2:$A$47,0))</f>
        <v>Moda Masculina</v>
      </c>
    </row>
    <row r="2089" customFormat="false" ht="15" hidden="false" customHeight="false" outlineLevel="0" collapsed="false">
      <c r="A2089" s="17" t="s">
        <v>2804</v>
      </c>
      <c r="B2089" s="17" t="n">
        <v>3</v>
      </c>
      <c r="C2089" s="21" t="n">
        <v>45837</v>
      </c>
      <c r="D2089" s="17" t="s">
        <v>1054</v>
      </c>
      <c r="E2089" s="17" t="s">
        <v>129</v>
      </c>
      <c r="F2089" s="17" t="s">
        <v>1501</v>
      </c>
      <c r="G2089" s="17" t="s">
        <v>64</v>
      </c>
      <c r="H2089" s="17" t="s">
        <v>1537</v>
      </c>
      <c r="I2089" s="17" t="s">
        <v>1531</v>
      </c>
      <c r="J2089" s="17" t="n">
        <v>1</v>
      </c>
      <c r="K2089" s="15" t="n">
        <v>105.9</v>
      </c>
      <c r="L2089" s="22" t="n">
        <v>0.05</v>
      </c>
      <c r="M2089" s="15" t="n">
        <v>0</v>
      </c>
      <c r="N2089" s="15" t="n">
        <f aca="false">J2089*K2089</f>
        <v>105.9</v>
      </c>
      <c r="O2089" s="15" t="n">
        <f aca="false">N2089*L2089</f>
        <v>5.295</v>
      </c>
      <c r="P2089" s="15" t="n">
        <f aca="false">N2089-O2089</f>
        <v>100.605</v>
      </c>
      <c r="Q2089" s="15" t="n">
        <f aca="false">J2089*INDEX(dProdutos!$F$2:$F$47,MATCH(E2089,dProdutos!$A$2:$A$47,0))</f>
        <v>43.79</v>
      </c>
      <c r="R2089" s="15" t="n">
        <f aca="false">IF(I2089="Cancelado",0,P2089-Q2089)</f>
        <v>0</v>
      </c>
      <c r="S2089" s="17" t="str">
        <f aca="false">INDEX(dProdutos!$D$2:$D$47,MATCH(E2089,dProdutos!$A$2:$A$47,0))</f>
        <v>Calçados</v>
      </c>
    </row>
    <row r="2090" customFormat="false" ht="15" hidden="false" customHeight="false" outlineLevel="0" collapsed="false">
      <c r="A2090" s="17" t="s">
        <v>2805</v>
      </c>
      <c r="B2090" s="17" t="n">
        <v>1</v>
      </c>
      <c r="C2090" s="21" t="n">
        <v>45837</v>
      </c>
      <c r="D2090" s="17" t="s">
        <v>1353</v>
      </c>
      <c r="E2090" s="17" t="s">
        <v>153</v>
      </c>
      <c r="F2090" s="17" t="s">
        <v>1499</v>
      </c>
      <c r="G2090" s="17" t="s">
        <v>59</v>
      </c>
      <c r="H2090" s="17" t="s">
        <v>1523</v>
      </c>
      <c r="I2090" s="17" t="s">
        <v>1524</v>
      </c>
      <c r="J2090" s="17" t="n">
        <v>1</v>
      </c>
      <c r="K2090" s="15" t="n">
        <v>165.9</v>
      </c>
      <c r="L2090" s="22" t="n">
        <v>0</v>
      </c>
      <c r="M2090" s="15" t="n">
        <v>34.39</v>
      </c>
      <c r="N2090" s="15" t="n">
        <f aca="false">J2090*K2090</f>
        <v>165.9</v>
      </c>
      <c r="O2090" s="15" t="n">
        <f aca="false">N2090*L2090</f>
        <v>0</v>
      </c>
      <c r="P2090" s="15" t="n">
        <f aca="false">N2090-O2090</f>
        <v>165.9</v>
      </c>
      <c r="Q2090" s="15" t="n">
        <f aca="false">J2090*INDEX(dProdutos!$F$2:$F$47,MATCH(E2090,dProdutos!$A$2:$A$47,0))</f>
        <v>67.28</v>
      </c>
      <c r="R2090" s="15" t="n">
        <f aca="false">IF(I2090="Cancelado",0,P2090-Q2090)</f>
        <v>98.62</v>
      </c>
      <c r="S2090" s="17" t="str">
        <f aca="false">INDEX(dProdutos!$D$2:$D$47,MATCH(E2090,dProdutos!$A$2:$A$47,0))</f>
        <v>Acessórios</v>
      </c>
    </row>
    <row r="2091" customFormat="false" ht="15" hidden="false" customHeight="false" outlineLevel="0" collapsed="false">
      <c r="A2091" s="17" t="s">
        <v>2805</v>
      </c>
      <c r="B2091" s="17" t="n">
        <v>2</v>
      </c>
      <c r="C2091" s="21" t="n">
        <v>45837</v>
      </c>
      <c r="D2091" s="17" t="s">
        <v>1353</v>
      </c>
      <c r="E2091" s="17" t="s">
        <v>102</v>
      </c>
      <c r="F2091" s="17" t="s">
        <v>1499</v>
      </c>
      <c r="G2091" s="17" t="s">
        <v>59</v>
      </c>
      <c r="H2091" s="17" t="s">
        <v>1523</v>
      </c>
      <c r="I2091" s="17" t="s">
        <v>1524</v>
      </c>
      <c r="J2091" s="17" t="n">
        <v>1</v>
      </c>
      <c r="K2091" s="15" t="n">
        <v>65.9</v>
      </c>
      <c r="L2091" s="22" t="n">
        <v>0.05</v>
      </c>
      <c r="M2091" s="15" t="n">
        <v>0</v>
      </c>
      <c r="N2091" s="15" t="n">
        <f aca="false">J2091*K2091</f>
        <v>65.9</v>
      </c>
      <c r="O2091" s="15" t="n">
        <f aca="false">N2091*L2091</f>
        <v>3.295</v>
      </c>
      <c r="P2091" s="15" t="n">
        <f aca="false">N2091-O2091</f>
        <v>62.605</v>
      </c>
      <c r="Q2091" s="15" t="n">
        <f aca="false">J2091*INDEX(dProdutos!$F$2:$F$47,MATCH(E2091,dProdutos!$A$2:$A$47,0))</f>
        <v>29.68</v>
      </c>
      <c r="R2091" s="15" t="n">
        <f aca="false">IF(I2091="Cancelado",0,P2091-Q2091)</f>
        <v>32.925</v>
      </c>
      <c r="S2091" s="17" t="str">
        <f aca="false">INDEX(dProdutos!$D$2:$D$47,MATCH(E2091,dProdutos!$A$2:$A$47,0))</f>
        <v>Moda Masculina</v>
      </c>
    </row>
    <row r="2092" customFormat="false" ht="15" hidden="false" customHeight="false" outlineLevel="0" collapsed="false">
      <c r="A2092" s="17" t="s">
        <v>2806</v>
      </c>
      <c r="B2092" s="17" t="n">
        <v>1</v>
      </c>
      <c r="C2092" s="21" t="n">
        <v>45837</v>
      </c>
      <c r="D2092" s="17" t="s">
        <v>806</v>
      </c>
      <c r="E2092" s="17" t="s">
        <v>204</v>
      </c>
      <c r="F2092" s="17" t="s">
        <v>1490</v>
      </c>
      <c r="G2092" s="17" t="s">
        <v>59</v>
      </c>
      <c r="H2092" s="17" t="s">
        <v>1523</v>
      </c>
      <c r="I2092" s="17" t="s">
        <v>1524</v>
      </c>
      <c r="J2092" s="17" t="n">
        <v>1</v>
      </c>
      <c r="K2092" s="15" t="n">
        <v>64.9</v>
      </c>
      <c r="L2092" s="22" t="n">
        <v>0.1</v>
      </c>
      <c r="M2092" s="15" t="n">
        <v>30.75</v>
      </c>
      <c r="N2092" s="15" t="n">
        <f aca="false">J2092*K2092</f>
        <v>64.9</v>
      </c>
      <c r="O2092" s="15" t="n">
        <f aca="false">N2092*L2092</f>
        <v>6.49</v>
      </c>
      <c r="P2092" s="15" t="n">
        <f aca="false">N2092-O2092</f>
        <v>58.41</v>
      </c>
      <c r="Q2092" s="15" t="n">
        <f aca="false">J2092*INDEX(dProdutos!$F$2:$F$47,MATCH(E2092,dProdutos!$A$2:$A$47,0))</f>
        <v>27.52</v>
      </c>
      <c r="R2092" s="15" t="n">
        <f aca="false">IF(I2092="Cancelado",0,P2092-Q2092)</f>
        <v>30.89</v>
      </c>
      <c r="S2092" s="17" t="str">
        <f aca="false">INDEX(dProdutos!$D$2:$D$47,MATCH(E2092,dProdutos!$A$2:$A$47,0))</f>
        <v>Beleza</v>
      </c>
    </row>
    <row r="2093" customFormat="false" ht="15" hidden="false" customHeight="false" outlineLevel="0" collapsed="false">
      <c r="A2093" s="17" t="s">
        <v>2807</v>
      </c>
      <c r="B2093" s="17" t="n">
        <v>1</v>
      </c>
      <c r="C2093" s="21" t="n">
        <v>45837</v>
      </c>
      <c r="D2093" s="17" t="s">
        <v>1205</v>
      </c>
      <c r="E2093" s="17" t="s">
        <v>165</v>
      </c>
      <c r="F2093" s="17" t="s">
        <v>1487</v>
      </c>
      <c r="G2093" s="17" t="s">
        <v>62</v>
      </c>
      <c r="H2093" s="17" t="s">
        <v>1537</v>
      </c>
      <c r="I2093" s="17" t="s">
        <v>1524</v>
      </c>
      <c r="J2093" s="17" t="n">
        <v>2</v>
      </c>
      <c r="K2093" s="15" t="n">
        <v>231.9</v>
      </c>
      <c r="L2093" s="22" t="n">
        <v>0.05</v>
      </c>
      <c r="M2093" s="15" t="n">
        <v>16.56</v>
      </c>
      <c r="N2093" s="15" t="n">
        <f aca="false">J2093*K2093</f>
        <v>463.8</v>
      </c>
      <c r="O2093" s="15" t="n">
        <f aca="false">N2093*L2093</f>
        <v>23.19</v>
      </c>
      <c r="P2093" s="15" t="n">
        <f aca="false">N2093-O2093</f>
        <v>440.61</v>
      </c>
      <c r="Q2093" s="15" t="n">
        <f aca="false">J2093*INDEX(dProdutos!$F$2:$F$47,MATCH(E2093,dProdutos!$A$2:$A$47,0))</f>
        <v>281.66</v>
      </c>
      <c r="R2093" s="15" t="n">
        <f aca="false">IF(I2093="Cancelado",0,P2093-Q2093)</f>
        <v>158.95</v>
      </c>
      <c r="S2093" s="17" t="str">
        <f aca="false">INDEX(dProdutos!$D$2:$D$47,MATCH(E2093,dProdutos!$A$2:$A$47,0))</f>
        <v>Casa</v>
      </c>
    </row>
    <row r="2094" customFormat="false" ht="15" hidden="false" customHeight="false" outlineLevel="0" collapsed="false">
      <c r="A2094" s="17" t="s">
        <v>2808</v>
      </c>
      <c r="B2094" s="17" t="n">
        <v>1</v>
      </c>
      <c r="C2094" s="21" t="n">
        <v>45838</v>
      </c>
      <c r="D2094" s="17" t="s">
        <v>968</v>
      </c>
      <c r="E2094" s="17" t="s">
        <v>171</v>
      </c>
      <c r="F2094" s="17" t="s">
        <v>1503</v>
      </c>
      <c r="G2094" s="17" t="s">
        <v>61</v>
      </c>
      <c r="H2094" s="17" t="s">
        <v>1523</v>
      </c>
      <c r="I2094" s="17" t="s">
        <v>1524</v>
      </c>
      <c r="J2094" s="17" t="n">
        <v>1</v>
      </c>
      <c r="K2094" s="15" t="n">
        <v>246.9</v>
      </c>
      <c r="L2094" s="22" t="n">
        <v>0.05</v>
      </c>
      <c r="M2094" s="15" t="n">
        <v>20.09</v>
      </c>
      <c r="N2094" s="15" t="n">
        <f aca="false">J2094*K2094</f>
        <v>246.9</v>
      </c>
      <c r="O2094" s="15" t="n">
        <f aca="false">N2094*L2094</f>
        <v>12.345</v>
      </c>
      <c r="P2094" s="15" t="n">
        <f aca="false">N2094-O2094</f>
        <v>234.555</v>
      </c>
      <c r="Q2094" s="15" t="n">
        <f aca="false">J2094*INDEX(dProdutos!$F$2:$F$47,MATCH(E2094,dProdutos!$A$2:$A$47,0))</f>
        <v>103.61</v>
      </c>
      <c r="R2094" s="15" t="n">
        <f aca="false">IF(I2094="Cancelado",0,P2094-Q2094)</f>
        <v>130.945</v>
      </c>
      <c r="S2094" s="17" t="str">
        <f aca="false">INDEX(dProdutos!$D$2:$D$47,MATCH(E2094,dProdutos!$A$2:$A$47,0))</f>
        <v>Casa</v>
      </c>
    </row>
    <row r="2095" customFormat="false" ht="15" hidden="false" customHeight="false" outlineLevel="0" collapsed="false">
      <c r="A2095" s="17" t="s">
        <v>2808</v>
      </c>
      <c r="B2095" s="17" t="n">
        <v>2</v>
      </c>
      <c r="C2095" s="21" t="n">
        <v>45838</v>
      </c>
      <c r="D2095" s="17" t="s">
        <v>968</v>
      </c>
      <c r="E2095" s="17" t="s">
        <v>192</v>
      </c>
      <c r="F2095" s="17" t="s">
        <v>1503</v>
      </c>
      <c r="G2095" s="17" t="s">
        <v>61</v>
      </c>
      <c r="H2095" s="17" t="s">
        <v>1523</v>
      </c>
      <c r="I2095" s="17" t="s">
        <v>1524</v>
      </c>
      <c r="J2095" s="17" t="n">
        <v>1</v>
      </c>
      <c r="K2095" s="15" t="n">
        <v>245.9</v>
      </c>
      <c r="L2095" s="22" t="n">
        <v>0</v>
      </c>
      <c r="M2095" s="15" t="n">
        <v>0</v>
      </c>
      <c r="N2095" s="15" t="n">
        <f aca="false">J2095*K2095</f>
        <v>245.9</v>
      </c>
      <c r="O2095" s="15" t="n">
        <f aca="false">N2095*L2095</f>
        <v>0</v>
      </c>
      <c r="P2095" s="15" t="n">
        <f aca="false">N2095-O2095</f>
        <v>245.9</v>
      </c>
      <c r="Q2095" s="15" t="n">
        <f aca="false">J2095*INDEX(dProdutos!$F$2:$F$47,MATCH(E2095,dProdutos!$A$2:$A$47,0))</f>
        <v>107.78</v>
      </c>
      <c r="R2095" s="15" t="n">
        <f aca="false">IF(I2095="Cancelado",0,P2095-Q2095)</f>
        <v>138.12</v>
      </c>
      <c r="S2095" s="17" t="str">
        <f aca="false">INDEX(dProdutos!$D$2:$D$47,MATCH(E2095,dProdutos!$A$2:$A$47,0))</f>
        <v>Eletrônicos</v>
      </c>
    </row>
    <row r="2096" customFormat="false" ht="15" hidden="false" customHeight="false" outlineLevel="0" collapsed="false">
      <c r="A2096" s="17" t="s">
        <v>2809</v>
      </c>
      <c r="B2096" s="17" t="n">
        <v>1</v>
      </c>
      <c r="C2096" s="21" t="n">
        <v>45838</v>
      </c>
      <c r="D2096" s="17" t="s">
        <v>584</v>
      </c>
      <c r="E2096" s="17" t="s">
        <v>207</v>
      </c>
      <c r="F2096" s="17" t="s">
        <v>1490</v>
      </c>
      <c r="G2096" s="17" t="s">
        <v>60</v>
      </c>
      <c r="H2096" s="17" t="s">
        <v>1537</v>
      </c>
      <c r="I2096" s="17" t="s">
        <v>1524</v>
      </c>
      <c r="J2096" s="17" t="n">
        <v>1</v>
      </c>
      <c r="K2096" s="15" t="n">
        <v>143.9</v>
      </c>
      <c r="L2096" s="22" t="n">
        <v>0</v>
      </c>
      <c r="M2096" s="15" t="n">
        <v>34.63</v>
      </c>
      <c r="N2096" s="15" t="n">
        <f aca="false">J2096*K2096</f>
        <v>143.9</v>
      </c>
      <c r="O2096" s="15" t="n">
        <f aca="false">N2096*L2096</f>
        <v>0</v>
      </c>
      <c r="P2096" s="15" t="n">
        <f aca="false">N2096-O2096</f>
        <v>143.9</v>
      </c>
      <c r="Q2096" s="15" t="n">
        <f aca="false">J2096*INDEX(dProdutos!$F$2:$F$47,MATCH(E2096,dProdutos!$A$2:$A$47,0))</f>
        <v>84.43</v>
      </c>
      <c r="R2096" s="15" t="n">
        <f aca="false">IF(I2096="Cancelado",0,P2096-Q2096)</f>
        <v>59.47</v>
      </c>
      <c r="S2096" s="17" t="str">
        <f aca="false">INDEX(dProdutos!$D$2:$D$47,MATCH(E2096,dProdutos!$A$2:$A$47,0))</f>
        <v>Beleza</v>
      </c>
    </row>
    <row r="2097" customFormat="false" ht="15" hidden="false" customHeight="false" outlineLevel="0" collapsed="false">
      <c r="A2097" s="17" t="s">
        <v>2809</v>
      </c>
      <c r="B2097" s="17" t="n">
        <v>2</v>
      </c>
      <c r="C2097" s="21" t="n">
        <v>45838</v>
      </c>
      <c r="D2097" s="17" t="s">
        <v>584</v>
      </c>
      <c r="E2097" s="17" t="s">
        <v>102</v>
      </c>
      <c r="F2097" s="17" t="s">
        <v>1490</v>
      </c>
      <c r="G2097" s="17" t="s">
        <v>60</v>
      </c>
      <c r="H2097" s="17" t="s">
        <v>1537</v>
      </c>
      <c r="I2097" s="17" t="s">
        <v>1524</v>
      </c>
      <c r="J2097" s="17" t="n">
        <v>1</v>
      </c>
      <c r="K2097" s="15" t="n">
        <v>65.9</v>
      </c>
      <c r="L2097" s="22" t="n">
        <v>0</v>
      </c>
      <c r="M2097" s="15" t="n">
        <v>0</v>
      </c>
      <c r="N2097" s="15" t="n">
        <f aca="false">J2097*K2097</f>
        <v>65.9</v>
      </c>
      <c r="O2097" s="15" t="n">
        <f aca="false">N2097*L2097</f>
        <v>0</v>
      </c>
      <c r="P2097" s="15" t="n">
        <f aca="false">N2097-O2097</f>
        <v>65.9</v>
      </c>
      <c r="Q2097" s="15" t="n">
        <f aca="false">J2097*INDEX(dProdutos!$F$2:$F$47,MATCH(E2097,dProdutos!$A$2:$A$47,0))</f>
        <v>29.68</v>
      </c>
      <c r="R2097" s="15" t="n">
        <f aca="false">IF(I2097="Cancelado",0,P2097-Q2097)</f>
        <v>36.22</v>
      </c>
      <c r="S2097" s="17" t="str">
        <f aca="false">INDEX(dProdutos!$D$2:$D$47,MATCH(E2097,dProdutos!$A$2:$A$47,0))</f>
        <v>Moda Masculina</v>
      </c>
    </row>
    <row r="2098" customFormat="false" ht="15" hidden="false" customHeight="false" outlineLevel="0" collapsed="false">
      <c r="A2098" s="17" t="s">
        <v>2809</v>
      </c>
      <c r="B2098" s="17" t="n">
        <v>3</v>
      </c>
      <c r="C2098" s="21" t="n">
        <v>45838</v>
      </c>
      <c r="D2098" s="17" t="s">
        <v>584</v>
      </c>
      <c r="E2098" s="17" t="s">
        <v>126</v>
      </c>
      <c r="F2098" s="17" t="s">
        <v>1490</v>
      </c>
      <c r="G2098" s="17" t="s">
        <v>60</v>
      </c>
      <c r="H2098" s="17" t="s">
        <v>1537</v>
      </c>
      <c r="I2098" s="17" t="s">
        <v>1524</v>
      </c>
      <c r="J2098" s="17" t="n">
        <v>1</v>
      </c>
      <c r="K2098" s="15" t="n">
        <v>296.9</v>
      </c>
      <c r="L2098" s="22" t="n">
        <v>0.1</v>
      </c>
      <c r="M2098" s="15" t="n">
        <v>0</v>
      </c>
      <c r="N2098" s="15" t="n">
        <f aca="false">J2098*K2098</f>
        <v>296.9</v>
      </c>
      <c r="O2098" s="15" t="n">
        <f aca="false">N2098*L2098</f>
        <v>29.69</v>
      </c>
      <c r="P2098" s="15" t="n">
        <f aca="false">N2098-O2098</f>
        <v>267.21</v>
      </c>
      <c r="Q2098" s="15" t="n">
        <f aca="false">J2098*INDEX(dProdutos!$F$2:$F$47,MATCH(E2098,dProdutos!$A$2:$A$47,0))</f>
        <v>135.24</v>
      </c>
      <c r="R2098" s="15" t="n">
        <f aca="false">IF(I2098="Cancelado",0,P2098-Q2098)</f>
        <v>131.97</v>
      </c>
      <c r="S2098" s="17" t="str">
        <f aca="false">INDEX(dProdutos!$D$2:$D$47,MATCH(E2098,dProdutos!$A$2:$A$47,0))</f>
        <v>Calçados</v>
      </c>
    </row>
    <row r="2099" customFormat="false" ht="15" hidden="false" customHeight="false" outlineLevel="0" collapsed="false">
      <c r="A2099" s="17" t="s">
        <v>2810</v>
      </c>
      <c r="B2099" s="17" t="n">
        <v>1</v>
      </c>
      <c r="C2099" s="21" t="n">
        <v>45838</v>
      </c>
      <c r="D2099" s="17" t="s">
        <v>1394</v>
      </c>
      <c r="E2099" s="17" t="s">
        <v>210</v>
      </c>
      <c r="F2099" s="17" t="s">
        <v>1499</v>
      </c>
      <c r="G2099" s="17" t="s">
        <v>59</v>
      </c>
      <c r="H2099" s="17" t="s">
        <v>1523</v>
      </c>
      <c r="I2099" s="17" t="s">
        <v>1524</v>
      </c>
      <c r="J2099" s="17" t="n">
        <v>1</v>
      </c>
      <c r="K2099" s="15" t="n">
        <v>245.9</v>
      </c>
      <c r="L2099" s="22" t="n">
        <v>0.15</v>
      </c>
      <c r="M2099" s="15" t="n">
        <v>22.39</v>
      </c>
      <c r="N2099" s="15" t="n">
        <f aca="false">J2099*K2099</f>
        <v>245.9</v>
      </c>
      <c r="O2099" s="15" t="n">
        <f aca="false">N2099*L2099</f>
        <v>36.885</v>
      </c>
      <c r="P2099" s="15" t="n">
        <f aca="false">N2099-O2099</f>
        <v>209.015</v>
      </c>
      <c r="Q2099" s="15" t="n">
        <f aca="false">J2099*INDEX(dProdutos!$F$2:$F$47,MATCH(E2099,dProdutos!$A$2:$A$47,0))</f>
        <v>150.63</v>
      </c>
      <c r="R2099" s="15" t="n">
        <f aca="false">IF(I2099="Cancelado",0,P2099-Q2099)</f>
        <v>58.385</v>
      </c>
      <c r="S2099" s="17" t="str">
        <f aca="false">INDEX(dProdutos!$D$2:$D$47,MATCH(E2099,dProdutos!$A$2:$A$47,0))</f>
        <v>Beleza</v>
      </c>
    </row>
    <row r="2100" customFormat="false" ht="15" hidden="false" customHeight="false" outlineLevel="0" collapsed="false">
      <c r="A2100" s="17" t="s">
        <v>2811</v>
      </c>
      <c r="B2100" s="17" t="n">
        <v>1</v>
      </c>
      <c r="C2100" s="21" t="n">
        <v>45838</v>
      </c>
      <c r="D2100" s="17" t="s">
        <v>1353</v>
      </c>
      <c r="E2100" s="17" t="s">
        <v>153</v>
      </c>
      <c r="F2100" s="17" t="s">
        <v>1499</v>
      </c>
      <c r="G2100" s="17" t="s">
        <v>63</v>
      </c>
      <c r="H2100" s="17" t="s">
        <v>1523</v>
      </c>
      <c r="I2100" s="17" t="s">
        <v>1524</v>
      </c>
      <c r="J2100" s="17" t="n">
        <v>2</v>
      </c>
      <c r="K2100" s="15" t="n">
        <v>165.9</v>
      </c>
      <c r="L2100" s="22" t="n">
        <v>0.1</v>
      </c>
      <c r="M2100" s="15" t="n">
        <v>0</v>
      </c>
      <c r="N2100" s="15" t="n">
        <f aca="false">J2100*K2100</f>
        <v>331.8</v>
      </c>
      <c r="O2100" s="15" t="n">
        <f aca="false">N2100*L2100</f>
        <v>33.18</v>
      </c>
      <c r="P2100" s="15" t="n">
        <f aca="false">N2100-O2100</f>
        <v>298.62</v>
      </c>
      <c r="Q2100" s="15" t="n">
        <f aca="false">J2100*INDEX(dProdutos!$F$2:$F$47,MATCH(E2100,dProdutos!$A$2:$A$47,0))</f>
        <v>134.56</v>
      </c>
      <c r="R2100" s="15" t="n">
        <f aca="false">IF(I2100="Cancelado",0,P2100-Q2100)</f>
        <v>164.06</v>
      </c>
      <c r="S2100" s="17" t="str">
        <f aca="false">INDEX(dProdutos!$D$2:$D$47,MATCH(E2100,dProdutos!$A$2:$A$47,0))</f>
        <v>Acessórios</v>
      </c>
    </row>
    <row r="2101" customFormat="false" ht="15" hidden="false" customHeight="false" outlineLevel="0" collapsed="false">
      <c r="A2101" s="17" t="s">
        <v>2812</v>
      </c>
      <c r="B2101" s="17" t="n">
        <v>1</v>
      </c>
      <c r="C2101" s="21" t="n">
        <v>45838</v>
      </c>
      <c r="D2101" s="17" t="s">
        <v>653</v>
      </c>
      <c r="E2101" s="17" t="s">
        <v>135</v>
      </c>
      <c r="F2101" s="17" t="s">
        <v>1499</v>
      </c>
      <c r="G2101" s="17" t="s">
        <v>64</v>
      </c>
      <c r="H2101" s="17" t="s">
        <v>1540</v>
      </c>
      <c r="I2101" s="17" t="s">
        <v>1524</v>
      </c>
      <c r="J2101" s="17" t="n">
        <v>1</v>
      </c>
      <c r="K2101" s="15" t="n">
        <v>200.9</v>
      </c>
      <c r="L2101" s="22" t="n">
        <v>0.1</v>
      </c>
      <c r="M2101" s="15" t="n">
        <v>0</v>
      </c>
      <c r="N2101" s="15" t="n">
        <f aca="false">J2101*K2101</f>
        <v>200.9</v>
      </c>
      <c r="O2101" s="15" t="n">
        <f aca="false">N2101*L2101</f>
        <v>20.09</v>
      </c>
      <c r="P2101" s="15" t="n">
        <f aca="false">N2101-O2101</f>
        <v>180.81</v>
      </c>
      <c r="Q2101" s="15" t="n">
        <f aca="false">J2101*INDEX(dProdutos!$F$2:$F$47,MATCH(E2101,dProdutos!$A$2:$A$47,0))</f>
        <v>80.73</v>
      </c>
      <c r="R2101" s="15" t="n">
        <f aca="false">IF(I2101="Cancelado",0,P2101-Q2101)</f>
        <v>100.08</v>
      </c>
      <c r="S2101" s="17" t="str">
        <f aca="false">INDEX(dProdutos!$D$2:$D$47,MATCH(E2101,dProdutos!$A$2:$A$47,0))</f>
        <v>Calçados</v>
      </c>
    </row>
    <row r="2102" customFormat="false" ht="15" hidden="false" customHeight="false" outlineLevel="0" collapsed="false">
      <c r="A2102" s="17" t="s">
        <v>2812</v>
      </c>
      <c r="B2102" s="17" t="n">
        <v>2</v>
      </c>
      <c r="C2102" s="21" t="n">
        <v>45838</v>
      </c>
      <c r="D2102" s="17" t="s">
        <v>653</v>
      </c>
      <c r="E2102" s="17" t="s">
        <v>150</v>
      </c>
      <c r="F2102" s="17" t="s">
        <v>1499</v>
      </c>
      <c r="G2102" s="17" t="s">
        <v>64</v>
      </c>
      <c r="H2102" s="17" t="s">
        <v>1540</v>
      </c>
      <c r="I2102" s="17" t="s">
        <v>1524</v>
      </c>
      <c r="J2102" s="17" t="n">
        <v>1</v>
      </c>
      <c r="K2102" s="15" t="n">
        <v>71.9</v>
      </c>
      <c r="L2102" s="22" t="n">
        <v>0</v>
      </c>
      <c r="M2102" s="15" t="n">
        <v>0</v>
      </c>
      <c r="N2102" s="15" t="n">
        <f aca="false">J2102*K2102</f>
        <v>71.9</v>
      </c>
      <c r="O2102" s="15" t="n">
        <f aca="false">N2102*L2102</f>
        <v>0</v>
      </c>
      <c r="P2102" s="15" t="n">
        <f aca="false">N2102-O2102</f>
        <v>71.9</v>
      </c>
      <c r="Q2102" s="15" t="n">
        <f aca="false">J2102*INDEX(dProdutos!$F$2:$F$47,MATCH(E2102,dProdutos!$A$2:$A$47,0))</f>
        <v>27.38</v>
      </c>
      <c r="R2102" s="15" t="n">
        <f aca="false">IF(I2102="Cancelado",0,P2102-Q2102)</f>
        <v>44.52</v>
      </c>
      <c r="S2102" s="17" t="str">
        <f aca="false">INDEX(dProdutos!$D$2:$D$47,MATCH(E2102,dProdutos!$A$2:$A$47,0))</f>
        <v>Acessórios</v>
      </c>
    </row>
    <row r="2103" customFormat="false" ht="15" hidden="false" customHeight="false" outlineLevel="0" collapsed="false">
      <c r="A2103" s="17" t="s">
        <v>2812</v>
      </c>
      <c r="B2103" s="17" t="n">
        <v>3</v>
      </c>
      <c r="C2103" s="21" t="n">
        <v>45838</v>
      </c>
      <c r="D2103" s="17" t="s">
        <v>653</v>
      </c>
      <c r="E2103" s="17" t="s">
        <v>213</v>
      </c>
      <c r="F2103" s="17" t="s">
        <v>1499</v>
      </c>
      <c r="G2103" s="17" t="s">
        <v>64</v>
      </c>
      <c r="H2103" s="17" t="s">
        <v>1540</v>
      </c>
      <c r="I2103" s="17" t="s">
        <v>1524</v>
      </c>
      <c r="J2103" s="17" t="n">
        <v>2</v>
      </c>
      <c r="K2103" s="15" t="n">
        <v>153.9</v>
      </c>
      <c r="L2103" s="22" t="n">
        <v>0</v>
      </c>
      <c r="M2103" s="15" t="n">
        <v>0</v>
      </c>
      <c r="N2103" s="15" t="n">
        <f aca="false">J2103*K2103</f>
        <v>307.8</v>
      </c>
      <c r="O2103" s="15" t="n">
        <f aca="false">N2103*L2103</f>
        <v>0</v>
      </c>
      <c r="P2103" s="15" t="n">
        <f aca="false">N2103-O2103</f>
        <v>307.8</v>
      </c>
      <c r="Q2103" s="15" t="n">
        <f aca="false">J2103*INDEX(dProdutos!$F$2:$F$47,MATCH(E2103,dProdutos!$A$2:$A$47,0))</f>
        <v>180.84</v>
      </c>
      <c r="R2103" s="15" t="n">
        <f aca="false">IF(I2103="Cancelado",0,P2103-Q2103)</f>
        <v>126.96</v>
      </c>
      <c r="S2103" s="17" t="str">
        <f aca="false">INDEX(dProdutos!$D$2:$D$47,MATCH(E2103,dProdutos!$A$2:$A$47,0))</f>
        <v>Beleza</v>
      </c>
    </row>
    <row r="2104" customFormat="false" ht="15" hidden="false" customHeight="false" outlineLevel="0" collapsed="false">
      <c r="A2104" s="17" t="s">
        <v>2812</v>
      </c>
      <c r="B2104" s="17" t="n">
        <v>4</v>
      </c>
      <c r="C2104" s="21" t="n">
        <v>45838</v>
      </c>
      <c r="D2104" s="17" t="s">
        <v>653</v>
      </c>
      <c r="E2104" s="17" t="s">
        <v>111</v>
      </c>
      <c r="F2104" s="17" t="s">
        <v>1499</v>
      </c>
      <c r="G2104" s="17" t="s">
        <v>64</v>
      </c>
      <c r="H2104" s="17" t="s">
        <v>1540</v>
      </c>
      <c r="I2104" s="17" t="s">
        <v>1524</v>
      </c>
      <c r="J2104" s="17" t="n">
        <v>2</v>
      </c>
      <c r="K2104" s="15" t="n">
        <v>188.9</v>
      </c>
      <c r="L2104" s="22" t="n">
        <v>0</v>
      </c>
      <c r="M2104" s="15" t="n">
        <v>0</v>
      </c>
      <c r="N2104" s="15" t="n">
        <f aca="false">J2104*K2104</f>
        <v>377.8</v>
      </c>
      <c r="O2104" s="15" t="n">
        <f aca="false">N2104*L2104</f>
        <v>0</v>
      </c>
      <c r="P2104" s="15" t="n">
        <f aca="false">N2104-O2104</f>
        <v>377.8</v>
      </c>
      <c r="Q2104" s="15" t="n">
        <f aca="false">J2104*INDEX(dProdutos!$F$2:$F$47,MATCH(E2104,dProdutos!$A$2:$A$47,0))</f>
        <v>176.64</v>
      </c>
      <c r="R2104" s="15" t="n">
        <f aca="false">IF(I2104="Cancelado",0,P2104-Q2104)</f>
        <v>201.16</v>
      </c>
      <c r="S2104" s="17" t="str">
        <f aca="false">INDEX(dProdutos!$D$2:$D$47,MATCH(E2104,dProdutos!$A$2:$A$47,0))</f>
        <v>Moda Masculina</v>
      </c>
    </row>
    <row r="2105" customFormat="false" ht="15" hidden="false" customHeight="false" outlineLevel="0" collapsed="false">
      <c r="A2105" s="17" t="s">
        <v>2813</v>
      </c>
      <c r="B2105" s="17" t="n">
        <v>1</v>
      </c>
      <c r="C2105" s="21" t="n">
        <v>45838</v>
      </c>
      <c r="D2105" s="17" t="s">
        <v>522</v>
      </c>
      <c r="E2105" s="17" t="s">
        <v>195</v>
      </c>
      <c r="F2105" s="17" t="s">
        <v>1490</v>
      </c>
      <c r="G2105" s="17" t="s">
        <v>60</v>
      </c>
      <c r="H2105" s="17" t="s">
        <v>1523</v>
      </c>
      <c r="I2105" s="17" t="s">
        <v>1524</v>
      </c>
      <c r="J2105" s="17" t="n">
        <v>1</v>
      </c>
      <c r="K2105" s="15" t="n">
        <v>72.9</v>
      </c>
      <c r="L2105" s="22" t="n">
        <v>0.1</v>
      </c>
      <c r="M2105" s="15" t="n">
        <v>33.03</v>
      </c>
      <c r="N2105" s="15" t="n">
        <f aca="false">J2105*K2105</f>
        <v>72.9</v>
      </c>
      <c r="O2105" s="15" t="n">
        <f aca="false">N2105*L2105</f>
        <v>7.29</v>
      </c>
      <c r="P2105" s="15" t="n">
        <f aca="false">N2105-O2105</f>
        <v>65.61</v>
      </c>
      <c r="Q2105" s="15" t="n">
        <f aca="false">J2105*INDEX(dProdutos!$F$2:$F$47,MATCH(E2105,dProdutos!$A$2:$A$47,0))</f>
        <v>39.23</v>
      </c>
      <c r="R2105" s="15" t="n">
        <f aca="false">IF(I2105="Cancelado",0,P2105-Q2105)</f>
        <v>26.38</v>
      </c>
      <c r="S2105" s="17" t="str">
        <f aca="false">INDEX(dProdutos!$D$2:$D$47,MATCH(E2105,dProdutos!$A$2:$A$47,0))</f>
        <v>Eletrônicos</v>
      </c>
    </row>
    <row r="2106" customFormat="false" ht="15" hidden="false" customHeight="false" outlineLevel="0" collapsed="false">
      <c r="A2106" s="17" t="s">
        <v>2813</v>
      </c>
      <c r="B2106" s="17" t="n">
        <v>2</v>
      </c>
      <c r="C2106" s="21" t="n">
        <v>45838</v>
      </c>
      <c r="D2106" s="17" t="s">
        <v>522</v>
      </c>
      <c r="E2106" s="17" t="s">
        <v>114</v>
      </c>
      <c r="F2106" s="17" t="s">
        <v>1490</v>
      </c>
      <c r="G2106" s="17" t="s">
        <v>60</v>
      </c>
      <c r="H2106" s="17" t="s">
        <v>1523</v>
      </c>
      <c r="I2106" s="17" t="s">
        <v>1524</v>
      </c>
      <c r="J2106" s="17" t="n">
        <v>1</v>
      </c>
      <c r="K2106" s="15" t="n">
        <v>202.9</v>
      </c>
      <c r="L2106" s="22" t="n">
        <v>0</v>
      </c>
      <c r="M2106" s="15" t="n">
        <v>0</v>
      </c>
      <c r="N2106" s="15" t="n">
        <f aca="false">J2106*K2106</f>
        <v>202.9</v>
      </c>
      <c r="O2106" s="15" t="n">
        <f aca="false">N2106*L2106</f>
        <v>0</v>
      </c>
      <c r="P2106" s="15" t="n">
        <f aca="false">N2106-O2106</f>
        <v>202.9</v>
      </c>
      <c r="Q2106" s="15" t="n">
        <f aca="false">J2106*INDEX(dProdutos!$F$2:$F$47,MATCH(E2106,dProdutos!$A$2:$A$47,0))</f>
        <v>110.39</v>
      </c>
      <c r="R2106" s="15" t="n">
        <f aca="false">IF(I2106="Cancelado",0,P2106-Q2106)</f>
        <v>92.51</v>
      </c>
      <c r="S2106" s="17" t="str">
        <f aca="false">INDEX(dProdutos!$D$2:$D$47,MATCH(E2106,dProdutos!$A$2:$A$47,0))</f>
        <v>Moda Masculina</v>
      </c>
    </row>
    <row r="2107" customFormat="false" ht="15" hidden="false" customHeight="false" outlineLevel="0" collapsed="false">
      <c r="A2107" s="17" t="s">
        <v>2813</v>
      </c>
      <c r="B2107" s="17" t="n">
        <v>3</v>
      </c>
      <c r="C2107" s="21" t="n">
        <v>45838</v>
      </c>
      <c r="D2107" s="17" t="s">
        <v>522</v>
      </c>
      <c r="E2107" s="17" t="s">
        <v>88</v>
      </c>
      <c r="F2107" s="17" t="s">
        <v>1490</v>
      </c>
      <c r="G2107" s="17" t="s">
        <v>60</v>
      </c>
      <c r="H2107" s="17" t="s">
        <v>1523</v>
      </c>
      <c r="I2107" s="17" t="s">
        <v>1524</v>
      </c>
      <c r="J2107" s="17" t="n">
        <v>2</v>
      </c>
      <c r="K2107" s="15" t="n">
        <v>170.9</v>
      </c>
      <c r="L2107" s="22" t="n">
        <v>0.05</v>
      </c>
      <c r="M2107" s="15" t="n">
        <v>0</v>
      </c>
      <c r="N2107" s="15" t="n">
        <f aca="false">J2107*K2107</f>
        <v>341.8</v>
      </c>
      <c r="O2107" s="15" t="n">
        <f aca="false">N2107*L2107</f>
        <v>17.09</v>
      </c>
      <c r="P2107" s="15" t="n">
        <f aca="false">N2107-O2107</f>
        <v>324.71</v>
      </c>
      <c r="Q2107" s="15" t="n">
        <f aca="false">J2107*INDEX(dProdutos!$F$2:$F$47,MATCH(E2107,dProdutos!$A$2:$A$47,0))</f>
        <v>196.28</v>
      </c>
      <c r="R2107" s="15" t="n">
        <f aca="false">IF(I2107="Cancelado",0,P2107-Q2107)</f>
        <v>128.43</v>
      </c>
      <c r="S2107" s="17" t="str">
        <f aca="false">INDEX(dProdutos!$D$2:$D$47,MATCH(E2107,dProdutos!$A$2:$A$47,0))</f>
        <v>Moda Feminina</v>
      </c>
    </row>
    <row r="2108" customFormat="false" ht="15" hidden="false" customHeight="false" outlineLevel="0" collapsed="false">
      <c r="A2108" s="17" t="s">
        <v>2814</v>
      </c>
      <c r="B2108" s="17" t="n">
        <v>1</v>
      </c>
      <c r="C2108" s="21" t="n">
        <v>45838</v>
      </c>
      <c r="D2108" s="17" t="s">
        <v>837</v>
      </c>
      <c r="E2108" s="17" t="s">
        <v>111</v>
      </c>
      <c r="F2108" s="17" t="s">
        <v>1490</v>
      </c>
      <c r="G2108" s="17" t="s">
        <v>60</v>
      </c>
      <c r="H2108" s="17" t="s">
        <v>1537</v>
      </c>
      <c r="I2108" s="17" t="s">
        <v>1531</v>
      </c>
      <c r="J2108" s="17" t="n">
        <v>1</v>
      </c>
      <c r="K2108" s="15" t="n">
        <v>188.9</v>
      </c>
      <c r="L2108" s="22" t="n">
        <v>0</v>
      </c>
      <c r="M2108" s="15" t="n">
        <v>0</v>
      </c>
      <c r="N2108" s="15" t="n">
        <f aca="false">J2108*K2108</f>
        <v>188.9</v>
      </c>
      <c r="O2108" s="15" t="n">
        <f aca="false">N2108*L2108</f>
        <v>0</v>
      </c>
      <c r="P2108" s="15" t="n">
        <f aca="false">N2108-O2108</f>
        <v>188.9</v>
      </c>
      <c r="Q2108" s="15" t="n">
        <f aca="false">J2108*INDEX(dProdutos!$F$2:$F$47,MATCH(E2108,dProdutos!$A$2:$A$47,0))</f>
        <v>88.32</v>
      </c>
      <c r="R2108" s="15" t="n">
        <f aca="false">IF(I2108="Cancelado",0,P2108-Q2108)</f>
        <v>0</v>
      </c>
      <c r="S2108" s="17" t="str">
        <f aca="false">INDEX(dProdutos!$D$2:$D$47,MATCH(E2108,dProdutos!$A$2:$A$47,0))</f>
        <v>Moda Masculina</v>
      </c>
    </row>
    <row r="2109" customFormat="false" ht="15" hidden="false" customHeight="false" outlineLevel="0" collapsed="false">
      <c r="A2109" s="17" t="s">
        <v>2814</v>
      </c>
      <c r="B2109" s="17" t="n">
        <v>2</v>
      </c>
      <c r="C2109" s="21" t="n">
        <v>45838</v>
      </c>
      <c r="D2109" s="17" t="s">
        <v>837</v>
      </c>
      <c r="E2109" s="17" t="s">
        <v>105</v>
      </c>
      <c r="F2109" s="17" t="s">
        <v>1490</v>
      </c>
      <c r="G2109" s="17" t="s">
        <v>60</v>
      </c>
      <c r="H2109" s="17" t="s">
        <v>1537</v>
      </c>
      <c r="I2109" s="17" t="s">
        <v>1531</v>
      </c>
      <c r="J2109" s="17" t="n">
        <v>1</v>
      </c>
      <c r="K2109" s="15" t="n">
        <v>175.9</v>
      </c>
      <c r="L2109" s="22" t="n">
        <v>0</v>
      </c>
      <c r="M2109" s="15" t="n">
        <v>0</v>
      </c>
      <c r="N2109" s="15" t="n">
        <f aca="false">J2109*K2109</f>
        <v>175.9</v>
      </c>
      <c r="O2109" s="15" t="n">
        <f aca="false">N2109*L2109</f>
        <v>0</v>
      </c>
      <c r="P2109" s="15" t="n">
        <f aca="false">N2109-O2109</f>
        <v>175.9</v>
      </c>
      <c r="Q2109" s="15" t="n">
        <f aca="false">J2109*INDEX(dProdutos!$F$2:$F$47,MATCH(E2109,dProdutos!$A$2:$A$47,0))</f>
        <v>96.59</v>
      </c>
      <c r="R2109" s="15" t="n">
        <f aca="false">IF(I2109="Cancelado",0,P2109-Q2109)</f>
        <v>0</v>
      </c>
      <c r="S2109" s="17" t="str">
        <f aca="false">INDEX(dProdutos!$D$2:$D$47,MATCH(E2109,dProdutos!$A$2:$A$47,0))</f>
        <v>Moda Masculina</v>
      </c>
    </row>
    <row r="2110" customFormat="false" ht="15" hidden="false" customHeight="false" outlineLevel="0" collapsed="false">
      <c r="A2110" s="17" t="s">
        <v>2814</v>
      </c>
      <c r="B2110" s="17" t="n">
        <v>3</v>
      </c>
      <c r="C2110" s="21" t="n">
        <v>45838</v>
      </c>
      <c r="D2110" s="17" t="s">
        <v>837</v>
      </c>
      <c r="E2110" s="17" t="s">
        <v>174</v>
      </c>
      <c r="F2110" s="17" t="s">
        <v>1490</v>
      </c>
      <c r="G2110" s="17" t="s">
        <v>60</v>
      </c>
      <c r="H2110" s="17" t="s">
        <v>1537</v>
      </c>
      <c r="I2110" s="17" t="s">
        <v>1531</v>
      </c>
      <c r="J2110" s="17" t="n">
        <v>2</v>
      </c>
      <c r="K2110" s="15" t="n">
        <v>250.9</v>
      </c>
      <c r="L2110" s="22" t="n">
        <v>0</v>
      </c>
      <c r="M2110" s="15" t="n">
        <v>0</v>
      </c>
      <c r="N2110" s="15" t="n">
        <f aca="false">J2110*K2110</f>
        <v>501.8</v>
      </c>
      <c r="O2110" s="15" t="n">
        <f aca="false">N2110*L2110</f>
        <v>0</v>
      </c>
      <c r="P2110" s="15" t="n">
        <f aca="false">N2110-O2110</f>
        <v>501.8</v>
      </c>
      <c r="Q2110" s="15" t="n">
        <f aca="false">J2110*INDEX(dProdutos!$F$2:$F$47,MATCH(E2110,dProdutos!$A$2:$A$47,0))</f>
        <v>302.56</v>
      </c>
      <c r="R2110" s="15" t="n">
        <f aca="false">IF(I2110="Cancelado",0,P2110-Q2110)</f>
        <v>0</v>
      </c>
      <c r="S2110" s="17" t="str">
        <f aca="false">INDEX(dProdutos!$D$2:$D$47,MATCH(E2110,dProdutos!$A$2:$A$47,0))</f>
        <v>Casa</v>
      </c>
    </row>
    <row r="2111" customFormat="false" ht="15" hidden="false" customHeight="false" outlineLevel="0" collapsed="false">
      <c r="A2111" s="17" t="s">
        <v>2815</v>
      </c>
      <c r="B2111" s="17" t="n">
        <v>1</v>
      </c>
      <c r="C2111" s="21" t="n">
        <v>45838</v>
      </c>
      <c r="D2111" s="17" t="s">
        <v>1207</v>
      </c>
      <c r="E2111" s="17" t="s">
        <v>114</v>
      </c>
      <c r="F2111" s="17" t="s">
        <v>1503</v>
      </c>
      <c r="G2111" s="17" t="s">
        <v>62</v>
      </c>
      <c r="H2111" s="17" t="s">
        <v>1523</v>
      </c>
      <c r="I2111" s="17" t="s">
        <v>1524</v>
      </c>
      <c r="J2111" s="17" t="n">
        <v>1</v>
      </c>
      <c r="K2111" s="15" t="n">
        <v>202.9</v>
      </c>
      <c r="L2111" s="22" t="n">
        <v>0.1</v>
      </c>
      <c r="M2111" s="15" t="n">
        <v>33.42</v>
      </c>
      <c r="N2111" s="15" t="n">
        <f aca="false">J2111*K2111</f>
        <v>202.9</v>
      </c>
      <c r="O2111" s="15" t="n">
        <f aca="false">N2111*L2111</f>
        <v>20.29</v>
      </c>
      <c r="P2111" s="15" t="n">
        <f aca="false">N2111-O2111</f>
        <v>182.61</v>
      </c>
      <c r="Q2111" s="15" t="n">
        <f aca="false">J2111*INDEX(dProdutos!$F$2:$F$47,MATCH(E2111,dProdutos!$A$2:$A$47,0))</f>
        <v>110.39</v>
      </c>
      <c r="R2111" s="15" t="n">
        <f aca="false">IF(I2111="Cancelado",0,P2111-Q2111)</f>
        <v>72.22</v>
      </c>
      <c r="S2111" s="17" t="str">
        <f aca="false">INDEX(dProdutos!$D$2:$D$47,MATCH(E2111,dProdutos!$A$2:$A$47,0))</f>
        <v>Moda Masculina</v>
      </c>
    </row>
    <row r="2112" customFormat="false" ht="15" hidden="false" customHeight="false" outlineLevel="0" collapsed="false">
      <c r="A2112" s="17" t="s">
        <v>2815</v>
      </c>
      <c r="B2112" s="17" t="n">
        <v>2</v>
      </c>
      <c r="C2112" s="21" t="n">
        <v>45838</v>
      </c>
      <c r="D2112" s="17" t="s">
        <v>1207</v>
      </c>
      <c r="E2112" s="17" t="s">
        <v>117</v>
      </c>
      <c r="F2112" s="17" t="s">
        <v>1503</v>
      </c>
      <c r="G2112" s="17" t="s">
        <v>62</v>
      </c>
      <c r="H2112" s="17" t="s">
        <v>1523</v>
      </c>
      <c r="I2112" s="17" t="s">
        <v>1524</v>
      </c>
      <c r="J2112" s="17" t="n">
        <v>1</v>
      </c>
      <c r="K2112" s="15" t="n">
        <v>166.9</v>
      </c>
      <c r="L2112" s="22" t="n">
        <v>0.05</v>
      </c>
      <c r="M2112" s="15" t="n">
        <v>0</v>
      </c>
      <c r="N2112" s="15" t="n">
        <f aca="false">J2112*K2112</f>
        <v>166.9</v>
      </c>
      <c r="O2112" s="15" t="n">
        <f aca="false">N2112*L2112</f>
        <v>8.345</v>
      </c>
      <c r="P2112" s="15" t="n">
        <f aca="false">N2112-O2112</f>
        <v>158.555</v>
      </c>
      <c r="Q2112" s="15" t="n">
        <f aca="false">J2112*INDEX(dProdutos!$F$2:$F$47,MATCH(E2112,dProdutos!$A$2:$A$47,0))</f>
        <v>73.23</v>
      </c>
      <c r="R2112" s="15" t="n">
        <f aca="false">IF(I2112="Cancelado",0,P2112-Q2112)</f>
        <v>85.325</v>
      </c>
      <c r="S2112" s="17" t="str">
        <f aca="false">INDEX(dProdutos!$D$2:$D$47,MATCH(E2112,dProdutos!$A$2:$A$47,0))</f>
        <v>Moda Masculina</v>
      </c>
    </row>
    <row r="2113" customFormat="false" ht="15" hidden="false" customHeight="false" outlineLevel="0" collapsed="false">
      <c r="A2113" s="17" t="s">
        <v>2816</v>
      </c>
      <c r="B2113" s="17" t="n">
        <v>1</v>
      </c>
      <c r="C2113" s="21" t="n">
        <v>45838</v>
      </c>
      <c r="D2113" s="17" t="s">
        <v>584</v>
      </c>
      <c r="E2113" s="17" t="s">
        <v>171</v>
      </c>
      <c r="F2113" s="17" t="s">
        <v>1497</v>
      </c>
      <c r="G2113" s="17" t="s">
        <v>61</v>
      </c>
      <c r="H2113" s="17" t="s">
        <v>1537</v>
      </c>
      <c r="I2113" s="17" t="s">
        <v>1524</v>
      </c>
      <c r="J2113" s="17" t="n">
        <v>1</v>
      </c>
      <c r="K2113" s="15" t="n">
        <v>246.9</v>
      </c>
      <c r="L2113" s="22" t="n">
        <v>0</v>
      </c>
      <c r="M2113" s="15" t="n">
        <v>10.65</v>
      </c>
      <c r="N2113" s="15" t="n">
        <f aca="false">J2113*K2113</f>
        <v>246.9</v>
      </c>
      <c r="O2113" s="15" t="n">
        <f aca="false">N2113*L2113</f>
        <v>0</v>
      </c>
      <c r="P2113" s="15" t="n">
        <f aca="false">N2113-O2113</f>
        <v>246.9</v>
      </c>
      <c r="Q2113" s="15" t="n">
        <f aca="false">J2113*INDEX(dProdutos!$F$2:$F$47,MATCH(E2113,dProdutos!$A$2:$A$47,0))</f>
        <v>103.61</v>
      </c>
      <c r="R2113" s="15" t="n">
        <f aca="false">IF(I2113="Cancelado",0,P2113-Q2113)</f>
        <v>143.29</v>
      </c>
      <c r="S2113" s="17" t="str">
        <f aca="false">INDEX(dProdutos!$D$2:$D$47,MATCH(E2113,dProdutos!$A$2:$A$47,0))</f>
        <v>Casa</v>
      </c>
    </row>
    <row r="2114" customFormat="false" ht="15" hidden="false" customHeight="false" outlineLevel="0" collapsed="false">
      <c r="A2114" s="17" t="s">
        <v>2816</v>
      </c>
      <c r="B2114" s="17" t="n">
        <v>2</v>
      </c>
      <c r="C2114" s="21" t="n">
        <v>45838</v>
      </c>
      <c r="D2114" s="17" t="s">
        <v>584</v>
      </c>
      <c r="E2114" s="17" t="s">
        <v>141</v>
      </c>
      <c r="F2114" s="17" t="s">
        <v>1497</v>
      </c>
      <c r="G2114" s="17" t="s">
        <v>61</v>
      </c>
      <c r="H2114" s="17" t="s">
        <v>1537</v>
      </c>
      <c r="I2114" s="17" t="s">
        <v>1524</v>
      </c>
      <c r="J2114" s="17" t="n">
        <v>1</v>
      </c>
      <c r="K2114" s="15" t="n">
        <v>131.9</v>
      </c>
      <c r="L2114" s="22" t="n">
        <v>0.15</v>
      </c>
      <c r="M2114" s="15" t="n">
        <v>0</v>
      </c>
      <c r="N2114" s="15" t="n">
        <f aca="false">J2114*K2114</f>
        <v>131.9</v>
      </c>
      <c r="O2114" s="15" t="n">
        <f aca="false">N2114*L2114</f>
        <v>19.785</v>
      </c>
      <c r="P2114" s="15" t="n">
        <f aca="false">N2114-O2114</f>
        <v>112.115</v>
      </c>
      <c r="Q2114" s="15" t="n">
        <f aca="false">J2114*INDEX(dProdutos!$F$2:$F$47,MATCH(E2114,dProdutos!$A$2:$A$47,0))</f>
        <v>81.66</v>
      </c>
      <c r="R2114" s="15" t="n">
        <f aca="false">IF(I2114="Cancelado",0,P2114-Q2114)</f>
        <v>30.455</v>
      </c>
      <c r="S2114" s="17" t="str">
        <f aca="false">INDEX(dProdutos!$D$2:$D$47,MATCH(E2114,dProdutos!$A$2:$A$47,0))</f>
        <v>Acessórios</v>
      </c>
    </row>
    <row r="2115" customFormat="false" ht="15" hidden="false" customHeight="false" outlineLevel="0" collapsed="false">
      <c r="A2115" s="17" t="s">
        <v>2817</v>
      </c>
      <c r="B2115" s="17" t="n">
        <v>1</v>
      </c>
      <c r="C2115" s="21" t="n">
        <v>45838</v>
      </c>
      <c r="D2115" s="17" t="s">
        <v>376</v>
      </c>
      <c r="E2115" s="17" t="s">
        <v>126</v>
      </c>
      <c r="F2115" s="17" t="s">
        <v>1493</v>
      </c>
      <c r="G2115" s="17" t="s">
        <v>61</v>
      </c>
      <c r="H2115" s="17" t="s">
        <v>1537</v>
      </c>
      <c r="I2115" s="17" t="s">
        <v>1531</v>
      </c>
      <c r="J2115" s="17" t="n">
        <v>3</v>
      </c>
      <c r="K2115" s="15" t="n">
        <v>296.9</v>
      </c>
      <c r="L2115" s="22" t="n">
        <v>0</v>
      </c>
      <c r="M2115" s="15" t="n">
        <v>0</v>
      </c>
      <c r="N2115" s="15" t="n">
        <f aca="false">J2115*K2115</f>
        <v>890.7</v>
      </c>
      <c r="O2115" s="15" t="n">
        <f aca="false">N2115*L2115</f>
        <v>0</v>
      </c>
      <c r="P2115" s="15" t="n">
        <f aca="false">N2115-O2115</f>
        <v>890.7</v>
      </c>
      <c r="Q2115" s="15" t="n">
        <f aca="false">J2115*INDEX(dProdutos!$F$2:$F$47,MATCH(E2115,dProdutos!$A$2:$A$47,0))</f>
        <v>405.72</v>
      </c>
      <c r="R2115" s="15" t="n">
        <f aca="false">IF(I2115="Cancelado",0,P2115-Q2115)</f>
        <v>0</v>
      </c>
      <c r="S2115" s="17" t="str">
        <f aca="false">INDEX(dProdutos!$D$2:$D$47,MATCH(E2115,dProdutos!$A$2:$A$47,0))</f>
        <v>Calçados</v>
      </c>
    </row>
    <row r="2116" customFormat="false" ht="15" hidden="false" customHeight="false" outlineLevel="0" collapsed="false">
      <c r="A2116" s="17" t="s">
        <v>2818</v>
      </c>
      <c r="B2116" s="17" t="n">
        <v>1</v>
      </c>
      <c r="C2116" s="21" t="n">
        <v>45838</v>
      </c>
      <c r="D2116" s="17" t="s">
        <v>522</v>
      </c>
      <c r="E2116" s="17" t="s">
        <v>85</v>
      </c>
      <c r="F2116" s="17" t="s">
        <v>1493</v>
      </c>
      <c r="G2116" s="17" t="s">
        <v>63</v>
      </c>
      <c r="H2116" s="17" t="s">
        <v>1523</v>
      </c>
      <c r="I2116" s="17" t="s">
        <v>1524</v>
      </c>
      <c r="J2116" s="17" t="n">
        <v>1</v>
      </c>
      <c r="K2116" s="15" t="n">
        <v>165.9</v>
      </c>
      <c r="L2116" s="22" t="n">
        <v>0</v>
      </c>
      <c r="M2116" s="15" t="n">
        <v>26.16</v>
      </c>
      <c r="N2116" s="15" t="n">
        <f aca="false">J2116*K2116</f>
        <v>165.9</v>
      </c>
      <c r="O2116" s="15" t="n">
        <f aca="false">N2116*L2116</f>
        <v>0</v>
      </c>
      <c r="P2116" s="15" t="n">
        <f aca="false">N2116-O2116</f>
        <v>165.9</v>
      </c>
      <c r="Q2116" s="15" t="n">
        <f aca="false">J2116*INDEX(dProdutos!$F$2:$F$47,MATCH(E2116,dProdutos!$A$2:$A$47,0))</f>
        <v>91.55</v>
      </c>
      <c r="R2116" s="15" t="n">
        <f aca="false">IF(I2116="Cancelado",0,P2116-Q2116)</f>
        <v>74.35</v>
      </c>
      <c r="S2116" s="17" t="str">
        <f aca="false">INDEX(dProdutos!$D$2:$D$47,MATCH(E2116,dProdutos!$A$2:$A$47,0))</f>
        <v>Moda Feminina</v>
      </c>
    </row>
    <row r="2117" customFormat="false" ht="15" hidden="false" customHeight="false" outlineLevel="0" collapsed="false">
      <c r="A2117" s="17" t="s">
        <v>2818</v>
      </c>
      <c r="B2117" s="17" t="n">
        <v>2</v>
      </c>
      <c r="C2117" s="21" t="n">
        <v>45838</v>
      </c>
      <c r="D2117" s="17" t="s">
        <v>522</v>
      </c>
      <c r="E2117" s="17" t="s">
        <v>141</v>
      </c>
      <c r="F2117" s="17" t="s">
        <v>1493</v>
      </c>
      <c r="G2117" s="17" t="s">
        <v>63</v>
      </c>
      <c r="H2117" s="17" t="s">
        <v>1523</v>
      </c>
      <c r="I2117" s="17" t="s">
        <v>1524</v>
      </c>
      <c r="J2117" s="17" t="n">
        <v>1</v>
      </c>
      <c r="K2117" s="15" t="n">
        <v>131.9</v>
      </c>
      <c r="L2117" s="22" t="n">
        <v>0.1</v>
      </c>
      <c r="M2117" s="15" t="n">
        <v>0</v>
      </c>
      <c r="N2117" s="15" t="n">
        <f aca="false">J2117*K2117</f>
        <v>131.9</v>
      </c>
      <c r="O2117" s="15" t="n">
        <f aca="false">N2117*L2117</f>
        <v>13.19</v>
      </c>
      <c r="P2117" s="15" t="n">
        <f aca="false">N2117-O2117</f>
        <v>118.71</v>
      </c>
      <c r="Q2117" s="15" t="n">
        <f aca="false">J2117*INDEX(dProdutos!$F$2:$F$47,MATCH(E2117,dProdutos!$A$2:$A$47,0))</f>
        <v>81.66</v>
      </c>
      <c r="R2117" s="15" t="n">
        <f aca="false">IF(I2117="Cancelado",0,P2117-Q2117)</f>
        <v>37.05</v>
      </c>
      <c r="S2117" s="17" t="str">
        <f aca="false">INDEX(dProdutos!$D$2:$D$47,MATCH(E2117,dProdutos!$A$2:$A$47,0))</f>
        <v>Acessórios</v>
      </c>
    </row>
    <row r="2118" customFormat="false" ht="15" hidden="false" customHeight="false" outlineLevel="0" collapsed="false">
      <c r="A2118" s="17" t="s">
        <v>2819</v>
      </c>
      <c r="B2118" s="17" t="n">
        <v>1</v>
      </c>
      <c r="C2118" s="21" t="n">
        <v>45838</v>
      </c>
      <c r="D2118" s="17" t="s">
        <v>280</v>
      </c>
      <c r="E2118" s="17" t="s">
        <v>138</v>
      </c>
      <c r="F2118" s="17" t="s">
        <v>1499</v>
      </c>
      <c r="G2118" s="17" t="s">
        <v>60</v>
      </c>
      <c r="H2118" s="17" t="s">
        <v>1537</v>
      </c>
      <c r="I2118" s="17" t="s">
        <v>1524</v>
      </c>
      <c r="J2118" s="17" t="n">
        <v>1</v>
      </c>
      <c r="K2118" s="15" t="n">
        <v>231.9</v>
      </c>
      <c r="L2118" s="22" t="n">
        <v>0</v>
      </c>
      <c r="M2118" s="15" t="n">
        <v>0</v>
      </c>
      <c r="N2118" s="15" t="n">
        <f aca="false">J2118*K2118</f>
        <v>231.9</v>
      </c>
      <c r="O2118" s="15" t="n">
        <f aca="false">N2118*L2118</f>
        <v>0</v>
      </c>
      <c r="P2118" s="15" t="n">
        <f aca="false">N2118-O2118</f>
        <v>231.9</v>
      </c>
      <c r="Q2118" s="15" t="n">
        <f aca="false">J2118*INDEX(dProdutos!$F$2:$F$47,MATCH(E2118,dProdutos!$A$2:$A$47,0))</f>
        <v>132.21</v>
      </c>
      <c r="R2118" s="15" t="n">
        <f aca="false">IF(I2118="Cancelado",0,P2118-Q2118)</f>
        <v>99.69</v>
      </c>
      <c r="S2118" s="17" t="str">
        <f aca="false">INDEX(dProdutos!$D$2:$D$47,MATCH(E2118,dProdutos!$A$2:$A$47,0))</f>
        <v>Calçados</v>
      </c>
    </row>
    <row r="2119" customFormat="false" ht="15" hidden="false" customHeight="false" outlineLevel="0" collapsed="false">
      <c r="A2119" s="17" t="s">
        <v>2819</v>
      </c>
      <c r="B2119" s="17" t="n">
        <v>2</v>
      </c>
      <c r="C2119" s="21" t="n">
        <v>45838</v>
      </c>
      <c r="D2119" s="17" t="s">
        <v>280</v>
      </c>
      <c r="E2119" s="17" t="s">
        <v>95</v>
      </c>
      <c r="F2119" s="17" t="s">
        <v>1499</v>
      </c>
      <c r="G2119" s="17" t="s">
        <v>60</v>
      </c>
      <c r="H2119" s="17" t="s">
        <v>1537</v>
      </c>
      <c r="I2119" s="17" t="s">
        <v>1524</v>
      </c>
      <c r="J2119" s="17" t="n">
        <v>1</v>
      </c>
      <c r="K2119" s="15" t="n">
        <v>77.9</v>
      </c>
      <c r="L2119" s="22" t="n">
        <v>0</v>
      </c>
      <c r="M2119" s="15" t="n">
        <v>0</v>
      </c>
      <c r="N2119" s="15" t="n">
        <f aca="false">J2119*K2119</f>
        <v>77.9</v>
      </c>
      <c r="O2119" s="15" t="n">
        <f aca="false">N2119*L2119</f>
        <v>0</v>
      </c>
      <c r="P2119" s="15" t="n">
        <f aca="false">N2119-O2119</f>
        <v>77.9</v>
      </c>
      <c r="Q2119" s="15" t="n">
        <f aca="false">J2119*INDEX(dProdutos!$F$2:$F$47,MATCH(E2119,dProdutos!$A$2:$A$47,0))</f>
        <v>36.71</v>
      </c>
      <c r="R2119" s="15" t="n">
        <f aca="false">IF(I2119="Cancelado",0,P2119-Q2119)</f>
        <v>41.19</v>
      </c>
      <c r="S2119" s="17" t="str">
        <f aca="false">INDEX(dProdutos!$D$2:$D$47,MATCH(E2119,dProdutos!$A$2:$A$47,0))</f>
        <v>Moda Feminina</v>
      </c>
    </row>
    <row r="2120" customFormat="false" ht="15" hidden="false" customHeight="false" outlineLevel="0" collapsed="false">
      <c r="A2120" s="17" t="s">
        <v>2819</v>
      </c>
      <c r="B2120" s="17" t="n">
        <v>3</v>
      </c>
      <c r="C2120" s="21" t="n">
        <v>45838</v>
      </c>
      <c r="D2120" s="17" t="s">
        <v>280</v>
      </c>
      <c r="E2120" s="17" t="s">
        <v>135</v>
      </c>
      <c r="F2120" s="17" t="s">
        <v>1499</v>
      </c>
      <c r="G2120" s="17" t="s">
        <v>60</v>
      </c>
      <c r="H2120" s="17" t="s">
        <v>1537</v>
      </c>
      <c r="I2120" s="17" t="s">
        <v>1524</v>
      </c>
      <c r="J2120" s="17" t="n">
        <v>1</v>
      </c>
      <c r="K2120" s="15" t="n">
        <v>200.9</v>
      </c>
      <c r="L2120" s="22" t="n">
        <v>0</v>
      </c>
      <c r="M2120" s="15" t="n">
        <v>0</v>
      </c>
      <c r="N2120" s="15" t="n">
        <f aca="false">J2120*K2120</f>
        <v>200.9</v>
      </c>
      <c r="O2120" s="15" t="n">
        <f aca="false">N2120*L2120</f>
        <v>0</v>
      </c>
      <c r="P2120" s="15" t="n">
        <f aca="false">N2120-O2120</f>
        <v>200.9</v>
      </c>
      <c r="Q2120" s="15" t="n">
        <f aca="false">J2120*INDEX(dProdutos!$F$2:$F$47,MATCH(E2120,dProdutos!$A$2:$A$47,0))</f>
        <v>80.73</v>
      </c>
      <c r="R2120" s="15" t="n">
        <f aca="false">IF(I2120="Cancelado",0,P2120-Q2120)</f>
        <v>120.17</v>
      </c>
      <c r="S2120" s="17" t="str">
        <f aca="false">INDEX(dProdutos!$D$2:$D$47,MATCH(E2120,dProdutos!$A$2:$A$47,0))</f>
        <v>Calçados</v>
      </c>
    </row>
    <row r="2121" customFormat="false" ht="15" hidden="false" customHeight="false" outlineLevel="0" collapsed="false">
      <c r="A2121" s="17" t="s">
        <v>2820</v>
      </c>
      <c r="B2121" s="17" t="n">
        <v>1</v>
      </c>
      <c r="C2121" s="21" t="n">
        <v>45839</v>
      </c>
      <c r="D2121" s="17" t="s">
        <v>1415</v>
      </c>
      <c r="E2121" s="17" t="s">
        <v>195</v>
      </c>
      <c r="F2121" s="17" t="s">
        <v>1487</v>
      </c>
      <c r="G2121" s="17" t="s">
        <v>62</v>
      </c>
      <c r="H2121" s="17" t="s">
        <v>1523</v>
      </c>
      <c r="I2121" s="17" t="s">
        <v>1524</v>
      </c>
      <c r="J2121" s="17" t="n">
        <v>1</v>
      </c>
      <c r="K2121" s="15" t="n">
        <v>72.9</v>
      </c>
      <c r="L2121" s="22" t="n">
        <v>0.05</v>
      </c>
      <c r="M2121" s="15" t="n">
        <v>33.21</v>
      </c>
      <c r="N2121" s="15" t="n">
        <f aca="false">J2121*K2121</f>
        <v>72.9</v>
      </c>
      <c r="O2121" s="15" t="n">
        <f aca="false">N2121*L2121</f>
        <v>3.645</v>
      </c>
      <c r="P2121" s="15" t="n">
        <f aca="false">N2121-O2121</f>
        <v>69.255</v>
      </c>
      <c r="Q2121" s="15" t="n">
        <f aca="false">J2121*INDEX(dProdutos!$F$2:$F$47,MATCH(E2121,dProdutos!$A$2:$A$47,0))</f>
        <v>39.23</v>
      </c>
      <c r="R2121" s="15" t="n">
        <f aca="false">IF(I2121="Cancelado",0,P2121-Q2121)</f>
        <v>30.025</v>
      </c>
      <c r="S2121" s="17" t="str">
        <f aca="false">INDEX(dProdutos!$D$2:$D$47,MATCH(E2121,dProdutos!$A$2:$A$47,0))</f>
        <v>Eletrônicos</v>
      </c>
    </row>
    <row r="2122" customFormat="false" ht="15" hidden="false" customHeight="false" outlineLevel="0" collapsed="false">
      <c r="A2122" s="17" t="s">
        <v>2821</v>
      </c>
      <c r="B2122" s="17" t="n">
        <v>1</v>
      </c>
      <c r="C2122" s="21" t="n">
        <v>45839</v>
      </c>
      <c r="D2122" s="17" t="s">
        <v>1196</v>
      </c>
      <c r="E2122" s="17" t="s">
        <v>102</v>
      </c>
      <c r="F2122" s="17" t="s">
        <v>1503</v>
      </c>
      <c r="G2122" s="17" t="s">
        <v>59</v>
      </c>
      <c r="H2122" s="17" t="s">
        <v>1540</v>
      </c>
      <c r="I2122" s="17" t="s">
        <v>1524</v>
      </c>
      <c r="J2122" s="17" t="n">
        <v>1</v>
      </c>
      <c r="K2122" s="15" t="n">
        <v>65.9</v>
      </c>
      <c r="L2122" s="22" t="n">
        <v>0.1</v>
      </c>
      <c r="M2122" s="15" t="n">
        <v>28.14</v>
      </c>
      <c r="N2122" s="15" t="n">
        <f aca="false">J2122*K2122</f>
        <v>65.9</v>
      </c>
      <c r="O2122" s="15" t="n">
        <f aca="false">N2122*L2122</f>
        <v>6.59</v>
      </c>
      <c r="P2122" s="15" t="n">
        <f aca="false">N2122-O2122</f>
        <v>59.31</v>
      </c>
      <c r="Q2122" s="15" t="n">
        <f aca="false">J2122*INDEX(dProdutos!$F$2:$F$47,MATCH(E2122,dProdutos!$A$2:$A$47,0))</f>
        <v>29.68</v>
      </c>
      <c r="R2122" s="15" t="n">
        <f aca="false">IF(I2122="Cancelado",0,P2122-Q2122)</f>
        <v>29.63</v>
      </c>
      <c r="S2122" s="17" t="str">
        <f aca="false">INDEX(dProdutos!$D$2:$D$47,MATCH(E2122,dProdutos!$A$2:$A$47,0))</f>
        <v>Moda Masculina</v>
      </c>
    </row>
    <row r="2123" customFormat="false" ht="15" hidden="false" customHeight="false" outlineLevel="0" collapsed="false">
      <c r="A2123" s="17" t="s">
        <v>2822</v>
      </c>
      <c r="B2123" s="17" t="n">
        <v>1</v>
      </c>
      <c r="C2123" s="21" t="n">
        <v>45839</v>
      </c>
      <c r="D2123" s="17" t="s">
        <v>549</v>
      </c>
      <c r="E2123" s="17" t="s">
        <v>174</v>
      </c>
      <c r="F2123" s="17" t="s">
        <v>1487</v>
      </c>
      <c r="G2123" s="17" t="s">
        <v>59</v>
      </c>
      <c r="H2123" s="17" t="s">
        <v>1537</v>
      </c>
      <c r="I2123" s="17" t="s">
        <v>1531</v>
      </c>
      <c r="J2123" s="17" t="n">
        <v>1</v>
      </c>
      <c r="K2123" s="15" t="n">
        <v>250.9</v>
      </c>
      <c r="L2123" s="22" t="n">
        <v>0.2</v>
      </c>
      <c r="M2123" s="15" t="n">
        <v>12.99</v>
      </c>
      <c r="N2123" s="15" t="n">
        <f aca="false">J2123*K2123</f>
        <v>250.9</v>
      </c>
      <c r="O2123" s="15" t="n">
        <f aca="false">N2123*L2123</f>
        <v>50.18</v>
      </c>
      <c r="P2123" s="15" t="n">
        <f aca="false">N2123-O2123</f>
        <v>200.72</v>
      </c>
      <c r="Q2123" s="15" t="n">
        <f aca="false">J2123*INDEX(dProdutos!$F$2:$F$47,MATCH(E2123,dProdutos!$A$2:$A$47,0))</f>
        <v>151.28</v>
      </c>
      <c r="R2123" s="15" t="n">
        <f aca="false">IF(I2123="Cancelado",0,P2123-Q2123)</f>
        <v>0</v>
      </c>
      <c r="S2123" s="17" t="str">
        <f aca="false">INDEX(dProdutos!$D$2:$D$47,MATCH(E2123,dProdutos!$A$2:$A$47,0))</f>
        <v>Casa</v>
      </c>
    </row>
    <row r="2124" customFormat="false" ht="15" hidden="false" customHeight="false" outlineLevel="0" collapsed="false">
      <c r="A2124" s="17" t="s">
        <v>2822</v>
      </c>
      <c r="B2124" s="17" t="n">
        <v>2</v>
      </c>
      <c r="C2124" s="21" t="n">
        <v>45839</v>
      </c>
      <c r="D2124" s="17" t="s">
        <v>549</v>
      </c>
      <c r="E2124" s="17" t="s">
        <v>144</v>
      </c>
      <c r="F2124" s="17" t="s">
        <v>1487</v>
      </c>
      <c r="G2124" s="17" t="s">
        <v>59</v>
      </c>
      <c r="H2124" s="17" t="s">
        <v>1537</v>
      </c>
      <c r="I2124" s="17" t="s">
        <v>1531</v>
      </c>
      <c r="J2124" s="17" t="n">
        <v>2</v>
      </c>
      <c r="K2124" s="15" t="n">
        <v>260.9</v>
      </c>
      <c r="L2124" s="22" t="n">
        <v>0</v>
      </c>
      <c r="M2124" s="15" t="n">
        <v>0</v>
      </c>
      <c r="N2124" s="15" t="n">
        <f aca="false">J2124*K2124</f>
        <v>521.8</v>
      </c>
      <c r="O2124" s="15" t="n">
        <f aca="false">N2124*L2124</f>
        <v>0</v>
      </c>
      <c r="P2124" s="15" t="n">
        <f aca="false">N2124-O2124</f>
        <v>521.8</v>
      </c>
      <c r="Q2124" s="15" t="n">
        <f aca="false">J2124*INDEX(dProdutos!$F$2:$F$47,MATCH(E2124,dProdutos!$A$2:$A$47,0))</f>
        <v>199.72</v>
      </c>
      <c r="R2124" s="15" t="n">
        <f aca="false">IF(I2124="Cancelado",0,P2124-Q2124)</f>
        <v>0</v>
      </c>
      <c r="S2124" s="17" t="str">
        <f aca="false">INDEX(dProdutos!$D$2:$D$47,MATCH(E2124,dProdutos!$A$2:$A$47,0))</f>
        <v>Acessórios</v>
      </c>
    </row>
    <row r="2125" customFormat="false" ht="15" hidden="false" customHeight="false" outlineLevel="0" collapsed="false">
      <c r="A2125" s="17" t="s">
        <v>2822</v>
      </c>
      <c r="B2125" s="17" t="n">
        <v>3</v>
      </c>
      <c r="C2125" s="21" t="n">
        <v>45839</v>
      </c>
      <c r="D2125" s="17" t="s">
        <v>549</v>
      </c>
      <c r="E2125" s="17" t="s">
        <v>156</v>
      </c>
      <c r="F2125" s="17" t="s">
        <v>1487</v>
      </c>
      <c r="G2125" s="17" t="s">
        <v>59</v>
      </c>
      <c r="H2125" s="17" t="s">
        <v>1537</v>
      </c>
      <c r="I2125" s="17" t="s">
        <v>1531</v>
      </c>
      <c r="J2125" s="17" t="n">
        <v>1</v>
      </c>
      <c r="K2125" s="15" t="n">
        <v>192.9</v>
      </c>
      <c r="L2125" s="22" t="n">
        <v>0.05</v>
      </c>
      <c r="M2125" s="15" t="n">
        <v>0</v>
      </c>
      <c r="N2125" s="15" t="n">
        <f aca="false">J2125*K2125</f>
        <v>192.9</v>
      </c>
      <c r="O2125" s="15" t="n">
        <f aca="false">N2125*L2125</f>
        <v>9.645</v>
      </c>
      <c r="P2125" s="15" t="n">
        <f aca="false">N2125-O2125</f>
        <v>183.255</v>
      </c>
      <c r="Q2125" s="15" t="n">
        <f aca="false">J2125*INDEX(dProdutos!$F$2:$F$47,MATCH(E2125,dProdutos!$A$2:$A$47,0))</f>
        <v>80.38</v>
      </c>
      <c r="R2125" s="15" t="n">
        <f aca="false">IF(I2125="Cancelado",0,P2125-Q2125)</f>
        <v>0</v>
      </c>
      <c r="S2125" s="17" t="str">
        <f aca="false">INDEX(dProdutos!$D$2:$D$47,MATCH(E2125,dProdutos!$A$2:$A$47,0))</f>
        <v>Acessórios</v>
      </c>
    </row>
    <row r="2126" customFormat="false" ht="15" hidden="false" customHeight="false" outlineLevel="0" collapsed="false">
      <c r="A2126" s="17" t="s">
        <v>2823</v>
      </c>
      <c r="B2126" s="17" t="n">
        <v>1</v>
      </c>
      <c r="C2126" s="21" t="n">
        <v>45839</v>
      </c>
      <c r="D2126" s="17" t="s">
        <v>770</v>
      </c>
      <c r="E2126" s="17" t="s">
        <v>150</v>
      </c>
      <c r="F2126" s="17" t="s">
        <v>1499</v>
      </c>
      <c r="G2126" s="17" t="s">
        <v>61</v>
      </c>
      <c r="H2126" s="17" t="s">
        <v>1537</v>
      </c>
      <c r="I2126" s="17" t="s">
        <v>1524</v>
      </c>
      <c r="J2126" s="17" t="n">
        <v>1</v>
      </c>
      <c r="K2126" s="15" t="n">
        <v>71.9</v>
      </c>
      <c r="L2126" s="22" t="n">
        <v>0</v>
      </c>
      <c r="M2126" s="15" t="n">
        <v>0</v>
      </c>
      <c r="N2126" s="15" t="n">
        <f aca="false">J2126*K2126</f>
        <v>71.9</v>
      </c>
      <c r="O2126" s="15" t="n">
        <f aca="false">N2126*L2126</f>
        <v>0</v>
      </c>
      <c r="P2126" s="15" t="n">
        <f aca="false">N2126-O2126</f>
        <v>71.9</v>
      </c>
      <c r="Q2126" s="15" t="n">
        <f aca="false">J2126*INDEX(dProdutos!$F$2:$F$47,MATCH(E2126,dProdutos!$A$2:$A$47,0))</f>
        <v>27.38</v>
      </c>
      <c r="R2126" s="15" t="n">
        <f aca="false">IF(I2126="Cancelado",0,P2126-Q2126)</f>
        <v>44.52</v>
      </c>
      <c r="S2126" s="17" t="str">
        <f aca="false">INDEX(dProdutos!$D$2:$D$47,MATCH(E2126,dProdutos!$A$2:$A$47,0))</f>
        <v>Acessórios</v>
      </c>
    </row>
    <row r="2127" customFormat="false" ht="15" hidden="false" customHeight="false" outlineLevel="0" collapsed="false">
      <c r="A2127" s="17" t="s">
        <v>2823</v>
      </c>
      <c r="B2127" s="17" t="n">
        <v>2</v>
      </c>
      <c r="C2127" s="21" t="n">
        <v>45839</v>
      </c>
      <c r="D2127" s="17" t="s">
        <v>770</v>
      </c>
      <c r="E2127" s="17" t="s">
        <v>156</v>
      </c>
      <c r="F2127" s="17" t="s">
        <v>1499</v>
      </c>
      <c r="G2127" s="17" t="s">
        <v>61</v>
      </c>
      <c r="H2127" s="17" t="s">
        <v>1537</v>
      </c>
      <c r="I2127" s="17" t="s">
        <v>1524</v>
      </c>
      <c r="J2127" s="17" t="n">
        <v>1</v>
      </c>
      <c r="K2127" s="15" t="n">
        <v>192.9</v>
      </c>
      <c r="L2127" s="22" t="n">
        <v>0</v>
      </c>
      <c r="M2127" s="15" t="n">
        <v>0</v>
      </c>
      <c r="N2127" s="15" t="n">
        <f aca="false">J2127*K2127</f>
        <v>192.9</v>
      </c>
      <c r="O2127" s="15" t="n">
        <f aca="false">N2127*L2127</f>
        <v>0</v>
      </c>
      <c r="P2127" s="15" t="n">
        <f aca="false">N2127-O2127</f>
        <v>192.9</v>
      </c>
      <c r="Q2127" s="15" t="n">
        <f aca="false">J2127*INDEX(dProdutos!$F$2:$F$47,MATCH(E2127,dProdutos!$A$2:$A$47,0))</f>
        <v>80.38</v>
      </c>
      <c r="R2127" s="15" t="n">
        <f aca="false">IF(I2127="Cancelado",0,P2127-Q2127)</f>
        <v>112.52</v>
      </c>
      <c r="S2127" s="17" t="str">
        <f aca="false">INDEX(dProdutos!$D$2:$D$47,MATCH(E2127,dProdutos!$A$2:$A$47,0))</f>
        <v>Acessórios</v>
      </c>
    </row>
    <row r="2128" customFormat="false" ht="15" hidden="false" customHeight="false" outlineLevel="0" collapsed="false">
      <c r="A2128" s="17" t="s">
        <v>2824</v>
      </c>
      <c r="B2128" s="17" t="n">
        <v>1</v>
      </c>
      <c r="C2128" s="21" t="n">
        <v>45839</v>
      </c>
      <c r="D2128" s="17" t="s">
        <v>1138</v>
      </c>
      <c r="E2128" s="17" t="s">
        <v>156</v>
      </c>
      <c r="F2128" s="17" t="s">
        <v>1493</v>
      </c>
      <c r="G2128" s="17" t="s">
        <v>63</v>
      </c>
      <c r="H2128" s="17" t="s">
        <v>1523</v>
      </c>
      <c r="I2128" s="17" t="s">
        <v>1524</v>
      </c>
      <c r="J2128" s="17" t="n">
        <v>1</v>
      </c>
      <c r="K2128" s="15" t="n">
        <v>192.9</v>
      </c>
      <c r="L2128" s="22" t="n">
        <v>0</v>
      </c>
      <c r="M2128" s="15" t="n">
        <v>0</v>
      </c>
      <c r="N2128" s="15" t="n">
        <f aca="false">J2128*K2128</f>
        <v>192.9</v>
      </c>
      <c r="O2128" s="15" t="n">
        <f aca="false">N2128*L2128</f>
        <v>0</v>
      </c>
      <c r="P2128" s="15" t="n">
        <f aca="false">N2128-O2128</f>
        <v>192.9</v>
      </c>
      <c r="Q2128" s="15" t="n">
        <f aca="false">J2128*INDEX(dProdutos!$F$2:$F$47,MATCH(E2128,dProdutos!$A$2:$A$47,0))</f>
        <v>80.38</v>
      </c>
      <c r="R2128" s="15" t="n">
        <f aca="false">IF(I2128="Cancelado",0,P2128-Q2128)</f>
        <v>112.52</v>
      </c>
      <c r="S2128" s="17" t="str">
        <f aca="false">INDEX(dProdutos!$D$2:$D$47,MATCH(E2128,dProdutos!$A$2:$A$47,0))</f>
        <v>Acessórios</v>
      </c>
    </row>
    <row r="2129" customFormat="false" ht="15" hidden="false" customHeight="false" outlineLevel="0" collapsed="false">
      <c r="A2129" s="17" t="s">
        <v>2825</v>
      </c>
      <c r="B2129" s="17" t="n">
        <v>1</v>
      </c>
      <c r="C2129" s="21" t="n">
        <v>45839</v>
      </c>
      <c r="D2129" s="17" t="s">
        <v>1251</v>
      </c>
      <c r="E2129" s="17" t="s">
        <v>165</v>
      </c>
      <c r="F2129" s="17" t="s">
        <v>1497</v>
      </c>
      <c r="G2129" s="17" t="s">
        <v>63</v>
      </c>
      <c r="H2129" s="17" t="s">
        <v>1523</v>
      </c>
      <c r="I2129" s="17" t="s">
        <v>1524</v>
      </c>
      <c r="J2129" s="17" t="n">
        <v>1</v>
      </c>
      <c r="K2129" s="15" t="n">
        <v>231.9</v>
      </c>
      <c r="L2129" s="22" t="n">
        <v>0</v>
      </c>
      <c r="M2129" s="15" t="n">
        <v>0</v>
      </c>
      <c r="N2129" s="15" t="n">
        <f aca="false">J2129*K2129</f>
        <v>231.9</v>
      </c>
      <c r="O2129" s="15" t="n">
        <f aca="false">N2129*L2129</f>
        <v>0</v>
      </c>
      <c r="P2129" s="15" t="n">
        <f aca="false">N2129-O2129</f>
        <v>231.9</v>
      </c>
      <c r="Q2129" s="15" t="n">
        <f aca="false">J2129*INDEX(dProdutos!$F$2:$F$47,MATCH(E2129,dProdutos!$A$2:$A$47,0))</f>
        <v>140.83</v>
      </c>
      <c r="R2129" s="15" t="n">
        <f aca="false">IF(I2129="Cancelado",0,P2129-Q2129)</f>
        <v>91.07</v>
      </c>
      <c r="S2129" s="17" t="str">
        <f aca="false">INDEX(dProdutos!$D$2:$D$47,MATCH(E2129,dProdutos!$A$2:$A$47,0))</f>
        <v>Casa</v>
      </c>
    </row>
    <row r="2130" customFormat="false" ht="15" hidden="false" customHeight="false" outlineLevel="0" collapsed="false">
      <c r="A2130" s="17" t="s">
        <v>2825</v>
      </c>
      <c r="B2130" s="17" t="n">
        <v>2</v>
      </c>
      <c r="C2130" s="21" t="n">
        <v>45839</v>
      </c>
      <c r="D2130" s="17" t="s">
        <v>1251</v>
      </c>
      <c r="E2130" s="17" t="s">
        <v>180</v>
      </c>
      <c r="F2130" s="17" t="s">
        <v>1497</v>
      </c>
      <c r="G2130" s="17" t="s">
        <v>63</v>
      </c>
      <c r="H2130" s="17" t="s">
        <v>1523</v>
      </c>
      <c r="I2130" s="17" t="s">
        <v>1524</v>
      </c>
      <c r="J2130" s="17" t="n">
        <v>1</v>
      </c>
      <c r="K2130" s="15" t="n">
        <v>82.9</v>
      </c>
      <c r="L2130" s="22" t="n">
        <v>0</v>
      </c>
      <c r="M2130" s="15" t="n">
        <v>0</v>
      </c>
      <c r="N2130" s="15" t="n">
        <f aca="false">J2130*K2130</f>
        <v>82.9</v>
      </c>
      <c r="O2130" s="15" t="n">
        <f aca="false">N2130*L2130</f>
        <v>0</v>
      </c>
      <c r="P2130" s="15" t="n">
        <f aca="false">N2130-O2130</f>
        <v>82.9</v>
      </c>
      <c r="Q2130" s="15" t="n">
        <f aca="false">J2130*INDEX(dProdutos!$F$2:$F$47,MATCH(E2130,dProdutos!$A$2:$A$47,0))</f>
        <v>35.97</v>
      </c>
      <c r="R2130" s="15" t="n">
        <f aca="false">IF(I2130="Cancelado",0,P2130-Q2130)</f>
        <v>46.93</v>
      </c>
      <c r="S2130" s="17" t="str">
        <f aca="false">INDEX(dProdutos!$D$2:$D$47,MATCH(E2130,dProdutos!$A$2:$A$47,0))</f>
        <v>Eletrônicos</v>
      </c>
    </row>
    <row r="2131" customFormat="false" ht="15" hidden="false" customHeight="false" outlineLevel="0" collapsed="false">
      <c r="A2131" s="17" t="s">
        <v>2825</v>
      </c>
      <c r="B2131" s="17" t="n">
        <v>3</v>
      </c>
      <c r="C2131" s="21" t="n">
        <v>45839</v>
      </c>
      <c r="D2131" s="17" t="s">
        <v>1251</v>
      </c>
      <c r="E2131" s="17" t="s">
        <v>174</v>
      </c>
      <c r="F2131" s="17" t="s">
        <v>1497</v>
      </c>
      <c r="G2131" s="17" t="s">
        <v>63</v>
      </c>
      <c r="H2131" s="17" t="s">
        <v>1523</v>
      </c>
      <c r="I2131" s="17" t="s">
        <v>1524</v>
      </c>
      <c r="J2131" s="17" t="n">
        <v>1</v>
      </c>
      <c r="K2131" s="15" t="n">
        <v>250.9</v>
      </c>
      <c r="L2131" s="22" t="n">
        <v>0</v>
      </c>
      <c r="M2131" s="15" t="n">
        <v>0</v>
      </c>
      <c r="N2131" s="15" t="n">
        <f aca="false">J2131*K2131</f>
        <v>250.9</v>
      </c>
      <c r="O2131" s="15" t="n">
        <f aca="false">N2131*L2131</f>
        <v>0</v>
      </c>
      <c r="P2131" s="15" t="n">
        <f aca="false">N2131-O2131</f>
        <v>250.9</v>
      </c>
      <c r="Q2131" s="15" t="n">
        <f aca="false">J2131*INDEX(dProdutos!$F$2:$F$47,MATCH(E2131,dProdutos!$A$2:$A$47,0))</f>
        <v>151.28</v>
      </c>
      <c r="R2131" s="15" t="n">
        <f aca="false">IF(I2131="Cancelado",0,P2131-Q2131)</f>
        <v>99.62</v>
      </c>
      <c r="S2131" s="17" t="str">
        <f aca="false">INDEX(dProdutos!$D$2:$D$47,MATCH(E2131,dProdutos!$A$2:$A$47,0))</f>
        <v>Casa</v>
      </c>
    </row>
    <row r="2132" customFormat="false" ht="15" hidden="false" customHeight="false" outlineLevel="0" collapsed="false">
      <c r="A2132" s="17" t="s">
        <v>2826</v>
      </c>
      <c r="B2132" s="17" t="n">
        <v>1</v>
      </c>
      <c r="C2132" s="21" t="n">
        <v>45840</v>
      </c>
      <c r="D2132" s="17" t="s">
        <v>324</v>
      </c>
      <c r="E2132" s="17" t="s">
        <v>177</v>
      </c>
      <c r="F2132" s="17" t="s">
        <v>1495</v>
      </c>
      <c r="G2132" s="17" t="s">
        <v>61</v>
      </c>
      <c r="H2132" s="17" t="s">
        <v>1523</v>
      </c>
      <c r="I2132" s="17" t="s">
        <v>1524</v>
      </c>
      <c r="J2132" s="17" t="n">
        <v>1</v>
      </c>
      <c r="K2132" s="15" t="n">
        <v>257.9</v>
      </c>
      <c r="L2132" s="22" t="n">
        <v>0</v>
      </c>
      <c r="M2132" s="15" t="n">
        <v>33.89</v>
      </c>
      <c r="N2132" s="15" t="n">
        <f aca="false">J2132*K2132</f>
        <v>257.9</v>
      </c>
      <c r="O2132" s="15" t="n">
        <f aca="false">N2132*L2132</f>
        <v>0</v>
      </c>
      <c r="P2132" s="15" t="n">
        <f aca="false">N2132-O2132</f>
        <v>257.9</v>
      </c>
      <c r="Q2132" s="15" t="n">
        <f aca="false">J2132*INDEX(dProdutos!$F$2:$F$47,MATCH(E2132,dProdutos!$A$2:$A$47,0))</f>
        <v>138.23</v>
      </c>
      <c r="R2132" s="15" t="n">
        <f aca="false">IF(I2132="Cancelado",0,P2132-Q2132)</f>
        <v>119.67</v>
      </c>
      <c r="S2132" s="17" t="str">
        <f aca="false">INDEX(dProdutos!$D$2:$D$47,MATCH(E2132,dProdutos!$A$2:$A$47,0))</f>
        <v>Casa</v>
      </c>
    </row>
    <row r="2133" customFormat="false" ht="15" hidden="false" customHeight="false" outlineLevel="0" collapsed="false">
      <c r="A2133" s="17" t="s">
        <v>2826</v>
      </c>
      <c r="B2133" s="17" t="n">
        <v>2</v>
      </c>
      <c r="C2133" s="21" t="n">
        <v>45840</v>
      </c>
      <c r="D2133" s="17" t="s">
        <v>324</v>
      </c>
      <c r="E2133" s="17" t="s">
        <v>183</v>
      </c>
      <c r="F2133" s="17" t="s">
        <v>1495</v>
      </c>
      <c r="G2133" s="17" t="s">
        <v>61</v>
      </c>
      <c r="H2133" s="17" t="s">
        <v>1523</v>
      </c>
      <c r="I2133" s="17" t="s">
        <v>1524</v>
      </c>
      <c r="J2133" s="17" t="n">
        <v>1</v>
      </c>
      <c r="K2133" s="15" t="n">
        <v>121.9</v>
      </c>
      <c r="L2133" s="22" t="n">
        <v>0</v>
      </c>
      <c r="M2133" s="15" t="n">
        <v>0</v>
      </c>
      <c r="N2133" s="15" t="n">
        <f aca="false">J2133*K2133</f>
        <v>121.9</v>
      </c>
      <c r="O2133" s="15" t="n">
        <f aca="false">N2133*L2133</f>
        <v>0</v>
      </c>
      <c r="P2133" s="15" t="n">
        <f aca="false">N2133-O2133</f>
        <v>121.9</v>
      </c>
      <c r="Q2133" s="15" t="n">
        <f aca="false">J2133*INDEX(dProdutos!$F$2:$F$47,MATCH(E2133,dProdutos!$A$2:$A$47,0))</f>
        <v>52.76</v>
      </c>
      <c r="R2133" s="15" t="n">
        <f aca="false">IF(I2133="Cancelado",0,P2133-Q2133)</f>
        <v>69.14</v>
      </c>
      <c r="S2133" s="17" t="str">
        <f aca="false">INDEX(dProdutos!$D$2:$D$47,MATCH(E2133,dProdutos!$A$2:$A$47,0))</f>
        <v>Eletrônicos</v>
      </c>
    </row>
    <row r="2134" customFormat="false" ht="15" hidden="false" customHeight="false" outlineLevel="0" collapsed="false">
      <c r="A2134" s="17" t="s">
        <v>2827</v>
      </c>
      <c r="B2134" s="17" t="n">
        <v>1</v>
      </c>
      <c r="C2134" s="21" t="n">
        <v>45840</v>
      </c>
      <c r="D2134" s="17" t="s">
        <v>834</v>
      </c>
      <c r="E2134" s="17" t="s">
        <v>165</v>
      </c>
      <c r="F2134" s="17" t="s">
        <v>1487</v>
      </c>
      <c r="G2134" s="17" t="s">
        <v>61</v>
      </c>
      <c r="H2134" s="17" t="s">
        <v>1527</v>
      </c>
      <c r="I2134" s="17" t="s">
        <v>1541</v>
      </c>
      <c r="J2134" s="17" t="n">
        <v>2</v>
      </c>
      <c r="K2134" s="15" t="n">
        <v>231.9</v>
      </c>
      <c r="L2134" s="22" t="n">
        <v>0.05</v>
      </c>
      <c r="M2134" s="15" t="n">
        <v>0</v>
      </c>
      <c r="N2134" s="15" t="n">
        <f aca="false">J2134*K2134</f>
        <v>463.8</v>
      </c>
      <c r="O2134" s="15" t="n">
        <f aca="false">N2134*L2134</f>
        <v>23.19</v>
      </c>
      <c r="P2134" s="15" t="n">
        <f aca="false">N2134-O2134</f>
        <v>440.61</v>
      </c>
      <c r="Q2134" s="15" t="n">
        <f aca="false">J2134*INDEX(dProdutos!$F$2:$F$47,MATCH(E2134,dProdutos!$A$2:$A$47,0))</f>
        <v>281.66</v>
      </c>
      <c r="R2134" s="15" t="n">
        <f aca="false">IF(I2134="Cancelado",0,P2134-Q2134)</f>
        <v>158.95</v>
      </c>
      <c r="S2134" s="17" t="str">
        <f aca="false">INDEX(dProdutos!$D$2:$D$47,MATCH(E2134,dProdutos!$A$2:$A$47,0))</f>
        <v>Casa</v>
      </c>
    </row>
    <row r="2135" customFormat="false" ht="15" hidden="false" customHeight="false" outlineLevel="0" collapsed="false">
      <c r="A2135" s="17" t="s">
        <v>2827</v>
      </c>
      <c r="B2135" s="17" t="n">
        <v>2</v>
      </c>
      <c r="C2135" s="21" t="n">
        <v>45840</v>
      </c>
      <c r="D2135" s="17" t="s">
        <v>834</v>
      </c>
      <c r="E2135" s="17" t="s">
        <v>156</v>
      </c>
      <c r="F2135" s="17" t="s">
        <v>1487</v>
      </c>
      <c r="G2135" s="17" t="s">
        <v>61</v>
      </c>
      <c r="H2135" s="17" t="s">
        <v>1527</v>
      </c>
      <c r="I2135" s="17" t="s">
        <v>1541</v>
      </c>
      <c r="J2135" s="17" t="n">
        <v>2</v>
      </c>
      <c r="K2135" s="15" t="n">
        <v>192.9</v>
      </c>
      <c r="L2135" s="22" t="n">
        <v>0</v>
      </c>
      <c r="M2135" s="15" t="n">
        <v>0</v>
      </c>
      <c r="N2135" s="15" t="n">
        <f aca="false">J2135*K2135</f>
        <v>385.8</v>
      </c>
      <c r="O2135" s="15" t="n">
        <f aca="false">N2135*L2135</f>
        <v>0</v>
      </c>
      <c r="P2135" s="15" t="n">
        <f aca="false">N2135-O2135</f>
        <v>385.8</v>
      </c>
      <c r="Q2135" s="15" t="n">
        <f aca="false">J2135*INDEX(dProdutos!$F$2:$F$47,MATCH(E2135,dProdutos!$A$2:$A$47,0))</f>
        <v>160.76</v>
      </c>
      <c r="R2135" s="15" t="n">
        <f aca="false">IF(I2135="Cancelado",0,P2135-Q2135)</f>
        <v>225.04</v>
      </c>
      <c r="S2135" s="17" t="str">
        <f aca="false">INDEX(dProdutos!$D$2:$D$47,MATCH(E2135,dProdutos!$A$2:$A$47,0))</f>
        <v>Acessórios</v>
      </c>
    </row>
    <row r="2136" customFormat="false" ht="15" hidden="false" customHeight="false" outlineLevel="0" collapsed="false">
      <c r="A2136" s="17" t="s">
        <v>2827</v>
      </c>
      <c r="B2136" s="17" t="n">
        <v>3</v>
      </c>
      <c r="C2136" s="21" t="n">
        <v>45840</v>
      </c>
      <c r="D2136" s="17" t="s">
        <v>834</v>
      </c>
      <c r="E2136" s="17" t="s">
        <v>102</v>
      </c>
      <c r="F2136" s="17" t="s">
        <v>1487</v>
      </c>
      <c r="G2136" s="17" t="s">
        <v>61</v>
      </c>
      <c r="H2136" s="17" t="s">
        <v>1527</v>
      </c>
      <c r="I2136" s="17" t="s">
        <v>1541</v>
      </c>
      <c r="J2136" s="17" t="n">
        <v>1</v>
      </c>
      <c r="K2136" s="15" t="n">
        <v>65.9</v>
      </c>
      <c r="L2136" s="22" t="n">
        <v>0</v>
      </c>
      <c r="M2136" s="15" t="n">
        <v>0</v>
      </c>
      <c r="N2136" s="15" t="n">
        <f aca="false">J2136*K2136</f>
        <v>65.9</v>
      </c>
      <c r="O2136" s="15" t="n">
        <f aca="false">N2136*L2136</f>
        <v>0</v>
      </c>
      <c r="P2136" s="15" t="n">
        <f aca="false">N2136-O2136</f>
        <v>65.9</v>
      </c>
      <c r="Q2136" s="15" t="n">
        <f aca="false">J2136*INDEX(dProdutos!$F$2:$F$47,MATCH(E2136,dProdutos!$A$2:$A$47,0))</f>
        <v>29.68</v>
      </c>
      <c r="R2136" s="15" t="n">
        <f aca="false">IF(I2136="Cancelado",0,P2136-Q2136)</f>
        <v>36.22</v>
      </c>
      <c r="S2136" s="17" t="str">
        <f aca="false">INDEX(dProdutos!$D$2:$D$47,MATCH(E2136,dProdutos!$A$2:$A$47,0))</f>
        <v>Moda Masculina</v>
      </c>
    </row>
    <row r="2137" customFormat="false" ht="15" hidden="false" customHeight="false" outlineLevel="0" collapsed="false">
      <c r="A2137" s="17" t="s">
        <v>2827</v>
      </c>
      <c r="B2137" s="17" t="n">
        <v>4</v>
      </c>
      <c r="C2137" s="21" t="n">
        <v>45840</v>
      </c>
      <c r="D2137" s="17" t="s">
        <v>834</v>
      </c>
      <c r="E2137" s="17" t="s">
        <v>88</v>
      </c>
      <c r="F2137" s="17" t="s">
        <v>1487</v>
      </c>
      <c r="G2137" s="17" t="s">
        <v>61</v>
      </c>
      <c r="H2137" s="17" t="s">
        <v>1527</v>
      </c>
      <c r="I2137" s="17" t="s">
        <v>1541</v>
      </c>
      <c r="J2137" s="17" t="n">
        <v>2</v>
      </c>
      <c r="K2137" s="15" t="n">
        <v>170.9</v>
      </c>
      <c r="L2137" s="22" t="n">
        <v>0.1</v>
      </c>
      <c r="M2137" s="15" t="n">
        <v>0</v>
      </c>
      <c r="N2137" s="15" t="n">
        <f aca="false">J2137*K2137</f>
        <v>341.8</v>
      </c>
      <c r="O2137" s="15" t="n">
        <f aca="false">N2137*L2137</f>
        <v>34.18</v>
      </c>
      <c r="P2137" s="15" t="n">
        <f aca="false">N2137-O2137</f>
        <v>307.62</v>
      </c>
      <c r="Q2137" s="15" t="n">
        <f aca="false">J2137*INDEX(dProdutos!$F$2:$F$47,MATCH(E2137,dProdutos!$A$2:$A$47,0))</f>
        <v>196.28</v>
      </c>
      <c r="R2137" s="15" t="n">
        <f aca="false">IF(I2137="Cancelado",0,P2137-Q2137)</f>
        <v>111.34</v>
      </c>
      <c r="S2137" s="17" t="str">
        <f aca="false">INDEX(dProdutos!$D$2:$D$47,MATCH(E2137,dProdutos!$A$2:$A$47,0))</f>
        <v>Moda Feminina</v>
      </c>
    </row>
    <row r="2138" customFormat="false" ht="15" hidden="false" customHeight="false" outlineLevel="0" collapsed="false">
      <c r="A2138" s="17" t="s">
        <v>2828</v>
      </c>
      <c r="B2138" s="17" t="n">
        <v>1</v>
      </c>
      <c r="C2138" s="21" t="n">
        <v>45840</v>
      </c>
      <c r="D2138" s="17" t="s">
        <v>946</v>
      </c>
      <c r="E2138" s="17" t="s">
        <v>210</v>
      </c>
      <c r="F2138" s="17" t="s">
        <v>1490</v>
      </c>
      <c r="G2138" s="17" t="s">
        <v>60</v>
      </c>
      <c r="H2138" s="17" t="s">
        <v>1537</v>
      </c>
      <c r="I2138" s="17" t="s">
        <v>1524</v>
      </c>
      <c r="J2138" s="17" t="n">
        <v>1</v>
      </c>
      <c r="K2138" s="15" t="n">
        <v>245.9</v>
      </c>
      <c r="L2138" s="22" t="n">
        <v>0</v>
      </c>
      <c r="M2138" s="15" t="n">
        <v>34</v>
      </c>
      <c r="N2138" s="15" t="n">
        <f aca="false">J2138*K2138</f>
        <v>245.9</v>
      </c>
      <c r="O2138" s="15" t="n">
        <f aca="false">N2138*L2138</f>
        <v>0</v>
      </c>
      <c r="P2138" s="15" t="n">
        <f aca="false">N2138-O2138</f>
        <v>245.9</v>
      </c>
      <c r="Q2138" s="15" t="n">
        <f aca="false">J2138*INDEX(dProdutos!$F$2:$F$47,MATCH(E2138,dProdutos!$A$2:$A$47,0))</f>
        <v>150.63</v>
      </c>
      <c r="R2138" s="15" t="n">
        <f aca="false">IF(I2138="Cancelado",0,P2138-Q2138)</f>
        <v>95.27</v>
      </c>
      <c r="S2138" s="17" t="str">
        <f aca="false">INDEX(dProdutos!$D$2:$D$47,MATCH(E2138,dProdutos!$A$2:$A$47,0))</f>
        <v>Beleza</v>
      </c>
    </row>
    <row r="2139" customFormat="false" ht="15" hidden="false" customHeight="false" outlineLevel="0" collapsed="false">
      <c r="A2139" s="17" t="s">
        <v>2828</v>
      </c>
      <c r="B2139" s="17" t="n">
        <v>2</v>
      </c>
      <c r="C2139" s="21" t="n">
        <v>45840</v>
      </c>
      <c r="D2139" s="17" t="s">
        <v>946</v>
      </c>
      <c r="E2139" s="17" t="s">
        <v>95</v>
      </c>
      <c r="F2139" s="17" t="s">
        <v>1490</v>
      </c>
      <c r="G2139" s="17" t="s">
        <v>60</v>
      </c>
      <c r="H2139" s="17" t="s">
        <v>1537</v>
      </c>
      <c r="I2139" s="17" t="s">
        <v>1524</v>
      </c>
      <c r="J2139" s="17" t="n">
        <v>1</v>
      </c>
      <c r="K2139" s="15" t="n">
        <v>77.9</v>
      </c>
      <c r="L2139" s="22" t="n">
        <v>0</v>
      </c>
      <c r="M2139" s="15" t="n">
        <v>0</v>
      </c>
      <c r="N2139" s="15" t="n">
        <f aca="false">J2139*K2139</f>
        <v>77.9</v>
      </c>
      <c r="O2139" s="15" t="n">
        <f aca="false">N2139*L2139</f>
        <v>0</v>
      </c>
      <c r="P2139" s="15" t="n">
        <f aca="false">N2139-O2139</f>
        <v>77.9</v>
      </c>
      <c r="Q2139" s="15" t="n">
        <f aca="false">J2139*INDEX(dProdutos!$F$2:$F$47,MATCH(E2139,dProdutos!$A$2:$A$47,0))</f>
        <v>36.71</v>
      </c>
      <c r="R2139" s="15" t="n">
        <f aca="false">IF(I2139="Cancelado",0,P2139-Q2139)</f>
        <v>41.19</v>
      </c>
      <c r="S2139" s="17" t="str">
        <f aca="false">INDEX(dProdutos!$D$2:$D$47,MATCH(E2139,dProdutos!$A$2:$A$47,0))</f>
        <v>Moda Feminina</v>
      </c>
    </row>
    <row r="2140" customFormat="false" ht="15" hidden="false" customHeight="false" outlineLevel="0" collapsed="false">
      <c r="A2140" s="17" t="s">
        <v>2828</v>
      </c>
      <c r="B2140" s="17" t="n">
        <v>3</v>
      </c>
      <c r="C2140" s="21" t="n">
        <v>45840</v>
      </c>
      <c r="D2140" s="17" t="s">
        <v>946</v>
      </c>
      <c r="E2140" s="17" t="s">
        <v>98</v>
      </c>
      <c r="F2140" s="17" t="s">
        <v>1490</v>
      </c>
      <c r="G2140" s="17" t="s">
        <v>60</v>
      </c>
      <c r="H2140" s="17" t="s">
        <v>1537</v>
      </c>
      <c r="I2140" s="17" t="s">
        <v>1524</v>
      </c>
      <c r="J2140" s="17" t="n">
        <v>1</v>
      </c>
      <c r="K2140" s="15" t="n">
        <v>108.9</v>
      </c>
      <c r="L2140" s="22" t="n">
        <v>0.05</v>
      </c>
      <c r="M2140" s="15" t="n">
        <v>0</v>
      </c>
      <c r="N2140" s="15" t="n">
        <f aca="false">J2140*K2140</f>
        <v>108.9</v>
      </c>
      <c r="O2140" s="15" t="n">
        <f aca="false">N2140*L2140</f>
        <v>5.445</v>
      </c>
      <c r="P2140" s="15" t="n">
        <f aca="false">N2140-O2140</f>
        <v>103.455</v>
      </c>
      <c r="Q2140" s="15" t="n">
        <f aca="false">J2140*INDEX(dProdutos!$F$2:$F$47,MATCH(E2140,dProdutos!$A$2:$A$47,0))</f>
        <v>42.52</v>
      </c>
      <c r="R2140" s="15" t="n">
        <f aca="false">IF(I2140="Cancelado",0,P2140-Q2140)</f>
        <v>60.935</v>
      </c>
      <c r="S2140" s="17" t="str">
        <f aca="false">INDEX(dProdutos!$D$2:$D$47,MATCH(E2140,dProdutos!$A$2:$A$47,0))</f>
        <v>Moda Feminina</v>
      </c>
    </row>
    <row r="2141" customFormat="false" ht="15" hidden="false" customHeight="false" outlineLevel="0" collapsed="false">
      <c r="A2141" s="17" t="s">
        <v>2828</v>
      </c>
      <c r="B2141" s="17" t="n">
        <v>4</v>
      </c>
      <c r="C2141" s="21" t="n">
        <v>45840</v>
      </c>
      <c r="D2141" s="17" t="s">
        <v>946</v>
      </c>
      <c r="E2141" s="17" t="s">
        <v>171</v>
      </c>
      <c r="F2141" s="17" t="s">
        <v>1490</v>
      </c>
      <c r="G2141" s="17" t="s">
        <v>60</v>
      </c>
      <c r="H2141" s="17" t="s">
        <v>1537</v>
      </c>
      <c r="I2141" s="17" t="s">
        <v>1524</v>
      </c>
      <c r="J2141" s="17" t="n">
        <v>1</v>
      </c>
      <c r="K2141" s="15" t="n">
        <v>246.9</v>
      </c>
      <c r="L2141" s="22" t="n">
        <v>0.1</v>
      </c>
      <c r="M2141" s="15" t="n">
        <v>0</v>
      </c>
      <c r="N2141" s="15" t="n">
        <f aca="false">J2141*K2141</f>
        <v>246.9</v>
      </c>
      <c r="O2141" s="15" t="n">
        <f aca="false">N2141*L2141</f>
        <v>24.69</v>
      </c>
      <c r="P2141" s="15" t="n">
        <f aca="false">N2141-O2141</f>
        <v>222.21</v>
      </c>
      <c r="Q2141" s="15" t="n">
        <f aca="false">J2141*INDEX(dProdutos!$F$2:$F$47,MATCH(E2141,dProdutos!$A$2:$A$47,0))</f>
        <v>103.61</v>
      </c>
      <c r="R2141" s="15" t="n">
        <f aca="false">IF(I2141="Cancelado",0,P2141-Q2141)</f>
        <v>118.6</v>
      </c>
      <c r="S2141" s="17" t="str">
        <f aca="false">INDEX(dProdutos!$D$2:$D$47,MATCH(E2141,dProdutos!$A$2:$A$47,0))</f>
        <v>Casa</v>
      </c>
    </row>
    <row r="2142" customFormat="false" ht="15" hidden="false" customHeight="false" outlineLevel="0" collapsed="false">
      <c r="A2142" s="17" t="s">
        <v>2829</v>
      </c>
      <c r="B2142" s="17" t="n">
        <v>1</v>
      </c>
      <c r="C2142" s="21" t="n">
        <v>45840</v>
      </c>
      <c r="D2142" s="17" t="s">
        <v>488</v>
      </c>
      <c r="E2142" s="17" t="s">
        <v>129</v>
      </c>
      <c r="F2142" s="17" t="s">
        <v>1499</v>
      </c>
      <c r="G2142" s="17" t="s">
        <v>62</v>
      </c>
      <c r="H2142" s="17" t="s">
        <v>1523</v>
      </c>
      <c r="I2142" s="17" t="s">
        <v>1524</v>
      </c>
      <c r="J2142" s="17" t="n">
        <v>3</v>
      </c>
      <c r="K2142" s="15" t="n">
        <v>105.9</v>
      </c>
      <c r="L2142" s="22" t="n">
        <v>0</v>
      </c>
      <c r="M2142" s="15" t="n">
        <v>0</v>
      </c>
      <c r="N2142" s="15" t="n">
        <f aca="false">J2142*K2142</f>
        <v>317.7</v>
      </c>
      <c r="O2142" s="15" t="n">
        <f aca="false">N2142*L2142</f>
        <v>0</v>
      </c>
      <c r="P2142" s="15" t="n">
        <f aca="false">N2142-O2142</f>
        <v>317.7</v>
      </c>
      <c r="Q2142" s="15" t="n">
        <f aca="false">J2142*INDEX(dProdutos!$F$2:$F$47,MATCH(E2142,dProdutos!$A$2:$A$47,0))</f>
        <v>131.37</v>
      </c>
      <c r="R2142" s="15" t="n">
        <f aca="false">IF(I2142="Cancelado",0,P2142-Q2142)</f>
        <v>186.33</v>
      </c>
      <c r="S2142" s="17" t="str">
        <f aca="false">INDEX(dProdutos!$D$2:$D$47,MATCH(E2142,dProdutos!$A$2:$A$47,0))</f>
        <v>Calçados</v>
      </c>
    </row>
    <row r="2143" customFormat="false" ht="15" hidden="false" customHeight="false" outlineLevel="0" collapsed="false">
      <c r="A2143" s="17" t="s">
        <v>2829</v>
      </c>
      <c r="B2143" s="17" t="n">
        <v>2</v>
      </c>
      <c r="C2143" s="21" t="n">
        <v>45840</v>
      </c>
      <c r="D2143" s="17" t="s">
        <v>488</v>
      </c>
      <c r="E2143" s="17" t="s">
        <v>126</v>
      </c>
      <c r="F2143" s="17" t="s">
        <v>1499</v>
      </c>
      <c r="G2143" s="17" t="s">
        <v>62</v>
      </c>
      <c r="H2143" s="17" t="s">
        <v>1523</v>
      </c>
      <c r="I2143" s="17" t="s">
        <v>1524</v>
      </c>
      <c r="J2143" s="17" t="n">
        <v>1</v>
      </c>
      <c r="K2143" s="15" t="n">
        <v>296.9</v>
      </c>
      <c r="L2143" s="22" t="n">
        <v>0.15</v>
      </c>
      <c r="M2143" s="15" t="n">
        <v>0</v>
      </c>
      <c r="N2143" s="15" t="n">
        <f aca="false">J2143*K2143</f>
        <v>296.9</v>
      </c>
      <c r="O2143" s="15" t="n">
        <f aca="false">N2143*L2143</f>
        <v>44.535</v>
      </c>
      <c r="P2143" s="15" t="n">
        <f aca="false">N2143-O2143</f>
        <v>252.365</v>
      </c>
      <c r="Q2143" s="15" t="n">
        <f aca="false">J2143*INDEX(dProdutos!$F$2:$F$47,MATCH(E2143,dProdutos!$A$2:$A$47,0))</f>
        <v>135.24</v>
      </c>
      <c r="R2143" s="15" t="n">
        <f aca="false">IF(I2143="Cancelado",0,P2143-Q2143)</f>
        <v>117.125</v>
      </c>
      <c r="S2143" s="17" t="str">
        <f aca="false">INDEX(dProdutos!$D$2:$D$47,MATCH(E2143,dProdutos!$A$2:$A$47,0))</f>
        <v>Calçados</v>
      </c>
    </row>
    <row r="2144" customFormat="false" ht="15" hidden="false" customHeight="false" outlineLevel="0" collapsed="false">
      <c r="A2144" s="17" t="s">
        <v>2829</v>
      </c>
      <c r="B2144" s="17" t="n">
        <v>3</v>
      </c>
      <c r="C2144" s="21" t="n">
        <v>45840</v>
      </c>
      <c r="D2144" s="17" t="s">
        <v>488</v>
      </c>
      <c r="E2144" s="17" t="s">
        <v>177</v>
      </c>
      <c r="F2144" s="17" t="s">
        <v>1499</v>
      </c>
      <c r="G2144" s="17" t="s">
        <v>62</v>
      </c>
      <c r="H2144" s="17" t="s">
        <v>1523</v>
      </c>
      <c r="I2144" s="17" t="s">
        <v>1524</v>
      </c>
      <c r="J2144" s="17" t="n">
        <v>1</v>
      </c>
      <c r="K2144" s="15" t="n">
        <v>257.9</v>
      </c>
      <c r="L2144" s="22" t="n">
        <v>0.15</v>
      </c>
      <c r="M2144" s="15" t="n">
        <v>0</v>
      </c>
      <c r="N2144" s="15" t="n">
        <f aca="false">J2144*K2144</f>
        <v>257.9</v>
      </c>
      <c r="O2144" s="15" t="n">
        <f aca="false">N2144*L2144</f>
        <v>38.685</v>
      </c>
      <c r="P2144" s="15" t="n">
        <f aca="false">N2144-O2144</f>
        <v>219.215</v>
      </c>
      <c r="Q2144" s="15" t="n">
        <f aca="false">J2144*INDEX(dProdutos!$F$2:$F$47,MATCH(E2144,dProdutos!$A$2:$A$47,0))</f>
        <v>138.23</v>
      </c>
      <c r="R2144" s="15" t="n">
        <f aca="false">IF(I2144="Cancelado",0,P2144-Q2144)</f>
        <v>80.985</v>
      </c>
      <c r="S2144" s="17" t="str">
        <f aca="false">INDEX(dProdutos!$D$2:$D$47,MATCH(E2144,dProdutos!$A$2:$A$47,0))</f>
        <v>Casa</v>
      </c>
    </row>
    <row r="2145" customFormat="false" ht="15" hidden="false" customHeight="false" outlineLevel="0" collapsed="false">
      <c r="A2145" s="17" t="s">
        <v>2829</v>
      </c>
      <c r="B2145" s="17" t="n">
        <v>4</v>
      </c>
      <c r="C2145" s="21" t="n">
        <v>45840</v>
      </c>
      <c r="D2145" s="17" t="s">
        <v>488</v>
      </c>
      <c r="E2145" s="17" t="s">
        <v>153</v>
      </c>
      <c r="F2145" s="17" t="s">
        <v>1499</v>
      </c>
      <c r="G2145" s="17" t="s">
        <v>62</v>
      </c>
      <c r="H2145" s="17" t="s">
        <v>1523</v>
      </c>
      <c r="I2145" s="17" t="s">
        <v>1524</v>
      </c>
      <c r="J2145" s="17" t="n">
        <v>2</v>
      </c>
      <c r="K2145" s="15" t="n">
        <v>165.9</v>
      </c>
      <c r="L2145" s="22" t="n">
        <v>0</v>
      </c>
      <c r="M2145" s="15" t="n">
        <v>0</v>
      </c>
      <c r="N2145" s="15" t="n">
        <f aca="false">J2145*K2145</f>
        <v>331.8</v>
      </c>
      <c r="O2145" s="15" t="n">
        <f aca="false">N2145*L2145</f>
        <v>0</v>
      </c>
      <c r="P2145" s="15" t="n">
        <f aca="false">N2145-O2145</f>
        <v>331.8</v>
      </c>
      <c r="Q2145" s="15" t="n">
        <f aca="false">J2145*INDEX(dProdutos!$F$2:$F$47,MATCH(E2145,dProdutos!$A$2:$A$47,0))</f>
        <v>134.56</v>
      </c>
      <c r="R2145" s="15" t="n">
        <f aca="false">IF(I2145="Cancelado",0,P2145-Q2145)</f>
        <v>197.24</v>
      </c>
      <c r="S2145" s="17" t="str">
        <f aca="false">INDEX(dProdutos!$D$2:$D$47,MATCH(E2145,dProdutos!$A$2:$A$47,0))</f>
        <v>Acessórios</v>
      </c>
    </row>
    <row r="2146" customFormat="false" ht="15" hidden="false" customHeight="false" outlineLevel="0" collapsed="false">
      <c r="A2146" s="17" t="s">
        <v>2830</v>
      </c>
      <c r="B2146" s="17" t="n">
        <v>1</v>
      </c>
      <c r="C2146" s="21" t="n">
        <v>45840</v>
      </c>
      <c r="D2146" s="17" t="s">
        <v>1377</v>
      </c>
      <c r="E2146" s="17" t="s">
        <v>180</v>
      </c>
      <c r="F2146" s="17" t="s">
        <v>1490</v>
      </c>
      <c r="G2146" s="17" t="s">
        <v>63</v>
      </c>
      <c r="H2146" s="17" t="s">
        <v>1537</v>
      </c>
      <c r="I2146" s="17" t="s">
        <v>1524</v>
      </c>
      <c r="J2146" s="17" t="n">
        <v>1</v>
      </c>
      <c r="K2146" s="15" t="n">
        <v>82.9</v>
      </c>
      <c r="L2146" s="22" t="n">
        <v>0.05</v>
      </c>
      <c r="M2146" s="15" t="n">
        <v>29.72</v>
      </c>
      <c r="N2146" s="15" t="n">
        <f aca="false">J2146*K2146</f>
        <v>82.9</v>
      </c>
      <c r="O2146" s="15" t="n">
        <f aca="false">N2146*L2146</f>
        <v>4.145</v>
      </c>
      <c r="P2146" s="15" t="n">
        <f aca="false">N2146-O2146</f>
        <v>78.755</v>
      </c>
      <c r="Q2146" s="15" t="n">
        <f aca="false">J2146*INDEX(dProdutos!$F$2:$F$47,MATCH(E2146,dProdutos!$A$2:$A$47,0))</f>
        <v>35.97</v>
      </c>
      <c r="R2146" s="15" t="n">
        <f aca="false">IF(I2146="Cancelado",0,P2146-Q2146)</f>
        <v>42.785</v>
      </c>
      <c r="S2146" s="17" t="str">
        <f aca="false">INDEX(dProdutos!$D$2:$D$47,MATCH(E2146,dProdutos!$A$2:$A$47,0))</f>
        <v>Eletrônicos</v>
      </c>
    </row>
    <row r="2147" customFormat="false" ht="15" hidden="false" customHeight="false" outlineLevel="0" collapsed="false">
      <c r="A2147" s="17" t="s">
        <v>2831</v>
      </c>
      <c r="B2147" s="17" t="n">
        <v>1</v>
      </c>
      <c r="C2147" s="21" t="n">
        <v>45840</v>
      </c>
      <c r="D2147" s="17" t="s">
        <v>599</v>
      </c>
      <c r="E2147" s="17" t="s">
        <v>162</v>
      </c>
      <c r="F2147" s="17" t="s">
        <v>1501</v>
      </c>
      <c r="G2147" s="17" t="s">
        <v>64</v>
      </c>
      <c r="H2147" s="17" t="s">
        <v>1523</v>
      </c>
      <c r="I2147" s="17" t="s">
        <v>1524</v>
      </c>
      <c r="J2147" s="17" t="n">
        <v>1</v>
      </c>
      <c r="K2147" s="15" t="n">
        <v>231.9</v>
      </c>
      <c r="L2147" s="22" t="n">
        <v>0</v>
      </c>
      <c r="M2147" s="15" t="n">
        <v>0</v>
      </c>
      <c r="N2147" s="15" t="n">
        <f aca="false">J2147*K2147</f>
        <v>231.9</v>
      </c>
      <c r="O2147" s="15" t="n">
        <f aca="false">N2147*L2147</f>
        <v>0</v>
      </c>
      <c r="P2147" s="15" t="n">
        <f aca="false">N2147-O2147</f>
        <v>231.9</v>
      </c>
      <c r="Q2147" s="15" t="n">
        <f aca="false">J2147*INDEX(dProdutos!$F$2:$F$47,MATCH(E2147,dProdutos!$A$2:$A$47,0))</f>
        <v>134.41</v>
      </c>
      <c r="R2147" s="15" t="n">
        <f aca="false">IF(I2147="Cancelado",0,P2147-Q2147)</f>
        <v>97.49</v>
      </c>
      <c r="S2147" s="17" t="str">
        <f aca="false">INDEX(dProdutos!$D$2:$D$47,MATCH(E2147,dProdutos!$A$2:$A$47,0))</f>
        <v>Casa</v>
      </c>
    </row>
    <row r="2148" customFormat="false" ht="15" hidden="false" customHeight="false" outlineLevel="0" collapsed="false">
      <c r="A2148" s="17" t="s">
        <v>2832</v>
      </c>
      <c r="B2148" s="17" t="n">
        <v>1</v>
      </c>
      <c r="C2148" s="21" t="n">
        <v>45840</v>
      </c>
      <c r="D2148" s="17" t="s">
        <v>841</v>
      </c>
      <c r="E2148" s="17" t="s">
        <v>129</v>
      </c>
      <c r="F2148" s="17" t="s">
        <v>1497</v>
      </c>
      <c r="G2148" s="17" t="s">
        <v>61</v>
      </c>
      <c r="H2148" s="17" t="s">
        <v>1537</v>
      </c>
      <c r="I2148" s="17" t="s">
        <v>1524</v>
      </c>
      <c r="J2148" s="17" t="n">
        <v>1</v>
      </c>
      <c r="K2148" s="15" t="n">
        <v>105.9</v>
      </c>
      <c r="L2148" s="22" t="n">
        <v>0</v>
      </c>
      <c r="M2148" s="15" t="n">
        <v>27.9</v>
      </c>
      <c r="N2148" s="15" t="n">
        <f aca="false">J2148*K2148</f>
        <v>105.9</v>
      </c>
      <c r="O2148" s="15" t="n">
        <f aca="false">N2148*L2148</f>
        <v>0</v>
      </c>
      <c r="P2148" s="15" t="n">
        <f aca="false">N2148-O2148</f>
        <v>105.9</v>
      </c>
      <c r="Q2148" s="15" t="n">
        <f aca="false">J2148*INDEX(dProdutos!$F$2:$F$47,MATCH(E2148,dProdutos!$A$2:$A$47,0))</f>
        <v>43.79</v>
      </c>
      <c r="R2148" s="15" t="n">
        <f aca="false">IF(I2148="Cancelado",0,P2148-Q2148)</f>
        <v>62.11</v>
      </c>
      <c r="S2148" s="17" t="str">
        <f aca="false">INDEX(dProdutos!$D$2:$D$47,MATCH(E2148,dProdutos!$A$2:$A$47,0))</f>
        <v>Calçados</v>
      </c>
    </row>
    <row r="2149" customFormat="false" ht="15" hidden="false" customHeight="false" outlineLevel="0" collapsed="false">
      <c r="A2149" s="17" t="s">
        <v>2832</v>
      </c>
      <c r="B2149" s="17" t="n">
        <v>2</v>
      </c>
      <c r="C2149" s="21" t="n">
        <v>45840</v>
      </c>
      <c r="D2149" s="17" t="s">
        <v>841</v>
      </c>
      <c r="E2149" s="17" t="s">
        <v>114</v>
      </c>
      <c r="F2149" s="17" t="s">
        <v>1497</v>
      </c>
      <c r="G2149" s="17" t="s">
        <v>61</v>
      </c>
      <c r="H2149" s="17" t="s">
        <v>1537</v>
      </c>
      <c r="I2149" s="17" t="s">
        <v>1524</v>
      </c>
      <c r="J2149" s="17" t="n">
        <v>1</v>
      </c>
      <c r="K2149" s="15" t="n">
        <v>202.9</v>
      </c>
      <c r="L2149" s="22" t="n">
        <v>0</v>
      </c>
      <c r="M2149" s="15" t="n">
        <v>0</v>
      </c>
      <c r="N2149" s="15" t="n">
        <f aca="false">J2149*K2149</f>
        <v>202.9</v>
      </c>
      <c r="O2149" s="15" t="n">
        <f aca="false">N2149*L2149</f>
        <v>0</v>
      </c>
      <c r="P2149" s="15" t="n">
        <f aca="false">N2149-O2149</f>
        <v>202.9</v>
      </c>
      <c r="Q2149" s="15" t="n">
        <f aca="false">J2149*INDEX(dProdutos!$F$2:$F$47,MATCH(E2149,dProdutos!$A$2:$A$47,0))</f>
        <v>110.39</v>
      </c>
      <c r="R2149" s="15" t="n">
        <f aca="false">IF(I2149="Cancelado",0,P2149-Q2149)</f>
        <v>92.51</v>
      </c>
      <c r="S2149" s="17" t="str">
        <f aca="false">INDEX(dProdutos!$D$2:$D$47,MATCH(E2149,dProdutos!$A$2:$A$47,0))</f>
        <v>Moda Masculina</v>
      </c>
    </row>
    <row r="2150" customFormat="false" ht="15" hidden="false" customHeight="false" outlineLevel="0" collapsed="false">
      <c r="A2150" s="17" t="s">
        <v>2833</v>
      </c>
      <c r="B2150" s="17" t="n">
        <v>1</v>
      </c>
      <c r="C2150" s="21" t="n">
        <v>45840</v>
      </c>
      <c r="D2150" s="17" t="s">
        <v>364</v>
      </c>
      <c r="E2150" s="17" t="s">
        <v>150</v>
      </c>
      <c r="F2150" s="17" t="s">
        <v>1499</v>
      </c>
      <c r="G2150" s="17" t="s">
        <v>64</v>
      </c>
      <c r="H2150" s="17" t="s">
        <v>1523</v>
      </c>
      <c r="I2150" s="17" t="s">
        <v>1524</v>
      </c>
      <c r="J2150" s="17" t="n">
        <v>2</v>
      </c>
      <c r="K2150" s="15" t="n">
        <v>71.9</v>
      </c>
      <c r="L2150" s="22" t="n">
        <v>0</v>
      </c>
      <c r="M2150" s="15" t="n">
        <v>27.91</v>
      </c>
      <c r="N2150" s="15" t="n">
        <f aca="false">J2150*K2150</f>
        <v>143.8</v>
      </c>
      <c r="O2150" s="15" t="n">
        <f aca="false">N2150*L2150</f>
        <v>0</v>
      </c>
      <c r="P2150" s="15" t="n">
        <f aca="false">N2150-O2150</f>
        <v>143.8</v>
      </c>
      <c r="Q2150" s="15" t="n">
        <f aca="false">J2150*INDEX(dProdutos!$F$2:$F$47,MATCH(E2150,dProdutos!$A$2:$A$47,0))</f>
        <v>54.76</v>
      </c>
      <c r="R2150" s="15" t="n">
        <f aca="false">IF(I2150="Cancelado",0,P2150-Q2150)</f>
        <v>89.04</v>
      </c>
      <c r="S2150" s="17" t="str">
        <f aca="false">INDEX(dProdutos!$D$2:$D$47,MATCH(E2150,dProdutos!$A$2:$A$47,0))</f>
        <v>Acessórios</v>
      </c>
    </row>
    <row r="2151" customFormat="false" ht="15" hidden="false" customHeight="false" outlineLevel="0" collapsed="false">
      <c r="A2151" s="17" t="s">
        <v>2834</v>
      </c>
      <c r="B2151" s="17" t="n">
        <v>1</v>
      </c>
      <c r="C2151" s="21" t="n">
        <v>45840</v>
      </c>
      <c r="D2151" s="17" t="s">
        <v>879</v>
      </c>
      <c r="E2151" s="17" t="s">
        <v>135</v>
      </c>
      <c r="F2151" s="17" t="s">
        <v>1490</v>
      </c>
      <c r="G2151" s="17" t="s">
        <v>61</v>
      </c>
      <c r="H2151" s="17" t="s">
        <v>1523</v>
      </c>
      <c r="I2151" s="17" t="s">
        <v>1524</v>
      </c>
      <c r="J2151" s="17" t="n">
        <v>1</v>
      </c>
      <c r="K2151" s="15" t="n">
        <v>200.9</v>
      </c>
      <c r="L2151" s="22" t="n">
        <v>0.1</v>
      </c>
      <c r="M2151" s="15" t="n">
        <v>34.52</v>
      </c>
      <c r="N2151" s="15" t="n">
        <f aca="false">J2151*K2151</f>
        <v>200.9</v>
      </c>
      <c r="O2151" s="15" t="n">
        <f aca="false">N2151*L2151</f>
        <v>20.09</v>
      </c>
      <c r="P2151" s="15" t="n">
        <f aca="false">N2151-O2151</f>
        <v>180.81</v>
      </c>
      <c r="Q2151" s="15" t="n">
        <f aca="false">J2151*INDEX(dProdutos!$F$2:$F$47,MATCH(E2151,dProdutos!$A$2:$A$47,0))</f>
        <v>80.73</v>
      </c>
      <c r="R2151" s="15" t="n">
        <f aca="false">IF(I2151="Cancelado",0,P2151-Q2151)</f>
        <v>100.08</v>
      </c>
      <c r="S2151" s="17" t="str">
        <f aca="false">INDEX(dProdutos!$D$2:$D$47,MATCH(E2151,dProdutos!$A$2:$A$47,0))</f>
        <v>Calçados</v>
      </c>
    </row>
    <row r="2152" customFormat="false" ht="15" hidden="false" customHeight="false" outlineLevel="0" collapsed="false">
      <c r="A2152" s="17" t="s">
        <v>2835</v>
      </c>
      <c r="B2152" s="17" t="n">
        <v>1</v>
      </c>
      <c r="C2152" s="21" t="n">
        <v>45841</v>
      </c>
      <c r="D2152" s="17" t="s">
        <v>339</v>
      </c>
      <c r="E2152" s="17" t="s">
        <v>153</v>
      </c>
      <c r="F2152" s="17" t="s">
        <v>1495</v>
      </c>
      <c r="G2152" s="17" t="s">
        <v>59</v>
      </c>
      <c r="H2152" s="17" t="s">
        <v>1537</v>
      </c>
      <c r="I2152" s="17" t="s">
        <v>1524</v>
      </c>
      <c r="J2152" s="17" t="n">
        <v>1</v>
      </c>
      <c r="K2152" s="15" t="n">
        <v>165.9</v>
      </c>
      <c r="L2152" s="22" t="n">
        <v>0</v>
      </c>
      <c r="M2152" s="15" t="n">
        <v>13.86</v>
      </c>
      <c r="N2152" s="15" t="n">
        <f aca="false">J2152*K2152</f>
        <v>165.9</v>
      </c>
      <c r="O2152" s="15" t="n">
        <f aca="false">N2152*L2152</f>
        <v>0</v>
      </c>
      <c r="P2152" s="15" t="n">
        <f aca="false">N2152-O2152</f>
        <v>165.9</v>
      </c>
      <c r="Q2152" s="15" t="n">
        <f aca="false">J2152*INDEX(dProdutos!$F$2:$F$47,MATCH(E2152,dProdutos!$A$2:$A$47,0))</f>
        <v>67.28</v>
      </c>
      <c r="R2152" s="15" t="n">
        <f aca="false">IF(I2152="Cancelado",0,P2152-Q2152)</f>
        <v>98.62</v>
      </c>
      <c r="S2152" s="17" t="str">
        <f aca="false">INDEX(dProdutos!$D$2:$D$47,MATCH(E2152,dProdutos!$A$2:$A$47,0))</f>
        <v>Acessórios</v>
      </c>
    </row>
    <row r="2153" customFormat="false" ht="15" hidden="false" customHeight="false" outlineLevel="0" collapsed="false">
      <c r="A2153" s="17" t="s">
        <v>2836</v>
      </c>
      <c r="B2153" s="17" t="n">
        <v>1</v>
      </c>
      <c r="C2153" s="21" t="n">
        <v>45841</v>
      </c>
      <c r="D2153" s="17" t="s">
        <v>1287</v>
      </c>
      <c r="E2153" s="17" t="s">
        <v>192</v>
      </c>
      <c r="F2153" s="17" t="s">
        <v>1497</v>
      </c>
      <c r="G2153" s="17" t="s">
        <v>59</v>
      </c>
      <c r="H2153" s="17" t="s">
        <v>1537</v>
      </c>
      <c r="I2153" s="17" t="s">
        <v>1524</v>
      </c>
      <c r="J2153" s="17" t="n">
        <v>1</v>
      </c>
      <c r="K2153" s="15" t="n">
        <v>245.9</v>
      </c>
      <c r="L2153" s="22" t="n">
        <v>0.05</v>
      </c>
      <c r="M2153" s="15" t="n">
        <v>0</v>
      </c>
      <c r="N2153" s="15" t="n">
        <f aca="false">J2153*K2153</f>
        <v>245.9</v>
      </c>
      <c r="O2153" s="15" t="n">
        <f aca="false">N2153*L2153</f>
        <v>12.295</v>
      </c>
      <c r="P2153" s="15" t="n">
        <f aca="false">N2153-O2153</f>
        <v>233.605</v>
      </c>
      <c r="Q2153" s="15" t="n">
        <f aca="false">J2153*INDEX(dProdutos!$F$2:$F$47,MATCH(E2153,dProdutos!$A$2:$A$47,0))</f>
        <v>107.78</v>
      </c>
      <c r="R2153" s="15" t="n">
        <f aca="false">IF(I2153="Cancelado",0,P2153-Q2153)</f>
        <v>125.825</v>
      </c>
      <c r="S2153" s="17" t="str">
        <f aca="false">INDEX(dProdutos!$D$2:$D$47,MATCH(E2153,dProdutos!$A$2:$A$47,0))</f>
        <v>Eletrônicos</v>
      </c>
    </row>
    <row r="2154" customFormat="false" ht="15" hidden="false" customHeight="false" outlineLevel="0" collapsed="false">
      <c r="A2154" s="17" t="s">
        <v>2836</v>
      </c>
      <c r="B2154" s="17" t="n">
        <v>2</v>
      </c>
      <c r="C2154" s="21" t="n">
        <v>45841</v>
      </c>
      <c r="D2154" s="17" t="s">
        <v>1287</v>
      </c>
      <c r="E2154" s="17" t="s">
        <v>153</v>
      </c>
      <c r="F2154" s="17" t="s">
        <v>1497</v>
      </c>
      <c r="G2154" s="17" t="s">
        <v>59</v>
      </c>
      <c r="H2154" s="17" t="s">
        <v>1537</v>
      </c>
      <c r="I2154" s="17" t="s">
        <v>1524</v>
      </c>
      <c r="J2154" s="17" t="n">
        <v>1</v>
      </c>
      <c r="K2154" s="15" t="n">
        <v>165.9</v>
      </c>
      <c r="L2154" s="22" t="n">
        <v>0</v>
      </c>
      <c r="M2154" s="15" t="n">
        <v>0</v>
      </c>
      <c r="N2154" s="15" t="n">
        <f aca="false">J2154*K2154</f>
        <v>165.9</v>
      </c>
      <c r="O2154" s="15" t="n">
        <f aca="false">N2154*L2154</f>
        <v>0</v>
      </c>
      <c r="P2154" s="15" t="n">
        <f aca="false">N2154-O2154</f>
        <v>165.9</v>
      </c>
      <c r="Q2154" s="15" t="n">
        <f aca="false">J2154*INDEX(dProdutos!$F$2:$F$47,MATCH(E2154,dProdutos!$A$2:$A$47,0))</f>
        <v>67.28</v>
      </c>
      <c r="R2154" s="15" t="n">
        <f aca="false">IF(I2154="Cancelado",0,P2154-Q2154)</f>
        <v>98.62</v>
      </c>
      <c r="S2154" s="17" t="str">
        <f aca="false">INDEX(dProdutos!$D$2:$D$47,MATCH(E2154,dProdutos!$A$2:$A$47,0))</f>
        <v>Acessórios</v>
      </c>
    </row>
    <row r="2155" customFormat="false" ht="15" hidden="false" customHeight="false" outlineLevel="0" collapsed="false">
      <c r="A2155" s="17" t="s">
        <v>2837</v>
      </c>
      <c r="B2155" s="17" t="n">
        <v>1</v>
      </c>
      <c r="C2155" s="21" t="n">
        <v>45841</v>
      </c>
      <c r="D2155" s="17" t="s">
        <v>1006</v>
      </c>
      <c r="E2155" s="17" t="s">
        <v>210</v>
      </c>
      <c r="F2155" s="17" t="s">
        <v>1495</v>
      </c>
      <c r="G2155" s="17" t="s">
        <v>59</v>
      </c>
      <c r="H2155" s="17" t="s">
        <v>1537</v>
      </c>
      <c r="I2155" s="17" t="s">
        <v>1524</v>
      </c>
      <c r="J2155" s="17" t="n">
        <v>1</v>
      </c>
      <c r="K2155" s="15" t="n">
        <v>245.9</v>
      </c>
      <c r="L2155" s="22" t="n">
        <v>0</v>
      </c>
      <c r="M2155" s="15" t="n">
        <v>0</v>
      </c>
      <c r="N2155" s="15" t="n">
        <f aca="false">J2155*K2155</f>
        <v>245.9</v>
      </c>
      <c r="O2155" s="15" t="n">
        <f aca="false">N2155*L2155</f>
        <v>0</v>
      </c>
      <c r="P2155" s="15" t="n">
        <f aca="false">N2155-O2155</f>
        <v>245.9</v>
      </c>
      <c r="Q2155" s="15" t="n">
        <f aca="false">J2155*INDEX(dProdutos!$F$2:$F$47,MATCH(E2155,dProdutos!$A$2:$A$47,0))</f>
        <v>150.63</v>
      </c>
      <c r="R2155" s="15" t="n">
        <f aca="false">IF(I2155="Cancelado",0,P2155-Q2155)</f>
        <v>95.27</v>
      </c>
      <c r="S2155" s="17" t="str">
        <f aca="false">INDEX(dProdutos!$D$2:$D$47,MATCH(E2155,dProdutos!$A$2:$A$47,0))</f>
        <v>Beleza</v>
      </c>
    </row>
    <row r="2156" customFormat="false" ht="15" hidden="false" customHeight="false" outlineLevel="0" collapsed="false">
      <c r="A2156" s="17" t="s">
        <v>2837</v>
      </c>
      <c r="B2156" s="17" t="n">
        <v>2</v>
      </c>
      <c r="C2156" s="21" t="n">
        <v>45841</v>
      </c>
      <c r="D2156" s="17" t="s">
        <v>1006</v>
      </c>
      <c r="E2156" s="17" t="s">
        <v>102</v>
      </c>
      <c r="F2156" s="17" t="s">
        <v>1495</v>
      </c>
      <c r="G2156" s="17" t="s">
        <v>59</v>
      </c>
      <c r="H2156" s="17" t="s">
        <v>1537</v>
      </c>
      <c r="I2156" s="17" t="s">
        <v>1524</v>
      </c>
      <c r="J2156" s="17" t="n">
        <v>1</v>
      </c>
      <c r="K2156" s="15" t="n">
        <v>65.9</v>
      </c>
      <c r="L2156" s="22" t="n">
        <v>0</v>
      </c>
      <c r="M2156" s="15" t="n">
        <v>0</v>
      </c>
      <c r="N2156" s="15" t="n">
        <f aca="false">J2156*K2156</f>
        <v>65.9</v>
      </c>
      <c r="O2156" s="15" t="n">
        <f aca="false">N2156*L2156</f>
        <v>0</v>
      </c>
      <c r="P2156" s="15" t="n">
        <f aca="false">N2156-O2156</f>
        <v>65.9</v>
      </c>
      <c r="Q2156" s="15" t="n">
        <f aca="false">J2156*INDEX(dProdutos!$F$2:$F$47,MATCH(E2156,dProdutos!$A$2:$A$47,0))</f>
        <v>29.68</v>
      </c>
      <c r="R2156" s="15" t="n">
        <f aca="false">IF(I2156="Cancelado",0,P2156-Q2156)</f>
        <v>36.22</v>
      </c>
      <c r="S2156" s="17" t="str">
        <f aca="false">INDEX(dProdutos!$D$2:$D$47,MATCH(E2156,dProdutos!$A$2:$A$47,0))</f>
        <v>Moda Masculina</v>
      </c>
    </row>
    <row r="2157" customFormat="false" ht="15" hidden="false" customHeight="false" outlineLevel="0" collapsed="false">
      <c r="A2157" s="17" t="s">
        <v>2838</v>
      </c>
      <c r="B2157" s="17" t="n">
        <v>1</v>
      </c>
      <c r="C2157" s="21" t="n">
        <v>45841</v>
      </c>
      <c r="D2157" s="17" t="s">
        <v>754</v>
      </c>
      <c r="E2157" s="17" t="s">
        <v>195</v>
      </c>
      <c r="F2157" s="17" t="s">
        <v>1499</v>
      </c>
      <c r="G2157" s="17" t="s">
        <v>64</v>
      </c>
      <c r="H2157" s="17" t="s">
        <v>1523</v>
      </c>
      <c r="I2157" s="17" t="s">
        <v>1524</v>
      </c>
      <c r="J2157" s="17" t="n">
        <v>1</v>
      </c>
      <c r="K2157" s="15" t="n">
        <v>72.9</v>
      </c>
      <c r="L2157" s="22" t="n">
        <v>0.15</v>
      </c>
      <c r="M2157" s="15" t="n">
        <v>18.71</v>
      </c>
      <c r="N2157" s="15" t="n">
        <f aca="false">J2157*K2157</f>
        <v>72.9</v>
      </c>
      <c r="O2157" s="15" t="n">
        <f aca="false">N2157*L2157</f>
        <v>10.935</v>
      </c>
      <c r="P2157" s="15" t="n">
        <f aca="false">N2157-O2157</f>
        <v>61.965</v>
      </c>
      <c r="Q2157" s="15" t="n">
        <f aca="false">J2157*INDEX(dProdutos!$F$2:$F$47,MATCH(E2157,dProdutos!$A$2:$A$47,0))</f>
        <v>39.23</v>
      </c>
      <c r="R2157" s="15" t="n">
        <f aca="false">IF(I2157="Cancelado",0,P2157-Q2157)</f>
        <v>22.735</v>
      </c>
      <c r="S2157" s="17" t="str">
        <f aca="false">INDEX(dProdutos!$D$2:$D$47,MATCH(E2157,dProdutos!$A$2:$A$47,0))</f>
        <v>Eletrônicos</v>
      </c>
    </row>
    <row r="2158" customFormat="false" ht="15" hidden="false" customHeight="false" outlineLevel="0" collapsed="false">
      <c r="A2158" s="17" t="s">
        <v>2838</v>
      </c>
      <c r="B2158" s="17" t="n">
        <v>2</v>
      </c>
      <c r="C2158" s="21" t="n">
        <v>45841</v>
      </c>
      <c r="D2158" s="17" t="s">
        <v>754</v>
      </c>
      <c r="E2158" s="17" t="s">
        <v>198</v>
      </c>
      <c r="F2158" s="17" t="s">
        <v>1499</v>
      </c>
      <c r="G2158" s="17" t="s">
        <v>64</v>
      </c>
      <c r="H2158" s="17" t="s">
        <v>1523</v>
      </c>
      <c r="I2158" s="17" t="s">
        <v>1524</v>
      </c>
      <c r="J2158" s="17" t="n">
        <v>1</v>
      </c>
      <c r="K2158" s="15" t="n">
        <v>253.9</v>
      </c>
      <c r="L2158" s="22" t="n">
        <v>0</v>
      </c>
      <c r="M2158" s="15" t="n">
        <v>0</v>
      </c>
      <c r="N2158" s="15" t="n">
        <f aca="false">J2158*K2158</f>
        <v>253.9</v>
      </c>
      <c r="O2158" s="15" t="n">
        <f aca="false">N2158*L2158</f>
        <v>0</v>
      </c>
      <c r="P2158" s="15" t="n">
        <f aca="false">N2158-O2158</f>
        <v>253.9</v>
      </c>
      <c r="Q2158" s="15" t="n">
        <f aca="false">J2158*INDEX(dProdutos!$F$2:$F$47,MATCH(E2158,dProdutos!$A$2:$A$47,0))</f>
        <v>99.78</v>
      </c>
      <c r="R2158" s="15" t="n">
        <f aca="false">IF(I2158="Cancelado",0,P2158-Q2158)</f>
        <v>154.12</v>
      </c>
      <c r="S2158" s="17" t="str">
        <f aca="false">INDEX(dProdutos!$D$2:$D$47,MATCH(E2158,dProdutos!$A$2:$A$47,0))</f>
        <v>Beleza</v>
      </c>
    </row>
    <row r="2159" customFormat="false" ht="15" hidden="false" customHeight="false" outlineLevel="0" collapsed="false">
      <c r="A2159" s="17" t="s">
        <v>2839</v>
      </c>
      <c r="B2159" s="17" t="n">
        <v>1</v>
      </c>
      <c r="C2159" s="21" t="n">
        <v>45841</v>
      </c>
      <c r="D2159" s="17" t="s">
        <v>435</v>
      </c>
      <c r="E2159" s="17" t="s">
        <v>171</v>
      </c>
      <c r="F2159" s="17" t="s">
        <v>1497</v>
      </c>
      <c r="G2159" s="17" t="s">
        <v>61</v>
      </c>
      <c r="H2159" s="17" t="s">
        <v>1537</v>
      </c>
      <c r="I2159" s="17" t="s">
        <v>1524</v>
      </c>
      <c r="J2159" s="17" t="n">
        <v>1</v>
      </c>
      <c r="K2159" s="15" t="n">
        <v>246.9</v>
      </c>
      <c r="L2159" s="22" t="n">
        <v>0</v>
      </c>
      <c r="M2159" s="15" t="n">
        <v>0</v>
      </c>
      <c r="N2159" s="15" t="n">
        <f aca="false">J2159*K2159</f>
        <v>246.9</v>
      </c>
      <c r="O2159" s="15" t="n">
        <f aca="false">N2159*L2159</f>
        <v>0</v>
      </c>
      <c r="P2159" s="15" t="n">
        <f aca="false">N2159-O2159</f>
        <v>246.9</v>
      </c>
      <c r="Q2159" s="15" t="n">
        <f aca="false">J2159*INDEX(dProdutos!$F$2:$F$47,MATCH(E2159,dProdutos!$A$2:$A$47,0))</f>
        <v>103.61</v>
      </c>
      <c r="R2159" s="15" t="n">
        <f aca="false">IF(I2159="Cancelado",0,P2159-Q2159)</f>
        <v>143.29</v>
      </c>
      <c r="S2159" s="17" t="str">
        <f aca="false">INDEX(dProdutos!$D$2:$D$47,MATCH(E2159,dProdutos!$A$2:$A$47,0))</f>
        <v>Casa</v>
      </c>
    </row>
    <row r="2160" customFormat="false" ht="15" hidden="false" customHeight="false" outlineLevel="0" collapsed="false">
      <c r="A2160" s="17" t="s">
        <v>2840</v>
      </c>
      <c r="B2160" s="17" t="n">
        <v>1</v>
      </c>
      <c r="C2160" s="21" t="n">
        <v>45841</v>
      </c>
      <c r="D2160" s="17" t="s">
        <v>605</v>
      </c>
      <c r="E2160" s="17" t="s">
        <v>126</v>
      </c>
      <c r="F2160" s="17" t="s">
        <v>1487</v>
      </c>
      <c r="G2160" s="17" t="s">
        <v>59</v>
      </c>
      <c r="H2160" s="17" t="s">
        <v>1537</v>
      </c>
      <c r="I2160" s="17" t="s">
        <v>1524</v>
      </c>
      <c r="J2160" s="17" t="n">
        <v>3</v>
      </c>
      <c r="K2160" s="15" t="n">
        <v>296.9</v>
      </c>
      <c r="L2160" s="22" t="n">
        <v>0.05</v>
      </c>
      <c r="M2160" s="15" t="n">
        <v>29.26</v>
      </c>
      <c r="N2160" s="15" t="n">
        <f aca="false">J2160*K2160</f>
        <v>890.7</v>
      </c>
      <c r="O2160" s="15" t="n">
        <f aca="false">N2160*L2160</f>
        <v>44.535</v>
      </c>
      <c r="P2160" s="15" t="n">
        <f aca="false">N2160-O2160</f>
        <v>846.165</v>
      </c>
      <c r="Q2160" s="15" t="n">
        <f aca="false">J2160*INDEX(dProdutos!$F$2:$F$47,MATCH(E2160,dProdutos!$A$2:$A$47,0))</f>
        <v>405.72</v>
      </c>
      <c r="R2160" s="15" t="n">
        <f aca="false">IF(I2160="Cancelado",0,P2160-Q2160)</f>
        <v>440.445</v>
      </c>
      <c r="S2160" s="17" t="str">
        <f aca="false">INDEX(dProdutos!$D$2:$D$47,MATCH(E2160,dProdutos!$A$2:$A$47,0))</f>
        <v>Calçados</v>
      </c>
    </row>
    <row r="2161" customFormat="false" ht="15" hidden="false" customHeight="false" outlineLevel="0" collapsed="false">
      <c r="A2161" s="17" t="s">
        <v>2841</v>
      </c>
      <c r="B2161" s="17" t="n">
        <v>1</v>
      </c>
      <c r="C2161" s="21" t="n">
        <v>45841</v>
      </c>
      <c r="D2161" s="17" t="s">
        <v>917</v>
      </c>
      <c r="E2161" s="17" t="s">
        <v>138</v>
      </c>
      <c r="F2161" s="17" t="s">
        <v>1499</v>
      </c>
      <c r="G2161" s="17" t="s">
        <v>59</v>
      </c>
      <c r="H2161" s="17" t="s">
        <v>1537</v>
      </c>
      <c r="I2161" s="17" t="s">
        <v>1524</v>
      </c>
      <c r="J2161" s="17" t="n">
        <v>1</v>
      </c>
      <c r="K2161" s="15" t="n">
        <v>231.9</v>
      </c>
      <c r="L2161" s="22" t="n">
        <v>0</v>
      </c>
      <c r="M2161" s="15" t="n">
        <v>0</v>
      </c>
      <c r="N2161" s="15" t="n">
        <f aca="false">J2161*K2161</f>
        <v>231.9</v>
      </c>
      <c r="O2161" s="15" t="n">
        <f aca="false">N2161*L2161</f>
        <v>0</v>
      </c>
      <c r="P2161" s="15" t="n">
        <f aca="false">N2161-O2161</f>
        <v>231.9</v>
      </c>
      <c r="Q2161" s="15" t="n">
        <f aca="false">J2161*INDEX(dProdutos!$F$2:$F$47,MATCH(E2161,dProdutos!$A$2:$A$47,0))</f>
        <v>132.21</v>
      </c>
      <c r="R2161" s="15" t="n">
        <f aca="false">IF(I2161="Cancelado",0,P2161-Q2161)</f>
        <v>99.69</v>
      </c>
      <c r="S2161" s="17" t="str">
        <f aca="false">INDEX(dProdutos!$D$2:$D$47,MATCH(E2161,dProdutos!$A$2:$A$47,0))</f>
        <v>Calçados</v>
      </c>
    </row>
    <row r="2162" customFormat="false" ht="15" hidden="false" customHeight="false" outlineLevel="0" collapsed="false">
      <c r="A2162" s="17" t="s">
        <v>2841</v>
      </c>
      <c r="B2162" s="17" t="n">
        <v>2</v>
      </c>
      <c r="C2162" s="21" t="n">
        <v>45841</v>
      </c>
      <c r="D2162" s="17" t="s">
        <v>917</v>
      </c>
      <c r="E2162" s="17" t="s">
        <v>114</v>
      </c>
      <c r="F2162" s="17" t="s">
        <v>1499</v>
      </c>
      <c r="G2162" s="17" t="s">
        <v>59</v>
      </c>
      <c r="H2162" s="17" t="s">
        <v>1537</v>
      </c>
      <c r="I2162" s="17" t="s">
        <v>1524</v>
      </c>
      <c r="J2162" s="17" t="n">
        <v>1</v>
      </c>
      <c r="K2162" s="15" t="n">
        <v>202.9</v>
      </c>
      <c r="L2162" s="22" t="n">
        <v>0</v>
      </c>
      <c r="M2162" s="15" t="n">
        <v>0</v>
      </c>
      <c r="N2162" s="15" t="n">
        <f aca="false">J2162*K2162</f>
        <v>202.9</v>
      </c>
      <c r="O2162" s="15" t="n">
        <f aca="false">N2162*L2162</f>
        <v>0</v>
      </c>
      <c r="P2162" s="15" t="n">
        <f aca="false">N2162-O2162</f>
        <v>202.9</v>
      </c>
      <c r="Q2162" s="15" t="n">
        <f aca="false">J2162*INDEX(dProdutos!$F$2:$F$47,MATCH(E2162,dProdutos!$A$2:$A$47,0))</f>
        <v>110.39</v>
      </c>
      <c r="R2162" s="15" t="n">
        <f aca="false">IF(I2162="Cancelado",0,P2162-Q2162)</f>
        <v>92.51</v>
      </c>
      <c r="S2162" s="17" t="str">
        <f aca="false">INDEX(dProdutos!$D$2:$D$47,MATCH(E2162,dProdutos!$A$2:$A$47,0))</f>
        <v>Moda Masculina</v>
      </c>
    </row>
    <row r="2163" customFormat="false" ht="15" hidden="false" customHeight="false" outlineLevel="0" collapsed="false">
      <c r="A2163" s="17" t="s">
        <v>2841</v>
      </c>
      <c r="B2163" s="17" t="n">
        <v>3</v>
      </c>
      <c r="C2163" s="21" t="n">
        <v>45841</v>
      </c>
      <c r="D2163" s="17" t="s">
        <v>917</v>
      </c>
      <c r="E2163" s="17" t="s">
        <v>150</v>
      </c>
      <c r="F2163" s="17" t="s">
        <v>1499</v>
      </c>
      <c r="G2163" s="17" t="s">
        <v>59</v>
      </c>
      <c r="H2163" s="17" t="s">
        <v>1537</v>
      </c>
      <c r="I2163" s="17" t="s">
        <v>1524</v>
      </c>
      <c r="J2163" s="17" t="n">
        <v>1</v>
      </c>
      <c r="K2163" s="15" t="n">
        <v>71.9</v>
      </c>
      <c r="L2163" s="22" t="n">
        <v>0.15</v>
      </c>
      <c r="M2163" s="15" t="n">
        <v>0</v>
      </c>
      <c r="N2163" s="15" t="n">
        <f aca="false">J2163*K2163</f>
        <v>71.9</v>
      </c>
      <c r="O2163" s="15" t="n">
        <f aca="false">N2163*L2163</f>
        <v>10.785</v>
      </c>
      <c r="P2163" s="15" t="n">
        <f aca="false">N2163-O2163</f>
        <v>61.115</v>
      </c>
      <c r="Q2163" s="15" t="n">
        <f aca="false">J2163*INDEX(dProdutos!$F$2:$F$47,MATCH(E2163,dProdutos!$A$2:$A$47,0))</f>
        <v>27.38</v>
      </c>
      <c r="R2163" s="15" t="n">
        <f aca="false">IF(I2163="Cancelado",0,P2163-Q2163)</f>
        <v>33.735</v>
      </c>
      <c r="S2163" s="17" t="str">
        <f aca="false">INDEX(dProdutos!$D$2:$D$47,MATCH(E2163,dProdutos!$A$2:$A$47,0))</f>
        <v>Acessórios</v>
      </c>
    </row>
    <row r="2164" customFormat="false" ht="15" hidden="false" customHeight="false" outlineLevel="0" collapsed="false">
      <c r="A2164" s="17" t="s">
        <v>2841</v>
      </c>
      <c r="B2164" s="17" t="n">
        <v>4</v>
      </c>
      <c r="C2164" s="21" t="n">
        <v>45841</v>
      </c>
      <c r="D2164" s="17" t="s">
        <v>917</v>
      </c>
      <c r="E2164" s="17" t="s">
        <v>174</v>
      </c>
      <c r="F2164" s="17" t="s">
        <v>1499</v>
      </c>
      <c r="G2164" s="17" t="s">
        <v>59</v>
      </c>
      <c r="H2164" s="17" t="s">
        <v>1537</v>
      </c>
      <c r="I2164" s="17" t="s">
        <v>1524</v>
      </c>
      <c r="J2164" s="17" t="n">
        <v>1</v>
      </c>
      <c r="K2164" s="15" t="n">
        <v>250.9</v>
      </c>
      <c r="L2164" s="22" t="n">
        <v>0</v>
      </c>
      <c r="M2164" s="15" t="n">
        <v>0</v>
      </c>
      <c r="N2164" s="15" t="n">
        <f aca="false">J2164*K2164</f>
        <v>250.9</v>
      </c>
      <c r="O2164" s="15" t="n">
        <f aca="false">N2164*L2164</f>
        <v>0</v>
      </c>
      <c r="P2164" s="15" t="n">
        <f aca="false">N2164-O2164</f>
        <v>250.9</v>
      </c>
      <c r="Q2164" s="15" t="n">
        <f aca="false">J2164*INDEX(dProdutos!$F$2:$F$47,MATCH(E2164,dProdutos!$A$2:$A$47,0))</f>
        <v>151.28</v>
      </c>
      <c r="R2164" s="15" t="n">
        <f aca="false">IF(I2164="Cancelado",0,P2164-Q2164)</f>
        <v>99.62</v>
      </c>
      <c r="S2164" s="17" t="str">
        <f aca="false">INDEX(dProdutos!$D$2:$D$47,MATCH(E2164,dProdutos!$A$2:$A$47,0))</f>
        <v>Casa</v>
      </c>
    </row>
    <row r="2165" customFormat="false" ht="15" hidden="false" customHeight="false" outlineLevel="0" collapsed="false">
      <c r="A2165" s="17" t="s">
        <v>2842</v>
      </c>
      <c r="B2165" s="17" t="n">
        <v>1</v>
      </c>
      <c r="C2165" s="21" t="n">
        <v>45842</v>
      </c>
      <c r="D2165" s="17" t="s">
        <v>297</v>
      </c>
      <c r="E2165" s="17" t="s">
        <v>102</v>
      </c>
      <c r="F2165" s="17" t="s">
        <v>1490</v>
      </c>
      <c r="G2165" s="17" t="s">
        <v>60</v>
      </c>
      <c r="H2165" s="17" t="s">
        <v>1537</v>
      </c>
      <c r="I2165" s="17" t="s">
        <v>1524</v>
      </c>
      <c r="J2165" s="17" t="n">
        <v>1</v>
      </c>
      <c r="K2165" s="15" t="n">
        <v>65.9</v>
      </c>
      <c r="L2165" s="22" t="n">
        <v>0</v>
      </c>
      <c r="M2165" s="15" t="n">
        <v>0</v>
      </c>
      <c r="N2165" s="15" t="n">
        <f aca="false">J2165*K2165</f>
        <v>65.9</v>
      </c>
      <c r="O2165" s="15" t="n">
        <f aca="false">N2165*L2165</f>
        <v>0</v>
      </c>
      <c r="P2165" s="15" t="n">
        <f aca="false">N2165-O2165</f>
        <v>65.9</v>
      </c>
      <c r="Q2165" s="15" t="n">
        <f aca="false">J2165*INDEX(dProdutos!$F$2:$F$47,MATCH(E2165,dProdutos!$A$2:$A$47,0))</f>
        <v>29.68</v>
      </c>
      <c r="R2165" s="15" t="n">
        <f aca="false">IF(I2165="Cancelado",0,P2165-Q2165)</f>
        <v>36.22</v>
      </c>
      <c r="S2165" s="17" t="str">
        <f aca="false">INDEX(dProdutos!$D$2:$D$47,MATCH(E2165,dProdutos!$A$2:$A$47,0))</f>
        <v>Moda Masculina</v>
      </c>
    </row>
    <row r="2166" customFormat="false" ht="15" hidden="false" customHeight="false" outlineLevel="0" collapsed="false">
      <c r="A2166" s="17" t="s">
        <v>2843</v>
      </c>
      <c r="B2166" s="17" t="n">
        <v>1</v>
      </c>
      <c r="C2166" s="21" t="n">
        <v>45842</v>
      </c>
      <c r="D2166" s="17" t="s">
        <v>659</v>
      </c>
      <c r="E2166" s="17" t="s">
        <v>159</v>
      </c>
      <c r="F2166" s="17" t="s">
        <v>1497</v>
      </c>
      <c r="G2166" s="17" t="s">
        <v>61</v>
      </c>
      <c r="H2166" s="17" t="s">
        <v>1527</v>
      </c>
      <c r="I2166" s="17" t="s">
        <v>1524</v>
      </c>
      <c r="J2166" s="17" t="n">
        <v>1</v>
      </c>
      <c r="K2166" s="15" t="n">
        <v>276.9</v>
      </c>
      <c r="L2166" s="22" t="n">
        <v>0</v>
      </c>
      <c r="M2166" s="15" t="n">
        <v>0</v>
      </c>
      <c r="N2166" s="15" t="n">
        <f aca="false">J2166*K2166</f>
        <v>276.9</v>
      </c>
      <c r="O2166" s="15" t="n">
        <f aca="false">N2166*L2166</f>
        <v>0</v>
      </c>
      <c r="P2166" s="15" t="n">
        <f aca="false">N2166-O2166</f>
        <v>276.9</v>
      </c>
      <c r="Q2166" s="15" t="n">
        <f aca="false">J2166*INDEX(dProdutos!$F$2:$F$47,MATCH(E2166,dProdutos!$A$2:$A$47,0))</f>
        <v>145.03</v>
      </c>
      <c r="R2166" s="15" t="n">
        <f aca="false">IF(I2166="Cancelado",0,P2166-Q2166)</f>
        <v>131.87</v>
      </c>
      <c r="S2166" s="17" t="str">
        <f aca="false">INDEX(dProdutos!$D$2:$D$47,MATCH(E2166,dProdutos!$A$2:$A$47,0))</f>
        <v>Acessórios</v>
      </c>
    </row>
    <row r="2167" customFormat="false" ht="15" hidden="false" customHeight="false" outlineLevel="0" collapsed="false">
      <c r="A2167" s="17" t="s">
        <v>2843</v>
      </c>
      <c r="B2167" s="17" t="n">
        <v>2</v>
      </c>
      <c r="C2167" s="21" t="n">
        <v>45842</v>
      </c>
      <c r="D2167" s="17" t="s">
        <v>659</v>
      </c>
      <c r="E2167" s="17" t="s">
        <v>95</v>
      </c>
      <c r="F2167" s="17" t="s">
        <v>1497</v>
      </c>
      <c r="G2167" s="17" t="s">
        <v>61</v>
      </c>
      <c r="H2167" s="17" t="s">
        <v>1527</v>
      </c>
      <c r="I2167" s="17" t="s">
        <v>1524</v>
      </c>
      <c r="J2167" s="17" t="n">
        <v>1</v>
      </c>
      <c r="K2167" s="15" t="n">
        <v>77.9</v>
      </c>
      <c r="L2167" s="22" t="n">
        <v>0.05</v>
      </c>
      <c r="M2167" s="15" t="n">
        <v>0</v>
      </c>
      <c r="N2167" s="15" t="n">
        <f aca="false">J2167*K2167</f>
        <v>77.9</v>
      </c>
      <c r="O2167" s="15" t="n">
        <f aca="false">N2167*L2167</f>
        <v>3.895</v>
      </c>
      <c r="P2167" s="15" t="n">
        <f aca="false">N2167-O2167</f>
        <v>74.005</v>
      </c>
      <c r="Q2167" s="15" t="n">
        <f aca="false">J2167*INDEX(dProdutos!$F$2:$F$47,MATCH(E2167,dProdutos!$A$2:$A$47,0))</f>
        <v>36.71</v>
      </c>
      <c r="R2167" s="15" t="n">
        <f aca="false">IF(I2167="Cancelado",0,P2167-Q2167)</f>
        <v>37.295</v>
      </c>
      <c r="S2167" s="17" t="str">
        <f aca="false">INDEX(dProdutos!$D$2:$D$47,MATCH(E2167,dProdutos!$A$2:$A$47,0))</f>
        <v>Moda Feminina</v>
      </c>
    </row>
    <row r="2168" customFormat="false" ht="15" hidden="false" customHeight="false" outlineLevel="0" collapsed="false">
      <c r="A2168" s="17" t="s">
        <v>2844</v>
      </c>
      <c r="B2168" s="17" t="n">
        <v>1</v>
      </c>
      <c r="C2168" s="21" t="n">
        <v>45842</v>
      </c>
      <c r="D2168" s="17" t="s">
        <v>1105</v>
      </c>
      <c r="E2168" s="17" t="s">
        <v>135</v>
      </c>
      <c r="F2168" s="17" t="s">
        <v>1495</v>
      </c>
      <c r="G2168" s="17" t="s">
        <v>59</v>
      </c>
      <c r="H2168" s="17" t="s">
        <v>1537</v>
      </c>
      <c r="I2168" s="17" t="s">
        <v>1524</v>
      </c>
      <c r="J2168" s="17" t="n">
        <v>1</v>
      </c>
      <c r="K2168" s="15" t="n">
        <v>200.9</v>
      </c>
      <c r="L2168" s="22" t="n">
        <v>0</v>
      </c>
      <c r="M2168" s="15" t="n">
        <v>21.47</v>
      </c>
      <c r="N2168" s="15" t="n">
        <f aca="false">J2168*K2168</f>
        <v>200.9</v>
      </c>
      <c r="O2168" s="15" t="n">
        <f aca="false">N2168*L2168</f>
        <v>0</v>
      </c>
      <c r="P2168" s="15" t="n">
        <f aca="false">N2168-O2168</f>
        <v>200.9</v>
      </c>
      <c r="Q2168" s="15" t="n">
        <f aca="false">J2168*INDEX(dProdutos!$F$2:$F$47,MATCH(E2168,dProdutos!$A$2:$A$47,0))</f>
        <v>80.73</v>
      </c>
      <c r="R2168" s="15" t="n">
        <f aca="false">IF(I2168="Cancelado",0,P2168-Q2168)</f>
        <v>120.17</v>
      </c>
      <c r="S2168" s="17" t="str">
        <f aca="false">INDEX(dProdutos!$D$2:$D$47,MATCH(E2168,dProdutos!$A$2:$A$47,0))</f>
        <v>Calçados</v>
      </c>
    </row>
    <row r="2169" customFormat="false" ht="15" hidden="false" customHeight="false" outlineLevel="0" collapsed="false">
      <c r="A2169" s="17" t="s">
        <v>2844</v>
      </c>
      <c r="B2169" s="17" t="n">
        <v>2</v>
      </c>
      <c r="C2169" s="21" t="n">
        <v>45842</v>
      </c>
      <c r="D2169" s="17" t="s">
        <v>1105</v>
      </c>
      <c r="E2169" s="17" t="s">
        <v>105</v>
      </c>
      <c r="F2169" s="17" t="s">
        <v>1495</v>
      </c>
      <c r="G2169" s="17" t="s">
        <v>59</v>
      </c>
      <c r="H2169" s="17" t="s">
        <v>1537</v>
      </c>
      <c r="I2169" s="17" t="s">
        <v>1524</v>
      </c>
      <c r="J2169" s="17" t="n">
        <v>1</v>
      </c>
      <c r="K2169" s="15" t="n">
        <v>175.9</v>
      </c>
      <c r="L2169" s="22" t="n">
        <v>0</v>
      </c>
      <c r="M2169" s="15" t="n">
        <v>0</v>
      </c>
      <c r="N2169" s="15" t="n">
        <f aca="false">J2169*K2169</f>
        <v>175.9</v>
      </c>
      <c r="O2169" s="15" t="n">
        <f aca="false">N2169*L2169</f>
        <v>0</v>
      </c>
      <c r="P2169" s="15" t="n">
        <f aca="false">N2169-O2169</f>
        <v>175.9</v>
      </c>
      <c r="Q2169" s="15" t="n">
        <f aca="false">J2169*INDEX(dProdutos!$F$2:$F$47,MATCH(E2169,dProdutos!$A$2:$A$47,0))</f>
        <v>96.59</v>
      </c>
      <c r="R2169" s="15" t="n">
        <f aca="false">IF(I2169="Cancelado",0,P2169-Q2169)</f>
        <v>79.31</v>
      </c>
      <c r="S2169" s="17" t="str">
        <f aca="false">INDEX(dProdutos!$D$2:$D$47,MATCH(E2169,dProdutos!$A$2:$A$47,0))</f>
        <v>Moda Masculina</v>
      </c>
    </row>
    <row r="2170" customFormat="false" ht="15" hidden="false" customHeight="false" outlineLevel="0" collapsed="false">
      <c r="A2170" s="17" t="s">
        <v>2845</v>
      </c>
      <c r="B2170" s="17" t="n">
        <v>1</v>
      </c>
      <c r="C2170" s="21" t="n">
        <v>45842</v>
      </c>
      <c r="D2170" s="17" t="s">
        <v>1445</v>
      </c>
      <c r="E2170" s="17" t="s">
        <v>114</v>
      </c>
      <c r="F2170" s="17" t="s">
        <v>1497</v>
      </c>
      <c r="G2170" s="17" t="s">
        <v>61</v>
      </c>
      <c r="H2170" s="17" t="s">
        <v>1537</v>
      </c>
      <c r="I2170" s="17" t="s">
        <v>1524</v>
      </c>
      <c r="J2170" s="17" t="n">
        <v>1</v>
      </c>
      <c r="K2170" s="15" t="n">
        <v>202.9</v>
      </c>
      <c r="L2170" s="22" t="n">
        <v>0</v>
      </c>
      <c r="M2170" s="15" t="n">
        <v>20.25</v>
      </c>
      <c r="N2170" s="15" t="n">
        <f aca="false">J2170*K2170</f>
        <v>202.9</v>
      </c>
      <c r="O2170" s="15" t="n">
        <f aca="false">N2170*L2170</f>
        <v>0</v>
      </c>
      <c r="P2170" s="15" t="n">
        <f aca="false">N2170-O2170</f>
        <v>202.9</v>
      </c>
      <c r="Q2170" s="15" t="n">
        <f aca="false">J2170*INDEX(dProdutos!$F$2:$F$47,MATCH(E2170,dProdutos!$A$2:$A$47,0))</f>
        <v>110.39</v>
      </c>
      <c r="R2170" s="15" t="n">
        <f aca="false">IF(I2170="Cancelado",0,P2170-Q2170)</f>
        <v>92.51</v>
      </c>
      <c r="S2170" s="17" t="str">
        <f aca="false">INDEX(dProdutos!$D$2:$D$47,MATCH(E2170,dProdutos!$A$2:$A$47,0))</f>
        <v>Moda Masculina</v>
      </c>
    </row>
    <row r="2171" customFormat="false" ht="15" hidden="false" customHeight="false" outlineLevel="0" collapsed="false">
      <c r="A2171" s="17" t="s">
        <v>2846</v>
      </c>
      <c r="B2171" s="17" t="n">
        <v>1</v>
      </c>
      <c r="C2171" s="21" t="n">
        <v>45842</v>
      </c>
      <c r="D2171" s="17" t="s">
        <v>688</v>
      </c>
      <c r="E2171" s="17" t="s">
        <v>195</v>
      </c>
      <c r="F2171" s="17" t="s">
        <v>1499</v>
      </c>
      <c r="G2171" s="17" t="s">
        <v>60</v>
      </c>
      <c r="H2171" s="17" t="s">
        <v>1537</v>
      </c>
      <c r="I2171" s="17" t="s">
        <v>1524</v>
      </c>
      <c r="J2171" s="17" t="n">
        <v>1</v>
      </c>
      <c r="K2171" s="15" t="n">
        <v>72.9</v>
      </c>
      <c r="L2171" s="22" t="n">
        <v>0.1</v>
      </c>
      <c r="M2171" s="15" t="n">
        <v>25.2</v>
      </c>
      <c r="N2171" s="15" t="n">
        <f aca="false">J2171*K2171</f>
        <v>72.9</v>
      </c>
      <c r="O2171" s="15" t="n">
        <f aca="false">N2171*L2171</f>
        <v>7.29</v>
      </c>
      <c r="P2171" s="15" t="n">
        <f aca="false">N2171-O2171</f>
        <v>65.61</v>
      </c>
      <c r="Q2171" s="15" t="n">
        <f aca="false">J2171*INDEX(dProdutos!$F$2:$F$47,MATCH(E2171,dProdutos!$A$2:$A$47,0))</f>
        <v>39.23</v>
      </c>
      <c r="R2171" s="15" t="n">
        <f aca="false">IF(I2171="Cancelado",0,P2171-Q2171)</f>
        <v>26.38</v>
      </c>
      <c r="S2171" s="17" t="str">
        <f aca="false">INDEX(dProdutos!$D$2:$D$47,MATCH(E2171,dProdutos!$A$2:$A$47,0))</f>
        <v>Eletrônicos</v>
      </c>
    </row>
    <row r="2172" customFormat="false" ht="15" hidden="false" customHeight="false" outlineLevel="0" collapsed="false">
      <c r="A2172" s="17" t="s">
        <v>2847</v>
      </c>
      <c r="B2172" s="17" t="n">
        <v>1</v>
      </c>
      <c r="C2172" s="21" t="n">
        <v>45842</v>
      </c>
      <c r="D2172" s="17" t="s">
        <v>618</v>
      </c>
      <c r="E2172" s="17" t="s">
        <v>111</v>
      </c>
      <c r="F2172" s="17" t="s">
        <v>1501</v>
      </c>
      <c r="G2172" s="17" t="s">
        <v>64</v>
      </c>
      <c r="H2172" s="17" t="s">
        <v>1537</v>
      </c>
      <c r="I2172" s="17" t="s">
        <v>1524</v>
      </c>
      <c r="J2172" s="17" t="n">
        <v>1</v>
      </c>
      <c r="K2172" s="15" t="n">
        <v>188.9</v>
      </c>
      <c r="L2172" s="22" t="n">
        <v>0</v>
      </c>
      <c r="M2172" s="15" t="n">
        <v>0</v>
      </c>
      <c r="N2172" s="15" t="n">
        <f aca="false">J2172*K2172</f>
        <v>188.9</v>
      </c>
      <c r="O2172" s="15" t="n">
        <f aca="false">N2172*L2172</f>
        <v>0</v>
      </c>
      <c r="P2172" s="15" t="n">
        <f aca="false">N2172-O2172</f>
        <v>188.9</v>
      </c>
      <c r="Q2172" s="15" t="n">
        <f aca="false">J2172*INDEX(dProdutos!$F$2:$F$47,MATCH(E2172,dProdutos!$A$2:$A$47,0))</f>
        <v>88.32</v>
      </c>
      <c r="R2172" s="15" t="n">
        <f aca="false">IF(I2172="Cancelado",0,P2172-Q2172)</f>
        <v>100.58</v>
      </c>
      <c r="S2172" s="17" t="str">
        <f aca="false">INDEX(dProdutos!$D$2:$D$47,MATCH(E2172,dProdutos!$A$2:$A$47,0))</f>
        <v>Moda Masculina</v>
      </c>
    </row>
    <row r="2173" customFormat="false" ht="15" hidden="false" customHeight="false" outlineLevel="0" collapsed="false">
      <c r="A2173" s="17" t="s">
        <v>2848</v>
      </c>
      <c r="B2173" s="17" t="n">
        <v>1</v>
      </c>
      <c r="C2173" s="21" t="n">
        <v>45842</v>
      </c>
      <c r="D2173" s="17" t="s">
        <v>1330</v>
      </c>
      <c r="E2173" s="17" t="s">
        <v>132</v>
      </c>
      <c r="F2173" s="17" t="s">
        <v>1497</v>
      </c>
      <c r="G2173" s="17" t="s">
        <v>62</v>
      </c>
      <c r="H2173" s="17" t="s">
        <v>1523</v>
      </c>
      <c r="I2173" s="17" t="s">
        <v>1524</v>
      </c>
      <c r="J2173" s="17" t="n">
        <v>1</v>
      </c>
      <c r="K2173" s="15" t="n">
        <v>179.9</v>
      </c>
      <c r="L2173" s="22" t="n">
        <v>0</v>
      </c>
      <c r="M2173" s="15" t="n">
        <v>0</v>
      </c>
      <c r="N2173" s="15" t="n">
        <f aca="false">J2173*K2173</f>
        <v>179.9</v>
      </c>
      <c r="O2173" s="15" t="n">
        <f aca="false">N2173*L2173</f>
        <v>0</v>
      </c>
      <c r="P2173" s="15" t="n">
        <f aca="false">N2173-O2173</f>
        <v>179.9</v>
      </c>
      <c r="Q2173" s="15" t="n">
        <f aca="false">J2173*INDEX(dProdutos!$F$2:$F$47,MATCH(E2173,dProdutos!$A$2:$A$47,0))</f>
        <v>93.56</v>
      </c>
      <c r="R2173" s="15" t="n">
        <f aca="false">IF(I2173="Cancelado",0,P2173-Q2173)</f>
        <v>86.34</v>
      </c>
      <c r="S2173" s="17" t="str">
        <f aca="false">INDEX(dProdutos!$D$2:$D$47,MATCH(E2173,dProdutos!$A$2:$A$47,0))</f>
        <v>Calçados</v>
      </c>
    </row>
    <row r="2174" customFormat="false" ht="15" hidden="false" customHeight="false" outlineLevel="0" collapsed="false">
      <c r="A2174" s="17" t="s">
        <v>2849</v>
      </c>
      <c r="B2174" s="17" t="n">
        <v>1</v>
      </c>
      <c r="C2174" s="21" t="n">
        <v>45842</v>
      </c>
      <c r="D2174" s="17" t="s">
        <v>582</v>
      </c>
      <c r="E2174" s="17" t="s">
        <v>105</v>
      </c>
      <c r="F2174" s="17" t="s">
        <v>1503</v>
      </c>
      <c r="G2174" s="17" t="s">
        <v>62</v>
      </c>
      <c r="H2174" s="17" t="s">
        <v>1523</v>
      </c>
      <c r="I2174" s="17" t="s">
        <v>1524</v>
      </c>
      <c r="J2174" s="17" t="n">
        <v>1</v>
      </c>
      <c r="K2174" s="15" t="n">
        <v>175.9</v>
      </c>
      <c r="L2174" s="22" t="n">
        <v>0</v>
      </c>
      <c r="M2174" s="15" t="n">
        <v>31.35</v>
      </c>
      <c r="N2174" s="15" t="n">
        <f aca="false">J2174*K2174</f>
        <v>175.9</v>
      </c>
      <c r="O2174" s="15" t="n">
        <f aca="false">N2174*L2174</f>
        <v>0</v>
      </c>
      <c r="P2174" s="15" t="n">
        <f aca="false">N2174-O2174</f>
        <v>175.9</v>
      </c>
      <c r="Q2174" s="15" t="n">
        <f aca="false">J2174*INDEX(dProdutos!$F$2:$F$47,MATCH(E2174,dProdutos!$A$2:$A$47,0))</f>
        <v>96.59</v>
      </c>
      <c r="R2174" s="15" t="n">
        <f aca="false">IF(I2174="Cancelado",0,P2174-Q2174)</f>
        <v>79.31</v>
      </c>
      <c r="S2174" s="17" t="str">
        <f aca="false">INDEX(dProdutos!$D$2:$D$47,MATCH(E2174,dProdutos!$A$2:$A$47,0))</f>
        <v>Moda Masculina</v>
      </c>
    </row>
    <row r="2175" customFormat="false" ht="15" hidden="false" customHeight="false" outlineLevel="0" collapsed="false">
      <c r="A2175" s="17" t="s">
        <v>2850</v>
      </c>
      <c r="B2175" s="17" t="n">
        <v>1</v>
      </c>
      <c r="C2175" s="21" t="n">
        <v>45842</v>
      </c>
      <c r="D2175" s="17" t="s">
        <v>1332</v>
      </c>
      <c r="E2175" s="17" t="s">
        <v>192</v>
      </c>
      <c r="F2175" s="17" t="s">
        <v>1497</v>
      </c>
      <c r="G2175" s="17" t="s">
        <v>59</v>
      </c>
      <c r="H2175" s="17" t="s">
        <v>1523</v>
      </c>
      <c r="I2175" s="17" t="s">
        <v>1524</v>
      </c>
      <c r="J2175" s="17" t="n">
        <v>1</v>
      </c>
      <c r="K2175" s="15" t="n">
        <v>245.9</v>
      </c>
      <c r="L2175" s="22" t="n">
        <v>0</v>
      </c>
      <c r="M2175" s="15" t="n">
        <v>10.98</v>
      </c>
      <c r="N2175" s="15" t="n">
        <f aca="false">J2175*K2175</f>
        <v>245.9</v>
      </c>
      <c r="O2175" s="15" t="n">
        <f aca="false">N2175*L2175</f>
        <v>0</v>
      </c>
      <c r="P2175" s="15" t="n">
        <f aca="false">N2175-O2175</f>
        <v>245.9</v>
      </c>
      <c r="Q2175" s="15" t="n">
        <f aca="false">J2175*INDEX(dProdutos!$F$2:$F$47,MATCH(E2175,dProdutos!$A$2:$A$47,0))</f>
        <v>107.78</v>
      </c>
      <c r="R2175" s="15" t="n">
        <f aca="false">IF(I2175="Cancelado",0,P2175-Q2175)</f>
        <v>138.12</v>
      </c>
      <c r="S2175" s="17" t="str">
        <f aca="false">INDEX(dProdutos!$D$2:$D$47,MATCH(E2175,dProdutos!$A$2:$A$47,0))</f>
        <v>Eletrônicos</v>
      </c>
    </row>
    <row r="2176" customFormat="false" ht="15" hidden="false" customHeight="false" outlineLevel="0" collapsed="false">
      <c r="A2176" s="17" t="s">
        <v>2851</v>
      </c>
      <c r="B2176" s="17" t="n">
        <v>1</v>
      </c>
      <c r="C2176" s="21" t="n">
        <v>45843</v>
      </c>
      <c r="D2176" s="17" t="s">
        <v>1156</v>
      </c>
      <c r="E2176" s="17" t="s">
        <v>81</v>
      </c>
      <c r="F2176" s="17" t="s">
        <v>1499</v>
      </c>
      <c r="G2176" s="17" t="s">
        <v>60</v>
      </c>
      <c r="H2176" s="17" t="s">
        <v>1537</v>
      </c>
      <c r="I2176" s="17" t="s">
        <v>1524</v>
      </c>
      <c r="J2176" s="17" t="n">
        <v>1</v>
      </c>
      <c r="K2176" s="15" t="n">
        <v>64.9</v>
      </c>
      <c r="L2176" s="22" t="n">
        <v>0.05</v>
      </c>
      <c r="M2176" s="15" t="n">
        <v>0</v>
      </c>
      <c r="N2176" s="15" t="n">
        <f aca="false">J2176*K2176</f>
        <v>64.9</v>
      </c>
      <c r="O2176" s="15" t="n">
        <f aca="false">N2176*L2176</f>
        <v>3.245</v>
      </c>
      <c r="P2176" s="15" t="n">
        <f aca="false">N2176-O2176</f>
        <v>61.655</v>
      </c>
      <c r="Q2176" s="15" t="n">
        <f aca="false">J2176*INDEX(dProdutos!$F$2:$F$47,MATCH(E2176,dProdutos!$A$2:$A$47,0))</f>
        <v>26.12</v>
      </c>
      <c r="R2176" s="15" t="n">
        <f aca="false">IF(I2176="Cancelado",0,P2176-Q2176)</f>
        <v>35.535</v>
      </c>
      <c r="S2176" s="17" t="str">
        <f aca="false">INDEX(dProdutos!$D$2:$D$47,MATCH(E2176,dProdutos!$A$2:$A$47,0))</f>
        <v>Moda Feminina</v>
      </c>
    </row>
    <row r="2177" customFormat="false" ht="15" hidden="false" customHeight="false" outlineLevel="0" collapsed="false">
      <c r="A2177" s="17" t="s">
        <v>2851</v>
      </c>
      <c r="B2177" s="17" t="n">
        <v>2</v>
      </c>
      <c r="C2177" s="21" t="n">
        <v>45843</v>
      </c>
      <c r="D2177" s="17" t="s">
        <v>1156</v>
      </c>
      <c r="E2177" s="17" t="s">
        <v>73</v>
      </c>
      <c r="F2177" s="17" t="s">
        <v>1499</v>
      </c>
      <c r="G2177" s="17" t="s">
        <v>60</v>
      </c>
      <c r="H2177" s="17" t="s">
        <v>1537</v>
      </c>
      <c r="I2177" s="17" t="s">
        <v>1524</v>
      </c>
      <c r="J2177" s="17" t="n">
        <v>2</v>
      </c>
      <c r="K2177" s="15" t="n">
        <v>179.9</v>
      </c>
      <c r="L2177" s="22" t="n">
        <v>0</v>
      </c>
      <c r="M2177" s="15" t="n">
        <v>0</v>
      </c>
      <c r="N2177" s="15" t="n">
        <f aca="false">J2177*K2177</f>
        <v>359.8</v>
      </c>
      <c r="O2177" s="15" t="n">
        <f aca="false">N2177*L2177</f>
        <v>0</v>
      </c>
      <c r="P2177" s="15" t="n">
        <f aca="false">N2177-O2177</f>
        <v>359.8</v>
      </c>
      <c r="Q2177" s="15" t="n">
        <f aca="false">J2177*INDEX(dProdutos!$F$2:$F$47,MATCH(E2177,dProdutos!$A$2:$A$47,0))</f>
        <v>138.88</v>
      </c>
      <c r="R2177" s="15" t="n">
        <f aca="false">IF(I2177="Cancelado",0,P2177-Q2177)</f>
        <v>220.92</v>
      </c>
      <c r="S2177" s="17" t="str">
        <f aca="false">INDEX(dProdutos!$D$2:$D$47,MATCH(E2177,dProdutos!$A$2:$A$47,0))</f>
        <v>Moda Feminina</v>
      </c>
    </row>
    <row r="2178" customFormat="false" ht="15" hidden="false" customHeight="false" outlineLevel="0" collapsed="false">
      <c r="A2178" s="17" t="s">
        <v>2852</v>
      </c>
      <c r="B2178" s="17" t="n">
        <v>1</v>
      </c>
      <c r="C2178" s="21" t="n">
        <v>45843</v>
      </c>
      <c r="D2178" s="17" t="s">
        <v>345</v>
      </c>
      <c r="E2178" s="17" t="s">
        <v>123</v>
      </c>
      <c r="F2178" s="17" t="s">
        <v>1487</v>
      </c>
      <c r="G2178" s="17" t="s">
        <v>61</v>
      </c>
      <c r="H2178" s="17" t="s">
        <v>1523</v>
      </c>
      <c r="I2178" s="17" t="s">
        <v>1524</v>
      </c>
      <c r="J2178" s="17" t="n">
        <v>1</v>
      </c>
      <c r="K2178" s="15" t="n">
        <v>277.9</v>
      </c>
      <c r="L2178" s="22" t="n">
        <v>0.1</v>
      </c>
      <c r="M2178" s="15" t="n">
        <v>0</v>
      </c>
      <c r="N2178" s="15" t="n">
        <f aca="false">J2178*K2178</f>
        <v>277.9</v>
      </c>
      <c r="O2178" s="15" t="n">
        <f aca="false">N2178*L2178</f>
        <v>27.79</v>
      </c>
      <c r="P2178" s="15" t="n">
        <f aca="false">N2178-O2178</f>
        <v>250.11</v>
      </c>
      <c r="Q2178" s="15" t="n">
        <f aca="false">J2178*INDEX(dProdutos!$F$2:$F$47,MATCH(E2178,dProdutos!$A$2:$A$47,0))</f>
        <v>132.36</v>
      </c>
      <c r="R2178" s="15" t="n">
        <f aca="false">IF(I2178="Cancelado",0,P2178-Q2178)</f>
        <v>117.75</v>
      </c>
      <c r="S2178" s="17" t="str">
        <f aca="false">INDEX(dProdutos!$D$2:$D$47,MATCH(E2178,dProdutos!$A$2:$A$47,0))</f>
        <v>Calçados</v>
      </c>
    </row>
    <row r="2179" customFormat="false" ht="15" hidden="false" customHeight="false" outlineLevel="0" collapsed="false">
      <c r="A2179" s="17" t="s">
        <v>2852</v>
      </c>
      <c r="B2179" s="17" t="n">
        <v>2</v>
      </c>
      <c r="C2179" s="21" t="n">
        <v>45843</v>
      </c>
      <c r="D2179" s="17" t="s">
        <v>345</v>
      </c>
      <c r="E2179" s="17" t="s">
        <v>95</v>
      </c>
      <c r="F2179" s="17" t="s">
        <v>1487</v>
      </c>
      <c r="G2179" s="17" t="s">
        <v>61</v>
      </c>
      <c r="H2179" s="17" t="s">
        <v>1523</v>
      </c>
      <c r="I2179" s="17" t="s">
        <v>1524</v>
      </c>
      <c r="J2179" s="17" t="n">
        <v>1</v>
      </c>
      <c r="K2179" s="15" t="n">
        <v>77.9</v>
      </c>
      <c r="L2179" s="22" t="n">
        <v>0.15</v>
      </c>
      <c r="M2179" s="15" t="n">
        <v>0</v>
      </c>
      <c r="N2179" s="15" t="n">
        <f aca="false">J2179*K2179</f>
        <v>77.9</v>
      </c>
      <c r="O2179" s="15" t="n">
        <f aca="false">N2179*L2179</f>
        <v>11.685</v>
      </c>
      <c r="P2179" s="15" t="n">
        <f aca="false">N2179-O2179</f>
        <v>66.215</v>
      </c>
      <c r="Q2179" s="15" t="n">
        <f aca="false">J2179*INDEX(dProdutos!$F$2:$F$47,MATCH(E2179,dProdutos!$A$2:$A$47,0))</f>
        <v>36.71</v>
      </c>
      <c r="R2179" s="15" t="n">
        <f aca="false">IF(I2179="Cancelado",0,P2179-Q2179)</f>
        <v>29.505</v>
      </c>
      <c r="S2179" s="17" t="str">
        <f aca="false">INDEX(dProdutos!$D$2:$D$47,MATCH(E2179,dProdutos!$A$2:$A$47,0))</f>
        <v>Moda Feminina</v>
      </c>
    </row>
    <row r="2180" customFormat="false" ht="15" hidden="false" customHeight="false" outlineLevel="0" collapsed="false">
      <c r="A2180" s="17" t="s">
        <v>2853</v>
      </c>
      <c r="B2180" s="17" t="n">
        <v>1</v>
      </c>
      <c r="C2180" s="21" t="n">
        <v>45843</v>
      </c>
      <c r="D2180" s="17" t="s">
        <v>1464</v>
      </c>
      <c r="E2180" s="17" t="s">
        <v>138</v>
      </c>
      <c r="F2180" s="17" t="s">
        <v>1493</v>
      </c>
      <c r="G2180" s="17" t="s">
        <v>62</v>
      </c>
      <c r="H2180" s="17" t="s">
        <v>1537</v>
      </c>
      <c r="I2180" s="17" t="s">
        <v>1524</v>
      </c>
      <c r="J2180" s="17" t="n">
        <v>2</v>
      </c>
      <c r="K2180" s="15" t="n">
        <v>231.9</v>
      </c>
      <c r="L2180" s="22" t="n">
        <v>0.2</v>
      </c>
      <c r="M2180" s="15" t="n">
        <v>0</v>
      </c>
      <c r="N2180" s="15" t="n">
        <f aca="false">J2180*K2180</f>
        <v>463.8</v>
      </c>
      <c r="O2180" s="15" t="n">
        <f aca="false">N2180*L2180</f>
        <v>92.76</v>
      </c>
      <c r="P2180" s="15" t="n">
        <f aca="false">N2180-O2180</f>
        <v>371.04</v>
      </c>
      <c r="Q2180" s="15" t="n">
        <f aca="false">J2180*INDEX(dProdutos!$F$2:$F$47,MATCH(E2180,dProdutos!$A$2:$A$47,0))</f>
        <v>264.42</v>
      </c>
      <c r="R2180" s="15" t="n">
        <f aca="false">IF(I2180="Cancelado",0,P2180-Q2180)</f>
        <v>106.62</v>
      </c>
      <c r="S2180" s="17" t="str">
        <f aca="false">INDEX(dProdutos!$D$2:$D$47,MATCH(E2180,dProdutos!$A$2:$A$47,0))</f>
        <v>Calçados</v>
      </c>
    </row>
    <row r="2181" customFormat="false" ht="15" hidden="false" customHeight="false" outlineLevel="0" collapsed="false">
      <c r="A2181" s="17" t="s">
        <v>2853</v>
      </c>
      <c r="B2181" s="17" t="n">
        <v>2</v>
      </c>
      <c r="C2181" s="21" t="n">
        <v>45843</v>
      </c>
      <c r="D2181" s="17" t="s">
        <v>1464</v>
      </c>
      <c r="E2181" s="17" t="s">
        <v>73</v>
      </c>
      <c r="F2181" s="17" t="s">
        <v>1493</v>
      </c>
      <c r="G2181" s="17" t="s">
        <v>62</v>
      </c>
      <c r="H2181" s="17" t="s">
        <v>1537</v>
      </c>
      <c r="I2181" s="17" t="s">
        <v>1524</v>
      </c>
      <c r="J2181" s="17" t="n">
        <v>1</v>
      </c>
      <c r="K2181" s="15" t="n">
        <v>179.9</v>
      </c>
      <c r="L2181" s="22" t="n">
        <v>0.05</v>
      </c>
      <c r="M2181" s="15" t="n">
        <v>0</v>
      </c>
      <c r="N2181" s="15" t="n">
        <f aca="false">J2181*K2181</f>
        <v>179.9</v>
      </c>
      <c r="O2181" s="15" t="n">
        <f aca="false">N2181*L2181</f>
        <v>8.995</v>
      </c>
      <c r="P2181" s="15" t="n">
        <f aca="false">N2181-O2181</f>
        <v>170.905</v>
      </c>
      <c r="Q2181" s="15" t="n">
        <f aca="false">J2181*INDEX(dProdutos!$F$2:$F$47,MATCH(E2181,dProdutos!$A$2:$A$47,0))</f>
        <v>69.44</v>
      </c>
      <c r="R2181" s="15" t="n">
        <f aca="false">IF(I2181="Cancelado",0,P2181-Q2181)</f>
        <v>101.465</v>
      </c>
      <c r="S2181" s="17" t="str">
        <f aca="false">INDEX(dProdutos!$D$2:$D$47,MATCH(E2181,dProdutos!$A$2:$A$47,0))</f>
        <v>Moda Feminina</v>
      </c>
    </row>
    <row r="2182" customFormat="false" ht="15" hidden="false" customHeight="false" outlineLevel="0" collapsed="false">
      <c r="A2182" s="17" t="s">
        <v>2854</v>
      </c>
      <c r="B2182" s="17" t="n">
        <v>1</v>
      </c>
      <c r="C2182" s="21" t="n">
        <v>45843</v>
      </c>
      <c r="D2182" s="17" t="s">
        <v>582</v>
      </c>
      <c r="E2182" s="17" t="s">
        <v>129</v>
      </c>
      <c r="F2182" s="17" t="s">
        <v>1503</v>
      </c>
      <c r="G2182" s="17" t="s">
        <v>59</v>
      </c>
      <c r="H2182" s="17" t="s">
        <v>1537</v>
      </c>
      <c r="I2182" s="17" t="s">
        <v>1524</v>
      </c>
      <c r="J2182" s="17" t="n">
        <v>1</v>
      </c>
      <c r="K2182" s="15" t="n">
        <v>105.9</v>
      </c>
      <c r="L2182" s="22" t="n">
        <v>0</v>
      </c>
      <c r="M2182" s="15" t="n">
        <v>0</v>
      </c>
      <c r="N2182" s="15" t="n">
        <f aca="false">J2182*K2182</f>
        <v>105.9</v>
      </c>
      <c r="O2182" s="15" t="n">
        <f aca="false">N2182*L2182</f>
        <v>0</v>
      </c>
      <c r="P2182" s="15" t="n">
        <f aca="false">N2182-O2182</f>
        <v>105.9</v>
      </c>
      <c r="Q2182" s="15" t="n">
        <f aca="false">J2182*INDEX(dProdutos!$F$2:$F$47,MATCH(E2182,dProdutos!$A$2:$A$47,0))</f>
        <v>43.79</v>
      </c>
      <c r="R2182" s="15" t="n">
        <f aca="false">IF(I2182="Cancelado",0,P2182-Q2182)</f>
        <v>62.11</v>
      </c>
      <c r="S2182" s="17" t="str">
        <f aca="false">INDEX(dProdutos!$D$2:$D$47,MATCH(E2182,dProdutos!$A$2:$A$47,0))</f>
        <v>Calçados</v>
      </c>
    </row>
    <row r="2183" customFormat="false" ht="15" hidden="false" customHeight="false" outlineLevel="0" collapsed="false">
      <c r="A2183" s="17" t="s">
        <v>2855</v>
      </c>
      <c r="B2183" s="17" t="n">
        <v>1</v>
      </c>
      <c r="C2183" s="21" t="n">
        <v>45843</v>
      </c>
      <c r="D2183" s="17" t="s">
        <v>1032</v>
      </c>
      <c r="E2183" s="17" t="s">
        <v>195</v>
      </c>
      <c r="F2183" s="17" t="s">
        <v>1495</v>
      </c>
      <c r="G2183" s="17" t="s">
        <v>59</v>
      </c>
      <c r="H2183" s="17" t="s">
        <v>1537</v>
      </c>
      <c r="I2183" s="17" t="s">
        <v>1524</v>
      </c>
      <c r="J2183" s="17" t="n">
        <v>1</v>
      </c>
      <c r="K2183" s="15" t="n">
        <v>72.9</v>
      </c>
      <c r="L2183" s="22" t="n">
        <v>0</v>
      </c>
      <c r="M2183" s="15" t="n">
        <v>0</v>
      </c>
      <c r="N2183" s="15" t="n">
        <f aca="false">J2183*K2183</f>
        <v>72.9</v>
      </c>
      <c r="O2183" s="15" t="n">
        <f aca="false">N2183*L2183</f>
        <v>0</v>
      </c>
      <c r="P2183" s="15" t="n">
        <f aca="false">N2183-O2183</f>
        <v>72.9</v>
      </c>
      <c r="Q2183" s="15" t="n">
        <f aca="false">J2183*INDEX(dProdutos!$F$2:$F$47,MATCH(E2183,dProdutos!$A$2:$A$47,0))</f>
        <v>39.23</v>
      </c>
      <c r="R2183" s="15" t="n">
        <f aca="false">IF(I2183="Cancelado",0,P2183-Q2183)</f>
        <v>33.67</v>
      </c>
      <c r="S2183" s="17" t="str">
        <f aca="false">INDEX(dProdutos!$D$2:$D$47,MATCH(E2183,dProdutos!$A$2:$A$47,0))</f>
        <v>Eletrônicos</v>
      </c>
    </row>
    <row r="2184" customFormat="false" ht="15" hidden="false" customHeight="false" outlineLevel="0" collapsed="false">
      <c r="A2184" s="17" t="s">
        <v>2856</v>
      </c>
      <c r="B2184" s="17" t="n">
        <v>1</v>
      </c>
      <c r="C2184" s="21" t="n">
        <v>45843</v>
      </c>
      <c r="D2184" s="17" t="s">
        <v>627</v>
      </c>
      <c r="E2184" s="17" t="s">
        <v>135</v>
      </c>
      <c r="F2184" s="17" t="s">
        <v>1490</v>
      </c>
      <c r="G2184" s="17" t="s">
        <v>61</v>
      </c>
      <c r="H2184" s="17" t="s">
        <v>1537</v>
      </c>
      <c r="I2184" s="17" t="s">
        <v>1524</v>
      </c>
      <c r="J2184" s="17" t="n">
        <v>1</v>
      </c>
      <c r="K2184" s="15" t="n">
        <v>200.9</v>
      </c>
      <c r="L2184" s="22" t="n">
        <v>0</v>
      </c>
      <c r="M2184" s="15" t="n">
        <v>10.37</v>
      </c>
      <c r="N2184" s="15" t="n">
        <f aca="false">J2184*K2184</f>
        <v>200.9</v>
      </c>
      <c r="O2184" s="15" t="n">
        <f aca="false">N2184*L2184</f>
        <v>0</v>
      </c>
      <c r="P2184" s="15" t="n">
        <f aca="false">N2184-O2184</f>
        <v>200.9</v>
      </c>
      <c r="Q2184" s="15" t="n">
        <f aca="false">J2184*INDEX(dProdutos!$F$2:$F$47,MATCH(E2184,dProdutos!$A$2:$A$47,0))</f>
        <v>80.73</v>
      </c>
      <c r="R2184" s="15" t="n">
        <f aca="false">IF(I2184="Cancelado",0,P2184-Q2184)</f>
        <v>120.17</v>
      </c>
      <c r="S2184" s="17" t="str">
        <f aca="false">INDEX(dProdutos!$D$2:$D$47,MATCH(E2184,dProdutos!$A$2:$A$47,0))</f>
        <v>Calçados</v>
      </c>
    </row>
    <row r="2185" customFormat="false" ht="15" hidden="false" customHeight="false" outlineLevel="0" collapsed="false">
      <c r="A2185" s="17" t="s">
        <v>2857</v>
      </c>
      <c r="B2185" s="17" t="n">
        <v>1</v>
      </c>
      <c r="C2185" s="21" t="n">
        <v>45844</v>
      </c>
      <c r="D2185" s="17" t="s">
        <v>834</v>
      </c>
      <c r="E2185" s="17" t="s">
        <v>168</v>
      </c>
      <c r="F2185" s="17" t="s">
        <v>1499</v>
      </c>
      <c r="G2185" s="17" t="s">
        <v>61</v>
      </c>
      <c r="H2185" s="17" t="s">
        <v>1537</v>
      </c>
      <c r="I2185" s="17" t="s">
        <v>1524</v>
      </c>
      <c r="J2185" s="17" t="n">
        <v>1</v>
      </c>
      <c r="K2185" s="15" t="n">
        <v>253.9</v>
      </c>
      <c r="L2185" s="22" t="n">
        <v>0.15</v>
      </c>
      <c r="M2185" s="15" t="n">
        <v>33.64</v>
      </c>
      <c r="N2185" s="15" t="n">
        <f aca="false">J2185*K2185</f>
        <v>253.9</v>
      </c>
      <c r="O2185" s="15" t="n">
        <f aca="false">N2185*L2185</f>
        <v>38.085</v>
      </c>
      <c r="P2185" s="15" t="n">
        <f aca="false">N2185-O2185</f>
        <v>215.815</v>
      </c>
      <c r="Q2185" s="15" t="n">
        <f aca="false">J2185*INDEX(dProdutos!$F$2:$F$47,MATCH(E2185,dProdutos!$A$2:$A$47,0))</f>
        <v>128.94</v>
      </c>
      <c r="R2185" s="15" t="n">
        <f aca="false">IF(I2185="Cancelado",0,P2185-Q2185)</f>
        <v>86.875</v>
      </c>
      <c r="S2185" s="17" t="str">
        <f aca="false">INDEX(dProdutos!$D$2:$D$47,MATCH(E2185,dProdutos!$A$2:$A$47,0))</f>
        <v>Casa</v>
      </c>
    </row>
    <row r="2186" customFormat="false" ht="15" hidden="false" customHeight="false" outlineLevel="0" collapsed="false">
      <c r="A2186" s="17" t="s">
        <v>2858</v>
      </c>
      <c r="B2186" s="17" t="n">
        <v>1</v>
      </c>
      <c r="C2186" s="21" t="n">
        <v>45844</v>
      </c>
      <c r="D2186" s="17" t="s">
        <v>814</v>
      </c>
      <c r="E2186" s="17" t="s">
        <v>138</v>
      </c>
      <c r="F2186" s="17" t="s">
        <v>1499</v>
      </c>
      <c r="G2186" s="17" t="s">
        <v>64</v>
      </c>
      <c r="H2186" s="17" t="s">
        <v>1537</v>
      </c>
      <c r="I2186" s="17" t="s">
        <v>1524</v>
      </c>
      <c r="J2186" s="17" t="n">
        <v>1</v>
      </c>
      <c r="K2186" s="15" t="n">
        <v>231.9</v>
      </c>
      <c r="L2186" s="22" t="n">
        <v>0</v>
      </c>
      <c r="M2186" s="15" t="n">
        <v>0</v>
      </c>
      <c r="N2186" s="15" t="n">
        <f aca="false">J2186*K2186</f>
        <v>231.9</v>
      </c>
      <c r="O2186" s="15" t="n">
        <f aca="false">N2186*L2186</f>
        <v>0</v>
      </c>
      <c r="P2186" s="15" t="n">
        <f aca="false">N2186-O2186</f>
        <v>231.9</v>
      </c>
      <c r="Q2186" s="15" t="n">
        <f aca="false">J2186*INDEX(dProdutos!$F$2:$F$47,MATCH(E2186,dProdutos!$A$2:$A$47,0))</f>
        <v>132.21</v>
      </c>
      <c r="R2186" s="15" t="n">
        <f aca="false">IF(I2186="Cancelado",0,P2186-Q2186)</f>
        <v>99.69</v>
      </c>
      <c r="S2186" s="17" t="str">
        <f aca="false">INDEX(dProdutos!$D$2:$D$47,MATCH(E2186,dProdutos!$A$2:$A$47,0))</f>
        <v>Calçados</v>
      </c>
    </row>
    <row r="2187" customFormat="false" ht="15" hidden="false" customHeight="false" outlineLevel="0" collapsed="false">
      <c r="A2187" s="17" t="s">
        <v>2858</v>
      </c>
      <c r="B2187" s="17" t="n">
        <v>2</v>
      </c>
      <c r="C2187" s="21" t="n">
        <v>45844</v>
      </c>
      <c r="D2187" s="17" t="s">
        <v>814</v>
      </c>
      <c r="E2187" s="17" t="s">
        <v>192</v>
      </c>
      <c r="F2187" s="17" t="s">
        <v>1499</v>
      </c>
      <c r="G2187" s="17" t="s">
        <v>64</v>
      </c>
      <c r="H2187" s="17" t="s">
        <v>1537</v>
      </c>
      <c r="I2187" s="17" t="s">
        <v>1524</v>
      </c>
      <c r="J2187" s="17" t="n">
        <v>3</v>
      </c>
      <c r="K2187" s="15" t="n">
        <v>245.9</v>
      </c>
      <c r="L2187" s="22" t="n">
        <v>0</v>
      </c>
      <c r="M2187" s="15" t="n">
        <v>0</v>
      </c>
      <c r="N2187" s="15" t="n">
        <f aca="false">J2187*K2187</f>
        <v>737.7</v>
      </c>
      <c r="O2187" s="15" t="n">
        <f aca="false">N2187*L2187</f>
        <v>0</v>
      </c>
      <c r="P2187" s="15" t="n">
        <f aca="false">N2187-O2187</f>
        <v>737.7</v>
      </c>
      <c r="Q2187" s="15" t="n">
        <f aca="false">J2187*INDEX(dProdutos!$F$2:$F$47,MATCH(E2187,dProdutos!$A$2:$A$47,0))</f>
        <v>323.34</v>
      </c>
      <c r="R2187" s="15" t="n">
        <f aca="false">IF(I2187="Cancelado",0,P2187-Q2187)</f>
        <v>414.36</v>
      </c>
      <c r="S2187" s="17" t="str">
        <f aca="false">INDEX(dProdutos!$D$2:$D$47,MATCH(E2187,dProdutos!$A$2:$A$47,0))</f>
        <v>Eletrônicos</v>
      </c>
    </row>
    <row r="2188" customFormat="false" ht="15" hidden="false" customHeight="false" outlineLevel="0" collapsed="false">
      <c r="A2188" s="17" t="s">
        <v>2859</v>
      </c>
      <c r="B2188" s="17" t="n">
        <v>1</v>
      </c>
      <c r="C2188" s="21" t="n">
        <v>45844</v>
      </c>
      <c r="D2188" s="17" t="s">
        <v>1433</v>
      </c>
      <c r="E2188" s="17" t="s">
        <v>150</v>
      </c>
      <c r="F2188" s="17" t="s">
        <v>1490</v>
      </c>
      <c r="G2188" s="17" t="s">
        <v>59</v>
      </c>
      <c r="H2188" s="17" t="s">
        <v>1523</v>
      </c>
      <c r="I2188" s="17" t="s">
        <v>1524</v>
      </c>
      <c r="J2188" s="17" t="n">
        <v>2</v>
      </c>
      <c r="K2188" s="15" t="n">
        <v>71.9</v>
      </c>
      <c r="L2188" s="22" t="n">
        <v>0</v>
      </c>
      <c r="M2188" s="15" t="n">
        <v>11.07</v>
      </c>
      <c r="N2188" s="15" t="n">
        <f aca="false">J2188*K2188</f>
        <v>143.8</v>
      </c>
      <c r="O2188" s="15" t="n">
        <f aca="false">N2188*L2188</f>
        <v>0</v>
      </c>
      <c r="P2188" s="15" t="n">
        <f aca="false">N2188-O2188</f>
        <v>143.8</v>
      </c>
      <c r="Q2188" s="15" t="n">
        <f aca="false">J2188*INDEX(dProdutos!$F$2:$F$47,MATCH(E2188,dProdutos!$A$2:$A$47,0))</f>
        <v>54.76</v>
      </c>
      <c r="R2188" s="15" t="n">
        <f aca="false">IF(I2188="Cancelado",0,P2188-Q2188)</f>
        <v>89.04</v>
      </c>
      <c r="S2188" s="17" t="str">
        <f aca="false">INDEX(dProdutos!$D$2:$D$47,MATCH(E2188,dProdutos!$A$2:$A$47,0))</f>
        <v>Acessórios</v>
      </c>
    </row>
    <row r="2189" customFormat="false" ht="15" hidden="false" customHeight="false" outlineLevel="0" collapsed="false">
      <c r="A2189" s="17" t="s">
        <v>2860</v>
      </c>
      <c r="B2189" s="17" t="n">
        <v>1</v>
      </c>
      <c r="C2189" s="21" t="n">
        <v>45844</v>
      </c>
      <c r="D2189" s="17" t="s">
        <v>754</v>
      </c>
      <c r="E2189" s="17" t="s">
        <v>213</v>
      </c>
      <c r="F2189" s="17" t="s">
        <v>1490</v>
      </c>
      <c r="G2189" s="17" t="s">
        <v>62</v>
      </c>
      <c r="H2189" s="17" t="s">
        <v>1523</v>
      </c>
      <c r="I2189" s="17" t="s">
        <v>1524</v>
      </c>
      <c r="J2189" s="17" t="n">
        <v>1</v>
      </c>
      <c r="K2189" s="15" t="n">
        <v>153.9</v>
      </c>
      <c r="L2189" s="22" t="n">
        <v>0</v>
      </c>
      <c r="M2189" s="15" t="n">
        <v>14.87</v>
      </c>
      <c r="N2189" s="15" t="n">
        <f aca="false">J2189*K2189</f>
        <v>153.9</v>
      </c>
      <c r="O2189" s="15" t="n">
        <f aca="false">N2189*L2189</f>
        <v>0</v>
      </c>
      <c r="P2189" s="15" t="n">
        <f aca="false">N2189-O2189</f>
        <v>153.9</v>
      </c>
      <c r="Q2189" s="15" t="n">
        <f aca="false">J2189*INDEX(dProdutos!$F$2:$F$47,MATCH(E2189,dProdutos!$A$2:$A$47,0))</f>
        <v>90.42</v>
      </c>
      <c r="R2189" s="15" t="n">
        <f aca="false">IF(I2189="Cancelado",0,P2189-Q2189)</f>
        <v>63.48</v>
      </c>
      <c r="S2189" s="17" t="str">
        <f aca="false">INDEX(dProdutos!$D$2:$D$47,MATCH(E2189,dProdutos!$A$2:$A$47,0))</f>
        <v>Beleza</v>
      </c>
    </row>
    <row r="2190" customFormat="false" ht="15" hidden="false" customHeight="false" outlineLevel="0" collapsed="false">
      <c r="A2190" s="17" t="s">
        <v>2861</v>
      </c>
      <c r="B2190" s="17" t="n">
        <v>1</v>
      </c>
      <c r="C2190" s="21" t="n">
        <v>45844</v>
      </c>
      <c r="D2190" s="17" t="s">
        <v>463</v>
      </c>
      <c r="E2190" s="17" t="s">
        <v>77</v>
      </c>
      <c r="F2190" s="17" t="s">
        <v>1487</v>
      </c>
      <c r="G2190" s="17" t="s">
        <v>60</v>
      </c>
      <c r="H2190" s="17" t="s">
        <v>1523</v>
      </c>
      <c r="I2190" s="17" t="s">
        <v>1524</v>
      </c>
      <c r="J2190" s="17" t="n">
        <v>1</v>
      </c>
      <c r="K2190" s="15" t="n">
        <v>198.9</v>
      </c>
      <c r="L2190" s="22" t="n">
        <v>0</v>
      </c>
      <c r="M2190" s="15" t="n">
        <v>0</v>
      </c>
      <c r="N2190" s="15" t="n">
        <f aca="false">J2190*K2190</f>
        <v>198.9</v>
      </c>
      <c r="O2190" s="15" t="n">
        <f aca="false">N2190*L2190</f>
        <v>0</v>
      </c>
      <c r="P2190" s="15" t="n">
        <f aca="false">N2190-O2190</f>
        <v>198.9</v>
      </c>
      <c r="Q2190" s="15" t="n">
        <f aca="false">J2190*INDEX(dProdutos!$F$2:$F$47,MATCH(E2190,dProdutos!$A$2:$A$47,0))</f>
        <v>107.88</v>
      </c>
      <c r="R2190" s="15" t="n">
        <f aca="false">IF(I2190="Cancelado",0,P2190-Q2190)</f>
        <v>91.02</v>
      </c>
      <c r="S2190" s="17" t="str">
        <f aca="false">INDEX(dProdutos!$D$2:$D$47,MATCH(E2190,dProdutos!$A$2:$A$47,0))</f>
        <v>Moda Feminina</v>
      </c>
    </row>
    <row r="2191" customFormat="false" ht="15" hidden="false" customHeight="false" outlineLevel="0" collapsed="false">
      <c r="A2191" s="17" t="s">
        <v>2862</v>
      </c>
      <c r="B2191" s="17" t="n">
        <v>1</v>
      </c>
      <c r="C2191" s="21" t="n">
        <v>45844</v>
      </c>
      <c r="D2191" s="17" t="s">
        <v>897</v>
      </c>
      <c r="E2191" s="17" t="s">
        <v>183</v>
      </c>
      <c r="F2191" s="17" t="s">
        <v>1487</v>
      </c>
      <c r="G2191" s="17" t="s">
        <v>62</v>
      </c>
      <c r="H2191" s="17" t="s">
        <v>1523</v>
      </c>
      <c r="I2191" s="17" t="s">
        <v>1524</v>
      </c>
      <c r="J2191" s="17" t="n">
        <v>1</v>
      </c>
      <c r="K2191" s="15" t="n">
        <v>121.9</v>
      </c>
      <c r="L2191" s="22" t="n">
        <v>0</v>
      </c>
      <c r="M2191" s="15" t="n">
        <v>33.22</v>
      </c>
      <c r="N2191" s="15" t="n">
        <f aca="false">J2191*K2191</f>
        <v>121.9</v>
      </c>
      <c r="O2191" s="15" t="n">
        <f aca="false">N2191*L2191</f>
        <v>0</v>
      </c>
      <c r="P2191" s="15" t="n">
        <f aca="false">N2191-O2191</f>
        <v>121.9</v>
      </c>
      <c r="Q2191" s="15" t="n">
        <f aca="false">J2191*INDEX(dProdutos!$F$2:$F$47,MATCH(E2191,dProdutos!$A$2:$A$47,0))</f>
        <v>52.76</v>
      </c>
      <c r="R2191" s="15" t="n">
        <f aca="false">IF(I2191="Cancelado",0,P2191-Q2191)</f>
        <v>69.14</v>
      </c>
      <c r="S2191" s="17" t="str">
        <f aca="false">INDEX(dProdutos!$D$2:$D$47,MATCH(E2191,dProdutos!$A$2:$A$47,0))</f>
        <v>Eletrônicos</v>
      </c>
    </row>
    <row r="2192" customFormat="false" ht="15" hidden="false" customHeight="false" outlineLevel="0" collapsed="false">
      <c r="A2192" s="17" t="s">
        <v>2863</v>
      </c>
      <c r="B2192" s="17" t="n">
        <v>1</v>
      </c>
      <c r="C2192" s="21" t="n">
        <v>45844</v>
      </c>
      <c r="D2192" s="17" t="s">
        <v>1130</v>
      </c>
      <c r="E2192" s="17" t="s">
        <v>102</v>
      </c>
      <c r="F2192" s="17" t="s">
        <v>1490</v>
      </c>
      <c r="G2192" s="17" t="s">
        <v>62</v>
      </c>
      <c r="H2192" s="17" t="s">
        <v>1537</v>
      </c>
      <c r="I2192" s="17" t="s">
        <v>1524</v>
      </c>
      <c r="J2192" s="17" t="n">
        <v>2</v>
      </c>
      <c r="K2192" s="15" t="n">
        <v>65.9</v>
      </c>
      <c r="L2192" s="22" t="n">
        <v>0.15</v>
      </c>
      <c r="M2192" s="15" t="n">
        <v>0</v>
      </c>
      <c r="N2192" s="15" t="n">
        <f aca="false">J2192*K2192</f>
        <v>131.8</v>
      </c>
      <c r="O2192" s="15" t="n">
        <f aca="false">N2192*L2192</f>
        <v>19.77</v>
      </c>
      <c r="P2192" s="15" t="n">
        <f aca="false">N2192-O2192</f>
        <v>112.03</v>
      </c>
      <c r="Q2192" s="15" t="n">
        <f aca="false">J2192*INDEX(dProdutos!$F$2:$F$47,MATCH(E2192,dProdutos!$A$2:$A$47,0))</f>
        <v>59.36</v>
      </c>
      <c r="R2192" s="15" t="n">
        <f aca="false">IF(I2192="Cancelado",0,P2192-Q2192)</f>
        <v>52.67</v>
      </c>
      <c r="S2192" s="17" t="str">
        <f aca="false">INDEX(dProdutos!$D$2:$D$47,MATCH(E2192,dProdutos!$A$2:$A$47,0))</f>
        <v>Moda Masculina</v>
      </c>
    </row>
    <row r="2193" customFormat="false" ht="15" hidden="false" customHeight="false" outlineLevel="0" collapsed="false">
      <c r="A2193" s="17" t="s">
        <v>2863</v>
      </c>
      <c r="B2193" s="17" t="n">
        <v>2</v>
      </c>
      <c r="C2193" s="21" t="n">
        <v>45844</v>
      </c>
      <c r="D2193" s="17" t="s">
        <v>1130</v>
      </c>
      <c r="E2193" s="17" t="s">
        <v>88</v>
      </c>
      <c r="F2193" s="17" t="s">
        <v>1490</v>
      </c>
      <c r="G2193" s="17" t="s">
        <v>62</v>
      </c>
      <c r="H2193" s="17" t="s">
        <v>1537</v>
      </c>
      <c r="I2193" s="17" t="s">
        <v>1524</v>
      </c>
      <c r="J2193" s="17" t="n">
        <v>1</v>
      </c>
      <c r="K2193" s="15" t="n">
        <v>170.9</v>
      </c>
      <c r="L2193" s="22" t="n">
        <v>0.05</v>
      </c>
      <c r="M2193" s="15" t="n">
        <v>0</v>
      </c>
      <c r="N2193" s="15" t="n">
        <f aca="false">J2193*K2193</f>
        <v>170.9</v>
      </c>
      <c r="O2193" s="15" t="n">
        <f aca="false">N2193*L2193</f>
        <v>8.545</v>
      </c>
      <c r="P2193" s="15" t="n">
        <f aca="false">N2193-O2193</f>
        <v>162.355</v>
      </c>
      <c r="Q2193" s="15" t="n">
        <f aca="false">J2193*INDEX(dProdutos!$F$2:$F$47,MATCH(E2193,dProdutos!$A$2:$A$47,0))</f>
        <v>98.14</v>
      </c>
      <c r="R2193" s="15" t="n">
        <f aca="false">IF(I2193="Cancelado",0,P2193-Q2193)</f>
        <v>64.215</v>
      </c>
      <c r="S2193" s="17" t="str">
        <f aca="false">INDEX(dProdutos!$D$2:$D$47,MATCH(E2193,dProdutos!$A$2:$A$47,0))</f>
        <v>Moda Feminina</v>
      </c>
    </row>
    <row r="2194" customFormat="false" ht="15" hidden="false" customHeight="false" outlineLevel="0" collapsed="false">
      <c r="A2194" s="17" t="s">
        <v>2864</v>
      </c>
      <c r="B2194" s="17" t="n">
        <v>1</v>
      </c>
      <c r="C2194" s="21" t="n">
        <v>45844</v>
      </c>
      <c r="D2194" s="17" t="s">
        <v>640</v>
      </c>
      <c r="E2194" s="17" t="s">
        <v>147</v>
      </c>
      <c r="F2194" s="17" t="s">
        <v>1499</v>
      </c>
      <c r="G2194" s="17" t="s">
        <v>59</v>
      </c>
      <c r="H2194" s="17" t="s">
        <v>1537</v>
      </c>
      <c r="I2194" s="17" t="s">
        <v>1524</v>
      </c>
      <c r="J2194" s="17" t="n">
        <v>1</v>
      </c>
      <c r="K2194" s="15" t="n">
        <v>231.9</v>
      </c>
      <c r="L2194" s="22" t="n">
        <v>0.15</v>
      </c>
      <c r="M2194" s="15" t="n">
        <v>29.71</v>
      </c>
      <c r="N2194" s="15" t="n">
        <f aca="false">J2194*K2194</f>
        <v>231.9</v>
      </c>
      <c r="O2194" s="15" t="n">
        <f aca="false">N2194*L2194</f>
        <v>34.785</v>
      </c>
      <c r="P2194" s="15" t="n">
        <f aca="false">N2194-O2194</f>
        <v>197.115</v>
      </c>
      <c r="Q2194" s="15" t="n">
        <f aca="false">J2194*INDEX(dProdutos!$F$2:$F$47,MATCH(E2194,dProdutos!$A$2:$A$47,0))</f>
        <v>130.9</v>
      </c>
      <c r="R2194" s="15" t="n">
        <f aca="false">IF(I2194="Cancelado",0,P2194-Q2194)</f>
        <v>66.215</v>
      </c>
      <c r="S2194" s="17" t="str">
        <f aca="false">INDEX(dProdutos!$D$2:$D$47,MATCH(E2194,dProdutos!$A$2:$A$47,0))</f>
        <v>Acessórios</v>
      </c>
    </row>
    <row r="2195" customFormat="false" ht="15" hidden="false" customHeight="false" outlineLevel="0" collapsed="false">
      <c r="A2195" s="17" t="s">
        <v>2865</v>
      </c>
      <c r="B2195" s="17" t="n">
        <v>1</v>
      </c>
      <c r="C2195" s="21" t="n">
        <v>45845</v>
      </c>
      <c r="D2195" s="17" t="s">
        <v>1380</v>
      </c>
      <c r="E2195" s="17" t="s">
        <v>204</v>
      </c>
      <c r="F2195" s="17" t="s">
        <v>1497</v>
      </c>
      <c r="G2195" s="17" t="s">
        <v>62</v>
      </c>
      <c r="H2195" s="17" t="s">
        <v>1527</v>
      </c>
      <c r="I2195" s="17" t="s">
        <v>1524</v>
      </c>
      <c r="J2195" s="17" t="n">
        <v>1</v>
      </c>
      <c r="K2195" s="15" t="n">
        <v>64.9</v>
      </c>
      <c r="L2195" s="22" t="n">
        <v>0</v>
      </c>
      <c r="M2195" s="15" t="n">
        <v>0</v>
      </c>
      <c r="N2195" s="15" t="n">
        <f aca="false">J2195*K2195</f>
        <v>64.9</v>
      </c>
      <c r="O2195" s="15" t="n">
        <f aca="false">N2195*L2195</f>
        <v>0</v>
      </c>
      <c r="P2195" s="15" t="n">
        <f aca="false">N2195-O2195</f>
        <v>64.9</v>
      </c>
      <c r="Q2195" s="15" t="n">
        <f aca="false">J2195*INDEX(dProdutos!$F$2:$F$47,MATCH(E2195,dProdutos!$A$2:$A$47,0))</f>
        <v>27.52</v>
      </c>
      <c r="R2195" s="15" t="n">
        <f aca="false">IF(I2195="Cancelado",0,P2195-Q2195)</f>
        <v>37.38</v>
      </c>
      <c r="S2195" s="17" t="str">
        <f aca="false">INDEX(dProdutos!$D$2:$D$47,MATCH(E2195,dProdutos!$A$2:$A$47,0))</f>
        <v>Beleza</v>
      </c>
    </row>
    <row r="2196" customFormat="false" ht="15" hidden="false" customHeight="false" outlineLevel="0" collapsed="false">
      <c r="A2196" s="17" t="s">
        <v>2865</v>
      </c>
      <c r="B2196" s="17" t="n">
        <v>2</v>
      </c>
      <c r="C2196" s="21" t="n">
        <v>45845</v>
      </c>
      <c r="D2196" s="17" t="s">
        <v>1380</v>
      </c>
      <c r="E2196" s="17" t="s">
        <v>162</v>
      </c>
      <c r="F2196" s="17" t="s">
        <v>1497</v>
      </c>
      <c r="G2196" s="17" t="s">
        <v>62</v>
      </c>
      <c r="H2196" s="17" t="s">
        <v>1527</v>
      </c>
      <c r="I2196" s="17" t="s">
        <v>1524</v>
      </c>
      <c r="J2196" s="17" t="n">
        <v>1</v>
      </c>
      <c r="K2196" s="15" t="n">
        <v>231.9</v>
      </c>
      <c r="L2196" s="22" t="n">
        <v>0</v>
      </c>
      <c r="M2196" s="15" t="n">
        <v>0</v>
      </c>
      <c r="N2196" s="15" t="n">
        <f aca="false">J2196*K2196</f>
        <v>231.9</v>
      </c>
      <c r="O2196" s="15" t="n">
        <f aca="false">N2196*L2196</f>
        <v>0</v>
      </c>
      <c r="P2196" s="15" t="n">
        <f aca="false">N2196-O2196</f>
        <v>231.9</v>
      </c>
      <c r="Q2196" s="15" t="n">
        <f aca="false">J2196*INDEX(dProdutos!$F$2:$F$47,MATCH(E2196,dProdutos!$A$2:$A$47,0))</f>
        <v>134.41</v>
      </c>
      <c r="R2196" s="15" t="n">
        <f aca="false">IF(I2196="Cancelado",0,P2196-Q2196)</f>
        <v>97.49</v>
      </c>
      <c r="S2196" s="17" t="str">
        <f aca="false">INDEX(dProdutos!$D$2:$D$47,MATCH(E2196,dProdutos!$A$2:$A$47,0))</f>
        <v>Casa</v>
      </c>
    </row>
    <row r="2197" customFormat="false" ht="15" hidden="false" customHeight="false" outlineLevel="0" collapsed="false">
      <c r="A2197" s="17" t="s">
        <v>2866</v>
      </c>
      <c r="B2197" s="17" t="n">
        <v>1</v>
      </c>
      <c r="C2197" s="21" t="n">
        <v>45845</v>
      </c>
      <c r="D2197" s="17" t="s">
        <v>1481</v>
      </c>
      <c r="E2197" s="17" t="s">
        <v>195</v>
      </c>
      <c r="F2197" s="17" t="s">
        <v>1499</v>
      </c>
      <c r="G2197" s="17" t="s">
        <v>63</v>
      </c>
      <c r="H2197" s="17" t="s">
        <v>1537</v>
      </c>
      <c r="I2197" s="17" t="s">
        <v>1524</v>
      </c>
      <c r="J2197" s="17" t="n">
        <v>1</v>
      </c>
      <c r="K2197" s="15" t="n">
        <v>72.9</v>
      </c>
      <c r="L2197" s="22" t="n">
        <v>0.05</v>
      </c>
      <c r="M2197" s="15" t="n">
        <v>29.3</v>
      </c>
      <c r="N2197" s="15" t="n">
        <f aca="false">J2197*K2197</f>
        <v>72.9</v>
      </c>
      <c r="O2197" s="15" t="n">
        <f aca="false">N2197*L2197</f>
        <v>3.645</v>
      </c>
      <c r="P2197" s="15" t="n">
        <f aca="false">N2197-O2197</f>
        <v>69.255</v>
      </c>
      <c r="Q2197" s="15" t="n">
        <f aca="false">J2197*INDEX(dProdutos!$F$2:$F$47,MATCH(E2197,dProdutos!$A$2:$A$47,0))</f>
        <v>39.23</v>
      </c>
      <c r="R2197" s="15" t="n">
        <f aca="false">IF(I2197="Cancelado",0,P2197-Q2197)</f>
        <v>30.025</v>
      </c>
      <c r="S2197" s="17" t="str">
        <f aca="false">INDEX(dProdutos!$D$2:$D$47,MATCH(E2197,dProdutos!$A$2:$A$47,0))</f>
        <v>Eletrônicos</v>
      </c>
    </row>
    <row r="2198" customFormat="false" ht="15" hidden="false" customHeight="false" outlineLevel="0" collapsed="false">
      <c r="A2198" s="17" t="s">
        <v>2867</v>
      </c>
      <c r="B2198" s="17" t="n">
        <v>1</v>
      </c>
      <c r="C2198" s="21" t="n">
        <v>45845</v>
      </c>
      <c r="D2198" s="17" t="s">
        <v>729</v>
      </c>
      <c r="E2198" s="17" t="s">
        <v>129</v>
      </c>
      <c r="F2198" s="17" t="s">
        <v>1499</v>
      </c>
      <c r="G2198" s="17" t="s">
        <v>60</v>
      </c>
      <c r="H2198" s="17" t="s">
        <v>1523</v>
      </c>
      <c r="I2198" s="17" t="s">
        <v>1524</v>
      </c>
      <c r="J2198" s="17" t="n">
        <v>1</v>
      </c>
      <c r="K2198" s="15" t="n">
        <v>105.9</v>
      </c>
      <c r="L2198" s="22" t="n">
        <v>0</v>
      </c>
      <c r="M2198" s="15" t="n">
        <v>14.47</v>
      </c>
      <c r="N2198" s="15" t="n">
        <f aca="false">J2198*K2198</f>
        <v>105.9</v>
      </c>
      <c r="O2198" s="15" t="n">
        <f aca="false">N2198*L2198</f>
        <v>0</v>
      </c>
      <c r="P2198" s="15" t="n">
        <f aca="false">N2198-O2198</f>
        <v>105.9</v>
      </c>
      <c r="Q2198" s="15" t="n">
        <f aca="false">J2198*INDEX(dProdutos!$F$2:$F$47,MATCH(E2198,dProdutos!$A$2:$A$47,0))</f>
        <v>43.79</v>
      </c>
      <c r="R2198" s="15" t="n">
        <f aca="false">IF(I2198="Cancelado",0,P2198-Q2198)</f>
        <v>62.11</v>
      </c>
      <c r="S2198" s="17" t="str">
        <f aca="false">INDEX(dProdutos!$D$2:$D$47,MATCH(E2198,dProdutos!$A$2:$A$47,0))</f>
        <v>Calçados</v>
      </c>
    </row>
    <row r="2199" customFormat="false" ht="15" hidden="false" customHeight="false" outlineLevel="0" collapsed="false">
      <c r="A2199" s="17" t="s">
        <v>2868</v>
      </c>
      <c r="B2199" s="17" t="n">
        <v>1</v>
      </c>
      <c r="C2199" s="21" t="n">
        <v>45845</v>
      </c>
      <c r="D2199" s="17" t="s">
        <v>1474</v>
      </c>
      <c r="E2199" s="17" t="s">
        <v>85</v>
      </c>
      <c r="F2199" s="17" t="s">
        <v>1503</v>
      </c>
      <c r="G2199" s="17" t="s">
        <v>59</v>
      </c>
      <c r="H2199" s="17" t="s">
        <v>1523</v>
      </c>
      <c r="I2199" s="17" t="s">
        <v>1524</v>
      </c>
      <c r="J2199" s="17" t="n">
        <v>2</v>
      </c>
      <c r="K2199" s="15" t="n">
        <v>165.9</v>
      </c>
      <c r="L2199" s="22" t="n">
        <v>0.05</v>
      </c>
      <c r="M2199" s="15" t="n">
        <v>0</v>
      </c>
      <c r="N2199" s="15" t="n">
        <f aca="false">J2199*K2199</f>
        <v>331.8</v>
      </c>
      <c r="O2199" s="15" t="n">
        <f aca="false">N2199*L2199</f>
        <v>16.59</v>
      </c>
      <c r="P2199" s="15" t="n">
        <f aca="false">N2199-O2199</f>
        <v>315.21</v>
      </c>
      <c r="Q2199" s="15" t="n">
        <f aca="false">J2199*INDEX(dProdutos!$F$2:$F$47,MATCH(E2199,dProdutos!$A$2:$A$47,0))</f>
        <v>183.1</v>
      </c>
      <c r="R2199" s="15" t="n">
        <f aca="false">IF(I2199="Cancelado",0,P2199-Q2199)</f>
        <v>132.11</v>
      </c>
      <c r="S2199" s="17" t="str">
        <f aca="false">INDEX(dProdutos!$D$2:$D$47,MATCH(E2199,dProdutos!$A$2:$A$47,0))</f>
        <v>Moda Feminina</v>
      </c>
    </row>
    <row r="2200" customFormat="false" ht="15" hidden="false" customHeight="false" outlineLevel="0" collapsed="false">
      <c r="A2200" s="17" t="s">
        <v>2868</v>
      </c>
      <c r="B2200" s="17" t="n">
        <v>2</v>
      </c>
      <c r="C2200" s="21" t="n">
        <v>45845</v>
      </c>
      <c r="D2200" s="17" t="s">
        <v>1474</v>
      </c>
      <c r="E2200" s="17" t="s">
        <v>98</v>
      </c>
      <c r="F2200" s="17" t="s">
        <v>1503</v>
      </c>
      <c r="G2200" s="17" t="s">
        <v>59</v>
      </c>
      <c r="H2200" s="17" t="s">
        <v>1523</v>
      </c>
      <c r="I2200" s="17" t="s">
        <v>1524</v>
      </c>
      <c r="J2200" s="17" t="n">
        <v>1</v>
      </c>
      <c r="K2200" s="15" t="n">
        <v>108.9</v>
      </c>
      <c r="L2200" s="22" t="n">
        <v>0</v>
      </c>
      <c r="M2200" s="15" t="n">
        <v>0</v>
      </c>
      <c r="N2200" s="15" t="n">
        <f aca="false">J2200*K2200</f>
        <v>108.9</v>
      </c>
      <c r="O2200" s="15" t="n">
        <f aca="false">N2200*L2200</f>
        <v>0</v>
      </c>
      <c r="P2200" s="15" t="n">
        <f aca="false">N2200-O2200</f>
        <v>108.9</v>
      </c>
      <c r="Q2200" s="15" t="n">
        <f aca="false">J2200*INDEX(dProdutos!$F$2:$F$47,MATCH(E2200,dProdutos!$A$2:$A$47,0))</f>
        <v>42.52</v>
      </c>
      <c r="R2200" s="15" t="n">
        <f aca="false">IF(I2200="Cancelado",0,P2200-Q2200)</f>
        <v>66.38</v>
      </c>
      <c r="S2200" s="17" t="str">
        <f aca="false">INDEX(dProdutos!$D$2:$D$47,MATCH(E2200,dProdutos!$A$2:$A$47,0))</f>
        <v>Moda Feminina</v>
      </c>
    </row>
    <row r="2201" customFormat="false" ht="15" hidden="false" customHeight="false" outlineLevel="0" collapsed="false">
      <c r="A2201" s="17" t="s">
        <v>2868</v>
      </c>
      <c r="B2201" s="17" t="n">
        <v>3</v>
      </c>
      <c r="C2201" s="21" t="n">
        <v>45845</v>
      </c>
      <c r="D2201" s="17" t="s">
        <v>1474</v>
      </c>
      <c r="E2201" s="17" t="s">
        <v>153</v>
      </c>
      <c r="F2201" s="17" t="s">
        <v>1503</v>
      </c>
      <c r="G2201" s="17" t="s">
        <v>59</v>
      </c>
      <c r="H2201" s="17" t="s">
        <v>1523</v>
      </c>
      <c r="I2201" s="17" t="s">
        <v>1524</v>
      </c>
      <c r="J2201" s="17" t="n">
        <v>1</v>
      </c>
      <c r="K2201" s="15" t="n">
        <v>165.9</v>
      </c>
      <c r="L2201" s="22" t="n">
        <v>0</v>
      </c>
      <c r="M2201" s="15" t="n">
        <v>0</v>
      </c>
      <c r="N2201" s="15" t="n">
        <f aca="false">J2201*K2201</f>
        <v>165.9</v>
      </c>
      <c r="O2201" s="15" t="n">
        <f aca="false">N2201*L2201</f>
        <v>0</v>
      </c>
      <c r="P2201" s="15" t="n">
        <f aca="false">N2201-O2201</f>
        <v>165.9</v>
      </c>
      <c r="Q2201" s="15" t="n">
        <f aca="false">J2201*INDEX(dProdutos!$F$2:$F$47,MATCH(E2201,dProdutos!$A$2:$A$47,0))</f>
        <v>67.28</v>
      </c>
      <c r="R2201" s="15" t="n">
        <f aca="false">IF(I2201="Cancelado",0,P2201-Q2201)</f>
        <v>98.62</v>
      </c>
      <c r="S2201" s="17" t="str">
        <f aca="false">INDEX(dProdutos!$D$2:$D$47,MATCH(E2201,dProdutos!$A$2:$A$47,0))</f>
        <v>Acessórios</v>
      </c>
    </row>
    <row r="2202" customFormat="false" ht="15" hidden="false" customHeight="false" outlineLevel="0" collapsed="false">
      <c r="A2202" s="17" t="s">
        <v>2869</v>
      </c>
      <c r="B2202" s="17" t="n">
        <v>1</v>
      </c>
      <c r="C2202" s="21" t="n">
        <v>45845</v>
      </c>
      <c r="D2202" s="17" t="s">
        <v>634</v>
      </c>
      <c r="E2202" s="17" t="s">
        <v>150</v>
      </c>
      <c r="F2202" s="17" t="s">
        <v>1503</v>
      </c>
      <c r="G2202" s="17" t="s">
        <v>62</v>
      </c>
      <c r="H2202" s="17" t="s">
        <v>1537</v>
      </c>
      <c r="I2202" s="17" t="s">
        <v>1524</v>
      </c>
      <c r="J2202" s="17" t="n">
        <v>2</v>
      </c>
      <c r="K2202" s="15" t="n">
        <v>71.9</v>
      </c>
      <c r="L2202" s="22" t="n">
        <v>0.1</v>
      </c>
      <c r="M2202" s="15" t="n">
        <v>0</v>
      </c>
      <c r="N2202" s="15" t="n">
        <f aca="false">J2202*K2202</f>
        <v>143.8</v>
      </c>
      <c r="O2202" s="15" t="n">
        <f aca="false">N2202*L2202</f>
        <v>14.38</v>
      </c>
      <c r="P2202" s="15" t="n">
        <f aca="false">N2202-O2202</f>
        <v>129.42</v>
      </c>
      <c r="Q2202" s="15" t="n">
        <f aca="false">J2202*INDEX(dProdutos!$F$2:$F$47,MATCH(E2202,dProdutos!$A$2:$A$47,0))</f>
        <v>54.76</v>
      </c>
      <c r="R2202" s="15" t="n">
        <f aca="false">IF(I2202="Cancelado",0,P2202-Q2202)</f>
        <v>74.66</v>
      </c>
      <c r="S2202" s="17" t="str">
        <f aca="false">INDEX(dProdutos!$D$2:$D$47,MATCH(E2202,dProdutos!$A$2:$A$47,0))</f>
        <v>Acessórios</v>
      </c>
    </row>
    <row r="2203" customFormat="false" ht="15" hidden="false" customHeight="false" outlineLevel="0" collapsed="false">
      <c r="A2203" s="17" t="s">
        <v>2870</v>
      </c>
      <c r="B2203" s="17" t="n">
        <v>1</v>
      </c>
      <c r="C2203" s="21" t="n">
        <v>45845</v>
      </c>
      <c r="D2203" s="17" t="s">
        <v>411</v>
      </c>
      <c r="E2203" s="17" t="s">
        <v>210</v>
      </c>
      <c r="F2203" s="17" t="s">
        <v>1487</v>
      </c>
      <c r="G2203" s="17" t="s">
        <v>59</v>
      </c>
      <c r="H2203" s="17" t="s">
        <v>1537</v>
      </c>
      <c r="I2203" s="17" t="s">
        <v>1524</v>
      </c>
      <c r="J2203" s="17" t="n">
        <v>2</v>
      </c>
      <c r="K2203" s="15" t="n">
        <v>245.9</v>
      </c>
      <c r="L2203" s="22" t="n">
        <v>0.1</v>
      </c>
      <c r="M2203" s="15" t="n">
        <v>10.95</v>
      </c>
      <c r="N2203" s="15" t="n">
        <f aca="false">J2203*K2203</f>
        <v>491.8</v>
      </c>
      <c r="O2203" s="15" t="n">
        <f aca="false">N2203*L2203</f>
        <v>49.18</v>
      </c>
      <c r="P2203" s="15" t="n">
        <f aca="false">N2203-O2203</f>
        <v>442.62</v>
      </c>
      <c r="Q2203" s="15" t="n">
        <f aca="false">J2203*INDEX(dProdutos!$F$2:$F$47,MATCH(E2203,dProdutos!$A$2:$A$47,0))</f>
        <v>301.26</v>
      </c>
      <c r="R2203" s="15" t="n">
        <f aca="false">IF(I2203="Cancelado",0,P2203-Q2203)</f>
        <v>141.36</v>
      </c>
      <c r="S2203" s="17" t="str">
        <f aca="false">INDEX(dProdutos!$D$2:$D$47,MATCH(E2203,dProdutos!$A$2:$A$47,0))</f>
        <v>Beleza</v>
      </c>
    </row>
    <row r="2204" customFormat="false" ht="15" hidden="false" customHeight="false" outlineLevel="0" collapsed="false">
      <c r="A2204" s="17" t="s">
        <v>2870</v>
      </c>
      <c r="B2204" s="17" t="n">
        <v>2</v>
      </c>
      <c r="C2204" s="21" t="n">
        <v>45845</v>
      </c>
      <c r="D2204" s="17" t="s">
        <v>411</v>
      </c>
      <c r="E2204" s="17" t="s">
        <v>150</v>
      </c>
      <c r="F2204" s="17" t="s">
        <v>1487</v>
      </c>
      <c r="G2204" s="17" t="s">
        <v>59</v>
      </c>
      <c r="H2204" s="17" t="s">
        <v>1537</v>
      </c>
      <c r="I2204" s="17" t="s">
        <v>1524</v>
      </c>
      <c r="J2204" s="17" t="n">
        <v>1</v>
      </c>
      <c r="K2204" s="15" t="n">
        <v>71.9</v>
      </c>
      <c r="L2204" s="22" t="n">
        <v>0.15</v>
      </c>
      <c r="M2204" s="15" t="n">
        <v>0</v>
      </c>
      <c r="N2204" s="15" t="n">
        <f aca="false">J2204*K2204</f>
        <v>71.9</v>
      </c>
      <c r="O2204" s="15" t="n">
        <f aca="false">N2204*L2204</f>
        <v>10.785</v>
      </c>
      <c r="P2204" s="15" t="n">
        <f aca="false">N2204-O2204</f>
        <v>61.115</v>
      </c>
      <c r="Q2204" s="15" t="n">
        <f aca="false">J2204*INDEX(dProdutos!$F$2:$F$47,MATCH(E2204,dProdutos!$A$2:$A$47,0))</f>
        <v>27.38</v>
      </c>
      <c r="R2204" s="15" t="n">
        <f aca="false">IF(I2204="Cancelado",0,P2204-Q2204)</f>
        <v>33.735</v>
      </c>
      <c r="S2204" s="17" t="str">
        <f aca="false">INDEX(dProdutos!$D$2:$D$47,MATCH(E2204,dProdutos!$A$2:$A$47,0))</f>
        <v>Acessórios</v>
      </c>
    </row>
    <row r="2205" customFormat="false" ht="15" hidden="false" customHeight="false" outlineLevel="0" collapsed="false">
      <c r="A2205" s="17" t="s">
        <v>2871</v>
      </c>
      <c r="B2205" s="17" t="n">
        <v>1</v>
      </c>
      <c r="C2205" s="21" t="n">
        <v>45846</v>
      </c>
      <c r="D2205" s="17" t="s">
        <v>1450</v>
      </c>
      <c r="E2205" s="17" t="s">
        <v>92</v>
      </c>
      <c r="F2205" s="17" t="s">
        <v>1487</v>
      </c>
      <c r="G2205" s="17" t="s">
        <v>62</v>
      </c>
      <c r="H2205" s="17" t="s">
        <v>1537</v>
      </c>
      <c r="I2205" s="17" t="s">
        <v>1524</v>
      </c>
      <c r="J2205" s="17" t="n">
        <v>3</v>
      </c>
      <c r="K2205" s="15" t="n">
        <v>191.9</v>
      </c>
      <c r="L2205" s="22" t="n">
        <v>0.05</v>
      </c>
      <c r="M2205" s="15" t="n">
        <v>15.54</v>
      </c>
      <c r="N2205" s="15" t="n">
        <f aca="false">J2205*K2205</f>
        <v>575.7</v>
      </c>
      <c r="O2205" s="15" t="n">
        <f aca="false">N2205*L2205</f>
        <v>28.785</v>
      </c>
      <c r="P2205" s="15" t="n">
        <f aca="false">N2205-O2205</f>
        <v>546.915</v>
      </c>
      <c r="Q2205" s="15" t="n">
        <f aca="false">J2205*INDEX(dProdutos!$F$2:$F$47,MATCH(E2205,dProdutos!$A$2:$A$47,0))</f>
        <v>265.77</v>
      </c>
      <c r="R2205" s="15" t="n">
        <f aca="false">IF(I2205="Cancelado",0,P2205-Q2205)</f>
        <v>281.145</v>
      </c>
      <c r="S2205" s="17" t="str">
        <f aca="false">INDEX(dProdutos!$D$2:$D$47,MATCH(E2205,dProdutos!$A$2:$A$47,0))</f>
        <v>Moda Feminina</v>
      </c>
    </row>
    <row r="2206" customFormat="false" ht="15" hidden="false" customHeight="false" outlineLevel="0" collapsed="false">
      <c r="A2206" s="17" t="s">
        <v>2872</v>
      </c>
      <c r="B2206" s="17" t="n">
        <v>1</v>
      </c>
      <c r="C2206" s="21" t="n">
        <v>45846</v>
      </c>
      <c r="D2206" s="17" t="s">
        <v>1244</v>
      </c>
      <c r="E2206" s="17" t="s">
        <v>98</v>
      </c>
      <c r="F2206" s="17" t="s">
        <v>1493</v>
      </c>
      <c r="G2206" s="17" t="s">
        <v>61</v>
      </c>
      <c r="H2206" s="17" t="s">
        <v>1523</v>
      </c>
      <c r="I2206" s="17" t="s">
        <v>1524</v>
      </c>
      <c r="J2206" s="17" t="n">
        <v>2</v>
      </c>
      <c r="K2206" s="15" t="n">
        <v>108.9</v>
      </c>
      <c r="L2206" s="22" t="n">
        <v>0.15</v>
      </c>
      <c r="M2206" s="15" t="n">
        <v>0</v>
      </c>
      <c r="N2206" s="15" t="n">
        <f aca="false">J2206*K2206</f>
        <v>217.8</v>
      </c>
      <c r="O2206" s="15" t="n">
        <f aca="false">N2206*L2206</f>
        <v>32.67</v>
      </c>
      <c r="P2206" s="15" t="n">
        <f aca="false">N2206-O2206</f>
        <v>185.13</v>
      </c>
      <c r="Q2206" s="15" t="n">
        <f aca="false">J2206*INDEX(dProdutos!$F$2:$F$47,MATCH(E2206,dProdutos!$A$2:$A$47,0))</f>
        <v>85.04</v>
      </c>
      <c r="R2206" s="15" t="n">
        <f aca="false">IF(I2206="Cancelado",0,P2206-Q2206)</f>
        <v>100.09</v>
      </c>
      <c r="S2206" s="17" t="str">
        <f aca="false">INDEX(dProdutos!$D$2:$D$47,MATCH(E2206,dProdutos!$A$2:$A$47,0))</f>
        <v>Moda Feminina</v>
      </c>
    </row>
    <row r="2207" customFormat="false" ht="15" hidden="false" customHeight="false" outlineLevel="0" collapsed="false">
      <c r="A2207" s="17" t="s">
        <v>2873</v>
      </c>
      <c r="B2207" s="17" t="n">
        <v>1</v>
      </c>
      <c r="C2207" s="21" t="n">
        <v>45846</v>
      </c>
      <c r="D2207" s="17" t="s">
        <v>1316</v>
      </c>
      <c r="E2207" s="17" t="s">
        <v>126</v>
      </c>
      <c r="F2207" s="17" t="s">
        <v>1490</v>
      </c>
      <c r="G2207" s="17" t="s">
        <v>59</v>
      </c>
      <c r="H2207" s="17" t="s">
        <v>1523</v>
      </c>
      <c r="I2207" s="17" t="s">
        <v>1524</v>
      </c>
      <c r="J2207" s="17" t="n">
        <v>1</v>
      </c>
      <c r="K2207" s="15" t="n">
        <v>296.9</v>
      </c>
      <c r="L2207" s="22" t="n">
        <v>0</v>
      </c>
      <c r="M2207" s="15" t="n">
        <v>17.13</v>
      </c>
      <c r="N2207" s="15" t="n">
        <f aca="false">J2207*K2207</f>
        <v>296.9</v>
      </c>
      <c r="O2207" s="15" t="n">
        <f aca="false">N2207*L2207</f>
        <v>0</v>
      </c>
      <c r="P2207" s="15" t="n">
        <f aca="false">N2207-O2207</f>
        <v>296.9</v>
      </c>
      <c r="Q2207" s="15" t="n">
        <f aca="false">J2207*INDEX(dProdutos!$F$2:$F$47,MATCH(E2207,dProdutos!$A$2:$A$47,0))</f>
        <v>135.24</v>
      </c>
      <c r="R2207" s="15" t="n">
        <f aca="false">IF(I2207="Cancelado",0,P2207-Q2207)</f>
        <v>161.66</v>
      </c>
      <c r="S2207" s="17" t="str">
        <f aca="false">INDEX(dProdutos!$D$2:$D$47,MATCH(E2207,dProdutos!$A$2:$A$47,0))</f>
        <v>Calçados</v>
      </c>
    </row>
    <row r="2208" customFormat="false" ht="15" hidden="false" customHeight="false" outlineLevel="0" collapsed="false">
      <c r="A2208" s="17" t="s">
        <v>2874</v>
      </c>
      <c r="B2208" s="17" t="n">
        <v>1</v>
      </c>
      <c r="C2208" s="21" t="n">
        <v>45846</v>
      </c>
      <c r="D2208" s="17" t="s">
        <v>1397</v>
      </c>
      <c r="E2208" s="17" t="s">
        <v>147</v>
      </c>
      <c r="F2208" s="17" t="s">
        <v>1490</v>
      </c>
      <c r="G2208" s="17" t="s">
        <v>63</v>
      </c>
      <c r="H2208" s="17" t="s">
        <v>1537</v>
      </c>
      <c r="I2208" s="17" t="s">
        <v>1531</v>
      </c>
      <c r="J2208" s="17" t="n">
        <v>1</v>
      </c>
      <c r="K2208" s="15" t="n">
        <v>231.9</v>
      </c>
      <c r="L2208" s="22" t="n">
        <v>0.2</v>
      </c>
      <c r="M2208" s="15" t="n">
        <v>28.4</v>
      </c>
      <c r="N2208" s="15" t="n">
        <f aca="false">J2208*K2208</f>
        <v>231.9</v>
      </c>
      <c r="O2208" s="15" t="n">
        <f aca="false">N2208*L2208</f>
        <v>46.38</v>
      </c>
      <c r="P2208" s="15" t="n">
        <f aca="false">N2208-O2208</f>
        <v>185.52</v>
      </c>
      <c r="Q2208" s="15" t="n">
        <f aca="false">J2208*INDEX(dProdutos!$F$2:$F$47,MATCH(E2208,dProdutos!$A$2:$A$47,0))</f>
        <v>130.9</v>
      </c>
      <c r="R2208" s="15" t="n">
        <f aca="false">IF(I2208="Cancelado",0,P2208-Q2208)</f>
        <v>0</v>
      </c>
      <c r="S2208" s="17" t="str">
        <f aca="false">INDEX(dProdutos!$D$2:$D$47,MATCH(E2208,dProdutos!$A$2:$A$47,0))</f>
        <v>Acessórios</v>
      </c>
    </row>
    <row r="2209" customFormat="false" ht="15" hidden="false" customHeight="false" outlineLevel="0" collapsed="false">
      <c r="A2209" s="17" t="s">
        <v>2875</v>
      </c>
      <c r="B2209" s="17" t="n">
        <v>1</v>
      </c>
      <c r="C2209" s="21" t="n">
        <v>45846</v>
      </c>
      <c r="D2209" s="17" t="s">
        <v>690</v>
      </c>
      <c r="E2209" s="17" t="s">
        <v>195</v>
      </c>
      <c r="F2209" s="17" t="s">
        <v>1490</v>
      </c>
      <c r="G2209" s="17" t="s">
        <v>63</v>
      </c>
      <c r="H2209" s="17" t="s">
        <v>1523</v>
      </c>
      <c r="I2209" s="17" t="s">
        <v>1524</v>
      </c>
      <c r="J2209" s="17" t="n">
        <v>1</v>
      </c>
      <c r="K2209" s="15" t="n">
        <v>72.9</v>
      </c>
      <c r="L2209" s="22" t="n">
        <v>0</v>
      </c>
      <c r="M2209" s="15" t="n">
        <v>22.38</v>
      </c>
      <c r="N2209" s="15" t="n">
        <f aca="false">J2209*K2209</f>
        <v>72.9</v>
      </c>
      <c r="O2209" s="15" t="n">
        <f aca="false">N2209*L2209</f>
        <v>0</v>
      </c>
      <c r="P2209" s="15" t="n">
        <f aca="false">N2209-O2209</f>
        <v>72.9</v>
      </c>
      <c r="Q2209" s="15" t="n">
        <f aca="false">J2209*INDEX(dProdutos!$F$2:$F$47,MATCH(E2209,dProdutos!$A$2:$A$47,0))</f>
        <v>39.23</v>
      </c>
      <c r="R2209" s="15" t="n">
        <f aca="false">IF(I2209="Cancelado",0,P2209-Q2209)</f>
        <v>33.67</v>
      </c>
      <c r="S2209" s="17" t="str">
        <f aca="false">INDEX(dProdutos!$D$2:$D$47,MATCH(E2209,dProdutos!$A$2:$A$47,0))</f>
        <v>Eletrônicos</v>
      </c>
    </row>
    <row r="2210" customFormat="false" ht="15" hidden="false" customHeight="false" outlineLevel="0" collapsed="false">
      <c r="A2210" s="17" t="s">
        <v>2876</v>
      </c>
      <c r="B2210" s="17" t="n">
        <v>1</v>
      </c>
      <c r="C2210" s="21" t="n">
        <v>45846</v>
      </c>
      <c r="D2210" s="17" t="s">
        <v>1386</v>
      </c>
      <c r="E2210" s="17" t="s">
        <v>189</v>
      </c>
      <c r="F2210" s="17" t="s">
        <v>1490</v>
      </c>
      <c r="G2210" s="17" t="s">
        <v>63</v>
      </c>
      <c r="H2210" s="17" t="s">
        <v>1523</v>
      </c>
      <c r="I2210" s="17" t="s">
        <v>1524</v>
      </c>
      <c r="J2210" s="17" t="n">
        <v>1</v>
      </c>
      <c r="K2210" s="15" t="n">
        <v>138.9</v>
      </c>
      <c r="L2210" s="22" t="n">
        <v>0</v>
      </c>
      <c r="M2210" s="15" t="n">
        <v>18.63</v>
      </c>
      <c r="N2210" s="15" t="n">
        <f aca="false">J2210*K2210</f>
        <v>138.9</v>
      </c>
      <c r="O2210" s="15" t="n">
        <f aca="false">N2210*L2210</f>
        <v>0</v>
      </c>
      <c r="P2210" s="15" t="n">
        <f aca="false">N2210-O2210</f>
        <v>138.9</v>
      </c>
      <c r="Q2210" s="15" t="n">
        <f aca="false">J2210*INDEX(dProdutos!$F$2:$F$47,MATCH(E2210,dProdutos!$A$2:$A$47,0))</f>
        <v>68.96</v>
      </c>
      <c r="R2210" s="15" t="n">
        <f aca="false">IF(I2210="Cancelado",0,P2210-Q2210)</f>
        <v>69.94</v>
      </c>
      <c r="S2210" s="17" t="str">
        <f aca="false">INDEX(dProdutos!$D$2:$D$47,MATCH(E2210,dProdutos!$A$2:$A$47,0))</f>
        <v>Eletrônicos</v>
      </c>
    </row>
    <row r="2211" customFormat="false" ht="15" hidden="false" customHeight="false" outlineLevel="0" collapsed="false">
      <c r="A2211" s="17" t="s">
        <v>2876</v>
      </c>
      <c r="B2211" s="17" t="n">
        <v>2</v>
      </c>
      <c r="C2211" s="21" t="n">
        <v>45846</v>
      </c>
      <c r="D2211" s="17" t="s">
        <v>1386</v>
      </c>
      <c r="E2211" s="17" t="s">
        <v>102</v>
      </c>
      <c r="F2211" s="17" t="s">
        <v>1490</v>
      </c>
      <c r="G2211" s="17" t="s">
        <v>63</v>
      </c>
      <c r="H2211" s="17" t="s">
        <v>1523</v>
      </c>
      <c r="I2211" s="17" t="s">
        <v>1524</v>
      </c>
      <c r="J2211" s="17" t="n">
        <v>1</v>
      </c>
      <c r="K2211" s="15" t="n">
        <v>65.9</v>
      </c>
      <c r="L2211" s="22" t="n">
        <v>0.15</v>
      </c>
      <c r="M2211" s="15" t="n">
        <v>0</v>
      </c>
      <c r="N2211" s="15" t="n">
        <f aca="false">J2211*K2211</f>
        <v>65.9</v>
      </c>
      <c r="O2211" s="15" t="n">
        <f aca="false">N2211*L2211</f>
        <v>9.885</v>
      </c>
      <c r="P2211" s="15" t="n">
        <f aca="false">N2211-O2211</f>
        <v>56.015</v>
      </c>
      <c r="Q2211" s="15" t="n">
        <f aca="false">J2211*INDEX(dProdutos!$F$2:$F$47,MATCH(E2211,dProdutos!$A$2:$A$47,0))</f>
        <v>29.68</v>
      </c>
      <c r="R2211" s="15" t="n">
        <f aca="false">IF(I2211="Cancelado",0,P2211-Q2211)</f>
        <v>26.335</v>
      </c>
      <c r="S2211" s="17" t="str">
        <f aca="false">INDEX(dProdutos!$D$2:$D$47,MATCH(E2211,dProdutos!$A$2:$A$47,0))</f>
        <v>Moda Masculina</v>
      </c>
    </row>
    <row r="2212" customFormat="false" ht="15" hidden="false" customHeight="false" outlineLevel="0" collapsed="false">
      <c r="A2212" s="17" t="s">
        <v>2877</v>
      </c>
      <c r="B2212" s="17" t="n">
        <v>1</v>
      </c>
      <c r="C2212" s="21" t="n">
        <v>45846</v>
      </c>
      <c r="D2212" s="17" t="s">
        <v>837</v>
      </c>
      <c r="E2212" s="17" t="s">
        <v>135</v>
      </c>
      <c r="F2212" s="17" t="s">
        <v>1493</v>
      </c>
      <c r="G2212" s="17" t="s">
        <v>62</v>
      </c>
      <c r="H2212" s="17" t="s">
        <v>1537</v>
      </c>
      <c r="I2212" s="17" t="s">
        <v>1524</v>
      </c>
      <c r="J2212" s="17" t="n">
        <v>1</v>
      </c>
      <c r="K2212" s="15" t="n">
        <v>200.9</v>
      </c>
      <c r="L2212" s="22" t="n">
        <v>0</v>
      </c>
      <c r="M2212" s="15" t="n">
        <v>20.25</v>
      </c>
      <c r="N2212" s="15" t="n">
        <f aca="false">J2212*K2212</f>
        <v>200.9</v>
      </c>
      <c r="O2212" s="15" t="n">
        <f aca="false">N2212*L2212</f>
        <v>0</v>
      </c>
      <c r="P2212" s="15" t="n">
        <f aca="false">N2212-O2212</f>
        <v>200.9</v>
      </c>
      <c r="Q2212" s="15" t="n">
        <f aca="false">J2212*INDEX(dProdutos!$F$2:$F$47,MATCH(E2212,dProdutos!$A$2:$A$47,0))</f>
        <v>80.73</v>
      </c>
      <c r="R2212" s="15" t="n">
        <f aca="false">IF(I2212="Cancelado",0,P2212-Q2212)</f>
        <v>120.17</v>
      </c>
      <c r="S2212" s="17" t="str">
        <f aca="false">INDEX(dProdutos!$D$2:$D$47,MATCH(E2212,dProdutos!$A$2:$A$47,0))</f>
        <v>Calçados</v>
      </c>
    </row>
    <row r="2213" customFormat="false" ht="15" hidden="false" customHeight="false" outlineLevel="0" collapsed="false">
      <c r="A2213" s="17" t="s">
        <v>2878</v>
      </c>
      <c r="B2213" s="17" t="n">
        <v>1</v>
      </c>
      <c r="C2213" s="21" t="n">
        <v>45846</v>
      </c>
      <c r="D2213" s="17" t="s">
        <v>514</v>
      </c>
      <c r="E2213" s="17" t="s">
        <v>177</v>
      </c>
      <c r="F2213" s="17" t="s">
        <v>1487</v>
      </c>
      <c r="G2213" s="17" t="s">
        <v>60</v>
      </c>
      <c r="H2213" s="17" t="s">
        <v>1537</v>
      </c>
      <c r="I2213" s="17" t="s">
        <v>1524</v>
      </c>
      <c r="J2213" s="17" t="n">
        <v>1</v>
      </c>
      <c r="K2213" s="15" t="n">
        <v>257.9</v>
      </c>
      <c r="L2213" s="22" t="n">
        <v>0.05</v>
      </c>
      <c r="M2213" s="15" t="n">
        <v>18.63</v>
      </c>
      <c r="N2213" s="15" t="n">
        <f aca="false">J2213*K2213</f>
        <v>257.9</v>
      </c>
      <c r="O2213" s="15" t="n">
        <f aca="false">N2213*L2213</f>
        <v>12.895</v>
      </c>
      <c r="P2213" s="15" t="n">
        <f aca="false">N2213-O2213</f>
        <v>245.005</v>
      </c>
      <c r="Q2213" s="15" t="n">
        <f aca="false">J2213*INDEX(dProdutos!$F$2:$F$47,MATCH(E2213,dProdutos!$A$2:$A$47,0))</f>
        <v>138.23</v>
      </c>
      <c r="R2213" s="15" t="n">
        <f aca="false">IF(I2213="Cancelado",0,P2213-Q2213)</f>
        <v>106.775</v>
      </c>
      <c r="S2213" s="17" t="str">
        <f aca="false">INDEX(dProdutos!$D$2:$D$47,MATCH(E2213,dProdutos!$A$2:$A$47,0))</f>
        <v>Casa</v>
      </c>
    </row>
    <row r="2214" customFormat="false" ht="15" hidden="false" customHeight="false" outlineLevel="0" collapsed="false">
      <c r="A2214" s="17" t="s">
        <v>2879</v>
      </c>
      <c r="B2214" s="17" t="n">
        <v>1</v>
      </c>
      <c r="C2214" s="21" t="n">
        <v>45847</v>
      </c>
      <c r="D2214" s="17" t="s">
        <v>1076</v>
      </c>
      <c r="E2214" s="17" t="s">
        <v>195</v>
      </c>
      <c r="F2214" s="17" t="s">
        <v>1499</v>
      </c>
      <c r="G2214" s="17" t="s">
        <v>59</v>
      </c>
      <c r="H2214" s="17" t="s">
        <v>1523</v>
      </c>
      <c r="I2214" s="17" t="s">
        <v>1524</v>
      </c>
      <c r="J2214" s="17" t="n">
        <v>1</v>
      </c>
      <c r="K2214" s="15" t="n">
        <v>72.9</v>
      </c>
      <c r="L2214" s="22" t="n">
        <v>0</v>
      </c>
      <c r="M2214" s="15" t="n">
        <v>0</v>
      </c>
      <c r="N2214" s="15" t="n">
        <f aca="false">J2214*K2214</f>
        <v>72.9</v>
      </c>
      <c r="O2214" s="15" t="n">
        <f aca="false">N2214*L2214</f>
        <v>0</v>
      </c>
      <c r="P2214" s="15" t="n">
        <f aca="false">N2214-O2214</f>
        <v>72.9</v>
      </c>
      <c r="Q2214" s="15" t="n">
        <f aca="false">J2214*INDEX(dProdutos!$F$2:$F$47,MATCH(E2214,dProdutos!$A$2:$A$47,0))</f>
        <v>39.23</v>
      </c>
      <c r="R2214" s="15" t="n">
        <f aca="false">IF(I2214="Cancelado",0,P2214-Q2214)</f>
        <v>33.67</v>
      </c>
      <c r="S2214" s="17" t="str">
        <f aca="false">INDEX(dProdutos!$D$2:$D$47,MATCH(E2214,dProdutos!$A$2:$A$47,0))</f>
        <v>Eletrônicos</v>
      </c>
    </row>
    <row r="2215" customFormat="false" ht="15" hidden="false" customHeight="false" outlineLevel="0" collapsed="false">
      <c r="A2215" s="17" t="s">
        <v>2879</v>
      </c>
      <c r="B2215" s="17" t="n">
        <v>2</v>
      </c>
      <c r="C2215" s="21" t="n">
        <v>45847</v>
      </c>
      <c r="D2215" s="17" t="s">
        <v>1076</v>
      </c>
      <c r="E2215" s="17" t="s">
        <v>132</v>
      </c>
      <c r="F2215" s="17" t="s">
        <v>1499</v>
      </c>
      <c r="G2215" s="17" t="s">
        <v>59</v>
      </c>
      <c r="H2215" s="17" t="s">
        <v>1523</v>
      </c>
      <c r="I2215" s="17" t="s">
        <v>1524</v>
      </c>
      <c r="J2215" s="17" t="n">
        <v>1</v>
      </c>
      <c r="K2215" s="15" t="n">
        <v>179.9</v>
      </c>
      <c r="L2215" s="22" t="n">
        <v>0.05</v>
      </c>
      <c r="M2215" s="15" t="n">
        <v>0</v>
      </c>
      <c r="N2215" s="15" t="n">
        <f aca="false">J2215*K2215</f>
        <v>179.9</v>
      </c>
      <c r="O2215" s="15" t="n">
        <f aca="false">N2215*L2215</f>
        <v>8.995</v>
      </c>
      <c r="P2215" s="15" t="n">
        <f aca="false">N2215-O2215</f>
        <v>170.905</v>
      </c>
      <c r="Q2215" s="15" t="n">
        <f aca="false">J2215*INDEX(dProdutos!$F$2:$F$47,MATCH(E2215,dProdutos!$A$2:$A$47,0))</f>
        <v>93.56</v>
      </c>
      <c r="R2215" s="15" t="n">
        <f aca="false">IF(I2215="Cancelado",0,P2215-Q2215)</f>
        <v>77.345</v>
      </c>
      <c r="S2215" s="17" t="str">
        <f aca="false">INDEX(dProdutos!$D$2:$D$47,MATCH(E2215,dProdutos!$A$2:$A$47,0))</f>
        <v>Calçados</v>
      </c>
    </row>
    <row r="2216" customFormat="false" ht="15" hidden="false" customHeight="false" outlineLevel="0" collapsed="false">
      <c r="A2216" s="17" t="s">
        <v>2879</v>
      </c>
      <c r="B2216" s="17" t="n">
        <v>3</v>
      </c>
      <c r="C2216" s="21" t="n">
        <v>45847</v>
      </c>
      <c r="D2216" s="17" t="s">
        <v>1076</v>
      </c>
      <c r="E2216" s="17" t="s">
        <v>81</v>
      </c>
      <c r="F2216" s="17" t="s">
        <v>1499</v>
      </c>
      <c r="G2216" s="17" t="s">
        <v>59</v>
      </c>
      <c r="H2216" s="17" t="s">
        <v>1523</v>
      </c>
      <c r="I2216" s="17" t="s">
        <v>1524</v>
      </c>
      <c r="J2216" s="17" t="n">
        <v>1</v>
      </c>
      <c r="K2216" s="15" t="n">
        <v>64.9</v>
      </c>
      <c r="L2216" s="22" t="n">
        <v>0</v>
      </c>
      <c r="M2216" s="15" t="n">
        <v>0</v>
      </c>
      <c r="N2216" s="15" t="n">
        <f aca="false">J2216*K2216</f>
        <v>64.9</v>
      </c>
      <c r="O2216" s="15" t="n">
        <f aca="false">N2216*L2216</f>
        <v>0</v>
      </c>
      <c r="P2216" s="15" t="n">
        <f aca="false">N2216-O2216</f>
        <v>64.9</v>
      </c>
      <c r="Q2216" s="15" t="n">
        <f aca="false">J2216*INDEX(dProdutos!$F$2:$F$47,MATCH(E2216,dProdutos!$A$2:$A$47,0))</f>
        <v>26.12</v>
      </c>
      <c r="R2216" s="15" t="n">
        <f aca="false">IF(I2216="Cancelado",0,P2216-Q2216)</f>
        <v>38.78</v>
      </c>
      <c r="S2216" s="17" t="str">
        <f aca="false">INDEX(dProdutos!$D$2:$D$47,MATCH(E2216,dProdutos!$A$2:$A$47,0))</f>
        <v>Moda Feminina</v>
      </c>
    </row>
    <row r="2217" customFormat="false" ht="15" hidden="false" customHeight="false" outlineLevel="0" collapsed="false">
      <c r="A2217" s="17" t="s">
        <v>2880</v>
      </c>
      <c r="B2217" s="17" t="n">
        <v>1</v>
      </c>
      <c r="C2217" s="21" t="n">
        <v>45847</v>
      </c>
      <c r="D2217" s="17" t="s">
        <v>1209</v>
      </c>
      <c r="E2217" s="17" t="s">
        <v>81</v>
      </c>
      <c r="F2217" s="17" t="s">
        <v>1499</v>
      </c>
      <c r="G2217" s="17" t="s">
        <v>59</v>
      </c>
      <c r="H2217" s="17" t="s">
        <v>1537</v>
      </c>
      <c r="I2217" s="17" t="s">
        <v>1524</v>
      </c>
      <c r="J2217" s="17" t="n">
        <v>1</v>
      </c>
      <c r="K2217" s="15" t="n">
        <v>64.9</v>
      </c>
      <c r="L2217" s="22" t="n">
        <v>0.05</v>
      </c>
      <c r="M2217" s="15" t="n">
        <v>26.5</v>
      </c>
      <c r="N2217" s="15" t="n">
        <f aca="false">J2217*K2217</f>
        <v>64.9</v>
      </c>
      <c r="O2217" s="15" t="n">
        <f aca="false">N2217*L2217</f>
        <v>3.245</v>
      </c>
      <c r="P2217" s="15" t="n">
        <f aca="false">N2217-O2217</f>
        <v>61.655</v>
      </c>
      <c r="Q2217" s="15" t="n">
        <f aca="false">J2217*INDEX(dProdutos!$F$2:$F$47,MATCH(E2217,dProdutos!$A$2:$A$47,0))</f>
        <v>26.12</v>
      </c>
      <c r="R2217" s="15" t="n">
        <f aca="false">IF(I2217="Cancelado",0,P2217-Q2217)</f>
        <v>35.535</v>
      </c>
      <c r="S2217" s="17" t="str">
        <f aca="false">INDEX(dProdutos!$D$2:$D$47,MATCH(E2217,dProdutos!$A$2:$A$47,0))</f>
        <v>Moda Feminina</v>
      </c>
    </row>
    <row r="2218" customFormat="false" ht="15" hidden="false" customHeight="false" outlineLevel="0" collapsed="false">
      <c r="A2218" s="17" t="s">
        <v>2880</v>
      </c>
      <c r="B2218" s="17" t="n">
        <v>2</v>
      </c>
      <c r="C2218" s="21" t="n">
        <v>45847</v>
      </c>
      <c r="D2218" s="17" t="s">
        <v>1209</v>
      </c>
      <c r="E2218" s="17" t="s">
        <v>126</v>
      </c>
      <c r="F2218" s="17" t="s">
        <v>1499</v>
      </c>
      <c r="G2218" s="17" t="s">
        <v>59</v>
      </c>
      <c r="H2218" s="17" t="s">
        <v>1537</v>
      </c>
      <c r="I2218" s="17" t="s">
        <v>1524</v>
      </c>
      <c r="J2218" s="17" t="n">
        <v>1</v>
      </c>
      <c r="K2218" s="15" t="n">
        <v>296.9</v>
      </c>
      <c r="L2218" s="22" t="n">
        <v>0</v>
      </c>
      <c r="M2218" s="15" t="n">
        <v>0</v>
      </c>
      <c r="N2218" s="15" t="n">
        <f aca="false">J2218*K2218</f>
        <v>296.9</v>
      </c>
      <c r="O2218" s="15" t="n">
        <f aca="false">N2218*L2218</f>
        <v>0</v>
      </c>
      <c r="P2218" s="15" t="n">
        <f aca="false">N2218-O2218</f>
        <v>296.9</v>
      </c>
      <c r="Q2218" s="15" t="n">
        <f aca="false">J2218*INDEX(dProdutos!$F$2:$F$47,MATCH(E2218,dProdutos!$A$2:$A$47,0))</f>
        <v>135.24</v>
      </c>
      <c r="R2218" s="15" t="n">
        <f aca="false">IF(I2218="Cancelado",0,P2218-Q2218)</f>
        <v>161.66</v>
      </c>
      <c r="S2218" s="17" t="str">
        <f aca="false">INDEX(dProdutos!$D$2:$D$47,MATCH(E2218,dProdutos!$A$2:$A$47,0))</f>
        <v>Calçados</v>
      </c>
    </row>
    <row r="2219" customFormat="false" ht="15" hidden="false" customHeight="false" outlineLevel="0" collapsed="false">
      <c r="A2219" s="17" t="s">
        <v>2880</v>
      </c>
      <c r="B2219" s="17" t="n">
        <v>3</v>
      </c>
      <c r="C2219" s="21" t="n">
        <v>45847</v>
      </c>
      <c r="D2219" s="17" t="s">
        <v>1209</v>
      </c>
      <c r="E2219" s="17" t="s">
        <v>117</v>
      </c>
      <c r="F2219" s="17" t="s">
        <v>1499</v>
      </c>
      <c r="G2219" s="17" t="s">
        <v>59</v>
      </c>
      <c r="H2219" s="17" t="s">
        <v>1537</v>
      </c>
      <c r="I2219" s="17" t="s">
        <v>1524</v>
      </c>
      <c r="J2219" s="17" t="n">
        <v>1</v>
      </c>
      <c r="K2219" s="15" t="n">
        <v>166.9</v>
      </c>
      <c r="L2219" s="22" t="n">
        <v>0</v>
      </c>
      <c r="M2219" s="15" t="n">
        <v>0</v>
      </c>
      <c r="N2219" s="15" t="n">
        <f aca="false">J2219*K2219</f>
        <v>166.9</v>
      </c>
      <c r="O2219" s="15" t="n">
        <f aca="false">N2219*L2219</f>
        <v>0</v>
      </c>
      <c r="P2219" s="15" t="n">
        <f aca="false">N2219-O2219</f>
        <v>166.9</v>
      </c>
      <c r="Q2219" s="15" t="n">
        <f aca="false">J2219*INDEX(dProdutos!$F$2:$F$47,MATCH(E2219,dProdutos!$A$2:$A$47,0))</f>
        <v>73.23</v>
      </c>
      <c r="R2219" s="15" t="n">
        <f aca="false">IF(I2219="Cancelado",0,P2219-Q2219)</f>
        <v>93.67</v>
      </c>
      <c r="S2219" s="17" t="str">
        <f aca="false">INDEX(dProdutos!$D$2:$D$47,MATCH(E2219,dProdutos!$A$2:$A$47,0))</f>
        <v>Moda Masculina</v>
      </c>
    </row>
    <row r="2220" customFormat="false" ht="15" hidden="false" customHeight="false" outlineLevel="0" collapsed="false">
      <c r="A2220" s="17" t="s">
        <v>2880</v>
      </c>
      <c r="B2220" s="17" t="n">
        <v>4</v>
      </c>
      <c r="C2220" s="21" t="n">
        <v>45847</v>
      </c>
      <c r="D2220" s="17" t="s">
        <v>1209</v>
      </c>
      <c r="E2220" s="17" t="s">
        <v>108</v>
      </c>
      <c r="F2220" s="17" t="s">
        <v>1499</v>
      </c>
      <c r="G2220" s="17" t="s">
        <v>59</v>
      </c>
      <c r="H2220" s="17" t="s">
        <v>1537</v>
      </c>
      <c r="I2220" s="17" t="s">
        <v>1524</v>
      </c>
      <c r="J2220" s="17" t="n">
        <v>1</v>
      </c>
      <c r="K2220" s="15" t="n">
        <v>265.9</v>
      </c>
      <c r="L2220" s="22" t="n">
        <v>0.1</v>
      </c>
      <c r="M2220" s="15" t="n">
        <v>0</v>
      </c>
      <c r="N2220" s="15" t="n">
        <f aca="false">J2220*K2220</f>
        <v>265.9</v>
      </c>
      <c r="O2220" s="15" t="n">
        <f aca="false">N2220*L2220</f>
        <v>26.59</v>
      </c>
      <c r="P2220" s="15" t="n">
        <f aca="false">N2220-O2220</f>
        <v>239.31</v>
      </c>
      <c r="Q2220" s="15" t="n">
        <f aca="false">J2220*INDEX(dProdutos!$F$2:$F$47,MATCH(E2220,dProdutos!$A$2:$A$47,0))</f>
        <v>155.62</v>
      </c>
      <c r="R2220" s="15" t="n">
        <f aca="false">IF(I2220="Cancelado",0,P2220-Q2220)</f>
        <v>83.69</v>
      </c>
      <c r="S2220" s="17" t="str">
        <f aca="false">INDEX(dProdutos!$D$2:$D$47,MATCH(E2220,dProdutos!$A$2:$A$47,0))</f>
        <v>Moda Masculina</v>
      </c>
    </row>
    <row r="2221" customFormat="false" ht="15" hidden="false" customHeight="false" outlineLevel="0" collapsed="false">
      <c r="A2221" s="17" t="s">
        <v>2881</v>
      </c>
      <c r="B2221" s="17" t="n">
        <v>1</v>
      </c>
      <c r="C2221" s="21" t="n">
        <v>45847</v>
      </c>
      <c r="D2221" s="17" t="s">
        <v>309</v>
      </c>
      <c r="E2221" s="17" t="s">
        <v>98</v>
      </c>
      <c r="F2221" s="17" t="s">
        <v>1487</v>
      </c>
      <c r="G2221" s="17" t="s">
        <v>61</v>
      </c>
      <c r="H2221" s="17" t="s">
        <v>1540</v>
      </c>
      <c r="I2221" s="17" t="s">
        <v>1524</v>
      </c>
      <c r="J2221" s="17" t="n">
        <v>2</v>
      </c>
      <c r="K2221" s="15" t="n">
        <v>108.9</v>
      </c>
      <c r="L2221" s="22" t="n">
        <v>0</v>
      </c>
      <c r="M2221" s="15" t="n">
        <v>11.51</v>
      </c>
      <c r="N2221" s="15" t="n">
        <f aca="false">J2221*K2221</f>
        <v>217.8</v>
      </c>
      <c r="O2221" s="15" t="n">
        <f aca="false">N2221*L2221</f>
        <v>0</v>
      </c>
      <c r="P2221" s="15" t="n">
        <f aca="false">N2221-O2221</f>
        <v>217.8</v>
      </c>
      <c r="Q2221" s="15" t="n">
        <f aca="false">J2221*INDEX(dProdutos!$F$2:$F$47,MATCH(E2221,dProdutos!$A$2:$A$47,0))</f>
        <v>85.04</v>
      </c>
      <c r="R2221" s="15" t="n">
        <f aca="false">IF(I2221="Cancelado",0,P2221-Q2221)</f>
        <v>132.76</v>
      </c>
      <c r="S2221" s="17" t="str">
        <f aca="false">INDEX(dProdutos!$D$2:$D$47,MATCH(E2221,dProdutos!$A$2:$A$47,0))</f>
        <v>Moda Feminina</v>
      </c>
    </row>
    <row r="2222" customFormat="false" ht="15" hidden="false" customHeight="false" outlineLevel="0" collapsed="false">
      <c r="A2222" s="17" t="s">
        <v>2881</v>
      </c>
      <c r="B2222" s="17" t="n">
        <v>2</v>
      </c>
      <c r="C2222" s="21" t="n">
        <v>45847</v>
      </c>
      <c r="D2222" s="17" t="s">
        <v>309</v>
      </c>
      <c r="E2222" s="17" t="s">
        <v>95</v>
      </c>
      <c r="F2222" s="17" t="s">
        <v>1487</v>
      </c>
      <c r="G2222" s="17" t="s">
        <v>61</v>
      </c>
      <c r="H2222" s="17" t="s">
        <v>1540</v>
      </c>
      <c r="I2222" s="17" t="s">
        <v>1524</v>
      </c>
      <c r="J2222" s="17" t="n">
        <v>1</v>
      </c>
      <c r="K2222" s="15" t="n">
        <v>77.9</v>
      </c>
      <c r="L2222" s="22" t="n">
        <v>0.1</v>
      </c>
      <c r="M2222" s="15" t="n">
        <v>0</v>
      </c>
      <c r="N2222" s="15" t="n">
        <f aca="false">J2222*K2222</f>
        <v>77.9</v>
      </c>
      <c r="O2222" s="15" t="n">
        <f aca="false">N2222*L2222</f>
        <v>7.79</v>
      </c>
      <c r="P2222" s="15" t="n">
        <f aca="false">N2222-O2222</f>
        <v>70.11</v>
      </c>
      <c r="Q2222" s="15" t="n">
        <f aca="false">J2222*INDEX(dProdutos!$F$2:$F$47,MATCH(E2222,dProdutos!$A$2:$A$47,0))</f>
        <v>36.71</v>
      </c>
      <c r="R2222" s="15" t="n">
        <f aca="false">IF(I2222="Cancelado",0,P2222-Q2222)</f>
        <v>33.4</v>
      </c>
      <c r="S2222" s="17" t="str">
        <f aca="false">INDEX(dProdutos!$D$2:$D$47,MATCH(E2222,dProdutos!$A$2:$A$47,0))</f>
        <v>Moda Feminina</v>
      </c>
    </row>
    <row r="2223" customFormat="false" ht="15" hidden="false" customHeight="false" outlineLevel="0" collapsed="false">
      <c r="A2223" s="17" t="s">
        <v>2882</v>
      </c>
      <c r="B2223" s="17" t="n">
        <v>1</v>
      </c>
      <c r="C2223" s="21" t="n">
        <v>45847</v>
      </c>
      <c r="D2223" s="17" t="s">
        <v>992</v>
      </c>
      <c r="E2223" s="17" t="s">
        <v>213</v>
      </c>
      <c r="F2223" s="17" t="s">
        <v>1497</v>
      </c>
      <c r="G2223" s="17" t="s">
        <v>63</v>
      </c>
      <c r="H2223" s="17" t="s">
        <v>1523</v>
      </c>
      <c r="I2223" s="17" t="s">
        <v>1524</v>
      </c>
      <c r="J2223" s="17" t="n">
        <v>1</v>
      </c>
      <c r="K2223" s="15" t="n">
        <v>153.9</v>
      </c>
      <c r="L2223" s="22" t="n">
        <v>0</v>
      </c>
      <c r="M2223" s="15" t="n">
        <v>23.49</v>
      </c>
      <c r="N2223" s="15" t="n">
        <f aca="false">J2223*K2223</f>
        <v>153.9</v>
      </c>
      <c r="O2223" s="15" t="n">
        <f aca="false">N2223*L2223</f>
        <v>0</v>
      </c>
      <c r="P2223" s="15" t="n">
        <f aca="false">N2223-O2223</f>
        <v>153.9</v>
      </c>
      <c r="Q2223" s="15" t="n">
        <f aca="false">J2223*INDEX(dProdutos!$F$2:$F$47,MATCH(E2223,dProdutos!$A$2:$A$47,0))</f>
        <v>90.42</v>
      </c>
      <c r="R2223" s="15" t="n">
        <f aca="false">IF(I2223="Cancelado",0,P2223-Q2223)</f>
        <v>63.48</v>
      </c>
      <c r="S2223" s="17" t="str">
        <f aca="false">INDEX(dProdutos!$D$2:$D$47,MATCH(E2223,dProdutos!$A$2:$A$47,0))</f>
        <v>Beleza</v>
      </c>
    </row>
    <row r="2224" customFormat="false" ht="15" hidden="false" customHeight="false" outlineLevel="0" collapsed="false">
      <c r="A2224" s="17" t="s">
        <v>2883</v>
      </c>
      <c r="B2224" s="17" t="n">
        <v>1</v>
      </c>
      <c r="C2224" s="21" t="n">
        <v>45847</v>
      </c>
      <c r="D2224" s="17" t="s">
        <v>1334</v>
      </c>
      <c r="E2224" s="17" t="s">
        <v>183</v>
      </c>
      <c r="F2224" s="17" t="s">
        <v>1497</v>
      </c>
      <c r="G2224" s="17" t="s">
        <v>61</v>
      </c>
      <c r="H2224" s="17" t="s">
        <v>1537</v>
      </c>
      <c r="I2224" s="17" t="s">
        <v>1524</v>
      </c>
      <c r="J2224" s="17" t="n">
        <v>1</v>
      </c>
      <c r="K2224" s="15" t="n">
        <v>121.9</v>
      </c>
      <c r="L2224" s="22" t="n">
        <v>0</v>
      </c>
      <c r="M2224" s="15" t="n">
        <v>34.62</v>
      </c>
      <c r="N2224" s="15" t="n">
        <f aca="false">J2224*K2224</f>
        <v>121.9</v>
      </c>
      <c r="O2224" s="15" t="n">
        <f aca="false">N2224*L2224</f>
        <v>0</v>
      </c>
      <c r="P2224" s="15" t="n">
        <f aca="false">N2224-O2224</f>
        <v>121.9</v>
      </c>
      <c r="Q2224" s="15" t="n">
        <f aca="false">J2224*INDEX(dProdutos!$F$2:$F$47,MATCH(E2224,dProdutos!$A$2:$A$47,0))</f>
        <v>52.76</v>
      </c>
      <c r="R2224" s="15" t="n">
        <f aca="false">IF(I2224="Cancelado",0,P2224-Q2224)</f>
        <v>69.14</v>
      </c>
      <c r="S2224" s="17" t="str">
        <f aca="false">INDEX(dProdutos!$D$2:$D$47,MATCH(E2224,dProdutos!$A$2:$A$47,0))</f>
        <v>Eletrônicos</v>
      </c>
    </row>
    <row r="2225" customFormat="false" ht="15" hidden="false" customHeight="false" outlineLevel="0" collapsed="false">
      <c r="A2225" s="17" t="s">
        <v>2883</v>
      </c>
      <c r="B2225" s="17" t="n">
        <v>2</v>
      </c>
      <c r="C2225" s="21" t="n">
        <v>45847</v>
      </c>
      <c r="D2225" s="17" t="s">
        <v>1334</v>
      </c>
      <c r="E2225" s="17" t="s">
        <v>165</v>
      </c>
      <c r="F2225" s="17" t="s">
        <v>1497</v>
      </c>
      <c r="G2225" s="17" t="s">
        <v>61</v>
      </c>
      <c r="H2225" s="17" t="s">
        <v>1537</v>
      </c>
      <c r="I2225" s="17" t="s">
        <v>1524</v>
      </c>
      <c r="J2225" s="17" t="n">
        <v>1</v>
      </c>
      <c r="K2225" s="15" t="n">
        <v>231.9</v>
      </c>
      <c r="L2225" s="22" t="n">
        <v>0</v>
      </c>
      <c r="M2225" s="15" t="n">
        <v>0</v>
      </c>
      <c r="N2225" s="15" t="n">
        <f aca="false">J2225*K2225</f>
        <v>231.9</v>
      </c>
      <c r="O2225" s="15" t="n">
        <f aca="false">N2225*L2225</f>
        <v>0</v>
      </c>
      <c r="P2225" s="15" t="n">
        <f aca="false">N2225-O2225</f>
        <v>231.9</v>
      </c>
      <c r="Q2225" s="15" t="n">
        <f aca="false">J2225*INDEX(dProdutos!$F$2:$F$47,MATCH(E2225,dProdutos!$A$2:$A$47,0))</f>
        <v>140.83</v>
      </c>
      <c r="R2225" s="15" t="n">
        <f aca="false">IF(I2225="Cancelado",0,P2225-Q2225)</f>
        <v>91.07</v>
      </c>
      <c r="S2225" s="17" t="str">
        <f aca="false">INDEX(dProdutos!$D$2:$D$47,MATCH(E2225,dProdutos!$A$2:$A$47,0))</f>
        <v>Casa</v>
      </c>
    </row>
    <row r="2226" customFormat="false" ht="15" hidden="false" customHeight="false" outlineLevel="0" collapsed="false">
      <c r="A2226" s="17" t="s">
        <v>2884</v>
      </c>
      <c r="B2226" s="17" t="n">
        <v>1</v>
      </c>
      <c r="C2226" s="21" t="n">
        <v>45847</v>
      </c>
      <c r="D2226" s="17" t="s">
        <v>974</v>
      </c>
      <c r="E2226" s="17" t="s">
        <v>129</v>
      </c>
      <c r="F2226" s="17" t="s">
        <v>1493</v>
      </c>
      <c r="G2226" s="17" t="s">
        <v>61</v>
      </c>
      <c r="H2226" s="17" t="s">
        <v>1537</v>
      </c>
      <c r="I2226" s="17" t="s">
        <v>1524</v>
      </c>
      <c r="J2226" s="17" t="n">
        <v>2</v>
      </c>
      <c r="K2226" s="15" t="n">
        <v>105.9</v>
      </c>
      <c r="L2226" s="22" t="n">
        <v>0</v>
      </c>
      <c r="M2226" s="15" t="n">
        <v>0</v>
      </c>
      <c r="N2226" s="15" t="n">
        <f aca="false">J2226*K2226</f>
        <v>211.8</v>
      </c>
      <c r="O2226" s="15" t="n">
        <f aca="false">N2226*L2226</f>
        <v>0</v>
      </c>
      <c r="P2226" s="15" t="n">
        <f aca="false">N2226-O2226</f>
        <v>211.8</v>
      </c>
      <c r="Q2226" s="15" t="n">
        <f aca="false">J2226*INDEX(dProdutos!$F$2:$F$47,MATCH(E2226,dProdutos!$A$2:$A$47,0))</f>
        <v>87.58</v>
      </c>
      <c r="R2226" s="15" t="n">
        <f aca="false">IF(I2226="Cancelado",0,P2226-Q2226)</f>
        <v>124.22</v>
      </c>
      <c r="S2226" s="17" t="str">
        <f aca="false">INDEX(dProdutos!$D$2:$D$47,MATCH(E2226,dProdutos!$A$2:$A$47,0))</f>
        <v>Calçados</v>
      </c>
    </row>
    <row r="2227" customFormat="false" ht="15" hidden="false" customHeight="false" outlineLevel="0" collapsed="false">
      <c r="A2227" s="17" t="s">
        <v>2884</v>
      </c>
      <c r="B2227" s="17" t="n">
        <v>2</v>
      </c>
      <c r="C2227" s="21" t="n">
        <v>45847</v>
      </c>
      <c r="D2227" s="17" t="s">
        <v>974</v>
      </c>
      <c r="E2227" s="17" t="s">
        <v>129</v>
      </c>
      <c r="F2227" s="17" t="s">
        <v>1493</v>
      </c>
      <c r="G2227" s="17" t="s">
        <v>61</v>
      </c>
      <c r="H2227" s="17" t="s">
        <v>1537</v>
      </c>
      <c r="I2227" s="17" t="s">
        <v>1524</v>
      </c>
      <c r="J2227" s="17" t="n">
        <v>1</v>
      </c>
      <c r="K2227" s="15" t="n">
        <v>105.9</v>
      </c>
      <c r="L2227" s="22" t="n">
        <v>0.1</v>
      </c>
      <c r="M2227" s="15" t="n">
        <v>0</v>
      </c>
      <c r="N2227" s="15" t="n">
        <f aca="false">J2227*K2227</f>
        <v>105.9</v>
      </c>
      <c r="O2227" s="15" t="n">
        <f aca="false">N2227*L2227</f>
        <v>10.59</v>
      </c>
      <c r="P2227" s="15" t="n">
        <f aca="false">N2227-O2227</f>
        <v>95.31</v>
      </c>
      <c r="Q2227" s="15" t="n">
        <f aca="false">J2227*INDEX(dProdutos!$F$2:$F$47,MATCH(E2227,dProdutos!$A$2:$A$47,0))</f>
        <v>43.79</v>
      </c>
      <c r="R2227" s="15" t="n">
        <f aca="false">IF(I2227="Cancelado",0,P2227-Q2227)</f>
        <v>51.52</v>
      </c>
      <c r="S2227" s="17" t="str">
        <f aca="false">INDEX(dProdutos!$D$2:$D$47,MATCH(E2227,dProdutos!$A$2:$A$47,0))</f>
        <v>Calçados</v>
      </c>
    </row>
    <row r="2228" customFormat="false" ht="15" hidden="false" customHeight="false" outlineLevel="0" collapsed="false">
      <c r="A2228" s="17" t="s">
        <v>2885</v>
      </c>
      <c r="B2228" s="17" t="n">
        <v>1</v>
      </c>
      <c r="C2228" s="21" t="n">
        <v>45847</v>
      </c>
      <c r="D2228" s="17" t="s">
        <v>1111</v>
      </c>
      <c r="E2228" s="17" t="s">
        <v>95</v>
      </c>
      <c r="F2228" s="17" t="s">
        <v>1493</v>
      </c>
      <c r="G2228" s="17" t="s">
        <v>59</v>
      </c>
      <c r="H2228" s="17" t="s">
        <v>1537</v>
      </c>
      <c r="I2228" s="17" t="s">
        <v>1524</v>
      </c>
      <c r="J2228" s="17" t="n">
        <v>1</v>
      </c>
      <c r="K2228" s="15" t="n">
        <v>77.9</v>
      </c>
      <c r="L2228" s="22" t="n">
        <v>0</v>
      </c>
      <c r="M2228" s="15" t="n">
        <v>27.77</v>
      </c>
      <c r="N2228" s="15" t="n">
        <f aca="false">J2228*K2228</f>
        <v>77.9</v>
      </c>
      <c r="O2228" s="15" t="n">
        <f aca="false">N2228*L2228</f>
        <v>0</v>
      </c>
      <c r="P2228" s="15" t="n">
        <f aca="false">N2228-O2228</f>
        <v>77.9</v>
      </c>
      <c r="Q2228" s="15" t="n">
        <f aca="false">J2228*INDEX(dProdutos!$F$2:$F$47,MATCH(E2228,dProdutos!$A$2:$A$47,0))</f>
        <v>36.71</v>
      </c>
      <c r="R2228" s="15" t="n">
        <f aca="false">IF(I2228="Cancelado",0,P2228-Q2228)</f>
        <v>41.19</v>
      </c>
      <c r="S2228" s="17" t="str">
        <f aca="false">INDEX(dProdutos!$D$2:$D$47,MATCH(E2228,dProdutos!$A$2:$A$47,0))</f>
        <v>Moda Feminina</v>
      </c>
    </row>
    <row r="2229" customFormat="false" ht="15" hidden="false" customHeight="false" outlineLevel="0" collapsed="false">
      <c r="A2229" s="17" t="s">
        <v>2886</v>
      </c>
      <c r="B2229" s="17" t="n">
        <v>1</v>
      </c>
      <c r="C2229" s="21" t="n">
        <v>45848</v>
      </c>
      <c r="D2229" s="17" t="s">
        <v>677</v>
      </c>
      <c r="E2229" s="17" t="s">
        <v>144</v>
      </c>
      <c r="F2229" s="17" t="s">
        <v>1490</v>
      </c>
      <c r="G2229" s="17" t="s">
        <v>59</v>
      </c>
      <c r="H2229" s="17" t="s">
        <v>1537</v>
      </c>
      <c r="I2229" s="17" t="s">
        <v>1541</v>
      </c>
      <c r="J2229" s="17" t="n">
        <v>2</v>
      </c>
      <c r="K2229" s="15" t="n">
        <v>260.9</v>
      </c>
      <c r="L2229" s="22" t="n">
        <v>0.1</v>
      </c>
      <c r="M2229" s="15" t="n">
        <v>0</v>
      </c>
      <c r="N2229" s="15" t="n">
        <f aca="false">J2229*K2229</f>
        <v>521.8</v>
      </c>
      <c r="O2229" s="15" t="n">
        <f aca="false">N2229*L2229</f>
        <v>52.18</v>
      </c>
      <c r="P2229" s="15" t="n">
        <f aca="false">N2229-O2229</f>
        <v>469.62</v>
      </c>
      <c r="Q2229" s="15" t="n">
        <f aca="false">J2229*INDEX(dProdutos!$F$2:$F$47,MATCH(E2229,dProdutos!$A$2:$A$47,0))</f>
        <v>199.72</v>
      </c>
      <c r="R2229" s="15" t="n">
        <f aca="false">IF(I2229="Cancelado",0,P2229-Q2229)</f>
        <v>269.9</v>
      </c>
      <c r="S2229" s="17" t="str">
        <f aca="false">INDEX(dProdutos!$D$2:$D$47,MATCH(E2229,dProdutos!$A$2:$A$47,0))</f>
        <v>Acessórios</v>
      </c>
    </row>
    <row r="2230" customFormat="false" ht="15" hidden="false" customHeight="false" outlineLevel="0" collapsed="false">
      <c r="A2230" s="17" t="s">
        <v>2887</v>
      </c>
      <c r="B2230" s="17" t="n">
        <v>1</v>
      </c>
      <c r="C2230" s="21" t="n">
        <v>45848</v>
      </c>
      <c r="D2230" s="17" t="s">
        <v>1251</v>
      </c>
      <c r="E2230" s="17" t="s">
        <v>207</v>
      </c>
      <c r="F2230" s="17" t="s">
        <v>1501</v>
      </c>
      <c r="G2230" s="17" t="s">
        <v>59</v>
      </c>
      <c r="H2230" s="17" t="s">
        <v>1540</v>
      </c>
      <c r="I2230" s="17" t="s">
        <v>1524</v>
      </c>
      <c r="J2230" s="17" t="n">
        <v>1</v>
      </c>
      <c r="K2230" s="15" t="n">
        <v>143.9</v>
      </c>
      <c r="L2230" s="22" t="n">
        <v>0</v>
      </c>
      <c r="M2230" s="15" t="n">
        <v>20.06</v>
      </c>
      <c r="N2230" s="15" t="n">
        <f aca="false">J2230*K2230</f>
        <v>143.9</v>
      </c>
      <c r="O2230" s="15" t="n">
        <f aca="false">N2230*L2230</f>
        <v>0</v>
      </c>
      <c r="P2230" s="15" t="n">
        <f aca="false">N2230-O2230</f>
        <v>143.9</v>
      </c>
      <c r="Q2230" s="15" t="n">
        <f aca="false">J2230*INDEX(dProdutos!$F$2:$F$47,MATCH(E2230,dProdutos!$A$2:$A$47,0))</f>
        <v>84.43</v>
      </c>
      <c r="R2230" s="15" t="n">
        <f aca="false">IF(I2230="Cancelado",0,P2230-Q2230)</f>
        <v>59.47</v>
      </c>
      <c r="S2230" s="17" t="str">
        <f aca="false">INDEX(dProdutos!$D$2:$D$47,MATCH(E2230,dProdutos!$A$2:$A$47,0))</f>
        <v>Beleza</v>
      </c>
    </row>
    <row r="2231" customFormat="false" ht="15" hidden="false" customHeight="false" outlineLevel="0" collapsed="false">
      <c r="A2231" s="17" t="s">
        <v>2887</v>
      </c>
      <c r="B2231" s="17" t="n">
        <v>2</v>
      </c>
      <c r="C2231" s="21" t="n">
        <v>45848</v>
      </c>
      <c r="D2231" s="17" t="s">
        <v>1251</v>
      </c>
      <c r="E2231" s="17" t="s">
        <v>111</v>
      </c>
      <c r="F2231" s="17" t="s">
        <v>1501</v>
      </c>
      <c r="G2231" s="17" t="s">
        <v>59</v>
      </c>
      <c r="H2231" s="17" t="s">
        <v>1540</v>
      </c>
      <c r="I2231" s="17" t="s">
        <v>1524</v>
      </c>
      <c r="J2231" s="17" t="n">
        <v>1</v>
      </c>
      <c r="K2231" s="15" t="n">
        <v>188.9</v>
      </c>
      <c r="L2231" s="22" t="n">
        <v>0.05</v>
      </c>
      <c r="M2231" s="15" t="n">
        <v>0</v>
      </c>
      <c r="N2231" s="15" t="n">
        <f aca="false">J2231*K2231</f>
        <v>188.9</v>
      </c>
      <c r="O2231" s="15" t="n">
        <f aca="false">N2231*L2231</f>
        <v>9.445</v>
      </c>
      <c r="P2231" s="15" t="n">
        <f aca="false">N2231-O2231</f>
        <v>179.455</v>
      </c>
      <c r="Q2231" s="15" t="n">
        <f aca="false">J2231*INDEX(dProdutos!$F$2:$F$47,MATCH(E2231,dProdutos!$A$2:$A$47,0))</f>
        <v>88.32</v>
      </c>
      <c r="R2231" s="15" t="n">
        <f aca="false">IF(I2231="Cancelado",0,P2231-Q2231)</f>
        <v>91.135</v>
      </c>
      <c r="S2231" s="17" t="str">
        <f aca="false">INDEX(dProdutos!$D$2:$D$47,MATCH(E2231,dProdutos!$A$2:$A$47,0))</f>
        <v>Moda Masculina</v>
      </c>
    </row>
    <row r="2232" customFormat="false" ht="15" hidden="false" customHeight="false" outlineLevel="0" collapsed="false">
      <c r="A2232" s="17" t="s">
        <v>2888</v>
      </c>
      <c r="B2232" s="17" t="n">
        <v>1</v>
      </c>
      <c r="C2232" s="21" t="n">
        <v>45848</v>
      </c>
      <c r="D2232" s="17" t="s">
        <v>426</v>
      </c>
      <c r="E2232" s="17" t="s">
        <v>168</v>
      </c>
      <c r="F2232" s="17" t="s">
        <v>1499</v>
      </c>
      <c r="G2232" s="17" t="s">
        <v>59</v>
      </c>
      <c r="H2232" s="17" t="s">
        <v>1537</v>
      </c>
      <c r="I2232" s="17" t="s">
        <v>1524</v>
      </c>
      <c r="J2232" s="17" t="n">
        <v>1</v>
      </c>
      <c r="K2232" s="15" t="n">
        <v>253.9</v>
      </c>
      <c r="L2232" s="22" t="n">
        <v>0</v>
      </c>
      <c r="M2232" s="15" t="n">
        <v>28.34</v>
      </c>
      <c r="N2232" s="15" t="n">
        <f aca="false">J2232*K2232</f>
        <v>253.9</v>
      </c>
      <c r="O2232" s="15" t="n">
        <f aca="false">N2232*L2232</f>
        <v>0</v>
      </c>
      <c r="P2232" s="15" t="n">
        <f aca="false">N2232-O2232</f>
        <v>253.9</v>
      </c>
      <c r="Q2232" s="15" t="n">
        <f aca="false">J2232*INDEX(dProdutos!$F$2:$F$47,MATCH(E2232,dProdutos!$A$2:$A$47,0))</f>
        <v>128.94</v>
      </c>
      <c r="R2232" s="15" t="n">
        <f aca="false">IF(I2232="Cancelado",0,P2232-Q2232)</f>
        <v>124.96</v>
      </c>
      <c r="S2232" s="17" t="str">
        <f aca="false">INDEX(dProdutos!$D$2:$D$47,MATCH(E2232,dProdutos!$A$2:$A$47,0))</f>
        <v>Casa</v>
      </c>
    </row>
    <row r="2233" customFormat="false" ht="15" hidden="false" customHeight="false" outlineLevel="0" collapsed="false">
      <c r="A2233" s="17" t="s">
        <v>2888</v>
      </c>
      <c r="B2233" s="17" t="n">
        <v>2</v>
      </c>
      <c r="C2233" s="21" t="n">
        <v>45848</v>
      </c>
      <c r="D2233" s="17" t="s">
        <v>426</v>
      </c>
      <c r="E2233" s="17" t="s">
        <v>85</v>
      </c>
      <c r="F2233" s="17" t="s">
        <v>1499</v>
      </c>
      <c r="G2233" s="17" t="s">
        <v>59</v>
      </c>
      <c r="H2233" s="17" t="s">
        <v>1537</v>
      </c>
      <c r="I2233" s="17" t="s">
        <v>1524</v>
      </c>
      <c r="J2233" s="17" t="n">
        <v>1</v>
      </c>
      <c r="K2233" s="15" t="n">
        <v>165.9</v>
      </c>
      <c r="L2233" s="22" t="n">
        <v>0</v>
      </c>
      <c r="M2233" s="15" t="n">
        <v>0</v>
      </c>
      <c r="N2233" s="15" t="n">
        <f aca="false">J2233*K2233</f>
        <v>165.9</v>
      </c>
      <c r="O2233" s="15" t="n">
        <f aca="false">N2233*L2233</f>
        <v>0</v>
      </c>
      <c r="P2233" s="15" t="n">
        <f aca="false">N2233-O2233</f>
        <v>165.9</v>
      </c>
      <c r="Q2233" s="15" t="n">
        <f aca="false">J2233*INDEX(dProdutos!$F$2:$F$47,MATCH(E2233,dProdutos!$A$2:$A$47,0))</f>
        <v>91.55</v>
      </c>
      <c r="R2233" s="15" t="n">
        <f aca="false">IF(I2233="Cancelado",0,P2233-Q2233)</f>
        <v>74.35</v>
      </c>
      <c r="S2233" s="17" t="str">
        <f aca="false">INDEX(dProdutos!$D$2:$D$47,MATCH(E2233,dProdutos!$A$2:$A$47,0))</f>
        <v>Moda Feminina</v>
      </c>
    </row>
    <row r="2234" customFormat="false" ht="15" hidden="false" customHeight="false" outlineLevel="0" collapsed="false">
      <c r="A2234" s="17" t="s">
        <v>2889</v>
      </c>
      <c r="B2234" s="17" t="n">
        <v>1</v>
      </c>
      <c r="C2234" s="21" t="n">
        <v>45848</v>
      </c>
      <c r="D2234" s="17" t="s">
        <v>1035</v>
      </c>
      <c r="E2234" s="17" t="s">
        <v>105</v>
      </c>
      <c r="F2234" s="17" t="s">
        <v>1493</v>
      </c>
      <c r="G2234" s="17" t="s">
        <v>63</v>
      </c>
      <c r="H2234" s="17" t="s">
        <v>1537</v>
      </c>
      <c r="I2234" s="17" t="s">
        <v>1524</v>
      </c>
      <c r="J2234" s="17" t="n">
        <v>1</v>
      </c>
      <c r="K2234" s="15" t="n">
        <v>175.9</v>
      </c>
      <c r="L2234" s="22" t="n">
        <v>0</v>
      </c>
      <c r="M2234" s="15" t="n">
        <v>0</v>
      </c>
      <c r="N2234" s="15" t="n">
        <f aca="false">J2234*K2234</f>
        <v>175.9</v>
      </c>
      <c r="O2234" s="15" t="n">
        <f aca="false">N2234*L2234</f>
        <v>0</v>
      </c>
      <c r="P2234" s="15" t="n">
        <f aca="false">N2234-O2234</f>
        <v>175.9</v>
      </c>
      <c r="Q2234" s="15" t="n">
        <f aca="false">J2234*INDEX(dProdutos!$F$2:$F$47,MATCH(E2234,dProdutos!$A$2:$A$47,0))</f>
        <v>96.59</v>
      </c>
      <c r="R2234" s="15" t="n">
        <f aca="false">IF(I2234="Cancelado",0,P2234-Q2234)</f>
        <v>79.31</v>
      </c>
      <c r="S2234" s="17" t="str">
        <f aca="false">INDEX(dProdutos!$D$2:$D$47,MATCH(E2234,dProdutos!$A$2:$A$47,0))</f>
        <v>Moda Masculina</v>
      </c>
    </row>
    <row r="2235" customFormat="false" ht="15" hidden="false" customHeight="false" outlineLevel="0" collapsed="false">
      <c r="A2235" s="17" t="s">
        <v>2890</v>
      </c>
      <c r="B2235" s="17" t="n">
        <v>1</v>
      </c>
      <c r="C2235" s="21" t="n">
        <v>45848</v>
      </c>
      <c r="D2235" s="17" t="s">
        <v>1262</v>
      </c>
      <c r="E2235" s="17" t="s">
        <v>150</v>
      </c>
      <c r="F2235" s="17" t="s">
        <v>1487</v>
      </c>
      <c r="G2235" s="17" t="s">
        <v>60</v>
      </c>
      <c r="H2235" s="17" t="s">
        <v>1523</v>
      </c>
      <c r="I2235" s="17" t="s">
        <v>1531</v>
      </c>
      <c r="J2235" s="17" t="n">
        <v>1</v>
      </c>
      <c r="K2235" s="15" t="n">
        <v>71.9</v>
      </c>
      <c r="L2235" s="22" t="n">
        <v>0</v>
      </c>
      <c r="M2235" s="15" t="n">
        <v>25.3</v>
      </c>
      <c r="N2235" s="15" t="n">
        <f aca="false">J2235*K2235</f>
        <v>71.9</v>
      </c>
      <c r="O2235" s="15" t="n">
        <f aca="false">N2235*L2235</f>
        <v>0</v>
      </c>
      <c r="P2235" s="15" t="n">
        <f aca="false">N2235-O2235</f>
        <v>71.9</v>
      </c>
      <c r="Q2235" s="15" t="n">
        <f aca="false">J2235*INDEX(dProdutos!$F$2:$F$47,MATCH(E2235,dProdutos!$A$2:$A$47,0))</f>
        <v>27.38</v>
      </c>
      <c r="R2235" s="15" t="n">
        <f aca="false">IF(I2235="Cancelado",0,P2235-Q2235)</f>
        <v>0</v>
      </c>
      <c r="S2235" s="17" t="str">
        <f aca="false">INDEX(dProdutos!$D$2:$D$47,MATCH(E2235,dProdutos!$A$2:$A$47,0))</f>
        <v>Acessórios</v>
      </c>
    </row>
    <row r="2236" customFormat="false" ht="15" hidden="false" customHeight="false" outlineLevel="0" collapsed="false">
      <c r="A2236" s="17" t="s">
        <v>2890</v>
      </c>
      <c r="B2236" s="17" t="n">
        <v>2</v>
      </c>
      <c r="C2236" s="21" t="n">
        <v>45848</v>
      </c>
      <c r="D2236" s="17" t="s">
        <v>1262</v>
      </c>
      <c r="E2236" s="17" t="s">
        <v>153</v>
      </c>
      <c r="F2236" s="17" t="s">
        <v>1487</v>
      </c>
      <c r="G2236" s="17" t="s">
        <v>60</v>
      </c>
      <c r="H2236" s="17" t="s">
        <v>1523</v>
      </c>
      <c r="I2236" s="17" t="s">
        <v>1531</v>
      </c>
      <c r="J2236" s="17" t="n">
        <v>1</v>
      </c>
      <c r="K2236" s="15" t="n">
        <v>165.9</v>
      </c>
      <c r="L2236" s="22" t="n">
        <v>0</v>
      </c>
      <c r="M2236" s="15" t="n">
        <v>0</v>
      </c>
      <c r="N2236" s="15" t="n">
        <f aca="false">J2236*K2236</f>
        <v>165.9</v>
      </c>
      <c r="O2236" s="15" t="n">
        <f aca="false">N2236*L2236</f>
        <v>0</v>
      </c>
      <c r="P2236" s="15" t="n">
        <f aca="false">N2236-O2236</f>
        <v>165.9</v>
      </c>
      <c r="Q2236" s="15" t="n">
        <f aca="false">J2236*INDEX(dProdutos!$F$2:$F$47,MATCH(E2236,dProdutos!$A$2:$A$47,0))</f>
        <v>67.28</v>
      </c>
      <c r="R2236" s="15" t="n">
        <f aca="false">IF(I2236="Cancelado",0,P2236-Q2236)</f>
        <v>0</v>
      </c>
      <c r="S2236" s="17" t="str">
        <f aca="false">INDEX(dProdutos!$D$2:$D$47,MATCH(E2236,dProdutos!$A$2:$A$47,0))</f>
        <v>Acessórios</v>
      </c>
    </row>
    <row r="2237" customFormat="false" ht="15" hidden="false" customHeight="false" outlineLevel="0" collapsed="false">
      <c r="A2237" s="17" t="s">
        <v>2891</v>
      </c>
      <c r="B2237" s="17" t="n">
        <v>1</v>
      </c>
      <c r="C2237" s="21" t="n">
        <v>45848</v>
      </c>
      <c r="D2237" s="17" t="s">
        <v>920</v>
      </c>
      <c r="E2237" s="17" t="s">
        <v>141</v>
      </c>
      <c r="F2237" s="17" t="s">
        <v>1499</v>
      </c>
      <c r="G2237" s="17" t="s">
        <v>64</v>
      </c>
      <c r="H2237" s="17" t="s">
        <v>1540</v>
      </c>
      <c r="I2237" s="17" t="s">
        <v>1524</v>
      </c>
      <c r="J2237" s="17" t="n">
        <v>2</v>
      </c>
      <c r="K2237" s="15" t="n">
        <v>131.9</v>
      </c>
      <c r="L2237" s="22" t="n">
        <v>0</v>
      </c>
      <c r="M2237" s="15" t="n">
        <v>32.14</v>
      </c>
      <c r="N2237" s="15" t="n">
        <f aca="false">J2237*K2237</f>
        <v>263.8</v>
      </c>
      <c r="O2237" s="15" t="n">
        <f aca="false">N2237*L2237</f>
        <v>0</v>
      </c>
      <c r="P2237" s="15" t="n">
        <f aca="false">N2237-O2237</f>
        <v>263.8</v>
      </c>
      <c r="Q2237" s="15" t="n">
        <f aca="false">J2237*INDEX(dProdutos!$F$2:$F$47,MATCH(E2237,dProdutos!$A$2:$A$47,0))</f>
        <v>163.32</v>
      </c>
      <c r="R2237" s="15" t="n">
        <f aca="false">IF(I2237="Cancelado",0,P2237-Q2237)</f>
        <v>100.48</v>
      </c>
      <c r="S2237" s="17" t="str">
        <f aca="false">INDEX(dProdutos!$D$2:$D$47,MATCH(E2237,dProdutos!$A$2:$A$47,0))</f>
        <v>Acessórios</v>
      </c>
    </row>
    <row r="2238" customFormat="false" ht="15" hidden="false" customHeight="false" outlineLevel="0" collapsed="false">
      <c r="A2238" s="17" t="s">
        <v>2891</v>
      </c>
      <c r="B2238" s="17" t="n">
        <v>2</v>
      </c>
      <c r="C2238" s="21" t="n">
        <v>45848</v>
      </c>
      <c r="D2238" s="17" t="s">
        <v>920</v>
      </c>
      <c r="E2238" s="17" t="s">
        <v>192</v>
      </c>
      <c r="F2238" s="17" t="s">
        <v>1499</v>
      </c>
      <c r="G2238" s="17" t="s">
        <v>64</v>
      </c>
      <c r="H2238" s="17" t="s">
        <v>1540</v>
      </c>
      <c r="I2238" s="17" t="s">
        <v>1524</v>
      </c>
      <c r="J2238" s="17" t="n">
        <v>2</v>
      </c>
      <c r="K2238" s="15" t="n">
        <v>245.9</v>
      </c>
      <c r="L2238" s="22" t="n">
        <v>0</v>
      </c>
      <c r="M2238" s="15" t="n">
        <v>0</v>
      </c>
      <c r="N2238" s="15" t="n">
        <f aca="false">J2238*K2238</f>
        <v>491.8</v>
      </c>
      <c r="O2238" s="15" t="n">
        <f aca="false">N2238*L2238</f>
        <v>0</v>
      </c>
      <c r="P2238" s="15" t="n">
        <f aca="false">N2238-O2238</f>
        <v>491.8</v>
      </c>
      <c r="Q2238" s="15" t="n">
        <f aca="false">J2238*INDEX(dProdutos!$F$2:$F$47,MATCH(E2238,dProdutos!$A$2:$A$47,0))</f>
        <v>215.56</v>
      </c>
      <c r="R2238" s="15" t="n">
        <f aca="false">IF(I2238="Cancelado",0,P2238-Q2238)</f>
        <v>276.24</v>
      </c>
      <c r="S2238" s="17" t="str">
        <f aca="false">INDEX(dProdutos!$D$2:$D$47,MATCH(E2238,dProdutos!$A$2:$A$47,0))</f>
        <v>Eletrônicos</v>
      </c>
    </row>
    <row r="2239" customFormat="false" ht="15" hidden="false" customHeight="false" outlineLevel="0" collapsed="false">
      <c r="A2239" s="17" t="s">
        <v>2891</v>
      </c>
      <c r="B2239" s="17" t="n">
        <v>3</v>
      </c>
      <c r="C2239" s="21" t="n">
        <v>45848</v>
      </c>
      <c r="D2239" s="17" t="s">
        <v>920</v>
      </c>
      <c r="E2239" s="17" t="s">
        <v>165</v>
      </c>
      <c r="F2239" s="17" t="s">
        <v>1499</v>
      </c>
      <c r="G2239" s="17" t="s">
        <v>64</v>
      </c>
      <c r="H2239" s="17" t="s">
        <v>1540</v>
      </c>
      <c r="I2239" s="17" t="s">
        <v>1524</v>
      </c>
      <c r="J2239" s="17" t="n">
        <v>1</v>
      </c>
      <c r="K2239" s="15" t="n">
        <v>231.9</v>
      </c>
      <c r="L2239" s="22" t="n">
        <v>0</v>
      </c>
      <c r="M2239" s="15" t="n">
        <v>0</v>
      </c>
      <c r="N2239" s="15" t="n">
        <f aca="false">J2239*K2239</f>
        <v>231.9</v>
      </c>
      <c r="O2239" s="15" t="n">
        <f aca="false">N2239*L2239</f>
        <v>0</v>
      </c>
      <c r="P2239" s="15" t="n">
        <f aca="false">N2239-O2239</f>
        <v>231.9</v>
      </c>
      <c r="Q2239" s="15" t="n">
        <f aca="false">J2239*INDEX(dProdutos!$F$2:$F$47,MATCH(E2239,dProdutos!$A$2:$A$47,0))</f>
        <v>140.83</v>
      </c>
      <c r="R2239" s="15" t="n">
        <f aca="false">IF(I2239="Cancelado",0,P2239-Q2239)</f>
        <v>91.07</v>
      </c>
      <c r="S2239" s="17" t="str">
        <f aca="false">INDEX(dProdutos!$D$2:$D$47,MATCH(E2239,dProdutos!$A$2:$A$47,0))</f>
        <v>Casa</v>
      </c>
    </row>
    <row r="2240" customFormat="false" ht="15" hidden="false" customHeight="false" outlineLevel="0" collapsed="false">
      <c r="A2240" s="17" t="s">
        <v>2892</v>
      </c>
      <c r="B2240" s="17" t="n">
        <v>1</v>
      </c>
      <c r="C2240" s="21" t="n">
        <v>45848</v>
      </c>
      <c r="D2240" s="17" t="s">
        <v>1164</v>
      </c>
      <c r="E2240" s="17" t="s">
        <v>92</v>
      </c>
      <c r="F2240" s="17" t="s">
        <v>1487</v>
      </c>
      <c r="G2240" s="17" t="s">
        <v>61</v>
      </c>
      <c r="H2240" s="17" t="s">
        <v>1523</v>
      </c>
      <c r="I2240" s="17" t="s">
        <v>1524</v>
      </c>
      <c r="J2240" s="17" t="n">
        <v>1</v>
      </c>
      <c r="K2240" s="15" t="n">
        <v>191.9</v>
      </c>
      <c r="L2240" s="22" t="n">
        <v>0</v>
      </c>
      <c r="M2240" s="15" t="n">
        <v>19.96</v>
      </c>
      <c r="N2240" s="15" t="n">
        <f aca="false">J2240*K2240</f>
        <v>191.9</v>
      </c>
      <c r="O2240" s="15" t="n">
        <f aca="false">N2240*L2240</f>
        <v>0</v>
      </c>
      <c r="P2240" s="15" t="n">
        <f aca="false">N2240-O2240</f>
        <v>191.9</v>
      </c>
      <c r="Q2240" s="15" t="n">
        <f aca="false">J2240*INDEX(dProdutos!$F$2:$F$47,MATCH(E2240,dProdutos!$A$2:$A$47,0))</f>
        <v>88.59</v>
      </c>
      <c r="R2240" s="15" t="n">
        <f aca="false">IF(I2240="Cancelado",0,P2240-Q2240)</f>
        <v>103.31</v>
      </c>
      <c r="S2240" s="17" t="str">
        <f aca="false">INDEX(dProdutos!$D$2:$D$47,MATCH(E2240,dProdutos!$A$2:$A$47,0))</f>
        <v>Moda Feminina</v>
      </c>
    </row>
    <row r="2241" customFormat="false" ht="15" hidden="false" customHeight="false" outlineLevel="0" collapsed="false">
      <c r="A2241" s="17" t="s">
        <v>2893</v>
      </c>
      <c r="B2241" s="17" t="n">
        <v>1</v>
      </c>
      <c r="C2241" s="21" t="n">
        <v>45849</v>
      </c>
      <c r="D2241" s="17" t="s">
        <v>1350</v>
      </c>
      <c r="E2241" s="17" t="s">
        <v>153</v>
      </c>
      <c r="F2241" s="17" t="s">
        <v>1487</v>
      </c>
      <c r="G2241" s="17" t="s">
        <v>64</v>
      </c>
      <c r="H2241" s="17" t="s">
        <v>1537</v>
      </c>
      <c r="I2241" s="17" t="s">
        <v>1524</v>
      </c>
      <c r="J2241" s="17" t="n">
        <v>1</v>
      </c>
      <c r="K2241" s="15" t="n">
        <v>165.9</v>
      </c>
      <c r="L2241" s="22" t="n">
        <v>0</v>
      </c>
      <c r="M2241" s="15" t="n">
        <v>14.93</v>
      </c>
      <c r="N2241" s="15" t="n">
        <f aca="false">J2241*K2241</f>
        <v>165.9</v>
      </c>
      <c r="O2241" s="15" t="n">
        <f aca="false">N2241*L2241</f>
        <v>0</v>
      </c>
      <c r="P2241" s="15" t="n">
        <f aca="false">N2241-O2241</f>
        <v>165.9</v>
      </c>
      <c r="Q2241" s="15" t="n">
        <f aca="false">J2241*INDEX(dProdutos!$F$2:$F$47,MATCH(E2241,dProdutos!$A$2:$A$47,0))</f>
        <v>67.28</v>
      </c>
      <c r="R2241" s="15" t="n">
        <f aca="false">IF(I2241="Cancelado",0,P2241-Q2241)</f>
        <v>98.62</v>
      </c>
      <c r="S2241" s="17" t="str">
        <f aca="false">INDEX(dProdutos!$D$2:$D$47,MATCH(E2241,dProdutos!$A$2:$A$47,0))</f>
        <v>Acessórios</v>
      </c>
    </row>
    <row r="2242" customFormat="false" ht="15" hidden="false" customHeight="false" outlineLevel="0" collapsed="false">
      <c r="A2242" s="17" t="s">
        <v>2894</v>
      </c>
      <c r="B2242" s="17" t="n">
        <v>1</v>
      </c>
      <c r="C2242" s="21" t="n">
        <v>45849</v>
      </c>
      <c r="D2242" s="17" t="s">
        <v>989</v>
      </c>
      <c r="E2242" s="17" t="s">
        <v>117</v>
      </c>
      <c r="F2242" s="17" t="s">
        <v>1499</v>
      </c>
      <c r="G2242" s="17" t="s">
        <v>59</v>
      </c>
      <c r="H2242" s="17" t="s">
        <v>1540</v>
      </c>
      <c r="I2242" s="17" t="s">
        <v>1524</v>
      </c>
      <c r="J2242" s="17" t="n">
        <v>2</v>
      </c>
      <c r="K2242" s="15" t="n">
        <v>166.9</v>
      </c>
      <c r="L2242" s="22" t="n">
        <v>0.1</v>
      </c>
      <c r="M2242" s="15" t="n">
        <v>31.3</v>
      </c>
      <c r="N2242" s="15" t="n">
        <f aca="false">J2242*K2242</f>
        <v>333.8</v>
      </c>
      <c r="O2242" s="15" t="n">
        <f aca="false">N2242*L2242</f>
        <v>33.38</v>
      </c>
      <c r="P2242" s="15" t="n">
        <f aca="false">N2242-O2242</f>
        <v>300.42</v>
      </c>
      <c r="Q2242" s="15" t="n">
        <f aca="false">J2242*INDEX(dProdutos!$F$2:$F$47,MATCH(E2242,dProdutos!$A$2:$A$47,0))</f>
        <v>146.46</v>
      </c>
      <c r="R2242" s="15" t="n">
        <f aca="false">IF(I2242="Cancelado",0,P2242-Q2242)</f>
        <v>153.96</v>
      </c>
      <c r="S2242" s="17" t="str">
        <f aca="false">INDEX(dProdutos!$D$2:$D$47,MATCH(E2242,dProdutos!$A$2:$A$47,0))</f>
        <v>Moda Masculina</v>
      </c>
    </row>
    <row r="2243" customFormat="false" ht="15" hidden="false" customHeight="false" outlineLevel="0" collapsed="false">
      <c r="A2243" s="17" t="s">
        <v>2895</v>
      </c>
      <c r="B2243" s="17" t="n">
        <v>1</v>
      </c>
      <c r="C2243" s="21" t="n">
        <v>45849</v>
      </c>
      <c r="D2243" s="17" t="s">
        <v>1251</v>
      </c>
      <c r="E2243" s="17" t="s">
        <v>126</v>
      </c>
      <c r="F2243" s="17" t="s">
        <v>1487</v>
      </c>
      <c r="G2243" s="17" t="s">
        <v>64</v>
      </c>
      <c r="H2243" s="17" t="s">
        <v>1523</v>
      </c>
      <c r="I2243" s="17" t="s">
        <v>1524</v>
      </c>
      <c r="J2243" s="17" t="n">
        <v>1</v>
      </c>
      <c r="K2243" s="15" t="n">
        <v>296.9</v>
      </c>
      <c r="L2243" s="22" t="n">
        <v>0.15</v>
      </c>
      <c r="M2243" s="15" t="n">
        <v>20.46</v>
      </c>
      <c r="N2243" s="15" t="n">
        <f aca="false">J2243*K2243</f>
        <v>296.9</v>
      </c>
      <c r="O2243" s="15" t="n">
        <f aca="false">N2243*L2243</f>
        <v>44.535</v>
      </c>
      <c r="P2243" s="15" t="n">
        <f aca="false">N2243-O2243</f>
        <v>252.365</v>
      </c>
      <c r="Q2243" s="15" t="n">
        <f aca="false">J2243*INDEX(dProdutos!$F$2:$F$47,MATCH(E2243,dProdutos!$A$2:$A$47,0))</f>
        <v>135.24</v>
      </c>
      <c r="R2243" s="15" t="n">
        <f aca="false">IF(I2243="Cancelado",0,P2243-Q2243)</f>
        <v>117.125</v>
      </c>
      <c r="S2243" s="17" t="str">
        <f aca="false">INDEX(dProdutos!$D$2:$D$47,MATCH(E2243,dProdutos!$A$2:$A$47,0))</f>
        <v>Calçados</v>
      </c>
    </row>
    <row r="2244" customFormat="false" ht="15" hidden="false" customHeight="false" outlineLevel="0" collapsed="false">
      <c r="A2244" s="17" t="s">
        <v>2895</v>
      </c>
      <c r="B2244" s="17" t="n">
        <v>2</v>
      </c>
      <c r="C2244" s="21" t="n">
        <v>45849</v>
      </c>
      <c r="D2244" s="17" t="s">
        <v>1251</v>
      </c>
      <c r="E2244" s="17" t="s">
        <v>150</v>
      </c>
      <c r="F2244" s="17" t="s">
        <v>1487</v>
      </c>
      <c r="G2244" s="17" t="s">
        <v>64</v>
      </c>
      <c r="H2244" s="17" t="s">
        <v>1523</v>
      </c>
      <c r="I2244" s="17" t="s">
        <v>1524</v>
      </c>
      <c r="J2244" s="17" t="n">
        <v>1</v>
      </c>
      <c r="K2244" s="15" t="n">
        <v>71.9</v>
      </c>
      <c r="L2244" s="22" t="n">
        <v>0</v>
      </c>
      <c r="M2244" s="15" t="n">
        <v>0</v>
      </c>
      <c r="N2244" s="15" t="n">
        <f aca="false">J2244*K2244</f>
        <v>71.9</v>
      </c>
      <c r="O2244" s="15" t="n">
        <f aca="false">N2244*L2244</f>
        <v>0</v>
      </c>
      <c r="P2244" s="15" t="n">
        <f aca="false">N2244-O2244</f>
        <v>71.9</v>
      </c>
      <c r="Q2244" s="15" t="n">
        <f aca="false">J2244*INDEX(dProdutos!$F$2:$F$47,MATCH(E2244,dProdutos!$A$2:$A$47,0))</f>
        <v>27.38</v>
      </c>
      <c r="R2244" s="15" t="n">
        <f aca="false">IF(I2244="Cancelado",0,P2244-Q2244)</f>
        <v>44.52</v>
      </c>
      <c r="S2244" s="17" t="str">
        <f aca="false">INDEX(dProdutos!$D$2:$D$47,MATCH(E2244,dProdutos!$A$2:$A$47,0))</f>
        <v>Acessórios</v>
      </c>
    </row>
    <row r="2245" customFormat="false" ht="15" hidden="false" customHeight="false" outlineLevel="0" collapsed="false">
      <c r="A2245" s="17" t="s">
        <v>2896</v>
      </c>
      <c r="B2245" s="17" t="n">
        <v>1</v>
      </c>
      <c r="C2245" s="21" t="n">
        <v>45849</v>
      </c>
      <c r="D2245" s="17" t="s">
        <v>1189</v>
      </c>
      <c r="E2245" s="17" t="s">
        <v>195</v>
      </c>
      <c r="F2245" s="17" t="s">
        <v>1499</v>
      </c>
      <c r="G2245" s="17" t="s">
        <v>59</v>
      </c>
      <c r="H2245" s="17" t="s">
        <v>1537</v>
      </c>
      <c r="I2245" s="17" t="s">
        <v>1524</v>
      </c>
      <c r="J2245" s="17" t="n">
        <v>1</v>
      </c>
      <c r="K2245" s="15" t="n">
        <v>72.9</v>
      </c>
      <c r="L2245" s="22" t="n">
        <v>0</v>
      </c>
      <c r="M2245" s="15" t="n">
        <v>33.81</v>
      </c>
      <c r="N2245" s="15" t="n">
        <f aca="false">J2245*K2245</f>
        <v>72.9</v>
      </c>
      <c r="O2245" s="15" t="n">
        <f aca="false">N2245*L2245</f>
        <v>0</v>
      </c>
      <c r="P2245" s="15" t="n">
        <f aca="false">N2245-O2245</f>
        <v>72.9</v>
      </c>
      <c r="Q2245" s="15" t="n">
        <f aca="false">J2245*INDEX(dProdutos!$F$2:$F$47,MATCH(E2245,dProdutos!$A$2:$A$47,0))</f>
        <v>39.23</v>
      </c>
      <c r="R2245" s="15" t="n">
        <f aca="false">IF(I2245="Cancelado",0,P2245-Q2245)</f>
        <v>33.67</v>
      </c>
      <c r="S2245" s="17" t="str">
        <f aca="false">INDEX(dProdutos!$D$2:$D$47,MATCH(E2245,dProdutos!$A$2:$A$47,0))</f>
        <v>Eletrônicos</v>
      </c>
    </row>
    <row r="2246" customFormat="false" ht="15" hidden="false" customHeight="false" outlineLevel="0" collapsed="false">
      <c r="A2246" s="17" t="s">
        <v>2897</v>
      </c>
      <c r="B2246" s="17" t="n">
        <v>1</v>
      </c>
      <c r="C2246" s="21" t="n">
        <v>45849</v>
      </c>
      <c r="D2246" s="17" t="s">
        <v>1105</v>
      </c>
      <c r="E2246" s="17" t="s">
        <v>98</v>
      </c>
      <c r="F2246" s="17" t="s">
        <v>1493</v>
      </c>
      <c r="G2246" s="17" t="s">
        <v>63</v>
      </c>
      <c r="H2246" s="17" t="s">
        <v>1523</v>
      </c>
      <c r="I2246" s="17" t="s">
        <v>1524</v>
      </c>
      <c r="J2246" s="17" t="n">
        <v>3</v>
      </c>
      <c r="K2246" s="15" t="n">
        <v>108.9</v>
      </c>
      <c r="L2246" s="22" t="n">
        <v>0.1</v>
      </c>
      <c r="M2246" s="15" t="n">
        <v>0</v>
      </c>
      <c r="N2246" s="15" t="n">
        <f aca="false">J2246*K2246</f>
        <v>326.7</v>
      </c>
      <c r="O2246" s="15" t="n">
        <f aca="false">N2246*L2246</f>
        <v>32.67</v>
      </c>
      <c r="P2246" s="15" t="n">
        <f aca="false">N2246-O2246</f>
        <v>294.03</v>
      </c>
      <c r="Q2246" s="15" t="n">
        <f aca="false">J2246*INDEX(dProdutos!$F$2:$F$47,MATCH(E2246,dProdutos!$A$2:$A$47,0))</f>
        <v>127.56</v>
      </c>
      <c r="R2246" s="15" t="n">
        <f aca="false">IF(I2246="Cancelado",0,P2246-Q2246)</f>
        <v>166.47</v>
      </c>
      <c r="S2246" s="17" t="str">
        <f aca="false">INDEX(dProdutos!$D$2:$D$47,MATCH(E2246,dProdutos!$A$2:$A$47,0))</f>
        <v>Moda Feminina</v>
      </c>
    </row>
    <row r="2247" customFormat="false" ht="15" hidden="false" customHeight="false" outlineLevel="0" collapsed="false">
      <c r="A2247" s="17" t="s">
        <v>2897</v>
      </c>
      <c r="B2247" s="17" t="n">
        <v>2</v>
      </c>
      <c r="C2247" s="21" t="n">
        <v>45849</v>
      </c>
      <c r="D2247" s="17" t="s">
        <v>1105</v>
      </c>
      <c r="E2247" s="17" t="s">
        <v>165</v>
      </c>
      <c r="F2247" s="17" t="s">
        <v>1493</v>
      </c>
      <c r="G2247" s="17" t="s">
        <v>63</v>
      </c>
      <c r="H2247" s="17" t="s">
        <v>1523</v>
      </c>
      <c r="I2247" s="17" t="s">
        <v>1524</v>
      </c>
      <c r="J2247" s="17" t="n">
        <v>1</v>
      </c>
      <c r="K2247" s="15" t="n">
        <v>231.9</v>
      </c>
      <c r="L2247" s="22" t="n">
        <v>0</v>
      </c>
      <c r="M2247" s="15" t="n">
        <v>0</v>
      </c>
      <c r="N2247" s="15" t="n">
        <f aca="false">J2247*K2247</f>
        <v>231.9</v>
      </c>
      <c r="O2247" s="15" t="n">
        <f aca="false">N2247*L2247</f>
        <v>0</v>
      </c>
      <c r="P2247" s="15" t="n">
        <f aca="false">N2247-O2247</f>
        <v>231.9</v>
      </c>
      <c r="Q2247" s="15" t="n">
        <f aca="false">J2247*INDEX(dProdutos!$F$2:$F$47,MATCH(E2247,dProdutos!$A$2:$A$47,0))</f>
        <v>140.83</v>
      </c>
      <c r="R2247" s="15" t="n">
        <f aca="false">IF(I2247="Cancelado",0,P2247-Q2247)</f>
        <v>91.07</v>
      </c>
      <c r="S2247" s="17" t="str">
        <f aca="false">INDEX(dProdutos!$D$2:$D$47,MATCH(E2247,dProdutos!$A$2:$A$47,0))</f>
        <v>Casa</v>
      </c>
    </row>
    <row r="2248" customFormat="false" ht="15" hidden="false" customHeight="false" outlineLevel="0" collapsed="false">
      <c r="A2248" s="17" t="s">
        <v>2898</v>
      </c>
      <c r="B2248" s="17" t="n">
        <v>1</v>
      </c>
      <c r="C2248" s="21" t="n">
        <v>45849</v>
      </c>
      <c r="D2248" s="17" t="s">
        <v>795</v>
      </c>
      <c r="E2248" s="17" t="s">
        <v>95</v>
      </c>
      <c r="F2248" s="17" t="s">
        <v>1499</v>
      </c>
      <c r="G2248" s="17" t="s">
        <v>62</v>
      </c>
      <c r="H2248" s="17" t="s">
        <v>1523</v>
      </c>
      <c r="I2248" s="17" t="s">
        <v>1524</v>
      </c>
      <c r="J2248" s="17" t="n">
        <v>1</v>
      </c>
      <c r="K2248" s="15" t="n">
        <v>77.9</v>
      </c>
      <c r="L2248" s="22" t="n">
        <v>0</v>
      </c>
      <c r="M2248" s="15" t="n">
        <v>18.75</v>
      </c>
      <c r="N2248" s="15" t="n">
        <f aca="false">J2248*K2248</f>
        <v>77.9</v>
      </c>
      <c r="O2248" s="15" t="n">
        <f aca="false">N2248*L2248</f>
        <v>0</v>
      </c>
      <c r="P2248" s="15" t="n">
        <f aca="false">N2248-O2248</f>
        <v>77.9</v>
      </c>
      <c r="Q2248" s="15" t="n">
        <f aca="false">J2248*INDEX(dProdutos!$F$2:$F$47,MATCH(E2248,dProdutos!$A$2:$A$47,0))</f>
        <v>36.71</v>
      </c>
      <c r="R2248" s="15" t="n">
        <f aca="false">IF(I2248="Cancelado",0,P2248-Q2248)</f>
        <v>41.19</v>
      </c>
      <c r="S2248" s="17" t="str">
        <f aca="false">INDEX(dProdutos!$D$2:$D$47,MATCH(E2248,dProdutos!$A$2:$A$47,0))</f>
        <v>Moda Feminina</v>
      </c>
    </row>
    <row r="2249" customFormat="false" ht="15" hidden="false" customHeight="false" outlineLevel="0" collapsed="false">
      <c r="A2249" s="17" t="s">
        <v>2898</v>
      </c>
      <c r="B2249" s="17" t="n">
        <v>2</v>
      </c>
      <c r="C2249" s="21" t="n">
        <v>45849</v>
      </c>
      <c r="D2249" s="17" t="s">
        <v>795</v>
      </c>
      <c r="E2249" s="17" t="s">
        <v>135</v>
      </c>
      <c r="F2249" s="17" t="s">
        <v>1499</v>
      </c>
      <c r="G2249" s="17" t="s">
        <v>62</v>
      </c>
      <c r="H2249" s="17" t="s">
        <v>1523</v>
      </c>
      <c r="I2249" s="17" t="s">
        <v>1524</v>
      </c>
      <c r="J2249" s="17" t="n">
        <v>1</v>
      </c>
      <c r="K2249" s="15" t="n">
        <v>200.9</v>
      </c>
      <c r="L2249" s="22" t="n">
        <v>0.2</v>
      </c>
      <c r="M2249" s="15" t="n">
        <v>0</v>
      </c>
      <c r="N2249" s="15" t="n">
        <f aca="false">J2249*K2249</f>
        <v>200.9</v>
      </c>
      <c r="O2249" s="15" t="n">
        <f aca="false">N2249*L2249</f>
        <v>40.18</v>
      </c>
      <c r="P2249" s="15" t="n">
        <f aca="false">N2249-O2249</f>
        <v>160.72</v>
      </c>
      <c r="Q2249" s="15" t="n">
        <f aca="false">J2249*INDEX(dProdutos!$F$2:$F$47,MATCH(E2249,dProdutos!$A$2:$A$47,0))</f>
        <v>80.73</v>
      </c>
      <c r="R2249" s="15" t="n">
        <f aca="false">IF(I2249="Cancelado",0,P2249-Q2249)</f>
        <v>79.99</v>
      </c>
      <c r="S2249" s="17" t="str">
        <f aca="false">INDEX(dProdutos!$D$2:$D$47,MATCH(E2249,dProdutos!$A$2:$A$47,0))</f>
        <v>Calçados</v>
      </c>
    </row>
    <row r="2250" customFormat="false" ht="15" hidden="false" customHeight="false" outlineLevel="0" collapsed="false">
      <c r="A2250" s="17" t="s">
        <v>2899</v>
      </c>
      <c r="B2250" s="17" t="n">
        <v>1</v>
      </c>
      <c r="C2250" s="21" t="n">
        <v>45849</v>
      </c>
      <c r="D2250" s="17" t="s">
        <v>759</v>
      </c>
      <c r="E2250" s="17" t="s">
        <v>114</v>
      </c>
      <c r="F2250" s="17" t="s">
        <v>1490</v>
      </c>
      <c r="G2250" s="17" t="s">
        <v>61</v>
      </c>
      <c r="H2250" s="17" t="s">
        <v>1523</v>
      </c>
      <c r="I2250" s="17" t="s">
        <v>1524</v>
      </c>
      <c r="J2250" s="17" t="n">
        <v>1</v>
      </c>
      <c r="K2250" s="15" t="n">
        <v>202.9</v>
      </c>
      <c r="L2250" s="22" t="n">
        <v>0.15</v>
      </c>
      <c r="M2250" s="15" t="n">
        <v>0</v>
      </c>
      <c r="N2250" s="15" t="n">
        <f aca="false">J2250*K2250</f>
        <v>202.9</v>
      </c>
      <c r="O2250" s="15" t="n">
        <f aca="false">N2250*L2250</f>
        <v>30.435</v>
      </c>
      <c r="P2250" s="15" t="n">
        <f aca="false">N2250-O2250</f>
        <v>172.465</v>
      </c>
      <c r="Q2250" s="15" t="n">
        <f aca="false">J2250*INDEX(dProdutos!$F$2:$F$47,MATCH(E2250,dProdutos!$A$2:$A$47,0))</f>
        <v>110.39</v>
      </c>
      <c r="R2250" s="15" t="n">
        <f aca="false">IF(I2250="Cancelado",0,P2250-Q2250)</f>
        <v>62.075</v>
      </c>
      <c r="S2250" s="17" t="str">
        <f aca="false">INDEX(dProdutos!$D$2:$D$47,MATCH(E2250,dProdutos!$A$2:$A$47,0))</f>
        <v>Moda Masculina</v>
      </c>
    </row>
    <row r="2251" customFormat="false" ht="15" hidden="false" customHeight="false" outlineLevel="0" collapsed="false">
      <c r="A2251" s="17" t="s">
        <v>2900</v>
      </c>
      <c r="B2251" s="17" t="n">
        <v>1</v>
      </c>
      <c r="C2251" s="21" t="n">
        <v>45849</v>
      </c>
      <c r="D2251" s="17" t="s">
        <v>275</v>
      </c>
      <c r="E2251" s="17" t="s">
        <v>174</v>
      </c>
      <c r="F2251" s="17" t="s">
        <v>1493</v>
      </c>
      <c r="G2251" s="17" t="s">
        <v>61</v>
      </c>
      <c r="H2251" s="17" t="s">
        <v>1537</v>
      </c>
      <c r="I2251" s="17" t="s">
        <v>1524</v>
      </c>
      <c r="J2251" s="17" t="n">
        <v>1</v>
      </c>
      <c r="K2251" s="15" t="n">
        <v>250.9</v>
      </c>
      <c r="L2251" s="22" t="n">
        <v>0</v>
      </c>
      <c r="M2251" s="15" t="n">
        <v>34.61</v>
      </c>
      <c r="N2251" s="15" t="n">
        <f aca="false">J2251*K2251</f>
        <v>250.9</v>
      </c>
      <c r="O2251" s="15" t="n">
        <f aca="false">N2251*L2251</f>
        <v>0</v>
      </c>
      <c r="P2251" s="15" t="n">
        <f aca="false">N2251-O2251</f>
        <v>250.9</v>
      </c>
      <c r="Q2251" s="15" t="n">
        <f aca="false">J2251*INDEX(dProdutos!$F$2:$F$47,MATCH(E2251,dProdutos!$A$2:$A$47,0))</f>
        <v>151.28</v>
      </c>
      <c r="R2251" s="15" t="n">
        <f aca="false">IF(I2251="Cancelado",0,P2251-Q2251)</f>
        <v>99.62</v>
      </c>
      <c r="S2251" s="17" t="str">
        <f aca="false">INDEX(dProdutos!$D$2:$D$47,MATCH(E2251,dProdutos!$A$2:$A$47,0))</f>
        <v>Casa</v>
      </c>
    </row>
    <row r="2252" customFormat="false" ht="15" hidden="false" customHeight="false" outlineLevel="0" collapsed="false">
      <c r="A2252" s="17" t="s">
        <v>2901</v>
      </c>
      <c r="B2252" s="17" t="n">
        <v>1</v>
      </c>
      <c r="C2252" s="21" t="n">
        <v>45850</v>
      </c>
      <c r="D2252" s="17" t="s">
        <v>1358</v>
      </c>
      <c r="E2252" s="17" t="s">
        <v>129</v>
      </c>
      <c r="F2252" s="17" t="s">
        <v>1497</v>
      </c>
      <c r="G2252" s="17" t="s">
        <v>60</v>
      </c>
      <c r="H2252" s="17" t="s">
        <v>1523</v>
      </c>
      <c r="I2252" s="17" t="s">
        <v>1524</v>
      </c>
      <c r="J2252" s="17" t="n">
        <v>1</v>
      </c>
      <c r="K2252" s="15" t="n">
        <v>105.9</v>
      </c>
      <c r="L2252" s="22" t="n">
        <v>0</v>
      </c>
      <c r="M2252" s="15" t="n">
        <v>25.35</v>
      </c>
      <c r="N2252" s="15" t="n">
        <f aca="false">J2252*K2252</f>
        <v>105.9</v>
      </c>
      <c r="O2252" s="15" t="n">
        <f aca="false">N2252*L2252</f>
        <v>0</v>
      </c>
      <c r="P2252" s="15" t="n">
        <f aca="false">N2252-O2252</f>
        <v>105.9</v>
      </c>
      <c r="Q2252" s="15" t="n">
        <f aca="false">J2252*INDEX(dProdutos!$F$2:$F$47,MATCH(E2252,dProdutos!$A$2:$A$47,0))</f>
        <v>43.79</v>
      </c>
      <c r="R2252" s="15" t="n">
        <f aca="false">IF(I2252="Cancelado",0,P2252-Q2252)</f>
        <v>62.11</v>
      </c>
      <c r="S2252" s="17" t="str">
        <f aca="false">INDEX(dProdutos!$D$2:$D$47,MATCH(E2252,dProdutos!$A$2:$A$47,0))</f>
        <v>Calçados</v>
      </c>
    </row>
    <row r="2253" customFormat="false" ht="15" hidden="false" customHeight="false" outlineLevel="0" collapsed="false">
      <c r="A2253" s="17" t="s">
        <v>2902</v>
      </c>
      <c r="B2253" s="17" t="n">
        <v>1</v>
      </c>
      <c r="C2253" s="21" t="n">
        <v>45850</v>
      </c>
      <c r="D2253" s="17" t="s">
        <v>1383</v>
      </c>
      <c r="E2253" s="17" t="s">
        <v>144</v>
      </c>
      <c r="F2253" s="17" t="s">
        <v>1497</v>
      </c>
      <c r="G2253" s="17" t="s">
        <v>61</v>
      </c>
      <c r="H2253" s="17" t="s">
        <v>1537</v>
      </c>
      <c r="I2253" s="17" t="s">
        <v>1524</v>
      </c>
      <c r="J2253" s="17" t="n">
        <v>1</v>
      </c>
      <c r="K2253" s="15" t="n">
        <v>260.9</v>
      </c>
      <c r="L2253" s="22" t="n">
        <v>0.1</v>
      </c>
      <c r="M2253" s="15" t="n">
        <v>0</v>
      </c>
      <c r="N2253" s="15" t="n">
        <f aca="false">J2253*K2253</f>
        <v>260.9</v>
      </c>
      <c r="O2253" s="15" t="n">
        <f aca="false">N2253*L2253</f>
        <v>26.09</v>
      </c>
      <c r="P2253" s="15" t="n">
        <f aca="false">N2253-O2253</f>
        <v>234.81</v>
      </c>
      <c r="Q2253" s="15" t="n">
        <f aca="false">J2253*INDEX(dProdutos!$F$2:$F$47,MATCH(E2253,dProdutos!$A$2:$A$47,0))</f>
        <v>99.86</v>
      </c>
      <c r="R2253" s="15" t="n">
        <f aca="false">IF(I2253="Cancelado",0,P2253-Q2253)</f>
        <v>134.95</v>
      </c>
      <c r="S2253" s="17" t="str">
        <f aca="false">INDEX(dProdutos!$D$2:$D$47,MATCH(E2253,dProdutos!$A$2:$A$47,0))</f>
        <v>Acessórios</v>
      </c>
    </row>
    <row r="2254" customFormat="false" ht="15" hidden="false" customHeight="false" outlineLevel="0" collapsed="false">
      <c r="A2254" s="17" t="s">
        <v>2902</v>
      </c>
      <c r="B2254" s="17" t="n">
        <v>2</v>
      </c>
      <c r="C2254" s="21" t="n">
        <v>45850</v>
      </c>
      <c r="D2254" s="17" t="s">
        <v>1383</v>
      </c>
      <c r="E2254" s="17" t="s">
        <v>156</v>
      </c>
      <c r="F2254" s="17" t="s">
        <v>1497</v>
      </c>
      <c r="G2254" s="17" t="s">
        <v>61</v>
      </c>
      <c r="H2254" s="17" t="s">
        <v>1537</v>
      </c>
      <c r="I2254" s="17" t="s">
        <v>1524</v>
      </c>
      <c r="J2254" s="17" t="n">
        <v>1</v>
      </c>
      <c r="K2254" s="15" t="n">
        <v>192.9</v>
      </c>
      <c r="L2254" s="22" t="n">
        <v>0</v>
      </c>
      <c r="M2254" s="15" t="n">
        <v>0</v>
      </c>
      <c r="N2254" s="15" t="n">
        <f aca="false">J2254*K2254</f>
        <v>192.9</v>
      </c>
      <c r="O2254" s="15" t="n">
        <f aca="false">N2254*L2254</f>
        <v>0</v>
      </c>
      <c r="P2254" s="15" t="n">
        <f aca="false">N2254-O2254</f>
        <v>192.9</v>
      </c>
      <c r="Q2254" s="15" t="n">
        <f aca="false">J2254*INDEX(dProdutos!$F$2:$F$47,MATCH(E2254,dProdutos!$A$2:$A$47,0))</f>
        <v>80.38</v>
      </c>
      <c r="R2254" s="15" t="n">
        <f aca="false">IF(I2254="Cancelado",0,P2254-Q2254)</f>
        <v>112.52</v>
      </c>
      <c r="S2254" s="17" t="str">
        <f aca="false">INDEX(dProdutos!$D$2:$D$47,MATCH(E2254,dProdutos!$A$2:$A$47,0))</f>
        <v>Acessórios</v>
      </c>
    </row>
    <row r="2255" customFormat="false" ht="15" hidden="false" customHeight="false" outlineLevel="0" collapsed="false">
      <c r="A2255" s="17" t="s">
        <v>2903</v>
      </c>
      <c r="B2255" s="17" t="n">
        <v>1</v>
      </c>
      <c r="C2255" s="21" t="n">
        <v>45850</v>
      </c>
      <c r="D2255" s="17" t="s">
        <v>812</v>
      </c>
      <c r="E2255" s="17" t="s">
        <v>162</v>
      </c>
      <c r="F2255" s="17" t="s">
        <v>1490</v>
      </c>
      <c r="G2255" s="17" t="s">
        <v>61</v>
      </c>
      <c r="H2255" s="17" t="s">
        <v>1537</v>
      </c>
      <c r="I2255" s="17" t="s">
        <v>1524</v>
      </c>
      <c r="J2255" s="17" t="n">
        <v>1</v>
      </c>
      <c r="K2255" s="15" t="n">
        <v>231.9</v>
      </c>
      <c r="L2255" s="22" t="n">
        <v>0</v>
      </c>
      <c r="M2255" s="15" t="n">
        <v>0</v>
      </c>
      <c r="N2255" s="15" t="n">
        <f aca="false">J2255*K2255</f>
        <v>231.9</v>
      </c>
      <c r="O2255" s="15" t="n">
        <f aca="false">N2255*L2255</f>
        <v>0</v>
      </c>
      <c r="P2255" s="15" t="n">
        <f aca="false">N2255-O2255</f>
        <v>231.9</v>
      </c>
      <c r="Q2255" s="15" t="n">
        <f aca="false">J2255*INDEX(dProdutos!$F$2:$F$47,MATCH(E2255,dProdutos!$A$2:$A$47,0))</f>
        <v>134.41</v>
      </c>
      <c r="R2255" s="15" t="n">
        <f aca="false">IF(I2255="Cancelado",0,P2255-Q2255)</f>
        <v>97.49</v>
      </c>
      <c r="S2255" s="17" t="str">
        <f aca="false">INDEX(dProdutos!$D$2:$D$47,MATCH(E2255,dProdutos!$A$2:$A$47,0))</f>
        <v>Casa</v>
      </c>
    </row>
    <row r="2256" customFormat="false" ht="15" hidden="false" customHeight="false" outlineLevel="0" collapsed="false">
      <c r="A2256" s="17" t="s">
        <v>2903</v>
      </c>
      <c r="B2256" s="17" t="n">
        <v>2</v>
      </c>
      <c r="C2256" s="21" t="n">
        <v>45850</v>
      </c>
      <c r="D2256" s="17" t="s">
        <v>812</v>
      </c>
      <c r="E2256" s="17" t="s">
        <v>144</v>
      </c>
      <c r="F2256" s="17" t="s">
        <v>1490</v>
      </c>
      <c r="G2256" s="17" t="s">
        <v>61</v>
      </c>
      <c r="H2256" s="17" t="s">
        <v>1537</v>
      </c>
      <c r="I2256" s="17" t="s">
        <v>1524</v>
      </c>
      <c r="J2256" s="17" t="n">
        <v>3</v>
      </c>
      <c r="K2256" s="15" t="n">
        <v>260.9</v>
      </c>
      <c r="L2256" s="22" t="n">
        <v>0</v>
      </c>
      <c r="M2256" s="15" t="n">
        <v>0</v>
      </c>
      <c r="N2256" s="15" t="n">
        <f aca="false">J2256*K2256</f>
        <v>782.7</v>
      </c>
      <c r="O2256" s="15" t="n">
        <f aca="false">N2256*L2256</f>
        <v>0</v>
      </c>
      <c r="P2256" s="15" t="n">
        <f aca="false">N2256-O2256</f>
        <v>782.7</v>
      </c>
      <c r="Q2256" s="15" t="n">
        <f aca="false">J2256*INDEX(dProdutos!$F$2:$F$47,MATCH(E2256,dProdutos!$A$2:$A$47,0))</f>
        <v>299.58</v>
      </c>
      <c r="R2256" s="15" t="n">
        <f aca="false">IF(I2256="Cancelado",0,P2256-Q2256)</f>
        <v>483.12</v>
      </c>
      <c r="S2256" s="17" t="str">
        <f aca="false">INDEX(dProdutos!$D$2:$D$47,MATCH(E2256,dProdutos!$A$2:$A$47,0))</f>
        <v>Acessórios</v>
      </c>
    </row>
    <row r="2257" customFormat="false" ht="15" hidden="false" customHeight="false" outlineLevel="0" collapsed="false">
      <c r="A2257" s="17" t="s">
        <v>2904</v>
      </c>
      <c r="B2257" s="17" t="n">
        <v>1</v>
      </c>
      <c r="C2257" s="21" t="n">
        <v>45850</v>
      </c>
      <c r="D2257" s="17" t="s">
        <v>294</v>
      </c>
      <c r="E2257" s="17" t="s">
        <v>85</v>
      </c>
      <c r="F2257" s="17" t="s">
        <v>1490</v>
      </c>
      <c r="G2257" s="17" t="s">
        <v>59</v>
      </c>
      <c r="H2257" s="17" t="s">
        <v>1523</v>
      </c>
      <c r="I2257" s="17" t="s">
        <v>1524</v>
      </c>
      <c r="J2257" s="17" t="n">
        <v>1</v>
      </c>
      <c r="K2257" s="15" t="n">
        <v>165.9</v>
      </c>
      <c r="L2257" s="22" t="n">
        <v>0</v>
      </c>
      <c r="M2257" s="15" t="n">
        <v>0</v>
      </c>
      <c r="N2257" s="15" t="n">
        <f aca="false">J2257*K2257</f>
        <v>165.9</v>
      </c>
      <c r="O2257" s="15" t="n">
        <f aca="false">N2257*L2257</f>
        <v>0</v>
      </c>
      <c r="P2257" s="15" t="n">
        <f aca="false">N2257-O2257</f>
        <v>165.9</v>
      </c>
      <c r="Q2257" s="15" t="n">
        <f aca="false">J2257*INDEX(dProdutos!$F$2:$F$47,MATCH(E2257,dProdutos!$A$2:$A$47,0))</f>
        <v>91.55</v>
      </c>
      <c r="R2257" s="15" t="n">
        <f aca="false">IF(I2257="Cancelado",0,P2257-Q2257)</f>
        <v>74.35</v>
      </c>
      <c r="S2257" s="17" t="str">
        <f aca="false">INDEX(dProdutos!$D$2:$D$47,MATCH(E2257,dProdutos!$A$2:$A$47,0))</f>
        <v>Moda Feminina</v>
      </c>
    </row>
    <row r="2258" customFormat="false" ht="15" hidden="false" customHeight="false" outlineLevel="0" collapsed="false">
      <c r="A2258" s="17" t="s">
        <v>2904</v>
      </c>
      <c r="B2258" s="17" t="n">
        <v>2</v>
      </c>
      <c r="C2258" s="21" t="n">
        <v>45850</v>
      </c>
      <c r="D2258" s="17" t="s">
        <v>294</v>
      </c>
      <c r="E2258" s="17" t="s">
        <v>183</v>
      </c>
      <c r="F2258" s="17" t="s">
        <v>1490</v>
      </c>
      <c r="G2258" s="17" t="s">
        <v>59</v>
      </c>
      <c r="H2258" s="17" t="s">
        <v>1523</v>
      </c>
      <c r="I2258" s="17" t="s">
        <v>1524</v>
      </c>
      <c r="J2258" s="17" t="n">
        <v>1</v>
      </c>
      <c r="K2258" s="15" t="n">
        <v>121.9</v>
      </c>
      <c r="L2258" s="22" t="n">
        <v>0</v>
      </c>
      <c r="M2258" s="15" t="n">
        <v>0</v>
      </c>
      <c r="N2258" s="15" t="n">
        <f aca="false">J2258*K2258</f>
        <v>121.9</v>
      </c>
      <c r="O2258" s="15" t="n">
        <f aca="false">N2258*L2258</f>
        <v>0</v>
      </c>
      <c r="P2258" s="15" t="n">
        <f aca="false">N2258-O2258</f>
        <v>121.9</v>
      </c>
      <c r="Q2258" s="15" t="n">
        <f aca="false">J2258*INDEX(dProdutos!$F$2:$F$47,MATCH(E2258,dProdutos!$A$2:$A$47,0))</f>
        <v>52.76</v>
      </c>
      <c r="R2258" s="15" t="n">
        <f aca="false">IF(I2258="Cancelado",0,P2258-Q2258)</f>
        <v>69.14</v>
      </c>
      <c r="S2258" s="17" t="str">
        <f aca="false">INDEX(dProdutos!$D$2:$D$47,MATCH(E2258,dProdutos!$A$2:$A$47,0))</f>
        <v>Eletrônicos</v>
      </c>
    </row>
    <row r="2259" customFormat="false" ht="15" hidden="false" customHeight="false" outlineLevel="0" collapsed="false">
      <c r="A2259" s="17" t="s">
        <v>2905</v>
      </c>
      <c r="B2259" s="17" t="n">
        <v>1</v>
      </c>
      <c r="C2259" s="21" t="n">
        <v>45850</v>
      </c>
      <c r="D2259" s="17" t="s">
        <v>1343</v>
      </c>
      <c r="E2259" s="17" t="s">
        <v>114</v>
      </c>
      <c r="F2259" s="17" t="s">
        <v>1490</v>
      </c>
      <c r="G2259" s="17" t="s">
        <v>61</v>
      </c>
      <c r="H2259" s="17" t="s">
        <v>1523</v>
      </c>
      <c r="I2259" s="17" t="s">
        <v>1524</v>
      </c>
      <c r="J2259" s="17" t="n">
        <v>2</v>
      </c>
      <c r="K2259" s="15" t="n">
        <v>202.9</v>
      </c>
      <c r="L2259" s="22" t="n">
        <v>0.05</v>
      </c>
      <c r="M2259" s="15" t="n">
        <v>30.01</v>
      </c>
      <c r="N2259" s="15" t="n">
        <f aca="false">J2259*K2259</f>
        <v>405.8</v>
      </c>
      <c r="O2259" s="15" t="n">
        <f aca="false">N2259*L2259</f>
        <v>20.29</v>
      </c>
      <c r="P2259" s="15" t="n">
        <f aca="false">N2259-O2259</f>
        <v>385.51</v>
      </c>
      <c r="Q2259" s="15" t="n">
        <f aca="false">J2259*INDEX(dProdutos!$F$2:$F$47,MATCH(E2259,dProdutos!$A$2:$A$47,0))</f>
        <v>220.78</v>
      </c>
      <c r="R2259" s="15" t="n">
        <f aca="false">IF(I2259="Cancelado",0,P2259-Q2259)</f>
        <v>164.73</v>
      </c>
      <c r="S2259" s="17" t="str">
        <f aca="false">INDEX(dProdutos!$D$2:$D$47,MATCH(E2259,dProdutos!$A$2:$A$47,0))</f>
        <v>Moda Masculina</v>
      </c>
    </row>
    <row r="2260" customFormat="false" ht="15" hidden="false" customHeight="false" outlineLevel="0" collapsed="false">
      <c r="A2260" s="17" t="s">
        <v>2906</v>
      </c>
      <c r="B2260" s="17" t="n">
        <v>1</v>
      </c>
      <c r="C2260" s="21" t="n">
        <v>45850</v>
      </c>
      <c r="D2260" s="17" t="s">
        <v>1141</v>
      </c>
      <c r="E2260" s="17" t="s">
        <v>210</v>
      </c>
      <c r="F2260" s="17" t="s">
        <v>1497</v>
      </c>
      <c r="G2260" s="17" t="s">
        <v>61</v>
      </c>
      <c r="H2260" s="17" t="s">
        <v>1523</v>
      </c>
      <c r="I2260" s="17" t="s">
        <v>1524</v>
      </c>
      <c r="J2260" s="17" t="n">
        <v>1</v>
      </c>
      <c r="K2260" s="15" t="n">
        <v>245.9</v>
      </c>
      <c r="L2260" s="22" t="n">
        <v>0</v>
      </c>
      <c r="M2260" s="15" t="n">
        <v>0</v>
      </c>
      <c r="N2260" s="15" t="n">
        <f aca="false">J2260*K2260</f>
        <v>245.9</v>
      </c>
      <c r="O2260" s="15" t="n">
        <f aca="false">N2260*L2260</f>
        <v>0</v>
      </c>
      <c r="P2260" s="15" t="n">
        <f aca="false">N2260-O2260</f>
        <v>245.9</v>
      </c>
      <c r="Q2260" s="15" t="n">
        <f aca="false">J2260*INDEX(dProdutos!$F$2:$F$47,MATCH(E2260,dProdutos!$A$2:$A$47,0))</f>
        <v>150.63</v>
      </c>
      <c r="R2260" s="15" t="n">
        <f aca="false">IF(I2260="Cancelado",0,P2260-Q2260)</f>
        <v>95.27</v>
      </c>
      <c r="S2260" s="17" t="str">
        <f aca="false">INDEX(dProdutos!$D$2:$D$47,MATCH(E2260,dProdutos!$A$2:$A$47,0))</f>
        <v>Beleza</v>
      </c>
    </row>
    <row r="2261" customFormat="false" ht="15" hidden="false" customHeight="false" outlineLevel="0" collapsed="false">
      <c r="A2261" s="17" t="s">
        <v>2907</v>
      </c>
      <c r="B2261" s="17" t="n">
        <v>1</v>
      </c>
      <c r="C2261" s="21" t="n">
        <v>45850</v>
      </c>
      <c r="D2261" s="17" t="s">
        <v>905</v>
      </c>
      <c r="E2261" s="17" t="s">
        <v>129</v>
      </c>
      <c r="F2261" s="17" t="s">
        <v>1499</v>
      </c>
      <c r="G2261" s="17" t="s">
        <v>63</v>
      </c>
      <c r="H2261" s="17" t="s">
        <v>1537</v>
      </c>
      <c r="I2261" s="17" t="s">
        <v>1524</v>
      </c>
      <c r="J2261" s="17" t="n">
        <v>2</v>
      </c>
      <c r="K2261" s="15" t="n">
        <v>105.9</v>
      </c>
      <c r="L2261" s="22" t="n">
        <v>0.05</v>
      </c>
      <c r="M2261" s="15" t="n">
        <v>27.91</v>
      </c>
      <c r="N2261" s="15" t="n">
        <f aca="false">J2261*K2261</f>
        <v>211.8</v>
      </c>
      <c r="O2261" s="15" t="n">
        <f aca="false">N2261*L2261</f>
        <v>10.59</v>
      </c>
      <c r="P2261" s="15" t="n">
        <f aca="false">N2261-O2261</f>
        <v>201.21</v>
      </c>
      <c r="Q2261" s="15" t="n">
        <f aca="false">J2261*INDEX(dProdutos!$F$2:$F$47,MATCH(E2261,dProdutos!$A$2:$A$47,0))</f>
        <v>87.58</v>
      </c>
      <c r="R2261" s="15" t="n">
        <f aca="false">IF(I2261="Cancelado",0,P2261-Q2261)</f>
        <v>113.63</v>
      </c>
      <c r="S2261" s="17" t="str">
        <f aca="false">INDEX(dProdutos!$D$2:$D$47,MATCH(E2261,dProdutos!$A$2:$A$47,0))</f>
        <v>Calçados</v>
      </c>
    </row>
    <row r="2262" customFormat="false" ht="15" hidden="false" customHeight="false" outlineLevel="0" collapsed="false">
      <c r="A2262" s="17" t="s">
        <v>2907</v>
      </c>
      <c r="B2262" s="17" t="n">
        <v>2</v>
      </c>
      <c r="C2262" s="21" t="n">
        <v>45850</v>
      </c>
      <c r="D2262" s="17" t="s">
        <v>905</v>
      </c>
      <c r="E2262" s="17" t="s">
        <v>153</v>
      </c>
      <c r="F2262" s="17" t="s">
        <v>1499</v>
      </c>
      <c r="G2262" s="17" t="s">
        <v>63</v>
      </c>
      <c r="H2262" s="17" t="s">
        <v>1537</v>
      </c>
      <c r="I2262" s="17" t="s">
        <v>1524</v>
      </c>
      <c r="J2262" s="17" t="n">
        <v>1</v>
      </c>
      <c r="K2262" s="15" t="n">
        <v>165.9</v>
      </c>
      <c r="L2262" s="22" t="n">
        <v>0</v>
      </c>
      <c r="M2262" s="15" t="n">
        <v>0</v>
      </c>
      <c r="N2262" s="15" t="n">
        <f aca="false">J2262*K2262</f>
        <v>165.9</v>
      </c>
      <c r="O2262" s="15" t="n">
        <f aca="false">N2262*L2262</f>
        <v>0</v>
      </c>
      <c r="P2262" s="15" t="n">
        <f aca="false">N2262-O2262</f>
        <v>165.9</v>
      </c>
      <c r="Q2262" s="15" t="n">
        <f aca="false">J2262*INDEX(dProdutos!$F$2:$F$47,MATCH(E2262,dProdutos!$A$2:$A$47,0))</f>
        <v>67.28</v>
      </c>
      <c r="R2262" s="15" t="n">
        <f aca="false">IF(I2262="Cancelado",0,P2262-Q2262)</f>
        <v>98.62</v>
      </c>
      <c r="S2262" s="17" t="str">
        <f aca="false">INDEX(dProdutos!$D$2:$D$47,MATCH(E2262,dProdutos!$A$2:$A$47,0))</f>
        <v>Acessórios</v>
      </c>
    </row>
    <row r="2263" customFormat="false" ht="15" hidden="false" customHeight="false" outlineLevel="0" collapsed="false">
      <c r="A2263" s="17" t="s">
        <v>2908</v>
      </c>
      <c r="B2263" s="17" t="n">
        <v>1</v>
      </c>
      <c r="C2263" s="21" t="n">
        <v>45851</v>
      </c>
      <c r="D2263" s="17" t="s">
        <v>781</v>
      </c>
      <c r="E2263" s="17" t="s">
        <v>192</v>
      </c>
      <c r="F2263" s="17" t="s">
        <v>1493</v>
      </c>
      <c r="G2263" s="17" t="s">
        <v>59</v>
      </c>
      <c r="H2263" s="17" t="s">
        <v>1537</v>
      </c>
      <c r="I2263" s="17" t="s">
        <v>1524</v>
      </c>
      <c r="J2263" s="17" t="n">
        <v>1</v>
      </c>
      <c r="K2263" s="15" t="n">
        <v>245.9</v>
      </c>
      <c r="L2263" s="22" t="n">
        <v>0</v>
      </c>
      <c r="M2263" s="15" t="n">
        <v>34.37</v>
      </c>
      <c r="N2263" s="15" t="n">
        <f aca="false">J2263*K2263</f>
        <v>245.9</v>
      </c>
      <c r="O2263" s="15" t="n">
        <f aca="false">N2263*L2263</f>
        <v>0</v>
      </c>
      <c r="P2263" s="15" t="n">
        <f aca="false">N2263-O2263</f>
        <v>245.9</v>
      </c>
      <c r="Q2263" s="15" t="n">
        <f aca="false">J2263*INDEX(dProdutos!$F$2:$F$47,MATCH(E2263,dProdutos!$A$2:$A$47,0))</f>
        <v>107.78</v>
      </c>
      <c r="R2263" s="15" t="n">
        <f aca="false">IF(I2263="Cancelado",0,P2263-Q2263)</f>
        <v>138.12</v>
      </c>
      <c r="S2263" s="17" t="str">
        <f aca="false">INDEX(dProdutos!$D$2:$D$47,MATCH(E2263,dProdutos!$A$2:$A$47,0))</f>
        <v>Eletrônicos</v>
      </c>
    </row>
    <row r="2264" customFormat="false" ht="15" hidden="false" customHeight="false" outlineLevel="0" collapsed="false">
      <c r="A2264" s="17" t="s">
        <v>2908</v>
      </c>
      <c r="B2264" s="17" t="n">
        <v>2</v>
      </c>
      <c r="C2264" s="21" t="n">
        <v>45851</v>
      </c>
      <c r="D2264" s="17" t="s">
        <v>781</v>
      </c>
      <c r="E2264" s="17" t="s">
        <v>114</v>
      </c>
      <c r="F2264" s="17" t="s">
        <v>1493</v>
      </c>
      <c r="G2264" s="17" t="s">
        <v>59</v>
      </c>
      <c r="H2264" s="17" t="s">
        <v>1537</v>
      </c>
      <c r="I2264" s="17" t="s">
        <v>1524</v>
      </c>
      <c r="J2264" s="17" t="n">
        <v>1</v>
      </c>
      <c r="K2264" s="15" t="n">
        <v>202.9</v>
      </c>
      <c r="L2264" s="22" t="n">
        <v>0.15</v>
      </c>
      <c r="M2264" s="15" t="n">
        <v>0</v>
      </c>
      <c r="N2264" s="15" t="n">
        <f aca="false">J2264*K2264</f>
        <v>202.9</v>
      </c>
      <c r="O2264" s="15" t="n">
        <f aca="false">N2264*L2264</f>
        <v>30.435</v>
      </c>
      <c r="P2264" s="15" t="n">
        <f aca="false">N2264-O2264</f>
        <v>172.465</v>
      </c>
      <c r="Q2264" s="15" t="n">
        <f aca="false">J2264*INDEX(dProdutos!$F$2:$F$47,MATCH(E2264,dProdutos!$A$2:$A$47,0))</f>
        <v>110.39</v>
      </c>
      <c r="R2264" s="15" t="n">
        <f aca="false">IF(I2264="Cancelado",0,P2264-Q2264)</f>
        <v>62.075</v>
      </c>
      <c r="S2264" s="17" t="str">
        <f aca="false">INDEX(dProdutos!$D$2:$D$47,MATCH(E2264,dProdutos!$A$2:$A$47,0))</f>
        <v>Moda Masculina</v>
      </c>
    </row>
    <row r="2265" customFormat="false" ht="15" hidden="false" customHeight="false" outlineLevel="0" collapsed="false">
      <c r="A2265" s="17" t="s">
        <v>2909</v>
      </c>
      <c r="B2265" s="17" t="n">
        <v>1</v>
      </c>
      <c r="C2265" s="21" t="n">
        <v>45851</v>
      </c>
      <c r="D2265" s="17" t="s">
        <v>267</v>
      </c>
      <c r="E2265" s="17" t="s">
        <v>102</v>
      </c>
      <c r="F2265" s="17" t="s">
        <v>1497</v>
      </c>
      <c r="G2265" s="17" t="s">
        <v>61</v>
      </c>
      <c r="H2265" s="17" t="s">
        <v>1537</v>
      </c>
      <c r="I2265" s="17" t="s">
        <v>1524</v>
      </c>
      <c r="J2265" s="17" t="n">
        <v>1</v>
      </c>
      <c r="K2265" s="15" t="n">
        <v>65.9</v>
      </c>
      <c r="L2265" s="22" t="n">
        <v>0</v>
      </c>
      <c r="M2265" s="15" t="n">
        <v>10.68</v>
      </c>
      <c r="N2265" s="15" t="n">
        <f aca="false">J2265*K2265</f>
        <v>65.9</v>
      </c>
      <c r="O2265" s="15" t="n">
        <f aca="false">N2265*L2265</f>
        <v>0</v>
      </c>
      <c r="P2265" s="15" t="n">
        <f aca="false">N2265-O2265</f>
        <v>65.9</v>
      </c>
      <c r="Q2265" s="15" t="n">
        <f aca="false">J2265*INDEX(dProdutos!$F$2:$F$47,MATCH(E2265,dProdutos!$A$2:$A$47,0))</f>
        <v>29.68</v>
      </c>
      <c r="R2265" s="15" t="n">
        <f aca="false">IF(I2265="Cancelado",0,P2265-Q2265)</f>
        <v>36.22</v>
      </c>
      <c r="S2265" s="17" t="str">
        <f aca="false">INDEX(dProdutos!$D$2:$D$47,MATCH(E2265,dProdutos!$A$2:$A$47,0))</f>
        <v>Moda Masculina</v>
      </c>
    </row>
    <row r="2266" customFormat="false" ht="15" hidden="false" customHeight="false" outlineLevel="0" collapsed="false">
      <c r="A2266" s="17" t="s">
        <v>2909</v>
      </c>
      <c r="B2266" s="17" t="n">
        <v>2</v>
      </c>
      <c r="C2266" s="21" t="n">
        <v>45851</v>
      </c>
      <c r="D2266" s="17" t="s">
        <v>267</v>
      </c>
      <c r="E2266" s="17" t="s">
        <v>126</v>
      </c>
      <c r="F2266" s="17" t="s">
        <v>1497</v>
      </c>
      <c r="G2266" s="17" t="s">
        <v>61</v>
      </c>
      <c r="H2266" s="17" t="s">
        <v>1537</v>
      </c>
      <c r="I2266" s="17" t="s">
        <v>1524</v>
      </c>
      <c r="J2266" s="17" t="n">
        <v>1</v>
      </c>
      <c r="K2266" s="15" t="n">
        <v>296.9</v>
      </c>
      <c r="L2266" s="22" t="n">
        <v>0</v>
      </c>
      <c r="M2266" s="15" t="n">
        <v>0</v>
      </c>
      <c r="N2266" s="15" t="n">
        <f aca="false">J2266*K2266</f>
        <v>296.9</v>
      </c>
      <c r="O2266" s="15" t="n">
        <f aca="false">N2266*L2266</f>
        <v>0</v>
      </c>
      <c r="P2266" s="15" t="n">
        <f aca="false">N2266-O2266</f>
        <v>296.9</v>
      </c>
      <c r="Q2266" s="15" t="n">
        <f aca="false">J2266*INDEX(dProdutos!$F$2:$F$47,MATCH(E2266,dProdutos!$A$2:$A$47,0))</f>
        <v>135.24</v>
      </c>
      <c r="R2266" s="15" t="n">
        <f aca="false">IF(I2266="Cancelado",0,P2266-Q2266)</f>
        <v>161.66</v>
      </c>
      <c r="S2266" s="17" t="str">
        <f aca="false">INDEX(dProdutos!$D$2:$D$47,MATCH(E2266,dProdutos!$A$2:$A$47,0))</f>
        <v>Calçados</v>
      </c>
    </row>
    <row r="2267" customFormat="false" ht="15" hidden="false" customHeight="false" outlineLevel="0" collapsed="false">
      <c r="A2267" s="17" t="s">
        <v>2910</v>
      </c>
      <c r="B2267" s="17" t="n">
        <v>1</v>
      </c>
      <c r="C2267" s="21" t="n">
        <v>45851</v>
      </c>
      <c r="D2267" s="17" t="s">
        <v>632</v>
      </c>
      <c r="E2267" s="17" t="s">
        <v>195</v>
      </c>
      <c r="F2267" s="17" t="s">
        <v>1487</v>
      </c>
      <c r="G2267" s="17" t="s">
        <v>61</v>
      </c>
      <c r="H2267" s="17" t="s">
        <v>1537</v>
      </c>
      <c r="I2267" s="17" t="s">
        <v>1524</v>
      </c>
      <c r="J2267" s="17" t="n">
        <v>2</v>
      </c>
      <c r="K2267" s="15" t="n">
        <v>72.9</v>
      </c>
      <c r="L2267" s="22" t="n">
        <v>0</v>
      </c>
      <c r="M2267" s="15" t="n">
        <v>33.77</v>
      </c>
      <c r="N2267" s="15" t="n">
        <f aca="false">J2267*K2267</f>
        <v>145.8</v>
      </c>
      <c r="O2267" s="15" t="n">
        <f aca="false">N2267*L2267</f>
        <v>0</v>
      </c>
      <c r="P2267" s="15" t="n">
        <f aca="false">N2267-O2267</f>
        <v>145.8</v>
      </c>
      <c r="Q2267" s="15" t="n">
        <f aca="false">J2267*INDEX(dProdutos!$F$2:$F$47,MATCH(E2267,dProdutos!$A$2:$A$47,0))</f>
        <v>78.46</v>
      </c>
      <c r="R2267" s="15" t="n">
        <f aca="false">IF(I2267="Cancelado",0,P2267-Q2267)</f>
        <v>67.34</v>
      </c>
      <c r="S2267" s="17" t="str">
        <f aca="false">INDEX(dProdutos!$D$2:$D$47,MATCH(E2267,dProdutos!$A$2:$A$47,0))</f>
        <v>Eletrônicos</v>
      </c>
    </row>
    <row r="2268" customFormat="false" ht="15" hidden="false" customHeight="false" outlineLevel="0" collapsed="false">
      <c r="A2268" s="17" t="s">
        <v>2911</v>
      </c>
      <c r="B2268" s="17" t="n">
        <v>1</v>
      </c>
      <c r="C2268" s="21" t="n">
        <v>45851</v>
      </c>
      <c r="D2268" s="17" t="s">
        <v>701</v>
      </c>
      <c r="E2268" s="17" t="s">
        <v>153</v>
      </c>
      <c r="F2268" s="17" t="s">
        <v>1503</v>
      </c>
      <c r="G2268" s="17" t="s">
        <v>60</v>
      </c>
      <c r="H2268" s="17" t="s">
        <v>1523</v>
      </c>
      <c r="I2268" s="17" t="s">
        <v>1524</v>
      </c>
      <c r="J2268" s="17" t="n">
        <v>2</v>
      </c>
      <c r="K2268" s="15" t="n">
        <v>165.9</v>
      </c>
      <c r="L2268" s="22" t="n">
        <v>0</v>
      </c>
      <c r="M2268" s="15" t="n">
        <v>0</v>
      </c>
      <c r="N2268" s="15" t="n">
        <f aca="false">J2268*K2268</f>
        <v>331.8</v>
      </c>
      <c r="O2268" s="15" t="n">
        <f aca="false">N2268*L2268</f>
        <v>0</v>
      </c>
      <c r="P2268" s="15" t="n">
        <f aca="false">N2268-O2268</f>
        <v>331.8</v>
      </c>
      <c r="Q2268" s="15" t="n">
        <f aca="false">J2268*INDEX(dProdutos!$F$2:$F$47,MATCH(E2268,dProdutos!$A$2:$A$47,0))</f>
        <v>134.56</v>
      </c>
      <c r="R2268" s="15" t="n">
        <f aca="false">IF(I2268="Cancelado",0,P2268-Q2268)</f>
        <v>197.24</v>
      </c>
      <c r="S2268" s="17" t="str">
        <f aca="false">INDEX(dProdutos!$D$2:$D$47,MATCH(E2268,dProdutos!$A$2:$A$47,0))</f>
        <v>Acessórios</v>
      </c>
    </row>
    <row r="2269" customFormat="false" ht="15" hidden="false" customHeight="false" outlineLevel="0" collapsed="false">
      <c r="A2269" s="17" t="s">
        <v>2912</v>
      </c>
      <c r="B2269" s="17" t="n">
        <v>1</v>
      </c>
      <c r="C2269" s="21" t="n">
        <v>45851</v>
      </c>
      <c r="D2269" s="17" t="s">
        <v>874</v>
      </c>
      <c r="E2269" s="17" t="s">
        <v>195</v>
      </c>
      <c r="F2269" s="17" t="s">
        <v>1499</v>
      </c>
      <c r="G2269" s="17" t="s">
        <v>59</v>
      </c>
      <c r="H2269" s="17" t="s">
        <v>1540</v>
      </c>
      <c r="I2269" s="17" t="s">
        <v>1524</v>
      </c>
      <c r="J2269" s="17" t="n">
        <v>1</v>
      </c>
      <c r="K2269" s="15" t="n">
        <v>72.9</v>
      </c>
      <c r="L2269" s="22" t="n">
        <v>0</v>
      </c>
      <c r="M2269" s="15" t="n">
        <v>0</v>
      </c>
      <c r="N2269" s="15" t="n">
        <f aca="false">J2269*K2269</f>
        <v>72.9</v>
      </c>
      <c r="O2269" s="15" t="n">
        <f aca="false">N2269*L2269</f>
        <v>0</v>
      </c>
      <c r="P2269" s="15" t="n">
        <f aca="false">N2269-O2269</f>
        <v>72.9</v>
      </c>
      <c r="Q2269" s="15" t="n">
        <f aca="false">J2269*INDEX(dProdutos!$F$2:$F$47,MATCH(E2269,dProdutos!$A$2:$A$47,0))</f>
        <v>39.23</v>
      </c>
      <c r="R2269" s="15" t="n">
        <f aca="false">IF(I2269="Cancelado",0,P2269-Q2269)</f>
        <v>33.67</v>
      </c>
      <c r="S2269" s="17" t="str">
        <f aca="false">INDEX(dProdutos!$D$2:$D$47,MATCH(E2269,dProdutos!$A$2:$A$47,0))</f>
        <v>Eletrônicos</v>
      </c>
    </row>
    <row r="2270" customFormat="false" ht="15" hidden="false" customHeight="false" outlineLevel="0" collapsed="false">
      <c r="A2270" s="17" t="s">
        <v>2913</v>
      </c>
      <c r="B2270" s="17" t="n">
        <v>1</v>
      </c>
      <c r="C2270" s="21" t="n">
        <v>45851</v>
      </c>
      <c r="D2270" s="17" t="s">
        <v>1372</v>
      </c>
      <c r="E2270" s="17" t="s">
        <v>153</v>
      </c>
      <c r="F2270" s="17" t="s">
        <v>1487</v>
      </c>
      <c r="G2270" s="17" t="s">
        <v>61</v>
      </c>
      <c r="H2270" s="17" t="s">
        <v>1523</v>
      </c>
      <c r="I2270" s="17" t="s">
        <v>1524</v>
      </c>
      <c r="J2270" s="17" t="n">
        <v>1</v>
      </c>
      <c r="K2270" s="15" t="n">
        <v>165.9</v>
      </c>
      <c r="L2270" s="22" t="n">
        <v>0</v>
      </c>
      <c r="M2270" s="15" t="n">
        <v>27.02</v>
      </c>
      <c r="N2270" s="15" t="n">
        <f aca="false">J2270*K2270</f>
        <v>165.9</v>
      </c>
      <c r="O2270" s="15" t="n">
        <f aca="false">N2270*L2270</f>
        <v>0</v>
      </c>
      <c r="P2270" s="15" t="n">
        <f aca="false">N2270-O2270</f>
        <v>165.9</v>
      </c>
      <c r="Q2270" s="15" t="n">
        <f aca="false">J2270*INDEX(dProdutos!$F$2:$F$47,MATCH(E2270,dProdutos!$A$2:$A$47,0))</f>
        <v>67.28</v>
      </c>
      <c r="R2270" s="15" t="n">
        <f aca="false">IF(I2270="Cancelado",0,P2270-Q2270)</f>
        <v>98.62</v>
      </c>
      <c r="S2270" s="17" t="str">
        <f aca="false">INDEX(dProdutos!$D$2:$D$47,MATCH(E2270,dProdutos!$A$2:$A$47,0))</f>
        <v>Acessórios</v>
      </c>
    </row>
    <row r="2271" customFormat="false" ht="15" hidden="false" customHeight="false" outlineLevel="0" collapsed="false">
      <c r="A2271" s="17" t="s">
        <v>2914</v>
      </c>
      <c r="B2271" s="17" t="n">
        <v>1</v>
      </c>
      <c r="C2271" s="21" t="n">
        <v>45851</v>
      </c>
      <c r="D2271" s="17" t="s">
        <v>405</v>
      </c>
      <c r="E2271" s="17" t="s">
        <v>117</v>
      </c>
      <c r="F2271" s="17" t="s">
        <v>1501</v>
      </c>
      <c r="G2271" s="17" t="s">
        <v>62</v>
      </c>
      <c r="H2271" s="17" t="s">
        <v>1523</v>
      </c>
      <c r="I2271" s="17" t="s">
        <v>1524</v>
      </c>
      <c r="J2271" s="17" t="n">
        <v>1</v>
      </c>
      <c r="K2271" s="15" t="n">
        <v>166.9</v>
      </c>
      <c r="L2271" s="22" t="n">
        <v>0</v>
      </c>
      <c r="M2271" s="15" t="n">
        <v>11.95</v>
      </c>
      <c r="N2271" s="15" t="n">
        <f aca="false">J2271*K2271</f>
        <v>166.9</v>
      </c>
      <c r="O2271" s="15" t="n">
        <f aca="false">N2271*L2271</f>
        <v>0</v>
      </c>
      <c r="P2271" s="15" t="n">
        <f aca="false">N2271-O2271</f>
        <v>166.9</v>
      </c>
      <c r="Q2271" s="15" t="n">
        <f aca="false">J2271*INDEX(dProdutos!$F$2:$F$47,MATCH(E2271,dProdutos!$A$2:$A$47,0))</f>
        <v>73.23</v>
      </c>
      <c r="R2271" s="15" t="n">
        <f aca="false">IF(I2271="Cancelado",0,P2271-Q2271)</f>
        <v>93.67</v>
      </c>
      <c r="S2271" s="17" t="str">
        <f aca="false">INDEX(dProdutos!$D$2:$D$47,MATCH(E2271,dProdutos!$A$2:$A$47,0))</f>
        <v>Moda Masculina</v>
      </c>
    </row>
    <row r="2272" customFormat="false" ht="15" hidden="false" customHeight="false" outlineLevel="0" collapsed="false">
      <c r="A2272" s="17" t="s">
        <v>2915</v>
      </c>
      <c r="B2272" s="17" t="n">
        <v>1</v>
      </c>
      <c r="C2272" s="21" t="n">
        <v>45851</v>
      </c>
      <c r="D2272" s="17" t="s">
        <v>1253</v>
      </c>
      <c r="E2272" s="17" t="s">
        <v>195</v>
      </c>
      <c r="F2272" s="17" t="s">
        <v>1501</v>
      </c>
      <c r="G2272" s="17" t="s">
        <v>63</v>
      </c>
      <c r="H2272" s="17" t="s">
        <v>1537</v>
      </c>
      <c r="I2272" s="17" t="s">
        <v>1524</v>
      </c>
      <c r="J2272" s="17" t="n">
        <v>1</v>
      </c>
      <c r="K2272" s="15" t="n">
        <v>72.9</v>
      </c>
      <c r="L2272" s="22" t="n">
        <v>0.15</v>
      </c>
      <c r="M2272" s="15" t="n">
        <v>26.36</v>
      </c>
      <c r="N2272" s="15" t="n">
        <f aca="false">J2272*K2272</f>
        <v>72.9</v>
      </c>
      <c r="O2272" s="15" t="n">
        <f aca="false">N2272*L2272</f>
        <v>10.935</v>
      </c>
      <c r="P2272" s="15" t="n">
        <f aca="false">N2272-O2272</f>
        <v>61.965</v>
      </c>
      <c r="Q2272" s="15" t="n">
        <f aca="false">J2272*INDEX(dProdutos!$F$2:$F$47,MATCH(E2272,dProdutos!$A$2:$A$47,0))</f>
        <v>39.23</v>
      </c>
      <c r="R2272" s="15" t="n">
        <f aca="false">IF(I2272="Cancelado",0,P2272-Q2272)</f>
        <v>22.735</v>
      </c>
      <c r="S2272" s="17" t="str">
        <f aca="false">INDEX(dProdutos!$D$2:$D$47,MATCH(E2272,dProdutos!$A$2:$A$47,0))</f>
        <v>Eletrônicos</v>
      </c>
    </row>
    <row r="2273" customFormat="false" ht="15" hidden="false" customHeight="false" outlineLevel="0" collapsed="false">
      <c r="A2273" s="17" t="s">
        <v>2915</v>
      </c>
      <c r="B2273" s="17" t="n">
        <v>2</v>
      </c>
      <c r="C2273" s="21" t="n">
        <v>45851</v>
      </c>
      <c r="D2273" s="17" t="s">
        <v>1253</v>
      </c>
      <c r="E2273" s="17" t="s">
        <v>88</v>
      </c>
      <c r="F2273" s="17" t="s">
        <v>1501</v>
      </c>
      <c r="G2273" s="17" t="s">
        <v>63</v>
      </c>
      <c r="H2273" s="17" t="s">
        <v>1537</v>
      </c>
      <c r="I2273" s="17" t="s">
        <v>1524</v>
      </c>
      <c r="J2273" s="17" t="n">
        <v>1</v>
      </c>
      <c r="K2273" s="15" t="n">
        <v>170.9</v>
      </c>
      <c r="L2273" s="22" t="n">
        <v>0.05</v>
      </c>
      <c r="M2273" s="15" t="n">
        <v>0</v>
      </c>
      <c r="N2273" s="15" t="n">
        <f aca="false">J2273*K2273</f>
        <v>170.9</v>
      </c>
      <c r="O2273" s="15" t="n">
        <f aca="false">N2273*L2273</f>
        <v>8.545</v>
      </c>
      <c r="P2273" s="15" t="n">
        <f aca="false">N2273-O2273</f>
        <v>162.355</v>
      </c>
      <c r="Q2273" s="15" t="n">
        <f aca="false">J2273*INDEX(dProdutos!$F$2:$F$47,MATCH(E2273,dProdutos!$A$2:$A$47,0))</f>
        <v>98.14</v>
      </c>
      <c r="R2273" s="15" t="n">
        <f aca="false">IF(I2273="Cancelado",0,P2273-Q2273)</f>
        <v>64.215</v>
      </c>
      <c r="S2273" s="17" t="str">
        <f aca="false">INDEX(dProdutos!$D$2:$D$47,MATCH(E2273,dProdutos!$A$2:$A$47,0))</f>
        <v>Moda Feminina</v>
      </c>
    </row>
    <row r="2274" customFormat="false" ht="15" hidden="false" customHeight="false" outlineLevel="0" collapsed="false">
      <c r="A2274" s="17" t="s">
        <v>2915</v>
      </c>
      <c r="B2274" s="17" t="n">
        <v>3</v>
      </c>
      <c r="C2274" s="21" t="n">
        <v>45851</v>
      </c>
      <c r="D2274" s="17" t="s">
        <v>1253</v>
      </c>
      <c r="E2274" s="17" t="s">
        <v>171</v>
      </c>
      <c r="F2274" s="17" t="s">
        <v>1501</v>
      </c>
      <c r="G2274" s="17" t="s">
        <v>63</v>
      </c>
      <c r="H2274" s="17" t="s">
        <v>1537</v>
      </c>
      <c r="I2274" s="17" t="s">
        <v>1524</v>
      </c>
      <c r="J2274" s="17" t="n">
        <v>1</v>
      </c>
      <c r="K2274" s="15" t="n">
        <v>246.9</v>
      </c>
      <c r="L2274" s="22" t="n">
        <v>0</v>
      </c>
      <c r="M2274" s="15" t="n">
        <v>0</v>
      </c>
      <c r="N2274" s="15" t="n">
        <f aca="false">J2274*K2274</f>
        <v>246.9</v>
      </c>
      <c r="O2274" s="15" t="n">
        <f aca="false">N2274*L2274</f>
        <v>0</v>
      </c>
      <c r="P2274" s="15" t="n">
        <f aca="false">N2274-O2274</f>
        <v>246.9</v>
      </c>
      <c r="Q2274" s="15" t="n">
        <f aca="false">J2274*INDEX(dProdutos!$F$2:$F$47,MATCH(E2274,dProdutos!$A$2:$A$47,0))</f>
        <v>103.61</v>
      </c>
      <c r="R2274" s="15" t="n">
        <f aca="false">IF(I2274="Cancelado",0,P2274-Q2274)</f>
        <v>143.29</v>
      </c>
      <c r="S2274" s="17" t="str">
        <f aca="false">INDEX(dProdutos!$D$2:$D$47,MATCH(E2274,dProdutos!$A$2:$A$47,0))</f>
        <v>Casa</v>
      </c>
    </row>
    <row r="2275" customFormat="false" ht="15" hidden="false" customHeight="false" outlineLevel="0" collapsed="false">
      <c r="A2275" s="17" t="s">
        <v>2916</v>
      </c>
      <c r="B2275" s="17" t="n">
        <v>1</v>
      </c>
      <c r="C2275" s="21" t="n">
        <v>45851</v>
      </c>
      <c r="D2275" s="17" t="s">
        <v>1345</v>
      </c>
      <c r="E2275" s="17" t="s">
        <v>117</v>
      </c>
      <c r="F2275" s="17" t="s">
        <v>1490</v>
      </c>
      <c r="G2275" s="17" t="s">
        <v>61</v>
      </c>
      <c r="H2275" s="17" t="s">
        <v>1523</v>
      </c>
      <c r="I2275" s="17" t="s">
        <v>1524</v>
      </c>
      <c r="J2275" s="17" t="n">
        <v>1</v>
      </c>
      <c r="K2275" s="15" t="n">
        <v>166.9</v>
      </c>
      <c r="L2275" s="22" t="n">
        <v>0.05</v>
      </c>
      <c r="M2275" s="15" t="n">
        <v>27.71</v>
      </c>
      <c r="N2275" s="15" t="n">
        <f aca="false">J2275*K2275</f>
        <v>166.9</v>
      </c>
      <c r="O2275" s="15" t="n">
        <f aca="false">N2275*L2275</f>
        <v>8.345</v>
      </c>
      <c r="P2275" s="15" t="n">
        <f aca="false">N2275-O2275</f>
        <v>158.555</v>
      </c>
      <c r="Q2275" s="15" t="n">
        <f aca="false">J2275*INDEX(dProdutos!$F$2:$F$47,MATCH(E2275,dProdutos!$A$2:$A$47,0))</f>
        <v>73.23</v>
      </c>
      <c r="R2275" s="15" t="n">
        <f aca="false">IF(I2275="Cancelado",0,P2275-Q2275)</f>
        <v>85.325</v>
      </c>
      <c r="S2275" s="17" t="str">
        <f aca="false">INDEX(dProdutos!$D$2:$D$47,MATCH(E2275,dProdutos!$A$2:$A$47,0))</f>
        <v>Moda Masculina</v>
      </c>
    </row>
    <row r="2276" customFormat="false" ht="15" hidden="false" customHeight="false" outlineLevel="0" collapsed="false">
      <c r="A2276" s="17" t="s">
        <v>2917</v>
      </c>
      <c r="B2276" s="17" t="n">
        <v>1</v>
      </c>
      <c r="C2276" s="21" t="n">
        <v>45852</v>
      </c>
      <c r="D2276" s="17" t="s">
        <v>468</v>
      </c>
      <c r="E2276" s="17" t="s">
        <v>88</v>
      </c>
      <c r="F2276" s="17" t="s">
        <v>1499</v>
      </c>
      <c r="G2276" s="17" t="s">
        <v>60</v>
      </c>
      <c r="H2276" s="17" t="s">
        <v>1537</v>
      </c>
      <c r="I2276" s="17" t="s">
        <v>1541</v>
      </c>
      <c r="J2276" s="17" t="n">
        <v>1</v>
      </c>
      <c r="K2276" s="15" t="n">
        <v>170.9</v>
      </c>
      <c r="L2276" s="22" t="n">
        <v>0</v>
      </c>
      <c r="M2276" s="15" t="n">
        <v>0</v>
      </c>
      <c r="N2276" s="15" t="n">
        <f aca="false">J2276*K2276</f>
        <v>170.9</v>
      </c>
      <c r="O2276" s="15" t="n">
        <f aca="false">N2276*L2276</f>
        <v>0</v>
      </c>
      <c r="P2276" s="15" t="n">
        <f aca="false">N2276-O2276</f>
        <v>170.9</v>
      </c>
      <c r="Q2276" s="15" t="n">
        <f aca="false">J2276*INDEX(dProdutos!$F$2:$F$47,MATCH(E2276,dProdutos!$A$2:$A$47,0))</f>
        <v>98.14</v>
      </c>
      <c r="R2276" s="15" t="n">
        <f aca="false">IF(I2276="Cancelado",0,P2276-Q2276)</f>
        <v>72.76</v>
      </c>
      <c r="S2276" s="17" t="str">
        <f aca="false">INDEX(dProdutos!$D$2:$D$47,MATCH(E2276,dProdutos!$A$2:$A$47,0))</f>
        <v>Moda Feminina</v>
      </c>
    </row>
    <row r="2277" customFormat="false" ht="15" hidden="false" customHeight="false" outlineLevel="0" collapsed="false">
      <c r="A2277" s="17" t="s">
        <v>2918</v>
      </c>
      <c r="B2277" s="17" t="n">
        <v>1</v>
      </c>
      <c r="C2277" s="21" t="n">
        <v>45852</v>
      </c>
      <c r="D2277" s="17" t="s">
        <v>327</v>
      </c>
      <c r="E2277" s="17" t="s">
        <v>111</v>
      </c>
      <c r="F2277" s="17" t="s">
        <v>1495</v>
      </c>
      <c r="G2277" s="17" t="s">
        <v>61</v>
      </c>
      <c r="H2277" s="17" t="s">
        <v>1537</v>
      </c>
      <c r="I2277" s="17" t="s">
        <v>1524</v>
      </c>
      <c r="J2277" s="17" t="n">
        <v>1</v>
      </c>
      <c r="K2277" s="15" t="n">
        <v>188.9</v>
      </c>
      <c r="L2277" s="22" t="n">
        <v>0</v>
      </c>
      <c r="M2277" s="15" t="n">
        <v>0</v>
      </c>
      <c r="N2277" s="15" t="n">
        <f aca="false">J2277*K2277</f>
        <v>188.9</v>
      </c>
      <c r="O2277" s="15" t="n">
        <f aca="false">N2277*L2277</f>
        <v>0</v>
      </c>
      <c r="P2277" s="15" t="n">
        <f aca="false">N2277-O2277</f>
        <v>188.9</v>
      </c>
      <c r="Q2277" s="15" t="n">
        <f aca="false">J2277*INDEX(dProdutos!$F$2:$F$47,MATCH(E2277,dProdutos!$A$2:$A$47,0))</f>
        <v>88.32</v>
      </c>
      <c r="R2277" s="15" t="n">
        <f aca="false">IF(I2277="Cancelado",0,P2277-Q2277)</f>
        <v>100.58</v>
      </c>
      <c r="S2277" s="17" t="str">
        <f aca="false">INDEX(dProdutos!$D$2:$D$47,MATCH(E2277,dProdutos!$A$2:$A$47,0))</f>
        <v>Moda Masculina</v>
      </c>
    </row>
    <row r="2278" customFormat="false" ht="15" hidden="false" customHeight="false" outlineLevel="0" collapsed="false">
      <c r="A2278" s="17" t="s">
        <v>2919</v>
      </c>
      <c r="B2278" s="17" t="n">
        <v>1</v>
      </c>
      <c r="C2278" s="21" t="n">
        <v>45852</v>
      </c>
      <c r="D2278" s="17" t="s">
        <v>576</v>
      </c>
      <c r="E2278" s="17" t="s">
        <v>177</v>
      </c>
      <c r="F2278" s="17" t="s">
        <v>1493</v>
      </c>
      <c r="G2278" s="17" t="s">
        <v>59</v>
      </c>
      <c r="H2278" s="17" t="s">
        <v>1537</v>
      </c>
      <c r="I2278" s="17" t="s">
        <v>1524</v>
      </c>
      <c r="J2278" s="17" t="n">
        <v>1</v>
      </c>
      <c r="K2278" s="15" t="n">
        <v>257.9</v>
      </c>
      <c r="L2278" s="22" t="n">
        <v>0</v>
      </c>
      <c r="M2278" s="15" t="n">
        <v>28.21</v>
      </c>
      <c r="N2278" s="15" t="n">
        <f aca="false">J2278*K2278</f>
        <v>257.9</v>
      </c>
      <c r="O2278" s="15" t="n">
        <f aca="false">N2278*L2278</f>
        <v>0</v>
      </c>
      <c r="P2278" s="15" t="n">
        <f aca="false">N2278-O2278</f>
        <v>257.9</v>
      </c>
      <c r="Q2278" s="15" t="n">
        <f aca="false">J2278*INDEX(dProdutos!$F$2:$F$47,MATCH(E2278,dProdutos!$A$2:$A$47,0))</f>
        <v>138.23</v>
      </c>
      <c r="R2278" s="15" t="n">
        <f aca="false">IF(I2278="Cancelado",0,P2278-Q2278)</f>
        <v>119.67</v>
      </c>
      <c r="S2278" s="17" t="str">
        <f aca="false">INDEX(dProdutos!$D$2:$D$47,MATCH(E2278,dProdutos!$A$2:$A$47,0))</f>
        <v>Casa</v>
      </c>
    </row>
    <row r="2279" customFormat="false" ht="15" hidden="false" customHeight="false" outlineLevel="0" collapsed="false">
      <c r="A2279" s="17" t="s">
        <v>2920</v>
      </c>
      <c r="B2279" s="17" t="n">
        <v>1</v>
      </c>
      <c r="C2279" s="21" t="n">
        <v>45852</v>
      </c>
      <c r="D2279" s="17" t="s">
        <v>699</v>
      </c>
      <c r="E2279" s="17" t="s">
        <v>105</v>
      </c>
      <c r="F2279" s="17" t="s">
        <v>1499</v>
      </c>
      <c r="G2279" s="17" t="s">
        <v>64</v>
      </c>
      <c r="H2279" s="17" t="s">
        <v>1523</v>
      </c>
      <c r="I2279" s="17" t="s">
        <v>1524</v>
      </c>
      <c r="J2279" s="17" t="n">
        <v>1</v>
      </c>
      <c r="K2279" s="15" t="n">
        <v>175.9</v>
      </c>
      <c r="L2279" s="22" t="n">
        <v>0</v>
      </c>
      <c r="M2279" s="15" t="n">
        <v>24.98</v>
      </c>
      <c r="N2279" s="15" t="n">
        <f aca="false">J2279*K2279</f>
        <v>175.9</v>
      </c>
      <c r="O2279" s="15" t="n">
        <f aca="false">N2279*L2279</f>
        <v>0</v>
      </c>
      <c r="P2279" s="15" t="n">
        <f aca="false">N2279-O2279</f>
        <v>175.9</v>
      </c>
      <c r="Q2279" s="15" t="n">
        <f aca="false">J2279*INDEX(dProdutos!$F$2:$F$47,MATCH(E2279,dProdutos!$A$2:$A$47,0))</f>
        <v>96.59</v>
      </c>
      <c r="R2279" s="15" t="n">
        <f aca="false">IF(I2279="Cancelado",0,P2279-Q2279)</f>
        <v>79.31</v>
      </c>
      <c r="S2279" s="17" t="str">
        <f aca="false">INDEX(dProdutos!$D$2:$D$47,MATCH(E2279,dProdutos!$A$2:$A$47,0))</f>
        <v>Moda Masculina</v>
      </c>
    </row>
    <row r="2280" customFormat="false" ht="15" hidden="false" customHeight="false" outlineLevel="0" collapsed="false">
      <c r="A2280" s="17" t="s">
        <v>2921</v>
      </c>
      <c r="B2280" s="17" t="n">
        <v>1</v>
      </c>
      <c r="C2280" s="21" t="n">
        <v>45852</v>
      </c>
      <c r="D2280" s="17" t="s">
        <v>549</v>
      </c>
      <c r="E2280" s="17" t="s">
        <v>195</v>
      </c>
      <c r="F2280" s="17" t="s">
        <v>1487</v>
      </c>
      <c r="G2280" s="17" t="s">
        <v>59</v>
      </c>
      <c r="H2280" s="17" t="s">
        <v>1537</v>
      </c>
      <c r="I2280" s="17" t="s">
        <v>1524</v>
      </c>
      <c r="J2280" s="17" t="n">
        <v>1</v>
      </c>
      <c r="K2280" s="15" t="n">
        <v>72.9</v>
      </c>
      <c r="L2280" s="22" t="n">
        <v>0</v>
      </c>
      <c r="M2280" s="15" t="n">
        <v>15.89</v>
      </c>
      <c r="N2280" s="15" t="n">
        <f aca="false">J2280*K2280</f>
        <v>72.9</v>
      </c>
      <c r="O2280" s="15" t="n">
        <f aca="false">N2280*L2280</f>
        <v>0</v>
      </c>
      <c r="P2280" s="15" t="n">
        <f aca="false">N2280-O2280</f>
        <v>72.9</v>
      </c>
      <c r="Q2280" s="15" t="n">
        <f aca="false">J2280*INDEX(dProdutos!$F$2:$F$47,MATCH(E2280,dProdutos!$A$2:$A$47,0))</f>
        <v>39.23</v>
      </c>
      <c r="R2280" s="15" t="n">
        <f aca="false">IF(I2280="Cancelado",0,P2280-Q2280)</f>
        <v>33.67</v>
      </c>
      <c r="S2280" s="17" t="str">
        <f aca="false">INDEX(dProdutos!$D$2:$D$47,MATCH(E2280,dProdutos!$A$2:$A$47,0))</f>
        <v>Eletrônicos</v>
      </c>
    </row>
    <row r="2281" customFormat="false" ht="15" hidden="false" customHeight="false" outlineLevel="0" collapsed="false">
      <c r="A2281" s="17" t="s">
        <v>2921</v>
      </c>
      <c r="B2281" s="17" t="n">
        <v>2</v>
      </c>
      <c r="C2281" s="21" t="n">
        <v>45852</v>
      </c>
      <c r="D2281" s="17" t="s">
        <v>549</v>
      </c>
      <c r="E2281" s="17" t="s">
        <v>210</v>
      </c>
      <c r="F2281" s="17" t="s">
        <v>1487</v>
      </c>
      <c r="G2281" s="17" t="s">
        <v>59</v>
      </c>
      <c r="H2281" s="17" t="s">
        <v>1537</v>
      </c>
      <c r="I2281" s="17" t="s">
        <v>1524</v>
      </c>
      <c r="J2281" s="17" t="n">
        <v>1</v>
      </c>
      <c r="K2281" s="15" t="n">
        <v>245.9</v>
      </c>
      <c r="L2281" s="22" t="n">
        <v>0</v>
      </c>
      <c r="M2281" s="15" t="n">
        <v>0</v>
      </c>
      <c r="N2281" s="15" t="n">
        <f aca="false">J2281*K2281</f>
        <v>245.9</v>
      </c>
      <c r="O2281" s="15" t="n">
        <f aca="false">N2281*L2281</f>
        <v>0</v>
      </c>
      <c r="P2281" s="15" t="n">
        <f aca="false">N2281-O2281</f>
        <v>245.9</v>
      </c>
      <c r="Q2281" s="15" t="n">
        <f aca="false">J2281*INDEX(dProdutos!$F$2:$F$47,MATCH(E2281,dProdutos!$A$2:$A$47,0))</f>
        <v>150.63</v>
      </c>
      <c r="R2281" s="15" t="n">
        <f aca="false">IF(I2281="Cancelado",0,P2281-Q2281)</f>
        <v>95.27</v>
      </c>
      <c r="S2281" s="17" t="str">
        <f aca="false">INDEX(dProdutos!$D$2:$D$47,MATCH(E2281,dProdutos!$A$2:$A$47,0))</f>
        <v>Beleza</v>
      </c>
    </row>
    <row r="2282" customFormat="false" ht="15" hidden="false" customHeight="false" outlineLevel="0" collapsed="false">
      <c r="A2282" s="17" t="s">
        <v>2922</v>
      </c>
      <c r="B2282" s="17" t="n">
        <v>1</v>
      </c>
      <c r="C2282" s="21" t="n">
        <v>45852</v>
      </c>
      <c r="D2282" s="17" t="s">
        <v>520</v>
      </c>
      <c r="E2282" s="17" t="s">
        <v>150</v>
      </c>
      <c r="F2282" s="17" t="s">
        <v>1499</v>
      </c>
      <c r="G2282" s="17" t="s">
        <v>61</v>
      </c>
      <c r="H2282" s="17" t="s">
        <v>1537</v>
      </c>
      <c r="I2282" s="17" t="s">
        <v>1524</v>
      </c>
      <c r="J2282" s="17" t="n">
        <v>1</v>
      </c>
      <c r="K2282" s="15" t="n">
        <v>71.9</v>
      </c>
      <c r="L2282" s="22" t="n">
        <v>0.05</v>
      </c>
      <c r="M2282" s="15" t="n">
        <v>14.81</v>
      </c>
      <c r="N2282" s="15" t="n">
        <f aca="false">J2282*K2282</f>
        <v>71.9</v>
      </c>
      <c r="O2282" s="15" t="n">
        <f aca="false">N2282*L2282</f>
        <v>3.595</v>
      </c>
      <c r="P2282" s="15" t="n">
        <f aca="false">N2282-O2282</f>
        <v>68.305</v>
      </c>
      <c r="Q2282" s="15" t="n">
        <f aca="false">J2282*INDEX(dProdutos!$F$2:$F$47,MATCH(E2282,dProdutos!$A$2:$A$47,0))</f>
        <v>27.38</v>
      </c>
      <c r="R2282" s="15" t="n">
        <f aca="false">IF(I2282="Cancelado",0,P2282-Q2282)</f>
        <v>40.925</v>
      </c>
      <c r="S2282" s="17" t="str">
        <f aca="false">INDEX(dProdutos!$D$2:$D$47,MATCH(E2282,dProdutos!$A$2:$A$47,0))</f>
        <v>Acessórios</v>
      </c>
    </row>
    <row r="2283" customFormat="false" ht="15" hidden="false" customHeight="false" outlineLevel="0" collapsed="false">
      <c r="A2283" s="17" t="s">
        <v>2923</v>
      </c>
      <c r="B2283" s="17" t="n">
        <v>1</v>
      </c>
      <c r="C2283" s="21" t="n">
        <v>45852</v>
      </c>
      <c r="D2283" s="17" t="s">
        <v>717</v>
      </c>
      <c r="E2283" s="17" t="s">
        <v>138</v>
      </c>
      <c r="F2283" s="17" t="s">
        <v>1490</v>
      </c>
      <c r="G2283" s="17" t="s">
        <v>60</v>
      </c>
      <c r="H2283" s="17" t="s">
        <v>1537</v>
      </c>
      <c r="I2283" s="17" t="s">
        <v>1524</v>
      </c>
      <c r="J2283" s="17" t="n">
        <v>1</v>
      </c>
      <c r="K2283" s="15" t="n">
        <v>231.9</v>
      </c>
      <c r="L2283" s="22" t="n">
        <v>0</v>
      </c>
      <c r="M2283" s="15" t="n">
        <v>33.06</v>
      </c>
      <c r="N2283" s="15" t="n">
        <f aca="false">J2283*K2283</f>
        <v>231.9</v>
      </c>
      <c r="O2283" s="15" t="n">
        <f aca="false">N2283*L2283</f>
        <v>0</v>
      </c>
      <c r="P2283" s="15" t="n">
        <f aca="false">N2283-O2283</f>
        <v>231.9</v>
      </c>
      <c r="Q2283" s="15" t="n">
        <f aca="false">J2283*INDEX(dProdutos!$F$2:$F$47,MATCH(E2283,dProdutos!$A$2:$A$47,0))</f>
        <v>132.21</v>
      </c>
      <c r="R2283" s="15" t="n">
        <f aca="false">IF(I2283="Cancelado",0,P2283-Q2283)</f>
        <v>99.69</v>
      </c>
      <c r="S2283" s="17" t="str">
        <f aca="false">INDEX(dProdutos!$D$2:$D$47,MATCH(E2283,dProdutos!$A$2:$A$47,0))</f>
        <v>Calçados</v>
      </c>
    </row>
    <row r="2284" customFormat="false" ht="15" hidden="false" customHeight="false" outlineLevel="0" collapsed="false">
      <c r="A2284" s="17" t="s">
        <v>2923</v>
      </c>
      <c r="B2284" s="17" t="n">
        <v>2</v>
      </c>
      <c r="C2284" s="21" t="n">
        <v>45852</v>
      </c>
      <c r="D2284" s="17" t="s">
        <v>717</v>
      </c>
      <c r="E2284" s="17" t="s">
        <v>177</v>
      </c>
      <c r="F2284" s="17" t="s">
        <v>1490</v>
      </c>
      <c r="G2284" s="17" t="s">
        <v>60</v>
      </c>
      <c r="H2284" s="17" t="s">
        <v>1537</v>
      </c>
      <c r="I2284" s="17" t="s">
        <v>1524</v>
      </c>
      <c r="J2284" s="17" t="n">
        <v>1</v>
      </c>
      <c r="K2284" s="15" t="n">
        <v>257.9</v>
      </c>
      <c r="L2284" s="22" t="n">
        <v>0</v>
      </c>
      <c r="M2284" s="15" t="n">
        <v>0</v>
      </c>
      <c r="N2284" s="15" t="n">
        <f aca="false">J2284*K2284</f>
        <v>257.9</v>
      </c>
      <c r="O2284" s="15" t="n">
        <f aca="false">N2284*L2284</f>
        <v>0</v>
      </c>
      <c r="P2284" s="15" t="n">
        <f aca="false">N2284-O2284</f>
        <v>257.9</v>
      </c>
      <c r="Q2284" s="15" t="n">
        <f aca="false">J2284*INDEX(dProdutos!$F$2:$F$47,MATCH(E2284,dProdutos!$A$2:$A$47,0))</f>
        <v>138.23</v>
      </c>
      <c r="R2284" s="15" t="n">
        <f aca="false">IF(I2284="Cancelado",0,P2284-Q2284)</f>
        <v>119.67</v>
      </c>
      <c r="S2284" s="17" t="str">
        <f aca="false">INDEX(dProdutos!$D$2:$D$47,MATCH(E2284,dProdutos!$A$2:$A$47,0))</f>
        <v>Casa</v>
      </c>
    </row>
    <row r="2285" customFormat="false" ht="15" hidden="false" customHeight="false" outlineLevel="0" collapsed="false">
      <c r="A2285" s="17" t="s">
        <v>2924</v>
      </c>
      <c r="B2285" s="17" t="n">
        <v>1</v>
      </c>
      <c r="C2285" s="21" t="n">
        <v>45852</v>
      </c>
      <c r="D2285" s="17" t="s">
        <v>874</v>
      </c>
      <c r="E2285" s="17" t="s">
        <v>171</v>
      </c>
      <c r="F2285" s="17" t="s">
        <v>1497</v>
      </c>
      <c r="G2285" s="17" t="s">
        <v>59</v>
      </c>
      <c r="H2285" s="17" t="s">
        <v>1537</v>
      </c>
      <c r="I2285" s="17" t="s">
        <v>1524</v>
      </c>
      <c r="J2285" s="17" t="n">
        <v>2</v>
      </c>
      <c r="K2285" s="15" t="n">
        <v>246.9</v>
      </c>
      <c r="L2285" s="22" t="n">
        <v>0.05</v>
      </c>
      <c r="M2285" s="15" t="n">
        <v>0</v>
      </c>
      <c r="N2285" s="15" t="n">
        <f aca="false">J2285*K2285</f>
        <v>493.8</v>
      </c>
      <c r="O2285" s="15" t="n">
        <f aca="false">N2285*L2285</f>
        <v>24.69</v>
      </c>
      <c r="P2285" s="15" t="n">
        <f aca="false">N2285-O2285</f>
        <v>469.11</v>
      </c>
      <c r="Q2285" s="15" t="n">
        <f aca="false">J2285*INDEX(dProdutos!$F$2:$F$47,MATCH(E2285,dProdutos!$A$2:$A$47,0))</f>
        <v>207.22</v>
      </c>
      <c r="R2285" s="15" t="n">
        <f aca="false">IF(I2285="Cancelado",0,P2285-Q2285)</f>
        <v>261.89</v>
      </c>
      <c r="S2285" s="17" t="str">
        <f aca="false">INDEX(dProdutos!$D$2:$D$47,MATCH(E2285,dProdutos!$A$2:$A$47,0))</f>
        <v>Casa</v>
      </c>
    </row>
    <row r="2286" customFormat="false" ht="15" hidden="false" customHeight="false" outlineLevel="0" collapsed="false">
      <c r="A2286" s="17" t="s">
        <v>2925</v>
      </c>
      <c r="B2286" s="17" t="n">
        <v>1</v>
      </c>
      <c r="C2286" s="21" t="n">
        <v>45852</v>
      </c>
      <c r="D2286" s="17" t="s">
        <v>837</v>
      </c>
      <c r="E2286" s="17" t="s">
        <v>192</v>
      </c>
      <c r="F2286" s="17" t="s">
        <v>1497</v>
      </c>
      <c r="G2286" s="17" t="s">
        <v>59</v>
      </c>
      <c r="H2286" s="17" t="s">
        <v>1537</v>
      </c>
      <c r="I2286" s="17" t="s">
        <v>1524</v>
      </c>
      <c r="J2286" s="17" t="n">
        <v>1</v>
      </c>
      <c r="K2286" s="15" t="n">
        <v>245.9</v>
      </c>
      <c r="L2286" s="22" t="n">
        <v>0</v>
      </c>
      <c r="M2286" s="15" t="n">
        <v>24.59</v>
      </c>
      <c r="N2286" s="15" t="n">
        <f aca="false">J2286*K2286</f>
        <v>245.9</v>
      </c>
      <c r="O2286" s="15" t="n">
        <f aca="false">N2286*L2286</f>
        <v>0</v>
      </c>
      <c r="P2286" s="15" t="n">
        <f aca="false">N2286-O2286</f>
        <v>245.9</v>
      </c>
      <c r="Q2286" s="15" t="n">
        <f aca="false">J2286*INDEX(dProdutos!$F$2:$F$47,MATCH(E2286,dProdutos!$A$2:$A$47,0))</f>
        <v>107.78</v>
      </c>
      <c r="R2286" s="15" t="n">
        <f aca="false">IF(I2286="Cancelado",0,P2286-Q2286)</f>
        <v>138.12</v>
      </c>
      <c r="S2286" s="17" t="str">
        <f aca="false">INDEX(dProdutos!$D$2:$D$47,MATCH(E2286,dProdutos!$A$2:$A$47,0))</f>
        <v>Eletrônicos</v>
      </c>
    </row>
    <row r="2287" customFormat="false" ht="15" hidden="false" customHeight="false" outlineLevel="0" collapsed="false">
      <c r="A2287" s="17" t="s">
        <v>2926</v>
      </c>
      <c r="B2287" s="17" t="n">
        <v>1</v>
      </c>
      <c r="C2287" s="21" t="n">
        <v>45852</v>
      </c>
      <c r="D2287" s="17" t="s">
        <v>757</v>
      </c>
      <c r="E2287" s="17" t="s">
        <v>153</v>
      </c>
      <c r="F2287" s="17" t="s">
        <v>1487</v>
      </c>
      <c r="G2287" s="17" t="s">
        <v>61</v>
      </c>
      <c r="H2287" s="17" t="s">
        <v>1523</v>
      </c>
      <c r="I2287" s="17" t="s">
        <v>1524</v>
      </c>
      <c r="J2287" s="17" t="n">
        <v>1</v>
      </c>
      <c r="K2287" s="15" t="n">
        <v>165.9</v>
      </c>
      <c r="L2287" s="22" t="n">
        <v>0</v>
      </c>
      <c r="M2287" s="15" t="n">
        <v>0</v>
      </c>
      <c r="N2287" s="15" t="n">
        <f aca="false">J2287*K2287</f>
        <v>165.9</v>
      </c>
      <c r="O2287" s="15" t="n">
        <f aca="false">N2287*L2287</f>
        <v>0</v>
      </c>
      <c r="P2287" s="15" t="n">
        <f aca="false">N2287-O2287</f>
        <v>165.9</v>
      </c>
      <c r="Q2287" s="15" t="n">
        <f aca="false">J2287*INDEX(dProdutos!$F$2:$F$47,MATCH(E2287,dProdutos!$A$2:$A$47,0))</f>
        <v>67.28</v>
      </c>
      <c r="R2287" s="15" t="n">
        <f aca="false">IF(I2287="Cancelado",0,P2287-Q2287)</f>
        <v>98.62</v>
      </c>
      <c r="S2287" s="17" t="str">
        <f aca="false">INDEX(dProdutos!$D$2:$D$47,MATCH(E2287,dProdutos!$A$2:$A$47,0))</f>
        <v>Acessórios</v>
      </c>
    </row>
    <row r="2288" customFormat="false" ht="15" hidden="false" customHeight="false" outlineLevel="0" collapsed="false">
      <c r="A2288" s="17" t="s">
        <v>2927</v>
      </c>
      <c r="B2288" s="17" t="n">
        <v>1</v>
      </c>
      <c r="C2288" s="21" t="n">
        <v>45852</v>
      </c>
      <c r="D2288" s="17" t="s">
        <v>261</v>
      </c>
      <c r="E2288" s="17" t="s">
        <v>147</v>
      </c>
      <c r="F2288" s="17" t="s">
        <v>1495</v>
      </c>
      <c r="G2288" s="17" t="s">
        <v>59</v>
      </c>
      <c r="H2288" s="17" t="s">
        <v>1527</v>
      </c>
      <c r="I2288" s="17" t="s">
        <v>1524</v>
      </c>
      <c r="J2288" s="17" t="n">
        <v>1</v>
      </c>
      <c r="K2288" s="15" t="n">
        <v>231.9</v>
      </c>
      <c r="L2288" s="22" t="n">
        <v>0.15</v>
      </c>
      <c r="M2288" s="15" t="n">
        <v>0</v>
      </c>
      <c r="N2288" s="15" t="n">
        <f aca="false">J2288*K2288</f>
        <v>231.9</v>
      </c>
      <c r="O2288" s="15" t="n">
        <f aca="false">N2288*L2288</f>
        <v>34.785</v>
      </c>
      <c r="P2288" s="15" t="n">
        <f aca="false">N2288-O2288</f>
        <v>197.115</v>
      </c>
      <c r="Q2288" s="15" t="n">
        <f aca="false">J2288*INDEX(dProdutos!$F$2:$F$47,MATCH(E2288,dProdutos!$A$2:$A$47,0))</f>
        <v>130.9</v>
      </c>
      <c r="R2288" s="15" t="n">
        <f aca="false">IF(I2288="Cancelado",0,P2288-Q2288)</f>
        <v>66.215</v>
      </c>
      <c r="S2288" s="17" t="str">
        <f aca="false">INDEX(dProdutos!$D$2:$D$47,MATCH(E2288,dProdutos!$A$2:$A$47,0))</f>
        <v>Acessórios</v>
      </c>
    </row>
    <row r="2289" customFormat="false" ht="15" hidden="false" customHeight="false" outlineLevel="0" collapsed="false">
      <c r="A2289" s="17" t="s">
        <v>2927</v>
      </c>
      <c r="B2289" s="17" t="n">
        <v>2</v>
      </c>
      <c r="C2289" s="21" t="n">
        <v>45852</v>
      </c>
      <c r="D2289" s="17" t="s">
        <v>261</v>
      </c>
      <c r="E2289" s="17" t="s">
        <v>132</v>
      </c>
      <c r="F2289" s="17" t="s">
        <v>1495</v>
      </c>
      <c r="G2289" s="17" t="s">
        <v>59</v>
      </c>
      <c r="H2289" s="17" t="s">
        <v>1527</v>
      </c>
      <c r="I2289" s="17" t="s">
        <v>1524</v>
      </c>
      <c r="J2289" s="17" t="n">
        <v>1</v>
      </c>
      <c r="K2289" s="15" t="n">
        <v>179.9</v>
      </c>
      <c r="L2289" s="22" t="n">
        <v>0</v>
      </c>
      <c r="M2289" s="15" t="n">
        <v>0</v>
      </c>
      <c r="N2289" s="15" t="n">
        <f aca="false">J2289*K2289</f>
        <v>179.9</v>
      </c>
      <c r="O2289" s="15" t="n">
        <f aca="false">N2289*L2289</f>
        <v>0</v>
      </c>
      <c r="P2289" s="15" t="n">
        <f aca="false">N2289-O2289</f>
        <v>179.9</v>
      </c>
      <c r="Q2289" s="15" t="n">
        <f aca="false">J2289*INDEX(dProdutos!$F$2:$F$47,MATCH(E2289,dProdutos!$A$2:$A$47,0))</f>
        <v>93.56</v>
      </c>
      <c r="R2289" s="15" t="n">
        <f aca="false">IF(I2289="Cancelado",0,P2289-Q2289)</f>
        <v>86.34</v>
      </c>
      <c r="S2289" s="17" t="str">
        <f aca="false">INDEX(dProdutos!$D$2:$D$47,MATCH(E2289,dProdutos!$A$2:$A$47,0))</f>
        <v>Calçados</v>
      </c>
    </row>
    <row r="2290" customFormat="false" ht="15" hidden="false" customHeight="false" outlineLevel="0" collapsed="false">
      <c r="A2290" s="17" t="s">
        <v>2928</v>
      </c>
      <c r="B2290" s="17" t="n">
        <v>1</v>
      </c>
      <c r="C2290" s="21" t="n">
        <v>45853</v>
      </c>
      <c r="D2290" s="17" t="s">
        <v>665</v>
      </c>
      <c r="E2290" s="17" t="s">
        <v>135</v>
      </c>
      <c r="F2290" s="17" t="s">
        <v>1499</v>
      </c>
      <c r="G2290" s="17" t="s">
        <v>61</v>
      </c>
      <c r="H2290" s="17" t="s">
        <v>1523</v>
      </c>
      <c r="I2290" s="17" t="s">
        <v>1524</v>
      </c>
      <c r="J2290" s="17" t="n">
        <v>1</v>
      </c>
      <c r="K2290" s="15" t="n">
        <v>200.9</v>
      </c>
      <c r="L2290" s="22" t="n">
        <v>0.15</v>
      </c>
      <c r="M2290" s="15" t="n">
        <v>30.88</v>
      </c>
      <c r="N2290" s="15" t="n">
        <f aca="false">J2290*K2290</f>
        <v>200.9</v>
      </c>
      <c r="O2290" s="15" t="n">
        <f aca="false">N2290*L2290</f>
        <v>30.135</v>
      </c>
      <c r="P2290" s="15" t="n">
        <f aca="false">N2290-O2290</f>
        <v>170.765</v>
      </c>
      <c r="Q2290" s="15" t="n">
        <f aca="false">J2290*INDEX(dProdutos!$F$2:$F$47,MATCH(E2290,dProdutos!$A$2:$A$47,0))</f>
        <v>80.73</v>
      </c>
      <c r="R2290" s="15" t="n">
        <f aca="false">IF(I2290="Cancelado",0,P2290-Q2290)</f>
        <v>90.035</v>
      </c>
      <c r="S2290" s="17" t="str">
        <f aca="false">INDEX(dProdutos!$D$2:$D$47,MATCH(E2290,dProdutos!$A$2:$A$47,0))</f>
        <v>Calçados</v>
      </c>
    </row>
    <row r="2291" customFormat="false" ht="15" hidden="false" customHeight="false" outlineLevel="0" collapsed="false">
      <c r="A2291" s="17" t="s">
        <v>2928</v>
      </c>
      <c r="B2291" s="17" t="n">
        <v>2</v>
      </c>
      <c r="C2291" s="21" t="n">
        <v>45853</v>
      </c>
      <c r="D2291" s="17" t="s">
        <v>665</v>
      </c>
      <c r="E2291" s="17" t="s">
        <v>126</v>
      </c>
      <c r="F2291" s="17" t="s">
        <v>1499</v>
      </c>
      <c r="G2291" s="17" t="s">
        <v>61</v>
      </c>
      <c r="H2291" s="17" t="s">
        <v>1523</v>
      </c>
      <c r="I2291" s="17" t="s">
        <v>1524</v>
      </c>
      <c r="J2291" s="17" t="n">
        <v>1</v>
      </c>
      <c r="K2291" s="15" t="n">
        <v>296.9</v>
      </c>
      <c r="L2291" s="22" t="n">
        <v>0.1</v>
      </c>
      <c r="M2291" s="15" t="n">
        <v>0</v>
      </c>
      <c r="N2291" s="15" t="n">
        <f aca="false">J2291*K2291</f>
        <v>296.9</v>
      </c>
      <c r="O2291" s="15" t="n">
        <f aca="false">N2291*L2291</f>
        <v>29.69</v>
      </c>
      <c r="P2291" s="15" t="n">
        <f aca="false">N2291-O2291</f>
        <v>267.21</v>
      </c>
      <c r="Q2291" s="15" t="n">
        <f aca="false">J2291*INDEX(dProdutos!$F$2:$F$47,MATCH(E2291,dProdutos!$A$2:$A$47,0))</f>
        <v>135.24</v>
      </c>
      <c r="R2291" s="15" t="n">
        <f aca="false">IF(I2291="Cancelado",0,P2291-Q2291)</f>
        <v>131.97</v>
      </c>
      <c r="S2291" s="17" t="str">
        <f aca="false">INDEX(dProdutos!$D$2:$D$47,MATCH(E2291,dProdutos!$A$2:$A$47,0))</f>
        <v>Calçados</v>
      </c>
    </row>
    <row r="2292" customFormat="false" ht="15" hidden="false" customHeight="false" outlineLevel="0" collapsed="false">
      <c r="A2292" s="17" t="s">
        <v>2929</v>
      </c>
      <c r="B2292" s="17" t="n">
        <v>1</v>
      </c>
      <c r="C2292" s="21" t="n">
        <v>45853</v>
      </c>
      <c r="D2292" s="17" t="s">
        <v>965</v>
      </c>
      <c r="E2292" s="17" t="s">
        <v>85</v>
      </c>
      <c r="F2292" s="17" t="s">
        <v>1490</v>
      </c>
      <c r="G2292" s="17" t="s">
        <v>62</v>
      </c>
      <c r="H2292" s="17" t="s">
        <v>1537</v>
      </c>
      <c r="I2292" s="17" t="s">
        <v>1524</v>
      </c>
      <c r="J2292" s="17" t="n">
        <v>1</v>
      </c>
      <c r="K2292" s="15" t="n">
        <v>165.9</v>
      </c>
      <c r="L2292" s="22" t="n">
        <v>0.05</v>
      </c>
      <c r="M2292" s="15" t="n">
        <v>28.45</v>
      </c>
      <c r="N2292" s="15" t="n">
        <f aca="false">J2292*K2292</f>
        <v>165.9</v>
      </c>
      <c r="O2292" s="15" t="n">
        <f aca="false">N2292*L2292</f>
        <v>8.295</v>
      </c>
      <c r="P2292" s="15" t="n">
        <f aca="false">N2292-O2292</f>
        <v>157.605</v>
      </c>
      <c r="Q2292" s="15" t="n">
        <f aca="false">J2292*INDEX(dProdutos!$F$2:$F$47,MATCH(E2292,dProdutos!$A$2:$A$47,0))</f>
        <v>91.55</v>
      </c>
      <c r="R2292" s="15" t="n">
        <f aca="false">IF(I2292="Cancelado",0,P2292-Q2292)</f>
        <v>66.055</v>
      </c>
      <c r="S2292" s="17" t="str">
        <f aca="false">INDEX(dProdutos!$D$2:$D$47,MATCH(E2292,dProdutos!$A$2:$A$47,0))</f>
        <v>Moda Feminina</v>
      </c>
    </row>
    <row r="2293" customFormat="false" ht="15" hidden="false" customHeight="false" outlineLevel="0" collapsed="false">
      <c r="A2293" s="17" t="s">
        <v>2929</v>
      </c>
      <c r="B2293" s="17" t="n">
        <v>2</v>
      </c>
      <c r="C2293" s="21" t="n">
        <v>45853</v>
      </c>
      <c r="D2293" s="17" t="s">
        <v>965</v>
      </c>
      <c r="E2293" s="17" t="s">
        <v>95</v>
      </c>
      <c r="F2293" s="17" t="s">
        <v>1490</v>
      </c>
      <c r="G2293" s="17" t="s">
        <v>62</v>
      </c>
      <c r="H2293" s="17" t="s">
        <v>1537</v>
      </c>
      <c r="I2293" s="17" t="s">
        <v>1524</v>
      </c>
      <c r="J2293" s="17" t="n">
        <v>1</v>
      </c>
      <c r="K2293" s="15" t="n">
        <v>77.9</v>
      </c>
      <c r="L2293" s="22" t="n">
        <v>0.05</v>
      </c>
      <c r="M2293" s="15" t="n">
        <v>0</v>
      </c>
      <c r="N2293" s="15" t="n">
        <f aca="false">J2293*K2293</f>
        <v>77.9</v>
      </c>
      <c r="O2293" s="15" t="n">
        <f aca="false">N2293*L2293</f>
        <v>3.895</v>
      </c>
      <c r="P2293" s="15" t="n">
        <f aca="false">N2293-O2293</f>
        <v>74.005</v>
      </c>
      <c r="Q2293" s="15" t="n">
        <f aca="false">J2293*INDEX(dProdutos!$F$2:$F$47,MATCH(E2293,dProdutos!$A$2:$A$47,0))</f>
        <v>36.71</v>
      </c>
      <c r="R2293" s="15" t="n">
        <f aca="false">IF(I2293="Cancelado",0,P2293-Q2293)</f>
        <v>37.295</v>
      </c>
      <c r="S2293" s="17" t="str">
        <f aca="false">INDEX(dProdutos!$D$2:$D$47,MATCH(E2293,dProdutos!$A$2:$A$47,0))</f>
        <v>Moda Feminina</v>
      </c>
    </row>
    <row r="2294" customFormat="false" ht="15" hidden="false" customHeight="false" outlineLevel="0" collapsed="false">
      <c r="A2294" s="17" t="s">
        <v>2930</v>
      </c>
      <c r="B2294" s="17" t="n">
        <v>1</v>
      </c>
      <c r="C2294" s="21" t="n">
        <v>45853</v>
      </c>
      <c r="D2294" s="17" t="s">
        <v>1202</v>
      </c>
      <c r="E2294" s="17" t="s">
        <v>135</v>
      </c>
      <c r="F2294" s="17" t="s">
        <v>1501</v>
      </c>
      <c r="G2294" s="17" t="s">
        <v>63</v>
      </c>
      <c r="H2294" s="17" t="s">
        <v>1523</v>
      </c>
      <c r="I2294" s="17" t="s">
        <v>1524</v>
      </c>
      <c r="J2294" s="17" t="n">
        <v>1</v>
      </c>
      <c r="K2294" s="15" t="n">
        <v>200.9</v>
      </c>
      <c r="L2294" s="22" t="n">
        <v>0.05</v>
      </c>
      <c r="M2294" s="15" t="n">
        <v>25.88</v>
      </c>
      <c r="N2294" s="15" t="n">
        <f aca="false">J2294*K2294</f>
        <v>200.9</v>
      </c>
      <c r="O2294" s="15" t="n">
        <f aca="false">N2294*L2294</f>
        <v>10.045</v>
      </c>
      <c r="P2294" s="15" t="n">
        <f aca="false">N2294-O2294</f>
        <v>190.855</v>
      </c>
      <c r="Q2294" s="15" t="n">
        <f aca="false">J2294*INDEX(dProdutos!$F$2:$F$47,MATCH(E2294,dProdutos!$A$2:$A$47,0))</f>
        <v>80.73</v>
      </c>
      <c r="R2294" s="15" t="n">
        <f aca="false">IF(I2294="Cancelado",0,P2294-Q2294)</f>
        <v>110.125</v>
      </c>
      <c r="S2294" s="17" t="str">
        <f aca="false">INDEX(dProdutos!$D$2:$D$47,MATCH(E2294,dProdutos!$A$2:$A$47,0))</f>
        <v>Calçados</v>
      </c>
    </row>
    <row r="2295" customFormat="false" ht="15" hidden="false" customHeight="false" outlineLevel="0" collapsed="false">
      <c r="A2295" s="17" t="s">
        <v>2930</v>
      </c>
      <c r="B2295" s="17" t="n">
        <v>2</v>
      </c>
      <c r="C2295" s="21" t="n">
        <v>45853</v>
      </c>
      <c r="D2295" s="17" t="s">
        <v>1202</v>
      </c>
      <c r="E2295" s="17" t="s">
        <v>88</v>
      </c>
      <c r="F2295" s="17" t="s">
        <v>1501</v>
      </c>
      <c r="G2295" s="17" t="s">
        <v>63</v>
      </c>
      <c r="H2295" s="17" t="s">
        <v>1523</v>
      </c>
      <c r="I2295" s="17" t="s">
        <v>1524</v>
      </c>
      <c r="J2295" s="17" t="n">
        <v>1</v>
      </c>
      <c r="K2295" s="15" t="n">
        <v>170.9</v>
      </c>
      <c r="L2295" s="22" t="n">
        <v>0.2</v>
      </c>
      <c r="M2295" s="15" t="n">
        <v>0</v>
      </c>
      <c r="N2295" s="15" t="n">
        <f aca="false">J2295*K2295</f>
        <v>170.9</v>
      </c>
      <c r="O2295" s="15" t="n">
        <f aca="false">N2295*L2295</f>
        <v>34.18</v>
      </c>
      <c r="P2295" s="15" t="n">
        <f aca="false">N2295-O2295</f>
        <v>136.72</v>
      </c>
      <c r="Q2295" s="15" t="n">
        <f aca="false">J2295*INDEX(dProdutos!$F$2:$F$47,MATCH(E2295,dProdutos!$A$2:$A$47,0))</f>
        <v>98.14</v>
      </c>
      <c r="R2295" s="15" t="n">
        <f aca="false">IF(I2295="Cancelado",0,P2295-Q2295)</f>
        <v>38.58</v>
      </c>
      <c r="S2295" s="17" t="str">
        <f aca="false">INDEX(dProdutos!$D$2:$D$47,MATCH(E2295,dProdutos!$A$2:$A$47,0))</f>
        <v>Moda Feminina</v>
      </c>
    </row>
    <row r="2296" customFormat="false" ht="15" hidden="false" customHeight="false" outlineLevel="0" collapsed="false">
      <c r="A2296" s="17" t="s">
        <v>2930</v>
      </c>
      <c r="B2296" s="17" t="n">
        <v>3</v>
      </c>
      <c r="C2296" s="21" t="n">
        <v>45853</v>
      </c>
      <c r="D2296" s="17" t="s">
        <v>1202</v>
      </c>
      <c r="E2296" s="17" t="s">
        <v>77</v>
      </c>
      <c r="F2296" s="17" t="s">
        <v>1501</v>
      </c>
      <c r="G2296" s="17" t="s">
        <v>63</v>
      </c>
      <c r="H2296" s="17" t="s">
        <v>1523</v>
      </c>
      <c r="I2296" s="17" t="s">
        <v>1524</v>
      </c>
      <c r="J2296" s="17" t="n">
        <v>2</v>
      </c>
      <c r="K2296" s="15" t="n">
        <v>198.9</v>
      </c>
      <c r="L2296" s="22" t="n">
        <v>0.1</v>
      </c>
      <c r="M2296" s="15" t="n">
        <v>0</v>
      </c>
      <c r="N2296" s="15" t="n">
        <f aca="false">J2296*K2296</f>
        <v>397.8</v>
      </c>
      <c r="O2296" s="15" t="n">
        <f aca="false">N2296*L2296</f>
        <v>39.78</v>
      </c>
      <c r="P2296" s="15" t="n">
        <f aca="false">N2296-O2296</f>
        <v>358.02</v>
      </c>
      <c r="Q2296" s="15" t="n">
        <f aca="false">J2296*INDEX(dProdutos!$F$2:$F$47,MATCH(E2296,dProdutos!$A$2:$A$47,0))</f>
        <v>215.76</v>
      </c>
      <c r="R2296" s="15" t="n">
        <f aca="false">IF(I2296="Cancelado",0,P2296-Q2296)</f>
        <v>142.26</v>
      </c>
      <c r="S2296" s="17" t="str">
        <f aca="false">INDEX(dProdutos!$D$2:$D$47,MATCH(E2296,dProdutos!$A$2:$A$47,0))</f>
        <v>Moda Feminina</v>
      </c>
    </row>
    <row r="2297" customFormat="false" ht="15" hidden="false" customHeight="false" outlineLevel="0" collapsed="false">
      <c r="A2297" s="17" t="s">
        <v>2931</v>
      </c>
      <c r="B2297" s="17" t="n">
        <v>1</v>
      </c>
      <c r="C2297" s="21" t="n">
        <v>45853</v>
      </c>
      <c r="D2297" s="17" t="s">
        <v>1368</v>
      </c>
      <c r="E2297" s="17" t="s">
        <v>210</v>
      </c>
      <c r="F2297" s="17" t="s">
        <v>1490</v>
      </c>
      <c r="G2297" s="17" t="s">
        <v>64</v>
      </c>
      <c r="H2297" s="17" t="s">
        <v>1537</v>
      </c>
      <c r="I2297" s="17" t="s">
        <v>1524</v>
      </c>
      <c r="J2297" s="17" t="n">
        <v>1</v>
      </c>
      <c r="K2297" s="15" t="n">
        <v>245.9</v>
      </c>
      <c r="L2297" s="22" t="n">
        <v>0</v>
      </c>
      <c r="M2297" s="15" t="n">
        <v>0</v>
      </c>
      <c r="N2297" s="15" t="n">
        <f aca="false">J2297*K2297</f>
        <v>245.9</v>
      </c>
      <c r="O2297" s="15" t="n">
        <f aca="false">N2297*L2297</f>
        <v>0</v>
      </c>
      <c r="P2297" s="15" t="n">
        <f aca="false">N2297-O2297</f>
        <v>245.9</v>
      </c>
      <c r="Q2297" s="15" t="n">
        <f aca="false">J2297*INDEX(dProdutos!$F$2:$F$47,MATCH(E2297,dProdutos!$A$2:$A$47,0))</f>
        <v>150.63</v>
      </c>
      <c r="R2297" s="15" t="n">
        <f aca="false">IF(I2297="Cancelado",0,P2297-Q2297)</f>
        <v>95.27</v>
      </c>
      <c r="S2297" s="17" t="str">
        <f aca="false">INDEX(dProdutos!$D$2:$D$47,MATCH(E2297,dProdutos!$A$2:$A$47,0))</f>
        <v>Beleza</v>
      </c>
    </row>
    <row r="2298" customFormat="false" ht="15" hidden="false" customHeight="false" outlineLevel="0" collapsed="false">
      <c r="A2298" s="17" t="s">
        <v>2931</v>
      </c>
      <c r="B2298" s="17" t="n">
        <v>2</v>
      </c>
      <c r="C2298" s="21" t="n">
        <v>45853</v>
      </c>
      <c r="D2298" s="17" t="s">
        <v>1368</v>
      </c>
      <c r="E2298" s="17" t="s">
        <v>92</v>
      </c>
      <c r="F2298" s="17" t="s">
        <v>1490</v>
      </c>
      <c r="G2298" s="17" t="s">
        <v>64</v>
      </c>
      <c r="H2298" s="17" t="s">
        <v>1537</v>
      </c>
      <c r="I2298" s="17" t="s">
        <v>1524</v>
      </c>
      <c r="J2298" s="17" t="n">
        <v>1</v>
      </c>
      <c r="K2298" s="15" t="n">
        <v>191.9</v>
      </c>
      <c r="L2298" s="22" t="n">
        <v>0</v>
      </c>
      <c r="M2298" s="15" t="n">
        <v>0</v>
      </c>
      <c r="N2298" s="15" t="n">
        <f aca="false">J2298*K2298</f>
        <v>191.9</v>
      </c>
      <c r="O2298" s="15" t="n">
        <f aca="false">N2298*L2298</f>
        <v>0</v>
      </c>
      <c r="P2298" s="15" t="n">
        <f aca="false">N2298-O2298</f>
        <v>191.9</v>
      </c>
      <c r="Q2298" s="15" t="n">
        <f aca="false">J2298*INDEX(dProdutos!$F$2:$F$47,MATCH(E2298,dProdutos!$A$2:$A$47,0))</f>
        <v>88.59</v>
      </c>
      <c r="R2298" s="15" t="n">
        <f aca="false">IF(I2298="Cancelado",0,P2298-Q2298)</f>
        <v>103.31</v>
      </c>
      <c r="S2298" s="17" t="str">
        <f aca="false">INDEX(dProdutos!$D$2:$D$47,MATCH(E2298,dProdutos!$A$2:$A$47,0))</f>
        <v>Moda Feminina</v>
      </c>
    </row>
    <row r="2299" customFormat="false" ht="15" hidden="false" customHeight="false" outlineLevel="0" collapsed="false">
      <c r="A2299" s="17" t="s">
        <v>2931</v>
      </c>
      <c r="B2299" s="17" t="n">
        <v>3</v>
      </c>
      <c r="C2299" s="21" t="n">
        <v>45853</v>
      </c>
      <c r="D2299" s="17" t="s">
        <v>1368</v>
      </c>
      <c r="E2299" s="17" t="s">
        <v>102</v>
      </c>
      <c r="F2299" s="17" t="s">
        <v>1490</v>
      </c>
      <c r="G2299" s="17" t="s">
        <v>64</v>
      </c>
      <c r="H2299" s="17" t="s">
        <v>1537</v>
      </c>
      <c r="I2299" s="17" t="s">
        <v>1524</v>
      </c>
      <c r="J2299" s="17" t="n">
        <v>1</v>
      </c>
      <c r="K2299" s="15" t="n">
        <v>65.9</v>
      </c>
      <c r="L2299" s="22" t="n">
        <v>0.1</v>
      </c>
      <c r="M2299" s="15" t="n">
        <v>0</v>
      </c>
      <c r="N2299" s="15" t="n">
        <f aca="false">J2299*K2299</f>
        <v>65.9</v>
      </c>
      <c r="O2299" s="15" t="n">
        <f aca="false">N2299*L2299</f>
        <v>6.59</v>
      </c>
      <c r="P2299" s="15" t="n">
        <f aca="false">N2299-O2299</f>
        <v>59.31</v>
      </c>
      <c r="Q2299" s="15" t="n">
        <f aca="false">J2299*INDEX(dProdutos!$F$2:$F$47,MATCH(E2299,dProdutos!$A$2:$A$47,0))</f>
        <v>29.68</v>
      </c>
      <c r="R2299" s="15" t="n">
        <f aca="false">IF(I2299="Cancelado",0,P2299-Q2299)</f>
        <v>29.63</v>
      </c>
      <c r="S2299" s="17" t="str">
        <f aca="false">INDEX(dProdutos!$D$2:$D$47,MATCH(E2299,dProdutos!$A$2:$A$47,0))</f>
        <v>Moda Masculina</v>
      </c>
    </row>
    <row r="2300" customFormat="false" ht="15" hidden="false" customHeight="false" outlineLevel="0" collapsed="false">
      <c r="A2300" s="17" t="s">
        <v>2931</v>
      </c>
      <c r="B2300" s="17" t="n">
        <v>4</v>
      </c>
      <c r="C2300" s="21" t="n">
        <v>45853</v>
      </c>
      <c r="D2300" s="17" t="s">
        <v>1368</v>
      </c>
      <c r="E2300" s="17" t="s">
        <v>102</v>
      </c>
      <c r="F2300" s="17" t="s">
        <v>1490</v>
      </c>
      <c r="G2300" s="17" t="s">
        <v>64</v>
      </c>
      <c r="H2300" s="17" t="s">
        <v>1537</v>
      </c>
      <c r="I2300" s="17" t="s">
        <v>1524</v>
      </c>
      <c r="J2300" s="17" t="n">
        <v>1</v>
      </c>
      <c r="K2300" s="15" t="n">
        <v>65.9</v>
      </c>
      <c r="L2300" s="22" t="n">
        <v>0.05</v>
      </c>
      <c r="M2300" s="15" t="n">
        <v>0</v>
      </c>
      <c r="N2300" s="15" t="n">
        <f aca="false">J2300*K2300</f>
        <v>65.9</v>
      </c>
      <c r="O2300" s="15" t="n">
        <f aca="false">N2300*L2300</f>
        <v>3.295</v>
      </c>
      <c r="P2300" s="15" t="n">
        <f aca="false">N2300-O2300</f>
        <v>62.605</v>
      </c>
      <c r="Q2300" s="15" t="n">
        <f aca="false">J2300*INDEX(dProdutos!$F$2:$F$47,MATCH(E2300,dProdutos!$A$2:$A$47,0))</f>
        <v>29.68</v>
      </c>
      <c r="R2300" s="15" t="n">
        <f aca="false">IF(I2300="Cancelado",0,P2300-Q2300)</f>
        <v>32.925</v>
      </c>
      <c r="S2300" s="17" t="str">
        <f aca="false">INDEX(dProdutos!$D$2:$D$47,MATCH(E2300,dProdutos!$A$2:$A$47,0))</f>
        <v>Moda Masculina</v>
      </c>
    </row>
    <row r="2301" customFormat="false" ht="15" hidden="false" customHeight="false" outlineLevel="0" collapsed="false">
      <c r="A2301" s="17" t="s">
        <v>2932</v>
      </c>
      <c r="B2301" s="17" t="n">
        <v>1</v>
      </c>
      <c r="C2301" s="21" t="n">
        <v>45853</v>
      </c>
      <c r="D2301" s="17" t="s">
        <v>965</v>
      </c>
      <c r="E2301" s="17" t="s">
        <v>171</v>
      </c>
      <c r="F2301" s="17" t="s">
        <v>1501</v>
      </c>
      <c r="G2301" s="17" t="s">
        <v>59</v>
      </c>
      <c r="H2301" s="17" t="s">
        <v>1527</v>
      </c>
      <c r="I2301" s="17" t="s">
        <v>1524</v>
      </c>
      <c r="J2301" s="17" t="n">
        <v>2</v>
      </c>
      <c r="K2301" s="15" t="n">
        <v>246.9</v>
      </c>
      <c r="L2301" s="22" t="n">
        <v>0.2</v>
      </c>
      <c r="M2301" s="15" t="n">
        <v>0</v>
      </c>
      <c r="N2301" s="15" t="n">
        <f aca="false">J2301*K2301</f>
        <v>493.8</v>
      </c>
      <c r="O2301" s="15" t="n">
        <f aca="false">N2301*L2301</f>
        <v>98.76</v>
      </c>
      <c r="P2301" s="15" t="n">
        <f aca="false">N2301-O2301</f>
        <v>395.04</v>
      </c>
      <c r="Q2301" s="15" t="n">
        <f aca="false">J2301*INDEX(dProdutos!$F$2:$F$47,MATCH(E2301,dProdutos!$A$2:$A$47,0))</f>
        <v>207.22</v>
      </c>
      <c r="R2301" s="15" t="n">
        <f aca="false">IF(I2301="Cancelado",0,P2301-Q2301)</f>
        <v>187.82</v>
      </c>
      <c r="S2301" s="17" t="str">
        <f aca="false">INDEX(dProdutos!$D$2:$D$47,MATCH(E2301,dProdutos!$A$2:$A$47,0))</f>
        <v>Casa</v>
      </c>
    </row>
    <row r="2302" customFormat="false" ht="15" hidden="false" customHeight="false" outlineLevel="0" collapsed="false">
      <c r="A2302" s="17" t="s">
        <v>2932</v>
      </c>
      <c r="B2302" s="17" t="n">
        <v>2</v>
      </c>
      <c r="C2302" s="21" t="n">
        <v>45853</v>
      </c>
      <c r="D2302" s="17" t="s">
        <v>965</v>
      </c>
      <c r="E2302" s="17" t="s">
        <v>153</v>
      </c>
      <c r="F2302" s="17" t="s">
        <v>1501</v>
      </c>
      <c r="G2302" s="17" t="s">
        <v>59</v>
      </c>
      <c r="H2302" s="17" t="s">
        <v>1527</v>
      </c>
      <c r="I2302" s="17" t="s">
        <v>1524</v>
      </c>
      <c r="J2302" s="17" t="n">
        <v>1</v>
      </c>
      <c r="K2302" s="15" t="n">
        <v>165.9</v>
      </c>
      <c r="L2302" s="22" t="n">
        <v>0.05</v>
      </c>
      <c r="M2302" s="15" t="n">
        <v>0</v>
      </c>
      <c r="N2302" s="15" t="n">
        <f aca="false">J2302*K2302</f>
        <v>165.9</v>
      </c>
      <c r="O2302" s="15" t="n">
        <f aca="false">N2302*L2302</f>
        <v>8.295</v>
      </c>
      <c r="P2302" s="15" t="n">
        <f aca="false">N2302-O2302</f>
        <v>157.605</v>
      </c>
      <c r="Q2302" s="15" t="n">
        <f aca="false">J2302*INDEX(dProdutos!$F$2:$F$47,MATCH(E2302,dProdutos!$A$2:$A$47,0))</f>
        <v>67.28</v>
      </c>
      <c r="R2302" s="15" t="n">
        <f aca="false">IF(I2302="Cancelado",0,P2302-Q2302)</f>
        <v>90.325</v>
      </c>
      <c r="S2302" s="17" t="str">
        <f aca="false">INDEX(dProdutos!$D$2:$D$47,MATCH(E2302,dProdutos!$A$2:$A$47,0))</f>
        <v>Acessórios</v>
      </c>
    </row>
    <row r="2303" customFormat="false" ht="15" hidden="false" customHeight="false" outlineLevel="0" collapsed="false">
      <c r="A2303" s="17" t="s">
        <v>2933</v>
      </c>
      <c r="B2303" s="17" t="n">
        <v>1</v>
      </c>
      <c r="C2303" s="21" t="n">
        <v>45853</v>
      </c>
      <c r="D2303" s="17" t="s">
        <v>508</v>
      </c>
      <c r="E2303" s="17" t="s">
        <v>195</v>
      </c>
      <c r="F2303" s="17" t="s">
        <v>1501</v>
      </c>
      <c r="G2303" s="17" t="s">
        <v>60</v>
      </c>
      <c r="H2303" s="17" t="s">
        <v>1523</v>
      </c>
      <c r="I2303" s="17" t="s">
        <v>1524</v>
      </c>
      <c r="J2303" s="17" t="n">
        <v>2</v>
      </c>
      <c r="K2303" s="15" t="n">
        <v>72.9</v>
      </c>
      <c r="L2303" s="22" t="n">
        <v>0</v>
      </c>
      <c r="M2303" s="15" t="n">
        <v>0</v>
      </c>
      <c r="N2303" s="15" t="n">
        <f aca="false">J2303*K2303</f>
        <v>145.8</v>
      </c>
      <c r="O2303" s="15" t="n">
        <f aca="false">N2303*L2303</f>
        <v>0</v>
      </c>
      <c r="P2303" s="15" t="n">
        <f aca="false">N2303-O2303</f>
        <v>145.8</v>
      </c>
      <c r="Q2303" s="15" t="n">
        <f aca="false">J2303*INDEX(dProdutos!$F$2:$F$47,MATCH(E2303,dProdutos!$A$2:$A$47,0))</f>
        <v>78.46</v>
      </c>
      <c r="R2303" s="15" t="n">
        <f aca="false">IF(I2303="Cancelado",0,P2303-Q2303)</f>
        <v>67.34</v>
      </c>
      <c r="S2303" s="17" t="str">
        <f aca="false">INDEX(dProdutos!$D$2:$D$47,MATCH(E2303,dProdutos!$A$2:$A$47,0))</f>
        <v>Eletrônicos</v>
      </c>
    </row>
    <row r="2304" customFormat="false" ht="15" hidden="false" customHeight="false" outlineLevel="0" collapsed="false">
      <c r="A2304" s="17" t="s">
        <v>2933</v>
      </c>
      <c r="B2304" s="17" t="n">
        <v>2</v>
      </c>
      <c r="C2304" s="21" t="n">
        <v>45853</v>
      </c>
      <c r="D2304" s="17" t="s">
        <v>508</v>
      </c>
      <c r="E2304" s="17" t="s">
        <v>150</v>
      </c>
      <c r="F2304" s="17" t="s">
        <v>1501</v>
      </c>
      <c r="G2304" s="17" t="s">
        <v>60</v>
      </c>
      <c r="H2304" s="17" t="s">
        <v>1523</v>
      </c>
      <c r="I2304" s="17" t="s">
        <v>1524</v>
      </c>
      <c r="J2304" s="17" t="n">
        <v>2</v>
      </c>
      <c r="K2304" s="15" t="n">
        <v>71.9</v>
      </c>
      <c r="L2304" s="22" t="n">
        <v>0</v>
      </c>
      <c r="M2304" s="15" t="n">
        <v>0</v>
      </c>
      <c r="N2304" s="15" t="n">
        <f aca="false">J2304*K2304</f>
        <v>143.8</v>
      </c>
      <c r="O2304" s="15" t="n">
        <f aca="false">N2304*L2304</f>
        <v>0</v>
      </c>
      <c r="P2304" s="15" t="n">
        <f aca="false">N2304-O2304</f>
        <v>143.8</v>
      </c>
      <c r="Q2304" s="15" t="n">
        <f aca="false">J2304*INDEX(dProdutos!$F$2:$F$47,MATCH(E2304,dProdutos!$A$2:$A$47,0))</f>
        <v>54.76</v>
      </c>
      <c r="R2304" s="15" t="n">
        <f aca="false">IF(I2304="Cancelado",0,P2304-Q2304)</f>
        <v>89.04</v>
      </c>
      <c r="S2304" s="17" t="str">
        <f aca="false">INDEX(dProdutos!$D$2:$D$47,MATCH(E2304,dProdutos!$A$2:$A$47,0))</f>
        <v>Acessórios</v>
      </c>
    </row>
    <row r="2305" customFormat="false" ht="15" hidden="false" customHeight="false" outlineLevel="0" collapsed="false">
      <c r="A2305" s="17" t="s">
        <v>2933</v>
      </c>
      <c r="B2305" s="17" t="n">
        <v>3</v>
      </c>
      <c r="C2305" s="21" t="n">
        <v>45853</v>
      </c>
      <c r="D2305" s="17" t="s">
        <v>508</v>
      </c>
      <c r="E2305" s="17" t="s">
        <v>105</v>
      </c>
      <c r="F2305" s="17" t="s">
        <v>1501</v>
      </c>
      <c r="G2305" s="17" t="s">
        <v>60</v>
      </c>
      <c r="H2305" s="17" t="s">
        <v>1523</v>
      </c>
      <c r="I2305" s="17" t="s">
        <v>1524</v>
      </c>
      <c r="J2305" s="17" t="n">
        <v>1</v>
      </c>
      <c r="K2305" s="15" t="n">
        <v>175.9</v>
      </c>
      <c r="L2305" s="22" t="n">
        <v>0.1</v>
      </c>
      <c r="M2305" s="15" t="n">
        <v>0</v>
      </c>
      <c r="N2305" s="15" t="n">
        <f aca="false">J2305*K2305</f>
        <v>175.9</v>
      </c>
      <c r="O2305" s="15" t="n">
        <f aca="false">N2305*L2305</f>
        <v>17.59</v>
      </c>
      <c r="P2305" s="15" t="n">
        <f aca="false">N2305-O2305</f>
        <v>158.31</v>
      </c>
      <c r="Q2305" s="15" t="n">
        <f aca="false">J2305*INDEX(dProdutos!$F$2:$F$47,MATCH(E2305,dProdutos!$A$2:$A$47,0))</f>
        <v>96.59</v>
      </c>
      <c r="R2305" s="15" t="n">
        <f aca="false">IF(I2305="Cancelado",0,P2305-Q2305)</f>
        <v>61.72</v>
      </c>
      <c r="S2305" s="17" t="str">
        <f aca="false">INDEX(dProdutos!$D$2:$D$47,MATCH(E2305,dProdutos!$A$2:$A$47,0))</f>
        <v>Moda Masculina</v>
      </c>
    </row>
    <row r="2306" customFormat="false" ht="15" hidden="false" customHeight="false" outlineLevel="0" collapsed="false">
      <c r="A2306" s="17" t="s">
        <v>2934</v>
      </c>
      <c r="B2306" s="17" t="n">
        <v>1</v>
      </c>
      <c r="C2306" s="21" t="n">
        <v>45853</v>
      </c>
      <c r="D2306" s="17" t="s">
        <v>1324</v>
      </c>
      <c r="E2306" s="17" t="s">
        <v>129</v>
      </c>
      <c r="F2306" s="17" t="s">
        <v>1499</v>
      </c>
      <c r="G2306" s="17" t="s">
        <v>64</v>
      </c>
      <c r="H2306" s="17" t="s">
        <v>1537</v>
      </c>
      <c r="I2306" s="17" t="s">
        <v>1524</v>
      </c>
      <c r="J2306" s="17" t="n">
        <v>1</v>
      </c>
      <c r="K2306" s="15" t="n">
        <v>105.9</v>
      </c>
      <c r="L2306" s="22" t="n">
        <v>0</v>
      </c>
      <c r="M2306" s="15" t="n">
        <v>0</v>
      </c>
      <c r="N2306" s="15" t="n">
        <f aca="false">J2306*K2306</f>
        <v>105.9</v>
      </c>
      <c r="O2306" s="15" t="n">
        <f aca="false">N2306*L2306</f>
        <v>0</v>
      </c>
      <c r="P2306" s="15" t="n">
        <f aca="false">N2306-O2306</f>
        <v>105.9</v>
      </c>
      <c r="Q2306" s="15" t="n">
        <f aca="false">J2306*INDEX(dProdutos!$F$2:$F$47,MATCH(E2306,dProdutos!$A$2:$A$47,0))</f>
        <v>43.79</v>
      </c>
      <c r="R2306" s="15" t="n">
        <f aca="false">IF(I2306="Cancelado",0,P2306-Q2306)</f>
        <v>62.11</v>
      </c>
      <c r="S2306" s="17" t="str">
        <f aca="false">INDEX(dProdutos!$D$2:$D$47,MATCH(E2306,dProdutos!$A$2:$A$47,0))</f>
        <v>Calçados</v>
      </c>
    </row>
    <row r="2307" customFormat="false" ht="15" hidden="false" customHeight="false" outlineLevel="0" collapsed="false">
      <c r="A2307" s="17" t="s">
        <v>2935</v>
      </c>
      <c r="B2307" s="17" t="n">
        <v>1</v>
      </c>
      <c r="C2307" s="21" t="n">
        <v>45853</v>
      </c>
      <c r="D2307" s="17" t="s">
        <v>1079</v>
      </c>
      <c r="E2307" s="17" t="s">
        <v>114</v>
      </c>
      <c r="F2307" s="17" t="s">
        <v>1490</v>
      </c>
      <c r="G2307" s="17" t="s">
        <v>61</v>
      </c>
      <c r="H2307" s="17" t="s">
        <v>1537</v>
      </c>
      <c r="I2307" s="17" t="s">
        <v>1531</v>
      </c>
      <c r="J2307" s="17" t="n">
        <v>1</v>
      </c>
      <c r="K2307" s="15" t="n">
        <v>202.9</v>
      </c>
      <c r="L2307" s="22" t="n">
        <v>0</v>
      </c>
      <c r="M2307" s="15" t="n">
        <v>31.22</v>
      </c>
      <c r="N2307" s="15" t="n">
        <f aca="false">J2307*K2307</f>
        <v>202.9</v>
      </c>
      <c r="O2307" s="15" t="n">
        <f aca="false">N2307*L2307</f>
        <v>0</v>
      </c>
      <c r="P2307" s="15" t="n">
        <f aca="false">N2307-O2307</f>
        <v>202.9</v>
      </c>
      <c r="Q2307" s="15" t="n">
        <f aca="false">J2307*INDEX(dProdutos!$F$2:$F$47,MATCH(E2307,dProdutos!$A$2:$A$47,0))</f>
        <v>110.39</v>
      </c>
      <c r="R2307" s="15" t="n">
        <f aca="false">IF(I2307="Cancelado",0,P2307-Q2307)</f>
        <v>0</v>
      </c>
      <c r="S2307" s="17" t="str">
        <f aca="false">INDEX(dProdutos!$D$2:$D$47,MATCH(E2307,dProdutos!$A$2:$A$47,0))</f>
        <v>Moda Masculina</v>
      </c>
    </row>
    <row r="2308" customFormat="false" ht="15" hidden="false" customHeight="false" outlineLevel="0" collapsed="false">
      <c r="A2308" s="17" t="s">
        <v>2935</v>
      </c>
      <c r="B2308" s="17" t="n">
        <v>2</v>
      </c>
      <c r="C2308" s="21" t="n">
        <v>45853</v>
      </c>
      <c r="D2308" s="17" t="s">
        <v>1079</v>
      </c>
      <c r="E2308" s="17" t="s">
        <v>156</v>
      </c>
      <c r="F2308" s="17" t="s">
        <v>1490</v>
      </c>
      <c r="G2308" s="17" t="s">
        <v>61</v>
      </c>
      <c r="H2308" s="17" t="s">
        <v>1537</v>
      </c>
      <c r="I2308" s="17" t="s">
        <v>1531</v>
      </c>
      <c r="J2308" s="17" t="n">
        <v>1</v>
      </c>
      <c r="K2308" s="15" t="n">
        <v>192.9</v>
      </c>
      <c r="L2308" s="22" t="n">
        <v>0</v>
      </c>
      <c r="M2308" s="15" t="n">
        <v>0</v>
      </c>
      <c r="N2308" s="15" t="n">
        <f aca="false">J2308*K2308</f>
        <v>192.9</v>
      </c>
      <c r="O2308" s="15" t="n">
        <f aca="false">N2308*L2308</f>
        <v>0</v>
      </c>
      <c r="P2308" s="15" t="n">
        <f aca="false">N2308-O2308</f>
        <v>192.9</v>
      </c>
      <c r="Q2308" s="15" t="n">
        <f aca="false">J2308*INDEX(dProdutos!$F$2:$F$47,MATCH(E2308,dProdutos!$A$2:$A$47,0))</f>
        <v>80.38</v>
      </c>
      <c r="R2308" s="15" t="n">
        <f aca="false">IF(I2308="Cancelado",0,P2308-Q2308)</f>
        <v>0</v>
      </c>
      <c r="S2308" s="17" t="str">
        <f aca="false">INDEX(dProdutos!$D$2:$D$47,MATCH(E2308,dProdutos!$A$2:$A$47,0))</f>
        <v>Acessórios</v>
      </c>
    </row>
    <row r="2309" customFormat="false" ht="15" hidden="false" customHeight="false" outlineLevel="0" collapsed="false">
      <c r="A2309" s="17" t="s">
        <v>2935</v>
      </c>
      <c r="B2309" s="17" t="n">
        <v>3</v>
      </c>
      <c r="C2309" s="21" t="n">
        <v>45853</v>
      </c>
      <c r="D2309" s="17" t="s">
        <v>1079</v>
      </c>
      <c r="E2309" s="17" t="s">
        <v>114</v>
      </c>
      <c r="F2309" s="17" t="s">
        <v>1490</v>
      </c>
      <c r="G2309" s="17" t="s">
        <v>61</v>
      </c>
      <c r="H2309" s="17" t="s">
        <v>1537</v>
      </c>
      <c r="I2309" s="17" t="s">
        <v>1531</v>
      </c>
      <c r="J2309" s="17" t="n">
        <v>2</v>
      </c>
      <c r="K2309" s="15" t="n">
        <v>202.9</v>
      </c>
      <c r="L2309" s="22" t="n">
        <v>0.1</v>
      </c>
      <c r="M2309" s="15" t="n">
        <v>0</v>
      </c>
      <c r="N2309" s="15" t="n">
        <f aca="false">J2309*K2309</f>
        <v>405.8</v>
      </c>
      <c r="O2309" s="15" t="n">
        <f aca="false">N2309*L2309</f>
        <v>40.58</v>
      </c>
      <c r="P2309" s="15" t="n">
        <f aca="false">N2309-O2309</f>
        <v>365.22</v>
      </c>
      <c r="Q2309" s="15" t="n">
        <f aca="false">J2309*INDEX(dProdutos!$F$2:$F$47,MATCH(E2309,dProdutos!$A$2:$A$47,0))</f>
        <v>220.78</v>
      </c>
      <c r="R2309" s="15" t="n">
        <f aca="false">IF(I2309="Cancelado",0,P2309-Q2309)</f>
        <v>0</v>
      </c>
      <c r="S2309" s="17" t="str">
        <f aca="false">INDEX(dProdutos!$D$2:$D$47,MATCH(E2309,dProdutos!$A$2:$A$47,0))</f>
        <v>Moda Masculina</v>
      </c>
    </row>
    <row r="2310" customFormat="false" ht="15" hidden="false" customHeight="false" outlineLevel="0" collapsed="false">
      <c r="A2310" s="17" t="s">
        <v>2935</v>
      </c>
      <c r="B2310" s="17" t="n">
        <v>4</v>
      </c>
      <c r="C2310" s="21" t="n">
        <v>45853</v>
      </c>
      <c r="D2310" s="17" t="s">
        <v>1079</v>
      </c>
      <c r="E2310" s="17" t="s">
        <v>95</v>
      </c>
      <c r="F2310" s="17" t="s">
        <v>1490</v>
      </c>
      <c r="G2310" s="17" t="s">
        <v>61</v>
      </c>
      <c r="H2310" s="17" t="s">
        <v>1537</v>
      </c>
      <c r="I2310" s="17" t="s">
        <v>1531</v>
      </c>
      <c r="J2310" s="17" t="n">
        <v>2</v>
      </c>
      <c r="K2310" s="15" t="n">
        <v>77.9</v>
      </c>
      <c r="L2310" s="22" t="n">
        <v>0.1</v>
      </c>
      <c r="M2310" s="15" t="n">
        <v>0</v>
      </c>
      <c r="N2310" s="15" t="n">
        <f aca="false">J2310*K2310</f>
        <v>155.8</v>
      </c>
      <c r="O2310" s="15" t="n">
        <f aca="false">N2310*L2310</f>
        <v>15.58</v>
      </c>
      <c r="P2310" s="15" t="n">
        <f aca="false">N2310-O2310</f>
        <v>140.22</v>
      </c>
      <c r="Q2310" s="15" t="n">
        <f aca="false">J2310*INDEX(dProdutos!$F$2:$F$47,MATCH(E2310,dProdutos!$A$2:$A$47,0))</f>
        <v>73.42</v>
      </c>
      <c r="R2310" s="15" t="n">
        <f aca="false">IF(I2310="Cancelado",0,P2310-Q2310)</f>
        <v>0</v>
      </c>
      <c r="S2310" s="17" t="str">
        <f aca="false">INDEX(dProdutos!$D$2:$D$47,MATCH(E2310,dProdutos!$A$2:$A$47,0))</f>
        <v>Moda Feminina</v>
      </c>
    </row>
    <row r="2311" customFormat="false" ht="15" hidden="false" customHeight="false" outlineLevel="0" collapsed="false">
      <c r="A2311" s="17" t="s">
        <v>2936</v>
      </c>
      <c r="B2311" s="17" t="n">
        <v>1</v>
      </c>
      <c r="C2311" s="21" t="n">
        <v>45853</v>
      </c>
      <c r="D2311" s="17" t="s">
        <v>312</v>
      </c>
      <c r="E2311" s="17" t="s">
        <v>195</v>
      </c>
      <c r="F2311" s="17" t="s">
        <v>1490</v>
      </c>
      <c r="G2311" s="17" t="s">
        <v>59</v>
      </c>
      <c r="H2311" s="17" t="s">
        <v>1537</v>
      </c>
      <c r="I2311" s="17" t="s">
        <v>1524</v>
      </c>
      <c r="J2311" s="17" t="n">
        <v>1</v>
      </c>
      <c r="K2311" s="15" t="n">
        <v>72.9</v>
      </c>
      <c r="L2311" s="22" t="n">
        <v>0.1</v>
      </c>
      <c r="M2311" s="15" t="n">
        <v>19.91</v>
      </c>
      <c r="N2311" s="15" t="n">
        <f aca="false">J2311*K2311</f>
        <v>72.9</v>
      </c>
      <c r="O2311" s="15" t="n">
        <f aca="false">N2311*L2311</f>
        <v>7.29</v>
      </c>
      <c r="P2311" s="15" t="n">
        <f aca="false">N2311-O2311</f>
        <v>65.61</v>
      </c>
      <c r="Q2311" s="15" t="n">
        <f aca="false">J2311*INDEX(dProdutos!$F$2:$F$47,MATCH(E2311,dProdutos!$A$2:$A$47,0))</f>
        <v>39.23</v>
      </c>
      <c r="R2311" s="15" t="n">
        <f aca="false">IF(I2311="Cancelado",0,P2311-Q2311)</f>
        <v>26.38</v>
      </c>
      <c r="S2311" s="17" t="str">
        <f aca="false">INDEX(dProdutos!$D$2:$D$47,MATCH(E2311,dProdutos!$A$2:$A$47,0))</f>
        <v>Eletrônicos</v>
      </c>
    </row>
    <row r="2312" customFormat="false" ht="15" hidden="false" customHeight="false" outlineLevel="0" collapsed="false">
      <c r="A2312" s="17" t="s">
        <v>2936</v>
      </c>
      <c r="B2312" s="17" t="n">
        <v>2</v>
      </c>
      <c r="C2312" s="21" t="n">
        <v>45853</v>
      </c>
      <c r="D2312" s="17" t="s">
        <v>312</v>
      </c>
      <c r="E2312" s="17" t="s">
        <v>177</v>
      </c>
      <c r="F2312" s="17" t="s">
        <v>1490</v>
      </c>
      <c r="G2312" s="17" t="s">
        <v>59</v>
      </c>
      <c r="H2312" s="17" t="s">
        <v>1537</v>
      </c>
      <c r="I2312" s="17" t="s">
        <v>1524</v>
      </c>
      <c r="J2312" s="17" t="n">
        <v>1</v>
      </c>
      <c r="K2312" s="15" t="n">
        <v>257.9</v>
      </c>
      <c r="L2312" s="22" t="n">
        <v>0</v>
      </c>
      <c r="M2312" s="15" t="n">
        <v>0</v>
      </c>
      <c r="N2312" s="15" t="n">
        <f aca="false">J2312*K2312</f>
        <v>257.9</v>
      </c>
      <c r="O2312" s="15" t="n">
        <f aca="false">N2312*L2312</f>
        <v>0</v>
      </c>
      <c r="P2312" s="15" t="n">
        <f aca="false">N2312-O2312</f>
        <v>257.9</v>
      </c>
      <c r="Q2312" s="15" t="n">
        <f aca="false">J2312*INDEX(dProdutos!$F$2:$F$47,MATCH(E2312,dProdutos!$A$2:$A$47,0))</f>
        <v>138.23</v>
      </c>
      <c r="R2312" s="15" t="n">
        <f aca="false">IF(I2312="Cancelado",0,P2312-Q2312)</f>
        <v>119.67</v>
      </c>
      <c r="S2312" s="17" t="str">
        <f aca="false">INDEX(dProdutos!$D$2:$D$47,MATCH(E2312,dProdutos!$A$2:$A$47,0))</f>
        <v>Casa</v>
      </c>
    </row>
    <row r="2313" customFormat="false" ht="15" hidden="false" customHeight="false" outlineLevel="0" collapsed="false">
      <c r="A2313" s="17" t="s">
        <v>2936</v>
      </c>
      <c r="B2313" s="17" t="n">
        <v>3</v>
      </c>
      <c r="C2313" s="21" t="n">
        <v>45853</v>
      </c>
      <c r="D2313" s="17" t="s">
        <v>312</v>
      </c>
      <c r="E2313" s="17" t="s">
        <v>144</v>
      </c>
      <c r="F2313" s="17" t="s">
        <v>1490</v>
      </c>
      <c r="G2313" s="17" t="s">
        <v>59</v>
      </c>
      <c r="H2313" s="17" t="s">
        <v>1537</v>
      </c>
      <c r="I2313" s="17" t="s">
        <v>1524</v>
      </c>
      <c r="J2313" s="17" t="n">
        <v>1</v>
      </c>
      <c r="K2313" s="15" t="n">
        <v>260.9</v>
      </c>
      <c r="L2313" s="22" t="n">
        <v>0</v>
      </c>
      <c r="M2313" s="15" t="n">
        <v>0</v>
      </c>
      <c r="N2313" s="15" t="n">
        <f aca="false">J2313*K2313</f>
        <v>260.9</v>
      </c>
      <c r="O2313" s="15" t="n">
        <f aca="false">N2313*L2313</f>
        <v>0</v>
      </c>
      <c r="P2313" s="15" t="n">
        <f aca="false">N2313-O2313</f>
        <v>260.9</v>
      </c>
      <c r="Q2313" s="15" t="n">
        <f aca="false">J2313*INDEX(dProdutos!$F$2:$F$47,MATCH(E2313,dProdutos!$A$2:$A$47,0))</f>
        <v>99.86</v>
      </c>
      <c r="R2313" s="15" t="n">
        <f aca="false">IF(I2313="Cancelado",0,P2313-Q2313)</f>
        <v>161.04</v>
      </c>
      <c r="S2313" s="17" t="str">
        <f aca="false">INDEX(dProdutos!$D$2:$D$47,MATCH(E2313,dProdutos!$A$2:$A$47,0))</f>
        <v>Acessórios</v>
      </c>
    </row>
    <row r="2314" customFormat="false" ht="15" hidden="false" customHeight="false" outlineLevel="0" collapsed="false">
      <c r="A2314" s="17" t="s">
        <v>2937</v>
      </c>
      <c r="B2314" s="17" t="n">
        <v>1</v>
      </c>
      <c r="C2314" s="21" t="n">
        <v>45853</v>
      </c>
      <c r="D2314" s="17" t="s">
        <v>1275</v>
      </c>
      <c r="E2314" s="17" t="s">
        <v>150</v>
      </c>
      <c r="F2314" s="17" t="s">
        <v>1497</v>
      </c>
      <c r="G2314" s="17" t="s">
        <v>61</v>
      </c>
      <c r="H2314" s="17" t="s">
        <v>1537</v>
      </c>
      <c r="I2314" s="17" t="s">
        <v>1524</v>
      </c>
      <c r="J2314" s="17" t="n">
        <v>3</v>
      </c>
      <c r="K2314" s="15" t="n">
        <v>71.9</v>
      </c>
      <c r="L2314" s="22" t="n">
        <v>0.1</v>
      </c>
      <c r="M2314" s="15" t="n">
        <v>27.51</v>
      </c>
      <c r="N2314" s="15" t="n">
        <f aca="false">J2314*K2314</f>
        <v>215.7</v>
      </c>
      <c r="O2314" s="15" t="n">
        <f aca="false">N2314*L2314</f>
        <v>21.57</v>
      </c>
      <c r="P2314" s="15" t="n">
        <f aca="false">N2314-O2314</f>
        <v>194.13</v>
      </c>
      <c r="Q2314" s="15" t="n">
        <f aca="false">J2314*INDEX(dProdutos!$F$2:$F$47,MATCH(E2314,dProdutos!$A$2:$A$47,0))</f>
        <v>82.14</v>
      </c>
      <c r="R2314" s="15" t="n">
        <f aca="false">IF(I2314="Cancelado",0,P2314-Q2314)</f>
        <v>111.99</v>
      </c>
      <c r="S2314" s="17" t="str">
        <f aca="false">INDEX(dProdutos!$D$2:$D$47,MATCH(E2314,dProdutos!$A$2:$A$47,0))</f>
        <v>Acessórios</v>
      </c>
    </row>
    <row r="2315" customFormat="false" ht="15" hidden="false" customHeight="false" outlineLevel="0" collapsed="false">
      <c r="A2315" s="17" t="s">
        <v>2937</v>
      </c>
      <c r="B2315" s="17" t="n">
        <v>2</v>
      </c>
      <c r="C2315" s="21" t="n">
        <v>45853</v>
      </c>
      <c r="D2315" s="17" t="s">
        <v>1275</v>
      </c>
      <c r="E2315" s="17" t="s">
        <v>207</v>
      </c>
      <c r="F2315" s="17" t="s">
        <v>1497</v>
      </c>
      <c r="G2315" s="17" t="s">
        <v>61</v>
      </c>
      <c r="H2315" s="17" t="s">
        <v>1537</v>
      </c>
      <c r="I2315" s="17" t="s">
        <v>1524</v>
      </c>
      <c r="J2315" s="17" t="n">
        <v>1</v>
      </c>
      <c r="K2315" s="15" t="n">
        <v>143.9</v>
      </c>
      <c r="L2315" s="22" t="n">
        <v>0</v>
      </c>
      <c r="M2315" s="15" t="n">
        <v>0</v>
      </c>
      <c r="N2315" s="15" t="n">
        <f aca="false">J2315*K2315</f>
        <v>143.9</v>
      </c>
      <c r="O2315" s="15" t="n">
        <f aca="false">N2315*L2315</f>
        <v>0</v>
      </c>
      <c r="P2315" s="15" t="n">
        <f aca="false">N2315-O2315</f>
        <v>143.9</v>
      </c>
      <c r="Q2315" s="15" t="n">
        <f aca="false">J2315*INDEX(dProdutos!$F$2:$F$47,MATCH(E2315,dProdutos!$A$2:$A$47,0))</f>
        <v>84.43</v>
      </c>
      <c r="R2315" s="15" t="n">
        <f aca="false">IF(I2315="Cancelado",0,P2315-Q2315)</f>
        <v>59.47</v>
      </c>
      <c r="S2315" s="17" t="str">
        <f aca="false">INDEX(dProdutos!$D$2:$D$47,MATCH(E2315,dProdutos!$A$2:$A$47,0))</f>
        <v>Beleza</v>
      </c>
    </row>
    <row r="2316" customFormat="false" ht="15" hidden="false" customHeight="false" outlineLevel="0" collapsed="false">
      <c r="A2316" s="17" t="s">
        <v>2938</v>
      </c>
      <c r="B2316" s="17" t="n">
        <v>1</v>
      </c>
      <c r="C2316" s="21" t="n">
        <v>45854</v>
      </c>
      <c r="D2316" s="17" t="s">
        <v>624</v>
      </c>
      <c r="E2316" s="17" t="s">
        <v>177</v>
      </c>
      <c r="F2316" s="17" t="s">
        <v>1487</v>
      </c>
      <c r="G2316" s="17" t="s">
        <v>60</v>
      </c>
      <c r="H2316" s="17" t="s">
        <v>1537</v>
      </c>
      <c r="I2316" s="17" t="s">
        <v>1524</v>
      </c>
      <c r="J2316" s="17" t="n">
        <v>1</v>
      </c>
      <c r="K2316" s="15" t="n">
        <v>257.9</v>
      </c>
      <c r="L2316" s="22" t="n">
        <v>0</v>
      </c>
      <c r="M2316" s="15" t="n">
        <v>24.1</v>
      </c>
      <c r="N2316" s="15" t="n">
        <f aca="false">J2316*K2316</f>
        <v>257.9</v>
      </c>
      <c r="O2316" s="15" t="n">
        <f aca="false">N2316*L2316</f>
        <v>0</v>
      </c>
      <c r="P2316" s="15" t="n">
        <f aca="false">N2316-O2316</f>
        <v>257.9</v>
      </c>
      <c r="Q2316" s="15" t="n">
        <f aca="false">J2316*INDEX(dProdutos!$F$2:$F$47,MATCH(E2316,dProdutos!$A$2:$A$47,0))</f>
        <v>138.23</v>
      </c>
      <c r="R2316" s="15" t="n">
        <f aca="false">IF(I2316="Cancelado",0,P2316-Q2316)</f>
        <v>119.67</v>
      </c>
      <c r="S2316" s="17" t="str">
        <f aca="false">INDEX(dProdutos!$D$2:$D$47,MATCH(E2316,dProdutos!$A$2:$A$47,0))</f>
        <v>Casa</v>
      </c>
    </row>
    <row r="2317" customFormat="false" ht="15" hidden="false" customHeight="false" outlineLevel="0" collapsed="false">
      <c r="A2317" s="17" t="s">
        <v>2939</v>
      </c>
      <c r="B2317" s="17" t="n">
        <v>1</v>
      </c>
      <c r="C2317" s="21" t="n">
        <v>45854</v>
      </c>
      <c r="D2317" s="17" t="s">
        <v>624</v>
      </c>
      <c r="E2317" s="17" t="s">
        <v>135</v>
      </c>
      <c r="F2317" s="17" t="s">
        <v>1493</v>
      </c>
      <c r="G2317" s="17" t="s">
        <v>62</v>
      </c>
      <c r="H2317" s="17" t="s">
        <v>1537</v>
      </c>
      <c r="I2317" s="17" t="s">
        <v>1524</v>
      </c>
      <c r="J2317" s="17" t="n">
        <v>2</v>
      </c>
      <c r="K2317" s="15" t="n">
        <v>200.9</v>
      </c>
      <c r="L2317" s="22" t="n">
        <v>0</v>
      </c>
      <c r="M2317" s="15" t="n">
        <v>15.9</v>
      </c>
      <c r="N2317" s="15" t="n">
        <f aca="false">J2317*K2317</f>
        <v>401.8</v>
      </c>
      <c r="O2317" s="15" t="n">
        <f aca="false">N2317*L2317</f>
        <v>0</v>
      </c>
      <c r="P2317" s="15" t="n">
        <f aca="false">N2317-O2317</f>
        <v>401.8</v>
      </c>
      <c r="Q2317" s="15" t="n">
        <f aca="false">J2317*INDEX(dProdutos!$F$2:$F$47,MATCH(E2317,dProdutos!$A$2:$A$47,0))</f>
        <v>161.46</v>
      </c>
      <c r="R2317" s="15" t="n">
        <f aca="false">IF(I2317="Cancelado",0,P2317-Q2317)</f>
        <v>240.34</v>
      </c>
      <c r="S2317" s="17" t="str">
        <f aca="false">INDEX(dProdutos!$D$2:$D$47,MATCH(E2317,dProdutos!$A$2:$A$47,0))</f>
        <v>Calçados</v>
      </c>
    </row>
    <row r="2318" customFormat="false" ht="15" hidden="false" customHeight="false" outlineLevel="0" collapsed="false">
      <c r="A2318" s="17" t="s">
        <v>2940</v>
      </c>
      <c r="B2318" s="17" t="n">
        <v>1</v>
      </c>
      <c r="C2318" s="21" t="n">
        <v>45854</v>
      </c>
      <c r="D2318" s="17" t="s">
        <v>868</v>
      </c>
      <c r="E2318" s="17" t="s">
        <v>88</v>
      </c>
      <c r="F2318" s="17" t="s">
        <v>1503</v>
      </c>
      <c r="G2318" s="17" t="s">
        <v>62</v>
      </c>
      <c r="H2318" s="17" t="s">
        <v>1537</v>
      </c>
      <c r="I2318" s="17" t="s">
        <v>1524</v>
      </c>
      <c r="J2318" s="17" t="n">
        <v>2</v>
      </c>
      <c r="K2318" s="15" t="n">
        <v>170.9</v>
      </c>
      <c r="L2318" s="22" t="n">
        <v>0</v>
      </c>
      <c r="M2318" s="15" t="n">
        <v>0</v>
      </c>
      <c r="N2318" s="15" t="n">
        <f aca="false">J2318*K2318</f>
        <v>341.8</v>
      </c>
      <c r="O2318" s="15" t="n">
        <f aca="false">N2318*L2318</f>
        <v>0</v>
      </c>
      <c r="P2318" s="15" t="n">
        <f aca="false">N2318-O2318</f>
        <v>341.8</v>
      </c>
      <c r="Q2318" s="15" t="n">
        <f aca="false">J2318*INDEX(dProdutos!$F$2:$F$47,MATCH(E2318,dProdutos!$A$2:$A$47,0))</f>
        <v>196.28</v>
      </c>
      <c r="R2318" s="15" t="n">
        <f aca="false">IF(I2318="Cancelado",0,P2318-Q2318)</f>
        <v>145.52</v>
      </c>
      <c r="S2318" s="17" t="str">
        <f aca="false">INDEX(dProdutos!$D$2:$D$47,MATCH(E2318,dProdutos!$A$2:$A$47,0))</f>
        <v>Moda Feminina</v>
      </c>
    </row>
    <row r="2319" customFormat="false" ht="15" hidden="false" customHeight="false" outlineLevel="0" collapsed="false">
      <c r="A2319" s="17" t="s">
        <v>2941</v>
      </c>
      <c r="B2319" s="17" t="n">
        <v>1</v>
      </c>
      <c r="C2319" s="21" t="n">
        <v>45854</v>
      </c>
      <c r="D2319" s="17" t="s">
        <v>1403</v>
      </c>
      <c r="E2319" s="17" t="s">
        <v>156</v>
      </c>
      <c r="F2319" s="17" t="s">
        <v>1499</v>
      </c>
      <c r="G2319" s="17" t="s">
        <v>60</v>
      </c>
      <c r="H2319" s="17" t="s">
        <v>1537</v>
      </c>
      <c r="I2319" s="17" t="s">
        <v>1524</v>
      </c>
      <c r="J2319" s="17" t="n">
        <v>2</v>
      </c>
      <c r="K2319" s="15" t="n">
        <v>192.9</v>
      </c>
      <c r="L2319" s="22" t="n">
        <v>0.15</v>
      </c>
      <c r="M2319" s="15" t="n">
        <v>21.45</v>
      </c>
      <c r="N2319" s="15" t="n">
        <f aca="false">J2319*K2319</f>
        <v>385.8</v>
      </c>
      <c r="O2319" s="15" t="n">
        <f aca="false">N2319*L2319</f>
        <v>57.87</v>
      </c>
      <c r="P2319" s="15" t="n">
        <f aca="false">N2319-O2319</f>
        <v>327.93</v>
      </c>
      <c r="Q2319" s="15" t="n">
        <f aca="false">J2319*INDEX(dProdutos!$F$2:$F$47,MATCH(E2319,dProdutos!$A$2:$A$47,0))</f>
        <v>160.76</v>
      </c>
      <c r="R2319" s="15" t="n">
        <f aca="false">IF(I2319="Cancelado",0,P2319-Q2319)</f>
        <v>167.17</v>
      </c>
      <c r="S2319" s="17" t="str">
        <f aca="false">INDEX(dProdutos!$D$2:$D$47,MATCH(E2319,dProdutos!$A$2:$A$47,0))</f>
        <v>Acessórios</v>
      </c>
    </row>
    <row r="2320" customFormat="false" ht="15" hidden="false" customHeight="false" outlineLevel="0" collapsed="false">
      <c r="A2320" s="17" t="s">
        <v>2941</v>
      </c>
      <c r="B2320" s="17" t="n">
        <v>2</v>
      </c>
      <c r="C2320" s="21" t="n">
        <v>45854</v>
      </c>
      <c r="D2320" s="17" t="s">
        <v>1403</v>
      </c>
      <c r="E2320" s="17" t="s">
        <v>102</v>
      </c>
      <c r="F2320" s="17" t="s">
        <v>1499</v>
      </c>
      <c r="G2320" s="17" t="s">
        <v>60</v>
      </c>
      <c r="H2320" s="17" t="s">
        <v>1537</v>
      </c>
      <c r="I2320" s="17" t="s">
        <v>1524</v>
      </c>
      <c r="J2320" s="17" t="n">
        <v>1</v>
      </c>
      <c r="K2320" s="15" t="n">
        <v>65.9</v>
      </c>
      <c r="L2320" s="22" t="n">
        <v>0</v>
      </c>
      <c r="M2320" s="15" t="n">
        <v>0</v>
      </c>
      <c r="N2320" s="15" t="n">
        <f aca="false">J2320*K2320</f>
        <v>65.9</v>
      </c>
      <c r="O2320" s="15" t="n">
        <f aca="false">N2320*L2320</f>
        <v>0</v>
      </c>
      <c r="P2320" s="15" t="n">
        <f aca="false">N2320-O2320</f>
        <v>65.9</v>
      </c>
      <c r="Q2320" s="15" t="n">
        <f aca="false">J2320*INDEX(dProdutos!$F$2:$F$47,MATCH(E2320,dProdutos!$A$2:$A$47,0))</f>
        <v>29.68</v>
      </c>
      <c r="R2320" s="15" t="n">
        <f aca="false">IF(I2320="Cancelado",0,P2320-Q2320)</f>
        <v>36.22</v>
      </c>
      <c r="S2320" s="17" t="str">
        <f aca="false">INDEX(dProdutos!$D$2:$D$47,MATCH(E2320,dProdutos!$A$2:$A$47,0))</f>
        <v>Moda Masculina</v>
      </c>
    </row>
    <row r="2321" customFormat="false" ht="15" hidden="false" customHeight="false" outlineLevel="0" collapsed="false">
      <c r="A2321" s="17" t="s">
        <v>2941</v>
      </c>
      <c r="B2321" s="17" t="n">
        <v>3</v>
      </c>
      <c r="C2321" s="21" t="n">
        <v>45854</v>
      </c>
      <c r="D2321" s="17" t="s">
        <v>1403</v>
      </c>
      <c r="E2321" s="17" t="s">
        <v>147</v>
      </c>
      <c r="F2321" s="17" t="s">
        <v>1499</v>
      </c>
      <c r="G2321" s="17" t="s">
        <v>60</v>
      </c>
      <c r="H2321" s="17" t="s">
        <v>1537</v>
      </c>
      <c r="I2321" s="17" t="s">
        <v>1524</v>
      </c>
      <c r="J2321" s="17" t="n">
        <v>3</v>
      </c>
      <c r="K2321" s="15" t="n">
        <v>231.9</v>
      </c>
      <c r="L2321" s="22" t="n">
        <v>0.2</v>
      </c>
      <c r="M2321" s="15" t="n">
        <v>0</v>
      </c>
      <c r="N2321" s="15" t="n">
        <f aca="false">J2321*K2321</f>
        <v>695.7</v>
      </c>
      <c r="O2321" s="15" t="n">
        <f aca="false">N2321*L2321</f>
        <v>139.14</v>
      </c>
      <c r="P2321" s="15" t="n">
        <f aca="false">N2321-O2321</f>
        <v>556.56</v>
      </c>
      <c r="Q2321" s="15" t="n">
        <f aca="false">J2321*INDEX(dProdutos!$F$2:$F$47,MATCH(E2321,dProdutos!$A$2:$A$47,0))</f>
        <v>392.7</v>
      </c>
      <c r="R2321" s="15" t="n">
        <f aca="false">IF(I2321="Cancelado",0,P2321-Q2321)</f>
        <v>163.86</v>
      </c>
      <c r="S2321" s="17" t="str">
        <f aca="false">INDEX(dProdutos!$D$2:$D$47,MATCH(E2321,dProdutos!$A$2:$A$47,0))</f>
        <v>Acessórios</v>
      </c>
    </row>
    <row r="2322" customFormat="false" ht="15" hidden="false" customHeight="false" outlineLevel="0" collapsed="false">
      <c r="A2322" s="17" t="s">
        <v>2942</v>
      </c>
      <c r="B2322" s="17" t="n">
        <v>1</v>
      </c>
      <c r="C2322" s="21" t="n">
        <v>45854</v>
      </c>
      <c r="D2322" s="17" t="s">
        <v>306</v>
      </c>
      <c r="E2322" s="17" t="s">
        <v>138</v>
      </c>
      <c r="F2322" s="17" t="s">
        <v>1490</v>
      </c>
      <c r="G2322" s="17" t="s">
        <v>61</v>
      </c>
      <c r="H2322" s="17" t="s">
        <v>1537</v>
      </c>
      <c r="I2322" s="17" t="s">
        <v>1524</v>
      </c>
      <c r="J2322" s="17" t="n">
        <v>1</v>
      </c>
      <c r="K2322" s="15" t="n">
        <v>231.9</v>
      </c>
      <c r="L2322" s="22" t="n">
        <v>0</v>
      </c>
      <c r="M2322" s="15" t="n">
        <v>0</v>
      </c>
      <c r="N2322" s="15" t="n">
        <f aca="false">J2322*K2322</f>
        <v>231.9</v>
      </c>
      <c r="O2322" s="15" t="n">
        <f aca="false">N2322*L2322</f>
        <v>0</v>
      </c>
      <c r="P2322" s="15" t="n">
        <f aca="false">N2322-O2322</f>
        <v>231.9</v>
      </c>
      <c r="Q2322" s="15" t="n">
        <f aca="false">J2322*INDEX(dProdutos!$F$2:$F$47,MATCH(E2322,dProdutos!$A$2:$A$47,0))</f>
        <v>132.21</v>
      </c>
      <c r="R2322" s="15" t="n">
        <f aca="false">IF(I2322="Cancelado",0,P2322-Q2322)</f>
        <v>99.69</v>
      </c>
      <c r="S2322" s="17" t="str">
        <f aca="false">INDEX(dProdutos!$D$2:$D$47,MATCH(E2322,dProdutos!$A$2:$A$47,0))</f>
        <v>Calçados</v>
      </c>
    </row>
    <row r="2323" customFormat="false" ht="15" hidden="false" customHeight="false" outlineLevel="0" collapsed="false">
      <c r="A2323" s="17" t="s">
        <v>2943</v>
      </c>
      <c r="B2323" s="17" t="n">
        <v>1</v>
      </c>
      <c r="C2323" s="21" t="n">
        <v>45854</v>
      </c>
      <c r="D2323" s="17" t="s">
        <v>1453</v>
      </c>
      <c r="E2323" s="17" t="s">
        <v>153</v>
      </c>
      <c r="F2323" s="17" t="s">
        <v>1495</v>
      </c>
      <c r="G2323" s="17" t="s">
        <v>59</v>
      </c>
      <c r="H2323" s="17" t="s">
        <v>1523</v>
      </c>
      <c r="I2323" s="17" t="s">
        <v>1524</v>
      </c>
      <c r="J2323" s="17" t="n">
        <v>2</v>
      </c>
      <c r="K2323" s="15" t="n">
        <v>165.9</v>
      </c>
      <c r="L2323" s="22" t="n">
        <v>0.15</v>
      </c>
      <c r="M2323" s="15" t="n">
        <v>23.12</v>
      </c>
      <c r="N2323" s="15" t="n">
        <f aca="false">J2323*K2323</f>
        <v>331.8</v>
      </c>
      <c r="O2323" s="15" t="n">
        <f aca="false">N2323*L2323</f>
        <v>49.77</v>
      </c>
      <c r="P2323" s="15" t="n">
        <f aca="false">N2323-O2323</f>
        <v>282.03</v>
      </c>
      <c r="Q2323" s="15" t="n">
        <f aca="false">J2323*INDEX(dProdutos!$F$2:$F$47,MATCH(E2323,dProdutos!$A$2:$A$47,0))</f>
        <v>134.56</v>
      </c>
      <c r="R2323" s="15" t="n">
        <f aca="false">IF(I2323="Cancelado",0,P2323-Q2323)</f>
        <v>147.47</v>
      </c>
      <c r="S2323" s="17" t="str">
        <f aca="false">INDEX(dProdutos!$D$2:$D$47,MATCH(E2323,dProdutos!$A$2:$A$47,0))</f>
        <v>Acessórios</v>
      </c>
    </row>
    <row r="2324" customFormat="false" ht="15" hidden="false" customHeight="false" outlineLevel="0" collapsed="false">
      <c r="A2324" s="17" t="s">
        <v>2944</v>
      </c>
      <c r="B2324" s="17" t="n">
        <v>1</v>
      </c>
      <c r="C2324" s="21" t="n">
        <v>45854</v>
      </c>
      <c r="D2324" s="17" t="s">
        <v>1079</v>
      </c>
      <c r="E2324" s="17" t="s">
        <v>153</v>
      </c>
      <c r="F2324" s="17" t="s">
        <v>1493</v>
      </c>
      <c r="G2324" s="17" t="s">
        <v>62</v>
      </c>
      <c r="H2324" s="17" t="s">
        <v>1537</v>
      </c>
      <c r="I2324" s="17" t="s">
        <v>1524</v>
      </c>
      <c r="J2324" s="17" t="n">
        <v>2</v>
      </c>
      <c r="K2324" s="15" t="n">
        <v>165.9</v>
      </c>
      <c r="L2324" s="22" t="n">
        <v>0.05</v>
      </c>
      <c r="M2324" s="15" t="n">
        <v>31.41</v>
      </c>
      <c r="N2324" s="15" t="n">
        <f aca="false">J2324*K2324</f>
        <v>331.8</v>
      </c>
      <c r="O2324" s="15" t="n">
        <f aca="false">N2324*L2324</f>
        <v>16.59</v>
      </c>
      <c r="P2324" s="15" t="n">
        <f aca="false">N2324-O2324</f>
        <v>315.21</v>
      </c>
      <c r="Q2324" s="15" t="n">
        <f aca="false">J2324*INDEX(dProdutos!$F$2:$F$47,MATCH(E2324,dProdutos!$A$2:$A$47,0))</f>
        <v>134.56</v>
      </c>
      <c r="R2324" s="15" t="n">
        <f aca="false">IF(I2324="Cancelado",0,P2324-Q2324)</f>
        <v>180.65</v>
      </c>
      <c r="S2324" s="17" t="str">
        <f aca="false">INDEX(dProdutos!$D$2:$D$47,MATCH(E2324,dProdutos!$A$2:$A$47,0))</f>
        <v>Acessórios</v>
      </c>
    </row>
    <row r="2325" customFormat="false" ht="15" hidden="false" customHeight="false" outlineLevel="0" collapsed="false">
      <c r="A2325" s="17" t="s">
        <v>2944</v>
      </c>
      <c r="B2325" s="17" t="n">
        <v>2</v>
      </c>
      <c r="C2325" s="21" t="n">
        <v>45854</v>
      </c>
      <c r="D2325" s="17" t="s">
        <v>1079</v>
      </c>
      <c r="E2325" s="17" t="s">
        <v>204</v>
      </c>
      <c r="F2325" s="17" t="s">
        <v>1493</v>
      </c>
      <c r="G2325" s="17" t="s">
        <v>62</v>
      </c>
      <c r="H2325" s="17" t="s">
        <v>1537</v>
      </c>
      <c r="I2325" s="17" t="s">
        <v>1524</v>
      </c>
      <c r="J2325" s="17" t="n">
        <v>1</v>
      </c>
      <c r="K2325" s="15" t="n">
        <v>64.9</v>
      </c>
      <c r="L2325" s="22" t="n">
        <v>0</v>
      </c>
      <c r="M2325" s="15" t="n">
        <v>0</v>
      </c>
      <c r="N2325" s="15" t="n">
        <f aca="false">J2325*K2325</f>
        <v>64.9</v>
      </c>
      <c r="O2325" s="15" t="n">
        <f aca="false">N2325*L2325</f>
        <v>0</v>
      </c>
      <c r="P2325" s="15" t="n">
        <f aca="false">N2325-O2325</f>
        <v>64.9</v>
      </c>
      <c r="Q2325" s="15" t="n">
        <f aca="false">J2325*INDEX(dProdutos!$F$2:$F$47,MATCH(E2325,dProdutos!$A$2:$A$47,0))</f>
        <v>27.52</v>
      </c>
      <c r="R2325" s="15" t="n">
        <f aca="false">IF(I2325="Cancelado",0,P2325-Q2325)</f>
        <v>37.38</v>
      </c>
      <c r="S2325" s="17" t="str">
        <f aca="false">INDEX(dProdutos!$D$2:$D$47,MATCH(E2325,dProdutos!$A$2:$A$47,0))</f>
        <v>Beleza</v>
      </c>
    </row>
    <row r="2326" customFormat="false" ht="15" hidden="false" customHeight="false" outlineLevel="0" collapsed="false">
      <c r="A2326" s="17" t="s">
        <v>2945</v>
      </c>
      <c r="B2326" s="17" t="n">
        <v>1</v>
      </c>
      <c r="C2326" s="21" t="n">
        <v>45854</v>
      </c>
      <c r="D2326" s="17" t="s">
        <v>1456</v>
      </c>
      <c r="E2326" s="17" t="s">
        <v>92</v>
      </c>
      <c r="F2326" s="17" t="s">
        <v>1490</v>
      </c>
      <c r="G2326" s="17" t="s">
        <v>61</v>
      </c>
      <c r="H2326" s="17" t="s">
        <v>1523</v>
      </c>
      <c r="I2326" s="17" t="s">
        <v>1524</v>
      </c>
      <c r="J2326" s="17" t="n">
        <v>1</v>
      </c>
      <c r="K2326" s="15" t="n">
        <v>191.9</v>
      </c>
      <c r="L2326" s="22" t="n">
        <v>0.15</v>
      </c>
      <c r="M2326" s="15" t="n">
        <v>0</v>
      </c>
      <c r="N2326" s="15" t="n">
        <f aca="false">J2326*K2326</f>
        <v>191.9</v>
      </c>
      <c r="O2326" s="15" t="n">
        <f aca="false">N2326*L2326</f>
        <v>28.785</v>
      </c>
      <c r="P2326" s="15" t="n">
        <f aca="false">N2326-O2326</f>
        <v>163.115</v>
      </c>
      <c r="Q2326" s="15" t="n">
        <f aca="false">J2326*INDEX(dProdutos!$F$2:$F$47,MATCH(E2326,dProdutos!$A$2:$A$47,0))</f>
        <v>88.59</v>
      </c>
      <c r="R2326" s="15" t="n">
        <f aca="false">IF(I2326="Cancelado",0,P2326-Q2326)</f>
        <v>74.525</v>
      </c>
      <c r="S2326" s="17" t="str">
        <f aca="false">INDEX(dProdutos!$D$2:$D$47,MATCH(E2326,dProdutos!$A$2:$A$47,0))</f>
        <v>Moda Feminina</v>
      </c>
    </row>
    <row r="2327" customFormat="false" ht="15" hidden="false" customHeight="false" outlineLevel="0" collapsed="false">
      <c r="A2327" s="17" t="s">
        <v>2945</v>
      </c>
      <c r="B2327" s="17" t="n">
        <v>2</v>
      </c>
      <c r="C2327" s="21" t="n">
        <v>45854</v>
      </c>
      <c r="D2327" s="17" t="s">
        <v>1456</v>
      </c>
      <c r="E2327" s="17" t="s">
        <v>168</v>
      </c>
      <c r="F2327" s="17" t="s">
        <v>1490</v>
      </c>
      <c r="G2327" s="17" t="s">
        <v>61</v>
      </c>
      <c r="H2327" s="17" t="s">
        <v>1523</v>
      </c>
      <c r="I2327" s="17" t="s">
        <v>1524</v>
      </c>
      <c r="J2327" s="17" t="n">
        <v>1</v>
      </c>
      <c r="K2327" s="15" t="n">
        <v>253.9</v>
      </c>
      <c r="L2327" s="22" t="n">
        <v>0</v>
      </c>
      <c r="M2327" s="15" t="n">
        <v>0</v>
      </c>
      <c r="N2327" s="15" t="n">
        <f aca="false">J2327*K2327</f>
        <v>253.9</v>
      </c>
      <c r="O2327" s="15" t="n">
        <f aca="false">N2327*L2327</f>
        <v>0</v>
      </c>
      <c r="P2327" s="15" t="n">
        <f aca="false">N2327-O2327</f>
        <v>253.9</v>
      </c>
      <c r="Q2327" s="15" t="n">
        <f aca="false">J2327*INDEX(dProdutos!$F$2:$F$47,MATCH(E2327,dProdutos!$A$2:$A$47,0))</f>
        <v>128.94</v>
      </c>
      <c r="R2327" s="15" t="n">
        <f aca="false">IF(I2327="Cancelado",0,P2327-Q2327)</f>
        <v>124.96</v>
      </c>
      <c r="S2327" s="17" t="str">
        <f aca="false">INDEX(dProdutos!$D$2:$D$47,MATCH(E2327,dProdutos!$A$2:$A$47,0))</f>
        <v>Casa</v>
      </c>
    </row>
    <row r="2328" customFormat="false" ht="15" hidden="false" customHeight="false" outlineLevel="0" collapsed="false">
      <c r="A2328" s="17" t="s">
        <v>2945</v>
      </c>
      <c r="B2328" s="17" t="n">
        <v>3</v>
      </c>
      <c r="C2328" s="21" t="n">
        <v>45854</v>
      </c>
      <c r="D2328" s="17" t="s">
        <v>1456</v>
      </c>
      <c r="E2328" s="17" t="s">
        <v>183</v>
      </c>
      <c r="F2328" s="17" t="s">
        <v>1490</v>
      </c>
      <c r="G2328" s="17" t="s">
        <v>61</v>
      </c>
      <c r="H2328" s="17" t="s">
        <v>1523</v>
      </c>
      <c r="I2328" s="17" t="s">
        <v>1524</v>
      </c>
      <c r="J2328" s="17" t="n">
        <v>1</v>
      </c>
      <c r="K2328" s="15" t="n">
        <v>121.9</v>
      </c>
      <c r="L2328" s="22" t="n">
        <v>0.15</v>
      </c>
      <c r="M2328" s="15" t="n">
        <v>0</v>
      </c>
      <c r="N2328" s="15" t="n">
        <f aca="false">J2328*K2328</f>
        <v>121.9</v>
      </c>
      <c r="O2328" s="15" t="n">
        <f aca="false">N2328*L2328</f>
        <v>18.285</v>
      </c>
      <c r="P2328" s="15" t="n">
        <f aca="false">N2328-O2328</f>
        <v>103.615</v>
      </c>
      <c r="Q2328" s="15" t="n">
        <f aca="false">J2328*INDEX(dProdutos!$F$2:$F$47,MATCH(E2328,dProdutos!$A$2:$A$47,0))</f>
        <v>52.76</v>
      </c>
      <c r="R2328" s="15" t="n">
        <f aca="false">IF(I2328="Cancelado",0,P2328-Q2328)</f>
        <v>50.855</v>
      </c>
      <c r="S2328" s="17" t="str">
        <f aca="false">INDEX(dProdutos!$D$2:$D$47,MATCH(E2328,dProdutos!$A$2:$A$47,0))</f>
        <v>Eletrônicos</v>
      </c>
    </row>
    <row r="2329" customFormat="false" ht="15" hidden="false" customHeight="false" outlineLevel="0" collapsed="false">
      <c r="A2329" s="17" t="s">
        <v>2945</v>
      </c>
      <c r="B2329" s="17" t="n">
        <v>4</v>
      </c>
      <c r="C2329" s="21" t="n">
        <v>45854</v>
      </c>
      <c r="D2329" s="17" t="s">
        <v>1456</v>
      </c>
      <c r="E2329" s="17" t="s">
        <v>174</v>
      </c>
      <c r="F2329" s="17" t="s">
        <v>1490</v>
      </c>
      <c r="G2329" s="17" t="s">
        <v>61</v>
      </c>
      <c r="H2329" s="17" t="s">
        <v>1523</v>
      </c>
      <c r="I2329" s="17" t="s">
        <v>1524</v>
      </c>
      <c r="J2329" s="17" t="n">
        <v>1</v>
      </c>
      <c r="K2329" s="15" t="n">
        <v>250.9</v>
      </c>
      <c r="L2329" s="22" t="n">
        <v>0.2</v>
      </c>
      <c r="M2329" s="15" t="n">
        <v>0</v>
      </c>
      <c r="N2329" s="15" t="n">
        <f aca="false">J2329*K2329</f>
        <v>250.9</v>
      </c>
      <c r="O2329" s="15" t="n">
        <f aca="false">N2329*L2329</f>
        <v>50.18</v>
      </c>
      <c r="P2329" s="15" t="n">
        <f aca="false">N2329-O2329</f>
        <v>200.72</v>
      </c>
      <c r="Q2329" s="15" t="n">
        <f aca="false">J2329*INDEX(dProdutos!$F$2:$F$47,MATCH(E2329,dProdutos!$A$2:$A$47,0))</f>
        <v>151.28</v>
      </c>
      <c r="R2329" s="15" t="n">
        <f aca="false">IF(I2329="Cancelado",0,P2329-Q2329)</f>
        <v>49.44</v>
      </c>
      <c r="S2329" s="17" t="str">
        <f aca="false">INDEX(dProdutos!$D$2:$D$47,MATCH(E2329,dProdutos!$A$2:$A$47,0))</f>
        <v>Casa</v>
      </c>
    </row>
    <row r="2330" customFormat="false" ht="15" hidden="false" customHeight="false" outlineLevel="0" collapsed="false">
      <c r="A2330" s="17" t="s">
        <v>2946</v>
      </c>
      <c r="B2330" s="17" t="n">
        <v>1</v>
      </c>
      <c r="C2330" s="21" t="n">
        <v>45854</v>
      </c>
      <c r="D2330" s="17" t="s">
        <v>1389</v>
      </c>
      <c r="E2330" s="17" t="s">
        <v>171</v>
      </c>
      <c r="F2330" s="17" t="s">
        <v>1495</v>
      </c>
      <c r="G2330" s="17" t="s">
        <v>61</v>
      </c>
      <c r="H2330" s="17" t="s">
        <v>1537</v>
      </c>
      <c r="I2330" s="17" t="s">
        <v>1524</v>
      </c>
      <c r="J2330" s="17" t="n">
        <v>2</v>
      </c>
      <c r="K2330" s="15" t="n">
        <v>246.9</v>
      </c>
      <c r="L2330" s="22" t="n">
        <v>0</v>
      </c>
      <c r="M2330" s="15" t="n">
        <v>30.7</v>
      </c>
      <c r="N2330" s="15" t="n">
        <f aca="false">J2330*K2330</f>
        <v>493.8</v>
      </c>
      <c r="O2330" s="15" t="n">
        <f aca="false">N2330*L2330</f>
        <v>0</v>
      </c>
      <c r="P2330" s="15" t="n">
        <f aca="false">N2330-O2330</f>
        <v>493.8</v>
      </c>
      <c r="Q2330" s="15" t="n">
        <f aca="false">J2330*INDEX(dProdutos!$F$2:$F$47,MATCH(E2330,dProdutos!$A$2:$A$47,0))</f>
        <v>207.22</v>
      </c>
      <c r="R2330" s="15" t="n">
        <f aca="false">IF(I2330="Cancelado",0,P2330-Q2330)</f>
        <v>286.58</v>
      </c>
      <c r="S2330" s="17" t="str">
        <f aca="false">INDEX(dProdutos!$D$2:$D$47,MATCH(E2330,dProdutos!$A$2:$A$47,0))</f>
        <v>Casa</v>
      </c>
    </row>
    <row r="2331" customFormat="false" ht="15" hidden="false" customHeight="false" outlineLevel="0" collapsed="false">
      <c r="A2331" s="17" t="s">
        <v>2947</v>
      </c>
      <c r="B2331" s="17" t="n">
        <v>1</v>
      </c>
      <c r="C2331" s="21" t="n">
        <v>45855</v>
      </c>
      <c r="D2331" s="17" t="s">
        <v>568</v>
      </c>
      <c r="E2331" s="17" t="s">
        <v>159</v>
      </c>
      <c r="F2331" s="17" t="s">
        <v>1497</v>
      </c>
      <c r="G2331" s="17" t="s">
        <v>62</v>
      </c>
      <c r="H2331" s="17" t="s">
        <v>1540</v>
      </c>
      <c r="I2331" s="17" t="s">
        <v>1524</v>
      </c>
      <c r="J2331" s="17" t="n">
        <v>1</v>
      </c>
      <c r="K2331" s="15" t="n">
        <v>276.9</v>
      </c>
      <c r="L2331" s="22" t="n">
        <v>0</v>
      </c>
      <c r="M2331" s="15" t="n">
        <v>0</v>
      </c>
      <c r="N2331" s="15" t="n">
        <f aca="false">J2331*K2331</f>
        <v>276.9</v>
      </c>
      <c r="O2331" s="15" t="n">
        <f aca="false">N2331*L2331</f>
        <v>0</v>
      </c>
      <c r="P2331" s="15" t="n">
        <f aca="false">N2331-O2331</f>
        <v>276.9</v>
      </c>
      <c r="Q2331" s="15" t="n">
        <f aca="false">J2331*INDEX(dProdutos!$F$2:$F$47,MATCH(E2331,dProdutos!$A$2:$A$47,0))</f>
        <v>145.03</v>
      </c>
      <c r="R2331" s="15" t="n">
        <f aca="false">IF(I2331="Cancelado",0,P2331-Q2331)</f>
        <v>131.87</v>
      </c>
      <c r="S2331" s="17" t="str">
        <f aca="false">INDEX(dProdutos!$D$2:$D$47,MATCH(E2331,dProdutos!$A$2:$A$47,0))</f>
        <v>Acessórios</v>
      </c>
    </row>
    <row r="2332" customFormat="false" ht="15" hidden="false" customHeight="false" outlineLevel="0" collapsed="false">
      <c r="A2332" s="17" t="s">
        <v>2948</v>
      </c>
      <c r="B2332" s="17" t="n">
        <v>1</v>
      </c>
      <c r="C2332" s="21" t="n">
        <v>45855</v>
      </c>
      <c r="D2332" s="17" t="s">
        <v>1289</v>
      </c>
      <c r="E2332" s="17" t="s">
        <v>153</v>
      </c>
      <c r="F2332" s="17" t="s">
        <v>1490</v>
      </c>
      <c r="G2332" s="17" t="s">
        <v>60</v>
      </c>
      <c r="H2332" s="17" t="s">
        <v>1523</v>
      </c>
      <c r="I2332" s="17" t="s">
        <v>1524</v>
      </c>
      <c r="J2332" s="17" t="n">
        <v>1</v>
      </c>
      <c r="K2332" s="15" t="n">
        <v>165.9</v>
      </c>
      <c r="L2332" s="22" t="n">
        <v>0.2</v>
      </c>
      <c r="M2332" s="15" t="n">
        <v>12.26</v>
      </c>
      <c r="N2332" s="15" t="n">
        <f aca="false">J2332*K2332</f>
        <v>165.9</v>
      </c>
      <c r="O2332" s="15" t="n">
        <f aca="false">N2332*L2332</f>
        <v>33.18</v>
      </c>
      <c r="P2332" s="15" t="n">
        <f aca="false">N2332-O2332</f>
        <v>132.72</v>
      </c>
      <c r="Q2332" s="15" t="n">
        <f aca="false">J2332*INDEX(dProdutos!$F$2:$F$47,MATCH(E2332,dProdutos!$A$2:$A$47,0))</f>
        <v>67.28</v>
      </c>
      <c r="R2332" s="15" t="n">
        <f aca="false">IF(I2332="Cancelado",0,P2332-Q2332)</f>
        <v>65.44</v>
      </c>
      <c r="S2332" s="17" t="str">
        <f aca="false">INDEX(dProdutos!$D$2:$D$47,MATCH(E2332,dProdutos!$A$2:$A$47,0))</f>
        <v>Acessórios</v>
      </c>
    </row>
    <row r="2333" customFormat="false" ht="15" hidden="false" customHeight="false" outlineLevel="0" collapsed="false">
      <c r="A2333" s="17" t="s">
        <v>2948</v>
      </c>
      <c r="B2333" s="17" t="n">
        <v>2</v>
      </c>
      <c r="C2333" s="21" t="n">
        <v>45855</v>
      </c>
      <c r="D2333" s="17" t="s">
        <v>1289</v>
      </c>
      <c r="E2333" s="17" t="s">
        <v>153</v>
      </c>
      <c r="F2333" s="17" t="s">
        <v>1490</v>
      </c>
      <c r="G2333" s="17" t="s">
        <v>60</v>
      </c>
      <c r="H2333" s="17" t="s">
        <v>1523</v>
      </c>
      <c r="I2333" s="17" t="s">
        <v>1524</v>
      </c>
      <c r="J2333" s="17" t="n">
        <v>1</v>
      </c>
      <c r="K2333" s="15" t="n">
        <v>165.9</v>
      </c>
      <c r="L2333" s="22" t="n">
        <v>0.1</v>
      </c>
      <c r="M2333" s="15" t="n">
        <v>0</v>
      </c>
      <c r="N2333" s="15" t="n">
        <f aca="false">J2333*K2333</f>
        <v>165.9</v>
      </c>
      <c r="O2333" s="15" t="n">
        <f aca="false">N2333*L2333</f>
        <v>16.59</v>
      </c>
      <c r="P2333" s="15" t="n">
        <f aca="false">N2333-O2333</f>
        <v>149.31</v>
      </c>
      <c r="Q2333" s="15" t="n">
        <f aca="false">J2333*INDEX(dProdutos!$F$2:$F$47,MATCH(E2333,dProdutos!$A$2:$A$47,0))</f>
        <v>67.28</v>
      </c>
      <c r="R2333" s="15" t="n">
        <f aca="false">IF(I2333="Cancelado",0,P2333-Q2333)</f>
        <v>82.03</v>
      </c>
      <c r="S2333" s="17" t="str">
        <f aca="false">INDEX(dProdutos!$D$2:$D$47,MATCH(E2333,dProdutos!$A$2:$A$47,0))</f>
        <v>Acessórios</v>
      </c>
    </row>
    <row r="2334" customFormat="false" ht="15" hidden="false" customHeight="false" outlineLevel="0" collapsed="false">
      <c r="A2334" s="17" t="s">
        <v>2949</v>
      </c>
      <c r="B2334" s="17" t="n">
        <v>1</v>
      </c>
      <c r="C2334" s="21" t="n">
        <v>45855</v>
      </c>
      <c r="D2334" s="17" t="s">
        <v>1476</v>
      </c>
      <c r="E2334" s="17" t="s">
        <v>207</v>
      </c>
      <c r="F2334" s="17" t="s">
        <v>1493</v>
      </c>
      <c r="G2334" s="17" t="s">
        <v>59</v>
      </c>
      <c r="H2334" s="17" t="s">
        <v>1523</v>
      </c>
      <c r="I2334" s="17" t="s">
        <v>1524</v>
      </c>
      <c r="J2334" s="17" t="n">
        <v>1</v>
      </c>
      <c r="K2334" s="15" t="n">
        <v>143.9</v>
      </c>
      <c r="L2334" s="22" t="n">
        <v>0.1</v>
      </c>
      <c r="M2334" s="15" t="n">
        <v>0</v>
      </c>
      <c r="N2334" s="15" t="n">
        <f aca="false">J2334*K2334</f>
        <v>143.9</v>
      </c>
      <c r="O2334" s="15" t="n">
        <f aca="false">N2334*L2334</f>
        <v>14.39</v>
      </c>
      <c r="P2334" s="15" t="n">
        <f aca="false">N2334-O2334</f>
        <v>129.51</v>
      </c>
      <c r="Q2334" s="15" t="n">
        <f aca="false">J2334*INDEX(dProdutos!$F$2:$F$47,MATCH(E2334,dProdutos!$A$2:$A$47,0))</f>
        <v>84.43</v>
      </c>
      <c r="R2334" s="15" t="n">
        <f aca="false">IF(I2334="Cancelado",0,P2334-Q2334)</f>
        <v>45.08</v>
      </c>
      <c r="S2334" s="17" t="str">
        <f aca="false">INDEX(dProdutos!$D$2:$D$47,MATCH(E2334,dProdutos!$A$2:$A$47,0))</f>
        <v>Beleza</v>
      </c>
    </row>
    <row r="2335" customFormat="false" ht="15" hidden="false" customHeight="false" outlineLevel="0" collapsed="false">
      <c r="A2335" s="17" t="s">
        <v>2949</v>
      </c>
      <c r="B2335" s="17" t="n">
        <v>2</v>
      </c>
      <c r="C2335" s="21" t="n">
        <v>45855</v>
      </c>
      <c r="D2335" s="17" t="s">
        <v>1476</v>
      </c>
      <c r="E2335" s="17" t="s">
        <v>195</v>
      </c>
      <c r="F2335" s="17" t="s">
        <v>1493</v>
      </c>
      <c r="G2335" s="17" t="s">
        <v>59</v>
      </c>
      <c r="H2335" s="17" t="s">
        <v>1523</v>
      </c>
      <c r="I2335" s="17" t="s">
        <v>1524</v>
      </c>
      <c r="J2335" s="17" t="n">
        <v>2</v>
      </c>
      <c r="K2335" s="15" t="n">
        <v>72.9</v>
      </c>
      <c r="L2335" s="22" t="n">
        <v>0</v>
      </c>
      <c r="M2335" s="15" t="n">
        <v>0</v>
      </c>
      <c r="N2335" s="15" t="n">
        <f aca="false">J2335*K2335</f>
        <v>145.8</v>
      </c>
      <c r="O2335" s="15" t="n">
        <f aca="false">N2335*L2335</f>
        <v>0</v>
      </c>
      <c r="P2335" s="15" t="n">
        <f aca="false">N2335-O2335</f>
        <v>145.8</v>
      </c>
      <c r="Q2335" s="15" t="n">
        <f aca="false">J2335*INDEX(dProdutos!$F$2:$F$47,MATCH(E2335,dProdutos!$A$2:$A$47,0))</f>
        <v>78.46</v>
      </c>
      <c r="R2335" s="15" t="n">
        <f aca="false">IF(I2335="Cancelado",0,P2335-Q2335)</f>
        <v>67.34</v>
      </c>
      <c r="S2335" s="17" t="str">
        <f aca="false">INDEX(dProdutos!$D$2:$D$47,MATCH(E2335,dProdutos!$A$2:$A$47,0))</f>
        <v>Eletrônicos</v>
      </c>
    </row>
    <row r="2336" customFormat="false" ht="15" hidden="false" customHeight="false" outlineLevel="0" collapsed="false">
      <c r="A2336" s="17" t="s">
        <v>2950</v>
      </c>
      <c r="B2336" s="17" t="n">
        <v>1</v>
      </c>
      <c r="C2336" s="21" t="n">
        <v>45855</v>
      </c>
      <c r="D2336" s="17" t="s">
        <v>385</v>
      </c>
      <c r="E2336" s="17" t="s">
        <v>85</v>
      </c>
      <c r="F2336" s="17" t="s">
        <v>1497</v>
      </c>
      <c r="G2336" s="17" t="s">
        <v>62</v>
      </c>
      <c r="H2336" s="17" t="s">
        <v>1537</v>
      </c>
      <c r="I2336" s="17" t="s">
        <v>1524</v>
      </c>
      <c r="J2336" s="17" t="n">
        <v>1</v>
      </c>
      <c r="K2336" s="15" t="n">
        <v>165.9</v>
      </c>
      <c r="L2336" s="22" t="n">
        <v>0.05</v>
      </c>
      <c r="M2336" s="15" t="n">
        <v>0</v>
      </c>
      <c r="N2336" s="15" t="n">
        <f aca="false">J2336*K2336</f>
        <v>165.9</v>
      </c>
      <c r="O2336" s="15" t="n">
        <f aca="false">N2336*L2336</f>
        <v>8.295</v>
      </c>
      <c r="P2336" s="15" t="n">
        <f aca="false">N2336-O2336</f>
        <v>157.605</v>
      </c>
      <c r="Q2336" s="15" t="n">
        <f aca="false">J2336*INDEX(dProdutos!$F$2:$F$47,MATCH(E2336,dProdutos!$A$2:$A$47,0))</f>
        <v>91.55</v>
      </c>
      <c r="R2336" s="15" t="n">
        <f aca="false">IF(I2336="Cancelado",0,P2336-Q2336)</f>
        <v>66.055</v>
      </c>
      <c r="S2336" s="17" t="str">
        <f aca="false">INDEX(dProdutos!$D$2:$D$47,MATCH(E2336,dProdutos!$A$2:$A$47,0))</f>
        <v>Moda Feminina</v>
      </c>
    </row>
    <row r="2337" customFormat="false" ht="15" hidden="false" customHeight="false" outlineLevel="0" collapsed="false">
      <c r="A2337" s="17" t="s">
        <v>2950</v>
      </c>
      <c r="B2337" s="17" t="n">
        <v>2</v>
      </c>
      <c r="C2337" s="21" t="n">
        <v>45855</v>
      </c>
      <c r="D2337" s="17" t="s">
        <v>385</v>
      </c>
      <c r="E2337" s="17" t="s">
        <v>85</v>
      </c>
      <c r="F2337" s="17" t="s">
        <v>1497</v>
      </c>
      <c r="G2337" s="17" t="s">
        <v>62</v>
      </c>
      <c r="H2337" s="17" t="s">
        <v>1537</v>
      </c>
      <c r="I2337" s="17" t="s">
        <v>1524</v>
      </c>
      <c r="J2337" s="17" t="n">
        <v>2</v>
      </c>
      <c r="K2337" s="15" t="n">
        <v>165.9</v>
      </c>
      <c r="L2337" s="22" t="n">
        <v>0</v>
      </c>
      <c r="M2337" s="15" t="n">
        <v>0</v>
      </c>
      <c r="N2337" s="15" t="n">
        <f aca="false">J2337*K2337</f>
        <v>331.8</v>
      </c>
      <c r="O2337" s="15" t="n">
        <f aca="false">N2337*L2337</f>
        <v>0</v>
      </c>
      <c r="P2337" s="15" t="n">
        <f aca="false">N2337-O2337</f>
        <v>331.8</v>
      </c>
      <c r="Q2337" s="15" t="n">
        <f aca="false">J2337*INDEX(dProdutos!$F$2:$F$47,MATCH(E2337,dProdutos!$A$2:$A$47,0))</f>
        <v>183.1</v>
      </c>
      <c r="R2337" s="15" t="n">
        <f aca="false">IF(I2337="Cancelado",0,P2337-Q2337)</f>
        <v>148.7</v>
      </c>
      <c r="S2337" s="17" t="str">
        <f aca="false">INDEX(dProdutos!$D$2:$D$47,MATCH(E2337,dProdutos!$A$2:$A$47,0))</f>
        <v>Moda Feminina</v>
      </c>
    </row>
    <row r="2338" customFormat="false" ht="15" hidden="false" customHeight="false" outlineLevel="0" collapsed="false">
      <c r="A2338" s="17" t="s">
        <v>2951</v>
      </c>
      <c r="B2338" s="17" t="n">
        <v>1</v>
      </c>
      <c r="C2338" s="21" t="n">
        <v>45855</v>
      </c>
      <c r="D2338" s="17" t="s">
        <v>1066</v>
      </c>
      <c r="E2338" s="17" t="s">
        <v>171</v>
      </c>
      <c r="F2338" s="17" t="s">
        <v>1490</v>
      </c>
      <c r="G2338" s="17" t="s">
        <v>59</v>
      </c>
      <c r="H2338" s="17" t="s">
        <v>1527</v>
      </c>
      <c r="I2338" s="17" t="s">
        <v>1524</v>
      </c>
      <c r="J2338" s="17" t="n">
        <v>3</v>
      </c>
      <c r="K2338" s="15" t="n">
        <v>246.9</v>
      </c>
      <c r="L2338" s="22" t="n">
        <v>0.15</v>
      </c>
      <c r="M2338" s="15" t="n">
        <v>11.78</v>
      </c>
      <c r="N2338" s="15" t="n">
        <f aca="false">J2338*K2338</f>
        <v>740.7</v>
      </c>
      <c r="O2338" s="15" t="n">
        <f aca="false">N2338*L2338</f>
        <v>111.105</v>
      </c>
      <c r="P2338" s="15" t="n">
        <f aca="false">N2338-O2338</f>
        <v>629.595</v>
      </c>
      <c r="Q2338" s="15" t="n">
        <f aca="false">J2338*INDEX(dProdutos!$F$2:$F$47,MATCH(E2338,dProdutos!$A$2:$A$47,0))</f>
        <v>310.83</v>
      </c>
      <c r="R2338" s="15" t="n">
        <f aca="false">IF(I2338="Cancelado",0,P2338-Q2338)</f>
        <v>318.765</v>
      </c>
      <c r="S2338" s="17" t="str">
        <f aca="false">INDEX(dProdutos!$D$2:$D$47,MATCH(E2338,dProdutos!$A$2:$A$47,0))</f>
        <v>Casa</v>
      </c>
    </row>
    <row r="2339" customFormat="false" ht="15" hidden="false" customHeight="false" outlineLevel="0" collapsed="false">
      <c r="A2339" s="17" t="s">
        <v>2951</v>
      </c>
      <c r="B2339" s="17" t="n">
        <v>2</v>
      </c>
      <c r="C2339" s="21" t="n">
        <v>45855</v>
      </c>
      <c r="D2339" s="17" t="s">
        <v>1066</v>
      </c>
      <c r="E2339" s="17" t="s">
        <v>114</v>
      </c>
      <c r="F2339" s="17" t="s">
        <v>1490</v>
      </c>
      <c r="G2339" s="17" t="s">
        <v>59</v>
      </c>
      <c r="H2339" s="17" t="s">
        <v>1527</v>
      </c>
      <c r="I2339" s="17" t="s">
        <v>1524</v>
      </c>
      <c r="J2339" s="17" t="n">
        <v>1</v>
      </c>
      <c r="K2339" s="15" t="n">
        <v>202.9</v>
      </c>
      <c r="L2339" s="22" t="n">
        <v>0</v>
      </c>
      <c r="M2339" s="15" t="n">
        <v>0</v>
      </c>
      <c r="N2339" s="15" t="n">
        <f aca="false">J2339*K2339</f>
        <v>202.9</v>
      </c>
      <c r="O2339" s="15" t="n">
        <f aca="false">N2339*L2339</f>
        <v>0</v>
      </c>
      <c r="P2339" s="15" t="n">
        <f aca="false">N2339-O2339</f>
        <v>202.9</v>
      </c>
      <c r="Q2339" s="15" t="n">
        <f aca="false">J2339*INDEX(dProdutos!$F$2:$F$47,MATCH(E2339,dProdutos!$A$2:$A$47,0))</f>
        <v>110.39</v>
      </c>
      <c r="R2339" s="15" t="n">
        <f aca="false">IF(I2339="Cancelado",0,P2339-Q2339)</f>
        <v>92.51</v>
      </c>
      <c r="S2339" s="17" t="str">
        <f aca="false">INDEX(dProdutos!$D$2:$D$47,MATCH(E2339,dProdutos!$A$2:$A$47,0))</f>
        <v>Moda Masculina</v>
      </c>
    </row>
    <row r="2340" customFormat="false" ht="15" hidden="false" customHeight="false" outlineLevel="0" collapsed="false">
      <c r="A2340" s="17" t="s">
        <v>2952</v>
      </c>
      <c r="B2340" s="17" t="n">
        <v>1</v>
      </c>
      <c r="C2340" s="21" t="n">
        <v>45855</v>
      </c>
      <c r="D2340" s="17" t="s">
        <v>931</v>
      </c>
      <c r="E2340" s="17" t="s">
        <v>129</v>
      </c>
      <c r="F2340" s="17" t="s">
        <v>1487</v>
      </c>
      <c r="G2340" s="17" t="s">
        <v>62</v>
      </c>
      <c r="H2340" s="17" t="s">
        <v>1523</v>
      </c>
      <c r="I2340" s="17" t="s">
        <v>1524</v>
      </c>
      <c r="J2340" s="17" t="n">
        <v>3</v>
      </c>
      <c r="K2340" s="15" t="n">
        <v>105.9</v>
      </c>
      <c r="L2340" s="22" t="n">
        <v>0.1</v>
      </c>
      <c r="M2340" s="15" t="n">
        <v>16.29</v>
      </c>
      <c r="N2340" s="15" t="n">
        <f aca="false">J2340*K2340</f>
        <v>317.7</v>
      </c>
      <c r="O2340" s="15" t="n">
        <f aca="false">N2340*L2340</f>
        <v>31.77</v>
      </c>
      <c r="P2340" s="15" t="n">
        <f aca="false">N2340-O2340</f>
        <v>285.93</v>
      </c>
      <c r="Q2340" s="15" t="n">
        <f aca="false">J2340*INDEX(dProdutos!$F$2:$F$47,MATCH(E2340,dProdutos!$A$2:$A$47,0))</f>
        <v>131.37</v>
      </c>
      <c r="R2340" s="15" t="n">
        <f aca="false">IF(I2340="Cancelado",0,P2340-Q2340)</f>
        <v>154.56</v>
      </c>
      <c r="S2340" s="17" t="str">
        <f aca="false">INDEX(dProdutos!$D$2:$D$47,MATCH(E2340,dProdutos!$A$2:$A$47,0))</f>
        <v>Calçados</v>
      </c>
    </row>
    <row r="2341" customFormat="false" ht="15" hidden="false" customHeight="false" outlineLevel="0" collapsed="false">
      <c r="A2341" s="17" t="s">
        <v>2952</v>
      </c>
      <c r="B2341" s="17" t="n">
        <v>2</v>
      </c>
      <c r="C2341" s="21" t="n">
        <v>45855</v>
      </c>
      <c r="D2341" s="17" t="s">
        <v>931</v>
      </c>
      <c r="E2341" s="17" t="s">
        <v>102</v>
      </c>
      <c r="F2341" s="17" t="s">
        <v>1487</v>
      </c>
      <c r="G2341" s="17" t="s">
        <v>62</v>
      </c>
      <c r="H2341" s="17" t="s">
        <v>1523</v>
      </c>
      <c r="I2341" s="17" t="s">
        <v>1524</v>
      </c>
      <c r="J2341" s="17" t="n">
        <v>2</v>
      </c>
      <c r="K2341" s="15" t="n">
        <v>65.9</v>
      </c>
      <c r="L2341" s="22" t="n">
        <v>0</v>
      </c>
      <c r="M2341" s="15" t="n">
        <v>0</v>
      </c>
      <c r="N2341" s="15" t="n">
        <f aca="false">J2341*K2341</f>
        <v>131.8</v>
      </c>
      <c r="O2341" s="15" t="n">
        <f aca="false">N2341*L2341</f>
        <v>0</v>
      </c>
      <c r="P2341" s="15" t="n">
        <f aca="false">N2341-O2341</f>
        <v>131.8</v>
      </c>
      <c r="Q2341" s="15" t="n">
        <f aca="false">J2341*INDEX(dProdutos!$F$2:$F$47,MATCH(E2341,dProdutos!$A$2:$A$47,0))</f>
        <v>59.36</v>
      </c>
      <c r="R2341" s="15" t="n">
        <f aca="false">IF(I2341="Cancelado",0,P2341-Q2341)</f>
        <v>72.44</v>
      </c>
      <c r="S2341" s="17" t="str">
        <f aca="false">INDEX(dProdutos!$D$2:$D$47,MATCH(E2341,dProdutos!$A$2:$A$47,0))</f>
        <v>Moda Masculina</v>
      </c>
    </row>
    <row r="2342" customFormat="false" ht="15" hidden="false" customHeight="false" outlineLevel="0" collapsed="false">
      <c r="A2342" s="17" t="s">
        <v>2952</v>
      </c>
      <c r="B2342" s="17" t="n">
        <v>3</v>
      </c>
      <c r="C2342" s="21" t="n">
        <v>45855</v>
      </c>
      <c r="D2342" s="17" t="s">
        <v>931</v>
      </c>
      <c r="E2342" s="17" t="s">
        <v>126</v>
      </c>
      <c r="F2342" s="17" t="s">
        <v>1487</v>
      </c>
      <c r="G2342" s="17" t="s">
        <v>62</v>
      </c>
      <c r="H2342" s="17" t="s">
        <v>1523</v>
      </c>
      <c r="I2342" s="17" t="s">
        <v>1524</v>
      </c>
      <c r="J2342" s="17" t="n">
        <v>1</v>
      </c>
      <c r="K2342" s="15" t="n">
        <v>296.9</v>
      </c>
      <c r="L2342" s="22" t="n">
        <v>0.1</v>
      </c>
      <c r="M2342" s="15" t="n">
        <v>0</v>
      </c>
      <c r="N2342" s="15" t="n">
        <f aca="false">J2342*K2342</f>
        <v>296.9</v>
      </c>
      <c r="O2342" s="15" t="n">
        <f aca="false">N2342*L2342</f>
        <v>29.69</v>
      </c>
      <c r="P2342" s="15" t="n">
        <f aca="false">N2342-O2342</f>
        <v>267.21</v>
      </c>
      <c r="Q2342" s="15" t="n">
        <f aca="false">J2342*INDEX(dProdutos!$F$2:$F$47,MATCH(E2342,dProdutos!$A$2:$A$47,0))</f>
        <v>135.24</v>
      </c>
      <c r="R2342" s="15" t="n">
        <f aca="false">IF(I2342="Cancelado",0,P2342-Q2342)</f>
        <v>131.97</v>
      </c>
      <c r="S2342" s="17" t="str">
        <f aca="false">INDEX(dProdutos!$D$2:$D$47,MATCH(E2342,dProdutos!$A$2:$A$47,0))</f>
        <v>Calçados</v>
      </c>
    </row>
    <row r="2343" customFormat="false" ht="15" hidden="false" customHeight="false" outlineLevel="0" collapsed="false">
      <c r="A2343" s="17" t="s">
        <v>2953</v>
      </c>
      <c r="B2343" s="17" t="n">
        <v>1</v>
      </c>
      <c r="C2343" s="21" t="n">
        <v>45856</v>
      </c>
      <c r="D2343" s="17" t="s">
        <v>517</v>
      </c>
      <c r="E2343" s="17" t="s">
        <v>135</v>
      </c>
      <c r="F2343" s="17" t="s">
        <v>1493</v>
      </c>
      <c r="G2343" s="17" t="s">
        <v>59</v>
      </c>
      <c r="H2343" s="17" t="s">
        <v>1523</v>
      </c>
      <c r="I2343" s="17" t="s">
        <v>1524</v>
      </c>
      <c r="J2343" s="17" t="n">
        <v>1</v>
      </c>
      <c r="K2343" s="15" t="n">
        <v>200.9</v>
      </c>
      <c r="L2343" s="22" t="n">
        <v>0</v>
      </c>
      <c r="M2343" s="15" t="n">
        <v>0</v>
      </c>
      <c r="N2343" s="15" t="n">
        <f aca="false">J2343*K2343</f>
        <v>200.9</v>
      </c>
      <c r="O2343" s="15" t="n">
        <f aca="false">N2343*L2343</f>
        <v>0</v>
      </c>
      <c r="P2343" s="15" t="n">
        <f aca="false">N2343-O2343</f>
        <v>200.9</v>
      </c>
      <c r="Q2343" s="15" t="n">
        <f aca="false">J2343*INDEX(dProdutos!$F$2:$F$47,MATCH(E2343,dProdutos!$A$2:$A$47,0))</f>
        <v>80.73</v>
      </c>
      <c r="R2343" s="15" t="n">
        <f aca="false">IF(I2343="Cancelado",0,P2343-Q2343)</f>
        <v>120.17</v>
      </c>
      <c r="S2343" s="17" t="str">
        <f aca="false">INDEX(dProdutos!$D$2:$D$47,MATCH(E2343,dProdutos!$A$2:$A$47,0))</f>
        <v>Calçados</v>
      </c>
    </row>
    <row r="2344" customFormat="false" ht="15" hidden="false" customHeight="false" outlineLevel="0" collapsed="false">
      <c r="A2344" s="17" t="s">
        <v>2954</v>
      </c>
      <c r="B2344" s="17" t="n">
        <v>1</v>
      </c>
      <c r="C2344" s="21" t="n">
        <v>45856</v>
      </c>
      <c r="D2344" s="17" t="s">
        <v>943</v>
      </c>
      <c r="E2344" s="17" t="s">
        <v>174</v>
      </c>
      <c r="F2344" s="17" t="s">
        <v>1487</v>
      </c>
      <c r="G2344" s="17" t="s">
        <v>61</v>
      </c>
      <c r="H2344" s="17" t="s">
        <v>1537</v>
      </c>
      <c r="I2344" s="17" t="s">
        <v>1524</v>
      </c>
      <c r="J2344" s="17" t="n">
        <v>2</v>
      </c>
      <c r="K2344" s="15" t="n">
        <v>250.9</v>
      </c>
      <c r="L2344" s="22" t="n">
        <v>0</v>
      </c>
      <c r="M2344" s="15" t="n">
        <v>0</v>
      </c>
      <c r="N2344" s="15" t="n">
        <f aca="false">J2344*K2344</f>
        <v>501.8</v>
      </c>
      <c r="O2344" s="15" t="n">
        <f aca="false">N2344*L2344</f>
        <v>0</v>
      </c>
      <c r="P2344" s="15" t="n">
        <f aca="false">N2344-O2344</f>
        <v>501.8</v>
      </c>
      <c r="Q2344" s="15" t="n">
        <f aca="false">J2344*INDEX(dProdutos!$F$2:$F$47,MATCH(E2344,dProdutos!$A$2:$A$47,0))</f>
        <v>302.56</v>
      </c>
      <c r="R2344" s="15" t="n">
        <f aca="false">IF(I2344="Cancelado",0,P2344-Q2344)</f>
        <v>199.24</v>
      </c>
      <c r="S2344" s="17" t="str">
        <f aca="false">INDEX(dProdutos!$D$2:$D$47,MATCH(E2344,dProdutos!$A$2:$A$47,0))</f>
        <v>Casa</v>
      </c>
    </row>
    <row r="2345" customFormat="false" ht="15" hidden="false" customHeight="false" outlineLevel="0" collapsed="false">
      <c r="A2345" s="17" t="s">
        <v>2954</v>
      </c>
      <c r="B2345" s="17" t="n">
        <v>2</v>
      </c>
      <c r="C2345" s="21" t="n">
        <v>45856</v>
      </c>
      <c r="D2345" s="17" t="s">
        <v>943</v>
      </c>
      <c r="E2345" s="17" t="s">
        <v>81</v>
      </c>
      <c r="F2345" s="17" t="s">
        <v>1487</v>
      </c>
      <c r="G2345" s="17" t="s">
        <v>61</v>
      </c>
      <c r="H2345" s="17" t="s">
        <v>1537</v>
      </c>
      <c r="I2345" s="17" t="s">
        <v>1524</v>
      </c>
      <c r="J2345" s="17" t="n">
        <v>2</v>
      </c>
      <c r="K2345" s="15" t="n">
        <v>64.9</v>
      </c>
      <c r="L2345" s="22" t="n">
        <v>0.1</v>
      </c>
      <c r="M2345" s="15" t="n">
        <v>0</v>
      </c>
      <c r="N2345" s="15" t="n">
        <f aca="false">J2345*K2345</f>
        <v>129.8</v>
      </c>
      <c r="O2345" s="15" t="n">
        <f aca="false">N2345*L2345</f>
        <v>12.98</v>
      </c>
      <c r="P2345" s="15" t="n">
        <f aca="false">N2345-O2345</f>
        <v>116.82</v>
      </c>
      <c r="Q2345" s="15" t="n">
        <f aca="false">J2345*INDEX(dProdutos!$F$2:$F$47,MATCH(E2345,dProdutos!$A$2:$A$47,0))</f>
        <v>52.24</v>
      </c>
      <c r="R2345" s="15" t="n">
        <f aca="false">IF(I2345="Cancelado",0,P2345-Q2345)</f>
        <v>64.58</v>
      </c>
      <c r="S2345" s="17" t="str">
        <f aca="false">INDEX(dProdutos!$D$2:$D$47,MATCH(E2345,dProdutos!$A$2:$A$47,0))</f>
        <v>Moda Feminina</v>
      </c>
    </row>
    <row r="2346" customFormat="false" ht="15" hidden="false" customHeight="false" outlineLevel="0" collapsed="false">
      <c r="A2346" s="17" t="s">
        <v>2954</v>
      </c>
      <c r="B2346" s="17" t="n">
        <v>3</v>
      </c>
      <c r="C2346" s="21" t="n">
        <v>45856</v>
      </c>
      <c r="D2346" s="17" t="s">
        <v>943</v>
      </c>
      <c r="E2346" s="17" t="s">
        <v>117</v>
      </c>
      <c r="F2346" s="17" t="s">
        <v>1487</v>
      </c>
      <c r="G2346" s="17" t="s">
        <v>61</v>
      </c>
      <c r="H2346" s="17" t="s">
        <v>1537</v>
      </c>
      <c r="I2346" s="17" t="s">
        <v>1524</v>
      </c>
      <c r="J2346" s="17" t="n">
        <v>1</v>
      </c>
      <c r="K2346" s="15" t="n">
        <v>166.9</v>
      </c>
      <c r="L2346" s="22" t="n">
        <v>0</v>
      </c>
      <c r="M2346" s="15" t="n">
        <v>0</v>
      </c>
      <c r="N2346" s="15" t="n">
        <f aca="false">J2346*K2346</f>
        <v>166.9</v>
      </c>
      <c r="O2346" s="15" t="n">
        <f aca="false">N2346*L2346</f>
        <v>0</v>
      </c>
      <c r="P2346" s="15" t="n">
        <f aca="false">N2346-O2346</f>
        <v>166.9</v>
      </c>
      <c r="Q2346" s="15" t="n">
        <f aca="false">J2346*INDEX(dProdutos!$F$2:$F$47,MATCH(E2346,dProdutos!$A$2:$A$47,0))</f>
        <v>73.23</v>
      </c>
      <c r="R2346" s="15" t="n">
        <f aca="false">IF(I2346="Cancelado",0,P2346-Q2346)</f>
        <v>93.67</v>
      </c>
      <c r="S2346" s="17" t="str">
        <f aca="false">INDEX(dProdutos!$D$2:$D$47,MATCH(E2346,dProdutos!$A$2:$A$47,0))</f>
        <v>Moda Masculina</v>
      </c>
    </row>
    <row r="2347" customFormat="false" ht="15" hidden="false" customHeight="false" outlineLevel="0" collapsed="false">
      <c r="A2347" s="17" t="s">
        <v>2955</v>
      </c>
      <c r="B2347" s="17" t="n">
        <v>1</v>
      </c>
      <c r="C2347" s="21" t="n">
        <v>45856</v>
      </c>
      <c r="D2347" s="17" t="s">
        <v>851</v>
      </c>
      <c r="E2347" s="17" t="s">
        <v>105</v>
      </c>
      <c r="F2347" s="17" t="s">
        <v>1503</v>
      </c>
      <c r="G2347" s="17" t="s">
        <v>61</v>
      </c>
      <c r="H2347" s="17" t="s">
        <v>1537</v>
      </c>
      <c r="I2347" s="17" t="s">
        <v>1524</v>
      </c>
      <c r="J2347" s="17" t="n">
        <v>1</v>
      </c>
      <c r="K2347" s="15" t="n">
        <v>175.9</v>
      </c>
      <c r="L2347" s="22" t="n">
        <v>0.1</v>
      </c>
      <c r="M2347" s="15" t="n">
        <v>10.65</v>
      </c>
      <c r="N2347" s="15" t="n">
        <f aca="false">J2347*K2347</f>
        <v>175.9</v>
      </c>
      <c r="O2347" s="15" t="n">
        <f aca="false">N2347*L2347</f>
        <v>17.59</v>
      </c>
      <c r="P2347" s="15" t="n">
        <f aca="false">N2347-O2347</f>
        <v>158.31</v>
      </c>
      <c r="Q2347" s="15" t="n">
        <f aca="false">J2347*INDEX(dProdutos!$F$2:$F$47,MATCH(E2347,dProdutos!$A$2:$A$47,0))</f>
        <v>96.59</v>
      </c>
      <c r="R2347" s="15" t="n">
        <f aca="false">IF(I2347="Cancelado",0,P2347-Q2347)</f>
        <v>61.72</v>
      </c>
      <c r="S2347" s="17" t="str">
        <f aca="false">INDEX(dProdutos!$D$2:$D$47,MATCH(E2347,dProdutos!$A$2:$A$47,0))</f>
        <v>Moda Masculina</v>
      </c>
    </row>
    <row r="2348" customFormat="false" ht="15" hidden="false" customHeight="false" outlineLevel="0" collapsed="false">
      <c r="A2348" s="17" t="s">
        <v>2956</v>
      </c>
      <c r="B2348" s="17" t="n">
        <v>1</v>
      </c>
      <c r="C2348" s="21" t="n">
        <v>45856</v>
      </c>
      <c r="D2348" s="17" t="s">
        <v>255</v>
      </c>
      <c r="E2348" s="17" t="s">
        <v>98</v>
      </c>
      <c r="F2348" s="17" t="s">
        <v>1487</v>
      </c>
      <c r="G2348" s="17" t="s">
        <v>61</v>
      </c>
      <c r="H2348" s="17" t="s">
        <v>1523</v>
      </c>
      <c r="I2348" s="17" t="s">
        <v>1524</v>
      </c>
      <c r="J2348" s="17" t="n">
        <v>1</v>
      </c>
      <c r="K2348" s="15" t="n">
        <v>108.9</v>
      </c>
      <c r="L2348" s="22" t="n">
        <v>0</v>
      </c>
      <c r="M2348" s="15" t="n">
        <v>10.77</v>
      </c>
      <c r="N2348" s="15" t="n">
        <f aca="false">J2348*K2348</f>
        <v>108.9</v>
      </c>
      <c r="O2348" s="15" t="n">
        <f aca="false">N2348*L2348</f>
        <v>0</v>
      </c>
      <c r="P2348" s="15" t="n">
        <f aca="false">N2348-O2348</f>
        <v>108.9</v>
      </c>
      <c r="Q2348" s="15" t="n">
        <f aca="false">J2348*INDEX(dProdutos!$F$2:$F$47,MATCH(E2348,dProdutos!$A$2:$A$47,0))</f>
        <v>42.52</v>
      </c>
      <c r="R2348" s="15" t="n">
        <f aca="false">IF(I2348="Cancelado",0,P2348-Q2348)</f>
        <v>66.38</v>
      </c>
      <c r="S2348" s="17" t="str">
        <f aca="false">INDEX(dProdutos!$D$2:$D$47,MATCH(E2348,dProdutos!$A$2:$A$47,0))</f>
        <v>Moda Feminina</v>
      </c>
    </row>
    <row r="2349" customFormat="false" ht="15" hidden="false" customHeight="false" outlineLevel="0" collapsed="false">
      <c r="A2349" s="17" t="s">
        <v>2957</v>
      </c>
      <c r="B2349" s="17" t="n">
        <v>1</v>
      </c>
      <c r="C2349" s="21" t="n">
        <v>45856</v>
      </c>
      <c r="D2349" s="17" t="s">
        <v>812</v>
      </c>
      <c r="E2349" s="17" t="s">
        <v>177</v>
      </c>
      <c r="F2349" s="17" t="s">
        <v>1497</v>
      </c>
      <c r="G2349" s="17" t="s">
        <v>62</v>
      </c>
      <c r="H2349" s="17" t="s">
        <v>1523</v>
      </c>
      <c r="I2349" s="17" t="s">
        <v>1524</v>
      </c>
      <c r="J2349" s="17" t="n">
        <v>1</v>
      </c>
      <c r="K2349" s="15" t="n">
        <v>257.9</v>
      </c>
      <c r="L2349" s="22" t="n">
        <v>0.15</v>
      </c>
      <c r="M2349" s="15" t="n">
        <v>13.46</v>
      </c>
      <c r="N2349" s="15" t="n">
        <f aca="false">J2349*K2349</f>
        <v>257.9</v>
      </c>
      <c r="O2349" s="15" t="n">
        <f aca="false">N2349*L2349</f>
        <v>38.685</v>
      </c>
      <c r="P2349" s="15" t="n">
        <f aca="false">N2349-O2349</f>
        <v>219.215</v>
      </c>
      <c r="Q2349" s="15" t="n">
        <f aca="false">J2349*INDEX(dProdutos!$F$2:$F$47,MATCH(E2349,dProdutos!$A$2:$A$47,0))</f>
        <v>138.23</v>
      </c>
      <c r="R2349" s="15" t="n">
        <f aca="false">IF(I2349="Cancelado",0,P2349-Q2349)</f>
        <v>80.985</v>
      </c>
      <c r="S2349" s="17" t="str">
        <f aca="false">INDEX(dProdutos!$D$2:$D$47,MATCH(E2349,dProdutos!$A$2:$A$47,0))</f>
        <v>Casa</v>
      </c>
    </row>
    <row r="2350" customFormat="false" ht="15" hidden="false" customHeight="false" outlineLevel="0" collapsed="false">
      <c r="A2350" s="17" t="s">
        <v>2958</v>
      </c>
      <c r="B2350" s="17" t="n">
        <v>1</v>
      </c>
      <c r="C2350" s="21" t="n">
        <v>45856</v>
      </c>
      <c r="D2350" s="17" t="s">
        <v>1262</v>
      </c>
      <c r="E2350" s="17" t="s">
        <v>177</v>
      </c>
      <c r="F2350" s="17" t="s">
        <v>1499</v>
      </c>
      <c r="G2350" s="17" t="s">
        <v>62</v>
      </c>
      <c r="H2350" s="17" t="s">
        <v>1523</v>
      </c>
      <c r="I2350" s="17" t="s">
        <v>1541</v>
      </c>
      <c r="J2350" s="17" t="n">
        <v>3</v>
      </c>
      <c r="K2350" s="15" t="n">
        <v>257.9</v>
      </c>
      <c r="L2350" s="22" t="n">
        <v>0</v>
      </c>
      <c r="M2350" s="15" t="n">
        <v>0</v>
      </c>
      <c r="N2350" s="15" t="n">
        <f aca="false">J2350*K2350</f>
        <v>773.7</v>
      </c>
      <c r="O2350" s="15" t="n">
        <f aca="false">N2350*L2350</f>
        <v>0</v>
      </c>
      <c r="P2350" s="15" t="n">
        <f aca="false">N2350-O2350</f>
        <v>773.7</v>
      </c>
      <c r="Q2350" s="15" t="n">
        <f aca="false">J2350*INDEX(dProdutos!$F$2:$F$47,MATCH(E2350,dProdutos!$A$2:$A$47,0))</f>
        <v>414.69</v>
      </c>
      <c r="R2350" s="15" t="n">
        <f aca="false">IF(I2350="Cancelado",0,P2350-Q2350)</f>
        <v>359.01</v>
      </c>
      <c r="S2350" s="17" t="str">
        <f aca="false">INDEX(dProdutos!$D$2:$D$47,MATCH(E2350,dProdutos!$A$2:$A$47,0))</f>
        <v>Casa</v>
      </c>
    </row>
    <row r="2351" customFormat="false" ht="15" hidden="false" customHeight="false" outlineLevel="0" collapsed="false">
      <c r="A2351" s="17" t="s">
        <v>2959</v>
      </c>
      <c r="B2351" s="17" t="n">
        <v>1</v>
      </c>
      <c r="C2351" s="21" t="n">
        <v>45857</v>
      </c>
      <c r="D2351" s="17" t="s">
        <v>242</v>
      </c>
      <c r="E2351" s="17" t="s">
        <v>114</v>
      </c>
      <c r="F2351" s="17" t="s">
        <v>1493</v>
      </c>
      <c r="G2351" s="17" t="s">
        <v>60</v>
      </c>
      <c r="H2351" s="17" t="s">
        <v>1537</v>
      </c>
      <c r="I2351" s="17" t="s">
        <v>1541</v>
      </c>
      <c r="J2351" s="17" t="n">
        <v>2</v>
      </c>
      <c r="K2351" s="15" t="n">
        <v>202.9</v>
      </c>
      <c r="L2351" s="22" t="n">
        <v>0.15</v>
      </c>
      <c r="M2351" s="15" t="n">
        <v>0</v>
      </c>
      <c r="N2351" s="15" t="n">
        <f aca="false">J2351*K2351</f>
        <v>405.8</v>
      </c>
      <c r="O2351" s="15" t="n">
        <f aca="false">N2351*L2351</f>
        <v>60.87</v>
      </c>
      <c r="P2351" s="15" t="n">
        <f aca="false">N2351-O2351</f>
        <v>344.93</v>
      </c>
      <c r="Q2351" s="15" t="n">
        <f aca="false">J2351*INDEX(dProdutos!$F$2:$F$47,MATCH(E2351,dProdutos!$A$2:$A$47,0))</f>
        <v>220.78</v>
      </c>
      <c r="R2351" s="15" t="n">
        <f aca="false">IF(I2351="Cancelado",0,P2351-Q2351)</f>
        <v>124.15</v>
      </c>
      <c r="S2351" s="17" t="str">
        <f aca="false">INDEX(dProdutos!$D$2:$D$47,MATCH(E2351,dProdutos!$A$2:$A$47,0))</f>
        <v>Moda Masculina</v>
      </c>
    </row>
    <row r="2352" customFormat="false" ht="15" hidden="false" customHeight="false" outlineLevel="0" collapsed="false">
      <c r="A2352" s="17" t="s">
        <v>2960</v>
      </c>
      <c r="B2352" s="17" t="n">
        <v>1</v>
      </c>
      <c r="C2352" s="21" t="n">
        <v>45857</v>
      </c>
      <c r="D2352" s="17" t="s">
        <v>458</v>
      </c>
      <c r="E2352" s="17" t="s">
        <v>153</v>
      </c>
      <c r="F2352" s="17" t="s">
        <v>1490</v>
      </c>
      <c r="G2352" s="17" t="s">
        <v>59</v>
      </c>
      <c r="H2352" s="17" t="s">
        <v>1523</v>
      </c>
      <c r="I2352" s="17" t="s">
        <v>1524</v>
      </c>
      <c r="J2352" s="17" t="n">
        <v>1</v>
      </c>
      <c r="K2352" s="15" t="n">
        <v>165.9</v>
      </c>
      <c r="L2352" s="22" t="n">
        <v>0</v>
      </c>
      <c r="M2352" s="15" t="n">
        <v>0</v>
      </c>
      <c r="N2352" s="15" t="n">
        <f aca="false">J2352*K2352</f>
        <v>165.9</v>
      </c>
      <c r="O2352" s="15" t="n">
        <f aca="false">N2352*L2352</f>
        <v>0</v>
      </c>
      <c r="P2352" s="15" t="n">
        <f aca="false">N2352-O2352</f>
        <v>165.9</v>
      </c>
      <c r="Q2352" s="15" t="n">
        <f aca="false">J2352*INDEX(dProdutos!$F$2:$F$47,MATCH(E2352,dProdutos!$A$2:$A$47,0))</f>
        <v>67.28</v>
      </c>
      <c r="R2352" s="15" t="n">
        <f aca="false">IF(I2352="Cancelado",0,P2352-Q2352)</f>
        <v>98.62</v>
      </c>
      <c r="S2352" s="17" t="str">
        <f aca="false">INDEX(dProdutos!$D$2:$D$47,MATCH(E2352,dProdutos!$A$2:$A$47,0))</f>
        <v>Acessórios</v>
      </c>
    </row>
    <row r="2353" customFormat="false" ht="15" hidden="false" customHeight="false" outlineLevel="0" collapsed="false">
      <c r="A2353" s="17" t="s">
        <v>2961</v>
      </c>
      <c r="B2353" s="17" t="n">
        <v>1</v>
      </c>
      <c r="C2353" s="21" t="n">
        <v>45857</v>
      </c>
      <c r="D2353" s="17" t="s">
        <v>1292</v>
      </c>
      <c r="E2353" s="17" t="s">
        <v>192</v>
      </c>
      <c r="F2353" s="17" t="s">
        <v>1503</v>
      </c>
      <c r="G2353" s="17" t="s">
        <v>62</v>
      </c>
      <c r="H2353" s="17" t="s">
        <v>1537</v>
      </c>
      <c r="I2353" s="17" t="s">
        <v>1524</v>
      </c>
      <c r="J2353" s="17" t="n">
        <v>1</v>
      </c>
      <c r="K2353" s="15" t="n">
        <v>245.9</v>
      </c>
      <c r="L2353" s="22" t="n">
        <v>0.05</v>
      </c>
      <c r="M2353" s="15" t="n">
        <v>21.05</v>
      </c>
      <c r="N2353" s="15" t="n">
        <f aca="false">J2353*K2353</f>
        <v>245.9</v>
      </c>
      <c r="O2353" s="15" t="n">
        <f aca="false">N2353*L2353</f>
        <v>12.295</v>
      </c>
      <c r="P2353" s="15" t="n">
        <f aca="false">N2353-O2353</f>
        <v>233.605</v>
      </c>
      <c r="Q2353" s="15" t="n">
        <f aca="false">J2353*INDEX(dProdutos!$F$2:$F$47,MATCH(E2353,dProdutos!$A$2:$A$47,0))</f>
        <v>107.78</v>
      </c>
      <c r="R2353" s="15" t="n">
        <f aca="false">IF(I2353="Cancelado",0,P2353-Q2353)</f>
        <v>125.825</v>
      </c>
      <c r="S2353" s="17" t="str">
        <f aca="false">INDEX(dProdutos!$D$2:$D$47,MATCH(E2353,dProdutos!$A$2:$A$47,0))</f>
        <v>Eletrônicos</v>
      </c>
    </row>
    <row r="2354" customFormat="false" ht="15" hidden="false" customHeight="false" outlineLevel="0" collapsed="false">
      <c r="A2354" s="17" t="s">
        <v>2961</v>
      </c>
      <c r="B2354" s="17" t="n">
        <v>2</v>
      </c>
      <c r="C2354" s="21" t="n">
        <v>45857</v>
      </c>
      <c r="D2354" s="17" t="s">
        <v>1292</v>
      </c>
      <c r="E2354" s="17" t="s">
        <v>126</v>
      </c>
      <c r="F2354" s="17" t="s">
        <v>1503</v>
      </c>
      <c r="G2354" s="17" t="s">
        <v>62</v>
      </c>
      <c r="H2354" s="17" t="s">
        <v>1537</v>
      </c>
      <c r="I2354" s="17" t="s">
        <v>1524</v>
      </c>
      <c r="J2354" s="17" t="n">
        <v>1</v>
      </c>
      <c r="K2354" s="15" t="n">
        <v>296.9</v>
      </c>
      <c r="L2354" s="22" t="n">
        <v>0.05</v>
      </c>
      <c r="M2354" s="15" t="n">
        <v>0</v>
      </c>
      <c r="N2354" s="15" t="n">
        <f aca="false">J2354*K2354</f>
        <v>296.9</v>
      </c>
      <c r="O2354" s="15" t="n">
        <f aca="false">N2354*L2354</f>
        <v>14.845</v>
      </c>
      <c r="P2354" s="15" t="n">
        <f aca="false">N2354-O2354</f>
        <v>282.055</v>
      </c>
      <c r="Q2354" s="15" t="n">
        <f aca="false">J2354*INDEX(dProdutos!$F$2:$F$47,MATCH(E2354,dProdutos!$A$2:$A$47,0))</f>
        <v>135.24</v>
      </c>
      <c r="R2354" s="15" t="n">
        <f aca="false">IF(I2354="Cancelado",0,P2354-Q2354)</f>
        <v>146.815</v>
      </c>
      <c r="S2354" s="17" t="str">
        <f aca="false">INDEX(dProdutos!$D$2:$D$47,MATCH(E2354,dProdutos!$A$2:$A$47,0))</f>
        <v>Calçados</v>
      </c>
    </row>
    <row r="2355" customFormat="false" ht="15" hidden="false" customHeight="false" outlineLevel="0" collapsed="false">
      <c r="A2355" s="17" t="s">
        <v>2962</v>
      </c>
      <c r="B2355" s="17" t="n">
        <v>1</v>
      </c>
      <c r="C2355" s="21" t="n">
        <v>45857</v>
      </c>
      <c r="D2355" s="17" t="s">
        <v>720</v>
      </c>
      <c r="E2355" s="17" t="s">
        <v>81</v>
      </c>
      <c r="F2355" s="17" t="s">
        <v>1487</v>
      </c>
      <c r="G2355" s="17" t="s">
        <v>64</v>
      </c>
      <c r="H2355" s="17" t="s">
        <v>1523</v>
      </c>
      <c r="I2355" s="17" t="s">
        <v>1524</v>
      </c>
      <c r="J2355" s="17" t="n">
        <v>1</v>
      </c>
      <c r="K2355" s="15" t="n">
        <v>64.9</v>
      </c>
      <c r="L2355" s="22" t="n">
        <v>0.15</v>
      </c>
      <c r="M2355" s="15" t="n">
        <v>30.36</v>
      </c>
      <c r="N2355" s="15" t="n">
        <f aca="false">J2355*K2355</f>
        <v>64.9</v>
      </c>
      <c r="O2355" s="15" t="n">
        <f aca="false">N2355*L2355</f>
        <v>9.735</v>
      </c>
      <c r="P2355" s="15" t="n">
        <f aca="false">N2355-O2355</f>
        <v>55.165</v>
      </c>
      <c r="Q2355" s="15" t="n">
        <f aca="false">J2355*INDEX(dProdutos!$F$2:$F$47,MATCH(E2355,dProdutos!$A$2:$A$47,0))</f>
        <v>26.12</v>
      </c>
      <c r="R2355" s="15" t="n">
        <f aca="false">IF(I2355="Cancelado",0,P2355-Q2355)</f>
        <v>29.045</v>
      </c>
      <c r="S2355" s="17" t="str">
        <f aca="false">INDEX(dProdutos!$D$2:$D$47,MATCH(E2355,dProdutos!$A$2:$A$47,0))</f>
        <v>Moda Feminina</v>
      </c>
    </row>
    <row r="2356" customFormat="false" ht="15" hidden="false" customHeight="false" outlineLevel="0" collapsed="false">
      <c r="A2356" s="17" t="s">
        <v>2962</v>
      </c>
      <c r="B2356" s="17" t="n">
        <v>2</v>
      </c>
      <c r="C2356" s="21" t="n">
        <v>45857</v>
      </c>
      <c r="D2356" s="17" t="s">
        <v>720</v>
      </c>
      <c r="E2356" s="17" t="s">
        <v>207</v>
      </c>
      <c r="F2356" s="17" t="s">
        <v>1487</v>
      </c>
      <c r="G2356" s="17" t="s">
        <v>64</v>
      </c>
      <c r="H2356" s="17" t="s">
        <v>1523</v>
      </c>
      <c r="I2356" s="17" t="s">
        <v>1524</v>
      </c>
      <c r="J2356" s="17" t="n">
        <v>2</v>
      </c>
      <c r="K2356" s="15" t="n">
        <v>143.9</v>
      </c>
      <c r="L2356" s="22" t="n">
        <v>0</v>
      </c>
      <c r="M2356" s="15" t="n">
        <v>0</v>
      </c>
      <c r="N2356" s="15" t="n">
        <f aca="false">J2356*K2356</f>
        <v>287.8</v>
      </c>
      <c r="O2356" s="15" t="n">
        <f aca="false">N2356*L2356</f>
        <v>0</v>
      </c>
      <c r="P2356" s="15" t="n">
        <f aca="false">N2356-O2356</f>
        <v>287.8</v>
      </c>
      <c r="Q2356" s="15" t="n">
        <f aca="false">J2356*INDEX(dProdutos!$F$2:$F$47,MATCH(E2356,dProdutos!$A$2:$A$47,0))</f>
        <v>168.86</v>
      </c>
      <c r="R2356" s="15" t="n">
        <f aca="false">IF(I2356="Cancelado",0,P2356-Q2356)</f>
        <v>118.94</v>
      </c>
      <c r="S2356" s="17" t="str">
        <f aca="false">INDEX(dProdutos!$D$2:$D$47,MATCH(E2356,dProdutos!$A$2:$A$47,0))</f>
        <v>Beleza</v>
      </c>
    </row>
    <row r="2357" customFormat="false" ht="15" hidden="false" customHeight="false" outlineLevel="0" collapsed="false">
      <c r="A2357" s="17" t="s">
        <v>2963</v>
      </c>
      <c r="B2357" s="17" t="n">
        <v>1</v>
      </c>
      <c r="C2357" s="21" t="n">
        <v>45858</v>
      </c>
      <c r="D2357" s="17" t="s">
        <v>303</v>
      </c>
      <c r="E2357" s="17" t="s">
        <v>98</v>
      </c>
      <c r="F2357" s="17" t="s">
        <v>1487</v>
      </c>
      <c r="G2357" s="17" t="s">
        <v>59</v>
      </c>
      <c r="H2357" s="17" t="s">
        <v>1523</v>
      </c>
      <c r="I2357" s="17" t="s">
        <v>1524</v>
      </c>
      <c r="J2357" s="17" t="n">
        <v>2</v>
      </c>
      <c r="K2357" s="15" t="n">
        <v>108.9</v>
      </c>
      <c r="L2357" s="22" t="n">
        <v>0.2</v>
      </c>
      <c r="M2357" s="15" t="n">
        <v>24.44</v>
      </c>
      <c r="N2357" s="15" t="n">
        <f aca="false">J2357*K2357</f>
        <v>217.8</v>
      </c>
      <c r="O2357" s="15" t="n">
        <f aca="false">N2357*L2357</f>
        <v>43.56</v>
      </c>
      <c r="P2357" s="15" t="n">
        <f aca="false">N2357-O2357</f>
        <v>174.24</v>
      </c>
      <c r="Q2357" s="15" t="n">
        <f aca="false">J2357*INDEX(dProdutos!$F$2:$F$47,MATCH(E2357,dProdutos!$A$2:$A$47,0))</f>
        <v>85.04</v>
      </c>
      <c r="R2357" s="15" t="n">
        <f aca="false">IF(I2357="Cancelado",0,P2357-Q2357)</f>
        <v>89.2</v>
      </c>
      <c r="S2357" s="17" t="str">
        <f aca="false">INDEX(dProdutos!$D$2:$D$47,MATCH(E2357,dProdutos!$A$2:$A$47,0))</f>
        <v>Moda Feminina</v>
      </c>
    </row>
    <row r="2358" customFormat="false" ht="15" hidden="false" customHeight="false" outlineLevel="0" collapsed="false">
      <c r="A2358" s="17" t="s">
        <v>2963</v>
      </c>
      <c r="B2358" s="17" t="n">
        <v>2</v>
      </c>
      <c r="C2358" s="21" t="n">
        <v>45858</v>
      </c>
      <c r="D2358" s="17" t="s">
        <v>303</v>
      </c>
      <c r="E2358" s="17" t="s">
        <v>135</v>
      </c>
      <c r="F2358" s="17" t="s">
        <v>1487</v>
      </c>
      <c r="G2358" s="17" t="s">
        <v>59</v>
      </c>
      <c r="H2358" s="17" t="s">
        <v>1523</v>
      </c>
      <c r="I2358" s="17" t="s">
        <v>1524</v>
      </c>
      <c r="J2358" s="17" t="n">
        <v>1</v>
      </c>
      <c r="K2358" s="15" t="n">
        <v>200.9</v>
      </c>
      <c r="L2358" s="22" t="n">
        <v>0.1</v>
      </c>
      <c r="M2358" s="15" t="n">
        <v>0</v>
      </c>
      <c r="N2358" s="15" t="n">
        <f aca="false">J2358*K2358</f>
        <v>200.9</v>
      </c>
      <c r="O2358" s="15" t="n">
        <f aca="false">N2358*L2358</f>
        <v>20.09</v>
      </c>
      <c r="P2358" s="15" t="n">
        <f aca="false">N2358-O2358</f>
        <v>180.81</v>
      </c>
      <c r="Q2358" s="15" t="n">
        <f aca="false">J2358*INDEX(dProdutos!$F$2:$F$47,MATCH(E2358,dProdutos!$A$2:$A$47,0))</f>
        <v>80.73</v>
      </c>
      <c r="R2358" s="15" t="n">
        <f aca="false">IF(I2358="Cancelado",0,P2358-Q2358)</f>
        <v>100.08</v>
      </c>
      <c r="S2358" s="17" t="str">
        <f aca="false">INDEX(dProdutos!$D$2:$D$47,MATCH(E2358,dProdutos!$A$2:$A$47,0))</f>
        <v>Calçados</v>
      </c>
    </row>
    <row r="2359" customFormat="false" ht="15" hidden="false" customHeight="false" outlineLevel="0" collapsed="false">
      <c r="A2359" s="17" t="s">
        <v>2964</v>
      </c>
      <c r="B2359" s="17" t="n">
        <v>1</v>
      </c>
      <c r="C2359" s="21" t="n">
        <v>45858</v>
      </c>
      <c r="D2359" s="17" t="s">
        <v>1383</v>
      </c>
      <c r="E2359" s="17" t="s">
        <v>95</v>
      </c>
      <c r="F2359" s="17" t="s">
        <v>1495</v>
      </c>
      <c r="G2359" s="17" t="s">
        <v>60</v>
      </c>
      <c r="H2359" s="17" t="s">
        <v>1523</v>
      </c>
      <c r="I2359" s="17" t="s">
        <v>1524</v>
      </c>
      <c r="J2359" s="17" t="n">
        <v>3</v>
      </c>
      <c r="K2359" s="15" t="n">
        <v>77.9</v>
      </c>
      <c r="L2359" s="22" t="n">
        <v>0.15</v>
      </c>
      <c r="M2359" s="15" t="n">
        <v>34.42</v>
      </c>
      <c r="N2359" s="15" t="n">
        <f aca="false">J2359*K2359</f>
        <v>233.7</v>
      </c>
      <c r="O2359" s="15" t="n">
        <f aca="false">N2359*L2359</f>
        <v>35.055</v>
      </c>
      <c r="P2359" s="15" t="n">
        <f aca="false">N2359-O2359</f>
        <v>198.645</v>
      </c>
      <c r="Q2359" s="15" t="n">
        <f aca="false">J2359*INDEX(dProdutos!$F$2:$F$47,MATCH(E2359,dProdutos!$A$2:$A$47,0))</f>
        <v>110.13</v>
      </c>
      <c r="R2359" s="15" t="n">
        <f aca="false">IF(I2359="Cancelado",0,P2359-Q2359)</f>
        <v>88.515</v>
      </c>
      <c r="S2359" s="17" t="str">
        <f aca="false">INDEX(dProdutos!$D$2:$D$47,MATCH(E2359,dProdutos!$A$2:$A$47,0))</f>
        <v>Moda Feminina</v>
      </c>
    </row>
    <row r="2360" customFormat="false" ht="15" hidden="false" customHeight="false" outlineLevel="0" collapsed="false">
      <c r="A2360" s="17" t="s">
        <v>2964</v>
      </c>
      <c r="B2360" s="17" t="n">
        <v>2</v>
      </c>
      <c r="C2360" s="21" t="n">
        <v>45858</v>
      </c>
      <c r="D2360" s="17" t="s">
        <v>1383</v>
      </c>
      <c r="E2360" s="17" t="s">
        <v>138</v>
      </c>
      <c r="F2360" s="17" t="s">
        <v>1495</v>
      </c>
      <c r="G2360" s="17" t="s">
        <v>60</v>
      </c>
      <c r="H2360" s="17" t="s">
        <v>1523</v>
      </c>
      <c r="I2360" s="17" t="s">
        <v>1524</v>
      </c>
      <c r="J2360" s="17" t="n">
        <v>1</v>
      </c>
      <c r="K2360" s="15" t="n">
        <v>231.9</v>
      </c>
      <c r="L2360" s="22" t="n">
        <v>0</v>
      </c>
      <c r="M2360" s="15" t="n">
        <v>0</v>
      </c>
      <c r="N2360" s="15" t="n">
        <f aca="false">J2360*K2360</f>
        <v>231.9</v>
      </c>
      <c r="O2360" s="15" t="n">
        <f aca="false">N2360*L2360</f>
        <v>0</v>
      </c>
      <c r="P2360" s="15" t="n">
        <f aca="false">N2360-O2360</f>
        <v>231.9</v>
      </c>
      <c r="Q2360" s="15" t="n">
        <f aca="false">J2360*INDEX(dProdutos!$F$2:$F$47,MATCH(E2360,dProdutos!$A$2:$A$47,0))</f>
        <v>132.21</v>
      </c>
      <c r="R2360" s="15" t="n">
        <f aca="false">IF(I2360="Cancelado",0,P2360-Q2360)</f>
        <v>99.69</v>
      </c>
      <c r="S2360" s="17" t="str">
        <f aca="false">INDEX(dProdutos!$D$2:$D$47,MATCH(E2360,dProdutos!$A$2:$A$47,0))</f>
        <v>Calçados</v>
      </c>
    </row>
    <row r="2361" customFormat="false" ht="15" hidden="false" customHeight="false" outlineLevel="0" collapsed="false">
      <c r="A2361" s="17" t="s">
        <v>2965</v>
      </c>
      <c r="B2361" s="17" t="n">
        <v>1</v>
      </c>
      <c r="C2361" s="21" t="n">
        <v>45858</v>
      </c>
      <c r="D2361" s="17" t="s">
        <v>917</v>
      </c>
      <c r="E2361" s="17" t="s">
        <v>150</v>
      </c>
      <c r="F2361" s="17" t="s">
        <v>1490</v>
      </c>
      <c r="G2361" s="17" t="s">
        <v>61</v>
      </c>
      <c r="H2361" s="17" t="s">
        <v>1537</v>
      </c>
      <c r="I2361" s="17" t="s">
        <v>1524</v>
      </c>
      <c r="J2361" s="17" t="n">
        <v>1</v>
      </c>
      <c r="K2361" s="15" t="n">
        <v>71.9</v>
      </c>
      <c r="L2361" s="22" t="n">
        <v>0.05</v>
      </c>
      <c r="M2361" s="15" t="n">
        <v>12.11</v>
      </c>
      <c r="N2361" s="15" t="n">
        <f aca="false">J2361*K2361</f>
        <v>71.9</v>
      </c>
      <c r="O2361" s="15" t="n">
        <f aca="false">N2361*L2361</f>
        <v>3.595</v>
      </c>
      <c r="P2361" s="15" t="n">
        <f aca="false">N2361-O2361</f>
        <v>68.305</v>
      </c>
      <c r="Q2361" s="15" t="n">
        <f aca="false">J2361*INDEX(dProdutos!$F$2:$F$47,MATCH(E2361,dProdutos!$A$2:$A$47,0))</f>
        <v>27.38</v>
      </c>
      <c r="R2361" s="15" t="n">
        <f aca="false">IF(I2361="Cancelado",0,P2361-Q2361)</f>
        <v>40.925</v>
      </c>
      <c r="S2361" s="17" t="str">
        <f aca="false">INDEX(dProdutos!$D$2:$D$47,MATCH(E2361,dProdutos!$A$2:$A$47,0))</f>
        <v>Acessórios</v>
      </c>
    </row>
    <row r="2362" customFormat="false" ht="15" hidden="false" customHeight="false" outlineLevel="0" collapsed="false">
      <c r="A2362" s="17" t="s">
        <v>2966</v>
      </c>
      <c r="B2362" s="17" t="n">
        <v>1</v>
      </c>
      <c r="C2362" s="21" t="n">
        <v>45858</v>
      </c>
      <c r="D2362" s="17" t="s">
        <v>1069</v>
      </c>
      <c r="E2362" s="17" t="s">
        <v>174</v>
      </c>
      <c r="F2362" s="17" t="s">
        <v>1487</v>
      </c>
      <c r="G2362" s="17" t="s">
        <v>60</v>
      </c>
      <c r="H2362" s="17" t="s">
        <v>1537</v>
      </c>
      <c r="I2362" s="17" t="s">
        <v>1524</v>
      </c>
      <c r="J2362" s="17" t="n">
        <v>1</v>
      </c>
      <c r="K2362" s="15" t="n">
        <v>250.9</v>
      </c>
      <c r="L2362" s="22" t="n">
        <v>0.1</v>
      </c>
      <c r="M2362" s="15" t="n">
        <v>29</v>
      </c>
      <c r="N2362" s="15" t="n">
        <f aca="false">J2362*K2362</f>
        <v>250.9</v>
      </c>
      <c r="O2362" s="15" t="n">
        <f aca="false">N2362*L2362</f>
        <v>25.09</v>
      </c>
      <c r="P2362" s="15" t="n">
        <f aca="false">N2362-O2362</f>
        <v>225.81</v>
      </c>
      <c r="Q2362" s="15" t="n">
        <f aca="false">J2362*INDEX(dProdutos!$F$2:$F$47,MATCH(E2362,dProdutos!$A$2:$A$47,0))</f>
        <v>151.28</v>
      </c>
      <c r="R2362" s="15" t="n">
        <f aca="false">IF(I2362="Cancelado",0,P2362-Q2362)</f>
        <v>74.53</v>
      </c>
      <c r="S2362" s="17" t="str">
        <f aca="false">INDEX(dProdutos!$D$2:$D$47,MATCH(E2362,dProdutos!$A$2:$A$47,0))</f>
        <v>Casa</v>
      </c>
    </row>
    <row r="2363" customFormat="false" ht="15" hidden="false" customHeight="false" outlineLevel="0" collapsed="false">
      <c r="A2363" s="17" t="s">
        <v>2966</v>
      </c>
      <c r="B2363" s="17" t="n">
        <v>2</v>
      </c>
      <c r="C2363" s="21" t="n">
        <v>45858</v>
      </c>
      <c r="D2363" s="17" t="s">
        <v>1069</v>
      </c>
      <c r="E2363" s="17" t="s">
        <v>198</v>
      </c>
      <c r="F2363" s="17" t="s">
        <v>1487</v>
      </c>
      <c r="G2363" s="17" t="s">
        <v>60</v>
      </c>
      <c r="H2363" s="17" t="s">
        <v>1537</v>
      </c>
      <c r="I2363" s="17" t="s">
        <v>1524</v>
      </c>
      <c r="J2363" s="17" t="n">
        <v>1</v>
      </c>
      <c r="K2363" s="15" t="n">
        <v>253.9</v>
      </c>
      <c r="L2363" s="22" t="n">
        <v>0</v>
      </c>
      <c r="M2363" s="15" t="n">
        <v>0</v>
      </c>
      <c r="N2363" s="15" t="n">
        <f aca="false">J2363*K2363</f>
        <v>253.9</v>
      </c>
      <c r="O2363" s="15" t="n">
        <f aca="false">N2363*L2363</f>
        <v>0</v>
      </c>
      <c r="P2363" s="15" t="n">
        <f aca="false">N2363-O2363</f>
        <v>253.9</v>
      </c>
      <c r="Q2363" s="15" t="n">
        <f aca="false">J2363*INDEX(dProdutos!$F$2:$F$47,MATCH(E2363,dProdutos!$A$2:$A$47,0))</f>
        <v>99.78</v>
      </c>
      <c r="R2363" s="15" t="n">
        <f aca="false">IF(I2363="Cancelado",0,P2363-Q2363)</f>
        <v>154.12</v>
      </c>
      <c r="S2363" s="17" t="str">
        <f aca="false">INDEX(dProdutos!$D$2:$D$47,MATCH(E2363,dProdutos!$A$2:$A$47,0))</f>
        <v>Beleza</v>
      </c>
    </row>
    <row r="2364" customFormat="false" ht="15" hidden="false" customHeight="false" outlineLevel="0" collapsed="false">
      <c r="A2364" s="17" t="s">
        <v>2966</v>
      </c>
      <c r="B2364" s="17" t="n">
        <v>3</v>
      </c>
      <c r="C2364" s="21" t="n">
        <v>45858</v>
      </c>
      <c r="D2364" s="17" t="s">
        <v>1069</v>
      </c>
      <c r="E2364" s="17" t="s">
        <v>102</v>
      </c>
      <c r="F2364" s="17" t="s">
        <v>1487</v>
      </c>
      <c r="G2364" s="17" t="s">
        <v>60</v>
      </c>
      <c r="H2364" s="17" t="s">
        <v>1537</v>
      </c>
      <c r="I2364" s="17" t="s">
        <v>1524</v>
      </c>
      <c r="J2364" s="17" t="n">
        <v>1</v>
      </c>
      <c r="K2364" s="15" t="n">
        <v>65.9</v>
      </c>
      <c r="L2364" s="22" t="n">
        <v>0</v>
      </c>
      <c r="M2364" s="15" t="n">
        <v>0</v>
      </c>
      <c r="N2364" s="15" t="n">
        <f aca="false">J2364*K2364</f>
        <v>65.9</v>
      </c>
      <c r="O2364" s="15" t="n">
        <f aca="false">N2364*L2364</f>
        <v>0</v>
      </c>
      <c r="P2364" s="15" t="n">
        <f aca="false">N2364-O2364</f>
        <v>65.9</v>
      </c>
      <c r="Q2364" s="15" t="n">
        <f aca="false">J2364*INDEX(dProdutos!$F$2:$F$47,MATCH(E2364,dProdutos!$A$2:$A$47,0))</f>
        <v>29.68</v>
      </c>
      <c r="R2364" s="15" t="n">
        <f aca="false">IF(I2364="Cancelado",0,P2364-Q2364)</f>
        <v>36.22</v>
      </c>
      <c r="S2364" s="17" t="str">
        <f aca="false">INDEX(dProdutos!$D$2:$D$47,MATCH(E2364,dProdutos!$A$2:$A$47,0))</f>
        <v>Moda Masculina</v>
      </c>
    </row>
    <row r="2365" customFormat="false" ht="15" hidden="false" customHeight="false" outlineLevel="0" collapsed="false">
      <c r="A2365" s="17" t="s">
        <v>2967</v>
      </c>
      <c r="B2365" s="17" t="n">
        <v>1</v>
      </c>
      <c r="C2365" s="21" t="n">
        <v>45858</v>
      </c>
      <c r="D2365" s="17" t="s">
        <v>1030</v>
      </c>
      <c r="E2365" s="17" t="s">
        <v>144</v>
      </c>
      <c r="F2365" s="17" t="s">
        <v>1490</v>
      </c>
      <c r="G2365" s="17" t="s">
        <v>60</v>
      </c>
      <c r="H2365" s="17" t="s">
        <v>1537</v>
      </c>
      <c r="I2365" s="17" t="s">
        <v>1531</v>
      </c>
      <c r="J2365" s="17" t="n">
        <v>1</v>
      </c>
      <c r="K2365" s="15" t="n">
        <v>260.9</v>
      </c>
      <c r="L2365" s="22" t="n">
        <v>0</v>
      </c>
      <c r="M2365" s="15" t="n">
        <v>12.83</v>
      </c>
      <c r="N2365" s="15" t="n">
        <f aca="false">J2365*K2365</f>
        <v>260.9</v>
      </c>
      <c r="O2365" s="15" t="n">
        <f aca="false">N2365*L2365</f>
        <v>0</v>
      </c>
      <c r="P2365" s="15" t="n">
        <f aca="false">N2365-O2365</f>
        <v>260.9</v>
      </c>
      <c r="Q2365" s="15" t="n">
        <f aca="false">J2365*INDEX(dProdutos!$F$2:$F$47,MATCH(E2365,dProdutos!$A$2:$A$47,0))</f>
        <v>99.86</v>
      </c>
      <c r="R2365" s="15" t="n">
        <f aca="false">IF(I2365="Cancelado",0,P2365-Q2365)</f>
        <v>0</v>
      </c>
      <c r="S2365" s="17" t="str">
        <f aca="false">INDEX(dProdutos!$D$2:$D$47,MATCH(E2365,dProdutos!$A$2:$A$47,0))</f>
        <v>Acessórios</v>
      </c>
    </row>
    <row r="2366" customFormat="false" ht="15" hidden="false" customHeight="false" outlineLevel="0" collapsed="false">
      <c r="A2366" s="17" t="s">
        <v>2968</v>
      </c>
      <c r="B2366" s="17" t="n">
        <v>1</v>
      </c>
      <c r="C2366" s="21" t="n">
        <v>45858</v>
      </c>
      <c r="D2366" s="17" t="s">
        <v>479</v>
      </c>
      <c r="E2366" s="17" t="s">
        <v>95</v>
      </c>
      <c r="F2366" s="17" t="s">
        <v>1499</v>
      </c>
      <c r="G2366" s="17" t="s">
        <v>59</v>
      </c>
      <c r="H2366" s="17" t="s">
        <v>1537</v>
      </c>
      <c r="I2366" s="17" t="s">
        <v>1524</v>
      </c>
      <c r="J2366" s="17" t="n">
        <v>1</v>
      </c>
      <c r="K2366" s="15" t="n">
        <v>77.9</v>
      </c>
      <c r="L2366" s="22" t="n">
        <v>0</v>
      </c>
      <c r="M2366" s="15" t="n">
        <v>22.19</v>
      </c>
      <c r="N2366" s="15" t="n">
        <f aca="false">J2366*K2366</f>
        <v>77.9</v>
      </c>
      <c r="O2366" s="15" t="n">
        <f aca="false">N2366*L2366</f>
        <v>0</v>
      </c>
      <c r="P2366" s="15" t="n">
        <f aca="false">N2366-O2366</f>
        <v>77.9</v>
      </c>
      <c r="Q2366" s="15" t="n">
        <f aca="false">J2366*INDEX(dProdutos!$F$2:$F$47,MATCH(E2366,dProdutos!$A$2:$A$47,0))</f>
        <v>36.71</v>
      </c>
      <c r="R2366" s="15" t="n">
        <f aca="false">IF(I2366="Cancelado",0,P2366-Q2366)</f>
        <v>41.19</v>
      </c>
      <c r="S2366" s="17" t="str">
        <f aca="false">INDEX(dProdutos!$D$2:$D$47,MATCH(E2366,dProdutos!$A$2:$A$47,0))</f>
        <v>Moda Feminina</v>
      </c>
    </row>
    <row r="2367" customFormat="false" ht="15" hidden="false" customHeight="false" outlineLevel="0" collapsed="false">
      <c r="A2367" s="17" t="s">
        <v>2968</v>
      </c>
      <c r="B2367" s="17" t="n">
        <v>2</v>
      </c>
      <c r="C2367" s="21" t="n">
        <v>45858</v>
      </c>
      <c r="D2367" s="17" t="s">
        <v>479</v>
      </c>
      <c r="E2367" s="17" t="s">
        <v>77</v>
      </c>
      <c r="F2367" s="17" t="s">
        <v>1499</v>
      </c>
      <c r="G2367" s="17" t="s">
        <v>59</v>
      </c>
      <c r="H2367" s="17" t="s">
        <v>1537</v>
      </c>
      <c r="I2367" s="17" t="s">
        <v>1524</v>
      </c>
      <c r="J2367" s="17" t="n">
        <v>1</v>
      </c>
      <c r="K2367" s="15" t="n">
        <v>198.9</v>
      </c>
      <c r="L2367" s="22" t="n">
        <v>0</v>
      </c>
      <c r="M2367" s="15" t="n">
        <v>0</v>
      </c>
      <c r="N2367" s="15" t="n">
        <f aca="false">J2367*K2367</f>
        <v>198.9</v>
      </c>
      <c r="O2367" s="15" t="n">
        <f aca="false">N2367*L2367</f>
        <v>0</v>
      </c>
      <c r="P2367" s="15" t="n">
        <f aca="false">N2367-O2367</f>
        <v>198.9</v>
      </c>
      <c r="Q2367" s="15" t="n">
        <f aca="false">J2367*INDEX(dProdutos!$F$2:$F$47,MATCH(E2367,dProdutos!$A$2:$A$47,0))</f>
        <v>107.88</v>
      </c>
      <c r="R2367" s="15" t="n">
        <f aca="false">IF(I2367="Cancelado",0,P2367-Q2367)</f>
        <v>91.02</v>
      </c>
      <c r="S2367" s="17" t="str">
        <f aca="false">INDEX(dProdutos!$D$2:$D$47,MATCH(E2367,dProdutos!$A$2:$A$47,0))</f>
        <v>Moda Feminina</v>
      </c>
    </row>
    <row r="2368" customFormat="false" ht="15" hidden="false" customHeight="false" outlineLevel="0" collapsed="false">
      <c r="A2368" s="17" t="s">
        <v>2968</v>
      </c>
      <c r="B2368" s="17" t="n">
        <v>3</v>
      </c>
      <c r="C2368" s="21" t="n">
        <v>45858</v>
      </c>
      <c r="D2368" s="17" t="s">
        <v>479</v>
      </c>
      <c r="E2368" s="17" t="s">
        <v>192</v>
      </c>
      <c r="F2368" s="17" t="s">
        <v>1499</v>
      </c>
      <c r="G2368" s="17" t="s">
        <v>59</v>
      </c>
      <c r="H2368" s="17" t="s">
        <v>1537</v>
      </c>
      <c r="I2368" s="17" t="s">
        <v>1524</v>
      </c>
      <c r="J2368" s="17" t="n">
        <v>1</v>
      </c>
      <c r="K2368" s="15" t="n">
        <v>245.9</v>
      </c>
      <c r="L2368" s="22" t="n">
        <v>0</v>
      </c>
      <c r="M2368" s="15" t="n">
        <v>0</v>
      </c>
      <c r="N2368" s="15" t="n">
        <f aca="false">J2368*K2368</f>
        <v>245.9</v>
      </c>
      <c r="O2368" s="15" t="n">
        <f aca="false">N2368*L2368</f>
        <v>0</v>
      </c>
      <c r="P2368" s="15" t="n">
        <f aca="false">N2368-O2368</f>
        <v>245.9</v>
      </c>
      <c r="Q2368" s="15" t="n">
        <f aca="false">J2368*INDEX(dProdutos!$F$2:$F$47,MATCH(E2368,dProdutos!$A$2:$A$47,0))</f>
        <v>107.78</v>
      </c>
      <c r="R2368" s="15" t="n">
        <f aca="false">IF(I2368="Cancelado",0,P2368-Q2368)</f>
        <v>138.12</v>
      </c>
      <c r="S2368" s="17" t="str">
        <f aca="false">INDEX(dProdutos!$D$2:$D$47,MATCH(E2368,dProdutos!$A$2:$A$47,0))</f>
        <v>Eletrônicos</v>
      </c>
    </row>
    <row r="2369" customFormat="false" ht="15" hidden="false" customHeight="false" outlineLevel="0" collapsed="false">
      <c r="A2369" s="17" t="s">
        <v>2969</v>
      </c>
      <c r="B2369" s="17" t="n">
        <v>1</v>
      </c>
      <c r="C2369" s="21" t="n">
        <v>45858</v>
      </c>
      <c r="D2369" s="17" t="s">
        <v>627</v>
      </c>
      <c r="E2369" s="17" t="s">
        <v>144</v>
      </c>
      <c r="F2369" s="17" t="s">
        <v>1499</v>
      </c>
      <c r="G2369" s="17" t="s">
        <v>62</v>
      </c>
      <c r="H2369" s="17" t="s">
        <v>1527</v>
      </c>
      <c r="I2369" s="17" t="s">
        <v>1524</v>
      </c>
      <c r="J2369" s="17" t="n">
        <v>1</v>
      </c>
      <c r="K2369" s="15" t="n">
        <v>260.9</v>
      </c>
      <c r="L2369" s="22" t="n">
        <v>0.05</v>
      </c>
      <c r="M2369" s="15" t="n">
        <v>25.2</v>
      </c>
      <c r="N2369" s="15" t="n">
        <f aca="false">J2369*K2369</f>
        <v>260.9</v>
      </c>
      <c r="O2369" s="15" t="n">
        <f aca="false">N2369*L2369</f>
        <v>13.045</v>
      </c>
      <c r="P2369" s="15" t="n">
        <f aca="false">N2369-O2369</f>
        <v>247.855</v>
      </c>
      <c r="Q2369" s="15" t="n">
        <f aca="false">J2369*INDEX(dProdutos!$F$2:$F$47,MATCH(E2369,dProdutos!$A$2:$A$47,0))</f>
        <v>99.86</v>
      </c>
      <c r="R2369" s="15" t="n">
        <f aca="false">IF(I2369="Cancelado",0,P2369-Q2369)</f>
        <v>147.995</v>
      </c>
      <c r="S2369" s="17" t="str">
        <f aca="false">INDEX(dProdutos!$D$2:$D$47,MATCH(E2369,dProdutos!$A$2:$A$47,0))</f>
        <v>Acessórios</v>
      </c>
    </row>
    <row r="2370" customFormat="false" ht="15" hidden="false" customHeight="false" outlineLevel="0" collapsed="false">
      <c r="A2370" s="17" t="s">
        <v>2970</v>
      </c>
      <c r="B2370" s="17" t="n">
        <v>1</v>
      </c>
      <c r="C2370" s="21" t="n">
        <v>45858</v>
      </c>
      <c r="D2370" s="17" t="s">
        <v>396</v>
      </c>
      <c r="E2370" s="17" t="s">
        <v>174</v>
      </c>
      <c r="F2370" s="17" t="s">
        <v>1487</v>
      </c>
      <c r="G2370" s="17" t="s">
        <v>59</v>
      </c>
      <c r="H2370" s="17" t="s">
        <v>1523</v>
      </c>
      <c r="I2370" s="17" t="s">
        <v>1524</v>
      </c>
      <c r="J2370" s="17" t="n">
        <v>1</v>
      </c>
      <c r="K2370" s="15" t="n">
        <v>250.9</v>
      </c>
      <c r="L2370" s="22" t="n">
        <v>0.1</v>
      </c>
      <c r="M2370" s="15" t="n">
        <v>31.16</v>
      </c>
      <c r="N2370" s="15" t="n">
        <f aca="false">J2370*K2370</f>
        <v>250.9</v>
      </c>
      <c r="O2370" s="15" t="n">
        <f aca="false">N2370*L2370</f>
        <v>25.09</v>
      </c>
      <c r="P2370" s="15" t="n">
        <f aca="false">N2370-O2370</f>
        <v>225.81</v>
      </c>
      <c r="Q2370" s="15" t="n">
        <f aca="false">J2370*INDEX(dProdutos!$F$2:$F$47,MATCH(E2370,dProdutos!$A$2:$A$47,0))</f>
        <v>151.28</v>
      </c>
      <c r="R2370" s="15" t="n">
        <f aca="false">IF(I2370="Cancelado",0,P2370-Q2370)</f>
        <v>74.53</v>
      </c>
      <c r="S2370" s="17" t="str">
        <f aca="false">INDEX(dProdutos!$D$2:$D$47,MATCH(E2370,dProdutos!$A$2:$A$47,0))</f>
        <v>Casa</v>
      </c>
    </row>
    <row r="2371" customFormat="false" ht="15" hidden="false" customHeight="false" outlineLevel="0" collapsed="false">
      <c r="A2371" s="17" t="s">
        <v>2971</v>
      </c>
      <c r="B2371" s="17" t="n">
        <v>1</v>
      </c>
      <c r="C2371" s="21" t="n">
        <v>45859</v>
      </c>
      <c r="D2371" s="17" t="s">
        <v>468</v>
      </c>
      <c r="E2371" s="17" t="s">
        <v>135</v>
      </c>
      <c r="F2371" s="17" t="s">
        <v>1497</v>
      </c>
      <c r="G2371" s="17" t="s">
        <v>59</v>
      </c>
      <c r="H2371" s="17" t="s">
        <v>1523</v>
      </c>
      <c r="I2371" s="17" t="s">
        <v>1524</v>
      </c>
      <c r="J2371" s="17" t="n">
        <v>1</v>
      </c>
      <c r="K2371" s="15" t="n">
        <v>200.9</v>
      </c>
      <c r="L2371" s="22" t="n">
        <v>0</v>
      </c>
      <c r="M2371" s="15" t="n">
        <v>33.53</v>
      </c>
      <c r="N2371" s="15" t="n">
        <f aca="false">J2371*K2371</f>
        <v>200.9</v>
      </c>
      <c r="O2371" s="15" t="n">
        <f aca="false">N2371*L2371</f>
        <v>0</v>
      </c>
      <c r="P2371" s="15" t="n">
        <f aca="false">N2371-O2371</f>
        <v>200.9</v>
      </c>
      <c r="Q2371" s="15" t="n">
        <f aca="false">J2371*INDEX(dProdutos!$F$2:$F$47,MATCH(E2371,dProdutos!$A$2:$A$47,0))</f>
        <v>80.73</v>
      </c>
      <c r="R2371" s="15" t="n">
        <f aca="false">IF(I2371="Cancelado",0,P2371-Q2371)</f>
        <v>120.17</v>
      </c>
      <c r="S2371" s="17" t="str">
        <f aca="false">INDEX(dProdutos!$D$2:$D$47,MATCH(E2371,dProdutos!$A$2:$A$47,0))</f>
        <v>Calçados</v>
      </c>
    </row>
    <row r="2372" customFormat="false" ht="15" hidden="false" customHeight="false" outlineLevel="0" collapsed="false">
      <c r="A2372" s="17" t="s">
        <v>2972</v>
      </c>
      <c r="B2372" s="17" t="n">
        <v>1</v>
      </c>
      <c r="C2372" s="21" t="n">
        <v>45859</v>
      </c>
      <c r="D2372" s="17" t="s">
        <v>249</v>
      </c>
      <c r="E2372" s="17" t="s">
        <v>150</v>
      </c>
      <c r="F2372" s="17" t="s">
        <v>1495</v>
      </c>
      <c r="G2372" s="17" t="s">
        <v>62</v>
      </c>
      <c r="H2372" s="17" t="s">
        <v>1537</v>
      </c>
      <c r="I2372" s="17" t="s">
        <v>1541</v>
      </c>
      <c r="J2372" s="17" t="n">
        <v>1</v>
      </c>
      <c r="K2372" s="15" t="n">
        <v>71.9</v>
      </c>
      <c r="L2372" s="22" t="n">
        <v>0</v>
      </c>
      <c r="M2372" s="15" t="n">
        <v>33.47</v>
      </c>
      <c r="N2372" s="15" t="n">
        <f aca="false">J2372*K2372</f>
        <v>71.9</v>
      </c>
      <c r="O2372" s="15" t="n">
        <f aca="false">N2372*L2372</f>
        <v>0</v>
      </c>
      <c r="P2372" s="15" t="n">
        <f aca="false">N2372-O2372</f>
        <v>71.9</v>
      </c>
      <c r="Q2372" s="15" t="n">
        <f aca="false">J2372*INDEX(dProdutos!$F$2:$F$47,MATCH(E2372,dProdutos!$A$2:$A$47,0))</f>
        <v>27.38</v>
      </c>
      <c r="R2372" s="15" t="n">
        <f aca="false">IF(I2372="Cancelado",0,P2372-Q2372)</f>
        <v>44.52</v>
      </c>
      <c r="S2372" s="17" t="str">
        <f aca="false">INDEX(dProdutos!$D$2:$D$47,MATCH(E2372,dProdutos!$A$2:$A$47,0))</f>
        <v>Acessórios</v>
      </c>
    </row>
    <row r="2373" customFormat="false" ht="15" hidden="false" customHeight="false" outlineLevel="0" collapsed="false">
      <c r="A2373" s="17" t="s">
        <v>2972</v>
      </c>
      <c r="B2373" s="17" t="n">
        <v>2</v>
      </c>
      <c r="C2373" s="21" t="n">
        <v>45859</v>
      </c>
      <c r="D2373" s="17" t="s">
        <v>249</v>
      </c>
      <c r="E2373" s="17" t="s">
        <v>138</v>
      </c>
      <c r="F2373" s="17" t="s">
        <v>1495</v>
      </c>
      <c r="G2373" s="17" t="s">
        <v>62</v>
      </c>
      <c r="H2373" s="17" t="s">
        <v>1537</v>
      </c>
      <c r="I2373" s="17" t="s">
        <v>1541</v>
      </c>
      <c r="J2373" s="17" t="n">
        <v>2</v>
      </c>
      <c r="K2373" s="15" t="n">
        <v>231.9</v>
      </c>
      <c r="L2373" s="22" t="n">
        <v>0.1</v>
      </c>
      <c r="M2373" s="15" t="n">
        <v>0</v>
      </c>
      <c r="N2373" s="15" t="n">
        <f aca="false">J2373*K2373</f>
        <v>463.8</v>
      </c>
      <c r="O2373" s="15" t="n">
        <f aca="false">N2373*L2373</f>
        <v>46.38</v>
      </c>
      <c r="P2373" s="15" t="n">
        <f aca="false">N2373-O2373</f>
        <v>417.42</v>
      </c>
      <c r="Q2373" s="15" t="n">
        <f aca="false">J2373*INDEX(dProdutos!$F$2:$F$47,MATCH(E2373,dProdutos!$A$2:$A$47,0))</f>
        <v>264.42</v>
      </c>
      <c r="R2373" s="15" t="n">
        <f aca="false">IF(I2373="Cancelado",0,P2373-Q2373)</f>
        <v>153</v>
      </c>
      <c r="S2373" s="17" t="str">
        <f aca="false">INDEX(dProdutos!$D$2:$D$47,MATCH(E2373,dProdutos!$A$2:$A$47,0))</f>
        <v>Calçados</v>
      </c>
    </row>
    <row r="2374" customFormat="false" ht="15" hidden="false" customHeight="false" outlineLevel="0" collapsed="false">
      <c r="A2374" s="17" t="s">
        <v>2972</v>
      </c>
      <c r="B2374" s="17" t="n">
        <v>3</v>
      </c>
      <c r="C2374" s="21" t="n">
        <v>45859</v>
      </c>
      <c r="D2374" s="17" t="s">
        <v>249</v>
      </c>
      <c r="E2374" s="17" t="s">
        <v>108</v>
      </c>
      <c r="F2374" s="17" t="s">
        <v>1495</v>
      </c>
      <c r="G2374" s="17" t="s">
        <v>62</v>
      </c>
      <c r="H2374" s="17" t="s">
        <v>1537</v>
      </c>
      <c r="I2374" s="17" t="s">
        <v>1541</v>
      </c>
      <c r="J2374" s="17" t="n">
        <v>3</v>
      </c>
      <c r="K2374" s="15" t="n">
        <v>265.9</v>
      </c>
      <c r="L2374" s="22" t="n">
        <v>0</v>
      </c>
      <c r="M2374" s="15" t="n">
        <v>0</v>
      </c>
      <c r="N2374" s="15" t="n">
        <f aca="false">J2374*K2374</f>
        <v>797.7</v>
      </c>
      <c r="O2374" s="15" t="n">
        <f aca="false">N2374*L2374</f>
        <v>0</v>
      </c>
      <c r="P2374" s="15" t="n">
        <f aca="false">N2374-O2374</f>
        <v>797.7</v>
      </c>
      <c r="Q2374" s="15" t="n">
        <f aca="false">J2374*INDEX(dProdutos!$F$2:$F$47,MATCH(E2374,dProdutos!$A$2:$A$47,0))</f>
        <v>466.86</v>
      </c>
      <c r="R2374" s="15" t="n">
        <f aca="false">IF(I2374="Cancelado",0,P2374-Q2374)</f>
        <v>330.84</v>
      </c>
      <c r="S2374" s="17" t="str">
        <f aca="false">INDEX(dProdutos!$D$2:$D$47,MATCH(E2374,dProdutos!$A$2:$A$47,0))</f>
        <v>Moda Masculina</v>
      </c>
    </row>
    <row r="2375" customFormat="false" ht="15" hidden="false" customHeight="false" outlineLevel="0" collapsed="false">
      <c r="A2375" s="17" t="s">
        <v>2973</v>
      </c>
      <c r="B2375" s="17" t="n">
        <v>1</v>
      </c>
      <c r="C2375" s="21" t="n">
        <v>45859</v>
      </c>
      <c r="D2375" s="17" t="s">
        <v>1232</v>
      </c>
      <c r="E2375" s="17" t="s">
        <v>195</v>
      </c>
      <c r="F2375" s="17" t="s">
        <v>1490</v>
      </c>
      <c r="G2375" s="17" t="s">
        <v>60</v>
      </c>
      <c r="H2375" s="17" t="s">
        <v>1540</v>
      </c>
      <c r="I2375" s="17" t="s">
        <v>1524</v>
      </c>
      <c r="J2375" s="17" t="n">
        <v>1</v>
      </c>
      <c r="K2375" s="15" t="n">
        <v>72.9</v>
      </c>
      <c r="L2375" s="22" t="n">
        <v>0</v>
      </c>
      <c r="M2375" s="15" t="n">
        <v>0</v>
      </c>
      <c r="N2375" s="15" t="n">
        <f aca="false">J2375*K2375</f>
        <v>72.9</v>
      </c>
      <c r="O2375" s="15" t="n">
        <f aca="false">N2375*L2375</f>
        <v>0</v>
      </c>
      <c r="P2375" s="15" t="n">
        <f aca="false">N2375-O2375</f>
        <v>72.9</v>
      </c>
      <c r="Q2375" s="15" t="n">
        <f aca="false">J2375*INDEX(dProdutos!$F$2:$F$47,MATCH(E2375,dProdutos!$A$2:$A$47,0))</f>
        <v>39.23</v>
      </c>
      <c r="R2375" s="15" t="n">
        <f aca="false">IF(I2375="Cancelado",0,P2375-Q2375)</f>
        <v>33.67</v>
      </c>
      <c r="S2375" s="17" t="str">
        <f aca="false">INDEX(dProdutos!$D$2:$D$47,MATCH(E2375,dProdutos!$A$2:$A$47,0))</f>
        <v>Eletrônicos</v>
      </c>
    </row>
    <row r="2376" customFormat="false" ht="15" hidden="false" customHeight="false" outlineLevel="0" collapsed="false">
      <c r="A2376" s="17" t="s">
        <v>2974</v>
      </c>
      <c r="B2376" s="17" t="n">
        <v>1</v>
      </c>
      <c r="C2376" s="21" t="n">
        <v>45859</v>
      </c>
      <c r="D2376" s="17" t="s">
        <v>399</v>
      </c>
      <c r="E2376" s="17" t="s">
        <v>114</v>
      </c>
      <c r="F2376" s="17" t="s">
        <v>1497</v>
      </c>
      <c r="G2376" s="17" t="s">
        <v>61</v>
      </c>
      <c r="H2376" s="17" t="s">
        <v>1537</v>
      </c>
      <c r="I2376" s="17" t="s">
        <v>1524</v>
      </c>
      <c r="J2376" s="17" t="n">
        <v>2</v>
      </c>
      <c r="K2376" s="15" t="n">
        <v>202.9</v>
      </c>
      <c r="L2376" s="22" t="n">
        <v>0</v>
      </c>
      <c r="M2376" s="15" t="n">
        <v>28.88</v>
      </c>
      <c r="N2376" s="15" t="n">
        <f aca="false">J2376*K2376</f>
        <v>405.8</v>
      </c>
      <c r="O2376" s="15" t="n">
        <f aca="false">N2376*L2376</f>
        <v>0</v>
      </c>
      <c r="P2376" s="15" t="n">
        <f aca="false">N2376-O2376</f>
        <v>405.8</v>
      </c>
      <c r="Q2376" s="15" t="n">
        <f aca="false">J2376*INDEX(dProdutos!$F$2:$F$47,MATCH(E2376,dProdutos!$A$2:$A$47,0))</f>
        <v>220.78</v>
      </c>
      <c r="R2376" s="15" t="n">
        <f aca="false">IF(I2376="Cancelado",0,P2376-Q2376)</f>
        <v>185.02</v>
      </c>
      <c r="S2376" s="17" t="str">
        <f aca="false">INDEX(dProdutos!$D$2:$D$47,MATCH(E2376,dProdutos!$A$2:$A$47,0))</f>
        <v>Moda Masculina</v>
      </c>
    </row>
    <row r="2377" customFormat="false" ht="15" hidden="false" customHeight="false" outlineLevel="0" collapsed="false">
      <c r="A2377" s="17" t="s">
        <v>2974</v>
      </c>
      <c r="B2377" s="17" t="n">
        <v>2</v>
      </c>
      <c r="C2377" s="21" t="n">
        <v>45859</v>
      </c>
      <c r="D2377" s="17" t="s">
        <v>399</v>
      </c>
      <c r="E2377" s="17" t="s">
        <v>207</v>
      </c>
      <c r="F2377" s="17" t="s">
        <v>1497</v>
      </c>
      <c r="G2377" s="17" t="s">
        <v>61</v>
      </c>
      <c r="H2377" s="17" t="s">
        <v>1537</v>
      </c>
      <c r="I2377" s="17" t="s">
        <v>1524</v>
      </c>
      <c r="J2377" s="17" t="n">
        <v>1</v>
      </c>
      <c r="K2377" s="15" t="n">
        <v>143.9</v>
      </c>
      <c r="L2377" s="22" t="n">
        <v>0</v>
      </c>
      <c r="M2377" s="15" t="n">
        <v>0</v>
      </c>
      <c r="N2377" s="15" t="n">
        <f aca="false">J2377*K2377</f>
        <v>143.9</v>
      </c>
      <c r="O2377" s="15" t="n">
        <f aca="false">N2377*L2377</f>
        <v>0</v>
      </c>
      <c r="P2377" s="15" t="n">
        <f aca="false">N2377-O2377</f>
        <v>143.9</v>
      </c>
      <c r="Q2377" s="15" t="n">
        <f aca="false">J2377*INDEX(dProdutos!$F$2:$F$47,MATCH(E2377,dProdutos!$A$2:$A$47,0))</f>
        <v>84.43</v>
      </c>
      <c r="R2377" s="15" t="n">
        <f aca="false">IF(I2377="Cancelado",0,P2377-Q2377)</f>
        <v>59.47</v>
      </c>
      <c r="S2377" s="17" t="str">
        <f aca="false">INDEX(dProdutos!$D$2:$D$47,MATCH(E2377,dProdutos!$A$2:$A$47,0))</f>
        <v>Beleza</v>
      </c>
    </row>
    <row r="2378" customFormat="false" ht="15" hidden="false" customHeight="false" outlineLevel="0" collapsed="false">
      <c r="A2378" s="17" t="s">
        <v>2974</v>
      </c>
      <c r="B2378" s="17" t="n">
        <v>3</v>
      </c>
      <c r="C2378" s="21" t="n">
        <v>45859</v>
      </c>
      <c r="D2378" s="17" t="s">
        <v>399</v>
      </c>
      <c r="E2378" s="17" t="s">
        <v>102</v>
      </c>
      <c r="F2378" s="17" t="s">
        <v>1497</v>
      </c>
      <c r="G2378" s="17" t="s">
        <v>61</v>
      </c>
      <c r="H2378" s="17" t="s">
        <v>1537</v>
      </c>
      <c r="I2378" s="17" t="s">
        <v>1524</v>
      </c>
      <c r="J2378" s="17" t="n">
        <v>1</v>
      </c>
      <c r="K2378" s="15" t="n">
        <v>65.9</v>
      </c>
      <c r="L2378" s="22" t="n">
        <v>0</v>
      </c>
      <c r="M2378" s="15" t="n">
        <v>0</v>
      </c>
      <c r="N2378" s="15" t="n">
        <f aca="false">J2378*K2378</f>
        <v>65.9</v>
      </c>
      <c r="O2378" s="15" t="n">
        <f aca="false">N2378*L2378</f>
        <v>0</v>
      </c>
      <c r="P2378" s="15" t="n">
        <f aca="false">N2378-O2378</f>
        <v>65.9</v>
      </c>
      <c r="Q2378" s="15" t="n">
        <f aca="false">J2378*INDEX(dProdutos!$F$2:$F$47,MATCH(E2378,dProdutos!$A$2:$A$47,0))</f>
        <v>29.68</v>
      </c>
      <c r="R2378" s="15" t="n">
        <f aca="false">IF(I2378="Cancelado",0,P2378-Q2378)</f>
        <v>36.22</v>
      </c>
      <c r="S2378" s="17" t="str">
        <f aca="false">INDEX(dProdutos!$D$2:$D$47,MATCH(E2378,dProdutos!$A$2:$A$47,0))</f>
        <v>Moda Masculina</v>
      </c>
    </row>
    <row r="2379" customFormat="false" ht="15" hidden="false" customHeight="false" outlineLevel="0" collapsed="false">
      <c r="A2379" s="17" t="s">
        <v>2974</v>
      </c>
      <c r="B2379" s="17" t="n">
        <v>4</v>
      </c>
      <c r="C2379" s="21" t="n">
        <v>45859</v>
      </c>
      <c r="D2379" s="17" t="s">
        <v>399</v>
      </c>
      <c r="E2379" s="17" t="s">
        <v>108</v>
      </c>
      <c r="F2379" s="17" t="s">
        <v>1497</v>
      </c>
      <c r="G2379" s="17" t="s">
        <v>61</v>
      </c>
      <c r="H2379" s="17" t="s">
        <v>1537</v>
      </c>
      <c r="I2379" s="17" t="s">
        <v>1524</v>
      </c>
      <c r="J2379" s="17" t="n">
        <v>1</v>
      </c>
      <c r="K2379" s="15" t="n">
        <v>265.9</v>
      </c>
      <c r="L2379" s="22" t="n">
        <v>0</v>
      </c>
      <c r="M2379" s="15" t="n">
        <v>0</v>
      </c>
      <c r="N2379" s="15" t="n">
        <f aca="false">J2379*K2379</f>
        <v>265.9</v>
      </c>
      <c r="O2379" s="15" t="n">
        <f aca="false">N2379*L2379</f>
        <v>0</v>
      </c>
      <c r="P2379" s="15" t="n">
        <f aca="false">N2379-O2379</f>
        <v>265.9</v>
      </c>
      <c r="Q2379" s="15" t="n">
        <f aca="false">J2379*INDEX(dProdutos!$F$2:$F$47,MATCH(E2379,dProdutos!$A$2:$A$47,0))</f>
        <v>155.62</v>
      </c>
      <c r="R2379" s="15" t="n">
        <f aca="false">IF(I2379="Cancelado",0,P2379-Q2379)</f>
        <v>110.28</v>
      </c>
      <c r="S2379" s="17" t="str">
        <f aca="false">INDEX(dProdutos!$D$2:$D$47,MATCH(E2379,dProdutos!$A$2:$A$47,0))</f>
        <v>Moda Masculina</v>
      </c>
    </row>
    <row r="2380" customFormat="false" ht="15" hidden="false" customHeight="false" outlineLevel="0" collapsed="false">
      <c r="A2380" s="17" t="s">
        <v>2975</v>
      </c>
      <c r="B2380" s="17" t="n">
        <v>1</v>
      </c>
      <c r="C2380" s="21" t="n">
        <v>45859</v>
      </c>
      <c r="D2380" s="17" t="s">
        <v>1079</v>
      </c>
      <c r="E2380" s="17" t="s">
        <v>85</v>
      </c>
      <c r="F2380" s="17" t="s">
        <v>1497</v>
      </c>
      <c r="G2380" s="17" t="s">
        <v>59</v>
      </c>
      <c r="H2380" s="17" t="s">
        <v>1523</v>
      </c>
      <c r="I2380" s="17" t="s">
        <v>1524</v>
      </c>
      <c r="J2380" s="17" t="n">
        <v>1</v>
      </c>
      <c r="K2380" s="15" t="n">
        <v>165.9</v>
      </c>
      <c r="L2380" s="22" t="n">
        <v>0</v>
      </c>
      <c r="M2380" s="15" t="n">
        <v>20.7</v>
      </c>
      <c r="N2380" s="15" t="n">
        <f aca="false">J2380*K2380</f>
        <v>165.9</v>
      </c>
      <c r="O2380" s="15" t="n">
        <f aca="false">N2380*L2380</f>
        <v>0</v>
      </c>
      <c r="P2380" s="15" t="n">
        <f aca="false">N2380-O2380</f>
        <v>165.9</v>
      </c>
      <c r="Q2380" s="15" t="n">
        <f aca="false">J2380*INDEX(dProdutos!$F$2:$F$47,MATCH(E2380,dProdutos!$A$2:$A$47,0))</f>
        <v>91.55</v>
      </c>
      <c r="R2380" s="15" t="n">
        <f aca="false">IF(I2380="Cancelado",0,P2380-Q2380)</f>
        <v>74.35</v>
      </c>
      <c r="S2380" s="17" t="str">
        <f aca="false">INDEX(dProdutos!$D$2:$D$47,MATCH(E2380,dProdutos!$A$2:$A$47,0))</f>
        <v>Moda Feminina</v>
      </c>
    </row>
    <row r="2381" customFormat="false" ht="15" hidden="false" customHeight="false" outlineLevel="0" collapsed="false">
      <c r="A2381" s="17" t="s">
        <v>2976</v>
      </c>
      <c r="B2381" s="17" t="n">
        <v>1</v>
      </c>
      <c r="C2381" s="21" t="n">
        <v>45859</v>
      </c>
      <c r="D2381" s="17" t="s">
        <v>1175</v>
      </c>
      <c r="E2381" s="17" t="s">
        <v>195</v>
      </c>
      <c r="F2381" s="17" t="s">
        <v>1499</v>
      </c>
      <c r="G2381" s="17" t="s">
        <v>62</v>
      </c>
      <c r="H2381" s="17" t="s">
        <v>1523</v>
      </c>
      <c r="I2381" s="17" t="s">
        <v>1524</v>
      </c>
      <c r="J2381" s="17" t="n">
        <v>1</v>
      </c>
      <c r="K2381" s="15" t="n">
        <v>72.9</v>
      </c>
      <c r="L2381" s="22" t="n">
        <v>0</v>
      </c>
      <c r="M2381" s="15" t="n">
        <v>0</v>
      </c>
      <c r="N2381" s="15" t="n">
        <f aca="false">J2381*K2381</f>
        <v>72.9</v>
      </c>
      <c r="O2381" s="15" t="n">
        <f aca="false">N2381*L2381</f>
        <v>0</v>
      </c>
      <c r="P2381" s="15" t="n">
        <f aca="false">N2381-O2381</f>
        <v>72.9</v>
      </c>
      <c r="Q2381" s="15" t="n">
        <f aca="false">J2381*INDEX(dProdutos!$F$2:$F$47,MATCH(E2381,dProdutos!$A$2:$A$47,0))</f>
        <v>39.23</v>
      </c>
      <c r="R2381" s="15" t="n">
        <f aca="false">IF(I2381="Cancelado",0,P2381-Q2381)</f>
        <v>33.67</v>
      </c>
      <c r="S2381" s="17" t="str">
        <f aca="false">INDEX(dProdutos!$D$2:$D$47,MATCH(E2381,dProdutos!$A$2:$A$47,0))</f>
        <v>Eletrônicos</v>
      </c>
    </row>
    <row r="2382" customFormat="false" ht="15" hidden="false" customHeight="false" outlineLevel="0" collapsed="false">
      <c r="A2382" s="17" t="s">
        <v>2977</v>
      </c>
      <c r="B2382" s="17" t="n">
        <v>1</v>
      </c>
      <c r="C2382" s="21" t="n">
        <v>45859</v>
      </c>
      <c r="D2382" s="17" t="s">
        <v>1111</v>
      </c>
      <c r="E2382" s="17" t="s">
        <v>192</v>
      </c>
      <c r="F2382" s="17" t="s">
        <v>1503</v>
      </c>
      <c r="G2382" s="17" t="s">
        <v>59</v>
      </c>
      <c r="H2382" s="17" t="s">
        <v>1537</v>
      </c>
      <c r="I2382" s="17" t="s">
        <v>1531</v>
      </c>
      <c r="J2382" s="17" t="n">
        <v>1</v>
      </c>
      <c r="K2382" s="15" t="n">
        <v>245.9</v>
      </c>
      <c r="L2382" s="22" t="n">
        <v>0.05</v>
      </c>
      <c r="M2382" s="15" t="n">
        <v>10.74</v>
      </c>
      <c r="N2382" s="15" t="n">
        <f aca="false">J2382*K2382</f>
        <v>245.9</v>
      </c>
      <c r="O2382" s="15" t="n">
        <f aca="false">N2382*L2382</f>
        <v>12.295</v>
      </c>
      <c r="P2382" s="15" t="n">
        <f aca="false">N2382-O2382</f>
        <v>233.605</v>
      </c>
      <c r="Q2382" s="15" t="n">
        <f aca="false">J2382*INDEX(dProdutos!$F$2:$F$47,MATCH(E2382,dProdutos!$A$2:$A$47,0))</f>
        <v>107.78</v>
      </c>
      <c r="R2382" s="15" t="n">
        <f aca="false">IF(I2382="Cancelado",0,P2382-Q2382)</f>
        <v>0</v>
      </c>
      <c r="S2382" s="17" t="str">
        <f aca="false">INDEX(dProdutos!$D$2:$D$47,MATCH(E2382,dProdutos!$A$2:$A$47,0))</f>
        <v>Eletrônicos</v>
      </c>
    </row>
    <row r="2383" customFormat="false" ht="15" hidden="false" customHeight="false" outlineLevel="0" collapsed="false">
      <c r="A2383" s="17" t="s">
        <v>2978</v>
      </c>
      <c r="B2383" s="17" t="n">
        <v>1</v>
      </c>
      <c r="C2383" s="21" t="n">
        <v>45859</v>
      </c>
      <c r="D2383" s="17" t="s">
        <v>463</v>
      </c>
      <c r="E2383" s="17" t="s">
        <v>120</v>
      </c>
      <c r="F2383" s="17" t="s">
        <v>1495</v>
      </c>
      <c r="G2383" s="17" t="s">
        <v>62</v>
      </c>
      <c r="H2383" s="17" t="s">
        <v>1537</v>
      </c>
      <c r="I2383" s="17" t="s">
        <v>1541</v>
      </c>
      <c r="J2383" s="17" t="n">
        <v>1</v>
      </c>
      <c r="K2383" s="15" t="n">
        <v>96.9</v>
      </c>
      <c r="L2383" s="22" t="n">
        <v>0.05</v>
      </c>
      <c r="M2383" s="15" t="n">
        <v>13.89</v>
      </c>
      <c r="N2383" s="15" t="n">
        <f aca="false">J2383*K2383</f>
        <v>96.9</v>
      </c>
      <c r="O2383" s="15" t="n">
        <f aca="false">N2383*L2383</f>
        <v>4.845</v>
      </c>
      <c r="P2383" s="15" t="n">
        <f aca="false">N2383-O2383</f>
        <v>92.055</v>
      </c>
      <c r="Q2383" s="15" t="n">
        <f aca="false">J2383*INDEX(dProdutos!$F$2:$F$47,MATCH(E2383,dProdutos!$A$2:$A$47,0))</f>
        <v>44.36</v>
      </c>
      <c r="R2383" s="15" t="n">
        <f aca="false">IF(I2383="Cancelado",0,P2383-Q2383)</f>
        <v>47.695</v>
      </c>
      <c r="S2383" s="17" t="str">
        <f aca="false">INDEX(dProdutos!$D$2:$D$47,MATCH(E2383,dProdutos!$A$2:$A$47,0))</f>
        <v>Moda Masculina</v>
      </c>
    </row>
    <row r="2384" customFormat="false" ht="15" hidden="false" customHeight="false" outlineLevel="0" collapsed="false">
      <c r="A2384" s="17" t="s">
        <v>2978</v>
      </c>
      <c r="B2384" s="17" t="n">
        <v>2</v>
      </c>
      <c r="C2384" s="21" t="n">
        <v>45859</v>
      </c>
      <c r="D2384" s="17" t="s">
        <v>463</v>
      </c>
      <c r="E2384" s="17" t="s">
        <v>135</v>
      </c>
      <c r="F2384" s="17" t="s">
        <v>1495</v>
      </c>
      <c r="G2384" s="17" t="s">
        <v>62</v>
      </c>
      <c r="H2384" s="17" t="s">
        <v>1537</v>
      </c>
      <c r="I2384" s="17" t="s">
        <v>1541</v>
      </c>
      <c r="J2384" s="17" t="n">
        <v>3</v>
      </c>
      <c r="K2384" s="15" t="n">
        <v>200.9</v>
      </c>
      <c r="L2384" s="22" t="n">
        <v>0.05</v>
      </c>
      <c r="M2384" s="15" t="n">
        <v>0</v>
      </c>
      <c r="N2384" s="15" t="n">
        <f aca="false">J2384*K2384</f>
        <v>602.7</v>
      </c>
      <c r="O2384" s="15" t="n">
        <f aca="false">N2384*L2384</f>
        <v>30.135</v>
      </c>
      <c r="P2384" s="15" t="n">
        <f aca="false">N2384-O2384</f>
        <v>572.565</v>
      </c>
      <c r="Q2384" s="15" t="n">
        <f aca="false">J2384*INDEX(dProdutos!$F$2:$F$47,MATCH(E2384,dProdutos!$A$2:$A$47,0))</f>
        <v>242.19</v>
      </c>
      <c r="R2384" s="15" t="n">
        <f aca="false">IF(I2384="Cancelado",0,P2384-Q2384)</f>
        <v>330.375</v>
      </c>
      <c r="S2384" s="17" t="str">
        <f aca="false">INDEX(dProdutos!$D$2:$D$47,MATCH(E2384,dProdutos!$A$2:$A$47,0))</f>
        <v>Calçados</v>
      </c>
    </row>
    <row r="2385" customFormat="false" ht="15" hidden="false" customHeight="false" outlineLevel="0" collapsed="false">
      <c r="A2385" s="17" t="s">
        <v>2978</v>
      </c>
      <c r="B2385" s="17" t="n">
        <v>3</v>
      </c>
      <c r="C2385" s="21" t="n">
        <v>45859</v>
      </c>
      <c r="D2385" s="17" t="s">
        <v>463</v>
      </c>
      <c r="E2385" s="17" t="s">
        <v>73</v>
      </c>
      <c r="F2385" s="17" t="s">
        <v>1495</v>
      </c>
      <c r="G2385" s="17" t="s">
        <v>62</v>
      </c>
      <c r="H2385" s="17" t="s">
        <v>1537</v>
      </c>
      <c r="I2385" s="17" t="s">
        <v>1541</v>
      </c>
      <c r="J2385" s="17" t="n">
        <v>1</v>
      </c>
      <c r="K2385" s="15" t="n">
        <v>179.9</v>
      </c>
      <c r="L2385" s="22" t="n">
        <v>0.1</v>
      </c>
      <c r="M2385" s="15" t="n">
        <v>0</v>
      </c>
      <c r="N2385" s="15" t="n">
        <f aca="false">J2385*K2385</f>
        <v>179.9</v>
      </c>
      <c r="O2385" s="15" t="n">
        <f aca="false">N2385*L2385</f>
        <v>17.99</v>
      </c>
      <c r="P2385" s="15" t="n">
        <f aca="false">N2385-O2385</f>
        <v>161.91</v>
      </c>
      <c r="Q2385" s="15" t="n">
        <f aca="false">J2385*INDEX(dProdutos!$F$2:$F$47,MATCH(E2385,dProdutos!$A$2:$A$47,0))</f>
        <v>69.44</v>
      </c>
      <c r="R2385" s="15" t="n">
        <f aca="false">IF(I2385="Cancelado",0,P2385-Q2385)</f>
        <v>92.47</v>
      </c>
      <c r="S2385" s="17" t="str">
        <f aca="false">INDEX(dProdutos!$D$2:$D$47,MATCH(E2385,dProdutos!$A$2:$A$47,0))</f>
        <v>Moda Feminina</v>
      </c>
    </row>
    <row r="2386" customFormat="false" ht="15" hidden="false" customHeight="false" outlineLevel="0" collapsed="false">
      <c r="A2386" s="17" t="s">
        <v>2979</v>
      </c>
      <c r="B2386" s="17" t="n">
        <v>1</v>
      </c>
      <c r="C2386" s="21" t="n">
        <v>45859</v>
      </c>
      <c r="D2386" s="17" t="s">
        <v>420</v>
      </c>
      <c r="E2386" s="17" t="s">
        <v>77</v>
      </c>
      <c r="F2386" s="17" t="s">
        <v>1495</v>
      </c>
      <c r="G2386" s="17" t="s">
        <v>62</v>
      </c>
      <c r="H2386" s="17" t="s">
        <v>1527</v>
      </c>
      <c r="I2386" s="17" t="s">
        <v>1524</v>
      </c>
      <c r="J2386" s="17" t="n">
        <v>1</v>
      </c>
      <c r="K2386" s="15" t="n">
        <v>198.9</v>
      </c>
      <c r="L2386" s="22" t="n">
        <v>0.15</v>
      </c>
      <c r="M2386" s="15" t="n">
        <v>34.26</v>
      </c>
      <c r="N2386" s="15" t="n">
        <f aca="false">J2386*K2386</f>
        <v>198.9</v>
      </c>
      <c r="O2386" s="15" t="n">
        <f aca="false">N2386*L2386</f>
        <v>29.835</v>
      </c>
      <c r="P2386" s="15" t="n">
        <f aca="false">N2386-O2386</f>
        <v>169.065</v>
      </c>
      <c r="Q2386" s="15" t="n">
        <f aca="false">J2386*INDEX(dProdutos!$F$2:$F$47,MATCH(E2386,dProdutos!$A$2:$A$47,0))</f>
        <v>107.88</v>
      </c>
      <c r="R2386" s="15" t="n">
        <f aca="false">IF(I2386="Cancelado",0,P2386-Q2386)</f>
        <v>61.185</v>
      </c>
      <c r="S2386" s="17" t="str">
        <f aca="false">INDEX(dProdutos!$D$2:$D$47,MATCH(E2386,dProdutos!$A$2:$A$47,0))</f>
        <v>Moda Feminina</v>
      </c>
    </row>
    <row r="2387" customFormat="false" ht="15" hidden="false" customHeight="false" outlineLevel="0" collapsed="false">
      <c r="A2387" s="17" t="s">
        <v>2980</v>
      </c>
      <c r="B2387" s="17" t="n">
        <v>1</v>
      </c>
      <c r="C2387" s="21" t="n">
        <v>45860</v>
      </c>
      <c r="D2387" s="17" t="s">
        <v>928</v>
      </c>
      <c r="E2387" s="17" t="s">
        <v>105</v>
      </c>
      <c r="F2387" s="17" t="s">
        <v>1497</v>
      </c>
      <c r="G2387" s="17" t="s">
        <v>59</v>
      </c>
      <c r="H2387" s="17" t="s">
        <v>1537</v>
      </c>
      <c r="I2387" s="17" t="s">
        <v>1524</v>
      </c>
      <c r="J2387" s="17" t="n">
        <v>1</v>
      </c>
      <c r="K2387" s="15" t="n">
        <v>175.9</v>
      </c>
      <c r="L2387" s="22" t="n">
        <v>0</v>
      </c>
      <c r="M2387" s="15" t="n">
        <v>0</v>
      </c>
      <c r="N2387" s="15" t="n">
        <f aca="false">J2387*K2387</f>
        <v>175.9</v>
      </c>
      <c r="O2387" s="15" t="n">
        <f aca="false">N2387*L2387</f>
        <v>0</v>
      </c>
      <c r="P2387" s="15" t="n">
        <f aca="false">N2387-O2387</f>
        <v>175.9</v>
      </c>
      <c r="Q2387" s="15" t="n">
        <f aca="false">J2387*INDEX(dProdutos!$F$2:$F$47,MATCH(E2387,dProdutos!$A$2:$A$47,0))</f>
        <v>96.59</v>
      </c>
      <c r="R2387" s="15" t="n">
        <f aca="false">IF(I2387="Cancelado",0,P2387-Q2387)</f>
        <v>79.31</v>
      </c>
      <c r="S2387" s="17" t="str">
        <f aca="false">INDEX(dProdutos!$D$2:$D$47,MATCH(E2387,dProdutos!$A$2:$A$47,0))</f>
        <v>Moda Masculina</v>
      </c>
    </row>
    <row r="2388" customFormat="false" ht="15" hidden="false" customHeight="false" outlineLevel="0" collapsed="false">
      <c r="A2388" s="17" t="s">
        <v>2981</v>
      </c>
      <c r="B2388" s="17" t="n">
        <v>1</v>
      </c>
      <c r="C2388" s="21" t="n">
        <v>45860</v>
      </c>
      <c r="D2388" s="17" t="s">
        <v>393</v>
      </c>
      <c r="E2388" s="17" t="s">
        <v>195</v>
      </c>
      <c r="F2388" s="17" t="s">
        <v>1499</v>
      </c>
      <c r="G2388" s="17" t="s">
        <v>62</v>
      </c>
      <c r="H2388" s="17" t="s">
        <v>1537</v>
      </c>
      <c r="I2388" s="17" t="s">
        <v>1541</v>
      </c>
      <c r="J2388" s="17" t="n">
        <v>1</v>
      </c>
      <c r="K2388" s="15" t="n">
        <v>72.9</v>
      </c>
      <c r="L2388" s="22" t="n">
        <v>0</v>
      </c>
      <c r="M2388" s="15" t="n">
        <v>0</v>
      </c>
      <c r="N2388" s="15" t="n">
        <f aca="false">J2388*K2388</f>
        <v>72.9</v>
      </c>
      <c r="O2388" s="15" t="n">
        <f aca="false">N2388*L2388</f>
        <v>0</v>
      </c>
      <c r="P2388" s="15" t="n">
        <f aca="false">N2388-O2388</f>
        <v>72.9</v>
      </c>
      <c r="Q2388" s="15" t="n">
        <f aca="false">J2388*INDEX(dProdutos!$F$2:$F$47,MATCH(E2388,dProdutos!$A$2:$A$47,0))</f>
        <v>39.23</v>
      </c>
      <c r="R2388" s="15" t="n">
        <f aca="false">IF(I2388="Cancelado",0,P2388-Q2388)</f>
        <v>33.67</v>
      </c>
      <c r="S2388" s="17" t="str">
        <f aca="false">INDEX(dProdutos!$D$2:$D$47,MATCH(E2388,dProdutos!$A$2:$A$47,0))</f>
        <v>Eletrônicos</v>
      </c>
    </row>
    <row r="2389" customFormat="false" ht="15" hidden="false" customHeight="false" outlineLevel="0" collapsed="false">
      <c r="A2389" s="17" t="s">
        <v>2981</v>
      </c>
      <c r="B2389" s="17" t="n">
        <v>2</v>
      </c>
      <c r="C2389" s="21" t="n">
        <v>45860</v>
      </c>
      <c r="D2389" s="17" t="s">
        <v>393</v>
      </c>
      <c r="E2389" s="17" t="s">
        <v>135</v>
      </c>
      <c r="F2389" s="17" t="s">
        <v>1499</v>
      </c>
      <c r="G2389" s="17" t="s">
        <v>62</v>
      </c>
      <c r="H2389" s="17" t="s">
        <v>1537</v>
      </c>
      <c r="I2389" s="17" t="s">
        <v>1541</v>
      </c>
      <c r="J2389" s="17" t="n">
        <v>1</v>
      </c>
      <c r="K2389" s="15" t="n">
        <v>200.9</v>
      </c>
      <c r="L2389" s="22" t="n">
        <v>0</v>
      </c>
      <c r="M2389" s="15" t="n">
        <v>0</v>
      </c>
      <c r="N2389" s="15" t="n">
        <f aca="false">J2389*K2389</f>
        <v>200.9</v>
      </c>
      <c r="O2389" s="15" t="n">
        <f aca="false">N2389*L2389</f>
        <v>0</v>
      </c>
      <c r="P2389" s="15" t="n">
        <f aca="false">N2389-O2389</f>
        <v>200.9</v>
      </c>
      <c r="Q2389" s="15" t="n">
        <f aca="false">J2389*INDEX(dProdutos!$F$2:$F$47,MATCH(E2389,dProdutos!$A$2:$A$47,0))</f>
        <v>80.73</v>
      </c>
      <c r="R2389" s="15" t="n">
        <f aca="false">IF(I2389="Cancelado",0,P2389-Q2389)</f>
        <v>120.17</v>
      </c>
      <c r="S2389" s="17" t="str">
        <f aca="false">INDEX(dProdutos!$D$2:$D$47,MATCH(E2389,dProdutos!$A$2:$A$47,0))</f>
        <v>Calçados</v>
      </c>
    </row>
    <row r="2390" customFormat="false" ht="15" hidden="false" customHeight="false" outlineLevel="0" collapsed="false">
      <c r="A2390" s="17" t="s">
        <v>2982</v>
      </c>
      <c r="B2390" s="17" t="n">
        <v>1</v>
      </c>
      <c r="C2390" s="21" t="n">
        <v>45860</v>
      </c>
      <c r="D2390" s="17" t="s">
        <v>1020</v>
      </c>
      <c r="E2390" s="17" t="s">
        <v>174</v>
      </c>
      <c r="F2390" s="17" t="s">
        <v>1499</v>
      </c>
      <c r="G2390" s="17" t="s">
        <v>59</v>
      </c>
      <c r="H2390" s="17" t="s">
        <v>1523</v>
      </c>
      <c r="I2390" s="17" t="s">
        <v>1524</v>
      </c>
      <c r="J2390" s="17" t="n">
        <v>1</v>
      </c>
      <c r="K2390" s="15" t="n">
        <v>250.9</v>
      </c>
      <c r="L2390" s="22" t="n">
        <v>0</v>
      </c>
      <c r="M2390" s="15" t="n">
        <v>0</v>
      </c>
      <c r="N2390" s="15" t="n">
        <f aca="false">J2390*K2390</f>
        <v>250.9</v>
      </c>
      <c r="O2390" s="15" t="n">
        <f aca="false">N2390*L2390</f>
        <v>0</v>
      </c>
      <c r="P2390" s="15" t="n">
        <f aca="false">N2390-O2390</f>
        <v>250.9</v>
      </c>
      <c r="Q2390" s="15" t="n">
        <f aca="false">J2390*INDEX(dProdutos!$F$2:$F$47,MATCH(E2390,dProdutos!$A$2:$A$47,0))</f>
        <v>151.28</v>
      </c>
      <c r="R2390" s="15" t="n">
        <f aca="false">IF(I2390="Cancelado",0,P2390-Q2390)</f>
        <v>99.62</v>
      </c>
      <c r="S2390" s="17" t="str">
        <f aca="false">INDEX(dProdutos!$D$2:$D$47,MATCH(E2390,dProdutos!$A$2:$A$47,0))</f>
        <v>Casa</v>
      </c>
    </row>
    <row r="2391" customFormat="false" ht="15" hidden="false" customHeight="false" outlineLevel="0" collapsed="false">
      <c r="A2391" s="17" t="s">
        <v>2982</v>
      </c>
      <c r="B2391" s="17" t="n">
        <v>2</v>
      </c>
      <c r="C2391" s="21" t="n">
        <v>45860</v>
      </c>
      <c r="D2391" s="17" t="s">
        <v>1020</v>
      </c>
      <c r="E2391" s="17" t="s">
        <v>171</v>
      </c>
      <c r="F2391" s="17" t="s">
        <v>1499</v>
      </c>
      <c r="G2391" s="17" t="s">
        <v>59</v>
      </c>
      <c r="H2391" s="17" t="s">
        <v>1523</v>
      </c>
      <c r="I2391" s="17" t="s">
        <v>1524</v>
      </c>
      <c r="J2391" s="17" t="n">
        <v>2</v>
      </c>
      <c r="K2391" s="15" t="n">
        <v>246.9</v>
      </c>
      <c r="L2391" s="22" t="n">
        <v>0.05</v>
      </c>
      <c r="M2391" s="15" t="n">
        <v>0</v>
      </c>
      <c r="N2391" s="15" t="n">
        <f aca="false">J2391*K2391</f>
        <v>493.8</v>
      </c>
      <c r="O2391" s="15" t="n">
        <f aca="false">N2391*L2391</f>
        <v>24.69</v>
      </c>
      <c r="P2391" s="15" t="n">
        <f aca="false">N2391-O2391</f>
        <v>469.11</v>
      </c>
      <c r="Q2391" s="15" t="n">
        <f aca="false">J2391*INDEX(dProdutos!$F$2:$F$47,MATCH(E2391,dProdutos!$A$2:$A$47,0))</f>
        <v>207.22</v>
      </c>
      <c r="R2391" s="15" t="n">
        <f aca="false">IF(I2391="Cancelado",0,P2391-Q2391)</f>
        <v>261.89</v>
      </c>
      <c r="S2391" s="17" t="str">
        <f aca="false">INDEX(dProdutos!$D$2:$D$47,MATCH(E2391,dProdutos!$A$2:$A$47,0))</f>
        <v>Casa</v>
      </c>
    </row>
    <row r="2392" customFormat="false" ht="15" hidden="false" customHeight="false" outlineLevel="0" collapsed="false">
      <c r="A2392" s="17" t="s">
        <v>2982</v>
      </c>
      <c r="B2392" s="17" t="n">
        <v>3</v>
      </c>
      <c r="C2392" s="21" t="n">
        <v>45860</v>
      </c>
      <c r="D2392" s="17" t="s">
        <v>1020</v>
      </c>
      <c r="E2392" s="17" t="s">
        <v>207</v>
      </c>
      <c r="F2392" s="17" t="s">
        <v>1499</v>
      </c>
      <c r="G2392" s="17" t="s">
        <v>59</v>
      </c>
      <c r="H2392" s="17" t="s">
        <v>1523</v>
      </c>
      <c r="I2392" s="17" t="s">
        <v>1524</v>
      </c>
      <c r="J2392" s="17" t="n">
        <v>2</v>
      </c>
      <c r="K2392" s="15" t="n">
        <v>143.9</v>
      </c>
      <c r="L2392" s="22" t="n">
        <v>0.2</v>
      </c>
      <c r="M2392" s="15" t="n">
        <v>0</v>
      </c>
      <c r="N2392" s="15" t="n">
        <f aca="false">J2392*K2392</f>
        <v>287.8</v>
      </c>
      <c r="O2392" s="15" t="n">
        <f aca="false">N2392*L2392</f>
        <v>57.56</v>
      </c>
      <c r="P2392" s="15" t="n">
        <f aca="false">N2392-O2392</f>
        <v>230.24</v>
      </c>
      <c r="Q2392" s="15" t="n">
        <f aca="false">J2392*INDEX(dProdutos!$F$2:$F$47,MATCH(E2392,dProdutos!$A$2:$A$47,0))</f>
        <v>168.86</v>
      </c>
      <c r="R2392" s="15" t="n">
        <f aca="false">IF(I2392="Cancelado",0,P2392-Q2392)</f>
        <v>61.38</v>
      </c>
      <c r="S2392" s="17" t="str">
        <f aca="false">INDEX(dProdutos!$D$2:$D$47,MATCH(E2392,dProdutos!$A$2:$A$47,0))</f>
        <v>Beleza</v>
      </c>
    </row>
    <row r="2393" customFormat="false" ht="15" hidden="false" customHeight="false" outlineLevel="0" collapsed="false">
      <c r="A2393" s="17" t="s">
        <v>2982</v>
      </c>
      <c r="B2393" s="17" t="n">
        <v>4</v>
      </c>
      <c r="C2393" s="21" t="n">
        <v>45860</v>
      </c>
      <c r="D2393" s="17" t="s">
        <v>1020</v>
      </c>
      <c r="E2393" s="17" t="s">
        <v>108</v>
      </c>
      <c r="F2393" s="17" t="s">
        <v>1499</v>
      </c>
      <c r="G2393" s="17" t="s">
        <v>59</v>
      </c>
      <c r="H2393" s="17" t="s">
        <v>1523</v>
      </c>
      <c r="I2393" s="17" t="s">
        <v>1524</v>
      </c>
      <c r="J2393" s="17" t="n">
        <v>1</v>
      </c>
      <c r="K2393" s="15" t="n">
        <v>265.9</v>
      </c>
      <c r="L2393" s="22" t="n">
        <v>0</v>
      </c>
      <c r="M2393" s="15" t="n">
        <v>0</v>
      </c>
      <c r="N2393" s="15" t="n">
        <f aca="false">J2393*K2393</f>
        <v>265.9</v>
      </c>
      <c r="O2393" s="15" t="n">
        <f aca="false">N2393*L2393</f>
        <v>0</v>
      </c>
      <c r="P2393" s="15" t="n">
        <f aca="false">N2393-O2393</f>
        <v>265.9</v>
      </c>
      <c r="Q2393" s="15" t="n">
        <f aca="false">J2393*INDEX(dProdutos!$F$2:$F$47,MATCH(E2393,dProdutos!$A$2:$A$47,0))</f>
        <v>155.62</v>
      </c>
      <c r="R2393" s="15" t="n">
        <f aca="false">IF(I2393="Cancelado",0,P2393-Q2393)</f>
        <v>110.28</v>
      </c>
      <c r="S2393" s="17" t="str">
        <f aca="false">INDEX(dProdutos!$D$2:$D$47,MATCH(E2393,dProdutos!$A$2:$A$47,0))</f>
        <v>Moda Masculina</v>
      </c>
    </row>
    <row r="2394" customFormat="false" ht="15" hidden="false" customHeight="false" outlineLevel="0" collapsed="false">
      <c r="A2394" s="17" t="s">
        <v>2983</v>
      </c>
      <c r="B2394" s="17" t="n">
        <v>1</v>
      </c>
      <c r="C2394" s="21" t="n">
        <v>45860</v>
      </c>
      <c r="D2394" s="17" t="s">
        <v>1162</v>
      </c>
      <c r="E2394" s="17" t="s">
        <v>141</v>
      </c>
      <c r="F2394" s="17" t="s">
        <v>1490</v>
      </c>
      <c r="G2394" s="17" t="s">
        <v>62</v>
      </c>
      <c r="H2394" s="17" t="s">
        <v>1537</v>
      </c>
      <c r="I2394" s="17" t="s">
        <v>1524</v>
      </c>
      <c r="J2394" s="17" t="n">
        <v>1</v>
      </c>
      <c r="K2394" s="15" t="n">
        <v>131.9</v>
      </c>
      <c r="L2394" s="22" t="n">
        <v>0.05</v>
      </c>
      <c r="M2394" s="15" t="n">
        <v>0</v>
      </c>
      <c r="N2394" s="15" t="n">
        <f aca="false">J2394*K2394</f>
        <v>131.9</v>
      </c>
      <c r="O2394" s="15" t="n">
        <f aca="false">N2394*L2394</f>
        <v>6.595</v>
      </c>
      <c r="P2394" s="15" t="n">
        <f aca="false">N2394-O2394</f>
        <v>125.305</v>
      </c>
      <c r="Q2394" s="15" t="n">
        <f aca="false">J2394*INDEX(dProdutos!$F$2:$F$47,MATCH(E2394,dProdutos!$A$2:$A$47,0))</f>
        <v>81.66</v>
      </c>
      <c r="R2394" s="15" t="n">
        <f aca="false">IF(I2394="Cancelado",0,P2394-Q2394)</f>
        <v>43.645</v>
      </c>
      <c r="S2394" s="17" t="str">
        <f aca="false">INDEX(dProdutos!$D$2:$D$47,MATCH(E2394,dProdutos!$A$2:$A$47,0))</f>
        <v>Acessórios</v>
      </c>
    </row>
    <row r="2395" customFormat="false" ht="15" hidden="false" customHeight="false" outlineLevel="0" collapsed="false">
      <c r="A2395" s="17" t="s">
        <v>2984</v>
      </c>
      <c r="B2395" s="17" t="n">
        <v>1</v>
      </c>
      <c r="C2395" s="21" t="n">
        <v>45860</v>
      </c>
      <c r="D2395" s="17" t="s">
        <v>562</v>
      </c>
      <c r="E2395" s="17" t="s">
        <v>88</v>
      </c>
      <c r="F2395" s="17" t="s">
        <v>1503</v>
      </c>
      <c r="G2395" s="17" t="s">
        <v>60</v>
      </c>
      <c r="H2395" s="17" t="s">
        <v>1523</v>
      </c>
      <c r="I2395" s="17" t="s">
        <v>1524</v>
      </c>
      <c r="J2395" s="17" t="n">
        <v>1</v>
      </c>
      <c r="K2395" s="15" t="n">
        <v>170.9</v>
      </c>
      <c r="L2395" s="22" t="n">
        <v>0</v>
      </c>
      <c r="M2395" s="15" t="n">
        <v>0</v>
      </c>
      <c r="N2395" s="15" t="n">
        <f aca="false">J2395*K2395</f>
        <v>170.9</v>
      </c>
      <c r="O2395" s="15" t="n">
        <f aca="false">N2395*L2395</f>
        <v>0</v>
      </c>
      <c r="P2395" s="15" t="n">
        <f aca="false">N2395-O2395</f>
        <v>170.9</v>
      </c>
      <c r="Q2395" s="15" t="n">
        <f aca="false">J2395*INDEX(dProdutos!$F$2:$F$47,MATCH(E2395,dProdutos!$A$2:$A$47,0))</f>
        <v>98.14</v>
      </c>
      <c r="R2395" s="15" t="n">
        <f aca="false">IF(I2395="Cancelado",0,P2395-Q2395)</f>
        <v>72.76</v>
      </c>
      <c r="S2395" s="17" t="str">
        <f aca="false">INDEX(dProdutos!$D$2:$D$47,MATCH(E2395,dProdutos!$A$2:$A$47,0))</f>
        <v>Moda Feminina</v>
      </c>
    </row>
    <row r="2396" customFormat="false" ht="15" hidden="false" customHeight="false" outlineLevel="0" collapsed="false">
      <c r="A2396" s="17" t="s">
        <v>2984</v>
      </c>
      <c r="B2396" s="17" t="n">
        <v>2</v>
      </c>
      <c r="C2396" s="21" t="n">
        <v>45860</v>
      </c>
      <c r="D2396" s="17" t="s">
        <v>562</v>
      </c>
      <c r="E2396" s="17" t="s">
        <v>213</v>
      </c>
      <c r="F2396" s="17" t="s">
        <v>1503</v>
      </c>
      <c r="G2396" s="17" t="s">
        <v>60</v>
      </c>
      <c r="H2396" s="17" t="s">
        <v>1523</v>
      </c>
      <c r="I2396" s="17" t="s">
        <v>1524</v>
      </c>
      <c r="J2396" s="17" t="n">
        <v>1</v>
      </c>
      <c r="K2396" s="15" t="n">
        <v>153.9</v>
      </c>
      <c r="L2396" s="22" t="n">
        <v>0.1</v>
      </c>
      <c r="M2396" s="15" t="n">
        <v>0</v>
      </c>
      <c r="N2396" s="15" t="n">
        <f aca="false">J2396*K2396</f>
        <v>153.9</v>
      </c>
      <c r="O2396" s="15" t="n">
        <f aca="false">N2396*L2396</f>
        <v>15.39</v>
      </c>
      <c r="P2396" s="15" t="n">
        <f aca="false">N2396-O2396</f>
        <v>138.51</v>
      </c>
      <c r="Q2396" s="15" t="n">
        <f aca="false">J2396*INDEX(dProdutos!$F$2:$F$47,MATCH(E2396,dProdutos!$A$2:$A$47,0))</f>
        <v>90.42</v>
      </c>
      <c r="R2396" s="15" t="n">
        <f aca="false">IF(I2396="Cancelado",0,P2396-Q2396)</f>
        <v>48.09</v>
      </c>
      <c r="S2396" s="17" t="str">
        <f aca="false">INDEX(dProdutos!$D$2:$D$47,MATCH(E2396,dProdutos!$A$2:$A$47,0))</f>
        <v>Beleza</v>
      </c>
    </row>
    <row r="2397" customFormat="false" ht="15" hidden="false" customHeight="false" outlineLevel="0" collapsed="false">
      <c r="A2397" s="17" t="s">
        <v>2984</v>
      </c>
      <c r="B2397" s="17" t="n">
        <v>3</v>
      </c>
      <c r="C2397" s="21" t="n">
        <v>45860</v>
      </c>
      <c r="D2397" s="17" t="s">
        <v>562</v>
      </c>
      <c r="E2397" s="17" t="s">
        <v>147</v>
      </c>
      <c r="F2397" s="17" t="s">
        <v>1503</v>
      </c>
      <c r="G2397" s="17" t="s">
        <v>60</v>
      </c>
      <c r="H2397" s="17" t="s">
        <v>1523</v>
      </c>
      <c r="I2397" s="17" t="s">
        <v>1524</v>
      </c>
      <c r="J2397" s="17" t="n">
        <v>1</v>
      </c>
      <c r="K2397" s="15" t="n">
        <v>231.9</v>
      </c>
      <c r="L2397" s="22" t="n">
        <v>0</v>
      </c>
      <c r="M2397" s="15" t="n">
        <v>0</v>
      </c>
      <c r="N2397" s="15" t="n">
        <f aca="false">J2397*K2397</f>
        <v>231.9</v>
      </c>
      <c r="O2397" s="15" t="n">
        <f aca="false">N2397*L2397</f>
        <v>0</v>
      </c>
      <c r="P2397" s="15" t="n">
        <f aca="false">N2397-O2397</f>
        <v>231.9</v>
      </c>
      <c r="Q2397" s="15" t="n">
        <f aca="false">J2397*INDEX(dProdutos!$F$2:$F$47,MATCH(E2397,dProdutos!$A$2:$A$47,0))</f>
        <v>130.9</v>
      </c>
      <c r="R2397" s="15" t="n">
        <f aca="false">IF(I2397="Cancelado",0,P2397-Q2397)</f>
        <v>101</v>
      </c>
      <c r="S2397" s="17" t="str">
        <f aca="false">INDEX(dProdutos!$D$2:$D$47,MATCH(E2397,dProdutos!$A$2:$A$47,0))</f>
        <v>Acessórios</v>
      </c>
    </row>
    <row r="2398" customFormat="false" ht="15" hidden="false" customHeight="false" outlineLevel="0" collapsed="false">
      <c r="A2398" s="17" t="s">
        <v>2984</v>
      </c>
      <c r="B2398" s="17" t="n">
        <v>4</v>
      </c>
      <c r="C2398" s="21" t="n">
        <v>45860</v>
      </c>
      <c r="D2398" s="17" t="s">
        <v>562</v>
      </c>
      <c r="E2398" s="17" t="s">
        <v>98</v>
      </c>
      <c r="F2398" s="17" t="s">
        <v>1503</v>
      </c>
      <c r="G2398" s="17" t="s">
        <v>60</v>
      </c>
      <c r="H2398" s="17" t="s">
        <v>1523</v>
      </c>
      <c r="I2398" s="17" t="s">
        <v>1524</v>
      </c>
      <c r="J2398" s="17" t="n">
        <v>1</v>
      </c>
      <c r="K2398" s="15" t="n">
        <v>108.9</v>
      </c>
      <c r="L2398" s="22" t="n">
        <v>0</v>
      </c>
      <c r="M2398" s="15" t="n">
        <v>0</v>
      </c>
      <c r="N2398" s="15" t="n">
        <f aca="false">J2398*K2398</f>
        <v>108.9</v>
      </c>
      <c r="O2398" s="15" t="n">
        <f aca="false">N2398*L2398</f>
        <v>0</v>
      </c>
      <c r="P2398" s="15" t="n">
        <f aca="false">N2398-O2398</f>
        <v>108.9</v>
      </c>
      <c r="Q2398" s="15" t="n">
        <f aca="false">J2398*INDEX(dProdutos!$F$2:$F$47,MATCH(E2398,dProdutos!$A$2:$A$47,0))</f>
        <v>42.52</v>
      </c>
      <c r="R2398" s="15" t="n">
        <f aca="false">IF(I2398="Cancelado",0,P2398-Q2398)</f>
        <v>66.38</v>
      </c>
      <c r="S2398" s="17" t="str">
        <f aca="false">INDEX(dProdutos!$D$2:$D$47,MATCH(E2398,dProdutos!$A$2:$A$47,0))</f>
        <v>Moda Feminina</v>
      </c>
    </row>
    <row r="2399" customFormat="false" ht="15" hidden="false" customHeight="false" outlineLevel="0" collapsed="false">
      <c r="A2399" s="17" t="s">
        <v>2985</v>
      </c>
      <c r="B2399" s="17" t="n">
        <v>1</v>
      </c>
      <c r="C2399" s="21" t="n">
        <v>45860</v>
      </c>
      <c r="D2399" s="17" t="s">
        <v>828</v>
      </c>
      <c r="E2399" s="17" t="s">
        <v>95</v>
      </c>
      <c r="F2399" s="17" t="s">
        <v>1501</v>
      </c>
      <c r="G2399" s="17" t="s">
        <v>62</v>
      </c>
      <c r="H2399" s="17" t="s">
        <v>1537</v>
      </c>
      <c r="I2399" s="17" t="s">
        <v>1524</v>
      </c>
      <c r="J2399" s="17" t="n">
        <v>3</v>
      </c>
      <c r="K2399" s="15" t="n">
        <v>77.9</v>
      </c>
      <c r="L2399" s="22" t="n">
        <v>0.2</v>
      </c>
      <c r="M2399" s="15" t="n">
        <v>19.9</v>
      </c>
      <c r="N2399" s="15" t="n">
        <f aca="false">J2399*K2399</f>
        <v>233.7</v>
      </c>
      <c r="O2399" s="15" t="n">
        <f aca="false">N2399*L2399</f>
        <v>46.74</v>
      </c>
      <c r="P2399" s="15" t="n">
        <f aca="false">N2399-O2399</f>
        <v>186.96</v>
      </c>
      <c r="Q2399" s="15" t="n">
        <f aca="false">J2399*INDEX(dProdutos!$F$2:$F$47,MATCH(E2399,dProdutos!$A$2:$A$47,0))</f>
        <v>110.13</v>
      </c>
      <c r="R2399" s="15" t="n">
        <f aca="false">IF(I2399="Cancelado",0,P2399-Q2399)</f>
        <v>76.83</v>
      </c>
      <c r="S2399" s="17" t="str">
        <f aca="false">INDEX(dProdutos!$D$2:$D$47,MATCH(E2399,dProdutos!$A$2:$A$47,0))</f>
        <v>Moda Feminina</v>
      </c>
    </row>
    <row r="2400" customFormat="false" ht="15" hidden="false" customHeight="false" outlineLevel="0" collapsed="false">
      <c r="A2400" s="17" t="s">
        <v>2986</v>
      </c>
      <c r="B2400" s="17" t="n">
        <v>1</v>
      </c>
      <c r="C2400" s="21" t="n">
        <v>45860</v>
      </c>
      <c r="D2400" s="17" t="s">
        <v>1145</v>
      </c>
      <c r="E2400" s="17" t="s">
        <v>114</v>
      </c>
      <c r="F2400" s="17" t="s">
        <v>1501</v>
      </c>
      <c r="G2400" s="17" t="s">
        <v>63</v>
      </c>
      <c r="H2400" s="17" t="s">
        <v>1537</v>
      </c>
      <c r="I2400" s="17" t="s">
        <v>1524</v>
      </c>
      <c r="J2400" s="17" t="n">
        <v>1</v>
      </c>
      <c r="K2400" s="15" t="n">
        <v>202.9</v>
      </c>
      <c r="L2400" s="22" t="n">
        <v>0</v>
      </c>
      <c r="M2400" s="15" t="n">
        <v>31.01</v>
      </c>
      <c r="N2400" s="15" t="n">
        <f aca="false">J2400*K2400</f>
        <v>202.9</v>
      </c>
      <c r="O2400" s="15" t="n">
        <f aca="false">N2400*L2400</f>
        <v>0</v>
      </c>
      <c r="P2400" s="15" t="n">
        <f aca="false">N2400-O2400</f>
        <v>202.9</v>
      </c>
      <c r="Q2400" s="15" t="n">
        <f aca="false">J2400*INDEX(dProdutos!$F$2:$F$47,MATCH(E2400,dProdutos!$A$2:$A$47,0))</f>
        <v>110.39</v>
      </c>
      <c r="R2400" s="15" t="n">
        <f aca="false">IF(I2400="Cancelado",0,P2400-Q2400)</f>
        <v>92.51</v>
      </c>
      <c r="S2400" s="17" t="str">
        <f aca="false">INDEX(dProdutos!$D$2:$D$47,MATCH(E2400,dProdutos!$A$2:$A$47,0))</f>
        <v>Moda Masculina</v>
      </c>
    </row>
    <row r="2401" customFormat="false" ht="15" hidden="false" customHeight="false" outlineLevel="0" collapsed="false">
      <c r="A2401" s="17" t="s">
        <v>2986</v>
      </c>
      <c r="B2401" s="17" t="n">
        <v>2</v>
      </c>
      <c r="C2401" s="21" t="n">
        <v>45860</v>
      </c>
      <c r="D2401" s="17" t="s">
        <v>1145</v>
      </c>
      <c r="E2401" s="17" t="s">
        <v>138</v>
      </c>
      <c r="F2401" s="17" t="s">
        <v>1501</v>
      </c>
      <c r="G2401" s="17" t="s">
        <v>63</v>
      </c>
      <c r="H2401" s="17" t="s">
        <v>1537</v>
      </c>
      <c r="I2401" s="17" t="s">
        <v>1524</v>
      </c>
      <c r="J2401" s="17" t="n">
        <v>1</v>
      </c>
      <c r="K2401" s="15" t="n">
        <v>231.9</v>
      </c>
      <c r="L2401" s="22" t="n">
        <v>0</v>
      </c>
      <c r="M2401" s="15" t="n">
        <v>0</v>
      </c>
      <c r="N2401" s="15" t="n">
        <f aca="false">J2401*K2401</f>
        <v>231.9</v>
      </c>
      <c r="O2401" s="15" t="n">
        <f aca="false">N2401*L2401</f>
        <v>0</v>
      </c>
      <c r="P2401" s="15" t="n">
        <f aca="false">N2401-O2401</f>
        <v>231.9</v>
      </c>
      <c r="Q2401" s="15" t="n">
        <f aca="false">J2401*INDEX(dProdutos!$F$2:$F$47,MATCH(E2401,dProdutos!$A$2:$A$47,0))</f>
        <v>132.21</v>
      </c>
      <c r="R2401" s="15" t="n">
        <f aca="false">IF(I2401="Cancelado",0,P2401-Q2401)</f>
        <v>99.69</v>
      </c>
      <c r="S2401" s="17" t="str">
        <f aca="false">INDEX(dProdutos!$D$2:$D$47,MATCH(E2401,dProdutos!$A$2:$A$47,0))</f>
        <v>Calçados</v>
      </c>
    </row>
    <row r="2402" customFormat="false" ht="15" hidden="false" customHeight="false" outlineLevel="0" collapsed="false">
      <c r="A2402" s="17" t="s">
        <v>2987</v>
      </c>
      <c r="B2402" s="17" t="n">
        <v>1</v>
      </c>
      <c r="C2402" s="21" t="n">
        <v>45861</v>
      </c>
      <c r="D2402" s="17" t="s">
        <v>258</v>
      </c>
      <c r="E2402" s="17" t="s">
        <v>95</v>
      </c>
      <c r="F2402" s="17" t="s">
        <v>1487</v>
      </c>
      <c r="G2402" s="17" t="s">
        <v>64</v>
      </c>
      <c r="H2402" s="17" t="s">
        <v>1537</v>
      </c>
      <c r="I2402" s="17" t="s">
        <v>1524</v>
      </c>
      <c r="J2402" s="17" t="n">
        <v>1</v>
      </c>
      <c r="K2402" s="15" t="n">
        <v>77.9</v>
      </c>
      <c r="L2402" s="22" t="n">
        <v>0.15</v>
      </c>
      <c r="M2402" s="15" t="n">
        <v>21.98</v>
      </c>
      <c r="N2402" s="15" t="n">
        <f aca="false">J2402*K2402</f>
        <v>77.9</v>
      </c>
      <c r="O2402" s="15" t="n">
        <f aca="false">N2402*L2402</f>
        <v>11.685</v>
      </c>
      <c r="P2402" s="15" t="n">
        <f aca="false">N2402-O2402</f>
        <v>66.215</v>
      </c>
      <c r="Q2402" s="15" t="n">
        <f aca="false">J2402*INDEX(dProdutos!$F$2:$F$47,MATCH(E2402,dProdutos!$A$2:$A$47,0))</f>
        <v>36.71</v>
      </c>
      <c r="R2402" s="15" t="n">
        <f aca="false">IF(I2402="Cancelado",0,P2402-Q2402)</f>
        <v>29.505</v>
      </c>
      <c r="S2402" s="17" t="str">
        <f aca="false">INDEX(dProdutos!$D$2:$D$47,MATCH(E2402,dProdutos!$A$2:$A$47,0))</f>
        <v>Moda Feminina</v>
      </c>
    </row>
    <row r="2403" customFormat="false" ht="15" hidden="false" customHeight="false" outlineLevel="0" collapsed="false">
      <c r="A2403" s="17" t="s">
        <v>2988</v>
      </c>
      <c r="B2403" s="17" t="n">
        <v>1</v>
      </c>
      <c r="C2403" s="21" t="n">
        <v>45861</v>
      </c>
      <c r="D2403" s="17" t="s">
        <v>1397</v>
      </c>
      <c r="E2403" s="17" t="s">
        <v>95</v>
      </c>
      <c r="F2403" s="17" t="s">
        <v>1490</v>
      </c>
      <c r="G2403" s="17" t="s">
        <v>59</v>
      </c>
      <c r="H2403" s="17" t="s">
        <v>1523</v>
      </c>
      <c r="I2403" s="17" t="s">
        <v>1524</v>
      </c>
      <c r="J2403" s="17" t="n">
        <v>2</v>
      </c>
      <c r="K2403" s="15" t="n">
        <v>77.9</v>
      </c>
      <c r="L2403" s="22" t="n">
        <v>0.05</v>
      </c>
      <c r="M2403" s="15" t="n">
        <v>23.59</v>
      </c>
      <c r="N2403" s="15" t="n">
        <f aca="false">J2403*K2403</f>
        <v>155.8</v>
      </c>
      <c r="O2403" s="15" t="n">
        <f aca="false">N2403*L2403</f>
        <v>7.79</v>
      </c>
      <c r="P2403" s="15" t="n">
        <f aca="false">N2403-O2403</f>
        <v>148.01</v>
      </c>
      <c r="Q2403" s="15" t="n">
        <f aca="false">J2403*INDEX(dProdutos!$F$2:$F$47,MATCH(E2403,dProdutos!$A$2:$A$47,0))</f>
        <v>73.42</v>
      </c>
      <c r="R2403" s="15" t="n">
        <f aca="false">IF(I2403="Cancelado",0,P2403-Q2403)</f>
        <v>74.59</v>
      </c>
      <c r="S2403" s="17" t="str">
        <f aca="false">INDEX(dProdutos!$D$2:$D$47,MATCH(E2403,dProdutos!$A$2:$A$47,0))</f>
        <v>Moda Feminina</v>
      </c>
    </row>
    <row r="2404" customFormat="false" ht="15" hidden="false" customHeight="false" outlineLevel="0" collapsed="false">
      <c r="A2404" s="17" t="s">
        <v>2988</v>
      </c>
      <c r="B2404" s="17" t="n">
        <v>2</v>
      </c>
      <c r="C2404" s="21" t="n">
        <v>45861</v>
      </c>
      <c r="D2404" s="17" t="s">
        <v>1397</v>
      </c>
      <c r="E2404" s="17" t="s">
        <v>120</v>
      </c>
      <c r="F2404" s="17" t="s">
        <v>1490</v>
      </c>
      <c r="G2404" s="17" t="s">
        <v>59</v>
      </c>
      <c r="H2404" s="17" t="s">
        <v>1523</v>
      </c>
      <c r="I2404" s="17" t="s">
        <v>1524</v>
      </c>
      <c r="J2404" s="17" t="n">
        <v>1</v>
      </c>
      <c r="K2404" s="15" t="n">
        <v>96.9</v>
      </c>
      <c r="L2404" s="22" t="n">
        <v>0</v>
      </c>
      <c r="M2404" s="15" t="n">
        <v>0</v>
      </c>
      <c r="N2404" s="15" t="n">
        <f aca="false">J2404*K2404</f>
        <v>96.9</v>
      </c>
      <c r="O2404" s="15" t="n">
        <f aca="false">N2404*L2404</f>
        <v>0</v>
      </c>
      <c r="P2404" s="15" t="n">
        <f aca="false">N2404-O2404</f>
        <v>96.9</v>
      </c>
      <c r="Q2404" s="15" t="n">
        <f aca="false">J2404*INDEX(dProdutos!$F$2:$F$47,MATCH(E2404,dProdutos!$A$2:$A$47,0))</f>
        <v>44.36</v>
      </c>
      <c r="R2404" s="15" t="n">
        <f aca="false">IF(I2404="Cancelado",0,P2404-Q2404)</f>
        <v>52.54</v>
      </c>
      <c r="S2404" s="17" t="str">
        <f aca="false">INDEX(dProdutos!$D$2:$D$47,MATCH(E2404,dProdutos!$A$2:$A$47,0))</f>
        <v>Moda Masculina</v>
      </c>
    </row>
    <row r="2405" customFormat="false" ht="15" hidden="false" customHeight="false" outlineLevel="0" collapsed="false">
      <c r="A2405" s="17" t="s">
        <v>2988</v>
      </c>
      <c r="B2405" s="17" t="n">
        <v>3</v>
      </c>
      <c r="C2405" s="21" t="n">
        <v>45861</v>
      </c>
      <c r="D2405" s="17" t="s">
        <v>1397</v>
      </c>
      <c r="E2405" s="17" t="s">
        <v>156</v>
      </c>
      <c r="F2405" s="17" t="s">
        <v>1490</v>
      </c>
      <c r="G2405" s="17" t="s">
        <v>59</v>
      </c>
      <c r="H2405" s="17" t="s">
        <v>1523</v>
      </c>
      <c r="I2405" s="17" t="s">
        <v>1524</v>
      </c>
      <c r="J2405" s="17" t="n">
        <v>1</v>
      </c>
      <c r="K2405" s="15" t="n">
        <v>192.9</v>
      </c>
      <c r="L2405" s="22" t="n">
        <v>0.1</v>
      </c>
      <c r="M2405" s="15" t="n">
        <v>0</v>
      </c>
      <c r="N2405" s="15" t="n">
        <f aca="false">J2405*K2405</f>
        <v>192.9</v>
      </c>
      <c r="O2405" s="15" t="n">
        <f aca="false">N2405*L2405</f>
        <v>19.29</v>
      </c>
      <c r="P2405" s="15" t="n">
        <f aca="false">N2405-O2405</f>
        <v>173.61</v>
      </c>
      <c r="Q2405" s="15" t="n">
        <f aca="false">J2405*INDEX(dProdutos!$F$2:$F$47,MATCH(E2405,dProdutos!$A$2:$A$47,0))</f>
        <v>80.38</v>
      </c>
      <c r="R2405" s="15" t="n">
        <f aca="false">IF(I2405="Cancelado",0,P2405-Q2405)</f>
        <v>93.23</v>
      </c>
      <c r="S2405" s="17" t="str">
        <f aca="false">INDEX(dProdutos!$D$2:$D$47,MATCH(E2405,dProdutos!$A$2:$A$47,0))</f>
        <v>Acessórios</v>
      </c>
    </row>
    <row r="2406" customFormat="false" ht="15" hidden="false" customHeight="false" outlineLevel="0" collapsed="false">
      <c r="A2406" s="17" t="s">
        <v>2989</v>
      </c>
      <c r="B2406" s="17" t="n">
        <v>1</v>
      </c>
      <c r="C2406" s="21" t="n">
        <v>45861</v>
      </c>
      <c r="D2406" s="17" t="s">
        <v>261</v>
      </c>
      <c r="E2406" s="17" t="s">
        <v>168</v>
      </c>
      <c r="F2406" s="17" t="s">
        <v>1503</v>
      </c>
      <c r="G2406" s="17" t="s">
        <v>62</v>
      </c>
      <c r="H2406" s="17" t="s">
        <v>1537</v>
      </c>
      <c r="I2406" s="17" t="s">
        <v>1524</v>
      </c>
      <c r="J2406" s="17" t="n">
        <v>1</v>
      </c>
      <c r="K2406" s="15" t="n">
        <v>253.9</v>
      </c>
      <c r="L2406" s="22" t="n">
        <v>0</v>
      </c>
      <c r="M2406" s="15" t="n">
        <v>29.06</v>
      </c>
      <c r="N2406" s="15" t="n">
        <f aca="false">J2406*K2406</f>
        <v>253.9</v>
      </c>
      <c r="O2406" s="15" t="n">
        <f aca="false">N2406*L2406</f>
        <v>0</v>
      </c>
      <c r="P2406" s="15" t="n">
        <f aca="false">N2406-O2406</f>
        <v>253.9</v>
      </c>
      <c r="Q2406" s="15" t="n">
        <f aca="false">J2406*INDEX(dProdutos!$F$2:$F$47,MATCH(E2406,dProdutos!$A$2:$A$47,0))</f>
        <v>128.94</v>
      </c>
      <c r="R2406" s="15" t="n">
        <f aca="false">IF(I2406="Cancelado",0,P2406-Q2406)</f>
        <v>124.96</v>
      </c>
      <c r="S2406" s="17" t="str">
        <f aca="false">INDEX(dProdutos!$D$2:$D$47,MATCH(E2406,dProdutos!$A$2:$A$47,0))</f>
        <v>Casa</v>
      </c>
    </row>
    <row r="2407" customFormat="false" ht="15" hidden="false" customHeight="false" outlineLevel="0" collapsed="false">
      <c r="A2407" s="17" t="s">
        <v>2990</v>
      </c>
      <c r="B2407" s="17" t="n">
        <v>1</v>
      </c>
      <c r="C2407" s="21" t="n">
        <v>45861</v>
      </c>
      <c r="D2407" s="17" t="s">
        <v>1043</v>
      </c>
      <c r="E2407" s="17" t="s">
        <v>153</v>
      </c>
      <c r="F2407" s="17" t="s">
        <v>1487</v>
      </c>
      <c r="G2407" s="17" t="s">
        <v>59</v>
      </c>
      <c r="H2407" s="17" t="s">
        <v>1537</v>
      </c>
      <c r="I2407" s="17" t="s">
        <v>1524</v>
      </c>
      <c r="J2407" s="17" t="n">
        <v>1</v>
      </c>
      <c r="K2407" s="15" t="n">
        <v>165.9</v>
      </c>
      <c r="L2407" s="22" t="n">
        <v>0.15</v>
      </c>
      <c r="M2407" s="15" t="n">
        <v>17.57</v>
      </c>
      <c r="N2407" s="15" t="n">
        <f aca="false">J2407*K2407</f>
        <v>165.9</v>
      </c>
      <c r="O2407" s="15" t="n">
        <f aca="false">N2407*L2407</f>
        <v>24.885</v>
      </c>
      <c r="P2407" s="15" t="n">
        <f aca="false">N2407-O2407</f>
        <v>141.015</v>
      </c>
      <c r="Q2407" s="15" t="n">
        <f aca="false">J2407*INDEX(dProdutos!$F$2:$F$47,MATCH(E2407,dProdutos!$A$2:$A$47,0))</f>
        <v>67.28</v>
      </c>
      <c r="R2407" s="15" t="n">
        <f aca="false">IF(I2407="Cancelado",0,P2407-Q2407)</f>
        <v>73.735</v>
      </c>
      <c r="S2407" s="17" t="str">
        <f aca="false">INDEX(dProdutos!$D$2:$D$47,MATCH(E2407,dProdutos!$A$2:$A$47,0))</f>
        <v>Acessórios</v>
      </c>
    </row>
    <row r="2408" customFormat="false" ht="15" hidden="false" customHeight="false" outlineLevel="0" collapsed="false">
      <c r="A2408" s="17" t="s">
        <v>2991</v>
      </c>
      <c r="B2408" s="17" t="n">
        <v>1</v>
      </c>
      <c r="C2408" s="21" t="n">
        <v>45861</v>
      </c>
      <c r="D2408" s="17" t="s">
        <v>982</v>
      </c>
      <c r="E2408" s="17" t="s">
        <v>129</v>
      </c>
      <c r="F2408" s="17" t="s">
        <v>1499</v>
      </c>
      <c r="G2408" s="17" t="s">
        <v>62</v>
      </c>
      <c r="H2408" s="17" t="s">
        <v>1523</v>
      </c>
      <c r="I2408" s="17" t="s">
        <v>1524</v>
      </c>
      <c r="J2408" s="17" t="n">
        <v>2</v>
      </c>
      <c r="K2408" s="15" t="n">
        <v>105.9</v>
      </c>
      <c r="L2408" s="22" t="n">
        <v>0.2</v>
      </c>
      <c r="M2408" s="15" t="n">
        <v>23.32</v>
      </c>
      <c r="N2408" s="15" t="n">
        <f aca="false">J2408*K2408</f>
        <v>211.8</v>
      </c>
      <c r="O2408" s="15" t="n">
        <f aca="false">N2408*L2408</f>
        <v>42.36</v>
      </c>
      <c r="P2408" s="15" t="n">
        <f aca="false">N2408-O2408</f>
        <v>169.44</v>
      </c>
      <c r="Q2408" s="15" t="n">
        <f aca="false">J2408*INDEX(dProdutos!$F$2:$F$47,MATCH(E2408,dProdutos!$A$2:$A$47,0))</f>
        <v>87.58</v>
      </c>
      <c r="R2408" s="15" t="n">
        <f aca="false">IF(I2408="Cancelado",0,P2408-Q2408)</f>
        <v>81.86</v>
      </c>
      <c r="S2408" s="17" t="str">
        <f aca="false">INDEX(dProdutos!$D$2:$D$47,MATCH(E2408,dProdutos!$A$2:$A$47,0))</f>
        <v>Calçados</v>
      </c>
    </row>
    <row r="2409" customFormat="false" ht="15" hidden="false" customHeight="false" outlineLevel="0" collapsed="false">
      <c r="A2409" s="17" t="s">
        <v>2991</v>
      </c>
      <c r="B2409" s="17" t="n">
        <v>2</v>
      </c>
      <c r="C2409" s="21" t="n">
        <v>45861</v>
      </c>
      <c r="D2409" s="17" t="s">
        <v>982</v>
      </c>
      <c r="E2409" s="17" t="s">
        <v>186</v>
      </c>
      <c r="F2409" s="17" t="s">
        <v>1499</v>
      </c>
      <c r="G2409" s="17" t="s">
        <v>62</v>
      </c>
      <c r="H2409" s="17" t="s">
        <v>1523</v>
      </c>
      <c r="I2409" s="17" t="s">
        <v>1524</v>
      </c>
      <c r="J2409" s="17" t="n">
        <v>1</v>
      </c>
      <c r="K2409" s="15" t="n">
        <v>120.9</v>
      </c>
      <c r="L2409" s="22" t="n">
        <v>0</v>
      </c>
      <c r="M2409" s="15" t="n">
        <v>0</v>
      </c>
      <c r="N2409" s="15" t="n">
        <f aca="false">J2409*K2409</f>
        <v>120.9</v>
      </c>
      <c r="O2409" s="15" t="n">
        <f aca="false">N2409*L2409</f>
        <v>0</v>
      </c>
      <c r="P2409" s="15" t="n">
        <f aca="false">N2409-O2409</f>
        <v>120.9</v>
      </c>
      <c r="Q2409" s="15" t="n">
        <f aca="false">J2409*INDEX(dProdutos!$F$2:$F$47,MATCH(E2409,dProdutos!$A$2:$A$47,0))</f>
        <v>72.21</v>
      </c>
      <c r="R2409" s="15" t="n">
        <f aca="false">IF(I2409="Cancelado",0,P2409-Q2409)</f>
        <v>48.69</v>
      </c>
      <c r="S2409" s="17" t="str">
        <f aca="false">INDEX(dProdutos!$D$2:$D$47,MATCH(E2409,dProdutos!$A$2:$A$47,0))</f>
        <v>Eletrônicos</v>
      </c>
    </row>
    <row r="2410" customFormat="false" ht="15" hidden="false" customHeight="false" outlineLevel="0" collapsed="false">
      <c r="A2410" s="17" t="s">
        <v>2991</v>
      </c>
      <c r="B2410" s="17" t="n">
        <v>3</v>
      </c>
      <c r="C2410" s="21" t="n">
        <v>45861</v>
      </c>
      <c r="D2410" s="17" t="s">
        <v>982</v>
      </c>
      <c r="E2410" s="17" t="s">
        <v>77</v>
      </c>
      <c r="F2410" s="17" t="s">
        <v>1499</v>
      </c>
      <c r="G2410" s="17" t="s">
        <v>62</v>
      </c>
      <c r="H2410" s="17" t="s">
        <v>1523</v>
      </c>
      <c r="I2410" s="17" t="s">
        <v>1524</v>
      </c>
      <c r="J2410" s="17" t="n">
        <v>2</v>
      </c>
      <c r="K2410" s="15" t="n">
        <v>198.9</v>
      </c>
      <c r="L2410" s="22" t="n">
        <v>0</v>
      </c>
      <c r="M2410" s="15" t="n">
        <v>0</v>
      </c>
      <c r="N2410" s="15" t="n">
        <f aca="false">J2410*K2410</f>
        <v>397.8</v>
      </c>
      <c r="O2410" s="15" t="n">
        <f aca="false">N2410*L2410</f>
        <v>0</v>
      </c>
      <c r="P2410" s="15" t="n">
        <f aca="false">N2410-O2410</f>
        <v>397.8</v>
      </c>
      <c r="Q2410" s="15" t="n">
        <f aca="false">J2410*INDEX(dProdutos!$F$2:$F$47,MATCH(E2410,dProdutos!$A$2:$A$47,0))</f>
        <v>215.76</v>
      </c>
      <c r="R2410" s="15" t="n">
        <f aca="false">IF(I2410="Cancelado",0,P2410-Q2410)</f>
        <v>182.04</v>
      </c>
      <c r="S2410" s="17" t="str">
        <f aca="false">INDEX(dProdutos!$D$2:$D$47,MATCH(E2410,dProdutos!$A$2:$A$47,0))</f>
        <v>Moda Feminina</v>
      </c>
    </row>
    <row r="2411" customFormat="false" ht="15" hidden="false" customHeight="false" outlineLevel="0" collapsed="false">
      <c r="A2411" s="17" t="s">
        <v>2991</v>
      </c>
      <c r="B2411" s="17" t="n">
        <v>4</v>
      </c>
      <c r="C2411" s="21" t="n">
        <v>45861</v>
      </c>
      <c r="D2411" s="17" t="s">
        <v>982</v>
      </c>
      <c r="E2411" s="17" t="s">
        <v>183</v>
      </c>
      <c r="F2411" s="17" t="s">
        <v>1499</v>
      </c>
      <c r="G2411" s="17" t="s">
        <v>62</v>
      </c>
      <c r="H2411" s="17" t="s">
        <v>1523</v>
      </c>
      <c r="I2411" s="17" t="s">
        <v>1524</v>
      </c>
      <c r="J2411" s="17" t="n">
        <v>1</v>
      </c>
      <c r="K2411" s="15" t="n">
        <v>121.9</v>
      </c>
      <c r="L2411" s="22" t="n">
        <v>0</v>
      </c>
      <c r="M2411" s="15" t="n">
        <v>0</v>
      </c>
      <c r="N2411" s="15" t="n">
        <f aca="false">J2411*K2411</f>
        <v>121.9</v>
      </c>
      <c r="O2411" s="15" t="n">
        <f aca="false">N2411*L2411</f>
        <v>0</v>
      </c>
      <c r="P2411" s="15" t="n">
        <f aca="false">N2411-O2411</f>
        <v>121.9</v>
      </c>
      <c r="Q2411" s="15" t="n">
        <f aca="false">J2411*INDEX(dProdutos!$F$2:$F$47,MATCH(E2411,dProdutos!$A$2:$A$47,0))</f>
        <v>52.76</v>
      </c>
      <c r="R2411" s="15" t="n">
        <f aca="false">IF(I2411="Cancelado",0,P2411-Q2411)</f>
        <v>69.14</v>
      </c>
      <c r="S2411" s="17" t="str">
        <f aca="false">INDEX(dProdutos!$D$2:$D$47,MATCH(E2411,dProdutos!$A$2:$A$47,0))</f>
        <v>Eletrônicos</v>
      </c>
    </row>
    <row r="2412" customFormat="false" ht="15" hidden="false" customHeight="false" outlineLevel="0" collapsed="false">
      <c r="A2412" s="17" t="s">
        <v>2992</v>
      </c>
      <c r="B2412" s="17" t="n">
        <v>1</v>
      </c>
      <c r="C2412" s="21" t="n">
        <v>45861</v>
      </c>
      <c r="D2412" s="17" t="s">
        <v>1383</v>
      </c>
      <c r="E2412" s="17" t="s">
        <v>201</v>
      </c>
      <c r="F2412" s="17" t="s">
        <v>1499</v>
      </c>
      <c r="G2412" s="17" t="s">
        <v>59</v>
      </c>
      <c r="H2412" s="17" t="s">
        <v>1537</v>
      </c>
      <c r="I2412" s="17" t="s">
        <v>1524</v>
      </c>
      <c r="J2412" s="17" t="n">
        <v>2</v>
      </c>
      <c r="K2412" s="15" t="n">
        <v>236.9</v>
      </c>
      <c r="L2412" s="22" t="n">
        <v>0</v>
      </c>
      <c r="M2412" s="15" t="n">
        <v>0</v>
      </c>
      <c r="N2412" s="15" t="n">
        <f aca="false">J2412*K2412</f>
        <v>473.8</v>
      </c>
      <c r="O2412" s="15" t="n">
        <f aca="false">N2412*L2412</f>
        <v>0</v>
      </c>
      <c r="P2412" s="15" t="n">
        <f aca="false">N2412-O2412</f>
        <v>473.8</v>
      </c>
      <c r="Q2412" s="15" t="n">
        <f aca="false">J2412*INDEX(dProdutos!$F$2:$F$47,MATCH(E2412,dProdutos!$A$2:$A$47,0))</f>
        <v>192.46</v>
      </c>
      <c r="R2412" s="15" t="n">
        <f aca="false">IF(I2412="Cancelado",0,P2412-Q2412)</f>
        <v>281.34</v>
      </c>
      <c r="S2412" s="17" t="str">
        <f aca="false">INDEX(dProdutos!$D$2:$D$47,MATCH(E2412,dProdutos!$A$2:$A$47,0))</f>
        <v>Beleza</v>
      </c>
    </row>
    <row r="2413" customFormat="false" ht="15" hidden="false" customHeight="false" outlineLevel="0" collapsed="false">
      <c r="A2413" s="17" t="s">
        <v>2992</v>
      </c>
      <c r="B2413" s="17" t="n">
        <v>2</v>
      </c>
      <c r="C2413" s="21" t="n">
        <v>45861</v>
      </c>
      <c r="D2413" s="17" t="s">
        <v>1383</v>
      </c>
      <c r="E2413" s="17" t="s">
        <v>135</v>
      </c>
      <c r="F2413" s="17" t="s">
        <v>1499</v>
      </c>
      <c r="G2413" s="17" t="s">
        <v>59</v>
      </c>
      <c r="H2413" s="17" t="s">
        <v>1537</v>
      </c>
      <c r="I2413" s="17" t="s">
        <v>1524</v>
      </c>
      <c r="J2413" s="17" t="n">
        <v>1</v>
      </c>
      <c r="K2413" s="15" t="n">
        <v>200.9</v>
      </c>
      <c r="L2413" s="22" t="n">
        <v>0.1</v>
      </c>
      <c r="M2413" s="15" t="n">
        <v>0</v>
      </c>
      <c r="N2413" s="15" t="n">
        <f aca="false">J2413*K2413</f>
        <v>200.9</v>
      </c>
      <c r="O2413" s="15" t="n">
        <f aca="false">N2413*L2413</f>
        <v>20.09</v>
      </c>
      <c r="P2413" s="15" t="n">
        <f aca="false">N2413-O2413</f>
        <v>180.81</v>
      </c>
      <c r="Q2413" s="15" t="n">
        <f aca="false">J2413*INDEX(dProdutos!$F$2:$F$47,MATCH(E2413,dProdutos!$A$2:$A$47,0))</f>
        <v>80.73</v>
      </c>
      <c r="R2413" s="15" t="n">
        <f aca="false">IF(I2413="Cancelado",0,P2413-Q2413)</f>
        <v>100.08</v>
      </c>
      <c r="S2413" s="17" t="str">
        <f aca="false">INDEX(dProdutos!$D$2:$D$47,MATCH(E2413,dProdutos!$A$2:$A$47,0))</f>
        <v>Calçados</v>
      </c>
    </row>
    <row r="2414" customFormat="false" ht="15" hidden="false" customHeight="false" outlineLevel="0" collapsed="false">
      <c r="A2414" s="17" t="s">
        <v>2993</v>
      </c>
      <c r="B2414" s="17" t="n">
        <v>1</v>
      </c>
      <c r="C2414" s="21" t="n">
        <v>45861</v>
      </c>
      <c r="D2414" s="17" t="s">
        <v>1172</v>
      </c>
      <c r="E2414" s="17" t="s">
        <v>92</v>
      </c>
      <c r="F2414" s="17" t="s">
        <v>1501</v>
      </c>
      <c r="G2414" s="17" t="s">
        <v>60</v>
      </c>
      <c r="H2414" s="17" t="s">
        <v>1527</v>
      </c>
      <c r="I2414" s="17" t="s">
        <v>1524</v>
      </c>
      <c r="J2414" s="17" t="n">
        <v>2</v>
      </c>
      <c r="K2414" s="15" t="n">
        <v>191.9</v>
      </c>
      <c r="L2414" s="22" t="n">
        <v>0.05</v>
      </c>
      <c r="M2414" s="15" t="n">
        <v>0</v>
      </c>
      <c r="N2414" s="15" t="n">
        <f aca="false">J2414*K2414</f>
        <v>383.8</v>
      </c>
      <c r="O2414" s="15" t="n">
        <f aca="false">N2414*L2414</f>
        <v>19.19</v>
      </c>
      <c r="P2414" s="15" t="n">
        <f aca="false">N2414-O2414</f>
        <v>364.61</v>
      </c>
      <c r="Q2414" s="15" t="n">
        <f aca="false">J2414*INDEX(dProdutos!$F$2:$F$47,MATCH(E2414,dProdutos!$A$2:$A$47,0))</f>
        <v>177.18</v>
      </c>
      <c r="R2414" s="15" t="n">
        <f aca="false">IF(I2414="Cancelado",0,P2414-Q2414)</f>
        <v>187.43</v>
      </c>
      <c r="S2414" s="17" t="str">
        <f aca="false">INDEX(dProdutos!$D$2:$D$47,MATCH(E2414,dProdutos!$A$2:$A$47,0))</f>
        <v>Moda Feminina</v>
      </c>
    </row>
    <row r="2415" customFormat="false" ht="15" hidden="false" customHeight="false" outlineLevel="0" collapsed="false">
      <c r="A2415" s="17" t="s">
        <v>2993</v>
      </c>
      <c r="B2415" s="17" t="n">
        <v>2</v>
      </c>
      <c r="C2415" s="21" t="n">
        <v>45861</v>
      </c>
      <c r="D2415" s="17" t="s">
        <v>1172</v>
      </c>
      <c r="E2415" s="17" t="s">
        <v>135</v>
      </c>
      <c r="F2415" s="17" t="s">
        <v>1501</v>
      </c>
      <c r="G2415" s="17" t="s">
        <v>60</v>
      </c>
      <c r="H2415" s="17" t="s">
        <v>1527</v>
      </c>
      <c r="I2415" s="17" t="s">
        <v>1524</v>
      </c>
      <c r="J2415" s="17" t="n">
        <v>2</v>
      </c>
      <c r="K2415" s="15" t="n">
        <v>200.9</v>
      </c>
      <c r="L2415" s="22" t="n">
        <v>0</v>
      </c>
      <c r="M2415" s="15" t="n">
        <v>0</v>
      </c>
      <c r="N2415" s="15" t="n">
        <f aca="false">J2415*K2415</f>
        <v>401.8</v>
      </c>
      <c r="O2415" s="15" t="n">
        <f aca="false">N2415*L2415</f>
        <v>0</v>
      </c>
      <c r="P2415" s="15" t="n">
        <f aca="false">N2415-O2415</f>
        <v>401.8</v>
      </c>
      <c r="Q2415" s="15" t="n">
        <f aca="false">J2415*INDEX(dProdutos!$F$2:$F$47,MATCH(E2415,dProdutos!$A$2:$A$47,0))</f>
        <v>161.46</v>
      </c>
      <c r="R2415" s="15" t="n">
        <f aca="false">IF(I2415="Cancelado",0,P2415-Q2415)</f>
        <v>240.34</v>
      </c>
      <c r="S2415" s="17" t="str">
        <f aca="false">INDEX(dProdutos!$D$2:$D$47,MATCH(E2415,dProdutos!$A$2:$A$47,0))</f>
        <v>Calçados</v>
      </c>
    </row>
    <row r="2416" customFormat="false" ht="15" hidden="false" customHeight="false" outlineLevel="0" collapsed="false">
      <c r="A2416" s="17" t="s">
        <v>2994</v>
      </c>
      <c r="B2416" s="17" t="n">
        <v>1</v>
      </c>
      <c r="C2416" s="21" t="n">
        <v>45862</v>
      </c>
      <c r="D2416" s="17" t="s">
        <v>255</v>
      </c>
      <c r="E2416" s="17" t="s">
        <v>171</v>
      </c>
      <c r="F2416" s="17" t="s">
        <v>1490</v>
      </c>
      <c r="G2416" s="17" t="s">
        <v>63</v>
      </c>
      <c r="H2416" s="17" t="s">
        <v>1523</v>
      </c>
      <c r="I2416" s="17" t="s">
        <v>1524</v>
      </c>
      <c r="J2416" s="17" t="n">
        <v>1</v>
      </c>
      <c r="K2416" s="15" t="n">
        <v>246.9</v>
      </c>
      <c r="L2416" s="22" t="n">
        <v>0.05</v>
      </c>
      <c r="M2416" s="15" t="n">
        <v>0</v>
      </c>
      <c r="N2416" s="15" t="n">
        <f aca="false">J2416*K2416</f>
        <v>246.9</v>
      </c>
      <c r="O2416" s="15" t="n">
        <f aca="false">N2416*L2416</f>
        <v>12.345</v>
      </c>
      <c r="P2416" s="15" t="n">
        <f aca="false">N2416-O2416</f>
        <v>234.555</v>
      </c>
      <c r="Q2416" s="15" t="n">
        <f aca="false">J2416*INDEX(dProdutos!$F$2:$F$47,MATCH(E2416,dProdutos!$A$2:$A$47,0))</f>
        <v>103.61</v>
      </c>
      <c r="R2416" s="15" t="n">
        <f aca="false">IF(I2416="Cancelado",0,P2416-Q2416)</f>
        <v>130.945</v>
      </c>
      <c r="S2416" s="17" t="str">
        <f aca="false">INDEX(dProdutos!$D$2:$D$47,MATCH(E2416,dProdutos!$A$2:$A$47,0))</f>
        <v>Casa</v>
      </c>
    </row>
    <row r="2417" customFormat="false" ht="15" hidden="false" customHeight="false" outlineLevel="0" collapsed="false">
      <c r="A2417" s="17" t="s">
        <v>2994</v>
      </c>
      <c r="B2417" s="17" t="n">
        <v>2</v>
      </c>
      <c r="C2417" s="21" t="n">
        <v>45862</v>
      </c>
      <c r="D2417" s="17" t="s">
        <v>255</v>
      </c>
      <c r="E2417" s="17" t="s">
        <v>153</v>
      </c>
      <c r="F2417" s="17" t="s">
        <v>1490</v>
      </c>
      <c r="G2417" s="17" t="s">
        <v>63</v>
      </c>
      <c r="H2417" s="17" t="s">
        <v>1523</v>
      </c>
      <c r="I2417" s="17" t="s">
        <v>1524</v>
      </c>
      <c r="J2417" s="17" t="n">
        <v>1</v>
      </c>
      <c r="K2417" s="15" t="n">
        <v>165.9</v>
      </c>
      <c r="L2417" s="22" t="n">
        <v>0.1</v>
      </c>
      <c r="M2417" s="15" t="n">
        <v>0</v>
      </c>
      <c r="N2417" s="15" t="n">
        <f aca="false">J2417*K2417</f>
        <v>165.9</v>
      </c>
      <c r="O2417" s="15" t="n">
        <f aca="false">N2417*L2417</f>
        <v>16.59</v>
      </c>
      <c r="P2417" s="15" t="n">
        <f aca="false">N2417-O2417</f>
        <v>149.31</v>
      </c>
      <c r="Q2417" s="15" t="n">
        <f aca="false">J2417*INDEX(dProdutos!$F$2:$F$47,MATCH(E2417,dProdutos!$A$2:$A$47,0))</f>
        <v>67.28</v>
      </c>
      <c r="R2417" s="15" t="n">
        <f aca="false">IF(I2417="Cancelado",0,P2417-Q2417)</f>
        <v>82.03</v>
      </c>
      <c r="S2417" s="17" t="str">
        <f aca="false">INDEX(dProdutos!$D$2:$D$47,MATCH(E2417,dProdutos!$A$2:$A$47,0))</f>
        <v>Acessórios</v>
      </c>
    </row>
    <row r="2418" customFormat="false" ht="15" hidden="false" customHeight="false" outlineLevel="0" collapsed="false">
      <c r="A2418" s="17" t="s">
        <v>2995</v>
      </c>
      <c r="B2418" s="17" t="n">
        <v>1</v>
      </c>
      <c r="C2418" s="21" t="n">
        <v>45862</v>
      </c>
      <c r="D2418" s="17" t="s">
        <v>417</v>
      </c>
      <c r="E2418" s="17" t="s">
        <v>207</v>
      </c>
      <c r="F2418" s="17" t="s">
        <v>1501</v>
      </c>
      <c r="G2418" s="17" t="s">
        <v>62</v>
      </c>
      <c r="H2418" s="17" t="s">
        <v>1540</v>
      </c>
      <c r="I2418" s="17" t="s">
        <v>1524</v>
      </c>
      <c r="J2418" s="17" t="n">
        <v>1</v>
      </c>
      <c r="K2418" s="15" t="n">
        <v>143.9</v>
      </c>
      <c r="L2418" s="22" t="n">
        <v>0</v>
      </c>
      <c r="M2418" s="15" t="n">
        <v>18.77</v>
      </c>
      <c r="N2418" s="15" t="n">
        <f aca="false">J2418*K2418</f>
        <v>143.9</v>
      </c>
      <c r="O2418" s="15" t="n">
        <f aca="false">N2418*L2418</f>
        <v>0</v>
      </c>
      <c r="P2418" s="15" t="n">
        <f aca="false">N2418-O2418</f>
        <v>143.9</v>
      </c>
      <c r="Q2418" s="15" t="n">
        <f aca="false">J2418*INDEX(dProdutos!$F$2:$F$47,MATCH(E2418,dProdutos!$A$2:$A$47,0))</f>
        <v>84.43</v>
      </c>
      <c r="R2418" s="15" t="n">
        <f aca="false">IF(I2418="Cancelado",0,P2418-Q2418)</f>
        <v>59.47</v>
      </c>
      <c r="S2418" s="17" t="str">
        <f aca="false">INDEX(dProdutos!$D$2:$D$47,MATCH(E2418,dProdutos!$A$2:$A$47,0))</f>
        <v>Beleza</v>
      </c>
    </row>
    <row r="2419" customFormat="false" ht="15" hidden="false" customHeight="false" outlineLevel="0" collapsed="false">
      <c r="A2419" s="17" t="s">
        <v>2995</v>
      </c>
      <c r="B2419" s="17" t="n">
        <v>2</v>
      </c>
      <c r="C2419" s="21" t="n">
        <v>45862</v>
      </c>
      <c r="D2419" s="17" t="s">
        <v>417</v>
      </c>
      <c r="E2419" s="17" t="s">
        <v>213</v>
      </c>
      <c r="F2419" s="17" t="s">
        <v>1501</v>
      </c>
      <c r="G2419" s="17" t="s">
        <v>62</v>
      </c>
      <c r="H2419" s="17" t="s">
        <v>1540</v>
      </c>
      <c r="I2419" s="17" t="s">
        <v>1524</v>
      </c>
      <c r="J2419" s="17" t="n">
        <v>1</v>
      </c>
      <c r="K2419" s="15" t="n">
        <v>153.9</v>
      </c>
      <c r="L2419" s="22" t="n">
        <v>0</v>
      </c>
      <c r="M2419" s="15" t="n">
        <v>0</v>
      </c>
      <c r="N2419" s="15" t="n">
        <f aca="false">J2419*K2419</f>
        <v>153.9</v>
      </c>
      <c r="O2419" s="15" t="n">
        <f aca="false">N2419*L2419</f>
        <v>0</v>
      </c>
      <c r="P2419" s="15" t="n">
        <f aca="false">N2419-O2419</f>
        <v>153.9</v>
      </c>
      <c r="Q2419" s="15" t="n">
        <f aca="false">J2419*INDEX(dProdutos!$F$2:$F$47,MATCH(E2419,dProdutos!$A$2:$A$47,0))</f>
        <v>90.42</v>
      </c>
      <c r="R2419" s="15" t="n">
        <f aca="false">IF(I2419="Cancelado",0,P2419-Q2419)</f>
        <v>63.48</v>
      </c>
      <c r="S2419" s="17" t="str">
        <f aca="false">INDEX(dProdutos!$D$2:$D$47,MATCH(E2419,dProdutos!$A$2:$A$47,0))</f>
        <v>Beleza</v>
      </c>
    </row>
    <row r="2420" customFormat="false" ht="15" hidden="false" customHeight="false" outlineLevel="0" collapsed="false">
      <c r="A2420" s="17" t="s">
        <v>2996</v>
      </c>
      <c r="B2420" s="17" t="n">
        <v>1</v>
      </c>
      <c r="C2420" s="21" t="n">
        <v>45862</v>
      </c>
      <c r="D2420" s="17" t="s">
        <v>1164</v>
      </c>
      <c r="E2420" s="17" t="s">
        <v>120</v>
      </c>
      <c r="F2420" s="17" t="s">
        <v>1495</v>
      </c>
      <c r="G2420" s="17" t="s">
        <v>61</v>
      </c>
      <c r="H2420" s="17" t="s">
        <v>1540</v>
      </c>
      <c r="I2420" s="17" t="s">
        <v>1531</v>
      </c>
      <c r="J2420" s="17" t="n">
        <v>1</v>
      </c>
      <c r="K2420" s="15" t="n">
        <v>96.9</v>
      </c>
      <c r="L2420" s="22" t="n">
        <v>0</v>
      </c>
      <c r="M2420" s="15" t="n">
        <v>11.83</v>
      </c>
      <c r="N2420" s="15" t="n">
        <f aca="false">J2420*K2420</f>
        <v>96.9</v>
      </c>
      <c r="O2420" s="15" t="n">
        <f aca="false">N2420*L2420</f>
        <v>0</v>
      </c>
      <c r="P2420" s="15" t="n">
        <f aca="false">N2420-O2420</f>
        <v>96.9</v>
      </c>
      <c r="Q2420" s="15" t="n">
        <f aca="false">J2420*INDEX(dProdutos!$F$2:$F$47,MATCH(E2420,dProdutos!$A$2:$A$47,0))</f>
        <v>44.36</v>
      </c>
      <c r="R2420" s="15" t="n">
        <f aca="false">IF(I2420="Cancelado",0,P2420-Q2420)</f>
        <v>0</v>
      </c>
      <c r="S2420" s="17" t="str">
        <f aca="false">INDEX(dProdutos!$D$2:$D$47,MATCH(E2420,dProdutos!$A$2:$A$47,0))</f>
        <v>Moda Masculina</v>
      </c>
    </row>
    <row r="2421" customFormat="false" ht="15" hidden="false" customHeight="false" outlineLevel="0" collapsed="false">
      <c r="A2421" s="17" t="s">
        <v>2996</v>
      </c>
      <c r="B2421" s="17" t="n">
        <v>2</v>
      </c>
      <c r="C2421" s="21" t="n">
        <v>45862</v>
      </c>
      <c r="D2421" s="17" t="s">
        <v>1164</v>
      </c>
      <c r="E2421" s="17" t="s">
        <v>120</v>
      </c>
      <c r="F2421" s="17" t="s">
        <v>1495</v>
      </c>
      <c r="G2421" s="17" t="s">
        <v>61</v>
      </c>
      <c r="H2421" s="17" t="s">
        <v>1540</v>
      </c>
      <c r="I2421" s="17" t="s">
        <v>1531</v>
      </c>
      <c r="J2421" s="17" t="n">
        <v>1</v>
      </c>
      <c r="K2421" s="15" t="n">
        <v>96.9</v>
      </c>
      <c r="L2421" s="22" t="n">
        <v>0.15</v>
      </c>
      <c r="M2421" s="15" t="n">
        <v>0</v>
      </c>
      <c r="N2421" s="15" t="n">
        <f aca="false">J2421*K2421</f>
        <v>96.9</v>
      </c>
      <c r="O2421" s="15" t="n">
        <f aca="false">N2421*L2421</f>
        <v>14.535</v>
      </c>
      <c r="P2421" s="15" t="n">
        <f aca="false">N2421-O2421</f>
        <v>82.365</v>
      </c>
      <c r="Q2421" s="15" t="n">
        <f aca="false">J2421*INDEX(dProdutos!$F$2:$F$47,MATCH(E2421,dProdutos!$A$2:$A$47,0))</f>
        <v>44.36</v>
      </c>
      <c r="R2421" s="15" t="n">
        <f aca="false">IF(I2421="Cancelado",0,P2421-Q2421)</f>
        <v>0</v>
      </c>
      <c r="S2421" s="17" t="str">
        <f aca="false">INDEX(dProdutos!$D$2:$D$47,MATCH(E2421,dProdutos!$A$2:$A$47,0))</f>
        <v>Moda Masculina</v>
      </c>
    </row>
    <row r="2422" customFormat="false" ht="15" hidden="false" customHeight="false" outlineLevel="0" collapsed="false">
      <c r="A2422" s="17" t="s">
        <v>2996</v>
      </c>
      <c r="B2422" s="17" t="n">
        <v>3</v>
      </c>
      <c r="C2422" s="21" t="n">
        <v>45862</v>
      </c>
      <c r="D2422" s="17" t="s">
        <v>1164</v>
      </c>
      <c r="E2422" s="17" t="s">
        <v>98</v>
      </c>
      <c r="F2422" s="17" t="s">
        <v>1495</v>
      </c>
      <c r="G2422" s="17" t="s">
        <v>61</v>
      </c>
      <c r="H2422" s="17" t="s">
        <v>1540</v>
      </c>
      <c r="I2422" s="17" t="s">
        <v>1531</v>
      </c>
      <c r="J2422" s="17" t="n">
        <v>1</v>
      </c>
      <c r="K2422" s="15" t="n">
        <v>108.9</v>
      </c>
      <c r="L2422" s="22" t="n">
        <v>0.1</v>
      </c>
      <c r="M2422" s="15" t="n">
        <v>0</v>
      </c>
      <c r="N2422" s="15" t="n">
        <f aca="false">J2422*K2422</f>
        <v>108.9</v>
      </c>
      <c r="O2422" s="15" t="n">
        <f aca="false">N2422*L2422</f>
        <v>10.89</v>
      </c>
      <c r="P2422" s="15" t="n">
        <f aca="false">N2422-O2422</f>
        <v>98.01</v>
      </c>
      <c r="Q2422" s="15" t="n">
        <f aca="false">J2422*INDEX(dProdutos!$F$2:$F$47,MATCH(E2422,dProdutos!$A$2:$A$47,0))</f>
        <v>42.52</v>
      </c>
      <c r="R2422" s="15" t="n">
        <f aca="false">IF(I2422="Cancelado",0,P2422-Q2422)</f>
        <v>0</v>
      </c>
      <c r="S2422" s="17" t="str">
        <f aca="false">INDEX(dProdutos!$D$2:$D$47,MATCH(E2422,dProdutos!$A$2:$A$47,0))</f>
        <v>Moda Feminina</v>
      </c>
    </row>
    <row r="2423" customFormat="false" ht="15" hidden="false" customHeight="false" outlineLevel="0" collapsed="false">
      <c r="A2423" s="17" t="s">
        <v>2996</v>
      </c>
      <c r="B2423" s="17" t="n">
        <v>4</v>
      </c>
      <c r="C2423" s="21" t="n">
        <v>45862</v>
      </c>
      <c r="D2423" s="17" t="s">
        <v>1164</v>
      </c>
      <c r="E2423" s="17" t="s">
        <v>95</v>
      </c>
      <c r="F2423" s="17" t="s">
        <v>1495</v>
      </c>
      <c r="G2423" s="17" t="s">
        <v>61</v>
      </c>
      <c r="H2423" s="17" t="s">
        <v>1540</v>
      </c>
      <c r="I2423" s="17" t="s">
        <v>1531</v>
      </c>
      <c r="J2423" s="17" t="n">
        <v>1</v>
      </c>
      <c r="K2423" s="15" t="n">
        <v>77.9</v>
      </c>
      <c r="L2423" s="22" t="n">
        <v>0.1</v>
      </c>
      <c r="M2423" s="15" t="n">
        <v>0</v>
      </c>
      <c r="N2423" s="15" t="n">
        <f aca="false">J2423*K2423</f>
        <v>77.9</v>
      </c>
      <c r="O2423" s="15" t="n">
        <f aca="false">N2423*L2423</f>
        <v>7.79</v>
      </c>
      <c r="P2423" s="15" t="n">
        <f aca="false">N2423-O2423</f>
        <v>70.11</v>
      </c>
      <c r="Q2423" s="15" t="n">
        <f aca="false">J2423*INDEX(dProdutos!$F$2:$F$47,MATCH(E2423,dProdutos!$A$2:$A$47,0))</f>
        <v>36.71</v>
      </c>
      <c r="R2423" s="15" t="n">
        <f aca="false">IF(I2423="Cancelado",0,P2423-Q2423)</f>
        <v>0</v>
      </c>
      <c r="S2423" s="17" t="str">
        <f aca="false">INDEX(dProdutos!$D$2:$D$47,MATCH(E2423,dProdutos!$A$2:$A$47,0))</f>
        <v>Moda Feminina</v>
      </c>
    </row>
    <row r="2424" customFormat="false" ht="15" hidden="false" customHeight="false" outlineLevel="0" collapsed="false">
      <c r="A2424" s="17" t="s">
        <v>2997</v>
      </c>
      <c r="B2424" s="17" t="n">
        <v>1</v>
      </c>
      <c r="C2424" s="21" t="n">
        <v>45862</v>
      </c>
      <c r="D2424" s="17" t="s">
        <v>1114</v>
      </c>
      <c r="E2424" s="17" t="s">
        <v>165</v>
      </c>
      <c r="F2424" s="17" t="s">
        <v>1499</v>
      </c>
      <c r="G2424" s="17" t="s">
        <v>62</v>
      </c>
      <c r="H2424" s="17" t="s">
        <v>1523</v>
      </c>
      <c r="I2424" s="17" t="s">
        <v>1531</v>
      </c>
      <c r="J2424" s="17" t="n">
        <v>1</v>
      </c>
      <c r="K2424" s="15" t="n">
        <v>231.9</v>
      </c>
      <c r="L2424" s="22" t="n">
        <v>0.05</v>
      </c>
      <c r="M2424" s="15" t="n">
        <v>0</v>
      </c>
      <c r="N2424" s="15" t="n">
        <f aca="false">J2424*K2424</f>
        <v>231.9</v>
      </c>
      <c r="O2424" s="15" t="n">
        <f aca="false">N2424*L2424</f>
        <v>11.595</v>
      </c>
      <c r="P2424" s="15" t="n">
        <f aca="false">N2424-O2424</f>
        <v>220.305</v>
      </c>
      <c r="Q2424" s="15" t="n">
        <f aca="false">J2424*INDEX(dProdutos!$F$2:$F$47,MATCH(E2424,dProdutos!$A$2:$A$47,0))</f>
        <v>140.83</v>
      </c>
      <c r="R2424" s="15" t="n">
        <f aca="false">IF(I2424="Cancelado",0,P2424-Q2424)</f>
        <v>0</v>
      </c>
      <c r="S2424" s="17" t="str">
        <f aca="false">INDEX(dProdutos!$D$2:$D$47,MATCH(E2424,dProdutos!$A$2:$A$47,0))</f>
        <v>Casa</v>
      </c>
    </row>
    <row r="2425" customFormat="false" ht="15" hidden="false" customHeight="false" outlineLevel="0" collapsed="false">
      <c r="A2425" s="17" t="s">
        <v>2998</v>
      </c>
      <c r="B2425" s="17" t="n">
        <v>1</v>
      </c>
      <c r="C2425" s="21" t="n">
        <v>45862</v>
      </c>
      <c r="D2425" s="17" t="s">
        <v>1426</v>
      </c>
      <c r="E2425" s="17" t="s">
        <v>141</v>
      </c>
      <c r="F2425" s="17" t="s">
        <v>1487</v>
      </c>
      <c r="G2425" s="17" t="s">
        <v>63</v>
      </c>
      <c r="H2425" s="17" t="s">
        <v>1523</v>
      </c>
      <c r="I2425" s="17" t="s">
        <v>1524</v>
      </c>
      <c r="J2425" s="17" t="n">
        <v>1</v>
      </c>
      <c r="K2425" s="15" t="n">
        <v>131.9</v>
      </c>
      <c r="L2425" s="22" t="n">
        <v>0</v>
      </c>
      <c r="M2425" s="15" t="n">
        <v>34.6</v>
      </c>
      <c r="N2425" s="15" t="n">
        <f aca="false">J2425*K2425</f>
        <v>131.9</v>
      </c>
      <c r="O2425" s="15" t="n">
        <f aca="false">N2425*L2425</f>
        <v>0</v>
      </c>
      <c r="P2425" s="15" t="n">
        <f aca="false">N2425-O2425</f>
        <v>131.9</v>
      </c>
      <c r="Q2425" s="15" t="n">
        <f aca="false">J2425*INDEX(dProdutos!$F$2:$F$47,MATCH(E2425,dProdutos!$A$2:$A$47,0))</f>
        <v>81.66</v>
      </c>
      <c r="R2425" s="15" t="n">
        <f aca="false">IF(I2425="Cancelado",0,P2425-Q2425)</f>
        <v>50.24</v>
      </c>
      <c r="S2425" s="17" t="str">
        <f aca="false">INDEX(dProdutos!$D$2:$D$47,MATCH(E2425,dProdutos!$A$2:$A$47,0))</f>
        <v>Acessórios</v>
      </c>
    </row>
    <row r="2426" customFormat="false" ht="15" hidden="false" customHeight="false" outlineLevel="0" collapsed="false">
      <c r="A2426" s="17" t="s">
        <v>2999</v>
      </c>
      <c r="B2426" s="17" t="n">
        <v>1</v>
      </c>
      <c r="C2426" s="21" t="n">
        <v>45862</v>
      </c>
      <c r="D2426" s="17" t="s">
        <v>754</v>
      </c>
      <c r="E2426" s="17" t="s">
        <v>102</v>
      </c>
      <c r="F2426" s="17" t="s">
        <v>1501</v>
      </c>
      <c r="G2426" s="17" t="s">
        <v>59</v>
      </c>
      <c r="H2426" s="17" t="s">
        <v>1540</v>
      </c>
      <c r="I2426" s="17" t="s">
        <v>1524</v>
      </c>
      <c r="J2426" s="17" t="n">
        <v>1</v>
      </c>
      <c r="K2426" s="15" t="n">
        <v>65.9</v>
      </c>
      <c r="L2426" s="22" t="n">
        <v>0</v>
      </c>
      <c r="M2426" s="15" t="n">
        <v>0</v>
      </c>
      <c r="N2426" s="15" t="n">
        <f aca="false">J2426*K2426</f>
        <v>65.9</v>
      </c>
      <c r="O2426" s="15" t="n">
        <f aca="false">N2426*L2426</f>
        <v>0</v>
      </c>
      <c r="P2426" s="15" t="n">
        <f aca="false">N2426-O2426</f>
        <v>65.9</v>
      </c>
      <c r="Q2426" s="15" t="n">
        <f aca="false">J2426*INDEX(dProdutos!$F$2:$F$47,MATCH(E2426,dProdutos!$A$2:$A$47,0))</f>
        <v>29.68</v>
      </c>
      <c r="R2426" s="15" t="n">
        <f aca="false">IF(I2426="Cancelado",0,P2426-Q2426)</f>
        <v>36.22</v>
      </c>
      <c r="S2426" s="17" t="str">
        <f aca="false">INDEX(dProdutos!$D$2:$D$47,MATCH(E2426,dProdutos!$A$2:$A$47,0))</f>
        <v>Moda Masculina</v>
      </c>
    </row>
    <row r="2427" customFormat="false" ht="15" hidden="false" customHeight="false" outlineLevel="0" collapsed="false">
      <c r="A2427" s="17" t="s">
        <v>2999</v>
      </c>
      <c r="B2427" s="17" t="n">
        <v>2</v>
      </c>
      <c r="C2427" s="21" t="n">
        <v>45862</v>
      </c>
      <c r="D2427" s="17" t="s">
        <v>754</v>
      </c>
      <c r="E2427" s="17" t="s">
        <v>111</v>
      </c>
      <c r="F2427" s="17" t="s">
        <v>1501</v>
      </c>
      <c r="G2427" s="17" t="s">
        <v>59</v>
      </c>
      <c r="H2427" s="17" t="s">
        <v>1540</v>
      </c>
      <c r="I2427" s="17" t="s">
        <v>1524</v>
      </c>
      <c r="J2427" s="17" t="n">
        <v>2</v>
      </c>
      <c r="K2427" s="15" t="n">
        <v>188.9</v>
      </c>
      <c r="L2427" s="22" t="n">
        <v>0</v>
      </c>
      <c r="M2427" s="15" t="n">
        <v>0</v>
      </c>
      <c r="N2427" s="15" t="n">
        <f aca="false">J2427*K2427</f>
        <v>377.8</v>
      </c>
      <c r="O2427" s="15" t="n">
        <f aca="false">N2427*L2427</f>
        <v>0</v>
      </c>
      <c r="P2427" s="15" t="n">
        <f aca="false">N2427-O2427</f>
        <v>377.8</v>
      </c>
      <c r="Q2427" s="15" t="n">
        <f aca="false">J2427*INDEX(dProdutos!$F$2:$F$47,MATCH(E2427,dProdutos!$A$2:$A$47,0))</f>
        <v>176.64</v>
      </c>
      <c r="R2427" s="15" t="n">
        <f aca="false">IF(I2427="Cancelado",0,P2427-Q2427)</f>
        <v>201.16</v>
      </c>
      <c r="S2427" s="17" t="str">
        <f aca="false">INDEX(dProdutos!$D$2:$D$47,MATCH(E2427,dProdutos!$A$2:$A$47,0))</f>
        <v>Moda Masculina</v>
      </c>
    </row>
    <row r="2428" customFormat="false" ht="15" hidden="false" customHeight="false" outlineLevel="0" collapsed="false">
      <c r="A2428" s="17" t="s">
        <v>2999</v>
      </c>
      <c r="B2428" s="17" t="n">
        <v>3</v>
      </c>
      <c r="C2428" s="21" t="n">
        <v>45862</v>
      </c>
      <c r="D2428" s="17" t="s">
        <v>754</v>
      </c>
      <c r="E2428" s="17" t="s">
        <v>77</v>
      </c>
      <c r="F2428" s="17" t="s">
        <v>1501</v>
      </c>
      <c r="G2428" s="17" t="s">
        <v>59</v>
      </c>
      <c r="H2428" s="17" t="s">
        <v>1540</v>
      </c>
      <c r="I2428" s="17" t="s">
        <v>1524</v>
      </c>
      <c r="J2428" s="17" t="n">
        <v>3</v>
      </c>
      <c r="K2428" s="15" t="n">
        <v>198.9</v>
      </c>
      <c r="L2428" s="22" t="n">
        <v>0</v>
      </c>
      <c r="M2428" s="15" t="n">
        <v>0</v>
      </c>
      <c r="N2428" s="15" t="n">
        <f aca="false">J2428*K2428</f>
        <v>596.7</v>
      </c>
      <c r="O2428" s="15" t="n">
        <f aca="false">N2428*L2428</f>
        <v>0</v>
      </c>
      <c r="P2428" s="15" t="n">
        <f aca="false">N2428-O2428</f>
        <v>596.7</v>
      </c>
      <c r="Q2428" s="15" t="n">
        <f aca="false">J2428*INDEX(dProdutos!$F$2:$F$47,MATCH(E2428,dProdutos!$A$2:$A$47,0))</f>
        <v>323.64</v>
      </c>
      <c r="R2428" s="15" t="n">
        <f aca="false">IF(I2428="Cancelado",0,P2428-Q2428)</f>
        <v>273.06</v>
      </c>
      <c r="S2428" s="17" t="str">
        <f aca="false">INDEX(dProdutos!$D$2:$D$47,MATCH(E2428,dProdutos!$A$2:$A$47,0))</f>
        <v>Moda Feminina</v>
      </c>
    </row>
    <row r="2429" customFormat="false" ht="15" hidden="false" customHeight="false" outlineLevel="0" collapsed="false">
      <c r="A2429" s="17" t="s">
        <v>3000</v>
      </c>
      <c r="B2429" s="17" t="n">
        <v>1</v>
      </c>
      <c r="C2429" s="21" t="n">
        <v>45862</v>
      </c>
      <c r="D2429" s="17" t="s">
        <v>511</v>
      </c>
      <c r="E2429" s="17" t="s">
        <v>204</v>
      </c>
      <c r="F2429" s="17" t="s">
        <v>1497</v>
      </c>
      <c r="G2429" s="17" t="s">
        <v>62</v>
      </c>
      <c r="H2429" s="17" t="s">
        <v>1537</v>
      </c>
      <c r="I2429" s="17" t="s">
        <v>1524</v>
      </c>
      <c r="J2429" s="17" t="n">
        <v>1</v>
      </c>
      <c r="K2429" s="15" t="n">
        <v>64.9</v>
      </c>
      <c r="L2429" s="22" t="n">
        <v>0</v>
      </c>
      <c r="M2429" s="15" t="n">
        <v>0</v>
      </c>
      <c r="N2429" s="15" t="n">
        <f aca="false">J2429*K2429</f>
        <v>64.9</v>
      </c>
      <c r="O2429" s="15" t="n">
        <f aca="false">N2429*L2429</f>
        <v>0</v>
      </c>
      <c r="P2429" s="15" t="n">
        <f aca="false">N2429-O2429</f>
        <v>64.9</v>
      </c>
      <c r="Q2429" s="15" t="n">
        <f aca="false">J2429*INDEX(dProdutos!$F$2:$F$47,MATCH(E2429,dProdutos!$A$2:$A$47,0))</f>
        <v>27.52</v>
      </c>
      <c r="R2429" s="15" t="n">
        <f aca="false">IF(I2429="Cancelado",0,P2429-Q2429)</f>
        <v>37.38</v>
      </c>
      <c r="S2429" s="17" t="str">
        <f aca="false">INDEX(dProdutos!$D$2:$D$47,MATCH(E2429,dProdutos!$A$2:$A$47,0))</f>
        <v>Beleza</v>
      </c>
    </row>
    <row r="2430" customFormat="false" ht="15" hidden="false" customHeight="false" outlineLevel="0" collapsed="false">
      <c r="A2430" s="17" t="s">
        <v>3000</v>
      </c>
      <c r="B2430" s="17" t="n">
        <v>2</v>
      </c>
      <c r="C2430" s="21" t="n">
        <v>45862</v>
      </c>
      <c r="D2430" s="17" t="s">
        <v>511</v>
      </c>
      <c r="E2430" s="17" t="s">
        <v>98</v>
      </c>
      <c r="F2430" s="17" t="s">
        <v>1497</v>
      </c>
      <c r="G2430" s="17" t="s">
        <v>62</v>
      </c>
      <c r="H2430" s="17" t="s">
        <v>1537</v>
      </c>
      <c r="I2430" s="17" t="s">
        <v>1524</v>
      </c>
      <c r="J2430" s="17" t="n">
        <v>3</v>
      </c>
      <c r="K2430" s="15" t="n">
        <v>108.9</v>
      </c>
      <c r="L2430" s="22" t="n">
        <v>0.05</v>
      </c>
      <c r="M2430" s="15" t="n">
        <v>0</v>
      </c>
      <c r="N2430" s="15" t="n">
        <f aca="false">J2430*K2430</f>
        <v>326.7</v>
      </c>
      <c r="O2430" s="15" t="n">
        <f aca="false">N2430*L2430</f>
        <v>16.335</v>
      </c>
      <c r="P2430" s="15" t="n">
        <f aca="false">N2430-O2430</f>
        <v>310.365</v>
      </c>
      <c r="Q2430" s="15" t="n">
        <f aca="false">J2430*INDEX(dProdutos!$F$2:$F$47,MATCH(E2430,dProdutos!$A$2:$A$47,0))</f>
        <v>127.56</v>
      </c>
      <c r="R2430" s="15" t="n">
        <f aca="false">IF(I2430="Cancelado",0,P2430-Q2430)</f>
        <v>182.805</v>
      </c>
      <c r="S2430" s="17" t="str">
        <f aca="false">INDEX(dProdutos!$D$2:$D$47,MATCH(E2430,dProdutos!$A$2:$A$47,0))</f>
        <v>Moda Feminina</v>
      </c>
    </row>
    <row r="2431" customFormat="false" ht="15" hidden="false" customHeight="false" outlineLevel="0" collapsed="false">
      <c r="A2431" s="17" t="s">
        <v>3000</v>
      </c>
      <c r="B2431" s="17" t="n">
        <v>3</v>
      </c>
      <c r="C2431" s="21" t="n">
        <v>45862</v>
      </c>
      <c r="D2431" s="17" t="s">
        <v>511</v>
      </c>
      <c r="E2431" s="17" t="s">
        <v>180</v>
      </c>
      <c r="F2431" s="17" t="s">
        <v>1497</v>
      </c>
      <c r="G2431" s="17" t="s">
        <v>62</v>
      </c>
      <c r="H2431" s="17" t="s">
        <v>1537</v>
      </c>
      <c r="I2431" s="17" t="s">
        <v>1524</v>
      </c>
      <c r="J2431" s="17" t="n">
        <v>1</v>
      </c>
      <c r="K2431" s="15" t="n">
        <v>82.9</v>
      </c>
      <c r="L2431" s="22" t="n">
        <v>0.05</v>
      </c>
      <c r="M2431" s="15" t="n">
        <v>0</v>
      </c>
      <c r="N2431" s="15" t="n">
        <f aca="false">J2431*K2431</f>
        <v>82.9</v>
      </c>
      <c r="O2431" s="15" t="n">
        <f aca="false">N2431*L2431</f>
        <v>4.145</v>
      </c>
      <c r="P2431" s="15" t="n">
        <f aca="false">N2431-O2431</f>
        <v>78.755</v>
      </c>
      <c r="Q2431" s="15" t="n">
        <f aca="false">J2431*INDEX(dProdutos!$F$2:$F$47,MATCH(E2431,dProdutos!$A$2:$A$47,0))</f>
        <v>35.97</v>
      </c>
      <c r="R2431" s="15" t="n">
        <f aca="false">IF(I2431="Cancelado",0,P2431-Q2431)</f>
        <v>42.785</v>
      </c>
      <c r="S2431" s="17" t="str">
        <f aca="false">INDEX(dProdutos!$D$2:$D$47,MATCH(E2431,dProdutos!$A$2:$A$47,0))</f>
        <v>Eletrônicos</v>
      </c>
    </row>
    <row r="2432" customFormat="false" ht="15" hidden="false" customHeight="false" outlineLevel="0" collapsed="false">
      <c r="A2432" s="17" t="s">
        <v>3001</v>
      </c>
      <c r="B2432" s="17" t="n">
        <v>1</v>
      </c>
      <c r="C2432" s="21" t="n">
        <v>45862</v>
      </c>
      <c r="D2432" s="17" t="s">
        <v>1440</v>
      </c>
      <c r="E2432" s="17" t="s">
        <v>153</v>
      </c>
      <c r="F2432" s="17" t="s">
        <v>1493</v>
      </c>
      <c r="G2432" s="17" t="s">
        <v>60</v>
      </c>
      <c r="H2432" s="17" t="s">
        <v>1523</v>
      </c>
      <c r="I2432" s="17" t="s">
        <v>1524</v>
      </c>
      <c r="J2432" s="17" t="n">
        <v>1</v>
      </c>
      <c r="K2432" s="15" t="n">
        <v>165.9</v>
      </c>
      <c r="L2432" s="22" t="n">
        <v>0.05</v>
      </c>
      <c r="M2432" s="15" t="n">
        <v>26.97</v>
      </c>
      <c r="N2432" s="15" t="n">
        <f aca="false">J2432*K2432</f>
        <v>165.9</v>
      </c>
      <c r="O2432" s="15" t="n">
        <f aca="false">N2432*L2432</f>
        <v>8.295</v>
      </c>
      <c r="P2432" s="15" t="n">
        <f aca="false">N2432-O2432</f>
        <v>157.605</v>
      </c>
      <c r="Q2432" s="15" t="n">
        <f aca="false">J2432*INDEX(dProdutos!$F$2:$F$47,MATCH(E2432,dProdutos!$A$2:$A$47,0))</f>
        <v>67.28</v>
      </c>
      <c r="R2432" s="15" t="n">
        <f aca="false">IF(I2432="Cancelado",0,P2432-Q2432)</f>
        <v>90.325</v>
      </c>
      <c r="S2432" s="17" t="str">
        <f aca="false">INDEX(dProdutos!$D$2:$D$47,MATCH(E2432,dProdutos!$A$2:$A$47,0))</f>
        <v>Acessórios</v>
      </c>
    </row>
    <row r="2433" customFormat="false" ht="15" hidden="false" customHeight="false" outlineLevel="0" collapsed="false">
      <c r="A2433" s="17" t="s">
        <v>3002</v>
      </c>
      <c r="B2433" s="17" t="n">
        <v>1</v>
      </c>
      <c r="C2433" s="21" t="n">
        <v>45863</v>
      </c>
      <c r="D2433" s="17" t="s">
        <v>789</v>
      </c>
      <c r="E2433" s="17" t="s">
        <v>129</v>
      </c>
      <c r="F2433" s="17" t="s">
        <v>1499</v>
      </c>
      <c r="G2433" s="17" t="s">
        <v>64</v>
      </c>
      <c r="H2433" s="17" t="s">
        <v>1527</v>
      </c>
      <c r="I2433" s="17" t="s">
        <v>1524</v>
      </c>
      <c r="J2433" s="17" t="n">
        <v>1</v>
      </c>
      <c r="K2433" s="15" t="n">
        <v>105.9</v>
      </c>
      <c r="L2433" s="22" t="n">
        <v>0</v>
      </c>
      <c r="M2433" s="15" t="n">
        <v>0</v>
      </c>
      <c r="N2433" s="15" t="n">
        <f aca="false">J2433*K2433</f>
        <v>105.9</v>
      </c>
      <c r="O2433" s="15" t="n">
        <f aca="false">N2433*L2433</f>
        <v>0</v>
      </c>
      <c r="P2433" s="15" t="n">
        <f aca="false">N2433-O2433</f>
        <v>105.9</v>
      </c>
      <c r="Q2433" s="15" t="n">
        <f aca="false">J2433*INDEX(dProdutos!$F$2:$F$47,MATCH(E2433,dProdutos!$A$2:$A$47,0))</f>
        <v>43.79</v>
      </c>
      <c r="R2433" s="15" t="n">
        <f aca="false">IF(I2433="Cancelado",0,P2433-Q2433)</f>
        <v>62.11</v>
      </c>
      <c r="S2433" s="17" t="str">
        <f aca="false">INDEX(dProdutos!$D$2:$D$47,MATCH(E2433,dProdutos!$A$2:$A$47,0))</f>
        <v>Calçados</v>
      </c>
    </row>
    <row r="2434" customFormat="false" ht="15" hidden="false" customHeight="false" outlineLevel="0" collapsed="false">
      <c r="A2434" s="17" t="s">
        <v>3003</v>
      </c>
      <c r="B2434" s="17" t="n">
        <v>1</v>
      </c>
      <c r="C2434" s="21" t="n">
        <v>45863</v>
      </c>
      <c r="D2434" s="17" t="s">
        <v>364</v>
      </c>
      <c r="E2434" s="17" t="s">
        <v>174</v>
      </c>
      <c r="F2434" s="17" t="s">
        <v>1487</v>
      </c>
      <c r="G2434" s="17" t="s">
        <v>64</v>
      </c>
      <c r="H2434" s="17" t="s">
        <v>1537</v>
      </c>
      <c r="I2434" s="17" t="s">
        <v>1524</v>
      </c>
      <c r="J2434" s="17" t="n">
        <v>1</v>
      </c>
      <c r="K2434" s="15" t="n">
        <v>250.9</v>
      </c>
      <c r="L2434" s="22" t="n">
        <v>0.1</v>
      </c>
      <c r="M2434" s="15" t="n">
        <v>33.77</v>
      </c>
      <c r="N2434" s="15" t="n">
        <f aca="false">J2434*K2434</f>
        <v>250.9</v>
      </c>
      <c r="O2434" s="15" t="n">
        <f aca="false">N2434*L2434</f>
        <v>25.09</v>
      </c>
      <c r="P2434" s="15" t="n">
        <f aca="false">N2434-O2434</f>
        <v>225.81</v>
      </c>
      <c r="Q2434" s="15" t="n">
        <f aca="false">J2434*INDEX(dProdutos!$F$2:$F$47,MATCH(E2434,dProdutos!$A$2:$A$47,0))</f>
        <v>151.28</v>
      </c>
      <c r="R2434" s="15" t="n">
        <f aca="false">IF(I2434="Cancelado",0,P2434-Q2434)</f>
        <v>74.53</v>
      </c>
      <c r="S2434" s="17" t="str">
        <f aca="false">INDEX(dProdutos!$D$2:$D$47,MATCH(E2434,dProdutos!$A$2:$A$47,0))</f>
        <v>Casa</v>
      </c>
    </row>
    <row r="2435" customFormat="false" ht="15" hidden="false" customHeight="false" outlineLevel="0" collapsed="false">
      <c r="A2435" s="17" t="s">
        <v>3003</v>
      </c>
      <c r="B2435" s="17" t="n">
        <v>2</v>
      </c>
      <c r="C2435" s="21" t="n">
        <v>45863</v>
      </c>
      <c r="D2435" s="17" t="s">
        <v>364</v>
      </c>
      <c r="E2435" s="17" t="s">
        <v>192</v>
      </c>
      <c r="F2435" s="17" t="s">
        <v>1487</v>
      </c>
      <c r="G2435" s="17" t="s">
        <v>64</v>
      </c>
      <c r="H2435" s="17" t="s">
        <v>1537</v>
      </c>
      <c r="I2435" s="17" t="s">
        <v>1524</v>
      </c>
      <c r="J2435" s="17" t="n">
        <v>1</v>
      </c>
      <c r="K2435" s="15" t="n">
        <v>245.9</v>
      </c>
      <c r="L2435" s="22" t="n">
        <v>0.05</v>
      </c>
      <c r="M2435" s="15" t="n">
        <v>0</v>
      </c>
      <c r="N2435" s="15" t="n">
        <f aca="false">J2435*K2435</f>
        <v>245.9</v>
      </c>
      <c r="O2435" s="15" t="n">
        <f aca="false">N2435*L2435</f>
        <v>12.295</v>
      </c>
      <c r="P2435" s="15" t="n">
        <f aca="false">N2435-O2435</f>
        <v>233.605</v>
      </c>
      <c r="Q2435" s="15" t="n">
        <f aca="false">J2435*INDEX(dProdutos!$F$2:$F$47,MATCH(E2435,dProdutos!$A$2:$A$47,0))</f>
        <v>107.78</v>
      </c>
      <c r="R2435" s="15" t="n">
        <f aca="false">IF(I2435="Cancelado",0,P2435-Q2435)</f>
        <v>125.825</v>
      </c>
      <c r="S2435" s="17" t="str">
        <f aca="false">INDEX(dProdutos!$D$2:$D$47,MATCH(E2435,dProdutos!$A$2:$A$47,0))</f>
        <v>Eletrônicos</v>
      </c>
    </row>
    <row r="2436" customFormat="false" ht="15" hidden="false" customHeight="false" outlineLevel="0" collapsed="false">
      <c r="A2436" s="17" t="s">
        <v>3004</v>
      </c>
      <c r="B2436" s="17" t="n">
        <v>1</v>
      </c>
      <c r="C2436" s="21" t="n">
        <v>45863</v>
      </c>
      <c r="D2436" s="17" t="s">
        <v>1143</v>
      </c>
      <c r="E2436" s="17" t="s">
        <v>81</v>
      </c>
      <c r="F2436" s="17" t="s">
        <v>1495</v>
      </c>
      <c r="G2436" s="17" t="s">
        <v>59</v>
      </c>
      <c r="H2436" s="17" t="s">
        <v>1537</v>
      </c>
      <c r="I2436" s="17" t="s">
        <v>1524</v>
      </c>
      <c r="J2436" s="17" t="n">
        <v>1</v>
      </c>
      <c r="K2436" s="15" t="n">
        <v>64.9</v>
      </c>
      <c r="L2436" s="22" t="n">
        <v>0</v>
      </c>
      <c r="M2436" s="15" t="n">
        <v>0</v>
      </c>
      <c r="N2436" s="15" t="n">
        <f aca="false">J2436*K2436</f>
        <v>64.9</v>
      </c>
      <c r="O2436" s="15" t="n">
        <f aca="false">N2436*L2436</f>
        <v>0</v>
      </c>
      <c r="P2436" s="15" t="n">
        <f aca="false">N2436-O2436</f>
        <v>64.9</v>
      </c>
      <c r="Q2436" s="15" t="n">
        <f aca="false">J2436*INDEX(dProdutos!$F$2:$F$47,MATCH(E2436,dProdutos!$A$2:$A$47,0))</f>
        <v>26.12</v>
      </c>
      <c r="R2436" s="15" t="n">
        <f aca="false">IF(I2436="Cancelado",0,P2436-Q2436)</f>
        <v>38.78</v>
      </c>
      <c r="S2436" s="17" t="str">
        <f aca="false">INDEX(dProdutos!$D$2:$D$47,MATCH(E2436,dProdutos!$A$2:$A$47,0))</f>
        <v>Moda Feminina</v>
      </c>
    </row>
    <row r="2437" customFormat="false" ht="15" hidden="false" customHeight="false" outlineLevel="0" collapsed="false">
      <c r="A2437" s="17" t="s">
        <v>3005</v>
      </c>
      <c r="B2437" s="17" t="n">
        <v>1</v>
      </c>
      <c r="C2437" s="21" t="n">
        <v>45863</v>
      </c>
      <c r="D2437" s="17" t="s">
        <v>874</v>
      </c>
      <c r="E2437" s="17" t="s">
        <v>126</v>
      </c>
      <c r="F2437" s="17" t="s">
        <v>1497</v>
      </c>
      <c r="G2437" s="17" t="s">
        <v>62</v>
      </c>
      <c r="H2437" s="17" t="s">
        <v>1523</v>
      </c>
      <c r="I2437" s="17" t="s">
        <v>1524</v>
      </c>
      <c r="J2437" s="17" t="n">
        <v>1</v>
      </c>
      <c r="K2437" s="15" t="n">
        <v>296.9</v>
      </c>
      <c r="L2437" s="22" t="n">
        <v>0</v>
      </c>
      <c r="M2437" s="15" t="n">
        <v>0</v>
      </c>
      <c r="N2437" s="15" t="n">
        <f aca="false">J2437*K2437</f>
        <v>296.9</v>
      </c>
      <c r="O2437" s="15" t="n">
        <f aca="false">N2437*L2437</f>
        <v>0</v>
      </c>
      <c r="P2437" s="15" t="n">
        <f aca="false">N2437-O2437</f>
        <v>296.9</v>
      </c>
      <c r="Q2437" s="15" t="n">
        <f aca="false">J2437*INDEX(dProdutos!$F$2:$F$47,MATCH(E2437,dProdutos!$A$2:$A$47,0))</f>
        <v>135.24</v>
      </c>
      <c r="R2437" s="15" t="n">
        <f aca="false">IF(I2437="Cancelado",0,P2437-Q2437)</f>
        <v>161.66</v>
      </c>
      <c r="S2437" s="17" t="str">
        <f aca="false">INDEX(dProdutos!$D$2:$D$47,MATCH(E2437,dProdutos!$A$2:$A$47,0))</f>
        <v>Calçados</v>
      </c>
    </row>
    <row r="2438" customFormat="false" ht="15" hidden="false" customHeight="false" outlineLevel="0" collapsed="false">
      <c r="A2438" s="17" t="s">
        <v>3006</v>
      </c>
      <c r="B2438" s="17" t="n">
        <v>1</v>
      </c>
      <c r="C2438" s="21" t="n">
        <v>45863</v>
      </c>
      <c r="D2438" s="17" t="s">
        <v>789</v>
      </c>
      <c r="E2438" s="17" t="s">
        <v>186</v>
      </c>
      <c r="F2438" s="17" t="s">
        <v>1499</v>
      </c>
      <c r="G2438" s="17" t="s">
        <v>62</v>
      </c>
      <c r="H2438" s="17" t="s">
        <v>1527</v>
      </c>
      <c r="I2438" s="17" t="s">
        <v>1524</v>
      </c>
      <c r="J2438" s="17" t="n">
        <v>1</v>
      </c>
      <c r="K2438" s="15" t="n">
        <v>120.9</v>
      </c>
      <c r="L2438" s="22" t="n">
        <v>0</v>
      </c>
      <c r="M2438" s="15" t="n">
        <v>29.75</v>
      </c>
      <c r="N2438" s="15" t="n">
        <f aca="false">J2438*K2438</f>
        <v>120.9</v>
      </c>
      <c r="O2438" s="15" t="n">
        <f aca="false">N2438*L2438</f>
        <v>0</v>
      </c>
      <c r="P2438" s="15" t="n">
        <f aca="false">N2438-O2438</f>
        <v>120.9</v>
      </c>
      <c r="Q2438" s="15" t="n">
        <f aca="false">J2438*INDEX(dProdutos!$F$2:$F$47,MATCH(E2438,dProdutos!$A$2:$A$47,0))</f>
        <v>72.21</v>
      </c>
      <c r="R2438" s="15" t="n">
        <f aca="false">IF(I2438="Cancelado",0,P2438-Q2438)</f>
        <v>48.69</v>
      </c>
      <c r="S2438" s="17" t="str">
        <f aca="false">INDEX(dProdutos!$D$2:$D$47,MATCH(E2438,dProdutos!$A$2:$A$47,0))</f>
        <v>Eletrônicos</v>
      </c>
    </row>
    <row r="2439" customFormat="false" ht="15" hidden="false" customHeight="false" outlineLevel="0" collapsed="false">
      <c r="A2439" s="17" t="s">
        <v>3007</v>
      </c>
      <c r="B2439" s="17" t="n">
        <v>1</v>
      </c>
      <c r="C2439" s="21" t="n">
        <v>45863</v>
      </c>
      <c r="D2439" s="17" t="s">
        <v>711</v>
      </c>
      <c r="E2439" s="17" t="s">
        <v>108</v>
      </c>
      <c r="F2439" s="17" t="s">
        <v>1495</v>
      </c>
      <c r="G2439" s="17" t="s">
        <v>59</v>
      </c>
      <c r="H2439" s="17" t="s">
        <v>1537</v>
      </c>
      <c r="I2439" s="17" t="s">
        <v>1524</v>
      </c>
      <c r="J2439" s="17" t="n">
        <v>3</v>
      </c>
      <c r="K2439" s="15" t="n">
        <v>265.9</v>
      </c>
      <c r="L2439" s="22" t="n">
        <v>0</v>
      </c>
      <c r="M2439" s="15" t="n">
        <v>16.8</v>
      </c>
      <c r="N2439" s="15" t="n">
        <f aca="false">J2439*K2439</f>
        <v>797.7</v>
      </c>
      <c r="O2439" s="15" t="n">
        <f aca="false">N2439*L2439</f>
        <v>0</v>
      </c>
      <c r="P2439" s="15" t="n">
        <f aca="false">N2439-O2439</f>
        <v>797.7</v>
      </c>
      <c r="Q2439" s="15" t="n">
        <f aca="false">J2439*INDEX(dProdutos!$F$2:$F$47,MATCH(E2439,dProdutos!$A$2:$A$47,0))</f>
        <v>466.86</v>
      </c>
      <c r="R2439" s="15" t="n">
        <f aca="false">IF(I2439="Cancelado",0,P2439-Q2439)</f>
        <v>330.84</v>
      </c>
      <c r="S2439" s="17" t="str">
        <f aca="false">INDEX(dProdutos!$D$2:$D$47,MATCH(E2439,dProdutos!$A$2:$A$47,0))</f>
        <v>Moda Masculina</v>
      </c>
    </row>
    <row r="2440" customFormat="false" ht="15" hidden="false" customHeight="false" outlineLevel="0" collapsed="false">
      <c r="A2440" s="17" t="s">
        <v>3008</v>
      </c>
      <c r="B2440" s="17" t="n">
        <v>1</v>
      </c>
      <c r="C2440" s="21" t="n">
        <v>45863</v>
      </c>
      <c r="D2440" s="17" t="s">
        <v>1405</v>
      </c>
      <c r="E2440" s="17" t="s">
        <v>174</v>
      </c>
      <c r="F2440" s="17" t="s">
        <v>1499</v>
      </c>
      <c r="G2440" s="17" t="s">
        <v>62</v>
      </c>
      <c r="H2440" s="17" t="s">
        <v>1540</v>
      </c>
      <c r="I2440" s="17" t="s">
        <v>1524</v>
      </c>
      <c r="J2440" s="17" t="n">
        <v>2</v>
      </c>
      <c r="K2440" s="15" t="n">
        <v>250.9</v>
      </c>
      <c r="L2440" s="22" t="n">
        <v>0</v>
      </c>
      <c r="M2440" s="15" t="n">
        <v>23.7</v>
      </c>
      <c r="N2440" s="15" t="n">
        <f aca="false">J2440*K2440</f>
        <v>501.8</v>
      </c>
      <c r="O2440" s="15" t="n">
        <f aca="false">N2440*L2440</f>
        <v>0</v>
      </c>
      <c r="P2440" s="15" t="n">
        <f aca="false">N2440-O2440</f>
        <v>501.8</v>
      </c>
      <c r="Q2440" s="15" t="n">
        <f aca="false">J2440*INDEX(dProdutos!$F$2:$F$47,MATCH(E2440,dProdutos!$A$2:$A$47,0))</f>
        <v>302.56</v>
      </c>
      <c r="R2440" s="15" t="n">
        <f aca="false">IF(I2440="Cancelado",0,P2440-Q2440)</f>
        <v>199.24</v>
      </c>
      <c r="S2440" s="17" t="str">
        <f aca="false">INDEX(dProdutos!$D$2:$D$47,MATCH(E2440,dProdutos!$A$2:$A$47,0))</f>
        <v>Casa</v>
      </c>
    </row>
    <row r="2441" customFormat="false" ht="15" hidden="false" customHeight="false" outlineLevel="0" collapsed="false">
      <c r="A2441" s="17" t="s">
        <v>3009</v>
      </c>
      <c r="B2441" s="17" t="n">
        <v>1</v>
      </c>
      <c r="C2441" s="21" t="n">
        <v>45863</v>
      </c>
      <c r="D2441" s="17" t="s">
        <v>1343</v>
      </c>
      <c r="E2441" s="17" t="s">
        <v>174</v>
      </c>
      <c r="F2441" s="17" t="s">
        <v>1487</v>
      </c>
      <c r="G2441" s="17" t="s">
        <v>60</v>
      </c>
      <c r="H2441" s="17" t="s">
        <v>1523</v>
      </c>
      <c r="I2441" s="17" t="s">
        <v>1524</v>
      </c>
      <c r="J2441" s="17" t="n">
        <v>1</v>
      </c>
      <c r="K2441" s="15" t="n">
        <v>250.9</v>
      </c>
      <c r="L2441" s="22" t="n">
        <v>0</v>
      </c>
      <c r="M2441" s="15" t="n">
        <v>0</v>
      </c>
      <c r="N2441" s="15" t="n">
        <f aca="false">J2441*K2441</f>
        <v>250.9</v>
      </c>
      <c r="O2441" s="15" t="n">
        <f aca="false">N2441*L2441</f>
        <v>0</v>
      </c>
      <c r="P2441" s="15" t="n">
        <f aca="false">N2441-O2441</f>
        <v>250.9</v>
      </c>
      <c r="Q2441" s="15" t="n">
        <f aca="false">J2441*INDEX(dProdutos!$F$2:$F$47,MATCH(E2441,dProdutos!$A$2:$A$47,0))</f>
        <v>151.28</v>
      </c>
      <c r="R2441" s="15" t="n">
        <f aca="false">IF(I2441="Cancelado",0,P2441-Q2441)</f>
        <v>99.62</v>
      </c>
      <c r="S2441" s="17" t="str">
        <f aca="false">INDEX(dProdutos!$D$2:$D$47,MATCH(E2441,dProdutos!$A$2:$A$47,0))</f>
        <v>Casa</v>
      </c>
    </row>
    <row r="2442" customFormat="false" ht="15" hidden="false" customHeight="false" outlineLevel="0" collapsed="false">
      <c r="A2442" s="17" t="s">
        <v>3010</v>
      </c>
      <c r="B2442" s="17" t="n">
        <v>1</v>
      </c>
      <c r="C2442" s="21" t="n">
        <v>45864</v>
      </c>
      <c r="D2442" s="17" t="s">
        <v>1450</v>
      </c>
      <c r="E2442" s="17" t="s">
        <v>77</v>
      </c>
      <c r="F2442" s="17" t="s">
        <v>1503</v>
      </c>
      <c r="G2442" s="17" t="s">
        <v>59</v>
      </c>
      <c r="H2442" s="17" t="s">
        <v>1523</v>
      </c>
      <c r="I2442" s="17" t="s">
        <v>1524</v>
      </c>
      <c r="J2442" s="17" t="n">
        <v>1</v>
      </c>
      <c r="K2442" s="15" t="n">
        <v>198.9</v>
      </c>
      <c r="L2442" s="22" t="n">
        <v>0.1</v>
      </c>
      <c r="M2442" s="15" t="n">
        <v>0</v>
      </c>
      <c r="N2442" s="15" t="n">
        <f aca="false">J2442*K2442</f>
        <v>198.9</v>
      </c>
      <c r="O2442" s="15" t="n">
        <f aca="false">N2442*L2442</f>
        <v>19.89</v>
      </c>
      <c r="P2442" s="15" t="n">
        <f aca="false">N2442-O2442</f>
        <v>179.01</v>
      </c>
      <c r="Q2442" s="15" t="n">
        <f aca="false">J2442*INDEX(dProdutos!$F$2:$F$47,MATCH(E2442,dProdutos!$A$2:$A$47,0))</f>
        <v>107.88</v>
      </c>
      <c r="R2442" s="15" t="n">
        <f aca="false">IF(I2442="Cancelado",0,P2442-Q2442)</f>
        <v>71.13</v>
      </c>
      <c r="S2442" s="17" t="str">
        <f aca="false">INDEX(dProdutos!$D$2:$D$47,MATCH(E2442,dProdutos!$A$2:$A$47,0))</f>
        <v>Moda Feminina</v>
      </c>
    </row>
    <row r="2443" customFormat="false" ht="15" hidden="false" customHeight="false" outlineLevel="0" collapsed="false">
      <c r="A2443" s="17" t="s">
        <v>3010</v>
      </c>
      <c r="B2443" s="17" t="n">
        <v>2</v>
      </c>
      <c r="C2443" s="21" t="n">
        <v>45864</v>
      </c>
      <c r="D2443" s="17" t="s">
        <v>1450</v>
      </c>
      <c r="E2443" s="17" t="s">
        <v>114</v>
      </c>
      <c r="F2443" s="17" t="s">
        <v>1503</v>
      </c>
      <c r="G2443" s="17" t="s">
        <v>59</v>
      </c>
      <c r="H2443" s="17" t="s">
        <v>1523</v>
      </c>
      <c r="I2443" s="17" t="s">
        <v>1524</v>
      </c>
      <c r="J2443" s="17" t="n">
        <v>2</v>
      </c>
      <c r="K2443" s="15" t="n">
        <v>202.9</v>
      </c>
      <c r="L2443" s="22" t="n">
        <v>0</v>
      </c>
      <c r="M2443" s="15" t="n">
        <v>0</v>
      </c>
      <c r="N2443" s="15" t="n">
        <f aca="false">J2443*K2443</f>
        <v>405.8</v>
      </c>
      <c r="O2443" s="15" t="n">
        <f aca="false">N2443*L2443</f>
        <v>0</v>
      </c>
      <c r="P2443" s="15" t="n">
        <f aca="false">N2443-O2443</f>
        <v>405.8</v>
      </c>
      <c r="Q2443" s="15" t="n">
        <f aca="false">J2443*INDEX(dProdutos!$F$2:$F$47,MATCH(E2443,dProdutos!$A$2:$A$47,0))</f>
        <v>220.78</v>
      </c>
      <c r="R2443" s="15" t="n">
        <f aca="false">IF(I2443="Cancelado",0,P2443-Q2443)</f>
        <v>185.02</v>
      </c>
      <c r="S2443" s="17" t="str">
        <f aca="false">INDEX(dProdutos!$D$2:$D$47,MATCH(E2443,dProdutos!$A$2:$A$47,0))</f>
        <v>Moda Masculina</v>
      </c>
    </row>
    <row r="2444" customFormat="false" ht="15" hidden="false" customHeight="false" outlineLevel="0" collapsed="false">
      <c r="A2444" s="17" t="s">
        <v>3011</v>
      </c>
      <c r="B2444" s="17" t="n">
        <v>1</v>
      </c>
      <c r="C2444" s="21" t="n">
        <v>45864</v>
      </c>
      <c r="D2444" s="17" t="s">
        <v>671</v>
      </c>
      <c r="E2444" s="17" t="s">
        <v>180</v>
      </c>
      <c r="F2444" s="17" t="s">
        <v>1493</v>
      </c>
      <c r="G2444" s="17" t="s">
        <v>61</v>
      </c>
      <c r="H2444" s="17" t="s">
        <v>1537</v>
      </c>
      <c r="I2444" s="17" t="s">
        <v>1524</v>
      </c>
      <c r="J2444" s="17" t="n">
        <v>1</v>
      </c>
      <c r="K2444" s="15" t="n">
        <v>82.9</v>
      </c>
      <c r="L2444" s="22" t="n">
        <v>0</v>
      </c>
      <c r="M2444" s="15" t="n">
        <v>10.58</v>
      </c>
      <c r="N2444" s="15" t="n">
        <f aca="false">J2444*K2444</f>
        <v>82.9</v>
      </c>
      <c r="O2444" s="15" t="n">
        <f aca="false">N2444*L2444</f>
        <v>0</v>
      </c>
      <c r="P2444" s="15" t="n">
        <f aca="false">N2444-O2444</f>
        <v>82.9</v>
      </c>
      <c r="Q2444" s="15" t="n">
        <f aca="false">J2444*INDEX(dProdutos!$F$2:$F$47,MATCH(E2444,dProdutos!$A$2:$A$47,0))</f>
        <v>35.97</v>
      </c>
      <c r="R2444" s="15" t="n">
        <f aca="false">IF(I2444="Cancelado",0,P2444-Q2444)</f>
        <v>46.93</v>
      </c>
      <c r="S2444" s="17" t="str">
        <f aca="false">INDEX(dProdutos!$D$2:$D$47,MATCH(E2444,dProdutos!$A$2:$A$47,0))</f>
        <v>Eletrônicos</v>
      </c>
    </row>
    <row r="2445" customFormat="false" ht="15" hidden="false" customHeight="false" outlineLevel="0" collapsed="false">
      <c r="A2445" s="17" t="s">
        <v>3012</v>
      </c>
      <c r="B2445" s="17" t="n">
        <v>1</v>
      </c>
      <c r="C2445" s="21" t="n">
        <v>45864</v>
      </c>
      <c r="D2445" s="17" t="s">
        <v>1389</v>
      </c>
      <c r="E2445" s="17" t="s">
        <v>85</v>
      </c>
      <c r="F2445" s="17" t="s">
        <v>1490</v>
      </c>
      <c r="G2445" s="17" t="s">
        <v>62</v>
      </c>
      <c r="H2445" s="17" t="s">
        <v>1523</v>
      </c>
      <c r="I2445" s="17" t="s">
        <v>1524</v>
      </c>
      <c r="J2445" s="17" t="n">
        <v>1</v>
      </c>
      <c r="K2445" s="15" t="n">
        <v>165.9</v>
      </c>
      <c r="L2445" s="22" t="n">
        <v>0.2</v>
      </c>
      <c r="M2445" s="15" t="n">
        <v>0</v>
      </c>
      <c r="N2445" s="15" t="n">
        <f aca="false">J2445*K2445</f>
        <v>165.9</v>
      </c>
      <c r="O2445" s="15" t="n">
        <f aca="false">N2445*L2445</f>
        <v>33.18</v>
      </c>
      <c r="P2445" s="15" t="n">
        <f aca="false">N2445-O2445</f>
        <v>132.72</v>
      </c>
      <c r="Q2445" s="15" t="n">
        <f aca="false">J2445*INDEX(dProdutos!$F$2:$F$47,MATCH(E2445,dProdutos!$A$2:$A$47,0))</f>
        <v>91.55</v>
      </c>
      <c r="R2445" s="15" t="n">
        <f aca="false">IF(I2445="Cancelado",0,P2445-Q2445)</f>
        <v>41.17</v>
      </c>
      <c r="S2445" s="17" t="str">
        <f aca="false">INDEX(dProdutos!$D$2:$D$47,MATCH(E2445,dProdutos!$A$2:$A$47,0))</f>
        <v>Moda Feminina</v>
      </c>
    </row>
    <row r="2446" customFormat="false" ht="15" hidden="false" customHeight="false" outlineLevel="0" collapsed="false">
      <c r="A2446" s="17" t="s">
        <v>3012</v>
      </c>
      <c r="B2446" s="17" t="n">
        <v>2</v>
      </c>
      <c r="C2446" s="21" t="n">
        <v>45864</v>
      </c>
      <c r="D2446" s="17" t="s">
        <v>1389</v>
      </c>
      <c r="E2446" s="17" t="s">
        <v>88</v>
      </c>
      <c r="F2446" s="17" t="s">
        <v>1490</v>
      </c>
      <c r="G2446" s="17" t="s">
        <v>62</v>
      </c>
      <c r="H2446" s="17" t="s">
        <v>1523</v>
      </c>
      <c r="I2446" s="17" t="s">
        <v>1524</v>
      </c>
      <c r="J2446" s="17" t="n">
        <v>1</v>
      </c>
      <c r="K2446" s="15" t="n">
        <v>170.9</v>
      </c>
      <c r="L2446" s="22" t="n">
        <v>0.1</v>
      </c>
      <c r="M2446" s="15" t="n">
        <v>0</v>
      </c>
      <c r="N2446" s="15" t="n">
        <f aca="false">J2446*K2446</f>
        <v>170.9</v>
      </c>
      <c r="O2446" s="15" t="n">
        <f aca="false">N2446*L2446</f>
        <v>17.09</v>
      </c>
      <c r="P2446" s="15" t="n">
        <f aca="false">N2446-O2446</f>
        <v>153.81</v>
      </c>
      <c r="Q2446" s="15" t="n">
        <f aca="false">J2446*INDEX(dProdutos!$F$2:$F$47,MATCH(E2446,dProdutos!$A$2:$A$47,0))</f>
        <v>98.14</v>
      </c>
      <c r="R2446" s="15" t="n">
        <f aca="false">IF(I2446="Cancelado",0,P2446-Q2446)</f>
        <v>55.67</v>
      </c>
      <c r="S2446" s="17" t="str">
        <f aca="false">INDEX(dProdutos!$D$2:$D$47,MATCH(E2446,dProdutos!$A$2:$A$47,0))</f>
        <v>Moda Feminina</v>
      </c>
    </row>
    <row r="2447" customFormat="false" ht="15" hidden="false" customHeight="false" outlineLevel="0" collapsed="false">
      <c r="A2447" s="17" t="s">
        <v>3013</v>
      </c>
      <c r="B2447" s="17" t="n">
        <v>1</v>
      </c>
      <c r="C2447" s="21" t="n">
        <v>45864</v>
      </c>
      <c r="D2447" s="17" t="s">
        <v>900</v>
      </c>
      <c r="E2447" s="17" t="s">
        <v>98</v>
      </c>
      <c r="F2447" s="17" t="s">
        <v>1490</v>
      </c>
      <c r="G2447" s="17" t="s">
        <v>59</v>
      </c>
      <c r="H2447" s="17" t="s">
        <v>1537</v>
      </c>
      <c r="I2447" s="17" t="s">
        <v>1524</v>
      </c>
      <c r="J2447" s="17" t="n">
        <v>1</v>
      </c>
      <c r="K2447" s="15" t="n">
        <v>108.9</v>
      </c>
      <c r="L2447" s="22" t="n">
        <v>0</v>
      </c>
      <c r="M2447" s="15" t="n">
        <v>26.69</v>
      </c>
      <c r="N2447" s="15" t="n">
        <f aca="false">J2447*K2447</f>
        <v>108.9</v>
      </c>
      <c r="O2447" s="15" t="n">
        <f aca="false">N2447*L2447</f>
        <v>0</v>
      </c>
      <c r="P2447" s="15" t="n">
        <f aca="false">N2447-O2447</f>
        <v>108.9</v>
      </c>
      <c r="Q2447" s="15" t="n">
        <f aca="false">J2447*INDEX(dProdutos!$F$2:$F$47,MATCH(E2447,dProdutos!$A$2:$A$47,0))</f>
        <v>42.52</v>
      </c>
      <c r="R2447" s="15" t="n">
        <f aca="false">IF(I2447="Cancelado",0,P2447-Q2447)</f>
        <v>66.38</v>
      </c>
      <c r="S2447" s="17" t="str">
        <f aca="false">INDEX(dProdutos!$D$2:$D$47,MATCH(E2447,dProdutos!$A$2:$A$47,0))</f>
        <v>Moda Feminina</v>
      </c>
    </row>
    <row r="2448" customFormat="false" ht="15" hidden="false" customHeight="false" outlineLevel="0" collapsed="false">
      <c r="A2448" s="17" t="s">
        <v>3014</v>
      </c>
      <c r="B2448" s="17" t="n">
        <v>1</v>
      </c>
      <c r="C2448" s="21" t="n">
        <v>45864</v>
      </c>
      <c r="D2448" s="17" t="s">
        <v>1319</v>
      </c>
      <c r="E2448" s="17" t="s">
        <v>114</v>
      </c>
      <c r="F2448" s="17" t="s">
        <v>1493</v>
      </c>
      <c r="G2448" s="17" t="s">
        <v>61</v>
      </c>
      <c r="H2448" s="17" t="s">
        <v>1527</v>
      </c>
      <c r="I2448" s="17" t="s">
        <v>1524</v>
      </c>
      <c r="J2448" s="17" t="n">
        <v>1</v>
      </c>
      <c r="K2448" s="15" t="n">
        <v>202.9</v>
      </c>
      <c r="L2448" s="22" t="n">
        <v>0</v>
      </c>
      <c r="M2448" s="15" t="n">
        <v>0</v>
      </c>
      <c r="N2448" s="15" t="n">
        <f aca="false">J2448*K2448</f>
        <v>202.9</v>
      </c>
      <c r="O2448" s="15" t="n">
        <f aca="false">N2448*L2448</f>
        <v>0</v>
      </c>
      <c r="P2448" s="15" t="n">
        <f aca="false">N2448-O2448</f>
        <v>202.9</v>
      </c>
      <c r="Q2448" s="15" t="n">
        <f aca="false">J2448*INDEX(dProdutos!$F$2:$F$47,MATCH(E2448,dProdutos!$A$2:$A$47,0))</f>
        <v>110.39</v>
      </c>
      <c r="R2448" s="15" t="n">
        <f aca="false">IF(I2448="Cancelado",0,P2448-Q2448)</f>
        <v>92.51</v>
      </c>
      <c r="S2448" s="17" t="str">
        <f aca="false">INDEX(dProdutos!$D$2:$D$47,MATCH(E2448,dProdutos!$A$2:$A$47,0))</f>
        <v>Moda Masculina</v>
      </c>
    </row>
    <row r="2449" customFormat="false" ht="15" hidden="false" customHeight="false" outlineLevel="0" collapsed="false">
      <c r="A2449" s="17" t="s">
        <v>3015</v>
      </c>
      <c r="B2449" s="17" t="n">
        <v>1</v>
      </c>
      <c r="C2449" s="21" t="n">
        <v>45864</v>
      </c>
      <c r="D2449" s="17" t="s">
        <v>629</v>
      </c>
      <c r="E2449" s="17" t="s">
        <v>183</v>
      </c>
      <c r="F2449" s="17" t="s">
        <v>1487</v>
      </c>
      <c r="G2449" s="17" t="s">
        <v>60</v>
      </c>
      <c r="H2449" s="17" t="s">
        <v>1540</v>
      </c>
      <c r="I2449" s="17" t="s">
        <v>1524</v>
      </c>
      <c r="J2449" s="17" t="n">
        <v>1</v>
      </c>
      <c r="K2449" s="15" t="n">
        <v>121.9</v>
      </c>
      <c r="L2449" s="22" t="n">
        <v>0</v>
      </c>
      <c r="M2449" s="15" t="n">
        <v>0</v>
      </c>
      <c r="N2449" s="15" t="n">
        <f aca="false">J2449*K2449</f>
        <v>121.9</v>
      </c>
      <c r="O2449" s="15" t="n">
        <f aca="false">N2449*L2449</f>
        <v>0</v>
      </c>
      <c r="P2449" s="15" t="n">
        <f aca="false">N2449-O2449</f>
        <v>121.9</v>
      </c>
      <c r="Q2449" s="15" t="n">
        <f aca="false">J2449*INDEX(dProdutos!$F$2:$F$47,MATCH(E2449,dProdutos!$A$2:$A$47,0))</f>
        <v>52.76</v>
      </c>
      <c r="R2449" s="15" t="n">
        <f aca="false">IF(I2449="Cancelado",0,P2449-Q2449)</f>
        <v>69.14</v>
      </c>
      <c r="S2449" s="17" t="str">
        <f aca="false">INDEX(dProdutos!$D$2:$D$47,MATCH(E2449,dProdutos!$A$2:$A$47,0))</f>
        <v>Eletrônicos</v>
      </c>
    </row>
    <row r="2450" customFormat="false" ht="15" hidden="false" customHeight="false" outlineLevel="0" collapsed="false">
      <c r="A2450" s="17" t="s">
        <v>3015</v>
      </c>
      <c r="B2450" s="17" t="n">
        <v>2</v>
      </c>
      <c r="C2450" s="21" t="n">
        <v>45864</v>
      </c>
      <c r="D2450" s="17" t="s">
        <v>629</v>
      </c>
      <c r="E2450" s="17" t="s">
        <v>168</v>
      </c>
      <c r="F2450" s="17" t="s">
        <v>1487</v>
      </c>
      <c r="G2450" s="17" t="s">
        <v>60</v>
      </c>
      <c r="H2450" s="17" t="s">
        <v>1540</v>
      </c>
      <c r="I2450" s="17" t="s">
        <v>1524</v>
      </c>
      <c r="J2450" s="17" t="n">
        <v>2</v>
      </c>
      <c r="K2450" s="15" t="n">
        <v>253.9</v>
      </c>
      <c r="L2450" s="22" t="n">
        <v>0</v>
      </c>
      <c r="M2450" s="15" t="n">
        <v>0</v>
      </c>
      <c r="N2450" s="15" t="n">
        <f aca="false">J2450*K2450</f>
        <v>507.8</v>
      </c>
      <c r="O2450" s="15" t="n">
        <f aca="false">N2450*L2450</f>
        <v>0</v>
      </c>
      <c r="P2450" s="15" t="n">
        <f aca="false">N2450-O2450</f>
        <v>507.8</v>
      </c>
      <c r="Q2450" s="15" t="n">
        <f aca="false">J2450*INDEX(dProdutos!$F$2:$F$47,MATCH(E2450,dProdutos!$A$2:$A$47,0))</f>
        <v>257.88</v>
      </c>
      <c r="R2450" s="15" t="n">
        <f aca="false">IF(I2450="Cancelado",0,P2450-Q2450)</f>
        <v>249.92</v>
      </c>
      <c r="S2450" s="17" t="str">
        <f aca="false">INDEX(dProdutos!$D$2:$D$47,MATCH(E2450,dProdutos!$A$2:$A$47,0))</f>
        <v>Casa</v>
      </c>
    </row>
    <row r="2451" customFormat="false" ht="15" hidden="false" customHeight="false" outlineLevel="0" collapsed="false">
      <c r="A2451" s="17" t="s">
        <v>3015</v>
      </c>
      <c r="B2451" s="17" t="n">
        <v>3</v>
      </c>
      <c r="C2451" s="21" t="n">
        <v>45864</v>
      </c>
      <c r="D2451" s="17" t="s">
        <v>629</v>
      </c>
      <c r="E2451" s="17" t="s">
        <v>198</v>
      </c>
      <c r="F2451" s="17" t="s">
        <v>1487</v>
      </c>
      <c r="G2451" s="17" t="s">
        <v>60</v>
      </c>
      <c r="H2451" s="17" t="s">
        <v>1540</v>
      </c>
      <c r="I2451" s="17" t="s">
        <v>1524</v>
      </c>
      <c r="J2451" s="17" t="n">
        <v>1</v>
      </c>
      <c r="K2451" s="15" t="n">
        <v>253.9</v>
      </c>
      <c r="L2451" s="22" t="n">
        <v>0</v>
      </c>
      <c r="M2451" s="15" t="n">
        <v>0</v>
      </c>
      <c r="N2451" s="15" t="n">
        <f aca="false">J2451*K2451</f>
        <v>253.9</v>
      </c>
      <c r="O2451" s="15" t="n">
        <f aca="false">N2451*L2451</f>
        <v>0</v>
      </c>
      <c r="P2451" s="15" t="n">
        <f aca="false">N2451-O2451</f>
        <v>253.9</v>
      </c>
      <c r="Q2451" s="15" t="n">
        <f aca="false">J2451*INDEX(dProdutos!$F$2:$F$47,MATCH(E2451,dProdutos!$A$2:$A$47,0))</f>
        <v>99.78</v>
      </c>
      <c r="R2451" s="15" t="n">
        <f aca="false">IF(I2451="Cancelado",0,P2451-Q2451)</f>
        <v>154.12</v>
      </c>
      <c r="S2451" s="17" t="str">
        <f aca="false">INDEX(dProdutos!$D$2:$D$47,MATCH(E2451,dProdutos!$A$2:$A$47,0))</f>
        <v>Beleza</v>
      </c>
    </row>
    <row r="2452" customFormat="false" ht="15" hidden="false" customHeight="false" outlineLevel="0" collapsed="false">
      <c r="A2452" s="17" t="s">
        <v>3016</v>
      </c>
      <c r="B2452" s="17" t="n">
        <v>1</v>
      </c>
      <c r="C2452" s="21" t="n">
        <v>45865</v>
      </c>
      <c r="D2452" s="17" t="s">
        <v>450</v>
      </c>
      <c r="E2452" s="17" t="s">
        <v>81</v>
      </c>
      <c r="F2452" s="17" t="s">
        <v>1490</v>
      </c>
      <c r="G2452" s="17" t="s">
        <v>61</v>
      </c>
      <c r="H2452" s="17" t="s">
        <v>1523</v>
      </c>
      <c r="I2452" s="17" t="s">
        <v>1524</v>
      </c>
      <c r="J2452" s="17" t="n">
        <v>2</v>
      </c>
      <c r="K2452" s="15" t="n">
        <v>64.9</v>
      </c>
      <c r="L2452" s="22" t="n">
        <v>0</v>
      </c>
      <c r="M2452" s="15" t="n">
        <v>20.06</v>
      </c>
      <c r="N2452" s="15" t="n">
        <f aca="false">J2452*K2452</f>
        <v>129.8</v>
      </c>
      <c r="O2452" s="15" t="n">
        <f aca="false">N2452*L2452</f>
        <v>0</v>
      </c>
      <c r="P2452" s="15" t="n">
        <f aca="false">N2452-O2452</f>
        <v>129.8</v>
      </c>
      <c r="Q2452" s="15" t="n">
        <f aca="false">J2452*INDEX(dProdutos!$F$2:$F$47,MATCH(E2452,dProdutos!$A$2:$A$47,0))</f>
        <v>52.24</v>
      </c>
      <c r="R2452" s="15" t="n">
        <f aca="false">IF(I2452="Cancelado",0,P2452-Q2452)</f>
        <v>77.56</v>
      </c>
      <c r="S2452" s="17" t="str">
        <f aca="false">INDEX(dProdutos!$D$2:$D$47,MATCH(E2452,dProdutos!$A$2:$A$47,0))</f>
        <v>Moda Feminina</v>
      </c>
    </row>
    <row r="2453" customFormat="false" ht="15" hidden="false" customHeight="false" outlineLevel="0" collapsed="false">
      <c r="A2453" s="17" t="s">
        <v>3016</v>
      </c>
      <c r="B2453" s="17" t="n">
        <v>2</v>
      </c>
      <c r="C2453" s="21" t="n">
        <v>45865</v>
      </c>
      <c r="D2453" s="17" t="s">
        <v>450</v>
      </c>
      <c r="E2453" s="17" t="s">
        <v>108</v>
      </c>
      <c r="F2453" s="17" t="s">
        <v>1490</v>
      </c>
      <c r="G2453" s="17" t="s">
        <v>61</v>
      </c>
      <c r="H2453" s="17" t="s">
        <v>1523</v>
      </c>
      <c r="I2453" s="17" t="s">
        <v>1524</v>
      </c>
      <c r="J2453" s="17" t="n">
        <v>1</v>
      </c>
      <c r="K2453" s="15" t="n">
        <v>265.9</v>
      </c>
      <c r="L2453" s="22" t="n">
        <v>0.05</v>
      </c>
      <c r="M2453" s="15" t="n">
        <v>0</v>
      </c>
      <c r="N2453" s="15" t="n">
        <f aca="false">J2453*K2453</f>
        <v>265.9</v>
      </c>
      <c r="O2453" s="15" t="n">
        <f aca="false">N2453*L2453</f>
        <v>13.295</v>
      </c>
      <c r="P2453" s="15" t="n">
        <f aca="false">N2453-O2453</f>
        <v>252.605</v>
      </c>
      <c r="Q2453" s="15" t="n">
        <f aca="false">J2453*INDEX(dProdutos!$F$2:$F$47,MATCH(E2453,dProdutos!$A$2:$A$47,0))</f>
        <v>155.62</v>
      </c>
      <c r="R2453" s="15" t="n">
        <f aca="false">IF(I2453="Cancelado",0,P2453-Q2453)</f>
        <v>96.985</v>
      </c>
      <c r="S2453" s="17" t="str">
        <f aca="false">INDEX(dProdutos!$D$2:$D$47,MATCH(E2453,dProdutos!$A$2:$A$47,0))</f>
        <v>Moda Masculina</v>
      </c>
    </row>
    <row r="2454" customFormat="false" ht="15" hidden="false" customHeight="false" outlineLevel="0" collapsed="false">
      <c r="A2454" s="17" t="s">
        <v>3017</v>
      </c>
      <c r="B2454" s="17" t="n">
        <v>1</v>
      </c>
      <c r="C2454" s="21" t="n">
        <v>45865</v>
      </c>
      <c r="D2454" s="17" t="s">
        <v>522</v>
      </c>
      <c r="E2454" s="17" t="s">
        <v>165</v>
      </c>
      <c r="F2454" s="17" t="s">
        <v>1487</v>
      </c>
      <c r="G2454" s="17" t="s">
        <v>60</v>
      </c>
      <c r="H2454" s="17" t="s">
        <v>1537</v>
      </c>
      <c r="I2454" s="17" t="s">
        <v>1524</v>
      </c>
      <c r="J2454" s="17" t="n">
        <v>1</v>
      </c>
      <c r="K2454" s="15" t="n">
        <v>231.9</v>
      </c>
      <c r="L2454" s="22" t="n">
        <v>0</v>
      </c>
      <c r="M2454" s="15" t="n">
        <v>0</v>
      </c>
      <c r="N2454" s="15" t="n">
        <f aca="false">J2454*K2454</f>
        <v>231.9</v>
      </c>
      <c r="O2454" s="15" t="n">
        <f aca="false">N2454*L2454</f>
        <v>0</v>
      </c>
      <c r="P2454" s="15" t="n">
        <f aca="false">N2454-O2454</f>
        <v>231.9</v>
      </c>
      <c r="Q2454" s="15" t="n">
        <f aca="false">J2454*INDEX(dProdutos!$F$2:$F$47,MATCH(E2454,dProdutos!$A$2:$A$47,0))</f>
        <v>140.83</v>
      </c>
      <c r="R2454" s="15" t="n">
        <f aca="false">IF(I2454="Cancelado",0,P2454-Q2454)</f>
        <v>91.07</v>
      </c>
      <c r="S2454" s="17" t="str">
        <f aca="false">INDEX(dProdutos!$D$2:$D$47,MATCH(E2454,dProdutos!$A$2:$A$47,0))</f>
        <v>Casa</v>
      </c>
    </row>
    <row r="2455" customFormat="false" ht="15" hidden="false" customHeight="false" outlineLevel="0" collapsed="false">
      <c r="A2455" s="17" t="s">
        <v>3017</v>
      </c>
      <c r="B2455" s="17" t="n">
        <v>2</v>
      </c>
      <c r="C2455" s="21" t="n">
        <v>45865</v>
      </c>
      <c r="D2455" s="17" t="s">
        <v>522</v>
      </c>
      <c r="E2455" s="17" t="s">
        <v>201</v>
      </c>
      <c r="F2455" s="17" t="s">
        <v>1487</v>
      </c>
      <c r="G2455" s="17" t="s">
        <v>60</v>
      </c>
      <c r="H2455" s="17" t="s">
        <v>1537</v>
      </c>
      <c r="I2455" s="17" t="s">
        <v>1524</v>
      </c>
      <c r="J2455" s="17" t="n">
        <v>1</v>
      </c>
      <c r="K2455" s="15" t="n">
        <v>236.9</v>
      </c>
      <c r="L2455" s="22" t="n">
        <v>0</v>
      </c>
      <c r="M2455" s="15" t="n">
        <v>0</v>
      </c>
      <c r="N2455" s="15" t="n">
        <f aca="false">J2455*K2455</f>
        <v>236.9</v>
      </c>
      <c r="O2455" s="15" t="n">
        <f aca="false">N2455*L2455</f>
        <v>0</v>
      </c>
      <c r="P2455" s="15" t="n">
        <f aca="false">N2455-O2455</f>
        <v>236.9</v>
      </c>
      <c r="Q2455" s="15" t="n">
        <f aca="false">J2455*INDEX(dProdutos!$F$2:$F$47,MATCH(E2455,dProdutos!$A$2:$A$47,0))</f>
        <v>96.23</v>
      </c>
      <c r="R2455" s="15" t="n">
        <f aca="false">IF(I2455="Cancelado",0,P2455-Q2455)</f>
        <v>140.67</v>
      </c>
      <c r="S2455" s="17" t="str">
        <f aca="false">INDEX(dProdutos!$D$2:$D$47,MATCH(E2455,dProdutos!$A$2:$A$47,0))</f>
        <v>Beleza</v>
      </c>
    </row>
    <row r="2456" customFormat="false" ht="15" hidden="false" customHeight="false" outlineLevel="0" collapsed="false">
      <c r="A2456" s="17" t="s">
        <v>3018</v>
      </c>
      <c r="B2456" s="17" t="n">
        <v>1</v>
      </c>
      <c r="C2456" s="21" t="n">
        <v>45865</v>
      </c>
      <c r="D2456" s="17" t="s">
        <v>382</v>
      </c>
      <c r="E2456" s="17" t="s">
        <v>102</v>
      </c>
      <c r="F2456" s="17" t="s">
        <v>1503</v>
      </c>
      <c r="G2456" s="17" t="s">
        <v>60</v>
      </c>
      <c r="H2456" s="17" t="s">
        <v>1540</v>
      </c>
      <c r="I2456" s="17" t="s">
        <v>1524</v>
      </c>
      <c r="J2456" s="17" t="n">
        <v>1</v>
      </c>
      <c r="K2456" s="15" t="n">
        <v>65.9</v>
      </c>
      <c r="L2456" s="22" t="n">
        <v>0</v>
      </c>
      <c r="M2456" s="15" t="n">
        <v>0</v>
      </c>
      <c r="N2456" s="15" t="n">
        <f aca="false">J2456*K2456</f>
        <v>65.9</v>
      </c>
      <c r="O2456" s="15" t="n">
        <f aca="false">N2456*L2456</f>
        <v>0</v>
      </c>
      <c r="P2456" s="15" t="n">
        <f aca="false">N2456-O2456</f>
        <v>65.9</v>
      </c>
      <c r="Q2456" s="15" t="n">
        <f aca="false">J2456*INDEX(dProdutos!$F$2:$F$47,MATCH(E2456,dProdutos!$A$2:$A$47,0))</f>
        <v>29.68</v>
      </c>
      <c r="R2456" s="15" t="n">
        <f aca="false">IF(I2456="Cancelado",0,P2456-Q2456)</f>
        <v>36.22</v>
      </c>
      <c r="S2456" s="17" t="str">
        <f aca="false">INDEX(dProdutos!$D$2:$D$47,MATCH(E2456,dProdutos!$A$2:$A$47,0))</f>
        <v>Moda Masculina</v>
      </c>
    </row>
    <row r="2457" customFormat="false" ht="15" hidden="false" customHeight="false" outlineLevel="0" collapsed="false">
      <c r="A2457" s="17" t="s">
        <v>3019</v>
      </c>
      <c r="B2457" s="17" t="n">
        <v>1</v>
      </c>
      <c r="C2457" s="21" t="n">
        <v>45865</v>
      </c>
      <c r="D2457" s="17" t="s">
        <v>910</v>
      </c>
      <c r="E2457" s="17" t="s">
        <v>183</v>
      </c>
      <c r="F2457" s="17" t="s">
        <v>1487</v>
      </c>
      <c r="G2457" s="17" t="s">
        <v>61</v>
      </c>
      <c r="H2457" s="17" t="s">
        <v>1523</v>
      </c>
      <c r="I2457" s="17" t="s">
        <v>1524</v>
      </c>
      <c r="J2457" s="17" t="n">
        <v>1</v>
      </c>
      <c r="K2457" s="15" t="n">
        <v>121.9</v>
      </c>
      <c r="L2457" s="22" t="n">
        <v>0.15</v>
      </c>
      <c r="M2457" s="15" t="n">
        <v>18.51</v>
      </c>
      <c r="N2457" s="15" t="n">
        <f aca="false">J2457*K2457</f>
        <v>121.9</v>
      </c>
      <c r="O2457" s="15" t="n">
        <f aca="false">N2457*L2457</f>
        <v>18.285</v>
      </c>
      <c r="P2457" s="15" t="n">
        <f aca="false">N2457-O2457</f>
        <v>103.615</v>
      </c>
      <c r="Q2457" s="15" t="n">
        <f aca="false">J2457*INDEX(dProdutos!$F$2:$F$47,MATCH(E2457,dProdutos!$A$2:$A$47,0))</f>
        <v>52.76</v>
      </c>
      <c r="R2457" s="15" t="n">
        <f aca="false">IF(I2457="Cancelado",0,P2457-Q2457)</f>
        <v>50.855</v>
      </c>
      <c r="S2457" s="17" t="str">
        <f aca="false">INDEX(dProdutos!$D$2:$D$47,MATCH(E2457,dProdutos!$A$2:$A$47,0))</f>
        <v>Eletrônicos</v>
      </c>
    </row>
    <row r="2458" customFormat="false" ht="15" hidden="false" customHeight="false" outlineLevel="0" collapsed="false">
      <c r="A2458" s="17" t="s">
        <v>3020</v>
      </c>
      <c r="B2458" s="17" t="n">
        <v>1</v>
      </c>
      <c r="C2458" s="21" t="n">
        <v>45865</v>
      </c>
      <c r="D2458" s="17" t="s">
        <v>615</v>
      </c>
      <c r="E2458" s="17" t="s">
        <v>183</v>
      </c>
      <c r="F2458" s="17" t="s">
        <v>1501</v>
      </c>
      <c r="G2458" s="17" t="s">
        <v>61</v>
      </c>
      <c r="H2458" s="17" t="s">
        <v>1537</v>
      </c>
      <c r="I2458" s="17" t="s">
        <v>1524</v>
      </c>
      <c r="J2458" s="17" t="n">
        <v>1</v>
      </c>
      <c r="K2458" s="15" t="n">
        <v>121.9</v>
      </c>
      <c r="L2458" s="22" t="n">
        <v>0</v>
      </c>
      <c r="M2458" s="15" t="n">
        <v>0</v>
      </c>
      <c r="N2458" s="15" t="n">
        <f aca="false">J2458*K2458</f>
        <v>121.9</v>
      </c>
      <c r="O2458" s="15" t="n">
        <f aca="false">N2458*L2458</f>
        <v>0</v>
      </c>
      <c r="P2458" s="15" t="n">
        <f aca="false">N2458-O2458</f>
        <v>121.9</v>
      </c>
      <c r="Q2458" s="15" t="n">
        <f aca="false">J2458*INDEX(dProdutos!$F$2:$F$47,MATCH(E2458,dProdutos!$A$2:$A$47,0))</f>
        <v>52.76</v>
      </c>
      <c r="R2458" s="15" t="n">
        <f aca="false">IF(I2458="Cancelado",0,P2458-Q2458)</f>
        <v>69.14</v>
      </c>
      <c r="S2458" s="17" t="str">
        <f aca="false">INDEX(dProdutos!$D$2:$D$47,MATCH(E2458,dProdutos!$A$2:$A$47,0))</f>
        <v>Eletrônicos</v>
      </c>
    </row>
    <row r="2459" customFormat="false" ht="15" hidden="false" customHeight="false" outlineLevel="0" collapsed="false">
      <c r="A2459" s="17" t="s">
        <v>3021</v>
      </c>
      <c r="B2459" s="17" t="n">
        <v>1</v>
      </c>
      <c r="C2459" s="21" t="n">
        <v>45865</v>
      </c>
      <c r="D2459" s="17" t="s">
        <v>339</v>
      </c>
      <c r="E2459" s="17" t="s">
        <v>138</v>
      </c>
      <c r="F2459" s="17" t="s">
        <v>1499</v>
      </c>
      <c r="G2459" s="17" t="s">
        <v>59</v>
      </c>
      <c r="H2459" s="17" t="s">
        <v>1523</v>
      </c>
      <c r="I2459" s="17" t="s">
        <v>1524</v>
      </c>
      <c r="J2459" s="17" t="n">
        <v>1</v>
      </c>
      <c r="K2459" s="15" t="n">
        <v>231.9</v>
      </c>
      <c r="L2459" s="22" t="n">
        <v>0.15</v>
      </c>
      <c r="M2459" s="15" t="n">
        <v>0</v>
      </c>
      <c r="N2459" s="15" t="n">
        <f aca="false">J2459*K2459</f>
        <v>231.9</v>
      </c>
      <c r="O2459" s="15" t="n">
        <f aca="false">N2459*L2459</f>
        <v>34.785</v>
      </c>
      <c r="P2459" s="15" t="n">
        <f aca="false">N2459-O2459</f>
        <v>197.115</v>
      </c>
      <c r="Q2459" s="15" t="n">
        <f aca="false">J2459*INDEX(dProdutos!$F$2:$F$47,MATCH(E2459,dProdutos!$A$2:$A$47,0))</f>
        <v>132.21</v>
      </c>
      <c r="R2459" s="15" t="n">
        <f aca="false">IF(I2459="Cancelado",0,P2459-Q2459)</f>
        <v>64.905</v>
      </c>
      <c r="S2459" s="17" t="str">
        <f aca="false">INDEX(dProdutos!$D$2:$D$47,MATCH(E2459,dProdutos!$A$2:$A$47,0))</f>
        <v>Calçados</v>
      </c>
    </row>
    <row r="2460" customFormat="false" ht="15" hidden="false" customHeight="false" outlineLevel="0" collapsed="false">
      <c r="A2460" s="17" t="s">
        <v>3022</v>
      </c>
      <c r="B2460" s="17" t="n">
        <v>1</v>
      </c>
      <c r="C2460" s="21" t="n">
        <v>45865</v>
      </c>
      <c r="D2460" s="17" t="s">
        <v>877</v>
      </c>
      <c r="E2460" s="17" t="s">
        <v>126</v>
      </c>
      <c r="F2460" s="17" t="s">
        <v>1497</v>
      </c>
      <c r="G2460" s="17" t="s">
        <v>64</v>
      </c>
      <c r="H2460" s="17" t="s">
        <v>1537</v>
      </c>
      <c r="I2460" s="17" t="s">
        <v>1524</v>
      </c>
      <c r="J2460" s="17" t="n">
        <v>1</v>
      </c>
      <c r="K2460" s="15" t="n">
        <v>296.9</v>
      </c>
      <c r="L2460" s="22" t="n">
        <v>0.05</v>
      </c>
      <c r="M2460" s="15" t="n">
        <v>13.84</v>
      </c>
      <c r="N2460" s="15" t="n">
        <f aca="false">J2460*K2460</f>
        <v>296.9</v>
      </c>
      <c r="O2460" s="15" t="n">
        <f aca="false">N2460*L2460</f>
        <v>14.845</v>
      </c>
      <c r="P2460" s="15" t="n">
        <f aca="false">N2460-O2460</f>
        <v>282.055</v>
      </c>
      <c r="Q2460" s="15" t="n">
        <f aca="false">J2460*INDEX(dProdutos!$F$2:$F$47,MATCH(E2460,dProdutos!$A$2:$A$47,0))</f>
        <v>135.24</v>
      </c>
      <c r="R2460" s="15" t="n">
        <f aca="false">IF(I2460="Cancelado",0,P2460-Q2460)</f>
        <v>146.815</v>
      </c>
      <c r="S2460" s="17" t="str">
        <f aca="false">INDEX(dProdutos!$D$2:$D$47,MATCH(E2460,dProdutos!$A$2:$A$47,0))</f>
        <v>Calçados</v>
      </c>
    </row>
    <row r="2461" customFormat="false" ht="15" hidden="false" customHeight="false" outlineLevel="0" collapsed="false">
      <c r="A2461" s="17" t="s">
        <v>3022</v>
      </c>
      <c r="B2461" s="17" t="n">
        <v>2</v>
      </c>
      <c r="C2461" s="21" t="n">
        <v>45865</v>
      </c>
      <c r="D2461" s="17" t="s">
        <v>877</v>
      </c>
      <c r="E2461" s="17" t="s">
        <v>114</v>
      </c>
      <c r="F2461" s="17" t="s">
        <v>1497</v>
      </c>
      <c r="G2461" s="17" t="s">
        <v>64</v>
      </c>
      <c r="H2461" s="17" t="s">
        <v>1537</v>
      </c>
      <c r="I2461" s="17" t="s">
        <v>1524</v>
      </c>
      <c r="J2461" s="17" t="n">
        <v>1</v>
      </c>
      <c r="K2461" s="15" t="n">
        <v>202.9</v>
      </c>
      <c r="L2461" s="22" t="n">
        <v>0</v>
      </c>
      <c r="M2461" s="15" t="n">
        <v>0</v>
      </c>
      <c r="N2461" s="15" t="n">
        <f aca="false">J2461*K2461</f>
        <v>202.9</v>
      </c>
      <c r="O2461" s="15" t="n">
        <f aca="false">N2461*L2461</f>
        <v>0</v>
      </c>
      <c r="P2461" s="15" t="n">
        <f aca="false">N2461-O2461</f>
        <v>202.9</v>
      </c>
      <c r="Q2461" s="15" t="n">
        <f aca="false">J2461*INDEX(dProdutos!$F$2:$F$47,MATCH(E2461,dProdutos!$A$2:$A$47,0))</f>
        <v>110.39</v>
      </c>
      <c r="R2461" s="15" t="n">
        <f aca="false">IF(I2461="Cancelado",0,P2461-Q2461)</f>
        <v>92.51</v>
      </c>
      <c r="S2461" s="17" t="str">
        <f aca="false">INDEX(dProdutos!$D$2:$D$47,MATCH(E2461,dProdutos!$A$2:$A$47,0))</f>
        <v>Moda Masculina</v>
      </c>
    </row>
    <row r="2462" customFormat="false" ht="15" hidden="false" customHeight="false" outlineLevel="0" collapsed="false">
      <c r="A2462" s="17" t="s">
        <v>3022</v>
      </c>
      <c r="B2462" s="17" t="n">
        <v>3</v>
      </c>
      <c r="C2462" s="21" t="n">
        <v>45865</v>
      </c>
      <c r="D2462" s="17" t="s">
        <v>877</v>
      </c>
      <c r="E2462" s="17" t="s">
        <v>183</v>
      </c>
      <c r="F2462" s="17" t="s">
        <v>1497</v>
      </c>
      <c r="G2462" s="17" t="s">
        <v>64</v>
      </c>
      <c r="H2462" s="17" t="s">
        <v>1537</v>
      </c>
      <c r="I2462" s="17" t="s">
        <v>1524</v>
      </c>
      <c r="J2462" s="17" t="n">
        <v>1</v>
      </c>
      <c r="K2462" s="15" t="n">
        <v>121.9</v>
      </c>
      <c r="L2462" s="22" t="n">
        <v>0</v>
      </c>
      <c r="M2462" s="15" t="n">
        <v>0</v>
      </c>
      <c r="N2462" s="15" t="n">
        <f aca="false">J2462*K2462</f>
        <v>121.9</v>
      </c>
      <c r="O2462" s="15" t="n">
        <f aca="false">N2462*L2462</f>
        <v>0</v>
      </c>
      <c r="P2462" s="15" t="n">
        <f aca="false">N2462-O2462</f>
        <v>121.9</v>
      </c>
      <c r="Q2462" s="15" t="n">
        <f aca="false">J2462*INDEX(dProdutos!$F$2:$F$47,MATCH(E2462,dProdutos!$A$2:$A$47,0))</f>
        <v>52.76</v>
      </c>
      <c r="R2462" s="15" t="n">
        <f aca="false">IF(I2462="Cancelado",0,P2462-Q2462)</f>
        <v>69.14</v>
      </c>
      <c r="S2462" s="17" t="str">
        <f aca="false">INDEX(dProdutos!$D$2:$D$47,MATCH(E2462,dProdutos!$A$2:$A$47,0))</f>
        <v>Eletrônicos</v>
      </c>
    </row>
    <row r="2463" customFormat="false" ht="15" hidden="false" customHeight="false" outlineLevel="0" collapsed="false">
      <c r="A2463" s="17" t="s">
        <v>3023</v>
      </c>
      <c r="B2463" s="17" t="n">
        <v>1</v>
      </c>
      <c r="C2463" s="21" t="n">
        <v>45865</v>
      </c>
      <c r="D2463" s="17" t="s">
        <v>1085</v>
      </c>
      <c r="E2463" s="17" t="s">
        <v>210</v>
      </c>
      <c r="F2463" s="17" t="s">
        <v>1487</v>
      </c>
      <c r="G2463" s="17" t="s">
        <v>61</v>
      </c>
      <c r="H2463" s="17" t="s">
        <v>1523</v>
      </c>
      <c r="I2463" s="17" t="s">
        <v>1524</v>
      </c>
      <c r="J2463" s="17" t="n">
        <v>2</v>
      </c>
      <c r="K2463" s="15" t="n">
        <v>245.9</v>
      </c>
      <c r="L2463" s="22" t="n">
        <v>0</v>
      </c>
      <c r="M2463" s="15" t="n">
        <v>28.57</v>
      </c>
      <c r="N2463" s="15" t="n">
        <f aca="false">J2463*K2463</f>
        <v>491.8</v>
      </c>
      <c r="O2463" s="15" t="n">
        <f aca="false">N2463*L2463</f>
        <v>0</v>
      </c>
      <c r="P2463" s="15" t="n">
        <f aca="false">N2463-O2463</f>
        <v>491.8</v>
      </c>
      <c r="Q2463" s="15" t="n">
        <f aca="false">J2463*INDEX(dProdutos!$F$2:$F$47,MATCH(E2463,dProdutos!$A$2:$A$47,0))</f>
        <v>301.26</v>
      </c>
      <c r="R2463" s="15" t="n">
        <f aca="false">IF(I2463="Cancelado",0,P2463-Q2463)</f>
        <v>190.54</v>
      </c>
      <c r="S2463" s="17" t="str">
        <f aca="false">INDEX(dProdutos!$D$2:$D$47,MATCH(E2463,dProdutos!$A$2:$A$47,0))</f>
        <v>Beleza</v>
      </c>
    </row>
    <row r="2464" customFormat="false" ht="15" hidden="false" customHeight="false" outlineLevel="0" collapsed="false">
      <c r="A2464" s="17" t="s">
        <v>3023</v>
      </c>
      <c r="B2464" s="17" t="n">
        <v>2</v>
      </c>
      <c r="C2464" s="21" t="n">
        <v>45865</v>
      </c>
      <c r="D2464" s="17" t="s">
        <v>1085</v>
      </c>
      <c r="E2464" s="17" t="s">
        <v>177</v>
      </c>
      <c r="F2464" s="17" t="s">
        <v>1487</v>
      </c>
      <c r="G2464" s="17" t="s">
        <v>61</v>
      </c>
      <c r="H2464" s="17" t="s">
        <v>1523</v>
      </c>
      <c r="I2464" s="17" t="s">
        <v>1524</v>
      </c>
      <c r="J2464" s="17" t="n">
        <v>1</v>
      </c>
      <c r="K2464" s="15" t="n">
        <v>257.9</v>
      </c>
      <c r="L2464" s="22" t="n">
        <v>0</v>
      </c>
      <c r="M2464" s="15" t="n">
        <v>0</v>
      </c>
      <c r="N2464" s="15" t="n">
        <f aca="false">J2464*K2464</f>
        <v>257.9</v>
      </c>
      <c r="O2464" s="15" t="n">
        <f aca="false">N2464*L2464</f>
        <v>0</v>
      </c>
      <c r="P2464" s="15" t="n">
        <f aca="false">N2464-O2464</f>
        <v>257.9</v>
      </c>
      <c r="Q2464" s="15" t="n">
        <f aca="false">J2464*INDEX(dProdutos!$F$2:$F$47,MATCH(E2464,dProdutos!$A$2:$A$47,0))</f>
        <v>138.23</v>
      </c>
      <c r="R2464" s="15" t="n">
        <f aca="false">IF(I2464="Cancelado",0,P2464-Q2464)</f>
        <v>119.67</v>
      </c>
      <c r="S2464" s="17" t="str">
        <f aca="false">INDEX(dProdutos!$D$2:$D$47,MATCH(E2464,dProdutos!$A$2:$A$47,0))</f>
        <v>Casa</v>
      </c>
    </row>
    <row r="2465" customFormat="false" ht="15" hidden="false" customHeight="false" outlineLevel="0" collapsed="false">
      <c r="A2465" s="17" t="s">
        <v>3023</v>
      </c>
      <c r="B2465" s="17" t="n">
        <v>3</v>
      </c>
      <c r="C2465" s="21" t="n">
        <v>45865</v>
      </c>
      <c r="D2465" s="17" t="s">
        <v>1085</v>
      </c>
      <c r="E2465" s="17" t="s">
        <v>73</v>
      </c>
      <c r="F2465" s="17" t="s">
        <v>1487</v>
      </c>
      <c r="G2465" s="17" t="s">
        <v>61</v>
      </c>
      <c r="H2465" s="17" t="s">
        <v>1523</v>
      </c>
      <c r="I2465" s="17" t="s">
        <v>1524</v>
      </c>
      <c r="J2465" s="17" t="n">
        <v>1</v>
      </c>
      <c r="K2465" s="15" t="n">
        <v>179.9</v>
      </c>
      <c r="L2465" s="22" t="n">
        <v>0</v>
      </c>
      <c r="M2465" s="15" t="n">
        <v>0</v>
      </c>
      <c r="N2465" s="15" t="n">
        <f aca="false">J2465*K2465</f>
        <v>179.9</v>
      </c>
      <c r="O2465" s="15" t="n">
        <f aca="false">N2465*L2465</f>
        <v>0</v>
      </c>
      <c r="P2465" s="15" t="n">
        <f aca="false">N2465-O2465</f>
        <v>179.9</v>
      </c>
      <c r="Q2465" s="15" t="n">
        <f aca="false">J2465*INDEX(dProdutos!$F$2:$F$47,MATCH(E2465,dProdutos!$A$2:$A$47,0))</f>
        <v>69.44</v>
      </c>
      <c r="R2465" s="15" t="n">
        <f aca="false">IF(I2465="Cancelado",0,P2465-Q2465)</f>
        <v>110.46</v>
      </c>
      <c r="S2465" s="17" t="str">
        <f aca="false">INDEX(dProdutos!$D$2:$D$47,MATCH(E2465,dProdutos!$A$2:$A$47,0))</f>
        <v>Moda Feminina</v>
      </c>
    </row>
    <row r="2466" customFormat="false" ht="15" hidden="false" customHeight="false" outlineLevel="0" collapsed="false">
      <c r="A2466" s="17" t="s">
        <v>3023</v>
      </c>
      <c r="B2466" s="17" t="n">
        <v>4</v>
      </c>
      <c r="C2466" s="21" t="n">
        <v>45865</v>
      </c>
      <c r="D2466" s="17" t="s">
        <v>1085</v>
      </c>
      <c r="E2466" s="17" t="s">
        <v>213</v>
      </c>
      <c r="F2466" s="17" t="s">
        <v>1487</v>
      </c>
      <c r="G2466" s="17" t="s">
        <v>61</v>
      </c>
      <c r="H2466" s="17" t="s">
        <v>1523</v>
      </c>
      <c r="I2466" s="17" t="s">
        <v>1524</v>
      </c>
      <c r="J2466" s="17" t="n">
        <v>1</v>
      </c>
      <c r="K2466" s="15" t="n">
        <v>153.9</v>
      </c>
      <c r="L2466" s="22" t="n">
        <v>0</v>
      </c>
      <c r="M2466" s="15" t="n">
        <v>0</v>
      </c>
      <c r="N2466" s="15" t="n">
        <f aca="false">J2466*K2466</f>
        <v>153.9</v>
      </c>
      <c r="O2466" s="15" t="n">
        <f aca="false">N2466*L2466</f>
        <v>0</v>
      </c>
      <c r="P2466" s="15" t="n">
        <f aca="false">N2466-O2466</f>
        <v>153.9</v>
      </c>
      <c r="Q2466" s="15" t="n">
        <f aca="false">J2466*INDEX(dProdutos!$F$2:$F$47,MATCH(E2466,dProdutos!$A$2:$A$47,0))</f>
        <v>90.42</v>
      </c>
      <c r="R2466" s="15" t="n">
        <f aca="false">IF(I2466="Cancelado",0,P2466-Q2466)</f>
        <v>63.48</v>
      </c>
      <c r="S2466" s="17" t="str">
        <f aca="false">INDEX(dProdutos!$D$2:$D$47,MATCH(E2466,dProdutos!$A$2:$A$47,0))</f>
        <v>Beleza</v>
      </c>
    </row>
    <row r="2467" customFormat="false" ht="15" hidden="false" customHeight="false" outlineLevel="0" collapsed="false">
      <c r="A2467" s="17" t="s">
        <v>3024</v>
      </c>
      <c r="B2467" s="17" t="n">
        <v>1</v>
      </c>
      <c r="C2467" s="21" t="n">
        <v>45865</v>
      </c>
      <c r="D2467" s="17" t="s">
        <v>928</v>
      </c>
      <c r="E2467" s="17" t="s">
        <v>135</v>
      </c>
      <c r="F2467" s="17" t="s">
        <v>1501</v>
      </c>
      <c r="G2467" s="17" t="s">
        <v>62</v>
      </c>
      <c r="H2467" s="17" t="s">
        <v>1540</v>
      </c>
      <c r="I2467" s="17" t="s">
        <v>1524</v>
      </c>
      <c r="J2467" s="17" t="n">
        <v>1</v>
      </c>
      <c r="K2467" s="15" t="n">
        <v>200.9</v>
      </c>
      <c r="L2467" s="22" t="n">
        <v>0.15</v>
      </c>
      <c r="M2467" s="15" t="n">
        <v>0</v>
      </c>
      <c r="N2467" s="15" t="n">
        <f aca="false">J2467*K2467</f>
        <v>200.9</v>
      </c>
      <c r="O2467" s="15" t="n">
        <f aca="false">N2467*L2467</f>
        <v>30.135</v>
      </c>
      <c r="P2467" s="15" t="n">
        <f aca="false">N2467-O2467</f>
        <v>170.765</v>
      </c>
      <c r="Q2467" s="15" t="n">
        <f aca="false">J2467*INDEX(dProdutos!$F$2:$F$47,MATCH(E2467,dProdutos!$A$2:$A$47,0))</f>
        <v>80.73</v>
      </c>
      <c r="R2467" s="15" t="n">
        <f aca="false">IF(I2467="Cancelado",0,P2467-Q2467)</f>
        <v>90.035</v>
      </c>
      <c r="S2467" s="17" t="str">
        <f aca="false">INDEX(dProdutos!$D$2:$D$47,MATCH(E2467,dProdutos!$A$2:$A$47,0))</f>
        <v>Calçados</v>
      </c>
    </row>
    <row r="2468" customFormat="false" ht="15" hidden="false" customHeight="false" outlineLevel="0" collapsed="false">
      <c r="A2468" s="17" t="s">
        <v>3024</v>
      </c>
      <c r="B2468" s="17" t="n">
        <v>2</v>
      </c>
      <c r="C2468" s="21" t="n">
        <v>45865</v>
      </c>
      <c r="D2468" s="17" t="s">
        <v>928</v>
      </c>
      <c r="E2468" s="17" t="s">
        <v>174</v>
      </c>
      <c r="F2468" s="17" t="s">
        <v>1501</v>
      </c>
      <c r="G2468" s="17" t="s">
        <v>62</v>
      </c>
      <c r="H2468" s="17" t="s">
        <v>1540</v>
      </c>
      <c r="I2468" s="17" t="s">
        <v>1524</v>
      </c>
      <c r="J2468" s="17" t="n">
        <v>1</v>
      </c>
      <c r="K2468" s="15" t="n">
        <v>250.9</v>
      </c>
      <c r="L2468" s="22" t="n">
        <v>0</v>
      </c>
      <c r="M2468" s="15" t="n">
        <v>0</v>
      </c>
      <c r="N2468" s="15" t="n">
        <f aca="false">J2468*K2468</f>
        <v>250.9</v>
      </c>
      <c r="O2468" s="15" t="n">
        <f aca="false">N2468*L2468</f>
        <v>0</v>
      </c>
      <c r="P2468" s="15" t="n">
        <f aca="false">N2468-O2468</f>
        <v>250.9</v>
      </c>
      <c r="Q2468" s="15" t="n">
        <f aca="false">J2468*INDEX(dProdutos!$F$2:$F$47,MATCH(E2468,dProdutos!$A$2:$A$47,0))</f>
        <v>151.28</v>
      </c>
      <c r="R2468" s="15" t="n">
        <f aca="false">IF(I2468="Cancelado",0,P2468-Q2468)</f>
        <v>99.62</v>
      </c>
      <c r="S2468" s="17" t="str">
        <f aca="false">INDEX(dProdutos!$D$2:$D$47,MATCH(E2468,dProdutos!$A$2:$A$47,0))</f>
        <v>Casa</v>
      </c>
    </row>
    <row r="2469" customFormat="false" ht="15" hidden="false" customHeight="false" outlineLevel="0" collapsed="false">
      <c r="A2469" s="17" t="s">
        <v>3024</v>
      </c>
      <c r="B2469" s="17" t="n">
        <v>3</v>
      </c>
      <c r="C2469" s="21" t="n">
        <v>45865</v>
      </c>
      <c r="D2469" s="17" t="s">
        <v>928</v>
      </c>
      <c r="E2469" s="17" t="s">
        <v>192</v>
      </c>
      <c r="F2469" s="17" t="s">
        <v>1501</v>
      </c>
      <c r="G2469" s="17" t="s">
        <v>62</v>
      </c>
      <c r="H2469" s="17" t="s">
        <v>1540</v>
      </c>
      <c r="I2469" s="17" t="s">
        <v>1524</v>
      </c>
      <c r="J2469" s="17" t="n">
        <v>1</v>
      </c>
      <c r="K2469" s="15" t="n">
        <v>245.9</v>
      </c>
      <c r="L2469" s="22" t="n">
        <v>0.1</v>
      </c>
      <c r="M2469" s="15" t="n">
        <v>0</v>
      </c>
      <c r="N2469" s="15" t="n">
        <f aca="false">J2469*K2469</f>
        <v>245.9</v>
      </c>
      <c r="O2469" s="15" t="n">
        <f aca="false">N2469*L2469</f>
        <v>24.59</v>
      </c>
      <c r="P2469" s="15" t="n">
        <f aca="false">N2469-O2469</f>
        <v>221.31</v>
      </c>
      <c r="Q2469" s="15" t="n">
        <f aca="false">J2469*INDEX(dProdutos!$F$2:$F$47,MATCH(E2469,dProdutos!$A$2:$A$47,0))</f>
        <v>107.78</v>
      </c>
      <c r="R2469" s="15" t="n">
        <f aca="false">IF(I2469="Cancelado",0,P2469-Q2469)</f>
        <v>113.53</v>
      </c>
      <c r="S2469" s="17" t="str">
        <f aca="false">INDEX(dProdutos!$D$2:$D$47,MATCH(E2469,dProdutos!$A$2:$A$47,0))</f>
        <v>Eletrônicos</v>
      </c>
    </row>
    <row r="2470" customFormat="false" ht="15" hidden="false" customHeight="false" outlineLevel="0" collapsed="false">
      <c r="A2470" s="17" t="s">
        <v>3025</v>
      </c>
      <c r="B2470" s="17" t="n">
        <v>1</v>
      </c>
      <c r="C2470" s="21" t="n">
        <v>45865</v>
      </c>
      <c r="D2470" s="17" t="s">
        <v>531</v>
      </c>
      <c r="E2470" s="17" t="s">
        <v>174</v>
      </c>
      <c r="F2470" s="17" t="s">
        <v>1490</v>
      </c>
      <c r="G2470" s="17" t="s">
        <v>59</v>
      </c>
      <c r="H2470" s="17" t="s">
        <v>1523</v>
      </c>
      <c r="I2470" s="17" t="s">
        <v>1524</v>
      </c>
      <c r="J2470" s="17" t="n">
        <v>1</v>
      </c>
      <c r="K2470" s="15" t="n">
        <v>250.9</v>
      </c>
      <c r="L2470" s="22" t="n">
        <v>0</v>
      </c>
      <c r="M2470" s="15" t="n">
        <v>20.91</v>
      </c>
      <c r="N2470" s="15" t="n">
        <f aca="false">J2470*K2470</f>
        <v>250.9</v>
      </c>
      <c r="O2470" s="15" t="n">
        <f aca="false">N2470*L2470</f>
        <v>0</v>
      </c>
      <c r="P2470" s="15" t="n">
        <f aca="false">N2470-O2470</f>
        <v>250.9</v>
      </c>
      <c r="Q2470" s="15" t="n">
        <f aca="false">J2470*INDEX(dProdutos!$F$2:$F$47,MATCH(E2470,dProdutos!$A$2:$A$47,0))</f>
        <v>151.28</v>
      </c>
      <c r="R2470" s="15" t="n">
        <f aca="false">IF(I2470="Cancelado",0,P2470-Q2470)</f>
        <v>99.62</v>
      </c>
      <c r="S2470" s="17" t="str">
        <f aca="false">INDEX(dProdutos!$D$2:$D$47,MATCH(E2470,dProdutos!$A$2:$A$47,0))</f>
        <v>Casa</v>
      </c>
    </row>
    <row r="2471" customFormat="false" ht="15" hidden="false" customHeight="false" outlineLevel="0" collapsed="false">
      <c r="A2471" s="17" t="s">
        <v>3026</v>
      </c>
      <c r="B2471" s="17" t="n">
        <v>1</v>
      </c>
      <c r="C2471" s="21" t="n">
        <v>45866</v>
      </c>
      <c r="D2471" s="17" t="s">
        <v>1063</v>
      </c>
      <c r="E2471" s="17" t="s">
        <v>171</v>
      </c>
      <c r="F2471" s="17" t="s">
        <v>1487</v>
      </c>
      <c r="G2471" s="17" t="s">
        <v>60</v>
      </c>
      <c r="H2471" s="17" t="s">
        <v>1540</v>
      </c>
      <c r="I2471" s="17" t="s">
        <v>1524</v>
      </c>
      <c r="J2471" s="17" t="n">
        <v>2</v>
      </c>
      <c r="K2471" s="15" t="n">
        <v>246.9</v>
      </c>
      <c r="L2471" s="22" t="n">
        <v>0.05</v>
      </c>
      <c r="M2471" s="15" t="n">
        <v>0</v>
      </c>
      <c r="N2471" s="15" t="n">
        <f aca="false">J2471*K2471</f>
        <v>493.8</v>
      </c>
      <c r="O2471" s="15" t="n">
        <f aca="false">N2471*L2471</f>
        <v>24.69</v>
      </c>
      <c r="P2471" s="15" t="n">
        <f aca="false">N2471-O2471</f>
        <v>469.11</v>
      </c>
      <c r="Q2471" s="15" t="n">
        <f aca="false">J2471*INDEX(dProdutos!$F$2:$F$47,MATCH(E2471,dProdutos!$A$2:$A$47,0))</f>
        <v>207.22</v>
      </c>
      <c r="R2471" s="15" t="n">
        <f aca="false">IF(I2471="Cancelado",0,P2471-Q2471)</f>
        <v>261.89</v>
      </c>
      <c r="S2471" s="17" t="str">
        <f aca="false">INDEX(dProdutos!$D$2:$D$47,MATCH(E2471,dProdutos!$A$2:$A$47,0))</f>
        <v>Casa</v>
      </c>
    </row>
    <row r="2472" customFormat="false" ht="15" hidden="false" customHeight="false" outlineLevel="0" collapsed="false">
      <c r="A2472" s="17" t="s">
        <v>3027</v>
      </c>
      <c r="B2472" s="17" t="n">
        <v>1</v>
      </c>
      <c r="C2472" s="21" t="n">
        <v>45866</v>
      </c>
      <c r="D2472" s="17" t="s">
        <v>423</v>
      </c>
      <c r="E2472" s="17" t="s">
        <v>147</v>
      </c>
      <c r="F2472" s="17" t="s">
        <v>1499</v>
      </c>
      <c r="G2472" s="17" t="s">
        <v>59</v>
      </c>
      <c r="H2472" s="17" t="s">
        <v>1523</v>
      </c>
      <c r="I2472" s="17" t="s">
        <v>1524</v>
      </c>
      <c r="J2472" s="17" t="n">
        <v>1</v>
      </c>
      <c r="K2472" s="15" t="n">
        <v>231.9</v>
      </c>
      <c r="L2472" s="22" t="n">
        <v>0.15</v>
      </c>
      <c r="M2472" s="15" t="n">
        <v>34.68</v>
      </c>
      <c r="N2472" s="15" t="n">
        <f aca="false">J2472*K2472</f>
        <v>231.9</v>
      </c>
      <c r="O2472" s="15" t="n">
        <f aca="false">N2472*L2472</f>
        <v>34.785</v>
      </c>
      <c r="P2472" s="15" t="n">
        <f aca="false">N2472-O2472</f>
        <v>197.115</v>
      </c>
      <c r="Q2472" s="15" t="n">
        <f aca="false">J2472*INDEX(dProdutos!$F$2:$F$47,MATCH(E2472,dProdutos!$A$2:$A$47,0))</f>
        <v>130.9</v>
      </c>
      <c r="R2472" s="15" t="n">
        <f aca="false">IF(I2472="Cancelado",0,P2472-Q2472)</f>
        <v>66.215</v>
      </c>
      <c r="S2472" s="17" t="str">
        <f aca="false">INDEX(dProdutos!$D$2:$D$47,MATCH(E2472,dProdutos!$A$2:$A$47,0))</f>
        <v>Acessórios</v>
      </c>
    </row>
    <row r="2473" customFormat="false" ht="15" hidden="false" customHeight="false" outlineLevel="0" collapsed="false">
      <c r="A2473" s="17" t="s">
        <v>3028</v>
      </c>
      <c r="B2473" s="17" t="n">
        <v>1</v>
      </c>
      <c r="C2473" s="21" t="n">
        <v>45866</v>
      </c>
      <c r="D2473" s="17" t="s">
        <v>438</v>
      </c>
      <c r="E2473" s="17" t="s">
        <v>183</v>
      </c>
      <c r="F2473" s="17" t="s">
        <v>1499</v>
      </c>
      <c r="G2473" s="17" t="s">
        <v>59</v>
      </c>
      <c r="H2473" s="17" t="s">
        <v>1523</v>
      </c>
      <c r="I2473" s="17" t="s">
        <v>1524</v>
      </c>
      <c r="J2473" s="17" t="n">
        <v>1</v>
      </c>
      <c r="K2473" s="15" t="n">
        <v>121.9</v>
      </c>
      <c r="L2473" s="22" t="n">
        <v>0</v>
      </c>
      <c r="M2473" s="15" t="n">
        <v>30.33</v>
      </c>
      <c r="N2473" s="15" t="n">
        <f aca="false">J2473*K2473</f>
        <v>121.9</v>
      </c>
      <c r="O2473" s="15" t="n">
        <f aca="false">N2473*L2473</f>
        <v>0</v>
      </c>
      <c r="P2473" s="15" t="n">
        <f aca="false">N2473-O2473</f>
        <v>121.9</v>
      </c>
      <c r="Q2473" s="15" t="n">
        <f aca="false">J2473*INDEX(dProdutos!$F$2:$F$47,MATCH(E2473,dProdutos!$A$2:$A$47,0))</f>
        <v>52.76</v>
      </c>
      <c r="R2473" s="15" t="n">
        <f aca="false">IF(I2473="Cancelado",0,P2473-Q2473)</f>
        <v>69.14</v>
      </c>
      <c r="S2473" s="17" t="str">
        <f aca="false">INDEX(dProdutos!$D$2:$D$47,MATCH(E2473,dProdutos!$A$2:$A$47,0))</f>
        <v>Eletrônicos</v>
      </c>
    </row>
    <row r="2474" customFormat="false" ht="15" hidden="false" customHeight="false" outlineLevel="0" collapsed="false">
      <c r="A2474" s="17" t="s">
        <v>3029</v>
      </c>
      <c r="B2474" s="17" t="n">
        <v>1</v>
      </c>
      <c r="C2474" s="21" t="n">
        <v>45866</v>
      </c>
      <c r="D2474" s="17" t="s">
        <v>1178</v>
      </c>
      <c r="E2474" s="17" t="s">
        <v>153</v>
      </c>
      <c r="F2474" s="17" t="s">
        <v>1490</v>
      </c>
      <c r="G2474" s="17" t="s">
        <v>59</v>
      </c>
      <c r="H2474" s="17" t="s">
        <v>1540</v>
      </c>
      <c r="I2474" s="17" t="s">
        <v>1524</v>
      </c>
      <c r="J2474" s="17" t="n">
        <v>1</v>
      </c>
      <c r="K2474" s="15" t="n">
        <v>165.9</v>
      </c>
      <c r="L2474" s="22" t="n">
        <v>0.1</v>
      </c>
      <c r="M2474" s="15" t="n">
        <v>0</v>
      </c>
      <c r="N2474" s="15" t="n">
        <f aca="false">J2474*K2474</f>
        <v>165.9</v>
      </c>
      <c r="O2474" s="15" t="n">
        <f aca="false">N2474*L2474</f>
        <v>16.59</v>
      </c>
      <c r="P2474" s="15" t="n">
        <f aca="false">N2474-O2474</f>
        <v>149.31</v>
      </c>
      <c r="Q2474" s="15" t="n">
        <f aca="false">J2474*INDEX(dProdutos!$F$2:$F$47,MATCH(E2474,dProdutos!$A$2:$A$47,0))</f>
        <v>67.28</v>
      </c>
      <c r="R2474" s="15" t="n">
        <f aca="false">IF(I2474="Cancelado",0,P2474-Q2474)</f>
        <v>82.03</v>
      </c>
      <c r="S2474" s="17" t="str">
        <f aca="false">INDEX(dProdutos!$D$2:$D$47,MATCH(E2474,dProdutos!$A$2:$A$47,0))</f>
        <v>Acessórios</v>
      </c>
    </row>
    <row r="2475" customFormat="false" ht="15" hidden="false" customHeight="false" outlineLevel="0" collapsed="false">
      <c r="A2475" s="17" t="s">
        <v>3029</v>
      </c>
      <c r="B2475" s="17" t="n">
        <v>2</v>
      </c>
      <c r="C2475" s="21" t="n">
        <v>45866</v>
      </c>
      <c r="D2475" s="17" t="s">
        <v>1178</v>
      </c>
      <c r="E2475" s="17" t="s">
        <v>108</v>
      </c>
      <c r="F2475" s="17" t="s">
        <v>1490</v>
      </c>
      <c r="G2475" s="17" t="s">
        <v>59</v>
      </c>
      <c r="H2475" s="17" t="s">
        <v>1540</v>
      </c>
      <c r="I2475" s="17" t="s">
        <v>1524</v>
      </c>
      <c r="J2475" s="17" t="n">
        <v>1</v>
      </c>
      <c r="K2475" s="15" t="n">
        <v>265.9</v>
      </c>
      <c r="L2475" s="22" t="n">
        <v>0</v>
      </c>
      <c r="M2475" s="15" t="n">
        <v>0</v>
      </c>
      <c r="N2475" s="15" t="n">
        <f aca="false">J2475*K2475</f>
        <v>265.9</v>
      </c>
      <c r="O2475" s="15" t="n">
        <f aca="false">N2475*L2475</f>
        <v>0</v>
      </c>
      <c r="P2475" s="15" t="n">
        <f aca="false">N2475-O2475</f>
        <v>265.9</v>
      </c>
      <c r="Q2475" s="15" t="n">
        <f aca="false">J2475*INDEX(dProdutos!$F$2:$F$47,MATCH(E2475,dProdutos!$A$2:$A$47,0))</f>
        <v>155.62</v>
      </c>
      <c r="R2475" s="15" t="n">
        <f aca="false">IF(I2475="Cancelado",0,P2475-Q2475)</f>
        <v>110.28</v>
      </c>
      <c r="S2475" s="17" t="str">
        <f aca="false">INDEX(dProdutos!$D$2:$D$47,MATCH(E2475,dProdutos!$A$2:$A$47,0))</f>
        <v>Moda Masculina</v>
      </c>
    </row>
    <row r="2476" customFormat="false" ht="15" hidden="false" customHeight="false" outlineLevel="0" collapsed="false">
      <c r="A2476" s="17" t="s">
        <v>3029</v>
      </c>
      <c r="B2476" s="17" t="n">
        <v>3</v>
      </c>
      <c r="C2476" s="21" t="n">
        <v>45866</v>
      </c>
      <c r="D2476" s="17" t="s">
        <v>1178</v>
      </c>
      <c r="E2476" s="17" t="s">
        <v>171</v>
      </c>
      <c r="F2476" s="17" t="s">
        <v>1490</v>
      </c>
      <c r="G2476" s="17" t="s">
        <v>59</v>
      </c>
      <c r="H2476" s="17" t="s">
        <v>1540</v>
      </c>
      <c r="I2476" s="17" t="s">
        <v>1524</v>
      </c>
      <c r="J2476" s="17" t="n">
        <v>1</v>
      </c>
      <c r="K2476" s="15" t="n">
        <v>246.9</v>
      </c>
      <c r="L2476" s="22" t="n">
        <v>0</v>
      </c>
      <c r="M2476" s="15" t="n">
        <v>0</v>
      </c>
      <c r="N2476" s="15" t="n">
        <f aca="false">J2476*K2476</f>
        <v>246.9</v>
      </c>
      <c r="O2476" s="15" t="n">
        <f aca="false">N2476*L2476</f>
        <v>0</v>
      </c>
      <c r="P2476" s="15" t="n">
        <f aca="false">N2476-O2476</f>
        <v>246.9</v>
      </c>
      <c r="Q2476" s="15" t="n">
        <f aca="false">J2476*INDEX(dProdutos!$F$2:$F$47,MATCH(E2476,dProdutos!$A$2:$A$47,0))</f>
        <v>103.61</v>
      </c>
      <c r="R2476" s="15" t="n">
        <f aca="false">IF(I2476="Cancelado",0,P2476-Q2476)</f>
        <v>143.29</v>
      </c>
      <c r="S2476" s="17" t="str">
        <f aca="false">INDEX(dProdutos!$D$2:$D$47,MATCH(E2476,dProdutos!$A$2:$A$47,0))</f>
        <v>Casa</v>
      </c>
    </row>
    <row r="2477" customFormat="false" ht="15" hidden="false" customHeight="false" outlineLevel="0" collapsed="false">
      <c r="A2477" s="17" t="s">
        <v>3029</v>
      </c>
      <c r="B2477" s="17" t="n">
        <v>4</v>
      </c>
      <c r="C2477" s="21" t="n">
        <v>45866</v>
      </c>
      <c r="D2477" s="17" t="s">
        <v>1178</v>
      </c>
      <c r="E2477" s="17" t="s">
        <v>153</v>
      </c>
      <c r="F2477" s="17" t="s">
        <v>1490</v>
      </c>
      <c r="G2477" s="17" t="s">
        <v>59</v>
      </c>
      <c r="H2477" s="17" t="s">
        <v>1540</v>
      </c>
      <c r="I2477" s="17" t="s">
        <v>1524</v>
      </c>
      <c r="J2477" s="17" t="n">
        <v>1</v>
      </c>
      <c r="K2477" s="15" t="n">
        <v>165.9</v>
      </c>
      <c r="L2477" s="22" t="n">
        <v>0.2</v>
      </c>
      <c r="M2477" s="15" t="n">
        <v>0</v>
      </c>
      <c r="N2477" s="15" t="n">
        <f aca="false">J2477*K2477</f>
        <v>165.9</v>
      </c>
      <c r="O2477" s="15" t="n">
        <f aca="false">N2477*L2477</f>
        <v>33.18</v>
      </c>
      <c r="P2477" s="15" t="n">
        <f aca="false">N2477-O2477</f>
        <v>132.72</v>
      </c>
      <c r="Q2477" s="15" t="n">
        <f aca="false">J2477*INDEX(dProdutos!$F$2:$F$47,MATCH(E2477,dProdutos!$A$2:$A$47,0))</f>
        <v>67.28</v>
      </c>
      <c r="R2477" s="15" t="n">
        <f aca="false">IF(I2477="Cancelado",0,P2477-Q2477)</f>
        <v>65.44</v>
      </c>
      <c r="S2477" s="17" t="str">
        <f aca="false">INDEX(dProdutos!$D$2:$D$47,MATCH(E2477,dProdutos!$A$2:$A$47,0))</f>
        <v>Acessórios</v>
      </c>
    </row>
    <row r="2478" customFormat="false" ht="15" hidden="false" customHeight="false" outlineLevel="0" collapsed="false">
      <c r="A2478" s="17" t="s">
        <v>3030</v>
      </c>
      <c r="B2478" s="17" t="n">
        <v>1</v>
      </c>
      <c r="C2478" s="21" t="n">
        <v>45866</v>
      </c>
      <c r="D2478" s="17" t="s">
        <v>1322</v>
      </c>
      <c r="E2478" s="17" t="s">
        <v>183</v>
      </c>
      <c r="F2478" s="17" t="s">
        <v>1493</v>
      </c>
      <c r="G2478" s="17" t="s">
        <v>63</v>
      </c>
      <c r="H2478" s="17" t="s">
        <v>1537</v>
      </c>
      <c r="I2478" s="17" t="s">
        <v>1524</v>
      </c>
      <c r="J2478" s="17" t="n">
        <v>1</v>
      </c>
      <c r="K2478" s="15" t="n">
        <v>121.9</v>
      </c>
      <c r="L2478" s="22" t="n">
        <v>0</v>
      </c>
      <c r="M2478" s="15" t="n">
        <v>32.96</v>
      </c>
      <c r="N2478" s="15" t="n">
        <f aca="false">J2478*K2478</f>
        <v>121.9</v>
      </c>
      <c r="O2478" s="15" t="n">
        <f aca="false">N2478*L2478</f>
        <v>0</v>
      </c>
      <c r="P2478" s="15" t="n">
        <f aca="false">N2478-O2478</f>
        <v>121.9</v>
      </c>
      <c r="Q2478" s="15" t="n">
        <f aca="false">J2478*INDEX(dProdutos!$F$2:$F$47,MATCH(E2478,dProdutos!$A$2:$A$47,0))</f>
        <v>52.76</v>
      </c>
      <c r="R2478" s="15" t="n">
        <f aca="false">IF(I2478="Cancelado",0,P2478-Q2478)</f>
        <v>69.14</v>
      </c>
      <c r="S2478" s="17" t="str">
        <f aca="false">INDEX(dProdutos!$D$2:$D$47,MATCH(E2478,dProdutos!$A$2:$A$47,0))</f>
        <v>Eletrônicos</v>
      </c>
    </row>
    <row r="2479" customFormat="false" ht="15" hidden="false" customHeight="false" outlineLevel="0" collapsed="false">
      <c r="A2479" s="17" t="s">
        <v>3031</v>
      </c>
      <c r="B2479" s="17" t="n">
        <v>1</v>
      </c>
      <c r="C2479" s="21" t="n">
        <v>45866</v>
      </c>
      <c r="D2479" s="17" t="s">
        <v>537</v>
      </c>
      <c r="E2479" s="17" t="s">
        <v>108</v>
      </c>
      <c r="F2479" s="17" t="s">
        <v>1499</v>
      </c>
      <c r="G2479" s="17" t="s">
        <v>63</v>
      </c>
      <c r="H2479" s="17" t="s">
        <v>1523</v>
      </c>
      <c r="I2479" s="17" t="s">
        <v>1531</v>
      </c>
      <c r="J2479" s="17" t="n">
        <v>1</v>
      </c>
      <c r="K2479" s="15" t="n">
        <v>265.9</v>
      </c>
      <c r="L2479" s="22" t="n">
        <v>0</v>
      </c>
      <c r="M2479" s="15" t="n">
        <v>15.85</v>
      </c>
      <c r="N2479" s="15" t="n">
        <f aca="false">J2479*K2479</f>
        <v>265.9</v>
      </c>
      <c r="O2479" s="15" t="n">
        <f aca="false">N2479*L2479</f>
        <v>0</v>
      </c>
      <c r="P2479" s="15" t="n">
        <f aca="false">N2479-O2479</f>
        <v>265.9</v>
      </c>
      <c r="Q2479" s="15" t="n">
        <f aca="false">J2479*INDEX(dProdutos!$F$2:$F$47,MATCH(E2479,dProdutos!$A$2:$A$47,0))</f>
        <v>155.62</v>
      </c>
      <c r="R2479" s="15" t="n">
        <f aca="false">IF(I2479="Cancelado",0,P2479-Q2479)</f>
        <v>0</v>
      </c>
      <c r="S2479" s="17" t="str">
        <f aca="false">INDEX(dProdutos!$D$2:$D$47,MATCH(E2479,dProdutos!$A$2:$A$47,0))</f>
        <v>Moda Masculina</v>
      </c>
    </row>
    <row r="2480" customFormat="false" ht="15" hidden="false" customHeight="false" outlineLevel="0" collapsed="false">
      <c r="A2480" s="17" t="s">
        <v>3032</v>
      </c>
      <c r="B2480" s="17" t="n">
        <v>1</v>
      </c>
      <c r="C2480" s="21" t="n">
        <v>45866</v>
      </c>
      <c r="D2480" s="17" t="s">
        <v>593</v>
      </c>
      <c r="E2480" s="17" t="s">
        <v>105</v>
      </c>
      <c r="F2480" s="17" t="s">
        <v>1490</v>
      </c>
      <c r="G2480" s="17" t="s">
        <v>59</v>
      </c>
      <c r="H2480" s="17" t="s">
        <v>1527</v>
      </c>
      <c r="I2480" s="17" t="s">
        <v>1524</v>
      </c>
      <c r="J2480" s="17" t="n">
        <v>1</v>
      </c>
      <c r="K2480" s="15" t="n">
        <v>175.9</v>
      </c>
      <c r="L2480" s="22" t="n">
        <v>0</v>
      </c>
      <c r="M2480" s="15" t="n">
        <v>0</v>
      </c>
      <c r="N2480" s="15" t="n">
        <f aca="false">J2480*K2480</f>
        <v>175.9</v>
      </c>
      <c r="O2480" s="15" t="n">
        <f aca="false">N2480*L2480</f>
        <v>0</v>
      </c>
      <c r="P2480" s="15" t="n">
        <f aca="false">N2480-O2480</f>
        <v>175.9</v>
      </c>
      <c r="Q2480" s="15" t="n">
        <f aca="false">J2480*INDEX(dProdutos!$F$2:$F$47,MATCH(E2480,dProdutos!$A$2:$A$47,0))</f>
        <v>96.59</v>
      </c>
      <c r="R2480" s="15" t="n">
        <f aca="false">IF(I2480="Cancelado",0,P2480-Q2480)</f>
        <v>79.31</v>
      </c>
      <c r="S2480" s="17" t="str">
        <f aca="false">INDEX(dProdutos!$D$2:$D$47,MATCH(E2480,dProdutos!$A$2:$A$47,0))</f>
        <v>Moda Masculina</v>
      </c>
    </row>
    <row r="2481" customFormat="false" ht="15" hidden="false" customHeight="false" outlineLevel="0" collapsed="false">
      <c r="A2481" s="17" t="s">
        <v>3032</v>
      </c>
      <c r="B2481" s="17" t="n">
        <v>2</v>
      </c>
      <c r="C2481" s="21" t="n">
        <v>45866</v>
      </c>
      <c r="D2481" s="17" t="s">
        <v>593</v>
      </c>
      <c r="E2481" s="17" t="s">
        <v>85</v>
      </c>
      <c r="F2481" s="17" t="s">
        <v>1490</v>
      </c>
      <c r="G2481" s="17" t="s">
        <v>59</v>
      </c>
      <c r="H2481" s="17" t="s">
        <v>1527</v>
      </c>
      <c r="I2481" s="17" t="s">
        <v>1524</v>
      </c>
      <c r="J2481" s="17" t="n">
        <v>2</v>
      </c>
      <c r="K2481" s="15" t="n">
        <v>165.9</v>
      </c>
      <c r="L2481" s="22" t="n">
        <v>0</v>
      </c>
      <c r="M2481" s="15" t="n">
        <v>0</v>
      </c>
      <c r="N2481" s="15" t="n">
        <f aca="false">J2481*K2481</f>
        <v>331.8</v>
      </c>
      <c r="O2481" s="15" t="n">
        <f aca="false">N2481*L2481</f>
        <v>0</v>
      </c>
      <c r="P2481" s="15" t="n">
        <f aca="false">N2481-O2481</f>
        <v>331.8</v>
      </c>
      <c r="Q2481" s="15" t="n">
        <f aca="false">J2481*INDEX(dProdutos!$F$2:$F$47,MATCH(E2481,dProdutos!$A$2:$A$47,0))</f>
        <v>183.1</v>
      </c>
      <c r="R2481" s="15" t="n">
        <f aca="false">IF(I2481="Cancelado",0,P2481-Q2481)</f>
        <v>148.7</v>
      </c>
      <c r="S2481" s="17" t="str">
        <f aca="false">INDEX(dProdutos!$D$2:$D$47,MATCH(E2481,dProdutos!$A$2:$A$47,0))</f>
        <v>Moda Feminina</v>
      </c>
    </row>
    <row r="2482" customFormat="false" ht="15" hidden="false" customHeight="false" outlineLevel="0" collapsed="false">
      <c r="A2482" s="17" t="s">
        <v>3032</v>
      </c>
      <c r="B2482" s="17" t="n">
        <v>3</v>
      </c>
      <c r="C2482" s="21" t="n">
        <v>45866</v>
      </c>
      <c r="D2482" s="17" t="s">
        <v>593</v>
      </c>
      <c r="E2482" s="17" t="s">
        <v>98</v>
      </c>
      <c r="F2482" s="17" t="s">
        <v>1490</v>
      </c>
      <c r="G2482" s="17" t="s">
        <v>59</v>
      </c>
      <c r="H2482" s="17" t="s">
        <v>1527</v>
      </c>
      <c r="I2482" s="17" t="s">
        <v>1524</v>
      </c>
      <c r="J2482" s="17" t="n">
        <v>1</v>
      </c>
      <c r="K2482" s="15" t="n">
        <v>108.9</v>
      </c>
      <c r="L2482" s="22" t="n">
        <v>0.1</v>
      </c>
      <c r="M2482" s="15" t="n">
        <v>0</v>
      </c>
      <c r="N2482" s="15" t="n">
        <f aca="false">J2482*K2482</f>
        <v>108.9</v>
      </c>
      <c r="O2482" s="15" t="n">
        <f aca="false">N2482*L2482</f>
        <v>10.89</v>
      </c>
      <c r="P2482" s="15" t="n">
        <f aca="false">N2482-O2482</f>
        <v>98.01</v>
      </c>
      <c r="Q2482" s="15" t="n">
        <f aca="false">J2482*INDEX(dProdutos!$F$2:$F$47,MATCH(E2482,dProdutos!$A$2:$A$47,0))</f>
        <v>42.52</v>
      </c>
      <c r="R2482" s="15" t="n">
        <f aca="false">IF(I2482="Cancelado",0,P2482-Q2482)</f>
        <v>55.49</v>
      </c>
      <c r="S2482" s="17" t="str">
        <f aca="false">INDEX(dProdutos!$D$2:$D$47,MATCH(E2482,dProdutos!$A$2:$A$47,0))</f>
        <v>Moda Feminina</v>
      </c>
    </row>
    <row r="2483" customFormat="false" ht="15" hidden="false" customHeight="false" outlineLevel="0" collapsed="false">
      <c r="A2483" s="17" t="s">
        <v>3032</v>
      </c>
      <c r="B2483" s="17" t="n">
        <v>4</v>
      </c>
      <c r="C2483" s="21" t="n">
        <v>45866</v>
      </c>
      <c r="D2483" s="17" t="s">
        <v>593</v>
      </c>
      <c r="E2483" s="17" t="s">
        <v>126</v>
      </c>
      <c r="F2483" s="17" t="s">
        <v>1490</v>
      </c>
      <c r="G2483" s="17" t="s">
        <v>59</v>
      </c>
      <c r="H2483" s="17" t="s">
        <v>1527</v>
      </c>
      <c r="I2483" s="17" t="s">
        <v>1524</v>
      </c>
      <c r="J2483" s="17" t="n">
        <v>3</v>
      </c>
      <c r="K2483" s="15" t="n">
        <v>296.9</v>
      </c>
      <c r="L2483" s="22" t="n">
        <v>0</v>
      </c>
      <c r="M2483" s="15" t="n">
        <v>0</v>
      </c>
      <c r="N2483" s="15" t="n">
        <f aca="false">J2483*K2483</f>
        <v>890.7</v>
      </c>
      <c r="O2483" s="15" t="n">
        <f aca="false">N2483*L2483</f>
        <v>0</v>
      </c>
      <c r="P2483" s="15" t="n">
        <f aca="false">N2483-O2483</f>
        <v>890.7</v>
      </c>
      <c r="Q2483" s="15" t="n">
        <f aca="false">J2483*INDEX(dProdutos!$F$2:$F$47,MATCH(E2483,dProdutos!$A$2:$A$47,0))</f>
        <v>405.72</v>
      </c>
      <c r="R2483" s="15" t="n">
        <f aca="false">IF(I2483="Cancelado",0,P2483-Q2483)</f>
        <v>484.98</v>
      </c>
      <c r="S2483" s="17" t="str">
        <f aca="false">INDEX(dProdutos!$D$2:$D$47,MATCH(E2483,dProdutos!$A$2:$A$47,0))</f>
        <v>Calçados</v>
      </c>
    </row>
    <row r="2484" customFormat="false" ht="15" hidden="false" customHeight="false" outlineLevel="0" collapsed="false">
      <c r="A2484" s="17" t="s">
        <v>3033</v>
      </c>
      <c r="B2484" s="17" t="n">
        <v>1</v>
      </c>
      <c r="C2484" s="21" t="n">
        <v>45867</v>
      </c>
      <c r="D2484" s="17" t="s">
        <v>1374</v>
      </c>
      <c r="E2484" s="17" t="s">
        <v>165</v>
      </c>
      <c r="F2484" s="17" t="s">
        <v>1499</v>
      </c>
      <c r="G2484" s="17" t="s">
        <v>63</v>
      </c>
      <c r="H2484" s="17" t="s">
        <v>1537</v>
      </c>
      <c r="I2484" s="17" t="s">
        <v>1524</v>
      </c>
      <c r="J2484" s="17" t="n">
        <v>1</v>
      </c>
      <c r="K2484" s="15" t="n">
        <v>231.9</v>
      </c>
      <c r="L2484" s="22" t="n">
        <v>0</v>
      </c>
      <c r="M2484" s="15" t="n">
        <v>23.76</v>
      </c>
      <c r="N2484" s="15" t="n">
        <f aca="false">J2484*K2484</f>
        <v>231.9</v>
      </c>
      <c r="O2484" s="15" t="n">
        <f aca="false">N2484*L2484</f>
        <v>0</v>
      </c>
      <c r="P2484" s="15" t="n">
        <f aca="false">N2484-O2484</f>
        <v>231.9</v>
      </c>
      <c r="Q2484" s="15" t="n">
        <f aca="false">J2484*INDEX(dProdutos!$F$2:$F$47,MATCH(E2484,dProdutos!$A$2:$A$47,0))</f>
        <v>140.83</v>
      </c>
      <c r="R2484" s="15" t="n">
        <f aca="false">IF(I2484="Cancelado",0,P2484-Q2484)</f>
        <v>91.07</v>
      </c>
      <c r="S2484" s="17" t="str">
        <f aca="false">INDEX(dProdutos!$D$2:$D$47,MATCH(E2484,dProdutos!$A$2:$A$47,0))</f>
        <v>Casa</v>
      </c>
    </row>
    <row r="2485" customFormat="false" ht="15" hidden="false" customHeight="false" outlineLevel="0" collapsed="false">
      <c r="A2485" s="17" t="s">
        <v>3034</v>
      </c>
      <c r="B2485" s="17" t="n">
        <v>1</v>
      </c>
      <c r="C2485" s="21" t="n">
        <v>45867</v>
      </c>
      <c r="D2485" s="17" t="s">
        <v>1350</v>
      </c>
      <c r="E2485" s="17" t="s">
        <v>177</v>
      </c>
      <c r="F2485" s="17" t="s">
        <v>1490</v>
      </c>
      <c r="G2485" s="17" t="s">
        <v>63</v>
      </c>
      <c r="H2485" s="17" t="s">
        <v>1537</v>
      </c>
      <c r="I2485" s="17" t="s">
        <v>1524</v>
      </c>
      <c r="J2485" s="17" t="n">
        <v>1</v>
      </c>
      <c r="K2485" s="15" t="n">
        <v>257.9</v>
      </c>
      <c r="L2485" s="22" t="n">
        <v>0.05</v>
      </c>
      <c r="M2485" s="15" t="n">
        <v>24.7</v>
      </c>
      <c r="N2485" s="15" t="n">
        <f aca="false">J2485*K2485</f>
        <v>257.9</v>
      </c>
      <c r="O2485" s="15" t="n">
        <f aca="false">N2485*L2485</f>
        <v>12.895</v>
      </c>
      <c r="P2485" s="15" t="n">
        <f aca="false">N2485-O2485</f>
        <v>245.005</v>
      </c>
      <c r="Q2485" s="15" t="n">
        <f aca="false">J2485*INDEX(dProdutos!$F$2:$F$47,MATCH(E2485,dProdutos!$A$2:$A$47,0))</f>
        <v>138.23</v>
      </c>
      <c r="R2485" s="15" t="n">
        <f aca="false">IF(I2485="Cancelado",0,P2485-Q2485)</f>
        <v>106.775</v>
      </c>
      <c r="S2485" s="17" t="str">
        <f aca="false">INDEX(dProdutos!$D$2:$D$47,MATCH(E2485,dProdutos!$A$2:$A$47,0))</f>
        <v>Casa</v>
      </c>
    </row>
    <row r="2486" customFormat="false" ht="15" hidden="false" customHeight="false" outlineLevel="0" collapsed="false">
      <c r="A2486" s="17" t="s">
        <v>3035</v>
      </c>
      <c r="B2486" s="17" t="n">
        <v>1</v>
      </c>
      <c r="C2486" s="21" t="n">
        <v>45867</v>
      </c>
      <c r="D2486" s="17" t="s">
        <v>1304</v>
      </c>
      <c r="E2486" s="17" t="s">
        <v>192</v>
      </c>
      <c r="F2486" s="17" t="s">
        <v>1495</v>
      </c>
      <c r="G2486" s="17" t="s">
        <v>61</v>
      </c>
      <c r="H2486" s="17" t="s">
        <v>1537</v>
      </c>
      <c r="I2486" s="17" t="s">
        <v>1524</v>
      </c>
      <c r="J2486" s="17" t="n">
        <v>1</v>
      </c>
      <c r="K2486" s="15" t="n">
        <v>245.9</v>
      </c>
      <c r="L2486" s="22" t="n">
        <v>0.1</v>
      </c>
      <c r="M2486" s="15" t="n">
        <v>28.72</v>
      </c>
      <c r="N2486" s="15" t="n">
        <f aca="false">J2486*K2486</f>
        <v>245.9</v>
      </c>
      <c r="O2486" s="15" t="n">
        <f aca="false">N2486*L2486</f>
        <v>24.59</v>
      </c>
      <c r="P2486" s="15" t="n">
        <f aca="false">N2486-O2486</f>
        <v>221.31</v>
      </c>
      <c r="Q2486" s="15" t="n">
        <f aca="false">J2486*INDEX(dProdutos!$F$2:$F$47,MATCH(E2486,dProdutos!$A$2:$A$47,0))</f>
        <v>107.78</v>
      </c>
      <c r="R2486" s="15" t="n">
        <f aca="false">IF(I2486="Cancelado",0,P2486-Q2486)</f>
        <v>113.53</v>
      </c>
      <c r="S2486" s="17" t="str">
        <f aca="false">INDEX(dProdutos!$D$2:$D$47,MATCH(E2486,dProdutos!$A$2:$A$47,0))</f>
        <v>Eletrônicos</v>
      </c>
    </row>
    <row r="2487" customFormat="false" ht="15" hidden="false" customHeight="false" outlineLevel="0" collapsed="false">
      <c r="A2487" s="17" t="s">
        <v>3036</v>
      </c>
      <c r="B2487" s="17" t="n">
        <v>1</v>
      </c>
      <c r="C2487" s="21" t="n">
        <v>45867</v>
      </c>
      <c r="D2487" s="17" t="s">
        <v>1319</v>
      </c>
      <c r="E2487" s="17" t="s">
        <v>95</v>
      </c>
      <c r="F2487" s="17" t="s">
        <v>1497</v>
      </c>
      <c r="G2487" s="17" t="s">
        <v>60</v>
      </c>
      <c r="H2487" s="17" t="s">
        <v>1540</v>
      </c>
      <c r="I2487" s="17" t="s">
        <v>1524</v>
      </c>
      <c r="J2487" s="17" t="n">
        <v>3</v>
      </c>
      <c r="K2487" s="15" t="n">
        <v>77.9</v>
      </c>
      <c r="L2487" s="22" t="n">
        <v>0</v>
      </c>
      <c r="M2487" s="15" t="n">
        <v>0</v>
      </c>
      <c r="N2487" s="15" t="n">
        <f aca="false">J2487*K2487</f>
        <v>233.7</v>
      </c>
      <c r="O2487" s="15" t="n">
        <f aca="false">N2487*L2487</f>
        <v>0</v>
      </c>
      <c r="P2487" s="15" t="n">
        <f aca="false">N2487-O2487</f>
        <v>233.7</v>
      </c>
      <c r="Q2487" s="15" t="n">
        <f aca="false">J2487*INDEX(dProdutos!$F$2:$F$47,MATCH(E2487,dProdutos!$A$2:$A$47,0))</f>
        <v>110.13</v>
      </c>
      <c r="R2487" s="15" t="n">
        <f aca="false">IF(I2487="Cancelado",0,P2487-Q2487)</f>
        <v>123.57</v>
      </c>
      <c r="S2487" s="17" t="str">
        <f aca="false">INDEX(dProdutos!$D$2:$D$47,MATCH(E2487,dProdutos!$A$2:$A$47,0))</f>
        <v>Moda Feminina</v>
      </c>
    </row>
    <row r="2488" customFormat="false" ht="15" hidden="false" customHeight="false" outlineLevel="0" collapsed="false">
      <c r="A2488" s="17" t="s">
        <v>3037</v>
      </c>
      <c r="B2488" s="17" t="n">
        <v>1</v>
      </c>
      <c r="C2488" s="21" t="n">
        <v>45867</v>
      </c>
      <c r="D2488" s="17" t="s">
        <v>368</v>
      </c>
      <c r="E2488" s="17" t="s">
        <v>186</v>
      </c>
      <c r="F2488" s="17" t="s">
        <v>1495</v>
      </c>
      <c r="G2488" s="17" t="s">
        <v>60</v>
      </c>
      <c r="H2488" s="17" t="s">
        <v>1537</v>
      </c>
      <c r="I2488" s="17" t="s">
        <v>1524</v>
      </c>
      <c r="J2488" s="17" t="n">
        <v>1</v>
      </c>
      <c r="K2488" s="15" t="n">
        <v>120.9</v>
      </c>
      <c r="L2488" s="22" t="n">
        <v>0.05</v>
      </c>
      <c r="M2488" s="15" t="n">
        <v>19.5</v>
      </c>
      <c r="N2488" s="15" t="n">
        <f aca="false">J2488*K2488</f>
        <v>120.9</v>
      </c>
      <c r="O2488" s="15" t="n">
        <f aca="false">N2488*L2488</f>
        <v>6.045</v>
      </c>
      <c r="P2488" s="15" t="n">
        <f aca="false">N2488-O2488</f>
        <v>114.855</v>
      </c>
      <c r="Q2488" s="15" t="n">
        <f aca="false">J2488*INDEX(dProdutos!$F$2:$F$47,MATCH(E2488,dProdutos!$A$2:$A$47,0))</f>
        <v>72.21</v>
      </c>
      <c r="R2488" s="15" t="n">
        <f aca="false">IF(I2488="Cancelado",0,P2488-Q2488)</f>
        <v>42.645</v>
      </c>
      <c r="S2488" s="17" t="str">
        <f aca="false">INDEX(dProdutos!$D$2:$D$47,MATCH(E2488,dProdutos!$A$2:$A$47,0))</f>
        <v>Eletrônicos</v>
      </c>
    </row>
    <row r="2489" customFormat="false" ht="15" hidden="false" customHeight="false" outlineLevel="0" collapsed="false">
      <c r="A2489" s="17" t="s">
        <v>3038</v>
      </c>
      <c r="B2489" s="17" t="n">
        <v>1</v>
      </c>
      <c r="C2489" s="21" t="n">
        <v>45867</v>
      </c>
      <c r="D2489" s="17" t="s">
        <v>907</v>
      </c>
      <c r="E2489" s="17" t="s">
        <v>138</v>
      </c>
      <c r="F2489" s="17" t="s">
        <v>1490</v>
      </c>
      <c r="G2489" s="17" t="s">
        <v>64</v>
      </c>
      <c r="H2489" s="17" t="s">
        <v>1537</v>
      </c>
      <c r="I2489" s="17" t="s">
        <v>1524</v>
      </c>
      <c r="J2489" s="17" t="n">
        <v>1</v>
      </c>
      <c r="K2489" s="15" t="n">
        <v>231.9</v>
      </c>
      <c r="L2489" s="22" t="n">
        <v>0</v>
      </c>
      <c r="M2489" s="15" t="n">
        <v>11.8</v>
      </c>
      <c r="N2489" s="15" t="n">
        <f aca="false">J2489*K2489</f>
        <v>231.9</v>
      </c>
      <c r="O2489" s="15" t="n">
        <f aca="false">N2489*L2489</f>
        <v>0</v>
      </c>
      <c r="P2489" s="15" t="n">
        <f aca="false">N2489-O2489</f>
        <v>231.9</v>
      </c>
      <c r="Q2489" s="15" t="n">
        <f aca="false">J2489*INDEX(dProdutos!$F$2:$F$47,MATCH(E2489,dProdutos!$A$2:$A$47,0))</f>
        <v>132.21</v>
      </c>
      <c r="R2489" s="15" t="n">
        <f aca="false">IF(I2489="Cancelado",0,P2489-Q2489)</f>
        <v>99.69</v>
      </c>
      <c r="S2489" s="17" t="str">
        <f aca="false">INDEX(dProdutos!$D$2:$D$47,MATCH(E2489,dProdutos!$A$2:$A$47,0))</f>
        <v>Calçados</v>
      </c>
    </row>
    <row r="2490" customFormat="false" ht="15" hidden="false" customHeight="false" outlineLevel="0" collapsed="false">
      <c r="A2490" s="17" t="s">
        <v>3039</v>
      </c>
      <c r="B2490" s="17" t="n">
        <v>1</v>
      </c>
      <c r="C2490" s="21" t="n">
        <v>45868</v>
      </c>
      <c r="D2490" s="17" t="s">
        <v>662</v>
      </c>
      <c r="E2490" s="17" t="s">
        <v>95</v>
      </c>
      <c r="F2490" s="17" t="s">
        <v>1495</v>
      </c>
      <c r="G2490" s="17" t="s">
        <v>59</v>
      </c>
      <c r="H2490" s="17" t="s">
        <v>1540</v>
      </c>
      <c r="I2490" s="17" t="s">
        <v>1524</v>
      </c>
      <c r="J2490" s="17" t="n">
        <v>1</v>
      </c>
      <c r="K2490" s="15" t="n">
        <v>77.9</v>
      </c>
      <c r="L2490" s="22" t="n">
        <v>0.1</v>
      </c>
      <c r="M2490" s="15" t="n">
        <v>19.48</v>
      </c>
      <c r="N2490" s="15" t="n">
        <f aca="false">J2490*K2490</f>
        <v>77.9</v>
      </c>
      <c r="O2490" s="15" t="n">
        <f aca="false">N2490*L2490</f>
        <v>7.79</v>
      </c>
      <c r="P2490" s="15" t="n">
        <f aca="false">N2490-O2490</f>
        <v>70.11</v>
      </c>
      <c r="Q2490" s="15" t="n">
        <f aca="false">J2490*INDEX(dProdutos!$F$2:$F$47,MATCH(E2490,dProdutos!$A$2:$A$47,0))</f>
        <v>36.71</v>
      </c>
      <c r="R2490" s="15" t="n">
        <f aca="false">IF(I2490="Cancelado",0,P2490-Q2490)</f>
        <v>33.4</v>
      </c>
      <c r="S2490" s="17" t="str">
        <f aca="false">INDEX(dProdutos!$D$2:$D$47,MATCH(E2490,dProdutos!$A$2:$A$47,0))</f>
        <v>Moda Feminina</v>
      </c>
    </row>
    <row r="2491" customFormat="false" ht="15" hidden="false" customHeight="false" outlineLevel="0" collapsed="false">
      <c r="A2491" s="17" t="s">
        <v>3039</v>
      </c>
      <c r="B2491" s="17" t="n">
        <v>2</v>
      </c>
      <c r="C2491" s="21" t="n">
        <v>45868</v>
      </c>
      <c r="D2491" s="17" t="s">
        <v>662</v>
      </c>
      <c r="E2491" s="17" t="s">
        <v>81</v>
      </c>
      <c r="F2491" s="17" t="s">
        <v>1495</v>
      </c>
      <c r="G2491" s="17" t="s">
        <v>59</v>
      </c>
      <c r="H2491" s="17" t="s">
        <v>1540</v>
      </c>
      <c r="I2491" s="17" t="s">
        <v>1524</v>
      </c>
      <c r="J2491" s="17" t="n">
        <v>1</v>
      </c>
      <c r="K2491" s="15" t="n">
        <v>64.9</v>
      </c>
      <c r="L2491" s="22" t="n">
        <v>0</v>
      </c>
      <c r="M2491" s="15" t="n">
        <v>0</v>
      </c>
      <c r="N2491" s="15" t="n">
        <f aca="false">J2491*K2491</f>
        <v>64.9</v>
      </c>
      <c r="O2491" s="15" t="n">
        <f aca="false">N2491*L2491</f>
        <v>0</v>
      </c>
      <c r="P2491" s="15" t="n">
        <f aca="false">N2491-O2491</f>
        <v>64.9</v>
      </c>
      <c r="Q2491" s="15" t="n">
        <f aca="false">J2491*INDEX(dProdutos!$F$2:$F$47,MATCH(E2491,dProdutos!$A$2:$A$47,0))</f>
        <v>26.12</v>
      </c>
      <c r="R2491" s="15" t="n">
        <f aca="false">IF(I2491="Cancelado",0,P2491-Q2491)</f>
        <v>38.78</v>
      </c>
      <c r="S2491" s="17" t="str">
        <f aca="false">INDEX(dProdutos!$D$2:$D$47,MATCH(E2491,dProdutos!$A$2:$A$47,0))</f>
        <v>Moda Feminina</v>
      </c>
    </row>
    <row r="2492" customFormat="false" ht="15" hidden="false" customHeight="false" outlineLevel="0" collapsed="false">
      <c r="A2492" s="17" t="s">
        <v>3039</v>
      </c>
      <c r="B2492" s="17" t="n">
        <v>3</v>
      </c>
      <c r="C2492" s="21" t="n">
        <v>45868</v>
      </c>
      <c r="D2492" s="17" t="s">
        <v>662</v>
      </c>
      <c r="E2492" s="17" t="s">
        <v>153</v>
      </c>
      <c r="F2492" s="17" t="s">
        <v>1495</v>
      </c>
      <c r="G2492" s="17" t="s">
        <v>59</v>
      </c>
      <c r="H2492" s="17" t="s">
        <v>1540</v>
      </c>
      <c r="I2492" s="17" t="s">
        <v>1524</v>
      </c>
      <c r="J2492" s="17" t="n">
        <v>1</v>
      </c>
      <c r="K2492" s="15" t="n">
        <v>165.9</v>
      </c>
      <c r="L2492" s="22" t="n">
        <v>0.05</v>
      </c>
      <c r="M2492" s="15" t="n">
        <v>0</v>
      </c>
      <c r="N2492" s="15" t="n">
        <f aca="false">J2492*K2492</f>
        <v>165.9</v>
      </c>
      <c r="O2492" s="15" t="n">
        <f aca="false">N2492*L2492</f>
        <v>8.295</v>
      </c>
      <c r="P2492" s="15" t="n">
        <f aca="false">N2492-O2492</f>
        <v>157.605</v>
      </c>
      <c r="Q2492" s="15" t="n">
        <f aca="false">J2492*INDEX(dProdutos!$F$2:$F$47,MATCH(E2492,dProdutos!$A$2:$A$47,0))</f>
        <v>67.28</v>
      </c>
      <c r="R2492" s="15" t="n">
        <f aca="false">IF(I2492="Cancelado",0,P2492-Q2492)</f>
        <v>90.325</v>
      </c>
      <c r="S2492" s="17" t="str">
        <f aca="false">INDEX(dProdutos!$D$2:$D$47,MATCH(E2492,dProdutos!$A$2:$A$47,0))</f>
        <v>Acessórios</v>
      </c>
    </row>
    <row r="2493" customFormat="false" ht="15" hidden="false" customHeight="false" outlineLevel="0" collapsed="false">
      <c r="A2493" s="17" t="s">
        <v>3040</v>
      </c>
      <c r="B2493" s="17" t="n">
        <v>1</v>
      </c>
      <c r="C2493" s="21" t="n">
        <v>45868</v>
      </c>
      <c r="D2493" s="17" t="s">
        <v>1020</v>
      </c>
      <c r="E2493" s="17" t="s">
        <v>123</v>
      </c>
      <c r="F2493" s="17" t="s">
        <v>1503</v>
      </c>
      <c r="G2493" s="17" t="s">
        <v>60</v>
      </c>
      <c r="H2493" s="17" t="s">
        <v>1537</v>
      </c>
      <c r="I2493" s="17" t="s">
        <v>1524</v>
      </c>
      <c r="J2493" s="17" t="n">
        <v>1</v>
      </c>
      <c r="K2493" s="15" t="n">
        <v>277.9</v>
      </c>
      <c r="L2493" s="22" t="n">
        <v>0</v>
      </c>
      <c r="M2493" s="15" t="n">
        <v>0</v>
      </c>
      <c r="N2493" s="15" t="n">
        <f aca="false">J2493*K2493</f>
        <v>277.9</v>
      </c>
      <c r="O2493" s="15" t="n">
        <f aca="false">N2493*L2493</f>
        <v>0</v>
      </c>
      <c r="P2493" s="15" t="n">
        <f aca="false">N2493-O2493</f>
        <v>277.9</v>
      </c>
      <c r="Q2493" s="15" t="n">
        <f aca="false">J2493*INDEX(dProdutos!$F$2:$F$47,MATCH(E2493,dProdutos!$A$2:$A$47,0))</f>
        <v>132.36</v>
      </c>
      <c r="R2493" s="15" t="n">
        <f aca="false">IF(I2493="Cancelado",0,P2493-Q2493)</f>
        <v>145.54</v>
      </c>
      <c r="S2493" s="17" t="str">
        <f aca="false">INDEX(dProdutos!$D$2:$D$47,MATCH(E2493,dProdutos!$A$2:$A$47,0))</f>
        <v>Calçados</v>
      </c>
    </row>
    <row r="2494" customFormat="false" ht="15" hidden="false" customHeight="false" outlineLevel="0" collapsed="false">
      <c r="A2494" s="17" t="s">
        <v>3041</v>
      </c>
      <c r="B2494" s="17" t="n">
        <v>1</v>
      </c>
      <c r="C2494" s="21" t="n">
        <v>45868</v>
      </c>
      <c r="D2494" s="17" t="s">
        <v>252</v>
      </c>
      <c r="E2494" s="17" t="s">
        <v>183</v>
      </c>
      <c r="F2494" s="17" t="s">
        <v>1490</v>
      </c>
      <c r="G2494" s="17" t="s">
        <v>59</v>
      </c>
      <c r="H2494" s="17" t="s">
        <v>1523</v>
      </c>
      <c r="I2494" s="17" t="s">
        <v>1524</v>
      </c>
      <c r="J2494" s="17" t="n">
        <v>1</v>
      </c>
      <c r="K2494" s="15" t="n">
        <v>121.9</v>
      </c>
      <c r="L2494" s="22" t="n">
        <v>0</v>
      </c>
      <c r="M2494" s="15" t="n">
        <v>12.53</v>
      </c>
      <c r="N2494" s="15" t="n">
        <f aca="false">J2494*K2494</f>
        <v>121.9</v>
      </c>
      <c r="O2494" s="15" t="n">
        <f aca="false">N2494*L2494</f>
        <v>0</v>
      </c>
      <c r="P2494" s="15" t="n">
        <f aca="false">N2494-O2494</f>
        <v>121.9</v>
      </c>
      <c r="Q2494" s="15" t="n">
        <f aca="false">J2494*INDEX(dProdutos!$F$2:$F$47,MATCH(E2494,dProdutos!$A$2:$A$47,0))</f>
        <v>52.76</v>
      </c>
      <c r="R2494" s="15" t="n">
        <f aca="false">IF(I2494="Cancelado",0,P2494-Q2494)</f>
        <v>69.14</v>
      </c>
      <c r="S2494" s="17" t="str">
        <f aca="false">INDEX(dProdutos!$D$2:$D$47,MATCH(E2494,dProdutos!$A$2:$A$47,0))</f>
        <v>Eletrônicos</v>
      </c>
    </row>
    <row r="2495" customFormat="false" ht="15" hidden="false" customHeight="false" outlineLevel="0" collapsed="false">
      <c r="A2495" s="17" t="s">
        <v>3042</v>
      </c>
      <c r="B2495" s="17" t="n">
        <v>1</v>
      </c>
      <c r="C2495" s="21" t="n">
        <v>45868</v>
      </c>
      <c r="D2495" s="17" t="s">
        <v>1102</v>
      </c>
      <c r="E2495" s="17" t="s">
        <v>95</v>
      </c>
      <c r="F2495" s="17" t="s">
        <v>1493</v>
      </c>
      <c r="G2495" s="17" t="s">
        <v>59</v>
      </c>
      <c r="H2495" s="17" t="s">
        <v>1523</v>
      </c>
      <c r="I2495" s="17" t="s">
        <v>1541</v>
      </c>
      <c r="J2495" s="17" t="n">
        <v>1</v>
      </c>
      <c r="K2495" s="15" t="n">
        <v>77.9</v>
      </c>
      <c r="L2495" s="22" t="n">
        <v>0</v>
      </c>
      <c r="M2495" s="15" t="n">
        <v>28.43</v>
      </c>
      <c r="N2495" s="15" t="n">
        <f aca="false">J2495*K2495</f>
        <v>77.9</v>
      </c>
      <c r="O2495" s="15" t="n">
        <f aca="false">N2495*L2495</f>
        <v>0</v>
      </c>
      <c r="P2495" s="15" t="n">
        <f aca="false">N2495-O2495</f>
        <v>77.9</v>
      </c>
      <c r="Q2495" s="15" t="n">
        <f aca="false">J2495*INDEX(dProdutos!$F$2:$F$47,MATCH(E2495,dProdutos!$A$2:$A$47,0))</f>
        <v>36.71</v>
      </c>
      <c r="R2495" s="15" t="n">
        <f aca="false">IF(I2495="Cancelado",0,P2495-Q2495)</f>
        <v>41.19</v>
      </c>
      <c r="S2495" s="17" t="str">
        <f aca="false">INDEX(dProdutos!$D$2:$D$47,MATCH(E2495,dProdutos!$A$2:$A$47,0))</f>
        <v>Moda Feminina</v>
      </c>
    </row>
    <row r="2496" customFormat="false" ht="15" hidden="false" customHeight="false" outlineLevel="0" collapsed="false">
      <c r="A2496" s="17" t="s">
        <v>3042</v>
      </c>
      <c r="B2496" s="17" t="n">
        <v>2</v>
      </c>
      <c r="C2496" s="21" t="n">
        <v>45868</v>
      </c>
      <c r="D2496" s="17" t="s">
        <v>1102</v>
      </c>
      <c r="E2496" s="17" t="s">
        <v>88</v>
      </c>
      <c r="F2496" s="17" t="s">
        <v>1493</v>
      </c>
      <c r="G2496" s="17" t="s">
        <v>59</v>
      </c>
      <c r="H2496" s="17" t="s">
        <v>1523</v>
      </c>
      <c r="I2496" s="17" t="s">
        <v>1541</v>
      </c>
      <c r="J2496" s="17" t="n">
        <v>2</v>
      </c>
      <c r="K2496" s="15" t="n">
        <v>170.9</v>
      </c>
      <c r="L2496" s="22" t="n">
        <v>0</v>
      </c>
      <c r="M2496" s="15" t="n">
        <v>0</v>
      </c>
      <c r="N2496" s="15" t="n">
        <f aca="false">J2496*K2496</f>
        <v>341.8</v>
      </c>
      <c r="O2496" s="15" t="n">
        <f aca="false">N2496*L2496</f>
        <v>0</v>
      </c>
      <c r="P2496" s="15" t="n">
        <f aca="false">N2496-O2496</f>
        <v>341.8</v>
      </c>
      <c r="Q2496" s="15" t="n">
        <f aca="false">J2496*INDEX(dProdutos!$F$2:$F$47,MATCH(E2496,dProdutos!$A$2:$A$47,0))</f>
        <v>196.28</v>
      </c>
      <c r="R2496" s="15" t="n">
        <f aca="false">IF(I2496="Cancelado",0,P2496-Q2496)</f>
        <v>145.52</v>
      </c>
      <c r="S2496" s="17" t="str">
        <f aca="false">INDEX(dProdutos!$D$2:$D$47,MATCH(E2496,dProdutos!$A$2:$A$47,0))</f>
        <v>Moda Feminina</v>
      </c>
    </row>
    <row r="2497" customFormat="false" ht="15" hidden="false" customHeight="false" outlineLevel="0" collapsed="false">
      <c r="A2497" s="17" t="s">
        <v>3042</v>
      </c>
      <c r="B2497" s="17" t="n">
        <v>3</v>
      </c>
      <c r="C2497" s="21" t="n">
        <v>45868</v>
      </c>
      <c r="D2497" s="17" t="s">
        <v>1102</v>
      </c>
      <c r="E2497" s="17" t="s">
        <v>150</v>
      </c>
      <c r="F2497" s="17" t="s">
        <v>1493</v>
      </c>
      <c r="G2497" s="17" t="s">
        <v>59</v>
      </c>
      <c r="H2497" s="17" t="s">
        <v>1523</v>
      </c>
      <c r="I2497" s="17" t="s">
        <v>1541</v>
      </c>
      <c r="J2497" s="17" t="n">
        <v>2</v>
      </c>
      <c r="K2497" s="15" t="n">
        <v>71.9</v>
      </c>
      <c r="L2497" s="22" t="n">
        <v>0.1</v>
      </c>
      <c r="M2497" s="15" t="n">
        <v>0</v>
      </c>
      <c r="N2497" s="15" t="n">
        <f aca="false">J2497*K2497</f>
        <v>143.8</v>
      </c>
      <c r="O2497" s="15" t="n">
        <f aca="false">N2497*L2497</f>
        <v>14.38</v>
      </c>
      <c r="P2497" s="15" t="n">
        <f aca="false">N2497-O2497</f>
        <v>129.42</v>
      </c>
      <c r="Q2497" s="15" t="n">
        <f aca="false">J2497*INDEX(dProdutos!$F$2:$F$47,MATCH(E2497,dProdutos!$A$2:$A$47,0))</f>
        <v>54.76</v>
      </c>
      <c r="R2497" s="15" t="n">
        <f aca="false">IF(I2497="Cancelado",0,P2497-Q2497)</f>
        <v>74.66</v>
      </c>
      <c r="S2497" s="17" t="str">
        <f aca="false">INDEX(dProdutos!$D$2:$D$47,MATCH(E2497,dProdutos!$A$2:$A$47,0))</f>
        <v>Acessórios</v>
      </c>
    </row>
    <row r="2498" customFormat="false" ht="15" hidden="false" customHeight="false" outlineLevel="0" collapsed="false">
      <c r="A2498" s="17" t="s">
        <v>3043</v>
      </c>
      <c r="B2498" s="17" t="n">
        <v>1</v>
      </c>
      <c r="C2498" s="21" t="n">
        <v>45868</v>
      </c>
      <c r="D2498" s="17" t="s">
        <v>1102</v>
      </c>
      <c r="E2498" s="17" t="s">
        <v>126</v>
      </c>
      <c r="F2498" s="17" t="s">
        <v>1490</v>
      </c>
      <c r="G2498" s="17" t="s">
        <v>64</v>
      </c>
      <c r="H2498" s="17" t="s">
        <v>1537</v>
      </c>
      <c r="I2498" s="17" t="s">
        <v>1524</v>
      </c>
      <c r="J2498" s="17" t="n">
        <v>1</v>
      </c>
      <c r="K2498" s="15" t="n">
        <v>296.9</v>
      </c>
      <c r="L2498" s="22" t="n">
        <v>0.2</v>
      </c>
      <c r="M2498" s="15" t="n">
        <v>10.94</v>
      </c>
      <c r="N2498" s="15" t="n">
        <f aca="false">J2498*K2498</f>
        <v>296.9</v>
      </c>
      <c r="O2498" s="15" t="n">
        <f aca="false">N2498*L2498</f>
        <v>59.38</v>
      </c>
      <c r="P2498" s="15" t="n">
        <f aca="false">N2498-O2498</f>
        <v>237.52</v>
      </c>
      <c r="Q2498" s="15" t="n">
        <f aca="false">J2498*INDEX(dProdutos!$F$2:$F$47,MATCH(E2498,dProdutos!$A$2:$A$47,0))</f>
        <v>135.24</v>
      </c>
      <c r="R2498" s="15" t="n">
        <f aca="false">IF(I2498="Cancelado",0,P2498-Q2498)</f>
        <v>102.28</v>
      </c>
      <c r="S2498" s="17" t="str">
        <f aca="false">INDEX(dProdutos!$D$2:$D$47,MATCH(E2498,dProdutos!$A$2:$A$47,0))</f>
        <v>Calçados</v>
      </c>
    </row>
    <row r="2499" customFormat="false" ht="15" hidden="false" customHeight="false" outlineLevel="0" collapsed="false">
      <c r="A2499" s="17" t="s">
        <v>3044</v>
      </c>
      <c r="B2499" s="17" t="n">
        <v>1</v>
      </c>
      <c r="C2499" s="21" t="n">
        <v>45868</v>
      </c>
      <c r="D2499" s="17" t="s">
        <v>608</v>
      </c>
      <c r="E2499" s="17" t="s">
        <v>198</v>
      </c>
      <c r="F2499" s="17" t="s">
        <v>1499</v>
      </c>
      <c r="G2499" s="17" t="s">
        <v>61</v>
      </c>
      <c r="H2499" s="17" t="s">
        <v>1527</v>
      </c>
      <c r="I2499" s="17" t="s">
        <v>1524</v>
      </c>
      <c r="J2499" s="17" t="n">
        <v>1</v>
      </c>
      <c r="K2499" s="15" t="n">
        <v>253.9</v>
      </c>
      <c r="L2499" s="22" t="n">
        <v>0</v>
      </c>
      <c r="M2499" s="15" t="n">
        <v>0</v>
      </c>
      <c r="N2499" s="15" t="n">
        <f aca="false">J2499*K2499</f>
        <v>253.9</v>
      </c>
      <c r="O2499" s="15" t="n">
        <f aca="false">N2499*L2499</f>
        <v>0</v>
      </c>
      <c r="P2499" s="15" t="n">
        <f aca="false">N2499-O2499</f>
        <v>253.9</v>
      </c>
      <c r="Q2499" s="15" t="n">
        <f aca="false">J2499*INDEX(dProdutos!$F$2:$F$47,MATCH(E2499,dProdutos!$A$2:$A$47,0))</f>
        <v>99.78</v>
      </c>
      <c r="R2499" s="15" t="n">
        <f aca="false">IF(I2499="Cancelado",0,P2499-Q2499)</f>
        <v>154.12</v>
      </c>
      <c r="S2499" s="17" t="str">
        <f aca="false">INDEX(dProdutos!$D$2:$D$47,MATCH(E2499,dProdutos!$A$2:$A$47,0))</f>
        <v>Beleza</v>
      </c>
    </row>
    <row r="2500" customFormat="false" ht="15" hidden="false" customHeight="false" outlineLevel="0" collapsed="false">
      <c r="A2500" s="17" t="s">
        <v>3044</v>
      </c>
      <c r="B2500" s="17" t="n">
        <v>2</v>
      </c>
      <c r="C2500" s="21" t="n">
        <v>45868</v>
      </c>
      <c r="D2500" s="17" t="s">
        <v>608</v>
      </c>
      <c r="E2500" s="17" t="s">
        <v>98</v>
      </c>
      <c r="F2500" s="17" t="s">
        <v>1499</v>
      </c>
      <c r="G2500" s="17" t="s">
        <v>61</v>
      </c>
      <c r="H2500" s="17" t="s">
        <v>1527</v>
      </c>
      <c r="I2500" s="17" t="s">
        <v>1524</v>
      </c>
      <c r="J2500" s="17" t="n">
        <v>1</v>
      </c>
      <c r="K2500" s="15" t="n">
        <v>108.9</v>
      </c>
      <c r="L2500" s="22" t="n">
        <v>0</v>
      </c>
      <c r="M2500" s="15" t="n">
        <v>0</v>
      </c>
      <c r="N2500" s="15" t="n">
        <f aca="false">J2500*K2500</f>
        <v>108.9</v>
      </c>
      <c r="O2500" s="15" t="n">
        <f aca="false">N2500*L2500</f>
        <v>0</v>
      </c>
      <c r="P2500" s="15" t="n">
        <f aca="false">N2500-O2500</f>
        <v>108.9</v>
      </c>
      <c r="Q2500" s="15" t="n">
        <f aca="false">J2500*INDEX(dProdutos!$F$2:$F$47,MATCH(E2500,dProdutos!$A$2:$A$47,0))</f>
        <v>42.52</v>
      </c>
      <c r="R2500" s="15" t="n">
        <f aca="false">IF(I2500="Cancelado",0,P2500-Q2500)</f>
        <v>66.38</v>
      </c>
      <c r="S2500" s="17" t="str">
        <f aca="false">INDEX(dProdutos!$D$2:$D$47,MATCH(E2500,dProdutos!$A$2:$A$47,0))</f>
        <v>Moda Feminina</v>
      </c>
    </row>
    <row r="2501" customFormat="false" ht="15" hidden="false" customHeight="false" outlineLevel="0" collapsed="false">
      <c r="A2501" s="17" t="s">
        <v>3044</v>
      </c>
      <c r="B2501" s="17" t="n">
        <v>3</v>
      </c>
      <c r="C2501" s="21" t="n">
        <v>45868</v>
      </c>
      <c r="D2501" s="17" t="s">
        <v>608</v>
      </c>
      <c r="E2501" s="17" t="s">
        <v>138</v>
      </c>
      <c r="F2501" s="17" t="s">
        <v>1499</v>
      </c>
      <c r="G2501" s="17" t="s">
        <v>61</v>
      </c>
      <c r="H2501" s="17" t="s">
        <v>1527</v>
      </c>
      <c r="I2501" s="17" t="s">
        <v>1524</v>
      </c>
      <c r="J2501" s="17" t="n">
        <v>1</v>
      </c>
      <c r="K2501" s="15" t="n">
        <v>231.9</v>
      </c>
      <c r="L2501" s="22" t="n">
        <v>0.05</v>
      </c>
      <c r="M2501" s="15" t="n">
        <v>0</v>
      </c>
      <c r="N2501" s="15" t="n">
        <f aca="false">J2501*K2501</f>
        <v>231.9</v>
      </c>
      <c r="O2501" s="15" t="n">
        <f aca="false">N2501*L2501</f>
        <v>11.595</v>
      </c>
      <c r="P2501" s="15" t="n">
        <f aca="false">N2501-O2501</f>
        <v>220.305</v>
      </c>
      <c r="Q2501" s="15" t="n">
        <f aca="false">J2501*INDEX(dProdutos!$F$2:$F$47,MATCH(E2501,dProdutos!$A$2:$A$47,0))</f>
        <v>132.21</v>
      </c>
      <c r="R2501" s="15" t="n">
        <f aca="false">IF(I2501="Cancelado",0,P2501-Q2501)</f>
        <v>88.095</v>
      </c>
      <c r="S2501" s="17" t="str">
        <f aca="false">INDEX(dProdutos!$D$2:$D$47,MATCH(E2501,dProdutos!$A$2:$A$47,0))</f>
        <v>Calçados</v>
      </c>
    </row>
    <row r="2502" customFormat="false" ht="15" hidden="false" customHeight="false" outlineLevel="0" collapsed="false">
      <c r="A2502" s="17" t="s">
        <v>3045</v>
      </c>
      <c r="B2502" s="17" t="n">
        <v>1</v>
      </c>
      <c r="C2502" s="21" t="n">
        <v>45868</v>
      </c>
      <c r="D2502" s="17" t="s">
        <v>1363</v>
      </c>
      <c r="E2502" s="17" t="s">
        <v>135</v>
      </c>
      <c r="F2502" s="17" t="s">
        <v>1499</v>
      </c>
      <c r="G2502" s="17" t="s">
        <v>62</v>
      </c>
      <c r="H2502" s="17" t="s">
        <v>1523</v>
      </c>
      <c r="I2502" s="17" t="s">
        <v>1524</v>
      </c>
      <c r="J2502" s="17" t="n">
        <v>2</v>
      </c>
      <c r="K2502" s="15" t="n">
        <v>200.9</v>
      </c>
      <c r="L2502" s="22" t="n">
        <v>0</v>
      </c>
      <c r="M2502" s="15" t="n">
        <v>34.22</v>
      </c>
      <c r="N2502" s="15" t="n">
        <f aca="false">J2502*K2502</f>
        <v>401.8</v>
      </c>
      <c r="O2502" s="15" t="n">
        <f aca="false">N2502*L2502</f>
        <v>0</v>
      </c>
      <c r="P2502" s="15" t="n">
        <f aca="false">N2502-O2502</f>
        <v>401.8</v>
      </c>
      <c r="Q2502" s="15" t="n">
        <f aca="false">J2502*INDEX(dProdutos!$F$2:$F$47,MATCH(E2502,dProdutos!$A$2:$A$47,0))</f>
        <v>161.46</v>
      </c>
      <c r="R2502" s="15" t="n">
        <f aca="false">IF(I2502="Cancelado",0,P2502-Q2502)</f>
        <v>240.34</v>
      </c>
      <c r="S2502" s="17" t="str">
        <f aca="false">INDEX(dProdutos!$D$2:$D$47,MATCH(E2502,dProdutos!$A$2:$A$47,0))</f>
        <v>Calçados</v>
      </c>
    </row>
    <row r="2503" customFormat="false" ht="15" hidden="false" customHeight="false" outlineLevel="0" collapsed="false">
      <c r="A2503" s="17" t="s">
        <v>3046</v>
      </c>
      <c r="B2503" s="17" t="n">
        <v>1</v>
      </c>
      <c r="C2503" s="21" t="n">
        <v>45868</v>
      </c>
      <c r="D2503" s="17" t="s">
        <v>1365</v>
      </c>
      <c r="E2503" s="17" t="s">
        <v>195</v>
      </c>
      <c r="F2503" s="17" t="s">
        <v>1490</v>
      </c>
      <c r="G2503" s="17" t="s">
        <v>62</v>
      </c>
      <c r="H2503" s="17" t="s">
        <v>1537</v>
      </c>
      <c r="I2503" s="17" t="s">
        <v>1524</v>
      </c>
      <c r="J2503" s="17" t="n">
        <v>2</v>
      </c>
      <c r="K2503" s="15" t="n">
        <v>72.9</v>
      </c>
      <c r="L2503" s="22" t="n">
        <v>0.05</v>
      </c>
      <c r="M2503" s="15" t="n">
        <v>29.37</v>
      </c>
      <c r="N2503" s="15" t="n">
        <f aca="false">J2503*K2503</f>
        <v>145.8</v>
      </c>
      <c r="O2503" s="15" t="n">
        <f aca="false">N2503*L2503</f>
        <v>7.29</v>
      </c>
      <c r="P2503" s="15" t="n">
        <f aca="false">N2503-O2503</f>
        <v>138.51</v>
      </c>
      <c r="Q2503" s="15" t="n">
        <f aca="false">J2503*INDEX(dProdutos!$F$2:$F$47,MATCH(E2503,dProdutos!$A$2:$A$47,0))</f>
        <v>78.46</v>
      </c>
      <c r="R2503" s="15" t="n">
        <f aca="false">IF(I2503="Cancelado",0,P2503-Q2503)</f>
        <v>60.05</v>
      </c>
      <c r="S2503" s="17" t="str">
        <f aca="false">INDEX(dProdutos!$D$2:$D$47,MATCH(E2503,dProdutos!$A$2:$A$47,0))</f>
        <v>Eletrônicos</v>
      </c>
    </row>
    <row r="2504" customFormat="false" ht="15" hidden="false" customHeight="false" outlineLevel="0" collapsed="false">
      <c r="A2504" s="17" t="s">
        <v>3047</v>
      </c>
      <c r="B2504" s="17" t="n">
        <v>1</v>
      </c>
      <c r="C2504" s="21" t="n">
        <v>45868</v>
      </c>
      <c r="D2504" s="17" t="s">
        <v>726</v>
      </c>
      <c r="E2504" s="17" t="s">
        <v>123</v>
      </c>
      <c r="F2504" s="17" t="s">
        <v>1499</v>
      </c>
      <c r="G2504" s="17" t="s">
        <v>59</v>
      </c>
      <c r="H2504" s="17" t="s">
        <v>1523</v>
      </c>
      <c r="I2504" s="17" t="s">
        <v>1524</v>
      </c>
      <c r="J2504" s="17" t="n">
        <v>1</v>
      </c>
      <c r="K2504" s="15" t="n">
        <v>277.9</v>
      </c>
      <c r="L2504" s="22" t="n">
        <v>0</v>
      </c>
      <c r="M2504" s="15" t="n">
        <v>0</v>
      </c>
      <c r="N2504" s="15" t="n">
        <f aca="false">J2504*K2504</f>
        <v>277.9</v>
      </c>
      <c r="O2504" s="15" t="n">
        <f aca="false">N2504*L2504</f>
        <v>0</v>
      </c>
      <c r="P2504" s="15" t="n">
        <f aca="false">N2504-O2504</f>
        <v>277.9</v>
      </c>
      <c r="Q2504" s="15" t="n">
        <f aca="false">J2504*INDEX(dProdutos!$F$2:$F$47,MATCH(E2504,dProdutos!$A$2:$A$47,0))</f>
        <v>132.36</v>
      </c>
      <c r="R2504" s="15" t="n">
        <f aca="false">IF(I2504="Cancelado",0,P2504-Q2504)</f>
        <v>145.54</v>
      </c>
      <c r="S2504" s="17" t="str">
        <f aca="false">INDEX(dProdutos!$D$2:$D$47,MATCH(E2504,dProdutos!$A$2:$A$47,0))</f>
        <v>Calçados</v>
      </c>
    </row>
    <row r="2505" customFormat="false" ht="15" hidden="false" customHeight="false" outlineLevel="0" collapsed="false">
      <c r="A2505" s="17" t="s">
        <v>3048</v>
      </c>
      <c r="B2505" s="17" t="n">
        <v>1</v>
      </c>
      <c r="C2505" s="21" t="n">
        <v>45868</v>
      </c>
      <c r="D2505" s="17" t="s">
        <v>772</v>
      </c>
      <c r="E2505" s="17" t="s">
        <v>132</v>
      </c>
      <c r="F2505" s="17" t="s">
        <v>1499</v>
      </c>
      <c r="G2505" s="17" t="s">
        <v>62</v>
      </c>
      <c r="H2505" s="17" t="s">
        <v>1523</v>
      </c>
      <c r="I2505" s="17" t="s">
        <v>1524</v>
      </c>
      <c r="J2505" s="17" t="n">
        <v>1</v>
      </c>
      <c r="K2505" s="15" t="n">
        <v>179.9</v>
      </c>
      <c r="L2505" s="22" t="n">
        <v>0</v>
      </c>
      <c r="M2505" s="15" t="n">
        <v>17.4</v>
      </c>
      <c r="N2505" s="15" t="n">
        <f aca="false">J2505*K2505</f>
        <v>179.9</v>
      </c>
      <c r="O2505" s="15" t="n">
        <f aca="false">N2505*L2505</f>
        <v>0</v>
      </c>
      <c r="P2505" s="15" t="n">
        <f aca="false">N2505-O2505</f>
        <v>179.9</v>
      </c>
      <c r="Q2505" s="15" t="n">
        <f aca="false">J2505*INDEX(dProdutos!$F$2:$F$47,MATCH(E2505,dProdutos!$A$2:$A$47,0))</f>
        <v>93.56</v>
      </c>
      <c r="R2505" s="15" t="n">
        <f aca="false">IF(I2505="Cancelado",0,P2505-Q2505)</f>
        <v>86.34</v>
      </c>
      <c r="S2505" s="17" t="str">
        <f aca="false">INDEX(dProdutos!$D$2:$D$47,MATCH(E2505,dProdutos!$A$2:$A$47,0))</f>
        <v>Calçados</v>
      </c>
    </row>
    <row r="2506" customFormat="false" ht="15" hidden="false" customHeight="false" outlineLevel="0" collapsed="false">
      <c r="A2506" s="17" t="s">
        <v>3049</v>
      </c>
      <c r="B2506" s="17" t="n">
        <v>1</v>
      </c>
      <c r="C2506" s="21" t="n">
        <v>45868</v>
      </c>
      <c r="D2506" s="17" t="s">
        <v>528</v>
      </c>
      <c r="E2506" s="17" t="s">
        <v>111</v>
      </c>
      <c r="F2506" s="17" t="s">
        <v>1497</v>
      </c>
      <c r="G2506" s="17" t="s">
        <v>59</v>
      </c>
      <c r="H2506" s="17" t="s">
        <v>1527</v>
      </c>
      <c r="I2506" s="17" t="s">
        <v>1524</v>
      </c>
      <c r="J2506" s="17" t="n">
        <v>1</v>
      </c>
      <c r="K2506" s="15" t="n">
        <v>188.9</v>
      </c>
      <c r="L2506" s="22" t="n">
        <v>0.05</v>
      </c>
      <c r="M2506" s="15" t="n">
        <v>0</v>
      </c>
      <c r="N2506" s="15" t="n">
        <f aca="false">J2506*K2506</f>
        <v>188.9</v>
      </c>
      <c r="O2506" s="15" t="n">
        <f aca="false">N2506*L2506</f>
        <v>9.445</v>
      </c>
      <c r="P2506" s="15" t="n">
        <f aca="false">N2506-O2506</f>
        <v>179.455</v>
      </c>
      <c r="Q2506" s="15" t="n">
        <f aca="false">J2506*INDEX(dProdutos!$F$2:$F$47,MATCH(E2506,dProdutos!$A$2:$A$47,0))</f>
        <v>88.32</v>
      </c>
      <c r="R2506" s="15" t="n">
        <f aca="false">IF(I2506="Cancelado",0,P2506-Q2506)</f>
        <v>91.135</v>
      </c>
      <c r="S2506" s="17" t="str">
        <f aca="false">INDEX(dProdutos!$D$2:$D$47,MATCH(E2506,dProdutos!$A$2:$A$47,0))</f>
        <v>Moda Masculina</v>
      </c>
    </row>
    <row r="2507" customFormat="false" ht="15" hidden="false" customHeight="false" outlineLevel="0" collapsed="false">
      <c r="A2507" s="17" t="s">
        <v>3050</v>
      </c>
      <c r="B2507" s="17" t="n">
        <v>1</v>
      </c>
      <c r="C2507" s="21" t="n">
        <v>45869</v>
      </c>
      <c r="D2507" s="17" t="s">
        <v>1365</v>
      </c>
      <c r="E2507" s="17" t="s">
        <v>73</v>
      </c>
      <c r="F2507" s="17" t="s">
        <v>1487</v>
      </c>
      <c r="G2507" s="17" t="s">
        <v>62</v>
      </c>
      <c r="H2507" s="17" t="s">
        <v>1537</v>
      </c>
      <c r="I2507" s="17" t="s">
        <v>1524</v>
      </c>
      <c r="J2507" s="17" t="n">
        <v>2</v>
      </c>
      <c r="K2507" s="15" t="n">
        <v>179.9</v>
      </c>
      <c r="L2507" s="22" t="n">
        <v>0.15</v>
      </c>
      <c r="M2507" s="15" t="n">
        <v>10.89</v>
      </c>
      <c r="N2507" s="15" t="n">
        <f aca="false">J2507*K2507</f>
        <v>359.8</v>
      </c>
      <c r="O2507" s="15" t="n">
        <f aca="false">N2507*L2507</f>
        <v>53.97</v>
      </c>
      <c r="P2507" s="15" t="n">
        <f aca="false">N2507-O2507</f>
        <v>305.83</v>
      </c>
      <c r="Q2507" s="15" t="n">
        <f aca="false">J2507*INDEX(dProdutos!$F$2:$F$47,MATCH(E2507,dProdutos!$A$2:$A$47,0))</f>
        <v>138.88</v>
      </c>
      <c r="R2507" s="15" t="n">
        <f aca="false">IF(I2507="Cancelado",0,P2507-Q2507)</f>
        <v>166.95</v>
      </c>
      <c r="S2507" s="17" t="str">
        <f aca="false">INDEX(dProdutos!$D$2:$D$47,MATCH(E2507,dProdutos!$A$2:$A$47,0))</f>
        <v>Moda Feminina</v>
      </c>
    </row>
    <row r="2508" customFormat="false" ht="15" hidden="false" customHeight="false" outlineLevel="0" collapsed="false">
      <c r="A2508" s="17" t="s">
        <v>3051</v>
      </c>
      <c r="B2508" s="17" t="n">
        <v>1</v>
      </c>
      <c r="C2508" s="21" t="n">
        <v>45869</v>
      </c>
      <c r="D2508" s="17" t="s">
        <v>1415</v>
      </c>
      <c r="E2508" s="17" t="s">
        <v>156</v>
      </c>
      <c r="F2508" s="17" t="s">
        <v>1501</v>
      </c>
      <c r="G2508" s="17" t="s">
        <v>64</v>
      </c>
      <c r="H2508" s="17" t="s">
        <v>1537</v>
      </c>
      <c r="I2508" s="17" t="s">
        <v>1524</v>
      </c>
      <c r="J2508" s="17" t="n">
        <v>1</v>
      </c>
      <c r="K2508" s="15" t="n">
        <v>192.9</v>
      </c>
      <c r="L2508" s="22" t="n">
        <v>0</v>
      </c>
      <c r="M2508" s="15" t="n">
        <v>0</v>
      </c>
      <c r="N2508" s="15" t="n">
        <f aca="false">J2508*K2508</f>
        <v>192.9</v>
      </c>
      <c r="O2508" s="15" t="n">
        <f aca="false">N2508*L2508</f>
        <v>0</v>
      </c>
      <c r="P2508" s="15" t="n">
        <f aca="false">N2508-O2508</f>
        <v>192.9</v>
      </c>
      <c r="Q2508" s="15" t="n">
        <f aca="false">J2508*INDEX(dProdutos!$F$2:$F$47,MATCH(E2508,dProdutos!$A$2:$A$47,0))</f>
        <v>80.38</v>
      </c>
      <c r="R2508" s="15" t="n">
        <f aca="false">IF(I2508="Cancelado",0,P2508-Q2508)</f>
        <v>112.52</v>
      </c>
      <c r="S2508" s="17" t="str">
        <f aca="false">INDEX(dProdutos!$D$2:$D$47,MATCH(E2508,dProdutos!$A$2:$A$47,0))</f>
        <v>Acessórios</v>
      </c>
    </row>
    <row r="2509" customFormat="false" ht="15" hidden="false" customHeight="false" outlineLevel="0" collapsed="false">
      <c r="A2509" s="17" t="s">
        <v>3051</v>
      </c>
      <c r="B2509" s="17" t="n">
        <v>2</v>
      </c>
      <c r="C2509" s="21" t="n">
        <v>45869</v>
      </c>
      <c r="D2509" s="17" t="s">
        <v>1415</v>
      </c>
      <c r="E2509" s="17" t="s">
        <v>77</v>
      </c>
      <c r="F2509" s="17" t="s">
        <v>1501</v>
      </c>
      <c r="G2509" s="17" t="s">
        <v>64</v>
      </c>
      <c r="H2509" s="17" t="s">
        <v>1537</v>
      </c>
      <c r="I2509" s="17" t="s">
        <v>1524</v>
      </c>
      <c r="J2509" s="17" t="n">
        <v>1</v>
      </c>
      <c r="K2509" s="15" t="n">
        <v>198.9</v>
      </c>
      <c r="L2509" s="22" t="n">
        <v>0</v>
      </c>
      <c r="M2509" s="15" t="n">
        <v>0</v>
      </c>
      <c r="N2509" s="15" t="n">
        <f aca="false">J2509*K2509</f>
        <v>198.9</v>
      </c>
      <c r="O2509" s="15" t="n">
        <f aca="false">N2509*L2509</f>
        <v>0</v>
      </c>
      <c r="P2509" s="15" t="n">
        <f aca="false">N2509-O2509</f>
        <v>198.9</v>
      </c>
      <c r="Q2509" s="15" t="n">
        <f aca="false">J2509*INDEX(dProdutos!$F$2:$F$47,MATCH(E2509,dProdutos!$A$2:$A$47,0))</f>
        <v>107.88</v>
      </c>
      <c r="R2509" s="15" t="n">
        <f aca="false">IF(I2509="Cancelado",0,P2509-Q2509)</f>
        <v>91.02</v>
      </c>
      <c r="S2509" s="17" t="str">
        <f aca="false">INDEX(dProdutos!$D$2:$D$47,MATCH(E2509,dProdutos!$A$2:$A$47,0))</f>
        <v>Moda Feminina</v>
      </c>
    </row>
    <row r="2510" customFormat="false" ht="15" hidden="false" customHeight="false" outlineLevel="0" collapsed="false">
      <c r="A2510" s="17" t="s">
        <v>3052</v>
      </c>
      <c r="B2510" s="17" t="n">
        <v>1</v>
      </c>
      <c r="C2510" s="21" t="n">
        <v>45869</v>
      </c>
      <c r="D2510" s="17" t="s">
        <v>584</v>
      </c>
      <c r="E2510" s="17" t="s">
        <v>88</v>
      </c>
      <c r="F2510" s="17" t="s">
        <v>1490</v>
      </c>
      <c r="G2510" s="17" t="s">
        <v>62</v>
      </c>
      <c r="H2510" s="17" t="s">
        <v>1523</v>
      </c>
      <c r="I2510" s="17" t="s">
        <v>1524</v>
      </c>
      <c r="J2510" s="17" t="n">
        <v>1</v>
      </c>
      <c r="K2510" s="15" t="n">
        <v>170.9</v>
      </c>
      <c r="L2510" s="22" t="n">
        <v>0.15</v>
      </c>
      <c r="M2510" s="15" t="n">
        <v>0</v>
      </c>
      <c r="N2510" s="15" t="n">
        <f aca="false">J2510*K2510</f>
        <v>170.9</v>
      </c>
      <c r="O2510" s="15" t="n">
        <f aca="false">N2510*L2510</f>
        <v>25.635</v>
      </c>
      <c r="P2510" s="15" t="n">
        <f aca="false">N2510-O2510</f>
        <v>145.265</v>
      </c>
      <c r="Q2510" s="15" t="n">
        <f aca="false">J2510*INDEX(dProdutos!$F$2:$F$47,MATCH(E2510,dProdutos!$A$2:$A$47,0))</f>
        <v>98.14</v>
      </c>
      <c r="R2510" s="15" t="n">
        <f aca="false">IF(I2510="Cancelado",0,P2510-Q2510)</f>
        <v>47.125</v>
      </c>
      <c r="S2510" s="17" t="str">
        <f aca="false">INDEX(dProdutos!$D$2:$D$47,MATCH(E2510,dProdutos!$A$2:$A$47,0))</f>
        <v>Moda Feminina</v>
      </c>
    </row>
    <row r="2511" customFormat="false" ht="15" hidden="false" customHeight="false" outlineLevel="0" collapsed="false">
      <c r="A2511" s="17" t="s">
        <v>3052</v>
      </c>
      <c r="B2511" s="17" t="n">
        <v>2</v>
      </c>
      <c r="C2511" s="21" t="n">
        <v>45869</v>
      </c>
      <c r="D2511" s="17" t="s">
        <v>584</v>
      </c>
      <c r="E2511" s="17" t="s">
        <v>201</v>
      </c>
      <c r="F2511" s="17" t="s">
        <v>1490</v>
      </c>
      <c r="G2511" s="17" t="s">
        <v>62</v>
      </c>
      <c r="H2511" s="17" t="s">
        <v>1523</v>
      </c>
      <c r="I2511" s="17" t="s">
        <v>1524</v>
      </c>
      <c r="J2511" s="17" t="n">
        <v>1</v>
      </c>
      <c r="K2511" s="15" t="n">
        <v>236.9</v>
      </c>
      <c r="L2511" s="22" t="n">
        <v>0</v>
      </c>
      <c r="M2511" s="15" t="n">
        <v>0</v>
      </c>
      <c r="N2511" s="15" t="n">
        <f aca="false">J2511*K2511</f>
        <v>236.9</v>
      </c>
      <c r="O2511" s="15" t="n">
        <f aca="false">N2511*L2511</f>
        <v>0</v>
      </c>
      <c r="P2511" s="15" t="n">
        <f aca="false">N2511-O2511</f>
        <v>236.9</v>
      </c>
      <c r="Q2511" s="15" t="n">
        <f aca="false">J2511*INDEX(dProdutos!$F$2:$F$47,MATCH(E2511,dProdutos!$A$2:$A$47,0))</f>
        <v>96.23</v>
      </c>
      <c r="R2511" s="15" t="n">
        <f aca="false">IF(I2511="Cancelado",0,P2511-Q2511)</f>
        <v>140.67</v>
      </c>
      <c r="S2511" s="17" t="str">
        <f aca="false">INDEX(dProdutos!$D$2:$D$47,MATCH(E2511,dProdutos!$A$2:$A$47,0))</f>
        <v>Beleza</v>
      </c>
    </row>
    <row r="2512" customFormat="false" ht="15" hidden="false" customHeight="false" outlineLevel="0" collapsed="false">
      <c r="A2512" s="17" t="s">
        <v>3053</v>
      </c>
      <c r="B2512" s="17" t="n">
        <v>1</v>
      </c>
      <c r="C2512" s="21" t="n">
        <v>45869</v>
      </c>
      <c r="D2512" s="17" t="s">
        <v>272</v>
      </c>
      <c r="E2512" s="17" t="s">
        <v>171</v>
      </c>
      <c r="F2512" s="17" t="s">
        <v>1503</v>
      </c>
      <c r="G2512" s="17" t="s">
        <v>59</v>
      </c>
      <c r="H2512" s="17" t="s">
        <v>1523</v>
      </c>
      <c r="I2512" s="17" t="s">
        <v>1524</v>
      </c>
      <c r="J2512" s="17" t="n">
        <v>3</v>
      </c>
      <c r="K2512" s="15" t="n">
        <v>246.9</v>
      </c>
      <c r="L2512" s="22" t="n">
        <v>0.15</v>
      </c>
      <c r="M2512" s="15" t="n">
        <v>19.91</v>
      </c>
      <c r="N2512" s="15" t="n">
        <f aca="false">J2512*K2512</f>
        <v>740.7</v>
      </c>
      <c r="O2512" s="15" t="n">
        <f aca="false">N2512*L2512</f>
        <v>111.105</v>
      </c>
      <c r="P2512" s="15" t="n">
        <f aca="false">N2512-O2512</f>
        <v>629.595</v>
      </c>
      <c r="Q2512" s="15" t="n">
        <f aca="false">J2512*INDEX(dProdutos!$F$2:$F$47,MATCH(E2512,dProdutos!$A$2:$A$47,0))</f>
        <v>310.83</v>
      </c>
      <c r="R2512" s="15" t="n">
        <f aca="false">IF(I2512="Cancelado",0,P2512-Q2512)</f>
        <v>318.765</v>
      </c>
      <c r="S2512" s="17" t="str">
        <f aca="false">INDEX(dProdutos!$D$2:$D$47,MATCH(E2512,dProdutos!$A$2:$A$47,0))</f>
        <v>Casa</v>
      </c>
    </row>
    <row r="2513" customFormat="false" ht="15" hidden="false" customHeight="false" outlineLevel="0" collapsed="false">
      <c r="A2513" s="17" t="s">
        <v>3053</v>
      </c>
      <c r="B2513" s="17" t="n">
        <v>2</v>
      </c>
      <c r="C2513" s="21" t="n">
        <v>45869</v>
      </c>
      <c r="D2513" s="17" t="s">
        <v>272</v>
      </c>
      <c r="E2513" s="17" t="s">
        <v>183</v>
      </c>
      <c r="F2513" s="17" t="s">
        <v>1503</v>
      </c>
      <c r="G2513" s="17" t="s">
        <v>59</v>
      </c>
      <c r="H2513" s="17" t="s">
        <v>1523</v>
      </c>
      <c r="I2513" s="17" t="s">
        <v>1524</v>
      </c>
      <c r="J2513" s="17" t="n">
        <v>1</v>
      </c>
      <c r="K2513" s="15" t="n">
        <v>121.9</v>
      </c>
      <c r="L2513" s="22" t="n">
        <v>0</v>
      </c>
      <c r="M2513" s="15" t="n">
        <v>0</v>
      </c>
      <c r="N2513" s="15" t="n">
        <f aca="false">J2513*K2513</f>
        <v>121.9</v>
      </c>
      <c r="O2513" s="15" t="n">
        <f aca="false">N2513*L2513</f>
        <v>0</v>
      </c>
      <c r="P2513" s="15" t="n">
        <f aca="false">N2513-O2513</f>
        <v>121.9</v>
      </c>
      <c r="Q2513" s="15" t="n">
        <f aca="false">J2513*INDEX(dProdutos!$F$2:$F$47,MATCH(E2513,dProdutos!$A$2:$A$47,0))</f>
        <v>52.76</v>
      </c>
      <c r="R2513" s="15" t="n">
        <f aca="false">IF(I2513="Cancelado",0,P2513-Q2513)</f>
        <v>69.14</v>
      </c>
      <c r="S2513" s="17" t="str">
        <f aca="false">INDEX(dProdutos!$D$2:$D$47,MATCH(E2513,dProdutos!$A$2:$A$47,0))</f>
        <v>Eletrônicos</v>
      </c>
    </row>
    <row r="2514" customFormat="false" ht="15" hidden="false" customHeight="false" outlineLevel="0" collapsed="false">
      <c r="A2514" s="17" t="s">
        <v>3053</v>
      </c>
      <c r="B2514" s="17" t="n">
        <v>3</v>
      </c>
      <c r="C2514" s="21" t="n">
        <v>45869</v>
      </c>
      <c r="D2514" s="17" t="s">
        <v>272</v>
      </c>
      <c r="E2514" s="17" t="s">
        <v>85</v>
      </c>
      <c r="F2514" s="17" t="s">
        <v>1503</v>
      </c>
      <c r="G2514" s="17" t="s">
        <v>59</v>
      </c>
      <c r="H2514" s="17" t="s">
        <v>1523</v>
      </c>
      <c r="I2514" s="17" t="s">
        <v>1524</v>
      </c>
      <c r="J2514" s="17" t="n">
        <v>1</v>
      </c>
      <c r="K2514" s="15" t="n">
        <v>165.9</v>
      </c>
      <c r="L2514" s="22" t="n">
        <v>0.15</v>
      </c>
      <c r="M2514" s="15" t="n">
        <v>0</v>
      </c>
      <c r="N2514" s="15" t="n">
        <f aca="false">J2514*K2514</f>
        <v>165.9</v>
      </c>
      <c r="O2514" s="15" t="n">
        <f aca="false">N2514*L2514</f>
        <v>24.885</v>
      </c>
      <c r="P2514" s="15" t="n">
        <f aca="false">N2514-O2514</f>
        <v>141.015</v>
      </c>
      <c r="Q2514" s="15" t="n">
        <f aca="false">J2514*INDEX(dProdutos!$F$2:$F$47,MATCH(E2514,dProdutos!$A$2:$A$47,0))</f>
        <v>91.55</v>
      </c>
      <c r="R2514" s="15" t="n">
        <f aca="false">IF(I2514="Cancelado",0,P2514-Q2514)</f>
        <v>49.465</v>
      </c>
      <c r="S2514" s="17" t="str">
        <f aca="false">INDEX(dProdutos!$D$2:$D$47,MATCH(E2514,dProdutos!$A$2:$A$47,0))</f>
        <v>Moda Feminina</v>
      </c>
    </row>
    <row r="2515" customFormat="false" ht="15" hidden="false" customHeight="false" outlineLevel="0" collapsed="false">
      <c r="A2515" s="17" t="s">
        <v>3054</v>
      </c>
      <c r="B2515" s="17" t="n">
        <v>1</v>
      </c>
      <c r="C2515" s="21" t="n">
        <v>45869</v>
      </c>
      <c r="D2515" s="17" t="s">
        <v>252</v>
      </c>
      <c r="E2515" s="17" t="s">
        <v>95</v>
      </c>
      <c r="F2515" s="17" t="s">
        <v>1487</v>
      </c>
      <c r="G2515" s="17" t="s">
        <v>60</v>
      </c>
      <c r="H2515" s="17" t="s">
        <v>1523</v>
      </c>
      <c r="I2515" s="17" t="s">
        <v>1524</v>
      </c>
      <c r="J2515" s="17" t="n">
        <v>1</v>
      </c>
      <c r="K2515" s="15" t="n">
        <v>77.9</v>
      </c>
      <c r="L2515" s="22" t="n">
        <v>0</v>
      </c>
      <c r="M2515" s="15" t="n">
        <v>21.02</v>
      </c>
      <c r="N2515" s="15" t="n">
        <f aca="false">J2515*K2515</f>
        <v>77.9</v>
      </c>
      <c r="O2515" s="15" t="n">
        <f aca="false">N2515*L2515</f>
        <v>0</v>
      </c>
      <c r="P2515" s="15" t="n">
        <f aca="false">N2515-O2515</f>
        <v>77.9</v>
      </c>
      <c r="Q2515" s="15" t="n">
        <f aca="false">J2515*INDEX(dProdutos!$F$2:$F$47,MATCH(E2515,dProdutos!$A$2:$A$47,0))</f>
        <v>36.71</v>
      </c>
      <c r="R2515" s="15" t="n">
        <f aca="false">IF(I2515="Cancelado",0,P2515-Q2515)</f>
        <v>41.19</v>
      </c>
      <c r="S2515" s="17" t="str">
        <f aca="false">INDEX(dProdutos!$D$2:$D$47,MATCH(E2515,dProdutos!$A$2:$A$47,0))</f>
        <v>Moda Feminina</v>
      </c>
    </row>
    <row r="2516" customFormat="false" ht="15" hidden="false" customHeight="false" outlineLevel="0" collapsed="false">
      <c r="A2516" s="17" t="s">
        <v>3055</v>
      </c>
      <c r="B2516" s="17" t="n">
        <v>1</v>
      </c>
      <c r="C2516" s="21" t="n">
        <v>45869</v>
      </c>
      <c r="D2516" s="17" t="s">
        <v>1470</v>
      </c>
      <c r="E2516" s="17" t="s">
        <v>204</v>
      </c>
      <c r="F2516" s="17" t="s">
        <v>1501</v>
      </c>
      <c r="G2516" s="17" t="s">
        <v>62</v>
      </c>
      <c r="H2516" s="17" t="s">
        <v>1537</v>
      </c>
      <c r="I2516" s="17" t="s">
        <v>1524</v>
      </c>
      <c r="J2516" s="17" t="n">
        <v>2</v>
      </c>
      <c r="K2516" s="15" t="n">
        <v>64.9</v>
      </c>
      <c r="L2516" s="22" t="n">
        <v>0.1</v>
      </c>
      <c r="M2516" s="15" t="n">
        <v>16.37</v>
      </c>
      <c r="N2516" s="15" t="n">
        <f aca="false">J2516*K2516</f>
        <v>129.8</v>
      </c>
      <c r="O2516" s="15" t="n">
        <f aca="false">N2516*L2516</f>
        <v>12.98</v>
      </c>
      <c r="P2516" s="15" t="n">
        <f aca="false">N2516-O2516</f>
        <v>116.82</v>
      </c>
      <c r="Q2516" s="15" t="n">
        <f aca="false">J2516*INDEX(dProdutos!$F$2:$F$47,MATCH(E2516,dProdutos!$A$2:$A$47,0))</f>
        <v>55.04</v>
      </c>
      <c r="R2516" s="15" t="n">
        <f aca="false">IF(I2516="Cancelado",0,P2516-Q2516)</f>
        <v>61.78</v>
      </c>
      <c r="S2516" s="17" t="str">
        <f aca="false">INDEX(dProdutos!$D$2:$D$47,MATCH(E2516,dProdutos!$A$2:$A$47,0))</f>
        <v>Beleza</v>
      </c>
    </row>
    <row r="2517" customFormat="false" ht="15" hidden="false" customHeight="false" outlineLevel="0" collapsed="false">
      <c r="A2517" s="17" t="s">
        <v>3055</v>
      </c>
      <c r="B2517" s="17" t="n">
        <v>2</v>
      </c>
      <c r="C2517" s="21" t="n">
        <v>45869</v>
      </c>
      <c r="D2517" s="17" t="s">
        <v>1470</v>
      </c>
      <c r="E2517" s="17" t="s">
        <v>114</v>
      </c>
      <c r="F2517" s="17" t="s">
        <v>1501</v>
      </c>
      <c r="G2517" s="17" t="s">
        <v>62</v>
      </c>
      <c r="H2517" s="17" t="s">
        <v>1537</v>
      </c>
      <c r="I2517" s="17" t="s">
        <v>1524</v>
      </c>
      <c r="J2517" s="17" t="n">
        <v>1</v>
      </c>
      <c r="K2517" s="15" t="n">
        <v>202.9</v>
      </c>
      <c r="L2517" s="22" t="n">
        <v>0</v>
      </c>
      <c r="M2517" s="15" t="n">
        <v>0</v>
      </c>
      <c r="N2517" s="15" t="n">
        <f aca="false">J2517*K2517</f>
        <v>202.9</v>
      </c>
      <c r="O2517" s="15" t="n">
        <f aca="false">N2517*L2517</f>
        <v>0</v>
      </c>
      <c r="P2517" s="15" t="n">
        <f aca="false">N2517-O2517</f>
        <v>202.9</v>
      </c>
      <c r="Q2517" s="15" t="n">
        <f aca="false">J2517*INDEX(dProdutos!$F$2:$F$47,MATCH(E2517,dProdutos!$A$2:$A$47,0))</f>
        <v>110.39</v>
      </c>
      <c r="R2517" s="15" t="n">
        <f aca="false">IF(I2517="Cancelado",0,P2517-Q2517)</f>
        <v>92.51</v>
      </c>
      <c r="S2517" s="17" t="str">
        <f aca="false">INDEX(dProdutos!$D$2:$D$47,MATCH(E2517,dProdutos!$A$2:$A$47,0))</f>
        <v>Moda Masculina</v>
      </c>
    </row>
    <row r="2518" customFormat="false" ht="15" hidden="false" customHeight="false" outlineLevel="0" collapsed="false">
      <c r="A2518" s="17" t="s">
        <v>3056</v>
      </c>
      <c r="B2518" s="17" t="n">
        <v>1</v>
      </c>
      <c r="C2518" s="21" t="n">
        <v>45870</v>
      </c>
      <c r="D2518" s="17" t="s">
        <v>1316</v>
      </c>
      <c r="E2518" s="17" t="s">
        <v>195</v>
      </c>
      <c r="F2518" s="17" t="s">
        <v>1490</v>
      </c>
      <c r="G2518" s="17" t="s">
        <v>59</v>
      </c>
      <c r="H2518" s="17" t="s">
        <v>1523</v>
      </c>
      <c r="I2518" s="17" t="s">
        <v>1524</v>
      </c>
      <c r="J2518" s="17" t="n">
        <v>1</v>
      </c>
      <c r="K2518" s="15" t="n">
        <v>72.9</v>
      </c>
      <c r="L2518" s="22" t="n">
        <v>0.15</v>
      </c>
      <c r="M2518" s="15" t="n">
        <v>21.82</v>
      </c>
      <c r="N2518" s="15" t="n">
        <f aca="false">J2518*K2518</f>
        <v>72.9</v>
      </c>
      <c r="O2518" s="15" t="n">
        <f aca="false">N2518*L2518</f>
        <v>10.935</v>
      </c>
      <c r="P2518" s="15" t="n">
        <f aca="false">N2518-O2518</f>
        <v>61.965</v>
      </c>
      <c r="Q2518" s="15" t="n">
        <f aca="false">J2518*INDEX(dProdutos!$F$2:$F$47,MATCH(E2518,dProdutos!$A$2:$A$47,0))</f>
        <v>39.23</v>
      </c>
      <c r="R2518" s="15" t="n">
        <f aca="false">IF(I2518="Cancelado",0,P2518-Q2518)</f>
        <v>22.735</v>
      </c>
      <c r="S2518" s="17" t="str">
        <f aca="false">INDEX(dProdutos!$D$2:$D$47,MATCH(E2518,dProdutos!$A$2:$A$47,0))</f>
        <v>Eletrônicos</v>
      </c>
    </row>
    <row r="2519" customFormat="false" ht="15" hidden="false" customHeight="false" outlineLevel="0" collapsed="false">
      <c r="A2519" s="17" t="s">
        <v>3057</v>
      </c>
      <c r="B2519" s="17" t="n">
        <v>1</v>
      </c>
      <c r="C2519" s="21" t="n">
        <v>45870</v>
      </c>
      <c r="D2519" s="17" t="s">
        <v>568</v>
      </c>
      <c r="E2519" s="17" t="s">
        <v>138</v>
      </c>
      <c r="F2519" s="17" t="s">
        <v>1499</v>
      </c>
      <c r="G2519" s="17" t="s">
        <v>61</v>
      </c>
      <c r="H2519" s="17" t="s">
        <v>1537</v>
      </c>
      <c r="I2519" s="17" t="s">
        <v>1541</v>
      </c>
      <c r="J2519" s="17" t="n">
        <v>1</v>
      </c>
      <c r="K2519" s="15" t="n">
        <v>231.9</v>
      </c>
      <c r="L2519" s="22" t="n">
        <v>0.05</v>
      </c>
      <c r="M2519" s="15" t="n">
        <v>31.9</v>
      </c>
      <c r="N2519" s="15" t="n">
        <f aca="false">J2519*K2519</f>
        <v>231.9</v>
      </c>
      <c r="O2519" s="15" t="n">
        <f aca="false">N2519*L2519</f>
        <v>11.595</v>
      </c>
      <c r="P2519" s="15" t="n">
        <f aca="false">N2519-O2519</f>
        <v>220.305</v>
      </c>
      <c r="Q2519" s="15" t="n">
        <f aca="false">J2519*INDEX(dProdutos!$F$2:$F$47,MATCH(E2519,dProdutos!$A$2:$A$47,0))</f>
        <v>132.21</v>
      </c>
      <c r="R2519" s="15" t="n">
        <f aca="false">IF(I2519="Cancelado",0,P2519-Q2519)</f>
        <v>88.095</v>
      </c>
      <c r="S2519" s="17" t="str">
        <f aca="false">INDEX(dProdutos!$D$2:$D$47,MATCH(E2519,dProdutos!$A$2:$A$47,0))</f>
        <v>Calçados</v>
      </c>
    </row>
    <row r="2520" customFormat="false" ht="15" hidden="false" customHeight="false" outlineLevel="0" collapsed="false">
      <c r="A2520" s="17" t="s">
        <v>3057</v>
      </c>
      <c r="B2520" s="17" t="n">
        <v>2</v>
      </c>
      <c r="C2520" s="21" t="n">
        <v>45870</v>
      </c>
      <c r="D2520" s="17" t="s">
        <v>568</v>
      </c>
      <c r="E2520" s="17" t="s">
        <v>183</v>
      </c>
      <c r="F2520" s="17" t="s">
        <v>1499</v>
      </c>
      <c r="G2520" s="17" t="s">
        <v>61</v>
      </c>
      <c r="H2520" s="17" t="s">
        <v>1537</v>
      </c>
      <c r="I2520" s="17" t="s">
        <v>1541</v>
      </c>
      <c r="J2520" s="17" t="n">
        <v>1</v>
      </c>
      <c r="K2520" s="15" t="n">
        <v>121.9</v>
      </c>
      <c r="L2520" s="22" t="n">
        <v>0</v>
      </c>
      <c r="M2520" s="15" t="n">
        <v>0</v>
      </c>
      <c r="N2520" s="15" t="n">
        <f aca="false">J2520*K2520</f>
        <v>121.9</v>
      </c>
      <c r="O2520" s="15" t="n">
        <f aca="false">N2520*L2520</f>
        <v>0</v>
      </c>
      <c r="P2520" s="15" t="n">
        <f aca="false">N2520-O2520</f>
        <v>121.9</v>
      </c>
      <c r="Q2520" s="15" t="n">
        <f aca="false">J2520*INDEX(dProdutos!$F$2:$F$47,MATCH(E2520,dProdutos!$A$2:$A$47,0))</f>
        <v>52.76</v>
      </c>
      <c r="R2520" s="15" t="n">
        <f aca="false">IF(I2520="Cancelado",0,P2520-Q2520)</f>
        <v>69.14</v>
      </c>
      <c r="S2520" s="17" t="str">
        <f aca="false">INDEX(dProdutos!$D$2:$D$47,MATCH(E2520,dProdutos!$A$2:$A$47,0))</f>
        <v>Eletrônicos</v>
      </c>
    </row>
    <row r="2521" customFormat="false" ht="15" hidden="false" customHeight="false" outlineLevel="0" collapsed="false">
      <c r="A2521" s="17" t="s">
        <v>3058</v>
      </c>
      <c r="B2521" s="17" t="n">
        <v>1</v>
      </c>
      <c r="C2521" s="21" t="n">
        <v>45870</v>
      </c>
      <c r="D2521" s="17" t="s">
        <v>1440</v>
      </c>
      <c r="E2521" s="17" t="s">
        <v>111</v>
      </c>
      <c r="F2521" s="17" t="s">
        <v>1495</v>
      </c>
      <c r="G2521" s="17" t="s">
        <v>61</v>
      </c>
      <c r="H2521" s="17" t="s">
        <v>1537</v>
      </c>
      <c r="I2521" s="17" t="s">
        <v>1524</v>
      </c>
      <c r="J2521" s="17" t="n">
        <v>1</v>
      </c>
      <c r="K2521" s="15" t="n">
        <v>188.9</v>
      </c>
      <c r="L2521" s="22" t="n">
        <v>0</v>
      </c>
      <c r="M2521" s="15" t="n">
        <v>0</v>
      </c>
      <c r="N2521" s="15" t="n">
        <f aca="false">J2521*K2521</f>
        <v>188.9</v>
      </c>
      <c r="O2521" s="15" t="n">
        <f aca="false">N2521*L2521</f>
        <v>0</v>
      </c>
      <c r="P2521" s="15" t="n">
        <f aca="false">N2521-O2521</f>
        <v>188.9</v>
      </c>
      <c r="Q2521" s="15" t="n">
        <f aca="false">J2521*INDEX(dProdutos!$F$2:$F$47,MATCH(E2521,dProdutos!$A$2:$A$47,0))</f>
        <v>88.32</v>
      </c>
      <c r="R2521" s="15" t="n">
        <f aca="false">IF(I2521="Cancelado",0,P2521-Q2521)</f>
        <v>100.58</v>
      </c>
      <c r="S2521" s="17" t="str">
        <f aca="false">INDEX(dProdutos!$D$2:$D$47,MATCH(E2521,dProdutos!$A$2:$A$47,0))</f>
        <v>Moda Masculina</v>
      </c>
    </row>
    <row r="2522" customFormat="false" ht="15" hidden="false" customHeight="false" outlineLevel="0" collapsed="false">
      <c r="A2522" s="17" t="s">
        <v>3058</v>
      </c>
      <c r="B2522" s="17" t="n">
        <v>2</v>
      </c>
      <c r="C2522" s="21" t="n">
        <v>45870</v>
      </c>
      <c r="D2522" s="17" t="s">
        <v>1440</v>
      </c>
      <c r="E2522" s="17" t="s">
        <v>105</v>
      </c>
      <c r="F2522" s="17" t="s">
        <v>1495</v>
      </c>
      <c r="G2522" s="17" t="s">
        <v>61</v>
      </c>
      <c r="H2522" s="17" t="s">
        <v>1537</v>
      </c>
      <c r="I2522" s="17" t="s">
        <v>1524</v>
      </c>
      <c r="J2522" s="17" t="n">
        <v>1</v>
      </c>
      <c r="K2522" s="15" t="n">
        <v>175.9</v>
      </c>
      <c r="L2522" s="22" t="n">
        <v>0</v>
      </c>
      <c r="M2522" s="15" t="n">
        <v>0</v>
      </c>
      <c r="N2522" s="15" t="n">
        <f aca="false">J2522*K2522</f>
        <v>175.9</v>
      </c>
      <c r="O2522" s="15" t="n">
        <f aca="false">N2522*L2522</f>
        <v>0</v>
      </c>
      <c r="P2522" s="15" t="n">
        <f aca="false">N2522-O2522</f>
        <v>175.9</v>
      </c>
      <c r="Q2522" s="15" t="n">
        <f aca="false">J2522*INDEX(dProdutos!$F$2:$F$47,MATCH(E2522,dProdutos!$A$2:$A$47,0))</f>
        <v>96.59</v>
      </c>
      <c r="R2522" s="15" t="n">
        <f aca="false">IF(I2522="Cancelado",0,P2522-Q2522)</f>
        <v>79.31</v>
      </c>
      <c r="S2522" s="17" t="str">
        <f aca="false">INDEX(dProdutos!$D$2:$D$47,MATCH(E2522,dProdutos!$A$2:$A$47,0))</f>
        <v>Moda Masculina</v>
      </c>
    </row>
    <row r="2523" customFormat="false" ht="15" hidden="false" customHeight="false" outlineLevel="0" collapsed="false">
      <c r="A2523" s="17" t="s">
        <v>3058</v>
      </c>
      <c r="B2523" s="17" t="n">
        <v>3</v>
      </c>
      <c r="C2523" s="21" t="n">
        <v>45870</v>
      </c>
      <c r="D2523" s="17" t="s">
        <v>1440</v>
      </c>
      <c r="E2523" s="17" t="s">
        <v>114</v>
      </c>
      <c r="F2523" s="17" t="s">
        <v>1495</v>
      </c>
      <c r="G2523" s="17" t="s">
        <v>61</v>
      </c>
      <c r="H2523" s="17" t="s">
        <v>1537</v>
      </c>
      <c r="I2523" s="17" t="s">
        <v>1524</v>
      </c>
      <c r="J2523" s="17" t="n">
        <v>1</v>
      </c>
      <c r="K2523" s="15" t="n">
        <v>202.9</v>
      </c>
      <c r="L2523" s="22" t="n">
        <v>0.1</v>
      </c>
      <c r="M2523" s="15" t="n">
        <v>0</v>
      </c>
      <c r="N2523" s="15" t="n">
        <f aca="false">J2523*K2523</f>
        <v>202.9</v>
      </c>
      <c r="O2523" s="15" t="n">
        <f aca="false">N2523*L2523</f>
        <v>20.29</v>
      </c>
      <c r="P2523" s="15" t="n">
        <f aca="false">N2523-O2523</f>
        <v>182.61</v>
      </c>
      <c r="Q2523" s="15" t="n">
        <f aca="false">J2523*INDEX(dProdutos!$F$2:$F$47,MATCH(E2523,dProdutos!$A$2:$A$47,0))</f>
        <v>110.39</v>
      </c>
      <c r="R2523" s="15" t="n">
        <f aca="false">IF(I2523="Cancelado",0,P2523-Q2523)</f>
        <v>72.22</v>
      </c>
      <c r="S2523" s="17" t="str">
        <f aca="false">INDEX(dProdutos!$D$2:$D$47,MATCH(E2523,dProdutos!$A$2:$A$47,0))</f>
        <v>Moda Masculina</v>
      </c>
    </row>
    <row r="2524" customFormat="false" ht="15" hidden="false" customHeight="false" outlineLevel="0" collapsed="false">
      <c r="A2524" s="17" t="s">
        <v>3059</v>
      </c>
      <c r="B2524" s="17" t="n">
        <v>1</v>
      </c>
      <c r="C2524" s="21" t="n">
        <v>45870</v>
      </c>
      <c r="D2524" s="17" t="s">
        <v>1374</v>
      </c>
      <c r="E2524" s="17" t="s">
        <v>114</v>
      </c>
      <c r="F2524" s="17" t="s">
        <v>1490</v>
      </c>
      <c r="G2524" s="17" t="s">
        <v>62</v>
      </c>
      <c r="H2524" s="17" t="s">
        <v>1523</v>
      </c>
      <c r="I2524" s="17" t="s">
        <v>1524</v>
      </c>
      <c r="J2524" s="17" t="n">
        <v>1</v>
      </c>
      <c r="K2524" s="15" t="n">
        <v>202.9</v>
      </c>
      <c r="L2524" s="22" t="n">
        <v>0.1</v>
      </c>
      <c r="M2524" s="15" t="n">
        <v>10.17</v>
      </c>
      <c r="N2524" s="15" t="n">
        <f aca="false">J2524*K2524</f>
        <v>202.9</v>
      </c>
      <c r="O2524" s="15" t="n">
        <f aca="false">N2524*L2524</f>
        <v>20.29</v>
      </c>
      <c r="P2524" s="15" t="n">
        <f aca="false">N2524-O2524</f>
        <v>182.61</v>
      </c>
      <c r="Q2524" s="15" t="n">
        <f aca="false">J2524*INDEX(dProdutos!$F$2:$F$47,MATCH(E2524,dProdutos!$A$2:$A$47,0))</f>
        <v>110.39</v>
      </c>
      <c r="R2524" s="15" t="n">
        <f aca="false">IF(I2524="Cancelado",0,P2524-Q2524)</f>
        <v>72.22</v>
      </c>
      <c r="S2524" s="17" t="str">
        <f aca="false">INDEX(dProdutos!$D$2:$D$47,MATCH(E2524,dProdutos!$A$2:$A$47,0))</f>
        <v>Moda Masculina</v>
      </c>
    </row>
    <row r="2525" customFormat="false" ht="15" hidden="false" customHeight="false" outlineLevel="0" collapsed="false">
      <c r="A2525" s="17" t="s">
        <v>3060</v>
      </c>
      <c r="B2525" s="17" t="n">
        <v>1</v>
      </c>
      <c r="C2525" s="21" t="n">
        <v>45870</v>
      </c>
      <c r="D2525" s="17" t="s">
        <v>809</v>
      </c>
      <c r="E2525" s="17" t="s">
        <v>171</v>
      </c>
      <c r="F2525" s="17" t="s">
        <v>1501</v>
      </c>
      <c r="G2525" s="17" t="s">
        <v>59</v>
      </c>
      <c r="H2525" s="17" t="s">
        <v>1523</v>
      </c>
      <c r="I2525" s="17" t="s">
        <v>1524</v>
      </c>
      <c r="J2525" s="17" t="n">
        <v>1</v>
      </c>
      <c r="K2525" s="15" t="n">
        <v>246.9</v>
      </c>
      <c r="L2525" s="22" t="n">
        <v>0.05</v>
      </c>
      <c r="M2525" s="15" t="n">
        <v>14.22</v>
      </c>
      <c r="N2525" s="15" t="n">
        <f aca="false">J2525*K2525</f>
        <v>246.9</v>
      </c>
      <c r="O2525" s="15" t="n">
        <f aca="false">N2525*L2525</f>
        <v>12.345</v>
      </c>
      <c r="P2525" s="15" t="n">
        <f aca="false">N2525-O2525</f>
        <v>234.555</v>
      </c>
      <c r="Q2525" s="15" t="n">
        <f aca="false">J2525*INDEX(dProdutos!$F$2:$F$47,MATCH(E2525,dProdutos!$A$2:$A$47,0))</f>
        <v>103.61</v>
      </c>
      <c r="R2525" s="15" t="n">
        <f aca="false">IF(I2525="Cancelado",0,P2525-Q2525)</f>
        <v>130.945</v>
      </c>
      <c r="S2525" s="17" t="str">
        <f aca="false">INDEX(dProdutos!$D$2:$D$47,MATCH(E2525,dProdutos!$A$2:$A$47,0))</f>
        <v>Casa</v>
      </c>
    </row>
    <row r="2526" customFormat="false" ht="15" hidden="false" customHeight="false" outlineLevel="0" collapsed="false">
      <c r="A2526" s="17" t="s">
        <v>3061</v>
      </c>
      <c r="B2526" s="17" t="n">
        <v>1</v>
      </c>
      <c r="C2526" s="21" t="n">
        <v>45870</v>
      </c>
      <c r="D2526" s="17" t="s">
        <v>231</v>
      </c>
      <c r="E2526" s="17" t="s">
        <v>108</v>
      </c>
      <c r="F2526" s="17" t="s">
        <v>1497</v>
      </c>
      <c r="G2526" s="17" t="s">
        <v>59</v>
      </c>
      <c r="H2526" s="17" t="s">
        <v>1540</v>
      </c>
      <c r="I2526" s="17" t="s">
        <v>1524</v>
      </c>
      <c r="J2526" s="17" t="n">
        <v>1</v>
      </c>
      <c r="K2526" s="15" t="n">
        <v>265.9</v>
      </c>
      <c r="L2526" s="22" t="n">
        <v>0</v>
      </c>
      <c r="M2526" s="15" t="n">
        <v>0</v>
      </c>
      <c r="N2526" s="15" t="n">
        <f aca="false">J2526*K2526</f>
        <v>265.9</v>
      </c>
      <c r="O2526" s="15" t="n">
        <f aca="false">N2526*L2526</f>
        <v>0</v>
      </c>
      <c r="P2526" s="15" t="n">
        <f aca="false">N2526-O2526</f>
        <v>265.9</v>
      </c>
      <c r="Q2526" s="15" t="n">
        <f aca="false">J2526*INDEX(dProdutos!$F$2:$F$47,MATCH(E2526,dProdutos!$A$2:$A$47,0))</f>
        <v>155.62</v>
      </c>
      <c r="R2526" s="15" t="n">
        <f aca="false">IF(I2526="Cancelado",0,P2526-Q2526)</f>
        <v>110.28</v>
      </c>
      <c r="S2526" s="17" t="str">
        <f aca="false">INDEX(dProdutos!$D$2:$D$47,MATCH(E2526,dProdutos!$A$2:$A$47,0))</f>
        <v>Moda Masculina</v>
      </c>
    </row>
    <row r="2527" customFormat="false" ht="15" hidden="false" customHeight="false" outlineLevel="0" collapsed="false">
      <c r="A2527" s="17" t="s">
        <v>3061</v>
      </c>
      <c r="B2527" s="17" t="n">
        <v>2</v>
      </c>
      <c r="C2527" s="21" t="n">
        <v>45870</v>
      </c>
      <c r="D2527" s="17" t="s">
        <v>231</v>
      </c>
      <c r="E2527" s="17" t="s">
        <v>88</v>
      </c>
      <c r="F2527" s="17" t="s">
        <v>1497</v>
      </c>
      <c r="G2527" s="17" t="s">
        <v>59</v>
      </c>
      <c r="H2527" s="17" t="s">
        <v>1540</v>
      </c>
      <c r="I2527" s="17" t="s">
        <v>1524</v>
      </c>
      <c r="J2527" s="17" t="n">
        <v>2</v>
      </c>
      <c r="K2527" s="15" t="n">
        <v>170.9</v>
      </c>
      <c r="L2527" s="22" t="n">
        <v>0.05</v>
      </c>
      <c r="M2527" s="15" t="n">
        <v>0</v>
      </c>
      <c r="N2527" s="15" t="n">
        <f aca="false">J2527*K2527</f>
        <v>341.8</v>
      </c>
      <c r="O2527" s="15" t="n">
        <f aca="false">N2527*L2527</f>
        <v>17.09</v>
      </c>
      <c r="P2527" s="15" t="n">
        <f aca="false">N2527-O2527</f>
        <v>324.71</v>
      </c>
      <c r="Q2527" s="15" t="n">
        <f aca="false">J2527*INDEX(dProdutos!$F$2:$F$47,MATCH(E2527,dProdutos!$A$2:$A$47,0))</f>
        <v>196.28</v>
      </c>
      <c r="R2527" s="15" t="n">
        <f aca="false">IF(I2527="Cancelado",0,P2527-Q2527)</f>
        <v>128.43</v>
      </c>
      <c r="S2527" s="17" t="str">
        <f aca="false">INDEX(dProdutos!$D$2:$D$47,MATCH(E2527,dProdutos!$A$2:$A$47,0))</f>
        <v>Moda Feminina</v>
      </c>
    </row>
    <row r="2528" customFormat="false" ht="15" hidden="false" customHeight="false" outlineLevel="0" collapsed="false">
      <c r="A2528" s="17" t="s">
        <v>3062</v>
      </c>
      <c r="B2528" s="17" t="n">
        <v>1</v>
      </c>
      <c r="C2528" s="21" t="n">
        <v>45870</v>
      </c>
      <c r="D2528" s="17" t="s">
        <v>1426</v>
      </c>
      <c r="E2528" s="17" t="s">
        <v>114</v>
      </c>
      <c r="F2528" s="17" t="s">
        <v>1499</v>
      </c>
      <c r="G2528" s="17" t="s">
        <v>61</v>
      </c>
      <c r="H2528" s="17" t="s">
        <v>1537</v>
      </c>
      <c r="I2528" s="17" t="s">
        <v>1524</v>
      </c>
      <c r="J2528" s="17" t="n">
        <v>2</v>
      </c>
      <c r="K2528" s="15" t="n">
        <v>202.9</v>
      </c>
      <c r="L2528" s="22" t="n">
        <v>0.05</v>
      </c>
      <c r="M2528" s="15" t="n">
        <v>0</v>
      </c>
      <c r="N2528" s="15" t="n">
        <f aca="false">J2528*K2528</f>
        <v>405.8</v>
      </c>
      <c r="O2528" s="15" t="n">
        <f aca="false">N2528*L2528</f>
        <v>20.29</v>
      </c>
      <c r="P2528" s="15" t="n">
        <f aca="false">N2528-O2528</f>
        <v>385.51</v>
      </c>
      <c r="Q2528" s="15" t="n">
        <f aca="false">J2528*INDEX(dProdutos!$F$2:$F$47,MATCH(E2528,dProdutos!$A$2:$A$47,0))</f>
        <v>220.78</v>
      </c>
      <c r="R2528" s="15" t="n">
        <f aca="false">IF(I2528="Cancelado",0,P2528-Q2528)</f>
        <v>164.73</v>
      </c>
      <c r="S2528" s="17" t="str">
        <f aca="false">INDEX(dProdutos!$D$2:$D$47,MATCH(E2528,dProdutos!$A$2:$A$47,0))</f>
        <v>Moda Masculina</v>
      </c>
    </row>
    <row r="2529" customFormat="false" ht="15" hidden="false" customHeight="false" outlineLevel="0" collapsed="false">
      <c r="A2529" s="17" t="s">
        <v>3063</v>
      </c>
      <c r="B2529" s="17" t="n">
        <v>1</v>
      </c>
      <c r="C2529" s="21" t="n">
        <v>45870</v>
      </c>
      <c r="D2529" s="17" t="s">
        <v>1298</v>
      </c>
      <c r="E2529" s="17" t="s">
        <v>85</v>
      </c>
      <c r="F2529" s="17" t="s">
        <v>1487</v>
      </c>
      <c r="G2529" s="17" t="s">
        <v>59</v>
      </c>
      <c r="H2529" s="17" t="s">
        <v>1523</v>
      </c>
      <c r="I2529" s="17" t="s">
        <v>1524</v>
      </c>
      <c r="J2529" s="17" t="n">
        <v>1</v>
      </c>
      <c r="K2529" s="15" t="n">
        <v>165.9</v>
      </c>
      <c r="L2529" s="22" t="n">
        <v>0</v>
      </c>
      <c r="M2529" s="15" t="n">
        <v>0</v>
      </c>
      <c r="N2529" s="15" t="n">
        <f aca="false">J2529*K2529</f>
        <v>165.9</v>
      </c>
      <c r="O2529" s="15" t="n">
        <f aca="false">N2529*L2529</f>
        <v>0</v>
      </c>
      <c r="P2529" s="15" t="n">
        <f aca="false">N2529-O2529</f>
        <v>165.9</v>
      </c>
      <c r="Q2529" s="15" t="n">
        <f aca="false">J2529*INDEX(dProdutos!$F$2:$F$47,MATCH(E2529,dProdutos!$A$2:$A$47,0))</f>
        <v>91.55</v>
      </c>
      <c r="R2529" s="15" t="n">
        <f aca="false">IF(I2529="Cancelado",0,P2529-Q2529)</f>
        <v>74.35</v>
      </c>
      <c r="S2529" s="17" t="str">
        <f aca="false">INDEX(dProdutos!$D$2:$D$47,MATCH(E2529,dProdutos!$A$2:$A$47,0))</f>
        <v>Moda Feminina</v>
      </c>
    </row>
    <row r="2530" customFormat="false" ht="15" hidden="false" customHeight="false" outlineLevel="0" collapsed="false">
      <c r="A2530" s="17" t="s">
        <v>3064</v>
      </c>
      <c r="B2530" s="17" t="n">
        <v>1</v>
      </c>
      <c r="C2530" s="21" t="n">
        <v>45871</v>
      </c>
      <c r="D2530" s="17" t="s">
        <v>1322</v>
      </c>
      <c r="E2530" s="17" t="s">
        <v>138</v>
      </c>
      <c r="F2530" s="17" t="s">
        <v>1493</v>
      </c>
      <c r="G2530" s="17" t="s">
        <v>62</v>
      </c>
      <c r="H2530" s="17" t="s">
        <v>1540</v>
      </c>
      <c r="I2530" s="17" t="s">
        <v>1524</v>
      </c>
      <c r="J2530" s="17" t="n">
        <v>1</v>
      </c>
      <c r="K2530" s="15" t="n">
        <v>231.9</v>
      </c>
      <c r="L2530" s="22" t="n">
        <v>0</v>
      </c>
      <c r="M2530" s="15" t="n">
        <v>0</v>
      </c>
      <c r="N2530" s="15" t="n">
        <f aca="false">J2530*K2530</f>
        <v>231.9</v>
      </c>
      <c r="O2530" s="15" t="n">
        <f aca="false">N2530*L2530</f>
        <v>0</v>
      </c>
      <c r="P2530" s="15" t="n">
        <f aca="false">N2530-O2530</f>
        <v>231.9</v>
      </c>
      <c r="Q2530" s="15" t="n">
        <f aca="false">J2530*INDEX(dProdutos!$F$2:$F$47,MATCH(E2530,dProdutos!$A$2:$A$47,0))</f>
        <v>132.21</v>
      </c>
      <c r="R2530" s="15" t="n">
        <f aca="false">IF(I2530="Cancelado",0,P2530-Q2530)</f>
        <v>99.69</v>
      </c>
      <c r="S2530" s="17" t="str">
        <f aca="false">INDEX(dProdutos!$D$2:$D$47,MATCH(E2530,dProdutos!$A$2:$A$47,0))</f>
        <v>Calçados</v>
      </c>
    </row>
    <row r="2531" customFormat="false" ht="15" hidden="false" customHeight="false" outlineLevel="0" collapsed="false">
      <c r="A2531" s="17" t="s">
        <v>3065</v>
      </c>
      <c r="B2531" s="17" t="n">
        <v>1</v>
      </c>
      <c r="C2531" s="21" t="n">
        <v>45871</v>
      </c>
      <c r="D2531" s="17" t="s">
        <v>605</v>
      </c>
      <c r="E2531" s="17" t="s">
        <v>144</v>
      </c>
      <c r="F2531" s="17" t="s">
        <v>1493</v>
      </c>
      <c r="G2531" s="17" t="s">
        <v>64</v>
      </c>
      <c r="H2531" s="17" t="s">
        <v>1540</v>
      </c>
      <c r="I2531" s="17" t="s">
        <v>1524</v>
      </c>
      <c r="J2531" s="17" t="n">
        <v>1</v>
      </c>
      <c r="K2531" s="15" t="n">
        <v>260.9</v>
      </c>
      <c r="L2531" s="22" t="n">
        <v>0.05</v>
      </c>
      <c r="M2531" s="15" t="n">
        <v>17.32</v>
      </c>
      <c r="N2531" s="15" t="n">
        <f aca="false">J2531*K2531</f>
        <v>260.9</v>
      </c>
      <c r="O2531" s="15" t="n">
        <f aca="false">N2531*L2531</f>
        <v>13.045</v>
      </c>
      <c r="P2531" s="15" t="n">
        <f aca="false">N2531-O2531</f>
        <v>247.855</v>
      </c>
      <c r="Q2531" s="15" t="n">
        <f aca="false">J2531*INDEX(dProdutos!$F$2:$F$47,MATCH(E2531,dProdutos!$A$2:$A$47,0))</f>
        <v>99.86</v>
      </c>
      <c r="R2531" s="15" t="n">
        <f aca="false">IF(I2531="Cancelado",0,P2531-Q2531)</f>
        <v>147.995</v>
      </c>
      <c r="S2531" s="17" t="str">
        <f aca="false">INDEX(dProdutos!$D$2:$D$47,MATCH(E2531,dProdutos!$A$2:$A$47,0))</f>
        <v>Acessórios</v>
      </c>
    </row>
    <row r="2532" customFormat="false" ht="15" hidden="false" customHeight="false" outlineLevel="0" collapsed="false">
      <c r="A2532" s="17" t="s">
        <v>3065</v>
      </c>
      <c r="B2532" s="17" t="n">
        <v>2</v>
      </c>
      <c r="C2532" s="21" t="n">
        <v>45871</v>
      </c>
      <c r="D2532" s="17" t="s">
        <v>605</v>
      </c>
      <c r="E2532" s="17" t="s">
        <v>177</v>
      </c>
      <c r="F2532" s="17" t="s">
        <v>1493</v>
      </c>
      <c r="G2532" s="17" t="s">
        <v>64</v>
      </c>
      <c r="H2532" s="17" t="s">
        <v>1540</v>
      </c>
      <c r="I2532" s="17" t="s">
        <v>1524</v>
      </c>
      <c r="J2532" s="17" t="n">
        <v>2</v>
      </c>
      <c r="K2532" s="15" t="n">
        <v>257.9</v>
      </c>
      <c r="L2532" s="22" t="n">
        <v>0</v>
      </c>
      <c r="M2532" s="15" t="n">
        <v>0</v>
      </c>
      <c r="N2532" s="15" t="n">
        <f aca="false">J2532*K2532</f>
        <v>515.8</v>
      </c>
      <c r="O2532" s="15" t="n">
        <f aca="false">N2532*L2532</f>
        <v>0</v>
      </c>
      <c r="P2532" s="15" t="n">
        <f aca="false">N2532-O2532</f>
        <v>515.8</v>
      </c>
      <c r="Q2532" s="15" t="n">
        <f aca="false">J2532*INDEX(dProdutos!$F$2:$F$47,MATCH(E2532,dProdutos!$A$2:$A$47,0))</f>
        <v>276.46</v>
      </c>
      <c r="R2532" s="15" t="n">
        <f aca="false">IF(I2532="Cancelado",0,P2532-Q2532)</f>
        <v>239.34</v>
      </c>
      <c r="S2532" s="17" t="str">
        <f aca="false">INDEX(dProdutos!$D$2:$D$47,MATCH(E2532,dProdutos!$A$2:$A$47,0))</f>
        <v>Casa</v>
      </c>
    </row>
    <row r="2533" customFormat="false" ht="15" hidden="false" customHeight="false" outlineLevel="0" collapsed="false">
      <c r="A2533" s="17" t="s">
        <v>3066</v>
      </c>
      <c r="B2533" s="17" t="n">
        <v>1</v>
      </c>
      <c r="C2533" s="21" t="n">
        <v>45871</v>
      </c>
      <c r="D2533" s="17" t="s">
        <v>943</v>
      </c>
      <c r="E2533" s="17" t="s">
        <v>159</v>
      </c>
      <c r="F2533" s="17" t="s">
        <v>1503</v>
      </c>
      <c r="G2533" s="17" t="s">
        <v>59</v>
      </c>
      <c r="H2533" s="17" t="s">
        <v>1523</v>
      </c>
      <c r="I2533" s="17" t="s">
        <v>1524</v>
      </c>
      <c r="J2533" s="17" t="n">
        <v>1</v>
      </c>
      <c r="K2533" s="15" t="n">
        <v>276.9</v>
      </c>
      <c r="L2533" s="22" t="n">
        <v>0</v>
      </c>
      <c r="M2533" s="15" t="n">
        <v>18.26</v>
      </c>
      <c r="N2533" s="15" t="n">
        <f aca="false">J2533*K2533</f>
        <v>276.9</v>
      </c>
      <c r="O2533" s="15" t="n">
        <f aca="false">N2533*L2533</f>
        <v>0</v>
      </c>
      <c r="P2533" s="15" t="n">
        <f aca="false">N2533-O2533</f>
        <v>276.9</v>
      </c>
      <c r="Q2533" s="15" t="n">
        <f aca="false">J2533*INDEX(dProdutos!$F$2:$F$47,MATCH(E2533,dProdutos!$A$2:$A$47,0))</f>
        <v>145.03</v>
      </c>
      <c r="R2533" s="15" t="n">
        <f aca="false">IF(I2533="Cancelado",0,P2533-Q2533)</f>
        <v>131.87</v>
      </c>
      <c r="S2533" s="17" t="str">
        <f aca="false">INDEX(dProdutos!$D$2:$D$47,MATCH(E2533,dProdutos!$A$2:$A$47,0))</f>
        <v>Acessórios</v>
      </c>
    </row>
    <row r="2534" customFormat="false" ht="15" hidden="false" customHeight="false" outlineLevel="0" collapsed="false">
      <c r="A2534" s="17" t="s">
        <v>3066</v>
      </c>
      <c r="B2534" s="17" t="n">
        <v>2</v>
      </c>
      <c r="C2534" s="21" t="n">
        <v>45871</v>
      </c>
      <c r="D2534" s="17" t="s">
        <v>943</v>
      </c>
      <c r="E2534" s="17" t="s">
        <v>183</v>
      </c>
      <c r="F2534" s="17" t="s">
        <v>1503</v>
      </c>
      <c r="G2534" s="17" t="s">
        <v>59</v>
      </c>
      <c r="H2534" s="17" t="s">
        <v>1523</v>
      </c>
      <c r="I2534" s="17" t="s">
        <v>1524</v>
      </c>
      <c r="J2534" s="17" t="n">
        <v>1</v>
      </c>
      <c r="K2534" s="15" t="n">
        <v>121.9</v>
      </c>
      <c r="L2534" s="22" t="n">
        <v>0</v>
      </c>
      <c r="M2534" s="15" t="n">
        <v>0</v>
      </c>
      <c r="N2534" s="15" t="n">
        <f aca="false">J2534*K2534</f>
        <v>121.9</v>
      </c>
      <c r="O2534" s="15" t="n">
        <f aca="false">N2534*L2534</f>
        <v>0</v>
      </c>
      <c r="P2534" s="15" t="n">
        <f aca="false">N2534-O2534</f>
        <v>121.9</v>
      </c>
      <c r="Q2534" s="15" t="n">
        <f aca="false">J2534*INDEX(dProdutos!$F$2:$F$47,MATCH(E2534,dProdutos!$A$2:$A$47,0))</f>
        <v>52.76</v>
      </c>
      <c r="R2534" s="15" t="n">
        <f aca="false">IF(I2534="Cancelado",0,P2534-Q2534)</f>
        <v>69.14</v>
      </c>
      <c r="S2534" s="17" t="str">
        <f aca="false">INDEX(dProdutos!$D$2:$D$47,MATCH(E2534,dProdutos!$A$2:$A$47,0))</f>
        <v>Eletrônicos</v>
      </c>
    </row>
    <row r="2535" customFormat="false" ht="15" hidden="false" customHeight="false" outlineLevel="0" collapsed="false">
      <c r="A2535" s="17" t="s">
        <v>3067</v>
      </c>
      <c r="B2535" s="17" t="n">
        <v>1</v>
      </c>
      <c r="C2535" s="21" t="n">
        <v>45871</v>
      </c>
      <c r="D2535" s="17" t="s">
        <v>879</v>
      </c>
      <c r="E2535" s="17" t="s">
        <v>144</v>
      </c>
      <c r="F2535" s="17" t="s">
        <v>1487</v>
      </c>
      <c r="G2535" s="17" t="s">
        <v>63</v>
      </c>
      <c r="H2535" s="17" t="s">
        <v>1537</v>
      </c>
      <c r="I2535" s="17" t="s">
        <v>1524</v>
      </c>
      <c r="J2535" s="17" t="n">
        <v>1</v>
      </c>
      <c r="K2535" s="15" t="n">
        <v>260.9</v>
      </c>
      <c r="L2535" s="22" t="n">
        <v>0</v>
      </c>
      <c r="M2535" s="15" t="n">
        <v>0</v>
      </c>
      <c r="N2535" s="15" t="n">
        <f aca="false">J2535*K2535</f>
        <v>260.9</v>
      </c>
      <c r="O2535" s="15" t="n">
        <f aca="false">N2535*L2535</f>
        <v>0</v>
      </c>
      <c r="P2535" s="15" t="n">
        <f aca="false">N2535-O2535</f>
        <v>260.9</v>
      </c>
      <c r="Q2535" s="15" t="n">
        <f aca="false">J2535*INDEX(dProdutos!$F$2:$F$47,MATCH(E2535,dProdutos!$A$2:$A$47,0))</f>
        <v>99.86</v>
      </c>
      <c r="R2535" s="15" t="n">
        <f aca="false">IF(I2535="Cancelado",0,P2535-Q2535)</f>
        <v>161.04</v>
      </c>
      <c r="S2535" s="17" t="str">
        <f aca="false">INDEX(dProdutos!$D$2:$D$47,MATCH(E2535,dProdutos!$A$2:$A$47,0))</f>
        <v>Acessórios</v>
      </c>
    </row>
    <row r="2536" customFormat="false" ht="15" hidden="false" customHeight="false" outlineLevel="0" collapsed="false">
      <c r="A2536" s="17" t="s">
        <v>3068</v>
      </c>
      <c r="B2536" s="17" t="n">
        <v>1</v>
      </c>
      <c r="C2536" s="21" t="n">
        <v>45871</v>
      </c>
      <c r="D2536" s="17" t="s">
        <v>1178</v>
      </c>
      <c r="E2536" s="17" t="s">
        <v>95</v>
      </c>
      <c r="F2536" s="17" t="s">
        <v>1493</v>
      </c>
      <c r="G2536" s="17" t="s">
        <v>59</v>
      </c>
      <c r="H2536" s="17" t="s">
        <v>1523</v>
      </c>
      <c r="I2536" s="17" t="s">
        <v>1524</v>
      </c>
      <c r="J2536" s="17" t="n">
        <v>1</v>
      </c>
      <c r="K2536" s="15" t="n">
        <v>77.9</v>
      </c>
      <c r="L2536" s="22" t="n">
        <v>0</v>
      </c>
      <c r="M2536" s="15" t="n">
        <v>32.52</v>
      </c>
      <c r="N2536" s="15" t="n">
        <f aca="false">J2536*K2536</f>
        <v>77.9</v>
      </c>
      <c r="O2536" s="15" t="n">
        <f aca="false">N2536*L2536</f>
        <v>0</v>
      </c>
      <c r="P2536" s="15" t="n">
        <f aca="false">N2536-O2536</f>
        <v>77.9</v>
      </c>
      <c r="Q2536" s="15" t="n">
        <f aca="false">J2536*INDEX(dProdutos!$F$2:$F$47,MATCH(E2536,dProdutos!$A$2:$A$47,0))</f>
        <v>36.71</v>
      </c>
      <c r="R2536" s="15" t="n">
        <f aca="false">IF(I2536="Cancelado",0,P2536-Q2536)</f>
        <v>41.19</v>
      </c>
      <c r="S2536" s="17" t="str">
        <f aca="false">INDEX(dProdutos!$D$2:$D$47,MATCH(E2536,dProdutos!$A$2:$A$47,0))</f>
        <v>Moda Feminina</v>
      </c>
    </row>
    <row r="2537" customFormat="false" ht="15" hidden="false" customHeight="false" outlineLevel="0" collapsed="false">
      <c r="A2537" s="17" t="s">
        <v>3069</v>
      </c>
      <c r="B2537" s="17" t="n">
        <v>1</v>
      </c>
      <c r="C2537" s="21" t="n">
        <v>45871</v>
      </c>
      <c r="D2537" s="17" t="s">
        <v>1456</v>
      </c>
      <c r="E2537" s="17" t="s">
        <v>144</v>
      </c>
      <c r="F2537" s="17" t="s">
        <v>1495</v>
      </c>
      <c r="G2537" s="17" t="s">
        <v>61</v>
      </c>
      <c r="H2537" s="17" t="s">
        <v>1537</v>
      </c>
      <c r="I2537" s="17" t="s">
        <v>1524</v>
      </c>
      <c r="J2537" s="17" t="n">
        <v>1</v>
      </c>
      <c r="K2537" s="15" t="n">
        <v>260.9</v>
      </c>
      <c r="L2537" s="22" t="n">
        <v>0</v>
      </c>
      <c r="M2537" s="15" t="n">
        <v>0</v>
      </c>
      <c r="N2537" s="15" t="n">
        <f aca="false">J2537*K2537</f>
        <v>260.9</v>
      </c>
      <c r="O2537" s="15" t="n">
        <f aca="false">N2537*L2537</f>
        <v>0</v>
      </c>
      <c r="P2537" s="15" t="n">
        <f aca="false">N2537-O2537</f>
        <v>260.9</v>
      </c>
      <c r="Q2537" s="15" t="n">
        <f aca="false">J2537*INDEX(dProdutos!$F$2:$F$47,MATCH(E2537,dProdutos!$A$2:$A$47,0))</f>
        <v>99.86</v>
      </c>
      <c r="R2537" s="15" t="n">
        <f aca="false">IF(I2537="Cancelado",0,P2537-Q2537)</f>
        <v>161.04</v>
      </c>
      <c r="S2537" s="17" t="str">
        <f aca="false">INDEX(dProdutos!$D$2:$D$47,MATCH(E2537,dProdutos!$A$2:$A$47,0))</f>
        <v>Acessórios</v>
      </c>
    </row>
    <row r="2538" customFormat="false" ht="15" hidden="false" customHeight="false" outlineLevel="0" collapsed="false">
      <c r="A2538" s="17" t="s">
        <v>3070</v>
      </c>
      <c r="B2538" s="17" t="n">
        <v>1</v>
      </c>
      <c r="C2538" s="21" t="n">
        <v>45871</v>
      </c>
      <c r="D2538" s="17" t="s">
        <v>982</v>
      </c>
      <c r="E2538" s="17" t="s">
        <v>114</v>
      </c>
      <c r="F2538" s="17" t="s">
        <v>1499</v>
      </c>
      <c r="G2538" s="17" t="s">
        <v>62</v>
      </c>
      <c r="H2538" s="17" t="s">
        <v>1523</v>
      </c>
      <c r="I2538" s="17" t="s">
        <v>1524</v>
      </c>
      <c r="J2538" s="17" t="n">
        <v>2</v>
      </c>
      <c r="K2538" s="15" t="n">
        <v>202.9</v>
      </c>
      <c r="L2538" s="22" t="n">
        <v>0.05</v>
      </c>
      <c r="M2538" s="15" t="n">
        <v>15.03</v>
      </c>
      <c r="N2538" s="15" t="n">
        <f aca="false">J2538*K2538</f>
        <v>405.8</v>
      </c>
      <c r="O2538" s="15" t="n">
        <f aca="false">N2538*L2538</f>
        <v>20.29</v>
      </c>
      <c r="P2538" s="15" t="n">
        <f aca="false">N2538-O2538</f>
        <v>385.51</v>
      </c>
      <c r="Q2538" s="15" t="n">
        <f aca="false">J2538*INDEX(dProdutos!$F$2:$F$47,MATCH(E2538,dProdutos!$A$2:$A$47,0))</f>
        <v>220.78</v>
      </c>
      <c r="R2538" s="15" t="n">
        <f aca="false">IF(I2538="Cancelado",0,P2538-Q2538)</f>
        <v>164.73</v>
      </c>
      <c r="S2538" s="17" t="str">
        <f aca="false">INDEX(dProdutos!$D$2:$D$47,MATCH(E2538,dProdutos!$A$2:$A$47,0))</f>
        <v>Moda Masculina</v>
      </c>
    </row>
    <row r="2539" customFormat="false" ht="15" hidden="false" customHeight="false" outlineLevel="0" collapsed="false">
      <c r="A2539" s="17" t="s">
        <v>3071</v>
      </c>
      <c r="B2539" s="17" t="n">
        <v>1</v>
      </c>
      <c r="C2539" s="21" t="n">
        <v>45872</v>
      </c>
      <c r="D2539" s="17" t="s">
        <v>982</v>
      </c>
      <c r="E2539" s="17" t="s">
        <v>183</v>
      </c>
      <c r="F2539" s="17" t="s">
        <v>1499</v>
      </c>
      <c r="G2539" s="17" t="s">
        <v>64</v>
      </c>
      <c r="H2539" s="17" t="s">
        <v>1537</v>
      </c>
      <c r="I2539" s="17" t="s">
        <v>1524</v>
      </c>
      <c r="J2539" s="17" t="n">
        <v>1</v>
      </c>
      <c r="K2539" s="15" t="n">
        <v>121.9</v>
      </c>
      <c r="L2539" s="22" t="n">
        <v>0</v>
      </c>
      <c r="M2539" s="15" t="n">
        <v>25.84</v>
      </c>
      <c r="N2539" s="15" t="n">
        <f aca="false">J2539*K2539</f>
        <v>121.9</v>
      </c>
      <c r="O2539" s="15" t="n">
        <f aca="false">N2539*L2539</f>
        <v>0</v>
      </c>
      <c r="P2539" s="15" t="n">
        <f aca="false">N2539-O2539</f>
        <v>121.9</v>
      </c>
      <c r="Q2539" s="15" t="n">
        <f aca="false">J2539*INDEX(dProdutos!$F$2:$F$47,MATCH(E2539,dProdutos!$A$2:$A$47,0))</f>
        <v>52.76</v>
      </c>
      <c r="R2539" s="15" t="n">
        <f aca="false">IF(I2539="Cancelado",0,P2539-Q2539)</f>
        <v>69.14</v>
      </c>
      <c r="S2539" s="17" t="str">
        <f aca="false">INDEX(dProdutos!$D$2:$D$47,MATCH(E2539,dProdutos!$A$2:$A$47,0))</f>
        <v>Eletrônicos</v>
      </c>
    </row>
    <row r="2540" customFormat="false" ht="15" hidden="false" customHeight="false" outlineLevel="0" collapsed="false">
      <c r="A2540" s="17" t="s">
        <v>3071</v>
      </c>
      <c r="B2540" s="17" t="n">
        <v>2</v>
      </c>
      <c r="C2540" s="21" t="n">
        <v>45872</v>
      </c>
      <c r="D2540" s="17" t="s">
        <v>982</v>
      </c>
      <c r="E2540" s="17" t="s">
        <v>156</v>
      </c>
      <c r="F2540" s="17" t="s">
        <v>1499</v>
      </c>
      <c r="G2540" s="17" t="s">
        <v>64</v>
      </c>
      <c r="H2540" s="17" t="s">
        <v>1537</v>
      </c>
      <c r="I2540" s="17" t="s">
        <v>1524</v>
      </c>
      <c r="J2540" s="17" t="n">
        <v>1</v>
      </c>
      <c r="K2540" s="15" t="n">
        <v>192.9</v>
      </c>
      <c r="L2540" s="22" t="n">
        <v>0</v>
      </c>
      <c r="M2540" s="15" t="n">
        <v>0</v>
      </c>
      <c r="N2540" s="15" t="n">
        <f aca="false">J2540*K2540</f>
        <v>192.9</v>
      </c>
      <c r="O2540" s="15" t="n">
        <f aca="false">N2540*L2540</f>
        <v>0</v>
      </c>
      <c r="P2540" s="15" t="n">
        <f aca="false">N2540-O2540</f>
        <v>192.9</v>
      </c>
      <c r="Q2540" s="15" t="n">
        <f aca="false">J2540*INDEX(dProdutos!$F$2:$F$47,MATCH(E2540,dProdutos!$A$2:$A$47,0))</f>
        <v>80.38</v>
      </c>
      <c r="R2540" s="15" t="n">
        <f aca="false">IF(I2540="Cancelado",0,P2540-Q2540)</f>
        <v>112.52</v>
      </c>
      <c r="S2540" s="17" t="str">
        <f aca="false">INDEX(dProdutos!$D$2:$D$47,MATCH(E2540,dProdutos!$A$2:$A$47,0))</f>
        <v>Acessórios</v>
      </c>
    </row>
    <row r="2541" customFormat="false" ht="15" hidden="false" customHeight="false" outlineLevel="0" collapsed="false">
      <c r="A2541" s="17" t="s">
        <v>3072</v>
      </c>
      <c r="B2541" s="17" t="n">
        <v>1</v>
      </c>
      <c r="C2541" s="21" t="n">
        <v>45872</v>
      </c>
      <c r="D2541" s="17" t="s">
        <v>645</v>
      </c>
      <c r="E2541" s="17" t="s">
        <v>81</v>
      </c>
      <c r="F2541" s="17" t="s">
        <v>1497</v>
      </c>
      <c r="G2541" s="17" t="s">
        <v>61</v>
      </c>
      <c r="H2541" s="17" t="s">
        <v>1523</v>
      </c>
      <c r="I2541" s="17" t="s">
        <v>1524</v>
      </c>
      <c r="J2541" s="17" t="n">
        <v>1</v>
      </c>
      <c r="K2541" s="15" t="n">
        <v>64.9</v>
      </c>
      <c r="L2541" s="22" t="n">
        <v>0</v>
      </c>
      <c r="M2541" s="15" t="n">
        <v>19.94</v>
      </c>
      <c r="N2541" s="15" t="n">
        <f aca="false">J2541*K2541</f>
        <v>64.9</v>
      </c>
      <c r="O2541" s="15" t="n">
        <f aca="false">N2541*L2541</f>
        <v>0</v>
      </c>
      <c r="P2541" s="15" t="n">
        <f aca="false">N2541-O2541</f>
        <v>64.9</v>
      </c>
      <c r="Q2541" s="15" t="n">
        <f aca="false">J2541*INDEX(dProdutos!$F$2:$F$47,MATCH(E2541,dProdutos!$A$2:$A$47,0))</f>
        <v>26.12</v>
      </c>
      <c r="R2541" s="15" t="n">
        <f aca="false">IF(I2541="Cancelado",0,P2541-Q2541)</f>
        <v>38.78</v>
      </c>
      <c r="S2541" s="17" t="str">
        <f aca="false">INDEX(dProdutos!$D$2:$D$47,MATCH(E2541,dProdutos!$A$2:$A$47,0))</f>
        <v>Moda Feminina</v>
      </c>
    </row>
    <row r="2542" customFormat="false" ht="15" hidden="false" customHeight="false" outlineLevel="0" collapsed="false">
      <c r="A2542" s="17" t="s">
        <v>3072</v>
      </c>
      <c r="B2542" s="17" t="n">
        <v>2</v>
      </c>
      <c r="C2542" s="21" t="n">
        <v>45872</v>
      </c>
      <c r="D2542" s="17" t="s">
        <v>645</v>
      </c>
      <c r="E2542" s="17" t="s">
        <v>129</v>
      </c>
      <c r="F2542" s="17" t="s">
        <v>1497</v>
      </c>
      <c r="G2542" s="17" t="s">
        <v>61</v>
      </c>
      <c r="H2542" s="17" t="s">
        <v>1523</v>
      </c>
      <c r="I2542" s="17" t="s">
        <v>1524</v>
      </c>
      <c r="J2542" s="17" t="n">
        <v>1</v>
      </c>
      <c r="K2542" s="15" t="n">
        <v>105.9</v>
      </c>
      <c r="L2542" s="22" t="n">
        <v>0.1</v>
      </c>
      <c r="M2542" s="15" t="n">
        <v>0</v>
      </c>
      <c r="N2542" s="15" t="n">
        <f aca="false">J2542*K2542</f>
        <v>105.9</v>
      </c>
      <c r="O2542" s="15" t="n">
        <f aca="false">N2542*L2542</f>
        <v>10.59</v>
      </c>
      <c r="P2542" s="15" t="n">
        <f aca="false">N2542-O2542</f>
        <v>95.31</v>
      </c>
      <c r="Q2542" s="15" t="n">
        <f aca="false">J2542*INDEX(dProdutos!$F$2:$F$47,MATCH(E2542,dProdutos!$A$2:$A$47,0))</f>
        <v>43.79</v>
      </c>
      <c r="R2542" s="15" t="n">
        <f aca="false">IF(I2542="Cancelado",0,P2542-Q2542)</f>
        <v>51.52</v>
      </c>
      <c r="S2542" s="17" t="str">
        <f aca="false">INDEX(dProdutos!$D$2:$D$47,MATCH(E2542,dProdutos!$A$2:$A$47,0))</f>
        <v>Calçados</v>
      </c>
    </row>
    <row r="2543" customFormat="false" ht="15" hidden="false" customHeight="false" outlineLevel="0" collapsed="false">
      <c r="A2543" s="17" t="s">
        <v>3073</v>
      </c>
      <c r="B2543" s="17" t="n">
        <v>1</v>
      </c>
      <c r="C2543" s="21" t="n">
        <v>45872</v>
      </c>
      <c r="D2543" s="17" t="s">
        <v>1082</v>
      </c>
      <c r="E2543" s="17" t="s">
        <v>183</v>
      </c>
      <c r="F2543" s="17" t="s">
        <v>1503</v>
      </c>
      <c r="G2543" s="17" t="s">
        <v>62</v>
      </c>
      <c r="H2543" s="17" t="s">
        <v>1540</v>
      </c>
      <c r="I2543" s="17" t="s">
        <v>1524</v>
      </c>
      <c r="J2543" s="17" t="n">
        <v>2</v>
      </c>
      <c r="K2543" s="15" t="n">
        <v>121.9</v>
      </c>
      <c r="L2543" s="22" t="n">
        <v>0</v>
      </c>
      <c r="M2543" s="15" t="n">
        <v>24.41</v>
      </c>
      <c r="N2543" s="15" t="n">
        <f aca="false">J2543*K2543</f>
        <v>243.8</v>
      </c>
      <c r="O2543" s="15" t="n">
        <f aca="false">N2543*L2543</f>
        <v>0</v>
      </c>
      <c r="P2543" s="15" t="n">
        <f aca="false">N2543-O2543</f>
        <v>243.8</v>
      </c>
      <c r="Q2543" s="15" t="n">
        <f aca="false">J2543*INDEX(dProdutos!$F$2:$F$47,MATCH(E2543,dProdutos!$A$2:$A$47,0))</f>
        <v>105.52</v>
      </c>
      <c r="R2543" s="15" t="n">
        <f aca="false">IF(I2543="Cancelado",0,P2543-Q2543)</f>
        <v>138.28</v>
      </c>
      <c r="S2543" s="17" t="str">
        <f aca="false">INDEX(dProdutos!$D$2:$D$47,MATCH(E2543,dProdutos!$A$2:$A$47,0))</f>
        <v>Eletrônicos</v>
      </c>
    </row>
    <row r="2544" customFormat="false" ht="15" hidden="false" customHeight="false" outlineLevel="0" collapsed="false">
      <c r="A2544" s="17" t="s">
        <v>3074</v>
      </c>
      <c r="B2544" s="17" t="n">
        <v>1</v>
      </c>
      <c r="C2544" s="21" t="n">
        <v>45872</v>
      </c>
      <c r="D2544" s="17" t="s">
        <v>1069</v>
      </c>
      <c r="E2544" s="17" t="s">
        <v>102</v>
      </c>
      <c r="F2544" s="17" t="s">
        <v>1499</v>
      </c>
      <c r="G2544" s="17" t="s">
        <v>64</v>
      </c>
      <c r="H2544" s="17" t="s">
        <v>1523</v>
      </c>
      <c r="I2544" s="17" t="s">
        <v>1524</v>
      </c>
      <c r="J2544" s="17" t="n">
        <v>1</v>
      </c>
      <c r="K2544" s="15" t="n">
        <v>65.9</v>
      </c>
      <c r="L2544" s="22" t="n">
        <v>0.15</v>
      </c>
      <c r="M2544" s="15" t="n">
        <v>17.97</v>
      </c>
      <c r="N2544" s="15" t="n">
        <f aca="false">J2544*K2544</f>
        <v>65.9</v>
      </c>
      <c r="O2544" s="15" t="n">
        <f aca="false">N2544*L2544</f>
        <v>9.885</v>
      </c>
      <c r="P2544" s="15" t="n">
        <f aca="false">N2544-O2544</f>
        <v>56.015</v>
      </c>
      <c r="Q2544" s="15" t="n">
        <f aca="false">J2544*INDEX(dProdutos!$F$2:$F$47,MATCH(E2544,dProdutos!$A$2:$A$47,0))</f>
        <v>29.68</v>
      </c>
      <c r="R2544" s="15" t="n">
        <f aca="false">IF(I2544="Cancelado",0,P2544-Q2544)</f>
        <v>26.335</v>
      </c>
      <c r="S2544" s="17" t="str">
        <f aca="false">INDEX(dProdutos!$D$2:$D$47,MATCH(E2544,dProdutos!$A$2:$A$47,0))</f>
        <v>Moda Masculina</v>
      </c>
    </row>
    <row r="2545" customFormat="false" ht="15" hidden="false" customHeight="false" outlineLevel="0" collapsed="false">
      <c r="A2545" s="17" t="s">
        <v>3074</v>
      </c>
      <c r="B2545" s="17" t="n">
        <v>2</v>
      </c>
      <c r="C2545" s="21" t="n">
        <v>45872</v>
      </c>
      <c r="D2545" s="17" t="s">
        <v>1069</v>
      </c>
      <c r="E2545" s="17" t="s">
        <v>177</v>
      </c>
      <c r="F2545" s="17" t="s">
        <v>1499</v>
      </c>
      <c r="G2545" s="17" t="s">
        <v>64</v>
      </c>
      <c r="H2545" s="17" t="s">
        <v>1523</v>
      </c>
      <c r="I2545" s="17" t="s">
        <v>1524</v>
      </c>
      <c r="J2545" s="17" t="n">
        <v>1</v>
      </c>
      <c r="K2545" s="15" t="n">
        <v>257.9</v>
      </c>
      <c r="L2545" s="22" t="n">
        <v>0</v>
      </c>
      <c r="M2545" s="15" t="n">
        <v>0</v>
      </c>
      <c r="N2545" s="15" t="n">
        <f aca="false">J2545*K2545</f>
        <v>257.9</v>
      </c>
      <c r="O2545" s="15" t="n">
        <f aca="false">N2545*L2545</f>
        <v>0</v>
      </c>
      <c r="P2545" s="15" t="n">
        <f aca="false">N2545-O2545</f>
        <v>257.9</v>
      </c>
      <c r="Q2545" s="15" t="n">
        <f aca="false">J2545*INDEX(dProdutos!$F$2:$F$47,MATCH(E2545,dProdutos!$A$2:$A$47,0))</f>
        <v>138.23</v>
      </c>
      <c r="R2545" s="15" t="n">
        <f aca="false">IF(I2545="Cancelado",0,P2545-Q2545)</f>
        <v>119.67</v>
      </c>
      <c r="S2545" s="17" t="str">
        <f aca="false">INDEX(dProdutos!$D$2:$D$47,MATCH(E2545,dProdutos!$A$2:$A$47,0))</f>
        <v>Casa</v>
      </c>
    </row>
    <row r="2546" customFormat="false" ht="15" hidden="false" customHeight="false" outlineLevel="0" collapsed="false">
      <c r="A2546" s="17" t="s">
        <v>3074</v>
      </c>
      <c r="B2546" s="17" t="n">
        <v>3</v>
      </c>
      <c r="C2546" s="21" t="n">
        <v>45872</v>
      </c>
      <c r="D2546" s="17" t="s">
        <v>1069</v>
      </c>
      <c r="E2546" s="17" t="s">
        <v>138</v>
      </c>
      <c r="F2546" s="17" t="s">
        <v>1499</v>
      </c>
      <c r="G2546" s="17" t="s">
        <v>64</v>
      </c>
      <c r="H2546" s="17" t="s">
        <v>1523</v>
      </c>
      <c r="I2546" s="17" t="s">
        <v>1524</v>
      </c>
      <c r="J2546" s="17" t="n">
        <v>2</v>
      </c>
      <c r="K2546" s="15" t="n">
        <v>231.9</v>
      </c>
      <c r="L2546" s="22" t="n">
        <v>0.05</v>
      </c>
      <c r="M2546" s="15" t="n">
        <v>0</v>
      </c>
      <c r="N2546" s="15" t="n">
        <f aca="false">J2546*K2546</f>
        <v>463.8</v>
      </c>
      <c r="O2546" s="15" t="n">
        <f aca="false">N2546*L2546</f>
        <v>23.19</v>
      </c>
      <c r="P2546" s="15" t="n">
        <f aca="false">N2546-O2546</f>
        <v>440.61</v>
      </c>
      <c r="Q2546" s="15" t="n">
        <f aca="false">J2546*INDEX(dProdutos!$F$2:$F$47,MATCH(E2546,dProdutos!$A$2:$A$47,0))</f>
        <v>264.42</v>
      </c>
      <c r="R2546" s="15" t="n">
        <f aca="false">IF(I2546="Cancelado",0,P2546-Q2546)</f>
        <v>176.19</v>
      </c>
      <c r="S2546" s="17" t="str">
        <f aca="false">INDEX(dProdutos!$D$2:$D$47,MATCH(E2546,dProdutos!$A$2:$A$47,0))</f>
        <v>Calçados</v>
      </c>
    </row>
    <row r="2547" customFormat="false" ht="15" hidden="false" customHeight="false" outlineLevel="0" collapsed="false">
      <c r="A2547" s="17" t="s">
        <v>3075</v>
      </c>
      <c r="B2547" s="17" t="n">
        <v>1</v>
      </c>
      <c r="C2547" s="21" t="n">
        <v>45872</v>
      </c>
      <c r="D2547" s="17" t="s">
        <v>514</v>
      </c>
      <c r="E2547" s="17" t="s">
        <v>207</v>
      </c>
      <c r="F2547" s="17" t="s">
        <v>1493</v>
      </c>
      <c r="G2547" s="17" t="s">
        <v>59</v>
      </c>
      <c r="H2547" s="17" t="s">
        <v>1537</v>
      </c>
      <c r="I2547" s="17" t="s">
        <v>1524</v>
      </c>
      <c r="J2547" s="17" t="n">
        <v>1</v>
      </c>
      <c r="K2547" s="15" t="n">
        <v>143.9</v>
      </c>
      <c r="L2547" s="22" t="n">
        <v>0.2</v>
      </c>
      <c r="M2547" s="15" t="n">
        <v>27.07</v>
      </c>
      <c r="N2547" s="15" t="n">
        <f aca="false">J2547*K2547</f>
        <v>143.9</v>
      </c>
      <c r="O2547" s="15" t="n">
        <f aca="false">N2547*L2547</f>
        <v>28.78</v>
      </c>
      <c r="P2547" s="15" t="n">
        <f aca="false">N2547-O2547</f>
        <v>115.12</v>
      </c>
      <c r="Q2547" s="15" t="n">
        <f aca="false">J2547*INDEX(dProdutos!$F$2:$F$47,MATCH(E2547,dProdutos!$A$2:$A$47,0))</f>
        <v>84.43</v>
      </c>
      <c r="R2547" s="15" t="n">
        <f aca="false">IF(I2547="Cancelado",0,P2547-Q2547)</f>
        <v>30.69</v>
      </c>
      <c r="S2547" s="17" t="str">
        <f aca="false">INDEX(dProdutos!$D$2:$D$47,MATCH(E2547,dProdutos!$A$2:$A$47,0))</f>
        <v>Beleza</v>
      </c>
    </row>
    <row r="2548" customFormat="false" ht="15" hidden="false" customHeight="false" outlineLevel="0" collapsed="false">
      <c r="A2548" s="17" t="s">
        <v>3075</v>
      </c>
      <c r="B2548" s="17" t="n">
        <v>2</v>
      </c>
      <c r="C2548" s="21" t="n">
        <v>45872</v>
      </c>
      <c r="D2548" s="17" t="s">
        <v>514</v>
      </c>
      <c r="E2548" s="17" t="s">
        <v>88</v>
      </c>
      <c r="F2548" s="17" t="s">
        <v>1493</v>
      </c>
      <c r="G2548" s="17" t="s">
        <v>59</v>
      </c>
      <c r="H2548" s="17" t="s">
        <v>1537</v>
      </c>
      <c r="I2548" s="17" t="s">
        <v>1524</v>
      </c>
      <c r="J2548" s="17" t="n">
        <v>1</v>
      </c>
      <c r="K2548" s="15" t="n">
        <v>170.9</v>
      </c>
      <c r="L2548" s="22" t="n">
        <v>0.2</v>
      </c>
      <c r="M2548" s="15" t="n">
        <v>0</v>
      </c>
      <c r="N2548" s="15" t="n">
        <f aca="false">J2548*K2548</f>
        <v>170.9</v>
      </c>
      <c r="O2548" s="15" t="n">
        <f aca="false">N2548*L2548</f>
        <v>34.18</v>
      </c>
      <c r="P2548" s="15" t="n">
        <f aca="false">N2548-O2548</f>
        <v>136.72</v>
      </c>
      <c r="Q2548" s="15" t="n">
        <f aca="false">J2548*INDEX(dProdutos!$F$2:$F$47,MATCH(E2548,dProdutos!$A$2:$A$47,0))</f>
        <v>98.14</v>
      </c>
      <c r="R2548" s="15" t="n">
        <f aca="false">IF(I2548="Cancelado",0,P2548-Q2548)</f>
        <v>38.58</v>
      </c>
      <c r="S2548" s="17" t="str">
        <f aca="false">INDEX(dProdutos!$D$2:$D$47,MATCH(E2548,dProdutos!$A$2:$A$47,0))</f>
        <v>Moda Feminina</v>
      </c>
    </row>
    <row r="2549" customFormat="false" ht="15" hidden="false" customHeight="false" outlineLevel="0" collapsed="false">
      <c r="A2549" s="17" t="s">
        <v>3076</v>
      </c>
      <c r="B2549" s="17" t="n">
        <v>1</v>
      </c>
      <c r="C2549" s="21" t="n">
        <v>45872</v>
      </c>
      <c r="D2549" s="17" t="s">
        <v>1117</v>
      </c>
      <c r="E2549" s="17" t="s">
        <v>153</v>
      </c>
      <c r="F2549" s="17" t="s">
        <v>1499</v>
      </c>
      <c r="G2549" s="17" t="s">
        <v>59</v>
      </c>
      <c r="H2549" s="17" t="s">
        <v>1537</v>
      </c>
      <c r="I2549" s="17" t="s">
        <v>1524</v>
      </c>
      <c r="J2549" s="17" t="n">
        <v>1</v>
      </c>
      <c r="K2549" s="15" t="n">
        <v>165.9</v>
      </c>
      <c r="L2549" s="22" t="n">
        <v>0</v>
      </c>
      <c r="M2549" s="15" t="n">
        <v>21.14</v>
      </c>
      <c r="N2549" s="15" t="n">
        <f aca="false">J2549*K2549</f>
        <v>165.9</v>
      </c>
      <c r="O2549" s="15" t="n">
        <f aca="false">N2549*L2549</f>
        <v>0</v>
      </c>
      <c r="P2549" s="15" t="n">
        <f aca="false">N2549-O2549</f>
        <v>165.9</v>
      </c>
      <c r="Q2549" s="15" t="n">
        <f aca="false">J2549*INDEX(dProdutos!$F$2:$F$47,MATCH(E2549,dProdutos!$A$2:$A$47,0))</f>
        <v>67.28</v>
      </c>
      <c r="R2549" s="15" t="n">
        <f aca="false">IF(I2549="Cancelado",0,P2549-Q2549)</f>
        <v>98.62</v>
      </c>
      <c r="S2549" s="17" t="str">
        <f aca="false">INDEX(dProdutos!$D$2:$D$47,MATCH(E2549,dProdutos!$A$2:$A$47,0))</f>
        <v>Acessórios</v>
      </c>
    </row>
    <row r="2550" customFormat="false" ht="15" hidden="false" customHeight="false" outlineLevel="0" collapsed="false">
      <c r="A2550" s="17" t="s">
        <v>3076</v>
      </c>
      <c r="B2550" s="17" t="n">
        <v>2</v>
      </c>
      <c r="C2550" s="21" t="n">
        <v>45872</v>
      </c>
      <c r="D2550" s="17" t="s">
        <v>1117</v>
      </c>
      <c r="E2550" s="17" t="s">
        <v>85</v>
      </c>
      <c r="F2550" s="17" t="s">
        <v>1499</v>
      </c>
      <c r="G2550" s="17" t="s">
        <v>59</v>
      </c>
      <c r="H2550" s="17" t="s">
        <v>1537</v>
      </c>
      <c r="I2550" s="17" t="s">
        <v>1524</v>
      </c>
      <c r="J2550" s="17" t="n">
        <v>3</v>
      </c>
      <c r="K2550" s="15" t="n">
        <v>165.9</v>
      </c>
      <c r="L2550" s="22" t="n">
        <v>0</v>
      </c>
      <c r="M2550" s="15" t="n">
        <v>0</v>
      </c>
      <c r="N2550" s="15" t="n">
        <f aca="false">J2550*K2550</f>
        <v>497.7</v>
      </c>
      <c r="O2550" s="15" t="n">
        <f aca="false">N2550*L2550</f>
        <v>0</v>
      </c>
      <c r="P2550" s="15" t="n">
        <f aca="false">N2550-O2550</f>
        <v>497.7</v>
      </c>
      <c r="Q2550" s="15" t="n">
        <f aca="false">J2550*INDEX(dProdutos!$F$2:$F$47,MATCH(E2550,dProdutos!$A$2:$A$47,0))</f>
        <v>274.65</v>
      </c>
      <c r="R2550" s="15" t="n">
        <f aca="false">IF(I2550="Cancelado",0,P2550-Q2550)</f>
        <v>223.05</v>
      </c>
      <c r="S2550" s="17" t="str">
        <f aca="false">INDEX(dProdutos!$D$2:$D$47,MATCH(E2550,dProdutos!$A$2:$A$47,0))</f>
        <v>Moda Feminina</v>
      </c>
    </row>
    <row r="2551" customFormat="false" ht="15" hidden="false" customHeight="false" outlineLevel="0" collapsed="false">
      <c r="A2551" s="17" t="s">
        <v>3076</v>
      </c>
      <c r="B2551" s="17" t="n">
        <v>3</v>
      </c>
      <c r="C2551" s="21" t="n">
        <v>45872</v>
      </c>
      <c r="D2551" s="17" t="s">
        <v>1117</v>
      </c>
      <c r="E2551" s="17" t="s">
        <v>120</v>
      </c>
      <c r="F2551" s="17" t="s">
        <v>1499</v>
      </c>
      <c r="G2551" s="17" t="s">
        <v>59</v>
      </c>
      <c r="H2551" s="17" t="s">
        <v>1537</v>
      </c>
      <c r="I2551" s="17" t="s">
        <v>1524</v>
      </c>
      <c r="J2551" s="17" t="n">
        <v>3</v>
      </c>
      <c r="K2551" s="15" t="n">
        <v>96.9</v>
      </c>
      <c r="L2551" s="22" t="n">
        <v>0</v>
      </c>
      <c r="M2551" s="15" t="n">
        <v>0</v>
      </c>
      <c r="N2551" s="15" t="n">
        <f aca="false">J2551*K2551</f>
        <v>290.7</v>
      </c>
      <c r="O2551" s="15" t="n">
        <f aca="false">N2551*L2551</f>
        <v>0</v>
      </c>
      <c r="P2551" s="15" t="n">
        <f aca="false">N2551-O2551</f>
        <v>290.7</v>
      </c>
      <c r="Q2551" s="15" t="n">
        <f aca="false">J2551*INDEX(dProdutos!$F$2:$F$47,MATCH(E2551,dProdutos!$A$2:$A$47,0))</f>
        <v>133.08</v>
      </c>
      <c r="R2551" s="15" t="n">
        <f aca="false">IF(I2551="Cancelado",0,P2551-Q2551)</f>
        <v>157.62</v>
      </c>
      <c r="S2551" s="17" t="str">
        <f aca="false">INDEX(dProdutos!$D$2:$D$47,MATCH(E2551,dProdutos!$A$2:$A$47,0))</f>
        <v>Moda Masculina</v>
      </c>
    </row>
    <row r="2552" customFormat="false" ht="15" hidden="false" customHeight="false" outlineLevel="0" collapsed="false">
      <c r="A2552" s="17" t="s">
        <v>3076</v>
      </c>
      <c r="B2552" s="17" t="n">
        <v>4</v>
      </c>
      <c r="C2552" s="21" t="n">
        <v>45872</v>
      </c>
      <c r="D2552" s="17" t="s">
        <v>1117</v>
      </c>
      <c r="E2552" s="17" t="s">
        <v>147</v>
      </c>
      <c r="F2552" s="17" t="s">
        <v>1499</v>
      </c>
      <c r="G2552" s="17" t="s">
        <v>59</v>
      </c>
      <c r="H2552" s="17" t="s">
        <v>1537</v>
      </c>
      <c r="I2552" s="17" t="s">
        <v>1524</v>
      </c>
      <c r="J2552" s="17" t="n">
        <v>1</v>
      </c>
      <c r="K2552" s="15" t="n">
        <v>231.9</v>
      </c>
      <c r="L2552" s="22" t="n">
        <v>0</v>
      </c>
      <c r="M2552" s="15" t="n">
        <v>0</v>
      </c>
      <c r="N2552" s="15" t="n">
        <f aca="false">J2552*K2552</f>
        <v>231.9</v>
      </c>
      <c r="O2552" s="15" t="n">
        <f aca="false">N2552*L2552</f>
        <v>0</v>
      </c>
      <c r="P2552" s="15" t="n">
        <f aca="false">N2552-O2552</f>
        <v>231.9</v>
      </c>
      <c r="Q2552" s="15" t="n">
        <f aca="false">J2552*INDEX(dProdutos!$F$2:$F$47,MATCH(E2552,dProdutos!$A$2:$A$47,0))</f>
        <v>130.9</v>
      </c>
      <c r="R2552" s="15" t="n">
        <f aca="false">IF(I2552="Cancelado",0,P2552-Q2552)</f>
        <v>101</v>
      </c>
      <c r="S2552" s="17" t="str">
        <f aca="false">INDEX(dProdutos!$D$2:$D$47,MATCH(E2552,dProdutos!$A$2:$A$47,0))</f>
        <v>Acessórios</v>
      </c>
    </row>
    <row r="2553" customFormat="false" ht="15" hidden="false" customHeight="false" outlineLevel="0" collapsed="false">
      <c r="A2553" s="17" t="s">
        <v>3077</v>
      </c>
      <c r="B2553" s="17" t="n">
        <v>1</v>
      </c>
      <c r="C2553" s="21" t="n">
        <v>45872</v>
      </c>
      <c r="D2553" s="17" t="s">
        <v>1350</v>
      </c>
      <c r="E2553" s="17" t="s">
        <v>88</v>
      </c>
      <c r="F2553" s="17" t="s">
        <v>1490</v>
      </c>
      <c r="G2553" s="17" t="s">
        <v>62</v>
      </c>
      <c r="H2553" s="17" t="s">
        <v>1523</v>
      </c>
      <c r="I2553" s="17" t="s">
        <v>1524</v>
      </c>
      <c r="J2553" s="17" t="n">
        <v>1</v>
      </c>
      <c r="K2553" s="15" t="n">
        <v>170.9</v>
      </c>
      <c r="L2553" s="22" t="n">
        <v>0</v>
      </c>
      <c r="M2553" s="15" t="n">
        <v>27.24</v>
      </c>
      <c r="N2553" s="15" t="n">
        <f aca="false">J2553*K2553</f>
        <v>170.9</v>
      </c>
      <c r="O2553" s="15" t="n">
        <f aca="false">N2553*L2553</f>
        <v>0</v>
      </c>
      <c r="P2553" s="15" t="n">
        <f aca="false">N2553-O2553</f>
        <v>170.9</v>
      </c>
      <c r="Q2553" s="15" t="n">
        <f aca="false">J2553*INDEX(dProdutos!$F$2:$F$47,MATCH(E2553,dProdutos!$A$2:$A$47,0))</f>
        <v>98.14</v>
      </c>
      <c r="R2553" s="15" t="n">
        <f aca="false">IF(I2553="Cancelado",0,P2553-Q2553)</f>
        <v>72.76</v>
      </c>
      <c r="S2553" s="17" t="str">
        <f aca="false">INDEX(dProdutos!$D$2:$D$47,MATCH(E2553,dProdutos!$A$2:$A$47,0))</f>
        <v>Moda Feminina</v>
      </c>
    </row>
    <row r="2554" customFormat="false" ht="15" hidden="false" customHeight="false" outlineLevel="0" collapsed="false">
      <c r="A2554" s="17" t="s">
        <v>3077</v>
      </c>
      <c r="B2554" s="17" t="n">
        <v>2</v>
      </c>
      <c r="C2554" s="21" t="n">
        <v>45872</v>
      </c>
      <c r="D2554" s="17" t="s">
        <v>1350</v>
      </c>
      <c r="E2554" s="17" t="s">
        <v>171</v>
      </c>
      <c r="F2554" s="17" t="s">
        <v>1490</v>
      </c>
      <c r="G2554" s="17" t="s">
        <v>62</v>
      </c>
      <c r="H2554" s="17" t="s">
        <v>1523</v>
      </c>
      <c r="I2554" s="17" t="s">
        <v>1524</v>
      </c>
      <c r="J2554" s="17" t="n">
        <v>2</v>
      </c>
      <c r="K2554" s="15" t="n">
        <v>246.9</v>
      </c>
      <c r="L2554" s="22" t="n">
        <v>0</v>
      </c>
      <c r="M2554" s="15" t="n">
        <v>0</v>
      </c>
      <c r="N2554" s="15" t="n">
        <f aca="false">J2554*K2554</f>
        <v>493.8</v>
      </c>
      <c r="O2554" s="15" t="n">
        <f aca="false">N2554*L2554</f>
        <v>0</v>
      </c>
      <c r="P2554" s="15" t="n">
        <f aca="false">N2554-O2554</f>
        <v>493.8</v>
      </c>
      <c r="Q2554" s="15" t="n">
        <f aca="false">J2554*INDEX(dProdutos!$F$2:$F$47,MATCH(E2554,dProdutos!$A$2:$A$47,0))</f>
        <v>207.22</v>
      </c>
      <c r="R2554" s="15" t="n">
        <f aca="false">IF(I2554="Cancelado",0,P2554-Q2554)</f>
        <v>286.58</v>
      </c>
      <c r="S2554" s="17" t="str">
        <f aca="false">INDEX(dProdutos!$D$2:$D$47,MATCH(E2554,dProdutos!$A$2:$A$47,0))</f>
        <v>Casa</v>
      </c>
    </row>
    <row r="2555" customFormat="false" ht="15" hidden="false" customHeight="false" outlineLevel="0" collapsed="false">
      <c r="A2555" s="17" t="s">
        <v>3078</v>
      </c>
      <c r="B2555" s="17" t="n">
        <v>1</v>
      </c>
      <c r="C2555" s="21" t="n">
        <v>45872</v>
      </c>
      <c r="D2555" s="17" t="s">
        <v>1162</v>
      </c>
      <c r="E2555" s="17" t="s">
        <v>150</v>
      </c>
      <c r="F2555" s="17" t="s">
        <v>1493</v>
      </c>
      <c r="G2555" s="17" t="s">
        <v>61</v>
      </c>
      <c r="H2555" s="17" t="s">
        <v>1523</v>
      </c>
      <c r="I2555" s="17" t="s">
        <v>1524</v>
      </c>
      <c r="J2555" s="17" t="n">
        <v>2</v>
      </c>
      <c r="K2555" s="15" t="n">
        <v>71.9</v>
      </c>
      <c r="L2555" s="22" t="n">
        <v>0</v>
      </c>
      <c r="M2555" s="15" t="n">
        <v>0</v>
      </c>
      <c r="N2555" s="15" t="n">
        <f aca="false">J2555*K2555</f>
        <v>143.8</v>
      </c>
      <c r="O2555" s="15" t="n">
        <f aca="false">N2555*L2555</f>
        <v>0</v>
      </c>
      <c r="P2555" s="15" t="n">
        <f aca="false">N2555-O2555</f>
        <v>143.8</v>
      </c>
      <c r="Q2555" s="15" t="n">
        <f aca="false">J2555*INDEX(dProdutos!$F$2:$F$47,MATCH(E2555,dProdutos!$A$2:$A$47,0))</f>
        <v>54.76</v>
      </c>
      <c r="R2555" s="15" t="n">
        <f aca="false">IF(I2555="Cancelado",0,P2555-Q2555)</f>
        <v>89.04</v>
      </c>
      <c r="S2555" s="17" t="str">
        <f aca="false">INDEX(dProdutos!$D$2:$D$47,MATCH(E2555,dProdutos!$A$2:$A$47,0))</f>
        <v>Acessórios</v>
      </c>
    </row>
    <row r="2556" customFormat="false" ht="15" hidden="false" customHeight="false" outlineLevel="0" collapsed="false">
      <c r="A2556" s="17" t="s">
        <v>3078</v>
      </c>
      <c r="B2556" s="17" t="n">
        <v>2</v>
      </c>
      <c r="C2556" s="21" t="n">
        <v>45872</v>
      </c>
      <c r="D2556" s="17" t="s">
        <v>1162</v>
      </c>
      <c r="E2556" s="17" t="s">
        <v>174</v>
      </c>
      <c r="F2556" s="17" t="s">
        <v>1493</v>
      </c>
      <c r="G2556" s="17" t="s">
        <v>61</v>
      </c>
      <c r="H2556" s="17" t="s">
        <v>1523</v>
      </c>
      <c r="I2556" s="17" t="s">
        <v>1524</v>
      </c>
      <c r="J2556" s="17" t="n">
        <v>1</v>
      </c>
      <c r="K2556" s="15" t="n">
        <v>250.9</v>
      </c>
      <c r="L2556" s="22" t="n">
        <v>0.15</v>
      </c>
      <c r="M2556" s="15" t="n">
        <v>0</v>
      </c>
      <c r="N2556" s="15" t="n">
        <f aca="false">J2556*K2556</f>
        <v>250.9</v>
      </c>
      <c r="O2556" s="15" t="n">
        <f aca="false">N2556*L2556</f>
        <v>37.635</v>
      </c>
      <c r="P2556" s="15" t="n">
        <f aca="false">N2556-O2556</f>
        <v>213.265</v>
      </c>
      <c r="Q2556" s="15" t="n">
        <f aca="false">J2556*INDEX(dProdutos!$F$2:$F$47,MATCH(E2556,dProdutos!$A$2:$A$47,0))</f>
        <v>151.28</v>
      </c>
      <c r="R2556" s="15" t="n">
        <f aca="false">IF(I2556="Cancelado",0,P2556-Q2556)</f>
        <v>61.985</v>
      </c>
      <c r="S2556" s="17" t="str">
        <f aca="false">INDEX(dProdutos!$D$2:$D$47,MATCH(E2556,dProdutos!$A$2:$A$47,0))</f>
        <v>Casa</v>
      </c>
    </row>
    <row r="2557" customFormat="false" ht="15" hidden="false" customHeight="false" outlineLevel="0" collapsed="false">
      <c r="A2557" s="17" t="s">
        <v>3079</v>
      </c>
      <c r="B2557" s="17" t="n">
        <v>1</v>
      </c>
      <c r="C2557" s="21" t="n">
        <v>45872</v>
      </c>
      <c r="D2557" s="17" t="s">
        <v>1345</v>
      </c>
      <c r="E2557" s="17" t="s">
        <v>135</v>
      </c>
      <c r="F2557" s="17" t="s">
        <v>1497</v>
      </c>
      <c r="G2557" s="17" t="s">
        <v>62</v>
      </c>
      <c r="H2557" s="17" t="s">
        <v>1537</v>
      </c>
      <c r="I2557" s="17" t="s">
        <v>1524</v>
      </c>
      <c r="J2557" s="17" t="n">
        <v>1</v>
      </c>
      <c r="K2557" s="15" t="n">
        <v>200.9</v>
      </c>
      <c r="L2557" s="22" t="n">
        <v>0</v>
      </c>
      <c r="M2557" s="15" t="n">
        <v>18.11</v>
      </c>
      <c r="N2557" s="15" t="n">
        <f aca="false">J2557*K2557</f>
        <v>200.9</v>
      </c>
      <c r="O2557" s="15" t="n">
        <f aca="false">N2557*L2557</f>
        <v>0</v>
      </c>
      <c r="P2557" s="15" t="n">
        <f aca="false">N2557-O2557</f>
        <v>200.9</v>
      </c>
      <c r="Q2557" s="15" t="n">
        <f aca="false">J2557*INDEX(dProdutos!$F$2:$F$47,MATCH(E2557,dProdutos!$A$2:$A$47,0))</f>
        <v>80.73</v>
      </c>
      <c r="R2557" s="15" t="n">
        <f aca="false">IF(I2557="Cancelado",0,P2557-Q2557)</f>
        <v>120.17</v>
      </c>
      <c r="S2557" s="17" t="str">
        <f aca="false">INDEX(dProdutos!$D$2:$D$47,MATCH(E2557,dProdutos!$A$2:$A$47,0))</f>
        <v>Calçados</v>
      </c>
    </row>
    <row r="2558" customFormat="false" ht="15" hidden="false" customHeight="false" outlineLevel="0" collapsed="false">
      <c r="A2558" s="17" t="s">
        <v>3080</v>
      </c>
      <c r="B2558" s="17" t="n">
        <v>1</v>
      </c>
      <c r="C2558" s="21" t="n">
        <v>45873</v>
      </c>
      <c r="D2558" s="17" t="s">
        <v>1114</v>
      </c>
      <c r="E2558" s="17" t="s">
        <v>156</v>
      </c>
      <c r="F2558" s="17" t="s">
        <v>1503</v>
      </c>
      <c r="G2558" s="17" t="s">
        <v>60</v>
      </c>
      <c r="H2558" s="17" t="s">
        <v>1537</v>
      </c>
      <c r="I2558" s="17" t="s">
        <v>1524</v>
      </c>
      <c r="J2558" s="17" t="n">
        <v>1</v>
      </c>
      <c r="K2558" s="15" t="n">
        <v>192.9</v>
      </c>
      <c r="L2558" s="22" t="n">
        <v>0.05</v>
      </c>
      <c r="M2558" s="15" t="n">
        <v>0</v>
      </c>
      <c r="N2558" s="15" t="n">
        <f aca="false">J2558*K2558</f>
        <v>192.9</v>
      </c>
      <c r="O2558" s="15" t="n">
        <f aca="false">N2558*L2558</f>
        <v>9.645</v>
      </c>
      <c r="P2558" s="15" t="n">
        <f aca="false">N2558-O2558</f>
        <v>183.255</v>
      </c>
      <c r="Q2558" s="15" t="n">
        <f aca="false">J2558*INDEX(dProdutos!$F$2:$F$47,MATCH(E2558,dProdutos!$A$2:$A$47,0))</f>
        <v>80.38</v>
      </c>
      <c r="R2558" s="15" t="n">
        <f aca="false">IF(I2558="Cancelado",0,P2558-Q2558)</f>
        <v>102.875</v>
      </c>
      <c r="S2558" s="17" t="str">
        <f aca="false">INDEX(dProdutos!$D$2:$D$47,MATCH(E2558,dProdutos!$A$2:$A$47,0))</f>
        <v>Acessórios</v>
      </c>
    </row>
    <row r="2559" customFormat="false" ht="15" hidden="false" customHeight="false" outlineLevel="0" collapsed="false">
      <c r="A2559" s="17" t="s">
        <v>3081</v>
      </c>
      <c r="B2559" s="17" t="n">
        <v>1</v>
      </c>
      <c r="C2559" s="21" t="n">
        <v>45873</v>
      </c>
      <c r="D2559" s="17" t="s">
        <v>1467</v>
      </c>
      <c r="E2559" s="17" t="s">
        <v>150</v>
      </c>
      <c r="F2559" s="17" t="s">
        <v>1503</v>
      </c>
      <c r="G2559" s="17" t="s">
        <v>59</v>
      </c>
      <c r="H2559" s="17" t="s">
        <v>1537</v>
      </c>
      <c r="I2559" s="17" t="s">
        <v>1524</v>
      </c>
      <c r="J2559" s="17" t="n">
        <v>2</v>
      </c>
      <c r="K2559" s="15" t="n">
        <v>71.9</v>
      </c>
      <c r="L2559" s="22" t="n">
        <v>0.1</v>
      </c>
      <c r="M2559" s="15" t="n">
        <v>0</v>
      </c>
      <c r="N2559" s="15" t="n">
        <f aca="false">J2559*K2559</f>
        <v>143.8</v>
      </c>
      <c r="O2559" s="15" t="n">
        <f aca="false">N2559*L2559</f>
        <v>14.38</v>
      </c>
      <c r="P2559" s="15" t="n">
        <f aca="false">N2559-O2559</f>
        <v>129.42</v>
      </c>
      <c r="Q2559" s="15" t="n">
        <f aca="false">J2559*INDEX(dProdutos!$F$2:$F$47,MATCH(E2559,dProdutos!$A$2:$A$47,0))</f>
        <v>54.76</v>
      </c>
      <c r="R2559" s="15" t="n">
        <f aca="false">IF(I2559="Cancelado",0,P2559-Q2559)</f>
        <v>74.66</v>
      </c>
      <c r="S2559" s="17" t="str">
        <f aca="false">INDEX(dProdutos!$D$2:$D$47,MATCH(E2559,dProdutos!$A$2:$A$47,0))</f>
        <v>Acessórios</v>
      </c>
    </row>
    <row r="2560" customFormat="false" ht="15" hidden="false" customHeight="false" outlineLevel="0" collapsed="false">
      <c r="A2560" s="17" t="s">
        <v>3081</v>
      </c>
      <c r="B2560" s="17" t="n">
        <v>2</v>
      </c>
      <c r="C2560" s="21" t="n">
        <v>45873</v>
      </c>
      <c r="D2560" s="17" t="s">
        <v>1467</v>
      </c>
      <c r="E2560" s="17" t="s">
        <v>159</v>
      </c>
      <c r="F2560" s="17" t="s">
        <v>1503</v>
      </c>
      <c r="G2560" s="17" t="s">
        <v>59</v>
      </c>
      <c r="H2560" s="17" t="s">
        <v>1537</v>
      </c>
      <c r="I2560" s="17" t="s">
        <v>1524</v>
      </c>
      <c r="J2560" s="17" t="n">
        <v>1</v>
      </c>
      <c r="K2560" s="15" t="n">
        <v>276.9</v>
      </c>
      <c r="L2560" s="22" t="n">
        <v>0.15</v>
      </c>
      <c r="M2560" s="15" t="n">
        <v>0</v>
      </c>
      <c r="N2560" s="15" t="n">
        <f aca="false">J2560*K2560</f>
        <v>276.9</v>
      </c>
      <c r="O2560" s="15" t="n">
        <f aca="false">N2560*L2560</f>
        <v>41.535</v>
      </c>
      <c r="P2560" s="15" t="n">
        <f aca="false">N2560-O2560</f>
        <v>235.365</v>
      </c>
      <c r="Q2560" s="15" t="n">
        <f aca="false">J2560*INDEX(dProdutos!$F$2:$F$47,MATCH(E2560,dProdutos!$A$2:$A$47,0))</f>
        <v>145.03</v>
      </c>
      <c r="R2560" s="15" t="n">
        <f aca="false">IF(I2560="Cancelado",0,P2560-Q2560)</f>
        <v>90.335</v>
      </c>
      <c r="S2560" s="17" t="str">
        <f aca="false">INDEX(dProdutos!$D$2:$D$47,MATCH(E2560,dProdutos!$A$2:$A$47,0))</f>
        <v>Acessórios</v>
      </c>
    </row>
    <row r="2561" customFormat="false" ht="15" hidden="false" customHeight="false" outlineLevel="0" collapsed="false">
      <c r="A2561" s="17" t="s">
        <v>3081</v>
      </c>
      <c r="B2561" s="17" t="n">
        <v>3</v>
      </c>
      <c r="C2561" s="21" t="n">
        <v>45873</v>
      </c>
      <c r="D2561" s="17" t="s">
        <v>1467</v>
      </c>
      <c r="E2561" s="17" t="s">
        <v>174</v>
      </c>
      <c r="F2561" s="17" t="s">
        <v>1503</v>
      </c>
      <c r="G2561" s="17" t="s">
        <v>59</v>
      </c>
      <c r="H2561" s="17" t="s">
        <v>1537</v>
      </c>
      <c r="I2561" s="17" t="s">
        <v>1524</v>
      </c>
      <c r="J2561" s="17" t="n">
        <v>1</v>
      </c>
      <c r="K2561" s="15" t="n">
        <v>250.9</v>
      </c>
      <c r="L2561" s="22" t="n">
        <v>0</v>
      </c>
      <c r="M2561" s="15" t="n">
        <v>0</v>
      </c>
      <c r="N2561" s="15" t="n">
        <f aca="false">J2561*K2561</f>
        <v>250.9</v>
      </c>
      <c r="O2561" s="15" t="n">
        <f aca="false">N2561*L2561</f>
        <v>0</v>
      </c>
      <c r="P2561" s="15" t="n">
        <f aca="false">N2561-O2561</f>
        <v>250.9</v>
      </c>
      <c r="Q2561" s="15" t="n">
        <f aca="false">J2561*INDEX(dProdutos!$F$2:$F$47,MATCH(E2561,dProdutos!$A$2:$A$47,0))</f>
        <v>151.28</v>
      </c>
      <c r="R2561" s="15" t="n">
        <f aca="false">IF(I2561="Cancelado",0,P2561-Q2561)</f>
        <v>99.62</v>
      </c>
      <c r="S2561" s="17" t="str">
        <f aca="false">INDEX(dProdutos!$D$2:$D$47,MATCH(E2561,dProdutos!$A$2:$A$47,0))</f>
        <v>Casa</v>
      </c>
    </row>
    <row r="2562" customFormat="false" ht="15" hidden="false" customHeight="false" outlineLevel="0" collapsed="false">
      <c r="A2562" s="17" t="s">
        <v>3082</v>
      </c>
      <c r="B2562" s="17" t="n">
        <v>1</v>
      </c>
      <c r="C2562" s="21" t="n">
        <v>45873</v>
      </c>
      <c r="D2562" s="17" t="s">
        <v>479</v>
      </c>
      <c r="E2562" s="17" t="s">
        <v>156</v>
      </c>
      <c r="F2562" s="17" t="s">
        <v>1495</v>
      </c>
      <c r="G2562" s="17" t="s">
        <v>62</v>
      </c>
      <c r="H2562" s="17" t="s">
        <v>1527</v>
      </c>
      <c r="I2562" s="17" t="s">
        <v>1531</v>
      </c>
      <c r="J2562" s="17" t="n">
        <v>1</v>
      </c>
      <c r="K2562" s="15" t="n">
        <v>192.9</v>
      </c>
      <c r="L2562" s="22" t="n">
        <v>0</v>
      </c>
      <c r="M2562" s="15" t="n">
        <v>0</v>
      </c>
      <c r="N2562" s="15" t="n">
        <f aca="false">J2562*K2562</f>
        <v>192.9</v>
      </c>
      <c r="O2562" s="15" t="n">
        <f aca="false">N2562*L2562</f>
        <v>0</v>
      </c>
      <c r="P2562" s="15" t="n">
        <f aca="false">N2562-O2562</f>
        <v>192.9</v>
      </c>
      <c r="Q2562" s="15" t="n">
        <f aca="false">J2562*INDEX(dProdutos!$F$2:$F$47,MATCH(E2562,dProdutos!$A$2:$A$47,0))</f>
        <v>80.38</v>
      </c>
      <c r="R2562" s="15" t="n">
        <f aca="false">IF(I2562="Cancelado",0,P2562-Q2562)</f>
        <v>0</v>
      </c>
      <c r="S2562" s="17" t="str">
        <f aca="false">INDEX(dProdutos!$D$2:$D$47,MATCH(E2562,dProdutos!$A$2:$A$47,0))</f>
        <v>Acessórios</v>
      </c>
    </row>
    <row r="2563" customFormat="false" ht="15" hidden="false" customHeight="false" outlineLevel="0" collapsed="false">
      <c r="A2563" s="17" t="s">
        <v>3082</v>
      </c>
      <c r="B2563" s="17" t="n">
        <v>2</v>
      </c>
      <c r="C2563" s="21" t="n">
        <v>45873</v>
      </c>
      <c r="D2563" s="17" t="s">
        <v>479</v>
      </c>
      <c r="E2563" s="17" t="s">
        <v>88</v>
      </c>
      <c r="F2563" s="17" t="s">
        <v>1495</v>
      </c>
      <c r="G2563" s="17" t="s">
        <v>62</v>
      </c>
      <c r="H2563" s="17" t="s">
        <v>1527</v>
      </c>
      <c r="I2563" s="17" t="s">
        <v>1531</v>
      </c>
      <c r="J2563" s="17" t="n">
        <v>2</v>
      </c>
      <c r="K2563" s="15" t="n">
        <v>170.9</v>
      </c>
      <c r="L2563" s="22" t="n">
        <v>0.05</v>
      </c>
      <c r="M2563" s="15" t="n">
        <v>0</v>
      </c>
      <c r="N2563" s="15" t="n">
        <f aca="false">J2563*K2563</f>
        <v>341.8</v>
      </c>
      <c r="O2563" s="15" t="n">
        <f aca="false">N2563*L2563</f>
        <v>17.09</v>
      </c>
      <c r="P2563" s="15" t="n">
        <f aca="false">N2563-O2563</f>
        <v>324.71</v>
      </c>
      <c r="Q2563" s="15" t="n">
        <f aca="false">J2563*INDEX(dProdutos!$F$2:$F$47,MATCH(E2563,dProdutos!$A$2:$A$47,0))</f>
        <v>196.28</v>
      </c>
      <c r="R2563" s="15" t="n">
        <f aca="false">IF(I2563="Cancelado",0,P2563-Q2563)</f>
        <v>0</v>
      </c>
      <c r="S2563" s="17" t="str">
        <f aca="false">INDEX(dProdutos!$D$2:$D$47,MATCH(E2563,dProdutos!$A$2:$A$47,0))</f>
        <v>Moda Feminina</v>
      </c>
    </row>
    <row r="2564" customFormat="false" ht="15" hidden="false" customHeight="false" outlineLevel="0" collapsed="false">
      <c r="A2564" s="17" t="s">
        <v>3083</v>
      </c>
      <c r="B2564" s="17" t="n">
        <v>1</v>
      </c>
      <c r="C2564" s="21" t="n">
        <v>45873</v>
      </c>
      <c r="D2564" s="17" t="s">
        <v>1275</v>
      </c>
      <c r="E2564" s="17" t="s">
        <v>81</v>
      </c>
      <c r="F2564" s="17" t="s">
        <v>1497</v>
      </c>
      <c r="G2564" s="17" t="s">
        <v>63</v>
      </c>
      <c r="H2564" s="17" t="s">
        <v>1540</v>
      </c>
      <c r="I2564" s="17" t="s">
        <v>1524</v>
      </c>
      <c r="J2564" s="17" t="n">
        <v>1</v>
      </c>
      <c r="K2564" s="15" t="n">
        <v>64.9</v>
      </c>
      <c r="L2564" s="22" t="n">
        <v>0</v>
      </c>
      <c r="M2564" s="15" t="n">
        <v>19.7</v>
      </c>
      <c r="N2564" s="15" t="n">
        <f aca="false">J2564*K2564</f>
        <v>64.9</v>
      </c>
      <c r="O2564" s="15" t="n">
        <f aca="false">N2564*L2564</f>
        <v>0</v>
      </c>
      <c r="P2564" s="15" t="n">
        <f aca="false">N2564-O2564</f>
        <v>64.9</v>
      </c>
      <c r="Q2564" s="15" t="n">
        <f aca="false">J2564*INDEX(dProdutos!$F$2:$F$47,MATCH(E2564,dProdutos!$A$2:$A$47,0))</f>
        <v>26.12</v>
      </c>
      <c r="R2564" s="15" t="n">
        <f aca="false">IF(I2564="Cancelado",0,P2564-Q2564)</f>
        <v>38.78</v>
      </c>
      <c r="S2564" s="17" t="str">
        <f aca="false">INDEX(dProdutos!$D$2:$D$47,MATCH(E2564,dProdutos!$A$2:$A$47,0))</f>
        <v>Moda Feminina</v>
      </c>
    </row>
    <row r="2565" customFormat="false" ht="15" hidden="false" customHeight="false" outlineLevel="0" collapsed="false">
      <c r="A2565" s="17" t="s">
        <v>3084</v>
      </c>
      <c r="B2565" s="17" t="n">
        <v>1</v>
      </c>
      <c r="C2565" s="21" t="n">
        <v>45873</v>
      </c>
      <c r="D2565" s="17" t="s">
        <v>1148</v>
      </c>
      <c r="E2565" s="17" t="s">
        <v>108</v>
      </c>
      <c r="F2565" s="17" t="s">
        <v>1487</v>
      </c>
      <c r="G2565" s="17" t="s">
        <v>59</v>
      </c>
      <c r="H2565" s="17" t="s">
        <v>1523</v>
      </c>
      <c r="I2565" s="17" t="s">
        <v>1524</v>
      </c>
      <c r="J2565" s="17" t="n">
        <v>1</v>
      </c>
      <c r="K2565" s="15" t="n">
        <v>265.9</v>
      </c>
      <c r="L2565" s="22" t="n">
        <v>0.05</v>
      </c>
      <c r="M2565" s="15" t="n">
        <v>14.77</v>
      </c>
      <c r="N2565" s="15" t="n">
        <f aca="false">J2565*K2565</f>
        <v>265.9</v>
      </c>
      <c r="O2565" s="15" t="n">
        <f aca="false">N2565*L2565</f>
        <v>13.295</v>
      </c>
      <c r="P2565" s="15" t="n">
        <f aca="false">N2565-O2565</f>
        <v>252.605</v>
      </c>
      <c r="Q2565" s="15" t="n">
        <f aca="false">J2565*INDEX(dProdutos!$F$2:$F$47,MATCH(E2565,dProdutos!$A$2:$A$47,0))</f>
        <v>155.62</v>
      </c>
      <c r="R2565" s="15" t="n">
        <f aca="false">IF(I2565="Cancelado",0,P2565-Q2565)</f>
        <v>96.985</v>
      </c>
      <c r="S2565" s="17" t="str">
        <f aca="false">INDEX(dProdutos!$D$2:$D$47,MATCH(E2565,dProdutos!$A$2:$A$47,0))</f>
        <v>Moda Masculina</v>
      </c>
    </row>
    <row r="2566" customFormat="false" ht="15" hidden="false" customHeight="false" outlineLevel="0" collapsed="false">
      <c r="A2566" s="17" t="s">
        <v>3084</v>
      </c>
      <c r="B2566" s="17" t="n">
        <v>2</v>
      </c>
      <c r="C2566" s="21" t="n">
        <v>45873</v>
      </c>
      <c r="D2566" s="17" t="s">
        <v>1148</v>
      </c>
      <c r="E2566" s="17" t="s">
        <v>111</v>
      </c>
      <c r="F2566" s="17" t="s">
        <v>1487</v>
      </c>
      <c r="G2566" s="17" t="s">
        <v>59</v>
      </c>
      <c r="H2566" s="17" t="s">
        <v>1523</v>
      </c>
      <c r="I2566" s="17" t="s">
        <v>1524</v>
      </c>
      <c r="J2566" s="17" t="n">
        <v>1</v>
      </c>
      <c r="K2566" s="15" t="n">
        <v>188.9</v>
      </c>
      <c r="L2566" s="22" t="n">
        <v>0</v>
      </c>
      <c r="M2566" s="15" t="n">
        <v>0</v>
      </c>
      <c r="N2566" s="15" t="n">
        <f aca="false">J2566*K2566</f>
        <v>188.9</v>
      </c>
      <c r="O2566" s="15" t="n">
        <f aca="false">N2566*L2566</f>
        <v>0</v>
      </c>
      <c r="P2566" s="15" t="n">
        <f aca="false">N2566-O2566</f>
        <v>188.9</v>
      </c>
      <c r="Q2566" s="15" t="n">
        <f aca="false">J2566*INDEX(dProdutos!$F$2:$F$47,MATCH(E2566,dProdutos!$A$2:$A$47,0))</f>
        <v>88.32</v>
      </c>
      <c r="R2566" s="15" t="n">
        <f aca="false">IF(I2566="Cancelado",0,P2566-Q2566)</f>
        <v>100.58</v>
      </c>
      <c r="S2566" s="17" t="str">
        <f aca="false">INDEX(dProdutos!$D$2:$D$47,MATCH(E2566,dProdutos!$A$2:$A$47,0))</f>
        <v>Moda Masculina</v>
      </c>
    </row>
    <row r="2567" customFormat="false" ht="15" hidden="false" customHeight="false" outlineLevel="0" collapsed="false">
      <c r="A2567" s="17" t="s">
        <v>3084</v>
      </c>
      <c r="B2567" s="17" t="n">
        <v>3</v>
      </c>
      <c r="C2567" s="21" t="n">
        <v>45873</v>
      </c>
      <c r="D2567" s="17" t="s">
        <v>1148</v>
      </c>
      <c r="E2567" s="17" t="s">
        <v>117</v>
      </c>
      <c r="F2567" s="17" t="s">
        <v>1487</v>
      </c>
      <c r="G2567" s="17" t="s">
        <v>59</v>
      </c>
      <c r="H2567" s="17" t="s">
        <v>1523</v>
      </c>
      <c r="I2567" s="17" t="s">
        <v>1524</v>
      </c>
      <c r="J2567" s="17" t="n">
        <v>3</v>
      </c>
      <c r="K2567" s="15" t="n">
        <v>166.9</v>
      </c>
      <c r="L2567" s="22" t="n">
        <v>0.05</v>
      </c>
      <c r="M2567" s="15" t="n">
        <v>0</v>
      </c>
      <c r="N2567" s="15" t="n">
        <f aca="false">J2567*K2567</f>
        <v>500.7</v>
      </c>
      <c r="O2567" s="15" t="n">
        <f aca="false">N2567*L2567</f>
        <v>25.035</v>
      </c>
      <c r="P2567" s="15" t="n">
        <f aca="false">N2567-O2567</f>
        <v>475.665</v>
      </c>
      <c r="Q2567" s="15" t="n">
        <f aca="false">J2567*INDEX(dProdutos!$F$2:$F$47,MATCH(E2567,dProdutos!$A$2:$A$47,0))</f>
        <v>219.69</v>
      </c>
      <c r="R2567" s="15" t="n">
        <f aca="false">IF(I2567="Cancelado",0,P2567-Q2567)</f>
        <v>255.975</v>
      </c>
      <c r="S2567" s="17" t="str">
        <f aca="false">INDEX(dProdutos!$D$2:$D$47,MATCH(E2567,dProdutos!$A$2:$A$47,0))</f>
        <v>Moda Masculina</v>
      </c>
    </row>
    <row r="2568" customFormat="false" ht="15" hidden="false" customHeight="false" outlineLevel="0" collapsed="false">
      <c r="A2568" s="17" t="s">
        <v>3085</v>
      </c>
      <c r="B2568" s="17" t="n">
        <v>1</v>
      </c>
      <c r="C2568" s="21" t="n">
        <v>45873</v>
      </c>
      <c r="D2568" s="17" t="s">
        <v>1478</v>
      </c>
      <c r="E2568" s="17" t="s">
        <v>162</v>
      </c>
      <c r="F2568" s="17" t="s">
        <v>1495</v>
      </c>
      <c r="G2568" s="17" t="s">
        <v>59</v>
      </c>
      <c r="H2568" s="17" t="s">
        <v>1537</v>
      </c>
      <c r="I2568" s="17" t="s">
        <v>1524</v>
      </c>
      <c r="J2568" s="17" t="n">
        <v>1</v>
      </c>
      <c r="K2568" s="15" t="n">
        <v>231.9</v>
      </c>
      <c r="L2568" s="22" t="n">
        <v>0</v>
      </c>
      <c r="M2568" s="15" t="n">
        <v>0</v>
      </c>
      <c r="N2568" s="15" t="n">
        <f aca="false">J2568*K2568</f>
        <v>231.9</v>
      </c>
      <c r="O2568" s="15" t="n">
        <f aca="false">N2568*L2568</f>
        <v>0</v>
      </c>
      <c r="P2568" s="15" t="n">
        <f aca="false">N2568-O2568</f>
        <v>231.9</v>
      </c>
      <c r="Q2568" s="15" t="n">
        <f aca="false">J2568*INDEX(dProdutos!$F$2:$F$47,MATCH(E2568,dProdutos!$A$2:$A$47,0))</f>
        <v>134.41</v>
      </c>
      <c r="R2568" s="15" t="n">
        <f aca="false">IF(I2568="Cancelado",0,P2568-Q2568)</f>
        <v>97.49</v>
      </c>
      <c r="S2568" s="17" t="str">
        <f aca="false">INDEX(dProdutos!$D$2:$D$47,MATCH(E2568,dProdutos!$A$2:$A$47,0))</f>
        <v>Casa</v>
      </c>
    </row>
    <row r="2569" customFormat="false" ht="15" hidden="false" customHeight="false" outlineLevel="0" collapsed="false">
      <c r="A2569" s="17" t="s">
        <v>3085</v>
      </c>
      <c r="B2569" s="17" t="n">
        <v>2</v>
      </c>
      <c r="C2569" s="21" t="n">
        <v>45873</v>
      </c>
      <c r="D2569" s="17" t="s">
        <v>1478</v>
      </c>
      <c r="E2569" s="17" t="s">
        <v>114</v>
      </c>
      <c r="F2569" s="17" t="s">
        <v>1495</v>
      </c>
      <c r="G2569" s="17" t="s">
        <v>59</v>
      </c>
      <c r="H2569" s="17" t="s">
        <v>1537</v>
      </c>
      <c r="I2569" s="17" t="s">
        <v>1524</v>
      </c>
      <c r="J2569" s="17" t="n">
        <v>1</v>
      </c>
      <c r="K2569" s="15" t="n">
        <v>202.9</v>
      </c>
      <c r="L2569" s="22" t="n">
        <v>0</v>
      </c>
      <c r="M2569" s="15" t="n">
        <v>0</v>
      </c>
      <c r="N2569" s="15" t="n">
        <f aca="false">J2569*K2569</f>
        <v>202.9</v>
      </c>
      <c r="O2569" s="15" t="n">
        <f aca="false">N2569*L2569</f>
        <v>0</v>
      </c>
      <c r="P2569" s="15" t="n">
        <f aca="false">N2569-O2569</f>
        <v>202.9</v>
      </c>
      <c r="Q2569" s="15" t="n">
        <f aca="false">J2569*INDEX(dProdutos!$F$2:$F$47,MATCH(E2569,dProdutos!$A$2:$A$47,0))</f>
        <v>110.39</v>
      </c>
      <c r="R2569" s="15" t="n">
        <f aca="false">IF(I2569="Cancelado",0,P2569-Q2569)</f>
        <v>92.51</v>
      </c>
      <c r="S2569" s="17" t="str">
        <f aca="false">INDEX(dProdutos!$D$2:$D$47,MATCH(E2569,dProdutos!$A$2:$A$47,0))</f>
        <v>Moda Masculina</v>
      </c>
    </row>
    <row r="2570" customFormat="false" ht="15" hidden="false" customHeight="false" outlineLevel="0" collapsed="false">
      <c r="A2570" s="17" t="s">
        <v>3086</v>
      </c>
      <c r="B2570" s="17" t="n">
        <v>1</v>
      </c>
      <c r="C2570" s="21" t="n">
        <v>45874</v>
      </c>
      <c r="D2570" s="17" t="s">
        <v>590</v>
      </c>
      <c r="E2570" s="17" t="s">
        <v>168</v>
      </c>
      <c r="F2570" s="17" t="s">
        <v>1493</v>
      </c>
      <c r="G2570" s="17" t="s">
        <v>59</v>
      </c>
      <c r="H2570" s="17" t="s">
        <v>1537</v>
      </c>
      <c r="I2570" s="17" t="s">
        <v>1524</v>
      </c>
      <c r="J2570" s="17" t="n">
        <v>1</v>
      </c>
      <c r="K2570" s="15" t="n">
        <v>253.9</v>
      </c>
      <c r="L2570" s="22" t="n">
        <v>0.1</v>
      </c>
      <c r="M2570" s="15" t="n">
        <v>20.03</v>
      </c>
      <c r="N2570" s="15" t="n">
        <f aca="false">J2570*K2570</f>
        <v>253.9</v>
      </c>
      <c r="O2570" s="15" t="n">
        <f aca="false">N2570*L2570</f>
        <v>25.39</v>
      </c>
      <c r="P2570" s="15" t="n">
        <f aca="false">N2570-O2570</f>
        <v>228.51</v>
      </c>
      <c r="Q2570" s="15" t="n">
        <f aca="false">J2570*INDEX(dProdutos!$F$2:$F$47,MATCH(E2570,dProdutos!$A$2:$A$47,0))</f>
        <v>128.94</v>
      </c>
      <c r="R2570" s="15" t="n">
        <f aca="false">IF(I2570="Cancelado",0,P2570-Q2570)</f>
        <v>99.57</v>
      </c>
      <c r="S2570" s="17" t="str">
        <f aca="false">INDEX(dProdutos!$D$2:$D$47,MATCH(E2570,dProdutos!$A$2:$A$47,0))</f>
        <v>Casa</v>
      </c>
    </row>
    <row r="2571" customFormat="false" ht="15" hidden="false" customHeight="false" outlineLevel="0" collapsed="false">
      <c r="A2571" s="17" t="s">
        <v>3086</v>
      </c>
      <c r="B2571" s="17" t="n">
        <v>2</v>
      </c>
      <c r="C2571" s="21" t="n">
        <v>45874</v>
      </c>
      <c r="D2571" s="17" t="s">
        <v>590</v>
      </c>
      <c r="E2571" s="17" t="s">
        <v>108</v>
      </c>
      <c r="F2571" s="17" t="s">
        <v>1493</v>
      </c>
      <c r="G2571" s="17" t="s">
        <v>59</v>
      </c>
      <c r="H2571" s="17" t="s">
        <v>1537</v>
      </c>
      <c r="I2571" s="17" t="s">
        <v>1524</v>
      </c>
      <c r="J2571" s="17" t="n">
        <v>1</v>
      </c>
      <c r="K2571" s="15" t="n">
        <v>265.9</v>
      </c>
      <c r="L2571" s="22" t="n">
        <v>0.15</v>
      </c>
      <c r="M2571" s="15" t="n">
        <v>0</v>
      </c>
      <c r="N2571" s="15" t="n">
        <f aca="false">J2571*K2571</f>
        <v>265.9</v>
      </c>
      <c r="O2571" s="15" t="n">
        <f aca="false">N2571*L2571</f>
        <v>39.885</v>
      </c>
      <c r="P2571" s="15" t="n">
        <f aca="false">N2571-O2571</f>
        <v>226.015</v>
      </c>
      <c r="Q2571" s="15" t="n">
        <f aca="false">J2571*INDEX(dProdutos!$F$2:$F$47,MATCH(E2571,dProdutos!$A$2:$A$47,0))</f>
        <v>155.62</v>
      </c>
      <c r="R2571" s="15" t="n">
        <f aca="false">IF(I2571="Cancelado",0,P2571-Q2571)</f>
        <v>70.395</v>
      </c>
      <c r="S2571" s="17" t="str">
        <f aca="false">INDEX(dProdutos!$D$2:$D$47,MATCH(E2571,dProdutos!$A$2:$A$47,0))</f>
        <v>Moda Masculina</v>
      </c>
    </row>
    <row r="2572" customFormat="false" ht="15" hidden="false" customHeight="false" outlineLevel="0" collapsed="false">
      <c r="A2572" s="17" t="s">
        <v>3087</v>
      </c>
      <c r="B2572" s="17" t="n">
        <v>1</v>
      </c>
      <c r="C2572" s="21" t="n">
        <v>45874</v>
      </c>
      <c r="D2572" s="17" t="s">
        <v>690</v>
      </c>
      <c r="E2572" s="17" t="s">
        <v>105</v>
      </c>
      <c r="F2572" s="17" t="s">
        <v>1490</v>
      </c>
      <c r="G2572" s="17" t="s">
        <v>60</v>
      </c>
      <c r="H2572" s="17" t="s">
        <v>1523</v>
      </c>
      <c r="I2572" s="17" t="s">
        <v>1524</v>
      </c>
      <c r="J2572" s="17" t="n">
        <v>1</v>
      </c>
      <c r="K2572" s="15" t="n">
        <v>175.9</v>
      </c>
      <c r="L2572" s="22" t="n">
        <v>0</v>
      </c>
      <c r="M2572" s="15" t="n">
        <v>0</v>
      </c>
      <c r="N2572" s="15" t="n">
        <f aca="false">J2572*K2572</f>
        <v>175.9</v>
      </c>
      <c r="O2572" s="15" t="n">
        <f aca="false">N2572*L2572</f>
        <v>0</v>
      </c>
      <c r="P2572" s="15" t="n">
        <f aca="false">N2572-O2572</f>
        <v>175.9</v>
      </c>
      <c r="Q2572" s="15" t="n">
        <f aca="false">J2572*INDEX(dProdutos!$F$2:$F$47,MATCH(E2572,dProdutos!$A$2:$A$47,0))</f>
        <v>96.59</v>
      </c>
      <c r="R2572" s="15" t="n">
        <f aca="false">IF(I2572="Cancelado",0,P2572-Q2572)</f>
        <v>79.31</v>
      </c>
      <c r="S2572" s="17" t="str">
        <f aca="false">INDEX(dProdutos!$D$2:$D$47,MATCH(E2572,dProdutos!$A$2:$A$47,0))</f>
        <v>Moda Masculina</v>
      </c>
    </row>
    <row r="2573" customFormat="false" ht="15" hidden="false" customHeight="false" outlineLevel="0" collapsed="false">
      <c r="A2573" s="17" t="s">
        <v>3088</v>
      </c>
      <c r="B2573" s="17" t="n">
        <v>1</v>
      </c>
      <c r="C2573" s="21" t="n">
        <v>45874</v>
      </c>
      <c r="D2573" s="17" t="s">
        <v>1322</v>
      </c>
      <c r="E2573" s="17" t="s">
        <v>189</v>
      </c>
      <c r="F2573" s="17" t="s">
        <v>1487</v>
      </c>
      <c r="G2573" s="17" t="s">
        <v>61</v>
      </c>
      <c r="H2573" s="17" t="s">
        <v>1537</v>
      </c>
      <c r="I2573" s="17" t="s">
        <v>1524</v>
      </c>
      <c r="J2573" s="17" t="n">
        <v>1</v>
      </c>
      <c r="K2573" s="15" t="n">
        <v>138.9</v>
      </c>
      <c r="L2573" s="22" t="n">
        <v>0</v>
      </c>
      <c r="M2573" s="15" t="n">
        <v>26.89</v>
      </c>
      <c r="N2573" s="15" t="n">
        <f aca="false">J2573*K2573</f>
        <v>138.9</v>
      </c>
      <c r="O2573" s="15" t="n">
        <f aca="false">N2573*L2573</f>
        <v>0</v>
      </c>
      <c r="P2573" s="15" t="n">
        <f aca="false">N2573-O2573</f>
        <v>138.9</v>
      </c>
      <c r="Q2573" s="15" t="n">
        <f aca="false">J2573*INDEX(dProdutos!$F$2:$F$47,MATCH(E2573,dProdutos!$A$2:$A$47,0))</f>
        <v>68.96</v>
      </c>
      <c r="R2573" s="15" t="n">
        <f aca="false">IF(I2573="Cancelado",0,P2573-Q2573)</f>
        <v>69.94</v>
      </c>
      <c r="S2573" s="17" t="str">
        <f aca="false">INDEX(dProdutos!$D$2:$D$47,MATCH(E2573,dProdutos!$A$2:$A$47,0))</f>
        <v>Eletrônicos</v>
      </c>
    </row>
    <row r="2574" customFormat="false" ht="15" hidden="false" customHeight="false" outlineLevel="0" collapsed="false">
      <c r="A2574" s="17" t="s">
        <v>3088</v>
      </c>
      <c r="B2574" s="17" t="n">
        <v>2</v>
      </c>
      <c r="C2574" s="21" t="n">
        <v>45874</v>
      </c>
      <c r="D2574" s="17" t="s">
        <v>1322</v>
      </c>
      <c r="E2574" s="17" t="s">
        <v>180</v>
      </c>
      <c r="F2574" s="17" t="s">
        <v>1487</v>
      </c>
      <c r="G2574" s="17" t="s">
        <v>61</v>
      </c>
      <c r="H2574" s="17" t="s">
        <v>1537</v>
      </c>
      <c r="I2574" s="17" t="s">
        <v>1524</v>
      </c>
      <c r="J2574" s="17" t="n">
        <v>1</v>
      </c>
      <c r="K2574" s="15" t="n">
        <v>82.9</v>
      </c>
      <c r="L2574" s="22" t="n">
        <v>0.1</v>
      </c>
      <c r="M2574" s="15" t="n">
        <v>0</v>
      </c>
      <c r="N2574" s="15" t="n">
        <f aca="false">J2574*K2574</f>
        <v>82.9</v>
      </c>
      <c r="O2574" s="15" t="n">
        <f aca="false">N2574*L2574</f>
        <v>8.29</v>
      </c>
      <c r="P2574" s="15" t="n">
        <f aca="false">N2574-O2574</f>
        <v>74.61</v>
      </c>
      <c r="Q2574" s="15" t="n">
        <f aca="false">J2574*INDEX(dProdutos!$F$2:$F$47,MATCH(E2574,dProdutos!$A$2:$A$47,0))</f>
        <v>35.97</v>
      </c>
      <c r="R2574" s="15" t="n">
        <f aca="false">IF(I2574="Cancelado",0,P2574-Q2574)</f>
        <v>38.64</v>
      </c>
      <c r="S2574" s="17" t="str">
        <f aca="false">INDEX(dProdutos!$D$2:$D$47,MATCH(E2574,dProdutos!$A$2:$A$47,0))</f>
        <v>Eletrônicos</v>
      </c>
    </row>
    <row r="2575" customFormat="false" ht="15" hidden="false" customHeight="false" outlineLevel="0" collapsed="false">
      <c r="A2575" s="17" t="s">
        <v>3088</v>
      </c>
      <c r="B2575" s="17" t="n">
        <v>3</v>
      </c>
      <c r="C2575" s="21" t="n">
        <v>45874</v>
      </c>
      <c r="D2575" s="17" t="s">
        <v>1322</v>
      </c>
      <c r="E2575" s="17" t="s">
        <v>111</v>
      </c>
      <c r="F2575" s="17" t="s">
        <v>1487</v>
      </c>
      <c r="G2575" s="17" t="s">
        <v>61</v>
      </c>
      <c r="H2575" s="17" t="s">
        <v>1537</v>
      </c>
      <c r="I2575" s="17" t="s">
        <v>1524</v>
      </c>
      <c r="J2575" s="17" t="n">
        <v>1</v>
      </c>
      <c r="K2575" s="15" t="n">
        <v>188.9</v>
      </c>
      <c r="L2575" s="22" t="n">
        <v>0</v>
      </c>
      <c r="M2575" s="15" t="n">
        <v>0</v>
      </c>
      <c r="N2575" s="15" t="n">
        <f aca="false">J2575*K2575</f>
        <v>188.9</v>
      </c>
      <c r="O2575" s="15" t="n">
        <f aca="false">N2575*L2575</f>
        <v>0</v>
      </c>
      <c r="P2575" s="15" t="n">
        <f aca="false">N2575-O2575</f>
        <v>188.9</v>
      </c>
      <c r="Q2575" s="15" t="n">
        <f aca="false">J2575*INDEX(dProdutos!$F$2:$F$47,MATCH(E2575,dProdutos!$A$2:$A$47,0))</f>
        <v>88.32</v>
      </c>
      <c r="R2575" s="15" t="n">
        <f aca="false">IF(I2575="Cancelado",0,P2575-Q2575)</f>
        <v>100.58</v>
      </c>
      <c r="S2575" s="17" t="str">
        <f aca="false">INDEX(dProdutos!$D$2:$D$47,MATCH(E2575,dProdutos!$A$2:$A$47,0))</f>
        <v>Moda Masculina</v>
      </c>
    </row>
    <row r="2576" customFormat="false" ht="15" hidden="false" customHeight="false" outlineLevel="0" collapsed="false">
      <c r="A2576" s="17" t="s">
        <v>3088</v>
      </c>
      <c r="B2576" s="17" t="n">
        <v>4</v>
      </c>
      <c r="C2576" s="21" t="n">
        <v>45874</v>
      </c>
      <c r="D2576" s="17" t="s">
        <v>1322</v>
      </c>
      <c r="E2576" s="17" t="s">
        <v>189</v>
      </c>
      <c r="F2576" s="17" t="s">
        <v>1487</v>
      </c>
      <c r="G2576" s="17" t="s">
        <v>61</v>
      </c>
      <c r="H2576" s="17" t="s">
        <v>1537</v>
      </c>
      <c r="I2576" s="17" t="s">
        <v>1524</v>
      </c>
      <c r="J2576" s="17" t="n">
        <v>1</v>
      </c>
      <c r="K2576" s="15" t="n">
        <v>138.9</v>
      </c>
      <c r="L2576" s="22" t="n">
        <v>0</v>
      </c>
      <c r="M2576" s="15" t="n">
        <v>0</v>
      </c>
      <c r="N2576" s="15" t="n">
        <f aca="false">J2576*K2576</f>
        <v>138.9</v>
      </c>
      <c r="O2576" s="15" t="n">
        <f aca="false">N2576*L2576</f>
        <v>0</v>
      </c>
      <c r="P2576" s="15" t="n">
        <f aca="false">N2576-O2576</f>
        <v>138.9</v>
      </c>
      <c r="Q2576" s="15" t="n">
        <f aca="false">J2576*INDEX(dProdutos!$F$2:$F$47,MATCH(E2576,dProdutos!$A$2:$A$47,0))</f>
        <v>68.96</v>
      </c>
      <c r="R2576" s="15" t="n">
        <f aca="false">IF(I2576="Cancelado",0,P2576-Q2576)</f>
        <v>69.94</v>
      </c>
      <c r="S2576" s="17" t="str">
        <f aca="false">INDEX(dProdutos!$D$2:$D$47,MATCH(E2576,dProdutos!$A$2:$A$47,0))</f>
        <v>Eletrônicos</v>
      </c>
    </row>
    <row r="2577" customFormat="false" ht="15" hidden="false" customHeight="false" outlineLevel="0" collapsed="false">
      <c r="A2577" s="17" t="s">
        <v>3089</v>
      </c>
      <c r="B2577" s="17" t="n">
        <v>1</v>
      </c>
      <c r="C2577" s="21" t="n">
        <v>45874</v>
      </c>
      <c r="D2577" s="17" t="s">
        <v>1265</v>
      </c>
      <c r="E2577" s="17" t="s">
        <v>153</v>
      </c>
      <c r="F2577" s="17" t="s">
        <v>1493</v>
      </c>
      <c r="G2577" s="17" t="s">
        <v>59</v>
      </c>
      <c r="H2577" s="17" t="s">
        <v>1537</v>
      </c>
      <c r="I2577" s="17" t="s">
        <v>1524</v>
      </c>
      <c r="J2577" s="17" t="n">
        <v>1</v>
      </c>
      <c r="K2577" s="15" t="n">
        <v>165.9</v>
      </c>
      <c r="L2577" s="22" t="n">
        <v>0</v>
      </c>
      <c r="M2577" s="15" t="n">
        <v>19.43</v>
      </c>
      <c r="N2577" s="15" t="n">
        <f aca="false">J2577*K2577</f>
        <v>165.9</v>
      </c>
      <c r="O2577" s="15" t="n">
        <f aca="false">N2577*L2577</f>
        <v>0</v>
      </c>
      <c r="P2577" s="15" t="n">
        <f aca="false">N2577-O2577</f>
        <v>165.9</v>
      </c>
      <c r="Q2577" s="15" t="n">
        <f aca="false">J2577*INDEX(dProdutos!$F$2:$F$47,MATCH(E2577,dProdutos!$A$2:$A$47,0))</f>
        <v>67.28</v>
      </c>
      <c r="R2577" s="15" t="n">
        <f aca="false">IF(I2577="Cancelado",0,P2577-Q2577)</f>
        <v>98.62</v>
      </c>
      <c r="S2577" s="17" t="str">
        <f aca="false">INDEX(dProdutos!$D$2:$D$47,MATCH(E2577,dProdutos!$A$2:$A$47,0))</f>
        <v>Acessórios</v>
      </c>
    </row>
    <row r="2578" customFormat="false" ht="15" hidden="false" customHeight="false" outlineLevel="0" collapsed="false">
      <c r="A2578" s="17" t="s">
        <v>3089</v>
      </c>
      <c r="B2578" s="17" t="n">
        <v>2</v>
      </c>
      <c r="C2578" s="21" t="n">
        <v>45874</v>
      </c>
      <c r="D2578" s="17" t="s">
        <v>1265</v>
      </c>
      <c r="E2578" s="17" t="s">
        <v>156</v>
      </c>
      <c r="F2578" s="17" t="s">
        <v>1493</v>
      </c>
      <c r="G2578" s="17" t="s">
        <v>59</v>
      </c>
      <c r="H2578" s="17" t="s">
        <v>1537</v>
      </c>
      <c r="I2578" s="17" t="s">
        <v>1524</v>
      </c>
      <c r="J2578" s="17" t="n">
        <v>1</v>
      </c>
      <c r="K2578" s="15" t="n">
        <v>192.9</v>
      </c>
      <c r="L2578" s="22" t="n">
        <v>0</v>
      </c>
      <c r="M2578" s="15" t="n">
        <v>0</v>
      </c>
      <c r="N2578" s="15" t="n">
        <f aca="false">J2578*K2578</f>
        <v>192.9</v>
      </c>
      <c r="O2578" s="15" t="n">
        <f aca="false">N2578*L2578</f>
        <v>0</v>
      </c>
      <c r="P2578" s="15" t="n">
        <f aca="false">N2578-O2578</f>
        <v>192.9</v>
      </c>
      <c r="Q2578" s="15" t="n">
        <f aca="false">J2578*INDEX(dProdutos!$F$2:$F$47,MATCH(E2578,dProdutos!$A$2:$A$47,0))</f>
        <v>80.38</v>
      </c>
      <c r="R2578" s="15" t="n">
        <f aca="false">IF(I2578="Cancelado",0,P2578-Q2578)</f>
        <v>112.52</v>
      </c>
      <c r="S2578" s="17" t="str">
        <f aca="false">INDEX(dProdutos!$D$2:$D$47,MATCH(E2578,dProdutos!$A$2:$A$47,0))</f>
        <v>Acessórios</v>
      </c>
    </row>
    <row r="2579" customFormat="false" ht="15" hidden="false" customHeight="false" outlineLevel="0" collapsed="false">
      <c r="A2579" s="17" t="s">
        <v>3090</v>
      </c>
      <c r="B2579" s="17" t="n">
        <v>1</v>
      </c>
      <c r="C2579" s="21" t="n">
        <v>45874</v>
      </c>
      <c r="D2579" s="17" t="s">
        <v>711</v>
      </c>
      <c r="E2579" s="17" t="s">
        <v>108</v>
      </c>
      <c r="F2579" s="17" t="s">
        <v>1497</v>
      </c>
      <c r="G2579" s="17" t="s">
        <v>61</v>
      </c>
      <c r="H2579" s="17" t="s">
        <v>1540</v>
      </c>
      <c r="I2579" s="17" t="s">
        <v>1524</v>
      </c>
      <c r="J2579" s="17" t="n">
        <v>1</v>
      </c>
      <c r="K2579" s="15" t="n">
        <v>265.9</v>
      </c>
      <c r="L2579" s="22" t="n">
        <v>0</v>
      </c>
      <c r="M2579" s="15" t="n">
        <v>13.27</v>
      </c>
      <c r="N2579" s="15" t="n">
        <f aca="false">J2579*K2579</f>
        <v>265.9</v>
      </c>
      <c r="O2579" s="15" t="n">
        <f aca="false">N2579*L2579</f>
        <v>0</v>
      </c>
      <c r="P2579" s="15" t="n">
        <f aca="false">N2579-O2579</f>
        <v>265.9</v>
      </c>
      <c r="Q2579" s="15" t="n">
        <f aca="false">J2579*INDEX(dProdutos!$F$2:$F$47,MATCH(E2579,dProdutos!$A$2:$A$47,0))</f>
        <v>155.62</v>
      </c>
      <c r="R2579" s="15" t="n">
        <f aca="false">IF(I2579="Cancelado",0,P2579-Q2579)</f>
        <v>110.28</v>
      </c>
      <c r="S2579" s="17" t="str">
        <f aca="false">INDEX(dProdutos!$D$2:$D$47,MATCH(E2579,dProdutos!$A$2:$A$47,0))</f>
        <v>Moda Masculina</v>
      </c>
    </row>
    <row r="2580" customFormat="false" ht="15" hidden="false" customHeight="false" outlineLevel="0" collapsed="false">
      <c r="A2580" s="17" t="s">
        <v>3091</v>
      </c>
      <c r="B2580" s="17" t="n">
        <v>1</v>
      </c>
      <c r="C2580" s="21" t="n">
        <v>45874</v>
      </c>
      <c r="D2580" s="17" t="s">
        <v>505</v>
      </c>
      <c r="E2580" s="17" t="s">
        <v>150</v>
      </c>
      <c r="F2580" s="17" t="s">
        <v>1503</v>
      </c>
      <c r="G2580" s="17" t="s">
        <v>61</v>
      </c>
      <c r="H2580" s="17" t="s">
        <v>1537</v>
      </c>
      <c r="I2580" s="17" t="s">
        <v>1524</v>
      </c>
      <c r="J2580" s="17" t="n">
        <v>1</v>
      </c>
      <c r="K2580" s="15" t="n">
        <v>71.9</v>
      </c>
      <c r="L2580" s="22" t="n">
        <v>0.05</v>
      </c>
      <c r="M2580" s="15" t="n">
        <v>34.06</v>
      </c>
      <c r="N2580" s="15" t="n">
        <f aca="false">J2580*K2580</f>
        <v>71.9</v>
      </c>
      <c r="O2580" s="15" t="n">
        <f aca="false">N2580*L2580</f>
        <v>3.595</v>
      </c>
      <c r="P2580" s="15" t="n">
        <f aca="false">N2580-O2580</f>
        <v>68.305</v>
      </c>
      <c r="Q2580" s="15" t="n">
        <f aca="false">J2580*INDEX(dProdutos!$F$2:$F$47,MATCH(E2580,dProdutos!$A$2:$A$47,0))</f>
        <v>27.38</v>
      </c>
      <c r="R2580" s="15" t="n">
        <f aca="false">IF(I2580="Cancelado",0,P2580-Q2580)</f>
        <v>40.925</v>
      </c>
      <c r="S2580" s="17" t="str">
        <f aca="false">INDEX(dProdutos!$D$2:$D$47,MATCH(E2580,dProdutos!$A$2:$A$47,0))</f>
        <v>Acessórios</v>
      </c>
    </row>
    <row r="2581" customFormat="false" ht="15" hidden="false" customHeight="false" outlineLevel="0" collapsed="false">
      <c r="A2581" s="17" t="s">
        <v>3091</v>
      </c>
      <c r="B2581" s="17" t="n">
        <v>2</v>
      </c>
      <c r="C2581" s="21" t="n">
        <v>45874</v>
      </c>
      <c r="D2581" s="17" t="s">
        <v>505</v>
      </c>
      <c r="E2581" s="17" t="s">
        <v>132</v>
      </c>
      <c r="F2581" s="17" t="s">
        <v>1503</v>
      </c>
      <c r="G2581" s="17" t="s">
        <v>61</v>
      </c>
      <c r="H2581" s="17" t="s">
        <v>1537</v>
      </c>
      <c r="I2581" s="17" t="s">
        <v>1524</v>
      </c>
      <c r="J2581" s="17" t="n">
        <v>1</v>
      </c>
      <c r="K2581" s="15" t="n">
        <v>179.9</v>
      </c>
      <c r="L2581" s="22" t="n">
        <v>0.15</v>
      </c>
      <c r="M2581" s="15" t="n">
        <v>0</v>
      </c>
      <c r="N2581" s="15" t="n">
        <f aca="false">J2581*K2581</f>
        <v>179.9</v>
      </c>
      <c r="O2581" s="15" t="n">
        <f aca="false">N2581*L2581</f>
        <v>26.985</v>
      </c>
      <c r="P2581" s="15" t="n">
        <f aca="false">N2581-O2581</f>
        <v>152.915</v>
      </c>
      <c r="Q2581" s="15" t="n">
        <f aca="false">J2581*INDEX(dProdutos!$F$2:$F$47,MATCH(E2581,dProdutos!$A$2:$A$47,0))</f>
        <v>93.56</v>
      </c>
      <c r="R2581" s="15" t="n">
        <f aca="false">IF(I2581="Cancelado",0,P2581-Q2581)</f>
        <v>59.355</v>
      </c>
      <c r="S2581" s="17" t="str">
        <f aca="false">INDEX(dProdutos!$D$2:$D$47,MATCH(E2581,dProdutos!$A$2:$A$47,0))</f>
        <v>Calçados</v>
      </c>
    </row>
    <row r="2582" customFormat="false" ht="15" hidden="false" customHeight="false" outlineLevel="0" collapsed="false">
      <c r="A2582" s="17" t="s">
        <v>3091</v>
      </c>
      <c r="B2582" s="17" t="n">
        <v>3</v>
      </c>
      <c r="C2582" s="21" t="n">
        <v>45874</v>
      </c>
      <c r="D2582" s="17" t="s">
        <v>505</v>
      </c>
      <c r="E2582" s="17" t="s">
        <v>102</v>
      </c>
      <c r="F2582" s="17" t="s">
        <v>1503</v>
      </c>
      <c r="G2582" s="17" t="s">
        <v>61</v>
      </c>
      <c r="H2582" s="17" t="s">
        <v>1537</v>
      </c>
      <c r="I2582" s="17" t="s">
        <v>1524</v>
      </c>
      <c r="J2582" s="17" t="n">
        <v>1</v>
      </c>
      <c r="K2582" s="15" t="n">
        <v>65.9</v>
      </c>
      <c r="L2582" s="22" t="n">
        <v>0.1</v>
      </c>
      <c r="M2582" s="15" t="n">
        <v>0</v>
      </c>
      <c r="N2582" s="15" t="n">
        <f aca="false">J2582*K2582</f>
        <v>65.9</v>
      </c>
      <c r="O2582" s="15" t="n">
        <f aca="false">N2582*L2582</f>
        <v>6.59</v>
      </c>
      <c r="P2582" s="15" t="n">
        <f aca="false">N2582-O2582</f>
        <v>59.31</v>
      </c>
      <c r="Q2582" s="15" t="n">
        <f aca="false">J2582*INDEX(dProdutos!$F$2:$F$47,MATCH(E2582,dProdutos!$A$2:$A$47,0))</f>
        <v>29.68</v>
      </c>
      <c r="R2582" s="15" t="n">
        <f aca="false">IF(I2582="Cancelado",0,P2582-Q2582)</f>
        <v>29.63</v>
      </c>
      <c r="S2582" s="17" t="str">
        <f aca="false">INDEX(dProdutos!$D$2:$D$47,MATCH(E2582,dProdutos!$A$2:$A$47,0))</f>
        <v>Moda Masculina</v>
      </c>
    </row>
    <row r="2583" customFormat="false" ht="15" hidden="false" customHeight="false" outlineLevel="0" collapsed="false">
      <c r="A2583" s="17" t="s">
        <v>3092</v>
      </c>
      <c r="B2583" s="17" t="n">
        <v>1</v>
      </c>
      <c r="C2583" s="21" t="n">
        <v>45874</v>
      </c>
      <c r="D2583" s="17" t="s">
        <v>1099</v>
      </c>
      <c r="E2583" s="17" t="s">
        <v>171</v>
      </c>
      <c r="F2583" s="17" t="s">
        <v>1503</v>
      </c>
      <c r="G2583" s="17" t="s">
        <v>61</v>
      </c>
      <c r="H2583" s="17" t="s">
        <v>1527</v>
      </c>
      <c r="I2583" s="17" t="s">
        <v>1524</v>
      </c>
      <c r="J2583" s="17" t="n">
        <v>1</v>
      </c>
      <c r="K2583" s="15" t="n">
        <v>246.9</v>
      </c>
      <c r="L2583" s="22" t="n">
        <v>0</v>
      </c>
      <c r="M2583" s="15" t="n">
        <v>0</v>
      </c>
      <c r="N2583" s="15" t="n">
        <f aca="false">J2583*K2583</f>
        <v>246.9</v>
      </c>
      <c r="O2583" s="15" t="n">
        <f aca="false">N2583*L2583</f>
        <v>0</v>
      </c>
      <c r="P2583" s="15" t="n">
        <f aca="false">N2583-O2583</f>
        <v>246.9</v>
      </c>
      <c r="Q2583" s="15" t="n">
        <f aca="false">J2583*INDEX(dProdutos!$F$2:$F$47,MATCH(E2583,dProdutos!$A$2:$A$47,0))</f>
        <v>103.61</v>
      </c>
      <c r="R2583" s="15" t="n">
        <f aca="false">IF(I2583="Cancelado",0,P2583-Q2583)</f>
        <v>143.29</v>
      </c>
      <c r="S2583" s="17" t="str">
        <f aca="false">INDEX(dProdutos!$D$2:$D$47,MATCH(E2583,dProdutos!$A$2:$A$47,0))</f>
        <v>Casa</v>
      </c>
    </row>
    <row r="2584" customFormat="false" ht="15" hidden="false" customHeight="false" outlineLevel="0" collapsed="false">
      <c r="A2584" s="17" t="s">
        <v>3092</v>
      </c>
      <c r="B2584" s="17" t="n">
        <v>2</v>
      </c>
      <c r="C2584" s="21" t="n">
        <v>45874</v>
      </c>
      <c r="D2584" s="17" t="s">
        <v>1099</v>
      </c>
      <c r="E2584" s="17" t="s">
        <v>186</v>
      </c>
      <c r="F2584" s="17" t="s">
        <v>1503</v>
      </c>
      <c r="G2584" s="17" t="s">
        <v>61</v>
      </c>
      <c r="H2584" s="17" t="s">
        <v>1527</v>
      </c>
      <c r="I2584" s="17" t="s">
        <v>1524</v>
      </c>
      <c r="J2584" s="17" t="n">
        <v>1</v>
      </c>
      <c r="K2584" s="15" t="n">
        <v>120.9</v>
      </c>
      <c r="L2584" s="22" t="n">
        <v>0</v>
      </c>
      <c r="M2584" s="15" t="n">
        <v>0</v>
      </c>
      <c r="N2584" s="15" t="n">
        <f aca="false">J2584*K2584</f>
        <v>120.9</v>
      </c>
      <c r="O2584" s="15" t="n">
        <f aca="false">N2584*L2584</f>
        <v>0</v>
      </c>
      <c r="P2584" s="15" t="n">
        <f aca="false">N2584-O2584</f>
        <v>120.9</v>
      </c>
      <c r="Q2584" s="15" t="n">
        <f aca="false">J2584*INDEX(dProdutos!$F$2:$F$47,MATCH(E2584,dProdutos!$A$2:$A$47,0))</f>
        <v>72.21</v>
      </c>
      <c r="R2584" s="15" t="n">
        <f aca="false">IF(I2584="Cancelado",0,P2584-Q2584)</f>
        <v>48.69</v>
      </c>
      <c r="S2584" s="17" t="str">
        <f aca="false">INDEX(dProdutos!$D$2:$D$47,MATCH(E2584,dProdutos!$A$2:$A$47,0))</f>
        <v>Eletrônicos</v>
      </c>
    </row>
    <row r="2585" customFormat="false" ht="15" hidden="false" customHeight="false" outlineLevel="0" collapsed="false">
      <c r="A2585" s="17" t="s">
        <v>3093</v>
      </c>
      <c r="B2585" s="17" t="n">
        <v>1</v>
      </c>
      <c r="C2585" s="21" t="n">
        <v>45874</v>
      </c>
      <c r="D2585" s="17" t="s">
        <v>537</v>
      </c>
      <c r="E2585" s="17" t="s">
        <v>144</v>
      </c>
      <c r="F2585" s="17" t="s">
        <v>1493</v>
      </c>
      <c r="G2585" s="17" t="s">
        <v>62</v>
      </c>
      <c r="H2585" s="17" t="s">
        <v>1537</v>
      </c>
      <c r="I2585" s="17" t="s">
        <v>1524</v>
      </c>
      <c r="J2585" s="17" t="n">
        <v>2</v>
      </c>
      <c r="K2585" s="15" t="n">
        <v>260.9</v>
      </c>
      <c r="L2585" s="22" t="n">
        <v>0</v>
      </c>
      <c r="M2585" s="15" t="n">
        <v>0</v>
      </c>
      <c r="N2585" s="15" t="n">
        <f aca="false">J2585*K2585</f>
        <v>521.8</v>
      </c>
      <c r="O2585" s="15" t="n">
        <f aca="false">N2585*L2585</f>
        <v>0</v>
      </c>
      <c r="P2585" s="15" t="n">
        <f aca="false">N2585-O2585</f>
        <v>521.8</v>
      </c>
      <c r="Q2585" s="15" t="n">
        <f aca="false">J2585*INDEX(dProdutos!$F$2:$F$47,MATCH(E2585,dProdutos!$A$2:$A$47,0))</f>
        <v>199.72</v>
      </c>
      <c r="R2585" s="15" t="n">
        <f aca="false">IF(I2585="Cancelado",0,P2585-Q2585)</f>
        <v>322.08</v>
      </c>
      <c r="S2585" s="17" t="str">
        <f aca="false">INDEX(dProdutos!$D$2:$D$47,MATCH(E2585,dProdutos!$A$2:$A$47,0))</f>
        <v>Acessórios</v>
      </c>
    </row>
    <row r="2586" customFormat="false" ht="15" hidden="false" customHeight="false" outlineLevel="0" collapsed="false">
      <c r="A2586" s="17" t="s">
        <v>3094</v>
      </c>
      <c r="B2586" s="17" t="n">
        <v>1</v>
      </c>
      <c r="C2586" s="21" t="n">
        <v>45874</v>
      </c>
      <c r="D2586" s="17" t="s">
        <v>1128</v>
      </c>
      <c r="E2586" s="17" t="s">
        <v>88</v>
      </c>
      <c r="F2586" s="17" t="s">
        <v>1499</v>
      </c>
      <c r="G2586" s="17" t="s">
        <v>59</v>
      </c>
      <c r="H2586" s="17" t="s">
        <v>1537</v>
      </c>
      <c r="I2586" s="17" t="s">
        <v>1524</v>
      </c>
      <c r="J2586" s="17" t="n">
        <v>1</v>
      </c>
      <c r="K2586" s="15" t="n">
        <v>170.9</v>
      </c>
      <c r="L2586" s="22" t="n">
        <v>0</v>
      </c>
      <c r="M2586" s="15" t="n">
        <v>0</v>
      </c>
      <c r="N2586" s="15" t="n">
        <f aca="false">J2586*K2586</f>
        <v>170.9</v>
      </c>
      <c r="O2586" s="15" t="n">
        <f aca="false">N2586*L2586</f>
        <v>0</v>
      </c>
      <c r="P2586" s="15" t="n">
        <f aca="false">N2586-O2586</f>
        <v>170.9</v>
      </c>
      <c r="Q2586" s="15" t="n">
        <f aca="false">J2586*INDEX(dProdutos!$F$2:$F$47,MATCH(E2586,dProdutos!$A$2:$A$47,0))</f>
        <v>98.14</v>
      </c>
      <c r="R2586" s="15" t="n">
        <f aca="false">IF(I2586="Cancelado",0,P2586-Q2586)</f>
        <v>72.76</v>
      </c>
      <c r="S2586" s="17" t="str">
        <f aca="false">INDEX(dProdutos!$D$2:$D$47,MATCH(E2586,dProdutos!$A$2:$A$47,0))</f>
        <v>Moda Feminina</v>
      </c>
    </row>
    <row r="2587" customFormat="false" ht="15" hidden="false" customHeight="false" outlineLevel="0" collapsed="false">
      <c r="A2587" s="17" t="s">
        <v>3094</v>
      </c>
      <c r="B2587" s="17" t="n">
        <v>2</v>
      </c>
      <c r="C2587" s="21" t="n">
        <v>45874</v>
      </c>
      <c r="D2587" s="17" t="s">
        <v>1128</v>
      </c>
      <c r="E2587" s="17" t="s">
        <v>213</v>
      </c>
      <c r="F2587" s="17" t="s">
        <v>1499</v>
      </c>
      <c r="G2587" s="17" t="s">
        <v>59</v>
      </c>
      <c r="H2587" s="17" t="s">
        <v>1537</v>
      </c>
      <c r="I2587" s="17" t="s">
        <v>1524</v>
      </c>
      <c r="J2587" s="17" t="n">
        <v>2</v>
      </c>
      <c r="K2587" s="15" t="n">
        <v>153.9</v>
      </c>
      <c r="L2587" s="22" t="n">
        <v>0</v>
      </c>
      <c r="M2587" s="15" t="n">
        <v>0</v>
      </c>
      <c r="N2587" s="15" t="n">
        <f aca="false">J2587*K2587</f>
        <v>307.8</v>
      </c>
      <c r="O2587" s="15" t="n">
        <f aca="false">N2587*L2587</f>
        <v>0</v>
      </c>
      <c r="P2587" s="15" t="n">
        <f aca="false">N2587-O2587</f>
        <v>307.8</v>
      </c>
      <c r="Q2587" s="15" t="n">
        <f aca="false">J2587*INDEX(dProdutos!$F$2:$F$47,MATCH(E2587,dProdutos!$A$2:$A$47,0))</f>
        <v>180.84</v>
      </c>
      <c r="R2587" s="15" t="n">
        <f aca="false">IF(I2587="Cancelado",0,P2587-Q2587)</f>
        <v>126.96</v>
      </c>
      <c r="S2587" s="17" t="str">
        <f aca="false">INDEX(dProdutos!$D$2:$D$47,MATCH(E2587,dProdutos!$A$2:$A$47,0))</f>
        <v>Beleza</v>
      </c>
    </row>
    <row r="2588" customFormat="false" ht="15" hidden="false" customHeight="false" outlineLevel="0" collapsed="false">
      <c r="A2588" s="17" t="s">
        <v>3095</v>
      </c>
      <c r="B2588" s="17" t="n">
        <v>1</v>
      </c>
      <c r="C2588" s="21" t="n">
        <v>45874</v>
      </c>
      <c r="D2588" s="17" t="s">
        <v>324</v>
      </c>
      <c r="E2588" s="17" t="s">
        <v>204</v>
      </c>
      <c r="F2588" s="17" t="s">
        <v>1497</v>
      </c>
      <c r="G2588" s="17" t="s">
        <v>62</v>
      </c>
      <c r="H2588" s="17" t="s">
        <v>1523</v>
      </c>
      <c r="I2588" s="17" t="s">
        <v>1524</v>
      </c>
      <c r="J2588" s="17" t="n">
        <v>1</v>
      </c>
      <c r="K2588" s="15" t="n">
        <v>64.9</v>
      </c>
      <c r="L2588" s="22" t="n">
        <v>0</v>
      </c>
      <c r="M2588" s="15" t="n">
        <v>28.01</v>
      </c>
      <c r="N2588" s="15" t="n">
        <f aca="false">J2588*K2588</f>
        <v>64.9</v>
      </c>
      <c r="O2588" s="15" t="n">
        <f aca="false">N2588*L2588</f>
        <v>0</v>
      </c>
      <c r="P2588" s="15" t="n">
        <f aca="false">N2588-O2588</f>
        <v>64.9</v>
      </c>
      <c r="Q2588" s="15" t="n">
        <f aca="false">J2588*INDEX(dProdutos!$F$2:$F$47,MATCH(E2588,dProdutos!$A$2:$A$47,0))</f>
        <v>27.52</v>
      </c>
      <c r="R2588" s="15" t="n">
        <f aca="false">IF(I2588="Cancelado",0,P2588-Q2588)</f>
        <v>37.38</v>
      </c>
      <c r="S2588" s="17" t="str">
        <f aca="false">INDEX(dProdutos!$D$2:$D$47,MATCH(E2588,dProdutos!$A$2:$A$47,0))</f>
        <v>Beleza</v>
      </c>
    </row>
    <row r="2589" customFormat="false" ht="15" hidden="false" customHeight="false" outlineLevel="0" collapsed="false">
      <c r="A2589" s="17" t="s">
        <v>3095</v>
      </c>
      <c r="B2589" s="17" t="n">
        <v>2</v>
      </c>
      <c r="C2589" s="21" t="n">
        <v>45874</v>
      </c>
      <c r="D2589" s="17" t="s">
        <v>324</v>
      </c>
      <c r="E2589" s="17" t="s">
        <v>114</v>
      </c>
      <c r="F2589" s="17" t="s">
        <v>1497</v>
      </c>
      <c r="G2589" s="17" t="s">
        <v>62</v>
      </c>
      <c r="H2589" s="17" t="s">
        <v>1523</v>
      </c>
      <c r="I2589" s="17" t="s">
        <v>1524</v>
      </c>
      <c r="J2589" s="17" t="n">
        <v>1</v>
      </c>
      <c r="K2589" s="15" t="n">
        <v>202.9</v>
      </c>
      <c r="L2589" s="22" t="n">
        <v>0.15</v>
      </c>
      <c r="M2589" s="15" t="n">
        <v>0</v>
      </c>
      <c r="N2589" s="15" t="n">
        <f aca="false">J2589*K2589</f>
        <v>202.9</v>
      </c>
      <c r="O2589" s="15" t="n">
        <f aca="false">N2589*L2589</f>
        <v>30.435</v>
      </c>
      <c r="P2589" s="15" t="n">
        <f aca="false">N2589-O2589</f>
        <v>172.465</v>
      </c>
      <c r="Q2589" s="15" t="n">
        <f aca="false">J2589*INDEX(dProdutos!$F$2:$F$47,MATCH(E2589,dProdutos!$A$2:$A$47,0))</f>
        <v>110.39</v>
      </c>
      <c r="R2589" s="15" t="n">
        <f aca="false">IF(I2589="Cancelado",0,P2589-Q2589)</f>
        <v>62.075</v>
      </c>
      <c r="S2589" s="17" t="str">
        <f aca="false">INDEX(dProdutos!$D$2:$D$47,MATCH(E2589,dProdutos!$A$2:$A$47,0))</f>
        <v>Moda Masculina</v>
      </c>
    </row>
    <row r="2590" customFormat="false" ht="15" hidden="false" customHeight="false" outlineLevel="0" collapsed="false">
      <c r="A2590" s="17" t="s">
        <v>3095</v>
      </c>
      <c r="B2590" s="17" t="n">
        <v>3</v>
      </c>
      <c r="C2590" s="21" t="n">
        <v>45874</v>
      </c>
      <c r="D2590" s="17" t="s">
        <v>324</v>
      </c>
      <c r="E2590" s="17" t="s">
        <v>159</v>
      </c>
      <c r="F2590" s="17" t="s">
        <v>1497</v>
      </c>
      <c r="G2590" s="17" t="s">
        <v>62</v>
      </c>
      <c r="H2590" s="17" t="s">
        <v>1523</v>
      </c>
      <c r="I2590" s="17" t="s">
        <v>1524</v>
      </c>
      <c r="J2590" s="17" t="n">
        <v>1</v>
      </c>
      <c r="K2590" s="15" t="n">
        <v>276.9</v>
      </c>
      <c r="L2590" s="22" t="n">
        <v>0</v>
      </c>
      <c r="M2590" s="15" t="n">
        <v>0</v>
      </c>
      <c r="N2590" s="15" t="n">
        <f aca="false">J2590*K2590</f>
        <v>276.9</v>
      </c>
      <c r="O2590" s="15" t="n">
        <f aca="false">N2590*L2590</f>
        <v>0</v>
      </c>
      <c r="P2590" s="15" t="n">
        <f aca="false">N2590-O2590</f>
        <v>276.9</v>
      </c>
      <c r="Q2590" s="15" t="n">
        <f aca="false">J2590*INDEX(dProdutos!$F$2:$F$47,MATCH(E2590,dProdutos!$A$2:$A$47,0))</f>
        <v>145.03</v>
      </c>
      <c r="R2590" s="15" t="n">
        <f aca="false">IF(I2590="Cancelado",0,P2590-Q2590)</f>
        <v>131.87</v>
      </c>
      <c r="S2590" s="17" t="str">
        <f aca="false">INDEX(dProdutos!$D$2:$D$47,MATCH(E2590,dProdutos!$A$2:$A$47,0))</f>
        <v>Acessórios</v>
      </c>
    </row>
    <row r="2591" customFormat="false" ht="15" hidden="false" customHeight="false" outlineLevel="0" collapsed="false">
      <c r="A2591" s="17" t="s">
        <v>3096</v>
      </c>
      <c r="B2591" s="17" t="n">
        <v>1</v>
      </c>
      <c r="C2591" s="21" t="n">
        <v>45874</v>
      </c>
      <c r="D2591" s="17" t="s">
        <v>261</v>
      </c>
      <c r="E2591" s="17" t="s">
        <v>153</v>
      </c>
      <c r="F2591" s="17" t="s">
        <v>1490</v>
      </c>
      <c r="G2591" s="17" t="s">
        <v>62</v>
      </c>
      <c r="H2591" s="17" t="s">
        <v>1523</v>
      </c>
      <c r="I2591" s="17" t="s">
        <v>1524</v>
      </c>
      <c r="J2591" s="17" t="n">
        <v>1</v>
      </c>
      <c r="K2591" s="15" t="n">
        <v>165.9</v>
      </c>
      <c r="L2591" s="22" t="n">
        <v>0.05</v>
      </c>
      <c r="M2591" s="15" t="n">
        <v>23.49</v>
      </c>
      <c r="N2591" s="15" t="n">
        <f aca="false">J2591*K2591</f>
        <v>165.9</v>
      </c>
      <c r="O2591" s="15" t="n">
        <f aca="false">N2591*L2591</f>
        <v>8.295</v>
      </c>
      <c r="P2591" s="15" t="n">
        <f aca="false">N2591-O2591</f>
        <v>157.605</v>
      </c>
      <c r="Q2591" s="15" t="n">
        <f aca="false">J2591*INDEX(dProdutos!$F$2:$F$47,MATCH(E2591,dProdutos!$A$2:$A$47,0))</f>
        <v>67.28</v>
      </c>
      <c r="R2591" s="15" t="n">
        <f aca="false">IF(I2591="Cancelado",0,P2591-Q2591)</f>
        <v>90.325</v>
      </c>
      <c r="S2591" s="17" t="str">
        <f aca="false">INDEX(dProdutos!$D$2:$D$47,MATCH(E2591,dProdutos!$A$2:$A$47,0))</f>
        <v>Acessórios</v>
      </c>
    </row>
    <row r="2592" customFormat="false" ht="15" hidden="false" customHeight="false" outlineLevel="0" collapsed="false">
      <c r="A2592" s="17" t="s">
        <v>3097</v>
      </c>
      <c r="B2592" s="17" t="n">
        <v>1</v>
      </c>
      <c r="C2592" s="21" t="n">
        <v>45874</v>
      </c>
      <c r="D2592" s="17" t="s">
        <v>1423</v>
      </c>
      <c r="E2592" s="17" t="s">
        <v>153</v>
      </c>
      <c r="F2592" s="17" t="s">
        <v>1497</v>
      </c>
      <c r="G2592" s="17" t="s">
        <v>59</v>
      </c>
      <c r="H2592" s="17" t="s">
        <v>1523</v>
      </c>
      <c r="I2592" s="17" t="s">
        <v>1524</v>
      </c>
      <c r="J2592" s="17" t="n">
        <v>1</v>
      </c>
      <c r="K2592" s="15" t="n">
        <v>165.9</v>
      </c>
      <c r="L2592" s="22" t="n">
        <v>0</v>
      </c>
      <c r="M2592" s="15" t="n">
        <v>17.32</v>
      </c>
      <c r="N2592" s="15" t="n">
        <f aca="false">J2592*K2592</f>
        <v>165.9</v>
      </c>
      <c r="O2592" s="15" t="n">
        <f aca="false">N2592*L2592</f>
        <v>0</v>
      </c>
      <c r="P2592" s="15" t="n">
        <f aca="false">N2592-O2592</f>
        <v>165.9</v>
      </c>
      <c r="Q2592" s="15" t="n">
        <f aca="false">J2592*INDEX(dProdutos!$F$2:$F$47,MATCH(E2592,dProdutos!$A$2:$A$47,0))</f>
        <v>67.28</v>
      </c>
      <c r="R2592" s="15" t="n">
        <f aca="false">IF(I2592="Cancelado",0,P2592-Q2592)</f>
        <v>98.62</v>
      </c>
      <c r="S2592" s="17" t="str">
        <f aca="false">INDEX(dProdutos!$D$2:$D$47,MATCH(E2592,dProdutos!$A$2:$A$47,0))</f>
        <v>Acessórios</v>
      </c>
    </row>
    <row r="2593" customFormat="false" ht="15" hidden="false" customHeight="false" outlineLevel="0" collapsed="false">
      <c r="A2593" s="17" t="s">
        <v>3098</v>
      </c>
      <c r="B2593" s="17" t="n">
        <v>1</v>
      </c>
      <c r="C2593" s="21" t="n">
        <v>45875</v>
      </c>
      <c r="D2593" s="17" t="s">
        <v>1001</v>
      </c>
      <c r="E2593" s="17" t="s">
        <v>177</v>
      </c>
      <c r="F2593" s="17" t="s">
        <v>1490</v>
      </c>
      <c r="G2593" s="17" t="s">
        <v>60</v>
      </c>
      <c r="H2593" s="17" t="s">
        <v>1537</v>
      </c>
      <c r="I2593" s="17" t="s">
        <v>1524</v>
      </c>
      <c r="J2593" s="17" t="n">
        <v>1</v>
      </c>
      <c r="K2593" s="15" t="n">
        <v>257.9</v>
      </c>
      <c r="L2593" s="22" t="n">
        <v>0.15</v>
      </c>
      <c r="M2593" s="15" t="n">
        <v>20.57</v>
      </c>
      <c r="N2593" s="15" t="n">
        <f aca="false">J2593*K2593</f>
        <v>257.9</v>
      </c>
      <c r="O2593" s="15" t="n">
        <f aca="false">N2593*L2593</f>
        <v>38.685</v>
      </c>
      <c r="P2593" s="15" t="n">
        <f aca="false">N2593-O2593</f>
        <v>219.215</v>
      </c>
      <c r="Q2593" s="15" t="n">
        <f aca="false">J2593*INDEX(dProdutos!$F$2:$F$47,MATCH(E2593,dProdutos!$A$2:$A$47,0))</f>
        <v>138.23</v>
      </c>
      <c r="R2593" s="15" t="n">
        <f aca="false">IF(I2593="Cancelado",0,P2593-Q2593)</f>
        <v>80.985</v>
      </c>
      <c r="S2593" s="17" t="str">
        <f aca="false">INDEX(dProdutos!$D$2:$D$47,MATCH(E2593,dProdutos!$A$2:$A$47,0))</f>
        <v>Casa</v>
      </c>
    </row>
    <row r="2594" customFormat="false" ht="15" hidden="false" customHeight="false" outlineLevel="0" collapsed="false">
      <c r="A2594" s="17" t="s">
        <v>3098</v>
      </c>
      <c r="B2594" s="17" t="n">
        <v>2</v>
      </c>
      <c r="C2594" s="21" t="n">
        <v>45875</v>
      </c>
      <c r="D2594" s="17" t="s">
        <v>1001</v>
      </c>
      <c r="E2594" s="17" t="s">
        <v>153</v>
      </c>
      <c r="F2594" s="17" t="s">
        <v>1490</v>
      </c>
      <c r="G2594" s="17" t="s">
        <v>60</v>
      </c>
      <c r="H2594" s="17" t="s">
        <v>1537</v>
      </c>
      <c r="I2594" s="17" t="s">
        <v>1524</v>
      </c>
      <c r="J2594" s="17" t="n">
        <v>1</v>
      </c>
      <c r="K2594" s="15" t="n">
        <v>165.9</v>
      </c>
      <c r="L2594" s="22" t="n">
        <v>0.15</v>
      </c>
      <c r="M2594" s="15" t="n">
        <v>0</v>
      </c>
      <c r="N2594" s="15" t="n">
        <f aca="false">J2594*K2594</f>
        <v>165.9</v>
      </c>
      <c r="O2594" s="15" t="n">
        <f aca="false">N2594*L2594</f>
        <v>24.885</v>
      </c>
      <c r="P2594" s="15" t="n">
        <f aca="false">N2594-O2594</f>
        <v>141.015</v>
      </c>
      <c r="Q2594" s="15" t="n">
        <f aca="false">J2594*INDEX(dProdutos!$F$2:$F$47,MATCH(E2594,dProdutos!$A$2:$A$47,0))</f>
        <v>67.28</v>
      </c>
      <c r="R2594" s="15" t="n">
        <f aca="false">IF(I2594="Cancelado",0,P2594-Q2594)</f>
        <v>73.735</v>
      </c>
      <c r="S2594" s="17" t="str">
        <f aca="false">INDEX(dProdutos!$D$2:$D$47,MATCH(E2594,dProdutos!$A$2:$A$47,0))</f>
        <v>Acessórios</v>
      </c>
    </row>
    <row r="2595" customFormat="false" ht="15" hidden="false" customHeight="false" outlineLevel="0" collapsed="false">
      <c r="A2595" s="17" t="s">
        <v>3099</v>
      </c>
      <c r="B2595" s="17" t="n">
        <v>1</v>
      </c>
      <c r="C2595" s="21" t="n">
        <v>45875</v>
      </c>
      <c r="D2595" s="17" t="s">
        <v>1071</v>
      </c>
      <c r="E2595" s="17" t="s">
        <v>129</v>
      </c>
      <c r="F2595" s="17" t="s">
        <v>1503</v>
      </c>
      <c r="G2595" s="17" t="s">
        <v>62</v>
      </c>
      <c r="H2595" s="17" t="s">
        <v>1523</v>
      </c>
      <c r="I2595" s="17" t="s">
        <v>1541</v>
      </c>
      <c r="J2595" s="17" t="n">
        <v>1</v>
      </c>
      <c r="K2595" s="15" t="n">
        <v>105.9</v>
      </c>
      <c r="L2595" s="22" t="n">
        <v>0</v>
      </c>
      <c r="M2595" s="15" t="n">
        <v>26.13</v>
      </c>
      <c r="N2595" s="15" t="n">
        <f aca="false">J2595*K2595</f>
        <v>105.9</v>
      </c>
      <c r="O2595" s="15" t="n">
        <f aca="false">N2595*L2595</f>
        <v>0</v>
      </c>
      <c r="P2595" s="15" t="n">
        <f aca="false">N2595-O2595</f>
        <v>105.9</v>
      </c>
      <c r="Q2595" s="15" t="n">
        <f aca="false">J2595*INDEX(dProdutos!$F$2:$F$47,MATCH(E2595,dProdutos!$A$2:$A$47,0))</f>
        <v>43.79</v>
      </c>
      <c r="R2595" s="15" t="n">
        <f aca="false">IF(I2595="Cancelado",0,P2595-Q2595)</f>
        <v>62.11</v>
      </c>
      <c r="S2595" s="17" t="str">
        <f aca="false">INDEX(dProdutos!$D$2:$D$47,MATCH(E2595,dProdutos!$A$2:$A$47,0))</f>
        <v>Calçados</v>
      </c>
    </row>
    <row r="2596" customFormat="false" ht="15" hidden="false" customHeight="false" outlineLevel="0" collapsed="false">
      <c r="A2596" s="17" t="s">
        <v>3099</v>
      </c>
      <c r="B2596" s="17" t="n">
        <v>2</v>
      </c>
      <c r="C2596" s="21" t="n">
        <v>45875</v>
      </c>
      <c r="D2596" s="17" t="s">
        <v>1071</v>
      </c>
      <c r="E2596" s="17" t="s">
        <v>95</v>
      </c>
      <c r="F2596" s="17" t="s">
        <v>1503</v>
      </c>
      <c r="G2596" s="17" t="s">
        <v>62</v>
      </c>
      <c r="H2596" s="17" t="s">
        <v>1523</v>
      </c>
      <c r="I2596" s="17" t="s">
        <v>1541</v>
      </c>
      <c r="J2596" s="17" t="n">
        <v>1</v>
      </c>
      <c r="K2596" s="15" t="n">
        <v>77.9</v>
      </c>
      <c r="L2596" s="22" t="n">
        <v>0</v>
      </c>
      <c r="M2596" s="15" t="n">
        <v>0</v>
      </c>
      <c r="N2596" s="15" t="n">
        <f aca="false">J2596*K2596</f>
        <v>77.9</v>
      </c>
      <c r="O2596" s="15" t="n">
        <f aca="false">N2596*L2596</f>
        <v>0</v>
      </c>
      <c r="P2596" s="15" t="n">
        <f aca="false">N2596-O2596</f>
        <v>77.9</v>
      </c>
      <c r="Q2596" s="15" t="n">
        <f aca="false">J2596*INDEX(dProdutos!$F$2:$F$47,MATCH(E2596,dProdutos!$A$2:$A$47,0))</f>
        <v>36.71</v>
      </c>
      <c r="R2596" s="15" t="n">
        <f aca="false">IF(I2596="Cancelado",0,P2596-Q2596)</f>
        <v>41.19</v>
      </c>
      <c r="S2596" s="17" t="str">
        <f aca="false">INDEX(dProdutos!$D$2:$D$47,MATCH(E2596,dProdutos!$A$2:$A$47,0))</f>
        <v>Moda Feminina</v>
      </c>
    </row>
    <row r="2597" customFormat="false" ht="15" hidden="false" customHeight="false" outlineLevel="0" collapsed="false">
      <c r="A2597" s="17" t="s">
        <v>3099</v>
      </c>
      <c r="B2597" s="17" t="n">
        <v>3</v>
      </c>
      <c r="C2597" s="21" t="n">
        <v>45875</v>
      </c>
      <c r="D2597" s="17" t="s">
        <v>1071</v>
      </c>
      <c r="E2597" s="17" t="s">
        <v>73</v>
      </c>
      <c r="F2597" s="17" t="s">
        <v>1503</v>
      </c>
      <c r="G2597" s="17" t="s">
        <v>62</v>
      </c>
      <c r="H2597" s="17" t="s">
        <v>1523</v>
      </c>
      <c r="I2597" s="17" t="s">
        <v>1541</v>
      </c>
      <c r="J2597" s="17" t="n">
        <v>1</v>
      </c>
      <c r="K2597" s="15" t="n">
        <v>179.9</v>
      </c>
      <c r="L2597" s="22" t="n">
        <v>0</v>
      </c>
      <c r="M2597" s="15" t="n">
        <v>0</v>
      </c>
      <c r="N2597" s="15" t="n">
        <f aca="false">J2597*K2597</f>
        <v>179.9</v>
      </c>
      <c r="O2597" s="15" t="n">
        <f aca="false">N2597*L2597</f>
        <v>0</v>
      </c>
      <c r="P2597" s="15" t="n">
        <f aca="false">N2597-O2597</f>
        <v>179.9</v>
      </c>
      <c r="Q2597" s="15" t="n">
        <f aca="false">J2597*INDEX(dProdutos!$F$2:$F$47,MATCH(E2597,dProdutos!$A$2:$A$47,0))</f>
        <v>69.44</v>
      </c>
      <c r="R2597" s="15" t="n">
        <f aca="false">IF(I2597="Cancelado",0,P2597-Q2597)</f>
        <v>110.46</v>
      </c>
      <c r="S2597" s="17" t="str">
        <f aca="false">INDEX(dProdutos!$D$2:$D$47,MATCH(E2597,dProdutos!$A$2:$A$47,0))</f>
        <v>Moda Feminina</v>
      </c>
    </row>
    <row r="2598" customFormat="false" ht="15" hidden="false" customHeight="false" outlineLevel="0" collapsed="false">
      <c r="A2598" s="17" t="s">
        <v>3100</v>
      </c>
      <c r="B2598" s="17" t="n">
        <v>1</v>
      </c>
      <c r="C2598" s="21" t="n">
        <v>45875</v>
      </c>
      <c r="D2598" s="17" t="s">
        <v>1011</v>
      </c>
      <c r="E2598" s="17" t="s">
        <v>114</v>
      </c>
      <c r="F2598" s="17" t="s">
        <v>1493</v>
      </c>
      <c r="G2598" s="17" t="s">
        <v>60</v>
      </c>
      <c r="H2598" s="17" t="s">
        <v>1523</v>
      </c>
      <c r="I2598" s="17" t="s">
        <v>1524</v>
      </c>
      <c r="J2598" s="17" t="n">
        <v>1</v>
      </c>
      <c r="K2598" s="15" t="n">
        <v>202.9</v>
      </c>
      <c r="L2598" s="22" t="n">
        <v>0</v>
      </c>
      <c r="M2598" s="15" t="n">
        <v>28.21</v>
      </c>
      <c r="N2598" s="15" t="n">
        <f aca="false">J2598*K2598</f>
        <v>202.9</v>
      </c>
      <c r="O2598" s="15" t="n">
        <f aca="false">N2598*L2598</f>
        <v>0</v>
      </c>
      <c r="P2598" s="15" t="n">
        <f aca="false">N2598-O2598</f>
        <v>202.9</v>
      </c>
      <c r="Q2598" s="15" t="n">
        <f aca="false">J2598*INDEX(dProdutos!$F$2:$F$47,MATCH(E2598,dProdutos!$A$2:$A$47,0))</f>
        <v>110.39</v>
      </c>
      <c r="R2598" s="15" t="n">
        <f aca="false">IF(I2598="Cancelado",0,P2598-Q2598)</f>
        <v>92.51</v>
      </c>
      <c r="S2598" s="17" t="str">
        <f aca="false">INDEX(dProdutos!$D$2:$D$47,MATCH(E2598,dProdutos!$A$2:$A$47,0))</f>
        <v>Moda Masculina</v>
      </c>
    </row>
    <row r="2599" customFormat="false" ht="15" hidden="false" customHeight="false" outlineLevel="0" collapsed="false">
      <c r="A2599" s="17" t="s">
        <v>3100</v>
      </c>
      <c r="B2599" s="17" t="n">
        <v>2</v>
      </c>
      <c r="C2599" s="21" t="n">
        <v>45875</v>
      </c>
      <c r="D2599" s="17" t="s">
        <v>1011</v>
      </c>
      <c r="E2599" s="17" t="s">
        <v>183</v>
      </c>
      <c r="F2599" s="17" t="s">
        <v>1493</v>
      </c>
      <c r="G2599" s="17" t="s">
        <v>60</v>
      </c>
      <c r="H2599" s="17" t="s">
        <v>1523</v>
      </c>
      <c r="I2599" s="17" t="s">
        <v>1524</v>
      </c>
      <c r="J2599" s="17" t="n">
        <v>1</v>
      </c>
      <c r="K2599" s="15" t="n">
        <v>121.9</v>
      </c>
      <c r="L2599" s="22" t="n">
        <v>0</v>
      </c>
      <c r="M2599" s="15" t="n">
        <v>0</v>
      </c>
      <c r="N2599" s="15" t="n">
        <f aca="false">J2599*K2599</f>
        <v>121.9</v>
      </c>
      <c r="O2599" s="15" t="n">
        <f aca="false">N2599*L2599</f>
        <v>0</v>
      </c>
      <c r="P2599" s="15" t="n">
        <f aca="false">N2599-O2599</f>
        <v>121.9</v>
      </c>
      <c r="Q2599" s="15" t="n">
        <f aca="false">J2599*INDEX(dProdutos!$F$2:$F$47,MATCH(E2599,dProdutos!$A$2:$A$47,0))</f>
        <v>52.76</v>
      </c>
      <c r="R2599" s="15" t="n">
        <f aca="false">IF(I2599="Cancelado",0,P2599-Q2599)</f>
        <v>69.14</v>
      </c>
      <c r="S2599" s="17" t="str">
        <f aca="false">INDEX(dProdutos!$D$2:$D$47,MATCH(E2599,dProdutos!$A$2:$A$47,0))</f>
        <v>Eletrônicos</v>
      </c>
    </row>
    <row r="2600" customFormat="false" ht="15" hidden="false" customHeight="false" outlineLevel="0" collapsed="false">
      <c r="A2600" s="17" t="s">
        <v>3100</v>
      </c>
      <c r="B2600" s="17" t="n">
        <v>3</v>
      </c>
      <c r="C2600" s="21" t="n">
        <v>45875</v>
      </c>
      <c r="D2600" s="17" t="s">
        <v>1011</v>
      </c>
      <c r="E2600" s="17" t="s">
        <v>114</v>
      </c>
      <c r="F2600" s="17" t="s">
        <v>1493</v>
      </c>
      <c r="G2600" s="17" t="s">
        <v>60</v>
      </c>
      <c r="H2600" s="17" t="s">
        <v>1523</v>
      </c>
      <c r="I2600" s="17" t="s">
        <v>1524</v>
      </c>
      <c r="J2600" s="17" t="n">
        <v>3</v>
      </c>
      <c r="K2600" s="15" t="n">
        <v>202.9</v>
      </c>
      <c r="L2600" s="22" t="n">
        <v>0.05</v>
      </c>
      <c r="M2600" s="15" t="n">
        <v>0</v>
      </c>
      <c r="N2600" s="15" t="n">
        <f aca="false">J2600*K2600</f>
        <v>608.7</v>
      </c>
      <c r="O2600" s="15" t="n">
        <f aca="false">N2600*L2600</f>
        <v>30.435</v>
      </c>
      <c r="P2600" s="15" t="n">
        <f aca="false">N2600-O2600</f>
        <v>578.265</v>
      </c>
      <c r="Q2600" s="15" t="n">
        <f aca="false">J2600*INDEX(dProdutos!$F$2:$F$47,MATCH(E2600,dProdutos!$A$2:$A$47,0))</f>
        <v>331.17</v>
      </c>
      <c r="R2600" s="15" t="n">
        <f aca="false">IF(I2600="Cancelado",0,P2600-Q2600)</f>
        <v>247.095</v>
      </c>
      <c r="S2600" s="17" t="str">
        <f aca="false">INDEX(dProdutos!$D$2:$D$47,MATCH(E2600,dProdutos!$A$2:$A$47,0))</f>
        <v>Moda Masculina</v>
      </c>
    </row>
    <row r="2601" customFormat="false" ht="15" hidden="false" customHeight="false" outlineLevel="0" collapsed="false">
      <c r="A2601" s="17" t="s">
        <v>3100</v>
      </c>
      <c r="B2601" s="17" t="n">
        <v>4</v>
      </c>
      <c r="C2601" s="21" t="n">
        <v>45875</v>
      </c>
      <c r="D2601" s="17" t="s">
        <v>1011</v>
      </c>
      <c r="E2601" s="17" t="s">
        <v>177</v>
      </c>
      <c r="F2601" s="17" t="s">
        <v>1493</v>
      </c>
      <c r="G2601" s="17" t="s">
        <v>60</v>
      </c>
      <c r="H2601" s="17" t="s">
        <v>1523</v>
      </c>
      <c r="I2601" s="17" t="s">
        <v>1524</v>
      </c>
      <c r="J2601" s="17" t="n">
        <v>1</v>
      </c>
      <c r="K2601" s="15" t="n">
        <v>257.9</v>
      </c>
      <c r="L2601" s="22" t="n">
        <v>0.05</v>
      </c>
      <c r="M2601" s="15" t="n">
        <v>0</v>
      </c>
      <c r="N2601" s="15" t="n">
        <f aca="false">J2601*K2601</f>
        <v>257.9</v>
      </c>
      <c r="O2601" s="15" t="n">
        <f aca="false">N2601*L2601</f>
        <v>12.895</v>
      </c>
      <c r="P2601" s="15" t="n">
        <f aca="false">N2601-O2601</f>
        <v>245.005</v>
      </c>
      <c r="Q2601" s="15" t="n">
        <f aca="false">J2601*INDEX(dProdutos!$F$2:$F$47,MATCH(E2601,dProdutos!$A$2:$A$47,0))</f>
        <v>138.23</v>
      </c>
      <c r="R2601" s="15" t="n">
        <f aca="false">IF(I2601="Cancelado",0,P2601-Q2601)</f>
        <v>106.775</v>
      </c>
      <c r="S2601" s="17" t="str">
        <f aca="false">INDEX(dProdutos!$D$2:$D$47,MATCH(E2601,dProdutos!$A$2:$A$47,0))</f>
        <v>Casa</v>
      </c>
    </row>
    <row r="2602" customFormat="false" ht="15" hidden="false" customHeight="false" outlineLevel="0" collapsed="false">
      <c r="A2602" s="17" t="s">
        <v>3101</v>
      </c>
      <c r="B2602" s="17" t="n">
        <v>1</v>
      </c>
      <c r="C2602" s="21" t="n">
        <v>45875</v>
      </c>
      <c r="D2602" s="17" t="s">
        <v>1445</v>
      </c>
      <c r="E2602" s="17" t="s">
        <v>123</v>
      </c>
      <c r="F2602" s="17" t="s">
        <v>1493</v>
      </c>
      <c r="G2602" s="17" t="s">
        <v>59</v>
      </c>
      <c r="H2602" s="17" t="s">
        <v>1523</v>
      </c>
      <c r="I2602" s="17" t="s">
        <v>1524</v>
      </c>
      <c r="J2602" s="17" t="n">
        <v>1</v>
      </c>
      <c r="K2602" s="15" t="n">
        <v>277.9</v>
      </c>
      <c r="L2602" s="22" t="n">
        <v>0.2</v>
      </c>
      <c r="M2602" s="15" t="n">
        <v>11.73</v>
      </c>
      <c r="N2602" s="15" t="n">
        <f aca="false">J2602*K2602</f>
        <v>277.9</v>
      </c>
      <c r="O2602" s="15" t="n">
        <f aca="false">N2602*L2602</f>
        <v>55.58</v>
      </c>
      <c r="P2602" s="15" t="n">
        <f aca="false">N2602-O2602</f>
        <v>222.32</v>
      </c>
      <c r="Q2602" s="15" t="n">
        <f aca="false">J2602*INDEX(dProdutos!$F$2:$F$47,MATCH(E2602,dProdutos!$A$2:$A$47,0))</f>
        <v>132.36</v>
      </c>
      <c r="R2602" s="15" t="n">
        <f aca="false">IF(I2602="Cancelado",0,P2602-Q2602)</f>
        <v>89.96</v>
      </c>
      <c r="S2602" s="17" t="str">
        <f aca="false">INDEX(dProdutos!$D$2:$D$47,MATCH(E2602,dProdutos!$A$2:$A$47,0))</f>
        <v>Calçados</v>
      </c>
    </row>
    <row r="2603" customFormat="false" ht="15" hidden="false" customHeight="false" outlineLevel="0" collapsed="false">
      <c r="A2603" s="17" t="s">
        <v>3101</v>
      </c>
      <c r="B2603" s="17" t="n">
        <v>2</v>
      </c>
      <c r="C2603" s="21" t="n">
        <v>45875</v>
      </c>
      <c r="D2603" s="17" t="s">
        <v>1445</v>
      </c>
      <c r="E2603" s="17" t="s">
        <v>105</v>
      </c>
      <c r="F2603" s="17" t="s">
        <v>1493</v>
      </c>
      <c r="G2603" s="17" t="s">
        <v>59</v>
      </c>
      <c r="H2603" s="17" t="s">
        <v>1523</v>
      </c>
      <c r="I2603" s="17" t="s">
        <v>1524</v>
      </c>
      <c r="J2603" s="17" t="n">
        <v>1</v>
      </c>
      <c r="K2603" s="15" t="n">
        <v>175.9</v>
      </c>
      <c r="L2603" s="22" t="n">
        <v>0</v>
      </c>
      <c r="M2603" s="15" t="n">
        <v>0</v>
      </c>
      <c r="N2603" s="15" t="n">
        <f aca="false">J2603*K2603</f>
        <v>175.9</v>
      </c>
      <c r="O2603" s="15" t="n">
        <f aca="false">N2603*L2603</f>
        <v>0</v>
      </c>
      <c r="P2603" s="15" t="n">
        <f aca="false">N2603-O2603</f>
        <v>175.9</v>
      </c>
      <c r="Q2603" s="15" t="n">
        <f aca="false">J2603*INDEX(dProdutos!$F$2:$F$47,MATCH(E2603,dProdutos!$A$2:$A$47,0))</f>
        <v>96.59</v>
      </c>
      <c r="R2603" s="15" t="n">
        <f aca="false">IF(I2603="Cancelado",0,P2603-Q2603)</f>
        <v>79.31</v>
      </c>
      <c r="S2603" s="17" t="str">
        <f aca="false">INDEX(dProdutos!$D$2:$D$47,MATCH(E2603,dProdutos!$A$2:$A$47,0))</f>
        <v>Moda Masculina</v>
      </c>
    </row>
    <row r="2604" customFormat="false" ht="15" hidden="false" customHeight="false" outlineLevel="0" collapsed="false">
      <c r="A2604" s="17" t="s">
        <v>3101</v>
      </c>
      <c r="B2604" s="17" t="n">
        <v>3</v>
      </c>
      <c r="C2604" s="21" t="n">
        <v>45875</v>
      </c>
      <c r="D2604" s="17" t="s">
        <v>1445</v>
      </c>
      <c r="E2604" s="17" t="s">
        <v>88</v>
      </c>
      <c r="F2604" s="17" t="s">
        <v>1493</v>
      </c>
      <c r="G2604" s="17" t="s">
        <v>59</v>
      </c>
      <c r="H2604" s="17" t="s">
        <v>1523</v>
      </c>
      <c r="I2604" s="17" t="s">
        <v>1524</v>
      </c>
      <c r="J2604" s="17" t="n">
        <v>1</v>
      </c>
      <c r="K2604" s="15" t="n">
        <v>170.9</v>
      </c>
      <c r="L2604" s="22" t="n">
        <v>0.1</v>
      </c>
      <c r="M2604" s="15" t="n">
        <v>0</v>
      </c>
      <c r="N2604" s="15" t="n">
        <f aca="false">J2604*K2604</f>
        <v>170.9</v>
      </c>
      <c r="O2604" s="15" t="n">
        <f aca="false">N2604*L2604</f>
        <v>17.09</v>
      </c>
      <c r="P2604" s="15" t="n">
        <f aca="false">N2604-O2604</f>
        <v>153.81</v>
      </c>
      <c r="Q2604" s="15" t="n">
        <f aca="false">J2604*INDEX(dProdutos!$F$2:$F$47,MATCH(E2604,dProdutos!$A$2:$A$47,0))</f>
        <v>98.14</v>
      </c>
      <c r="R2604" s="15" t="n">
        <f aca="false">IF(I2604="Cancelado",0,P2604-Q2604)</f>
        <v>55.67</v>
      </c>
      <c r="S2604" s="17" t="str">
        <f aca="false">INDEX(dProdutos!$D$2:$D$47,MATCH(E2604,dProdutos!$A$2:$A$47,0))</f>
        <v>Moda Feminina</v>
      </c>
    </row>
    <row r="2605" customFormat="false" ht="15" hidden="false" customHeight="false" outlineLevel="0" collapsed="false">
      <c r="A2605" s="17" t="s">
        <v>3101</v>
      </c>
      <c r="B2605" s="17" t="n">
        <v>4</v>
      </c>
      <c r="C2605" s="21" t="n">
        <v>45875</v>
      </c>
      <c r="D2605" s="17" t="s">
        <v>1445</v>
      </c>
      <c r="E2605" s="17" t="s">
        <v>150</v>
      </c>
      <c r="F2605" s="17" t="s">
        <v>1493</v>
      </c>
      <c r="G2605" s="17" t="s">
        <v>59</v>
      </c>
      <c r="H2605" s="17" t="s">
        <v>1523</v>
      </c>
      <c r="I2605" s="17" t="s">
        <v>1524</v>
      </c>
      <c r="J2605" s="17" t="n">
        <v>1</v>
      </c>
      <c r="K2605" s="15" t="n">
        <v>71.9</v>
      </c>
      <c r="L2605" s="22" t="n">
        <v>0</v>
      </c>
      <c r="M2605" s="15" t="n">
        <v>0</v>
      </c>
      <c r="N2605" s="15" t="n">
        <f aca="false">J2605*K2605</f>
        <v>71.9</v>
      </c>
      <c r="O2605" s="15" t="n">
        <f aca="false">N2605*L2605</f>
        <v>0</v>
      </c>
      <c r="P2605" s="15" t="n">
        <f aca="false">N2605-O2605</f>
        <v>71.9</v>
      </c>
      <c r="Q2605" s="15" t="n">
        <f aca="false">J2605*INDEX(dProdutos!$F$2:$F$47,MATCH(E2605,dProdutos!$A$2:$A$47,0))</f>
        <v>27.38</v>
      </c>
      <c r="R2605" s="15" t="n">
        <f aca="false">IF(I2605="Cancelado",0,P2605-Q2605)</f>
        <v>44.52</v>
      </c>
      <c r="S2605" s="17" t="str">
        <f aca="false">INDEX(dProdutos!$D$2:$D$47,MATCH(E2605,dProdutos!$A$2:$A$47,0))</f>
        <v>Acessórios</v>
      </c>
    </row>
    <row r="2606" customFormat="false" ht="15" hidden="false" customHeight="false" outlineLevel="0" collapsed="false">
      <c r="A2606" s="17" t="s">
        <v>3102</v>
      </c>
      <c r="B2606" s="17" t="n">
        <v>1</v>
      </c>
      <c r="C2606" s="21" t="n">
        <v>45875</v>
      </c>
      <c r="D2606" s="17" t="s">
        <v>554</v>
      </c>
      <c r="E2606" s="17" t="s">
        <v>114</v>
      </c>
      <c r="F2606" s="17" t="s">
        <v>1495</v>
      </c>
      <c r="G2606" s="17" t="s">
        <v>59</v>
      </c>
      <c r="H2606" s="17" t="s">
        <v>1523</v>
      </c>
      <c r="I2606" s="17" t="s">
        <v>1524</v>
      </c>
      <c r="J2606" s="17" t="n">
        <v>1</v>
      </c>
      <c r="K2606" s="15" t="n">
        <v>202.9</v>
      </c>
      <c r="L2606" s="22" t="n">
        <v>0.1</v>
      </c>
      <c r="M2606" s="15" t="n">
        <v>30.16</v>
      </c>
      <c r="N2606" s="15" t="n">
        <f aca="false">J2606*K2606</f>
        <v>202.9</v>
      </c>
      <c r="O2606" s="15" t="n">
        <f aca="false">N2606*L2606</f>
        <v>20.29</v>
      </c>
      <c r="P2606" s="15" t="n">
        <f aca="false">N2606-O2606</f>
        <v>182.61</v>
      </c>
      <c r="Q2606" s="15" t="n">
        <f aca="false">J2606*INDEX(dProdutos!$F$2:$F$47,MATCH(E2606,dProdutos!$A$2:$A$47,0))</f>
        <v>110.39</v>
      </c>
      <c r="R2606" s="15" t="n">
        <f aca="false">IF(I2606="Cancelado",0,P2606-Q2606)</f>
        <v>72.22</v>
      </c>
      <c r="S2606" s="17" t="str">
        <f aca="false">INDEX(dProdutos!$D$2:$D$47,MATCH(E2606,dProdutos!$A$2:$A$47,0))</f>
        <v>Moda Masculina</v>
      </c>
    </row>
    <row r="2607" customFormat="false" ht="15" hidden="false" customHeight="false" outlineLevel="0" collapsed="false">
      <c r="A2607" s="17" t="s">
        <v>3102</v>
      </c>
      <c r="B2607" s="17" t="n">
        <v>2</v>
      </c>
      <c r="C2607" s="21" t="n">
        <v>45875</v>
      </c>
      <c r="D2607" s="17" t="s">
        <v>554</v>
      </c>
      <c r="E2607" s="17" t="s">
        <v>183</v>
      </c>
      <c r="F2607" s="17" t="s">
        <v>1495</v>
      </c>
      <c r="G2607" s="17" t="s">
        <v>59</v>
      </c>
      <c r="H2607" s="17" t="s">
        <v>1523</v>
      </c>
      <c r="I2607" s="17" t="s">
        <v>1524</v>
      </c>
      <c r="J2607" s="17" t="n">
        <v>1</v>
      </c>
      <c r="K2607" s="15" t="n">
        <v>121.9</v>
      </c>
      <c r="L2607" s="22" t="n">
        <v>0</v>
      </c>
      <c r="M2607" s="15" t="n">
        <v>0</v>
      </c>
      <c r="N2607" s="15" t="n">
        <f aca="false">J2607*K2607</f>
        <v>121.9</v>
      </c>
      <c r="O2607" s="15" t="n">
        <f aca="false">N2607*L2607</f>
        <v>0</v>
      </c>
      <c r="P2607" s="15" t="n">
        <f aca="false">N2607-O2607</f>
        <v>121.9</v>
      </c>
      <c r="Q2607" s="15" t="n">
        <f aca="false">J2607*INDEX(dProdutos!$F$2:$F$47,MATCH(E2607,dProdutos!$A$2:$A$47,0))</f>
        <v>52.76</v>
      </c>
      <c r="R2607" s="15" t="n">
        <f aca="false">IF(I2607="Cancelado",0,P2607-Q2607)</f>
        <v>69.14</v>
      </c>
      <c r="S2607" s="17" t="str">
        <f aca="false">INDEX(dProdutos!$D$2:$D$47,MATCH(E2607,dProdutos!$A$2:$A$47,0))</f>
        <v>Eletrônicos</v>
      </c>
    </row>
    <row r="2608" customFormat="false" ht="15" hidden="false" customHeight="false" outlineLevel="0" collapsed="false">
      <c r="A2608" s="17" t="s">
        <v>3102</v>
      </c>
      <c r="B2608" s="17" t="n">
        <v>3</v>
      </c>
      <c r="C2608" s="21" t="n">
        <v>45875</v>
      </c>
      <c r="D2608" s="17" t="s">
        <v>554</v>
      </c>
      <c r="E2608" s="17" t="s">
        <v>111</v>
      </c>
      <c r="F2608" s="17" t="s">
        <v>1495</v>
      </c>
      <c r="G2608" s="17" t="s">
        <v>59</v>
      </c>
      <c r="H2608" s="17" t="s">
        <v>1523</v>
      </c>
      <c r="I2608" s="17" t="s">
        <v>1524</v>
      </c>
      <c r="J2608" s="17" t="n">
        <v>1</v>
      </c>
      <c r="K2608" s="15" t="n">
        <v>188.9</v>
      </c>
      <c r="L2608" s="22" t="n">
        <v>0</v>
      </c>
      <c r="M2608" s="15" t="n">
        <v>0</v>
      </c>
      <c r="N2608" s="15" t="n">
        <f aca="false">J2608*K2608</f>
        <v>188.9</v>
      </c>
      <c r="O2608" s="15" t="n">
        <f aca="false">N2608*L2608</f>
        <v>0</v>
      </c>
      <c r="P2608" s="15" t="n">
        <f aca="false">N2608-O2608</f>
        <v>188.9</v>
      </c>
      <c r="Q2608" s="15" t="n">
        <f aca="false">J2608*INDEX(dProdutos!$F$2:$F$47,MATCH(E2608,dProdutos!$A$2:$A$47,0))</f>
        <v>88.32</v>
      </c>
      <c r="R2608" s="15" t="n">
        <f aca="false">IF(I2608="Cancelado",0,P2608-Q2608)</f>
        <v>100.58</v>
      </c>
      <c r="S2608" s="17" t="str">
        <f aca="false">INDEX(dProdutos!$D$2:$D$47,MATCH(E2608,dProdutos!$A$2:$A$47,0))</f>
        <v>Moda Masculina</v>
      </c>
    </row>
    <row r="2609" customFormat="false" ht="15" hidden="false" customHeight="false" outlineLevel="0" collapsed="false">
      <c r="A2609" s="17" t="s">
        <v>3103</v>
      </c>
      <c r="B2609" s="17" t="n">
        <v>1</v>
      </c>
      <c r="C2609" s="21" t="n">
        <v>45875</v>
      </c>
      <c r="D2609" s="17" t="s">
        <v>1467</v>
      </c>
      <c r="E2609" s="17" t="s">
        <v>117</v>
      </c>
      <c r="F2609" s="17" t="s">
        <v>1487</v>
      </c>
      <c r="G2609" s="17" t="s">
        <v>59</v>
      </c>
      <c r="H2609" s="17" t="s">
        <v>1527</v>
      </c>
      <c r="I2609" s="17" t="s">
        <v>1531</v>
      </c>
      <c r="J2609" s="17" t="n">
        <v>1</v>
      </c>
      <c r="K2609" s="15" t="n">
        <v>166.9</v>
      </c>
      <c r="L2609" s="22" t="n">
        <v>0.05</v>
      </c>
      <c r="M2609" s="15" t="n">
        <v>27.2</v>
      </c>
      <c r="N2609" s="15" t="n">
        <f aca="false">J2609*K2609</f>
        <v>166.9</v>
      </c>
      <c r="O2609" s="15" t="n">
        <f aca="false">N2609*L2609</f>
        <v>8.345</v>
      </c>
      <c r="P2609" s="15" t="n">
        <f aca="false">N2609-O2609</f>
        <v>158.555</v>
      </c>
      <c r="Q2609" s="15" t="n">
        <f aca="false">J2609*INDEX(dProdutos!$F$2:$F$47,MATCH(E2609,dProdutos!$A$2:$A$47,0))</f>
        <v>73.23</v>
      </c>
      <c r="R2609" s="15" t="n">
        <f aca="false">IF(I2609="Cancelado",0,P2609-Q2609)</f>
        <v>0</v>
      </c>
      <c r="S2609" s="17" t="str">
        <f aca="false">INDEX(dProdutos!$D$2:$D$47,MATCH(E2609,dProdutos!$A$2:$A$47,0))</f>
        <v>Moda Masculina</v>
      </c>
    </row>
    <row r="2610" customFormat="false" ht="15" hidden="false" customHeight="false" outlineLevel="0" collapsed="false">
      <c r="A2610" s="17" t="s">
        <v>3104</v>
      </c>
      <c r="B2610" s="17" t="n">
        <v>1</v>
      </c>
      <c r="C2610" s="21" t="n">
        <v>45875</v>
      </c>
      <c r="D2610" s="17" t="s">
        <v>1363</v>
      </c>
      <c r="E2610" s="17" t="s">
        <v>105</v>
      </c>
      <c r="F2610" s="17" t="s">
        <v>1495</v>
      </c>
      <c r="G2610" s="17" t="s">
        <v>59</v>
      </c>
      <c r="H2610" s="17" t="s">
        <v>1540</v>
      </c>
      <c r="I2610" s="17" t="s">
        <v>1524</v>
      </c>
      <c r="J2610" s="17" t="n">
        <v>1</v>
      </c>
      <c r="K2610" s="15" t="n">
        <v>175.9</v>
      </c>
      <c r="L2610" s="22" t="n">
        <v>0.15</v>
      </c>
      <c r="M2610" s="15" t="n">
        <v>18.83</v>
      </c>
      <c r="N2610" s="15" t="n">
        <f aca="false">J2610*K2610</f>
        <v>175.9</v>
      </c>
      <c r="O2610" s="15" t="n">
        <f aca="false">N2610*L2610</f>
        <v>26.385</v>
      </c>
      <c r="P2610" s="15" t="n">
        <f aca="false">N2610-O2610</f>
        <v>149.515</v>
      </c>
      <c r="Q2610" s="15" t="n">
        <f aca="false">J2610*INDEX(dProdutos!$F$2:$F$47,MATCH(E2610,dProdutos!$A$2:$A$47,0))</f>
        <v>96.59</v>
      </c>
      <c r="R2610" s="15" t="n">
        <f aca="false">IF(I2610="Cancelado",0,P2610-Q2610)</f>
        <v>52.925</v>
      </c>
      <c r="S2610" s="17" t="str">
        <f aca="false">INDEX(dProdutos!$D$2:$D$47,MATCH(E2610,dProdutos!$A$2:$A$47,0))</f>
        <v>Moda Masculina</v>
      </c>
    </row>
    <row r="2611" customFormat="false" ht="15" hidden="false" customHeight="false" outlineLevel="0" collapsed="false">
      <c r="A2611" s="17" t="s">
        <v>3105</v>
      </c>
      <c r="B2611" s="17" t="n">
        <v>1</v>
      </c>
      <c r="C2611" s="21" t="n">
        <v>45875</v>
      </c>
      <c r="D2611" s="17" t="s">
        <v>1105</v>
      </c>
      <c r="E2611" s="17" t="s">
        <v>150</v>
      </c>
      <c r="F2611" s="17" t="s">
        <v>1490</v>
      </c>
      <c r="G2611" s="17" t="s">
        <v>59</v>
      </c>
      <c r="H2611" s="17" t="s">
        <v>1537</v>
      </c>
      <c r="I2611" s="17" t="s">
        <v>1541</v>
      </c>
      <c r="J2611" s="17" t="n">
        <v>1</v>
      </c>
      <c r="K2611" s="15" t="n">
        <v>71.9</v>
      </c>
      <c r="L2611" s="22" t="n">
        <v>0</v>
      </c>
      <c r="M2611" s="15" t="n">
        <v>0</v>
      </c>
      <c r="N2611" s="15" t="n">
        <f aca="false">J2611*K2611</f>
        <v>71.9</v>
      </c>
      <c r="O2611" s="15" t="n">
        <f aca="false">N2611*L2611</f>
        <v>0</v>
      </c>
      <c r="P2611" s="15" t="n">
        <f aca="false">N2611-O2611</f>
        <v>71.9</v>
      </c>
      <c r="Q2611" s="15" t="n">
        <f aca="false">J2611*INDEX(dProdutos!$F$2:$F$47,MATCH(E2611,dProdutos!$A$2:$A$47,0))</f>
        <v>27.38</v>
      </c>
      <c r="R2611" s="15" t="n">
        <f aca="false">IF(I2611="Cancelado",0,P2611-Q2611)</f>
        <v>44.52</v>
      </c>
      <c r="S2611" s="17" t="str">
        <f aca="false">INDEX(dProdutos!$D$2:$D$47,MATCH(E2611,dProdutos!$A$2:$A$47,0))</f>
        <v>Acessórios</v>
      </c>
    </row>
    <row r="2612" customFormat="false" ht="15" hidden="false" customHeight="false" outlineLevel="0" collapsed="false">
      <c r="A2612" s="17" t="s">
        <v>3105</v>
      </c>
      <c r="B2612" s="17" t="n">
        <v>2</v>
      </c>
      <c r="C2612" s="21" t="n">
        <v>45875</v>
      </c>
      <c r="D2612" s="17" t="s">
        <v>1105</v>
      </c>
      <c r="E2612" s="17" t="s">
        <v>123</v>
      </c>
      <c r="F2612" s="17" t="s">
        <v>1490</v>
      </c>
      <c r="G2612" s="17" t="s">
        <v>59</v>
      </c>
      <c r="H2612" s="17" t="s">
        <v>1537</v>
      </c>
      <c r="I2612" s="17" t="s">
        <v>1541</v>
      </c>
      <c r="J2612" s="17" t="n">
        <v>1</v>
      </c>
      <c r="K2612" s="15" t="n">
        <v>277.9</v>
      </c>
      <c r="L2612" s="22" t="n">
        <v>0.1</v>
      </c>
      <c r="M2612" s="15" t="n">
        <v>0</v>
      </c>
      <c r="N2612" s="15" t="n">
        <f aca="false">J2612*K2612</f>
        <v>277.9</v>
      </c>
      <c r="O2612" s="15" t="n">
        <f aca="false">N2612*L2612</f>
        <v>27.79</v>
      </c>
      <c r="P2612" s="15" t="n">
        <f aca="false">N2612-O2612</f>
        <v>250.11</v>
      </c>
      <c r="Q2612" s="15" t="n">
        <f aca="false">J2612*INDEX(dProdutos!$F$2:$F$47,MATCH(E2612,dProdutos!$A$2:$A$47,0))</f>
        <v>132.36</v>
      </c>
      <c r="R2612" s="15" t="n">
        <f aca="false">IF(I2612="Cancelado",0,P2612-Q2612)</f>
        <v>117.75</v>
      </c>
      <c r="S2612" s="17" t="str">
        <f aca="false">INDEX(dProdutos!$D$2:$D$47,MATCH(E2612,dProdutos!$A$2:$A$47,0))</f>
        <v>Calçados</v>
      </c>
    </row>
    <row r="2613" customFormat="false" ht="15" hidden="false" customHeight="false" outlineLevel="0" collapsed="false">
      <c r="A2613" s="17" t="s">
        <v>3106</v>
      </c>
      <c r="B2613" s="17" t="n">
        <v>1</v>
      </c>
      <c r="C2613" s="21" t="n">
        <v>45875</v>
      </c>
      <c r="D2613" s="17" t="s">
        <v>1392</v>
      </c>
      <c r="E2613" s="17" t="s">
        <v>153</v>
      </c>
      <c r="F2613" s="17" t="s">
        <v>1487</v>
      </c>
      <c r="G2613" s="17" t="s">
        <v>63</v>
      </c>
      <c r="H2613" s="17" t="s">
        <v>1523</v>
      </c>
      <c r="I2613" s="17" t="s">
        <v>1524</v>
      </c>
      <c r="J2613" s="17" t="n">
        <v>1</v>
      </c>
      <c r="K2613" s="15" t="n">
        <v>165.9</v>
      </c>
      <c r="L2613" s="22" t="n">
        <v>0</v>
      </c>
      <c r="M2613" s="15" t="n">
        <v>19.71</v>
      </c>
      <c r="N2613" s="15" t="n">
        <f aca="false">J2613*K2613</f>
        <v>165.9</v>
      </c>
      <c r="O2613" s="15" t="n">
        <f aca="false">N2613*L2613</f>
        <v>0</v>
      </c>
      <c r="P2613" s="15" t="n">
        <f aca="false">N2613-O2613</f>
        <v>165.9</v>
      </c>
      <c r="Q2613" s="15" t="n">
        <f aca="false">J2613*INDEX(dProdutos!$F$2:$F$47,MATCH(E2613,dProdutos!$A$2:$A$47,0))</f>
        <v>67.28</v>
      </c>
      <c r="R2613" s="15" t="n">
        <f aca="false">IF(I2613="Cancelado",0,P2613-Q2613)</f>
        <v>98.62</v>
      </c>
      <c r="S2613" s="17" t="str">
        <f aca="false">INDEX(dProdutos!$D$2:$D$47,MATCH(E2613,dProdutos!$A$2:$A$47,0))</f>
        <v>Acessórios</v>
      </c>
    </row>
    <row r="2614" customFormat="false" ht="15" hidden="false" customHeight="false" outlineLevel="0" collapsed="false">
      <c r="A2614" s="17" t="s">
        <v>3107</v>
      </c>
      <c r="B2614" s="17" t="n">
        <v>1</v>
      </c>
      <c r="C2614" s="21" t="n">
        <v>45875</v>
      </c>
      <c r="D2614" s="17" t="s">
        <v>1181</v>
      </c>
      <c r="E2614" s="17" t="s">
        <v>73</v>
      </c>
      <c r="F2614" s="17" t="s">
        <v>1495</v>
      </c>
      <c r="G2614" s="17" t="s">
        <v>61</v>
      </c>
      <c r="H2614" s="17" t="s">
        <v>1537</v>
      </c>
      <c r="I2614" s="17" t="s">
        <v>1524</v>
      </c>
      <c r="J2614" s="17" t="n">
        <v>2</v>
      </c>
      <c r="K2614" s="15" t="n">
        <v>179.9</v>
      </c>
      <c r="L2614" s="22" t="n">
        <v>0</v>
      </c>
      <c r="M2614" s="15" t="n">
        <v>0</v>
      </c>
      <c r="N2614" s="15" t="n">
        <f aca="false">J2614*K2614</f>
        <v>359.8</v>
      </c>
      <c r="O2614" s="15" t="n">
        <f aca="false">N2614*L2614</f>
        <v>0</v>
      </c>
      <c r="P2614" s="15" t="n">
        <f aca="false">N2614-O2614</f>
        <v>359.8</v>
      </c>
      <c r="Q2614" s="15" t="n">
        <f aca="false">J2614*INDEX(dProdutos!$F$2:$F$47,MATCH(E2614,dProdutos!$A$2:$A$47,0))</f>
        <v>138.88</v>
      </c>
      <c r="R2614" s="15" t="n">
        <f aca="false">IF(I2614="Cancelado",0,P2614-Q2614)</f>
        <v>220.92</v>
      </c>
      <c r="S2614" s="17" t="str">
        <f aca="false">INDEX(dProdutos!$D$2:$D$47,MATCH(E2614,dProdutos!$A$2:$A$47,0))</f>
        <v>Moda Feminina</v>
      </c>
    </row>
    <row r="2615" customFormat="false" ht="15" hidden="false" customHeight="false" outlineLevel="0" collapsed="false">
      <c r="A2615" s="17" t="s">
        <v>3107</v>
      </c>
      <c r="B2615" s="17" t="n">
        <v>2</v>
      </c>
      <c r="C2615" s="21" t="n">
        <v>45875</v>
      </c>
      <c r="D2615" s="17" t="s">
        <v>1181</v>
      </c>
      <c r="E2615" s="17" t="s">
        <v>114</v>
      </c>
      <c r="F2615" s="17" t="s">
        <v>1495</v>
      </c>
      <c r="G2615" s="17" t="s">
        <v>61</v>
      </c>
      <c r="H2615" s="17" t="s">
        <v>1537</v>
      </c>
      <c r="I2615" s="17" t="s">
        <v>1524</v>
      </c>
      <c r="J2615" s="17" t="n">
        <v>1</v>
      </c>
      <c r="K2615" s="15" t="n">
        <v>202.9</v>
      </c>
      <c r="L2615" s="22" t="n">
        <v>0</v>
      </c>
      <c r="M2615" s="15" t="n">
        <v>0</v>
      </c>
      <c r="N2615" s="15" t="n">
        <f aca="false">J2615*K2615</f>
        <v>202.9</v>
      </c>
      <c r="O2615" s="15" t="n">
        <f aca="false">N2615*L2615</f>
        <v>0</v>
      </c>
      <c r="P2615" s="15" t="n">
        <f aca="false">N2615-O2615</f>
        <v>202.9</v>
      </c>
      <c r="Q2615" s="15" t="n">
        <f aca="false">J2615*INDEX(dProdutos!$F$2:$F$47,MATCH(E2615,dProdutos!$A$2:$A$47,0))</f>
        <v>110.39</v>
      </c>
      <c r="R2615" s="15" t="n">
        <f aca="false">IF(I2615="Cancelado",0,P2615-Q2615)</f>
        <v>92.51</v>
      </c>
      <c r="S2615" s="17" t="str">
        <f aca="false">INDEX(dProdutos!$D$2:$D$47,MATCH(E2615,dProdutos!$A$2:$A$47,0))</f>
        <v>Moda Masculina</v>
      </c>
    </row>
    <row r="2616" customFormat="false" ht="15" hidden="false" customHeight="false" outlineLevel="0" collapsed="false">
      <c r="A2616" s="17" t="s">
        <v>3108</v>
      </c>
      <c r="B2616" s="17" t="n">
        <v>1</v>
      </c>
      <c r="C2616" s="21" t="n">
        <v>45876</v>
      </c>
      <c r="D2616" s="17" t="s">
        <v>1365</v>
      </c>
      <c r="E2616" s="17" t="s">
        <v>98</v>
      </c>
      <c r="F2616" s="17" t="s">
        <v>1499</v>
      </c>
      <c r="G2616" s="17" t="s">
        <v>59</v>
      </c>
      <c r="H2616" s="17" t="s">
        <v>1537</v>
      </c>
      <c r="I2616" s="17" t="s">
        <v>1524</v>
      </c>
      <c r="J2616" s="17" t="n">
        <v>2</v>
      </c>
      <c r="K2616" s="15" t="n">
        <v>108.9</v>
      </c>
      <c r="L2616" s="22" t="n">
        <v>0.1</v>
      </c>
      <c r="M2616" s="15" t="n">
        <v>24.61</v>
      </c>
      <c r="N2616" s="15" t="n">
        <f aca="false">J2616*K2616</f>
        <v>217.8</v>
      </c>
      <c r="O2616" s="15" t="n">
        <f aca="false">N2616*L2616</f>
        <v>21.78</v>
      </c>
      <c r="P2616" s="15" t="n">
        <f aca="false">N2616-O2616</f>
        <v>196.02</v>
      </c>
      <c r="Q2616" s="15" t="n">
        <f aca="false">J2616*INDEX(dProdutos!$F$2:$F$47,MATCH(E2616,dProdutos!$A$2:$A$47,0))</f>
        <v>85.04</v>
      </c>
      <c r="R2616" s="15" t="n">
        <f aca="false">IF(I2616="Cancelado",0,P2616-Q2616)</f>
        <v>110.98</v>
      </c>
      <c r="S2616" s="17" t="str">
        <f aca="false">INDEX(dProdutos!$D$2:$D$47,MATCH(E2616,dProdutos!$A$2:$A$47,0))</f>
        <v>Moda Feminina</v>
      </c>
    </row>
    <row r="2617" customFormat="false" ht="15" hidden="false" customHeight="false" outlineLevel="0" collapsed="false">
      <c r="A2617" s="17" t="s">
        <v>3109</v>
      </c>
      <c r="B2617" s="17" t="n">
        <v>1</v>
      </c>
      <c r="C2617" s="21" t="n">
        <v>45876</v>
      </c>
      <c r="D2617" s="17" t="s">
        <v>612</v>
      </c>
      <c r="E2617" s="17" t="s">
        <v>77</v>
      </c>
      <c r="F2617" s="17" t="s">
        <v>1495</v>
      </c>
      <c r="G2617" s="17" t="s">
        <v>63</v>
      </c>
      <c r="H2617" s="17" t="s">
        <v>1523</v>
      </c>
      <c r="I2617" s="17" t="s">
        <v>1524</v>
      </c>
      <c r="J2617" s="17" t="n">
        <v>1</v>
      </c>
      <c r="K2617" s="15" t="n">
        <v>198.9</v>
      </c>
      <c r="L2617" s="22" t="n">
        <v>0</v>
      </c>
      <c r="M2617" s="15" t="n">
        <v>25.61</v>
      </c>
      <c r="N2617" s="15" t="n">
        <f aca="false">J2617*K2617</f>
        <v>198.9</v>
      </c>
      <c r="O2617" s="15" t="n">
        <f aca="false">N2617*L2617</f>
        <v>0</v>
      </c>
      <c r="P2617" s="15" t="n">
        <f aca="false">N2617-O2617</f>
        <v>198.9</v>
      </c>
      <c r="Q2617" s="15" t="n">
        <f aca="false">J2617*INDEX(dProdutos!$F$2:$F$47,MATCH(E2617,dProdutos!$A$2:$A$47,0))</f>
        <v>107.88</v>
      </c>
      <c r="R2617" s="15" t="n">
        <f aca="false">IF(I2617="Cancelado",0,P2617-Q2617)</f>
        <v>91.02</v>
      </c>
      <c r="S2617" s="17" t="str">
        <f aca="false">INDEX(dProdutos!$D$2:$D$47,MATCH(E2617,dProdutos!$A$2:$A$47,0))</f>
        <v>Moda Feminina</v>
      </c>
    </row>
    <row r="2618" customFormat="false" ht="15" hidden="false" customHeight="false" outlineLevel="0" collapsed="false">
      <c r="A2618" s="17" t="s">
        <v>3109</v>
      </c>
      <c r="B2618" s="17" t="n">
        <v>2</v>
      </c>
      <c r="C2618" s="21" t="n">
        <v>45876</v>
      </c>
      <c r="D2618" s="17" t="s">
        <v>612</v>
      </c>
      <c r="E2618" s="17" t="s">
        <v>135</v>
      </c>
      <c r="F2618" s="17" t="s">
        <v>1495</v>
      </c>
      <c r="G2618" s="17" t="s">
        <v>63</v>
      </c>
      <c r="H2618" s="17" t="s">
        <v>1523</v>
      </c>
      <c r="I2618" s="17" t="s">
        <v>1524</v>
      </c>
      <c r="J2618" s="17" t="n">
        <v>1</v>
      </c>
      <c r="K2618" s="15" t="n">
        <v>200.9</v>
      </c>
      <c r="L2618" s="22" t="n">
        <v>0.05</v>
      </c>
      <c r="M2618" s="15" t="n">
        <v>0</v>
      </c>
      <c r="N2618" s="15" t="n">
        <f aca="false">J2618*K2618</f>
        <v>200.9</v>
      </c>
      <c r="O2618" s="15" t="n">
        <f aca="false">N2618*L2618</f>
        <v>10.045</v>
      </c>
      <c r="P2618" s="15" t="n">
        <f aca="false">N2618-O2618</f>
        <v>190.855</v>
      </c>
      <c r="Q2618" s="15" t="n">
        <f aca="false">J2618*INDEX(dProdutos!$F$2:$F$47,MATCH(E2618,dProdutos!$A$2:$A$47,0))</f>
        <v>80.73</v>
      </c>
      <c r="R2618" s="15" t="n">
        <f aca="false">IF(I2618="Cancelado",0,P2618-Q2618)</f>
        <v>110.125</v>
      </c>
      <c r="S2618" s="17" t="str">
        <f aca="false">INDEX(dProdutos!$D$2:$D$47,MATCH(E2618,dProdutos!$A$2:$A$47,0))</f>
        <v>Calçados</v>
      </c>
    </row>
    <row r="2619" customFormat="false" ht="15" hidden="false" customHeight="false" outlineLevel="0" collapsed="false">
      <c r="A2619" s="17" t="s">
        <v>3110</v>
      </c>
      <c r="B2619" s="17" t="n">
        <v>1</v>
      </c>
      <c r="C2619" s="21" t="n">
        <v>45876</v>
      </c>
      <c r="D2619" s="17" t="s">
        <v>754</v>
      </c>
      <c r="E2619" s="17" t="s">
        <v>120</v>
      </c>
      <c r="F2619" s="17" t="s">
        <v>1487</v>
      </c>
      <c r="G2619" s="17" t="s">
        <v>63</v>
      </c>
      <c r="H2619" s="17" t="s">
        <v>1537</v>
      </c>
      <c r="I2619" s="17" t="s">
        <v>1524</v>
      </c>
      <c r="J2619" s="17" t="n">
        <v>1</v>
      </c>
      <c r="K2619" s="15" t="n">
        <v>96.9</v>
      </c>
      <c r="L2619" s="22" t="n">
        <v>0.15</v>
      </c>
      <c r="M2619" s="15" t="n">
        <v>31.57</v>
      </c>
      <c r="N2619" s="15" t="n">
        <f aca="false">J2619*K2619</f>
        <v>96.9</v>
      </c>
      <c r="O2619" s="15" t="n">
        <f aca="false">N2619*L2619</f>
        <v>14.535</v>
      </c>
      <c r="P2619" s="15" t="n">
        <f aca="false">N2619-O2619</f>
        <v>82.365</v>
      </c>
      <c r="Q2619" s="15" t="n">
        <f aca="false">J2619*INDEX(dProdutos!$F$2:$F$47,MATCH(E2619,dProdutos!$A$2:$A$47,0))</f>
        <v>44.36</v>
      </c>
      <c r="R2619" s="15" t="n">
        <f aca="false">IF(I2619="Cancelado",0,P2619-Q2619)</f>
        <v>38.005</v>
      </c>
      <c r="S2619" s="17" t="str">
        <f aca="false">INDEX(dProdutos!$D$2:$D$47,MATCH(E2619,dProdutos!$A$2:$A$47,0))</f>
        <v>Moda Masculina</v>
      </c>
    </row>
    <row r="2620" customFormat="false" ht="15" hidden="false" customHeight="false" outlineLevel="0" collapsed="false">
      <c r="A2620" s="17" t="s">
        <v>3110</v>
      </c>
      <c r="B2620" s="17" t="n">
        <v>2</v>
      </c>
      <c r="C2620" s="21" t="n">
        <v>45876</v>
      </c>
      <c r="D2620" s="17" t="s">
        <v>754</v>
      </c>
      <c r="E2620" s="17" t="s">
        <v>132</v>
      </c>
      <c r="F2620" s="17" t="s">
        <v>1487</v>
      </c>
      <c r="G2620" s="17" t="s">
        <v>63</v>
      </c>
      <c r="H2620" s="17" t="s">
        <v>1537</v>
      </c>
      <c r="I2620" s="17" t="s">
        <v>1524</v>
      </c>
      <c r="J2620" s="17" t="n">
        <v>1</v>
      </c>
      <c r="K2620" s="15" t="n">
        <v>179.9</v>
      </c>
      <c r="L2620" s="22" t="n">
        <v>0</v>
      </c>
      <c r="M2620" s="15" t="n">
        <v>0</v>
      </c>
      <c r="N2620" s="15" t="n">
        <f aca="false">J2620*K2620</f>
        <v>179.9</v>
      </c>
      <c r="O2620" s="15" t="n">
        <f aca="false">N2620*L2620</f>
        <v>0</v>
      </c>
      <c r="P2620" s="15" t="n">
        <f aca="false">N2620-O2620</f>
        <v>179.9</v>
      </c>
      <c r="Q2620" s="15" t="n">
        <f aca="false">J2620*INDEX(dProdutos!$F$2:$F$47,MATCH(E2620,dProdutos!$A$2:$A$47,0))</f>
        <v>93.56</v>
      </c>
      <c r="R2620" s="15" t="n">
        <f aca="false">IF(I2620="Cancelado",0,P2620-Q2620)</f>
        <v>86.34</v>
      </c>
      <c r="S2620" s="17" t="str">
        <f aca="false">INDEX(dProdutos!$D$2:$D$47,MATCH(E2620,dProdutos!$A$2:$A$47,0))</f>
        <v>Calçados</v>
      </c>
    </row>
    <row r="2621" customFormat="false" ht="15" hidden="false" customHeight="false" outlineLevel="0" collapsed="false">
      <c r="A2621" s="17" t="s">
        <v>3111</v>
      </c>
      <c r="B2621" s="17" t="n">
        <v>1</v>
      </c>
      <c r="C2621" s="21" t="n">
        <v>45876</v>
      </c>
      <c r="D2621" s="17" t="s">
        <v>645</v>
      </c>
      <c r="E2621" s="17" t="s">
        <v>171</v>
      </c>
      <c r="F2621" s="17" t="s">
        <v>1501</v>
      </c>
      <c r="G2621" s="17" t="s">
        <v>61</v>
      </c>
      <c r="H2621" s="17" t="s">
        <v>1523</v>
      </c>
      <c r="I2621" s="17" t="s">
        <v>1524</v>
      </c>
      <c r="J2621" s="17" t="n">
        <v>1</v>
      </c>
      <c r="K2621" s="15" t="n">
        <v>246.9</v>
      </c>
      <c r="L2621" s="22" t="n">
        <v>0</v>
      </c>
      <c r="M2621" s="15" t="n">
        <v>20.7</v>
      </c>
      <c r="N2621" s="15" t="n">
        <f aca="false">J2621*K2621</f>
        <v>246.9</v>
      </c>
      <c r="O2621" s="15" t="n">
        <f aca="false">N2621*L2621</f>
        <v>0</v>
      </c>
      <c r="P2621" s="15" t="n">
        <f aca="false">N2621-O2621</f>
        <v>246.9</v>
      </c>
      <c r="Q2621" s="15" t="n">
        <f aca="false">J2621*INDEX(dProdutos!$F$2:$F$47,MATCH(E2621,dProdutos!$A$2:$A$47,0))</f>
        <v>103.61</v>
      </c>
      <c r="R2621" s="15" t="n">
        <f aca="false">IF(I2621="Cancelado",0,P2621-Q2621)</f>
        <v>143.29</v>
      </c>
      <c r="S2621" s="17" t="str">
        <f aca="false">INDEX(dProdutos!$D$2:$D$47,MATCH(E2621,dProdutos!$A$2:$A$47,0))</f>
        <v>Casa</v>
      </c>
    </row>
    <row r="2622" customFormat="false" ht="15" hidden="false" customHeight="false" outlineLevel="0" collapsed="false">
      <c r="A2622" s="17" t="s">
        <v>3112</v>
      </c>
      <c r="B2622" s="17" t="n">
        <v>1</v>
      </c>
      <c r="C2622" s="21" t="n">
        <v>45876</v>
      </c>
      <c r="D2622" s="17" t="s">
        <v>312</v>
      </c>
      <c r="E2622" s="17" t="s">
        <v>177</v>
      </c>
      <c r="F2622" s="17" t="s">
        <v>1497</v>
      </c>
      <c r="G2622" s="17" t="s">
        <v>59</v>
      </c>
      <c r="H2622" s="17" t="s">
        <v>1523</v>
      </c>
      <c r="I2622" s="17" t="s">
        <v>1524</v>
      </c>
      <c r="J2622" s="17" t="n">
        <v>3</v>
      </c>
      <c r="K2622" s="15" t="n">
        <v>257.9</v>
      </c>
      <c r="L2622" s="22" t="n">
        <v>0.15</v>
      </c>
      <c r="M2622" s="15" t="n">
        <v>12.22</v>
      </c>
      <c r="N2622" s="15" t="n">
        <f aca="false">J2622*K2622</f>
        <v>773.7</v>
      </c>
      <c r="O2622" s="15" t="n">
        <f aca="false">N2622*L2622</f>
        <v>116.055</v>
      </c>
      <c r="P2622" s="15" t="n">
        <f aca="false">N2622-O2622</f>
        <v>657.645</v>
      </c>
      <c r="Q2622" s="15" t="n">
        <f aca="false">J2622*INDEX(dProdutos!$F$2:$F$47,MATCH(E2622,dProdutos!$A$2:$A$47,0))</f>
        <v>414.69</v>
      </c>
      <c r="R2622" s="15" t="n">
        <f aca="false">IF(I2622="Cancelado",0,P2622-Q2622)</f>
        <v>242.955</v>
      </c>
      <c r="S2622" s="17" t="str">
        <f aca="false">INDEX(dProdutos!$D$2:$D$47,MATCH(E2622,dProdutos!$A$2:$A$47,0))</f>
        <v>Casa</v>
      </c>
    </row>
    <row r="2623" customFormat="false" ht="15" hidden="false" customHeight="false" outlineLevel="0" collapsed="false">
      <c r="A2623" s="17" t="s">
        <v>3112</v>
      </c>
      <c r="B2623" s="17" t="n">
        <v>2</v>
      </c>
      <c r="C2623" s="21" t="n">
        <v>45876</v>
      </c>
      <c r="D2623" s="17" t="s">
        <v>312</v>
      </c>
      <c r="E2623" s="17" t="s">
        <v>156</v>
      </c>
      <c r="F2623" s="17" t="s">
        <v>1497</v>
      </c>
      <c r="G2623" s="17" t="s">
        <v>59</v>
      </c>
      <c r="H2623" s="17" t="s">
        <v>1523</v>
      </c>
      <c r="I2623" s="17" t="s">
        <v>1524</v>
      </c>
      <c r="J2623" s="17" t="n">
        <v>1</v>
      </c>
      <c r="K2623" s="15" t="n">
        <v>192.9</v>
      </c>
      <c r="L2623" s="22" t="n">
        <v>0</v>
      </c>
      <c r="M2623" s="15" t="n">
        <v>0</v>
      </c>
      <c r="N2623" s="15" t="n">
        <f aca="false">J2623*K2623</f>
        <v>192.9</v>
      </c>
      <c r="O2623" s="15" t="n">
        <f aca="false">N2623*L2623</f>
        <v>0</v>
      </c>
      <c r="P2623" s="15" t="n">
        <f aca="false">N2623-O2623</f>
        <v>192.9</v>
      </c>
      <c r="Q2623" s="15" t="n">
        <f aca="false">J2623*INDEX(dProdutos!$F$2:$F$47,MATCH(E2623,dProdutos!$A$2:$A$47,0))</f>
        <v>80.38</v>
      </c>
      <c r="R2623" s="15" t="n">
        <f aca="false">IF(I2623="Cancelado",0,P2623-Q2623)</f>
        <v>112.52</v>
      </c>
      <c r="S2623" s="17" t="str">
        <f aca="false">INDEX(dProdutos!$D$2:$D$47,MATCH(E2623,dProdutos!$A$2:$A$47,0))</f>
        <v>Acessórios</v>
      </c>
    </row>
    <row r="2624" customFormat="false" ht="15" hidden="false" customHeight="false" outlineLevel="0" collapsed="false">
      <c r="A2624" s="17" t="s">
        <v>3113</v>
      </c>
      <c r="B2624" s="17" t="n">
        <v>1</v>
      </c>
      <c r="C2624" s="21" t="n">
        <v>45876</v>
      </c>
      <c r="D2624" s="17" t="s">
        <v>1453</v>
      </c>
      <c r="E2624" s="17" t="s">
        <v>120</v>
      </c>
      <c r="F2624" s="17" t="s">
        <v>1503</v>
      </c>
      <c r="G2624" s="17" t="s">
        <v>62</v>
      </c>
      <c r="H2624" s="17" t="s">
        <v>1537</v>
      </c>
      <c r="I2624" s="17" t="s">
        <v>1524</v>
      </c>
      <c r="J2624" s="17" t="n">
        <v>2</v>
      </c>
      <c r="K2624" s="15" t="n">
        <v>96.9</v>
      </c>
      <c r="L2624" s="22" t="n">
        <v>0</v>
      </c>
      <c r="M2624" s="15" t="n">
        <v>23.74</v>
      </c>
      <c r="N2624" s="15" t="n">
        <f aca="false">J2624*K2624</f>
        <v>193.8</v>
      </c>
      <c r="O2624" s="15" t="n">
        <f aca="false">N2624*L2624</f>
        <v>0</v>
      </c>
      <c r="P2624" s="15" t="n">
        <f aca="false">N2624-O2624</f>
        <v>193.8</v>
      </c>
      <c r="Q2624" s="15" t="n">
        <f aca="false">J2624*INDEX(dProdutos!$F$2:$F$47,MATCH(E2624,dProdutos!$A$2:$A$47,0))</f>
        <v>88.72</v>
      </c>
      <c r="R2624" s="15" t="n">
        <f aca="false">IF(I2624="Cancelado",0,P2624-Q2624)</f>
        <v>105.08</v>
      </c>
      <c r="S2624" s="17" t="str">
        <f aca="false">INDEX(dProdutos!$D$2:$D$47,MATCH(E2624,dProdutos!$A$2:$A$47,0))</f>
        <v>Moda Masculina</v>
      </c>
    </row>
    <row r="2625" customFormat="false" ht="15" hidden="false" customHeight="false" outlineLevel="0" collapsed="false">
      <c r="A2625" s="17" t="s">
        <v>3114</v>
      </c>
      <c r="B2625" s="17" t="n">
        <v>1</v>
      </c>
      <c r="C2625" s="21" t="n">
        <v>45876</v>
      </c>
      <c r="D2625" s="17" t="s">
        <v>1194</v>
      </c>
      <c r="E2625" s="17" t="s">
        <v>95</v>
      </c>
      <c r="F2625" s="17" t="s">
        <v>1487</v>
      </c>
      <c r="G2625" s="17" t="s">
        <v>61</v>
      </c>
      <c r="H2625" s="17" t="s">
        <v>1537</v>
      </c>
      <c r="I2625" s="17" t="s">
        <v>1524</v>
      </c>
      <c r="J2625" s="17" t="n">
        <v>1</v>
      </c>
      <c r="K2625" s="15" t="n">
        <v>77.9</v>
      </c>
      <c r="L2625" s="22" t="n">
        <v>0</v>
      </c>
      <c r="M2625" s="15" t="n">
        <v>26.99</v>
      </c>
      <c r="N2625" s="15" t="n">
        <f aca="false">J2625*K2625</f>
        <v>77.9</v>
      </c>
      <c r="O2625" s="15" t="n">
        <f aca="false">N2625*L2625</f>
        <v>0</v>
      </c>
      <c r="P2625" s="15" t="n">
        <f aca="false">N2625-O2625</f>
        <v>77.9</v>
      </c>
      <c r="Q2625" s="15" t="n">
        <f aca="false">J2625*INDEX(dProdutos!$F$2:$F$47,MATCH(E2625,dProdutos!$A$2:$A$47,0))</f>
        <v>36.71</v>
      </c>
      <c r="R2625" s="15" t="n">
        <f aca="false">IF(I2625="Cancelado",0,P2625-Q2625)</f>
        <v>41.19</v>
      </c>
      <c r="S2625" s="17" t="str">
        <f aca="false">INDEX(dProdutos!$D$2:$D$47,MATCH(E2625,dProdutos!$A$2:$A$47,0))</f>
        <v>Moda Feminina</v>
      </c>
    </row>
    <row r="2626" customFormat="false" ht="15" hidden="false" customHeight="false" outlineLevel="0" collapsed="false">
      <c r="A2626" s="17" t="s">
        <v>3114</v>
      </c>
      <c r="B2626" s="17" t="n">
        <v>2</v>
      </c>
      <c r="C2626" s="21" t="n">
        <v>45876</v>
      </c>
      <c r="D2626" s="17" t="s">
        <v>1194</v>
      </c>
      <c r="E2626" s="17" t="s">
        <v>114</v>
      </c>
      <c r="F2626" s="17" t="s">
        <v>1487</v>
      </c>
      <c r="G2626" s="17" t="s">
        <v>61</v>
      </c>
      <c r="H2626" s="17" t="s">
        <v>1537</v>
      </c>
      <c r="I2626" s="17" t="s">
        <v>1524</v>
      </c>
      <c r="J2626" s="17" t="n">
        <v>1</v>
      </c>
      <c r="K2626" s="15" t="n">
        <v>202.9</v>
      </c>
      <c r="L2626" s="22" t="n">
        <v>0.1</v>
      </c>
      <c r="M2626" s="15" t="n">
        <v>0</v>
      </c>
      <c r="N2626" s="15" t="n">
        <f aca="false">J2626*K2626</f>
        <v>202.9</v>
      </c>
      <c r="O2626" s="15" t="n">
        <f aca="false">N2626*L2626</f>
        <v>20.29</v>
      </c>
      <c r="P2626" s="15" t="n">
        <f aca="false">N2626-O2626</f>
        <v>182.61</v>
      </c>
      <c r="Q2626" s="15" t="n">
        <f aca="false">J2626*INDEX(dProdutos!$F$2:$F$47,MATCH(E2626,dProdutos!$A$2:$A$47,0))</f>
        <v>110.39</v>
      </c>
      <c r="R2626" s="15" t="n">
        <f aca="false">IF(I2626="Cancelado",0,P2626-Q2626)</f>
        <v>72.22</v>
      </c>
      <c r="S2626" s="17" t="str">
        <f aca="false">INDEX(dProdutos!$D$2:$D$47,MATCH(E2626,dProdutos!$A$2:$A$47,0))</f>
        <v>Moda Masculina</v>
      </c>
    </row>
    <row r="2627" customFormat="false" ht="15" hidden="false" customHeight="false" outlineLevel="0" collapsed="false">
      <c r="A2627" s="17" t="s">
        <v>3114</v>
      </c>
      <c r="B2627" s="17" t="n">
        <v>3</v>
      </c>
      <c r="C2627" s="21" t="n">
        <v>45876</v>
      </c>
      <c r="D2627" s="17" t="s">
        <v>1194</v>
      </c>
      <c r="E2627" s="17" t="s">
        <v>153</v>
      </c>
      <c r="F2627" s="17" t="s">
        <v>1487</v>
      </c>
      <c r="G2627" s="17" t="s">
        <v>61</v>
      </c>
      <c r="H2627" s="17" t="s">
        <v>1537</v>
      </c>
      <c r="I2627" s="17" t="s">
        <v>1524</v>
      </c>
      <c r="J2627" s="17" t="n">
        <v>1</v>
      </c>
      <c r="K2627" s="15" t="n">
        <v>165.9</v>
      </c>
      <c r="L2627" s="22" t="n">
        <v>0.1</v>
      </c>
      <c r="M2627" s="15" t="n">
        <v>0</v>
      </c>
      <c r="N2627" s="15" t="n">
        <f aca="false">J2627*K2627</f>
        <v>165.9</v>
      </c>
      <c r="O2627" s="15" t="n">
        <f aca="false">N2627*L2627</f>
        <v>16.59</v>
      </c>
      <c r="P2627" s="15" t="n">
        <f aca="false">N2627-O2627</f>
        <v>149.31</v>
      </c>
      <c r="Q2627" s="15" t="n">
        <f aca="false">J2627*INDEX(dProdutos!$F$2:$F$47,MATCH(E2627,dProdutos!$A$2:$A$47,0))</f>
        <v>67.28</v>
      </c>
      <c r="R2627" s="15" t="n">
        <f aca="false">IF(I2627="Cancelado",0,P2627-Q2627)</f>
        <v>82.03</v>
      </c>
      <c r="S2627" s="17" t="str">
        <f aca="false">INDEX(dProdutos!$D$2:$D$47,MATCH(E2627,dProdutos!$A$2:$A$47,0))</f>
        <v>Acessórios</v>
      </c>
    </row>
    <row r="2628" customFormat="false" ht="15" hidden="false" customHeight="false" outlineLevel="0" collapsed="false">
      <c r="A2628" s="17" t="s">
        <v>3114</v>
      </c>
      <c r="B2628" s="17" t="n">
        <v>4</v>
      </c>
      <c r="C2628" s="21" t="n">
        <v>45876</v>
      </c>
      <c r="D2628" s="17" t="s">
        <v>1194</v>
      </c>
      <c r="E2628" s="17" t="s">
        <v>138</v>
      </c>
      <c r="F2628" s="17" t="s">
        <v>1487</v>
      </c>
      <c r="G2628" s="17" t="s">
        <v>61</v>
      </c>
      <c r="H2628" s="17" t="s">
        <v>1537</v>
      </c>
      <c r="I2628" s="17" t="s">
        <v>1524</v>
      </c>
      <c r="J2628" s="17" t="n">
        <v>3</v>
      </c>
      <c r="K2628" s="15" t="n">
        <v>231.9</v>
      </c>
      <c r="L2628" s="22" t="n">
        <v>0</v>
      </c>
      <c r="M2628" s="15" t="n">
        <v>0</v>
      </c>
      <c r="N2628" s="15" t="n">
        <f aca="false">J2628*K2628</f>
        <v>695.7</v>
      </c>
      <c r="O2628" s="15" t="n">
        <f aca="false">N2628*L2628</f>
        <v>0</v>
      </c>
      <c r="P2628" s="15" t="n">
        <f aca="false">N2628-O2628</f>
        <v>695.7</v>
      </c>
      <c r="Q2628" s="15" t="n">
        <f aca="false">J2628*INDEX(dProdutos!$F$2:$F$47,MATCH(E2628,dProdutos!$A$2:$A$47,0))</f>
        <v>396.63</v>
      </c>
      <c r="R2628" s="15" t="n">
        <f aca="false">IF(I2628="Cancelado",0,P2628-Q2628)</f>
        <v>299.07</v>
      </c>
      <c r="S2628" s="17" t="str">
        <f aca="false">INDEX(dProdutos!$D$2:$D$47,MATCH(E2628,dProdutos!$A$2:$A$47,0))</f>
        <v>Calçados</v>
      </c>
    </row>
    <row r="2629" customFormat="false" ht="15" hidden="false" customHeight="false" outlineLevel="0" collapsed="false">
      <c r="A2629" s="17" t="s">
        <v>3115</v>
      </c>
      <c r="B2629" s="17" t="n">
        <v>1</v>
      </c>
      <c r="C2629" s="21" t="n">
        <v>45876</v>
      </c>
      <c r="D2629" s="17" t="s">
        <v>1020</v>
      </c>
      <c r="E2629" s="17" t="s">
        <v>85</v>
      </c>
      <c r="F2629" s="17" t="s">
        <v>1497</v>
      </c>
      <c r="G2629" s="17" t="s">
        <v>62</v>
      </c>
      <c r="H2629" s="17" t="s">
        <v>1537</v>
      </c>
      <c r="I2629" s="17" t="s">
        <v>1524</v>
      </c>
      <c r="J2629" s="17" t="n">
        <v>1</v>
      </c>
      <c r="K2629" s="15" t="n">
        <v>165.9</v>
      </c>
      <c r="L2629" s="22" t="n">
        <v>0</v>
      </c>
      <c r="M2629" s="15" t="n">
        <v>0</v>
      </c>
      <c r="N2629" s="15" t="n">
        <f aca="false">J2629*K2629</f>
        <v>165.9</v>
      </c>
      <c r="O2629" s="15" t="n">
        <f aca="false">N2629*L2629</f>
        <v>0</v>
      </c>
      <c r="P2629" s="15" t="n">
        <f aca="false">N2629-O2629</f>
        <v>165.9</v>
      </c>
      <c r="Q2629" s="15" t="n">
        <f aca="false">J2629*INDEX(dProdutos!$F$2:$F$47,MATCH(E2629,dProdutos!$A$2:$A$47,0))</f>
        <v>91.55</v>
      </c>
      <c r="R2629" s="15" t="n">
        <f aca="false">IF(I2629="Cancelado",0,P2629-Q2629)</f>
        <v>74.35</v>
      </c>
      <c r="S2629" s="17" t="str">
        <f aca="false">INDEX(dProdutos!$D$2:$D$47,MATCH(E2629,dProdutos!$A$2:$A$47,0))</f>
        <v>Moda Feminina</v>
      </c>
    </row>
    <row r="2630" customFormat="false" ht="15" hidden="false" customHeight="false" outlineLevel="0" collapsed="false">
      <c r="A2630" s="17" t="s">
        <v>3116</v>
      </c>
      <c r="B2630" s="17" t="n">
        <v>1</v>
      </c>
      <c r="C2630" s="21" t="n">
        <v>45877</v>
      </c>
      <c r="D2630" s="17" t="s">
        <v>1141</v>
      </c>
      <c r="E2630" s="17" t="s">
        <v>95</v>
      </c>
      <c r="F2630" s="17" t="s">
        <v>1497</v>
      </c>
      <c r="G2630" s="17" t="s">
        <v>62</v>
      </c>
      <c r="H2630" s="17" t="s">
        <v>1523</v>
      </c>
      <c r="I2630" s="17" t="s">
        <v>1524</v>
      </c>
      <c r="J2630" s="17" t="n">
        <v>1</v>
      </c>
      <c r="K2630" s="15" t="n">
        <v>77.9</v>
      </c>
      <c r="L2630" s="22" t="n">
        <v>0.15</v>
      </c>
      <c r="M2630" s="15" t="n">
        <v>30</v>
      </c>
      <c r="N2630" s="15" t="n">
        <f aca="false">J2630*K2630</f>
        <v>77.9</v>
      </c>
      <c r="O2630" s="15" t="n">
        <f aca="false">N2630*L2630</f>
        <v>11.685</v>
      </c>
      <c r="P2630" s="15" t="n">
        <f aca="false">N2630-O2630</f>
        <v>66.215</v>
      </c>
      <c r="Q2630" s="15" t="n">
        <f aca="false">J2630*INDEX(dProdutos!$F$2:$F$47,MATCH(E2630,dProdutos!$A$2:$A$47,0))</f>
        <v>36.71</v>
      </c>
      <c r="R2630" s="15" t="n">
        <f aca="false">IF(I2630="Cancelado",0,P2630-Q2630)</f>
        <v>29.505</v>
      </c>
      <c r="S2630" s="17" t="str">
        <f aca="false">INDEX(dProdutos!$D$2:$D$47,MATCH(E2630,dProdutos!$A$2:$A$47,0))</f>
        <v>Moda Feminina</v>
      </c>
    </row>
    <row r="2631" customFormat="false" ht="15" hidden="false" customHeight="false" outlineLevel="0" collapsed="false">
      <c r="A2631" s="17" t="s">
        <v>3116</v>
      </c>
      <c r="B2631" s="17" t="n">
        <v>2</v>
      </c>
      <c r="C2631" s="21" t="n">
        <v>45877</v>
      </c>
      <c r="D2631" s="17" t="s">
        <v>1141</v>
      </c>
      <c r="E2631" s="17" t="s">
        <v>129</v>
      </c>
      <c r="F2631" s="17" t="s">
        <v>1497</v>
      </c>
      <c r="G2631" s="17" t="s">
        <v>62</v>
      </c>
      <c r="H2631" s="17" t="s">
        <v>1523</v>
      </c>
      <c r="I2631" s="17" t="s">
        <v>1524</v>
      </c>
      <c r="J2631" s="17" t="n">
        <v>1</v>
      </c>
      <c r="K2631" s="15" t="n">
        <v>105.9</v>
      </c>
      <c r="L2631" s="22" t="n">
        <v>0.2</v>
      </c>
      <c r="M2631" s="15" t="n">
        <v>0</v>
      </c>
      <c r="N2631" s="15" t="n">
        <f aca="false">J2631*K2631</f>
        <v>105.9</v>
      </c>
      <c r="O2631" s="15" t="n">
        <f aca="false">N2631*L2631</f>
        <v>21.18</v>
      </c>
      <c r="P2631" s="15" t="n">
        <f aca="false">N2631-O2631</f>
        <v>84.72</v>
      </c>
      <c r="Q2631" s="15" t="n">
        <f aca="false">J2631*INDEX(dProdutos!$F$2:$F$47,MATCH(E2631,dProdutos!$A$2:$A$47,0))</f>
        <v>43.79</v>
      </c>
      <c r="R2631" s="15" t="n">
        <f aca="false">IF(I2631="Cancelado",0,P2631-Q2631)</f>
        <v>40.93</v>
      </c>
      <c r="S2631" s="17" t="str">
        <f aca="false">INDEX(dProdutos!$D$2:$D$47,MATCH(E2631,dProdutos!$A$2:$A$47,0))</f>
        <v>Calçados</v>
      </c>
    </row>
    <row r="2632" customFormat="false" ht="15" hidden="false" customHeight="false" outlineLevel="0" collapsed="false">
      <c r="A2632" s="17" t="s">
        <v>3116</v>
      </c>
      <c r="B2632" s="17" t="n">
        <v>3</v>
      </c>
      <c r="C2632" s="21" t="n">
        <v>45877</v>
      </c>
      <c r="D2632" s="17" t="s">
        <v>1141</v>
      </c>
      <c r="E2632" s="17" t="s">
        <v>105</v>
      </c>
      <c r="F2632" s="17" t="s">
        <v>1497</v>
      </c>
      <c r="G2632" s="17" t="s">
        <v>62</v>
      </c>
      <c r="H2632" s="17" t="s">
        <v>1523</v>
      </c>
      <c r="I2632" s="17" t="s">
        <v>1524</v>
      </c>
      <c r="J2632" s="17" t="n">
        <v>1</v>
      </c>
      <c r="K2632" s="15" t="n">
        <v>175.9</v>
      </c>
      <c r="L2632" s="22" t="n">
        <v>0</v>
      </c>
      <c r="M2632" s="15" t="n">
        <v>0</v>
      </c>
      <c r="N2632" s="15" t="n">
        <f aca="false">J2632*K2632</f>
        <v>175.9</v>
      </c>
      <c r="O2632" s="15" t="n">
        <f aca="false">N2632*L2632</f>
        <v>0</v>
      </c>
      <c r="P2632" s="15" t="n">
        <f aca="false">N2632-O2632</f>
        <v>175.9</v>
      </c>
      <c r="Q2632" s="15" t="n">
        <f aca="false">J2632*INDEX(dProdutos!$F$2:$F$47,MATCH(E2632,dProdutos!$A$2:$A$47,0))</f>
        <v>96.59</v>
      </c>
      <c r="R2632" s="15" t="n">
        <f aca="false">IF(I2632="Cancelado",0,P2632-Q2632)</f>
        <v>79.31</v>
      </c>
      <c r="S2632" s="17" t="str">
        <f aca="false">INDEX(dProdutos!$D$2:$D$47,MATCH(E2632,dProdutos!$A$2:$A$47,0))</f>
        <v>Moda Masculina</v>
      </c>
    </row>
    <row r="2633" customFormat="false" ht="15" hidden="false" customHeight="false" outlineLevel="0" collapsed="false">
      <c r="A2633" s="17" t="s">
        <v>3116</v>
      </c>
      <c r="B2633" s="17" t="n">
        <v>4</v>
      </c>
      <c r="C2633" s="21" t="n">
        <v>45877</v>
      </c>
      <c r="D2633" s="17" t="s">
        <v>1141</v>
      </c>
      <c r="E2633" s="17" t="s">
        <v>168</v>
      </c>
      <c r="F2633" s="17" t="s">
        <v>1497</v>
      </c>
      <c r="G2633" s="17" t="s">
        <v>62</v>
      </c>
      <c r="H2633" s="17" t="s">
        <v>1523</v>
      </c>
      <c r="I2633" s="17" t="s">
        <v>1524</v>
      </c>
      <c r="J2633" s="17" t="n">
        <v>1</v>
      </c>
      <c r="K2633" s="15" t="n">
        <v>253.9</v>
      </c>
      <c r="L2633" s="22" t="n">
        <v>0</v>
      </c>
      <c r="M2633" s="15" t="n">
        <v>0</v>
      </c>
      <c r="N2633" s="15" t="n">
        <f aca="false">J2633*K2633</f>
        <v>253.9</v>
      </c>
      <c r="O2633" s="15" t="n">
        <f aca="false">N2633*L2633</f>
        <v>0</v>
      </c>
      <c r="P2633" s="15" t="n">
        <f aca="false">N2633-O2633</f>
        <v>253.9</v>
      </c>
      <c r="Q2633" s="15" t="n">
        <f aca="false">J2633*INDEX(dProdutos!$F$2:$F$47,MATCH(E2633,dProdutos!$A$2:$A$47,0))</f>
        <v>128.94</v>
      </c>
      <c r="R2633" s="15" t="n">
        <f aca="false">IF(I2633="Cancelado",0,P2633-Q2633)</f>
        <v>124.96</v>
      </c>
      <c r="S2633" s="17" t="str">
        <f aca="false">INDEX(dProdutos!$D$2:$D$47,MATCH(E2633,dProdutos!$A$2:$A$47,0))</f>
        <v>Casa</v>
      </c>
    </row>
    <row r="2634" customFormat="false" ht="15" hidden="false" customHeight="false" outlineLevel="0" collapsed="false">
      <c r="A2634" s="17" t="s">
        <v>3117</v>
      </c>
      <c r="B2634" s="17" t="n">
        <v>1</v>
      </c>
      <c r="C2634" s="21" t="n">
        <v>45877</v>
      </c>
      <c r="D2634" s="17" t="s">
        <v>455</v>
      </c>
      <c r="E2634" s="17" t="s">
        <v>195</v>
      </c>
      <c r="F2634" s="17" t="s">
        <v>1493</v>
      </c>
      <c r="G2634" s="17" t="s">
        <v>62</v>
      </c>
      <c r="H2634" s="17" t="s">
        <v>1540</v>
      </c>
      <c r="I2634" s="17" t="s">
        <v>1524</v>
      </c>
      <c r="J2634" s="17" t="n">
        <v>1</v>
      </c>
      <c r="K2634" s="15" t="n">
        <v>72.9</v>
      </c>
      <c r="L2634" s="22" t="n">
        <v>0</v>
      </c>
      <c r="M2634" s="15" t="n">
        <v>22.82</v>
      </c>
      <c r="N2634" s="15" t="n">
        <f aca="false">J2634*K2634</f>
        <v>72.9</v>
      </c>
      <c r="O2634" s="15" t="n">
        <f aca="false">N2634*L2634</f>
        <v>0</v>
      </c>
      <c r="P2634" s="15" t="n">
        <f aca="false">N2634-O2634</f>
        <v>72.9</v>
      </c>
      <c r="Q2634" s="15" t="n">
        <f aca="false">J2634*INDEX(dProdutos!$F$2:$F$47,MATCH(E2634,dProdutos!$A$2:$A$47,0))</f>
        <v>39.23</v>
      </c>
      <c r="R2634" s="15" t="n">
        <f aca="false">IF(I2634="Cancelado",0,P2634-Q2634)</f>
        <v>33.67</v>
      </c>
      <c r="S2634" s="17" t="str">
        <f aca="false">INDEX(dProdutos!$D$2:$D$47,MATCH(E2634,dProdutos!$A$2:$A$47,0))</f>
        <v>Eletrônicos</v>
      </c>
    </row>
    <row r="2635" customFormat="false" ht="15" hidden="false" customHeight="false" outlineLevel="0" collapsed="false">
      <c r="A2635" s="17" t="s">
        <v>3118</v>
      </c>
      <c r="B2635" s="17" t="n">
        <v>1</v>
      </c>
      <c r="C2635" s="21" t="n">
        <v>45877</v>
      </c>
      <c r="D2635" s="17" t="s">
        <v>834</v>
      </c>
      <c r="E2635" s="17" t="s">
        <v>156</v>
      </c>
      <c r="F2635" s="17" t="s">
        <v>1493</v>
      </c>
      <c r="G2635" s="17" t="s">
        <v>60</v>
      </c>
      <c r="H2635" s="17" t="s">
        <v>1537</v>
      </c>
      <c r="I2635" s="17" t="s">
        <v>1524</v>
      </c>
      <c r="J2635" s="17" t="n">
        <v>1</v>
      </c>
      <c r="K2635" s="15" t="n">
        <v>192.9</v>
      </c>
      <c r="L2635" s="22" t="n">
        <v>0</v>
      </c>
      <c r="M2635" s="15" t="n">
        <v>32.08</v>
      </c>
      <c r="N2635" s="15" t="n">
        <f aca="false">J2635*K2635</f>
        <v>192.9</v>
      </c>
      <c r="O2635" s="15" t="n">
        <f aca="false">N2635*L2635</f>
        <v>0</v>
      </c>
      <c r="P2635" s="15" t="n">
        <f aca="false">N2635-O2635</f>
        <v>192.9</v>
      </c>
      <c r="Q2635" s="15" t="n">
        <f aca="false">J2635*INDEX(dProdutos!$F$2:$F$47,MATCH(E2635,dProdutos!$A$2:$A$47,0))</f>
        <v>80.38</v>
      </c>
      <c r="R2635" s="15" t="n">
        <f aca="false">IF(I2635="Cancelado",0,P2635-Q2635)</f>
        <v>112.52</v>
      </c>
      <c r="S2635" s="17" t="str">
        <f aca="false">INDEX(dProdutos!$D$2:$D$47,MATCH(E2635,dProdutos!$A$2:$A$47,0))</f>
        <v>Acessórios</v>
      </c>
    </row>
    <row r="2636" customFormat="false" ht="15" hidden="false" customHeight="false" outlineLevel="0" collapsed="false">
      <c r="A2636" s="17" t="s">
        <v>3119</v>
      </c>
      <c r="B2636" s="17" t="n">
        <v>1</v>
      </c>
      <c r="C2636" s="21" t="n">
        <v>45877</v>
      </c>
      <c r="D2636" s="17" t="s">
        <v>1038</v>
      </c>
      <c r="E2636" s="17" t="s">
        <v>177</v>
      </c>
      <c r="F2636" s="17" t="s">
        <v>1497</v>
      </c>
      <c r="G2636" s="17" t="s">
        <v>59</v>
      </c>
      <c r="H2636" s="17" t="s">
        <v>1537</v>
      </c>
      <c r="I2636" s="17" t="s">
        <v>1524</v>
      </c>
      <c r="J2636" s="17" t="n">
        <v>1</v>
      </c>
      <c r="K2636" s="15" t="n">
        <v>257.9</v>
      </c>
      <c r="L2636" s="22" t="n">
        <v>0</v>
      </c>
      <c r="M2636" s="15" t="n">
        <v>0</v>
      </c>
      <c r="N2636" s="15" t="n">
        <f aca="false">J2636*K2636</f>
        <v>257.9</v>
      </c>
      <c r="O2636" s="15" t="n">
        <f aca="false">N2636*L2636</f>
        <v>0</v>
      </c>
      <c r="P2636" s="15" t="n">
        <f aca="false">N2636-O2636</f>
        <v>257.9</v>
      </c>
      <c r="Q2636" s="15" t="n">
        <f aca="false">J2636*INDEX(dProdutos!$F$2:$F$47,MATCH(E2636,dProdutos!$A$2:$A$47,0))</f>
        <v>138.23</v>
      </c>
      <c r="R2636" s="15" t="n">
        <f aca="false">IF(I2636="Cancelado",0,P2636-Q2636)</f>
        <v>119.67</v>
      </c>
      <c r="S2636" s="17" t="str">
        <f aca="false">INDEX(dProdutos!$D$2:$D$47,MATCH(E2636,dProdutos!$A$2:$A$47,0))</f>
        <v>Casa</v>
      </c>
    </row>
    <row r="2637" customFormat="false" ht="15" hidden="false" customHeight="false" outlineLevel="0" collapsed="false">
      <c r="A2637" s="17" t="s">
        <v>3120</v>
      </c>
      <c r="B2637" s="17" t="n">
        <v>1</v>
      </c>
      <c r="C2637" s="21" t="n">
        <v>45877</v>
      </c>
      <c r="D2637" s="17" t="s">
        <v>789</v>
      </c>
      <c r="E2637" s="17" t="s">
        <v>138</v>
      </c>
      <c r="F2637" s="17" t="s">
        <v>1487</v>
      </c>
      <c r="G2637" s="17" t="s">
        <v>61</v>
      </c>
      <c r="H2637" s="17" t="s">
        <v>1537</v>
      </c>
      <c r="I2637" s="17" t="s">
        <v>1524</v>
      </c>
      <c r="J2637" s="17" t="n">
        <v>1</v>
      </c>
      <c r="K2637" s="15" t="n">
        <v>231.9</v>
      </c>
      <c r="L2637" s="22" t="n">
        <v>0</v>
      </c>
      <c r="M2637" s="15" t="n">
        <v>21.4</v>
      </c>
      <c r="N2637" s="15" t="n">
        <f aca="false">J2637*K2637</f>
        <v>231.9</v>
      </c>
      <c r="O2637" s="15" t="n">
        <f aca="false">N2637*L2637</f>
        <v>0</v>
      </c>
      <c r="P2637" s="15" t="n">
        <f aca="false">N2637-O2637</f>
        <v>231.9</v>
      </c>
      <c r="Q2637" s="15" t="n">
        <f aca="false">J2637*INDEX(dProdutos!$F$2:$F$47,MATCH(E2637,dProdutos!$A$2:$A$47,0))</f>
        <v>132.21</v>
      </c>
      <c r="R2637" s="15" t="n">
        <f aca="false">IF(I2637="Cancelado",0,P2637-Q2637)</f>
        <v>99.69</v>
      </c>
      <c r="S2637" s="17" t="str">
        <f aca="false">INDEX(dProdutos!$D$2:$D$47,MATCH(E2637,dProdutos!$A$2:$A$47,0))</f>
        <v>Calçados</v>
      </c>
    </row>
    <row r="2638" customFormat="false" ht="15" hidden="false" customHeight="false" outlineLevel="0" collapsed="false">
      <c r="A2638" s="17" t="s">
        <v>3121</v>
      </c>
      <c r="B2638" s="17" t="n">
        <v>1</v>
      </c>
      <c r="C2638" s="21" t="n">
        <v>45878</v>
      </c>
      <c r="D2638" s="17" t="s">
        <v>537</v>
      </c>
      <c r="E2638" s="17" t="s">
        <v>138</v>
      </c>
      <c r="F2638" s="17" t="s">
        <v>1503</v>
      </c>
      <c r="G2638" s="17" t="s">
        <v>59</v>
      </c>
      <c r="H2638" s="17" t="s">
        <v>1523</v>
      </c>
      <c r="I2638" s="17" t="s">
        <v>1524</v>
      </c>
      <c r="J2638" s="17" t="n">
        <v>2</v>
      </c>
      <c r="K2638" s="15" t="n">
        <v>231.9</v>
      </c>
      <c r="L2638" s="22" t="n">
        <v>0.05</v>
      </c>
      <c r="M2638" s="15" t="n">
        <v>0</v>
      </c>
      <c r="N2638" s="15" t="n">
        <f aca="false">J2638*K2638</f>
        <v>463.8</v>
      </c>
      <c r="O2638" s="15" t="n">
        <f aca="false">N2638*L2638</f>
        <v>23.19</v>
      </c>
      <c r="P2638" s="15" t="n">
        <f aca="false">N2638-O2638</f>
        <v>440.61</v>
      </c>
      <c r="Q2638" s="15" t="n">
        <f aca="false">J2638*INDEX(dProdutos!$F$2:$F$47,MATCH(E2638,dProdutos!$A$2:$A$47,0))</f>
        <v>264.42</v>
      </c>
      <c r="R2638" s="15" t="n">
        <f aca="false">IF(I2638="Cancelado",0,P2638-Q2638)</f>
        <v>176.19</v>
      </c>
      <c r="S2638" s="17" t="str">
        <f aca="false">INDEX(dProdutos!$D$2:$D$47,MATCH(E2638,dProdutos!$A$2:$A$47,0))</f>
        <v>Calçados</v>
      </c>
    </row>
    <row r="2639" customFormat="false" ht="15" hidden="false" customHeight="false" outlineLevel="0" collapsed="false">
      <c r="A2639" s="17" t="s">
        <v>3121</v>
      </c>
      <c r="B2639" s="17" t="n">
        <v>2</v>
      </c>
      <c r="C2639" s="21" t="n">
        <v>45878</v>
      </c>
      <c r="D2639" s="17" t="s">
        <v>537</v>
      </c>
      <c r="E2639" s="17" t="s">
        <v>195</v>
      </c>
      <c r="F2639" s="17" t="s">
        <v>1503</v>
      </c>
      <c r="G2639" s="17" t="s">
        <v>59</v>
      </c>
      <c r="H2639" s="17" t="s">
        <v>1523</v>
      </c>
      <c r="I2639" s="17" t="s">
        <v>1524</v>
      </c>
      <c r="J2639" s="17" t="n">
        <v>1</v>
      </c>
      <c r="K2639" s="15" t="n">
        <v>72.9</v>
      </c>
      <c r="L2639" s="22" t="n">
        <v>0</v>
      </c>
      <c r="M2639" s="15" t="n">
        <v>0</v>
      </c>
      <c r="N2639" s="15" t="n">
        <f aca="false">J2639*K2639</f>
        <v>72.9</v>
      </c>
      <c r="O2639" s="15" t="n">
        <f aca="false">N2639*L2639</f>
        <v>0</v>
      </c>
      <c r="P2639" s="15" t="n">
        <f aca="false">N2639-O2639</f>
        <v>72.9</v>
      </c>
      <c r="Q2639" s="15" t="n">
        <f aca="false">J2639*INDEX(dProdutos!$F$2:$F$47,MATCH(E2639,dProdutos!$A$2:$A$47,0))</f>
        <v>39.23</v>
      </c>
      <c r="R2639" s="15" t="n">
        <f aca="false">IF(I2639="Cancelado",0,P2639-Q2639)</f>
        <v>33.67</v>
      </c>
      <c r="S2639" s="17" t="str">
        <f aca="false">INDEX(dProdutos!$D$2:$D$47,MATCH(E2639,dProdutos!$A$2:$A$47,0))</f>
        <v>Eletrônicos</v>
      </c>
    </row>
    <row r="2640" customFormat="false" ht="15" hidden="false" customHeight="false" outlineLevel="0" collapsed="false">
      <c r="A2640" s="17" t="s">
        <v>3121</v>
      </c>
      <c r="B2640" s="17" t="n">
        <v>3</v>
      </c>
      <c r="C2640" s="21" t="n">
        <v>45878</v>
      </c>
      <c r="D2640" s="17" t="s">
        <v>537</v>
      </c>
      <c r="E2640" s="17" t="s">
        <v>201</v>
      </c>
      <c r="F2640" s="17" t="s">
        <v>1503</v>
      </c>
      <c r="G2640" s="17" t="s">
        <v>59</v>
      </c>
      <c r="H2640" s="17" t="s">
        <v>1523</v>
      </c>
      <c r="I2640" s="17" t="s">
        <v>1524</v>
      </c>
      <c r="J2640" s="17" t="n">
        <v>1</v>
      </c>
      <c r="K2640" s="15" t="n">
        <v>236.9</v>
      </c>
      <c r="L2640" s="22" t="n">
        <v>0.2</v>
      </c>
      <c r="M2640" s="15" t="n">
        <v>0</v>
      </c>
      <c r="N2640" s="15" t="n">
        <f aca="false">J2640*K2640</f>
        <v>236.9</v>
      </c>
      <c r="O2640" s="15" t="n">
        <f aca="false">N2640*L2640</f>
        <v>47.38</v>
      </c>
      <c r="P2640" s="15" t="n">
        <f aca="false">N2640-O2640</f>
        <v>189.52</v>
      </c>
      <c r="Q2640" s="15" t="n">
        <f aca="false">J2640*INDEX(dProdutos!$F$2:$F$47,MATCH(E2640,dProdutos!$A$2:$A$47,0))</f>
        <v>96.23</v>
      </c>
      <c r="R2640" s="15" t="n">
        <f aca="false">IF(I2640="Cancelado",0,P2640-Q2640)</f>
        <v>93.29</v>
      </c>
      <c r="S2640" s="17" t="str">
        <f aca="false">INDEX(dProdutos!$D$2:$D$47,MATCH(E2640,dProdutos!$A$2:$A$47,0))</f>
        <v>Beleza</v>
      </c>
    </row>
    <row r="2641" customFormat="false" ht="15" hidden="false" customHeight="false" outlineLevel="0" collapsed="false">
      <c r="A2641" s="17" t="s">
        <v>3122</v>
      </c>
      <c r="B2641" s="17" t="n">
        <v>1</v>
      </c>
      <c r="C2641" s="21" t="n">
        <v>45878</v>
      </c>
      <c r="D2641" s="17" t="s">
        <v>315</v>
      </c>
      <c r="E2641" s="17" t="s">
        <v>144</v>
      </c>
      <c r="F2641" s="17" t="s">
        <v>1490</v>
      </c>
      <c r="G2641" s="17" t="s">
        <v>62</v>
      </c>
      <c r="H2641" s="17" t="s">
        <v>1527</v>
      </c>
      <c r="I2641" s="17" t="s">
        <v>1524</v>
      </c>
      <c r="J2641" s="17" t="n">
        <v>1</v>
      </c>
      <c r="K2641" s="15" t="n">
        <v>260.9</v>
      </c>
      <c r="L2641" s="22" t="n">
        <v>0</v>
      </c>
      <c r="M2641" s="15" t="n">
        <v>0</v>
      </c>
      <c r="N2641" s="15" t="n">
        <f aca="false">J2641*K2641</f>
        <v>260.9</v>
      </c>
      <c r="O2641" s="15" t="n">
        <f aca="false">N2641*L2641</f>
        <v>0</v>
      </c>
      <c r="P2641" s="15" t="n">
        <f aca="false">N2641-O2641</f>
        <v>260.9</v>
      </c>
      <c r="Q2641" s="15" t="n">
        <f aca="false">J2641*INDEX(dProdutos!$F$2:$F$47,MATCH(E2641,dProdutos!$A$2:$A$47,0))</f>
        <v>99.86</v>
      </c>
      <c r="R2641" s="15" t="n">
        <f aca="false">IF(I2641="Cancelado",0,P2641-Q2641)</f>
        <v>161.04</v>
      </c>
      <c r="S2641" s="17" t="str">
        <f aca="false">INDEX(dProdutos!$D$2:$D$47,MATCH(E2641,dProdutos!$A$2:$A$47,0))</f>
        <v>Acessórios</v>
      </c>
    </row>
    <row r="2642" customFormat="false" ht="15" hidden="false" customHeight="false" outlineLevel="0" collapsed="false">
      <c r="A2642" s="17" t="s">
        <v>3123</v>
      </c>
      <c r="B2642" s="17" t="n">
        <v>1</v>
      </c>
      <c r="C2642" s="21" t="n">
        <v>45878</v>
      </c>
      <c r="D2642" s="17" t="s">
        <v>1060</v>
      </c>
      <c r="E2642" s="17" t="s">
        <v>111</v>
      </c>
      <c r="F2642" s="17" t="s">
        <v>1487</v>
      </c>
      <c r="G2642" s="17" t="s">
        <v>61</v>
      </c>
      <c r="H2642" s="17" t="s">
        <v>1537</v>
      </c>
      <c r="I2642" s="17" t="s">
        <v>1524</v>
      </c>
      <c r="J2642" s="17" t="n">
        <v>3</v>
      </c>
      <c r="K2642" s="15" t="n">
        <v>188.9</v>
      </c>
      <c r="L2642" s="22" t="n">
        <v>0</v>
      </c>
      <c r="M2642" s="15" t="n">
        <v>16.98</v>
      </c>
      <c r="N2642" s="15" t="n">
        <f aca="false">J2642*K2642</f>
        <v>566.7</v>
      </c>
      <c r="O2642" s="15" t="n">
        <f aca="false">N2642*L2642</f>
        <v>0</v>
      </c>
      <c r="P2642" s="15" t="n">
        <f aca="false">N2642-O2642</f>
        <v>566.7</v>
      </c>
      <c r="Q2642" s="15" t="n">
        <f aca="false">J2642*INDEX(dProdutos!$F$2:$F$47,MATCH(E2642,dProdutos!$A$2:$A$47,0))</f>
        <v>264.96</v>
      </c>
      <c r="R2642" s="15" t="n">
        <f aca="false">IF(I2642="Cancelado",0,P2642-Q2642)</f>
        <v>301.74</v>
      </c>
      <c r="S2642" s="17" t="str">
        <f aca="false">INDEX(dProdutos!$D$2:$D$47,MATCH(E2642,dProdutos!$A$2:$A$47,0))</f>
        <v>Moda Masculina</v>
      </c>
    </row>
    <row r="2643" customFormat="false" ht="15" hidden="false" customHeight="false" outlineLevel="0" collapsed="false">
      <c r="A2643" s="17" t="s">
        <v>3123</v>
      </c>
      <c r="B2643" s="17" t="n">
        <v>2</v>
      </c>
      <c r="C2643" s="21" t="n">
        <v>45878</v>
      </c>
      <c r="D2643" s="17" t="s">
        <v>1060</v>
      </c>
      <c r="E2643" s="17" t="s">
        <v>117</v>
      </c>
      <c r="F2643" s="17" t="s">
        <v>1487</v>
      </c>
      <c r="G2643" s="17" t="s">
        <v>61</v>
      </c>
      <c r="H2643" s="17" t="s">
        <v>1537</v>
      </c>
      <c r="I2643" s="17" t="s">
        <v>1524</v>
      </c>
      <c r="J2643" s="17" t="n">
        <v>1</v>
      </c>
      <c r="K2643" s="15" t="n">
        <v>166.9</v>
      </c>
      <c r="L2643" s="22" t="n">
        <v>0.1</v>
      </c>
      <c r="M2643" s="15" t="n">
        <v>0</v>
      </c>
      <c r="N2643" s="15" t="n">
        <f aca="false">J2643*K2643</f>
        <v>166.9</v>
      </c>
      <c r="O2643" s="15" t="n">
        <f aca="false">N2643*L2643</f>
        <v>16.69</v>
      </c>
      <c r="P2643" s="15" t="n">
        <f aca="false">N2643-O2643</f>
        <v>150.21</v>
      </c>
      <c r="Q2643" s="15" t="n">
        <f aca="false">J2643*INDEX(dProdutos!$F$2:$F$47,MATCH(E2643,dProdutos!$A$2:$A$47,0))</f>
        <v>73.23</v>
      </c>
      <c r="R2643" s="15" t="n">
        <f aca="false">IF(I2643="Cancelado",0,P2643-Q2643)</f>
        <v>76.98</v>
      </c>
      <c r="S2643" s="17" t="str">
        <f aca="false">INDEX(dProdutos!$D$2:$D$47,MATCH(E2643,dProdutos!$A$2:$A$47,0))</f>
        <v>Moda Masculina</v>
      </c>
    </row>
    <row r="2644" customFormat="false" ht="15" hidden="false" customHeight="false" outlineLevel="0" collapsed="false">
      <c r="A2644" s="17" t="s">
        <v>3124</v>
      </c>
      <c r="B2644" s="17" t="n">
        <v>1</v>
      </c>
      <c r="C2644" s="21" t="n">
        <v>45878</v>
      </c>
      <c r="D2644" s="17" t="s">
        <v>798</v>
      </c>
      <c r="E2644" s="17" t="s">
        <v>132</v>
      </c>
      <c r="F2644" s="17" t="s">
        <v>1487</v>
      </c>
      <c r="G2644" s="17" t="s">
        <v>61</v>
      </c>
      <c r="H2644" s="17" t="s">
        <v>1523</v>
      </c>
      <c r="I2644" s="17" t="s">
        <v>1524</v>
      </c>
      <c r="J2644" s="17" t="n">
        <v>1</v>
      </c>
      <c r="K2644" s="15" t="n">
        <v>179.9</v>
      </c>
      <c r="L2644" s="22" t="n">
        <v>0</v>
      </c>
      <c r="M2644" s="15" t="n">
        <v>10.2</v>
      </c>
      <c r="N2644" s="15" t="n">
        <f aca="false">J2644*K2644</f>
        <v>179.9</v>
      </c>
      <c r="O2644" s="15" t="n">
        <f aca="false">N2644*L2644</f>
        <v>0</v>
      </c>
      <c r="P2644" s="15" t="n">
        <f aca="false">N2644-O2644</f>
        <v>179.9</v>
      </c>
      <c r="Q2644" s="15" t="n">
        <f aca="false">J2644*INDEX(dProdutos!$F$2:$F$47,MATCH(E2644,dProdutos!$A$2:$A$47,0))</f>
        <v>93.56</v>
      </c>
      <c r="R2644" s="15" t="n">
        <f aca="false">IF(I2644="Cancelado",0,P2644-Q2644)</f>
        <v>86.34</v>
      </c>
      <c r="S2644" s="17" t="str">
        <f aca="false">INDEX(dProdutos!$D$2:$D$47,MATCH(E2644,dProdutos!$A$2:$A$47,0))</f>
        <v>Calçados</v>
      </c>
    </row>
    <row r="2645" customFormat="false" ht="15" hidden="false" customHeight="false" outlineLevel="0" collapsed="false">
      <c r="A2645" s="17" t="s">
        <v>3124</v>
      </c>
      <c r="B2645" s="17" t="n">
        <v>2</v>
      </c>
      <c r="C2645" s="21" t="n">
        <v>45878</v>
      </c>
      <c r="D2645" s="17" t="s">
        <v>798</v>
      </c>
      <c r="E2645" s="17" t="s">
        <v>177</v>
      </c>
      <c r="F2645" s="17" t="s">
        <v>1487</v>
      </c>
      <c r="G2645" s="17" t="s">
        <v>61</v>
      </c>
      <c r="H2645" s="17" t="s">
        <v>1523</v>
      </c>
      <c r="I2645" s="17" t="s">
        <v>1524</v>
      </c>
      <c r="J2645" s="17" t="n">
        <v>1</v>
      </c>
      <c r="K2645" s="15" t="n">
        <v>257.9</v>
      </c>
      <c r="L2645" s="22" t="n">
        <v>0.15</v>
      </c>
      <c r="M2645" s="15" t="n">
        <v>0</v>
      </c>
      <c r="N2645" s="15" t="n">
        <f aca="false">J2645*K2645</f>
        <v>257.9</v>
      </c>
      <c r="O2645" s="15" t="n">
        <f aca="false">N2645*L2645</f>
        <v>38.685</v>
      </c>
      <c r="P2645" s="15" t="n">
        <f aca="false">N2645-O2645</f>
        <v>219.215</v>
      </c>
      <c r="Q2645" s="15" t="n">
        <f aca="false">J2645*INDEX(dProdutos!$F$2:$F$47,MATCH(E2645,dProdutos!$A$2:$A$47,0))</f>
        <v>138.23</v>
      </c>
      <c r="R2645" s="15" t="n">
        <f aca="false">IF(I2645="Cancelado",0,P2645-Q2645)</f>
        <v>80.985</v>
      </c>
      <c r="S2645" s="17" t="str">
        <f aca="false">INDEX(dProdutos!$D$2:$D$47,MATCH(E2645,dProdutos!$A$2:$A$47,0))</f>
        <v>Casa</v>
      </c>
    </row>
    <row r="2646" customFormat="false" ht="15" hidden="false" customHeight="false" outlineLevel="0" collapsed="false">
      <c r="A2646" s="17" t="s">
        <v>3124</v>
      </c>
      <c r="B2646" s="17" t="n">
        <v>3</v>
      </c>
      <c r="C2646" s="21" t="n">
        <v>45878</v>
      </c>
      <c r="D2646" s="17" t="s">
        <v>798</v>
      </c>
      <c r="E2646" s="17" t="s">
        <v>183</v>
      </c>
      <c r="F2646" s="17" t="s">
        <v>1487</v>
      </c>
      <c r="G2646" s="17" t="s">
        <v>61</v>
      </c>
      <c r="H2646" s="17" t="s">
        <v>1523</v>
      </c>
      <c r="I2646" s="17" t="s">
        <v>1524</v>
      </c>
      <c r="J2646" s="17" t="n">
        <v>1</v>
      </c>
      <c r="K2646" s="15" t="n">
        <v>121.9</v>
      </c>
      <c r="L2646" s="22" t="n">
        <v>0</v>
      </c>
      <c r="M2646" s="15" t="n">
        <v>0</v>
      </c>
      <c r="N2646" s="15" t="n">
        <f aca="false">J2646*K2646</f>
        <v>121.9</v>
      </c>
      <c r="O2646" s="15" t="n">
        <f aca="false">N2646*L2646</f>
        <v>0</v>
      </c>
      <c r="P2646" s="15" t="n">
        <f aca="false">N2646-O2646</f>
        <v>121.9</v>
      </c>
      <c r="Q2646" s="15" t="n">
        <f aca="false">J2646*INDEX(dProdutos!$F$2:$F$47,MATCH(E2646,dProdutos!$A$2:$A$47,0))</f>
        <v>52.76</v>
      </c>
      <c r="R2646" s="15" t="n">
        <f aca="false">IF(I2646="Cancelado",0,P2646-Q2646)</f>
        <v>69.14</v>
      </c>
      <c r="S2646" s="17" t="str">
        <f aca="false">INDEX(dProdutos!$D$2:$D$47,MATCH(E2646,dProdutos!$A$2:$A$47,0))</f>
        <v>Eletrônicos</v>
      </c>
    </row>
    <row r="2647" customFormat="false" ht="15" hidden="false" customHeight="false" outlineLevel="0" collapsed="false">
      <c r="A2647" s="17" t="s">
        <v>3124</v>
      </c>
      <c r="B2647" s="17" t="n">
        <v>4</v>
      </c>
      <c r="C2647" s="21" t="n">
        <v>45878</v>
      </c>
      <c r="D2647" s="17" t="s">
        <v>798</v>
      </c>
      <c r="E2647" s="17" t="s">
        <v>114</v>
      </c>
      <c r="F2647" s="17" t="s">
        <v>1487</v>
      </c>
      <c r="G2647" s="17" t="s">
        <v>61</v>
      </c>
      <c r="H2647" s="17" t="s">
        <v>1523</v>
      </c>
      <c r="I2647" s="17" t="s">
        <v>1524</v>
      </c>
      <c r="J2647" s="17" t="n">
        <v>2</v>
      </c>
      <c r="K2647" s="15" t="n">
        <v>202.9</v>
      </c>
      <c r="L2647" s="22" t="n">
        <v>0</v>
      </c>
      <c r="M2647" s="15" t="n">
        <v>0</v>
      </c>
      <c r="N2647" s="15" t="n">
        <f aca="false">J2647*K2647</f>
        <v>405.8</v>
      </c>
      <c r="O2647" s="15" t="n">
        <f aca="false">N2647*L2647</f>
        <v>0</v>
      </c>
      <c r="P2647" s="15" t="n">
        <f aca="false">N2647-O2647</f>
        <v>405.8</v>
      </c>
      <c r="Q2647" s="15" t="n">
        <f aca="false">J2647*INDEX(dProdutos!$F$2:$F$47,MATCH(E2647,dProdutos!$A$2:$A$47,0))</f>
        <v>220.78</v>
      </c>
      <c r="R2647" s="15" t="n">
        <f aca="false">IF(I2647="Cancelado",0,P2647-Q2647)</f>
        <v>185.02</v>
      </c>
      <c r="S2647" s="17" t="str">
        <f aca="false">INDEX(dProdutos!$D$2:$D$47,MATCH(E2647,dProdutos!$A$2:$A$47,0))</f>
        <v>Moda Masculina</v>
      </c>
    </row>
    <row r="2648" customFormat="false" ht="15" hidden="false" customHeight="false" outlineLevel="0" collapsed="false">
      <c r="A2648" s="17" t="s">
        <v>3125</v>
      </c>
      <c r="B2648" s="17" t="n">
        <v>1</v>
      </c>
      <c r="C2648" s="21" t="n">
        <v>45878</v>
      </c>
      <c r="D2648" s="17" t="s">
        <v>552</v>
      </c>
      <c r="E2648" s="17" t="s">
        <v>165</v>
      </c>
      <c r="F2648" s="17" t="s">
        <v>1493</v>
      </c>
      <c r="G2648" s="17" t="s">
        <v>64</v>
      </c>
      <c r="H2648" s="17" t="s">
        <v>1537</v>
      </c>
      <c r="I2648" s="17" t="s">
        <v>1524</v>
      </c>
      <c r="J2648" s="17" t="n">
        <v>3</v>
      </c>
      <c r="K2648" s="15" t="n">
        <v>231.9</v>
      </c>
      <c r="L2648" s="22" t="n">
        <v>0</v>
      </c>
      <c r="M2648" s="15" t="n">
        <v>0</v>
      </c>
      <c r="N2648" s="15" t="n">
        <f aca="false">J2648*K2648</f>
        <v>695.7</v>
      </c>
      <c r="O2648" s="15" t="n">
        <f aca="false">N2648*L2648</f>
        <v>0</v>
      </c>
      <c r="P2648" s="15" t="n">
        <f aca="false">N2648-O2648</f>
        <v>695.7</v>
      </c>
      <c r="Q2648" s="15" t="n">
        <f aca="false">J2648*INDEX(dProdutos!$F$2:$F$47,MATCH(E2648,dProdutos!$A$2:$A$47,0))</f>
        <v>422.49</v>
      </c>
      <c r="R2648" s="15" t="n">
        <f aca="false">IF(I2648="Cancelado",0,P2648-Q2648)</f>
        <v>273.21</v>
      </c>
      <c r="S2648" s="17" t="str">
        <f aca="false">INDEX(dProdutos!$D$2:$D$47,MATCH(E2648,dProdutos!$A$2:$A$47,0))</f>
        <v>Casa</v>
      </c>
    </row>
    <row r="2649" customFormat="false" ht="15" hidden="false" customHeight="false" outlineLevel="0" collapsed="false">
      <c r="A2649" s="17" t="s">
        <v>3125</v>
      </c>
      <c r="B2649" s="17" t="n">
        <v>2</v>
      </c>
      <c r="C2649" s="21" t="n">
        <v>45878</v>
      </c>
      <c r="D2649" s="17" t="s">
        <v>552</v>
      </c>
      <c r="E2649" s="17" t="s">
        <v>88</v>
      </c>
      <c r="F2649" s="17" t="s">
        <v>1493</v>
      </c>
      <c r="G2649" s="17" t="s">
        <v>64</v>
      </c>
      <c r="H2649" s="17" t="s">
        <v>1537</v>
      </c>
      <c r="I2649" s="17" t="s">
        <v>1524</v>
      </c>
      <c r="J2649" s="17" t="n">
        <v>2</v>
      </c>
      <c r="K2649" s="15" t="n">
        <v>170.9</v>
      </c>
      <c r="L2649" s="22" t="n">
        <v>0</v>
      </c>
      <c r="M2649" s="15" t="n">
        <v>0</v>
      </c>
      <c r="N2649" s="15" t="n">
        <f aca="false">J2649*K2649</f>
        <v>341.8</v>
      </c>
      <c r="O2649" s="15" t="n">
        <f aca="false">N2649*L2649</f>
        <v>0</v>
      </c>
      <c r="P2649" s="15" t="n">
        <f aca="false">N2649-O2649</f>
        <v>341.8</v>
      </c>
      <c r="Q2649" s="15" t="n">
        <f aca="false">J2649*INDEX(dProdutos!$F$2:$F$47,MATCH(E2649,dProdutos!$A$2:$A$47,0))</f>
        <v>196.28</v>
      </c>
      <c r="R2649" s="15" t="n">
        <f aca="false">IF(I2649="Cancelado",0,P2649-Q2649)</f>
        <v>145.52</v>
      </c>
      <c r="S2649" s="17" t="str">
        <f aca="false">INDEX(dProdutos!$D$2:$D$47,MATCH(E2649,dProdutos!$A$2:$A$47,0))</f>
        <v>Moda Feminina</v>
      </c>
    </row>
    <row r="2650" customFormat="false" ht="15" hidden="false" customHeight="false" outlineLevel="0" collapsed="false">
      <c r="A2650" s="17" t="s">
        <v>3125</v>
      </c>
      <c r="B2650" s="17" t="n">
        <v>3</v>
      </c>
      <c r="C2650" s="21" t="n">
        <v>45878</v>
      </c>
      <c r="D2650" s="17" t="s">
        <v>552</v>
      </c>
      <c r="E2650" s="17" t="s">
        <v>105</v>
      </c>
      <c r="F2650" s="17" t="s">
        <v>1493</v>
      </c>
      <c r="G2650" s="17" t="s">
        <v>64</v>
      </c>
      <c r="H2650" s="17" t="s">
        <v>1537</v>
      </c>
      <c r="I2650" s="17" t="s">
        <v>1524</v>
      </c>
      <c r="J2650" s="17" t="n">
        <v>1</v>
      </c>
      <c r="K2650" s="15" t="n">
        <v>175.9</v>
      </c>
      <c r="L2650" s="22" t="n">
        <v>0</v>
      </c>
      <c r="M2650" s="15" t="n">
        <v>0</v>
      </c>
      <c r="N2650" s="15" t="n">
        <f aca="false">J2650*K2650</f>
        <v>175.9</v>
      </c>
      <c r="O2650" s="15" t="n">
        <f aca="false">N2650*L2650</f>
        <v>0</v>
      </c>
      <c r="P2650" s="15" t="n">
        <f aca="false">N2650-O2650</f>
        <v>175.9</v>
      </c>
      <c r="Q2650" s="15" t="n">
        <f aca="false">J2650*INDEX(dProdutos!$F$2:$F$47,MATCH(E2650,dProdutos!$A$2:$A$47,0))</f>
        <v>96.59</v>
      </c>
      <c r="R2650" s="15" t="n">
        <f aca="false">IF(I2650="Cancelado",0,P2650-Q2650)</f>
        <v>79.31</v>
      </c>
      <c r="S2650" s="17" t="str">
        <f aca="false">INDEX(dProdutos!$D$2:$D$47,MATCH(E2650,dProdutos!$A$2:$A$47,0))</f>
        <v>Moda Masculina</v>
      </c>
    </row>
    <row r="2651" customFormat="false" ht="15" hidden="false" customHeight="false" outlineLevel="0" collapsed="false">
      <c r="A2651" s="17" t="s">
        <v>3125</v>
      </c>
      <c r="B2651" s="17" t="n">
        <v>4</v>
      </c>
      <c r="C2651" s="21" t="n">
        <v>45878</v>
      </c>
      <c r="D2651" s="17" t="s">
        <v>552</v>
      </c>
      <c r="E2651" s="17" t="s">
        <v>171</v>
      </c>
      <c r="F2651" s="17" t="s">
        <v>1493</v>
      </c>
      <c r="G2651" s="17" t="s">
        <v>64</v>
      </c>
      <c r="H2651" s="17" t="s">
        <v>1537</v>
      </c>
      <c r="I2651" s="17" t="s">
        <v>1524</v>
      </c>
      <c r="J2651" s="17" t="n">
        <v>1</v>
      </c>
      <c r="K2651" s="15" t="n">
        <v>246.9</v>
      </c>
      <c r="L2651" s="22" t="n">
        <v>0</v>
      </c>
      <c r="M2651" s="15" t="n">
        <v>0</v>
      </c>
      <c r="N2651" s="15" t="n">
        <f aca="false">J2651*K2651</f>
        <v>246.9</v>
      </c>
      <c r="O2651" s="15" t="n">
        <f aca="false">N2651*L2651</f>
        <v>0</v>
      </c>
      <c r="P2651" s="15" t="n">
        <f aca="false">N2651-O2651</f>
        <v>246.9</v>
      </c>
      <c r="Q2651" s="15" t="n">
        <f aca="false">J2651*INDEX(dProdutos!$F$2:$F$47,MATCH(E2651,dProdutos!$A$2:$A$47,0))</f>
        <v>103.61</v>
      </c>
      <c r="R2651" s="15" t="n">
        <f aca="false">IF(I2651="Cancelado",0,P2651-Q2651)</f>
        <v>143.29</v>
      </c>
      <c r="S2651" s="17" t="str">
        <f aca="false">INDEX(dProdutos!$D$2:$D$47,MATCH(E2651,dProdutos!$A$2:$A$47,0))</f>
        <v>Casa</v>
      </c>
    </row>
    <row r="2652" customFormat="false" ht="15" hidden="false" customHeight="false" outlineLevel="0" collapsed="false">
      <c r="A2652" s="17" t="s">
        <v>3126</v>
      </c>
      <c r="B2652" s="17" t="n">
        <v>1</v>
      </c>
      <c r="C2652" s="21" t="n">
        <v>45878</v>
      </c>
      <c r="D2652" s="17" t="s">
        <v>525</v>
      </c>
      <c r="E2652" s="17" t="s">
        <v>204</v>
      </c>
      <c r="F2652" s="17" t="s">
        <v>1490</v>
      </c>
      <c r="G2652" s="17" t="s">
        <v>59</v>
      </c>
      <c r="H2652" s="17" t="s">
        <v>1537</v>
      </c>
      <c r="I2652" s="17" t="s">
        <v>1524</v>
      </c>
      <c r="J2652" s="17" t="n">
        <v>1</v>
      </c>
      <c r="K2652" s="15" t="n">
        <v>64.9</v>
      </c>
      <c r="L2652" s="22" t="n">
        <v>0</v>
      </c>
      <c r="M2652" s="15" t="n">
        <v>16.53</v>
      </c>
      <c r="N2652" s="15" t="n">
        <f aca="false">J2652*K2652</f>
        <v>64.9</v>
      </c>
      <c r="O2652" s="15" t="n">
        <f aca="false">N2652*L2652</f>
        <v>0</v>
      </c>
      <c r="P2652" s="15" t="n">
        <f aca="false">N2652-O2652</f>
        <v>64.9</v>
      </c>
      <c r="Q2652" s="15" t="n">
        <f aca="false">J2652*INDEX(dProdutos!$F$2:$F$47,MATCH(E2652,dProdutos!$A$2:$A$47,0))</f>
        <v>27.52</v>
      </c>
      <c r="R2652" s="15" t="n">
        <f aca="false">IF(I2652="Cancelado",0,P2652-Q2652)</f>
        <v>37.38</v>
      </c>
      <c r="S2652" s="17" t="str">
        <f aca="false">INDEX(dProdutos!$D$2:$D$47,MATCH(E2652,dProdutos!$A$2:$A$47,0))</f>
        <v>Beleza</v>
      </c>
    </row>
    <row r="2653" customFormat="false" ht="15" hidden="false" customHeight="false" outlineLevel="0" collapsed="false">
      <c r="A2653" s="17" t="s">
        <v>3126</v>
      </c>
      <c r="B2653" s="17" t="n">
        <v>2</v>
      </c>
      <c r="C2653" s="21" t="n">
        <v>45878</v>
      </c>
      <c r="D2653" s="17" t="s">
        <v>525</v>
      </c>
      <c r="E2653" s="17" t="s">
        <v>171</v>
      </c>
      <c r="F2653" s="17" t="s">
        <v>1490</v>
      </c>
      <c r="G2653" s="17" t="s">
        <v>59</v>
      </c>
      <c r="H2653" s="17" t="s">
        <v>1537</v>
      </c>
      <c r="I2653" s="17" t="s">
        <v>1524</v>
      </c>
      <c r="J2653" s="17" t="n">
        <v>2</v>
      </c>
      <c r="K2653" s="15" t="n">
        <v>246.9</v>
      </c>
      <c r="L2653" s="22" t="n">
        <v>0.05</v>
      </c>
      <c r="M2653" s="15" t="n">
        <v>0</v>
      </c>
      <c r="N2653" s="15" t="n">
        <f aca="false">J2653*K2653</f>
        <v>493.8</v>
      </c>
      <c r="O2653" s="15" t="n">
        <f aca="false">N2653*L2653</f>
        <v>24.69</v>
      </c>
      <c r="P2653" s="15" t="n">
        <f aca="false">N2653-O2653</f>
        <v>469.11</v>
      </c>
      <c r="Q2653" s="15" t="n">
        <f aca="false">J2653*INDEX(dProdutos!$F$2:$F$47,MATCH(E2653,dProdutos!$A$2:$A$47,0))</f>
        <v>207.22</v>
      </c>
      <c r="R2653" s="15" t="n">
        <f aca="false">IF(I2653="Cancelado",0,P2653-Q2653)</f>
        <v>261.89</v>
      </c>
      <c r="S2653" s="17" t="str">
        <f aca="false">INDEX(dProdutos!$D$2:$D$47,MATCH(E2653,dProdutos!$A$2:$A$47,0))</f>
        <v>Casa</v>
      </c>
    </row>
    <row r="2654" customFormat="false" ht="15" hidden="false" customHeight="false" outlineLevel="0" collapsed="false">
      <c r="A2654" s="17" t="s">
        <v>3127</v>
      </c>
      <c r="B2654" s="17" t="n">
        <v>1</v>
      </c>
      <c r="C2654" s="21" t="n">
        <v>45878</v>
      </c>
      <c r="D2654" s="17" t="s">
        <v>933</v>
      </c>
      <c r="E2654" s="17" t="s">
        <v>156</v>
      </c>
      <c r="F2654" s="17" t="s">
        <v>1497</v>
      </c>
      <c r="G2654" s="17" t="s">
        <v>60</v>
      </c>
      <c r="H2654" s="17" t="s">
        <v>1523</v>
      </c>
      <c r="I2654" s="17" t="s">
        <v>1524</v>
      </c>
      <c r="J2654" s="17" t="n">
        <v>1</v>
      </c>
      <c r="K2654" s="15" t="n">
        <v>192.9</v>
      </c>
      <c r="L2654" s="22" t="n">
        <v>0</v>
      </c>
      <c r="M2654" s="15" t="n">
        <v>28.86</v>
      </c>
      <c r="N2654" s="15" t="n">
        <f aca="false">J2654*K2654</f>
        <v>192.9</v>
      </c>
      <c r="O2654" s="15" t="n">
        <f aca="false">N2654*L2654</f>
        <v>0</v>
      </c>
      <c r="P2654" s="15" t="n">
        <f aca="false">N2654-O2654</f>
        <v>192.9</v>
      </c>
      <c r="Q2654" s="15" t="n">
        <f aca="false">J2654*INDEX(dProdutos!$F$2:$F$47,MATCH(E2654,dProdutos!$A$2:$A$47,0))</f>
        <v>80.38</v>
      </c>
      <c r="R2654" s="15" t="n">
        <f aca="false">IF(I2654="Cancelado",0,P2654-Q2654)</f>
        <v>112.52</v>
      </c>
      <c r="S2654" s="17" t="str">
        <f aca="false">INDEX(dProdutos!$D$2:$D$47,MATCH(E2654,dProdutos!$A$2:$A$47,0))</f>
        <v>Acessórios</v>
      </c>
    </row>
    <row r="2655" customFormat="false" ht="15" hidden="false" customHeight="false" outlineLevel="0" collapsed="false">
      <c r="A2655" s="17" t="s">
        <v>3127</v>
      </c>
      <c r="B2655" s="17" t="n">
        <v>2</v>
      </c>
      <c r="C2655" s="21" t="n">
        <v>45878</v>
      </c>
      <c r="D2655" s="17" t="s">
        <v>933</v>
      </c>
      <c r="E2655" s="17" t="s">
        <v>144</v>
      </c>
      <c r="F2655" s="17" t="s">
        <v>1497</v>
      </c>
      <c r="G2655" s="17" t="s">
        <v>60</v>
      </c>
      <c r="H2655" s="17" t="s">
        <v>1523</v>
      </c>
      <c r="I2655" s="17" t="s">
        <v>1524</v>
      </c>
      <c r="J2655" s="17" t="n">
        <v>1</v>
      </c>
      <c r="K2655" s="15" t="n">
        <v>260.9</v>
      </c>
      <c r="L2655" s="22" t="n">
        <v>0.05</v>
      </c>
      <c r="M2655" s="15" t="n">
        <v>0</v>
      </c>
      <c r="N2655" s="15" t="n">
        <f aca="false">J2655*K2655</f>
        <v>260.9</v>
      </c>
      <c r="O2655" s="15" t="n">
        <f aca="false">N2655*L2655</f>
        <v>13.045</v>
      </c>
      <c r="P2655" s="15" t="n">
        <f aca="false">N2655-O2655</f>
        <v>247.855</v>
      </c>
      <c r="Q2655" s="15" t="n">
        <f aca="false">J2655*INDEX(dProdutos!$F$2:$F$47,MATCH(E2655,dProdutos!$A$2:$A$47,0))</f>
        <v>99.86</v>
      </c>
      <c r="R2655" s="15" t="n">
        <f aca="false">IF(I2655="Cancelado",0,P2655-Q2655)</f>
        <v>147.995</v>
      </c>
      <c r="S2655" s="17" t="str">
        <f aca="false">INDEX(dProdutos!$D$2:$D$47,MATCH(E2655,dProdutos!$A$2:$A$47,0))</f>
        <v>Acessórios</v>
      </c>
    </row>
    <row r="2656" customFormat="false" ht="15" hidden="false" customHeight="false" outlineLevel="0" collapsed="false">
      <c r="A2656" s="17" t="s">
        <v>3127</v>
      </c>
      <c r="B2656" s="17" t="n">
        <v>3</v>
      </c>
      <c r="C2656" s="21" t="n">
        <v>45878</v>
      </c>
      <c r="D2656" s="17" t="s">
        <v>933</v>
      </c>
      <c r="E2656" s="17" t="s">
        <v>135</v>
      </c>
      <c r="F2656" s="17" t="s">
        <v>1497</v>
      </c>
      <c r="G2656" s="17" t="s">
        <v>60</v>
      </c>
      <c r="H2656" s="17" t="s">
        <v>1523</v>
      </c>
      <c r="I2656" s="17" t="s">
        <v>1524</v>
      </c>
      <c r="J2656" s="17" t="n">
        <v>1</v>
      </c>
      <c r="K2656" s="15" t="n">
        <v>200.9</v>
      </c>
      <c r="L2656" s="22" t="n">
        <v>0</v>
      </c>
      <c r="M2656" s="15" t="n">
        <v>0</v>
      </c>
      <c r="N2656" s="15" t="n">
        <f aca="false">J2656*K2656</f>
        <v>200.9</v>
      </c>
      <c r="O2656" s="15" t="n">
        <f aca="false">N2656*L2656</f>
        <v>0</v>
      </c>
      <c r="P2656" s="15" t="n">
        <f aca="false">N2656-O2656</f>
        <v>200.9</v>
      </c>
      <c r="Q2656" s="15" t="n">
        <f aca="false">J2656*INDEX(dProdutos!$F$2:$F$47,MATCH(E2656,dProdutos!$A$2:$A$47,0))</f>
        <v>80.73</v>
      </c>
      <c r="R2656" s="15" t="n">
        <f aca="false">IF(I2656="Cancelado",0,P2656-Q2656)</f>
        <v>120.17</v>
      </c>
      <c r="S2656" s="17" t="str">
        <f aca="false">INDEX(dProdutos!$D$2:$D$47,MATCH(E2656,dProdutos!$A$2:$A$47,0))</f>
        <v>Calçados</v>
      </c>
    </row>
    <row r="2657" customFormat="false" ht="15" hidden="false" customHeight="false" outlineLevel="0" collapsed="false">
      <c r="A2657" s="17" t="s">
        <v>3128</v>
      </c>
      <c r="B2657" s="17" t="n">
        <v>1</v>
      </c>
      <c r="C2657" s="21" t="n">
        <v>45878</v>
      </c>
      <c r="D2657" s="17" t="s">
        <v>447</v>
      </c>
      <c r="E2657" s="17" t="s">
        <v>138</v>
      </c>
      <c r="F2657" s="17" t="s">
        <v>1495</v>
      </c>
      <c r="G2657" s="17" t="s">
        <v>59</v>
      </c>
      <c r="H2657" s="17" t="s">
        <v>1537</v>
      </c>
      <c r="I2657" s="17" t="s">
        <v>1524</v>
      </c>
      <c r="J2657" s="17" t="n">
        <v>1</v>
      </c>
      <c r="K2657" s="15" t="n">
        <v>231.9</v>
      </c>
      <c r="L2657" s="22" t="n">
        <v>0.05</v>
      </c>
      <c r="M2657" s="15" t="n">
        <v>0</v>
      </c>
      <c r="N2657" s="15" t="n">
        <f aca="false">J2657*K2657</f>
        <v>231.9</v>
      </c>
      <c r="O2657" s="15" t="n">
        <f aca="false">N2657*L2657</f>
        <v>11.595</v>
      </c>
      <c r="P2657" s="15" t="n">
        <f aca="false">N2657-O2657</f>
        <v>220.305</v>
      </c>
      <c r="Q2657" s="15" t="n">
        <f aca="false">J2657*INDEX(dProdutos!$F$2:$F$47,MATCH(E2657,dProdutos!$A$2:$A$47,0))</f>
        <v>132.21</v>
      </c>
      <c r="R2657" s="15" t="n">
        <f aca="false">IF(I2657="Cancelado",0,P2657-Q2657)</f>
        <v>88.095</v>
      </c>
      <c r="S2657" s="17" t="str">
        <f aca="false">INDEX(dProdutos!$D$2:$D$47,MATCH(E2657,dProdutos!$A$2:$A$47,0))</f>
        <v>Calçados</v>
      </c>
    </row>
    <row r="2658" customFormat="false" ht="15" hidden="false" customHeight="false" outlineLevel="0" collapsed="false">
      <c r="A2658" s="17" t="s">
        <v>3128</v>
      </c>
      <c r="B2658" s="17" t="n">
        <v>2</v>
      </c>
      <c r="C2658" s="21" t="n">
        <v>45878</v>
      </c>
      <c r="D2658" s="17" t="s">
        <v>447</v>
      </c>
      <c r="E2658" s="17" t="s">
        <v>150</v>
      </c>
      <c r="F2658" s="17" t="s">
        <v>1495</v>
      </c>
      <c r="G2658" s="17" t="s">
        <v>59</v>
      </c>
      <c r="H2658" s="17" t="s">
        <v>1537</v>
      </c>
      <c r="I2658" s="17" t="s">
        <v>1524</v>
      </c>
      <c r="J2658" s="17" t="n">
        <v>1</v>
      </c>
      <c r="K2658" s="15" t="n">
        <v>71.9</v>
      </c>
      <c r="L2658" s="22" t="n">
        <v>0</v>
      </c>
      <c r="M2658" s="15" t="n">
        <v>0</v>
      </c>
      <c r="N2658" s="15" t="n">
        <f aca="false">J2658*K2658</f>
        <v>71.9</v>
      </c>
      <c r="O2658" s="15" t="n">
        <f aca="false">N2658*L2658</f>
        <v>0</v>
      </c>
      <c r="P2658" s="15" t="n">
        <f aca="false">N2658-O2658</f>
        <v>71.9</v>
      </c>
      <c r="Q2658" s="15" t="n">
        <f aca="false">J2658*INDEX(dProdutos!$F$2:$F$47,MATCH(E2658,dProdutos!$A$2:$A$47,0))</f>
        <v>27.38</v>
      </c>
      <c r="R2658" s="15" t="n">
        <f aca="false">IF(I2658="Cancelado",0,P2658-Q2658)</f>
        <v>44.52</v>
      </c>
      <c r="S2658" s="17" t="str">
        <f aca="false">INDEX(dProdutos!$D$2:$D$47,MATCH(E2658,dProdutos!$A$2:$A$47,0))</f>
        <v>Acessórios</v>
      </c>
    </row>
    <row r="2659" customFormat="false" ht="15" hidden="false" customHeight="false" outlineLevel="0" collapsed="false">
      <c r="A2659" s="17" t="s">
        <v>3129</v>
      </c>
      <c r="B2659" s="17" t="n">
        <v>1</v>
      </c>
      <c r="C2659" s="21" t="n">
        <v>45878</v>
      </c>
      <c r="D2659" s="17" t="s">
        <v>618</v>
      </c>
      <c r="E2659" s="17" t="s">
        <v>183</v>
      </c>
      <c r="F2659" s="17" t="s">
        <v>1503</v>
      </c>
      <c r="G2659" s="17" t="s">
        <v>62</v>
      </c>
      <c r="H2659" s="17" t="s">
        <v>1523</v>
      </c>
      <c r="I2659" s="17" t="s">
        <v>1524</v>
      </c>
      <c r="J2659" s="17" t="n">
        <v>2</v>
      </c>
      <c r="K2659" s="15" t="n">
        <v>121.9</v>
      </c>
      <c r="L2659" s="22" t="n">
        <v>0</v>
      </c>
      <c r="M2659" s="15" t="n">
        <v>0</v>
      </c>
      <c r="N2659" s="15" t="n">
        <f aca="false">J2659*K2659</f>
        <v>243.8</v>
      </c>
      <c r="O2659" s="15" t="n">
        <f aca="false">N2659*L2659</f>
        <v>0</v>
      </c>
      <c r="P2659" s="15" t="n">
        <f aca="false">N2659-O2659</f>
        <v>243.8</v>
      </c>
      <c r="Q2659" s="15" t="n">
        <f aca="false">J2659*INDEX(dProdutos!$F$2:$F$47,MATCH(E2659,dProdutos!$A$2:$A$47,0))</f>
        <v>105.52</v>
      </c>
      <c r="R2659" s="15" t="n">
        <f aca="false">IF(I2659="Cancelado",0,P2659-Q2659)</f>
        <v>138.28</v>
      </c>
      <c r="S2659" s="17" t="str">
        <f aca="false">INDEX(dProdutos!$D$2:$D$47,MATCH(E2659,dProdutos!$A$2:$A$47,0))</f>
        <v>Eletrônicos</v>
      </c>
    </row>
    <row r="2660" customFormat="false" ht="15" hidden="false" customHeight="false" outlineLevel="0" collapsed="false">
      <c r="A2660" s="17" t="s">
        <v>3130</v>
      </c>
      <c r="B2660" s="17" t="n">
        <v>1</v>
      </c>
      <c r="C2660" s="21" t="n">
        <v>45878</v>
      </c>
      <c r="D2660" s="17" t="s">
        <v>537</v>
      </c>
      <c r="E2660" s="17" t="s">
        <v>165</v>
      </c>
      <c r="F2660" s="17" t="s">
        <v>1490</v>
      </c>
      <c r="G2660" s="17" t="s">
        <v>61</v>
      </c>
      <c r="H2660" s="17" t="s">
        <v>1537</v>
      </c>
      <c r="I2660" s="17" t="s">
        <v>1524</v>
      </c>
      <c r="J2660" s="17" t="n">
        <v>1</v>
      </c>
      <c r="K2660" s="15" t="n">
        <v>231.9</v>
      </c>
      <c r="L2660" s="22" t="n">
        <v>0.1</v>
      </c>
      <c r="M2660" s="15" t="n">
        <v>0</v>
      </c>
      <c r="N2660" s="15" t="n">
        <f aca="false">J2660*K2660</f>
        <v>231.9</v>
      </c>
      <c r="O2660" s="15" t="n">
        <f aca="false">N2660*L2660</f>
        <v>23.19</v>
      </c>
      <c r="P2660" s="15" t="n">
        <f aca="false">N2660-O2660</f>
        <v>208.71</v>
      </c>
      <c r="Q2660" s="15" t="n">
        <f aca="false">J2660*INDEX(dProdutos!$F$2:$F$47,MATCH(E2660,dProdutos!$A$2:$A$47,0))</f>
        <v>140.83</v>
      </c>
      <c r="R2660" s="15" t="n">
        <f aca="false">IF(I2660="Cancelado",0,P2660-Q2660)</f>
        <v>67.88</v>
      </c>
      <c r="S2660" s="17" t="str">
        <f aca="false">INDEX(dProdutos!$D$2:$D$47,MATCH(E2660,dProdutos!$A$2:$A$47,0))</f>
        <v>Casa</v>
      </c>
    </row>
    <row r="2661" customFormat="false" ht="15" hidden="false" customHeight="false" outlineLevel="0" collapsed="false">
      <c r="A2661" s="17" t="s">
        <v>3130</v>
      </c>
      <c r="B2661" s="17" t="n">
        <v>2</v>
      </c>
      <c r="C2661" s="21" t="n">
        <v>45878</v>
      </c>
      <c r="D2661" s="17" t="s">
        <v>537</v>
      </c>
      <c r="E2661" s="17" t="s">
        <v>153</v>
      </c>
      <c r="F2661" s="17" t="s">
        <v>1490</v>
      </c>
      <c r="G2661" s="17" t="s">
        <v>61</v>
      </c>
      <c r="H2661" s="17" t="s">
        <v>1537</v>
      </c>
      <c r="I2661" s="17" t="s">
        <v>1524</v>
      </c>
      <c r="J2661" s="17" t="n">
        <v>1</v>
      </c>
      <c r="K2661" s="15" t="n">
        <v>165.9</v>
      </c>
      <c r="L2661" s="22" t="n">
        <v>0.05</v>
      </c>
      <c r="M2661" s="15" t="n">
        <v>0</v>
      </c>
      <c r="N2661" s="15" t="n">
        <f aca="false">J2661*K2661</f>
        <v>165.9</v>
      </c>
      <c r="O2661" s="15" t="n">
        <f aca="false">N2661*L2661</f>
        <v>8.295</v>
      </c>
      <c r="P2661" s="15" t="n">
        <f aca="false">N2661-O2661</f>
        <v>157.605</v>
      </c>
      <c r="Q2661" s="15" t="n">
        <f aca="false">J2661*INDEX(dProdutos!$F$2:$F$47,MATCH(E2661,dProdutos!$A$2:$A$47,0))</f>
        <v>67.28</v>
      </c>
      <c r="R2661" s="15" t="n">
        <f aca="false">IF(I2661="Cancelado",0,P2661-Q2661)</f>
        <v>90.325</v>
      </c>
      <c r="S2661" s="17" t="str">
        <f aca="false">INDEX(dProdutos!$D$2:$D$47,MATCH(E2661,dProdutos!$A$2:$A$47,0))</f>
        <v>Acessórios</v>
      </c>
    </row>
    <row r="2662" customFormat="false" ht="15" hidden="false" customHeight="false" outlineLevel="0" collapsed="false">
      <c r="A2662" s="17" t="s">
        <v>3131</v>
      </c>
      <c r="B2662" s="17" t="n">
        <v>1</v>
      </c>
      <c r="C2662" s="21" t="n">
        <v>45879</v>
      </c>
      <c r="D2662" s="17" t="s">
        <v>1459</v>
      </c>
      <c r="E2662" s="17" t="s">
        <v>98</v>
      </c>
      <c r="F2662" s="17" t="s">
        <v>1493</v>
      </c>
      <c r="G2662" s="17" t="s">
        <v>59</v>
      </c>
      <c r="H2662" s="17" t="s">
        <v>1537</v>
      </c>
      <c r="I2662" s="17" t="s">
        <v>1524</v>
      </c>
      <c r="J2662" s="17" t="n">
        <v>1</v>
      </c>
      <c r="K2662" s="15" t="n">
        <v>108.9</v>
      </c>
      <c r="L2662" s="22" t="n">
        <v>0.1</v>
      </c>
      <c r="M2662" s="15" t="n">
        <v>0</v>
      </c>
      <c r="N2662" s="15" t="n">
        <f aca="false">J2662*K2662</f>
        <v>108.9</v>
      </c>
      <c r="O2662" s="15" t="n">
        <f aca="false">N2662*L2662</f>
        <v>10.89</v>
      </c>
      <c r="P2662" s="15" t="n">
        <f aca="false">N2662-O2662</f>
        <v>98.01</v>
      </c>
      <c r="Q2662" s="15" t="n">
        <f aca="false">J2662*INDEX(dProdutos!$F$2:$F$47,MATCH(E2662,dProdutos!$A$2:$A$47,0))</f>
        <v>42.52</v>
      </c>
      <c r="R2662" s="15" t="n">
        <f aca="false">IF(I2662="Cancelado",0,P2662-Q2662)</f>
        <v>55.49</v>
      </c>
      <c r="S2662" s="17" t="str">
        <f aca="false">INDEX(dProdutos!$D$2:$D$47,MATCH(E2662,dProdutos!$A$2:$A$47,0))</f>
        <v>Moda Feminina</v>
      </c>
    </row>
    <row r="2663" customFormat="false" ht="15" hidden="false" customHeight="false" outlineLevel="0" collapsed="false">
      <c r="A2663" s="17" t="s">
        <v>3132</v>
      </c>
      <c r="B2663" s="17" t="n">
        <v>1</v>
      </c>
      <c r="C2663" s="21" t="n">
        <v>45879</v>
      </c>
      <c r="D2663" s="17" t="s">
        <v>923</v>
      </c>
      <c r="E2663" s="17" t="s">
        <v>168</v>
      </c>
      <c r="F2663" s="17" t="s">
        <v>1493</v>
      </c>
      <c r="G2663" s="17" t="s">
        <v>63</v>
      </c>
      <c r="H2663" s="17" t="s">
        <v>1523</v>
      </c>
      <c r="I2663" s="17" t="s">
        <v>1524</v>
      </c>
      <c r="J2663" s="17" t="n">
        <v>1</v>
      </c>
      <c r="K2663" s="15" t="n">
        <v>253.9</v>
      </c>
      <c r="L2663" s="22" t="n">
        <v>0</v>
      </c>
      <c r="M2663" s="15" t="n">
        <v>32.86</v>
      </c>
      <c r="N2663" s="15" t="n">
        <f aca="false">J2663*K2663</f>
        <v>253.9</v>
      </c>
      <c r="O2663" s="15" t="n">
        <f aca="false">N2663*L2663</f>
        <v>0</v>
      </c>
      <c r="P2663" s="15" t="n">
        <f aca="false">N2663-O2663</f>
        <v>253.9</v>
      </c>
      <c r="Q2663" s="15" t="n">
        <f aca="false">J2663*INDEX(dProdutos!$F$2:$F$47,MATCH(E2663,dProdutos!$A$2:$A$47,0))</f>
        <v>128.94</v>
      </c>
      <c r="R2663" s="15" t="n">
        <f aca="false">IF(I2663="Cancelado",0,P2663-Q2663)</f>
        <v>124.96</v>
      </c>
      <c r="S2663" s="17" t="str">
        <f aca="false">INDEX(dProdutos!$D$2:$D$47,MATCH(E2663,dProdutos!$A$2:$A$47,0))</f>
        <v>Casa</v>
      </c>
    </row>
    <row r="2664" customFormat="false" ht="15" hidden="false" customHeight="false" outlineLevel="0" collapsed="false">
      <c r="A2664" s="17" t="s">
        <v>3132</v>
      </c>
      <c r="B2664" s="17" t="n">
        <v>2</v>
      </c>
      <c r="C2664" s="21" t="n">
        <v>45879</v>
      </c>
      <c r="D2664" s="17" t="s">
        <v>923</v>
      </c>
      <c r="E2664" s="17" t="s">
        <v>105</v>
      </c>
      <c r="F2664" s="17" t="s">
        <v>1493</v>
      </c>
      <c r="G2664" s="17" t="s">
        <v>63</v>
      </c>
      <c r="H2664" s="17" t="s">
        <v>1523</v>
      </c>
      <c r="I2664" s="17" t="s">
        <v>1524</v>
      </c>
      <c r="J2664" s="17" t="n">
        <v>1</v>
      </c>
      <c r="K2664" s="15" t="n">
        <v>175.9</v>
      </c>
      <c r="L2664" s="22" t="n">
        <v>0</v>
      </c>
      <c r="M2664" s="15" t="n">
        <v>0</v>
      </c>
      <c r="N2664" s="15" t="n">
        <f aca="false">J2664*K2664</f>
        <v>175.9</v>
      </c>
      <c r="O2664" s="15" t="n">
        <f aca="false">N2664*L2664</f>
        <v>0</v>
      </c>
      <c r="P2664" s="15" t="n">
        <f aca="false">N2664-O2664</f>
        <v>175.9</v>
      </c>
      <c r="Q2664" s="15" t="n">
        <f aca="false">J2664*INDEX(dProdutos!$F$2:$F$47,MATCH(E2664,dProdutos!$A$2:$A$47,0))</f>
        <v>96.59</v>
      </c>
      <c r="R2664" s="15" t="n">
        <f aca="false">IF(I2664="Cancelado",0,P2664-Q2664)</f>
        <v>79.31</v>
      </c>
      <c r="S2664" s="17" t="str">
        <f aca="false">INDEX(dProdutos!$D$2:$D$47,MATCH(E2664,dProdutos!$A$2:$A$47,0))</f>
        <v>Moda Masculina</v>
      </c>
    </row>
    <row r="2665" customFormat="false" ht="15" hidden="false" customHeight="false" outlineLevel="0" collapsed="false">
      <c r="A2665" s="17" t="s">
        <v>3133</v>
      </c>
      <c r="B2665" s="17" t="n">
        <v>1</v>
      </c>
      <c r="C2665" s="21" t="n">
        <v>45879</v>
      </c>
      <c r="D2665" s="17" t="s">
        <v>1234</v>
      </c>
      <c r="E2665" s="17" t="s">
        <v>105</v>
      </c>
      <c r="F2665" s="17" t="s">
        <v>1490</v>
      </c>
      <c r="G2665" s="17" t="s">
        <v>61</v>
      </c>
      <c r="H2665" s="17" t="s">
        <v>1537</v>
      </c>
      <c r="I2665" s="17" t="s">
        <v>1541</v>
      </c>
      <c r="J2665" s="17" t="n">
        <v>1</v>
      </c>
      <c r="K2665" s="15" t="n">
        <v>175.9</v>
      </c>
      <c r="L2665" s="22" t="n">
        <v>0</v>
      </c>
      <c r="M2665" s="15" t="n">
        <v>0</v>
      </c>
      <c r="N2665" s="15" t="n">
        <f aca="false">J2665*K2665</f>
        <v>175.9</v>
      </c>
      <c r="O2665" s="15" t="n">
        <f aca="false">N2665*L2665</f>
        <v>0</v>
      </c>
      <c r="P2665" s="15" t="n">
        <f aca="false">N2665-O2665</f>
        <v>175.9</v>
      </c>
      <c r="Q2665" s="15" t="n">
        <f aca="false">J2665*INDEX(dProdutos!$F$2:$F$47,MATCH(E2665,dProdutos!$A$2:$A$47,0))</f>
        <v>96.59</v>
      </c>
      <c r="R2665" s="15" t="n">
        <f aca="false">IF(I2665="Cancelado",0,P2665-Q2665)</f>
        <v>79.31</v>
      </c>
      <c r="S2665" s="17" t="str">
        <f aca="false">INDEX(dProdutos!$D$2:$D$47,MATCH(E2665,dProdutos!$A$2:$A$47,0))</f>
        <v>Moda Masculina</v>
      </c>
    </row>
    <row r="2666" customFormat="false" ht="15" hidden="false" customHeight="false" outlineLevel="0" collapsed="false">
      <c r="A2666" s="17" t="s">
        <v>3133</v>
      </c>
      <c r="B2666" s="17" t="n">
        <v>2</v>
      </c>
      <c r="C2666" s="21" t="n">
        <v>45879</v>
      </c>
      <c r="D2666" s="17" t="s">
        <v>1234</v>
      </c>
      <c r="E2666" s="17" t="s">
        <v>177</v>
      </c>
      <c r="F2666" s="17" t="s">
        <v>1490</v>
      </c>
      <c r="G2666" s="17" t="s">
        <v>61</v>
      </c>
      <c r="H2666" s="17" t="s">
        <v>1537</v>
      </c>
      <c r="I2666" s="17" t="s">
        <v>1541</v>
      </c>
      <c r="J2666" s="17" t="n">
        <v>1</v>
      </c>
      <c r="K2666" s="15" t="n">
        <v>257.9</v>
      </c>
      <c r="L2666" s="22" t="n">
        <v>0</v>
      </c>
      <c r="M2666" s="15" t="n">
        <v>0</v>
      </c>
      <c r="N2666" s="15" t="n">
        <f aca="false">J2666*K2666</f>
        <v>257.9</v>
      </c>
      <c r="O2666" s="15" t="n">
        <f aca="false">N2666*L2666</f>
        <v>0</v>
      </c>
      <c r="P2666" s="15" t="n">
        <f aca="false">N2666-O2666</f>
        <v>257.9</v>
      </c>
      <c r="Q2666" s="15" t="n">
        <f aca="false">J2666*INDEX(dProdutos!$F$2:$F$47,MATCH(E2666,dProdutos!$A$2:$A$47,0))</f>
        <v>138.23</v>
      </c>
      <c r="R2666" s="15" t="n">
        <f aca="false">IF(I2666="Cancelado",0,P2666-Q2666)</f>
        <v>119.67</v>
      </c>
      <c r="S2666" s="17" t="str">
        <f aca="false">INDEX(dProdutos!$D$2:$D$47,MATCH(E2666,dProdutos!$A$2:$A$47,0))</f>
        <v>Casa</v>
      </c>
    </row>
    <row r="2667" customFormat="false" ht="15" hidden="false" customHeight="false" outlineLevel="0" collapsed="false">
      <c r="A2667" s="17" t="s">
        <v>3134</v>
      </c>
      <c r="B2667" s="17" t="n">
        <v>1</v>
      </c>
      <c r="C2667" s="21" t="n">
        <v>45879</v>
      </c>
      <c r="D2667" s="17" t="s">
        <v>1196</v>
      </c>
      <c r="E2667" s="17" t="s">
        <v>186</v>
      </c>
      <c r="F2667" s="17" t="s">
        <v>1487</v>
      </c>
      <c r="G2667" s="17" t="s">
        <v>61</v>
      </c>
      <c r="H2667" s="17" t="s">
        <v>1537</v>
      </c>
      <c r="I2667" s="17" t="s">
        <v>1524</v>
      </c>
      <c r="J2667" s="17" t="n">
        <v>1</v>
      </c>
      <c r="K2667" s="15" t="n">
        <v>120.9</v>
      </c>
      <c r="L2667" s="22" t="n">
        <v>0</v>
      </c>
      <c r="M2667" s="15" t="n">
        <v>21.98</v>
      </c>
      <c r="N2667" s="15" t="n">
        <f aca="false">J2667*K2667</f>
        <v>120.9</v>
      </c>
      <c r="O2667" s="15" t="n">
        <f aca="false">N2667*L2667</f>
        <v>0</v>
      </c>
      <c r="P2667" s="15" t="n">
        <f aca="false">N2667-O2667</f>
        <v>120.9</v>
      </c>
      <c r="Q2667" s="15" t="n">
        <f aca="false">J2667*INDEX(dProdutos!$F$2:$F$47,MATCH(E2667,dProdutos!$A$2:$A$47,0))</f>
        <v>72.21</v>
      </c>
      <c r="R2667" s="15" t="n">
        <f aca="false">IF(I2667="Cancelado",0,P2667-Q2667)</f>
        <v>48.69</v>
      </c>
      <c r="S2667" s="17" t="str">
        <f aca="false">INDEX(dProdutos!$D$2:$D$47,MATCH(E2667,dProdutos!$A$2:$A$47,0))</f>
        <v>Eletrônicos</v>
      </c>
    </row>
    <row r="2668" customFormat="false" ht="15" hidden="false" customHeight="false" outlineLevel="0" collapsed="false">
      <c r="A2668" s="17" t="s">
        <v>3134</v>
      </c>
      <c r="B2668" s="17" t="n">
        <v>2</v>
      </c>
      <c r="C2668" s="21" t="n">
        <v>45879</v>
      </c>
      <c r="D2668" s="17" t="s">
        <v>1196</v>
      </c>
      <c r="E2668" s="17" t="s">
        <v>117</v>
      </c>
      <c r="F2668" s="17" t="s">
        <v>1487</v>
      </c>
      <c r="G2668" s="17" t="s">
        <v>61</v>
      </c>
      <c r="H2668" s="17" t="s">
        <v>1537</v>
      </c>
      <c r="I2668" s="17" t="s">
        <v>1524</v>
      </c>
      <c r="J2668" s="17" t="n">
        <v>2</v>
      </c>
      <c r="K2668" s="15" t="n">
        <v>166.9</v>
      </c>
      <c r="L2668" s="22" t="n">
        <v>0</v>
      </c>
      <c r="M2668" s="15" t="n">
        <v>0</v>
      </c>
      <c r="N2668" s="15" t="n">
        <f aca="false">J2668*K2668</f>
        <v>333.8</v>
      </c>
      <c r="O2668" s="15" t="n">
        <f aca="false">N2668*L2668</f>
        <v>0</v>
      </c>
      <c r="P2668" s="15" t="n">
        <f aca="false">N2668-O2668</f>
        <v>333.8</v>
      </c>
      <c r="Q2668" s="15" t="n">
        <f aca="false">J2668*INDEX(dProdutos!$F$2:$F$47,MATCH(E2668,dProdutos!$A$2:$A$47,0))</f>
        <v>146.46</v>
      </c>
      <c r="R2668" s="15" t="n">
        <f aca="false">IF(I2668="Cancelado",0,P2668-Q2668)</f>
        <v>187.34</v>
      </c>
      <c r="S2668" s="17" t="str">
        <f aca="false">INDEX(dProdutos!$D$2:$D$47,MATCH(E2668,dProdutos!$A$2:$A$47,0))</f>
        <v>Moda Masculina</v>
      </c>
    </row>
    <row r="2669" customFormat="false" ht="15" hidden="false" customHeight="false" outlineLevel="0" collapsed="false">
      <c r="A2669" s="17" t="s">
        <v>3135</v>
      </c>
      <c r="B2669" s="17" t="n">
        <v>1</v>
      </c>
      <c r="C2669" s="21" t="n">
        <v>45879</v>
      </c>
      <c r="D2669" s="17" t="s">
        <v>900</v>
      </c>
      <c r="E2669" s="17" t="s">
        <v>171</v>
      </c>
      <c r="F2669" s="17" t="s">
        <v>1490</v>
      </c>
      <c r="G2669" s="17" t="s">
        <v>61</v>
      </c>
      <c r="H2669" s="17" t="s">
        <v>1523</v>
      </c>
      <c r="I2669" s="17" t="s">
        <v>1524</v>
      </c>
      <c r="J2669" s="17" t="n">
        <v>1</v>
      </c>
      <c r="K2669" s="15" t="n">
        <v>246.9</v>
      </c>
      <c r="L2669" s="22" t="n">
        <v>0</v>
      </c>
      <c r="M2669" s="15" t="n">
        <v>15.43</v>
      </c>
      <c r="N2669" s="15" t="n">
        <f aca="false">J2669*K2669</f>
        <v>246.9</v>
      </c>
      <c r="O2669" s="15" t="n">
        <f aca="false">N2669*L2669</f>
        <v>0</v>
      </c>
      <c r="P2669" s="15" t="n">
        <f aca="false">N2669-O2669</f>
        <v>246.9</v>
      </c>
      <c r="Q2669" s="15" t="n">
        <f aca="false">J2669*INDEX(dProdutos!$F$2:$F$47,MATCH(E2669,dProdutos!$A$2:$A$47,0))</f>
        <v>103.61</v>
      </c>
      <c r="R2669" s="15" t="n">
        <f aca="false">IF(I2669="Cancelado",0,P2669-Q2669)</f>
        <v>143.29</v>
      </c>
      <c r="S2669" s="17" t="str">
        <f aca="false">INDEX(dProdutos!$D$2:$D$47,MATCH(E2669,dProdutos!$A$2:$A$47,0))</f>
        <v>Casa</v>
      </c>
    </row>
    <row r="2670" customFormat="false" ht="15" hidden="false" customHeight="false" outlineLevel="0" collapsed="false">
      <c r="A2670" s="17" t="s">
        <v>3136</v>
      </c>
      <c r="B2670" s="17" t="n">
        <v>1</v>
      </c>
      <c r="C2670" s="21" t="n">
        <v>45879</v>
      </c>
      <c r="D2670" s="17" t="s">
        <v>621</v>
      </c>
      <c r="E2670" s="17" t="s">
        <v>141</v>
      </c>
      <c r="F2670" s="17" t="s">
        <v>1490</v>
      </c>
      <c r="G2670" s="17" t="s">
        <v>59</v>
      </c>
      <c r="H2670" s="17" t="s">
        <v>1523</v>
      </c>
      <c r="I2670" s="17" t="s">
        <v>1524</v>
      </c>
      <c r="J2670" s="17" t="n">
        <v>2</v>
      </c>
      <c r="K2670" s="15" t="n">
        <v>131.9</v>
      </c>
      <c r="L2670" s="22" t="n">
        <v>0</v>
      </c>
      <c r="M2670" s="15" t="n">
        <v>29.38</v>
      </c>
      <c r="N2670" s="15" t="n">
        <f aca="false">J2670*K2670</f>
        <v>263.8</v>
      </c>
      <c r="O2670" s="15" t="n">
        <f aca="false">N2670*L2670</f>
        <v>0</v>
      </c>
      <c r="P2670" s="15" t="n">
        <f aca="false">N2670-O2670</f>
        <v>263.8</v>
      </c>
      <c r="Q2670" s="15" t="n">
        <f aca="false">J2670*INDEX(dProdutos!$F$2:$F$47,MATCH(E2670,dProdutos!$A$2:$A$47,0))</f>
        <v>163.32</v>
      </c>
      <c r="R2670" s="15" t="n">
        <f aca="false">IF(I2670="Cancelado",0,P2670-Q2670)</f>
        <v>100.48</v>
      </c>
      <c r="S2670" s="17" t="str">
        <f aca="false">INDEX(dProdutos!$D$2:$D$47,MATCH(E2670,dProdutos!$A$2:$A$47,0))</f>
        <v>Acessórios</v>
      </c>
    </row>
    <row r="2671" customFormat="false" ht="15" hidden="false" customHeight="false" outlineLevel="0" collapsed="false">
      <c r="A2671" s="17" t="s">
        <v>3136</v>
      </c>
      <c r="B2671" s="17" t="n">
        <v>2</v>
      </c>
      <c r="C2671" s="21" t="n">
        <v>45879</v>
      </c>
      <c r="D2671" s="17" t="s">
        <v>621</v>
      </c>
      <c r="E2671" s="17" t="s">
        <v>138</v>
      </c>
      <c r="F2671" s="17" t="s">
        <v>1490</v>
      </c>
      <c r="G2671" s="17" t="s">
        <v>59</v>
      </c>
      <c r="H2671" s="17" t="s">
        <v>1523</v>
      </c>
      <c r="I2671" s="17" t="s">
        <v>1524</v>
      </c>
      <c r="J2671" s="17" t="n">
        <v>1</v>
      </c>
      <c r="K2671" s="15" t="n">
        <v>231.9</v>
      </c>
      <c r="L2671" s="22" t="n">
        <v>0.05</v>
      </c>
      <c r="M2671" s="15" t="n">
        <v>0</v>
      </c>
      <c r="N2671" s="15" t="n">
        <f aca="false">J2671*K2671</f>
        <v>231.9</v>
      </c>
      <c r="O2671" s="15" t="n">
        <f aca="false">N2671*L2671</f>
        <v>11.595</v>
      </c>
      <c r="P2671" s="15" t="n">
        <f aca="false">N2671-O2671</f>
        <v>220.305</v>
      </c>
      <c r="Q2671" s="15" t="n">
        <f aca="false">J2671*INDEX(dProdutos!$F$2:$F$47,MATCH(E2671,dProdutos!$A$2:$A$47,0))</f>
        <v>132.21</v>
      </c>
      <c r="R2671" s="15" t="n">
        <f aca="false">IF(I2671="Cancelado",0,P2671-Q2671)</f>
        <v>88.095</v>
      </c>
      <c r="S2671" s="17" t="str">
        <f aca="false">INDEX(dProdutos!$D$2:$D$47,MATCH(E2671,dProdutos!$A$2:$A$47,0))</f>
        <v>Calçados</v>
      </c>
    </row>
    <row r="2672" customFormat="false" ht="15" hidden="false" customHeight="false" outlineLevel="0" collapsed="false">
      <c r="A2672" s="17" t="s">
        <v>3136</v>
      </c>
      <c r="B2672" s="17" t="n">
        <v>3</v>
      </c>
      <c r="C2672" s="21" t="n">
        <v>45879</v>
      </c>
      <c r="D2672" s="17" t="s">
        <v>621</v>
      </c>
      <c r="E2672" s="17" t="s">
        <v>102</v>
      </c>
      <c r="F2672" s="17" t="s">
        <v>1490</v>
      </c>
      <c r="G2672" s="17" t="s">
        <v>59</v>
      </c>
      <c r="H2672" s="17" t="s">
        <v>1523</v>
      </c>
      <c r="I2672" s="17" t="s">
        <v>1524</v>
      </c>
      <c r="J2672" s="17" t="n">
        <v>1</v>
      </c>
      <c r="K2672" s="15" t="n">
        <v>65.9</v>
      </c>
      <c r="L2672" s="22" t="n">
        <v>0</v>
      </c>
      <c r="M2672" s="15" t="n">
        <v>0</v>
      </c>
      <c r="N2672" s="15" t="n">
        <f aca="false">J2672*K2672</f>
        <v>65.9</v>
      </c>
      <c r="O2672" s="15" t="n">
        <f aca="false">N2672*L2672</f>
        <v>0</v>
      </c>
      <c r="P2672" s="15" t="n">
        <f aca="false">N2672-O2672</f>
        <v>65.9</v>
      </c>
      <c r="Q2672" s="15" t="n">
        <f aca="false">J2672*INDEX(dProdutos!$F$2:$F$47,MATCH(E2672,dProdutos!$A$2:$A$47,0))</f>
        <v>29.68</v>
      </c>
      <c r="R2672" s="15" t="n">
        <f aca="false">IF(I2672="Cancelado",0,P2672-Q2672)</f>
        <v>36.22</v>
      </c>
      <c r="S2672" s="17" t="str">
        <f aca="false">INDEX(dProdutos!$D$2:$D$47,MATCH(E2672,dProdutos!$A$2:$A$47,0))</f>
        <v>Moda Masculina</v>
      </c>
    </row>
    <row r="2673" customFormat="false" ht="15" hidden="false" customHeight="false" outlineLevel="0" collapsed="false">
      <c r="A2673" s="17" t="s">
        <v>3137</v>
      </c>
      <c r="B2673" s="17" t="n">
        <v>1</v>
      </c>
      <c r="C2673" s="21" t="n">
        <v>45879</v>
      </c>
      <c r="D2673" s="17" t="s">
        <v>696</v>
      </c>
      <c r="E2673" s="17" t="s">
        <v>81</v>
      </c>
      <c r="F2673" s="17" t="s">
        <v>1499</v>
      </c>
      <c r="G2673" s="17" t="s">
        <v>59</v>
      </c>
      <c r="H2673" s="17" t="s">
        <v>1523</v>
      </c>
      <c r="I2673" s="17" t="s">
        <v>1524</v>
      </c>
      <c r="J2673" s="17" t="n">
        <v>1</v>
      </c>
      <c r="K2673" s="15" t="n">
        <v>64.9</v>
      </c>
      <c r="L2673" s="22" t="n">
        <v>0</v>
      </c>
      <c r="M2673" s="15" t="n">
        <v>11.21</v>
      </c>
      <c r="N2673" s="15" t="n">
        <f aca="false">J2673*K2673</f>
        <v>64.9</v>
      </c>
      <c r="O2673" s="15" t="n">
        <f aca="false">N2673*L2673</f>
        <v>0</v>
      </c>
      <c r="P2673" s="15" t="n">
        <f aca="false">N2673-O2673</f>
        <v>64.9</v>
      </c>
      <c r="Q2673" s="15" t="n">
        <f aca="false">J2673*INDEX(dProdutos!$F$2:$F$47,MATCH(E2673,dProdutos!$A$2:$A$47,0))</f>
        <v>26.12</v>
      </c>
      <c r="R2673" s="15" t="n">
        <f aca="false">IF(I2673="Cancelado",0,P2673-Q2673)</f>
        <v>38.78</v>
      </c>
      <c r="S2673" s="17" t="str">
        <f aca="false">INDEX(dProdutos!$D$2:$D$47,MATCH(E2673,dProdutos!$A$2:$A$47,0))</f>
        <v>Moda Feminina</v>
      </c>
    </row>
    <row r="2674" customFormat="false" ht="15" hidden="false" customHeight="false" outlineLevel="0" collapsed="false">
      <c r="A2674" s="17" t="s">
        <v>3138</v>
      </c>
      <c r="B2674" s="17" t="n">
        <v>1</v>
      </c>
      <c r="C2674" s="21" t="n">
        <v>45879</v>
      </c>
      <c r="D2674" s="17" t="s">
        <v>982</v>
      </c>
      <c r="E2674" s="17" t="s">
        <v>168</v>
      </c>
      <c r="F2674" s="17" t="s">
        <v>1499</v>
      </c>
      <c r="G2674" s="17" t="s">
        <v>59</v>
      </c>
      <c r="H2674" s="17" t="s">
        <v>1537</v>
      </c>
      <c r="I2674" s="17" t="s">
        <v>1524</v>
      </c>
      <c r="J2674" s="17" t="n">
        <v>1</v>
      </c>
      <c r="K2674" s="15" t="n">
        <v>253.9</v>
      </c>
      <c r="L2674" s="22" t="n">
        <v>0</v>
      </c>
      <c r="M2674" s="15" t="n">
        <v>0</v>
      </c>
      <c r="N2674" s="15" t="n">
        <f aca="false">J2674*K2674</f>
        <v>253.9</v>
      </c>
      <c r="O2674" s="15" t="n">
        <f aca="false">N2674*L2674</f>
        <v>0</v>
      </c>
      <c r="P2674" s="15" t="n">
        <f aca="false">N2674-O2674</f>
        <v>253.9</v>
      </c>
      <c r="Q2674" s="15" t="n">
        <f aca="false">J2674*INDEX(dProdutos!$F$2:$F$47,MATCH(E2674,dProdutos!$A$2:$A$47,0))</f>
        <v>128.94</v>
      </c>
      <c r="R2674" s="15" t="n">
        <f aca="false">IF(I2674="Cancelado",0,P2674-Q2674)</f>
        <v>124.96</v>
      </c>
      <c r="S2674" s="17" t="str">
        <f aca="false">INDEX(dProdutos!$D$2:$D$47,MATCH(E2674,dProdutos!$A$2:$A$47,0))</f>
        <v>Casa</v>
      </c>
    </row>
    <row r="2675" customFormat="false" ht="15" hidden="false" customHeight="false" outlineLevel="0" collapsed="false">
      <c r="A2675" s="17" t="s">
        <v>3139</v>
      </c>
      <c r="B2675" s="17" t="n">
        <v>1</v>
      </c>
      <c r="C2675" s="21" t="n">
        <v>45879</v>
      </c>
      <c r="D2675" s="17" t="s">
        <v>971</v>
      </c>
      <c r="E2675" s="17" t="s">
        <v>132</v>
      </c>
      <c r="F2675" s="17" t="s">
        <v>1490</v>
      </c>
      <c r="G2675" s="17" t="s">
        <v>62</v>
      </c>
      <c r="H2675" s="17" t="s">
        <v>1540</v>
      </c>
      <c r="I2675" s="17" t="s">
        <v>1524</v>
      </c>
      <c r="J2675" s="17" t="n">
        <v>1</v>
      </c>
      <c r="K2675" s="15" t="n">
        <v>179.9</v>
      </c>
      <c r="L2675" s="22" t="n">
        <v>0.15</v>
      </c>
      <c r="M2675" s="15" t="n">
        <v>22.56</v>
      </c>
      <c r="N2675" s="15" t="n">
        <f aca="false">J2675*K2675</f>
        <v>179.9</v>
      </c>
      <c r="O2675" s="15" t="n">
        <f aca="false">N2675*L2675</f>
        <v>26.985</v>
      </c>
      <c r="P2675" s="15" t="n">
        <f aca="false">N2675-O2675</f>
        <v>152.915</v>
      </c>
      <c r="Q2675" s="15" t="n">
        <f aca="false">J2675*INDEX(dProdutos!$F$2:$F$47,MATCH(E2675,dProdutos!$A$2:$A$47,0))</f>
        <v>93.56</v>
      </c>
      <c r="R2675" s="15" t="n">
        <f aca="false">IF(I2675="Cancelado",0,P2675-Q2675)</f>
        <v>59.355</v>
      </c>
      <c r="S2675" s="17" t="str">
        <f aca="false">INDEX(dProdutos!$D$2:$D$47,MATCH(E2675,dProdutos!$A$2:$A$47,0))</f>
        <v>Calçados</v>
      </c>
    </row>
    <row r="2676" customFormat="false" ht="15" hidden="false" customHeight="false" outlineLevel="0" collapsed="false">
      <c r="A2676" s="17" t="s">
        <v>3140</v>
      </c>
      <c r="B2676" s="17" t="n">
        <v>1</v>
      </c>
      <c r="C2676" s="21" t="n">
        <v>45879</v>
      </c>
      <c r="D2676" s="17" t="s">
        <v>1435</v>
      </c>
      <c r="E2676" s="17" t="s">
        <v>210</v>
      </c>
      <c r="F2676" s="17" t="s">
        <v>1503</v>
      </c>
      <c r="G2676" s="17" t="s">
        <v>63</v>
      </c>
      <c r="H2676" s="17" t="s">
        <v>1537</v>
      </c>
      <c r="I2676" s="17" t="s">
        <v>1524</v>
      </c>
      <c r="J2676" s="17" t="n">
        <v>1</v>
      </c>
      <c r="K2676" s="15" t="n">
        <v>245.9</v>
      </c>
      <c r="L2676" s="22" t="n">
        <v>0.1</v>
      </c>
      <c r="M2676" s="15" t="n">
        <v>14.67</v>
      </c>
      <c r="N2676" s="15" t="n">
        <f aca="false">J2676*K2676</f>
        <v>245.9</v>
      </c>
      <c r="O2676" s="15" t="n">
        <f aca="false">N2676*L2676</f>
        <v>24.59</v>
      </c>
      <c r="P2676" s="15" t="n">
        <f aca="false">N2676-O2676</f>
        <v>221.31</v>
      </c>
      <c r="Q2676" s="15" t="n">
        <f aca="false">J2676*INDEX(dProdutos!$F$2:$F$47,MATCH(E2676,dProdutos!$A$2:$A$47,0))</f>
        <v>150.63</v>
      </c>
      <c r="R2676" s="15" t="n">
        <f aca="false">IF(I2676="Cancelado",0,P2676-Q2676)</f>
        <v>70.68</v>
      </c>
      <c r="S2676" s="17" t="str">
        <f aca="false">INDEX(dProdutos!$D$2:$D$47,MATCH(E2676,dProdutos!$A$2:$A$47,0))</f>
        <v>Beleza</v>
      </c>
    </row>
    <row r="2677" customFormat="false" ht="15" hidden="false" customHeight="false" outlineLevel="0" collapsed="false">
      <c r="A2677" s="17" t="s">
        <v>3141</v>
      </c>
      <c r="B2677" s="17" t="n">
        <v>1</v>
      </c>
      <c r="C2677" s="21" t="n">
        <v>45879</v>
      </c>
      <c r="D2677" s="17" t="s">
        <v>843</v>
      </c>
      <c r="E2677" s="17" t="s">
        <v>114</v>
      </c>
      <c r="F2677" s="17" t="s">
        <v>1501</v>
      </c>
      <c r="G2677" s="17" t="s">
        <v>62</v>
      </c>
      <c r="H2677" s="17" t="s">
        <v>1527</v>
      </c>
      <c r="I2677" s="17" t="s">
        <v>1524</v>
      </c>
      <c r="J2677" s="17" t="n">
        <v>1</v>
      </c>
      <c r="K2677" s="15" t="n">
        <v>202.9</v>
      </c>
      <c r="L2677" s="22" t="n">
        <v>0.05</v>
      </c>
      <c r="M2677" s="15" t="n">
        <v>0</v>
      </c>
      <c r="N2677" s="15" t="n">
        <f aca="false">J2677*K2677</f>
        <v>202.9</v>
      </c>
      <c r="O2677" s="15" t="n">
        <f aca="false">N2677*L2677</f>
        <v>10.145</v>
      </c>
      <c r="P2677" s="15" t="n">
        <f aca="false">N2677-O2677</f>
        <v>192.755</v>
      </c>
      <c r="Q2677" s="15" t="n">
        <f aca="false">J2677*INDEX(dProdutos!$F$2:$F$47,MATCH(E2677,dProdutos!$A$2:$A$47,0))</f>
        <v>110.39</v>
      </c>
      <c r="R2677" s="15" t="n">
        <f aca="false">IF(I2677="Cancelado",0,P2677-Q2677)</f>
        <v>82.365</v>
      </c>
      <c r="S2677" s="17" t="str">
        <f aca="false">INDEX(dProdutos!$D$2:$D$47,MATCH(E2677,dProdutos!$A$2:$A$47,0))</f>
        <v>Moda Masculina</v>
      </c>
    </row>
    <row r="2678" customFormat="false" ht="15" hidden="false" customHeight="false" outlineLevel="0" collapsed="false">
      <c r="A2678" s="17" t="s">
        <v>3142</v>
      </c>
      <c r="B2678" s="17" t="n">
        <v>1</v>
      </c>
      <c r="C2678" s="21" t="n">
        <v>45879</v>
      </c>
      <c r="D2678" s="17" t="s">
        <v>417</v>
      </c>
      <c r="E2678" s="17" t="s">
        <v>168</v>
      </c>
      <c r="F2678" s="17" t="s">
        <v>1495</v>
      </c>
      <c r="G2678" s="17" t="s">
        <v>59</v>
      </c>
      <c r="H2678" s="17" t="s">
        <v>1523</v>
      </c>
      <c r="I2678" s="17" t="s">
        <v>1524</v>
      </c>
      <c r="J2678" s="17" t="n">
        <v>1</v>
      </c>
      <c r="K2678" s="15" t="n">
        <v>253.9</v>
      </c>
      <c r="L2678" s="22" t="n">
        <v>0</v>
      </c>
      <c r="M2678" s="15" t="n">
        <v>28.61</v>
      </c>
      <c r="N2678" s="15" t="n">
        <f aca="false">J2678*K2678</f>
        <v>253.9</v>
      </c>
      <c r="O2678" s="15" t="n">
        <f aca="false">N2678*L2678</f>
        <v>0</v>
      </c>
      <c r="P2678" s="15" t="n">
        <f aca="false">N2678-O2678</f>
        <v>253.9</v>
      </c>
      <c r="Q2678" s="15" t="n">
        <f aca="false">J2678*INDEX(dProdutos!$F$2:$F$47,MATCH(E2678,dProdutos!$A$2:$A$47,0))</f>
        <v>128.94</v>
      </c>
      <c r="R2678" s="15" t="n">
        <f aca="false">IF(I2678="Cancelado",0,P2678-Q2678)</f>
        <v>124.96</v>
      </c>
      <c r="S2678" s="17" t="str">
        <f aca="false">INDEX(dProdutos!$D$2:$D$47,MATCH(E2678,dProdutos!$A$2:$A$47,0))</f>
        <v>Casa</v>
      </c>
    </row>
    <row r="2679" customFormat="false" ht="15" hidden="false" customHeight="false" outlineLevel="0" collapsed="false">
      <c r="A2679" s="17" t="s">
        <v>3142</v>
      </c>
      <c r="B2679" s="17" t="n">
        <v>2</v>
      </c>
      <c r="C2679" s="21" t="n">
        <v>45879</v>
      </c>
      <c r="D2679" s="17" t="s">
        <v>417</v>
      </c>
      <c r="E2679" s="17" t="s">
        <v>183</v>
      </c>
      <c r="F2679" s="17" t="s">
        <v>1495</v>
      </c>
      <c r="G2679" s="17" t="s">
        <v>59</v>
      </c>
      <c r="H2679" s="17" t="s">
        <v>1523</v>
      </c>
      <c r="I2679" s="17" t="s">
        <v>1524</v>
      </c>
      <c r="J2679" s="17" t="n">
        <v>1</v>
      </c>
      <c r="K2679" s="15" t="n">
        <v>121.9</v>
      </c>
      <c r="L2679" s="22" t="n">
        <v>0.1</v>
      </c>
      <c r="M2679" s="15" t="n">
        <v>0</v>
      </c>
      <c r="N2679" s="15" t="n">
        <f aca="false">J2679*K2679</f>
        <v>121.9</v>
      </c>
      <c r="O2679" s="15" t="n">
        <f aca="false">N2679*L2679</f>
        <v>12.19</v>
      </c>
      <c r="P2679" s="15" t="n">
        <f aca="false">N2679-O2679</f>
        <v>109.71</v>
      </c>
      <c r="Q2679" s="15" t="n">
        <f aca="false">J2679*INDEX(dProdutos!$F$2:$F$47,MATCH(E2679,dProdutos!$A$2:$A$47,0))</f>
        <v>52.76</v>
      </c>
      <c r="R2679" s="15" t="n">
        <f aca="false">IF(I2679="Cancelado",0,P2679-Q2679)</f>
        <v>56.95</v>
      </c>
      <c r="S2679" s="17" t="str">
        <f aca="false">INDEX(dProdutos!$D$2:$D$47,MATCH(E2679,dProdutos!$A$2:$A$47,0))</f>
        <v>Eletrônicos</v>
      </c>
    </row>
    <row r="2680" customFormat="false" ht="15" hidden="false" customHeight="false" outlineLevel="0" collapsed="false">
      <c r="A2680" s="17" t="s">
        <v>3143</v>
      </c>
      <c r="B2680" s="17" t="n">
        <v>1</v>
      </c>
      <c r="C2680" s="21" t="n">
        <v>45880</v>
      </c>
      <c r="D2680" s="17" t="s">
        <v>1143</v>
      </c>
      <c r="E2680" s="17" t="s">
        <v>132</v>
      </c>
      <c r="F2680" s="17" t="s">
        <v>1501</v>
      </c>
      <c r="G2680" s="17" t="s">
        <v>62</v>
      </c>
      <c r="H2680" s="17" t="s">
        <v>1537</v>
      </c>
      <c r="I2680" s="17" t="s">
        <v>1524</v>
      </c>
      <c r="J2680" s="17" t="n">
        <v>2</v>
      </c>
      <c r="K2680" s="15" t="n">
        <v>179.9</v>
      </c>
      <c r="L2680" s="22" t="n">
        <v>0</v>
      </c>
      <c r="M2680" s="15" t="n">
        <v>26.45</v>
      </c>
      <c r="N2680" s="15" t="n">
        <f aca="false">J2680*K2680</f>
        <v>359.8</v>
      </c>
      <c r="O2680" s="15" t="n">
        <f aca="false">N2680*L2680</f>
        <v>0</v>
      </c>
      <c r="P2680" s="15" t="n">
        <f aca="false">N2680-O2680</f>
        <v>359.8</v>
      </c>
      <c r="Q2680" s="15" t="n">
        <f aca="false">J2680*INDEX(dProdutos!$F$2:$F$47,MATCH(E2680,dProdutos!$A$2:$A$47,0))</f>
        <v>187.12</v>
      </c>
      <c r="R2680" s="15" t="n">
        <f aca="false">IF(I2680="Cancelado",0,P2680-Q2680)</f>
        <v>172.68</v>
      </c>
      <c r="S2680" s="17" t="str">
        <f aca="false">INDEX(dProdutos!$D$2:$D$47,MATCH(E2680,dProdutos!$A$2:$A$47,0))</f>
        <v>Calçados</v>
      </c>
    </row>
    <row r="2681" customFormat="false" ht="15" hidden="false" customHeight="false" outlineLevel="0" collapsed="false">
      <c r="A2681" s="17" t="s">
        <v>3144</v>
      </c>
      <c r="B2681" s="17" t="n">
        <v>1</v>
      </c>
      <c r="C2681" s="21" t="n">
        <v>45880</v>
      </c>
      <c r="D2681" s="17" t="s">
        <v>452</v>
      </c>
      <c r="E2681" s="17" t="s">
        <v>171</v>
      </c>
      <c r="F2681" s="17" t="s">
        <v>1487</v>
      </c>
      <c r="G2681" s="17" t="s">
        <v>59</v>
      </c>
      <c r="H2681" s="17" t="s">
        <v>1523</v>
      </c>
      <c r="I2681" s="17" t="s">
        <v>1524</v>
      </c>
      <c r="J2681" s="17" t="n">
        <v>1</v>
      </c>
      <c r="K2681" s="15" t="n">
        <v>246.9</v>
      </c>
      <c r="L2681" s="22" t="n">
        <v>0.15</v>
      </c>
      <c r="M2681" s="15" t="n">
        <v>0</v>
      </c>
      <c r="N2681" s="15" t="n">
        <f aca="false">J2681*K2681</f>
        <v>246.9</v>
      </c>
      <c r="O2681" s="15" t="n">
        <f aca="false">N2681*L2681</f>
        <v>37.035</v>
      </c>
      <c r="P2681" s="15" t="n">
        <f aca="false">N2681-O2681</f>
        <v>209.865</v>
      </c>
      <c r="Q2681" s="15" t="n">
        <f aca="false">J2681*INDEX(dProdutos!$F$2:$F$47,MATCH(E2681,dProdutos!$A$2:$A$47,0))</f>
        <v>103.61</v>
      </c>
      <c r="R2681" s="15" t="n">
        <f aca="false">IF(I2681="Cancelado",0,P2681-Q2681)</f>
        <v>106.255</v>
      </c>
      <c r="S2681" s="17" t="str">
        <f aca="false">INDEX(dProdutos!$D$2:$D$47,MATCH(E2681,dProdutos!$A$2:$A$47,0))</f>
        <v>Casa</v>
      </c>
    </row>
    <row r="2682" customFormat="false" ht="15" hidden="false" customHeight="false" outlineLevel="0" collapsed="false">
      <c r="A2682" s="17" t="s">
        <v>3145</v>
      </c>
      <c r="B2682" s="17" t="n">
        <v>1</v>
      </c>
      <c r="C2682" s="21" t="n">
        <v>45880</v>
      </c>
      <c r="D2682" s="17" t="s">
        <v>1023</v>
      </c>
      <c r="E2682" s="17" t="s">
        <v>108</v>
      </c>
      <c r="F2682" s="17" t="s">
        <v>1499</v>
      </c>
      <c r="G2682" s="17" t="s">
        <v>59</v>
      </c>
      <c r="H2682" s="17" t="s">
        <v>1540</v>
      </c>
      <c r="I2682" s="17" t="s">
        <v>1524</v>
      </c>
      <c r="J2682" s="17" t="n">
        <v>1</v>
      </c>
      <c r="K2682" s="15" t="n">
        <v>265.9</v>
      </c>
      <c r="L2682" s="22" t="n">
        <v>0</v>
      </c>
      <c r="M2682" s="15" t="n">
        <v>23.96</v>
      </c>
      <c r="N2682" s="15" t="n">
        <f aca="false">J2682*K2682</f>
        <v>265.9</v>
      </c>
      <c r="O2682" s="15" t="n">
        <f aca="false">N2682*L2682</f>
        <v>0</v>
      </c>
      <c r="P2682" s="15" t="n">
        <f aca="false">N2682-O2682</f>
        <v>265.9</v>
      </c>
      <c r="Q2682" s="15" t="n">
        <f aca="false">J2682*INDEX(dProdutos!$F$2:$F$47,MATCH(E2682,dProdutos!$A$2:$A$47,0))</f>
        <v>155.62</v>
      </c>
      <c r="R2682" s="15" t="n">
        <f aca="false">IF(I2682="Cancelado",0,P2682-Q2682)</f>
        <v>110.28</v>
      </c>
      <c r="S2682" s="17" t="str">
        <f aca="false">INDEX(dProdutos!$D$2:$D$47,MATCH(E2682,dProdutos!$A$2:$A$47,0))</f>
        <v>Moda Masculina</v>
      </c>
    </row>
    <row r="2683" customFormat="false" ht="15" hidden="false" customHeight="false" outlineLevel="0" collapsed="false">
      <c r="A2683" s="17" t="s">
        <v>3146</v>
      </c>
      <c r="B2683" s="17" t="n">
        <v>1</v>
      </c>
      <c r="C2683" s="21" t="n">
        <v>45880</v>
      </c>
      <c r="D2683" s="17" t="s">
        <v>1232</v>
      </c>
      <c r="E2683" s="17" t="s">
        <v>153</v>
      </c>
      <c r="F2683" s="17" t="s">
        <v>1493</v>
      </c>
      <c r="G2683" s="17" t="s">
        <v>62</v>
      </c>
      <c r="H2683" s="17" t="s">
        <v>1527</v>
      </c>
      <c r="I2683" s="17" t="s">
        <v>1524</v>
      </c>
      <c r="J2683" s="17" t="n">
        <v>1</v>
      </c>
      <c r="K2683" s="15" t="n">
        <v>165.9</v>
      </c>
      <c r="L2683" s="22" t="n">
        <v>0.15</v>
      </c>
      <c r="M2683" s="15" t="n">
        <v>0</v>
      </c>
      <c r="N2683" s="15" t="n">
        <f aca="false">J2683*K2683</f>
        <v>165.9</v>
      </c>
      <c r="O2683" s="15" t="n">
        <f aca="false">N2683*L2683</f>
        <v>24.885</v>
      </c>
      <c r="P2683" s="15" t="n">
        <f aca="false">N2683-O2683</f>
        <v>141.015</v>
      </c>
      <c r="Q2683" s="15" t="n">
        <f aca="false">J2683*INDEX(dProdutos!$F$2:$F$47,MATCH(E2683,dProdutos!$A$2:$A$47,0))</f>
        <v>67.28</v>
      </c>
      <c r="R2683" s="15" t="n">
        <f aca="false">IF(I2683="Cancelado",0,P2683-Q2683)</f>
        <v>73.735</v>
      </c>
      <c r="S2683" s="17" t="str">
        <f aca="false">INDEX(dProdutos!$D$2:$D$47,MATCH(E2683,dProdutos!$A$2:$A$47,0))</f>
        <v>Acessórios</v>
      </c>
    </row>
    <row r="2684" customFormat="false" ht="15" hidden="false" customHeight="false" outlineLevel="0" collapsed="false">
      <c r="A2684" s="17" t="s">
        <v>3147</v>
      </c>
      <c r="B2684" s="17" t="n">
        <v>1</v>
      </c>
      <c r="C2684" s="21" t="n">
        <v>45880</v>
      </c>
      <c r="D2684" s="17" t="s">
        <v>974</v>
      </c>
      <c r="E2684" s="17" t="s">
        <v>141</v>
      </c>
      <c r="F2684" s="17" t="s">
        <v>1490</v>
      </c>
      <c r="G2684" s="17" t="s">
        <v>62</v>
      </c>
      <c r="H2684" s="17" t="s">
        <v>1540</v>
      </c>
      <c r="I2684" s="17" t="s">
        <v>1524</v>
      </c>
      <c r="J2684" s="17" t="n">
        <v>2</v>
      </c>
      <c r="K2684" s="15" t="n">
        <v>131.9</v>
      </c>
      <c r="L2684" s="22" t="n">
        <v>0.1</v>
      </c>
      <c r="M2684" s="15" t="n">
        <v>21.43</v>
      </c>
      <c r="N2684" s="15" t="n">
        <f aca="false">J2684*K2684</f>
        <v>263.8</v>
      </c>
      <c r="O2684" s="15" t="n">
        <f aca="false">N2684*L2684</f>
        <v>26.38</v>
      </c>
      <c r="P2684" s="15" t="n">
        <f aca="false">N2684-O2684</f>
        <v>237.42</v>
      </c>
      <c r="Q2684" s="15" t="n">
        <f aca="false">J2684*INDEX(dProdutos!$F$2:$F$47,MATCH(E2684,dProdutos!$A$2:$A$47,0))</f>
        <v>163.32</v>
      </c>
      <c r="R2684" s="15" t="n">
        <f aca="false">IF(I2684="Cancelado",0,P2684-Q2684)</f>
        <v>74.1</v>
      </c>
      <c r="S2684" s="17" t="str">
        <f aca="false">INDEX(dProdutos!$D$2:$D$47,MATCH(E2684,dProdutos!$A$2:$A$47,0))</f>
        <v>Acessórios</v>
      </c>
    </row>
    <row r="2685" customFormat="false" ht="15" hidden="false" customHeight="false" outlineLevel="0" collapsed="false">
      <c r="A2685" s="17" t="s">
        <v>3148</v>
      </c>
      <c r="B2685" s="17" t="n">
        <v>1</v>
      </c>
      <c r="C2685" s="21" t="n">
        <v>45880</v>
      </c>
      <c r="D2685" s="17" t="s">
        <v>1011</v>
      </c>
      <c r="E2685" s="17" t="s">
        <v>150</v>
      </c>
      <c r="F2685" s="17" t="s">
        <v>1487</v>
      </c>
      <c r="G2685" s="17" t="s">
        <v>64</v>
      </c>
      <c r="H2685" s="17" t="s">
        <v>1537</v>
      </c>
      <c r="I2685" s="17" t="s">
        <v>1524</v>
      </c>
      <c r="J2685" s="17" t="n">
        <v>2</v>
      </c>
      <c r="K2685" s="15" t="n">
        <v>71.9</v>
      </c>
      <c r="L2685" s="22" t="n">
        <v>0</v>
      </c>
      <c r="M2685" s="15" t="n">
        <v>21.98</v>
      </c>
      <c r="N2685" s="15" t="n">
        <f aca="false">J2685*K2685</f>
        <v>143.8</v>
      </c>
      <c r="O2685" s="15" t="n">
        <f aca="false">N2685*L2685</f>
        <v>0</v>
      </c>
      <c r="P2685" s="15" t="n">
        <f aca="false">N2685-O2685</f>
        <v>143.8</v>
      </c>
      <c r="Q2685" s="15" t="n">
        <f aca="false">J2685*INDEX(dProdutos!$F$2:$F$47,MATCH(E2685,dProdutos!$A$2:$A$47,0))</f>
        <v>54.76</v>
      </c>
      <c r="R2685" s="15" t="n">
        <f aca="false">IF(I2685="Cancelado",0,P2685-Q2685)</f>
        <v>89.04</v>
      </c>
      <c r="S2685" s="17" t="str">
        <f aca="false">INDEX(dProdutos!$D$2:$D$47,MATCH(E2685,dProdutos!$A$2:$A$47,0))</f>
        <v>Acessórios</v>
      </c>
    </row>
    <row r="2686" customFormat="false" ht="15" hidden="false" customHeight="false" outlineLevel="0" collapsed="false">
      <c r="A2686" s="17" t="s">
        <v>3149</v>
      </c>
      <c r="B2686" s="17" t="n">
        <v>1</v>
      </c>
      <c r="C2686" s="21" t="n">
        <v>45880</v>
      </c>
      <c r="D2686" s="17" t="s">
        <v>1006</v>
      </c>
      <c r="E2686" s="17" t="s">
        <v>114</v>
      </c>
      <c r="F2686" s="17" t="s">
        <v>1487</v>
      </c>
      <c r="G2686" s="17" t="s">
        <v>62</v>
      </c>
      <c r="H2686" s="17" t="s">
        <v>1527</v>
      </c>
      <c r="I2686" s="17" t="s">
        <v>1524</v>
      </c>
      <c r="J2686" s="17" t="n">
        <v>1</v>
      </c>
      <c r="K2686" s="15" t="n">
        <v>202.9</v>
      </c>
      <c r="L2686" s="22" t="n">
        <v>0.05</v>
      </c>
      <c r="M2686" s="15" t="n">
        <v>24.29</v>
      </c>
      <c r="N2686" s="15" t="n">
        <f aca="false">J2686*K2686</f>
        <v>202.9</v>
      </c>
      <c r="O2686" s="15" t="n">
        <f aca="false">N2686*L2686</f>
        <v>10.145</v>
      </c>
      <c r="P2686" s="15" t="n">
        <f aca="false">N2686-O2686</f>
        <v>192.755</v>
      </c>
      <c r="Q2686" s="15" t="n">
        <f aca="false">J2686*INDEX(dProdutos!$F$2:$F$47,MATCH(E2686,dProdutos!$A$2:$A$47,0))</f>
        <v>110.39</v>
      </c>
      <c r="R2686" s="15" t="n">
        <f aca="false">IF(I2686="Cancelado",0,P2686-Q2686)</f>
        <v>82.365</v>
      </c>
      <c r="S2686" s="17" t="str">
        <f aca="false">INDEX(dProdutos!$D$2:$D$47,MATCH(E2686,dProdutos!$A$2:$A$47,0))</f>
        <v>Moda Masculina</v>
      </c>
    </row>
    <row r="2687" customFormat="false" ht="15" hidden="false" customHeight="false" outlineLevel="0" collapsed="false">
      <c r="A2687" s="17" t="s">
        <v>3150</v>
      </c>
      <c r="B2687" s="17" t="n">
        <v>1</v>
      </c>
      <c r="C2687" s="21" t="n">
        <v>45880</v>
      </c>
      <c r="D2687" s="17" t="s">
        <v>1026</v>
      </c>
      <c r="E2687" s="17" t="s">
        <v>135</v>
      </c>
      <c r="F2687" s="17" t="s">
        <v>1503</v>
      </c>
      <c r="G2687" s="17" t="s">
        <v>64</v>
      </c>
      <c r="H2687" s="17" t="s">
        <v>1537</v>
      </c>
      <c r="I2687" s="17" t="s">
        <v>1524</v>
      </c>
      <c r="J2687" s="17" t="n">
        <v>1</v>
      </c>
      <c r="K2687" s="15" t="n">
        <v>200.9</v>
      </c>
      <c r="L2687" s="22" t="n">
        <v>0.1</v>
      </c>
      <c r="M2687" s="15" t="n">
        <v>0</v>
      </c>
      <c r="N2687" s="15" t="n">
        <f aca="false">J2687*K2687</f>
        <v>200.9</v>
      </c>
      <c r="O2687" s="15" t="n">
        <f aca="false">N2687*L2687</f>
        <v>20.09</v>
      </c>
      <c r="P2687" s="15" t="n">
        <f aca="false">N2687-O2687</f>
        <v>180.81</v>
      </c>
      <c r="Q2687" s="15" t="n">
        <f aca="false">J2687*INDEX(dProdutos!$F$2:$F$47,MATCH(E2687,dProdutos!$A$2:$A$47,0))</f>
        <v>80.73</v>
      </c>
      <c r="R2687" s="15" t="n">
        <f aca="false">IF(I2687="Cancelado",0,P2687-Q2687)</f>
        <v>100.08</v>
      </c>
      <c r="S2687" s="17" t="str">
        <f aca="false">INDEX(dProdutos!$D$2:$D$47,MATCH(E2687,dProdutos!$A$2:$A$47,0))</f>
        <v>Calçados</v>
      </c>
    </row>
    <row r="2688" customFormat="false" ht="15" hidden="false" customHeight="false" outlineLevel="0" collapsed="false">
      <c r="A2688" s="17" t="s">
        <v>3151</v>
      </c>
      <c r="B2688" s="17" t="n">
        <v>1</v>
      </c>
      <c r="C2688" s="21" t="n">
        <v>45881</v>
      </c>
      <c r="D2688" s="17" t="s">
        <v>822</v>
      </c>
      <c r="E2688" s="17" t="s">
        <v>129</v>
      </c>
      <c r="F2688" s="17" t="s">
        <v>1490</v>
      </c>
      <c r="G2688" s="17" t="s">
        <v>62</v>
      </c>
      <c r="H2688" s="17" t="s">
        <v>1537</v>
      </c>
      <c r="I2688" s="17" t="s">
        <v>1524</v>
      </c>
      <c r="J2688" s="17" t="n">
        <v>1</v>
      </c>
      <c r="K2688" s="15" t="n">
        <v>105.9</v>
      </c>
      <c r="L2688" s="22" t="n">
        <v>0.1</v>
      </c>
      <c r="M2688" s="15" t="n">
        <v>32.86</v>
      </c>
      <c r="N2688" s="15" t="n">
        <f aca="false">J2688*K2688</f>
        <v>105.9</v>
      </c>
      <c r="O2688" s="15" t="n">
        <f aca="false">N2688*L2688</f>
        <v>10.59</v>
      </c>
      <c r="P2688" s="15" t="n">
        <f aca="false">N2688-O2688</f>
        <v>95.31</v>
      </c>
      <c r="Q2688" s="15" t="n">
        <f aca="false">J2688*INDEX(dProdutos!$F$2:$F$47,MATCH(E2688,dProdutos!$A$2:$A$47,0))</f>
        <v>43.79</v>
      </c>
      <c r="R2688" s="15" t="n">
        <f aca="false">IF(I2688="Cancelado",0,P2688-Q2688)</f>
        <v>51.52</v>
      </c>
      <c r="S2688" s="17" t="str">
        <f aca="false">INDEX(dProdutos!$D$2:$D$47,MATCH(E2688,dProdutos!$A$2:$A$47,0))</f>
        <v>Calçados</v>
      </c>
    </row>
    <row r="2689" customFormat="false" ht="15" hidden="false" customHeight="false" outlineLevel="0" collapsed="false">
      <c r="A2689" s="17" t="s">
        <v>3152</v>
      </c>
      <c r="B2689" s="17" t="n">
        <v>1</v>
      </c>
      <c r="C2689" s="21" t="n">
        <v>45881</v>
      </c>
      <c r="D2689" s="17" t="s">
        <v>339</v>
      </c>
      <c r="E2689" s="17" t="s">
        <v>123</v>
      </c>
      <c r="F2689" s="17" t="s">
        <v>1497</v>
      </c>
      <c r="G2689" s="17" t="s">
        <v>59</v>
      </c>
      <c r="H2689" s="17" t="s">
        <v>1537</v>
      </c>
      <c r="I2689" s="17" t="s">
        <v>1524</v>
      </c>
      <c r="J2689" s="17" t="n">
        <v>1</v>
      </c>
      <c r="K2689" s="15" t="n">
        <v>277.9</v>
      </c>
      <c r="L2689" s="22" t="n">
        <v>0</v>
      </c>
      <c r="M2689" s="15" t="n">
        <v>0</v>
      </c>
      <c r="N2689" s="15" t="n">
        <f aca="false">J2689*K2689</f>
        <v>277.9</v>
      </c>
      <c r="O2689" s="15" t="n">
        <f aca="false">N2689*L2689</f>
        <v>0</v>
      </c>
      <c r="P2689" s="15" t="n">
        <f aca="false">N2689-O2689</f>
        <v>277.9</v>
      </c>
      <c r="Q2689" s="15" t="n">
        <f aca="false">J2689*INDEX(dProdutos!$F$2:$F$47,MATCH(E2689,dProdutos!$A$2:$A$47,0))</f>
        <v>132.36</v>
      </c>
      <c r="R2689" s="15" t="n">
        <f aca="false">IF(I2689="Cancelado",0,P2689-Q2689)</f>
        <v>145.54</v>
      </c>
      <c r="S2689" s="17" t="str">
        <f aca="false">INDEX(dProdutos!$D$2:$D$47,MATCH(E2689,dProdutos!$A$2:$A$47,0))</f>
        <v>Calçados</v>
      </c>
    </row>
    <row r="2690" customFormat="false" ht="15" hidden="false" customHeight="false" outlineLevel="0" collapsed="false">
      <c r="A2690" s="17" t="s">
        <v>3153</v>
      </c>
      <c r="B2690" s="17" t="n">
        <v>1</v>
      </c>
      <c r="C2690" s="21" t="n">
        <v>45881</v>
      </c>
      <c r="D2690" s="17" t="s">
        <v>987</v>
      </c>
      <c r="E2690" s="17" t="s">
        <v>123</v>
      </c>
      <c r="F2690" s="17" t="s">
        <v>1493</v>
      </c>
      <c r="G2690" s="17" t="s">
        <v>59</v>
      </c>
      <c r="H2690" s="17" t="s">
        <v>1523</v>
      </c>
      <c r="I2690" s="17" t="s">
        <v>1531</v>
      </c>
      <c r="J2690" s="17" t="n">
        <v>1</v>
      </c>
      <c r="K2690" s="15" t="n">
        <v>277.9</v>
      </c>
      <c r="L2690" s="22" t="n">
        <v>0.2</v>
      </c>
      <c r="M2690" s="15" t="n">
        <v>17.96</v>
      </c>
      <c r="N2690" s="15" t="n">
        <f aca="false">J2690*K2690</f>
        <v>277.9</v>
      </c>
      <c r="O2690" s="15" t="n">
        <f aca="false">N2690*L2690</f>
        <v>55.58</v>
      </c>
      <c r="P2690" s="15" t="n">
        <f aca="false">N2690-O2690</f>
        <v>222.32</v>
      </c>
      <c r="Q2690" s="15" t="n">
        <f aca="false">J2690*INDEX(dProdutos!$F$2:$F$47,MATCH(E2690,dProdutos!$A$2:$A$47,0))</f>
        <v>132.36</v>
      </c>
      <c r="R2690" s="15" t="n">
        <f aca="false">IF(I2690="Cancelado",0,P2690-Q2690)</f>
        <v>0</v>
      </c>
      <c r="S2690" s="17" t="str">
        <f aca="false">INDEX(dProdutos!$D$2:$D$47,MATCH(E2690,dProdutos!$A$2:$A$47,0))</f>
        <v>Calçados</v>
      </c>
    </row>
    <row r="2691" customFormat="false" ht="15" hidden="false" customHeight="false" outlineLevel="0" collapsed="false">
      <c r="A2691" s="17" t="s">
        <v>3153</v>
      </c>
      <c r="B2691" s="17" t="n">
        <v>2</v>
      </c>
      <c r="C2691" s="21" t="n">
        <v>45881</v>
      </c>
      <c r="D2691" s="17" t="s">
        <v>987</v>
      </c>
      <c r="E2691" s="17" t="s">
        <v>141</v>
      </c>
      <c r="F2691" s="17" t="s">
        <v>1493</v>
      </c>
      <c r="G2691" s="17" t="s">
        <v>59</v>
      </c>
      <c r="H2691" s="17" t="s">
        <v>1523</v>
      </c>
      <c r="I2691" s="17" t="s">
        <v>1531</v>
      </c>
      <c r="J2691" s="17" t="n">
        <v>1</v>
      </c>
      <c r="K2691" s="15" t="n">
        <v>131.9</v>
      </c>
      <c r="L2691" s="22" t="n">
        <v>0</v>
      </c>
      <c r="M2691" s="15" t="n">
        <v>0</v>
      </c>
      <c r="N2691" s="15" t="n">
        <f aca="false">J2691*K2691</f>
        <v>131.9</v>
      </c>
      <c r="O2691" s="15" t="n">
        <f aca="false">N2691*L2691</f>
        <v>0</v>
      </c>
      <c r="P2691" s="15" t="n">
        <f aca="false">N2691-O2691</f>
        <v>131.9</v>
      </c>
      <c r="Q2691" s="15" t="n">
        <f aca="false">J2691*INDEX(dProdutos!$F$2:$F$47,MATCH(E2691,dProdutos!$A$2:$A$47,0))</f>
        <v>81.66</v>
      </c>
      <c r="R2691" s="15" t="n">
        <f aca="false">IF(I2691="Cancelado",0,P2691-Q2691)</f>
        <v>0</v>
      </c>
      <c r="S2691" s="17" t="str">
        <f aca="false">INDEX(dProdutos!$D$2:$D$47,MATCH(E2691,dProdutos!$A$2:$A$47,0))</f>
        <v>Acessórios</v>
      </c>
    </row>
    <row r="2692" customFormat="false" ht="15" hidden="false" customHeight="false" outlineLevel="0" collapsed="false">
      <c r="A2692" s="17" t="s">
        <v>3154</v>
      </c>
      <c r="B2692" s="17" t="n">
        <v>1</v>
      </c>
      <c r="C2692" s="21" t="n">
        <v>45881</v>
      </c>
      <c r="D2692" s="17" t="s">
        <v>237</v>
      </c>
      <c r="E2692" s="17" t="s">
        <v>114</v>
      </c>
      <c r="F2692" s="17" t="s">
        <v>1487</v>
      </c>
      <c r="G2692" s="17" t="s">
        <v>60</v>
      </c>
      <c r="H2692" s="17" t="s">
        <v>1537</v>
      </c>
      <c r="I2692" s="17" t="s">
        <v>1524</v>
      </c>
      <c r="J2692" s="17" t="n">
        <v>1</v>
      </c>
      <c r="K2692" s="15" t="n">
        <v>202.9</v>
      </c>
      <c r="L2692" s="22" t="n">
        <v>0</v>
      </c>
      <c r="M2692" s="15" t="n">
        <v>30.11</v>
      </c>
      <c r="N2692" s="15" t="n">
        <f aca="false">J2692*K2692</f>
        <v>202.9</v>
      </c>
      <c r="O2692" s="15" t="n">
        <f aca="false">N2692*L2692</f>
        <v>0</v>
      </c>
      <c r="P2692" s="15" t="n">
        <f aca="false">N2692-O2692</f>
        <v>202.9</v>
      </c>
      <c r="Q2692" s="15" t="n">
        <f aca="false">J2692*INDEX(dProdutos!$F$2:$F$47,MATCH(E2692,dProdutos!$A$2:$A$47,0))</f>
        <v>110.39</v>
      </c>
      <c r="R2692" s="15" t="n">
        <f aca="false">IF(I2692="Cancelado",0,P2692-Q2692)</f>
        <v>92.51</v>
      </c>
      <c r="S2692" s="17" t="str">
        <f aca="false">INDEX(dProdutos!$D$2:$D$47,MATCH(E2692,dProdutos!$A$2:$A$47,0))</f>
        <v>Moda Masculina</v>
      </c>
    </row>
    <row r="2693" customFormat="false" ht="15" hidden="false" customHeight="false" outlineLevel="0" collapsed="false">
      <c r="A2693" s="17" t="s">
        <v>3154</v>
      </c>
      <c r="B2693" s="17" t="n">
        <v>2</v>
      </c>
      <c r="C2693" s="21" t="n">
        <v>45881</v>
      </c>
      <c r="D2693" s="17" t="s">
        <v>237</v>
      </c>
      <c r="E2693" s="17" t="s">
        <v>85</v>
      </c>
      <c r="F2693" s="17" t="s">
        <v>1487</v>
      </c>
      <c r="G2693" s="17" t="s">
        <v>60</v>
      </c>
      <c r="H2693" s="17" t="s">
        <v>1537</v>
      </c>
      <c r="I2693" s="17" t="s">
        <v>1524</v>
      </c>
      <c r="J2693" s="17" t="n">
        <v>1</v>
      </c>
      <c r="K2693" s="15" t="n">
        <v>165.9</v>
      </c>
      <c r="L2693" s="22" t="n">
        <v>0</v>
      </c>
      <c r="M2693" s="15" t="n">
        <v>0</v>
      </c>
      <c r="N2693" s="15" t="n">
        <f aca="false">J2693*K2693</f>
        <v>165.9</v>
      </c>
      <c r="O2693" s="15" t="n">
        <f aca="false">N2693*L2693</f>
        <v>0</v>
      </c>
      <c r="P2693" s="15" t="n">
        <f aca="false">N2693-O2693</f>
        <v>165.9</v>
      </c>
      <c r="Q2693" s="15" t="n">
        <f aca="false">J2693*INDEX(dProdutos!$F$2:$F$47,MATCH(E2693,dProdutos!$A$2:$A$47,0))</f>
        <v>91.55</v>
      </c>
      <c r="R2693" s="15" t="n">
        <f aca="false">IF(I2693="Cancelado",0,P2693-Q2693)</f>
        <v>74.35</v>
      </c>
      <c r="S2693" s="17" t="str">
        <f aca="false">INDEX(dProdutos!$D$2:$D$47,MATCH(E2693,dProdutos!$A$2:$A$47,0))</f>
        <v>Moda Feminina</v>
      </c>
    </row>
    <row r="2694" customFormat="false" ht="15" hidden="false" customHeight="false" outlineLevel="0" collapsed="false">
      <c r="A2694" s="17" t="s">
        <v>3154</v>
      </c>
      <c r="B2694" s="17" t="n">
        <v>3</v>
      </c>
      <c r="C2694" s="21" t="n">
        <v>45881</v>
      </c>
      <c r="D2694" s="17" t="s">
        <v>237</v>
      </c>
      <c r="E2694" s="17" t="s">
        <v>88</v>
      </c>
      <c r="F2694" s="17" t="s">
        <v>1487</v>
      </c>
      <c r="G2694" s="17" t="s">
        <v>60</v>
      </c>
      <c r="H2694" s="17" t="s">
        <v>1537</v>
      </c>
      <c r="I2694" s="17" t="s">
        <v>1524</v>
      </c>
      <c r="J2694" s="17" t="n">
        <v>1</v>
      </c>
      <c r="K2694" s="15" t="n">
        <v>170.9</v>
      </c>
      <c r="L2694" s="22" t="n">
        <v>0</v>
      </c>
      <c r="M2694" s="15" t="n">
        <v>0</v>
      </c>
      <c r="N2694" s="15" t="n">
        <f aca="false">J2694*K2694</f>
        <v>170.9</v>
      </c>
      <c r="O2694" s="15" t="n">
        <f aca="false">N2694*L2694</f>
        <v>0</v>
      </c>
      <c r="P2694" s="15" t="n">
        <f aca="false">N2694-O2694</f>
        <v>170.9</v>
      </c>
      <c r="Q2694" s="15" t="n">
        <f aca="false">J2694*INDEX(dProdutos!$F$2:$F$47,MATCH(E2694,dProdutos!$A$2:$A$47,0))</f>
        <v>98.14</v>
      </c>
      <c r="R2694" s="15" t="n">
        <f aca="false">IF(I2694="Cancelado",0,P2694-Q2694)</f>
        <v>72.76</v>
      </c>
      <c r="S2694" s="17" t="str">
        <f aca="false">INDEX(dProdutos!$D$2:$D$47,MATCH(E2694,dProdutos!$A$2:$A$47,0))</f>
        <v>Moda Feminina</v>
      </c>
    </row>
    <row r="2695" customFormat="false" ht="15" hidden="false" customHeight="false" outlineLevel="0" collapsed="false">
      <c r="A2695" s="17" t="s">
        <v>3155</v>
      </c>
      <c r="B2695" s="17" t="n">
        <v>1</v>
      </c>
      <c r="C2695" s="21" t="n">
        <v>45881</v>
      </c>
      <c r="D2695" s="17" t="s">
        <v>356</v>
      </c>
      <c r="E2695" s="17" t="s">
        <v>102</v>
      </c>
      <c r="F2695" s="17" t="s">
        <v>1499</v>
      </c>
      <c r="G2695" s="17" t="s">
        <v>61</v>
      </c>
      <c r="H2695" s="17" t="s">
        <v>1523</v>
      </c>
      <c r="I2695" s="17" t="s">
        <v>1524</v>
      </c>
      <c r="J2695" s="17" t="n">
        <v>2</v>
      </c>
      <c r="K2695" s="15" t="n">
        <v>65.9</v>
      </c>
      <c r="L2695" s="22" t="n">
        <v>0.2</v>
      </c>
      <c r="M2695" s="15" t="n">
        <v>0</v>
      </c>
      <c r="N2695" s="15" t="n">
        <f aca="false">J2695*K2695</f>
        <v>131.8</v>
      </c>
      <c r="O2695" s="15" t="n">
        <f aca="false">N2695*L2695</f>
        <v>26.36</v>
      </c>
      <c r="P2695" s="15" t="n">
        <f aca="false">N2695-O2695</f>
        <v>105.44</v>
      </c>
      <c r="Q2695" s="15" t="n">
        <f aca="false">J2695*INDEX(dProdutos!$F$2:$F$47,MATCH(E2695,dProdutos!$A$2:$A$47,0))</f>
        <v>59.36</v>
      </c>
      <c r="R2695" s="15" t="n">
        <f aca="false">IF(I2695="Cancelado",0,P2695-Q2695)</f>
        <v>46.08</v>
      </c>
      <c r="S2695" s="17" t="str">
        <f aca="false">INDEX(dProdutos!$D$2:$D$47,MATCH(E2695,dProdutos!$A$2:$A$47,0))</f>
        <v>Moda Masculina</v>
      </c>
    </row>
    <row r="2696" customFormat="false" ht="15" hidden="false" customHeight="false" outlineLevel="0" collapsed="false">
      <c r="A2696" s="17" t="s">
        <v>3155</v>
      </c>
      <c r="B2696" s="17" t="n">
        <v>2</v>
      </c>
      <c r="C2696" s="21" t="n">
        <v>45881</v>
      </c>
      <c r="D2696" s="17" t="s">
        <v>356</v>
      </c>
      <c r="E2696" s="17" t="s">
        <v>144</v>
      </c>
      <c r="F2696" s="17" t="s">
        <v>1499</v>
      </c>
      <c r="G2696" s="17" t="s">
        <v>61</v>
      </c>
      <c r="H2696" s="17" t="s">
        <v>1523</v>
      </c>
      <c r="I2696" s="17" t="s">
        <v>1524</v>
      </c>
      <c r="J2696" s="17" t="n">
        <v>1</v>
      </c>
      <c r="K2696" s="15" t="n">
        <v>260.9</v>
      </c>
      <c r="L2696" s="22" t="n">
        <v>0.1</v>
      </c>
      <c r="M2696" s="15" t="n">
        <v>0</v>
      </c>
      <c r="N2696" s="15" t="n">
        <f aca="false">J2696*K2696</f>
        <v>260.9</v>
      </c>
      <c r="O2696" s="15" t="n">
        <f aca="false">N2696*L2696</f>
        <v>26.09</v>
      </c>
      <c r="P2696" s="15" t="n">
        <f aca="false">N2696-O2696</f>
        <v>234.81</v>
      </c>
      <c r="Q2696" s="15" t="n">
        <f aca="false">J2696*INDEX(dProdutos!$F$2:$F$47,MATCH(E2696,dProdutos!$A$2:$A$47,0))</f>
        <v>99.86</v>
      </c>
      <c r="R2696" s="15" t="n">
        <f aca="false">IF(I2696="Cancelado",0,P2696-Q2696)</f>
        <v>134.95</v>
      </c>
      <c r="S2696" s="17" t="str">
        <f aca="false">INDEX(dProdutos!$D$2:$D$47,MATCH(E2696,dProdutos!$A$2:$A$47,0))</f>
        <v>Acessórios</v>
      </c>
    </row>
    <row r="2697" customFormat="false" ht="15" hidden="false" customHeight="false" outlineLevel="0" collapsed="false">
      <c r="A2697" s="17" t="s">
        <v>3156</v>
      </c>
      <c r="B2697" s="17" t="n">
        <v>1</v>
      </c>
      <c r="C2697" s="21" t="n">
        <v>45881</v>
      </c>
      <c r="D2697" s="17" t="s">
        <v>1428</v>
      </c>
      <c r="E2697" s="17" t="s">
        <v>102</v>
      </c>
      <c r="F2697" s="17" t="s">
        <v>1490</v>
      </c>
      <c r="G2697" s="17" t="s">
        <v>61</v>
      </c>
      <c r="H2697" s="17" t="s">
        <v>1537</v>
      </c>
      <c r="I2697" s="17" t="s">
        <v>1524</v>
      </c>
      <c r="J2697" s="17" t="n">
        <v>2</v>
      </c>
      <c r="K2697" s="15" t="n">
        <v>65.9</v>
      </c>
      <c r="L2697" s="22" t="n">
        <v>0</v>
      </c>
      <c r="M2697" s="15" t="n">
        <v>0</v>
      </c>
      <c r="N2697" s="15" t="n">
        <f aca="false">J2697*K2697</f>
        <v>131.8</v>
      </c>
      <c r="O2697" s="15" t="n">
        <f aca="false">N2697*L2697</f>
        <v>0</v>
      </c>
      <c r="P2697" s="15" t="n">
        <f aca="false">N2697-O2697</f>
        <v>131.8</v>
      </c>
      <c r="Q2697" s="15" t="n">
        <f aca="false">J2697*INDEX(dProdutos!$F$2:$F$47,MATCH(E2697,dProdutos!$A$2:$A$47,0))</f>
        <v>59.36</v>
      </c>
      <c r="R2697" s="15" t="n">
        <f aca="false">IF(I2697="Cancelado",0,P2697-Q2697)</f>
        <v>72.44</v>
      </c>
      <c r="S2697" s="17" t="str">
        <f aca="false">INDEX(dProdutos!$D$2:$D$47,MATCH(E2697,dProdutos!$A$2:$A$47,0))</f>
        <v>Moda Masculina</v>
      </c>
    </row>
    <row r="2698" customFormat="false" ht="15" hidden="false" customHeight="false" outlineLevel="0" collapsed="false">
      <c r="A2698" s="17" t="s">
        <v>3157</v>
      </c>
      <c r="B2698" s="17" t="n">
        <v>1</v>
      </c>
      <c r="C2698" s="21" t="n">
        <v>45881</v>
      </c>
      <c r="D2698" s="17" t="s">
        <v>653</v>
      </c>
      <c r="E2698" s="17" t="s">
        <v>171</v>
      </c>
      <c r="F2698" s="17" t="s">
        <v>1487</v>
      </c>
      <c r="G2698" s="17" t="s">
        <v>59</v>
      </c>
      <c r="H2698" s="17" t="s">
        <v>1523</v>
      </c>
      <c r="I2698" s="17" t="s">
        <v>1524</v>
      </c>
      <c r="J2698" s="17" t="n">
        <v>1</v>
      </c>
      <c r="K2698" s="15" t="n">
        <v>246.9</v>
      </c>
      <c r="L2698" s="22" t="n">
        <v>0</v>
      </c>
      <c r="M2698" s="15" t="n">
        <v>0</v>
      </c>
      <c r="N2698" s="15" t="n">
        <f aca="false">J2698*K2698</f>
        <v>246.9</v>
      </c>
      <c r="O2698" s="15" t="n">
        <f aca="false">N2698*L2698</f>
        <v>0</v>
      </c>
      <c r="P2698" s="15" t="n">
        <f aca="false">N2698-O2698</f>
        <v>246.9</v>
      </c>
      <c r="Q2698" s="15" t="n">
        <f aca="false">J2698*INDEX(dProdutos!$F$2:$F$47,MATCH(E2698,dProdutos!$A$2:$A$47,0))</f>
        <v>103.61</v>
      </c>
      <c r="R2698" s="15" t="n">
        <f aca="false">IF(I2698="Cancelado",0,P2698-Q2698)</f>
        <v>143.29</v>
      </c>
      <c r="S2698" s="17" t="str">
        <f aca="false">INDEX(dProdutos!$D$2:$D$47,MATCH(E2698,dProdutos!$A$2:$A$47,0))</f>
        <v>Casa</v>
      </c>
    </row>
    <row r="2699" customFormat="false" ht="15" hidden="false" customHeight="false" outlineLevel="0" collapsed="false">
      <c r="A2699" s="17" t="s">
        <v>3157</v>
      </c>
      <c r="B2699" s="17" t="n">
        <v>2</v>
      </c>
      <c r="C2699" s="21" t="n">
        <v>45881</v>
      </c>
      <c r="D2699" s="17" t="s">
        <v>653</v>
      </c>
      <c r="E2699" s="17" t="s">
        <v>147</v>
      </c>
      <c r="F2699" s="17" t="s">
        <v>1487</v>
      </c>
      <c r="G2699" s="17" t="s">
        <v>59</v>
      </c>
      <c r="H2699" s="17" t="s">
        <v>1523</v>
      </c>
      <c r="I2699" s="17" t="s">
        <v>1524</v>
      </c>
      <c r="J2699" s="17" t="n">
        <v>3</v>
      </c>
      <c r="K2699" s="15" t="n">
        <v>231.9</v>
      </c>
      <c r="L2699" s="22" t="n">
        <v>0.1</v>
      </c>
      <c r="M2699" s="15" t="n">
        <v>0</v>
      </c>
      <c r="N2699" s="15" t="n">
        <f aca="false">J2699*K2699</f>
        <v>695.7</v>
      </c>
      <c r="O2699" s="15" t="n">
        <f aca="false">N2699*L2699</f>
        <v>69.57</v>
      </c>
      <c r="P2699" s="15" t="n">
        <f aca="false">N2699-O2699</f>
        <v>626.13</v>
      </c>
      <c r="Q2699" s="15" t="n">
        <f aca="false">J2699*INDEX(dProdutos!$F$2:$F$47,MATCH(E2699,dProdutos!$A$2:$A$47,0))</f>
        <v>392.7</v>
      </c>
      <c r="R2699" s="15" t="n">
        <f aca="false">IF(I2699="Cancelado",0,P2699-Q2699)</f>
        <v>233.43</v>
      </c>
      <c r="S2699" s="17" t="str">
        <f aca="false">INDEX(dProdutos!$D$2:$D$47,MATCH(E2699,dProdutos!$A$2:$A$47,0))</f>
        <v>Acessórios</v>
      </c>
    </row>
    <row r="2700" customFormat="false" ht="15" hidden="false" customHeight="false" outlineLevel="0" collapsed="false">
      <c r="A2700" s="17" t="s">
        <v>3158</v>
      </c>
      <c r="B2700" s="17" t="n">
        <v>1</v>
      </c>
      <c r="C2700" s="21" t="n">
        <v>45881</v>
      </c>
      <c r="D2700" s="17" t="s">
        <v>668</v>
      </c>
      <c r="E2700" s="17" t="s">
        <v>138</v>
      </c>
      <c r="F2700" s="17" t="s">
        <v>1499</v>
      </c>
      <c r="G2700" s="17" t="s">
        <v>59</v>
      </c>
      <c r="H2700" s="17" t="s">
        <v>1523</v>
      </c>
      <c r="I2700" s="17" t="s">
        <v>1524</v>
      </c>
      <c r="J2700" s="17" t="n">
        <v>2</v>
      </c>
      <c r="K2700" s="15" t="n">
        <v>231.9</v>
      </c>
      <c r="L2700" s="22" t="n">
        <v>0.1</v>
      </c>
      <c r="M2700" s="15" t="n">
        <v>25.85</v>
      </c>
      <c r="N2700" s="15" t="n">
        <f aca="false">J2700*K2700</f>
        <v>463.8</v>
      </c>
      <c r="O2700" s="15" t="n">
        <f aca="false">N2700*L2700</f>
        <v>46.38</v>
      </c>
      <c r="P2700" s="15" t="n">
        <f aca="false">N2700-O2700</f>
        <v>417.42</v>
      </c>
      <c r="Q2700" s="15" t="n">
        <f aca="false">J2700*INDEX(dProdutos!$F$2:$F$47,MATCH(E2700,dProdutos!$A$2:$A$47,0))</f>
        <v>264.42</v>
      </c>
      <c r="R2700" s="15" t="n">
        <f aca="false">IF(I2700="Cancelado",0,P2700-Q2700)</f>
        <v>153</v>
      </c>
      <c r="S2700" s="17" t="str">
        <f aca="false">INDEX(dProdutos!$D$2:$D$47,MATCH(E2700,dProdutos!$A$2:$A$47,0))</f>
        <v>Calçados</v>
      </c>
    </row>
    <row r="2701" customFormat="false" ht="15" hidden="false" customHeight="false" outlineLevel="0" collapsed="false">
      <c r="A2701" s="17" t="s">
        <v>3158</v>
      </c>
      <c r="B2701" s="17" t="n">
        <v>2</v>
      </c>
      <c r="C2701" s="21" t="n">
        <v>45881</v>
      </c>
      <c r="D2701" s="17" t="s">
        <v>668</v>
      </c>
      <c r="E2701" s="17" t="s">
        <v>138</v>
      </c>
      <c r="F2701" s="17" t="s">
        <v>1499</v>
      </c>
      <c r="G2701" s="17" t="s">
        <v>59</v>
      </c>
      <c r="H2701" s="17" t="s">
        <v>1523</v>
      </c>
      <c r="I2701" s="17" t="s">
        <v>1524</v>
      </c>
      <c r="J2701" s="17" t="n">
        <v>1</v>
      </c>
      <c r="K2701" s="15" t="n">
        <v>231.9</v>
      </c>
      <c r="L2701" s="22" t="n">
        <v>0</v>
      </c>
      <c r="M2701" s="15" t="n">
        <v>0</v>
      </c>
      <c r="N2701" s="15" t="n">
        <f aca="false">J2701*K2701</f>
        <v>231.9</v>
      </c>
      <c r="O2701" s="15" t="n">
        <f aca="false">N2701*L2701</f>
        <v>0</v>
      </c>
      <c r="P2701" s="15" t="n">
        <f aca="false">N2701-O2701</f>
        <v>231.9</v>
      </c>
      <c r="Q2701" s="15" t="n">
        <f aca="false">J2701*INDEX(dProdutos!$F$2:$F$47,MATCH(E2701,dProdutos!$A$2:$A$47,0))</f>
        <v>132.21</v>
      </c>
      <c r="R2701" s="15" t="n">
        <f aca="false">IF(I2701="Cancelado",0,P2701-Q2701)</f>
        <v>99.69</v>
      </c>
      <c r="S2701" s="17" t="str">
        <f aca="false">INDEX(dProdutos!$D$2:$D$47,MATCH(E2701,dProdutos!$A$2:$A$47,0))</f>
        <v>Calçados</v>
      </c>
    </row>
    <row r="2702" customFormat="false" ht="15" hidden="false" customHeight="false" outlineLevel="0" collapsed="false">
      <c r="A2702" s="17" t="s">
        <v>3159</v>
      </c>
      <c r="B2702" s="17" t="n">
        <v>1</v>
      </c>
      <c r="C2702" s="21" t="n">
        <v>45881</v>
      </c>
      <c r="D2702" s="17" t="s">
        <v>1433</v>
      </c>
      <c r="E2702" s="17" t="s">
        <v>114</v>
      </c>
      <c r="F2702" s="17" t="s">
        <v>1490</v>
      </c>
      <c r="G2702" s="17" t="s">
        <v>64</v>
      </c>
      <c r="H2702" s="17" t="s">
        <v>1523</v>
      </c>
      <c r="I2702" s="17" t="s">
        <v>1524</v>
      </c>
      <c r="J2702" s="17" t="n">
        <v>2</v>
      </c>
      <c r="K2702" s="15" t="n">
        <v>202.9</v>
      </c>
      <c r="L2702" s="22" t="n">
        <v>0</v>
      </c>
      <c r="M2702" s="15" t="n">
        <v>25.13</v>
      </c>
      <c r="N2702" s="15" t="n">
        <f aca="false">J2702*K2702</f>
        <v>405.8</v>
      </c>
      <c r="O2702" s="15" t="n">
        <f aca="false">N2702*L2702</f>
        <v>0</v>
      </c>
      <c r="P2702" s="15" t="n">
        <f aca="false">N2702-O2702</f>
        <v>405.8</v>
      </c>
      <c r="Q2702" s="15" t="n">
        <f aca="false">J2702*INDEX(dProdutos!$F$2:$F$47,MATCH(E2702,dProdutos!$A$2:$A$47,0))</f>
        <v>220.78</v>
      </c>
      <c r="R2702" s="15" t="n">
        <f aca="false">IF(I2702="Cancelado",0,P2702-Q2702)</f>
        <v>185.02</v>
      </c>
      <c r="S2702" s="17" t="str">
        <f aca="false">INDEX(dProdutos!$D$2:$D$47,MATCH(E2702,dProdutos!$A$2:$A$47,0))</f>
        <v>Moda Masculina</v>
      </c>
    </row>
    <row r="2703" customFormat="false" ht="15" hidden="false" customHeight="false" outlineLevel="0" collapsed="false">
      <c r="A2703" s="17" t="s">
        <v>3160</v>
      </c>
      <c r="B2703" s="17" t="n">
        <v>1</v>
      </c>
      <c r="C2703" s="21" t="n">
        <v>45882</v>
      </c>
      <c r="D2703" s="17" t="s">
        <v>1319</v>
      </c>
      <c r="E2703" s="17" t="s">
        <v>105</v>
      </c>
      <c r="F2703" s="17" t="s">
        <v>1499</v>
      </c>
      <c r="G2703" s="17" t="s">
        <v>59</v>
      </c>
      <c r="H2703" s="17" t="s">
        <v>1523</v>
      </c>
      <c r="I2703" s="17" t="s">
        <v>1541</v>
      </c>
      <c r="J2703" s="17" t="n">
        <v>1</v>
      </c>
      <c r="K2703" s="15" t="n">
        <v>175.9</v>
      </c>
      <c r="L2703" s="22" t="n">
        <v>0</v>
      </c>
      <c r="M2703" s="15" t="n">
        <v>22.36</v>
      </c>
      <c r="N2703" s="15" t="n">
        <f aca="false">J2703*K2703</f>
        <v>175.9</v>
      </c>
      <c r="O2703" s="15" t="n">
        <f aca="false">N2703*L2703</f>
        <v>0</v>
      </c>
      <c r="P2703" s="15" t="n">
        <f aca="false">N2703-O2703</f>
        <v>175.9</v>
      </c>
      <c r="Q2703" s="15" t="n">
        <f aca="false">J2703*INDEX(dProdutos!$F$2:$F$47,MATCH(E2703,dProdutos!$A$2:$A$47,0))</f>
        <v>96.59</v>
      </c>
      <c r="R2703" s="15" t="n">
        <f aca="false">IF(I2703="Cancelado",0,P2703-Q2703)</f>
        <v>79.31</v>
      </c>
      <c r="S2703" s="17" t="str">
        <f aca="false">INDEX(dProdutos!$D$2:$D$47,MATCH(E2703,dProdutos!$A$2:$A$47,0))</f>
        <v>Moda Masculina</v>
      </c>
    </row>
    <row r="2704" customFormat="false" ht="15" hidden="false" customHeight="false" outlineLevel="0" collapsed="false">
      <c r="A2704" s="17" t="s">
        <v>3160</v>
      </c>
      <c r="B2704" s="17" t="n">
        <v>2</v>
      </c>
      <c r="C2704" s="21" t="n">
        <v>45882</v>
      </c>
      <c r="D2704" s="17" t="s">
        <v>1319</v>
      </c>
      <c r="E2704" s="17" t="s">
        <v>108</v>
      </c>
      <c r="F2704" s="17" t="s">
        <v>1499</v>
      </c>
      <c r="G2704" s="17" t="s">
        <v>59</v>
      </c>
      <c r="H2704" s="17" t="s">
        <v>1523</v>
      </c>
      <c r="I2704" s="17" t="s">
        <v>1541</v>
      </c>
      <c r="J2704" s="17" t="n">
        <v>2</v>
      </c>
      <c r="K2704" s="15" t="n">
        <v>265.9</v>
      </c>
      <c r="L2704" s="22" t="n">
        <v>0.1</v>
      </c>
      <c r="M2704" s="15" t="n">
        <v>0</v>
      </c>
      <c r="N2704" s="15" t="n">
        <f aca="false">J2704*K2704</f>
        <v>531.8</v>
      </c>
      <c r="O2704" s="15" t="n">
        <f aca="false">N2704*L2704</f>
        <v>53.18</v>
      </c>
      <c r="P2704" s="15" t="n">
        <f aca="false">N2704-O2704</f>
        <v>478.62</v>
      </c>
      <c r="Q2704" s="15" t="n">
        <f aca="false">J2704*INDEX(dProdutos!$F$2:$F$47,MATCH(E2704,dProdutos!$A$2:$A$47,0))</f>
        <v>311.24</v>
      </c>
      <c r="R2704" s="15" t="n">
        <f aca="false">IF(I2704="Cancelado",0,P2704-Q2704)</f>
        <v>167.38</v>
      </c>
      <c r="S2704" s="17" t="str">
        <f aca="false">INDEX(dProdutos!$D$2:$D$47,MATCH(E2704,dProdutos!$A$2:$A$47,0))</f>
        <v>Moda Masculina</v>
      </c>
    </row>
    <row r="2705" customFormat="false" ht="15" hidden="false" customHeight="false" outlineLevel="0" collapsed="false">
      <c r="A2705" s="17" t="s">
        <v>3161</v>
      </c>
      <c r="B2705" s="17" t="n">
        <v>1</v>
      </c>
      <c r="C2705" s="21" t="n">
        <v>45882</v>
      </c>
      <c r="D2705" s="17" t="s">
        <v>318</v>
      </c>
      <c r="E2705" s="17" t="s">
        <v>189</v>
      </c>
      <c r="F2705" s="17" t="s">
        <v>1487</v>
      </c>
      <c r="G2705" s="17" t="s">
        <v>64</v>
      </c>
      <c r="H2705" s="17" t="s">
        <v>1537</v>
      </c>
      <c r="I2705" s="17" t="s">
        <v>1524</v>
      </c>
      <c r="J2705" s="17" t="n">
        <v>2</v>
      </c>
      <c r="K2705" s="15" t="n">
        <v>138.9</v>
      </c>
      <c r="L2705" s="22" t="n">
        <v>0.1</v>
      </c>
      <c r="M2705" s="15" t="n">
        <v>0</v>
      </c>
      <c r="N2705" s="15" t="n">
        <f aca="false">J2705*K2705</f>
        <v>277.8</v>
      </c>
      <c r="O2705" s="15" t="n">
        <f aca="false">N2705*L2705</f>
        <v>27.78</v>
      </c>
      <c r="P2705" s="15" t="n">
        <f aca="false">N2705-O2705</f>
        <v>250.02</v>
      </c>
      <c r="Q2705" s="15" t="n">
        <f aca="false">J2705*INDEX(dProdutos!$F$2:$F$47,MATCH(E2705,dProdutos!$A$2:$A$47,0))</f>
        <v>137.92</v>
      </c>
      <c r="R2705" s="15" t="n">
        <f aca="false">IF(I2705="Cancelado",0,P2705-Q2705)</f>
        <v>112.1</v>
      </c>
      <c r="S2705" s="17" t="str">
        <f aca="false">INDEX(dProdutos!$D$2:$D$47,MATCH(E2705,dProdutos!$A$2:$A$47,0))</f>
        <v>Eletrônicos</v>
      </c>
    </row>
    <row r="2706" customFormat="false" ht="15" hidden="false" customHeight="false" outlineLevel="0" collapsed="false">
      <c r="A2706" s="17" t="s">
        <v>3162</v>
      </c>
      <c r="B2706" s="17" t="n">
        <v>1</v>
      </c>
      <c r="C2706" s="21" t="n">
        <v>45882</v>
      </c>
      <c r="D2706" s="17" t="s">
        <v>396</v>
      </c>
      <c r="E2706" s="17" t="s">
        <v>138</v>
      </c>
      <c r="F2706" s="17" t="s">
        <v>1493</v>
      </c>
      <c r="G2706" s="17" t="s">
        <v>61</v>
      </c>
      <c r="H2706" s="17" t="s">
        <v>1527</v>
      </c>
      <c r="I2706" s="17" t="s">
        <v>1524</v>
      </c>
      <c r="J2706" s="17" t="n">
        <v>1</v>
      </c>
      <c r="K2706" s="15" t="n">
        <v>231.9</v>
      </c>
      <c r="L2706" s="22" t="n">
        <v>0.05</v>
      </c>
      <c r="M2706" s="15" t="n">
        <v>25.16</v>
      </c>
      <c r="N2706" s="15" t="n">
        <f aca="false">J2706*K2706</f>
        <v>231.9</v>
      </c>
      <c r="O2706" s="15" t="n">
        <f aca="false">N2706*L2706</f>
        <v>11.595</v>
      </c>
      <c r="P2706" s="15" t="n">
        <f aca="false">N2706-O2706</f>
        <v>220.305</v>
      </c>
      <c r="Q2706" s="15" t="n">
        <f aca="false">J2706*INDEX(dProdutos!$F$2:$F$47,MATCH(E2706,dProdutos!$A$2:$A$47,0))</f>
        <v>132.21</v>
      </c>
      <c r="R2706" s="15" t="n">
        <f aca="false">IF(I2706="Cancelado",0,P2706-Q2706)</f>
        <v>88.095</v>
      </c>
      <c r="S2706" s="17" t="str">
        <f aca="false">INDEX(dProdutos!$D$2:$D$47,MATCH(E2706,dProdutos!$A$2:$A$47,0))</f>
        <v>Calçados</v>
      </c>
    </row>
    <row r="2707" customFormat="false" ht="15" hidden="false" customHeight="false" outlineLevel="0" collapsed="false">
      <c r="A2707" s="17" t="s">
        <v>3162</v>
      </c>
      <c r="B2707" s="17" t="n">
        <v>2</v>
      </c>
      <c r="C2707" s="21" t="n">
        <v>45882</v>
      </c>
      <c r="D2707" s="17" t="s">
        <v>396</v>
      </c>
      <c r="E2707" s="17" t="s">
        <v>183</v>
      </c>
      <c r="F2707" s="17" t="s">
        <v>1493</v>
      </c>
      <c r="G2707" s="17" t="s">
        <v>61</v>
      </c>
      <c r="H2707" s="17" t="s">
        <v>1527</v>
      </c>
      <c r="I2707" s="17" t="s">
        <v>1524</v>
      </c>
      <c r="J2707" s="17" t="n">
        <v>1</v>
      </c>
      <c r="K2707" s="15" t="n">
        <v>121.9</v>
      </c>
      <c r="L2707" s="22" t="n">
        <v>0</v>
      </c>
      <c r="M2707" s="15" t="n">
        <v>0</v>
      </c>
      <c r="N2707" s="15" t="n">
        <f aca="false">J2707*K2707</f>
        <v>121.9</v>
      </c>
      <c r="O2707" s="15" t="n">
        <f aca="false">N2707*L2707</f>
        <v>0</v>
      </c>
      <c r="P2707" s="15" t="n">
        <f aca="false">N2707-O2707</f>
        <v>121.9</v>
      </c>
      <c r="Q2707" s="15" t="n">
        <f aca="false">J2707*INDEX(dProdutos!$F$2:$F$47,MATCH(E2707,dProdutos!$A$2:$A$47,0))</f>
        <v>52.76</v>
      </c>
      <c r="R2707" s="15" t="n">
        <f aca="false">IF(I2707="Cancelado",0,P2707-Q2707)</f>
        <v>69.14</v>
      </c>
      <c r="S2707" s="17" t="str">
        <f aca="false">INDEX(dProdutos!$D$2:$D$47,MATCH(E2707,dProdutos!$A$2:$A$47,0))</f>
        <v>Eletrônicos</v>
      </c>
    </row>
    <row r="2708" customFormat="false" ht="15" hidden="false" customHeight="false" outlineLevel="0" collapsed="false">
      <c r="A2708" s="17" t="s">
        <v>3162</v>
      </c>
      <c r="B2708" s="17" t="n">
        <v>3</v>
      </c>
      <c r="C2708" s="21" t="n">
        <v>45882</v>
      </c>
      <c r="D2708" s="17" t="s">
        <v>396</v>
      </c>
      <c r="E2708" s="17" t="s">
        <v>98</v>
      </c>
      <c r="F2708" s="17" t="s">
        <v>1493</v>
      </c>
      <c r="G2708" s="17" t="s">
        <v>61</v>
      </c>
      <c r="H2708" s="17" t="s">
        <v>1527</v>
      </c>
      <c r="I2708" s="17" t="s">
        <v>1524</v>
      </c>
      <c r="J2708" s="17" t="n">
        <v>1</v>
      </c>
      <c r="K2708" s="15" t="n">
        <v>108.9</v>
      </c>
      <c r="L2708" s="22" t="n">
        <v>0</v>
      </c>
      <c r="M2708" s="15" t="n">
        <v>0</v>
      </c>
      <c r="N2708" s="15" t="n">
        <f aca="false">J2708*K2708</f>
        <v>108.9</v>
      </c>
      <c r="O2708" s="15" t="n">
        <f aca="false">N2708*L2708</f>
        <v>0</v>
      </c>
      <c r="P2708" s="15" t="n">
        <f aca="false">N2708-O2708</f>
        <v>108.9</v>
      </c>
      <c r="Q2708" s="15" t="n">
        <f aca="false">J2708*INDEX(dProdutos!$F$2:$F$47,MATCH(E2708,dProdutos!$A$2:$A$47,0))</f>
        <v>42.52</v>
      </c>
      <c r="R2708" s="15" t="n">
        <f aca="false">IF(I2708="Cancelado",0,P2708-Q2708)</f>
        <v>66.38</v>
      </c>
      <c r="S2708" s="17" t="str">
        <f aca="false">INDEX(dProdutos!$D$2:$D$47,MATCH(E2708,dProdutos!$A$2:$A$47,0))</f>
        <v>Moda Feminina</v>
      </c>
    </row>
    <row r="2709" customFormat="false" ht="15" hidden="false" customHeight="false" outlineLevel="0" collapsed="false">
      <c r="A2709" s="17" t="s">
        <v>3163</v>
      </c>
      <c r="B2709" s="17" t="n">
        <v>1</v>
      </c>
      <c r="C2709" s="21" t="n">
        <v>45882</v>
      </c>
      <c r="D2709" s="17" t="s">
        <v>787</v>
      </c>
      <c r="E2709" s="17" t="s">
        <v>192</v>
      </c>
      <c r="F2709" s="17" t="s">
        <v>1497</v>
      </c>
      <c r="G2709" s="17" t="s">
        <v>64</v>
      </c>
      <c r="H2709" s="17" t="s">
        <v>1537</v>
      </c>
      <c r="I2709" s="17" t="s">
        <v>1524</v>
      </c>
      <c r="J2709" s="17" t="n">
        <v>1</v>
      </c>
      <c r="K2709" s="15" t="n">
        <v>245.9</v>
      </c>
      <c r="L2709" s="22" t="n">
        <v>0</v>
      </c>
      <c r="M2709" s="15" t="n">
        <v>20.53</v>
      </c>
      <c r="N2709" s="15" t="n">
        <f aca="false">J2709*K2709</f>
        <v>245.9</v>
      </c>
      <c r="O2709" s="15" t="n">
        <f aca="false">N2709*L2709</f>
        <v>0</v>
      </c>
      <c r="P2709" s="15" t="n">
        <f aca="false">N2709-O2709</f>
        <v>245.9</v>
      </c>
      <c r="Q2709" s="15" t="n">
        <f aca="false">J2709*INDEX(dProdutos!$F$2:$F$47,MATCH(E2709,dProdutos!$A$2:$A$47,0))</f>
        <v>107.78</v>
      </c>
      <c r="R2709" s="15" t="n">
        <f aca="false">IF(I2709="Cancelado",0,P2709-Q2709)</f>
        <v>138.12</v>
      </c>
      <c r="S2709" s="17" t="str">
        <f aca="false">INDEX(dProdutos!$D$2:$D$47,MATCH(E2709,dProdutos!$A$2:$A$47,0))</f>
        <v>Eletrônicos</v>
      </c>
    </row>
    <row r="2710" customFormat="false" ht="15" hidden="false" customHeight="false" outlineLevel="0" collapsed="false">
      <c r="A2710" s="17" t="s">
        <v>3164</v>
      </c>
      <c r="B2710" s="17" t="n">
        <v>1</v>
      </c>
      <c r="C2710" s="21" t="n">
        <v>45882</v>
      </c>
      <c r="D2710" s="17" t="s">
        <v>231</v>
      </c>
      <c r="E2710" s="17" t="s">
        <v>144</v>
      </c>
      <c r="F2710" s="17" t="s">
        <v>1495</v>
      </c>
      <c r="G2710" s="17" t="s">
        <v>62</v>
      </c>
      <c r="H2710" s="17" t="s">
        <v>1537</v>
      </c>
      <c r="I2710" s="17" t="s">
        <v>1524</v>
      </c>
      <c r="J2710" s="17" t="n">
        <v>2</v>
      </c>
      <c r="K2710" s="15" t="n">
        <v>260.9</v>
      </c>
      <c r="L2710" s="22" t="n">
        <v>0</v>
      </c>
      <c r="M2710" s="15" t="n">
        <v>22.9</v>
      </c>
      <c r="N2710" s="15" t="n">
        <f aca="false">J2710*K2710</f>
        <v>521.8</v>
      </c>
      <c r="O2710" s="15" t="n">
        <f aca="false">N2710*L2710</f>
        <v>0</v>
      </c>
      <c r="P2710" s="15" t="n">
        <f aca="false">N2710-O2710</f>
        <v>521.8</v>
      </c>
      <c r="Q2710" s="15" t="n">
        <f aca="false">J2710*INDEX(dProdutos!$F$2:$F$47,MATCH(E2710,dProdutos!$A$2:$A$47,0))</f>
        <v>199.72</v>
      </c>
      <c r="R2710" s="15" t="n">
        <f aca="false">IF(I2710="Cancelado",0,P2710-Q2710)</f>
        <v>322.08</v>
      </c>
      <c r="S2710" s="17" t="str">
        <f aca="false">INDEX(dProdutos!$D$2:$D$47,MATCH(E2710,dProdutos!$A$2:$A$47,0))</f>
        <v>Acessórios</v>
      </c>
    </row>
    <row r="2711" customFormat="false" ht="15" hidden="false" customHeight="false" outlineLevel="0" collapsed="false">
      <c r="A2711" s="17" t="s">
        <v>3165</v>
      </c>
      <c r="B2711" s="17" t="n">
        <v>1</v>
      </c>
      <c r="C2711" s="21" t="n">
        <v>45882</v>
      </c>
      <c r="D2711" s="17" t="s">
        <v>868</v>
      </c>
      <c r="E2711" s="17" t="s">
        <v>150</v>
      </c>
      <c r="F2711" s="17" t="s">
        <v>1487</v>
      </c>
      <c r="G2711" s="17" t="s">
        <v>61</v>
      </c>
      <c r="H2711" s="17" t="s">
        <v>1537</v>
      </c>
      <c r="I2711" s="17" t="s">
        <v>1541</v>
      </c>
      <c r="J2711" s="17" t="n">
        <v>1</v>
      </c>
      <c r="K2711" s="15" t="n">
        <v>71.9</v>
      </c>
      <c r="L2711" s="22" t="n">
        <v>0.1</v>
      </c>
      <c r="M2711" s="15" t="n">
        <v>28.32</v>
      </c>
      <c r="N2711" s="15" t="n">
        <f aca="false">J2711*K2711</f>
        <v>71.9</v>
      </c>
      <c r="O2711" s="15" t="n">
        <f aca="false">N2711*L2711</f>
        <v>7.19</v>
      </c>
      <c r="P2711" s="15" t="n">
        <f aca="false">N2711-O2711</f>
        <v>64.71</v>
      </c>
      <c r="Q2711" s="15" t="n">
        <f aca="false">J2711*INDEX(dProdutos!$F$2:$F$47,MATCH(E2711,dProdutos!$A$2:$A$47,0))</f>
        <v>27.38</v>
      </c>
      <c r="R2711" s="15" t="n">
        <f aca="false">IF(I2711="Cancelado",0,P2711-Q2711)</f>
        <v>37.33</v>
      </c>
      <c r="S2711" s="17" t="str">
        <f aca="false">INDEX(dProdutos!$D$2:$D$47,MATCH(E2711,dProdutos!$A$2:$A$47,0))</f>
        <v>Acessórios</v>
      </c>
    </row>
    <row r="2712" customFormat="false" ht="15" hidden="false" customHeight="false" outlineLevel="0" collapsed="false">
      <c r="A2712" s="17" t="s">
        <v>3166</v>
      </c>
      <c r="B2712" s="17" t="n">
        <v>1</v>
      </c>
      <c r="C2712" s="21" t="n">
        <v>45883</v>
      </c>
      <c r="D2712" s="17" t="s">
        <v>505</v>
      </c>
      <c r="E2712" s="17" t="s">
        <v>102</v>
      </c>
      <c r="F2712" s="17" t="s">
        <v>1493</v>
      </c>
      <c r="G2712" s="17" t="s">
        <v>63</v>
      </c>
      <c r="H2712" s="17" t="s">
        <v>1537</v>
      </c>
      <c r="I2712" s="17" t="s">
        <v>1524</v>
      </c>
      <c r="J2712" s="17" t="n">
        <v>1</v>
      </c>
      <c r="K2712" s="15" t="n">
        <v>65.9</v>
      </c>
      <c r="L2712" s="22" t="n">
        <v>0.2</v>
      </c>
      <c r="M2712" s="15" t="n">
        <v>0</v>
      </c>
      <c r="N2712" s="15" t="n">
        <f aca="false">J2712*K2712</f>
        <v>65.9</v>
      </c>
      <c r="O2712" s="15" t="n">
        <f aca="false">N2712*L2712</f>
        <v>13.18</v>
      </c>
      <c r="P2712" s="15" t="n">
        <f aca="false">N2712-O2712</f>
        <v>52.72</v>
      </c>
      <c r="Q2712" s="15" t="n">
        <f aca="false">J2712*INDEX(dProdutos!$F$2:$F$47,MATCH(E2712,dProdutos!$A$2:$A$47,0))</f>
        <v>29.68</v>
      </c>
      <c r="R2712" s="15" t="n">
        <f aca="false">IF(I2712="Cancelado",0,P2712-Q2712)</f>
        <v>23.04</v>
      </c>
      <c r="S2712" s="17" t="str">
        <f aca="false">INDEX(dProdutos!$D$2:$D$47,MATCH(E2712,dProdutos!$A$2:$A$47,0))</f>
        <v>Moda Masculina</v>
      </c>
    </row>
    <row r="2713" customFormat="false" ht="15" hidden="false" customHeight="false" outlineLevel="0" collapsed="false">
      <c r="A2713" s="17" t="s">
        <v>3166</v>
      </c>
      <c r="B2713" s="17" t="n">
        <v>2</v>
      </c>
      <c r="C2713" s="21" t="n">
        <v>45883</v>
      </c>
      <c r="D2713" s="17" t="s">
        <v>505</v>
      </c>
      <c r="E2713" s="17" t="s">
        <v>73</v>
      </c>
      <c r="F2713" s="17" t="s">
        <v>1493</v>
      </c>
      <c r="G2713" s="17" t="s">
        <v>63</v>
      </c>
      <c r="H2713" s="17" t="s">
        <v>1537</v>
      </c>
      <c r="I2713" s="17" t="s">
        <v>1524</v>
      </c>
      <c r="J2713" s="17" t="n">
        <v>2</v>
      </c>
      <c r="K2713" s="15" t="n">
        <v>179.9</v>
      </c>
      <c r="L2713" s="22" t="n">
        <v>0</v>
      </c>
      <c r="M2713" s="15" t="n">
        <v>0</v>
      </c>
      <c r="N2713" s="15" t="n">
        <f aca="false">J2713*K2713</f>
        <v>359.8</v>
      </c>
      <c r="O2713" s="15" t="n">
        <f aca="false">N2713*L2713</f>
        <v>0</v>
      </c>
      <c r="P2713" s="15" t="n">
        <f aca="false">N2713-O2713</f>
        <v>359.8</v>
      </c>
      <c r="Q2713" s="15" t="n">
        <f aca="false">J2713*INDEX(dProdutos!$F$2:$F$47,MATCH(E2713,dProdutos!$A$2:$A$47,0))</f>
        <v>138.88</v>
      </c>
      <c r="R2713" s="15" t="n">
        <f aca="false">IF(I2713="Cancelado",0,P2713-Q2713)</f>
        <v>220.92</v>
      </c>
      <c r="S2713" s="17" t="str">
        <f aca="false">INDEX(dProdutos!$D$2:$D$47,MATCH(E2713,dProdutos!$A$2:$A$47,0))</f>
        <v>Moda Feminina</v>
      </c>
    </row>
    <row r="2714" customFormat="false" ht="15" hidden="false" customHeight="false" outlineLevel="0" collapsed="false">
      <c r="A2714" s="17" t="s">
        <v>3166</v>
      </c>
      <c r="B2714" s="17" t="n">
        <v>3</v>
      </c>
      <c r="C2714" s="21" t="n">
        <v>45883</v>
      </c>
      <c r="D2714" s="17" t="s">
        <v>505</v>
      </c>
      <c r="E2714" s="17" t="s">
        <v>129</v>
      </c>
      <c r="F2714" s="17" t="s">
        <v>1493</v>
      </c>
      <c r="G2714" s="17" t="s">
        <v>63</v>
      </c>
      <c r="H2714" s="17" t="s">
        <v>1537</v>
      </c>
      <c r="I2714" s="17" t="s">
        <v>1524</v>
      </c>
      <c r="J2714" s="17" t="n">
        <v>1</v>
      </c>
      <c r="K2714" s="15" t="n">
        <v>105.9</v>
      </c>
      <c r="L2714" s="22" t="n">
        <v>0.1</v>
      </c>
      <c r="M2714" s="15" t="n">
        <v>0</v>
      </c>
      <c r="N2714" s="15" t="n">
        <f aca="false">J2714*K2714</f>
        <v>105.9</v>
      </c>
      <c r="O2714" s="15" t="n">
        <f aca="false">N2714*L2714</f>
        <v>10.59</v>
      </c>
      <c r="P2714" s="15" t="n">
        <f aca="false">N2714-O2714</f>
        <v>95.31</v>
      </c>
      <c r="Q2714" s="15" t="n">
        <f aca="false">J2714*INDEX(dProdutos!$F$2:$F$47,MATCH(E2714,dProdutos!$A$2:$A$47,0))</f>
        <v>43.79</v>
      </c>
      <c r="R2714" s="15" t="n">
        <f aca="false">IF(I2714="Cancelado",0,P2714-Q2714)</f>
        <v>51.52</v>
      </c>
      <c r="S2714" s="17" t="str">
        <f aca="false">INDEX(dProdutos!$D$2:$D$47,MATCH(E2714,dProdutos!$A$2:$A$47,0))</f>
        <v>Calçados</v>
      </c>
    </row>
    <row r="2715" customFormat="false" ht="15" hidden="false" customHeight="false" outlineLevel="0" collapsed="false">
      <c r="A2715" s="17" t="s">
        <v>3166</v>
      </c>
      <c r="B2715" s="17" t="n">
        <v>4</v>
      </c>
      <c r="C2715" s="21" t="n">
        <v>45883</v>
      </c>
      <c r="D2715" s="17" t="s">
        <v>505</v>
      </c>
      <c r="E2715" s="17" t="s">
        <v>183</v>
      </c>
      <c r="F2715" s="17" t="s">
        <v>1493</v>
      </c>
      <c r="G2715" s="17" t="s">
        <v>63</v>
      </c>
      <c r="H2715" s="17" t="s">
        <v>1537</v>
      </c>
      <c r="I2715" s="17" t="s">
        <v>1524</v>
      </c>
      <c r="J2715" s="17" t="n">
        <v>2</v>
      </c>
      <c r="K2715" s="15" t="n">
        <v>121.9</v>
      </c>
      <c r="L2715" s="22" t="n">
        <v>0.1</v>
      </c>
      <c r="M2715" s="15" t="n">
        <v>0</v>
      </c>
      <c r="N2715" s="15" t="n">
        <f aca="false">J2715*K2715</f>
        <v>243.8</v>
      </c>
      <c r="O2715" s="15" t="n">
        <f aca="false">N2715*L2715</f>
        <v>24.38</v>
      </c>
      <c r="P2715" s="15" t="n">
        <f aca="false">N2715-O2715</f>
        <v>219.42</v>
      </c>
      <c r="Q2715" s="15" t="n">
        <f aca="false">J2715*INDEX(dProdutos!$F$2:$F$47,MATCH(E2715,dProdutos!$A$2:$A$47,0))</f>
        <v>105.52</v>
      </c>
      <c r="R2715" s="15" t="n">
        <f aca="false">IF(I2715="Cancelado",0,P2715-Q2715)</f>
        <v>113.9</v>
      </c>
      <c r="S2715" s="17" t="str">
        <f aca="false">INDEX(dProdutos!$D$2:$D$47,MATCH(E2715,dProdutos!$A$2:$A$47,0))</f>
        <v>Eletrônicos</v>
      </c>
    </row>
    <row r="2716" customFormat="false" ht="15" hidden="false" customHeight="false" outlineLevel="0" collapsed="false">
      <c r="A2716" s="17" t="s">
        <v>3167</v>
      </c>
      <c r="B2716" s="17" t="n">
        <v>1</v>
      </c>
      <c r="C2716" s="21" t="n">
        <v>45883</v>
      </c>
      <c r="D2716" s="17" t="s">
        <v>396</v>
      </c>
      <c r="E2716" s="17" t="s">
        <v>114</v>
      </c>
      <c r="F2716" s="17" t="s">
        <v>1495</v>
      </c>
      <c r="G2716" s="17" t="s">
        <v>61</v>
      </c>
      <c r="H2716" s="17" t="s">
        <v>1537</v>
      </c>
      <c r="I2716" s="17" t="s">
        <v>1524</v>
      </c>
      <c r="J2716" s="17" t="n">
        <v>1</v>
      </c>
      <c r="K2716" s="15" t="n">
        <v>202.9</v>
      </c>
      <c r="L2716" s="22" t="n">
        <v>0.05</v>
      </c>
      <c r="M2716" s="15" t="n">
        <v>18.95</v>
      </c>
      <c r="N2716" s="15" t="n">
        <f aca="false">J2716*K2716</f>
        <v>202.9</v>
      </c>
      <c r="O2716" s="15" t="n">
        <f aca="false">N2716*L2716</f>
        <v>10.145</v>
      </c>
      <c r="P2716" s="15" t="n">
        <f aca="false">N2716-O2716</f>
        <v>192.755</v>
      </c>
      <c r="Q2716" s="15" t="n">
        <f aca="false">J2716*INDEX(dProdutos!$F$2:$F$47,MATCH(E2716,dProdutos!$A$2:$A$47,0))</f>
        <v>110.39</v>
      </c>
      <c r="R2716" s="15" t="n">
        <f aca="false">IF(I2716="Cancelado",0,P2716-Q2716)</f>
        <v>82.365</v>
      </c>
      <c r="S2716" s="17" t="str">
        <f aca="false">INDEX(dProdutos!$D$2:$D$47,MATCH(E2716,dProdutos!$A$2:$A$47,0))</f>
        <v>Moda Masculina</v>
      </c>
    </row>
    <row r="2717" customFormat="false" ht="15" hidden="false" customHeight="false" outlineLevel="0" collapsed="false">
      <c r="A2717" s="17" t="s">
        <v>3168</v>
      </c>
      <c r="B2717" s="17" t="n">
        <v>1</v>
      </c>
      <c r="C2717" s="21" t="n">
        <v>45883</v>
      </c>
      <c r="D2717" s="17" t="s">
        <v>275</v>
      </c>
      <c r="E2717" s="17" t="s">
        <v>95</v>
      </c>
      <c r="F2717" s="17" t="s">
        <v>1503</v>
      </c>
      <c r="G2717" s="17" t="s">
        <v>64</v>
      </c>
      <c r="H2717" s="17" t="s">
        <v>1537</v>
      </c>
      <c r="I2717" s="17" t="s">
        <v>1524</v>
      </c>
      <c r="J2717" s="17" t="n">
        <v>2</v>
      </c>
      <c r="K2717" s="15" t="n">
        <v>77.9</v>
      </c>
      <c r="L2717" s="22" t="n">
        <v>0</v>
      </c>
      <c r="M2717" s="15" t="n">
        <v>0</v>
      </c>
      <c r="N2717" s="15" t="n">
        <f aca="false">J2717*K2717</f>
        <v>155.8</v>
      </c>
      <c r="O2717" s="15" t="n">
        <f aca="false">N2717*L2717</f>
        <v>0</v>
      </c>
      <c r="P2717" s="15" t="n">
        <f aca="false">N2717-O2717</f>
        <v>155.8</v>
      </c>
      <c r="Q2717" s="15" t="n">
        <f aca="false">J2717*INDEX(dProdutos!$F$2:$F$47,MATCH(E2717,dProdutos!$A$2:$A$47,0))</f>
        <v>73.42</v>
      </c>
      <c r="R2717" s="15" t="n">
        <f aca="false">IF(I2717="Cancelado",0,P2717-Q2717)</f>
        <v>82.38</v>
      </c>
      <c r="S2717" s="17" t="str">
        <f aca="false">INDEX(dProdutos!$D$2:$D$47,MATCH(E2717,dProdutos!$A$2:$A$47,0))</f>
        <v>Moda Feminina</v>
      </c>
    </row>
    <row r="2718" customFormat="false" ht="15" hidden="false" customHeight="false" outlineLevel="0" collapsed="false">
      <c r="A2718" s="17" t="s">
        <v>3168</v>
      </c>
      <c r="B2718" s="17" t="n">
        <v>2</v>
      </c>
      <c r="C2718" s="21" t="n">
        <v>45883</v>
      </c>
      <c r="D2718" s="17" t="s">
        <v>275</v>
      </c>
      <c r="E2718" s="17" t="s">
        <v>156</v>
      </c>
      <c r="F2718" s="17" t="s">
        <v>1503</v>
      </c>
      <c r="G2718" s="17" t="s">
        <v>64</v>
      </c>
      <c r="H2718" s="17" t="s">
        <v>1537</v>
      </c>
      <c r="I2718" s="17" t="s">
        <v>1524</v>
      </c>
      <c r="J2718" s="17" t="n">
        <v>1</v>
      </c>
      <c r="K2718" s="15" t="n">
        <v>192.9</v>
      </c>
      <c r="L2718" s="22" t="n">
        <v>0</v>
      </c>
      <c r="M2718" s="15" t="n">
        <v>0</v>
      </c>
      <c r="N2718" s="15" t="n">
        <f aca="false">J2718*K2718</f>
        <v>192.9</v>
      </c>
      <c r="O2718" s="15" t="n">
        <f aca="false">N2718*L2718</f>
        <v>0</v>
      </c>
      <c r="P2718" s="15" t="n">
        <f aca="false">N2718-O2718</f>
        <v>192.9</v>
      </c>
      <c r="Q2718" s="15" t="n">
        <f aca="false">J2718*INDEX(dProdutos!$F$2:$F$47,MATCH(E2718,dProdutos!$A$2:$A$47,0))</f>
        <v>80.38</v>
      </c>
      <c r="R2718" s="15" t="n">
        <f aca="false">IF(I2718="Cancelado",0,P2718-Q2718)</f>
        <v>112.52</v>
      </c>
      <c r="S2718" s="17" t="str">
        <f aca="false">INDEX(dProdutos!$D$2:$D$47,MATCH(E2718,dProdutos!$A$2:$A$47,0))</f>
        <v>Acessórios</v>
      </c>
    </row>
    <row r="2719" customFormat="false" ht="15" hidden="false" customHeight="false" outlineLevel="0" collapsed="false">
      <c r="A2719" s="17" t="s">
        <v>3169</v>
      </c>
      <c r="B2719" s="17" t="n">
        <v>1</v>
      </c>
      <c r="C2719" s="21" t="n">
        <v>45883</v>
      </c>
      <c r="D2719" s="17" t="s">
        <v>938</v>
      </c>
      <c r="E2719" s="17" t="s">
        <v>189</v>
      </c>
      <c r="F2719" s="17" t="s">
        <v>1497</v>
      </c>
      <c r="G2719" s="17" t="s">
        <v>61</v>
      </c>
      <c r="H2719" s="17" t="s">
        <v>1537</v>
      </c>
      <c r="I2719" s="17" t="s">
        <v>1524</v>
      </c>
      <c r="J2719" s="17" t="n">
        <v>1</v>
      </c>
      <c r="K2719" s="15" t="n">
        <v>138.9</v>
      </c>
      <c r="L2719" s="22" t="n">
        <v>0</v>
      </c>
      <c r="M2719" s="15" t="n">
        <v>20.61</v>
      </c>
      <c r="N2719" s="15" t="n">
        <f aca="false">J2719*K2719</f>
        <v>138.9</v>
      </c>
      <c r="O2719" s="15" t="n">
        <f aca="false">N2719*L2719</f>
        <v>0</v>
      </c>
      <c r="P2719" s="15" t="n">
        <f aca="false">N2719-O2719</f>
        <v>138.9</v>
      </c>
      <c r="Q2719" s="15" t="n">
        <f aca="false">J2719*INDEX(dProdutos!$F$2:$F$47,MATCH(E2719,dProdutos!$A$2:$A$47,0))</f>
        <v>68.96</v>
      </c>
      <c r="R2719" s="15" t="n">
        <f aca="false">IF(I2719="Cancelado",0,P2719-Q2719)</f>
        <v>69.94</v>
      </c>
      <c r="S2719" s="17" t="str">
        <f aca="false">INDEX(dProdutos!$D$2:$D$47,MATCH(E2719,dProdutos!$A$2:$A$47,0))</f>
        <v>Eletrônicos</v>
      </c>
    </row>
    <row r="2720" customFormat="false" ht="15" hidden="false" customHeight="false" outlineLevel="0" collapsed="false">
      <c r="A2720" s="17" t="s">
        <v>3169</v>
      </c>
      <c r="B2720" s="17" t="n">
        <v>2</v>
      </c>
      <c r="C2720" s="21" t="n">
        <v>45883</v>
      </c>
      <c r="D2720" s="17" t="s">
        <v>938</v>
      </c>
      <c r="E2720" s="17" t="s">
        <v>171</v>
      </c>
      <c r="F2720" s="17" t="s">
        <v>1497</v>
      </c>
      <c r="G2720" s="17" t="s">
        <v>61</v>
      </c>
      <c r="H2720" s="17" t="s">
        <v>1537</v>
      </c>
      <c r="I2720" s="17" t="s">
        <v>1524</v>
      </c>
      <c r="J2720" s="17" t="n">
        <v>1</v>
      </c>
      <c r="K2720" s="15" t="n">
        <v>246.9</v>
      </c>
      <c r="L2720" s="22" t="n">
        <v>0.05</v>
      </c>
      <c r="M2720" s="15" t="n">
        <v>0</v>
      </c>
      <c r="N2720" s="15" t="n">
        <f aca="false">J2720*K2720</f>
        <v>246.9</v>
      </c>
      <c r="O2720" s="15" t="n">
        <f aca="false">N2720*L2720</f>
        <v>12.345</v>
      </c>
      <c r="P2720" s="15" t="n">
        <f aca="false">N2720-O2720</f>
        <v>234.555</v>
      </c>
      <c r="Q2720" s="15" t="n">
        <f aca="false">J2720*INDEX(dProdutos!$F$2:$F$47,MATCH(E2720,dProdutos!$A$2:$A$47,0))</f>
        <v>103.61</v>
      </c>
      <c r="R2720" s="15" t="n">
        <f aca="false">IF(I2720="Cancelado",0,P2720-Q2720)</f>
        <v>130.945</v>
      </c>
      <c r="S2720" s="17" t="str">
        <f aca="false">INDEX(dProdutos!$D$2:$D$47,MATCH(E2720,dProdutos!$A$2:$A$47,0))</f>
        <v>Casa</v>
      </c>
    </row>
    <row r="2721" customFormat="false" ht="15" hidden="false" customHeight="false" outlineLevel="0" collapsed="false">
      <c r="A2721" s="17" t="s">
        <v>3170</v>
      </c>
      <c r="B2721" s="17" t="n">
        <v>1</v>
      </c>
      <c r="C2721" s="21" t="n">
        <v>45883</v>
      </c>
      <c r="D2721" s="17" t="s">
        <v>1394</v>
      </c>
      <c r="E2721" s="17" t="s">
        <v>114</v>
      </c>
      <c r="F2721" s="17" t="s">
        <v>1495</v>
      </c>
      <c r="G2721" s="17" t="s">
        <v>60</v>
      </c>
      <c r="H2721" s="17" t="s">
        <v>1537</v>
      </c>
      <c r="I2721" s="17" t="s">
        <v>1524</v>
      </c>
      <c r="J2721" s="17" t="n">
        <v>1</v>
      </c>
      <c r="K2721" s="15" t="n">
        <v>202.9</v>
      </c>
      <c r="L2721" s="22" t="n">
        <v>0</v>
      </c>
      <c r="M2721" s="15" t="n">
        <v>21.03</v>
      </c>
      <c r="N2721" s="15" t="n">
        <f aca="false">J2721*K2721</f>
        <v>202.9</v>
      </c>
      <c r="O2721" s="15" t="n">
        <f aca="false">N2721*L2721</f>
        <v>0</v>
      </c>
      <c r="P2721" s="15" t="n">
        <f aca="false">N2721-O2721</f>
        <v>202.9</v>
      </c>
      <c r="Q2721" s="15" t="n">
        <f aca="false">J2721*INDEX(dProdutos!$F$2:$F$47,MATCH(E2721,dProdutos!$A$2:$A$47,0))</f>
        <v>110.39</v>
      </c>
      <c r="R2721" s="15" t="n">
        <f aca="false">IF(I2721="Cancelado",0,P2721-Q2721)</f>
        <v>92.51</v>
      </c>
      <c r="S2721" s="17" t="str">
        <f aca="false">INDEX(dProdutos!$D$2:$D$47,MATCH(E2721,dProdutos!$A$2:$A$47,0))</f>
        <v>Moda Masculina</v>
      </c>
    </row>
    <row r="2722" customFormat="false" ht="15" hidden="false" customHeight="false" outlineLevel="0" collapsed="false">
      <c r="A2722" s="17" t="s">
        <v>3171</v>
      </c>
      <c r="B2722" s="17" t="n">
        <v>1</v>
      </c>
      <c r="C2722" s="21" t="n">
        <v>45883</v>
      </c>
      <c r="D2722" s="17" t="s">
        <v>1405</v>
      </c>
      <c r="E2722" s="17" t="s">
        <v>123</v>
      </c>
      <c r="F2722" s="17" t="s">
        <v>1501</v>
      </c>
      <c r="G2722" s="17" t="s">
        <v>61</v>
      </c>
      <c r="H2722" s="17" t="s">
        <v>1523</v>
      </c>
      <c r="I2722" s="17" t="s">
        <v>1524</v>
      </c>
      <c r="J2722" s="17" t="n">
        <v>1</v>
      </c>
      <c r="K2722" s="15" t="n">
        <v>277.9</v>
      </c>
      <c r="L2722" s="22" t="n">
        <v>0</v>
      </c>
      <c r="M2722" s="15" t="n">
        <v>15.15</v>
      </c>
      <c r="N2722" s="15" t="n">
        <f aca="false">J2722*K2722</f>
        <v>277.9</v>
      </c>
      <c r="O2722" s="15" t="n">
        <f aca="false">N2722*L2722</f>
        <v>0</v>
      </c>
      <c r="P2722" s="15" t="n">
        <f aca="false">N2722-O2722</f>
        <v>277.9</v>
      </c>
      <c r="Q2722" s="15" t="n">
        <f aca="false">J2722*INDEX(dProdutos!$F$2:$F$47,MATCH(E2722,dProdutos!$A$2:$A$47,0))</f>
        <v>132.36</v>
      </c>
      <c r="R2722" s="15" t="n">
        <f aca="false">IF(I2722="Cancelado",0,P2722-Q2722)</f>
        <v>145.54</v>
      </c>
      <c r="S2722" s="17" t="str">
        <f aca="false">INDEX(dProdutos!$D$2:$D$47,MATCH(E2722,dProdutos!$A$2:$A$47,0))</f>
        <v>Calçados</v>
      </c>
    </row>
    <row r="2723" customFormat="false" ht="15" hidden="false" customHeight="false" outlineLevel="0" collapsed="false">
      <c r="A2723" s="17" t="s">
        <v>3172</v>
      </c>
      <c r="B2723" s="17" t="n">
        <v>1</v>
      </c>
      <c r="C2723" s="21" t="n">
        <v>45883</v>
      </c>
      <c r="D2723" s="17" t="s">
        <v>336</v>
      </c>
      <c r="E2723" s="17" t="s">
        <v>150</v>
      </c>
      <c r="F2723" s="17" t="s">
        <v>1495</v>
      </c>
      <c r="G2723" s="17" t="s">
        <v>60</v>
      </c>
      <c r="H2723" s="17" t="s">
        <v>1523</v>
      </c>
      <c r="I2723" s="17" t="s">
        <v>1524</v>
      </c>
      <c r="J2723" s="17" t="n">
        <v>1</v>
      </c>
      <c r="K2723" s="15" t="n">
        <v>71.9</v>
      </c>
      <c r="L2723" s="22" t="n">
        <v>0.05</v>
      </c>
      <c r="M2723" s="15" t="n">
        <v>19.67</v>
      </c>
      <c r="N2723" s="15" t="n">
        <f aca="false">J2723*K2723</f>
        <v>71.9</v>
      </c>
      <c r="O2723" s="15" t="n">
        <f aca="false">N2723*L2723</f>
        <v>3.595</v>
      </c>
      <c r="P2723" s="15" t="n">
        <f aca="false">N2723-O2723</f>
        <v>68.305</v>
      </c>
      <c r="Q2723" s="15" t="n">
        <f aca="false">J2723*INDEX(dProdutos!$F$2:$F$47,MATCH(E2723,dProdutos!$A$2:$A$47,0))</f>
        <v>27.38</v>
      </c>
      <c r="R2723" s="15" t="n">
        <f aca="false">IF(I2723="Cancelado",0,P2723-Q2723)</f>
        <v>40.925</v>
      </c>
      <c r="S2723" s="17" t="str">
        <f aca="false">INDEX(dProdutos!$D$2:$D$47,MATCH(E2723,dProdutos!$A$2:$A$47,0))</f>
        <v>Acessórios</v>
      </c>
    </row>
    <row r="2724" customFormat="false" ht="15" hidden="false" customHeight="false" outlineLevel="0" collapsed="false">
      <c r="A2724" s="17" t="s">
        <v>3173</v>
      </c>
      <c r="B2724" s="17" t="n">
        <v>1</v>
      </c>
      <c r="C2724" s="21" t="n">
        <v>45883</v>
      </c>
      <c r="D2724" s="17" t="s">
        <v>900</v>
      </c>
      <c r="E2724" s="17" t="s">
        <v>153</v>
      </c>
      <c r="F2724" s="17" t="s">
        <v>1493</v>
      </c>
      <c r="G2724" s="17" t="s">
        <v>61</v>
      </c>
      <c r="H2724" s="17" t="s">
        <v>1540</v>
      </c>
      <c r="I2724" s="17" t="s">
        <v>1531</v>
      </c>
      <c r="J2724" s="17" t="n">
        <v>1</v>
      </c>
      <c r="K2724" s="15" t="n">
        <v>165.9</v>
      </c>
      <c r="L2724" s="22" t="n">
        <v>0</v>
      </c>
      <c r="M2724" s="15" t="n">
        <v>19.86</v>
      </c>
      <c r="N2724" s="15" t="n">
        <f aca="false">J2724*K2724</f>
        <v>165.9</v>
      </c>
      <c r="O2724" s="15" t="n">
        <f aca="false">N2724*L2724</f>
        <v>0</v>
      </c>
      <c r="P2724" s="15" t="n">
        <f aca="false">N2724-O2724</f>
        <v>165.9</v>
      </c>
      <c r="Q2724" s="15" t="n">
        <f aca="false">J2724*INDEX(dProdutos!$F$2:$F$47,MATCH(E2724,dProdutos!$A$2:$A$47,0))</f>
        <v>67.28</v>
      </c>
      <c r="R2724" s="15" t="n">
        <f aca="false">IF(I2724="Cancelado",0,P2724-Q2724)</f>
        <v>0</v>
      </c>
      <c r="S2724" s="17" t="str">
        <f aca="false">INDEX(dProdutos!$D$2:$D$47,MATCH(E2724,dProdutos!$A$2:$A$47,0))</f>
        <v>Acessórios</v>
      </c>
    </row>
    <row r="2725" customFormat="false" ht="15" hidden="false" customHeight="false" outlineLevel="0" collapsed="false">
      <c r="A2725" s="17" t="s">
        <v>3174</v>
      </c>
      <c r="B2725" s="17" t="n">
        <v>1</v>
      </c>
      <c r="C2725" s="21" t="n">
        <v>45883</v>
      </c>
      <c r="D2725" s="17" t="s">
        <v>1159</v>
      </c>
      <c r="E2725" s="17" t="s">
        <v>150</v>
      </c>
      <c r="F2725" s="17" t="s">
        <v>1499</v>
      </c>
      <c r="G2725" s="17" t="s">
        <v>61</v>
      </c>
      <c r="H2725" s="17" t="s">
        <v>1523</v>
      </c>
      <c r="I2725" s="17" t="s">
        <v>1524</v>
      </c>
      <c r="J2725" s="17" t="n">
        <v>2</v>
      </c>
      <c r="K2725" s="15" t="n">
        <v>71.9</v>
      </c>
      <c r="L2725" s="22" t="n">
        <v>0</v>
      </c>
      <c r="M2725" s="15" t="n">
        <v>0</v>
      </c>
      <c r="N2725" s="15" t="n">
        <f aca="false">J2725*K2725</f>
        <v>143.8</v>
      </c>
      <c r="O2725" s="15" t="n">
        <f aca="false">N2725*L2725</f>
        <v>0</v>
      </c>
      <c r="P2725" s="15" t="n">
        <f aca="false">N2725-O2725</f>
        <v>143.8</v>
      </c>
      <c r="Q2725" s="15" t="n">
        <f aca="false">J2725*INDEX(dProdutos!$F$2:$F$47,MATCH(E2725,dProdutos!$A$2:$A$47,0))</f>
        <v>54.76</v>
      </c>
      <c r="R2725" s="15" t="n">
        <f aca="false">IF(I2725="Cancelado",0,P2725-Q2725)</f>
        <v>89.04</v>
      </c>
      <c r="S2725" s="17" t="str">
        <f aca="false">INDEX(dProdutos!$D$2:$D$47,MATCH(E2725,dProdutos!$A$2:$A$47,0))</f>
        <v>Acessórios</v>
      </c>
    </row>
    <row r="2726" customFormat="false" ht="15" hidden="false" customHeight="false" outlineLevel="0" collapsed="false">
      <c r="A2726" s="17" t="s">
        <v>3174</v>
      </c>
      <c r="B2726" s="17" t="n">
        <v>2</v>
      </c>
      <c r="C2726" s="21" t="n">
        <v>45883</v>
      </c>
      <c r="D2726" s="17" t="s">
        <v>1159</v>
      </c>
      <c r="E2726" s="17" t="s">
        <v>98</v>
      </c>
      <c r="F2726" s="17" t="s">
        <v>1499</v>
      </c>
      <c r="G2726" s="17" t="s">
        <v>61</v>
      </c>
      <c r="H2726" s="17" t="s">
        <v>1523</v>
      </c>
      <c r="I2726" s="17" t="s">
        <v>1524</v>
      </c>
      <c r="J2726" s="17" t="n">
        <v>1</v>
      </c>
      <c r="K2726" s="15" t="n">
        <v>108.9</v>
      </c>
      <c r="L2726" s="22" t="n">
        <v>0.05</v>
      </c>
      <c r="M2726" s="15" t="n">
        <v>0</v>
      </c>
      <c r="N2726" s="15" t="n">
        <f aca="false">J2726*K2726</f>
        <v>108.9</v>
      </c>
      <c r="O2726" s="15" t="n">
        <f aca="false">N2726*L2726</f>
        <v>5.445</v>
      </c>
      <c r="P2726" s="15" t="n">
        <f aca="false">N2726-O2726</f>
        <v>103.455</v>
      </c>
      <c r="Q2726" s="15" t="n">
        <f aca="false">J2726*INDEX(dProdutos!$F$2:$F$47,MATCH(E2726,dProdutos!$A$2:$A$47,0))</f>
        <v>42.52</v>
      </c>
      <c r="R2726" s="15" t="n">
        <f aca="false">IF(I2726="Cancelado",0,P2726-Q2726)</f>
        <v>60.935</v>
      </c>
      <c r="S2726" s="17" t="str">
        <f aca="false">INDEX(dProdutos!$D$2:$D$47,MATCH(E2726,dProdutos!$A$2:$A$47,0))</f>
        <v>Moda Feminina</v>
      </c>
    </row>
    <row r="2727" customFormat="false" ht="15" hidden="false" customHeight="false" outlineLevel="0" collapsed="false">
      <c r="A2727" s="17" t="s">
        <v>3174</v>
      </c>
      <c r="B2727" s="17" t="n">
        <v>3</v>
      </c>
      <c r="C2727" s="21" t="n">
        <v>45883</v>
      </c>
      <c r="D2727" s="17" t="s">
        <v>1159</v>
      </c>
      <c r="E2727" s="17" t="s">
        <v>150</v>
      </c>
      <c r="F2727" s="17" t="s">
        <v>1499</v>
      </c>
      <c r="G2727" s="17" t="s">
        <v>61</v>
      </c>
      <c r="H2727" s="17" t="s">
        <v>1523</v>
      </c>
      <c r="I2727" s="17" t="s">
        <v>1524</v>
      </c>
      <c r="J2727" s="17" t="n">
        <v>1</v>
      </c>
      <c r="K2727" s="15" t="n">
        <v>71.9</v>
      </c>
      <c r="L2727" s="22" t="n">
        <v>0</v>
      </c>
      <c r="M2727" s="15" t="n">
        <v>0</v>
      </c>
      <c r="N2727" s="15" t="n">
        <f aca="false">J2727*K2727</f>
        <v>71.9</v>
      </c>
      <c r="O2727" s="15" t="n">
        <f aca="false">N2727*L2727</f>
        <v>0</v>
      </c>
      <c r="P2727" s="15" t="n">
        <f aca="false">N2727-O2727</f>
        <v>71.9</v>
      </c>
      <c r="Q2727" s="15" t="n">
        <f aca="false">J2727*INDEX(dProdutos!$F$2:$F$47,MATCH(E2727,dProdutos!$A$2:$A$47,0))</f>
        <v>27.38</v>
      </c>
      <c r="R2727" s="15" t="n">
        <f aca="false">IF(I2727="Cancelado",0,P2727-Q2727)</f>
        <v>44.52</v>
      </c>
      <c r="S2727" s="17" t="str">
        <f aca="false">INDEX(dProdutos!$D$2:$D$47,MATCH(E2727,dProdutos!$A$2:$A$47,0))</f>
        <v>Acessórios</v>
      </c>
    </row>
    <row r="2728" customFormat="false" ht="15" hidden="false" customHeight="false" outlineLevel="0" collapsed="false">
      <c r="A2728" s="17" t="s">
        <v>3175</v>
      </c>
      <c r="B2728" s="17" t="n">
        <v>1</v>
      </c>
      <c r="C2728" s="21" t="n">
        <v>45883</v>
      </c>
      <c r="D2728" s="17" t="s">
        <v>461</v>
      </c>
      <c r="E2728" s="17" t="s">
        <v>153</v>
      </c>
      <c r="F2728" s="17" t="s">
        <v>1499</v>
      </c>
      <c r="G2728" s="17" t="s">
        <v>59</v>
      </c>
      <c r="H2728" s="17" t="s">
        <v>1523</v>
      </c>
      <c r="I2728" s="17" t="s">
        <v>1524</v>
      </c>
      <c r="J2728" s="17" t="n">
        <v>1</v>
      </c>
      <c r="K2728" s="15" t="n">
        <v>165.9</v>
      </c>
      <c r="L2728" s="22" t="n">
        <v>0.05</v>
      </c>
      <c r="M2728" s="15" t="n">
        <v>27.78</v>
      </c>
      <c r="N2728" s="15" t="n">
        <f aca="false">J2728*K2728</f>
        <v>165.9</v>
      </c>
      <c r="O2728" s="15" t="n">
        <f aca="false">N2728*L2728</f>
        <v>8.295</v>
      </c>
      <c r="P2728" s="15" t="n">
        <f aca="false">N2728-O2728</f>
        <v>157.605</v>
      </c>
      <c r="Q2728" s="15" t="n">
        <f aca="false">J2728*INDEX(dProdutos!$F$2:$F$47,MATCH(E2728,dProdutos!$A$2:$A$47,0))</f>
        <v>67.28</v>
      </c>
      <c r="R2728" s="15" t="n">
        <f aca="false">IF(I2728="Cancelado",0,P2728-Q2728)</f>
        <v>90.325</v>
      </c>
      <c r="S2728" s="17" t="str">
        <f aca="false">INDEX(dProdutos!$D$2:$D$47,MATCH(E2728,dProdutos!$A$2:$A$47,0))</f>
        <v>Acessórios</v>
      </c>
    </row>
    <row r="2729" customFormat="false" ht="15" hidden="false" customHeight="false" outlineLevel="0" collapsed="false">
      <c r="A2729" s="17" t="s">
        <v>3175</v>
      </c>
      <c r="B2729" s="17" t="n">
        <v>2</v>
      </c>
      <c r="C2729" s="21" t="n">
        <v>45883</v>
      </c>
      <c r="D2729" s="17" t="s">
        <v>461</v>
      </c>
      <c r="E2729" s="17" t="s">
        <v>189</v>
      </c>
      <c r="F2729" s="17" t="s">
        <v>1499</v>
      </c>
      <c r="G2729" s="17" t="s">
        <v>59</v>
      </c>
      <c r="H2729" s="17" t="s">
        <v>1523</v>
      </c>
      <c r="I2729" s="17" t="s">
        <v>1524</v>
      </c>
      <c r="J2729" s="17" t="n">
        <v>1</v>
      </c>
      <c r="K2729" s="15" t="n">
        <v>138.9</v>
      </c>
      <c r="L2729" s="22" t="n">
        <v>0.1</v>
      </c>
      <c r="M2729" s="15" t="n">
        <v>0</v>
      </c>
      <c r="N2729" s="15" t="n">
        <f aca="false">J2729*K2729</f>
        <v>138.9</v>
      </c>
      <c r="O2729" s="15" t="n">
        <f aca="false">N2729*L2729</f>
        <v>13.89</v>
      </c>
      <c r="P2729" s="15" t="n">
        <f aca="false">N2729-O2729</f>
        <v>125.01</v>
      </c>
      <c r="Q2729" s="15" t="n">
        <f aca="false">J2729*INDEX(dProdutos!$F$2:$F$47,MATCH(E2729,dProdutos!$A$2:$A$47,0))</f>
        <v>68.96</v>
      </c>
      <c r="R2729" s="15" t="n">
        <f aca="false">IF(I2729="Cancelado",0,P2729-Q2729)</f>
        <v>56.05</v>
      </c>
      <c r="S2729" s="17" t="str">
        <f aca="false">INDEX(dProdutos!$D$2:$D$47,MATCH(E2729,dProdutos!$A$2:$A$47,0))</f>
        <v>Eletrônicos</v>
      </c>
    </row>
    <row r="2730" customFormat="false" ht="15" hidden="false" customHeight="false" outlineLevel="0" collapsed="false">
      <c r="A2730" s="17" t="s">
        <v>3176</v>
      </c>
      <c r="B2730" s="17" t="n">
        <v>1</v>
      </c>
      <c r="C2730" s="21" t="n">
        <v>45883</v>
      </c>
      <c r="D2730" s="17" t="s">
        <v>1099</v>
      </c>
      <c r="E2730" s="17" t="s">
        <v>162</v>
      </c>
      <c r="F2730" s="17" t="s">
        <v>1495</v>
      </c>
      <c r="G2730" s="17" t="s">
        <v>60</v>
      </c>
      <c r="H2730" s="17" t="s">
        <v>1523</v>
      </c>
      <c r="I2730" s="17" t="s">
        <v>1524</v>
      </c>
      <c r="J2730" s="17" t="n">
        <v>1</v>
      </c>
      <c r="K2730" s="15" t="n">
        <v>231.9</v>
      </c>
      <c r="L2730" s="22" t="n">
        <v>0.05</v>
      </c>
      <c r="M2730" s="15" t="n">
        <v>0</v>
      </c>
      <c r="N2730" s="15" t="n">
        <f aca="false">J2730*K2730</f>
        <v>231.9</v>
      </c>
      <c r="O2730" s="15" t="n">
        <f aca="false">N2730*L2730</f>
        <v>11.595</v>
      </c>
      <c r="P2730" s="15" t="n">
        <f aca="false">N2730-O2730</f>
        <v>220.305</v>
      </c>
      <c r="Q2730" s="15" t="n">
        <f aca="false">J2730*INDEX(dProdutos!$F$2:$F$47,MATCH(E2730,dProdutos!$A$2:$A$47,0))</f>
        <v>134.41</v>
      </c>
      <c r="R2730" s="15" t="n">
        <f aca="false">IF(I2730="Cancelado",0,P2730-Q2730)</f>
        <v>85.895</v>
      </c>
      <c r="S2730" s="17" t="str">
        <f aca="false">INDEX(dProdutos!$D$2:$D$47,MATCH(E2730,dProdutos!$A$2:$A$47,0))</f>
        <v>Casa</v>
      </c>
    </row>
    <row r="2731" customFormat="false" ht="15" hidden="false" customHeight="false" outlineLevel="0" collapsed="false">
      <c r="A2731" s="17" t="s">
        <v>3176</v>
      </c>
      <c r="B2731" s="17" t="n">
        <v>2</v>
      </c>
      <c r="C2731" s="21" t="n">
        <v>45883</v>
      </c>
      <c r="D2731" s="17" t="s">
        <v>1099</v>
      </c>
      <c r="E2731" s="17" t="s">
        <v>183</v>
      </c>
      <c r="F2731" s="17" t="s">
        <v>1495</v>
      </c>
      <c r="G2731" s="17" t="s">
        <v>60</v>
      </c>
      <c r="H2731" s="17" t="s">
        <v>1523</v>
      </c>
      <c r="I2731" s="17" t="s">
        <v>1524</v>
      </c>
      <c r="J2731" s="17" t="n">
        <v>1</v>
      </c>
      <c r="K2731" s="15" t="n">
        <v>121.9</v>
      </c>
      <c r="L2731" s="22" t="n">
        <v>0</v>
      </c>
      <c r="M2731" s="15" t="n">
        <v>0</v>
      </c>
      <c r="N2731" s="15" t="n">
        <f aca="false">J2731*K2731</f>
        <v>121.9</v>
      </c>
      <c r="O2731" s="15" t="n">
        <f aca="false">N2731*L2731</f>
        <v>0</v>
      </c>
      <c r="P2731" s="15" t="n">
        <f aca="false">N2731-O2731</f>
        <v>121.9</v>
      </c>
      <c r="Q2731" s="15" t="n">
        <f aca="false">J2731*INDEX(dProdutos!$F$2:$F$47,MATCH(E2731,dProdutos!$A$2:$A$47,0))</f>
        <v>52.76</v>
      </c>
      <c r="R2731" s="15" t="n">
        <f aca="false">IF(I2731="Cancelado",0,P2731-Q2731)</f>
        <v>69.14</v>
      </c>
      <c r="S2731" s="17" t="str">
        <f aca="false">INDEX(dProdutos!$D$2:$D$47,MATCH(E2731,dProdutos!$A$2:$A$47,0))</f>
        <v>Eletrônicos</v>
      </c>
    </row>
    <row r="2732" customFormat="false" ht="15" hidden="false" customHeight="false" outlineLevel="0" collapsed="false">
      <c r="A2732" s="17" t="s">
        <v>3177</v>
      </c>
      <c r="B2732" s="17" t="n">
        <v>1</v>
      </c>
      <c r="C2732" s="21" t="n">
        <v>45884</v>
      </c>
      <c r="D2732" s="17" t="s">
        <v>965</v>
      </c>
      <c r="E2732" s="17" t="s">
        <v>120</v>
      </c>
      <c r="F2732" s="17" t="s">
        <v>1490</v>
      </c>
      <c r="G2732" s="17" t="s">
        <v>61</v>
      </c>
      <c r="H2732" s="17" t="s">
        <v>1537</v>
      </c>
      <c r="I2732" s="17" t="s">
        <v>1524</v>
      </c>
      <c r="J2732" s="17" t="n">
        <v>1</v>
      </c>
      <c r="K2732" s="15" t="n">
        <v>96.9</v>
      </c>
      <c r="L2732" s="22" t="n">
        <v>0</v>
      </c>
      <c r="M2732" s="15" t="n">
        <v>15.53</v>
      </c>
      <c r="N2732" s="15" t="n">
        <f aca="false">J2732*K2732</f>
        <v>96.9</v>
      </c>
      <c r="O2732" s="15" t="n">
        <f aca="false">N2732*L2732</f>
        <v>0</v>
      </c>
      <c r="P2732" s="15" t="n">
        <f aca="false">N2732-O2732</f>
        <v>96.9</v>
      </c>
      <c r="Q2732" s="15" t="n">
        <f aca="false">J2732*INDEX(dProdutos!$F$2:$F$47,MATCH(E2732,dProdutos!$A$2:$A$47,0))</f>
        <v>44.36</v>
      </c>
      <c r="R2732" s="15" t="n">
        <f aca="false">IF(I2732="Cancelado",0,P2732-Q2732)</f>
        <v>52.54</v>
      </c>
      <c r="S2732" s="17" t="str">
        <f aca="false">INDEX(dProdutos!$D$2:$D$47,MATCH(E2732,dProdutos!$A$2:$A$47,0))</f>
        <v>Moda Masculina</v>
      </c>
    </row>
    <row r="2733" customFormat="false" ht="15" hidden="false" customHeight="false" outlineLevel="0" collapsed="false">
      <c r="A2733" s="17" t="s">
        <v>3177</v>
      </c>
      <c r="B2733" s="17" t="n">
        <v>2</v>
      </c>
      <c r="C2733" s="21" t="n">
        <v>45884</v>
      </c>
      <c r="D2733" s="17" t="s">
        <v>965</v>
      </c>
      <c r="E2733" s="17" t="s">
        <v>165</v>
      </c>
      <c r="F2733" s="17" t="s">
        <v>1490</v>
      </c>
      <c r="G2733" s="17" t="s">
        <v>61</v>
      </c>
      <c r="H2733" s="17" t="s">
        <v>1537</v>
      </c>
      <c r="I2733" s="17" t="s">
        <v>1524</v>
      </c>
      <c r="J2733" s="17" t="n">
        <v>1</v>
      </c>
      <c r="K2733" s="15" t="n">
        <v>231.9</v>
      </c>
      <c r="L2733" s="22" t="n">
        <v>0.1</v>
      </c>
      <c r="M2733" s="15" t="n">
        <v>0</v>
      </c>
      <c r="N2733" s="15" t="n">
        <f aca="false">J2733*K2733</f>
        <v>231.9</v>
      </c>
      <c r="O2733" s="15" t="n">
        <f aca="false">N2733*L2733</f>
        <v>23.19</v>
      </c>
      <c r="P2733" s="15" t="n">
        <f aca="false">N2733-O2733</f>
        <v>208.71</v>
      </c>
      <c r="Q2733" s="15" t="n">
        <f aca="false">J2733*INDEX(dProdutos!$F$2:$F$47,MATCH(E2733,dProdutos!$A$2:$A$47,0))</f>
        <v>140.83</v>
      </c>
      <c r="R2733" s="15" t="n">
        <f aca="false">IF(I2733="Cancelado",0,P2733-Q2733)</f>
        <v>67.88</v>
      </c>
      <c r="S2733" s="17" t="str">
        <f aca="false">INDEX(dProdutos!$D$2:$D$47,MATCH(E2733,dProdutos!$A$2:$A$47,0))</f>
        <v>Casa</v>
      </c>
    </row>
    <row r="2734" customFormat="false" ht="15" hidden="false" customHeight="false" outlineLevel="0" collapsed="false">
      <c r="A2734" s="17" t="s">
        <v>3177</v>
      </c>
      <c r="B2734" s="17" t="n">
        <v>3</v>
      </c>
      <c r="C2734" s="21" t="n">
        <v>45884</v>
      </c>
      <c r="D2734" s="17" t="s">
        <v>965</v>
      </c>
      <c r="E2734" s="17" t="s">
        <v>73</v>
      </c>
      <c r="F2734" s="17" t="s">
        <v>1490</v>
      </c>
      <c r="G2734" s="17" t="s">
        <v>61</v>
      </c>
      <c r="H2734" s="17" t="s">
        <v>1537</v>
      </c>
      <c r="I2734" s="17" t="s">
        <v>1524</v>
      </c>
      <c r="J2734" s="17" t="n">
        <v>2</v>
      </c>
      <c r="K2734" s="15" t="n">
        <v>179.9</v>
      </c>
      <c r="L2734" s="22" t="n">
        <v>0</v>
      </c>
      <c r="M2734" s="15" t="n">
        <v>0</v>
      </c>
      <c r="N2734" s="15" t="n">
        <f aca="false">J2734*K2734</f>
        <v>359.8</v>
      </c>
      <c r="O2734" s="15" t="n">
        <f aca="false">N2734*L2734</f>
        <v>0</v>
      </c>
      <c r="P2734" s="15" t="n">
        <f aca="false">N2734-O2734</f>
        <v>359.8</v>
      </c>
      <c r="Q2734" s="15" t="n">
        <f aca="false">J2734*INDEX(dProdutos!$F$2:$F$47,MATCH(E2734,dProdutos!$A$2:$A$47,0))</f>
        <v>138.88</v>
      </c>
      <c r="R2734" s="15" t="n">
        <f aca="false">IF(I2734="Cancelado",0,P2734-Q2734)</f>
        <v>220.92</v>
      </c>
      <c r="S2734" s="17" t="str">
        <f aca="false">INDEX(dProdutos!$D$2:$D$47,MATCH(E2734,dProdutos!$A$2:$A$47,0))</f>
        <v>Moda Feminina</v>
      </c>
    </row>
    <row r="2735" customFormat="false" ht="15" hidden="false" customHeight="false" outlineLevel="0" collapsed="false">
      <c r="A2735" s="17" t="s">
        <v>3177</v>
      </c>
      <c r="B2735" s="17" t="n">
        <v>4</v>
      </c>
      <c r="C2735" s="21" t="n">
        <v>45884</v>
      </c>
      <c r="D2735" s="17" t="s">
        <v>965</v>
      </c>
      <c r="E2735" s="17" t="s">
        <v>138</v>
      </c>
      <c r="F2735" s="17" t="s">
        <v>1490</v>
      </c>
      <c r="G2735" s="17" t="s">
        <v>61</v>
      </c>
      <c r="H2735" s="17" t="s">
        <v>1537</v>
      </c>
      <c r="I2735" s="17" t="s">
        <v>1524</v>
      </c>
      <c r="J2735" s="17" t="n">
        <v>1</v>
      </c>
      <c r="K2735" s="15" t="n">
        <v>231.9</v>
      </c>
      <c r="L2735" s="22" t="n">
        <v>0</v>
      </c>
      <c r="M2735" s="15" t="n">
        <v>0</v>
      </c>
      <c r="N2735" s="15" t="n">
        <f aca="false">J2735*K2735</f>
        <v>231.9</v>
      </c>
      <c r="O2735" s="15" t="n">
        <f aca="false">N2735*L2735</f>
        <v>0</v>
      </c>
      <c r="P2735" s="15" t="n">
        <f aca="false">N2735-O2735</f>
        <v>231.9</v>
      </c>
      <c r="Q2735" s="15" t="n">
        <f aca="false">J2735*INDEX(dProdutos!$F$2:$F$47,MATCH(E2735,dProdutos!$A$2:$A$47,0))</f>
        <v>132.21</v>
      </c>
      <c r="R2735" s="15" t="n">
        <f aca="false">IF(I2735="Cancelado",0,P2735-Q2735)</f>
        <v>99.69</v>
      </c>
      <c r="S2735" s="17" t="str">
        <f aca="false">INDEX(dProdutos!$D$2:$D$47,MATCH(E2735,dProdutos!$A$2:$A$47,0))</f>
        <v>Calçados</v>
      </c>
    </row>
    <row r="2736" customFormat="false" ht="15" hidden="false" customHeight="false" outlineLevel="0" collapsed="false">
      <c r="A2736" s="17" t="s">
        <v>3178</v>
      </c>
      <c r="B2736" s="17" t="n">
        <v>1</v>
      </c>
      <c r="C2736" s="21" t="n">
        <v>45884</v>
      </c>
      <c r="D2736" s="17" t="s">
        <v>312</v>
      </c>
      <c r="E2736" s="17" t="s">
        <v>153</v>
      </c>
      <c r="F2736" s="17" t="s">
        <v>1497</v>
      </c>
      <c r="G2736" s="17" t="s">
        <v>62</v>
      </c>
      <c r="H2736" s="17" t="s">
        <v>1537</v>
      </c>
      <c r="I2736" s="17" t="s">
        <v>1524</v>
      </c>
      <c r="J2736" s="17" t="n">
        <v>1</v>
      </c>
      <c r="K2736" s="15" t="n">
        <v>165.9</v>
      </c>
      <c r="L2736" s="22" t="n">
        <v>0.1</v>
      </c>
      <c r="M2736" s="15" t="n">
        <v>25.99</v>
      </c>
      <c r="N2736" s="15" t="n">
        <f aca="false">J2736*K2736</f>
        <v>165.9</v>
      </c>
      <c r="O2736" s="15" t="n">
        <f aca="false">N2736*L2736</f>
        <v>16.59</v>
      </c>
      <c r="P2736" s="15" t="n">
        <f aca="false">N2736-O2736</f>
        <v>149.31</v>
      </c>
      <c r="Q2736" s="15" t="n">
        <f aca="false">J2736*INDEX(dProdutos!$F$2:$F$47,MATCH(E2736,dProdutos!$A$2:$A$47,0))</f>
        <v>67.28</v>
      </c>
      <c r="R2736" s="15" t="n">
        <f aca="false">IF(I2736="Cancelado",0,P2736-Q2736)</f>
        <v>82.03</v>
      </c>
      <c r="S2736" s="17" t="str">
        <f aca="false">INDEX(dProdutos!$D$2:$D$47,MATCH(E2736,dProdutos!$A$2:$A$47,0))</f>
        <v>Acessórios</v>
      </c>
    </row>
    <row r="2737" customFormat="false" ht="15" hidden="false" customHeight="false" outlineLevel="0" collapsed="false">
      <c r="A2737" s="17" t="s">
        <v>3179</v>
      </c>
      <c r="B2737" s="17" t="n">
        <v>1</v>
      </c>
      <c r="C2737" s="21" t="n">
        <v>45884</v>
      </c>
      <c r="D2737" s="17" t="s">
        <v>998</v>
      </c>
      <c r="E2737" s="17" t="s">
        <v>88</v>
      </c>
      <c r="F2737" s="17" t="s">
        <v>1490</v>
      </c>
      <c r="G2737" s="17" t="s">
        <v>62</v>
      </c>
      <c r="H2737" s="17" t="s">
        <v>1537</v>
      </c>
      <c r="I2737" s="17" t="s">
        <v>1524</v>
      </c>
      <c r="J2737" s="17" t="n">
        <v>1</v>
      </c>
      <c r="K2737" s="15" t="n">
        <v>170.9</v>
      </c>
      <c r="L2737" s="22" t="n">
        <v>0.15</v>
      </c>
      <c r="M2737" s="15" t="n">
        <v>23.33</v>
      </c>
      <c r="N2737" s="15" t="n">
        <f aca="false">J2737*K2737</f>
        <v>170.9</v>
      </c>
      <c r="O2737" s="15" t="n">
        <f aca="false">N2737*L2737</f>
        <v>25.635</v>
      </c>
      <c r="P2737" s="15" t="n">
        <f aca="false">N2737-O2737</f>
        <v>145.265</v>
      </c>
      <c r="Q2737" s="15" t="n">
        <f aca="false">J2737*INDEX(dProdutos!$F$2:$F$47,MATCH(E2737,dProdutos!$A$2:$A$47,0))</f>
        <v>98.14</v>
      </c>
      <c r="R2737" s="15" t="n">
        <f aca="false">IF(I2737="Cancelado",0,P2737-Q2737)</f>
        <v>47.125</v>
      </c>
      <c r="S2737" s="17" t="str">
        <f aca="false">INDEX(dProdutos!$D$2:$D$47,MATCH(E2737,dProdutos!$A$2:$A$47,0))</f>
        <v>Moda Feminina</v>
      </c>
    </row>
    <row r="2738" customFormat="false" ht="15" hidden="false" customHeight="false" outlineLevel="0" collapsed="false">
      <c r="A2738" s="17" t="s">
        <v>3180</v>
      </c>
      <c r="B2738" s="17" t="n">
        <v>1</v>
      </c>
      <c r="C2738" s="21" t="n">
        <v>45884</v>
      </c>
      <c r="D2738" s="17" t="s">
        <v>327</v>
      </c>
      <c r="E2738" s="17" t="s">
        <v>102</v>
      </c>
      <c r="F2738" s="17" t="s">
        <v>1497</v>
      </c>
      <c r="G2738" s="17" t="s">
        <v>62</v>
      </c>
      <c r="H2738" s="17" t="s">
        <v>1523</v>
      </c>
      <c r="I2738" s="17" t="s">
        <v>1531</v>
      </c>
      <c r="J2738" s="17" t="n">
        <v>1</v>
      </c>
      <c r="K2738" s="15" t="n">
        <v>65.9</v>
      </c>
      <c r="L2738" s="22" t="n">
        <v>0.1</v>
      </c>
      <c r="M2738" s="15" t="n">
        <v>29.73</v>
      </c>
      <c r="N2738" s="15" t="n">
        <f aca="false">J2738*K2738</f>
        <v>65.9</v>
      </c>
      <c r="O2738" s="15" t="n">
        <f aca="false">N2738*L2738</f>
        <v>6.59</v>
      </c>
      <c r="P2738" s="15" t="n">
        <f aca="false">N2738-O2738</f>
        <v>59.31</v>
      </c>
      <c r="Q2738" s="15" t="n">
        <f aca="false">J2738*INDEX(dProdutos!$F$2:$F$47,MATCH(E2738,dProdutos!$A$2:$A$47,0))</f>
        <v>29.68</v>
      </c>
      <c r="R2738" s="15" t="n">
        <f aca="false">IF(I2738="Cancelado",0,P2738-Q2738)</f>
        <v>0</v>
      </c>
      <c r="S2738" s="17" t="str">
        <f aca="false">INDEX(dProdutos!$D$2:$D$47,MATCH(E2738,dProdutos!$A$2:$A$47,0))</f>
        <v>Moda Masculina</v>
      </c>
    </row>
    <row r="2739" customFormat="false" ht="15" hidden="false" customHeight="false" outlineLevel="0" collapsed="false">
      <c r="A2739" s="17" t="s">
        <v>3180</v>
      </c>
      <c r="B2739" s="17" t="n">
        <v>2</v>
      </c>
      <c r="C2739" s="21" t="n">
        <v>45884</v>
      </c>
      <c r="D2739" s="17" t="s">
        <v>327</v>
      </c>
      <c r="E2739" s="17" t="s">
        <v>147</v>
      </c>
      <c r="F2739" s="17" t="s">
        <v>1497</v>
      </c>
      <c r="G2739" s="17" t="s">
        <v>62</v>
      </c>
      <c r="H2739" s="17" t="s">
        <v>1523</v>
      </c>
      <c r="I2739" s="17" t="s">
        <v>1531</v>
      </c>
      <c r="J2739" s="17" t="n">
        <v>2</v>
      </c>
      <c r="K2739" s="15" t="n">
        <v>231.9</v>
      </c>
      <c r="L2739" s="22" t="n">
        <v>0.1</v>
      </c>
      <c r="M2739" s="15" t="n">
        <v>0</v>
      </c>
      <c r="N2739" s="15" t="n">
        <f aca="false">J2739*K2739</f>
        <v>463.8</v>
      </c>
      <c r="O2739" s="15" t="n">
        <f aca="false">N2739*L2739</f>
        <v>46.38</v>
      </c>
      <c r="P2739" s="15" t="n">
        <f aca="false">N2739-O2739</f>
        <v>417.42</v>
      </c>
      <c r="Q2739" s="15" t="n">
        <f aca="false">J2739*INDEX(dProdutos!$F$2:$F$47,MATCH(E2739,dProdutos!$A$2:$A$47,0))</f>
        <v>261.8</v>
      </c>
      <c r="R2739" s="15" t="n">
        <f aca="false">IF(I2739="Cancelado",0,P2739-Q2739)</f>
        <v>0</v>
      </c>
      <c r="S2739" s="17" t="str">
        <f aca="false">INDEX(dProdutos!$D$2:$D$47,MATCH(E2739,dProdutos!$A$2:$A$47,0))</f>
        <v>Acessórios</v>
      </c>
    </row>
    <row r="2740" customFormat="false" ht="15" hidden="false" customHeight="false" outlineLevel="0" collapsed="false">
      <c r="A2740" s="17" t="s">
        <v>3180</v>
      </c>
      <c r="B2740" s="17" t="n">
        <v>3</v>
      </c>
      <c r="C2740" s="21" t="n">
        <v>45884</v>
      </c>
      <c r="D2740" s="17" t="s">
        <v>327</v>
      </c>
      <c r="E2740" s="17" t="s">
        <v>135</v>
      </c>
      <c r="F2740" s="17" t="s">
        <v>1497</v>
      </c>
      <c r="G2740" s="17" t="s">
        <v>62</v>
      </c>
      <c r="H2740" s="17" t="s">
        <v>1523</v>
      </c>
      <c r="I2740" s="17" t="s">
        <v>1531</v>
      </c>
      <c r="J2740" s="17" t="n">
        <v>1</v>
      </c>
      <c r="K2740" s="15" t="n">
        <v>200.9</v>
      </c>
      <c r="L2740" s="22" t="n">
        <v>0.1</v>
      </c>
      <c r="M2740" s="15" t="n">
        <v>0</v>
      </c>
      <c r="N2740" s="15" t="n">
        <f aca="false">J2740*K2740</f>
        <v>200.9</v>
      </c>
      <c r="O2740" s="15" t="n">
        <f aca="false">N2740*L2740</f>
        <v>20.09</v>
      </c>
      <c r="P2740" s="15" t="n">
        <f aca="false">N2740-O2740</f>
        <v>180.81</v>
      </c>
      <c r="Q2740" s="15" t="n">
        <f aca="false">J2740*INDEX(dProdutos!$F$2:$F$47,MATCH(E2740,dProdutos!$A$2:$A$47,0))</f>
        <v>80.73</v>
      </c>
      <c r="R2740" s="15" t="n">
        <f aca="false">IF(I2740="Cancelado",0,P2740-Q2740)</f>
        <v>0</v>
      </c>
      <c r="S2740" s="17" t="str">
        <f aca="false">INDEX(dProdutos!$D$2:$D$47,MATCH(E2740,dProdutos!$A$2:$A$47,0))</f>
        <v>Calçados</v>
      </c>
    </row>
    <row r="2741" customFormat="false" ht="15" hidden="false" customHeight="false" outlineLevel="0" collapsed="false">
      <c r="A2741" s="17" t="s">
        <v>3181</v>
      </c>
      <c r="B2741" s="17" t="n">
        <v>1</v>
      </c>
      <c r="C2741" s="21" t="n">
        <v>45884</v>
      </c>
      <c r="D2741" s="17" t="s">
        <v>1091</v>
      </c>
      <c r="E2741" s="17" t="s">
        <v>105</v>
      </c>
      <c r="F2741" s="17" t="s">
        <v>1497</v>
      </c>
      <c r="G2741" s="17" t="s">
        <v>63</v>
      </c>
      <c r="H2741" s="17" t="s">
        <v>1523</v>
      </c>
      <c r="I2741" s="17" t="s">
        <v>1524</v>
      </c>
      <c r="J2741" s="17" t="n">
        <v>1</v>
      </c>
      <c r="K2741" s="15" t="n">
        <v>175.9</v>
      </c>
      <c r="L2741" s="22" t="n">
        <v>0</v>
      </c>
      <c r="M2741" s="15" t="n">
        <v>0</v>
      </c>
      <c r="N2741" s="15" t="n">
        <f aca="false">J2741*K2741</f>
        <v>175.9</v>
      </c>
      <c r="O2741" s="15" t="n">
        <f aca="false">N2741*L2741</f>
        <v>0</v>
      </c>
      <c r="P2741" s="15" t="n">
        <f aca="false">N2741-O2741</f>
        <v>175.9</v>
      </c>
      <c r="Q2741" s="15" t="n">
        <f aca="false">J2741*INDEX(dProdutos!$F$2:$F$47,MATCH(E2741,dProdutos!$A$2:$A$47,0))</f>
        <v>96.59</v>
      </c>
      <c r="R2741" s="15" t="n">
        <f aca="false">IF(I2741="Cancelado",0,P2741-Q2741)</f>
        <v>79.31</v>
      </c>
      <c r="S2741" s="17" t="str">
        <f aca="false">INDEX(dProdutos!$D$2:$D$47,MATCH(E2741,dProdutos!$A$2:$A$47,0))</f>
        <v>Moda Masculina</v>
      </c>
    </row>
    <row r="2742" customFormat="false" ht="15" hidden="false" customHeight="false" outlineLevel="0" collapsed="false">
      <c r="A2742" s="17" t="s">
        <v>3181</v>
      </c>
      <c r="B2742" s="17" t="n">
        <v>2</v>
      </c>
      <c r="C2742" s="21" t="n">
        <v>45884</v>
      </c>
      <c r="D2742" s="17" t="s">
        <v>1091</v>
      </c>
      <c r="E2742" s="17" t="s">
        <v>207</v>
      </c>
      <c r="F2742" s="17" t="s">
        <v>1497</v>
      </c>
      <c r="G2742" s="17" t="s">
        <v>63</v>
      </c>
      <c r="H2742" s="17" t="s">
        <v>1523</v>
      </c>
      <c r="I2742" s="17" t="s">
        <v>1524</v>
      </c>
      <c r="J2742" s="17" t="n">
        <v>1</v>
      </c>
      <c r="K2742" s="15" t="n">
        <v>143.9</v>
      </c>
      <c r="L2742" s="22" t="n">
        <v>0</v>
      </c>
      <c r="M2742" s="15" t="n">
        <v>0</v>
      </c>
      <c r="N2742" s="15" t="n">
        <f aca="false">J2742*K2742</f>
        <v>143.9</v>
      </c>
      <c r="O2742" s="15" t="n">
        <f aca="false">N2742*L2742</f>
        <v>0</v>
      </c>
      <c r="P2742" s="15" t="n">
        <f aca="false">N2742-O2742</f>
        <v>143.9</v>
      </c>
      <c r="Q2742" s="15" t="n">
        <f aca="false">J2742*INDEX(dProdutos!$F$2:$F$47,MATCH(E2742,dProdutos!$A$2:$A$47,0))</f>
        <v>84.43</v>
      </c>
      <c r="R2742" s="15" t="n">
        <f aca="false">IF(I2742="Cancelado",0,P2742-Q2742)</f>
        <v>59.47</v>
      </c>
      <c r="S2742" s="17" t="str">
        <f aca="false">INDEX(dProdutos!$D$2:$D$47,MATCH(E2742,dProdutos!$A$2:$A$47,0))</f>
        <v>Beleza</v>
      </c>
    </row>
    <row r="2743" customFormat="false" ht="15" hidden="false" customHeight="false" outlineLevel="0" collapsed="false">
      <c r="A2743" s="17" t="s">
        <v>3181</v>
      </c>
      <c r="B2743" s="17" t="n">
        <v>3</v>
      </c>
      <c r="C2743" s="21" t="n">
        <v>45884</v>
      </c>
      <c r="D2743" s="17" t="s">
        <v>1091</v>
      </c>
      <c r="E2743" s="17" t="s">
        <v>177</v>
      </c>
      <c r="F2743" s="17" t="s">
        <v>1497</v>
      </c>
      <c r="G2743" s="17" t="s">
        <v>63</v>
      </c>
      <c r="H2743" s="17" t="s">
        <v>1523</v>
      </c>
      <c r="I2743" s="17" t="s">
        <v>1524</v>
      </c>
      <c r="J2743" s="17" t="n">
        <v>3</v>
      </c>
      <c r="K2743" s="15" t="n">
        <v>257.9</v>
      </c>
      <c r="L2743" s="22" t="n">
        <v>0.05</v>
      </c>
      <c r="M2743" s="15" t="n">
        <v>0</v>
      </c>
      <c r="N2743" s="15" t="n">
        <f aca="false">J2743*K2743</f>
        <v>773.7</v>
      </c>
      <c r="O2743" s="15" t="n">
        <f aca="false">N2743*L2743</f>
        <v>38.685</v>
      </c>
      <c r="P2743" s="15" t="n">
        <f aca="false">N2743-O2743</f>
        <v>735.015</v>
      </c>
      <c r="Q2743" s="15" t="n">
        <f aca="false">J2743*INDEX(dProdutos!$F$2:$F$47,MATCH(E2743,dProdutos!$A$2:$A$47,0))</f>
        <v>414.69</v>
      </c>
      <c r="R2743" s="15" t="n">
        <f aca="false">IF(I2743="Cancelado",0,P2743-Q2743)</f>
        <v>320.325</v>
      </c>
      <c r="S2743" s="17" t="str">
        <f aca="false">INDEX(dProdutos!$D$2:$D$47,MATCH(E2743,dProdutos!$A$2:$A$47,0))</f>
        <v>Casa</v>
      </c>
    </row>
    <row r="2744" customFormat="false" ht="15" hidden="false" customHeight="false" outlineLevel="0" collapsed="false">
      <c r="A2744" s="17" t="s">
        <v>3182</v>
      </c>
      <c r="B2744" s="17" t="n">
        <v>1</v>
      </c>
      <c r="C2744" s="21" t="n">
        <v>45884</v>
      </c>
      <c r="D2744" s="17" t="s">
        <v>690</v>
      </c>
      <c r="E2744" s="17" t="s">
        <v>77</v>
      </c>
      <c r="F2744" s="17" t="s">
        <v>1487</v>
      </c>
      <c r="G2744" s="17" t="s">
        <v>62</v>
      </c>
      <c r="H2744" s="17" t="s">
        <v>1537</v>
      </c>
      <c r="I2744" s="17" t="s">
        <v>1524</v>
      </c>
      <c r="J2744" s="17" t="n">
        <v>1</v>
      </c>
      <c r="K2744" s="15" t="n">
        <v>198.9</v>
      </c>
      <c r="L2744" s="22" t="n">
        <v>0.15</v>
      </c>
      <c r="M2744" s="15" t="n">
        <v>20.58</v>
      </c>
      <c r="N2744" s="15" t="n">
        <f aca="false">J2744*K2744</f>
        <v>198.9</v>
      </c>
      <c r="O2744" s="15" t="n">
        <f aca="false">N2744*L2744</f>
        <v>29.835</v>
      </c>
      <c r="P2744" s="15" t="n">
        <f aca="false">N2744-O2744</f>
        <v>169.065</v>
      </c>
      <c r="Q2744" s="15" t="n">
        <f aca="false">J2744*INDEX(dProdutos!$F$2:$F$47,MATCH(E2744,dProdutos!$A$2:$A$47,0))</f>
        <v>107.88</v>
      </c>
      <c r="R2744" s="15" t="n">
        <f aca="false">IF(I2744="Cancelado",0,P2744-Q2744)</f>
        <v>61.185</v>
      </c>
      <c r="S2744" s="17" t="str">
        <f aca="false">INDEX(dProdutos!$D$2:$D$47,MATCH(E2744,dProdutos!$A$2:$A$47,0))</f>
        <v>Moda Feminina</v>
      </c>
    </row>
    <row r="2745" customFormat="false" ht="15" hidden="false" customHeight="false" outlineLevel="0" collapsed="false">
      <c r="A2745" s="17" t="s">
        <v>3183</v>
      </c>
      <c r="B2745" s="17" t="n">
        <v>1</v>
      </c>
      <c r="C2745" s="21" t="n">
        <v>45884</v>
      </c>
      <c r="D2745" s="17" t="s">
        <v>1132</v>
      </c>
      <c r="E2745" s="17" t="s">
        <v>126</v>
      </c>
      <c r="F2745" s="17" t="s">
        <v>1490</v>
      </c>
      <c r="G2745" s="17" t="s">
        <v>59</v>
      </c>
      <c r="H2745" s="17" t="s">
        <v>1523</v>
      </c>
      <c r="I2745" s="17" t="s">
        <v>1524</v>
      </c>
      <c r="J2745" s="17" t="n">
        <v>2</v>
      </c>
      <c r="K2745" s="15" t="n">
        <v>296.9</v>
      </c>
      <c r="L2745" s="22" t="n">
        <v>0.05</v>
      </c>
      <c r="M2745" s="15" t="n">
        <v>18.78</v>
      </c>
      <c r="N2745" s="15" t="n">
        <f aca="false">J2745*K2745</f>
        <v>593.8</v>
      </c>
      <c r="O2745" s="15" t="n">
        <f aca="false">N2745*L2745</f>
        <v>29.69</v>
      </c>
      <c r="P2745" s="15" t="n">
        <f aca="false">N2745-O2745</f>
        <v>564.11</v>
      </c>
      <c r="Q2745" s="15" t="n">
        <f aca="false">J2745*INDEX(dProdutos!$F$2:$F$47,MATCH(E2745,dProdutos!$A$2:$A$47,0))</f>
        <v>270.48</v>
      </c>
      <c r="R2745" s="15" t="n">
        <f aca="false">IF(I2745="Cancelado",0,P2745-Q2745)</f>
        <v>293.63</v>
      </c>
      <c r="S2745" s="17" t="str">
        <f aca="false">INDEX(dProdutos!$D$2:$D$47,MATCH(E2745,dProdutos!$A$2:$A$47,0))</f>
        <v>Calçados</v>
      </c>
    </row>
    <row r="2746" customFormat="false" ht="15" hidden="false" customHeight="false" outlineLevel="0" collapsed="false">
      <c r="A2746" s="17" t="s">
        <v>3183</v>
      </c>
      <c r="B2746" s="17" t="n">
        <v>2</v>
      </c>
      <c r="C2746" s="21" t="n">
        <v>45884</v>
      </c>
      <c r="D2746" s="17" t="s">
        <v>1132</v>
      </c>
      <c r="E2746" s="17" t="s">
        <v>168</v>
      </c>
      <c r="F2746" s="17" t="s">
        <v>1490</v>
      </c>
      <c r="G2746" s="17" t="s">
        <v>59</v>
      </c>
      <c r="H2746" s="17" t="s">
        <v>1523</v>
      </c>
      <c r="I2746" s="17" t="s">
        <v>1524</v>
      </c>
      <c r="J2746" s="17" t="n">
        <v>1</v>
      </c>
      <c r="K2746" s="15" t="n">
        <v>253.9</v>
      </c>
      <c r="L2746" s="22" t="n">
        <v>0</v>
      </c>
      <c r="M2746" s="15" t="n">
        <v>0</v>
      </c>
      <c r="N2746" s="15" t="n">
        <f aca="false">J2746*K2746</f>
        <v>253.9</v>
      </c>
      <c r="O2746" s="15" t="n">
        <f aca="false">N2746*L2746</f>
        <v>0</v>
      </c>
      <c r="P2746" s="15" t="n">
        <f aca="false">N2746-O2746</f>
        <v>253.9</v>
      </c>
      <c r="Q2746" s="15" t="n">
        <f aca="false">J2746*INDEX(dProdutos!$F$2:$F$47,MATCH(E2746,dProdutos!$A$2:$A$47,0))</f>
        <v>128.94</v>
      </c>
      <c r="R2746" s="15" t="n">
        <f aca="false">IF(I2746="Cancelado",0,P2746-Q2746)</f>
        <v>124.96</v>
      </c>
      <c r="S2746" s="17" t="str">
        <f aca="false">INDEX(dProdutos!$D$2:$D$47,MATCH(E2746,dProdutos!$A$2:$A$47,0))</f>
        <v>Casa</v>
      </c>
    </row>
    <row r="2747" customFormat="false" ht="15" hidden="false" customHeight="false" outlineLevel="0" collapsed="false">
      <c r="A2747" s="17" t="s">
        <v>3183</v>
      </c>
      <c r="B2747" s="17" t="n">
        <v>3</v>
      </c>
      <c r="C2747" s="21" t="n">
        <v>45884</v>
      </c>
      <c r="D2747" s="17" t="s">
        <v>1132</v>
      </c>
      <c r="E2747" s="17" t="s">
        <v>98</v>
      </c>
      <c r="F2747" s="17" t="s">
        <v>1490</v>
      </c>
      <c r="G2747" s="17" t="s">
        <v>59</v>
      </c>
      <c r="H2747" s="17" t="s">
        <v>1523</v>
      </c>
      <c r="I2747" s="17" t="s">
        <v>1524</v>
      </c>
      <c r="J2747" s="17" t="n">
        <v>1</v>
      </c>
      <c r="K2747" s="15" t="n">
        <v>108.9</v>
      </c>
      <c r="L2747" s="22" t="n">
        <v>0.2</v>
      </c>
      <c r="M2747" s="15" t="n">
        <v>0</v>
      </c>
      <c r="N2747" s="15" t="n">
        <f aca="false">J2747*K2747</f>
        <v>108.9</v>
      </c>
      <c r="O2747" s="15" t="n">
        <f aca="false">N2747*L2747</f>
        <v>21.78</v>
      </c>
      <c r="P2747" s="15" t="n">
        <f aca="false">N2747-O2747</f>
        <v>87.12</v>
      </c>
      <c r="Q2747" s="15" t="n">
        <f aca="false">J2747*INDEX(dProdutos!$F$2:$F$47,MATCH(E2747,dProdutos!$A$2:$A$47,0))</f>
        <v>42.52</v>
      </c>
      <c r="R2747" s="15" t="n">
        <f aca="false">IF(I2747="Cancelado",0,P2747-Q2747)</f>
        <v>44.6</v>
      </c>
      <c r="S2747" s="17" t="str">
        <f aca="false">INDEX(dProdutos!$D$2:$D$47,MATCH(E2747,dProdutos!$A$2:$A$47,0))</f>
        <v>Moda Feminina</v>
      </c>
    </row>
    <row r="2748" customFormat="false" ht="15" hidden="false" customHeight="false" outlineLevel="0" collapsed="false">
      <c r="A2748" s="17" t="s">
        <v>3184</v>
      </c>
      <c r="B2748" s="17" t="n">
        <v>1</v>
      </c>
      <c r="C2748" s="21" t="n">
        <v>45884</v>
      </c>
      <c r="D2748" s="17" t="s">
        <v>1347</v>
      </c>
      <c r="E2748" s="17" t="s">
        <v>168</v>
      </c>
      <c r="F2748" s="17" t="s">
        <v>1499</v>
      </c>
      <c r="G2748" s="17" t="s">
        <v>62</v>
      </c>
      <c r="H2748" s="17" t="s">
        <v>1537</v>
      </c>
      <c r="I2748" s="17" t="s">
        <v>1524</v>
      </c>
      <c r="J2748" s="17" t="n">
        <v>1</v>
      </c>
      <c r="K2748" s="15" t="n">
        <v>253.9</v>
      </c>
      <c r="L2748" s="22" t="n">
        <v>0</v>
      </c>
      <c r="M2748" s="15" t="n">
        <v>0</v>
      </c>
      <c r="N2748" s="15" t="n">
        <f aca="false">J2748*K2748</f>
        <v>253.9</v>
      </c>
      <c r="O2748" s="15" t="n">
        <f aca="false">N2748*L2748</f>
        <v>0</v>
      </c>
      <c r="P2748" s="15" t="n">
        <f aca="false">N2748-O2748</f>
        <v>253.9</v>
      </c>
      <c r="Q2748" s="15" t="n">
        <f aca="false">J2748*INDEX(dProdutos!$F$2:$F$47,MATCH(E2748,dProdutos!$A$2:$A$47,0))</f>
        <v>128.94</v>
      </c>
      <c r="R2748" s="15" t="n">
        <f aca="false">IF(I2748="Cancelado",0,P2748-Q2748)</f>
        <v>124.96</v>
      </c>
      <c r="S2748" s="17" t="str">
        <f aca="false">INDEX(dProdutos!$D$2:$D$47,MATCH(E2748,dProdutos!$A$2:$A$47,0))</f>
        <v>Casa</v>
      </c>
    </row>
    <row r="2749" customFormat="false" ht="15" hidden="false" customHeight="false" outlineLevel="0" collapsed="false">
      <c r="A2749" s="17" t="s">
        <v>3185</v>
      </c>
      <c r="B2749" s="17" t="n">
        <v>1</v>
      </c>
      <c r="C2749" s="21" t="n">
        <v>45885</v>
      </c>
      <c r="D2749" s="17" t="s">
        <v>1408</v>
      </c>
      <c r="E2749" s="17" t="s">
        <v>171</v>
      </c>
      <c r="F2749" s="17" t="s">
        <v>1490</v>
      </c>
      <c r="G2749" s="17" t="s">
        <v>59</v>
      </c>
      <c r="H2749" s="17" t="s">
        <v>1537</v>
      </c>
      <c r="I2749" s="17" t="s">
        <v>1524</v>
      </c>
      <c r="J2749" s="17" t="n">
        <v>1</v>
      </c>
      <c r="K2749" s="15" t="n">
        <v>246.9</v>
      </c>
      <c r="L2749" s="22" t="n">
        <v>0.05</v>
      </c>
      <c r="M2749" s="15" t="n">
        <v>11.62</v>
      </c>
      <c r="N2749" s="15" t="n">
        <f aca="false">J2749*K2749</f>
        <v>246.9</v>
      </c>
      <c r="O2749" s="15" t="n">
        <f aca="false">N2749*L2749</f>
        <v>12.345</v>
      </c>
      <c r="P2749" s="15" t="n">
        <f aca="false">N2749-O2749</f>
        <v>234.555</v>
      </c>
      <c r="Q2749" s="15" t="n">
        <f aca="false">J2749*INDEX(dProdutos!$F$2:$F$47,MATCH(E2749,dProdutos!$A$2:$A$47,0))</f>
        <v>103.61</v>
      </c>
      <c r="R2749" s="15" t="n">
        <f aca="false">IF(I2749="Cancelado",0,P2749-Q2749)</f>
        <v>130.945</v>
      </c>
      <c r="S2749" s="17" t="str">
        <f aca="false">INDEX(dProdutos!$D$2:$D$47,MATCH(E2749,dProdutos!$A$2:$A$47,0))</f>
        <v>Casa</v>
      </c>
    </row>
    <row r="2750" customFormat="false" ht="15" hidden="false" customHeight="false" outlineLevel="0" collapsed="false">
      <c r="A2750" s="17" t="s">
        <v>3186</v>
      </c>
      <c r="B2750" s="17" t="n">
        <v>1</v>
      </c>
      <c r="C2750" s="21" t="n">
        <v>45885</v>
      </c>
      <c r="D2750" s="17" t="s">
        <v>1377</v>
      </c>
      <c r="E2750" s="17" t="s">
        <v>129</v>
      </c>
      <c r="F2750" s="17" t="s">
        <v>1493</v>
      </c>
      <c r="G2750" s="17" t="s">
        <v>64</v>
      </c>
      <c r="H2750" s="17" t="s">
        <v>1540</v>
      </c>
      <c r="I2750" s="17" t="s">
        <v>1524</v>
      </c>
      <c r="J2750" s="17" t="n">
        <v>1</v>
      </c>
      <c r="K2750" s="15" t="n">
        <v>105.9</v>
      </c>
      <c r="L2750" s="22" t="n">
        <v>0.05</v>
      </c>
      <c r="M2750" s="15" t="n">
        <v>31.06</v>
      </c>
      <c r="N2750" s="15" t="n">
        <f aca="false">J2750*K2750</f>
        <v>105.9</v>
      </c>
      <c r="O2750" s="15" t="n">
        <f aca="false">N2750*L2750</f>
        <v>5.295</v>
      </c>
      <c r="P2750" s="15" t="n">
        <f aca="false">N2750-O2750</f>
        <v>100.605</v>
      </c>
      <c r="Q2750" s="15" t="n">
        <f aca="false">J2750*INDEX(dProdutos!$F$2:$F$47,MATCH(E2750,dProdutos!$A$2:$A$47,0))</f>
        <v>43.79</v>
      </c>
      <c r="R2750" s="15" t="n">
        <f aca="false">IF(I2750="Cancelado",0,P2750-Q2750)</f>
        <v>56.815</v>
      </c>
      <c r="S2750" s="17" t="str">
        <f aca="false">INDEX(dProdutos!$D$2:$D$47,MATCH(E2750,dProdutos!$A$2:$A$47,0))</f>
        <v>Calçados</v>
      </c>
    </row>
    <row r="2751" customFormat="false" ht="15" hidden="false" customHeight="false" outlineLevel="0" collapsed="false">
      <c r="A2751" s="17" t="s">
        <v>3186</v>
      </c>
      <c r="B2751" s="17" t="n">
        <v>2</v>
      </c>
      <c r="C2751" s="21" t="n">
        <v>45885</v>
      </c>
      <c r="D2751" s="17" t="s">
        <v>1377</v>
      </c>
      <c r="E2751" s="17" t="s">
        <v>171</v>
      </c>
      <c r="F2751" s="17" t="s">
        <v>1493</v>
      </c>
      <c r="G2751" s="17" t="s">
        <v>64</v>
      </c>
      <c r="H2751" s="17" t="s">
        <v>1540</v>
      </c>
      <c r="I2751" s="17" t="s">
        <v>1524</v>
      </c>
      <c r="J2751" s="17" t="n">
        <v>1</v>
      </c>
      <c r="K2751" s="15" t="n">
        <v>246.9</v>
      </c>
      <c r="L2751" s="22" t="n">
        <v>0</v>
      </c>
      <c r="M2751" s="15" t="n">
        <v>0</v>
      </c>
      <c r="N2751" s="15" t="n">
        <f aca="false">J2751*K2751</f>
        <v>246.9</v>
      </c>
      <c r="O2751" s="15" t="n">
        <f aca="false">N2751*L2751</f>
        <v>0</v>
      </c>
      <c r="P2751" s="15" t="n">
        <f aca="false">N2751-O2751</f>
        <v>246.9</v>
      </c>
      <c r="Q2751" s="15" t="n">
        <f aca="false">J2751*INDEX(dProdutos!$F$2:$F$47,MATCH(E2751,dProdutos!$A$2:$A$47,0))</f>
        <v>103.61</v>
      </c>
      <c r="R2751" s="15" t="n">
        <f aca="false">IF(I2751="Cancelado",0,P2751-Q2751)</f>
        <v>143.29</v>
      </c>
      <c r="S2751" s="17" t="str">
        <f aca="false">INDEX(dProdutos!$D$2:$D$47,MATCH(E2751,dProdutos!$A$2:$A$47,0))</f>
        <v>Casa</v>
      </c>
    </row>
    <row r="2752" customFormat="false" ht="15" hidden="false" customHeight="false" outlineLevel="0" collapsed="false">
      <c r="A2752" s="17" t="s">
        <v>3187</v>
      </c>
      <c r="B2752" s="17" t="n">
        <v>1</v>
      </c>
      <c r="C2752" s="21" t="n">
        <v>45885</v>
      </c>
      <c r="D2752" s="17" t="s">
        <v>382</v>
      </c>
      <c r="E2752" s="17" t="s">
        <v>120</v>
      </c>
      <c r="F2752" s="17" t="s">
        <v>1503</v>
      </c>
      <c r="G2752" s="17" t="s">
        <v>61</v>
      </c>
      <c r="H2752" s="17" t="s">
        <v>1523</v>
      </c>
      <c r="I2752" s="17" t="s">
        <v>1531</v>
      </c>
      <c r="J2752" s="17" t="n">
        <v>2</v>
      </c>
      <c r="K2752" s="15" t="n">
        <v>96.9</v>
      </c>
      <c r="L2752" s="22" t="n">
        <v>0.15</v>
      </c>
      <c r="M2752" s="15" t="n">
        <v>20.52</v>
      </c>
      <c r="N2752" s="15" t="n">
        <f aca="false">J2752*K2752</f>
        <v>193.8</v>
      </c>
      <c r="O2752" s="15" t="n">
        <f aca="false">N2752*L2752</f>
        <v>29.07</v>
      </c>
      <c r="P2752" s="15" t="n">
        <f aca="false">N2752-O2752</f>
        <v>164.73</v>
      </c>
      <c r="Q2752" s="15" t="n">
        <f aca="false">J2752*INDEX(dProdutos!$F$2:$F$47,MATCH(E2752,dProdutos!$A$2:$A$47,0))</f>
        <v>88.72</v>
      </c>
      <c r="R2752" s="15" t="n">
        <f aca="false">IF(I2752="Cancelado",0,P2752-Q2752)</f>
        <v>0</v>
      </c>
      <c r="S2752" s="17" t="str">
        <f aca="false">INDEX(dProdutos!$D$2:$D$47,MATCH(E2752,dProdutos!$A$2:$A$47,0))</f>
        <v>Moda Masculina</v>
      </c>
    </row>
    <row r="2753" customFormat="false" ht="15" hidden="false" customHeight="false" outlineLevel="0" collapsed="false">
      <c r="A2753" s="17" t="s">
        <v>3188</v>
      </c>
      <c r="B2753" s="17" t="n">
        <v>1</v>
      </c>
      <c r="C2753" s="21" t="n">
        <v>45885</v>
      </c>
      <c r="D2753" s="17" t="s">
        <v>373</v>
      </c>
      <c r="E2753" s="17" t="s">
        <v>105</v>
      </c>
      <c r="F2753" s="17" t="s">
        <v>1495</v>
      </c>
      <c r="G2753" s="17" t="s">
        <v>59</v>
      </c>
      <c r="H2753" s="17" t="s">
        <v>1523</v>
      </c>
      <c r="I2753" s="17" t="s">
        <v>1524</v>
      </c>
      <c r="J2753" s="17" t="n">
        <v>1</v>
      </c>
      <c r="K2753" s="15" t="n">
        <v>175.9</v>
      </c>
      <c r="L2753" s="22" t="n">
        <v>0.15</v>
      </c>
      <c r="M2753" s="15" t="n">
        <v>17.07</v>
      </c>
      <c r="N2753" s="15" t="n">
        <f aca="false">J2753*K2753</f>
        <v>175.9</v>
      </c>
      <c r="O2753" s="15" t="n">
        <f aca="false">N2753*L2753</f>
        <v>26.385</v>
      </c>
      <c r="P2753" s="15" t="n">
        <f aca="false">N2753-O2753</f>
        <v>149.515</v>
      </c>
      <c r="Q2753" s="15" t="n">
        <f aca="false">J2753*INDEX(dProdutos!$F$2:$F$47,MATCH(E2753,dProdutos!$A$2:$A$47,0))</f>
        <v>96.59</v>
      </c>
      <c r="R2753" s="15" t="n">
        <f aca="false">IF(I2753="Cancelado",0,P2753-Q2753)</f>
        <v>52.925</v>
      </c>
      <c r="S2753" s="17" t="str">
        <f aca="false">INDEX(dProdutos!$D$2:$D$47,MATCH(E2753,dProdutos!$A$2:$A$47,0))</f>
        <v>Moda Masculina</v>
      </c>
    </row>
    <row r="2754" customFormat="false" ht="15" hidden="false" customHeight="false" outlineLevel="0" collapsed="false">
      <c r="A2754" s="17" t="s">
        <v>3188</v>
      </c>
      <c r="B2754" s="17" t="n">
        <v>2</v>
      </c>
      <c r="C2754" s="21" t="n">
        <v>45885</v>
      </c>
      <c r="D2754" s="17" t="s">
        <v>373</v>
      </c>
      <c r="E2754" s="17" t="s">
        <v>174</v>
      </c>
      <c r="F2754" s="17" t="s">
        <v>1495</v>
      </c>
      <c r="G2754" s="17" t="s">
        <v>59</v>
      </c>
      <c r="H2754" s="17" t="s">
        <v>1523</v>
      </c>
      <c r="I2754" s="17" t="s">
        <v>1524</v>
      </c>
      <c r="J2754" s="17" t="n">
        <v>1</v>
      </c>
      <c r="K2754" s="15" t="n">
        <v>250.9</v>
      </c>
      <c r="L2754" s="22" t="n">
        <v>0</v>
      </c>
      <c r="M2754" s="15" t="n">
        <v>0</v>
      </c>
      <c r="N2754" s="15" t="n">
        <f aca="false">J2754*K2754</f>
        <v>250.9</v>
      </c>
      <c r="O2754" s="15" t="n">
        <f aca="false">N2754*L2754</f>
        <v>0</v>
      </c>
      <c r="P2754" s="15" t="n">
        <f aca="false">N2754-O2754</f>
        <v>250.9</v>
      </c>
      <c r="Q2754" s="15" t="n">
        <f aca="false">J2754*INDEX(dProdutos!$F$2:$F$47,MATCH(E2754,dProdutos!$A$2:$A$47,0))</f>
        <v>151.28</v>
      </c>
      <c r="R2754" s="15" t="n">
        <f aca="false">IF(I2754="Cancelado",0,P2754-Q2754)</f>
        <v>99.62</v>
      </c>
      <c r="S2754" s="17" t="str">
        <f aca="false">INDEX(dProdutos!$D$2:$D$47,MATCH(E2754,dProdutos!$A$2:$A$47,0))</f>
        <v>Casa</v>
      </c>
    </row>
    <row r="2755" customFormat="false" ht="15" hidden="false" customHeight="false" outlineLevel="0" collapsed="false">
      <c r="A2755" s="17" t="s">
        <v>3188</v>
      </c>
      <c r="B2755" s="17" t="n">
        <v>3</v>
      </c>
      <c r="C2755" s="21" t="n">
        <v>45885</v>
      </c>
      <c r="D2755" s="17" t="s">
        <v>373</v>
      </c>
      <c r="E2755" s="17" t="s">
        <v>183</v>
      </c>
      <c r="F2755" s="17" t="s">
        <v>1495</v>
      </c>
      <c r="G2755" s="17" t="s">
        <v>59</v>
      </c>
      <c r="H2755" s="17" t="s">
        <v>1523</v>
      </c>
      <c r="I2755" s="17" t="s">
        <v>1524</v>
      </c>
      <c r="J2755" s="17" t="n">
        <v>1</v>
      </c>
      <c r="K2755" s="15" t="n">
        <v>121.9</v>
      </c>
      <c r="L2755" s="22" t="n">
        <v>0.05</v>
      </c>
      <c r="M2755" s="15" t="n">
        <v>0</v>
      </c>
      <c r="N2755" s="15" t="n">
        <f aca="false">J2755*K2755</f>
        <v>121.9</v>
      </c>
      <c r="O2755" s="15" t="n">
        <f aca="false">N2755*L2755</f>
        <v>6.095</v>
      </c>
      <c r="P2755" s="15" t="n">
        <f aca="false">N2755-O2755</f>
        <v>115.805</v>
      </c>
      <c r="Q2755" s="15" t="n">
        <f aca="false">J2755*INDEX(dProdutos!$F$2:$F$47,MATCH(E2755,dProdutos!$A$2:$A$47,0))</f>
        <v>52.76</v>
      </c>
      <c r="R2755" s="15" t="n">
        <f aca="false">IF(I2755="Cancelado",0,P2755-Q2755)</f>
        <v>63.045</v>
      </c>
      <c r="S2755" s="17" t="str">
        <f aca="false">INDEX(dProdutos!$D$2:$D$47,MATCH(E2755,dProdutos!$A$2:$A$47,0))</f>
        <v>Eletrônicos</v>
      </c>
    </row>
    <row r="2756" customFormat="false" ht="15" hidden="false" customHeight="false" outlineLevel="0" collapsed="false">
      <c r="A2756" s="17" t="s">
        <v>3188</v>
      </c>
      <c r="B2756" s="17" t="n">
        <v>4</v>
      </c>
      <c r="C2756" s="21" t="n">
        <v>45885</v>
      </c>
      <c r="D2756" s="17" t="s">
        <v>373</v>
      </c>
      <c r="E2756" s="17" t="s">
        <v>162</v>
      </c>
      <c r="F2756" s="17" t="s">
        <v>1495</v>
      </c>
      <c r="G2756" s="17" t="s">
        <v>59</v>
      </c>
      <c r="H2756" s="17" t="s">
        <v>1523</v>
      </c>
      <c r="I2756" s="17" t="s">
        <v>1524</v>
      </c>
      <c r="J2756" s="17" t="n">
        <v>2</v>
      </c>
      <c r="K2756" s="15" t="n">
        <v>231.9</v>
      </c>
      <c r="L2756" s="22" t="n">
        <v>0</v>
      </c>
      <c r="M2756" s="15" t="n">
        <v>0</v>
      </c>
      <c r="N2756" s="15" t="n">
        <f aca="false">J2756*K2756</f>
        <v>463.8</v>
      </c>
      <c r="O2756" s="15" t="n">
        <f aca="false">N2756*L2756</f>
        <v>0</v>
      </c>
      <c r="P2756" s="15" t="n">
        <f aca="false">N2756-O2756</f>
        <v>463.8</v>
      </c>
      <c r="Q2756" s="15" t="n">
        <f aca="false">J2756*INDEX(dProdutos!$F$2:$F$47,MATCH(E2756,dProdutos!$A$2:$A$47,0))</f>
        <v>268.82</v>
      </c>
      <c r="R2756" s="15" t="n">
        <f aca="false">IF(I2756="Cancelado",0,P2756-Q2756)</f>
        <v>194.98</v>
      </c>
      <c r="S2756" s="17" t="str">
        <f aca="false">INDEX(dProdutos!$D$2:$D$47,MATCH(E2756,dProdutos!$A$2:$A$47,0))</f>
        <v>Casa</v>
      </c>
    </row>
    <row r="2757" customFormat="false" ht="15" hidden="false" customHeight="false" outlineLevel="0" collapsed="false">
      <c r="A2757" s="17" t="s">
        <v>3189</v>
      </c>
      <c r="B2757" s="17" t="n">
        <v>1</v>
      </c>
      <c r="C2757" s="21" t="n">
        <v>45885</v>
      </c>
      <c r="D2757" s="17" t="s">
        <v>1295</v>
      </c>
      <c r="E2757" s="17" t="s">
        <v>207</v>
      </c>
      <c r="F2757" s="17" t="s">
        <v>1503</v>
      </c>
      <c r="G2757" s="17" t="s">
        <v>61</v>
      </c>
      <c r="H2757" s="17" t="s">
        <v>1523</v>
      </c>
      <c r="I2757" s="17" t="s">
        <v>1524</v>
      </c>
      <c r="J2757" s="17" t="n">
        <v>3</v>
      </c>
      <c r="K2757" s="15" t="n">
        <v>143.9</v>
      </c>
      <c r="L2757" s="22" t="n">
        <v>0.05</v>
      </c>
      <c r="M2757" s="15" t="n">
        <v>26.51</v>
      </c>
      <c r="N2757" s="15" t="n">
        <f aca="false">J2757*K2757</f>
        <v>431.7</v>
      </c>
      <c r="O2757" s="15" t="n">
        <f aca="false">N2757*L2757</f>
        <v>21.585</v>
      </c>
      <c r="P2757" s="15" t="n">
        <f aca="false">N2757-O2757</f>
        <v>410.115</v>
      </c>
      <c r="Q2757" s="15" t="n">
        <f aca="false">J2757*INDEX(dProdutos!$F$2:$F$47,MATCH(E2757,dProdutos!$A$2:$A$47,0))</f>
        <v>253.29</v>
      </c>
      <c r="R2757" s="15" t="n">
        <f aca="false">IF(I2757="Cancelado",0,P2757-Q2757)</f>
        <v>156.825</v>
      </c>
      <c r="S2757" s="17" t="str">
        <f aca="false">INDEX(dProdutos!$D$2:$D$47,MATCH(E2757,dProdutos!$A$2:$A$47,0))</f>
        <v>Beleza</v>
      </c>
    </row>
    <row r="2758" customFormat="false" ht="15" hidden="false" customHeight="false" outlineLevel="0" collapsed="false">
      <c r="A2758" s="17" t="s">
        <v>3189</v>
      </c>
      <c r="B2758" s="17" t="n">
        <v>2</v>
      </c>
      <c r="C2758" s="21" t="n">
        <v>45885</v>
      </c>
      <c r="D2758" s="17" t="s">
        <v>1295</v>
      </c>
      <c r="E2758" s="17" t="s">
        <v>174</v>
      </c>
      <c r="F2758" s="17" t="s">
        <v>1503</v>
      </c>
      <c r="G2758" s="17" t="s">
        <v>61</v>
      </c>
      <c r="H2758" s="17" t="s">
        <v>1523</v>
      </c>
      <c r="I2758" s="17" t="s">
        <v>1524</v>
      </c>
      <c r="J2758" s="17" t="n">
        <v>3</v>
      </c>
      <c r="K2758" s="15" t="n">
        <v>250.9</v>
      </c>
      <c r="L2758" s="22" t="n">
        <v>0.1</v>
      </c>
      <c r="M2758" s="15" t="n">
        <v>0</v>
      </c>
      <c r="N2758" s="15" t="n">
        <f aca="false">J2758*K2758</f>
        <v>752.7</v>
      </c>
      <c r="O2758" s="15" t="n">
        <f aca="false">N2758*L2758</f>
        <v>75.27</v>
      </c>
      <c r="P2758" s="15" t="n">
        <f aca="false">N2758-O2758</f>
        <v>677.43</v>
      </c>
      <c r="Q2758" s="15" t="n">
        <f aca="false">J2758*INDEX(dProdutos!$F$2:$F$47,MATCH(E2758,dProdutos!$A$2:$A$47,0))</f>
        <v>453.84</v>
      </c>
      <c r="R2758" s="15" t="n">
        <f aca="false">IF(I2758="Cancelado",0,P2758-Q2758)</f>
        <v>223.59</v>
      </c>
      <c r="S2758" s="17" t="str">
        <f aca="false">INDEX(dProdutos!$D$2:$D$47,MATCH(E2758,dProdutos!$A$2:$A$47,0))</f>
        <v>Casa</v>
      </c>
    </row>
    <row r="2759" customFormat="false" ht="15" hidden="false" customHeight="false" outlineLevel="0" collapsed="false">
      <c r="A2759" s="17" t="s">
        <v>3189</v>
      </c>
      <c r="B2759" s="17" t="n">
        <v>3</v>
      </c>
      <c r="C2759" s="21" t="n">
        <v>45885</v>
      </c>
      <c r="D2759" s="17" t="s">
        <v>1295</v>
      </c>
      <c r="E2759" s="17" t="s">
        <v>81</v>
      </c>
      <c r="F2759" s="17" t="s">
        <v>1503</v>
      </c>
      <c r="G2759" s="17" t="s">
        <v>61</v>
      </c>
      <c r="H2759" s="17" t="s">
        <v>1523</v>
      </c>
      <c r="I2759" s="17" t="s">
        <v>1524</v>
      </c>
      <c r="J2759" s="17" t="n">
        <v>1</v>
      </c>
      <c r="K2759" s="15" t="n">
        <v>64.9</v>
      </c>
      <c r="L2759" s="22" t="n">
        <v>0.05</v>
      </c>
      <c r="M2759" s="15" t="n">
        <v>0</v>
      </c>
      <c r="N2759" s="15" t="n">
        <f aca="false">J2759*K2759</f>
        <v>64.9</v>
      </c>
      <c r="O2759" s="15" t="n">
        <f aca="false">N2759*L2759</f>
        <v>3.245</v>
      </c>
      <c r="P2759" s="15" t="n">
        <f aca="false">N2759-O2759</f>
        <v>61.655</v>
      </c>
      <c r="Q2759" s="15" t="n">
        <f aca="false">J2759*INDEX(dProdutos!$F$2:$F$47,MATCH(E2759,dProdutos!$A$2:$A$47,0))</f>
        <v>26.12</v>
      </c>
      <c r="R2759" s="15" t="n">
        <f aca="false">IF(I2759="Cancelado",0,P2759-Q2759)</f>
        <v>35.535</v>
      </c>
      <c r="S2759" s="17" t="str">
        <f aca="false">INDEX(dProdutos!$D$2:$D$47,MATCH(E2759,dProdutos!$A$2:$A$47,0))</f>
        <v>Moda Feminina</v>
      </c>
    </row>
    <row r="2760" customFormat="false" ht="15" hidden="false" customHeight="false" outlineLevel="0" collapsed="false">
      <c r="A2760" s="17" t="s">
        <v>3189</v>
      </c>
      <c r="B2760" s="17" t="n">
        <v>4</v>
      </c>
      <c r="C2760" s="21" t="n">
        <v>45885</v>
      </c>
      <c r="D2760" s="17" t="s">
        <v>1295</v>
      </c>
      <c r="E2760" s="17" t="s">
        <v>95</v>
      </c>
      <c r="F2760" s="17" t="s">
        <v>1503</v>
      </c>
      <c r="G2760" s="17" t="s">
        <v>61</v>
      </c>
      <c r="H2760" s="17" t="s">
        <v>1523</v>
      </c>
      <c r="I2760" s="17" t="s">
        <v>1524</v>
      </c>
      <c r="J2760" s="17" t="n">
        <v>1</v>
      </c>
      <c r="K2760" s="15" t="n">
        <v>77.9</v>
      </c>
      <c r="L2760" s="22" t="n">
        <v>0.1</v>
      </c>
      <c r="M2760" s="15" t="n">
        <v>0</v>
      </c>
      <c r="N2760" s="15" t="n">
        <f aca="false">J2760*K2760</f>
        <v>77.9</v>
      </c>
      <c r="O2760" s="15" t="n">
        <f aca="false">N2760*L2760</f>
        <v>7.79</v>
      </c>
      <c r="P2760" s="15" t="n">
        <f aca="false">N2760-O2760</f>
        <v>70.11</v>
      </c>
      <c r="Q2760" s="15" t="n">
        <f aca="false">J2760*INDEX(dProdutos!$F$2:$F$47,MATCH(E2760,dProdutos!$A$2:$A$47,0))</f>
        <v>36.71</v>
      </c>
      <c r="R2760" s="15" t="n">
        <f aca="false">IF(I2760="Cancelado",0,P2760-Q2760)</f>
        <v>33.4</v>
      </c>
      <c r="S2760" s="17" t="str">
        <f aca="false">INDEX(dProdutos!$D$2:$D$47,MATCH(E2760,dProdutos!$A$2:$A$47,0))</f>
        <v>Moda Feminina</v>
      </c>
    </row>
    <row r="2761" customFormat="false" ht="15" hidden="false" customHeight="false" outlineLevel="0" collapsed="false">
      <c r="A2761" s="17" t="s">
        <v>3190</v>
      </c>
      <c r="B2761" s="17" t="n">
        <v>1</v>
      </c>
      <c r="C2761" s="21" t="n">
        <v>45885</v>
      </c>
      <c r="D2761" s="17" t="s">
        <v>435</v>
      </c>
      <c r="E2761" s="17" t="s">
        <v>135</v>
      </c>
      <c r="F2761" s="17" t="s">
        <v>1495</v>
      </c>
      <c r="G2761" s="17" t="s">
        <v>59</v>
      </c>
      <c r="H2761" s="17" t="s">
        <v>1537</v>
      </c>
      <c r="I2761" s="17" t="s">
        <v>1524</v>
      </c>
      <c r="J2761" s="17" t="n">
        <v>1</v>
      </c>
      <c r="K2761" s="15" t="n">
        <v>200.9</v>
      </c>
      <c r="L2761" s="22" t="n">
        <v>0</v>
      </c>
      <c r="M2761" s="15" t="n">
        <v>19.34</v>
      </c>
      <c r="N2761" s="15" t="n">
        <f aca="false">J2761*K2761</f>
        <v>200.9</v>
      </c>
      <c r="O2761" s="15" t="n">
        <f aca="false">N2761*L2761</f>
        <v>0</v>
      </c>
      <c r="P2761" s="15" t="n">
        <f aca="false">N2761-O2761</f>
        <v>200.9</v>
      </c>
      <c r="Q2761" s="15" t="n">
        <f aca="false">J2761*INDEX(dProdutos!$F$2:$F$47,MATCH(E2761,dProdutos!$A$2:$A$47,0))</f>
        <v>80.73</v>
      </c>
      <c r="R2761" s="15" t="n">
        <f aca="false">IF(I2761="Cancelado",0,P2761-Q2761)</f>
        <v>120.17</v>
      </c>
      <c r="S2761" s="17" t="str">
        <f aca="false">INDEX(dProdutos!$D$2:$D$47,MATCH(E2761,dProdutos!$A$2:$A$47,0))</f>
        <v>Calçados</v>
      </c>
    </row>
    <row r="2762" customFormat="false" ht="15" hidden="false" customHeight="false" outlineLevel="0" collapsed="false">
      <c r="A2762" s="17" t="s">
        <v>3191</v>
      </c>
      <c r="B2762" s="17" t="n">
        <v>1</v>
      </c>
      <c r="C2762" s="21" t="n">
        <v>45885</v>
      </c>
      <c r="D2762" s="17" t="s">
        <v>717</v>
      </c>
      <c r="E2762" s="17" t="s">
        <v>95</v>
      </c>
      <c r="F2762" s="17" t="s">
        <v>1499</v>
      </c>
      <c r="G2762" s="17" t="s">
        <v>63</v>
      </c>
      <c r="H2762" s="17" t="s">
        <v>1537</v>
      </c>
      <c r="I2762" s="17" t="s">
        <v>1524</v>
      </c>
      <c r="J2762" s="17" t="n">
        <v>3</v>
      </c>
      <c r="K2762" s="15" t="n">
        <v>77.9</v>
      </c>
      <c r="L2762" s="22" t="n">
        <v>0</v>
      </c>
      <c r="M2762" s="15" t="n">
        <v>13.26</v>
      </c>
      <c r="N2762" s="15" t="n">
        <f aca="false">J2762*K2762</f>
        <v>233.7</v>
      </c>
      <c r="O2762" s="15" t="n">
        <f aca="false">N2762*L2762</f>
        <v>0</v>
      </c>
      <c r="P2762" s="15" t="n">
        <f aca="false">N2762-O2762</f>
        <v>233.7</v>
      </c>
      <c r="Q2762" s="15" t="n">
        <f aca="false">J2762*INDEX(dProdutos!$F$2:$F$47,MATCH(E2762,dProdutos!$A$2:$A$47,0))</f>
        <v>110.13</v>
      </c>
      <c r="R2762" s="15" t="n">
        <f aca="false">IF(I2762="Cancelado",0,P2762-Q2762)</f>
        <v>123.57</v>
      </c>
      <c r="S2762" s="17" t="str">
        <f aca="false">INDEX(dProdutos!$D$2:$D$47,MATCH(E2762,dProdutos!$A$2:$A$47,0))</f>
        <v>Moda Feminina</v>
      </c>
    </row>
    <row r="2763" customFormat="false" ht="15" hidden="false" customHeight="false" outlineLevel="0" collapsed="false">
      <c r="A2763" s="17" t="s">
        <v>3191</v>
      </c>
      <c r="B2763" s="17" t="n">
        <v>2</v>
      </c>
      <c r="C2763" s="21" t="n">
        <v>45885</v>
      </c>
      <c r="D2763" s="17" t="s">
        <v>717</v>
      </c>
      <c r="E2763" s="17" t="s">
        <v>165</v>
      </c>
      <c r="F2763" s="17" t="s">
        <v>1499</v>
      </c>
      <c r="G2763" s="17" t="s">
        <v>63</v>
      </c>
      <c r="H2763" s="17" t="s">
        <v>1537</v>
      </c>
      <c r="I2763" s="17" t="s">
        <v>1524</v>
      </c>
      <c r="J2763" s="17" t="n">
        <v>1</v>
      </c>
      <c r="K2763" s="15" t="n">
        <v>231.9</v>
      </c>
      <c r="L2763" s="22" t="n">
        <v>0</v>
      </c>
      <c r="M2763" s="15" t="n">
        <v>0</v>
      </c>
      <c r="N2763" s="15" t="n">
        <f aca="false">J2763*K2763</f>
        <v>231.9</v>
      </c>
      <c r="O2763" s="15" t="n">
        <f aca="false">N2763*L2763</f>
        <v>0</v>
      </c>
      <c r="P2763" s="15" t="n">
        <f aca="false">N2763-O2763</f>
        <v>231.9</v>
      </c>
      <c r="Q2763" s="15" t="n">
        <f aca="false">J2763*INDEX(dProdutos!$F$2:$F$47,MATCH(E2763,dProdutos!$A$2:$A$47,0))</f>
        <v>140.83</v>
      </c>
      <c r="R2763" s="15" t="n">
        <f aca="false">IF(I2763="Cancelado",0,P2763-Q2763)</f>
        <v>91.07</v>
      </c>
      <c r="S2763" s="17" t="str">
        <f aca="false">INDEX(dProdutos!$D$2:$D$47,MATCH(E2763,dProdutos!$A$2:$A$47,0))</f>
        <v>Casa</v>
      </c>
    </row>
    <row r="2764" customFormat="false" ht="15" hidden="false" customHeight="false" outlineLevel="0" collapsed="false">
      <c r="A2764" s="17" t="s">
        <v>3192</v>
      </c>
      <c r="B2764" s="17" t="n">
        <v>1</v>
      </c>
      <c r="C2764" s="21" t="n">
        <v>45886</v>
      </c>
      <c r="D2764" s="17" t="s">
        <v>894</v>
      </c>
      <c r="E2764" s="17" t="s">
        <v>135</v>
      </c>
      <c r="F2764" s="17" t="s">
        <v>1503</v>
      </c>
      <c r="G2764" s="17" t="s">
        <v>61</v>
      </c>
      <c r="H2764" s="17" t="s">
        <v>1540</v>
      </c>
      <c r="I2764" s="17" t="s">
        <v>1524</v>
      </c>
      <c r="J2764" s="17" t="n">
        <v>1</v>
      </c>
      <c r="K2764" s="15" t="n">
        <v>200.9</v>
      </c>
      <c r="L2764" s="22" t="n">
        <v>0</v>
      </c>
      <c r="M2764" s="15" t="n">
        <v>10.3</v>
      </c>
      <c r="N2764" s="15" t="n">
        <f aca="false">J2764*K2764</f>
        <v>200.9</v>
      </c>
      <c r="O2764" s="15" t="n">
        <f aca="false">N2764*L2764</f>
        <v>0</v>
      </c>
      <c r="P2764" s="15" t="n">
        <f aca="false">N2764-O2764</f>
        <v>200.9</v>
      </c>
      <c r="Q2764" s="15" t="n">
        <f aca="false">J2764*INDEX(dProdutos!$F$2:$F$47,MATCH(E2764,dProdutos!$A$2:$A$47,0))</f>
        <v>80.73</v>
      </c>
      <c r="R2764" s="15" t="n">
        <f aca="false">IF(I2764="Cancelado",0,P2764-Q2764)</f>
        <v>120.17</v>
      </c>
      <c r="S2764" s="17" t="str">
        <f aca="false">INDEX(dProdutos!$D$2:$D$47,MATCH(E2764,dProdutos!$A$2:$A$47,0))</f>
        <v>Calçados</v>
      </c>
    </row>
    <row r="2765" customFormat="false" ht="15" hidden="false" customHeight="false" outlineLevel="0" collapsed="false">
      <c r="A2765" s="17" t="s">
        <v>3193</v>
      </c>
      <c r="B2765" s="17" t="n">
        <v>1</v>
      </c>
      <c r="C2765" s="21" t="n">
        <v>45886</v>
      </c>
      <c r="D2765" s="17" t="s">
        <v>704</v>
      </c>
      <c r="E2765" s="17" t="s">
        <v>183</v>
      </c>
      <c r="F2765" s="17" t="s">
        <v>1490</v>
      </c>
      <c r="G2765" s="17" t="s">
        <v>60</v>
      </c>
      <c r="H2765" s="17" t="s">
        <v>1537</v>
      </c>
      <c r="I2765" s="17" t="s">
        <v>1524</v>
      </c>
      <c r="J2765" s="17" t="n">
        <v>1</v>
      </c>
      <c r="K2765" s="15" t="n">
        <v>121.9</v>
      </c>
      <c r="L2765" s="22" t="n">
        <v>0</v>
      </c>
      <c r="M2765" s="15" t="n">
        <v>0</v>
      </c>
      <c r="N2765" s="15" t="n">
        <f aca="false">J2765*K2765</f>
        <v>121.9</v>
      </c>
      <c r="O2765" s="15" t="n">
        <f aca="false">N2765*L2765</f>
        <v>0</v>
      </c>
      <c r="P2765" s="15" t="n">
        <f aca="false">N2765-O2765</f>
        <v>121.9</v>
      </c>
      <c r="Q2765" s="15" t="n">
        <f aca="false">J2765*INDEX(dProdutos!$F$2:$F$47,MATCH(E2765,dProdutos!$A$2:$A$47,0))</f>
        <v>52.76</v>
      </c>
      <c r="R2765" s="15" t="n">
        <f aca="false">IF(I2765="Cancelado",0,P2765-Q2765)</f>
        <v>69.14</v>
      </c>
      <c r="S2765" s="17" t="str">
        <f aca="false">INDEX(dProdutos!$D$2:$D$47,MATCH(E2765,dProdutos!$A$2:$A$47,0))</f>
        <v>Eletrônicos</v>
      </c>
    </row>
    <row r="2766" customFormat="false" ht="15" hidden="false" customHeight="false" outlineLevel="0" collapsed="false">
      <c r="A2766" s="17" t="s">
        <v>3194</v>
      </c>
      <c r="B2766" s="17" t="n">
        <v>1</v>
      </c>
      <c r="C2766" s="21" t="n">
        <v>45886</v>
      </c>
      <c r="D2766" s="17" t="s">
        <v>834</v>
      </c>
      <c r="E2766" s="17" t="s">
        <v>105</v>
      </c>
      <c r="F2766" s="17" t="s">
        <v>1503</v>
      </c>
      <c r="G2766" s="17" t="s">
        <v>60</v>
      </c>
      <c r="H2766" s="17" t="s">
        <v>1537</v>
      </c>
      <c r="I2766" s="17" t="s">
        <v>1524</v>
      </c>
      <c r="J2766" s="17" t="n">
        <v>1</v>
      </c>
      <c r="K2766" s="15" t="n">
        <v>175.9</v>
      </c>
      <c r="L2766" s="22" t="n">
        <v>0</v>
      </c>
      <c r="M2766" s="15" t="n">
        <v>11.21</v>
      </c>
      <c r="N2766" s="15" t="n">
        <f aca="false">J2766*K2766</f>
        <v>175.9</v>
      </c>
      <c r="O2766" s="15" t="n">
        <f aca="false">N2766*L2766</f>
        <v>0</v>
      </c>
      <c r="P2766" s="15" t="n">
        <f aca="false">N2766-O2766</f>
        <v>175.9</v>
      </c>
      <c r="Q2766" s="15" t="n">
        <f aca="false">J2766*INDEX(dProdutos!$F$2:$F$47,MATCH(E2766,dProdutos!$A$2:$A$47,0))</f>
        <v>96.59</v>
      </c>
      <c r="R2766" s="15" t="n">
        <f aca="false">IF(I2766="Cancelado",0,P2766-Q2766)</f>
        <v>79.31</v>
      </c>
      <c r="S2766" s="17" t="str">
        <f aca="false">INDEX(dProdutos!$D$2:$D$47,MATCH(E2766,dProdutos!$A$2:$A$47,0))</f>
        <v>Moda Masculina</v>
      </c>
    </row>
    <row r="2767" customFormat="false" ht="15" hidden="false" customHeight="false" outlineLevel="0" collapsed="false">
      <c r="A2767" s="17" t="s">
        <v>3195</v>
      </c>
      <c r="B2767" s="17" t="n">
        <v>1</v>
      </c>
      <c r="C2767" s="21" t="n">
        <v>45886</v>
      </c>
      <c r="D2767" s="17" t="s">
        <v>353</v>
      </c>
      <c r="E2767" s="17" t="s">
        <v>150</v>
      </c>
      <c r="F2767" s="17" t="s">
        <v>1497</v>
      </c>
      <c r="G2767" s="17" t="s">
        <v>62</v>
      </c>
      <c r="H2767" s="17" t="s">
        <v>1537</v>
      </c>
      <c r="I2767" s="17" t="s">
        <v>1524</v>
      </c>
      <c r="J2767" s="17" t="n">
        <v>1</v>
      </c>
      <c r="K2767" s="15" t="n">
        <v>71.9</v>
      </c>
      <c r="L2767" s="22" t="n">
        <v>0</v>
      </c>
      <c r="M2767" s="15" t="n">
        <v>25.21</v>
      </c>
      <c r="N2767" s="15" t="n">
        <f aca="false">J2767*K2767</f>
        <v>71.9</v>
      </c>
      <c r="O2767" s="15" t="n">
        <f aca="false">N2767*L2767</f>
        <v>0</v>
      </c>
      <c r="P2767" s="15" t="n">
        <f aca="false">N2767-O2767</f>
        <v>71.9</v>
      </c>
      <c r="Q2767" s="15" t="n">
        <f aca="false">J2767*INDEX(dProdutos!$F$2:$F$47,MATCH(E2767,dProdutos!$A$2:$A$47,0))</f>
        <v>27.38</v>
      </c>
      <c r="R2767" s="15" t="n">
        <f aca="false">IF(I2767="Cancelado",0,P2767-Q2767)</f>
        <v>44.52</v>
      </c>
      <c r="S2767" s="17" t="str">
        <f aca="false">INDEX(dProdutos!$D$2:$D$47,MATCH(E2767,dProdutos!$A$2:$A$47,0))</f>
        <v>Acessórios</v>
      </c>
    </row>
    <row r="2768" customFormat="false" ht="15" hidden="false" customHeight="false" outlineLevel="0" collapsed="false">
      <c r="A2768" s="17" t="s">
        <v>3196</v>
      </c>
      <c r="B2768" s="17" t="n">
        <v>1</v>
      </c>
      <c r="C2768" s="21" t="n">
        <v>45886</v>
      </c>
      <c r="D2768" s="17" t="s">
        <v>1232</v>
      </c>
      <c r="E2768" s="17" t="s">
        <v>204</v>
      </c>
      <c r="F2768" s="17" t="s">
        <v>1493</v>
      </c>
      <c r="G2768" s="17" t="s">
        <v>63</v>
      </c>
      <c r="H2768" s="17" t="s">
        <v>1537</v>
      </c>
      <c r="I2768" s="17" t="s">
        <v>1524</v>
      </c>
      <c r="J2768" s="17" t="n">
        <v>1</v>
      </c>
      <c r="K2768" s="15" t="n">
        <v>64.9</v>
      </c>
      <c r="L2768" s="22" t="n">
        <v>0</v>
      </c>
      <c r="M2768" s="15" t="n">
        <v>10.56</v>
      </c>
      <c r="N2768" s="15" t="n">
        <f aca="false">J2768*K2768</f>
        <v>64.9</v>
      </c>
      <c r="O2768" s="15" t="n">
        <f aca="false">N2768*L2768</f>
        <v>0</v>
      </c>
      <c r="P2768" s="15" t="n">
        <f aca="false">N2768-O2768</f>
        <v>64.9</v>
      </c>
      <c r="Q2768" s="15" t="n">
        <f aca="false">J2768*INDEX(dProdutos!$F$2:$F$47,MATCH(E2768,dProdutos!$A$2:$A$47,0))</f>
        <v>27.52</v>
      </c>
      <c r="R2768" s="15" t="n">
        <f aca="false">IF(I2768="Cancelado",0,P2768-Q2768)</f>
        <v>37.38</v>
      </c>
      <c r="S2768" s="17" t="str">
        <f aca="false">INDEX(dProdutos!$D$2:$D$47,MATCH(E2768,dProdutos!$A$2:$A$47,0))</f>
        <v>Beleza</v>
      </c>
    </row>
    <row r="2769" customFormat="false" ht="15" hidden="false" customHeight="false" outlineLevel="0" collapsed="false">
      <c r="A2769" s="17" t="s">
        <v>3196</v>
      </c>
      <c r="B2769" s="17" t="n">
        <v>2</v>
      </c>
      <c r="C2769" s="21" t="n">
        <v>45886</v>
      </c>
      <c r="D2769" s="17" t="s">
        <v>1232</v>
      </c>
      <c r="E2769" s="17" t="s">
        <v>195</v>
      </c>
      <c r="F2769" s="17" t="s">
        <v>1493</v>
      </c>
      <c r="G2769" s="17" t="s">
        <v>63</v>
      </c>
      <c r="H2769" s="17" t="s">
        <v>1537</v>
      </c>
      <c r="I2769" s="17" t="s">
        <v>1524</v>
      </c>
      <c r="J2769" s="17" t="n">
        <v>2</v>
      </c>
      <c r="K2769" s="15" t="n">
        <v>72.9</v>
      </c>
      <c r="L2769" s="22" t="n">
        <v>0</v>
      </c>
      <c r="M2769" s="15" t="n">
        <v>0</v>
      </c>
      <c r="N2769" s="15" t="n">
        <f aca="false">J2769*K2769</f>
        <v>145.8</v>
      </c>
      <c r="O2769" s="15" t="n">
        <f aca="false">N2769*L2769</f>
        <v>0</v>
      </c>
      <c r="P2769" s="15" t="n">
        <f aca="false">N2769-O2769</f>
        <v>145.8</v>
      </c>
      <c r="Q2769" s="15" t="n">
        <f aca="false">J2769*INDEX(dProdutos!$F$2:$F$47,MATCH(E2769,dProdutos!$A$2:$A$47,0))</f>
        <v>78.46</v>
      </c>
      <c r="R2769" s="15" t="n">
        <f aca="false">IF(I2769="Cancelado",0,P2769-Q2769)</f>
        <v>67.34</v>
      </c>
      <c r="S2769" s="17" t="str">
        <f aca="false">INDEX(dProdutos!$D$2:$D$47,MATCH(E2769,dProdutos!$A$2:$A$47,0))</f>
        <v>Eletrônicos</v>
      </c>
    </row>
    <row r="2770" customFormat="false" ht="15" hidden="false" customHeight="false" outlineLevel="0" collapsed="false">
      <c r="A2770" s="17" t="s">
        <v>3196</v>
      </c>
      <c r="B2770" s="17" t="n">
        <v>3</v>
      </c>
      <c r="C2770" s="21" t="n">
        <v>45886</v>
      </c>
      <c r="D2770" s="17" t="s">
        <v>1232</v>
      </c>
      <c r="E2770" s="17" t="s">
        <v>150</v>
      </c>
      <c r="F2770" s="17" t="s">
        <v>1493</v>
      </c>
      <c r="G2770" s="17" t="s">
        <v>63</v>
      </c>
      <c r="H2770" s="17" t="s">
        <v>1537</v>
      </c>
      <c r="I2770" s="17" t="s">
        <v>1524</v>
      </c>
      <c r="J2770" s="17" t="n">
        <v>1</v>
      </c>
      <c r="K2770" s="15" t="n">
        <v>71.9</v>
      </c>
      <c r="L2770" s="22" t="n">
        <v>0.2</v>
      </c>
      <c r="M2770" s="15" t="n">
        <v>0</v>
      </c>
      <c r="N2770" s="15" t="n">
        <f aca="false">J2770*K2770</f>
        <v>71.9</v>
      </c>
      <c r="O2770" s="15" t="n">
        <f aca="false">N2770*L2770</f>
        <v>14.38</v>
      </c>
      <c r="P2770" s="15" t="n">
        <f aca="false">N2770-O2770</f>
        <v>57.52</v>
      </c>
      <c r="Q2770" s="15" t="n">
        <f aca="false">J2770*INDEX(dProdutos!$F$2:$F$47,MATCH(E2770,dProdutos!$A$2:$A$47,0))</f>
        <v>27.38</v>
      </c>
      <c r="R2770" s="15" t="n">
        <f aca="false">IF(I2770="Cancelado",0,P2770-Q2770)</f>
        <v>30.14</v>
      </c>
      <c r="S2770" s="17" t="str">
        <f aca="false">INDEX(dProdutos!$D$2:$D$47,MATCH(E2770,dProdutos!$A$2:$A$47,0))</f>
        <v>Acessórios</v>
      </c>
    </row>
    <row r="2771" customFormat="false" ht="15" hidden="false" customHeight="false" outlineLevel="0" collapsed="false">
      <c r="A2771" s="17" t="s">
        <v>3197</v>
      </c>
      <c r="B2771" s="17" t="n">
        <v>1</v>
      </c>
      <c r="C2771" s="21" t="n">
        <v>45886</v>
      </c>
      <c r="D2771" s="17" t="s">
        <v>1420</v>
      </c>
      <c r="E2771" s="17" t="s">
        <v>138</v>
      </c>
      <c r="F2771" s="17" t="s">
        <v>1503</v>
      </c>
      <c r="G2771" s="17" t="s">
        <v>64</v>
      </c>
      <c r="H2771" s="17" t="s">
        <v>1523</v>
      </c>
      <c r="I2771" s="17" t="s">
        <v>1531</v>
      </c>
      <c r="J2771" s="17" t="n">
        <v>1</v>
      </c>
      <c r="K2771" s="15" t="n">
        <v>231.9</v>
      </c>
      <c r="L2771" s="22" t="n">
        <v>0.15</v>
      </c>
      <c r="M2771" s="15" t="n">
        <v>0</v>
      </c>
      <c r="N2771" s="15" t="n">
        <f aca="false">J2771*K2771</f>
        <v>231.9</v>
      </c>
      <c r="O2771" s="15" t="n">
        <f aca="false">N2771*L2771</f>
        <v>34.785</v>
      </c>
      <c r="P2771" s="15" t="n">
        <f aca="false">N2771-O2771</f>
        <v>197.115</v>
      </c>
      <c r="Q2771" s="15" t="n">
        <f aca="false">J2771*INDEX(dProdutos!$F$2:$F$47,MATCH(E2771,dProdutos!$A$2:$A$47,0))</f>
        <v>132.21</v>
      </c>
      <c r="R2771" s="15" t="n">
        <f aca="false">IF(I2771="Cancelado",0,P2771-Q2771)</f>
        <v>0</v>
      </c>
      <c r="S2771" s="17" t="str">
        <f aca="false">INDEX(dProdutos!$D$2:$D$47,MATCH(E2771,dProdutos!$A$2:$A$47,0))</f>
        <v>Calçados</v>
      </c>
    </row>
    <row r="2772" customFormat="false" ht="15" hidden="false" customHeight="false" outlineLevel="0" collapsed="false">
      <c r="A2772" s="17" t="s">
        <v>3198</v>
      </c>
      <c r="B2772" s="17" t="n">
        <v>1</v>
      </c>
      <c r="C2772" s="21" t="n">
        <v>45886</v>
      </c>
      <c r="D2772" s="17" t="s">
        <v>599</v>
      </c>
      <c r="E2772" s="17" t="s">
        <v>111</v>
      </c>
      <c r="F2772" s="17" t="s">
        <v>1497</v>
      </c>
      <c r="G2772" s="17" t="s">
        <v>60</v>
      </c>
      <c r="H2772" s="17" t="s">
        <v>1523</v>
      </c>
      <c r="I2772" s="17" t="s">
        <v>1531</v>
      </c>
      <c r="J2772" s="17" t="n">
        <v>1</v>
      </c>
      <c r="K2772" s="15" t="n">
        <v>188.9</v>
      </c>
      <c r="L2772" s="22" t="n">
        <v>0</v>
      </c>
      <c r="M2772" s="15" t="n">
        <v>0</v>
      </c>
      <c r="N2772" s="15" t="n">
        <f aca="false">J2772*K2772</f>
        <v>188.9</v>
      </c>
      <c r="O2772" s="15" t="n">
        <f aca="false">N2772*L2772</f>
        <v>0</v>
      </c>
      <c r="P2772" s="15" t="n">
        <f aca="false">N2772-O2772</f>
        <v>188.9</v>
      </c>
      <c r="Q2772" s="15" t="n">
        <f aca="false">J2772*INDEX(dProdutos!$F$2:$F$47,MATCH(E2772,dProdutos!$A$2:$A$47,0))</f>
        <v>88.32</v>
      </c>
      <c r="R2772" s="15" t="n">
        <f aca="false">IF(I2772="Cancelado",0,P2772-Q2772)</f>
        <v>0</v>
      </c>
      <c r="S2772" s="17" t="str">
        <f aca="false">INDEX(dProdutos!$D$2:$D$47,MATCH(E2772,dProdutos!$A$2:$A$47,0))</f>
        <v>Moda Masculina</v>
      </c>
    </row>
    <row r="2773" customFormat="false" ht="15" hidden="false" customHeight="false" outlineLevel="0" collapsed="false">
      <c r="A2773" s="17" t="s">
        <v>3198</v>
      </c>
      <c r="B2773" s="17" t="n">
        <v>2</v>
      </c>
      <c r="C2773" s="21" t="n">
        <v>45886</v>
      </c>
      <c r="D2773" s="17" t="s">
        <v>599</v>
      </c>
      <c r="E2773" s="17" t="s">
        <v>171</v>
      </c>
      <c r="F2773" s="17" t="s">
        <v>1497</v>
      </c>
      <c r="G2773" s="17" t="s">
        <v>60</v>
      </c>
      <c r="H2773" s="17" t="s">
        <v>1523</v>
      </c>
      <c r="I2773" s="17" t="s">
        <v>1531</v>
      </c>
      <c r="J2773" s="17" t="n">
        <v>1</v>
      </c>
      <c r="K2773" s="15" t="n">
        <v>246.9</v>
      </c>
      <c r="L2773" s="22" t="n">
        <v>0</v>
      </c>
      <c r="M2773" s="15" t="n">
        <v>0</v>
      </c>
      <c r="N2773" s="15" t="n">
        <f aca="false">J2773*K2773</f>
        <v>246.9</v>
      </c>
      <c r="O2773" s="15" t="n">
        <f aca="false">N2773*L2773</f>
        <v>0</v>
      </c>
      <c r="P2773" s="15" t="n">
        <f aca="false">N2773-O2773</f>
        <v>246.9</v>
      </c>
      <c r="Q2773" s="15" t="n">
        <f aca="false">J2773*INDEX(dProdutos!$F$2:$F$47,MATCH(E2773,dProdutos!$A$2:$A$47,0))</f>
        <v>103.61</v>
      </c>
      <c r="R2773" s="15" t="n">
        <f aca="false">IF(I2773="Cancelado",0,P2773-Q2773)</f>
        <v>0</v>
      </c>
      <c r="S2773" s="17" t="str">
        <f aca="false">INDEX(dProdutos!$D$2:$D$47,MATCH(E2773,dProdutos!$A$2:$A$47,0))</f>
        <v>Casa</v>
      </c>
    </row>
    <row r="2774" customFormat="false" ht="15" hidden="false" customHeight="false" outlineLevel="0" collapsed="false">
      <c r="A2774" s="17" t="s">
        <v>3198</v>
      </c>
      <c r="B2774" s="17" t="n">
        <v>3</v>
      </c>
      <c r="C2774" s="21" t="n">
        <v>45886</v>
      </c>
      <c r="D2774" s="17" t="s">
        <v>599</v>
      </c>
      <c r="E2774" s="17" t="s">
        <v>165</v>
      </c>
      <c r="F2774" s="17" t="s">
        <v>1497</v>
      </c>
      <c r="G2774" s="17" t="s">
        <v>60</v>
      </c>
      <c r="H2774" s="17" t="s">
        <v>1523</v>
      </c>
      <c r="I2774" s="17" t="s">
        <v>1531</v>
      </c>
      <c r="J2774" s="17" t="n">
        <v>1</v>
      </c>
      <c r="K2774" s="15" t="n">
        <v>231.9</v>
      </c>
      <c r="L2774" s="22" t="n">
        <v>0</v>
      </c>
      <c r="M2774" s="15" t="n">
        <v>0</v>
      </c>
      <c r="N2774" s="15" t="n">
        <f aca="false">J2774*K2774</f>
        <v>231.9</v>
      </c>
      <c r="O2774" s="15" t="n">
        <f aca="false">N2774*L2774</f>
        <v>0</v>
      </c>
      <c r="P2774" s="15" t="n">
        <f aca="false">N2774-O2774</f>
        <v>231.9</v>
      </c>
      <c r="Q2774" s="15" t="n">
        <f aca="false">J2774*INDEX(dProdutos!$F$2:$F$47,MATCH(E2774,dProdutos!$A$2:$A$47,0))</f>
        <v>140.83</v>
      </c>
      <c r="R2774" s="15" t="n">
        <f aca="false">IF(I2774="Cancelado",0,P2774-Q2774)</f>
        <v>0</v>
      </c>
      <c r="S2774" s="17" t="str">
        <f aca="false">INDEX(dProdutos!$D$2:$D$47,MATCH(E2774,dProdutos!$A$2:$A$47,0))</f>
        <v>Casa</v>
      </c>
    </row>
    <row r="2775" customFormat="false" ht="15" hidden="false" customHeight="false" outlineLevel="0" collapsed="false">
      <c r="A2775" s="17" t="s">
        <v>3199</v>
      </c>
      <c r="B2775" s="17" t="n">
        <v>1</v>
      </c>
      <c r="C2775" s="21" t="n">
        <v>45886</v>
      </c>
      <c r="D2775" s="17" t="s">
        <v>1246</v>
      </c>
      <c r="E2775" s="17" t="s">
        <v>189</v>
      </c>
      <c r="F2775" s="17" t="s">
        <v>1499</v>
      </c>
      <c r="G2775" s="17" t="s">
        <v>61</v>
      </c>
      <c r="H2775" s="17" t="s">
        <v>1523</v>
      </c>
      <c r="I2775" s="17" t="s">
        <v>1524</v>
      </c>
      <c r="J2775" s="17" t="n">
        <v>1</v>
      </c>
      <c r="K2775" s="15" t="n">
        <v>138.9</v>
      </c>
      <c r="L2775" s="22" t="n">
        <v>0</v>
      </c>
      <c r="M2775" s="15" t="n">
        <v>0</v>
      </c>
      <c r="N2775" s="15" t="n">
        <f aca="false">J2775*K2775</f>
        <v>138.9</v>
      </c>
      <c r="O2775" s="15" t="n">
        <f aca="false">N2775*L2775</f>
        <v>0</v>
      </c>
      <c r="P2775" s="15" t="n">
        <f aca="false">N2775-O2775</f>
        <v>138.9</v>
      </c>
      <c r="Q2775" s="15" t="n">
        <f aca="false">J2775*INDEX(dProdutos!$F$2:$F$47,MATCH(E2775,dProdutos!$A$2:$A$47,0))</f>
        <v>68.96</v>
      </c>
      <c r="R2775" s="15" t="n">
        <f aca="false">IF(I2775="Cancelado",0,P2775-Q2775)</f>
        <v>69.94</v>
      </c>
      <c r="S2775" s="17" t="str">
        <f aca="false">INDEX(dProdutos!$D$2:$D$47,MATCH(E2775,dProdutos!$A$2:$A$47,0))</f>
        <v>Eletrônicos</v>
      </c>
    </row>
    <row r="2776" customFormat="false" ht="15" hidden="false" customHeight="false" outlineLevel="0" collapsed="false">
      <c r="A2776" s="17" t="s">
        <v>3200</v>
      </c>
      <c r="B2776" s="17" t="n">
        <v>1</v>
      </c>
      <c r="C2776" s="21" t="n">
        <v>45886</v>
      </c>
      <c r="D2776" s="17" t="s">
        <v>729</v>
      </c>
      <c r="E2776" s="17" t="s">
        <v>126</v>
      </c>
      <c r="F2776" s="17" t="s">
        <v>1490</v>
      </c>
      <c r="G2776" s="17" t="s">
        <v>60</v>
      </c>
      <c r="H2776" s="17" t="s">
        <v>1523</v>
      </c>
      <c r="I2776" s="17" t="s">
        <v>1524</v>
      </c>
      <c r="J2776" s="17" t="n">
        <v>1</v>
      </c>
      <c r="K2776" s="15" t="n">
        <v>296.9</v>
      </c>
      <c r="L2776" s="22" t="n">
        <v>0</v>
      </c>
      <c r="M2776" s="15" t="n">
        <v>11.19</v>
      </c>
      <c r="N2776" s="15" t="n">
        <f aca="false">J2776*K2776</f>
        <v>296.9</v>
      </c>
      <c r="O2776" s="15" t="n">
        <f aca="false">N2776*L2776</f>
        <v>0</v>
      </c>
      <c r="P2776" s="15" t="n">
        <f aca="false">N2776-O2776</f>
        <v>296.9</v>
      </c>
      <c r="Q2776" s="15" t="n">
        <f aca="false">J2776*INDEX(dProdutos!$F$2:$F$47,MATCH(E2776,dProdutos!$A$2:$A$47,0))</f>
        <v>135.24</v>
      </c>
      <c r="R2776" s="15" t="n">
        <f aca="false">IF(I2776="Cancelado",0,P2776-Q2776)</f>
        <v>161.66</v>
      </c>
      <c r="S2776" s="17" t="str">
        <f aca="false">INDEX(dProdutos!$D$2:$D$47,MATCH(E2776,dProdutos!$A$2:$A$47,0))</f>
        <v>Calçados</v>
      </c>
    </row>
    <row r="2777" customFormat="false" ht="15" hidden="false" customHeight="false" outlineLevel="0" collapsed="false">
      <c r="A2777" s="17" t="s">
        <v>3201</v>
      </c>
      <c r="B2777" s="17" t="n">
        <v>1</v>
      </c>
      <c r="C2777" s="21" t="n">
        <v>45886</v>
      </c>
      <c r="D2777" s="17" t="s">
        <v>1246</v>
      </c>
      <c r="E2777" s="17" t="s">
        <v>85</v>
      </c>
      <c r="F2777" s="17" t="s">
        <v>1495</v>
      </c>
      <c r="G2777" s="17" t="s">
        <v>64</v>
      </c>
      <c r="H2777" s="17" t="s">
        <v>1537</v>
      </c>
      <c r="I2777" s="17" t="s">
        <v>1524</v>
      </c>
      <c r="J2777" s="17" t="n">
        <v>1</v>
      </c>
      <c r="K2777" s="15" t="n">
        <v>165.9</v>
      </c>
      <c r="L2777" s="22" t="n">
        <v>0</v>
      </c>
      <c r="M2777" s="15" t="n">
        <v>0</v>
      </c>
      <c r="N2777" s="15" t="n">
        <f aca="false">J2777*K2777</f>
        <v>165.9</v>
      </c>
      <c r="O2777" s="15" t="n">
        <f aca="false">N2777*L2777</f>
        <v>0</v>
      </c>
      <c r="P2777" s="15" t="n">
        <f aca="false">N2777-O2777</f>
        <v>165.9</v>
      </c>
      <c r="Q2777" s="15" t="n">
        <f aca="false">J2777*INDEX(dProdutos!$F$2:$F$47,MATCH(E2777,dProdutos!$A$2:$A$47,0))</f>
        <v>91.55</v>
      </c>
      <c r="R2777" s="15" t="n">
        <f aca="false">IF(I2777="Cancelado",0,P2777-Q2777)</f>
        <v>74.35</v>
      </c>
      <c r="S2777" s="17" t="str">
        <f aca="false">INDEX(dProdutos!$D$2:$D$47,MATCH(E2777,dProdutos!$A$2:$A$47,0))</f>
        <v>Moda Feminina</v>
      </c>
    </row>
    <row r="2778" customFormat="false" ht="15" hidden="false" customHeight="false" outlineLevel="0" collapsed="false">
      <c r="A2778" s="17" t="s">
        <v>3202</v>
      </c>
      <c r="B2778" s="17" t="n">
        <v>1</v>
      </c>
      <c r="C2778" s="21" t="n">
        <v>45886</v>
      </c>
      <c r="D2778" s="17" t="s">
        <v>857</v>
      </c>
      <c r="E2778" s="17" t="s">
        <v>153</v>
      </c>
      <c r="F2778" s="17" t="s">
        <v>1490</v>
      </c>
      <c r="G2778" s="17" t="s">
        <v>59</v>
      </c>
      <c r="H2778" s="17" t="s">
        <v>1523</v>
      </c>
      <c r="I2778" s="17" t="s">
        <v>1524</v>
      </c>
      <c r="J2778" s="17" t="n">
        <v>1</v>
      </c>
      <c r="K2778" s="15" t="n">
        <v>165.9</v>
      </c>
      <c r="L2778" s="22" t="n">
        <v>0</v>
      </c>
      <c r="M2778" s="15" t="n">
        <v>23.62</v>
      </c>
      <c r="N2778" s="15" t="n">
        <f aca="false">J2778*K2778</f>
        <v>165.9</v>
      </c>
      <c r="O2778" s="15" t="n">
        <f aca="false">N2778*L2778</f>
        <v>0</v>
      </c>
      <c r="P2778" s="15" t="n">
        <f aca="false">N2778-O2778</f>
        <v>165.9</v>
      </c>
      <c r="Q2778" s="15" t="n">
        <f aca="false">J2778*INDEX(dProdutos!$F$2:$F$47,MATCH(E2778,dProdutos!$A$2:$A$47,0))</f>
        <v>67.28</v>
      </c>
      <c r="R2778" s="15" t="n">
        <f aca="false">IF(I2778="Cancelado",0,P2778-Q2778)</f>
        <v>98.62</v>
      </c>
      <c r="S2778" s="17" t="str">
        <f aca="false">INDEX(dProdutos!$D$2:$D$47,MATCH(E2778,dProdutos!$A$2:$A$47,0))</f>
        <v>Acessórios</v>
      </c>
    </row>
    <row r="2779" customFormat="false" ht="15" hidden="false" customHeight="false" outlineLevel="0" collapsed="false">
      <c r="A2779" s="17" t="s">
        <v>3203</v>
      </c>
      <c r="B2779" s="17" t="n">
        <v>1</v>
      </c>
      <c r="C2779" s="21" t="n">
        <v>45887</v>
      </c>
      <c r="D2779" s="17" t="s">
        <v>871</v>
      </c>
      <c r="E2779" s="17" t="s">
        <v>186</v>
      </c>
      <c r="F2779" s="17" t="s">
        <v>1490</v>
      </c>
      <c r="G2779" s="17" t="s">
        <v>60</v>
      </c>
      <c r="H2779" s="17" t="s">
        <v>1523</v>
      </c>
      <c r="I2779" s="17" t="s">
        <v>1524</v>
      </c>
      <c r="J2779" s="17" t="n">
        <v>2</v>
      </c>
      <c r="K2779" s="15" t="n">
        <v>120.9</v>
      </c>
      <c r="L2779" s="22" t="n">
        <v>0.05</v>
      </c>
      <c r="M2779" s="15" t="n">
        <v>26.19</v>
      </c>
      <c r="N2779" s="15" t="n">
        <f aca="false">J2779*K2779</f>
        <v>241.8</v>
      </c>
      <c r="O2779" s="15" t="n">
        <f aca="false">N2779*L2779</f>
        <v>12.09</v>
      </c>
      <c r="P2779" s="15" t="n">
        <f aca="false">N2779-O2779</f>
        <v>229.71</v>
      </c>
      <c r="Q2779" s="15" t="n">
        <f aca="false">J2779*INDEX(dProdutos!$F$2:$F$47,MATCH(E2779,dProdutos!$A$2:$A$47,0))</f>
        <v>144.42</v>
      </c>
      <c r="R2779" s="15" t="n">
        <f aca="false">IF(I2779="Cancelado",0,P2779-Q2779)</f>
        <v>85.29</v>
      </c>
      <c r="S2779" s="17" t="str">
        <f aca="false">INDEX(dProdutos!$D$2:$D$47,MATCH(E2779,dProdutos!$A$2:$A$47,0))</f>
        <v>Eletrônicos</v>
      </c>
    </row>
    <row r="2780" customFormat="false" ht="15" hidden="false" customHeight="false" outlineLevel="0" collapsed="false">
      <c r="A2780" s="17" t="s">
        <v>3204</v>
      </c>
      <c r="B2780" s="17" t="n">
        <v>1</v>
      </c>
      <c r="C2780" s="21" t="n">
        <v>45887</v>
      </c>
      <c r="D2780" s="17" t="s">
        <v>621</v>
      </c>
      <c r="E2780" s="17" t="s">
        <v>85</v>
      </c>
      <c r="F2780" s="17" t="s">
        <v>1503</v>
      </c>
      <c r="G2780" s="17" t="s">
        <v>62</v>
      </c>
      <c r="H2780" s="17" t="s">
        <v>1537</v>
      </c>
      <c r="I2780" s="17" t="s">
        <v>1524</v>
      </c>
      <c r="J2780" s="17" t="n">
        <v>1</v>
      </c>
      <c r="K2780" s="15" t="n">
        <v>165.9</v>
      </c>
      <c r="L2780" s="22" t="n">
        <v>0</v>
      </c>
      <c r="M2780" s="15" t="n">
        <v>14.8</v>
      </c>
      <c r="N2780" s="15" t="n">
        <f aca="false">J2780*K2780</f>
        <v>165.9</v>
      </c>
      <c r="O2780" s="15" t="n">
        <f aca="false">N2780*L2780</f>
        <v>0</v>
      </c>
      <c r="P2780" s="15" t="n">
        <f aca="false">N2780-O2780</f>
        <v>165.9</v>
      </c>
      <c r="Q2780" s="15" t="n">
        <f aca="false">J2780*INDEX(dProdutos!$F$2:$F$47,MATCH(E2780,dProdutos!$A$2:$A$47,0))</f>
        <v>91.55</v>
      </c>
      <c r="R2780" s="15" t="n">
        <f aca="false">IF(I2780="Cancelado",0,P2780-Q2780)</f>
        <v>74.35</v>
      </c>
      <c r="S2780" s="17" t="str">
        <f aca="false">INDEX(dProdutos!$D$2:$D$47,MATCH(E2780,dProdutos!$A$2:$A$47,0))</f>
        <v>Moda Feminina</v>
      </c>
    </row>
    <row r="2781" customFormat="false" ht="15" hidden="false" customHeight="false" outlineLevel="0" collapsed="false">
      <c r="A2781" s="17" t="s">
        <v>3205</v>
      </c>
      <c r="B2781" s="17" t="n">
        <v>1</v>
      </c>
      <c r="C2781" s="21" t="n">
        <v>45887</v>
      </c>
      <c r="D2781" s="17" t="s">
        <v>982</v>
      </c>
      <c r="E2781" s="17" t="s">
        <v>183</v>
      </c>
      <c r="F2781" s="17" t="s">
        <v>1493</v>
      </c>
      <c r="G2781" s="17" t="s">
        <v>60</v>
      </c>
      <c r="H2781" s="17" t="s">
        <v>1523</v>
      </c>
      <c r="I2781" s="17" t="s">
        <v>1531</v>
      </c>
      <c r="J2781" s="17" t="n">
        <v>1</v>
      </c>
      <c r="K2781" s="15" t="n">
        <v>121.9</v>
      </c>
      <c r="L2781" s="22" t="n">
        <v>0.1</v>
      </c>
      <c r="M2781" s="15" t="n">
        <v>10.37</v>
      </c>
      <c r="N2781" s="15" t="n">
        <f aca="false">J2781*K2781</f>
        <v>121.9</v>
      </c>
      <c r="O2781" s="15" t="n">
        <f aca="false">N2781*L2781</f>
        <v>12.19</v>
      </c>
      <c r="P2781" s="15" t="n">
        <f aca="false">N2781-O2781</f>
        <v>109.71</v>
      </c>
      <c r="Q2781" s="15" t="n">
        <f aca="false">J2781*INDEX(dProdutos!$F$2:$F$47,MATCH(E2781,dProdutos!$A$2:$A$47,0))</f>
        <v>52.76</v>
      </c>
      <c r="R2781" s="15" t="n">
        <f aca="false">IF(I2781="Cancelado",0,P2781-Q2781)</f>
        <v>0</v>
      </c>
      <c r="S2781" s="17" t="str">
        <f aca="false">INDEX(dProdutos!$D$2:$D$47,MATCH(E2781,dProdutos!$A$2:$A$47,0))</f>
        <v>Eletrônicos</v>
      </c>
    </row>
    <row r="2782" customFormat="false" ht="15" hidden="false" customHeight="false" outlineLevel="0" collapsed="false">
      <c r="A2782" s="17" t="s">
        <v>3206</v>
      </c>
      <c r="B2782" s="17" t="n">
        <v>1</v>
      </c>
      <c r="C2782" s="21" t="n">
        <v>45887</v>
      </c>
      <c r="D2782" s="17" t="s">
        <v>405</v>
      </c>
      <c r="E2782" s="17" t="s">
        <v>117</v>
      </c>
      <c r="F2782" s="17" t="s">
        <v>1490</v>
      </c>
      <c r="G2782" s="17" t="s">
        <v>59</v>
      </c>
      <c r="H2782" s="17" t="s">
        <v>1537</v>
      </c>
      <c r="I2782" s="17" t="s">
        <v>1524</v>
      </c>
      <c r="J2782" s="17" t="n">
        <v>1</v>
      </c>
      <c r="K2782" s="15" t="n">
        <v>166.9</v>
      </c>
      <c r="L2782" s="22" t="n">
        <v>0</v>
      </c>
      <c r="M2782" s="15" t="n">
        <v>0</v>
      </c>
      <c r="N2782" s="15" t="n">
        <f aca="false">J2782*K2782</f>
        <v>166.9</v>
      </c>
      <c r="O2782" s="15" t="n">
        <f aca="false">N2782*L2782</f>
        <v>0</v>
      </c>
      <c r="P2782" s="15" t="n">
        <f aca="false">N2782-O2782</f>
        <v>166.9</v>
      </c>
      <c r="Q2782" s="15" t="n">
        <f aca="false">J2782*INDEX(dProdutos!$F$2:$F$47,MATCH(E2782,dProdutos!$A$2:$A$47,0))</f>
        <v>73.23</v>
      </c>
      <c r="R2782" s="15" t="n">
        <f aca="false">IF(I2782="Cancelado",0,P2782-Q2782)</f>
        <v>93.67</v>
      </c>
      <c r="S2782" s="17" t="str">
        <f aca="false">INDEX(dProdutos!$D$2:$D$47,MATCH(E2782,dProdutos!$A$2:$A$47,0))</f>
        <v>Moda Masculina</v>
      </c>
    </row>
    <row r="2783" customFormat="false" ht="15" hidden="false" customHeight="false" outlineLevel="0" collapsed="false">
      <c r="A2783" s="17" t="s">
        <v>3207</v>
      </c>
      <c r="B2783" s="17" t="n">
        <v>1</v>
      </c>
      <c r="C2783" s="21" t="n">
        <v>45887</v>
      </c>
      <c r="D2783" s="17" t="s">
        <v>402</v>
      </c>
      <c r="E2783" s="17" t="s">
        <v>95</v>
      </c>
      <c r="F2783" s="17" t="s">
        <v>1503</v>
      </c>
      <c r="G2783" s="17" t="s">
        <v>60</v>
      </c>
      <c r="H2783" s="17" t="s">
        <v>1540</v>
      </c>
      <c r="I2783" s="17" t="s">
        <v>1524</v>
      </c>
      <c r="J2783" s="17" t="n">
        <v>1</v>
      </c>
      <c r="K2783" s="15" t="n">
        <v>77.9</v>
      </c>
      <c r="L2783" s="22" t="n">
        <v>0.2</v>
      </c>
      <c r="M2783" s="15" t="n">
        <v>13.42</v>
      </c>
      <c r="N2783" s="15" t="n">
        <f aca="false">J2783*K2783</f>
        <v>77.9</v>
      </c>
      <c r="O2783" s="15" t="n">
        <f aca="false">N2783*L2783</f>
        <v>15.58</v>
      </c>
      <c r="P2783" s="15" t="n">
        <f aca="false">N2783-O2783</f>
        <v>62.32</v>
      </c>
      <c r="Q2783" s="15" t="n">
        <f aca="false">J2783*INDEX(dProdutos!$F$2:$F$47,MATCH(E2783,dProdutos!$A$2:$A$47,0))</f>
        <v>36.71</v>
      </c>
      <c r="R2783" s="15" t="n">
        <f aca="false">IF(I2783="Cancelado",0,P2783-Q2783)</f>
        <v>25.61</v>
      </c>
      <c r="S2783" s="17" t="str">
        <f aca="false">INDEX(dProdutos!$D$2:$D$47,MATCH(E2783,dProdutos!$A$2:$A$47,0))</f>
        <v>Moda Feminina</v>
      </c>
    </row>
    <row r="2784" customFormat="false" ht="15" hidden="false" customHeight="false" outlineLevel="0" collapsed="false">
      <c r="A2784" s="17" t="s">
        <v>3208</v>
      </c>
      <c r="B2784" s="17" t="n">
        <v>1</v>
      </c>
      <c r="C2784" s="21" t="n">
        <v>45887</v>
      </c>
      <c r="D2784" s="17" t="s">
        <v>602</v>
      </c>
      <c r="E2784" s="17" t="s">
        <v>204</v>
      </c>
      <c r="F2784" s="17" t="s">
        <v>1501</v>
      </c>
      <c r="G2784" s="17" t="s">
        <v>61</v>
      </c>
      <c r="H2784" s="17" t="s">
        <v>1537</v>
      </c>
      <c r="I2784" s="17" t="s">
        <v>1524</v>
      </c>
      <c r="J2784" s="17" t="n">
        <v>1</v>
      </c>
      <c r="K2784" s="15" t="n">
        <v>64.9</v>
      </c>
      <c r="L2784" s="22" t="n">
        <v>0.1</v>
      </c>
      <c r="M2784" s="15" t="n">
        <v>13.4</v>
      </c>
      <c r="N2784" s="15" t="n">
        <f aca="false">J2784*K2784</f>
        <v>64.9</v>
      </c>
      <c r="O2784" s="15" t="n">
        <f aca="false">N2784*L2784</f>
        <v>6.49</v>
      </c>
      <c r="P2784" s="15" t="n">
        <f aca="false">N2784-O2784</f>
        <v>58.41</v>
      </c>
      <c r="Q2784" s="15" t="n">
        <f aca="false">J2784*INDEX(dProdutos!$F$2:$F$47,MATCH(E2784,dProdutos!$A$2:$A$47,0))</f>
        <v>27.52</v>
      </c>
      <c r="R2784" s="15" t="n">
        <f aca="false">IF(I2784="Cancelado",0,P2784-Q2784)</f>
        <v>30.89</v>
      </c>
      <c r="S2784" s="17" t="str">
        <f aca="false">INDEX(dProdutos!$D$2:$D$47,MATCH(E2784,dProdutos!$A$2:$A$47,0))</f>
        <v>Beleza</v>
      </c>
    </row>
    <row r="2785" customFormat="false" ht="15" hidden="false" customHeight="false" outlineLevel="0" collapsed="false">
      <c r="A2785" s="17" t="s">
        <v>3209</v>
      </c>
      <c r="B2785" s="17" t="n">
        <v>1</v>
      </c>
      <c r="C2785" s="21" t="n">
        <v>45887</v>
      </c>
      <c r="D2785" s="17" t="s">
        <v>1445</v>
      </c>
      <c r="E2785" s="17" t="s">
        <v>105</v>
      </c>
      <c r="F2785" s="17" t="s">
        <v>1487</v>
      </c>
      <c r="G2785" s="17" t="s">
        <v>62</v>
      </c>
      <c r="H2785" s="17" t="s">
        <v>1537</v>
      </c>
      <c r="I2785" s="17" t="s">
        <v>1524</v>
      </c>
      <c r="J2785" s="17" t="n">
        <v>1</v>
      </c>
      <c r="K2785" s="15" t="n">
        <v>175.9</v>
      </c>
      <c r="L2785" s="22" t="n">
        <v>0</v>
      </c>
      <c r="M2785" s="15" t="n">
        <v>0</v>
      </c>
      <c r="N2785" s="15" t="n">
        <f aca="false">J2785*K2785</f>
        <v>175.9</v>
      </c>
      <c r="O2785" s="15" t="n">
        <f aca="false">N2785*L2785</f>
        <v>0</v>
      </c>
      <c r="P2785" s="15" t="n">
        <f aca="false">N2785-O2785</f>
        <v>175.9</v>
      </c>
      <c r="Q2785" s="15" t="n">
        <f aca="false">J2785*INDEX(dProdutos!$F$2:$F$47,MATCH(E2785,dProdutos!$A$2:$A$47,0))</f>
        <v>96.59</v>
      </c>
      <c r="R2785" s="15" t="n">
        <f aca="false">IF(I2785="Cancelado",0,P2785-Q2785)</f>
        <v>79.31</v>
      </c>
      <c r="S2785" s="17" t="str">
        <f aca="false">INDEX(dProdutos!$D$2:$D$47,MATCH(E2785,dProdutos!$A$2:$A$47,0))</f>
        <v>Moda Masculina</v>
      </c>
    </row>
    <row r="2786" customFormat="false" ht="15" hidden="false" customHeight="false" outlineLevel="0" collapsed="false">
      <c r="A2786" s="17" t="s">
        <v>3210</v>
      </c>
      <c r="B2786" s="17" t="n">
        <v>1</v>
      </c>
      <c r="C2786" s="21" t="n">
        <v>45887</v>
      </c>
      <c r="D2786" s="17" t="s">
        <v>809</v>
      </c>
      <c r="E2786" s="17" t="s">
        <v>165</v>
      </c>
      <c r="F2786" s="17" t="s">
        <v>1503</v>
      </c>
      <c r="G2786" s="17" t="s">
        <v>59</v>
      </c>
      <c r="H2786" s="17" t="s">
        <v>1537</v>
      </c>
      <c r="I2786" s="17" t="s">
        <v>1524</v>
      </c>
      <c r="J2786" s="17" t="n">
        <v>1</v>
      </c>
      <c r="K2786" s="15" t="n">
        <v>231.9</v>
      </c>
      <c r="L2786" s="22" t="n">
        <v>0</v>
      </c>
      <c r="M2786" s="15" t="n">
        <v>18.29</v>
      </c>
      <c r="N2786" s="15" t="n">
        <f aca="false">J2786*K2786</f>
        <v>231.9</v>
      </c>
      <c r="O2786" s="15" t="n">
        <f aca="false">N2786*L2786</f>
        <v>0</v>
      </c>
      <c r="P2786" s="15" t="n">
        <f aca="false">N2786-O2786</f>
        <v>231.9</v>
      </c>
      <c r="Q2786" s="15" t="n">
        <f aca="false">J2786*INDEX(dProdutos!$F$2:$F$47,MATCH(E2786,dProdutos!$A$2:$A$47,0))</f>
        <v>140.83</v>
      </c>
      <c r="R2786" s="15" t="n">
        <f aca="false">IF(I2786="Cancelado",0,P2786-Q2786)</f>
        <v>91.07</v>
      </c>
      <c r="S2786" s="17" t="str">
        <f aca="false">INDEX(dProdutos!$D$2:$D$47,MATCH(E2786,dProdutos!$A$2:$A$47,0))</f>
        <v>Casa</v>
      </c>
    </row>
    <row r="2787" customFormat="false" ht="15" hidden="false" customHeight="false" outlineLevel="0" collapsed="false">
      <c r="A2787" s="17" t="s">
        <v>3210</v>
      </c>
      <c r="B2787" s="17" t="n">
        <v>2</v>
      </c>
      <c r="C2787" s="21" t="n">
        <v>45887</v>
      </c>
      <c r="D2787" s="17" t="s">
        <v>809</v>
      </c>
      <c r="E2787" s="17" t="s">
        <v>117</v>
      </c>
      <c r="F2787" s="17" t="s">
        <v>1503</v>
      </c>
      <c r="G2787" s="17" t="s">
        <v>59</v>
      </c>
      <c r="H2787" s="17" t="s">
        <v>1537</v>
      </c>
      <c r="I2787" s="17" t="s">
        <v>1524</v>
      </c>
      <c r="J2787" s="17" t="n">
        <v>1</v>
      </c>
      <c r="K2787" s="15" t="n">
        <v>166.9</v>
      </c>
      <c r="L2787" s="22" t="n">
        <v>0</v>
      </c>
      <c r="M2787" s="15" t="n">
        <v>0</v>
      </c>
      <c r="N2787" s="15" t="n">
        <f aca="false">J2787*K2787</f>
        <v>166.9</v>
      </c>
      <c r="O2787" s="15" t="n">
        <f aca="false">N2787*L2787</f>
        <v>0</v>
      </c>
      <c r="P2787" s="15" t="n">
        <f aca="false">N2787-O2787</f>
        <v>166.9</v>
      </c>
      <c r="Q2787" s="15" t="n">
        <f aca="false">J2787*INDEX(dProdutos!$F$2:$F$47,MATCH(E2787,dProdutos!$A$2:$A$47,0))</f>
        <v>73.23</v>
      </c>
      <c r="R2787" s="15" t="n">
        <f aca="false">IF(I2787="Cancelado",0,P2787-Q2787)</f>
        <v>93.67</v>
      </c>
      <c r="S2787" s="17" t="str">
        <f aca="false">INDEX(dProdutos!$D$2:$D$47,MATCH(E2787,dProdutos!$A$2:$A$47,0))</f>
        <v>Moda Masculina</v>
      </c>
    </row>
    <row r="2788" customFormat="false" ht="15" hidden="false" customHeight="false" outlineLevel="0" collapsed="false">
      <c r="A2788" s="17" t="s">
        <v>3210</v>
      </c>
      <c r="B2788" s="17" t="n">
        <v>3</v>
      </c>
      <c r="C2788" s="21" t="n">
        <v>45887</v>
      </c>
      <c r="D2788" s="17" t="s">
        <v>809</v>
      </c>
      <c r="E2788" s="17" t="s">
        <v>102</v>
      </c>
      <c r="F2788" s="17" t="s">
        <v>1503</v>
      </c>
      <c r="G2788" s="17" t="s">
        <v>59</v>
      </c>
      <c r="H2788" s="17" t="s">
        <v>1537</v>
      </c>
      <c r="I2788" s="17" t="s">
        <v>1524</v>
      </c>
      <c r="J2788" s="17" t="n">
        <v>1</v>
      </c>
      <c r="K2788" s="15" t="n">
        <v>65.9</v>
      </c>
      <c r="L2788" s="22" t="n">
        <v>0.1</v>
      </c>
      <c r="M2788" s="15" t="n">
        <v>0</v>
      </c>
      <c r="N2788" s="15" t="n">
        <f aca="false">J2788*K2788</f>
        <v>65.9</v>
      </c>
      <c r="O2788" s="15" t="n">
        <f aca="false">N2788*L2788</f>
        <v>6.59</v>
      </c>
      <c r="P2788" s="15" t="n">
        <f aca="false">N2788-O2788</f>
        <v>59.31</v>
      </c>
      <c r="Q2788" s="15" t="n">
        <f aca="false">J2788*INDEX(dProdutos!$F$2:$F$47,MATCH(E2788,dProdutos!$A$2:$A$47,0))</f>
        <v>29.68</v>
      </c>
      <c r="R2788" s="15" t="n">
        <f aca="false">IF(I2788="Cancelado",0,P2788-Q2788)</f>
        <v>29.63</v>
      </c>
      <c r="S2788" s="17" t="str">
        <f aca="false">INDEX(dProdutos!$D$2:$D$47,MATCH(E2788,dProdutos!$A$2:$A$47,0))</f>
        <v>Moda Masculina</v>
      </c>
    </row>
    <row r="2789" customFormat="false" ht="15" hidden="false" customHeight="false" outlineLevel="0" collapsed="false">
      <c r="A2789" s="17" t="s">
        <v>3211</v>
      </c>
      <c r="B2789" s="17" t="n">
        <v>1</v>
      </c>
      <c r="C2789" s="21" t="n">
        <v>45887</v>
      </c>
      <c r="D2789" s="17" t="s">
        <v>517</v>
      </c>
      <c r="E2789" s="17" t="s">
        <v>123</v>
      </c>
      <c r="F2789" s="17" t="s">
        <v>1490</v>
      </c>
      <c r="G2789" s="17" t="s">
        <v>61</v>
      </c>
      <c r="H2789" s="17" t="s">
        <v>1537</v>
      </c>
      <c r="I2789" s="17" t="s">
        <v>1524</v>
      </c>
      <c r="J2789" s="17" t="n">
        <v>1</v>
      </c>
      <c r="K2789" s="15" t="n">
        <v>277.9</v>
      </c>
      <c r="L2789" s="22" t="n">
        <v>0</v>
      </c>
      <c r="M2789" s="15" t="n">
        <v>28.14</v>
      </c>
      <c r="N2789" s="15" t="n">
        <f aca="false">J2789*K2789</f>
        <v>277.9</v>
      </c>
      <c r="O2789" s="15" t="n">
        <f aca="false">N2789*L2789</f>
        <v>0</v>
      </c>
      <c r="P2789" s="15" t="n">
        <f aca="false">N2789-O2789</f>
        <v>277.9</v>
      </c>
      <c r="Q2789" s="15" t="n">
        <f aca="false">J2789*INDEX(dProdutos!$F$2:$F$47,MATCH(E2789,dProdutos!$A$2:$A$47,0))</f>
        <v>132.36</v>
      </c>
      <c r="R2789" s="15" t="n">
        <f aca="false">IF(I2789="Cancelado",0,P2789-Q2789)</f>
        <v>145.54</v>
      </c>
      <c r="S2789" s="17" t="str">
        <f aca="false">INDEX(dProdutos!$D$2:$D$47,MATCH(E2789,dProdutos!$A$2:$A$47,0))</f>
        <v>Calçados</v>
      </c>
    </row>
    <row r="2790" customFormat="false" ht="15" hidden="false" customHeight="false" outlineLevel="0" collapsed="false">
      <c r="A2790" s="17" t="s">
        <v>3212</v>
      </c>
      <c r="B2790" s="17" t="n">
        <v>1</v>
      </c>
      <c r="C2790" s="21" t="n">
        <v>45888</v>
      </c>
      <c r="D2790" s="17" t="s">
        <v>1467</v>
      </c>
      <c r="E2790" s="17" t="s">
        <v>123</v>
      </c>
      <c r="F2790" s="17" t="s">
        <v>1499</v>
      </c>
      <c r="G2790" s="17" t="s">
        <v>59</v>
      </c>
      <c r="H2790" s="17" t="s">
        <v>1523</v>
      </c>
      <c r="I2790" s="17" t="s">
        <v>1524</v>
      </c>
      <c r="J2790" s="17" t="n">
        <v>1</v>
      </c>
      <c r="K2790" s="15" t="n">
        <v>277.9</v>
      </c>
      <c r="L2790" s="22" t="n">
        <v>0.05</v>
      </c>
      <c r="M2790" s="15" t="n">
        <v>25.45</v>
      </c>
      <c r="N2790" s="15" t="n">
        <f aca="false">J2790*K2790</f>
        <v>277.9</v>
      </c>
      <c r="O2790" s="15" t="n">
        <f aca="false">N2790*L2790</f>
        <v>13.895</v>
      </c>
      <c r="P2790" s="15" t="n">
        <f aca="false">N2790-O2790</f>
        <v>264.005</v>
      </c>
      <c r="Q2790" s="15" t="n">
        <f aca="false">J2790*INDEX(dProdutos!$F$2:$F$47,MATCH(E2790,dProdutos!$A$2:$A$47,0))</f>
        <v>132.36</v>
      </c>
      <c r="R2790" s="15" t="n">
        <f aca="false">IF(I2790="Cancelado",0,P2790-Q2790)</f>
        <v>131.645</v>
      </c>
      <c r="S2790" s="17" t="str">
        <f aca="false">INDEX(dProdutos!$D$2:$D$47,MATCH(E2790,dProdutos!$A$2:$A$47,0))</f>
        <v>Calçados</v>
      </c>
    </row>
    <row r="2791" customFormat="false" ht="15" hidden="false" customHeight="false" outlineLevel="0" collapsed="false">
      <c r="A2791" s="17" t="s">
        <v>3212</v>
      </c>
      <c r="B2791" s="17" t="n">
        <v>2</v>
      </c>
      <c r="C2791" s="21" t="n">
        <v>45888</v>
      </c>
      <c r="D2791" s="17" t="s">
        <v>1467</v>
      </c>
      <c r="E2791" s="17" t="s">
        <v>183</v>
      </c>
      <c r="F2791" s="17" t="s">
        <v>1499</v>
      </c>
      <c r="G2791" s="17" t="s">
        <v>59</v>
      </c>
      <c r="H2791" s="17" t="s">
        <v>1523</v>
      </c>
      <c r="I2791" s="17" t="s">
        <v>1524</v>
      </c>
      <c r="J2791" s="17" t="n">
        <v>3</v>
      </c>
      <c r="K2791" s="15" t="n">
        <v>121.9</v>
      </c>
      <c r="L2791" s="22" t="n">
        <v>0.2</v>
      </c>
      <c r="M2791" s="15" t="n">
        <v>0</v>
      </c>
      <c r="N2791" s="15" t="n">
        <f aca="false">J2791*K2791</f>
        <v>365.7</v>
      </c>
      <c r="O2791" s="15" t="n">
        <f aca="false">N2791*L2791</f>
        <v>73.14</v>
      </c>
      <c r="P2791" s="15" t="n">
        <f aca="false">N2791-O2791</f>
        <v>292.56</v>
      </c>
      <c r="Q2791" s="15" t="n">
        <f aca="false">J2791*INDEX(dProdutos!$F$2:$F$47,MATCH(E2791,dProdutos!$A$2:$A$47,0))</f>
        <v>158.28</v>
      </c>
      <c r="R2791" s="15" t="n">
        <f aca="false">IF(I2791="Cancelado",0,P2791-Q2791)</f>
        <v>134.28</v>
      </c>
      <c r="S2791" s="17" t="str">
        <f aca="false">INDEX(dProdutos!$D$2:$D$47,MATCH(E2791,dProdutos!$A$2:$A$47,0))</f>
        <v>Eletrônicos</v>
      </c>
    </row>
    <row r="2792" customFormat="false" ht="15" hidden="false" customHeight="false" outlineLevel="0" collapsed="false">
      <c r="A2792" s="17" t="s">
        <v>3213</v>
      </c>
      <c r="B2792" s="17" t="n">
        <v>1</v>
      </c>
      <c r="C2792" s="21" t="n">
        <v>45888</v>
      </c>
      <c r="D2792" s="17" t="s">
        <v>843</v>
      </c>
      <c r="E2792" s="17" t="s">
        <v>177</v>
      </c>
      <c r="F2792" s="17" t="s">
        <v>1493</v>
      </c>
      <c r="G2792" s="17" t="s">
        <v>60</v>
      </c>
      <c r="H2792" s="17" t="s">
        <v>1523</v>
      </c>
      <c r="I2792" s="17" t="s">
        <v>1524</v>
      </c>
      <c r="J2792" s="17" t="n">
        <v>2</v>
      </c>
      <c r="K2792" s="15" t="n">
        <v>257.9</v>
      </c>
      <c r="L2792" s="22" t="n">
        <v>0</v>
      </c>
      <c r="M2792" s="15" t="n">
        <v>19.65</v>
      </c>
      <c r="N2792" s="15" t="n">
        <f aca="false">J2792*K2792</f>
        <v>515.8</v>
      </c>
      <c r="O2792" s="15" t="n">
        <f aca="false">N2792*L2792</f>
        <v>0</v>
      </c>
      <c r="P2792" s="15" t="n">
        <f aca="false">N2792-O2792</f>
        <v>515.8</v>
      </c>
      <c r="Q2792" s="15" t="n">
        <f aca="false">J2792*INDEX(dProdutos!$F$2:$F$47,MATCH(E2792,dProdutos!$A$2:$A$47,0))</f>
        <v>276.46</v>
      </c>
      <c r="R2792" s="15" t="n">
        <f aca="false">IF(I2792="Cancelado",0,P2792-Q2792)</f>
        <v>239.34</v>
      </c>
      <c r="S2792" s="17" t="str">
        <f aca="false">INDEX(dProdutos!$D$2:$D$47,MATCH(E2792,dProdutos!$A$2:$A$47,0))</f>
        <v>Casa</v>
      </c>
    </row>
    <row r="2793" customFormat="false" ht="15" hidden="false" customHeight="false" outlineLevel="0" collapsed="false">
      <c r="A2793" s="17" t="s">
        <v>3214</v>
      </c>
      <c r="B2793" s="17" t="n">
        <v>1</v>
      </c>
      <c r="C2793" s="21" t="n">
        <v>45888</v>
      </c>
      <c r="D2793" s="17" t="s">
        <v>1143</v>
      </c>
      <c r="E2793" s="17" t="s">
        <v>150</v>
      </c>
      <c r="F2793" s="17" t="s">
        <v>1503</v>
      </c>
      <c r="G2793" s="17" t="s">
        <v>60</v>
      </c>
      <c r="H2793" s="17" t="s">
        <v>1537</v>
      </c>
      <c r="I2793" s="17" t="s">
        <v>1524</v>
      </c>
      <c r="J2793" s="17" t="n">
        <v>1</v>
      </c>
      <c r="K2793" s="15" t="n">
        <v>71.9</v>
      </c>
      <c r="L2793" s="22" t="n">
        <v>0</v>
      </c>
      <c r="M2793" s="15" t="n">
        <v>15.38</v>
      </c>
      <c r="N2793" s="15" t="n">
        <f aca="false">J2793*K2793</f>
        <v>71.9</v>
      </c>
      <c r="O2793" s="15" t="n">
        <f aca="false">N2793*L2793</f>
        <v>0</v>
      </c>
      <c r="P2793" s="15" t="n">
        <f aca="false">N2793-O2793</f>
        <v>71.9</v>
      </c>
      <c r="Q2793" s="15" t="n">
        <f aca="false">J2793*INDEX(dProdutos!$F$2:$F$47,MATCH(E2793,dProdutos!$A$2:$A$47,0))</f>
        <v>27.38</v>
      </c>
      <c r="R2793" s="15" t="n">
        <f aca="false">IF(I2793="Cancelado",0,P2793-Q2793)</f>
        <v>44.52</v>
      </c>
      <c r="S2793" s="17" t="str">
        <f aca="false">INDEX(dProdutos!$D$2:$D$47,MATCH(E2793,dProdutos!$A$2:$A$47,0))</f>
        <v>Acessórios</v>
      </c>
    </row>
    <row r="2794" customFormat="false" ht="15" hidden="false" customHeight="false" outlineLevel="0" collapsed="false">
      <c r="A2794" s="17" t="s">
        <v>3215</v>
      </c>
      <c r="B2794" s="17" t="n">
        <v>1</v>
      </c>
      <c r="C2794" s="21" t="n">
        <v>45888</v>
      </c>
      <c r="D2794" s="17" t="s">
        <v>900</v>
      </c>
      <c r="E2794" s="17" t="s">
        <v>150</v>
      </c>
      <c r="F2794" s="17" t="s">
        <v>1499</v>
      </c>
      <c r="G2794" s="17" t="s">
        <v>64</v>
      </c>
      <c r="H2794" s="17" t="s">
        <v>1540</v>
      </c>
      <c r="I2794" s="17" t="s">
        <v>1524</v>
      </c>
      <c r="J2794" s="17" t="n">
        <v>1</v>
      </c>
      <c r="K2794" s="15" t="n">
        <v>71.9</v>
      </c>
      <c r="L2794" s="22" t="n">
        <v>0.05</v>
      </c>
      <c r="M2794" s="15" t="n">
        <v>26.57</v>
      </c>
      <c r="N2794" s="15" t="n">
        <f aca="false">J2794*K2794</f>
        <v>71.9</v>
      </c>
      <c r="O2794" s="15" t="n">
        <f aca="false">N2794*L2794</f>
        <v>3.595</v>
      </c>
      <c r="P2794" s="15" t="n">
        <f aca="false">N2794-O2794</f>
        <v>68.305</v>
      </c>
      <c r="Q2794" s="15" t="n">
        <f aca="false">J2794*INDEX(dProdutos!$F$2:$F$47,MATCH(E2794,dProdutos!$A$2:$A$47,0))</f>
        <v>27.38</v>
      </c>
      <c r="R2794" s="15" t="n">
        <f aca="false">IF(I2794="Cancelado",0,P2794-Q2794)</f>
        <v>40.925</v>
      </c>
      <c r="S2794" s="17" t="str">
        <f aca="false">INDEX(dProdutos!$D$2:$D$47,MATCH(E2794,dProdutos!$A$2:$A$47,0))</f>
        <v>Acessórios</v>
      </c>
    </row>
    <row r="2795" customFormat="false" ht="15" hidden="false" customHeight="false" outlineLevel="0" collapsed="false">
      <c r="A2795" s="17" t="s">
        <v>3216</v>
      </c>
      <c r="B2795" s="17" t="n">
        <v>1</v>
      </c>
      <c r="C2795" s="21" t="n">
        <v>45888</v>
      </c>
      <c r="D2795" s="17" t="s">
        <v>849</v>
      </c>
      <c r="E2795" s="17" t="s">
        <v>114</v>
      </c>
      <c r="F2795" s="17" t="s">
        <v>1487</v>
      </c>
      <c r="G2795" s="17" t="s">
        <v>61</v>
      </c>
      <c r="H2795" s="17" t="s">
        <v>1523</v>
      </c>
      <c r="I2795" s="17" t="s">
        <v>1524</v>
      </c>
      <c r="J2795" s="17" t="n">
        <v>2</v>
      </c>
      <c r="K2795" s="15" t="n">
        <v>202.9</v>
      </c>
      <c r="L2795" s="22" t="n">
        <v>0.1</v>
      </c>
      <c r="M2795" s="15" t="n">
        <v>0</v>
      </c>
      <c r="N2795" s="15" t="n">
        <f aca="false">J2795*K2795</f>
        <v>405.8</v>
      </c>
      <c r="O2795" s="15" t="n">
        <f aca="false">N2795*L2795</f>
        <v>40.58</v>
      </c>
      <c r="P2795" s="15" t="n">
        <f aca="false">N2795-O2795</f>
        <v>365.22</v>
      </c>
      <c r="Q2795" s="15" t="n">
        <f aca="false">J2795*INDEX(dProdutos!$F$2:$F$47,MATCH(E2795,dProdutos!$A$2:$A$47,0))</f>
        <v>220.78</v>
      </c>
      <c r="R2795" s="15" t="n">
        <f aca="false">IF(I2795="Cancelado",0,P2795-Q2795)</f>
        <v>144.44</v>
      </c>
      <c r="S2795" s="17" t="str">
        <f aca="false">INDEX(dProdutos!$D$2:$D$47,MATCH(E2795,dProdutos!$A$2:$A$47,0))</f>
        <v>Moda Masculina</v>
      </c>
    </row>
    <row r="2796" customFormat="false" ht="15" hidden="false" customHeight="false" outlineLevel="0" collapsed="false">
      <c r="A2796" s="17" t="s">
        <v>3217</v>
      </c>
      <c r="B2796" s="17" t="n">
        <v>1</v>
      </c>
      <c r="C2796" s="21" t="n">
        <v>45888</v>
      </c>
      <c r="D2796" s="17" t="s">
        <v>822</v>
      </c>
      <c r="E2796" s="17" t="s">
        <v>186</v>
      </c>
      <c r="F2796" s="17" t="s">
        <v>1495</v>
      </c>
      <c r="G2796" s="17" t="s">
        <v>61</v>
      </c>
      <c r="H2796" s="17" t="s">
        <v>1537</v>
      </c>
      <c r="I2796" s="17" t="s">
        <v>1524</v>
      </c>
      <c r="J2796" s="17" t="n">
        <v>1</v>
      </c>
      <c r="K2796" s="15" t="n">
        <v>120.9</v>
      </c>
      <c r="L2796" s="22" t="n">
        <v>0</v>
      </c>
      <c r="M2796" s="15" t="n">
        <v>0</v>
      </c>
      <c r="N2796" s="15" t="n">
        <f aca="false">J2796*K2796</f>
        <v>120.9</v>
      </c>
      <c r="O2796" s="15" t="n">
        <f aca="false">N2796*L2796</f>
        <v>0</v>
      </c>
      <c r="P2796" s="15" t="n">
        <f aca="false">N2796-O2796</f>
        <v>120.9</v>
      </c>
      <c r="Q2796" s="15" t="n">
        <f aca="false">J2796*INDEX(dProdutos!$F$2:$F$47,MATCH(E2796,dProdutos!$A$2:$A$47,0))</f>
        <v>72.21</v>
      </c>
      <c r="R2796" s="15" t="n">
        <f aca="false">IF(I2796="Cancelado",0,P2796-Q2796)</f>
        <v>48.69</v>
      </c>
      <c r="S2796" s="17" t="str">
        <f aca="false">INDEX(dProdutos!$D$2:$D$47,MATCH(E2796,dProdutos!$A$2:$A$47,0))</f>
        <v>Eletrônicos</v>
      </c>
    </row>
    <row r="2797" customFormat="false" ht="15" hidden="false" customHeight="false" outlineLevel="0" collapsed="false">
      <c r="A2797" s="17" t="s">
        <v>3217</v>
      </c>
      <c r="B2797" s="17" t="n">
        <v>2</v>
      </c>
      <c r="C2797" s="21" t="n">
        <v>45888</v>
      </c>
      <c r="D2797" s="17" t="s">
        <v>822</v>
      </c>
      <c r="E2797" s="17" t="s">
        <v>165</v>
      </c>
      <c r="F2797" s="17" t="s">
        <v>1495</v>
      </c>
      <c r="G2797" s="17" t="s">
        <v>61</v>
      </c>
      <c r="H2797" s="17" t="s">
        <v>1537</v>
      </c>
      <c r="I2797" s="17" t="s">
        <v>1524</v>
      </c>
      <c r="J2797" s="17" t="n">
        <v>1</v>
      </c>
      <c r="K2797" s="15" t="n">
        <v>231.9</v>
      </c>
      <c r="L2797" s="22" t="n">
        <v>0.15</v>
      </c>
      <c r="M2797" s="15" t="n">
        <v>0</v>
      </c>
      <c r="N2797" s="15" t="n">
        <f aca="false">J2797*K2797</f>
        <v>231.9</v>
      </c>
      <c r="O2797" s="15" t="n">
        <f aca="false">N2797*L2797</f>
        <v>34.785</v>
      </c>
      <c r="P2797" s="15" t="n">
        <f aca="false">N2797-O2797</f>
        <v>197.115</v>
      </c>
      <c r="Q2797" s="15" t="n">
        <f aca="false">J2797*INDEX(dProdutos!$F$2:$F$47,MATCH(E2797,dProdutos!$A$2:$A$47,0))</f>
        <v>140.83</v>
      </c>
      <c r="R2797" s="15" t="n">
        <f aca="false">IF(I2797="Cancelado",0,P2797-Q2797)</f>
        <v>56.285</v>
      </c>
      <c r="S2797" s="17" t="str">
        <f aca="false">INDEX(dProdutos!$D$2:$D$47,MATCH(E2797,dProdutos!$A$2:$A$47,0))</f>
        <v>Casa</v>
      </c>
    </row>
    <row r="2798" customFormat="false" ht="15" hidden="false" customHeight="false" outlineLevel="0" collapsed="false">
      <c r="A2798" s="17" t="s">
        <v>3218</v>
      </c>
      <c r="B2798" s="17" t="n">
        <v>1</v>
      </c>
      <c r="C2798" s="21" t="n">
        <v>45888</v>
      </c>
      <c r="D2798" s="17" t="s">
        <v>732</v>
      </c>
      <c r="E2798" s="17" t="s">
        <v>81</v>
      </c>
      <c r="F2798" s="17" t="s">
        <v>1490</v>
      </c>
      <c r="G2798" s="17" t="s">
        <v>64</v>
      </c>
      <c r="H2798" s="17" t="s">
        <v>1537</v>
      </c>
      <c r="I2798" s="17" t="s">
        <v>1524</v>
      </c>
      <c r="J2798" s="17" t="n">
        <v>1</v>
      </c>
      <c r="K2798" s="15" t="n">
        <v>64.9</v>
      </c>
      <c r="L2798" s="22" t="n">
        <v>0</v>
      </c>
      <c r="M2798" s="15" t="n">
        <v>20.63</v>
      </c>
      <c r="N2798" s="15" t="n">
        <f aca="false">J2798*K2798</f>
        <v>64.9</v>
      </c>
      <c r="O2798" s="15" t="n">
        <f aca="false">N2798*L2798</f>
        <v>0</v>
      </c>
      <c r="P2798" s="15" t="n">
        <f aca="false">N2798-O2798</f>
        <v>64.9</v>
      </c>
      <c r="Q2798" s="15" t="n">
        <f aca="false">J2798*INDEX(dProdutos!$F$2:$F$47,MATCH(E2798,dProdutos!$A$2:$A$47,0))</f>
        <v>26.12</v>
      </c>
      <c r="R2798" s="15" t="n">
        <f aca="false">IF(I2798="Cancelado",0,P2798-Q2798)</f>
        <v>38.78</v>
      </c>
      <c r="S2798" s="17" t="str">
        <f aca="false">INDEX(dProdutos!$D$2:$D$47,MATCH(E2798,dProdutos!$A$2:$A$47,0))</f>
        <v>Moda Feminina</v>
      </c>
    </row>
    <row r="2799" customFormat="false" ht="15" hidden="false" customHeight="false" outlineLevel="0" collapsed="false">
      <c r="A2799" s="17" t="s">
        <v>3218</v>
      </c>
      <c r="B2799" s="17" t="n">
        <v>2</v>
      </c>
      <c r="C2799" s="21" t="n">
        <v>45888</v>
      </c>
      <c r="D2799" s="17" t="s">
        <v>732</v>
      </c>
      <c r="E2799" s="17" t="s">
        <v>177</v>
      </c>
      <c r="F2799" s="17" t="s">
        <v>1490</v>
      </c>
      <c r="G2799" s="17" t="s">
        <v>64</v>
      </c>
      <c r="H2799" s="17" t="s">
        <v>1537</v>
      </c>
      <c r="I2799" s="17" t="s">
        <v>1524</v>
      </c>
      <c r="J2799" s="17" t="n">
        <v>1</v>
      </c>
      <c r="K2799" s="15" t="n">
        <v>257.9</v>
      </c>
      <c r="L2799" s="22" t="n">
        <v>0</v>
      </c>
      <c r="M2799" s="15" t="n">
        <v>0</v>
      </c>
      <c r="N2799" s="15" t="n">
        <f aca="false">J2799*K2799</f>
        <v>257.9</v>
      </c>
      <c r="O2799" s="15" t="n">
        <f aca="false">N2799*L2799</f>
        <v>0</v>
      </c>
      <c r="P2799" s="15" t="n">
        <f aca="false">N2799-O2799</f>
        <v>257.9</v>
      </c>
      <c r="Q2799" s="15" t="n">
        <f aca="false">J2799*INDEX(dProdutos!$F$2:$F$47,MATCH(E2799,dProdutos!$A$2:$A$47,0))</f>
        <v>138.23</v>
      </c>
      <c r="R2799" s="15" t="n">
        <f aca="false">IF(I2799="Cancelado",0,P2799-Q2799)</f>
        <v>119.67</v>
      </c>
      <c r="S2799" s="17" t="str">
        <f aca="false">INDEX(dProdutos!$D$2:$D$47,MATCH(E2799,dProdutos!$A$2:$A$47,0))</f>
        <v>Casa</v>
      </c>
    </row>
    <row r="2800" customFormat="false" ht="15" hidden="false" customHeight="false" outlineLevel="0" collapsed="false">
      <c r="A2800" s="17" t="s">
        <v>3219</v>
      </c>
      <c r="B2800" s="17" t="n">
        <v>1</v>
      </c>
      <c r="C2800" s="21" t="n">
        <v>45889</v>
      </c>
      <c r="D2800" s="17" t="s">
        <v>1169</v>
      </c>
      <c r="E2800" s="17" t="s">
        <v>105</v>
      </c>
      <c r="F2800" s="17" t="s">
        <v>1490</v>
      </c>
      <c r="G2800" s="17" t="s">
        <v>61</v>
      </c>
      <c r="H2800" s="17" t="s">
        <v>1540</v>
      </c>
      <c r="I2800" s="17" t="s">
        <v>1524</v>
      </c>
      <c r="J2800" s="17" t="n">
        <v>2</v>
      </c>
      <c r="K2800" s="15" t="n">
        <v>175.9</v>
      </c>
      <c r="L2800" s="22" t="n">
        <v>0</v>
      </c>
      <c r="M2800" s="15" t="n">
        <v>20.28</v>
      </c>
      <c r="N2800" s="15" t="n">
        <f aca="false">J2800*K2800</f>
        <v>351.8</v>
      </c>
      <c r="O2800" s="15" t="n">
        <f aca="false">N2800*L2800</f>
        <v>0</v>
      </c>
      <c r="P2800" s="15" t="n">
        <f aca="false">N2800-O2800</f>
        <v>351.8</v>
      </c>
      <c r="Q2800" s="15" t="n">
        <f aca="false">J2800*INDEX(dProdutos!$F$2:$F$47,MATCH(E2800,dProdutos!$A$2:$A$47,0))</f>
        <v>193.18</v>
      </c>
      <c r="R2800" s="15" t="n">
        <f aca="false">IF(I2800="Cancelado",0,P2800-Q2800)</f>
        <v>158.62</v>
      </c>
      <c r="S2800" s="17" t="str">
        <f aca="false">INDEX(dProdutos!$D$2:$D$47,MATCH(E2800,dProdutos!$A$2:$A$47,0))</f>
        <v>Moda Masculina</v>
      </c>
    </row>
    <row r="2801" customFormat="false" ht="15" hidden="false" customHeight="false" outlineLevel="0" collapsed="false">
      <c r="A2801" s="17" t="s">
        <v>3220</v>
      </c>
      <c r="B2801" s="17" t="n">
        <v>1</v>
      </c>
      <c r="C2801" s="21" t="n">
        <v>45889</v>
      </c>
      <c r="D2801" s="17" t="s">
        <v>831</v>
      </c>
      <c r="E2801" s="17" t="s">
        <v>177</v>
      </c>
      <c r="F2801" s="17" t="s">
        <v>1503</v>
      </c>
      <c r="G2801" s="17" t="s">
        <v>61</v>
      </c>
      <c r="H2801" s="17" t="s">
        <v>1537</v>
      </c>
      <c r="I2801" s="17" t="s">
        <v>1524</v>
      </c>
      <c r="J2801" s="17" t="n">
        <v>1</v>
      </c>
      <c r="K2801" s="15" t="n">
        <v>257.9</v>
      </c>
      <c r="L2801" s="22" t="n">
        <v>0</v>
      </c>
      <c r="M2801" s="15" t="n">
        <v>0</v>
      </c>
      <c r="N2801" s="15" t="n">
        <f aca="false">J2801*K2801</f>
        <v>257.9</v>
      </c>
      <c r="O2801" s="15" t="n">
        <f aca="false">N2801*L2801</f>
        <v>0</v>
      </c>
      <c r="P2801" s="15" t="n">
        <f aca="false">N2801-O2801</f>
        <v>257.9</v>
      </c>
      <c r="Q2801" s="15" t="n">
        <f aca="false">J2801*INDEX(dProdutos!$F$2:$F$47,MATCH(E2801,dProdutos!$A$2:$A$47,0))</f>
        <v>138.23</v>
      </c>
      <c r="R2801" s="15" t="n">
        <f aca="false">IF(I2801="Cancelado",0,P2801-Q2801)</f>
        <v>119.67</v>
      </c>
      <c r="S2801" s="17" t="str">
        <f aca="false">INDEX(dProdutos!$D$2:$D$47,MATCH(E2801,dProdutos!$A$2:$A$47,0))</f>
        <v>Casa</v>
      </c>
    </row>
    <row r="2802" customFormat="false" ht="15" hidden="false" customHeight="false" outlineLevel="0" collapsed="false">
      <c r="A2802" s="17" t="s">
        <v>3221</v>
      </c>
      <c r="B2802" s="17" t="n">
        <v>1</v>
      </c>
      <c r="C2802" s="21" t="n">
        <v>45889</v>
      </c>
      <c r="D2802" s="17" t="s">
        <v>938</v>
      </c>
      <c r="E2802" s="17" t="s">
        <v>177</v>
      </c>
      <c r="F2802" s="17" t="s">
        <v>1499</v>
      </c>
      <c r="G2802" s="17" t="s">
        <v>62</v>
      </c>
      <c r="H2802" s="17" t="s">
        <v>1523</v>
      </c>
      <c r="I2802" s="17" t="s">
        <v>1531</v>
      </c>
      <c r="J2802" s="17" t="n">
        <v>2</v>
      </c>
      <c r="K2802" s="15" t="n">
        <v>257.9</v>
      </c>
      <c r="L2802" s="22" t="n">
        <v>0</v>
      </c>
      <c r="M2802" s="15" t="n">
        <v>0</v>
      </c>
      <c r="N2802" s="15" t="n">
        <f aca="false">J2802*K2802</f>
        <v>515.8</v>
      </c>
      <c r="O2802" s="15" t="n">
        <f aca="false">N2802*L2802</f>
        <v>0</v>
      </c>
      <c r="P2802" s="15" t="n">
        <f aca="false">N2802-O2802</f>
        <v>515.8</v>
      </c>
      <c r="Q2802" s="15" t="n">
        <f aca="false">J2802*INDEX(dProdutos!$F$2:$F$47,MATCH(E2802,dProdutos!$A$2:$A$47,0))</f>
        <v>276.46</v>
      </c>
      <c r="R2802" s="15" t="n">
        <f aca="false">IF(I2802="Cancelado",0,P2802-Q2802)</f>
        <v>0</v>
      </c>
      <c r="S2802" s="17" t="str">
        <f aca="false">INDEX(dProdutos!$D$2:$D$47,MATCH(E2802,dProdutos!$A$2:$A$47,0))</f>
        <v>Casa</v>
      </c>
    </row>
    <row r="2803" customFormat="false" ht="15" hidden="false" customHeight="false" outlineLevel="0" collapsed="false">
      <c r="A2803" s="17" t="s">
        <v>3221</v>
      </c>
      <c r="B2803" s="17" t="n">
        <v>2</v>
      </c>
      <c r="C2803" s="21" t="n">
        <v>45889</v>
      </c>
      <c r="D2803" s="17" t="s">
        <v>938</v>
      </c>
      <c r="E2803" s="17" t="s">
        <v>204</v>
      </c>
      <c r="F2803" s="17" t="s">
        <v>1499</v>
      </c>
      <c r="G2803" s="17" t="s">
        <v>62</v>
      </c>
      <c r="H2803" s="17" t="s">
        <v>1523</v>
      </c>
      <c r="I2803" s="17" t="s">
        <v>1531</v>
      </c>
      <c r="J2803" s="17" t="n">
        <v>2</v>
      </c>
      <c r="K2803" s="15" t="n">
        <v>64.9</v>
      </c>
      <c r="L2803" s="22" t="n">
        <v>0</v>
      </c>
      <c r="M2803" s="15" t="n">
        <v>0</v>
      </c>
      <c r="N2803" s="15" t="n">
        <f aca="false">J2803*K2803</f>
        <v>129.8</v>
      </c>
      <c r="O2803" s="15" t="n">
        <f aca="false">N2803*L2803</f>
        <v>0</v>
      </c>
      <c r="P2803" s="15" t="n">
        <f aca="false">N2803-O2803</f>
        <v>129.8</v>
      </c>
      <c r="Q2803" s="15" t="n">
        <f aca="false">J2803*INDEX(dProdutos!$F$2:$F$47,MATCH(E2803,dProdutos!$A$2:$A$47,0))</f>
        <v>55.04</v>
      </c>
      <c r="R2803" s="15" t="n">
        <f aca="false">IF(I2803="Cancelado",0,P2803-Q2803)</f>
        <v>0</v>
      </c>
      <c r="S2803" s="17" t="str">
        <f aca="false">INDEX(dProdutos!$D$2:$D$47,MATCH(E2803,dProdutos!$A$2:$A$47,0))</f>
        <v>Beleza</v>
      </c>
    </row>
    <row r="2804" customFormat="false" ht="15" hidden="false" customHeight="false" outlineLevel="0" collapsed="false">
      <c r="A2804" s="17" t="s">
        <v>3222</v>
      </c>
      <c r="B2804" s="17" t="n">
        <v>1</v>
      </c>
      <c r="C2804" s="21" t="n">
        <v>45889</v>
      </c>
      <c r="D2804" s="17" t="s">
        <v>662</v>
      </c>
      <c r="E2804" s="17" t="s">
        <v>174</v>
      </c>
      <c r="F2804" s="17" t="s">
        <v>1497</v>
      </c>
      <c r="G2804" s="17" t="s">
        <v>59</v>
      </c>
      <c r="H2804" s="17" t="s">
        <v>1527</v>
      </c>
      <c r="I2804" s="17" t="s">
        <v>1541</v>
      </c>
      <c r="J2804" s="17" t="n">
        <v>1</v>
      </c>
      <c r="K2804" s="15" t="n">
        <v>250.9</v>
      </c>
      <c r="L2804" s="22" t="n">
        <v>0.05</v>
      </c>
      <c r="M2804" s="15" t="n">
        <v>14.81</v>
      </c>
      <c r="N2804" s="15" t="n">
        <f aca="false">J2804*K2804</f>
        <v>250.9</v>
      </c>
      <c r="O2804" s="15" t="n">
        <f aca="false">N2804*L2804</f>
        <v>12.545</v>
      </c>
      <c r="P2804" s="15" t="n">
        <f aca="false">N2804-O2804</f>
        <v>238.355</v>
      </c>
      <c r="Q2804" s="15" t="n">
        <f aca="false">J2804*INDEX(dProdutos!$F$2:$F$47,MATCH(E2804,dProdutos!$A$2:$A$47,0))</f>
        <v>151.28</v>
      </c>
      <c r="R2804" s="15" t="n">
        <f aca="false">IF(I2804="Cancelado",0,P2804-Q2804)</f>
        <v>87.075</v>
      </c>
      <c r="S2804" s="17" t="str">
        <f aca="false">INDEX(dProdutos!$D$2:$D$47,MATCH(E2804,dProdutos!$A$2:$A$47,0))</f>
        <v>Casa</v>
      </c>
    </row>
    <row r="2805" customFormat="false" ht="15" hidden="false" customHeight="false" outlineLevel="0" collapsed="false">
      <c r="A2805" s="17" t="s">
        <v>3222</v>
      </c>
      <c r="B2805" s="17" t="n">
        <v>2</v>
      </c>
      <c r="C2805" s="21" t="n">
        <v>45889</v>
      </c>
      <c r="D2805" s="17" t="s">
        <v>662</v>
      </c>
      <c r="E2805" s="17" t="s">
        <v>135</v>
      </c>
      <c r="F2805" s="17" t="s">
        <v>1497</v>
      </c>
      <c r="G2805" s="17" t="s">
        <v>59</v>
      </c>
      <c r="H2805" s="17" t="s">
        <v>1527</v>
      </c>
      <c r="I2805" s="17" t="s">
        <v>1541</v>
      </c>
      <c r="J2805" s="17" t="n">
        <v>2</v>
      </c>
      <c r="K2805" s="15" t="n">
        <v>200.9</v>
      </c>
      <c r="L2805" s="22" t="n">
        <v>0.1</v>
      </c>
      <c r="M2805" s="15" t="n">
        <v>0</v>
      </c>
      <c r="N2805" s="15" t="n">
        <f aca="false">J2805*K2805</f>
        <v>401.8</v>
      </c>
      <c r="O2805" s="15" t="n">
        <f aca="false">N2805*L2805</f>
        <v>40.18</v>
      </c>
      <c r="P2805" s="15" t="n">
        <f aca="false">N2805-O2805</f>
        <v>361.62</v>
      </c>
      <c r="Q2805" s="15" t="n">
        <f aca="false">J2805*INDEX(dProdutos!$F$2:$F$47,MATCH(E2805,dProdutos!$A$2:$A$47,0))</f>
        <v>161.46</v>
      </c>
      <c r="R2805" s="15" t="n">
        <f aca="false">IF(I2805="Cancelado",0,P2805-Q2805)</f>
        <v>200.16</v>
      </c>
      <c r="S2805" s="17" t="str">
        <f aca="false">INDEX(dProdutos!$D$2:$D$47,MATCH(E2805,dProdutos!$A$2:$A$47,0))</f>
        <v>Calçados</v>
      </c>
    </row>
    <row r="2806" customFormat="false" ht="15" hidden="false" customHeight="false" outlineLevel="0" collapsed="false">
      <c r="A2806" s="17" t="s">
        <v>3223</v>
      </c>
      <c r="B2806" s="17" t="n">
        <v>1</v>
      </c>
      <c r="C2806" s="21" t="n">
        <v>45889</v>
      </c>
      <c r="D2806" s="17" t="s">
        <v>1420</v>
      </c>
      <c r="E2806" s="17" t="s">
        <v>92</v>
      </c>
      <c r="F2806" s="17" t="s">
        <v>1497</v>
      </c>
      <c r="G2806" s="17" t="s">
        <v>60</v>
      </c>
      <c r="H2806" s="17" t="s">
        <v>1523</v>
      </c>
      <c r="I2806" s="17" t="s">
        <v>1524</v>
      </c>
      <c r="J2806" s="17" t="n">
        <v>1</v>
      </c>
      <c r="K2806" s="15" t="n">
        <v>191.9</v>
      </c>
      <c r="L2806" s="22" t="n">
        <v>0.15</v>
      </c>
      <c r="M2806" s="15" t="n">
        <v>32.83</v>
      </c>
      <c r="N2806" s="15" t="n">
        <f aca="false">J2806*K2806</f>
        <v>191.9</v>
      </c>
      <c r="O2806" s="15" t="n">
        <f aca="false">N2806*L2806</f>
        <v>28.785</v>
      </c>
      <c r="P2806" s="15" t="n">
        <f aca="false">N2806-O2806</f>
        <v>163.115</v>
      </c>
      <c r="Q2806" s="15" t="n">
        <f aca="false">J2806*INDEX(dProdutos!$F$2:$F$47,MATCH(E2806,dProdutos!$A$2:$A$47,0))</f>
        <v>88.59</v>
      </c>
      <c r="R2806" s="15" t="n">
        <f aca="false">IF(I2806="Cancelado",0,P2806-Q2806)</f>
        <v>74.525</v>
      </c>
      <c r="S2806" s="17" t="str">
        <f aca="false">INDEX(dProdutos!$D$2:$D$47,MATCH(E2806,dProdutos!$A$2:$A$47,0))</f>
        <v>Moda Feminina</v>
      </c>
    </row>
    <row r="2807" customFormat="false" ht="15" hidden="false" customHeight="false" outlineLevel="0" collapsed="false">
      <c r="A2807" s="17" t="s">
        <v>3224</v>
      </c>
      <c r="B2807" s="17" t="n">
        <v>1</v>
      </c>
      <c r="C2807" s="21" t="n">
        <v>45889</v>
      </c>
      <c r="D2807" s="17" t="s">
        <v>1459</v>
      </c>
      <c r="E2807" s="17" t="s">
        <v>88</v>
      </c>
      <c r="F2807" s="17" t="s">
        <v>1499</v>
      </c>
      <c r="G2807" s="17" t="s">
        <v>61</v>
      </c>
      <c r="H2807" s="17" t="s">
        <v>1537</v>
      </c>
      <c r="I2807" s="17" t="s">
        <v>1524</v>
      </c>
      <c r="J2807" s="17" t="n">
        <v>1</v>
      </c>
      <c r="K2807" s="15" t="n">
        <v>170.9</v>
      </c>
      <c r="L2807" s="22" t="n">
        <v>0</v>
      </c>
      <c r="M2807" s="15" t="n">
        <v>16.46</v>
      </c>
      <c r="N2807" s="15" t="n">
        <f aca="false">J2807*K2807</f>
        <v>170.9</v>
      </c>
      <c r="O2807" s="15" t="n">
        <f aca="false">N2807*L2807</f>
        <v>0</v>
      </c>
      <c r="P2807" s="15" t="n">
        <f aca="false">N2807-O2807</f>
        <v>170.9</v>
      </c>
      <c r="Q2807" s="15" t="n">
        <f aca="false">J2807*INDEX(dProdutos!$F$2:$F$47,MATCH(E2807,dProdutos!$A$2:$A$47,0))</f>
        <v>98.14</v>
      </c>
      <c r="R2807" s="15" t="n">
        <f aca="false">IF(I2807="Cancelado",0,P2807-Q2807)</f>
        <v>72.76</v>
      </c>
      <c r="S2807" s="17" t="str">
        <f aca="false">INDEX(dProdutos!$D$2:$D$47,MATCH(E2807,dProdutos!$A$2:$A$47,0))</f>
        <v>Moda Feminina</v>
      </c>
    </row>
    <row r="2808" customFormat="false" ht="15" hidden="false" customHeight="false" outlineLevel="0" collapsed="false">
      <c r="A2808" s="17" t="s">
        <v>3224</v>
      </c>
      <c r="B2808" s="17" t="n">
        <v>2</v>
      </c>
      <c r="C2808" s="21" t="n">
        <v>45889</v>
      </c>
      <c r="D2808" s="17" t="s">
        <v>1459</v>
      </c>
      <c r="E2808" s="17" t="s">
        <v>162</v>
      </c>
      <c r="F2808" s="17" t="s">
        <v>1499</v>
      </c>
      <c r="G2808" s="17" t="s">
        <v>61</v>
      </c>
      <c r="H2808" s="17" t="s">
        <v>1537</v>
      </c>
      <c r="I2808" s="17" t="s">
        <v>1524</v>
      </c>
      <c r="J2808" s="17" t="n">
        <v>2</v>
      </c>
      <c r="K2808" s="15" t="n">
        <v>231.9</v>
      </c>
      <c r="L2808" s="22" t="n">
        <v>0.1</v>
      </c>
      <c r="M2808" s="15" t="n">
        <v>0</v>
      </c>
      <c r="N2808" s="15" t="n">
        <f aca="false">J2808*K2808</f>
        <v>463.8</v>
      </c>
      <c r="O2808" s="15" t="n">
        <f aca="false">N2808*L2808</f>
        <v>46.38</v>
      </c>
      <c r="P2808" s="15" t="n">
        <f aca="false">N2808-O2808</f>
        <v>417.42</v>
      </c>
      <c r="Q2808" s="15" t="n">
        <f aca="false">J2808*INDEX(dProdutos!$F$2:$F$47,MATCH(E2808,dProdutos!$A$2:$A$47,0))</f>
        <v>268.82</v>
      </c>
      <c r="R2808" s="15" t="n">
        <f aca="false">IF(I2808="Cancelado",0,P2808-Q2808)</f>
        <v>148.6</v>
      </c>
      <c r="S2808" s="17" t="str">
        <f aca="false">INDEX(dProdutos!$D$2:$D$47,MATCH(E2808,dProdutos!$A$2:$A$47,0))</f>
        <v>Casa</v>
      </c>
    </row>
    <row r="2809" customFormat="false" ht="15" hidden="false" customHeight="false" outlineLevel="0" collapsed="false">
      <c r="A2809" s="17" t="s">
        <v>3225</v>
      </c>
      <c r="B2809" s="17" t="n">
        <v>1</v>
      </c>
      <c r="C2809" s="21" t="n">
        <v>45890</v>
      </c>
      <c r="D2809" s="17" t="s">
        <v>851</v>
      </c>
      <c r="E2809" s="17" t="s">
        <v>153</v>
      </c>
      <c r="F2809" s="17" t="s">
        <v>1493</v>
      </c>
      <c r="G2809" s="17" t="s">
        <v>62</v>
      </c>
      <c r="H2809" s="17" t="s">
        <v>1537</v>
      </c>
      <c r="I2809" s="17" t="s">
        <v>1524</v>
      </c>
      <c r="J2809" s="17" t="n">
        <v>1</v>
      </c>
      <c r="K2809" s="15" t="n">
        <v>165.9</v>
      </c>
      <c r="L2809" s="22" t="n">
        <v>0.2</v>
      </c>
      <c r="M2809" s="15" t="n">
        <v>0</v>
      </c>
      <c r="N2809" s="15" t="n">
        <f aca="false">J2809*K2809</f>
        <v>165.9</v>
      </c>
      <c r="O2809" s="15" t="n">
        <f aca="false">N2809*L2809</f>
        <v>33.18</v>
      </c>
      <c r="P2809" s="15" t="n">
        <f aca="false">N2809-O2809</f>
        <v>132.72</v>
      </c>
      <c r="Q2809" s="15" t="n">
        <f aca="false">J2809*INDEX(dProdutos!$F$2:$F$47,MATCH(E2809,dProdutos!$A$2:$A$47,0))</f>
        <v>67.28</v>
      </c>
      <c r="R2809" s="15" t="n">
        <f aca="false">IF(I2809="Cancelado",0,P2809-Q2809)</f>
        <v>65.44</v>
      </c>
      <c r="S2809" s="17" t="str">
        <f aca="false">INDEX(dProdutos!$D$2:$D$47,MATCH(E2809,dProdutos!$A$2:$A$47,0))</f>
        <v>Acessórios</v>
      </c>
    </row>
    <row r="2810" customFormat="false" ht="15" hidden="false" customHeight="false" outlineLevel="0" collapsed="false">
      <c r="A2810" s="17" t="s">
        <v>3226</v>
      </c>
      <c r="B2810" s="17" t="n">
        <v>1</v>
      </c>
      <c r="C2810" s="21" t="n">
        <v>45890</v>
      </c>
      <c r="D2810" s="17" t="s">
        <v>423</v>
      </c>
      <c r="E2810" s="17" t="s">
        <v>171</v>
      </c>
      <c r="F2810" s="17" t="s">
        <v>1490</v>
      </c>
      <c r="G2810" s="17" t="s">
        <v>62</v>
      </c>
      <c r="H2810" s="17" t="s">
        <v>1523</v>
      </c>
      <c r="I2810" s="17" t="s">
        <v>1524</v>
      </c>
      <c r="J2810" s="17" t="n">
        <v>1</v>
      </c>
      <c r="K2810" s="15" t="n">
        <v>246.9</v>
      </c>
      <c r="L2810" s="22" t="n">
        <v>0</v>
      </c>
      <c r="M2810" s="15" t="n">
        <v>16.07</v>
      </c>
      <c r="N2810" s="15" t="n">
        <f aca="false">J2810*K2810</f>
        <v>246.9</v>
      </c>
      <c r="O2810" s="15" t="n">
        <f aca="false">N2810*L2810</f>
        <v>0</v>
      </c>
      <c r="P2810" s="15" t="n">
        <f aca="false">N2810-O2810</f>
        <v>246.9</v>
      </c>
      <c r="Q2810" s="15" t="n">
        <f aca="false">J2810*INDEX(dProdutos!$F$2:$F$47,MATCH(E2810,dProdutos!$A$2:$A$47,0))</f>
        <v>103.61</v>
      </c>
      <c r="R2810" s="15" t="n">
        <f aca="false">IF(I2810="Cancelado",0,P2810-Q2810)</f>
        <v>143.29</v>
      </c>
      <c r="S2810" s="17" t="str">
        <f aca="false">INDEX(dProdutos!$D$2:$D$47,MATCH(E2810,dProdutos!$A$2:$A$47,0))</f>
        <v>Casa</v>
      </c>
    </row>
    <row r="2811" customFormat="false" ht="15" hidden="false" customHeight="false" outlineLevel="0" collapsed="false">
      <c r="A2811" s="17" t="s">
        <v>3226</v>
      </c>
      <c r="B2811" s="17" t="n">
        <v>2</v>
      </c>
      <c r="C2811" s="21" t="n">
        <v>45890</v>
      </c>
      <c r="D2811" s="17" t="s">
        <v>423</v>
      </c>
      <c r="E2811" s="17" t="s">
        <v>81</v>
      </c>
      <c r="F2811" s="17" t="s">
        <v>1490</v>
      </c>
      <c r="G2811" s="17" t="s">
        <v>62</v>
      </c>
      <c r="H2811" s="17" t="s">
        <v>1523</v>
      </c>
      <c r="I2811" s="17" t="s">
        <v>1524</v>
      </c>
      <c r="J2811" s="17" t="n">
        <v>1</v>
      </c>
      <c r="K2811" s="15" t="n">
        <v>64.9</v>
      </c>
      <c r="L2811" s="22" t="n">
        <v>0.2</v>
      </c>
      <c r="M2811" s="15" t="n">
        <v>0</v>
      </c>
      <c r="N2811" s="15" t="n">
        <f aca="false">J2811*K2811</f>
        <v>64.9</v>
      </c>
      <c r="O2811" s="15" t="n">
        <f aca="false">N2811*L2811</f>
        <v>12.98</v>
      </c>
      <c r="P2811" s="15" t="n">
        <f aca="false">N2811-O2811</f>
        <v>51.92</v>
      </c>
      <c r="Q2811" s="15" t="n">
        <f aca="false">J2811*INDEX(dProdutos!$F$2:$F$47,MATCH(E2811,dProdutos!$A$2:$A$47,0))</f>
        <v>26.12</v>
      </c>
      <c r="R2811" s="15" t="n">
        <f aca="false">IF(I2811="Cancelado",0,P2811-Q2811)</f>
        <v>25.8</v>
      </c>
      <c r="S2811" s="17" t="str">
        <f aca="false">INDEX(dProdutos!$D$2:$D$47,MATCH(E2811,dProdutos!$A$2:$A$47,0))</f>
        <v>Moda Feminina</v>
      </c>
    </row>
    <row r="2812" customFormat="false" ht="15" hidden="false" customHeight="false" outlineLevel="0" collapsed="false">
      <c r="A2812" s="17" t="s">
        <v>3227</v>
      </c>
      <c r="B2812" s="17" t="n">
        <v>1</v>
      </c>
      <c r="C2812" s="21" t="n">
        <v>45890</v>
      </c>
      <c r="D2812" s="17" t="s">
        <v>579</v>
      </c>
      <c r="E2812" s="17" t="s">
        <v>144</v>
      </c>
      <c r="F2812" s="17" t="s">
        <v>1495</v>
      </c>
      <c r="G2812" s="17" t="s">
        <v>62</v>
      </c>
      <c r="H2812" s="17" t="s">
        <v>1523</v>
      </c>
      <c r="I2812" s="17" t="s">
        <v>1524</v>
      </c>
      <c r="J2812" s="17" t="n">
        <v>1</v>
      </c>
      <c r="K2812" s="15" t="n">
        <v>260.9</v>
      </c>
      <c r="L2812" s="22" t="n">
        <v>0.05</v>
      </c>
      <c r="M2812" s="15" t="n">
        <v>0</v>
      </c>
      <c r="N2812" s="15" t="n">
        <f aca="false">J2812*K2812</f>
        <v>260.9</v>
      </c>
      <c r="O2812" s="15" t="n">
        <f aca="false">N2812*L2812</f>
        <v>13.045</v>
      </c>
      <c r="P2812" s="15" t="n">
        <f aca="false">N2812-O2812</f>
        <v>247.855</v>
      </c>
      <c r="Q2812" s="15" t="n">
        <f aca="false">J2812*INDEX(dProdutos!$F$2:$F$47,MATCH(E2812,dProdutos!$A$2:$A$47,0))</f>
        <v>99.86</v>
      </c>
      <c r="R2812" s="15" t="n">
        <f aca="false">IF(I2812="Cancelado",0,P2812-Q2812)</f>
        <v>147.995</v>
      </c>
      <c r="S2812" s="17" t="str">
        <f aca="false">INDEX(dProdutos!$D$2:$D$47,MATCH(E2812,dProdutos!$A$2:$A$47,0))</f>
        <v>Acessórios</v>
      </c>
    </row>
    <row r="2813" customFormat="false" ht="15" hidden="false" customHeight="false" outlineLevel="0" collapsed="false">
      <c r="A2813" s="17" t="s">
        <v>3227</v>
      </c>
      <c r="B2813" s="17" t="n">
        <v>2</v>
      </c>
      <c r="C2813" s="21" t="n">
        <v>45890</v>
      </c>
      <c r="D2813" s="17" t="s">
        <v>579</v>
      </c>
      <c r="E2813" s="17" t="s">
        <v>88</v>
      </c>
      <c r="F2813" s="17" t="s">
        <v>1495</v>
      </c>
      <c r="G2813" s="17" t="s">
        <v>62</v>
      </c>
      <c r="H2813" s="17" t="s">
        <v>1523</v>
      </c>
      <c r="I2813" s="17" t="s">
        <v>1524</v>
      </c>
      <c r="J2813" s="17" t="n">
        <v>2</v>
      </c>
      <c r="K2813" s="15" t="n">
        <v>170.9</v>
      </c>
      <c r="L2813" s="22" t="n">
        <v>0</v>
      </c>
      <c r="M2813" s="15" t="n">
        <v>0</v>
      </c>
      <c r="N2813" s="15" t="n">
        <f aca="false">J2813*K2813</f>
        <v>341.8</v>
      </c>
      <c r="O2813" s="15" t="n">
        <f aca="false">N2813*L2813</f>
        <v>0</v>
      </c>
      <c r="P2813" s="15" t="n">
        <f aca="false">N2813-O2813</f>
        <v>341.8</v>
      </c>
      <c r="Q2813" s="15" t="n">
        <f aca="false">J2813*INDEX(dProdutos!$F$2:$F$47,MATCH(E2813,dProdutos!$A$2:$A$47,0))</f>
        <v>196.28</v>
      </c>
      <c r="R2813" s="15" t="n">
        <f aca="false">IF(I2813="Cancelado",0,P2813-Q2813)</f>
        <v>145.52</v>
      </c>
      <c r="S2813" s="17" t="str">
        <f aca="false">INDEX(dProdutos!$D$2:$D$47,MATCH(E2813,dProdutos!$A$2:$A$47,0))</f>
        <v>Moda Feminina</v>
      </c>
    </row>
    <row r="2814" customFormat="false" ht="15" hidden="false" customHeight="false" outlineLevel="0" collapsed="false">
      <c r="A2814" s="17" t="s">
        <v>3228</v>
      </c>
      <c r="B2814" s="17" t="n">
        <v>1</v>
      </c>
      <c r="C2814" s="21" t="n">
        <v>45890</v>
      </c>
      <c r="D2814" s="17" t="s">
        <v>1284</v>
      </c>
      <c r="E2814" s="17" t="s">
        <v>192</v>
      </c>
      <c r="F2814" s="17" t="s">
        <v>1487</v>
      </c>
      <c r="G2814" s="17" t="s">
        <v>59</v>
      </c>
      <c r="H2814" s="17" t="s">
        <v>1537</v>
      </c>
      <c r="I2814" s="17" t="s">
        <v>1524</v>
      </c>
      <c r="J2814" s="17" t="n">
        <v>1</v>
      </c>
      <c r="K2814" s="15" t="n">
        <v>245.9</v>
      </c>
      <c r="L2814" s="22" t="n">
        <v>0.1</v>
      </c>
      <c r="M2814" s="15" t="n">
        <v>0</v>
      </c>
      <c r="N2814" s="15" t="n">
        <f aca="false">J2814*K2814</f>
        <v>245.9</v>
      </c>
      <c r="O2814" s="15" t="n">
        <f aca="false">N2814*L2814</f>
        <v>24.59</v>
      </c>
      <c r="P2814" s="15" t="n">
        <f aca="false">N2814-O2814</f>
        <v>221.31</v>
      </c>
      <c r="Q2814" s="15" t="n">
        <f aca="false">J2814*INDEX(dProdutos!$F$2:$F$47,MATCH(E2814,dProdutos!$A$2:$A$47,0))</f>
        <v>107.78</v>
      </c>
      <c r="R2814" s="15" t="n">
        <f aca="false">IF(I2814="Cancelado",0,P2814-Q2814)</f>
        <v>113.53</v>
      </c>
      <c r="S2814" s="17" t="str">
        <f aca="false">INDEX(dProdutos!$D$2:$D$47,MATCH(E2814,dProdutos!$A$2:$A$47,0))</f>
        <v>Eletrônicos</v>
      </c>
    </row>
    <row r="2815" customFormat="false" ht="15" hidden="false" customHeight="false" outlineLevel="0" collapsed="false">
      <c r="A2815" s="17" t="s">
        <v>3228</v>
      </c>
      <c r="B2815" s="17" t="n">
        <v>2</v>
      </c>
      <c r="C2815" s="21" t="n">
        <v>45890</v>
      </c>
      <c r="D2815" s="17" t="s">
        <v>1284</v>
      </c>
      <c r="E2815" s="17" t="s">
        <v>88</v>
      </c>
      <c r="F2815" s="17" t="s">
        <v>1487</v>
      </c>
      <c r="G2815" s="17" t="s">
        <v>59</v>
      </c>
      <c r="H2815" s="17" t="s">
        <v>1537</v>
      </c>
      <c r="I2815" s="17" t="s">
        <v>1524</v>
      </c>
      <c r="J2815" s="17" t="n">
        <v>1</v>
      </c>
      <c r="K2815" s="15" t="n">
        <v>170.9</v>
      </c>
      <c r="L2815" s="22" t="n">
        <v>0</v>
      </c>
      <c r="M2815" s="15" t="n">
        <v>0</v>
      </c>
      <c r="N2815" s="15" t="n">
        <f aca="false">J2815*K2815</f>
        <v>170.9</v>
      </c>
      <c r="O2815" s="15" t="n">
        <f aca="false">N2815*L2815</f>
        <v>0</v>
      </c>
      <c r="P2815" s="15" t="n">
        <f aca="false">N2815-O2815</f>
        <v>170.9</v>
      </c>
      <c r="Q2815" s="15" t="n">
        <f aca="false">J2815*INDEX(dProdutos!$F$2:$F$47,MATCH(E2815,dProdutos!$A$2:$A$47,0))</f>
        <v>98.14</v>
      </c>
      <c r="R2815" s="15" t="n">
        <f aca="false">IF(I2815="Cancelado",0,P2815-Q2815)</f>
        <v>72.76</v>
      </c>
      <c r="S2815" s="17" t="str">
        <f aca="false">INDEX(dProdutos!$D$2:$D$47,MATCH(E2815,dProdutos!$A$2:$A$47,0))</f>
        <v>Moda Feminina</v>
      </c>
    </row>
    <row r="2816" customFormat="false" ht="15" hidden="false" customHeight="false" outlineLevel="0" collapsed="false">
      <c r="A2816" s="17" t="s">
        <v>3228</v>
      </c>
      <c r="B2816" s="17" t="n">
        <v>3</v>
      </c>
      <c r="C2816" s="21" t="n">
        <v>45890</v>
      </c>
      <c r="D2816" s="17" t="s">
        <v>1284</v>
      </c>
      <c r="E2816" s="17" t="s">
        <v>129</v>
      </c>
      <c r="F2816" s="17" t="s">
        <v>1487</v>
      </c>
      <c r="G2816" s="17" t="s">
        <v>59</v>
      </c>
      <c r="H2816" s="17" t="s">
        <v>1537</v>
      </c>
      <c r="I2816" s="17" t="s">
        <v>1524</v>
      </c>
      <c r="J2816" s="17" t="n">
        <v>1</v>
      </c>
      <c r="K2816" s="15" t="n">
        <v>105.9</v>
      </c>
      <c r="L2816" s="22" t="n">
        <v>0.1</v>
      </c>
      <c r="M2816" s="15" t="n">
        <v>0</v>
      </c>
      <c r="N2816" s="15" t="n">
        <f aca="false">J2816*K2816</f>
        <v>105.9</v>
      </c>
      <c r="O2816" s="15" t="n">
        <f aca="false">N2816*L2816</f>
        <v>10.59</v>
      </c>
      <c r="P2816" s="15" t="n">
        <f aca="false">N2816-O2816</f>
        <v>95.31</v>
      </c>
      <c r="Q2816" s="15" t="n">
        <f aca="false">J2816*INDEX(dProdutos!$F$2:$F$47,MATCH(E2816,dProdutos!$A$2:$A$47,0))</f>
        <v>43.79</v>
      </c>
      <c r="R2816" s="15" t="n">
        <f aca="false">IF(I2816="Cancelado",0,P2816-Q2816)</f>
        <v>51.52</v>
      </c>
      <c r="S2816" s="17" t="str">
        <f aca="false">INDEX(dProdutos!$D$2:$D$47,MATCH(E2816,dProdutos!$A$2:$A$47,0))</f>
        <v>Calçados</v>
      </c>
    </row>
    <row r="2817" customFormat="false" ht="15" hidden="false" customHeight="false" outlineLevel="0" collapsed="false">
      <c r="A2817" s="17" t="s">
        <v>3228</v>
      </c>
      <c r="B2817" s="17" t="n">
        <v>4</v>
      </c>
      <c r="C2817" s="21" t="n">
        <v>45890</v>
      </c>
      <c r="D2817" s="17" t="s">
        <v>1284</v>
      </c>
      <c r="E2817" s="17" t="s">
        <v>207</v>
      </c>
      <c r="F2817" s="17" t="s">
        <v>1487</v>
      </c>
      <c r="G2817" s="17" t="s">
        <v>59</v>
      </c>
      <c r="H2817" s="17" t="s">
        <v>1537</v>
      </c>
      <c r="I2817" s="17" t="s">
        <v>1524</v>
      </c>
      <c r="J2817" s="17" t="n">
        <v>1</v>
      </c>
      <c r="K2817" s="15" t="n">
        <v>143.9</v>
      </c>
      <c r="L2817" s="22" t="n">
        <v>0.15</v>
      </c>
      <c r="M2817" s="15" t="n">
        <v>0</v>
      </c>
      <c r="N2817" s="15" t="n">
        <f aca="false">J2817*K2817</f>
        <v>143.9</v>
      </c>
      <c r="O2817" s="15" t="n">
        <f aca="false">N2817*L2817</f>
        <v>21.585</v>
      </c>
      <c r="P2817" s="15" t="n">
        <f aca="false">N2817-O2817</f>
        <v>122.315</v>
      </c>
      <c r="Q2817" s="15" t="n">
        <f aca="false">J2817*INDEX(dProdutos!$F$2:$F$47,MATCH(E2817,dProdutos!$A$2:$A$47,0))</f>
        <v>84.43</v>
      </c>
      <c r="R2817" s="15" t="n">
        <f aca="false">IF(I2817="Cancelado",0,P2817-Q2817)</f>
        <v>37.885</v>
      </c>
      <c r="S2817" s="17" t="str">
        <f aca="false">INDEX(dProdutos!$D$2:$D$47,MATCH(E2817,dProdutos!$A$2:$A$47,0))</f>
        <v>Beleza</v>
      </c>
    </row>
    <row r="2818" customFormat="false" ht="15" hidden="false" customHeight="false" outlineLevel="0" collapsed="false">
      <c r="A2818" s="17" t="s">
        <v>3229</v>
      </c>
      <c r="B2818" s="17" t="n">
        <v>1</v>
      </c>
      <c r="C2818" s="21" t="n">
        <v>45890</v>
      </c>
      <c r="D2818" s="17" t="s">
        <v>306</v>
      </c>
      <c r="E2818" s="17" t="s">
        <v>81</v>
      </c>
      <c r="F2818" s="17" t="s">
        <v>1487</v>
      </c>
      <c r="G2818" s="17" t="s">
        <v>61</v>
      </c>
      <c r="H2818" s="17" t="s">
        <v>1540</v>
      </c>
      <c r="I2818" s="17" t="s">
        <v>1524</v>
      </c>
      <c r="J2818" s="17" t="n">
        <v>3</v>
      </c>
      <c r="K2818" s="15" t="n">
        <v>64.9</v>
      </c>
      <c r="L2818" s="22" t="n">
        <v>0.15</v>
      </c>
      <c r="M2818" s="15" t="n">
        <v>20</v>
      </c>
      <c r="N2818" s="15" t="n">
        <f aca="false">J2818*K2818</f>
        <v>194.7</v>
      </c>
      <c r="O2818" s="15" t="n">
        <f aca="false">N2818*L2818</f>
        <v>29.205</v>
      </c>
      <c r="P2818" s="15" t="n">
        <f aca="false">N2818-O2818</f>
        <v>165.495</v>
      </c>
      <c r="Q2818" s="15" t="n">
        <f aca="false">J2818*INDEX(dProdutos!$F$2:$F$47,MATCH(E2818,dProdutos!$A$2:$A$47,0))</f>
        <v>78.36</v>
      </c>
      <c r="R2818" s="15" t="n">
        <f aca="false">IF(I2818="Cancelado",0,P2818-Q2818)</f>
        <v>87.135</v>
      </c>
      <c r="S2818" s="17" t="str">
        <f aca="false">INDEX(dProdutos!$D$2:$D$47,MATCH(E2818,dProdutos!$A$2:$A$47,0))</f>
        <v>Moda Feminina</v>
      </c>
    </row>
    <row r="2819" customFormat="false" ht="15" hidden="false" customHeight="false" outlineLevel="0" collapsed="false">
      <c r="A2819" s="17" t="s">
        <v>3230</v>
      </c>
      <c r="B2819" s="17" t="n">
        <v>1</v>
      </c>
      <c r="C2819" s="21" t="n">
        <v>45890</v>
      </c>
      <c r="D2819" s="17" t="s">
        <v>1120</v>
      </c>
      <c r="E2819" s="17" t="s">
        <v>171</v>
      </c>
      <c r="F2819" s="17" t="s">
        <v>1487</v>
      </c>
      <c r="G2819" s="17" t="s">
        <v>59</v>
      </c>
      <c r="H2819" s="17" t="s">
        <v>1537</v>
      </c>
      <c r="I2819" s="17" t="s">
        <v>1524</v>
      </c>
      <c r="J2819" s="17" t="n">
        <v>1</v>
      </c>
      <c r="K2819" s="15" t="n">
        <v>246.9</v>
      </c>
      <c r="L2819" s="22" t="n">
        <v>0.05</v>
      </c>
      <c r="M2819" s="15" t="n">
        <v>0</v>
      </c>
      <c r="N2819" s="15" t="n">
        <f aca="false">J2819*K2819</f>
        <v>246.9</v>
      </c>
      <c r="O2819" s="15" t="n">
        <f aca="false">N2819*L2819</f>
        <v>12.345</v>
      </c>
      <c r="P2819" s="15" t="n">
        <f aca="false">N2819-O2819</f>
        <v>234.555</v>
      </c>
      <c r="Q2819" s="15" t="n">
        <f aca="false">J2819*INDEX(dProdutos!$F$2:$F$47,MATCH(E2819,dProdutos!$A$2:$A$47,0))</f>
        <v>103.61</v>
      </c>
      <c r="R2819" s="15" t="n">
        <f aca="false">IF(I2819="Cancelado",0,P2819-Q2819)</f>
        <v>130.945</v>
      </c>
      <c r="S2819" s="17" t="str">
        <f aca="false">INDEX(dProdutos!$D$2:$D$47,MATCH(E2819,dProdutos!$A$2:$A$47,0))</f>
        <v>Casa</v>
      </c>
    </row>
    <row r="2820" customFormat="false" ht="15" hidden="false" customHeight="false" outlineLevel="0" collapsed="false">
      <c r="A2820" s="17" t="s">
        <v>3231</v>
      </c>
      <c r="B2820" s="17" t="n">
        <v>1</v>
      </c>
      <c r="C2820" s="21" t="n">
        <v>45890</v>
      </c>
      <c r="D2820" s="17" t="s">
        <v>491</v>
      </c>
      <c r="E2820" s="17" t="s">
        <v>138</v>
      </c>
      <c r="F2820" s="17" t="s">
        <v>1503</v>
      </c>
      <c r="G2820" s="17" t="s">
        <v>59</v>
      </c>
      <c r="H2820" s="17" t="s">
        <v>1537</v>
      </c>
      <c r="I2820" s="17" t="s">
        <v>1524</v>
      </c>
      <c r="J2820" s="17" t="n">
        <v>1</v>
      </c>
      <c r="K2820" s="15" t="n">
        <v>231.9</v>
      </c>
      <c r="L2820" s="22" t="n">
        <v>0</v>
      </c>
      <c r="M2820" s="15" t="n">
        <v>24.04</v>
      </c>
      <c r="N2820" s="15" t="n">
        <f aca="false">J2820*K2820</f>
        <v>231.9</v>
      </c>
      <c r="O2820" s="15" t="n">
        <f aca="false">N2820*L2820</f>
        <v>0</v>
      </c>
      <c r="P2820" s="15" t="n">
        <f aca="false">N2820-O2820</f>
        <v>231.9</v>
      </c>
      <c r="Q2820" s="15" t="n">
        <f aca="false">J2820*INDEX(dProdutos!$F$2:$F$47,MATCH(E2820,dProdutos!$A$2:$A$47,0))</f>
        <v>132.21</v>
      </c>
      <c r="R2820" s="15" t="n">
        <f aca="false">IF(I2820="Cancelado",0,P2820-Q2820)</f>
        <v>99.69</v>
      </c>
      <c r="S2820" s="17" t="str">
        <f aca="false">INDEX(dProdutos!$D$2:$D$47,MATCH(E2820,dProdutos!$A$2:$A$47,0))</f>
        <v>Calçados</v>
      </c>
    </row>
    <row r="2821" customFormat="false" ht="15" hidden="false" customHeight="false" outlineLevel="0" collapsed="false">
      <c r="A2821" s="17" t="s">
        <v>3231</v>
      </c>
      <c r="B2821" s="17" t="n">
        <v>2</v>
      </c>
      <c r="C2821" s="21" t="n">
        <v>45890</v>
      </c>
      <c r="D2821" s="17" t="s">
        <v>491</v>
      </c>
      <c r="E2821" s="17" t="s">
        <v>198</v>
      </c>
      <c r="F2821" s="17" t="s">
        <v>1503</v>
      </c>
      <c r="G2821" s="17" t="s">
        <v>59</v>
      </c>
      <c r="H2821" s="17" t="s">
        <v>1537</v>
      </c>
      <c r="I2821" s="17" t="s">
        <v>1524</v>
      </c>
      <c r="J2821" s="17" t="n">
        <v>1</v>
      </c>
      <c r="K2821" s="15" t="n">
        <v>253.9</v>
      </c>
      <c r="L2821" s="22" t="n">
        <v>0</v>
      </c>
      <c r="M2821" s="15" t="n">
        <v>0</v>
      </c>
      <c r="N2821" s="15" t="n">
        <f aca="false">J2821*K2821</f>
        <v>253.9</v>
      </c>
      <c r="O2821" s="15" t="n">
        <f aca="false">N2821*L2821</f>
        <v>0</v>
      </c>
      <c r="P2821" s="15" t="n">
        <f aca="false">N2821-O2821</f>
        <v>253.9</v>
      </c>
      <c r="Q2821" s="15" t="n">
        <f aca="false">J2821*INDEX(dProdutos!$F$2:$F$47,MATCH(E2821,dProdutos!$A$2:$A$47,0))</f>
        <v>99.78</v>
      </c>
      <c r="R2821" s="15" t="n">
        <f aca="false">IF(I2821="Cancelado",0,P2821-Q2821)</f>
        <v>154.12</v>
      </c>
      <c r="S2821" s="17" t="str">
        <f aca="false">INDEX(dProdutos!$D$2:$D$47,MATCH(E2821,dProdutos!$A$2:$A$47,0))</f>
        <v>Beleza</v>
      </c>
    </row>
    <row r="2822" customFormat="false" ht="15" hidden="false" customHeight="false" outlineLevel="0" collapsed="false">
      <c r="A2822" s="17" t="s">
        <v>3232</v>
      </c>
      <c r="B2822" s="17" t="n">
        <v>1</v>
      </c>
      <c r="C2822" s="21" t="n">
        <v>45891</v>
      </c>
      <c r="D2822" s="17" t="s">
        <v>732</v>
      </c>
      <c r="E2822" s="17" t="s">
        <v>168</v>
      </c>
      <c r="F2822" s="17" t="s">
        <v>1499</v>
      </c>
      <c r="G2822" s="17" t="s">
        <v>59</v>
      </c>
      <c r="H2822" s="17" t="s">
        <v>1523</v>
      </c>
      <c r="I2822" s="17" t="s">
        <v>1524</v>
      </c>
      <c r="J2822" s="17" t="n">
        <v>1</v>
      </c>
      <c r="K2822" s="15" t="n">
        <v>253.9</v>
      </c>
      <c r="L2822" s="22" t="n">
        <v>0</v>
      </c>
      <c r="M2822" s="15" t="n">
        <v>14.98</v>
      </c>
      <c r="N2822" s="15" t="n">
        <f aca="false">J2822*K2822</f>
        <v>253.9</v>
      </c>
      <c r="O2822" s="15" t="n">
        <f aca="false">N2822*L2822</f>
        <v>0</v>
      </c>
      <c r="P2822" s="15" t="n">
        <f aca="false">N2822-O2822</f>
        <v>253.9</v>
      </c>
      <c r="Q2822" s="15" t="n">
        <f aca="false">J2822*INDEX(dProdutos!$F$2:$F$47,MATCH(E2822,dProdutos!$A$2:$A$47,0))</f>
        <v>128.94</v>
      </c>
      <c r="R2822" s="15" t="n">
        <f aca="false">IF(I2822="Cancelado",0,P2822-Q2822)</f>
        <v>124.96</v>
      </c>
      <c r="S2822" s="17" t="str">
        <f aca="false">INDEX(dProdutos!$D$2:$D$47,MATCH(E2822,dProdutos!$A$2:$A$47,0))</f>
        <v>Casa</v>
      </c>
    </row>
    <row r="2823" customFormat="false" ht="15" hidden="false" customHeight="false" outlineLevel="0" collapsed="false">
      <c r="A2823" s="17" t="s">
        <v>3233</v>
      </c>
      <c r="B2823" s="17" t="n">
        <v>1</v>
      </c>
      <c r="C2823" s="21" t="n">
        <v>45891</v>
      </c>
      <c r="D2823" s="17" t="s">
        <v>1440</v>
      </c>
      <c r="E2823" s="17" t="s">
        <v>150</v>
      </c>
      <c r="F2823" s="17" t="s">
        <v>1499</v>
      </c>
      <c r="G2823" s="17" t="s">
        <v>64</v>
      </c>
      <c r="H2823" s="17" t="s">
        <v>1537</v>
      </c>
      <c r="I2823" s="17" t="s">
        <v>1524</v>
      </c>
      <c r="J2823" s="17" t="n">
        <v>1</v>
      </c>
      <c r="K2823" s="15" t="n">
        <v>71.9</v>
      </c>
      <c r="L2823" s="22" t="n">
        <v>0.1</v>
      </c>
      <c r="M2823" s="15" t="n">
        <v>13.94</v>
      </c>
      <c r="N2823" s="15" t="n">
        <f aca="false">J2823*K2823</f>
        <v>71.9</v>
      </c>
      <c r="O2823" s="15" t="n">
        <f aca="false">N2823*L2823</f>
        <v>7.19</v>
      </c>
      <c r="P2823" s="15" t="n">
        <f aca="false">N2823-O2823</f>
        <v>64.71</v>
      </c>
      <c r="Q2823" s="15" t="n">
        <f aca="false">J2823*INDEX(dProdutos!$F$2:$F$47,MATCH(E2823,dProdutos!$A$2:$A$47,0))</f>
        <v>27.38</v>
      </c>
      <c r="R2823" s="15" t="n">
        <f aca="false">IF(I2823="Cancelado",0,P2823-Q2823)</f>
        <v>37.33</v>
      </c>
      <c r="S2823" s="17" t="str">
        <f aca="false">INDEX(dProdutos!$D$2:$D$47,MATCH(E2823,dProdutos!$A$2:$A$47,0))</f>
        <v>Acessórios</v>
      </c>
    </row>
    <row r="2824" customFormat="false" ht="15" hidden="false" customHeight="false" outlineLevel="0" collapsed="false">
      <c r="A2824" s="17" t="s">
        <v>3233</v>
      </c>
      <c r="B2824" s="17" t="n">
        <v>2</v>
      </c>
      <c r="C2824" s="21" t="n">
        <v>45891</v>
      </c>
      <c r="D2824" s="17" t="s">
        <v>1440</v>
      </c>
      <c r="E2824" s="17" t="s">
        <v>162</v>
      </c>
      <c r="F2824" s="17" t="s">
        <v>1499</v>
      </c>
      <c r="G2824" s="17" t="s">
        <v>64</v>
      </c>
      <c r="H2824" s="17" t="s">
        <v>1537</v>
      </c>
      <c r="I2824" s="17" t="s">
        <v>1524</v>
      </c>
      <c r="J2824" s="17" t="n">
        <v>1</v>
      </c>
      <c r="K2824" s="15" t="n">
        <v>231.9</v>
      </c>
      <c r="L2824" s="22" t="n">
        <v>0.05</v>
      </c>
      <c r="M2824" s="15" t="n">
        <v>0</v>
      </c>
      <c r="N2824" s="15" t="n">
        <f aca="false">J2824*K2824</f>
        <v>231.9</v>
      </c>
      <c r="O2824" s="15" t="n">
        <f aca="false">N2824*L2824</f>
        <v>11.595</v>
      </c>
      <c r="P2824" s="15" t="n">
        <f aca="false">N2824-O2824</f>
        <v>220.305</v>
      </c>
      <c r="Q2824" s="15" t="n">
        <f aca="false">J2824*INDEX(dProdutos!$F$2:$F$47,MATCH(E2824,dProdutos!$A$2:$A$47,0))</f>
        <v>134.41</v>
      </c>
      <c r="R2824" s="15" t="n">
        <f aca="false">IF(I2824="Cancelado",0,P2824-Q2824)</f>
        <v>85.895</v>
      </c>
      <c r="S2824" s="17" t="str">
        <f aca="false">INDEX(dProdutos!$D$2:$D$47,MATCH(E2824,dProdutos!$A$2:$A$47,0))</f>
        <v>Casa</v>
      </c>
    </row>
    <row r="2825" customFormat="false" ht="15" hidden="false" customHeight="false" outlineLevel="0" collapsed="false">
      <c r="A2825" s="17" t="s">
        <v>3233</v>
      </c>
      <c r="B2825" s="17" t="n">
        <v>3</v>
      </c>
      <c r="C2825" s="21" t="n">
        <v>45891</v>
      </c>
      <c r="D2825" s="17" t="s">
        <v>1440</v>
      </c>
      <c r="E2825" s="17" t="s">
        <v>114</v>
      </c>
      <c r="F2825" s="17" t="s">
        <v>1499</v>
      </c>
      <c r="G2825" s="17" t="s">
        <v>64</v>
      </c>
      <c r="H2825" s="17" t="s">
        <v>1537</v>
      </c>
      <c r="I2825" s="17" t="s">
        <v>1524</v>
      </c>
      <c r="J2825" s="17" t="n">
        <v>1</v>
      </c>
      <c r="K2825" s="15" t="n">
        <v>202.9</v>
      </c>
      <c r="L2825" s="22" t="n">
        <v>0.15</v>
      </c>
      <c r="M2825" s="15" t="n">
        <v>0</v>
      </c>
      <c r="N2825" s="15" t="n">
        <f aca="false">J2825*K2825</f>
        <v>202.9</v>
      </c>
      <c r="O2825" s="15" t="n">
        <f aca="false">N2825*L2825</f>
        <v>30.435</v>
      </c>
      <c r="P2825" s="15" t="n">
        <f aca="false">N2825-O2825</f>
        <v>172.465</v>
      </c>
      <c r="Q2825" s="15" t="n">
        <f aca="false">J2825*INDEX(dProdutos!$F$2:$F$47,MATCH(E2825,dProdutos!$A$2:$A$47,0))</f>
        <v>110.39</v>
      </c>
      <c r="R2825" s="15" t="n">
        <f aca="false">IF(I2825="Cancelado",0,P2825-Q2825)</f>
        <v>62.075</v>
      </c>
      <c r="S2825" s="17" t="str">
        <f aca="false">INDEX(dProdutos!$D$2:$D$47,MATCH(E2825,dProdutos!$A$2:$A$47,0))</f>
        <v>Moda Masculina</v>
      </c>
    </row>
    <row r="2826" customFormat="false" ht="15" hidden="false" customHeight="false" outlineLevel="0" collapsed="false">
      <c r="A2826" s="17" t="s">
        <v>3234</v>
      </c>
      <c r="B2826" s="17" t="n">
        <v>1</v>
      </c>
      <c r="C2826" s="21" t="n">
        <v>45891</v>
      </c>
      <c r="D2826" s="17" t="s">
        <v>1246</v>
      </c>
      <c r="E2826" s="17" t="s">
        <v>183</v>
      </c>
      <c r="F2826" s="17" t="s">
        <v>1487</v>
      </c>
      <c r="G2826" s="17" t="s">
        <v>64</v>
      </c>
      <c r="H2826" s="17" t="s">
        <v>1537</v>
      </c>
      <c r="I2826" s="17" t="s">
        <v>1524</v>
      </c>
      <c r="J2826" s="17" t="n">
        <v>1</v>
      </c>
      <c r="K2826" s="15" t="n">
        <v>121.9</v>
      </c>
      <c r="L2826" s="22" t="n">
        <v>0</v>
      </c>
      <c r="M2826" s="15" t="n">
        <v>19.11</v>
      </c>
      <c r="N2826" s="15" t="n">
        <f aca="false">J2826*K2826</f>
        <v>121.9</v>
      </c>
      <c r="O2826" s="15" t="n">
        <f aca="false">N2826*L2826</f>
        <v>0</v>
      </c>
      <c r="P2826" s="15" t="n">
        <f aca="false">N2826-O2826</f>
        <v>121.9</v>
      </c>
      <c r="Q2826" s="15" t="n">
        <f aca="false">J2826*INDEX(dProdutos!$F$2:$F$47,MATCH(E2826,dProdutos!$A$2:$A$47,0))</f>
        <v>52.76</v>
      </c>
      <c r="R2826" s="15" t="n">
        <f aca="false">IF(I2826="Cancelado",0,P2826-Q2826)</f>
        <v>69.14</v>
      </c>
      <c r="S2826" s="17" t="str">
        <f aca="false">INDEX(dProdutos!$D$2:$D$47,MATCH(E2826,dProdutos!$A$2:$A$47,0))</f>
        <v>Eletrônicos</v>
      </c>
    </row>
    <row r="2827" customFormat="false" ht="15" hidden="false" customHeight="false" outlineLevel="0" collapsed="false">
      <c r="A2827" s="17" t="s">
        <v>3235</v>
      </c>
      <c r="B2827" s="17" t="n">
        <v>1</v>
      </c>
      <c r="C2827" s="21" t="n">
        <v>45891</v>
      </c>
      <c r="D2827" s="17" t="s">
        <v>1049</v>
      </c>
      <c r="E2827" s="17" t="s">
        <v>95</v>
      </c>
      <c r="F2827" s="17" t="s">
        <v>1499</v>
      </c>
      <c r="G2827" s="17" t="s">
        <v>59</v>
      </c>
      <c r="H2827" s="17" t="s">
        <v>1540</v>
      </c>
      <c r="I2827" s="17" t="s">
        <v>1524</v>
      </c>
      <c r="J2827" s="17" t="n">
        <v>1</v>
      </c>
      <c r="K2827" s="15" t="n">
        <v>77.9</v>
      </c>
      <c r="L2827" s="22" t="n">
        <v>0</v>
      </c>
      <c r="M2827" s="15" t="n">
        <v>12.68</v>
      </c>
      <c r="N2827" s="15" t="n">
        <f aca="false">J2827*K2827</f>
        <v>77.9</v>
      </c>
      <c r="O2827" s="15" t="n">
        <f aca="false">N2827*L2827</f>
        <v>0</v>
      </c>
      <c r="P2827" s="15" t="n">
        <f aca="false">N2827-O2827</f>
        <v>77.9</v>
      </c>
      <c r="Q2827" s="15" t="n">
        <f aca="false">J2827*INDEX(dProdutos!$F$2:$F$47,MATCH(E2827,dProdutos!$A$2:$A$47,0))</f>
        <v>36.71</v>
      </c>
      <c r="R2827" s="15" t="n">
        <f aca="false">IF(I2827="Cancelado",0,P2827-Q2827)</f>
        <v>41.19</v>
      </c>
      <c r="S2827" s="17" t="str">
        <f aca="false">INDEX(dProdutos!$D$2:$D$47,MATCH(E2827,dProdutos!$A$2:$A$47,0))</f>
        <v>Moda Feminina</v>
      </c>
    </row>
    <row r="2828" customFormat="false" ht="15" hidden="false" customHeight="false" outlineLevel="0" collapsed="false">
      <c r="A2828" s="17" t="s">
        <v>3235</v>
      </c>
      <c r="B2828" s="17" t="n">
        <v>2</v>
      </c>
      <c r="C2828" s="21" t="n">
        <v>45891</v>
      </c>
      <c r="D2828" s="17" t="s">
        <v>1049</v>
      </c>
      <c r="E2828" s="17" t="s">
        <v>150</v>
      </c>
      <c r="F2828" s="17" t="s">
        <v>1499</v>
      </c>
      <c r="G2828" s="17" t="s">
        <v>59</v>
      </c>
      <c r="H2828" s="17" t="s">
        <v>1540</v>
      </c>
      <c r="I2828" s="17" t="s">
        <v>1524</v>
      </c>
      <c r="J2828" s="17" t="n">
        <v>2</v>
      </c>
      <c r="K2828" s="15" t="n">
        <v>71.9</v>
      </c>
      <c r="L2828" s="22" t="n">
        <v>0</v>
      </c>
      <c r="M2828" s="15" t="n">
        <v>0</v>
      </c>
      <c r="N2828" s="15" t="n">
        <f aca="false">J2828*K2828</f>
        <v>143.8</v>
      </c>
      <c r="O2828" s="15" t="n">
        <f aca="false">N2828*L2828</f>
        <v>0</v>
      </c>
      <c r="P2828" s="15" t="n">
        <f aca="false">N2828-O2828</f>
        <v>143.8</v>
      </c>
      <c r="Q2828" s="15" t="n">
        <f aca="false">J2828*INDEX(dProdutos!$F$2:$F$47,MATCH(E2828,dProdutos!$A$2:$A$47,0))</f>
        <v>54.76</v>
      </c>
      <c r="R2828" s="15" t="n">
        <f aca="false">IF(I2828="Cancelado",0,P2828-Q2828)</f>
        <v>89.04</v>
      </c>
      <c r="S2828" s="17" t="str">
        <f aca="false">INDEX(dProdutos!$D$2:$D$47,MATCH(E2828,dProdutos!$A$2:$A$47,0))</f>
        <v>Acessórios</v>
      </c>
    </row>
    <row r="2829" customFormat="false" ht="15" hidden="false" customHeight="false" outlineLevel="0" collapsed="false">
      <c r="A2829" s="17" t="s">
        <v>3235</v>
      </c>
      <c r="B2829" s="17" t="n">
        <v>3</v>
      </c>
      <c r="C2829" s="21" t="n">
        <v>45891</v>
      </c>
      <c r="D2829" s="17" t="s">
        <v>1049</v>
      </c>
      <c r="E2829" s="17" t="s">
        <v>111</v>
      </c>
      <c r="F2829" s="17" t="s">
        <v>1499</v>
      </c>
      <c r="G2829" s="17" t="s">
        <v>59</v>
      </c>
      <c r="H2829" s="17" t="s">
        <v>1540</v>
      </c>
      <c r="I2829" s="17" t="s">
        <v>1524</v>
      </c>
      <c r="J2829" s="17" t="n">
        <v>1</v>
      </c>
      <c r="K2829" s="15" t="n">
        <v>188.9</v>
      </c>
      <c r="L2829" s="22" t="n">
        <v>0.15</v>
      </c>
      <c r="M2829" s="15" t="n">
        <v>0</v>
      </c>
      <c r="N2829" s="15" t="n">
        <f aca="false">J2829*K2829</f>
        <v>188.9</v>
      </c>
      <c r="O2829" s="15" t="n">
        <f aca="false">N2829*L2829</f>
        <v>28.335</v>
      </c>
      <c r="P2829" s="15" t="n">
        <f aca="false">N2829-O2829</f>
        <v>160.565</v>
      </c>
      <c r="Q2829" s="15" t="n">
        <f aca="false">J2829*INDEX(dProdutos!$F$2:$F$47,MATCH(E2829,dProdutos!$A$2:$A$47,0))</f>
        <v>88.32</v>
      </c>
      <c r="R2829" s="15" t="n">
        <f aca="false">IF(I2829="Cancelado",0,P2829-Q2829)</f>
        <v>72.245</v>
      </c>
      <c r="S2829" s="17" t="str">
        <f aca="false">INDEX(dProdutos!$D$2:$D$47,MATCH(E2829,dProdutos!$A$2:$A$47,0))</f>
        <v>Moda Masculina</v>
      </c>
    </row>
    <row r="2830" customFormat="false" ht="15" hidden="false" customHeight="false" outlineLevel="0" collapsed="false">
      <c r="A2830" s="17" t="s">
        <v>3235</v>
      </c>
      <c r="B2830" s="17" t="n">
        <v>4</v>
      </c>
      <c r="C2830" s="21" t="n">
        <v>45891</v>
      </c>
      <c r="D2830" s="17" t="s">
        <v>1049</v>
      </c>
      <c r="E2830" s="17" t="s">
        <v>108</v>
      </c>
      <c r="F2830" s="17" t="s">
        <v>1499</v>
      </c>
      <c r="G2830" s="17" t="s">
        <v>59</v>
      </c>
      <c r="H2830" s="17" t="s">
        <v>1540</v>
      </c>
      <c r="I2830" s="17" t="s">
        <v>1524</v>
      </c>
      <c r="J2830" s="17" t="n">
        <v>1</v>
      </c>
      <c r="K2830" s="15" t="n">
        <v>265.9</v>
      </c>
      <c r="L2830" s="22" t="n">
        <v>0</v>
      </c>
      <c r="M2830" s="15" t="n">
        <v>0</v>
      </c>
      <c r="N2830" s="15" t="n">
        <f aca="false">J2830*K2830</f>
        <v>265.9</v>
      </c>
      <c r="O2830" s="15" t="n">
        <f aca="false">N2830*L2830</f>
        <v>0</v>
      </c>
      <c r="P2830" s="15" t="n">
        <f aca="false">N2830-O2830</f>
        <v>265.9</v>
      </c>
      <c r="Q2830" s="15" t="n">
        <f aca="false">J2830*INDEX(dProdutos!$F$2:$F$47,MATCH(E2830,dProdutos!$A$2:$A$47,0))</f>
        <v>155.62</v>
      </c>
      <c r="R2830" s="15" t="n">
        <f aca="false">IF(I2830="Cancelado",0,P2830-Q2830)</f>
        <v>110.28</v>
      </c>
      <c r="S2830" s="17" t="str">
        <f aca="false">INDEX(dProdutos!$D$2:$D$47,MATCH(E2830,dProdutos!$A$2:$A$47,0))</f>
        <v>Moda Masculina</v>
      </c>
    </row>
    <row r="2831" customFormat="false" ht="15" hidden="false" customHeight="false" outlineLevel="0" collapsed="false">
      <c r="A2831" s="17" t="s">
        <v>3236</v>
      </c>
      <c r="B2831" s="17" t="n">
        <v>1</v>
      </c>
      <c r="C2831" s="21" t="n">
        <v>45891</v>
      </c>
      <c r="D2831" s="17" t="s">
        <v>1111</v>
      </c>
      <c r="E2831" s="17" t="s">
        <v>213</v>
      </c>
      <c r="F2831" s="17" t="s">
        <v>1497</v>
      </c>
      <c r="G2831" s="17" t="s">
        <v>64</v>
      </c>
      <c r="H2831" s="17" t="s">
        <v>1537</v>
      </c>
      <c r="I2831" s="17" t="s">
        <v>1524</v>
      </c>
      <c r="J2831" s="17" t="n">
        <v>1</v>
      </c>
      <c r="K2831" s="15" t="n">
        <v>153.9</v>
      </c>
      <c r="L2831" s="22" t="n">
        <v>0.05</v>
      </c>
      <c r="M2831" s="15" t="n">
        <v>30.25</v>
      </c>
      <c r="N2831" s="15" t="n">
        <f aca="false">J2831*K2831</f>
        <v>153.9</v>
      </c>
      <c r="O2831" s="15" t="n">
        <f aca="false">N2831*L2831</f>
        <v>7.695</v>
      </c>
      <c r="P2831" s="15" t="n">
        <f aca="false">N2831-O2831</f>
        <v>146.205</v>
      </c>
      <c r="Q2831" s="15" t="n">
        <f aca="false">J2831*INDEX(dProdutos!$F$2:$F$47,MATCH(E2831,dProdutos!$A$2:$A$47,0))</f>
        <v>90.42</v>
      </c>
      <c r="R2831" s="15" t="n">
        <f aca="false">IF(I2831="Cancelado",0,P2831-Q2831)</f>
        <v>55.785</v>
      </c>
      <c r="S2831" s="17" t="str">
        <f aca="false">INDEX(dProdutos!$D$2:$D$47,MATCH(E2831,dProdutos!$A$2:$A$47,0))</f>
        <v>Beleza</v>
      </c>
    </row>
    <row r="2832" customFormat="false" ht="15" hidden="false" customHeight="false" outlineLevel="0" collapsed="false">
      <c r="A2832" s="17" t="s">
        <v>3237</v>
      </c>
      <c r="B2832" s="17" t="n">
        <v>1</v>
      </c>
      <c r="C2832" s="21" t="n">
        <v>45891</v>
      </c>
      <c r="D2832" s="17" t="s">
        <v>1301</v>
      </c>
      <c r="E2832" s="17" t="s">
        <v>138</v>
      </c>
      <c r="F2832" s="17" t="s">
        <v>1490</v>
      </c>
      <c r="G2832" s="17" t="s">
        <v>59</v>
      </c>
      <c r="H2832" s="17" t="s">
        <v>1537</v>
      </c>
      <c r="I2832" s="17" t="s">
        <v>1524</v>
      </c>
      <c r="J2832" s="17" t="n">
        <v>1</v>
      </c>
      <c r="K2832" s="15" t="n">
        <v>231.9</v>
      </c>
      <c r="L2832" s="22" t="n">
        <v>0</v>
      </c>
      <c r="M2832" s="15" t="n">
        <v>30.12</v>
      </c>
      <c r="N2832" s="15" t="n">
        <f aca="false">J2832*K2832</f>
        <v>231.9</v>
      </c>
      <c r="O2832" s="15" t="n">
        <f aca="false">N2832*L2832</f>
        <v>0</v>
      </c>
      <c r="P2832" s="15" t="n">
        <f aca="false">N2832-O2832</f>
        <v>231.9</v>
      </c>
      <c r="Q2832" s="15" t="n">
        <f aca="false">J2832*INDEX(dProdutos!$F$2:$F$47,MATCH(E2832,dProdutos!$A$2:$A$47,0))</f>
        <v>132.21</v>
      </c>
      <c r="R2832" s="15" t="n">
        <f aca="false">IF(I2832="Cancelado",0,P2832-Q2832)</f>
        <v>99.69</v>
      </c>
      <c r="S2832" s="17" t="str">
        <f aca="false">INDEX(dProdutos!$D$2:$D$47,MATCH(E2832,dProdutos!$A$2:$A$47,0))</f>
        <v>Calçados</v>
      </c>
    </row>
    <row r="2833" customFormat="false" ht="15" hidden="false" customHeight="false" outlineLevel="0" collapsed="false">
      <c r="A2833" s="17" t="s">
        <v>3237</v>
      </c>
      <c r="B2833" s="17" t="n">
        <v>2</v>
      </c>
      <c r="C2833" s="21" t="n">
        <v>45891</v>
      </c>
      <c r="D2833" s="17" t="s">
        <v>1301</v>
      </c>
      <c r="E2833" s="17" t="s">
        <v>147</v>
      </c>
      <c r="F2833" s="17" t="s">
        <v>1490</v>
      </c>
      <c r="G2833" s="17" t="s">
        <v>59</v>
      </c>
      <c r="H2833" s="17" t="s">
        <v>1537</v>
      </c>
      <c r="I2833" s="17" t="s">
        <v>1524</v>
      </c>
      <c r="J2833" s="17" t="n">
        <v>2</v>
      </c>
      <c r="K2833" s="15" t="n">
        <v>231.9</v>
      </c>
      <c r="L2833" s="22" t="n">
        <v>0</v>
      </c>
      <c r="M2833" s="15" t="n">
        <v>0</v>
      </c>
      <c r="N2833" s="15" t="n">
        <f aca="false">J2833*K2833</f>
        <v>463.8</v>
      </c>
      <c r="O2833" s="15" t="n">
        <f aca="false">N2833*L2833</f>
        <v>0</v>
      </c>
      <c r="P2833" s="15" t="n">
        <f aca="false">N2833-O2833</f>
        <v>463.8</v>
      </c>
      <c r="Q2833" s="15" t="n">
        <f aca="false">J2833*INDEX(dProdutos!$F$2:$F$47,MATCH(E2833,dProdutos!$A$2:$A$47,0))</f>
        <v>261.8</v>
      </c>
      <c r="R2833" s="15" t="n">
        <f aca="false">IF(I2833="Cancelado",0,P2833-Q2833)</f>
        <v>202</v>
      </c>
      <c r="S2833" s="17" t="str">
        <f aca="false">INDEX(dProdutos!$D$2:$D$47,MATCH(E2833,dProdutos!$A$2:$A$47,0))</f>
        <v>Acessórios</v>
      </c>
    </row>
    <row r="2834" customFormat="false" ht="15" hidden="false" customHeight="false" outlineLevel="0" collapsed="false">
      <c r="A2834" s="17" t="s">
        <v>3237</v>
      </c>
      <c r="B2834" s="17" t="n">
        <v>3</v>
      </c>
      <c r="C2834" s="21" t="n">
        <v>45891</v>
      </c>
      <c r="D2834" s="17" t="s">
        <v>1301</v>
      </c>
      <c r="E2834" s="17" t="s">
        <v>168</v>
      </c>
      <c r="F2834" s="17" t="s">
        <v>1490</v>
      </c>
      <c r="G2834" s="17" t="s">
        <v>59</v>
      </c>
      <c r="H2834" s="17" t="s">
        <v>1537</v>
      </c>
      <c r="I2834" s="17" t="s">
        <v>1524</v>
      </c>
      <c r="J2834" s="17" t="n">
        <v>1</v>
      </c>
      <c r="K2834" s="15" t="n">
        <v>253.9</v>
      </c>
      <c r="L2834" s="22" t="n">
        <v>0</v>
      </c>
      <c r="M2834" s="15" t="n">
        <v>0</v>
      </c>
      <c r="N2834" s="15" t="n">
        <f aca="false">J2834*K2834</f>
        <v>253.9</v>
      </c>
      <c r="O2834" s="15" t="n">
        <f aca="false">N2834*L2834</f>
        <v>0</v>
      </c>
      <c r="P2834" s="15" t="n">
        <f aca="false">N2834-O2834</f>
        <v>253.9</v>
      </c>
      <c r="Q2834" s="15" t="n">
        <f aca="false">J2834*INDEX(dProdutos!$F$2:$F$47,MATCH(E2834,dProdutos!$A$2:$A$47,0))</f>
        <v>128.94</v>
      </c>
      <c r="R2834" s="15" t="n">
        <f aca="false">IF(I2834="Cancelado",0,P2834-Q2834)</f>
        <v>124.96</v>
      </c>
      <c r="S2834" s="17" t="str">
        <f aca="false">INDEX(dProdutos!$D$2:$D$47,MATCH(E2834,dProdutos!$A$2:$A$47,0))</f>
        <v>Casa</v>
      </c>
    </row>
    <row r="2835" customFormat="false" ht="15" hidden="false" customHeight="false" outlineLevel="0" collapsed="false">
      <c r="A2835" s="17" t="s">
        <v>3238</v>
      </c>
      <c r="B2835" s="17" t="n">
        <v>1</v>
      </c>
      <c r="C2835" s="21" t="n">
        <v>45891</v>
      </c>
      <c r="D2835" s="17" t="s">
        <v>1114</v>
      </c>
      <c r="E2835" s="17" t="s">
        <v>120</v>
      </c>
      <c r="F2835" s="17" t="s">
        <v>1490</v>
      </c>
      <c r="G2835" s="17" t="s">
        <v>59</v>
      </c>
      <c r="H2835" s="17" t="s">
        <v>1537</v>
      </c>
      <c r="I2835" s="17" t="s">
        <v>1524</v>
      </c>
      <c r="J2835" s="17" t="n">
        <v>1</v>
      </c>
      <c r="K2835" s="15" t="n">
        <v>96.9</v>
      </c>
      <c r="L2835" s="22" t="n">
        <v>0</v>
      </c>
      <c r="M2835" s="15" t="n">
        <v>28.16</v>
      </c>
      <c r="N2835" s="15" t="n">
        <f aca="false">J2835*K2835</f>
        <v>96.9</v>
      </c>
      <c r="O2835" s="15" t="n">
        <f aca="false">N2835*L2835</f>
        <v>0</v>
      </c>
      <c r="P2835" s="15" t="n">
        <f aca="false">N2835-O2835</f>
        <v>96.9</v>
      </c>
      <c r="Q2835" s="15" t="n">
        <f aca="false">J2835*INDEX(dProdutos!$F$2:$F$47,MATCH(E2835,dProdutos!$A$2:$A$47,0))</f>
        <v>44.36</v>
      </c>
      <c r="R2835" s="15" t="n">
        <f aca="false">IF(I2835="Cancelado",0,P2835-Q2835)</f>
        <v>52.54</v>
      </c>
      <c r="S2835" s="17" t="str">
        <f aca="false">INDEX(dProdutos!$D$2:$D$47,MATCH(E2835,dProdutos!$A$2:$A$47,0))</f>
        <v>Moda Masculina</v>
      </c>
    </row>
    <row r="2836" customFormat="false" ht="15" hidden="false" customHeight="false" outlineLevel="0" collapsed="false">
      <c r="A2836" s="17" t="s">
        <v>3239</v>
      </c>
      <c r="B2836" s="17" t="n">
        <v>1</v>
      </c>
      <c r="C2836" s="21" t="n">
        <v>45891</v>
      </c>
      <c r="D2836" s="17" t="s">
        <v>792</v>
      </c>
      <c r="E2836" s="17" t="s">
        <v>88</v>
      </c>
      <c r="F2836" s="17" t="s">
        <v>1493</v>
      </c>
      <c r="G2836" s="17" t="s">
        <v>61</v>
      </c>
      <c r="H2836" s="17" t="s">
        <v>1540</v>
      </c>
      <c r="I2836" s="17" t="s">
        <v>1524</v>
      </c>
      <c r="J2836" s="17" t="n">
        <v>1</v>
      </c>
      <c r="K2836" s="15" t="n">
        <v>170.9</v>
      </c>
      <c r="L2836" s="22" t="n">
        <v>0.1</v>
      </c>
      <c r="M2836" s="15" t="n">
        <v>0</v>
      </c>
      <c r="N2836" s="15" t="n">
        <f aca="false">J2836*K2836</f>
        <v>170.9</v>
      </c>
      <c r="O2836" s="15" t="n">
        <f aca="false">N2836*L2836</f>
        <v>17.09</v>
      </c>
      <c r="P2836" s="15" t="n">
        <f aca="false">N2836-O2836</f>
        <v>153.81</v>
      </c>
      <c r="Q2836" s="15" t="n">
        <f aca="false">J2836*INDEX(dProdutos!$F$2:$F$47,MATCH(E2836,dProdutos!$A$2:$A$47,0))</f>
        <v>98.14</v>
      </c>
      <c r="R2836" s="15" t="n">
        <f aca="false">IF(I2836="Cancelado",0,P2836-Q2836)</f>
        <v>55.67</v>
      </c>
      <c r="S2836" s="17" t="str">
        <f aca="false">INDEX(dProdutos!$D$2:$D$47,MATCH(E2836,dProdutos!$A$2:$A$47,0))</f>
        <v>Moda Feminina</v>
      </c>
    </row>
    <row r="2837" customFormat="false" ht="15" hidden="false" customHeight="false" outlineLevel="0" collapsed="false">
      <c r="A2837" s="17" t="s">
        <v>3239</v>
      </c>
      <c r="B2837" s="17" t="n">
        <v>2</v>
      </c>
      <c r="C2837" s="21" t="n">
        <v>45891</v>
      </c>
      <c r="D2837" s="17" t="s">
        <v>792</v>
      </c>
      <c r="E2837" s="17" t="s">
        <v>98</v>
      </c>
      <c r="F2837" s="17" t="s">
        <v>1493</v>
      </c>
      <c r="G2837" s="17" t="s">
        <v>61</v>
      </c>
      <c r="H2837" s="17" t="s">
        <v>1540</v>
      </c>
      <c r="I2837" s="17" t="s">
        <v>1524</v>
      </c>
      <c r="J2837" s="17" t="n">
        <v>1</v>
      </c>
      <c r="K2837" s="15" t="n">
        <v>108.9</v>
      </c>
      <c r="L2837" s="22" t="n">
        <v>0</v>
      </c>
      <c r="M2837" s="15" t="n">
        <v>0</v>
      </c>
      <c r="N2837" s="15" t="n">
        <f aca="false">J2837*K2837</f>
        <v>108.9</v>
      </c>
      <c r="O2837" s="15" t="n">
        <f aca="false">N2837*L2837</f>
        <v>0</v>
      </c>
      <c r="P2837" s="15" t="n">
        <f aca="false">N2837-O2837</f>
        <v>108.9</v>
      </c>
      <c r="Q2837" s="15" t="n">
        <f aca="false">J2837*INDEX(dProdutos!$F$2:$F$47,MATCH(E2837,dProdutos!$A$2:$A$47,0))</f>
        <v>42.52</v>
      </c>
      <c r="R2837" s="15" t="n">
        <f aca="false">IF(I2837="Cancelado",0,P2837-Q2837)</f>
        <v>66.38</v>
      </c>
      <c r="S2837" s="17" t="str">
        <f aca="false">INDEX(dProdutos!$D$2:$D$47,MATCH(E2837,dProdutos!$A$2:$A$47,0))</f>
        <v>Moda Feminina</v>
      </c>
    </row>
    <row r="2838" customFormat="false" ht="15" hidden="false" customHeight="false" outlineLevel="0" collapsed="false">
      <c r="A2838" s="17" t="s">
        <v>3240</v>
      </c>
      <c r="B2838" s="17" t="n">
        <v>1</v>
      </c>
      <c r="C2838" s="21" t="n">
        <v>45892</v>
      </c>
      <c r="D2838" s="17" t="s">
        <v>943</v>
      </c>
      <c r="E2838" s="17" t="s">
        <v>210</v>
      </c>
      <c r="F2838" s="17" t="s">
        <v>1487</v>
      </c>
      <c r="G2838" s="17" t="s">
        <v>59</v>
      </c>
      <c r="H2838" s="17" t="s">
        <v>1537</v>
      </c>
      <c r="I2838" s="17" t="s">
        <v>1541</v>
      </c>
      <c r="J2838" s="17" t="n">
        <v>1</v>
      </c>
      <c r="K2838" s="15" t="n">
        <v>245.9</v>
      </c>
      <c r="L2838" s="22" t="n">
        <v>0.05</v>
      </c>
      <c r="M2838" s="15" t="n">
        <v>12.68</v>
      </c>
      <c r="N2838" s="15" t="n">
        <f aca="false">J2838*K2838</f>
        <v>245.9</v>
      </c>
      <c r="O2838" s="15" t="n">
        <f aca="false">N2838*L2838</f>
        <v>12.295</v>
      </c>
      <c r="P2838" s="15" t="n">
        <f aca="false">N2838-O2838</f>
        <v>233.605</v>
      </c>
      <c r="Q2838" s="15" t="n">
        <f aca="false">J2838*INDEX(dProdutos!$F$2:$F$47,MATCH(E2838,dProdutos!$A$2:$A$47,0))</f>
        <v>150.63</v>
      </c>
      <c r="R2838" s="15" t="n">
        <f aca="false">IF(I2838="Cancelado",0,P2838-Q2838)</f>
        <v>82.975</v>
      </c>
      <c r="S2838" s="17" t="str">
        <f aca="false">INDEX(dProdutos!$D$2:$D$47,MATCH(E2838,dProdutos!$A$2:$A$47,0))</f>
        <v>Beleza</v>
      </c>
    </row>
    <row r="2839" customFormat="false" ht="15" hidden="false" customHeight="false" outlineLevel="0" collapsed="false">
      <c r="A2839" s="17" t="s">
        <v>3241</v>
      </c>
      <c r="B2839" s="17" t="n">
        <v>1</v>
      </c>
      <c r="C2839" s="21" t="n">
        <v>45892</v>
      </c>
      <c r="D2839" s="17" t="s">
        <v>868</v>
      </c>
      <c r="E2839" s="17" t="s">
        <v>204</v>
      </c>
      <c r="F2839" s="17" t="s">
        <v>1501</v>
      </c>
      <c r="G2839" s="17" t="s">
        <v>59</v>
      </c>
      <c r="H2839" s="17" t="s">
        <v>1523</v>
      </c>
      <c r="I2839" s="17" t="s">
        <v>1524</v>
      </c>
      <c r="J2839" s="17" t="n">
        <v>3</v>
      </c>
      <c r="K2839" s="15" t="n">
        <v>64.9</v>
      </c>
      <c r="L2839" s="22" t="n">
        <v>0</v>
      </c>
      <c r="M2839" s="15" t="n">
        <v>12.47</v>
      </c>
      <c r="N2839" s="15" t="n">
        <f aca="false">J2839*K2839</f>
        <v>194.7</v>
      </c>
      <c r="O2839" s="15" t="n">
        <f aca="false">N2839*L2839</f>
        <v>0</v>
      </c>
      <c r="P2839" s="15" t="n">
        <f aca="false">N2839-O2839</f>
        <v>194.7</v>
      </c>
      <c r="Q2839" s="15" t="n">
        <f aca="false">J2839*INDEX(dProdutos!$F$2:$F$47,MATCH(E2839,dProdutos!$A$2:$A$47,0))</f>
        <v>82.56</v>
      </c>
      <c r="R2839" s="15" t="n">
        <f aca="false">IF(I2839="Cancelado",0,P2839-Q2839)</f>
        <v>112.14</v>
      </c>
      <c r="S2839" s="17" t="str">
        <f aca="false">INDEX(dProdutos!$D$2:$D$47,MATCH(E2839,dProdutos!$A$2:$A$47,0))</f>
        <v>Beleza</v>
      </c>
    </row>
    <row r="2840" customFormat="false" ht="15" hidden="false" customHeight="false" outlineLevel="0" collapsed="false">
      <c r="A2840" s="17" t="s">
        <v>3242</v>
      </c>
      <c r="B2840" s="17" t="n">
        <v>1</v>
      </c>
      <c r="C2840" s="21" t="n">
        <v>45892</v>
      </c>
      <c r="D2840" s="17" t="s">
        <v>1032</v>
      </c>
      <c r="E2840" s="17" t="s">
        <v>95</v>
      </c>
      <c r="F2840" s="17" t="s">
        <v>1497</v>
      </c>
      <c r="G2840" s="17" t="s">
        <v>62</v>
      </c>
      <c r="H2840" s="17" t="s">
        <v>1527</v>
      </c>
      <c r="I2840" s="17" t="s">
        <v>1524</v>
      </c>
      <c r="J2840" s="17" t="n">
        <v>1</v>
      </c>
      <c r="K2840" s="15" t="n">
        <v>77.9</v>
      </c>
      <c r="L2840" s="22" t="n">
        <v>0</v>
      </c>
      <c r="M2840" s="15" t="n">
        <v>0</v>
      </c>
      <c r="N2840" s="15" t="n">
        <f aca="false">J2840*K2840</f>
        <v>77.9</v>
      </c>
      <c r="O2840" s="15" t="n">
        <f aca="false">N2840*L2840</f>
        <v>0</v>
      </c>
      <c r="P2840" s="15" t="n">
        <f aca="false">N2840-O2840</f>
        <v>77.9</v>
      </c>
      <c r="Q2840" s="15" t="n">
        <f aca="false">J2840*INDEX(dProdutos!$F$2:$F$47,MATCH(E2840,dProdutos!$A$2:$A$47,0))</f>
        <v>36.71</v>
      </c>
      <c r="R2840" s="15" t="n">
        <f aca="false">IF(I2840="Cancelado",0,P2840-Q2840)</f>
        <v>41.19</v>
      </c>
      <c r="S2840" s="17" t="str">
        <f aca="false">INDEX(dProdutos!$D$2:$D$47,MATCH(E2840,dProdutos!$A$2:$A$47,0))</f>
        <v>Moda Feminina</v>
      </c>
    </row>
    <row r="2841" customFormat="false" ht="15" hidden="false" customHeight="false" outlineLevel="0" collapsed="false">
      <c r="A2841" s="17" t="s">
        <v>3243</v>
      </c>
      <c r="B2841" s="17" t="n">
        <v>1</v>
      </c>
      <c r="C2841" s="21" t="n">
        <v>45892</v>
      </c>
      <c r="D2841" s="17" t="s">
        <v>979</v>
      </c>
      <c r="E2841" s="17" t="s">
        <v>95</v>
      </c>
      <c r="F2841" s="17" t="s">
        <v>1499</v>
      </c>
      <c r="G2841" s="17" t="s">
        <v>59</v>
      </c>
      <c r="H2841" s="17" t="s">
        <v>1540</v>
      </c>
      <c r="I2841" s="17" t="s">
        <v>1524</v>
      </c>
      <c r="J2841" s="17" t="n">
        <v>1</v>
      </c>
      <c r="K2841" s="15" t="n">
        <v>77.9</v>
      </c>
      <c r="L2841" s="22" t="n">
        <v>0</v>
      </c>
      <c r="M2841" s="15" t="n">
        <v>0</v>
      </c>
      <c r="N2841" s="15" t="n">
        <f aca="false">J2841*K2841</f>
        <v>77.9</v>
      </c>
      <c r="O2841" s="15" t="n">
        <f aca="false">N2841*L2841</f>
        <v>0</v>
      </c>
      <c r="P2841" s="15" t="n">
        <f aca="false">N2841-O2841</f>
        <v>77.9</v>
      </c>
      <c r="Q2841" s="15" t="n">
        <f aca="false">J2841*INDEX(dProdutos!$F$2:$F$47,MATCH(E2841,dProdutos!$A$2:$A$47,0))</f>
        <v>36.71</v>
      </c>
      <c r="R2841" s="15" t="n">
        <f aca="false">IF(I2841="Cancelado",0,P2841-Q2841)</f>
        <v>41.19</v>
      </c>
      <c r="S2841" s="17" t="str">
        <f aca="false">INDEX(dProdutos!$D$2:$D$47,MATCH(E2841,dProdutos!$A$2:$A$47,0))</f>
        <v>Moda Feminina</v>
      </c>
    </row>
    <row r="2842" customFormat="false" ht="15" hidden="false" customHeight="false" outlineLevel="0" collapsed="false">
      <c r="A2842" s="17" t="s">
        <v>3244</v>
      </c>
      <c r="B2842" s="17" t="n">
        <v>1</v>
      </c>
      <c r="C2842" s="21" t="n">
        <v>45892</v>
      </c>
      <c r="D2842" s="17" t="s">
        <v>255</v>
      </c>
      <c r="E2842" s="17" t="s">
        <v>81</v>
      </c>
      <c r="F2842" s="17" t="s">
        <v>1495</v>
      </c>
      <c r="G2842" s="17" t="s">
        <v>61</v>
      </c>
      <c r="H2842" s="17" t="s">
        <v>1540</v>
      </c>
      <c r="I2842" s="17" t="s">
        <v>1524</v>
      </c>
      <c r="J2842" s="17" t="n">
        <v>1</v>
      </c>
      <c r="K2842" s="15" t="n">
        <v>64.9</v>
      </c>
      <c r="L2842" s="22" t="n">
        <v>0</v>
      </c>
      <c r="M2842" s="15" t="n">
        <v>25.05</v>
      </c>
      <c r="N2842" s="15" t="n">
        <f aca="false">J2842*K2842</f>
        <v>64.9</v>
      </c>
      <c r="O2842" s="15" t="n">
        <f aca="false">N2842*L2842</f>
        <v>0</v>
      </c>
      <c r="P2842" s="15" t="n">
        <f aca="false">N2842-O2842</f>
        <v>64.9</v>
      </c>
      <c r="Q2842" s="15" t="n">
        <f aca="false">J2842*INDEX(dProdutos!$F$2:$F$47,MATCH(E2842,dProdutos!$A$2:$A$47,0))</f>
        <v>26.12</v>
      </c>
      <c r="R2842" s="15" t="n">
        <f aca="false">IF(I2842="Cancelado",0,P2842-Q2842)</f>
        <v>38.78</v>
      </c>
      <c r="S2842" s="17" t="str">
        <f aca="false">INDEX(dProdutos!$D$2:$D$47,MATCH(E2842,dProdutos!$A$2:$A$47,0))</f>
        <v>Moda Feminina</v>
      </c>
    </row>
    <row r="2843" customFormat="false" ht="15" hidden="false" customHeight="false" outlineLevel="0" collapsed="false">
      <c r="A2843" s="17" t="s">
        <v>3245</v>
      </c>
      <c r="B2843" s="17" t="n">
        <v>1</v>
      </c>
      <c r="C2843" s="21" t="n">
        <v>45892</v>
      </c>
      <c r="D2843" s="17" t="s">
        <v>1319</v>
      </c>
      <c r="E2843" s="17" t="s">
        <v>105</v>
      </c>
      <c r="F2843" s="17" t="s">
        <v>1495</v>
      </c>
      <c r="G2843" s="17" t="s">
        <v>61</v>
      </c>
      <c r="H2843" s="17" t="s">
        <v>1523</v>
      </c>
      <c r="I2843" s="17" t="s">
        <v>1524</v>
      </c>
      <c r="J2843" s="17" t="n">
        <v>1</v>
      </c>
      <c r="K2843" s="15" t="n">
        <v>175.9</v>
      </c>
      <c r="L2843" s="22" t="n">
        <v>0.1</v>
      </c>
      <c r="M2843" s="15" t="n">
        <v>12.44</v>
      </c>
      <c r="N2843" s="15" t="n">
        <f aca="false">J2843*K2843</f>
        <v>175.9</v>
      </c>
      <c r="O2843" s="15" t="n">
        <f aca="false">N2843*L2843</f>
        <v>17.59</v>
      </c>
      <c r="P2843" s="15" t="n">
        <f aca="false">N2843-O2843</f>
        <v>158.31</v>
      </c>
      <c r="Q2843" s="15" t="n">
        <f aca="false">J2843*INDEX(dProdutos!$F$2:$F$47,MATCH(E2843,dProdutos!$A$2:$A$47,0))</f>
        <v>96.59</v>
      </c>
      <c r="R2843" s="15" t="n">
        <f aca="false">IF(I2843="Cancelado",0,P2843-Q2843)</f>
        <v>61.72</v>
      </c>
      <c r="S2843" s="17" t="str">
        <f aca="false">INDEX(dProdutos!$D$2:$D$47,MATCH(E2843,dProdutos!$A$2:$A$47,0))</f>
        <v>Moda Masculina</v>
      </c>
    </row>
    <row r="2844" customFormat="false" ht="15" hidden="false" customHeight="false" outlineLevel="0" collapsed="false">
      <c r="A2844" s="17" t="s">
        <v>3246</v>
      </c>
      <c r="B2844" s="17" t="n">
        <v>1</v>
      </c>
      <c r="C2844" s="21" t="n">
        <v>45892</v>
      </c>
      <c r="D2844" s="17" t="s">
        <v>1347</v>
      </c>
      <c r="E2844" s="17" t="s">
        <v>144</v>
      </c>
      <c r="F2844" s="17" t="s">
        <v>1490</v>
      </c>
      <c r="G2844" s="17" t="s">
        <v>60</v>
      </c>
      <c r="H2844" s="17" t="s">
        <v>1523</v>
      </c>
      <c r="I2844" s="17" t="s">
        <v>1524</v>
      </c>
      <c r="J2844" s="17" t="n">
        <v>2</v>
      </c>
      <c r="K2844" s="15" t="n">
        <v>260.9</v>
      </c>
      <c r="L2844" s="22" t="n">
        <v>0.1</v>
      </c>
      <c r="M2844" s="15" t="n">
        <v>0</v>
      </c>
      <c r="N2844" s="15" t="n">
        <f aca="false">J2844*K2844</f>
        <v>521.8</v>
      </c>
      <c r="O2844" s="15" t="n">
        <f aca="false">N2844*L2844</f>
        <v>52.18</v>
      </c>
      <c r="P2844" s="15" t="n">
        <f aca="false">N2844-O2844</f>
        <v>469.62</v>
      </c>
      <c r="Q2844" s="15" t="n">
        <f aca="false">J2844*INDEX(dProdutos!$F$2:$F$47,MATCH(E2844,dProdutos!$A$2:$A$47,0))</f>
        <v>199.72</v>
      </c>
      <c r="R2844" s="15" t="n">
        <f aca="false">IF(I2844="Cancelado",0,P2844-Q2844)</f>
        <v>269.9</v>
      </c>
      <c r="S2844" s="17" t="str">
        <f aca="false">INDEX(dProdutos!$D$2:$D$47,MATCH(E2844,dProdutos!$A$2:$A$47,0))</f>
        <v>Acessórios</v>
      </c>
    </row>
    <row r="2845" customFormat="false" ht="15" hidden="false" customHeight="false" outlineLevel="0" collapsed="false">
      <c r="A2845" s="17" t="s">
        <v>3246</v>
      </c>
      <c r="B2845" s="17" t="n">
        <v>2</v>
      </c>
      <c r="C2845" s="21" t="n">
        <v>45892</v>
      </c>
      <c r="D2845" s="17" t="s">
        <v>1347</v>
      </c>
      <c r="E2845" s="17" t="s">
        <v>95</v>
      </c>
      <c r="F2845" s="17" t="s">
        <v>1490</v>
      </c>
      <c r="G2845" s="17" t="s">
        <v>60</v>
      </c>
      <c r="H2845" s="17" t="s">
        <v>1523</v>
      </c>
      <c r="I2845" s="17" t="s">
        <v>1524</v>
      </c>
      <c r="J2845" s="17" t="n">
        <v>1</v>
      </c>
      <c r="K2845" s="15" t="n">
        <v>77.9</v>
      </c>
      <c r="L2845" s="22" t="n">
        <v>0</v>
      </c>
      <c r="M2845" s="15" t="n">
        <v>0</v>
      </c>
      <c r="N2845" s="15" t="n">
        <f aca="false">J2845*K2845</f>
        <v>77.9</v>
      </c>
      <c r="O2845" s="15" t="n">
        <f aca="false">N2845*L2845</f>
        <v>0</v>
      </c>
      <c r="P2845" s="15" t="n">
        <f aca="false">N2845-O2845</f>
        <v>77.9</v>
      </c>
      <c r="Q2845" s="15" t="n">
        <f aca="false">J2845*INDEX(dProdutos!$F$2:$F$47,MATCH(E2845,dProdutos!$A$2:$A$47,0))</f>
        <v>36.71</v>
      </c>
      <c r="R2845" s="15" t="n">
        <f aca="false">IF(I2845="Cancelado",0,P2845-Q2845)</f>
        <v>41.19</v>
      </c>
      <c r="S2845" s="17" t="str">
        <f aca="false">INDEX(dProdutos!$D$2:$D$47,MATCH(E2845,dProdutos!$A$2:$A$47,0))</f>
        <v>Moda Feminina</v>
      </c>
    </row>
    <row r="2846" customFormat="false" ht="15" hidden="false" customHeight="false" outlineLevel="0" collapsed="false">
      <c r="A2846" s="17" t="s">
        <v>3247</v>
      </c>
      <c r="B2846" s="17" t="n">
        <v>1</v>
      </c>
      <c r="C2846" s="21" t="n">
        <v>45892</v>
      </c>
      <c r="D2846" s="17" t="s">
        <v>1251</v>
      </c>
      <c r="E2846" s="17" t="s">
        <v>95</v>
      </c>
      <c r="F2846" s="17" t="s">
        <v>1503</v>
      </c>
      <c r="G2846" s="17" t="s">
        <v>60</v>
      </c>
      <c r="H2846" s="17" t="s">
        <v>1523</v>
      </c>
      <c r="I2846" s="17" t="s">
        <v>1541</v>
      </c>
      <c r="J2846" s="17" t="n">
        <v>1</v>
      </c>
      <c r="K2846" s="15" t="n">
        <v>77.9</v>
      </c>
      <c r="L2846" s="22" t="n">
        <v>0.15</v>
      </c>
      <c r="M2846" s="15" t="n">
        <v>21.51</v>
      </c>
      <c r="N2846" s="15" t="n">
        <f aca="false">J2846*K2846</f>
        <v>77.9</v>
      </c>
      <c r="O2846" s="15" t="n">
        <f aca="false">N2846*L2846</f>
        <v>11.685</v>
      </c>
      <c r="P2846" s="15" t="n">
        <f aca="false">N2846-O2846</f>
        <v>66.215</v>
      </c>
      <c r="Q2846" s="15" t="n">
        <f aca="false">J2846*INDEX(dProdutos!$F$2:$F$47,MATCH(E2846,dProdutos!$A$2:$A$47,0))</f>
        <v>36.71</v>
      </c>
      <c r="R2846" s="15" t="n">
        <f aca="false">IF(I2846="Cancelado",0,P2846-Q2846)</f>
        <v>29.505</v>
      </c>
      <c r="S2846" s="17" t="str">
        <f aca="false">INDEX(dProdutos!$D$2:$D$47,MATCH(E2846,dProdutos!$A$2:$A$47,0))</f>
        <v>Moda Feminina</v>
      </c>
    </row>
    <row r="2847" customFormat="false" ht="15" hidden="false" customHeight="false" outlineLevel="0" collapsed="false">
      <c r="A2847" s="17" t="s">
        <v>3248</v>
      </c>
      <c r="B2847" s="17" t="n">
        <v>1</v>
      </c>
      <c r="C2847" s="21" t="n">
        <v>45893</v>
      </c>
      <c r="D2847" s="17" t="s">
        <v>280</v>
      </c>
      <c r="E2847" s="17" t="s">
        <v>117</v>
      </c>
      <c r="F2847" s="17" t="s">
        <v>1501</v>
      </c>
      <c r="G2847" s="17" t="s">
        <v>59</v>
      </c>
      <c r="H2847" s="17" t="s">
        <v>1537</v>
      </c>
      <c r="I2847" s="17" t="s">
        <v>1524</v>
      </c>
      <c r="J2847" s="17" t="n">
        <v>1</v>
      </c>
      <c r="K2847" s="15" t="n">
        <v>166.9</v>
      </c>
      <c r="L2847" s="22" t="n">
        <v>0.1</v>
      </c>
      <c r="M2847" s="15" t="n">
        <v>15.96</v>
      </c>
      <c r="N2847" s="15" t="n">
        <f aca="false">J2847*K2847</f>
        <v>166.9</v>
      </c>
      <c r="O2847" s="15" t="n">
        <f aca="false">N2847*L2847</f>
        <v>16.69</v>
      </c>
      <c r="P2847" s="15" t="n">
        <f aca="false">N2847-O2847</f>
        <v>150.21</v>
      </c>
      <c r="Q2847" s="15" t="n">
        <f aca="false">J2847*INDEX(dProdutos!$F$2:$F$47,MATCH(E2847,dProdutos!$A$2:$A$47,0))</f>
        <v>73.23</v>
      </c>
      <c r="R2847" s="15" t="n">
        <f aca="false">IF(I2847="Cancelado",0,P2847-Q2847)</f>
        <v>76.98</v>
      </c>
      <c r="S2847" s="17" t="str">
        <f aca="false">INDEX(dProdutos!$D$2:$D$47,MATCH(E2847,dProdutos!$A$2:$A$47,0))</f>
        <v>Moda Masculina</v>
      </c>
    </row>
    <row r="2848" customFormat="false" ht="15" hidden="false" customHeight="false" outlineLevel="0" collapsed="false">
      <c r="A2848" s="17" t="s">
        <v>3249</v>
      </c>
      <c r="B2848" s="17" t="n">
        <v>1</v>
      </c>
      <c r="C2848" s="21" t="n">
        <v>45893</v>
      </c>
      <c r="D2848" s="17" t="s">
        <v>992</v>
      </c>
      <c r="E2848" s="17" t="s">
        <v>192</v>
      </c>
      <c r="F2848" s="17" t="s">
        <v>1499</v>
      </c>
      <c r="G2848" s="17" t="s">
        <v>59</v>
      </c>
      <c r="H2848" s="17" t="s">
        <v>1523</v>
      </c>
      <c r="I2848" s="17" t="s">
        <v>1524</v>
      </c>
      <c r="J2848" s="17" t="n">
        <v>1</v>
      </c>
      <c r="K2848" s="15" t="n">
        <v>245.9</v>
      </c>
      <c r="L2848" s="22" t="n">
        <v>0</v>
      </c>
      <c r="M2848" s="15" t="n">
        <v>29.9</v>
      </c>
      <c r="N2848" s="15" t="n">
        <f aca="false">J2848*K2848</f>
        <v>245.9</v>
      </c>
      <c r="O2848" s="15" t="n">
        <f aca="false">N2848*L2848</f>
        <v>0</v>
      </c>
      <c r="P2848" s="15" t="n">
        <f aca="false">N2848-O2848</f>
        <v>245.9</v>
      </c>
      <c r="Q2848" s="15" t="n">
        <f aca="false">J2848*INDEX(dProdutos!$F$2:$F$47,MATCH(E2848,dProdutos!$A$2:$A$47,0))</f>
        <v>107.78</v>
      </c>
      <c r="R2848" s="15" t="n">
        <f aca="false">IF(I2848="Cancelado",0,P2848-Q2848)</f>
        <v>138.12</v>
      </c>
      <c r="S2848" s="17" t="str">
        <f aca="false">INDEX(dProdutos!$D$2:$D$47,MATCH(E2848,dProdutos!$A$2:$A$47,0))</f>
        <v>Eletrônicos</v>
      </c>
    </row>
    <row r="2849" customFormat="false" ht="15" hidden="false" customHeight="false" outlineLevel="0" collapsed="false">
      <c r="A2849" s="17" t="s">
        <v>3250</v>
      </c>
      <c r="B2849" s="17" t="n">
        <v>1</v>
      </c>
      <c r="C2849" s="21" t="n">
        <v>45893</v>
      </c>
      <c r="D2849" s="17" t="s">
        <v>385</v>
      </c>
      <c r="E2849" s="17" t="s">
        <v>192</v>
      </c>
      <c r="F2849" s="17" t="s">
        <v>1497</v>
      </c>
      <c r="G2849" s="17" t="s">
        <v>62</v>
      </c>
      <c r="H2849" s="17" t="s">
        <v>1540</v>
      </c>
      <c r="I2849" s="17" t="s">
        <v>1524</v>
      </c>
      <c r="J2849" s="17" t="n">
        <v>1</v>
      </c>
      <c r="K2849" s="15" t="n">
        <v>245.9</v>
      </c>
      <c r="L2849" s="22" t="n">
        <v>0.2</v>
      </c>
      <c r="M2849" s="15" t="n">
        <v>28.8</v>
      </c>
      <c r="N2849" s="15" t="n">
        <f aca="false">J2849*K2849</f>
        <v>245.9</v>
      </c>
      <c r="O2849" s="15" t="n">
        <f aca="false">N2849*L2849</f>
        <v>49.18</v>
      </c>
      <c r="P2849" s="15" t="n">
        <f aca="false">N2849-O2849</f>
        <v>196.72</v>
      </c>
      <c r="Q2849" s="15" t="n">
        <f aca="false">J2849*INDEX(dProdutos!$F$2:$F$47,MATCH(E2849,dProdutos!$A$2:$A$47,0))</f>
        <v>107.78</v>
      </c>
      <c r="R2849" s="15" t="n">
        <f aca="false">IF(I2849="Cancelado",0,P2849-Q2849)</f>
        <v>88.94</v>
      </c>
      <c r="S2849" s="17" t="str">
        <f aca="false">INDEX(dProdutos!$D$2:$D$47,MATCH(E2849,dProdutos!$A$2:$A$47,0))</f>
        <v>Eletrônicos</v>
      </c>
    </row>
    <row r="2850" customFormat="false" ht="15" hidden="false" customHeight="false" outlineLevel="0" collapsed="false">
      <c r="A2850" s="17" t="s">
        <v>3251</v>
      </c>
      <c r="B2850" s="17" t="n">
        <v>1</v>
      </c>
      <c r="C2850" s="21" t="n">
        <v>45893</v>
      </c>
      <c r="D2850" s="17" t="s">
        <v>1215</v>
      </c>
      <c r="E2850" s="17" t="s">
        <v>162</v>
      </c>
      <c r="F2850" s="17" t="s">
        <v>1503</v>
      </c>
      <c r="G2850" s="17" t="s">
        <v>61</v>
      </c>
      <c r="H2850" s="17" t="s">
        <v>1523</v>
      </c>
      <c r="I2850" s="17" t="s">
        <v>1524</v>
      </c>
      <c r="J2850" s="17" t="n">
        <v>1</v>
      </c>
      <c r="K2850" s="15" t="n">
        <v>231.9</v>
      </c>
      <c r="L2850" s="22" t="n">
        <v>0.1</v>
      </c>
      <c r="M2850" s="15" t="n">
        <v>0</v>
      </c>
      <c r="N2850" s="15" t="n">
        <f aca="false">J2850*K2850</f>
        <v>231.9</v>
      </c>
      <c r="O2850" s="15" t="n">
        <f aca="false">N2850*L2850</f>
        <v>23.19</v>
      </c>
      <c r="P2850" s="15" t="n">
        <f aca="false">N2850-O2850</f>
        <v>208.71</v>
      </c>
      <c r="Q2850" s="15" t="n">
        <f aca="false">J2850*INDEX(dProdutos!$F$2:$F$47,MATCH(E2850,dProdutos!$A$2:$A$47,0))</f>
        <v>134.41</v>
      </c>
      <c r="R2850" s="15" t="n">
        <f aca="false">IF(I2850="Cancelado",0,P2850-Q2850)</f>
        <v>74.3</v>
      </c>
      <c r="S2850" s="17" t="str">
        <f aca="false">INDEX(dProdutos!$D$2:$D$47,MATCH(E2850,dProdutos!$A$2:$A$47,0))</f>
        <v>Casa</v>
      </c>
    </row>
    <row r="2851" customFormat="false" ht="15" hidden="false" customHeight="false" outlineLevel="0" collapsed="false">
      <c r="A2851" s="17" t="s">
        <v>3252</v>
      </c>
      <c r="B2851" s="17" t="n">
        <v>1</v>
      </c>
      <c r="C2851" s="21" t="n">
        <v>45893</v>
      </c>
      <c r="D2851" s="17" t="s">
        <v>629</v>
      </c>
      <c r="E2851" s="17" t="s">
        <v>117</v>
      </c>
      <c r="F2851" s="17" t="s">
        <v>1503</v>
      </c>
      <c r="G2851" s="17" t="s">
        <v>63</v>
      </c>
      <c r="H2851" s="17" t="s">
        <v>1523</v>
      </c>
      <c r="I2851" s="17" t="s">
        <v>1524</v>
      </c>
      <c r="J2851" s="17" t="n">
        <v>1</v>
      </c>
      <c r="K2851" s="15" t="n">
        <v>166.9</v>
      </c>
      <c r="L2851" s="22" t="n">
        <v>0</v>
      </c>
      <c r="M2851" s="15" t="n">
        <v>17.87</v>
      </c>
      <c r="N2851" s="15" t="n">
        <f aca="false">J2851*K2851</f>
        <v>166.9</v>
      </c>
      <c r="O2851" s="15" t="n">
        <f aca="false">N2851*L2851</f>
        <v>0</v>
      </c>
      <c r="P2851" s="15" t="n">
        <f aca="false">N2851-O2851</f>
        <v>166.9</v>
      </c>
      <c r="Q2851" s="15" t="n">
        <f aca="false">J2851*INDEX(dProdutos!$F$2:$F$47,MATCH(E2851,dProdutos!$A$2:$A$47,0))</f>
        <v>73.23</v>
      </c>
      <c r="R2851" s="15" t="n">
        <f aca="false">IF(I2851="Cancelado",0,P2851-Q2851)</f>
        <v>93.67</v>
      </c>
      <c r="S2851" s="17" t="str">
        <f aca="false">INDEX(dProdutos!$D$2:$D$47,MATCH(E2851,dProdutos!$A$2:$A$47,0))</f>
        <v>Moda Masculina</v>
      </c>
    </row>
    <row r="2852" customFormat="false" ht="15" hidden="false" customHeight="false" outlineLevel="0" collapsed="false">
      <c r="A2852" s="17" t="s">
        <v>3253</v>
      </c>
      <c r="B2852" s="17" t="n">
        <v>1</v>
      </c>
      <c r="C2852" s="21" t="n">
        <v>45893</v>
      </c>
      <c r="D2852" s="17" t="s">
        <v>801</v>
      </c>
      <c r="E2852" s="17" t="s">
        <v>171</v>
      </c>
      <c r="F2852" s="17" t="s">
        <v>1497</v>
      </c>
      <c r="G2852" s="17" t="s">
        <v>60</v>
      </c>
      <c r="H2852" s="17" t="s">
        <v>1523</v>
      </c>
      <c r="I2852" s="17" t="s">
        <v>1524</v>
      </c>
      <c r="J2852" s="17" t="n">
        <v>2</v>
      </c>
      <c r="K2852" s="15" t="n">
        <v>246.9</v>
      </c>
      <c r="L2852" s="22" t="n">
        <v>0.05</v>
      </c>
      <c r="M2852" s="15" t="n">
        <v>0</v>
      </c>
      <c r="N2852" s="15" t="n">
        <f aca="false">J2852*K2852</f>
        <v>493.8</v>
      </c>
      <c r="O2852" s="15" t="n">
        <f aca="false">N2852*L2852</f>
        <v>24.69</v>
      </c>
      <c r="P2852" s="15" t="n">
        <f aca="false">N2852-O2852</f>
        <v>469.11</v>
      </c>
      <c r="Q2852" s="15" t="n">
        <f aca="false">J2852*INDEX(dProdutos!$F$2:$F$47,MATCH(E2852,dProdutos!$A$2:$A$47,0))</f>
        <v>207.22</v>
      </c>
      <c r="R2852" s="15" t="n">
        <f aca="false">IF(I2852="Cancelado",0,P2852-Q2852)</f>
        <v>261.89</v>
      </c>
      <c r="S2852" s="17" t="str">
        <f aca="false">INDEX(dProdutos!$D$2:$D$47,MATCH(E2852,dProdutos!$A$2:$A$47,0))</f>
        <v>Casa</v>
      </c>
    </row>
    <row r="2853" customFormat="false" ht="15" hidden="false" customHeight="false" outlineLevel="0" collapsed="false">
      <c r="A2853" s="17" t="s">
        <v>3254</v>
      </c>
      <c r="B2853" s="17" t="n">
        <v>1</v>
      </c>
      <c r="C2853" s="21" t="n">
        <v>45893</v>
      </c>
      <c r="D2853" s="17" t="s">
        <v>882</v>
      </c>
      <c r="E2853" s="17" t="s">
        <v>126</v>
      </c>
      <c r="F2853" s="17" t="s">
        <v>1497</v>
      </c>
      <c r="G2853" s="17" t="s">
        <v>59</v>
      </c>
      <c r="H2853" s="17" t="s">
        <v>1537</v>
      </c>
      <c r="I2853" s="17" t="s">
        <v>1524</v>
      </c>
      <c r="J2853" s="17" t="n">
        <v>1</v>
      </c>
      <c r="K2853" s="15" t="n">
        <v>296.9</v>
      </c>
      <c r="L2853" s="22" t="n">
        <v>0</v>
      </c>
      <c r="M2853" s="15" t="n">
        <v>29.93</v>
      </c>
      <c r="N2853" s="15" t="n">
        <f aca="false">J2853*K2853</f>
        <v>296.9</v>
      </c>
      <c r="O2853" s="15" t="n">
        <f aca="false">N2853*L2853</f>
        <v>0</v>
      </c>
      <c r="P2853" s="15" t="n">
        <f aca="false">N2853-O2853</f>
        <v>296.9</v>
      </c>
      <c r="Q2853" s="15" t="n">
        <f aca="false">J2853*INDEX(dProdutos!$F$2:$F$47,MATCH(E2853,dProdutos!$A$2:$A$47,0))</f>
        <v>135.24</v>
      </c>
      <c r="R2853" s="15" t="n">
        <f aca="false">IF(I2853="Cancelado",0,P2853-Q2853)</f>
        <v>161.66</v>
      </c>
      <c r="S2853" s="17" t="str">
        <f aca="false">INDEX(dProdutos!$D$2:$D$47,MATCH(E2853,dProdutos!$A$2:$A$47,0))</f>
        <v>Calçados</v>
      </c>
    </row>
    <row r="2854" customFormat="false" ht="15" hidden="false" customHeight="false" outlineLevel="0" collapsed="false">
      <c r="A2854" s="17" t="s">
        <v>3255</v>
      </c>
      <c r="B2854" s="17" t="n">
        <v>1</v>
      </c>
      <c r="C2854" s="21" t="n">
        <v>45893</v>
      </c>
      <c r="D2854" s="17" t="s">
        <v>868</v>
      </c>
      <c r="E2854" s="17" t="s">
        <v>135</v>
      </c>
      <c r="F2854" s="17" t="s">
        <v>1493</v>
      </c>
      <c r="G2854" s="17" t="s">
        <v>59</v>
      </c>
      <c r="H2854" s="17" t="s">
        <v>1523</v>
      </c>
      <c r="I2854" s="17" t="s">
        <v>1524</v>
      </c>
      <c r="J2854" s="17" t="n">
        <v>1</v>
      </c>
      <c r="K2854" s="15" t="n">
        <v>200.9</v>
      </c>
      <c r="L2854" s="22" t="n">
        <v>0</v>
      </c>
      <c r="M2854" s="15" t="n">
        <v>11.97</v>
      </c>
      <c r="N2854" s="15" t="n">
        <f aca="false">J2854*K2854</f>
        <v>200.9</v>
      </c>
      <c r="O2854" s="15" t="n">
        <f aca="false">N2854*L2854</f>
        <v>0</v>
      </c>
      <c r="P2854" s="15" t="n">
        <f aca="false">N2854-O2854</f>
        <v>200.9</v>
      </c>
      <c r="Q2854" s="15" t="n">
        <f aca="false">J2854*INDEX(dProdutos!$F$2:$F$47,MATCH(E2854,dProdutos!$A$2:$A$47,0))</f>
        <v>80.73</v>
      </c>
      <c r="R2854" s="15" t="n">
        <f aca="false">IF(I2854="Cancelado",0,P2854-Q2854)</f>
        <v>120.17</v>
      </c>
      <c r="S2854" s="17" t="str">
        <f aca="false">INDEX(dProdutos!$D$2:$D$47,MATCH(E2854,dProdutos!$A$2:$A$47,0))</f>
        <v>Calçados</v>
      </c>
    </row>
    <row r="2855" customFormat="false" ht="15" hidden="false" customHeight="false" outlineLevel="0" collapsed="false">
      <c r="A2855" s="17" t="s">
        <v>3256</v>
      </c>
      <c r="B2855" s="17" t="n">
        <v>1</v>
      </c>
      <c r="C2855" s="21" t="n">
        <v>45893</v>
      </c>
      <c r="D2855" s="17" t="s">
        <v>1202</v>
      </c>
      <c r="E2855" s="17" t="s">
        <v>102</v>
      </c>
      <c r="F2855" s="17" t="s">
        <v>1497</v>
      </c>
      <c r="G2855" s="17" t="s">
        <v>59</v>
      </c>
      <c r="H2855" s="17" t="s">
        <v>1540</v>
      </c>
      <c r="I2855" s="17" t="s">
        <v>1524</v>
      </c>
      <c r="J2855" s="17" t="n">
        <v>1</v>
      </c>
      <c r="K2855" s="15" t="n">
        <v>65.9</v>
      </c>
      <c r="L2855" s="22" t="n">
        <v>0.05</v>
      </c>
      <c r="M2855" s="15" t="n">
        <v>25.78</v>
      </c>
      <c r="N2855" s="15" t="n">
        <f aca="false">J2855*K2855</f>
        <v>65.9</v>
      </c>
      <c r="O2855" s="15" t="n">
        <f aca="false">N2855*L2855</f>
        <v>3.295</v>
      </c>
      <c r="P2855" s="15" t="n">
        <f aca="false">N2855-O2855</f>
        <v>62.605</v>
      </c>
      <c r="Q2855" s="15" t="n">
        <f aca="false">J2855*INDEX(dProdutos!$F$2:$F$47,MATCH(E2855,dProdutos!$A$2:$A$47,0))</f>
        <v>29.68</v>
      </c>
      <c r="R2855" s="15" t="n">
        <f aca="false">IF(I2855="Cancelado",0,P2855-Q2855)</f>
        <v>32.925</v>
      </c>
      <c r="S2855" s="17" t="str">
        <f aca="false">INDEX(dProdutos!$D$2:$D$47,MATCH(E2855,dProdutos!$A$2:$A$47,0))</f>
        <v>Moda Masculina</v>
      </c>
    </row>
    <row r="2856" customFormat="false" ht="15" hidden="false" customHeight="false" outlineLevel="0" collapsed="false">
      <c r="A2856" s="17" t="s">
        <v>3257</v>
      </c>
      <c r="B2856" s="17" t="n">
        <v>1</v>
      </c>
      <c r="C2856" s="21" t="n">
        <v>45893</v>
      </c>
      <c r="D2856" s="17" t="s">
        <v>499</v>
      </c>
      <c r="E2856" s="17" t="s">
        <v>117</v>
      </c>
      <c r="F2856" s="17" t="s">
        <v>1497</v>
      </c>
      <c r="G2856" s="17" t="s">
        <v>63</v>
      </c>
      <c r="H2856" s="17" t="s">
        <v>1537</v>
      </c>
      <c r="I2856" s="17" t="s">
        <v>1524</v>
      </c>
      <c r="J2856" s="17" t="n">
        <v>1</v>
      </c>
      <c r="K2856" s="15" t="n">
        <v>166.9</v>
      </c>
      <c r="L2856" s="22" t="n">
        <v>0</v>
      </c>
      <c r="M2856" s="15" t="n">
        <v>22.37</v>
      </c>
      <c r="N2856" s="15" t="n">
        <f aca="false">J2856*K2856</f>
        <v>166.9</v>
      </c>
      <c r="O2856" s="15" t="n">
        <f aca="false">N2856*L2856</f>
        <v>0</v>
      </c>
      <c r="P2856" s="15" t="n">
        <f aca="false">N2856-O2856</f>
        <v>166.9</v>
      </c>
      <c r="Q2856" s="15" t="n">
        <f aca="false">J2856*INDEX(dProdutos!$F$2:$F$47,MATCH(E2856,dProdutos!$A$2:$A$47,0))</f>
        <v>73.23</v>
      </c>
      <c r="R2856" s="15" t="n">
        <f aca="false">IF(I2856="Cancelado",0,P2856-Q2856)</f>
        <v>93.67</v>
      </c>
      <c r="S2856" s="17" t="str">
        <f aca="false">INDEX(dProdutos!$D$2:$D$47,MATCH(E2856,dProdutos!$A$2:$A$47,0))</f>
        <v>Moda Masculina</v>
      </c>
    </row>
    <row r="2857" customFormat="false" ht="15" hidden="false" customHeight="false" outlineLevel="0" collapsed="false">
      <c r="A2857" s="17" t="s">
        <v>3257</v>
      </c>
      <c r="B2857" s="17" t="n">
        <v>2</v>
      </c>
      <c r="C2857" s="21" t="n">
        <v>45893</v>
      </c>
      <c r="D2857" s="17" t="s">
        <v>499</v>
      </c>
      <c r="E2857" s="17" t="s">
        <v>189</v>
      </c>
      <c r="F2857" s="17" t="s">
        <v>1497</v>
      </c>
      <c r="G2857" s="17" t="s">
        <v>63</v>
      </c>
      <c r="H2857" s="17" t="s">
        <v>1537</v>
      </c>
      <c r="I2857" s="17" t="s">
        <v>1524</v>
      </c>
      <c r="J2857" s="17" t="n">
        <v>1</v>
      </c>
      <c r="K2857" s="15" t="n">
        <v>138.9</v>
      </c>
      <c r="L2857" s="22" t="n">
        <v>0.15</v>
      </c>
      <c r="M2857" s="15" t="n">
        <v>0</v>
      </c>
      <c r="N2857" s="15" t="n">
        <f aca="false">J2857*K2857</f>
        <v>138.9</v>
      </c>
      <c r="O2857" s="15" t="n">
        <f aca="false">N2857*L2857</f>
        <v>20.835</v>
      </c>
      <c r="P2857" s="15" t="n">
        <f aca="false">N2857-O2857</f>
        <v>118.065</v>
      </c>
      <c r="Q2857" s="15" t="n">
        <f aca="false">J2857*INDEX(dProdutos!$F$2:$F$47,MATCH(E2857,dProdutos!$A$2:$A$47,0))</f>
        <v>68.96</v>
      </c>
      <c r="R2857" s="15" t="n">
        <f aca="false">IF(I2857="Cancelado",0,P2857-Q2857)</f>
        <v>49.105</v>
      </c>
      <c r="S2857" s="17" t="str">
        <f aca="false">INDEX(dProdutos!$D$2:$D$47,MATCH(E2857,dProdutos!$A$2:$A$47,0))</f>
        <v>Eletrônicos</v>
      </c>
    </row>
    <row r="2858" customFormat="false" ht="15" hidden="false" customHeight="false" outlineLevel="0" collapsed="false">
      <c r="A2858" s="17" t="s">
        <v>3257</v>
      </c>
      <c r="B2858" s="17" t="n">
        <v>3</v>
      </c>
      <c r="C2858" s="21" t="n">
        <v>45893</v>
      </c>
      <c r="D2858" s="17" t="s">
        <v>499</v>
      </c>
      <c r="E2858" s="17" t="s">
        <v>73</v>
      </c>
      <c r="F2858" s="17" t="s">
        <v>1497</v>
      </c>
      <c r="G2858" s="17" t="s">
        <v>63</v>
      </c>
      <c r="H2858" s="17" t="s">
        <v>1537</v>
      </c>
      <c r="I2858" s="17" t="s">
        <v>1524</v>
      </c>
      <c r="J2858" s="17" t="n">
        <v>1</v>
      </c>
      <c r="K2858" s="15" t="n">
        <v>179.9</v>
      </c>
      <c r="L2858" s="22" t="n">
        <v>0</v>
      </c>
      <c r="M2858" s="15" t="n">
        <v>0</v>
      </c>
      <c r="N2858" s="15" t="n">
        <f aca="false">J2858*K2858</f>
        <v>179.9</v>
      </c>
      <c r="O2858" s="15" t="n">
        <f aca="false">N2858*L2858</f>
        <v>0</v>
      </c>
      <c r="P2858" s="15" t="n">
        <f aca="false">N2858-O2858</f>
        <v>179.9</v>
      </c>
      <c r="Q2858" s="15" t="n">
        <f aca="false">J2858*INDEX(dProdutos!$F$2:$F$47,MATCH(E2858,dProdutos!$A$2:$A$47,0))</f>
        <v>69.44</v>
      </c>
      <c r="R2858" s="15" t="n">
        <f aca="false">IF(I2858="Cancelado",0,P2858-Q2858)</f>
        <v>110.46</v>
      </c>
      <c r="S2858" s="17" t="str">
        <f aca="false">INDEX(dProdutos!$D$2:$D$47,MATCH(E2858,dProdutos!$A$2:$A$47,0))</f>
        <v>Moda Feminina</v>
      </c>
    </row>
    <row r="2859" customFormat="false" ht="15" hidden="false" customHeight="false" outlineLevel="0" collapsed="false">
      <c r="A2859" s="17" t="s">
        <v>3258</v>
      </c>
      <c r="B2859" s="17" t="n">
        <v>1</v>
      </c>
      <c r="C2859" s="21" t="n">
        <v>45893</v>
      </c>
      <c r="D2859" s="17" t="s">
        <v>237</v>
      </c>
      <c r="E2859" s="17" t="s">
        <v>105</v>
      </c>
      <c r="F2859" s="17" t="s">
        <v>1499</v>
      </c>
      <c r="G2859" s="17" t="s">
        <v>59</v>
      </c>
      <c r="H2859" s="17" t="s">
        <v>1523</v>
      </c>
      <c r="I2859" s="17" t="s">
        <v>1524</v>
      </c>
      <c r="J2859" s="17" t="n">
        <v>2</v>
      </c>
      <c r="K2859" s="15" t="n">
        <v>175.9</v>
      </c>
      <c r="L2859" s="22" t="n">
        <v>0.05</v>
      </c>
      <c r="M2859" s="15" t="n">
        <v>0</v>
      </c>
      <c r="N2859" s="15" t="n">
        <f aca="false">J2859*K2859</f>
        <v>351.8</v>
      </c>
      <c r="O2859" s="15" t="n">
        <f aca="false">N2859*L2859</f>
        <v>17.59</v>
      </c>
      <c r="P2859" s="15" t="n">
        <f aca="false">N2859-O2859</f>
        <v>334.21</v>
      </c>
      <c r="Q2859" s="15" t="n">
        <f aca="false">J2859*INDEX(dProdutos!$F$2:$F$47,MATCH(E2859,dProdutos!$A$2:$A$47,0))</f>
        <v>193.18</v>
      </c>
      <c r="R2859" s="15" t="n">
        <f aca="false">IF(I2859="Cancelado",0,P2859-Q2859)</f>
        <v>141.03</v>
      </c>
      <c r="S2859" s="17" t="str">
        <f aca="false">INDEX(dProdutos!$D$2:$D$47,MATCH(E2859,dProdutos!$A$2:$A$47,0))</f>
        <v>Moda Masculina</v>
      </c>
    </row>
    <row r="2860" customFormat="false" ht="15" hidden="false" customHeight="false" outlineLevel="0" collapsed="false">
      <c r="A2860" s="17" t="s">
        <v>3259</v>
      </c>
      <c r="B2860" s="17" t="n">
        <v>1</v>
      </c>
      <c r="C2860" s="21" t="n">
        <v>45893</v>
      </c>
      <c r="D2860" s="17" t="s">
        <v>738</v>
      </c>
      <c r="E2860" s="17" t="s">
        <v>150</v>
      </c>
      <c r="F2860" s="17" t="s">
        <v>1495</v>
      </c>
      <c r="G2860" s="17" t="s">
        <v>60</v>
      </c>
      <c r="H2860" s="17" t="s">
        <v>1537</v>
      </c>
      <c r="I2860" s="17" t="s">
        <v>1531</v>
      </c>
      <c r="J2860" s="17" t="n">
        <v>1</v>
      </c>
      <c r="K2860" s="15" t="n">
        <v>71.9</v>
      </c>
      <c r="L2860" s="22" t="n">
        <v>0</v>
      </c>
      <c r="M2860" s="15" t="n">
        <v>19.5</v>
      </c>
      <c r="N2860" s="15" t="n">
        <f aca="false">J2860*K2860</f>
        <v>71.9</v>
      </c>
      <c r="O2860" s="15" t="n">
        <f aca="false">N2860*L2860</f>
        <v>0</v>
      </c>
      <c r="P2860" s="15" t="n">
        <f aca="false">N2860-O2860</f>
        <v>71.9</v>
      </c>
      <c r="Q2860" s="15" t="n">
        <f aca="false">J2860*INDEX(dProdutos!$F$2:$F$47,MATCH(E2860,dProdutos!$A$2:$A$47,0))</f>
        <v>27.38</v>
      </c>
      <c r="R2860" s="15" t="n">
        <f aca="false">IF(I2860="Cancelado",0,P2860-Q2860)</f>
        <v>0</v>
      </c>
      <c r="S2860" s="17" t="str">
        <f aca="false">INDEX(dProdutos!$D$2:$D$47,MATCH(E2860,dProdutos!$A$2:$A$47,0))</f>
        <v>Acessórios</v>
      </c>
    </row>
    <row r="2861" customFormat="false" ht="15" hidden="false" customHeight="false" outlineLevel="0" collapsed="false">
      <c r="A2861" s="17" t="s">
        <v>3259</v>
      </c>
      <c r="B2861" s="17" t="n">
        <v>2</v>
      </c>
      <c r="C2861" s="21" t="n">
        <v>45893</v>
      </c>
      <c r="D2861" s="17" t="s">
        <v>738</v>
      </c>
      <c r="E2861" s="17" t="s">
        <v>126</v>
      </c>
      <c r="F2861" s="17" t="s">
        <v>1495</v>
      </c>
      <c r="G2861" s="17" t="s">
        <v>60</v>
      </c>
      <c r="H2861" s="17" t="s">
        <v>1537</v>
      </c>
      <c r="I2861" s="17" t="s">
        <v>1531</v>
      </c>
      <c r="J2861" s="17" t="n">
        <v>1</v>
      </c>
      <c r="K2861" s="15" t="n">
        <v>296.9</v>
      </c>
      <c r="L2861" s="22" t="n">
        <v>0</v>
      </c>
      <c r="M2861" s="15" t="n">
        <v>0</v>
      </c>
      <c r="N2861" s="15" t="n">
        <f aca="false">J2861*K2861</f>
        <v>296.9</v>
      </c>
      <c r="O2861" s="15" t="n">
        <f aca="false">N2861*L2861</f>
        <v>0</v>
      </c>
      <c r="P2861" s="15" t="n">
        <f aca="false">N2861-O2861</f>
        <v>296.9</v>
      </c>
      <c r="Q2861" s="15" t="n">
        <f aca="false">J2861*INDEX(dProdutos!$F$2:$F$47,MATCH(E2861,dProdutos!$A$2:$A$47,0))</f>
        <v>135.24</v>
      </c>
      <c r="R2861" s="15" t="n">
        <f aca="false">IF(I2861="Cancelado",0,P2861-Q2861)</f>
        <v>0</v>
      </c>
      <c r="S2861" s="17" t="str">
        <f aca="false">INDEX(dProdutos!$D$2:$D$47,MATCH(E2861,dProdutos!$A$2:$A$47,0))</f>
        <v>Calçados</v>
      </c>
    </row>
    <row r="2862" customFormat="false" ht="15" hidden="false" customHeight="false" outlineLevel="0" collapsed="false">
      <c r="A2862" s="17" t="s">
        <v>3260</v>
      </c>
      <c r="B2862" s="17" t="n">
        <v>1</v>
      </c>
      <c r="C2862" s="21" t="n">
        <v>45893</v>
      </c>
      <c r="D2862" s="17" t="s">
        <v>1334</v>
      </c>
      <c r="E2862" s="17" t="s">
        <v>183</v>
      </c>
      <c r="F2862" s="17" t="s">
        <v>1490</v>
      </c>
      <c r="G2862" s="17" t="s">
        <v>62</v>
      </c>
      <c r="H2862" s="17" t="s">
        <v>1523</v>
      </c>
      <c r="I2862" s="17" t="s">
        <v>1524</v>
      </c>
      <c r="J2862" s="17" t="n">
        <v>2</v>
      </c>
      <c r="K2862" s="15" t="n">
        <v>121.9</v>
      </c>
      <c r="L2862" s="22" t="n">
        <v>0</v>
      </c>
      <c r="M2862" s="15" t="n">
        <v>18.87</v>
      </c>
      <c r="N2862" s="15" t="n">
        <f aca="false">J2862*K2862</f>
        <v>243.8</v>
      </c>
      <c r="O2862" s="15" t="n">
        <f aca="false">N2862*L2862</f>
        <v>0</v>
      </c>
      <c r="P2862" s="15" t="n">
        <f aca="false">N2862-O2862</f>
        <v>243.8</v>
      </c>
      <c r="Q2862" s="15" t="n">
        <f aca="false">J2862*INDEX(dProdutos!$F$2:$F$47,MATCH(E2862,dProdutos!$A$2:$A$47,0))</f>
        <v>105.52</v>
      </c>
      <c r="R2862" s="15" t="n">
        <f aca="false">IF(I2862="Cancelado",0,P2862-Q2862)</f>
        <v>138.28</v>
      </c>
      <c r="S2862" s="17" t="str">
        <f aca="false">INDEX(dProdutos!$D$2:$D$47,MATCH(E2862,dProdutos!$A$2:$A$47,0))</f>
        <v>Eletrônicos</v>
      </c>
    </row>
    <row r="2863" customFormat="false" ht="15" hidden="false" customHeight="false" outlineLevel="0" collapsed="false">
      <c r="A2863" s="17" t="s">
        <v>3260</v>
      </c>
      <c r="B2863" s="17" t="n">
        <v>2</v>
      </c>
      <c r="C2863" s="21" t="n">
        <v>45893</v>
      </c>
      <c r="D2863" s="17" t="s">
        <v>1334</v>
      </c>
      <c r="E2863" s="17" t="s">
        <v>117</v>
      </c>
      <c r="F2863" s="17" t="s">
        <v>1490</v>
      </c>
      <c r="G2863" s="17" t="s">
        <v>62</v>
      </c>
      <c r="H2863" s="17" t="s">
        <v>1523</v>
      </c>
      <c r="I2863" s="17" t="s">
        <v>1524</v>
      </c>
      <c r="J2863" s="17" t="n">
        <v>1</v>
      </c>
      <c r="K2863" s="15" t="n">
        <v>166.9</v>
      </c>
      <c r="L2863" s="22" t="n">
        <v>0</v>
      </c>
      <c r="M2863" s="15" t="n">
        <v>0</v>
      </c>
      <c r="N2863" s="15" t="n">
        <f aca="false">J2863*K2863</f>
        <v>166.9</v>
      </c>
      <c r="O2863" s="15" t="n">
        <f aca="false">N2863*L2863</f>
        <v>0</v>
      </c>
      <c r="P2863" s="15" t="n">
        <f aca="false">N2863-O2863</f>
        <v>166.9</v>
      </c>
      <c r="Q2863" s="15" t="n">
        <f aca="false">J2863*INDEX(dProdutos!$F$2:$F$47,MATCH(E2863,dProdutos!$A$2:$A$47,0))</f>
        <v>73.23</v>
      </c>
      <c r="R2863" s="15" t="n">
        <f aca="false">IF(I2863="Cancelado",0,P2863-Q2863)</f>
        <v>93.67</v>
      </c>
      <c r="S2863" s="17" t="str">
        <f aca="false">INDEX(dProdutos!$D$2:$D$47,MATCH(E2863,dProdutos!$A$2:$A$47,0))</f>
        <v>Moda Masculina</v>
      </c>
    </row>
    <row r="2864" customFormat="false" ht="15" hidden="false" customHeight="false" outlineLevel="0" collapsed="false">
      <c r="A2864" s="17" t="s">
        <v>3260</v>
      </c>
      <c r="B2864" s="17" t="n">
        <v>3</v>
      </c>
      <c r="C2864" s="21" t="n">
        <v>45893</v>
      </c>
      <c r="D2864" s="17" t="s">
        <v>1334</v>
      </c>
      <c r="E2864" s="17" t="s">
        <v>147</v>
      </c>
      <c r="F2864" s="17" t="s">
        <v>1490</v>
      </c>
      <c r="G2864" s="17" t="s">
        <v>62</v>
      </c>
      <c r="H2864" s="17" t="s">
        <v>1523</v>
      </c>
      <c r="I2864" s="17" t="s">
        <v>1524</v>
      </c>
      <c r="J2864" s="17" t="n">
        <v>2</v>
      </c>
      <c r="K2864" s="15" t="n">
        <v>231.9</v>
      </c>
      <c r="L2864" s="22" t="n">
        <v>0</v>
      </c>
      <c r="M2864" s="15" t="n">
        <v>0</v>
      </c>
      <c r="N2864" s="15" t="n">
        <f aca="false">J2864*K2864</f>
        <v>463.8</v>
      </c>
      <c r="O2864" s="15" t="n">
        <f aca="false">N2864*L2864</f>
        <v>0</v>
      </c>
      <c r="P2864" s="15" t="n">
        <f aca="false">N2864-O2864</f>
        <v>463.8</v>
      </c>
      <c r="Q2864" s="15" t="n">
        <f aca="false">J2864*INDEX(dProdutos!$F$2:$F$47,MATCH(E2864,dProdutos!$A$2:$A$47,0))</f>
        <v>261.8</v>
      </c>
      <c r="R2864" s="15" t="n">
        <f aca="false">IF(I2864="Cancelado",0,P2864-Q2864)</f>
        <v>202</v>
      </c>
      <c r="S2864" s="17" t="str">
        <f aca="false">INDEX(dProdutos!$D$2:$D$47,MATCH(E2864,dProdutos!$A$2:$A$47,0))</f>
        <v>Acessórios</v>
      </c>
    </row>
    <row r="2865" customFormat="false" ht="15" hidden="false" customHeight="false" outlineLevel="0" collapsed="false">
      <c r="A2865" s="17" t="s">
        <v>3261</v>
      </c>
      <c r="B2865" s="17" t="n">
        <v>1</v>
      </c>
      <c r="C2865" s="21" t="n">
        <v>45893</v>
      </c>
      <c r="D2865" s="17" t="s">
        <v>888</v>
      </c>
      <c r="E2865" s="17" t="s">
        <v>98</v>
      </c>
      <c r="F2865" s="17" t="s">
        <v>1493</v>
      </c>
      <c r="G2865" s="17" t="s">
        <v>63</v>
      </c>
      <c r="H2865" s="17" t="s">
        <v>1523</v>
      </c>
      <c r="I2865" s="17" t="s">
        <v>1524</v>
      </c>
      <c r="J2865" s="17" t="n">
        <v>1</v>
      </c>
      <c r="K2865" s="15" t="n">
        <v>108.9</v>
      </c>
      <c r="L2865" s="22" t="n">
        <v>0</v>
      </c>
      <c r="M2865" s="15" t="n">
        <v>12.38</v>
      </c>
      <c r="N2865" s="15" t="n">
        <f aca="false">J2865*K2865</f>
        <v>108.9</v>
      </c>
      <c r="O2865" s="15" t="n">
        <f aca="false">N2865*L2865</f>
        <v>0</v>
      </c>
      <c r="P2865" s="15" t="n">
        <f aca="false">N2865-O2865</f>
        <v>108.9</v>
      </c>
      <c r="Q2865" s="15" t="n">
        <f aca="false">J2865*INDEX(dProdutos!$F$2:$F$47,MATCH(E2865,dProdutos!$A$2:$A$47,0))</f>
        <v>42.52</v>
      </c>
      <c r="R2865" s="15" t="n">
        <f aca="false">IF(I2865="Cancelado",0,P2865-Q2865)</f>
        <v>66.38</v>
      </c>
      <c r="S2865" s="17" t="str">
        <f aca="false">INDEX(dProdutos!$D$2:$D$47,MATCH(E2865,dProdutos!$A$2:$A$47,0))</f>
        <v>Moda Feminina</v>
      </c>
    </row>
    <row r="2866" customFormat="false" ht="15" hidden="false" customHeight="false" outlineLevel="0" collapsed="false">
      <c r="A2866" s="17" t="s">
        <v>3262</v>
      </c>
      <c r="B2866" s="17" t="n">
        <v>1</v>
      </c>
      <c r="C2866" s="21" t="n">
        <v>45894</v>
      </c>
      <c r="D2866" s="17" t="s">
        <v>1032</v>
      </c>
      <c r="E2866" s="17" t="s">
        <v>102</v>
      </c>
      <c r="F2866" s="17" t="s">
        <v>1503</v>
      </c>
      <c r="G2866" s="17" t="s">
        <v>59</v>
      </c>
      <c r="H2866" s="17" t="s">
        <v>1537</v>
      </c>
      <c r="I2866" s="17" t="s">
        <v>1524</v>
      </c>
      <c r="J2866" s="17" t="n">
        <v>2</v>
      </c>
      <c r="K2866" s="15" t="n">
        <v>65.9</v>
      </c>
      <c r="L2866" s="22" t="n">
        <v>0.1</v>
      </c>
      <c r="M2866" s="15" t="n">
        <v>32.4</v>
      </c>
      <c r="N2866" s="15" t="n">
        <f aca="false">J2866*K2866</f>
        <v>131.8</v>
      </c>
      <c r="O2866" s="15" t="n">
        <f aca="false">N2866*L2866</f>
        <v>13.18</v>
      </c>
      <c r="P2866" s="15" t="n">
        <f aca="false">N2866-O2866</f>
        <v>118.62</v>
      </c>
      <c r="Q2866" s="15" t="n">
        <f aca="false">J2866*INDEX(dProdutos!$F$2:$F$47,MATCH(E2866,dProdutos!$A$2:$A$47,0))</f>
        <v>59.36</v>
      </c>
      <c r="R2866" s="15" t="n">
        <f aca="false">IF(I2866="Cancelado",0,P2866-Q2866)</f>
        <v>59.26</v>
      </c>
      <c r="S2866" s="17" t="str">
        <f aca="false">INDEX(dProdutos!$D$2:$D$47,MATCH(E2866,dProdutos!$A$2:$A$47,0))</f>
        <v>Moda Masculina</v>
      </c>
    </row>
    <row r="2867" customFormat="false" ht="15" hidden="false" customHeight="false" outlineLevel="0" collapsed="false">
      <c r="A2867" s="17" t="s">
        <v>3263</v>
      </c>
      <c r="B2867" s="17" t="n">
        <v>1</v>
      </c>
      <c r="C2867" s="21" t="n">
        <v>45894</v>
      </c>
      <c r="D2867" s="17" t="s">
        <v>834</v>
      </c>
      <c r="E2867" s="17" t="s">
        <v>153</v>
      </c>
      <c r="F2867" s="17" t="s">
        <v>1490</v>
      </c>
      <c r="G2867" s="17" t="s">
        <v>59</v>
      </c>
      <c r="H2867" s="17" t="s">
        <v>1537</v>
      </c>
      <c r="I2867" s="17" t="s">
        <v>1524</v>
      </c>
      <c r="J2867" s="17" t="n">
        <v>1</v>
      </c>
      <c r="K2867" s="15" t="n">
        <v>165.9</v>
      </c>
      <c r="L2867" s="22" t="n">
        <v>0.1</v>
      </c>
      <c r="M2867" s="15" t="n">
        <v>0</v>
      </c>
      <c r="N2867" s="15" t="n">
        <f aca="false">J2867*K2867</f>
        <v>165.9</v>
      </c>
      <c r="O2867" s="15" t="n">
        <f aca="false">N2867*L2867</f>
        <v>16.59</v>
      </c>
      <c r="P2867" s="15" t="n">
        <f aca="false">N2867-O2867</f>
        <v>149.31</v>
      </c>
      <c r="Q2867" s="15" t="n">
        <f aca="false">J2867*INDEX(dProdutos!$F$2:$F$47,MATCH(E2867,dProdutos!$A$2:$A$47,0))</f>
        <v>67.28</v>
      </c>
      <c r="R2867" s="15" t="n">
        <f aca="false">IF(I2867="Cancelado",0,P2867-Q2867)</f>
        <v>82.03</v>
      </c>
      <c r="S2867" s="17" t="str">
        <f aca="false">INDEX(dProdutos!$D$2:$D$47,MATCH(E2867,dProdutos!$A$2:$A$47,0))</f>
        <v>Acessórios</v>
      </c>
    </row>
    <row r="2868" customFormat="false" ht="15" hidden="false" customHeight="false" outlineLevel="0" collapsed="false">
      <c r="A2868" s="17" t="s">
        <v>3263</v>
      </c>
      <c r="B2868" s="17" t="n">
        <v>2</v>
      </c>
      <c r="C2868" s="21" t="n">
        <v>45894</v>
      </c>
      <c r="D2868" s="17" t="s">
        <v>834</v>
      </c>
      <c r="E2868" s="17" t="s">
        <v>141</v>
      </c>
      <c r="F2868" s="17" t="s">
        <v>1490</v>
      </c>
      <c r="G2868" s="17" t="s">
        <v>59</v>
      </c>
      <c r="H2868" s="17" t="s">
        <v>1537</v>
      </c>
      <c r="I2868" s="17" t="s">
        <v>1524</v>
      </c>
      <c r="J2868" s="17" t="n">
        <v>2</v>
      </c>
      <c r="K2868" s="15" t="n">
        <v>131.9</v>
      </c>
      <c r="L2868" s="22" t="n">
        <v>0</v>
      </c>
      <c r="M2868" s="15" t="n">
        <v>0</v>
      </c>
      <c r="N2868" s="15" t="n">
        <f aca="false">J2868*K2868</f>
        <v>263.8</v>
      </c>
      <c r="O2868" s="15" t="n">
        <f aca="false">N2868*L2868</f>
        <v>0</v>
      </c>
      <c r="P2868" s="15" t="n">
        <f aca="false">N2868-O2868</f>
        <v>263.8</v>
      </c>
      <c r="Q2868" s="15" t="n">
        <f aca="false">J2868*INDEX(dProdutos!$F$2:$F$47,MATCH(E2868,dProdutos!$A$2:$A$47,0))</f>
        <v>163.32</v>
      </c>
      <c r="R2868" s="15" t="n">
        <f aca="false">IF(I2868="Cancelado",0,P2868-Q2868)</f>
        <v>100.48</v>
      </c>
      <c r="S2868" s="17" t="str">
        <f aca="false">INDEX(dProdutos!$D$2:$D$47,MATCH(E2868,dProdutos!$A$2:$A$47,0))</f>
        <v>Acessórios</v>
      </c>
    </row>
    <row r="2869" customFormat="false" ht="15" hidden="false" customHeight="false" outlineLevel="0" collapsed="false">
      <c r="A2869" s="17" t="s">
        <v>3264</v>
      </c>
      <c r="B2869" s="17" t="n">
        <v>1</v>
      </c>
      <c r="C2869" s="21" t="n">
        <v>45894</v>
      </c>
      <c r="D2869" s="17" t="s">
        <v>485</v>
      </c>
      <c r="E2869" s="17" t="s">
        <v>126</v>
      </c>
      <c r="F2869" s="17" t="s">
        <v>1487</v>
      </c>
      <c r="G2869" s="17" t="s">
        <v>59</v>
      </c>
      <c r="H2869" s="17" t="s">
        <v>1523</v>
      </c>
      <c r="I2869" s="17" t="s">
        <v>1524</v>
      </c>
      <c r="J2869" s="17" t="n">
        <v>1</v>
      </c>
      <c r="K2869" s="15" t="n">
        <v>296.9</v>
      </c>
      <c r="L2869" s="22" t="n">
        <v>0.05</v>
      </c>
      <c r="M2869" s="15" t="n">
        <v>0</v>
      </c>
      <c r="N2869" s="15" t="n">
        <f aca="false">J2869*K2869</f>
        <v>296.9</v>
      </c>
      <c r="O2869" s="15" t="n">
        <f aca="false">N2869*L2869</f>
        <v>14.845</v>
      </c>
      <c r="P2869" s="15" t="n">
        <f aca="false">N2869-O2869</f>
        <v>282.055</v>
      </c>
      <c r="Q2869" s="15" t="n">
        <f aca="false">J2869*INDEX(dProdutos!$F$2:$F$47,MATCH(E2869,dProdutos!$A$2:$A$47,0))</f>
        <v>135.24</v>
      </c>
      <c r="R2869" s="15" t="n">
        <f aca="false">IF(I2869="Cancelado",0,P2869-Q2869)</f>
        <v>146.815</v>
      </c>
      <c r="S2869" s="17" t="str">
        <f aca="false">INDEX(dProdutos!$D$2:$D$47,MATCH(E2869,dProdutos!$A$2:$A$47,0))</f>
        <v>Calçados</v>
      </c>
    </row>
    <row r="2870" customFormat="false" ht="15" hidden="false" customHeight="false" outlineLevel="0" collapsed="false">
      <c r="A2870" s="17" t="s">
        <v>3265</v>
      </c>
      <c r="B2870" s="17" t="n">
        <v>1</v>
      </c>
      <c r="C2870" s="21" t="n">
        <v>45894</v>
      </c>
      <c r="D2870" s="17" t="s">
        <v>385</v>
      </c>
      <c r="E2870" s="17" t="s">
        <v>95</v>
      </c>
      <c r="F2870" s="17" t="s">
        <v>1497</v>
      </c>
      <c r="G2870" s="17" t="s">
        <v>59</v>
      </c>
      <c r="H2870" s="17" t="s">
        <v>1523</v>
      </c>
      <c r="I2870" s="17" t="s">
        <v>1524</v>
      </c>
      <c r="J2870" s="17" t="n">
        <v>2</v>
      </c>
      <c r="K2870" s="15" t="n">
        <v>77.9</v>
      </c>
      <c r="L2870" s="22" t="n">
        <v>0</v>
      </c>
      <c r="M2870" s="15" t="n">
        <v>18.44</v>
      </c>
      <c r="N2870" s="15" t="n">
        <f aca="false">J2870*K2870</f>
        <v>155.8</v>
      </c>
      <c r="O2870" s="15" t="n">
        <f aca="false">N2870*L2870</f>
        <v>0</v>
      </c>
      <c r="P2870" s="15" t="n">
        <f aca="false">N2870-O2870</f>
        <v>155.8</v>
      </c>
      <c r="Q2870" s="15" t="n">
        <f aca="false">J2870*INDEX(dProdutos!$F$2:$F$47,MATCH(E2870,dProdutos!$A$2:$A$47,0))</f>
        <v>73.42</v>
      </c>
      <c r="R2870" s="15" t="n">
        <f aca="false">IF(I2870="Cancelado",0,P2870-Q2870)</f>
        <v>82.38</v>
      </c>
      <c r="S2870" s="17" t="str">
        <f aca="false">INDEX(dProdutos!$D$2:$D$47,MATCH(E2870,dProdutos!$A$2:$A$47,0))</f>
        <v>Moda Feminina</v>
      </c>
    </row>
    <row r="2871" customFormat="false" ht="15" hidden="false" customHeight="false" outlineLevel="0" collapsed="false">
      <c r="A2871" s="17" t="s">
        <v>3266</v>
      </c>
      <c r="B2871" s="17" t="n">
        <v>1</v>
      </c>
      <c r="C2871" s="21" t="n">
        <v>45894</v>
      </c>
      <c r="D2871" s="17" t="s">
        <v>1272</v>
      </c>
      <c r="E2871" s="17" t="s">
        <v>135</v>
      </c>
      <c r="F2871" s="17" t="s">
        <v>1497</v>
      </c>
      <c r="G2871" s="17" t="s">
        <v>62</v>
      </c>
      <c r="H2871" s="17" t="s">
        <v>1537</v>
      </c>
      <c r="I2871" s="17" t="s">
        <v>1524</v>
      </c>
      <c r="J2871" s="17" t="n">
        <v>3</v>
      </c>
      <c r="K2871" s="15" t="n">
        <v>200.9</v>
      </c>
      <c r="L2871" s="22" t="n">
        <v>0.1</v>
      </c>
      <c r="M2871" s="15" t="n">
        <v>24.89</v>
      </c>
      <c r="N2871" s="15" t="n">
        <f aca="false">J2871*K2871</f>
        <v>602.7</v>
      </c>
      <c r="O2871" s="15" t="n">
        <f aca="false">N2871*L2871</f>
        <v>60.27</v>
      </c>
      <c r="P2871" s="15" t="n">
        <f aca="false">N2871-O2871</f>
        <v>542.43</v>
      </c>
      <c r="Q2871" s="15" t="n">
        <f aca="false">J2871*INDEX(dProdutos!$F$2:$F$47,MATCH(E2871,dProdutos!$A$2:$A$47,0))</f>
        <v>242.19</v>
      </c>
      <c r="R2871" s="15" t="n">
        <f aca="false">IF(I2871="Cancelado",0,P2871-Q2871)</f>
        <v>300.24</v>
      </c>
      <c r="S2871" s="17" t="str">
        <f aca="false">INDEX(dProdutos!$D$2:$D$47,MATCH(E2871,dProdutos!$A$2:$A$47,0))</f>
        <v>Calçados</v>
      </c>
    </row>
    <row r="2872" customFormat="false" ht="15" hidden="false" customHeight="false" outlineLevel="0" collapsed="false">
      <c r="A2872" s="17" t="s">
        <v>3267</v>
      </c>
      <c r="B2872" s="17" t="n">
        <v>1</v>
      </c>
      <c r="C2872" s="21" t="n">
        <v>45894</v>
      </c>
      <c r="D2872" s="17" t="s">
        <v>474</v>
      </c>
      <c r="E2872" s="17" t="s">
        <v>204</v>
      </c>
      <c r="F2872" s="17" t="s">
        <v>1490</v>
      </c>
      <c r="G2872" s="17" t="s">
        <v>59</v>
      </c>
      <c r="H2872" s="17" t="s">
        <v>1523</v>
      </c>
      <c r="I2872" s="17" t="s">
        <v>1524</v>
      </c>
      <c r="J2872" s="17" t="n">
        <v>1</v>
      </c>
      <c r="K2872" s="15" t="n">
        <v>64.9</v>
      </c>
      <c r="L2872" s="22" t="n">
        <v>0</v>
      </c>
      <c r="M2872" s="15" t="n">
        <v>13.32</v>
      </c>
      <c r="N2872" s="15" t="n">
        <f aca="false">J2872*K2872</f>
        <v>64.9</v>
      </c>
      <c r="O2872" s="15" t="n">
        <f aca="false">N2872*L2872</f>
        <v>0</v>
      </c>
      <c r="P2872" s="15" t="n">
        <f aca="false">N2872-O2872</f>
        <v>64.9</v>
      </c>
      <c r="Q2872" s="15" t="n">
        <f aca="false">J2872*INDEX(dProdutos!$F$2:$F$47,MATCH(E2872,dProdutos!$A$2:$A$47,0))</f>
        <v>27.52</v>
      </c>
      <c r="R2872" s="15" t="n">
        <f aca="false">IF(I2872="Cancelado",0,P2872-Q2872)</f>
        <v>37.38</v>
      </c>
      <c r="S2872" s="17" t="str">
        <f aca="false">INDEX(dProdutos!$D$2:$D$47,MATCH(E2872,dProdutos!$A$2:$A$47,0))</f>
        <v>Beleza</v>
      </c>
    </row>
    <row r="2873" customFormat="false" ht="15" hidden="false" customHeight="false" outlineLevel="0" collapsed="false">
      <c r="A2873" s="17" t="s">
        <v>3268</v>
      </c>
      <c r="B2873" s="17" t="n">
        <v>1</v>
      </c>
      <c r="C2873" s="21" t="n">
        <v>45894</v>
      </c>
      <c r="D2873" s="17" t="s">
        <v>1358</v>
      </c>
      <c r="E2873" s="17" t="s">
        <v>174</v>
      </c>
      <c r="F2873" s="17" t="s">
        <v>1495</v>
      </c>
      <c r="G2873" s="17" t="s">
        <v>59</v>
      </c>
      <c r="H2873" s="17" t="s">
        <v>1537</v>
      </c>
      <c r="I2873" s="17" t="s">
        <v>1524</v>
      </c>
      <c r="J2873" s="17" t="n">
        <v>1</v>
      </c>
      <c r="K2873" s="15" t="n">
        <v>250.9</v>
      </c>
      <c r="L2873" s="22" t="n">
        <v>0</v>
      </c>
      <c r="M2873" s="15" t="n">
        <v>30.85</v>
      </c>
      <c r="N2873" s="15" t="n">
        <f aca="false">J2873*K2873</f>
        <v>250.9</v>
      </c>
      <c r="O2873" s="15" t="n">
        <f aca="false">N2873*L2873</f>
        <v>0</v>
      </c>
      <c r="P2873" s="15" t="n">
        <f aca="false">N2873-O2873</f>
        <v>250.9</v>
      </c>
      <c r="Q2873" s="15" t="n">
        <f aca="false">J2873*INDEX(dProdutos!$F$2:$F$47,MATCH(E2873,dProdutos!$A$2:$A$47,0))</f>
        <v>151.28</v>
      </c>
      <c r="R2873" s="15" t="n">
        <f aca="false">IF(I2873="Cancelado",0,P2873-Q2873)</f>
        <v>99.62</v>
      </c>
      <c r="S2873" s="17" t="str">
        <f aca="false">INDEX(dProdutos!$D$2:$D$47,MATCH(E2873,dProdutos!$A$2:$A$47,0))</f>
        <v>Casa</v>
      </c>
    </row>
    <row r="2874" customFormat="false" ht="15" hidden="false" customHeight="false" outlineLevel="0" collapsed="false">
      <c r="A2874" s="17" t="s">
        <v>3269</v>
      </c>
      <c r="B2874" s="17" t="n">
        <v>1</v>
      </c>
      <c r="C2874" s="21" t="n">
        <v>45894</v>
      </c>
      <c r="D2874" s="17" t="s">
        <v>1327</v>
      </c>
      <c r="E2874" s="17" t="s">
        <v>141</v>
      </c>
      <c r="F2874" s="17" t="s">
        <v>1493</v>
      </c>
      <c r="G2874" s="17" t="s">
        <v>62</v>
      </c>
      <c r="H2874" s="17" t="s">
        <v>1523</v>
      </c>
      <c r="I2874" s="17" t="s">
        <v>1524</v>
      </c>
      <c r="J2874" s="17" t="n">
        <v>3</v>
      </c>
      <c r="K2874" s="15" t="n">
        <v>131.9</v>
      </c>
      <c r="L2874" s="22" t="n">
        <v>0.1</v>
      </c>
      <c r="M2874" s="15" t="n">
        <v>0</v>
      </c>
      <c r="N2874" s="15" t="n">
        <f aca="false">J2874*K2874</f>
        <v>395.7</v>
      </c>
      <c r="O2874" s="15" t="n">
        <f aca="false">N2874*L2874</f>
        <v>39.57</v>
      </c>
      <c r="P2874" s="15" t="n">
        <f aca="false">N2874-O2874</f>
        <v>356.13</v>
      </c>
      <c r="Q2874" s="15" t="n">
        <f aca="false">J2874*INDEX(dProdutos!$F$2:$F$47,MATCH(E2874,dProdutos!$A$2:$A$47,0))</f>
        <v>244.98</v>
      </c>
      <c r="R2874" s="15" t="n">
        <f aca="false">IF(I2874="Cancelado",0,P2874-Q2874)</f>
        <v>111.15</v>
      </c>
      <c r="S2874" s="17" t="str">
        <f aca="false">INDEX(dProdutos!$D$2:$D$47,MATCH(E2874,dProdutos!$A$2:$A$47,0))</f>
        <v>Acessórios</v>
      </c>
    </row>
    <row r="2875" customFormat="false" ht="15" hidden="false" customHeight="false" outlineLevel="0" collapsed="false">
      <c r="A2875" s="17" t="s">
        <v>3270</v>
      </c>
      <c r="B2875" s="17" t="n">
        <v>1</v>
      </c>
      <c r="C2875" s="21" t="n">
        <v>45894</v>
      </c>
      <c r="D2875" s="17" t="s">
        <v>757</v>
      </c>
      <c r="E2875" s="17" t="s">
        <v>98</v>
      </c>
      <c r="F2875" s="17" t="s">
        <v>1487</v>
      </c>
      <c r="G2875" s="17" t="s">
        <v>59</v>
      </c>
      <c r="H2875" s="17" t="s">
        <v>1523</v>
      </c>
      <c r="I2875" s="17" t="s">
        <v>1524</v>
      </c>
      <c r="J2875" s="17" t="n">
        <v>1</v>
      </c>
      <c r="K2875" s="15" t="n">
        <v>108.9</v>
      </c>
      <c r="L2875" s="22" t="n">
        <v>0</v>
      </c>
      <c r="M2875" s="15" t="n">
        <v>13.03</v>
      </c>
      <c r="N2875" s="15" t="n">
        <f aca="false">J2875*K2875</f>
        <v>108.9</v>
      </c>
      <c r="O2875" s="15" t="n">
        <f aca="false">N2875*L2875</f>
        <v>0</v>
      </c>
      <c r="P2875" s="15" t="n">
        <f aca="false">N2875-O2875</f>
        <v>108.9</v>
      </c>
      <c r="Q2875" s="15" t="n">
        <f aca="false">J2875*INDEX(dProdutos!$F$2:$F$47,MATCH(E2875,dProdutos!$A$2:$A$47,0))</f>
        <v>42.52</v>
      </c>
      <c r="R2875" s="15" t="n">
        <f aca="false">IF(I2875="Cancelado",0,P2875-Q2875)</f>
        <v>66.38</v>
      </c>
      <c r="S2875" s="17" t="str">
        <f aca="false">INDEX(dProdutos!$D$2:$D$47,MATCH(E2875,dProdutos!$A$2:$A$47,0))</f>
        <v>Moda Feminina</v>
      </c>
    </row>
    <row r="2876" customFormat="false" ht="15" hidden="false" customHeight="false" outlineLevel="0" collapsed="false">
      <c r="A2876" s="17" t="s">
        <v>3270</v>
      </c>
      <c r="B2876" s="17" t="n">
        <v>2</v>
      </c>
      <c r="C2876" s="21" t="n">
        <v>45894</v>
      </c>
      <c r="D2876" s="17" t="s">
        <v>757</v>
      </c>
      <c r="E2876" s="17" t="s">
        <v>88</v>
      </c>
      <c r="F2876" s="17" t="s">
        <v>1487</v>
      </c>
      <c r="G2876" s="17" t="s">
        <v>59</v>
      </c>
      <c r="H2876" s="17" t="s">
        <v>1523</v>
      </c>
      <c r="I2876" s="17" t="s">
        <v>1524</v>
      </c>
      <c r="J2876" s="17" t="n">
        <v>1</v>
      </c>
      <c r="K2876" s="15" t="n">
        <v>170.9</v>
      </c>
      <c r="L2876" s="22" t="n">
        <v>0</v>
      </c>
      <c r="M2876" s="15" t="n">
        <v>0</v>
      </c>
      <c r="N2876" s="15" t="n">
        <f aca="false">J2876*K2876</f>
        <v>170.9</v>
      </c>
      <c r="O2876" s="15" t="n">
        <f aca="false">N2876*L2876</f>
        <v>0</v>
      </c>
      <c r="P2876" s="15" t="n">
        <f aca="false">N2876-O2876</f>
        <v>170.9</v>
      </c>
      <c r="Q2876" s="15" t="n">
        <f aca="false">J2876*INDEX(dProdutos!$F$2:$F$47,MATCH(E2876,dProdutos!$A$2:$A$47,0))</f>
        <v>98.14</v>
      </c>
      <c r="R2876" s="15" t="n">
        <f aca="false">IF(I2876="Cancelado",0,P2876-Q2876)</f>
        <v>72.76</v>
      </c>
      <c r="S2876" s="17" t="str">
        <f aca="false">INDEX(dProdutos!$D$2:$D$47,MATCH(E2876,dProdutos!$A$2:$A$47,0))</f>
        <v>Moda Feminina</v>
      </c>
    </row>
    <row r="2877" customFormat="false" ht="15" hidden="false" customHeight="false" outlineLevel="0" collapsed="false">
      <c r="A2877" s="17" t="s">
        <v>3271</v>
      </c>
      <c r="B2877" s="17" t="n">
        <v>1</v>
      </c>
      <c r="C2877" s="21" t="n">
        <v>45894</v>
      </c>
      <c r="D2877" s="17" t="s">
        <v>364</v>
      </c>
      <c r="E2877" s="17" t="s">
        <v>165</v>
      </c>
      <c r="F2877" s="17" t="s">
        <v>1499</v>
      </c>
      <c r="G2877" s="17" t="s">
        <v>61</v>
      </c>
      <c r="H2877" s="17" t="s">
        <v>1537</v>
      </c>
      <c r="I2877" s="17" t="s">
        <v>1524</v>
      </c>
      <c r="J2877" s="17" t="n">
        <v>1</v>
      </c>
      <c r="K2877" s="15" t="n">
        <v>231.9</v>
      </c>
      <c r="L2877" s="22" t="n">
        <v>0.1</v>
      </c>
      <c r="M2877" s="15" t="n">
        <v>19.67</v>
      </c>
      <c r="N2877" s="15" t="n">
        <f aca="false">J2877*K2877</f>
        <v>231.9</v>
      </c>
      <c r="O2877" s="15" t="n">
        <f aca="false">N2877*L2877</f>
        <v>23.19</v>
      </c>
      <c r="P2877" s="15" t="n">
        <f aca="false">N2877-O2877</f>
        <v>208.71</v>
      </c>
      <c r="Q2877" s="15" t="n">
        <f aca="false">J2877*INDEX(dProdutos!$F$2:$F$47,MATCH(E2877,dProdutos!$A$2:$A$47,0))</f>
        <v>140.83</v>
      </c>
      <c r="R2877" s="15" t="n">
        <f aca="false">IF(I2877="Cancelado",0,P2877-Q2877)</f>
        <v>67.88</v>
      </c>
      <c r="S2877" s="17" t="str">
        <f aca="false">INDEX(dProdutos!$D$2:$D$47,MATCH(E2877,dProdutos!$A$2:$A$47,0))</f>
        <v>Casa</v>
      </c>
    </row>
    <row r="2878" customFormat="false" ht="15" hidden="false" customHeight="false" outlineLevel="0" collapsed="false">
      <c r="A2878" s="17" t="s">
        <v>3271</v>
      </c>
      <c r="B2878" s="17" t="n">
        <v>2</v>
      </c>
      <c r="C2878" s="21" t="n">
        <v>45894</v>
      </c>
      <c r="D2878" s="17" t="s">
        <v>364</v>
      </c>
      <c r="E2878" s="17" t="s">
        <v>135</v>
      </c>
      <c r="F2878" s="17" t="s">
        <v>1499</v>
      </c>
      <c r="G2878" s="17" t="s">
        <v>61</v>
      </c>
      <c r="H2878" s="17" t="s">
        <v>1537</v>
      </c>
      <c r="I2878" s="17" t="s">
        <v>1524</v>
      </c>
      <c r="J2878" s="17" t="n">
        <v>1</v>
      </c>
      <c r="K2878" s="15" t="n">
        <v>200.9</v>
      </c>
      <c r="L2878" s="22" t="n">
        <v>0</v>
      </c>
      <c r="M2878" s="15" t="n">
        <v>0</v>
      </c>
      <c r="N2878" s="15" t="n">
        <f aca="false">J2878*K2878</f>
        <v>200.9</v>
      </c>
      <c r="O2878" s="15" t="n">
        <f aca="false">N2878*L2878</f>
        <v>0</v>
      </c>
      <c r="P2878" s="15" t="n">
        <f aca="false">N2878-O2878</f>
        <v>200.9</v>
      </c>
      <c r="Q2878" s="15" t="n">
        <f aca="false">J2878*INDEX(dProdutos!$F$2:$F$47,MATCH(E2878,dProdutos!$A$2:$A$47,0))</f>
        <v>80.73</v>
      </c>
      <c r="R2878" s="15" t="n">
        <f aca="false">IF(I2878="Cancelado",0,P2878-Q2878)</f>
        <v>120.17</v>
      </c>
      <c r="S2878" s="17" t="str">
        <f aca="false">INDEX(dProdutos!$D$2:$D$47,MATCH(E2878,dProdutos!$A$2:$A$47,0))</f>
        <v>Calçados</v>
      </c>
    </row>
    <row r="2879" customFormat="false" ht="15" hidden="false" customHeight="false" outlineLevel="0" collapsed="false">
      <c r="A2879" s="17" t="s">
        <v>3272</v>
      </c>
      <c r="B2879" s="17" t="n">
        <v>1</v>
      </c>
      <c r="C2879" s="21" t="n">
        <v>45895</v>
      </c>
      <c r="D2879" s="17" t="s">
        <v>621</v>
      </c>
      <c r="E2879" s="17" t="s">
        <v>177</v>
      </c>
      <c r="F2879" s="17" t="s">
        <v>1487</v>
      </c>
      <c r="G2879" s="17" t="s">
        <v>59</v>
      </c>
      <c r="H2879" s="17" t="s">
        <v>1523</v>
      </c>
      <c r="I2879" s="17" t="s">
        <v>1524</v>
      </c>
      <c r="J2879" s="17" t="n">
        <v>1</v>
      </c>
      <c r="K2879" s="15" t="n">
        <v>257.9</v>
      </c>
      <c r="L2879" s="22" t="n">
        <v>0</v>
      </c>
      <c r="M2879" s="15" t="n">
        <v>11.69</v>
      </c>
      <c r="N2879" s="15" t="n">
        <f aca="false">J2879*K2879</f>
        <v>257.9</v>
      </c>
      <c r="O2879" s="15" t="n">
        <f aca="false">N2879*L2879</f>
        <v>0</v>
      </c>
      <c r="P2879" s="15" t="n">
        <f aca="false">N2879-O2879</f>
        <v>257.9</v>
      </c>
      <c r="Q2879" s="15" t="n">
        <f aca="false">J2879*INDEX(dProdutos!$F$2:$F$47,MATCH(E2879,dProdutos!$A$2:$A$47,0))</f>
        <v>138.23</v>
      </c>
      <c r="R2879" s="15" t="n">
        <f aca="false">IF(I2879="Cancelado",0,P2879-Q2879)</f>
        <v>119.67</v>
      </c>
      <c r="S2879" s="17" t="str">
        <f aca="false">INDEX(dProdutos!$D$2:$D$47,MATCH(E2879,dProdutos!$A$2:$A$47,0))</f>
        <v>Casa</v>
      </c>
    </row>
    <row r="2880" customFormat="false" ht="15" hidden="false" customHeight="false" outlineLevel="0" collapsed="false">
      <c r="A2880" s="17" t="s">
        <v>3273</v>
      </c>
      <c r="B2880" s="17" t="n">
        <v>1</v>
      </c>
      <c r="C2880" s="21" t="n">
        <v>45895</v>
      </c>
      <c r="D2880" s="17" t="s">
        <v>994</v>
      </c>
      <c r="E2880" s="17" t="s">
        <v>81</v>
      </c>
      <c r="F2880" s="17" t="s">
        <v>1493</v>
      </c>
      <c r="G2880" s="17" t="s">
        <v>59</v>
      </c>
      <c r="H2880" s="17" t="s">
        <v>1523</v>
      </c>
      <c r="I2880" s="17" t="s">
        <v>1524</v>
      </c>
      <c r="J2880" s="17" t="n">
        <v>2</v>
      </c>
      <c r="K2880" s="15" t="n">
        <v>64.9</v>
      </c>
      <c r="L2880" s="22" t="n">
        <v>0</v>
      </c>
      <c r="M2880" s="15" t="n">
        <v>25.06</v>
      </c>
      <c r="N2880" s="15" t="n">
        <f aca="false">J2880*K2880</f>
        <v>129.8</v>
      </c>
      <c r="O2880" s="15" t="n">
        <f aca="false">N2880*L2880</f>
        <v>0</v>
      </c>
      <c r="P2880" s="15" t="n">
        <f aca="false">N2880-O2880</f>
        <v>129.8</v>
      </c>
      <c r="Q2880" s="15" t="n">
        <f aca="false">J2880*INDEX(dProdutos!$F$2:$F$47,MATCH(E2880,dProdutos!$A$2:$A$47,0))</f>
        <v>52.24</v>
      </c>
      <c r="R2880" s="15" t="n">
        <f aca="false">IF(I2880="Cancelado",0,P2880-Q2880)</f>
        <v>77.56</v>
      </c>
      <c r="S2880" s="17" t="str">
        <f aca="false">INDEX(dProdutos!$D$2:$D$47,MATCH(E2880,dProdutos!$A$2:$A$47,0))</f>
        <v>Moda Feminina</v>
      </c>
    </row>
    <row r="2881" customFormat="false" ht="15" hidden="false" customHeight="false" outlineLevel="0" collapsed="false">
      <c r="A2881" s="17" t="s">
        <v>3274</v>
      </c>
      <c r="B2881" s="17" t="n">
        <v>1</v>
      </c>
      <c r="C2881" s="21" t="n">
        <v>45895</v>
      </c>
      <c r="D2881" s="17" t="s">
        <v>1420</v>
      </c>
      <c r="E2881" s="17" t="s">
        <v>165</v>
      </c>
      <c r="F2881" s="17" t="s">
        <v>1490</v>
      </c>
      <c r="G2881" s="17" t="s">
        <v>63</v>
      </c>
      <c r="H2881" s="17" t="s">
        <v>1523</v>
      </c>
      <c r="I2881" s="17" t="s">
        <v>1524</v>
      </c>
      <c r="J2881" s="17" t="n">
        <v>1</v>
      </c>
      <c r="K2881" s="15" t="n">
        <v>231.9</v>
      </c>
      <c r="L2881" s="22" t="n">
        <v>0</v>
      </c>
      <c r="M2881" s="15" t="n">
        <v>13.61</v>
      </c>
      <c r="N2881" s="15" t="n">
        <f aca="false">J2881*K2881</f>
        <v>231.9</v>
      </c>
      <c r="O2881" s="15" t="n">
        <f aca="false">N2881*L2881</f>
        <v>0</v>
      </c>
      <c r="P2881" s="15" t="n">
        <f aca="false">N2881-O2881</f>
        <v>231.9</v>
      </c>
      <c r="Q2881" s="15" t="n">
        <f aca="false">J2881*INDEX(dProdutos!$F$2:$F$47,MATCH(E2881,dProdutos!$A$2:$A$47,0))</f>
        <v>140.83</v>
      </c>
      <c r="R2881" s="15" t="n">
        <f aca="false">IF(I2881="Cancelado",0,P2881-Q2881)</f>
        <v>91.07</v>
      </c>
      <c r="S2881" s="17" t="str">
        <f aca="false">INDEX(dProdutos!$D$2:$D$47,MATCH(E2881,dProdutos!$A$2:$A$47,0))</f>
        <v>Casa</v>
      </c>
    </row>
    <row r="2882" customFormat="false" ht="15" hidden="false" customHeight="false" outlineLevel="0" collapsed="false">
      <c r="A2882" s="17" t="s">
        <v>3275</v>
      </c>
      <c r="B2882" s="17" t="n">
        <v>1</v>
      </c>
      <c r="C2882" s="21" t="n">
        <v>45895</v>
      </c>
      <c r="D2882" s="17" t="s">
        <v>762</v>
      </c>
      <c r="E2882" s="17" t="s">
        <v>174</v>
      </c>
      <c r="F2882" s="17" t="s">
        <v>1497</v>
      </c>
      <c r="G2882" s="17" t="s">
        <v>61</v>
      </c>
      <c r="H2882" s="17" t="s">
        <v>1540</v>
      </c>
      <c r="I2882" s="17" t="s">
        <v>1524</v>
      </c>
      <c r="J2882" s="17" t="n">
        <v>1</v>
      </c>
      <c r="K2882" s="15" t="n">
        <v>250.9</v>
      </c>
      <c r="L2882" s="22" t="n">
        <v>0.1</v>
      </c>
      <c r="M2882" s="15" t="n">
        <v>0</v>
      </c>
      <c r="N2882" s="15" t="n">
        <f aca="false">J2882*K2882</f>
        <v>250.9</v>
      </c>
      <c r="O2882" s="15" t="n">
        <f aca="false">N2882*L2882</f>
        <v>25.09</v>
      </c>
      <c r="P2882" s="15" t="n">
        <f aca="false">N2882-O2882</f>
        <v>225.81</v>
      </c>
      <c r="Q2882" s="15" t="n">
        <f aca="false">J2882*INDEX(dProdutos!$F$2:$F$47,MATCH(E2882,dProdutos!$A$2:$A$47,0))</f>
        <v>151.28</v>
      </c>
      <c r="R2882" s="15" t="n">
        <f aca="false">IF(I2882="Cancelado",0,P2882-Q2882)</f>
        <v>74.53</v>
      </c>
      <c r="S2882" s="17" t="str">
        <f aca="false">INDEX(dProdutos!$D$2:$D$47,MATCH(E2882,dProdutos!$A$2:$A$47,0))</f>
        <v>Casa</v>
      </c>
    </row>
    <row r="2883" customFormat="false" ht="15" hidden="false" customHeight="false" outlineLevel="0" collapsed="false">
      <c r="A2883" s="17" t="s">
        <v>3275</v>
      </c>
      <c r="B2883" s="17" t="n">
        <v>2</v>
      </c>
      <c r="C2883" s="21" t="n">
        <v>45895</v>
      </c>
      <c r="D2883" s="17" t="s">
        <v>762</v>
      </c>
      <c r="E2883" s="17" t="s">
        <v>147</v>
      </c>
      <c r="F2883" s="17" t="s">
        <v>1497</v>
      </c>
      <c r="G2883" s="17" t="s">
        <v>61</v>
      </c>
      <c r="H2883" s="17" t="s">
        <v>1540</v>
      </c>
      <c r="I2883" s="17" t="s">
        <v>1524</v>
      </c>
      <c r="J2883" s="17" t="n">
        <v>1</v>
      </c>
      <c r="K2883" s="15" t="n">
        <v>231.9</v>
      </c>
      <c r="L2883" s="22" t="n">
        <v>0</v>
      </c>
      <c r="M2883" s="15" t="n">
        <v>0</v>
      </c>
      <c r="N2883" s="15" t="n">
        <f aca="false">J2883*K2883</f>
        <v>231.9</v>
      </c>
      <c r="O2883" s="15" t="n">
        <f aca="false">N2883*L2883</f>
        <v>0</v>
      </c>
      <c r="P2883" s="15" t="n">
        <f aca="false">N2883-O2883</f>
        <v>231.9</v>
      </c>
      <c r="Q2883" s="15" t="n">
        <f aca="false">J2883*INDEX(dProdutos!$F$2:$F$47,MATCH(E2883,dProdutos!$A$2:$A$47,0))</f>
        <v>130.9</v>
      </c>
      <c r="R2883" s="15" t="n">
        <f aca="false">IF(I2883="Cancelado",0,P2883-Q2883)</f>
        <v>101</v>
      </c>
      <c r="S2883" s="17" t="str">
        <f aca="false">INDEX(dProdutos!$D$2:$D$47,MATCH(E2883,dProdutos!$A$2:$A$47,0))</f>
        <v>Acessórios</v>
      </c>
    </row>
    <row r="2884" customFormat="false" ht="15" hidden="false" customHeight="false" outlineLevel="0" collapsed="false">
      <c r="A2884" s="17" t="s">
        <v>3275</v>
      </c>
      <c r="B2884" s="17" t="n">
        <v>3</v>
      </c>
      <c r="C2884" s="21" t="n">
        <v>45895</v>
      </c>
      <c r="D2884" s="17" t="s">
        <v>762</v>
      </c>
      <c r="E2884" s="17" t="s">
        <v>108</v>
      </c>
      <c r="F2884" s="17" t="s">
        <v>1497</v>
      </c>
      <c r="G2884" s="17" t="s">
        <v>61</v>
      </c>
      <c r="H2884" s="17" t="s">
        <v>1540</v>
      </c>
      <c r="I2884" s="17" t="s">
        <v>1524</v>
      </c>
      <c r="J2884" s="17" t="n">
        <v>1</v>
      </c>
      <c r="K2884" s="15" t="n">
        <v>265.9</v>
      </c>
      <c r="L2884" s="22" t="n">
        <v>0.2</v>
      </c>
      <c r="M2884" s="15" t="n">
        <v>0</v>
      </c>
      <c r="N2884" s="15" t="n">
        <f aca="false">J2884*K2884</f>
        <v>265.9</v>
      </c>
      <c r="O2884" s="15" t="n">
        <f aca="false">N2884*L2884</f>
        <v>53.18</v>
      </c>
      <c r="P2884" s="15" t="n">
        <f aca="false">N2884-O2884</f>
        <v>212.72</v>
      </c>
      <c r="Q2884" s="15" t="n">
        <f aca="false">J2884*INDEX(dProdutos!$F$2:$F$47,MATCH(E2884,dProdutos!$A$2:$A$47,0))</f>
        <v>155.62</v>
      </c>
      <c r="R2884" s="15" t="n">
        <f aca="false">IF(I2884="Cancelado",0,P2884-Q2884)</f>
        <v>57.1</v>
      </c>
      <c r="S2884" s="17" t="str">
        <f aca="false">INDEX(dProdutos!$D$2:$D$47,MATCH(E2884,dProdutos!$A$2:$A$47,0))</f>
        <v>Moda Masculina</v>
      </c>
    </row>
    <row r="2885" customFormat="false" ht="15" hidden="false" customHeight="false" outlineLevel="0" collapsed="false">
      <c r="A2885" s="17" t="s">
        <v>3275</v>
      </c>
      <c r="B2885" s="17" t="n">
        <v>4</v>
      </c>
      <c r="C2885" s="21" t="n">
        <v>45895</v>
      </c>
      <c r="D2885" s="17" t="s">
        <v>762</v>
      </c>
      <c r="E2885" s="17" t="s">
        <v>141</v>
      </c>
      <c r="F2885" s="17" t="s">
        <v>1497</v>
      </c>
      <c r="G2885" s="17" t="s">
        <v>61</v>
      </c>
      <c r="H2885" s="17" t="s">
        <v>1540</v>
      </c>
      <c r="I2885" s="17" t="s">
        <v>1524</v>
      </c>
      <c r="J2885" s="17" t="n">
        <v>2</v>
      </c>
      <c r="K2885" s="15" t="n">
        <v>131.9</v>
      </c>
      <c r="L2885" s="22" t="n">
        <v>0.15</v>
      </c>
      <c r="M2885" s="15" t="n">
        <v>0</v>
      </c>
      <c r="N2885" s="15" t="n">
        <f aca="false">J2885*K2885</f>
        <v>263.8</v>
      </c>
      <c r="O2885" s="15" t="n">
        <f aca="false">N2885*L2885</f>
        <v>39.57</v>
      </c>
      <c r="P2885" s="15" t="n">
        <f aca="false">N2885-O2885</f>
        <v>224.23</v>
      </c>
      <c r="Q2885" s="15" t="n">
        <f aca="false">J2885*INDEX(dProdutos!$F$2:$F$47,MATCH(E2885,dProdutos!$A$2:$A$47,0))</f>
        <v>163.32</v>
      </c>
      <c r="R2885" s="15" t="n">
        <f aca="false">IF(I2885="Cancelado",0,P2885-Q2885)</f>
        <v>60.91</v>
      </c>
      <c r="S2885" s="17" t="str">
        <f aca="false">INDEX(dProdutos!$D$2:$D$47,MATCH(E2885,dProdutos!$A$2:$A$47,0))</f>
        <v>Acessórios</v>
      </c>
    </row>
    <row r="2886" customFormat="false" ht="15" hidden="false" customHeight="false" outlineLevel="0" collapsed="false">
      <c r="A2886" s="17" t="s">
        <v>3276</v>
      </c>
      <c r="B2886" s="17" t="n">
        <v>1</v>
      </c>
      <c r="C2886" s="21" t="n">
        <v>45895</v>
      </c>
      <c r="D2886" s="17" t="s">
        <v>468</v>
      </c>
      <c r="E2886" s="17" t="s">
        <v>135</v>
      </c>
      <c r="F2886" s="17" t="s">
        <v>1487</v>
      </c>
      <c r="G2886" s="17" t="s">
        <v>59</v>
      </c>
      <c r="H2886" s="17" t="s">
        <v>1537</v>
      </c>
      <c r="I2886" s="17" t="s">
        <v>1524</v>
      </c>
      <c r="J2886" s="17" t="n">
        <v>1</v>
      </c>
      <c r="K2886" s="15" t="n">
        <v>200.9</v>
      </c>
      <c r="L2886" s="22" t="n">
        <v>0</v>
      </c>
      <c r="M2886" s="15" t="n">
        <v>30</v>
      </c>
      <c r="N2886" s="15" t="n">
        <f aca="false">J2886*K2886</f>
        <v>200.9</v>
      </c>
      <c r="O2886" s="15" t="n">
        <f aca="false">N2886*L2886</f>
        <v>0</v>
      </c>
      <c r="P2886" s="15" t="n">
        <f aca="false">N2886-O2886</f>
        <v>200.9</v>
      </c>
      <c r="Q2886" s="15" t="n">
        <f aca="false">J2886*INDEX(dProdutos!$F$2:$F$47,MATCH(E2886,dProdutos!$A$2:$A$47,0))</f>
        <v>80.73</v>
      </c>
      <c r="R2886" s="15" t="n">
        <f aca="false">IF(I2886="Cancelado",0,P2886-Q2886)</f>
        <v>120.17</v>
      </c>
      <c r="S2886" s="17" t="str">
        <f aca="false">INDEX(dProdutos!$D$2:$D$47,MATCH(E2886,dProdutos!$A$2:$A$47,0))</f>
        <v>Calçados</v>
      </c>
    </row>
    <row r="2887" customFormat="false" ht="15" hidden="false" customHeight="false" outlineLevel="0" collapsed="false">
      <c r="A2887" s="17" t="s">
        <v>3277</v>
      </c>
      <c r="B2887" s="17" t="n">
        <v>1</v>
      </c>
      <c r="C2887" s="21" t="n">
        <v>45895</v>
      </c>
      <c r="D2887" s="17" t="s">
        <v>1467</v>
      </c>
      <c r="E2887" s="17" t="s">
        <v>111</v>
      </c>
      <c r="F2887" s="17" t="s">
        <v>1499</v>
      </c>
      <c r="G2887" s="17" t="s">
        <v>59</v>
      </c>
      <c r="H2887" s="17" t="s">
        <v>1540</v>
      </c>
      <c r="I2887" s="17" t="s">
        <v>1524</v>
      </c>
      <c r="J2887" s="17" t="n">
        <v>2</v>
      </c>
      <c r="K2887" s="15" t="n">
        <v>188.9</v>
      </c>
      <c r="L2887" s="22" t="n">
        <v>0</v>
      </c>
      <c r="M2887" s="15" t="n">
        <v>0</v>
      </c>
      <c r="N2887" s="15" t="n">
        <f aca="false">J2887*K2887</f>
        <v>377.8</v>
      </c>
      <c r="O2887" s="15" t="n">
        <f aca="false">N2887*L2887</f>
        <v>0</v>
      </c>
      <c r="P2887" s="15" t="n">
        <f aca="false">N2887-O2887</f>
        <v>377.8</v>
      </c>
      <c r="Q2887" s="15" t="n">
        <f aca="false">J2887*INDEX(dProdutos!$F$2:$F$47,MATCH(E2887,dProdutos!$A$2:$A$47,0))</f>
        <v>176.64</v>
      </c>
      <c r="R2887" s="15" t="n">
        <f aca="false">IF(I2887="Cancelado",0,P2887-Q2887)</f>
        <v>201.16</v>
      </c>
      <c r="S2887" s="17" t="str">
        <f aca="false">INDEX(dProdutos!$D$2:$D$47,MATCH(E2887,dProdutos!$A$2:$A$47,0))</f>
        <v>Moda Masculina</v>
      </c>
    </row>
    <row r="2888" customFormat="false" ht="15" hidden="false" customHeight="false" outlineLevel="0" collapsed="false">
      <c r="A2888" s="17" t="s">
        <v>3278</v>
      </c>
      <c r="B2888" s="17" t="n">
        <v>1</v>
      </c>
      <c r="C2888" s="21" t="n">
        <v>45895</v>
      </c>
      <c r="D2888" s="17" t="s">
        <v>1392</v>
      </c>
      <c r="E2888" s="17" t="s">
        <v>153</v>
      </c>
      <c r="F2888" s="17" t="s">
        <v>1503</v>
      </c>
      <c r="G2888" s="17" t="s">
        <v>61</v>
      </c>
      <c r="H2888" s="17" t="s">
        <v>1523</v>
      </c>
      <c r="I2888" s="17" t="s">
        <v>1524</v>
      </c>
      <c r="J2888" s="17" t="n">
        <v>1</v>
      </c>
      <c r="K2888" s="15" t="n">
        <v>165.9</v>
      </c>
      <c r="L2888" s="22" t="n">
        <v>0</v>
      </c>
      <c r="M2888" s="15" t="n">
        <v>0</v>
      </c>
      <c r="N2888" s="15" t="n">
        <f aca="false">J2888*K2888</f>
        <v>165.9</v>
      </c>
      <c r="O2888" s="15" t="n">
        <f aca="false">N2888*L2888</f>
        <v>0</v>
      </c>
      <c r="P2888" s="15" t="n">
        <f aca="false">N2888-O2888</f>
        <v>165.9</v>
      </c>
      <c r="Q2888" s="15" t="n">
        <f aca="false">J2888*INDEX(dProdutos!$F$2:$F$47,MATCH(E2888,dProdutos!$A$2:$A$47,0))</f>
        <v>67.28</v>
      </c>
      <c r="R2888" s="15" t="n">
        <f aca="false">IF(I2888="Cancelado",0,P2888-Q2888)</f>
        <v>98.62</v>
      </c>
      <c r="S2888" s="17" t="str">
        <f aca="false">INDEX(dProdutos!$D$2:$D$47,MATCH(E2888,dProdutos!$A$2:$A$47,0))</f>
        <v>Acessórios</v>
      </c>
    </row>
    <row r="2889" customFormat="false" ht="15" hidden="false" customHeight="false" outlineLevel="0" collapsed="false">
      <c r="A2889" s="17" t="s">
        <v>3278</v>
      </c>
      <c r="B2889" s="17" t="n">
        <v>2</v>
      </c>
      <c r="C2889" s="21" t="n">
        <v>45895</v>
      </c>
      <c r="D2889" s="17" t="s">
        <v>1392</v>
      </c>
      <c r="E2889" s="17" t="s">
        <v>207</v>
      </c>
      <c r="F2889" s="17" t="s">
        <v>1503</v>
      </c>
      <c r="G2889" s="17" t="s">
        <v>61</v>
      </c>
      <c r="H2889" s="17" t="s">
        <v>1523</v>
      </c>
      <c r="I2889" s="17" t="s">
        <v>1524</v>
      </c>
      <c r="J2889" s="17" t="n">
        <v>1</v>
      </c>
      <c r="K2889" s="15" t="n">
        <v>143.9</v>
      </c>
      <c r="L2889" s="22" t="n">
        <v>0</v>
      </c>
      <c r="M2889" s="15" t="n">
        <v>0</v>
      </c>
      <c r="N2889" s="15" t="n">
        <f aca="false">J2889*K2889</f>
        <v>143.9</v>
      </c>
      <c r="O2889" s="15" t="n">
        <f aca="false">N2889*L2889</f>
        <v>0</v>
      </c>
      <c r="P2889" s="15" t="n">
        <f aca="false">N2889-O2889</f>
        <v>143.9</v>
      </c>
      <c r="Q2889" s="15" t="n">
        <f aca="false">J2889*INDEX(dProdutos!$F$2:$F$47,MATCH(E2889,dProdutos!$A$2:$A$47,0))</f>
        <v>84.43</v>
      </c>
      <c r="R2889" s="15" t="n">
        <f aca="false">IF(I2889="Cancelado",0,P2889-Q2889)</f>
        <v>59.47</v>
      </c>
      <c r="S2889" s="17" t="str">
        <f aca="false">INDEX(dProdutos!$D$2:$D$47,MATCH(E2889,dProdutos!$A$2:$A$47,0))</f>
        <v>Beleza</v>
      </c>
    </row>
    <row r="2890" customFormat="false" ht="15" hidden="false" customHeight="false" outlineLevel="0" collapsed="false">
      <c r="A2890" s="17" t="s">
        <v>3279</v>
      </c>
      <c r="B2890" s="17" t="n">
        <v>1</v>
      </c>
      <c r="C2890" s="21" t="n">
        <v>45895</v>
      </c>
      <c r="D2890" s="17" t="s">
        <v>505</v>
      </c>
      <c r="E2890" s="17" t="s">
        <v>156</v>
      </c>
      <c r="F2890" s="17" t="s">
        <v>1490</v>
      </c>
      <c r="G2890" s="17" t="s">
        <v>62</v>
      </c>
      <c r="H2890" s="17" t="s">
        <v>1537</v>
      </c>
      <c r="I2890" s="17" t="s">
        <v>1524</v>
      </c>
      <c r="J2890" s="17" t="n">
        <v>1</v>
      </c>
      <c r="K2890" s="15" t="n">
        <v>192.9</v>
      </c>
      <c r="L2890" s="22" t="n">
        <v>0.2</v>
      </c>
      <c r="M2890" s="15" t="n">
        <v>0</v>
      </c>
      <c r="N2890" s="15" t="n">
        <f aca="false">J2890*K2890</f>
        <v>192.9</v>
      </c>
      <c r="O2890" s="15" t="n">
        <f aca="false">N2890*L2890</f>
        <v>38.58</v>
      </c>
      <c r="P2890" s="15" t="n">
        <f aca="false">N2890-O2890</f>
        <v>154.32</v>
      </c>
      <c r="Q2890" s="15" t="n">
        <f aca="false">J2890*INDEX(dProdutos!$F$2:$F$47,MATCH(E2890,dProdutos!$A$2:$A$47,0))</f>
        <v>80.38</v>
      </c>
      <c r="R2890" s="15" t="n">
        <f aca="false">IF(I2890="Cancelado",0,P2890-Q2890)</f>
        <v>73.94</v>
      </c>
      <c r="S2890" s="17" t="str">
        <f aca="false">INDEX(dProdutos!$D$2:$D$47,MATCH(E2890,dProdutos!$A$2:$A$47,0))</f>
        <v>Acessórios</v>
      </c>
    </row>
    <row r="2891" customFormat="false" ht="15" hidden="false" customHeight="false" outlineLevel="0" collapsed="false">
      <c r="A2891" s="17" t="s">
        <v>3280</v>
      </c>
      <c r="B2891" s="17" t="n">
        <v>1</v>
      </c>
      <c r="C2891" s="21" t="n">
        <v>45895</v>
      </c>
      <c r="D2891" s="17" t="s">
        <v>1085</v>
      </c>
      <c r="E2891" s="17" t="s">
        <v>177</v>
      </c>
      <c r="F2891" s="17" t="s">
        <v>1487</v>
      </c>
      <c r="G2891" s="17" t="s">
        <v>61</v>
      </c>
      <c r="H2891" s="17" t="s">
        <v>1537</v>
      </c>
      <c r="I2891" s="17" t="s">
        <v>1524</v>
      </c>
      <c r="J2891" s="17" t="n">
        <v>1</v>
      </c>
      <c r="K2891" s="15" t="n">
        <v>257.9</v>
      </c>
      <c r="L2891" s="22" t="n">
        <v>0</v>
      </c>
      <c r="M2891" s="15" t="n">
        <v>0</v>
      </c>
      <c r="N2891" s="15" t="n">
        <f aca="false">J2891*K2891</f>
        <v>257.9</v>
      </c>
      <c r="O2891" s="15" t="n">
        <f aca="false">N2891*L2891</f>
        <v>0</v>
      </c>
      <c r="P2891" s="15" t="n">
        <f aca="false">N2891-O2891</f>
        <v>257.9</v>
      </c>
      <c r="Q2891" s="15" t="n">
        <f aca="false">J2891*INDEX(dProdutos!$F$2:$F$47,MATCH(E2891,dProdutos!$A$2:$A$47,0))</f>
        <v>138.23</v>
      </c>
      <c r="R2891" s="15" t="n">
        <f aca="false">IF(I2891="Cancelado",0,P2891-Q2891)</f>
        <v>119.67</v>
      </c>
      <c r="S2891" s="17" t="str">
        <f aca="false">INDEX(dProdutos!$D$2:$D$47,MATCH(E2891,dProdutos!$A$2:$A$47,0))</f>
        <v>Casa</v>
      </c>
    </row>
    <row r="2892" customFormat="false" ht="15" hidden="false" customHeight="false" outlineLevel="0" collapsed="false">
      <c r="A2892" s="17" t="s">
        <v>3281</v>
      </c>
      <c r="B2892" s="17" t="n">
        <v>1</v>
      </c>
      <c r="C2892" s="21" t="n">
        <v>45895</v>
      </c>
      <c r="D2892" s="17" t="s">
        <v>450</v>
      </c>
      <c r="E2892" s="17" t="s">
        <v>153</v>
      </c>
      <c r="F2892" s="17" t="s">
        <v>1499</v>
      </c>
      <c r="G2892" s="17" t="s">
        <v>63</v>
      </c>
      <c r="H2892" s="17" t="s">
        <v>1523</v>
      </c>
      <c r="I2892" s="17" t="s">
        <v>1524</v>
      </c>
      <c r="J2892" s="17" t="n">
        <v>1</v>
      </c>
      <c r="K2892" s="15" t="n">
        <v>165.9</v>
      </c>
      <c r="L2892" s="22" t="n">
        <v>0.05</v>
      </c>
      <c r="M2892" s="15" t="n">
        <v>28.39</v>
      </c>
      <c r="N2892" s="15" t="n">
        <f aca="false">J2892*K2892</f>
        <v>165.9</v>
      </c>
      <c r="O2892" s="15" t="n">
        <f aca="false">N2892*L2892</f>
        <v>8.295</v>
      </c>
      <c r="P2892" s="15" t="n">
        <f aca="false">N2892-O2892</f>
        <v>157.605</v>
      </c>
      <c r="Q2892" s="15" t="n">
        <f aca="false">J2892*INDEX(dProdutos!$F$2:$F$47,MATCH(E2892,dProdutos!$A$2:$A$47,0))</f>
        <v>67.28</v>
      </c>
      <c r="R2892" s="15" t="n">
        <f aca="false">IF(I2892="Cancelado",0,P2892-Q2892)</f>
        <v>90.325</v>
      </c>
      <c r="S2892" s="17" t="str">
        <f aca="false">INDEX(dProdutos!$D$2:$D$47,MATCH(E2892,dProdutos!$A$2:$A$47,0))</f>
        <v>Acessórios</v>
      </c>
    </row>
    <row r="2893" customFormat="false" ht="15" hidden="false" customHeight="false" outlineLevel="0" collapsed="false">
      <c r="A2893" s="17" t="s">
        <v>3281</v>
      </c>
      <c r="B2893" s="17" t="n">
        <v>2</v>
      </c>
      <c r="C2893" s="21" t="n">
        <v>45895</v>
      </c>
      <c r="D2893" s="17" t="s">
        <v>450</v>
      </c>
      <c r="E2893" s="17" t="s">
        <v>150</v>
      </c>
      <c r="F2893" s="17" t="s">
        <v>1499</v>
      </c>
      <c r="G2893" s="17" t="s">
        <v>63</v>
      </c>
      <c r="H2893" s="17" t="s">
        <v>1523</v>
      </c>
      <c r="I2893" s="17" t="s">
        <v>1524</v>
      </c>
      <c r="J2893" s="17" t="n">
        <v>1</v>
      </c>
      <c r="K2893" s="15" t="n">
        <v>71.9</v>
      </c>
      <c r="L2893" s="22" t="n">
        <v>0</v>
      </c>
      <c r="M2893" s="15" t="n">
        <v>0</v>
      </c>
      <c r="N2893" s="15" t="n">
        <f aca="false">J2893*K2893</f>
        <v>71.9</v>
      </c>
      <c r="O2893" s="15" t="n">
        <f aca="false">N2893*L2893</f>
        <v>0</v>
      </c>
      <c r="P2893" s="15" t="n">
        <f aca="false">N2893-O2893</f>
        <v>71.9</v>
      </c>
      <c r="Q2893" s="15" t="n">
        <f aca="false">J2893*INDEX(dProdutos!$F$2:$F$47,MATCH(E2893,dProdutos!$A$2:$A$47,0))</f>
        <v>27.38</v>
      </c>
      <c r="R2893" s="15" t="n">
        <f aca="false">IF(I2893="Cancelado",0,P2893-Q2893)</f>
        <v>44.52</v>
      </c>
      <c r="S2893" s="17" t="str">
        <f aca="false">INDEX(dProdutos!$D$2:$D$47,MATCH(E2893,dProdutos!$A$2:$A$47,0))</f>
        <v>Acessórios</v>
      </c>
    </row>
    <row r="2894" customFormat="false" ht="15" hidden="false" customHeight="false" outlineLevel="0" collapsed="false">
      <c r="A2894" s="17" t="s">
        <v>3282</v>
      </c>
      <c r="B2894" s="17" t="n">
        <v>1</v>
      </c>
      <c r="C2894" s="21" t="n">
        <v>45896</v>
      </c>
      <c r="D2894" s="17" t="s">
        <v>891</v>
      </c>
      <c r="E2894" s="17" t="s">
        <v>150</v>
      </c>
      <c r="F2894" s="17" t="s">
        <v>1501</v>
      </c>
      <c r="G2894" s="17" t="s">
        <v>62</v>
      </c>
      <c r="H2894" s="17" t="s">
        <v>1540</v>
      </c>
      <c r="I2894" s="17" t="s">
        <v>1524</v>
      </c>
      <c r="J2894" s="17" t="n">
        <v>2</v>
      </c>
      <c r="K2894" s="15" t="n">
        <v>71.9</v>
      </c>
      <c r="L2894" s="22" t="n">
        <v>0.15</v>
      </c>
      <c r="M2894" s="15" t="n">
        <v>17.22</v>
      </c>
      <c r="N2894" s="15" t="n">
        <f aca="false">J2894*K2894</f>
        <v>143.8</v>
      </c>
      <c r="O2894" s="15" t="n">
        <f aca="false">N2894*L2894</f>
        <v>21.57</v>
      </c>
      <c r="P2894" s="15" t="n">
        <f aca="false">N2894-O2894</f>
        <v>122.23</v>
      </c>
      <c r="Q2894" s="15" t="n">
        <f aca="false">J2894*INDEX(dProdutos!$F$2:$F$47,MATCH(E2894,dProdutos!$A$2:$A$47,0))</f>
        <v>54.76</v>
      </c>
      <c r="R2894" s="15" t="n">
        <f aca="false">IF(I2894="Cancelado",0,P2894-Q2894)</f>
        <v>67.47</v>
      </c>
      <c r="S2894" s="17" t="str">
        <f aca="false">INDEX(dProdutos!$D$2:$D$47,MATCH(E2894,dProdutos!$A$2:$A$47,0))</f>
        <v>Acessórios</v>
      </c>
    </row>
    <row r="2895" customFormat="false" ht="15" hidden="false" customHeight="false" outlineLevel="0" collapsed="false">
      <c r="A2895" s="17" t="s">
        <v>3283</v>
      </c>
      <c r="B2895" s="17" t="n">
        <v>1</v>
      </c>
      <c r="C2895" s="21" t="n">
        <v>45896</v>
      </c>
      <c r="D2895" s="17" t="s">
        <v>1251</v>
      </c>
      <c r="E2895" s="17" t="s">
        <v>95</v>
      </c>
      <c r="F2895" s="17" t="s">
        <v>1497</v>
      </c>
      <c r="G2895" s="17" t="s">
        <v>62</v>
      </c>
      <c r="H2895" s="17" t="s">
        <v>1537</v>
      </c>
      <c r="I2895" s="17" t="s">
        <v>1524</v>
      </c>
      <c r="J2895" s="17" t="n">
        <v>1</v>
      </c>
      <c r="K2895" s="15" t="n">
        <v>77.9</v>
      </c>
      <c r="L2895" s="22" t="n">
        <v>0</v>
      </c>
      <c r="M2895" s="15" t="n">
        <v>24.08</v>
      </c>
      <c r="N2895" s="15" t="n">
        <f aca="false">J2895*K2895</f>
        <v>77.9</v>
      </c>
      <c r="O2895" s="15" t="n">
        <f aca="false">N2895*L2895</f>
        <v>0</v>
      </c>
      <c r="P2895" s="15" t="n">
        <f aca="false">N2895-O2895</f>
        <v>77.9</v>
      </c>
      <c r="Q2895" s="15" t="n">
        <f aca="false">J2895*INDEX(dProdutos!$F$2:$F$47,MATCH(E2895,dProdutos!$A$2:$A$47,0))</f>
        <v>36.71</v>
      </c>
      <c r="R2895" s="15" t="n">
        <f aca="false">IF(I2895="Cancelado",0,P2895-Q2895)</f>
        <v>41.19</v>
      </c>
      <c r="S2895" s="17" t="str">
        <f aca="false">INDEX(dProdutos!$D$2:$D$47,MATCH(E2895,dProdutos!$A$2:$A$47,0))</f>
        <v>Moda Feminina</v>
      </c>
    </row>
    <row r="2896" customFormat="false" ht="15" hidden="false" customHeight="false" outlineLevel="0" collapsed="false">
      <c r="A2896" s="17" t="s">
        <v>3283</v>
      </c>
      <c r="B2896" s="17" t="n">
        <v>2</v>
      </c>
      <c r="C2896" s="21" t="n">
        <v>45896</v>
      </c>
      <c r="D2896" s="17" t="s">
        <v>1251</v>
      </c>
      <c r="E2896" s="17" t="s">
        <v>95</v>
      </c>
      <c r="F2896" s="17" t="s">
        <v>1497</v>
      </c>
      <c r="G2896" s="17" t="s">
        <v>62</v>
      </c>
      <c r="H2896" s="17" t="s">
        <v>1537</v>
      </c>
      <c r="I2896" s="17" t="s">
        <v>1524</v>
      </c>
      <c r="J2896" s="17" t="n">
        <v>1</v>
      </c>
      <c r="K2896" s="15" t="n">
        <v>77.9</v>
      </c>
      <c r="L2896" s="22" t="n">
        <v>0</v>
      </c>
      <c r="M2896" s="15" t="n">
        <v>0</v>
      </c>
      <c r="N2896" s="15" t="n">
        <f aca="false">J2896*K2896</f>
        <v>77.9</v>
      </c>
      <c r="O2896" s="15" t="n">
        <f aca="false">N2896*L2896</f>
        <v>0</v>
      </c>
      <c r="P2896" s="15" t="n">
        <f aca="false">N2896-O2896</f>
        <v>77.9</v>
      </c>
      <c r="Q2896" s="15" t="n">
        <f aca="false">J2896*INDEX(dProdutos!$F$2:$F$47,MATCH(E2896,dProdutos!$A$2:$A$47,0))</f>
        <v>36.71</v>
      </c>
      <c r="R2896" s="15" t="n">
        <f aca="false">IF(I2896="Cancelado",0,P2896-Q2896)</f>
        <v>41.19</v>
      </c>
      <c r="S2896" s="17" t="str">
        <f aca="false">INDEX(dProdutos!$D$2:$D$47,MATCH(E2896,dProdutos!$A$2:$A$47,0))</f>
        <v>Moda Feminina</v>
      </c>
    </row>
    <row r="2897" customFormat="false" ht="15" hidden="false" customHeight="false" outlineLevel="0" collapsed="false">
      <c r="A2897" s="17" t="s">
        <v>3283</v>
      </c>
      <c r="B2897" s="17" t="n">
        <v>3</v>
      </c>
      <c r="C2897" s="21" t="n">
        <v>45896</v>
      </c>
      <c r="D2897" s="17" t="s">
        <v>1251</v>
      </c>
      <c r="E2897" s="17" t="s">
        <v>144</v>
      </c>
      <c r="F2897" s="17" t="s">
        <v>1497</v>
      </c>
      <c r="G2897" s="17" t="s">
        <v>62</v>
      </c>
      <c r="H2897" s="17" t="s">
        <v>1537</v>
      </c>
      <c r="I2897" s="17" t="s">
        <v>1524</v>
      </c>
      <c r="J2897" s="17" t="n">
        <v>1</v>
      </c>
      <c r="K2897" s="15" t="n">
        <v>260.9</v>
      </c>
      <c r="L2897" s="22" t="n">
        <v>0</v>
      </c>
      <c r="M2897" s="15" t="n">
        <v>0</v>
      </c>
      <c r="N2897" s="15" t="n">
        <f aca="false">J2897*K2897</f>
        <v>260.9</v>
      </c>
      <c r="O2897" s="15" t="n">
        <f aca="false">N2897*L2897</f>
        <v>0</v>
      </c>
      <c r="P2897" s="15" t="n">
        <f aca="false">N2897-O2897</f>
        <v>260.9</v>
      </c>
      <c r="Q2897" s="15" t="n">
        <f aca="false">J2897*INDEX(dProdutos!$F$2:$F$47,MATCH(E2897,dProdutos!$A$2:$A$47,0))</f>
        <v>99.86</v>
      </c>
      <c r="R2897" s="15" t="n">
        <f aca="false">IF(I2897="Cancelado",0,P2897-Q2897)</f>
        <v>161.04</v>
      </c>
      <c r="S2897" s="17" t="str">
        <f aca="false">INDEX(dProdutos!$D$2:$D$47,MATCH(E2897,dProdutos!$A$2:$A$47,0))</f>
        <v>Acessórios</v>
      </c>
    </row>
    <row r="2898" customFormat="false" ht="15" hidden="false" customHeight="false" outlineLevel="0" collapsed="false">
      <c r="A2898" s="17" t="s">
        <v>3284</v>
      </c>
      <c r="B2898" s="17" t="n">
        <v>1</v>
      </c>
      <c r="C2898" s="21" t="n">
        <v>45896</v>
      </c>
      <c r="D2898" s="17" t="s">
        <v>688</v>
      </c>
      <c r="E2898" s="17" t="s">
        <v>135</v>
      </c>
      <c r="F2898" s="17" t="s">
        <v>1493</v>
      </c>
      <c r="G2898" s="17" t="s">
        <v>62</v>
      </c>
      <c r="H2898" s="17" t="s">
        <v>1527</v>
      </c>
      <c r="I2898" s="17" t="s">
        <v>1541</v>
      </c>
      <c r="J2898" s="17" t="n">
        <v>1</v>
      </c>
      <c r="K2898" s="15" t="n">
        <v>200.9</v>
      </c>
      <c r="L2898" s="22" t="n">
        <v>0</v>
      </c>
      <c r="M2898" s="15" t="n">
        <v>0</v>
      </c>
      <c r="N2898" s="15" t="n">
        <f aca="false">J2898*K2898</f>
        <v>200.9</v>
      </c>
      <c r="O2898" s="15" t="n">
        <f aca="false">N2898*L2898</f>
        <v>0</v>
      </c>
      <c r="P2898" s="15" t="n">
        <f aca="false">N2898-O2898</f>
        <v>200.9</v>
      </c>
      <c r="Q2898" s="15" t="n">
        <f aca="false">J2898*INDEX(dProdutos!$F$2:$F$47,MATCH(E2898,dProdutos!$A$2:$A$47,0))</f>
        <v>80.73</v>
      </c>
      <c r="R2898" s="15" t="n">
        <f aca="false">IF(I2898="Cancelado",0,P2898-Q2898)</f>
        <v>120.17</v>
      </c>
      <c r="S2898" s="17" t="str">
        <f aca="false">INDEX(dProdutos!$D$2:$D$47,MATCH(E2898,dProdutos!$A$2:$A$47,0))</f>
        <v>Calçados</v>
      </c>
    </row>
    <row r="2899" customFormat="false" ht="15" hidden="false" customHeight="false" outlineLevel="0" collapsed="false">
      <c r="A2899" s="17" t="s">
        <v>3285</v>
      </c>
      <c r="B2899" s="17" t="n">
        <v>1</v>
      </c>
      <c r="C2899" s="21" t="n">
        <v>45896</v>
      </c>
      <c r="D2899" s="17" t="s">
        <v>333</v>
      </c>
      <c r="E2899" s="17" t="s">
        <v>135</v>
      </c>
      <c r="F2899" s="17" t="s">
        <v>1503</v>
      </c>
      <c r="G2899" s="17" t="s">
        <v>62</v>
      </c>
      <c r="H2899" s="17" t="s">
        <v>1537</v>
      </c>
      <c r="I2899" s="17" t="s">
        <v>1524</v>
      </c>
      <c r="J2899" s="17" t="n">
        <v>1</v>
      </c>
      <c r="K2899" s="15" t="n">
        <v>200.9</v>
      </c>
      <c r="L2899" s="22" t="n">
        <v>0</v>
      </c>
      <c r="M2899" s="15" t="n">
        <v>22.11</v>
      </c>
      <c r="N2899" s="15" t="n">
        <f aca="false">J2899*K2899</f>
        <v>200.9</v>
      </c>
      <c r="O2899" s="15" t="n">
        <f aca="false">N2899*L2899</f>
        <v>0</v>
      </c>
      <c r="P2899" s="15" t="n">
        <f aca="false">N2899-O2899</f>
        <v>200.9</v>
      </c>
      <c r="Q2899" s="15" t="n">
        <f aca="false">J2899*INDEX(dProdutos!$F$2:$F$47,MATCH(E2899,dProdutos!$A$2:$A$47,0))</f>
        <v>80.73</v>
      </c>
      <c r="R2899" s="15" t="n">
        <f aca="false">IF(I2899="Cancelado",0,P2899-Q2899)</f>
        <v>120.17</v>
      </c>
      <c r="S2899" s="17" t="str">
        <f aca="false">INDEX(dProdutos!$D$2:$D$47,MATCH(E2899,dProdutos!$A$2:$A$47,0))</f>
        <v>Calçados</v>
      </c>
    </row>
    <row r="2900" customFormat="false" ht="15" hidden="false" customHeight="false" outlineLevel="0" collapsed="false">
      <c r="A2900" s="17" t="s">
        <v>3285</v>
      </c>
      <c r="B2900" s="17" t="n">
        <v>2</v>
      </c>
      <c r="C2900" s="21" t="n">
        <v>45896</v>
      </c>
      <c r="D2900" s="17" t="s">
        <v>333</v>
      </c>
      <c r="E2900" s="17" t="s">
        <v>129</v>
      </c>
      <c r="F2900" s="17" t="s">
        <v>1503</v>
      </c>
      <c r="G2900" s="17" t="s">
        <v>62</v>
      </c>
      <c r="H2900" s="17" t="s">
        <v>1537</v>
      </c>
      <c r="I2900" s="17" t="s">
        <v>1524</v>
      </c>
      <c r="J2900" s="17" t="n">
        <v>1</v>
      </c>
      <c r="K2900" s="15" t="n">
        <v>105.9</v>
      </c>
      <c r="L2900" s="22" t="n">
        <v>0.15</v>
      </c>
      <c r="M2900" s="15" t="n">
        <v>0</v>
      </c>
      <c r="N2900" s="15" t="n">
        <f aca="false">J2900*K2900</f>
        <v>105.9</v>
      </c>
      <c r="O2900" s="15" t="n">
        <f aca="false">N2900*L2900</f>
        <v>15.885</v>
      </c>
      <c r="P2900" s="15" t="n">
        <f aca="false">N2900-O2900</f>
        <v>90.015</v>
      </c>
      <c r="Q2900" s="15" t="n">
        <f aca="false">J2900*INDEX(dProdutos!$F$2:$F$47,MATCH(E2900,dProdutos!$A$2:$A$47,0))</f>
        <v>43.79</v>
      </c>
      <c r="R2900" s="15" t="n">
        <f aca="false">IF(I2900="Cancelado",0,P2900-Q2900)</f>
        <v>46.225</v>
      </c>
      <c r="S2900" s="17" t="str">
        <f aca="false">INDEX(dProdutos!$D$2:$D$47,MATCH(E2900,dProdutos!$A$2:$A$47,0))</f>
        <v>Calçados</v>
      </c>
    </row>
    <row r="2901" customFormat="false" ht="15" hidden="false" customHeight="false" outlineLevel="0" collapsed="false">
      <c r="A2901" s="17" t="s">
        <v>3286</v>
      </c>
      <c r="B2901" s="17" t="n">
        <v>1</v>
      </c>
      <c r="C2901" s="21" t="n">
        <v>45896</v>
      </c>
      <c r="D2901" s="17" t="s">
        <v>1392</v>
      </c>
      <c r="E2901" s="17" t="s">
        <v>201</v>
      </c>
      <c r="F2901" s="17" t="s">
        <v>1495</v>
      </c>
      <c r="G2901" s="17" t="s">
        <v>59</v>
      </c>
      <c r="H2901" s="17" t="s">
        <v>1537</v>
      </c>
      <c r="I2901" s="17" t="s">
        <v>1541</v>
      </c>
      <c r="J2901" s="17" t="n">
        <v>1</v>
      </c>
      <c r="K2901" s="15" t="n">
        <v>236.9</v>
      </c>
      <c r="L2901" s="22" t="n">
        <v>0.15</v>
      </c>
      <c r="M2901" s="15" t="n">
        <v>30.54</v>
      </c>
      <c r="N2901" s="15" t="n">
        <f aca="false">J2901*K2901</f>
        <v>236.9</v>
      </c>
      <c r="O2901" s="15" t="n">
        <f aca="false">N2901*L2901</f>
        <v>35.535</v>
      </c>
      <c r="P2901" s="15" t="n">
        <f aca="false">N2901-O2901</f>
        <v>201.365</v>
      </c>
      <c r="Q2901" s="15" t="n">
        <f aca="false">J2901*INDEX(dProdutos!$F$2:$F$47,MATCH(E2901,dProdutos!$A$2:$A$47,0))</f>
        <v>96.23</v>
      </c>
      <c r="R2901" s="15" t="n">
        <f aca="false">IF(I2901="Cancelado",0,P2901-Q2901)</f>
        <v>105.135</v>
      </c>
      <c r="S2901" s="17" t="str">
        <f aca="false">INDEX(dProdutos!$D$2:$D$47,MATCH(E2901,dProdutos!$A$2:$A$47,0))</f>
        <v>Beleza</v>
      </c>
    </row>
    <row r="2902" customFormat="false" ht="15" hidden="false" customHeight="false" outlineLevel="0" collapsed="false">
      <c r="A2902" s="17" t="s">
        <v>3287</v>
      </c>
      <c r="B2902" s="17" t="n">
        <v>1</v>
      </c>
      <c r="C2902" s="21" t="n">
        <v>45896</v>
      </c>
      <c r="D2902" s="17" t="s">
        <v>1221</v>
      </c>
      <c r="E2902" s="17" t="s">
        <v>150</v>
      </c>
      <c r="F2902" s="17" t="s">
        <v>1495</v>
      </c>
      <c r="G2902" s="17" t="s">
        <v>61</v>
      </c>
      <c r="H2902" s="17" t="s">
        <v>1537</v>
      </c>
      <c r="I2902" s="17" t="s">
        <v>1524</v>
      </c>
      <c r="J2902" s="17" t="n">
        <v>1</v>
      </c>
      <c r="K2902" s="15" t="n">
        <v>71.9</v>
      </c>
      <c r="L2902" s="22" t="n">
        <v>0.05</v>
      </c>
      <c r="M2902" s="15" t="n">
        <v>0</v>
      </c>
      <c r="N2902" s="15" t="n">
        <f aca="false">J2902*K2902</f>
        <v>71.9</v>
      </c>
      <c r="O2902" s="15" t="n">
        <f aca="false">N2902*L2902</f>
        <v>3.595</v>
      </c>
      <c r="P2902" s="15" t="n">
        <f aca="false">N2902-O2902</f>
        <v>68.305</v>
      </c>
      <c r="Q2902" s="15" t="n">
        <f aca="false">J2902*INDEX(dProdutos!$F$2:$F$47,MATCH(E2902,dProdutos!$A$2:$A$47,0))</f>
        <v>27.38</v>
      </c>
      <c r="R2902" s="15" t="n">
        <f aca="false">IF(I2902="Cancelado",0,P2902-Q2902)</f>
        <v>40.925</v>
      </c>
      <c r="S2902" s="17" t="str">
        <f aca="false">INDEX(dProdutos!$D$2:$D$47,MATCH(E2902,dProdutos!$A$2:$A$47,0))</f>
        <v>Acessórios</v>
      </c>
    </row>
    <row r="2903" customFormat="false" ht="15" hidden="false" customHeight="false" outlineLevel="0" collapsed="false">
      <c r="A2903" s="17" t="s">
        <v>3287</v>
      </c>
      <c r="B2903" s="17" t="n">
        <v>2</v>
      </c>
      <c r="C2903" s="21" t="n">
        <v>45896</v>
      </c>
      <c r="D2903" s="17" t="s">
        <v>1221</v>
      </c>
      <c r="E2903" s="17" t="s">
        <v>102</v>
      </c>
      <c r="F2903" s="17" t="s">
        <v>1495</v>
      </c>
      <c r="G2903" s="17" t="s">
        <v>61</v>
      </c>
      <c r="H2903" s="17" t="s">
        <v>1537</v>
      </c>
      <c r="I2903" s="17" t="s">
        <v>1524</v>
      </c>
      <c r="J2903" s="17" t="n">
        <v>1</v>
      </c>
      <c r="K2903" s="15" t="n">
        <v>65.9</v>
      </c>
      <c r="L2903" s="22" t="n">
        <v>0.1</v>
      </c>
      <c r="M2903" s="15" t="n">
        <v>0</v>
      </c>
      <c r="N2903" s="15" t="n">
        <f aca="false">J2903*K2903</f>
        <v>65.9</v>
      </c>
      <c r="O2903" s="15" t="n">
        <f aca="false">N2903*L2903</f>
        <v>6.59</v>
      </c>
      <c r="P2903" s="15" t="n">
        <f aca="false">N2903-O2903</f>
        <v>59.31</v>
      </c>
      <c r="Q2903" s="15" t="n">
        <f aca="false">J2903*INDEX(dProdutos!$F$2:$F$47,MATCH(E2903,dProdutos!$A$2:$A$47,0))</f>
        <v>29.68</v>
      </c>
      <c r="R2903" s="15" t="n">
        <f aca="false">IF(I2903="Cancelado",0,P2903-Q2903)</f>
        <v>29.63</v>
      </c>
      <c r="S2903" s="17" t="str">
        <f aca="false">INDEX(dProdutos!$D$2:$D$47,MATCH(E2903,dProdutos!$A$2:$A$47,0))</f>
        <v>Moda Masculina</v>
      </c>
    </row>
    <row r="2904" customFormat="false" ht="15" hidden="false" customHeight="false" outlineLevel="0" collapsed="false">
      <c r="A2904" s="17" t="s">
        <v>3287</v>
      </c>
      <c r="B2904" s="17" t="n">
        <v>3</v>
      </c>
      <c r="C2904" s="21" t="n">
        <v>45896</v>
      </c>
      <c r="D2904" s="17" t="s">
        <v>1221</v>
      </c>
      <c r="E2904" s="17" t="s">
        <v>174</v>
      </c>
      <c r="F2904" s="17" t="s">
        <v>1495</v>
      </c>
      <c r="G2904" s="17" t="s">
        <v>61</v>
      </c>
      <c r="H2904" s="17" t="s">
        <v>1537</v>
      </c>
      <c r="I2904" s="17" t="s">
        <v>1524</v>
      </c>
      <c r="J2904" s="17" t="n">
        <v>1</v>
      </c>
      <c r="K2904" s="15" t="n">
        <v>250.9</v>
      </c>
      <c r="L2904" s="22" t="n">
        <v>0.2</v>
      </c>
      <c r="M2904" s="15" t="n">
        <v>0</v>
      </c>
      <c r="N2904" s="15" t="n">
        <f aca="false">J2904*K2904</f>
        <v>250.9</v>
      </c>
      <c r="O2904" s="15" t="n">
        <f aca="false">N2904*L2904</f>
        <v>50.18</v>
      </c>
      <c r="P2904" s="15" t="n">
        <f aca="false">N2904-O2904</f>
        <v>200.72</v>
      </c>
      <c r="Q2904" s="15" t="n">
        <f aca="false">J2904*INDEX(dProdutos!$F$2:$F$47,MATCH(E2904,dProdutos!$A$2:$A$47,0))</f>
        <v>151.28</v>
      </c>
      <c r="R2904" s="15" t="n">
        <f aca="false">IF(I2904="Cancelado",0,P2904-Q2904)</f>
        <v>49.44</v>
      </c>
      <c r="S2904" s="17" t="str">
        <f aca="false">INDEX(dProdutos!$D$2:$D$47,MATCH(E2904,dProdutos!$A$2:$A$47,0))</f>
        <v>Casa</v>
      </c>
    </row>
    <row r="2905" customFormat="false" ht="15" hidden="false" customHeight="false" outlineLevel="0" collapsed="false">
      <c r="A2905" s="17" t="s">
        <v>3287</v>
      </c>
      <c r="B2905" s="17" t="n">
        <v>4</v>
      </c>
      <c r="C2905" s="21" t="n">
        <v>45896</v>
      </c>
      <c r="D2905" s="17" t="s">
        <v>1221</v>
      </c>
      <c r="E2905" s="17" t="s">
        <v>135</v>
      </c>
      <c r="F2905" s="17" t="s">
        <v>1495</v>
      </c>
      <c r="G2905" s="17" t="s">
        <v>61</v>
      </c>
      <c r="H2905" s="17" t="s">
        <v>1537</v>
      </c>
      <c r="I2905" s="17" t="s">
        <v>1524</v>
      </c>
      <c r="J2905" s="17" t="n">
        <v>1</v>
      </c>
      <c r="K2905" s="15" t="n">
        <v>200.9</v>
      </c>
      <c r="L2905" s="22" t="n">
        <v>0</v>
      </c>
      <c r="M2905" s="15" t="n">
        <v>0</v>
      </c>
      <c r="N2905" s="15" t="n">
        <f aca="false">J2905*K2905</f>
        <v>200.9</v>
      </c>
      <c r="O2905" s="15" t="n">
        <f aca="false">N2905*L2905</f>
        <v>0</v>
      </c>
      <c r="P2905" s="15" t="n">
        <f aca="false">N2905-O2905</f>
        <v>200.9</v>
      </c>
      <c r="Q2905" s="15" t="n">
        <f aca="false">J2905*INDEX(dProdutos!$F$2:$F$47,MATCH(E2905,dProdutos!$A$2:$A$47,0))</f>
        <v>80.73</v>
      </c>
      <c r="R2905" s="15" t="n">
        <f aca="false">IF(I2905="Cancelado",0,P2905-Q2905)</f>
        <v>120.17</v>
      </c>
      <c r="S2905" s="17" t="str">
        <f aca="false">INDEX(dProdutos!$D$2:$D$47,MATCH(E2905,dProdutos!$A$2:$A$47,0))</f>
        <v>Calçados</v>
      </c>
    </row>
    <row r="2906" customFormat="false" ht="15" hidden="false" customHeight="false" outlineLevel="0" collapsed="false">
      <c r="A2906" s="17" t="s">
        <v>3288</v>
      </c>
      <c r="B2906" s="17" t="n">
        <v>1</v>
      </c>
      <c r="C2906" s="21" t="n">
        <v>45896</v>
      </c>
      <c r="D2906" s="17" t="s">
        <v>1279</v>
      </c>
      <c r="E2906" s="17" t="s">
        <v>153</v>
      </c>
      <c r="F2906" s="17" t="s">
        <v>1499</v>
      </c>
      <c r="G2906" s="17" t="s">
        <v>59</v>
      </c>
      <c r="H2906" s="17" t="s">
        <v>1537</v>
      </c>
      <c r="I2906" s="17" t="s">
        <v>1524</v>
      </c>
      <c r="J2906" s="17" t="n">
        <v>1</v>
      </c>
      <c r="K2906" s="15" t="n">
        <v>165.9</v>
      </c>
      <c r="L2906" s="22" t="n">
        <v>0.15</v>
      </c>
      <c r="M2906" s="15" t="n">
        <v>0</v>
      </c>
      <c r="N2906" s="15" t="n">
        <f aca="false">J2906*K2906</f>
        <v>165.9</v>
      </c>
      <c r="O2906" s="15" t="n">
        <f aca="false">N2906*L2906</f>
        <v>24.885</v>
      </c>
      <c r="P2906" s="15" t="n">
        <f aca="false">N2906-O2906</f>
        <v>141.015</v>
      </c>
      <c r="Q2906" s="15" t="n">
        <f aca="false">J2906*INDEX(dProdutos!$F$2:$F$47,MATCH(E2906,dProdutos!$A$2:$A$47,0))</f>
        <v>67.28</v>
      </c>
      <c r="R2906" s="15" t="n">
        <f aca="false">IF(I2906="Cancelado",0,P2906-Q2906)</f>
        <v>73.735</v>
      </c>
      <c r="S2906" s="17" t="str">
        <f aca="false">INDEX(dProdutos!$D$2:$D$47,MATCH(E2906,dProdutos!$A$2:$A$47,0))</f>
        <v>Acessórios</v>
      </c>
    </row>
    <row r="2907" customFormat="false" ht="15" hidden="false" customHeight="false" outlineLevel="0" collapsed="false">
      <c r="A2907" s="17" t="s">
        <v>3288</v>
      </c>
      <c r="B2907" s="17" t="n">
        <v>2</v>
      </c>
      <c r="C2907" s="21" t="n">
        <v>45896</v>
      </c>
      <c r="D2907" s="17" t="s">
        <v>1279</v>
      </c>
      <c r="E2907" s="17" t="s">
        <v>111</v>
      </c>
      <c r="F2907" s="17" t="s">
        <v>1499</v>
      </c>
      <c r="G2907" s="17" t="s">
        <v>59</v>
      </c>
      <c r="H2907" s="17" t="s">
        <v>1537</v>
      </c>
      <c r="I2907" s="17" t="s">
        <v>1524</v>
      </c>
      <c r="J2907" s="17" t="n">
        <v>1</v>
      </c>
      <c r="K2907" s="15" t="n">
        <v>188.9</v>
      </c>
      <c r="L2907" s="22" t="n">
        <v>0.05</v>
      </c>
      <c r="M2907" s="15" t="n">
        <v>0</v>
      </c>
      <c r="N2907" s="15" t="n">
        <f aca="false">J2907*K2907</f>
        <v>188.9</v>
      </c>
      <c r="O2907" s="15" t="n">
        <f aca="false">N2907*L2907</f>
        <v>9.445</v>
      </c>
      <c r="P2907" s="15" t="n">
        <f aca="false">N2907-O2907</f>
        <v>179.455</v>
      </c>
      <c r="Q2907" s="15" t="n">
        <f aca="false">J2907*INDEX(dProdutos!$F$2:$F$47,MATCH(E2907,dProdutos!$A$2:$A$47,0))</f>
        <v>88.32</v>
      </c>
      <c r="R2907" s="15" t="n">
        <f aca="false">IF(I2907="Cancelado",0,P2907-Q2907)</f>
        <v>91.135</v>
      </c>
      <c r="S2907" s="17" t="str">
        <f aca="false">INDEX(dProdutos!$D$2:$D$47,MATCH(E2907,dProdutos!$A$2:$A$47,0))</f>
        <v>Moda Masculina</v>
      </c>
    </row>
    <row r="2908" customFormat="false" ht="15" hidden="false" customHeight="false" outlineLevel="0" collapsed="false">
      <c r="A2908" s="17" t="s">
        <v>3289</v>
      </c>
      <c r="B2908" s="17" t="n">
        <v>1</v>
      </c>
      <c r="C2908" s="21" t="n">
        <v>45896</v>
      </c>
      <c r="D2908" s="17" t="s">
        <v>798</v>
      </c>
      <c r="E2908" s="17" t="s">
        <v>174</v>
      </c>
      <c r="F2908" s="17" t="s">
        <v>1503</v>
      </c>
      <c r="G2908" s="17" t="s">
        <v>59</v>
      </c>
      <c r="H2908" s="17" t="s">
        <v>1523</v>
      </c>
      <c r="I2908" s="17" t="s">
        <v>1524</v>
      </c>
      <c r="J2908" s="17" t="n">
        <v>1</v>
      </c>
      <c r="K2908" s="15" t="n">
        <v>250.9</v>
      </c>
      <c r="L2908" s="22" t="n">
        <v>0</v>
      </c>
      <c r="M2908" s="15" t="n">
        <v>13.54</v>
      </c>
      <c r="N2908" s="15" t="n">
        <f aca="false">J2908*K2908</f>
        <v>250.9</v>
      </c>
      <c r="O2908" s="15" t="n">
        <f aca="false">N2908*L2908</f>
        <v>0</v>
      </c>
      <c r="P2908" s="15" t="n">
        <f aca="false">N2908-O2908</f>
        <v>250.9</v>
      </c>
      <c r="Q2908" s="15" t="n">
        <f aca="false">J2908*INDEX(dProdutos!$F$2:$F$47,MATCH(E2908,dProdutos!$A$2:$A$47,0))</f>
        <v>151.28</v>
      </c>
      <c r="R2908" s="15" t="n">
        <f aca="false">IF(I2908="Cancelado",0,P2908-Q2908)</f>
        <v>99.62</v>
      </c>
      <c r="S2908" s="17" t="str">
        <f aca="false">INDEX(dProdutos!$D$2:$D$47,MATCH(E2908,dProdutos!$A$2:$A$47,0))</f>
        <v>Casa</v>
      </c>
    </row>
    <row r="2909" customFormat="false" ht="15" hidden="false" customHeight="false" outlineLevel="0" collapsed="false">
      <c r="A2909" s="17" t="s">
        <v>3289</v>
      </c>
      <c r="B2909" s="17" t="n">
        <v>2</v>
      </c>
      <c r="C2909" s="21" t="n">
        <v>45896</v>
      </c>
      <c r="D2909" s="17" t="s">
        <v>798</v>
      </c>
      <c r="E2909" s="17" t="s">
        <v>88</v>
      </c>
      <c r="F2909" s="17" t="s">
        <v>1503</v>
      </c>
      <c r="G2909" s="17" t="s">
        <v>59</v>
      </c>
      <c r="H2909" s="17" t="s">
        <v>1523</v>
      </c>
      <c r="I2909" s="17" t="s">
        <v>1524</v>
      </c>
      <c r="J2909" s="17" t="n">
        <v>1</v>
      </c>
      <c r="K2909" s="15" t="n">
        <v>170.9</v>
      </c>
      <c r="L2909" s="22" t="n">
        <v>0.05</v>
      </c>
      <c r="M2909" s="15" t="n">
        <v>0</v>
      </c>
      <c r="N2909" s="15" t="n">
        <f aca="false">J2909*K2909</f>
        <v>170.9</v>
      </c>
      <c r="O2909" s="15" t="n">
        <f aca="false">N2909*L2909</f>
        <v>8.545</v>
      </c>
      <c r="P2909" s="15" t="n">
        <f aca="false">N2909-O2909</f>
        <v>162.355</v>
      </c>
      <c r="Q2909" s="15" t="n">
        <f aca="false">J2909*INDEX(dProdutos!$F$2:$F$47,MATCH(E2909,dProdutos!$A$2:$A$47,0))</f>
        <v>98.14</v>
      </c>
      <c r="R2909" s="15" t="n">
        <f aca="false">IF(I2909="Cancelado",0,P2909-Q2909)</f>
        <v>64.215</v>
      </c>
      <c r="S2909" s="17" t="str">
        <f aca="false">INDEX(dProdutos!$D$2:$D$47,MATCH(E2909,dProdutos!$A$2:$A$47,0))</f>
        <v>Moda Feminina</v>
      </c>
    </row>
    <row r="2910" customFormat="false" ht="15" hidden="false" customHeight="false" outlineLevel="0" collapsed="false">
      <c r="A2910" s="17" t="s">
        <v>3290</v>
      </c>
      <c r="B2910" s="17" t="n">
        <v>1</v>
      </c>
      <c r="C2910" s="21" t="n">
        <v>45896</v>
      </c>
      <c r="D2910" s="17" t="s">
        <v>1476</v>
      </c>
      <c r="E2910" s="17" t="s">
        <v>165</v>
      </c>
      <c r="F2910" s="17" t="s">
        <v>1487</v>
      </c>
      <c r="G2910" s="17" t="s">
        <v>59</v>
      </c>
      <c r="H2910" s="17" t="s">
        <v>1537</v>
      </c>
      <c r="I2910" s="17" t="s">
        <v>1524</v>
      </c>
      <c r="J2910" s="17" t="n">
        <v>1</v>
      </c>
      <c r="K2910" s="15" t="n">
        <v>231.9</v>
      </c>
      <c r="L2910" s="22" t="n">
        <v>0</v>
      </c>
      <c r="M2910" s="15" t="n">
        <v>29.58</v>
      </c>
      <c r="N2910" s="15" t="n">
        <f aca="false">J2910*K2910</f>
        <v>231.9</v>
      </c>
      <c r="O2910" s="15" t="n">
        <f aca="false">N2910*L2910</f>
        <v>0</v>
      </c>
      <c r="P2910" s="15" t="n">
        <f aca="false">N2910-O2910</f>
        <v>231.9</v>
      </c>
      <c r="Q2910" s="15" t="n">
        <f aca="false">J2910*INDEX(dProdutos!$F$2:$F$47,MATCH(E2910,dProdutos!$A$2:$A$47,0))</f>
        <v>140.83</v>
      </c>
      <c r="R2910" s="15" t="n">
        <f aca="false">IF(I2910="Cancelado",0,P2910-Q2910)</f>
        <v>91.07</v>
      </c>
      <c r="S2910" s="17" t="str">
        <f aca="false">INDEX(dProdutos!$D$2:$D$47,MATCH(E2910,dProdutos!$A$2:$A$47,0))</f>
        <v>Casa</v>
      </c>
    </row>
    <row r="2911" customFormat="false" ht="15" hidden="false" customHeight="false" outlineLevel="0" collapsed="false">
      <c r="A2911" s="17" t="s">
        <v>3291</v>
      </c>
      <c r="B2911" s="17" t="n">
        <v>1</v>
      </c>
      <c r="C2911" s="21" t="n">
        <v>45897</v>
      </c>
      <c r="D2911" s="17" t="s">
        <v>1481</v>
      </c>
      <c r="E2911" s="17" t="s">
        <v>156</v>
      </c>
      <c r="F2911" s="17" t="s">
        <v>1487</v>
      </c>
      <c r="G2911" s="17" t="s">
        <v>64</v>
      </c>
      <c r="H2911" s="17" t="s">
        <v>1523</v>
      </c>
      <c r="I2911" s="17" t="s">
        <v>1524</v>
      </c>
      <c r="J2911" s="17" t="n">
        <v>1</v>
      </c>
      <c r="K2911" s="15" t="n">
        <v>192.9</v>
      </c>
      <c r="L2911" s="22" t="n">
        <v>0</v>
      </c>
      <c r="M2911" s="15" t="n">
        <v>28.28</v>
      </c>
      <c r="N2911" s="15" t="n">
        <f aca="false">J2911*K2911</f>
        <v>192.9</v>
      </c>
      <c r="O2911" s="15" t="n">
        <f aca="false">N2911*L2911</f>
        <v>0</v>
      </c>
      <c r="P2911" s="15" t="n">
        <f aca="false">N2911-O2911</f>
        <v>192.9</v>
      </c>
      <c r="Q2911" s="15" t="n">
        <f aca="false">J2911*INDEX(dProdutos!$F$2:$F$47,MATCH(E2911,dProdutos!$A$2:$A$47,0))</f>
        <v>80.38</v>
      </c>
      <c r="R2911" s="15" t="n">
        <f aca="false">IF(I2911="Cancelado",0,P2911-Q2911)</f>
        <v>112.52</v>
      </c>
      <c r="S2911" s="17" t="str">
        <f aca="false">INDEX(dProdutos!$D$2:$D$47,MATCH(E2911,dProdutos!$A$2:$A$47,0))</f>
        <v>Acessórios</v>
      </c>
    </row>
    <row r="2912" customFormat="false" ht="15" hidden="false" customHeight="false" outlineLevel="0" collapsed="false">
      <c r="A2912" s="17" t="s">
        <v>3292</v>
      </c>
      <c r="B2912" s="17" t="n">
        <v>1</v>
      </c>
      <c r="C2912" s="21" t="n">
        <v>45897</v>
      </c>
      <c r="D2912" s="17" t="s">
        <v>615</v>
      </c>
      <c r="E2912" s="17" t="s">
        <v>156</v>
      </c>
      <c r="F2912" s="17" t="s">
        <v>1487</v>
      </c>
      <c r="G2912" s="17" t="s">
        <v>60</v>
      </c>
      <c r="H2912" s="17" t="s">
        <v>1540</v>
      </c>
      <c r="I2912" s="17" t="s">
        <v>1524</v>
      </c>
      <c r="J2912" s="17" t="n">
        <v>1</v>
      </c>
      <c r="K2912" s="15" t="n">
        <v>192.9</v>
      </c>
      <c r="L2912" s="22" t="n">
        <v>0</v>
      </c>
      <c r="M2912" s="15" t="n">
        <v>30.74</v>
      </c>
      <c r="N2912" s="15" t="n">
        <f aca="false">J2912*K2912</f>
        <v>192.9</v>
      </c>
      <c r="O2912" s="15" t="n">
        <f aca="false">N2912*L2912</f>
        <v>0</v>
      </c>
      <c r="P2912" s="15" t="n">
        <f aca="false">N2912-O2912</f>
        <v>192.9</v>
      </c>
      <c r="Q2912" s="15" t="n">
        <f aca="false">J2912*INDEX(dProdutos!$F$2:$F$47,MATCH(E2912,dProdutos!$A$2:$A$47,0))</f>
        <v>80.38</v>
      </c>
      <c r="R2912" s="15" t="n">
        <f aca="false">IF(I2912="Cancelado",0,P2912-Q2912)</f>
        <v>112.52</v>
      </c>
      <c r="S2912" s="17" t="str">
        <f aca="false">INDEX(dProdutos!$D$2:$D$47,MATCH(E2912,dProdutos!$A$2:$A$47,0))</f>
        <v>Acessórios</v>
      </c>
    </row>
    <row r="2913" customFormat="false" ht="15" hidden="false" customHeight="false" outlineLevel="0" collapsed="false">
      <c r="A2913" s="17" t="s">
        <v>3293</v>
      </c>
      <c r="B2913" s="17" t="n">
        <v>1</v>
      </c>
      <c r="C2913" s="21" t="n">
        <v>45897</v>
      </c>
      <c r="D2913" s="17" t="s">
        <v>582</v>
      </c>
      <c r="E2913" s="17" t="s">
        <v>92</v>
      </c>
      <c r="F2913" s="17" t="s">
        <v>1495</v>
      </c>
      <c r="G2913" s="17" t="s">
        <v>61</v>
      </c>
      <c r="H2913" s="17" t="s">
        <v>1537</v>
      </c>
      <c r="I2913" s="17" t="s">
        <v>1524</v>
      </c>
      <c r="J2913" s="17" t="n">
        <v>2</v>
      </c>
      <c r="K2913" s="15" t="n">
        <v>191.9</v>
      </c>
      <c r="L2913" s="22" t="n">
        <v>0</v>
      </c>
      <c r="M2913" s="15" t="n">
        <v>0</v>
      </c>
      <c r="N2913" s="15" t="n">
        <f aca="false">J2913*K2913</f>
        <v>383.8</v>
      </c>
      <c r="O2913" s="15" t="n">
        <f aca="false">N2913*L2913</f>
        <v>0</v>
      </c>
      <c r="P2913" s="15" t="n">
        <f aca="false">N2913-O2913</f>
        <v>383.8</v>
      </c>
      <c r="Q2913" s="15" t="n">
        <f aca="false">J2913*INDEX(dProdutos!$F$2:$F$47,MATCH(E2913,dProdutos!$A$2:$A$47,0))</f>
        <v>177.18</v>
      </c>
      <c r="R2913" s="15" t="n">
        <f aca="false">IF(I2913="Cancelado",0,P2913-Q2913)</f>
        <v>206.62</v>
      </c>
      <c r="S2913" s="17" t="str">
        <f aca="false">INDEX(dProdutos!$D$2:$D$47,MATCH(E2913,dProdutos!$A$2:$A$47,0))</f>
        <v>Moda Feminina</v>
      </c>
    </row>
    <row r="2914" customFormat="false" ht="15" hidden="false" customHeight="false" outlineLevel="0" collapsed="false">
      <c r="A2914" s="17" t="s">
        <v>3293</v>
      </c>
      <c r="B2914" s="17" t="n">
        <v>2</v>
      </c>
      <c r="C2914" s="21" t="n">
        <v>45897</v>
      </c>
      <c r="D2914" s="17" t="s">
        <v>582</v>
      </c>
      <c r="E2914" s="17" t="s">
        <v>129</v>
      </c>
      <c r="F2914" s="17" t="s">
        <v>1495</v>
      </c>
      <c r="G2914" s="17" t="s">
        <v>61</v>
      </c>
      <c r="H2914" s="17" t="s">
        <v>1537</v>
      </c>
      <c r="I2914" s="17" t="s">
        <v>1524</v>
      </c>
      <c r="J2914" s="17" t="n">
        <v>1</v>
      </c>
      <c r="K2914" s="15" t="n">
        <v>105.9</v>
      </c>
      <c r="L2914" s="22" t="n">
        <v>0</v>
      </c>
      <c r="M2914" s="15" t="n">
        <v>0</v>
      </c>
      <c r="N2914" s="15" t="n">
        <f aca="false">J2914*K2914</f>
        <v>105.9</v>
      </c>
      <c r="O2914" s="15" t="n">
        <f aca="false">N2914*L2914</f>
        <v>0</v>
      </c>
      <c r="P2914" s="15" t="n">
        <f aca="false">N2914-O2914</f>
        <v>105.9</v>
      </c>
      <c r="Q2914" s="15" t="n">
        <f aca="false">J2914*INDEX(dProdutos!$F$2:$F$47,MATCH(E2914,dProdutos!$A$2:$A$47,0))</f>
        <v>43.79</v>
      </c>
      <c r="R2914" s="15" t="n">
        <f aca="false">IF(I2914="Cancelado",0,P2914-Q2914)</f>
        <v>62.11</v>
      </c>
      <c r="S2914" s="17" t="str">
        <f aca="false">INDEX(dProdutos!$D$2:$D$47,MATCH(E2914,dProdutos!$A$2:$A$47,0))</f>
        <v>Calçados</v>
      </c>
    </row>
    <row r="2915" customFormat="false" ht="15" hidden="false" customHeight="false" outlineLevel="0" collapsed="false">
      <c r="A2915" s="17" t="s">
        <v>3294</v>
      </c>
      <c r="B2915" s="17" t="n">
        <v>1</v>
      </c>
      <c r="C2915" s="21" t="n">
        <v>45897</v>
      </c>
      <c r="D2915" s="17" t="s">
        <v>1401</v>
      </c>
      <c r="E2915" s="17" t="s">
        <v>177</v>
      </c>
      <c r="F2915" s="17" t="s">
        <v>1493</v>
      </c>
      <c r="G2915" s="17" t="s">
        <v>59</v>
      </c>
      <c r="H2915" s="17" t="s">
        <v>1537</v>
      </c>
      <c r="I2915" s="17" t="s">
        <v>1531</v>
      </c>
      <c r="J2915" s="17" t="n">
        <v>1</v>
      </c>
      <c r="K2915" s="15" t="n">
        <v>257.9</v>
      </c>
      <c r="L2915" s="22" t="n">
        <v>0.05</v>
      </c>
      <c r="M2915" s="15" t="n">
        <v>0</v>
      </c>
      <c r="N2915" s="15" t="n">
        <f aca="false">J2915*K2915</f>
        <v>257.9</v>
      </c>
      <c r="O2915" s="15" t="n">
        <f aca="false">N2915*L2915</f>
        <v>12.895</v>
      </c>
      <c r="P2915" s="15" t="n">
        <f aca="false">N2915-O2915</f>
        <v>245.005</v>
      </c>
      <c r="Q2915" s="15" t="n">
        <f aca="false">J2915*INDEX(dProdutos!$F$2:$F$47,MATCH(E2915,dProdutos!$A$2:$A$47,0))</f>
        <v>138.23</v>
      </c>
      <c r="R2915" s="15" t="n">
        <f aca="false">IF(I2915="Cancelado",0,P2915-Q2915)</f>
        <v>0</v>
      </c>
      <c r="S2915" s="17" t="str">
        <f aca="false">INDEX(dProdutos!$D$2:$D$47,MATCH(E2915,dProdutos!$A$2:$A$47,0))</f>
        <v>Casa</v>
      </c>
    </row>
    <row r="2916" customFormat="false" ht="15" hidden="false" customHeight="false" outlineLevel="0" collapsed="false">
      <c r="A2916" s="17" t="s">
        <v>3294</v>
      </c>
      <c r="B2916" s="17" t="n">
        <v>2</v>
      </c>
      <c r="C2916" s="21" t="n">
        <v>45897</v>
      </c>
      <c r="D2916" s="17" t="s">
        <v>1401</v>
      </c>
      <c r="E2916" s="17" t="s">
        <v>162</v>
      </c>
      <c r="F2916" s="17" t="s">
        <v>1493</v>
      </c>
      <c r="G2916" s="17" t="s">
        <v>59</v>
      </c>
      <c r="H2916" s="17" t="s">
        <v>1537</v>
      </c>
      <c r="I2916" s="17" t="s">
        <v>1531</v>
      </c>
      <c r="J2916" s="17" t="n">
        <v>1</v>
      </c>
      <c r="K2916" s="15" t="n">
        <v>231.9</v>
      </c>
      <c r="L2916" s="22" t="n">
        <v>0</v>
      </c>
      <c r="M2916" s="15" t="n">
        <v>0</v>
      </c>
      <c r="N2916" s="15" t="n">
        <f aca="false">J2916*K2916</f>
        <v>231.9</v>
      </c>
      <c r="O2916" s="15" t="n">
        <f aca="false">N2916*L2916</f>
        <v>0</v>
      </c>
      <c r="P2916" s="15" t="n">
        <f aca="false">N2916-O2916</f>
        <v>231.9</v>
      </c>
      <c r="Q2916" s="15" t="n">
        <f aca="false">J2916*INDEX(dProdutos!$F$2:$F$47,MATCH(E2916,dProdutos!$A$2:$A$47,0))</f>
        <v>134.41</v>
      </c>
      <c r="R2916" s="15" t="n">
        <f aca="false">IF(I2916="Cancelado",0,P2916-Q2916)</f>
        <v>0</v>
      </c>
      <c r="S2916" s="17" t="str">
        <f aca="false">INDEX(dProdutos!$D$2:$D$47,MATCH(E2916,dProdutos!$A$2:$A$47,0))</f>
        <v>Casa</v>
      </c>
    </row>
    <row r="2917" customFormat="false" ht="15" hidden="false" customHeight="false" outlineLevel="0" collapsed="false">
      <c r="A2917" s="17" t="s">
        <v>3294</v>
      </c>
      <c r="B2917" s="17" t="n">
        <v>3</v>
      </c>
      <c r="C2917" s="21" t="n">
        <v>45897</v>
      </c>
      <c r="D2917" s="17" t="s">
        <v>1401</v>
      </c>
      <c r="E2917" s="17" t="s">
        <v>129</v>
      </c>
      <c r="F2917" s="17" t="s">
        <v>1493</v>
      </c>
      <c r="G2917" s="17" t="s">
        <v>59</v>
      </c>
      <c r="H2917" s="17" t="s">
        <v>1537</v>
      </c>
      <c r="I2917" s="17" t="s">
        <v>1531</v>
      </c>
      <c r="J2917" s="17" t="n">
        <v>1</v>
      </c>
      <c r="K2917" s="15" t="n">
        <v>105.9</v>
      </c>
      <c r="L2917" s="22" t="n">
        <v>0</v>
      </c>
      <c r="M2917" s="15" t="n">
        <v>0</v>
      </c>
      <c r="N2917" s="15" t="n">
        <f aca="false">J2917*K2917</f>
        <v>105.9</v>
      </c>
      <c r="O2917" s="15" t="n">
        <f aca="false">N2917*L2917</f>
        <v>0</v>
      </c>
      <c r="P2917" s="15" t="n">
        <f aca="false">N2917-O2917</f>
        <v>105.9</v>
      </c>
      <c r="Q2917" s="15" t="n">
        <f aca="false">J2917*INDEX(dProdutos!$F$2:$F$47,MATCH(E2917,dProdutos!$A$2:$A$47,0))</f>
        <v>43.79</v>
      </c>
      <c r="R2917" s="15" t="n">
        <f aca="false">IF(I2917="Cancelado",0,P2917-Q2917)</f>
        <v>0</v>
      </c>
      <c r="S2917" s="17" t="str">
        <f aca="false">INDEX(dProdutos!$D$2:$D$47,MATCH(E2917,dProdutos!$A$2:$A$47,0))</f>
        <v>Calçados</v>
      </c>
    </row>
    <row r="2918" customFormat="false" ht="15" hidden="false" customHeight="false" outlineLevel="0" collapsed="false">
      <c r="A2918" s="17" t="s">
        <v>3295</v>
      </c>
      <c r="B2918" s="17" t="n">
        <v>1</v>
      </c>
      <c r="C2918" s="21" t="n">
        <v>45897</v>
      </c>
      <c r="D2918" s="17" t="s">
        <v>420</v>
      </c>
      <c r="E2918" s="17" t="s">
        <v>138</v>
      </c>
      <c r="F2918" s="17" t="s">
        <v>1493</v>
      </c>
      <c r="G2918" s="17" t="s">
        <v>64</v>
      </c>
      <c r="H2918" s="17" t="s">
        <v>1537</v>
      </c>
      <c r="I2918" s="17" t="s">
        <v>1524</v>
      </c>
      <c r="J2918" s="17" t="n">
        <v>2</v>
      </c>
      <c r="K2918" s="15" t="n">
        <v>231.9</v>
      </c>
      <c r="L2918" s="22" t="n">
        <v>0</v>
      </c>
      <c r="M2918" s="15" t="n">
        <v>12.72</v>
      </c>
      <c r="N2918" s="15" t="n">
        <f aca="false">J2918*K2918</f>
        <v>463.8</v>
      </c>
      <c r="O2918" s="15" t="n">
        <f aca="false">N2918*L2918</f>
        <v>0</v>
      </c>
      <c r="P2918" s="15" t="n">
        <f aca="false">N2918-O2918</f>
        <v>463.8</v>
      </c>
      <c r="Q2918" s="15" t="n">
        <f aca="false">J2918*INDEX(dProdutos!$F$2:$F$47,MATCH(E2918,dProdutos!$A$2:$A$47,0))</f>
        <v>264.42</v>
      </c>
      <c r="R2918" s="15" t="n">
        <f aca="false">IF(I2918="Cancelado",0,P2918-Q2918)</f>
        <v>199.38</v>
      </c>
      <c r="S2918" s="17" t="str">
        <f aca="false">INDEX(dProdutos!$D$2:$D$47,MATCH(E2918,dProdutos!$A$2:$A$47,0))</f>
        <v>Calçados</v>
      </c>
    </row>
    <row r="2919" customFormat="false" ht="15" hidden="false" customHeight="false" outlineLevel="0" collapsed="false">
      <c r="A2919" s="17" t="s">
        <v>3296</v>
      </c>
      <c r="B2919" s="17" t="n">
        <v>1</v>
      </c>
      <c r="C2919" s="21" t="n">
        <v>45897</v>
      </c>
      <c r="D2919" s="17" t="s">
        <v>1085</v>
      </c>
      <c r="E2919" s="17" t="s">
        <v>171</v>
      </c>
      <c r="F2919" s="17" t="s">
        <v>1499</v>
      </c>
      <c r="G2919" s="17" t="s">
        <v>61</v>
      </c>
      <c r="H2919" s="17" t="s">
        <v>1523</v>
      </c>
      <c r="I2919" s="17" t="s">
        <v>1524</v>
      </c>
      <c r="J2919" s="17" t="n">
        <v>3</v>
      </c>
      <c r="K2919" s="15" t="n">
        <v>246.9</v>
      </c>
      <c r="L2919" s="22" t="n">
        <v>0</v>
      </c>
      <c r="M2919" s="15" t="n">
        <v>0</v>
      </c>
      <c r="N2919" s="15" t="n">
        <f aca="false">J2919*K2919</f>
        <v>740.7</v>
      </c>
      <c r="O2919" s="15" t="n">
        <f aca="false">N2919*L2919</f>
        <v>0</v>
      </c>
      <c r="P2919" s="15" t="n">
        <f aca="false">N2919-O2919</f>
        <v>740.7</v>
      </c>
      <c r="Q2919" s="15" t="n">
        <f aca="false">J2919*INDEX(dProdutos!$F$2:$F$47,MATCH(E2919,dProdutos!$A$2:$A$47,0))</f>
        <v>310.83</v>
      </c>
      <c r="R2919" s="15" t="n">
        <f aca="false">IF(I2919="Cancelado",0,P2919-Q2919)</f>
        <v>429.87</v>
      </c>
      <c r="S2919" s="17" t="str">
        <f aca="false">INDEX(dProdutos!$D$2:$D$47,MATCH(E2919,dProdutos!$A$2:$A$47,0))</f>
        <v>Casa</v>
      </c>
    </row>
    <row r="2920" customFormat="false" ht="15" hidden="false" customHeight="false" outlineLevel="0" collapsed="false">
      <c r="A2920" s="17" t="s">
        <v>3296</v>
      </c>
      <c r="B2920" s="17" t="n">
        <v>2</v>
      </c>
      <c r="C2920" s="21" t="n">
        <v>45897</v>
      </c>
      <c r="D2920" s="17" t="s">
        <v>1085</v>
      </c>
      <c r="E2920" s="17" t="s">
        <v>186</v>
      </c>
      <c r="F2920" s="17" t="s">
        <v>1499</v>
      </c>
      <c r="G2920" s="17" t="s">
        <v>61</v>
      </c>
      <c r="H2920" s="17" t="s">
        <v>1523</v>
      </c>
      <c r="I2920" s="17" t="s">
        <v>1524</v>
      </c>
      <c r="J2920" s="17" t="n">
        <v>1</v>
      </c>
      <c r="K2920" s="15" t="n">
        <v>120.9</v>
      </c>
      <c r="L2920" s="22" t="n">
        <v>0</v>
      </c>
      <c r="M2920" s="15" t="n">
        <v>0</v>
      </c>
      <c r="N2920" s="15" t="n">
        <f aca="false">J2920*K2920</f>
        <v>120.9</v>
      </c>
      <c r="O2920" s="15" t="n">
        <f aca="false">N2920*L2920</f>
        <v>0</v>
      </c>
      <c r="P2920" s="15" t="n">
        <f aca="false">N2920-O2920</f>
        <v>120.9</v>
      </c>
      <c r="Q2920" s="15" t="n">
        <f aca="false">J2920*INDEX(dProdutos!$F$2:$F$47,MATCH(E2920,dProdutos!$A$2:$A$47,0))</f>
        <v>72.21</v>
      </c>
      <c r="R2920" s="15" t="n">
        <f aca="false">IF(I2920="Cancelado",0,P2920-Q2920)</f>
        <v>48.69</v>
      </c>
      <c r="S2920" s="17" t="str">
        <f aca="false">INDEX(dProdutos!$D$2:$D$47,MATCH(E2920,dProdutos!$A$2:$A$47,0))</f>
        <v>Eletrônicos</v>
      </c>
    </row>
    <row r="2921" customFormat="false" ht="15" hidden="false" customHeight="false" outlineLevel="0" collapsed="false">
      <c r="A2921" s="17" t="s">
        <v>3296</v>
      </c>
      <c r="B2921" s="17" t="n">
        <v>3</v>
      </c>
      <c r="C2921" s="21" t="n">
        <v>45897</v>
      </c>
      <c r="D2921" s="17" t="s">
        <v>1085</v>
      </c>
      <c r="E2921" s="17" t="s">
        <v>117</v>
      </c>
      <c r="F2921" s="17" t="s">
        <v>1499</v>
      </c>
      <c r="G2921" s="17" t="s">
        <v>61</v>
      </c>
      <c r="H2921" s="17" t="s">
        <v>1523</v>
      </c>
      <c r="I2921" s="17" t="s">
        <v>1524</v>
      </c>
      <c r="J2921" s="17" t="n">
        <v>1</v>
      </c>
      <c r="K2921" s="15" t="n">
        <v>166.9</v>
      </c>
      <c r="L2921" s="22" t="n">
        <v>0.05</v>
      </c>
      <c r="M2921" s="15" t="n">
        <v>0</v>
      </c>
      <c r="N2921" s="15" t="n">
        <f aca="false">J2921*K2921</f>
        <v>166.9</v>
      </c>
      <c r="O2921" s="15" t="n">
        <f aca="false">N2921*L2921</f>
        <v>8.345</v>
      </c>
      <c r="P2921" s="15" t="n">
        <f aca="false">N2921-O2921</f>
        <v>158.555</v>
      </c>
      <c r="Q2921" s="15" t="n">
        <f aca="false">J2921*INDEX(dProdutos!$F$2:$F$47,MATCH(E2921,dProdutos!$A$2:$A$47,0))</f>
        <v>73.23</v>
      </c>
      <c r="R2921" s="15" t="n">
        <f aca="false">IF(I2921="Cancelado",0,P2921-Q2921)</f>
        <v>85.325</v>
      </c>
      <c r="S2921" s="17" t="str">
        <f aca="false">INDEX(dProdutos!$D$2:$D$47,MATCH(E2921,dProdutos!$A$2:$A$47,0))</f>
        <v>Moda Masculina</v>
      </c>
    </row>
    <row r="2922" customFormat="false" ht="15" hidden="false" customHeight="false" outlineLevel="0" collapsed="false">
      <c r="A2922" s="17" t="s">
        <v>3297</v>
      </c>
      <c r="B2922" s="17" t="n">
        <v>1</v>
      </c>
      <c r="C2922" s="21" t="n">
        <v>45897</v>
      </c>
      <c r="D2922" s="17" t="s">
        <v>871</v>
      </c>
      <c r="E2922" s="17" t="s">
        <v>153</v>
      </c>
      <c r="F2922" s="17" t="s">
        <v>1490</v>
      </c>
      <c r="G2922" s="17" t="s">
        <v>62</v>
      </c>
      <c r="H2922" s="17" t="s">
        <v>1523</v>
      </c>
      <c r="I2922" s="17" t="s">
        <v>1524</v>
      </c>
      <c r="J2922" s="17" t="n">
        <v>1</v>
      </c>
      <c r="K2922" s="15" t="n">
        <v>165.9</v>
      </c>
      <c r="L2922" s="22" t="n">
        <v>0</v>
      </c>
      <c r="M2922" s="15" t="n">
        <v>34.58</v>
      </c>
      <c r="N2922" s="15" t="n">
        <f aca="false">J2922*K2922</f>
        <v>165.9</v>
      </c>
      <c r="O2922" s="15" t="n">
        <f aca="false">N2922*L2922</f>
        <v>0</v>
      </c>
      <c r="P2922" s="15" t="n">
        <f aca="false">N2922-O2922</f>
        <v>165.9</v>
      </c>
      <c r="Q2922" s="15" t="n">
        <f aca="false">J2922*INDEX(dProdutos!$F$2:$F$47,MATCH(E2922,dProdutos!$A$2:$A$47,0))</f>
        <v>67.28</v>
      </c>
      <c r="R2922" s="15" t="n">
        <f aca="false">IF(I2922="Cancelado",0,P2922-Q2922)</f>
        <v>98.62</v>
      </c>
      <c r="S2922" s="17" t="str">
        <f aca="false">INDEX(dProdutos!$D$2:$D$47,MATCH(E2922,dProdutos!$A$2:$A$47,0))</f>
        <v>Acessórios</v>
      </c>
    </row>
    <row r="2923" customFormat="false" ht="15" hidden="false" customHeight="false" outlineLevel="0" collapsed="false">
      <c r="A2923" s="17" t="s">
        <v>3298</v>
      </c>
      <c r="B2923" s="17" t="n">
        <v>1</v>
      </c>
      <c r="C2923" s="21" t="n">
        <v>45897</v>
      </c>
      <c r="D2923" s="17" t="s">
        <v>496</v>
      </c>
      <c r="E2923" s="17" t="s">
        <v>165</v>
      </c>
      <c r="F2923" s="17" t="s">
        <v>1493</v>
      </c>
      <c r="G2923" s="17" t="s">
        <v>62</v>
      </c>
      <c r="H2923" s="17" t="s">
        <v>1537</v>
      </c>
      <c r="I2923" s="17" t="s">
        <v>1524</v>
      </c>
      <c r="J2923" s="17" t="n">
        <v>1</v>
      </c>
      <c r="K2923" s="15" t="n">
        <v>231.9</v>
      </c>
      <c r="L2923" s="22" t="n">
        <v>0</v>
      </c>
      <c r="M2923" s="15" t="n">
        <v>18.28</v>
      </c>
      <c r="N2923" s="15" t="n">
        <f aca="false">J2923*K2923</f>
        <v>231.9</v>
      </c>
      <c r="O2923" s="15" t="n">
        <f aca="false">N2923*L2923</f>
        <v>0</v>
      </c>
      <c r="P2923" s="15" t="n">
        <f aca="false">N2923-O2923</f>
        <v>231.9</v>
      </c>
      <c r="Q2923" s="15" t="n">
        <f aca="false">J2923*INDEX(dProdutos!$F$2:$F$47,MATCH(E2923,dProdutos!$A$2:$A$47,0))</f>
        <v>140.83</v>
      </c>
      <c r="R2923" s="15" t="n">
        <f aca="false">IF(I2923="Cancelado",0,P2923-Q2923)</f>
        <v>91.07</v>
      </c>
      <c r="S2923" s="17" t="str">
        <f aca="false">INDEX(dProdutos!$D$2:$D$47,MATCH(E2923,dProdutos!$A$2:$A$47,0))</f>
        <v>Casa</v>
      </c>
    </row>
    <row r="2924" customFormat="false" ht="15" hidden="false" customHeight="false" outlineLevel="0" collapsed="false">
      <c r="A2924" s="17" t="s">
        <v>3299</v>
      </c>
      <c r="B2924" s="17" t="n">
        <v>1</v>
      </c>
      <c r="C2924" s="21" t="n">
        <v>45897</v>
      </c>
      <c r="D2924" s="17" t="s">
        <v>874</v>
      </c>
      <c r="E2924" s="17" t="s">
        <v>144</v>
      </c>
      <c r="F2924" s="17" t="s">
        <v>1493</v>
      </c>
      <c r="G2924" s="17" t="s">
        <v>61</v>
      </c>
      <c r="H2924" s="17" t="s">
        <v>1540</v>
      </c>
      <c r="I2924" s="17" t="s">
        <v>1524</v>
      </c>
      <c r="J2924" s="17" t="n">
        <v>1</v>
      </c>
      <c r="K2924" s="15" t="n">
        <v>260.9</v>
      </c>
      <c r="L2924" s="22" t="n">
        <v>0.15</v>
      </c>
      <c r="M2924" s="15" t="n">
        <v>14.96</v>
      </c>
      <c r="N2924" s="15" t="n">
        <f aca="false">J2924*K2924</f>
        <v>260.9</v>
      </c>
      <c r="O2924" s="15" t="n">
        <f aca="false">N2924*L2924</f>
        <v>39.135</v>
      </c>
      <c r="P2924" s="15" t="n">
        <f aca="false">N2924-O2924</f>
        <v>221.765</v>
      </c>
      <c r="Q2924" s="15" t="n">
        <f aca="false">J2924*INDEX(dProdutos!$F$2:$F$47,MATCH(E2924,dProdutos!$A$2:$A$47,0))</f>
        <v>99.86</v>
      </c>
      <c r="R2924" s="15" t="n">
        <f aca="false">IF(I2924="Cancelado",0,P2924-Q2924)</f>
        <v>121.905</v>
      </c>
      <c r="S2924" s="17" t="str">
        <f aca="false">INDEX(dProdutos!$D$2:$D$47,MATCH(E2924,dProdutos!$A$2:$A$47,0))</f>
        <v>Acessórios</v>
      </c>
    </row>
    <row r="2925" customFormat="false" ht="15" hidden="false" customHeight="false" outlineLevel="0" collapsed="false">
      <c r="A2925" s="17" t="s">
        <v>3300</v>
      </c>
      <c r="B2925" s="17" t="n">
        <v>1</v>
      </c>
      <c r="C2925" s="21" t="n">
        <v>45898</v>
      </c>
      <c r="D2925" s="17" t="s">
        <v>816</v>
      </c>
      <c r="E2925" s="17" t="s">
        <v>171</v>
      </c>
      <c r="F2925" s="17" t="s">
        <v>1493</v>
      </c>
      <c r="G2925" s="17" t="s">
        <v>61</v>
      </c>
      <c r="H2925" s="17" t="s">
        <v>1523</v>
      </c>
      <c r="I2925" s="17" t="s">
        <v>1524</v>
      </c>
      <c r="J2925" s="17" t="n">
        <v>1</v>
      </c>
      <c r="K2925" s="15" t="n">
        <v>246.9</v>
      </c>
      <c r="L2925" s="22" t="n">
        <v>0</v>
      </c>
      <c r="M2925" s="15" t="n">
        <v>0</v>
      </c>
      <c r="N2925" s="15" t="n">
        <f aca="false">J2925*K2925</f>
        <v>246.9</v>
      </c>
      <c r="O2925" s="15" t="n">
        <f aca="false">N2925*L2925</f>
        <v>0</v>
      </c>
      <c r="P2925" s="15" t="n">
        <f aca="false">N2925-O2925</f>
        <v>246.9</v>
      </c>
      <c r="Q2925" s="15" t="n">
        <f aca="false">J2925*INDEX(dProdutos!$F$2:$F$47,MATCH(E2925,dProdutos!$A$2:$A$47,0))</f>
        <v>103.61</v>
      </c>
      <c r="R2925" s="15" t="n">
        <f aca="false">IF(I2925="Cancelado",0,P2925-Q2925)</f>
        <v>143.29</v>
      </c>
      <c r="S2925" s="17" t="str">
        <f aca="false">INDEX(dProdutos!$D$2:$D$47,MATCH(E2925,dProdutos!$A$2:$A$47,0))</f>
        <v>Casa</v>
      </c>
    </row>
    <row r="2926" customFormat="false" ht="15" hidden="false" customHeight="false" outlineLevel="0" collapsed="false">
      <c r="A2926" s="17" t="s">
        <v>3301</v>
      </c>
      <c r="B2926" s="17" t="n">
        <v>1</v>
      </c>
      <c r="C2926" s="21" t="n">
        <v>45898</v>
      </c>
      <c r="D2926" s="17" t="s">
        <v>1476</v>
      </c>
      <c r="E2926" s="17" t="s">
        <v>177</v>
      </c>
      <c r="F2926" s="17" t="s">
        <v>1495</v>
      </c>
      <c r="G2926" s="17" t="s">
        <v>64</v>
      </c>
      <c r="H2926" s="17" t="s">
        <v>1537</v>
      </c>
      <c r="I2926" s="17" t="s">
        <v>1531</v>
      </c>
      <c r="J2926" s="17" t="n">
        <v>2</v>
      </c>
      <c r="K2926" s="15" t="n">
        <v>257.9</v>
      </c>
      <c r="L2926" s="22" t="n">
        <v>0</v>
      </c>
      <c r="M2926" s="15" t="n">
        <v>0</v>
      </c>
      <c r="N2926" s="15" t="n">
        <f aca="false">J2926*K2926</f>
        <v>515.8</v>
      </c>
      <c r="O2926" s="15" t="n">
        <f aca="false">N2926*L2926</f>
        <v>0</v>
      </c>
      <c r="P2926" s="15" t="n">
        <f aca="false">N2926-O2926</f>
        <v>515.8</v>
      </c>
      <c r="Q2926" s="15" t="n">
        <f aca="false">J2926*INDEX(dProdutos!$F$2:$F$47,MATCH(E2926,dProdutos!$A$2:$A$47,0))</f>
        <v>276.46</v>
      </c>
      <c r="R2926" s="15" t="n">
        <f aca="false">IF(I2926="Cancelado",0,P2926-Q2926)</f>
        <v>0</v>
      </c>
      <c r="S2926" s="17" t="str">
        <f aca="false">INDEX(dProdutos!$D$2:$D$47,MATCH(E2926,dProdutos!$A$2:$A$47,0))</f>
        <v>Casa</v>
      </c>
    </row>
    <row r="2927" customFormat="false" ht="15" hidden="false" customHeight="false" outlineLevel="0" collapsed="false">
      <c r="A2927" s="17" t="s">
        <v>3302</v>
      </c>
      <c r="B2927" s="17" t="n">
        <v>1</v>
      </c>
      <c r="C2927" s="21" t="n">
        <v>45898</v>
      </c>
      <c r="D2927" s="17" t="s">
        <v>1063</v>
      </c>
      <c r="E2927" s="17" t="s">
        <v>171</v>
      </c>
      <c r="F2927" s="17" t="s">
        <v>1503</v>
      </c>
      <c r="G2927" s="17" t="s">
        <v>59</v>
      </c>
      <c r="H2927" s="17" t="s">
        <v>1523</v>
      </c>
      <c r="I2927" s="17" t="s">
        <v>1524</v>
      </c>
      <c r="J2927" s="17" t="n">
        <v>1</v>
      </c>
      <c r="K2927" s="15" t="n">
        <v>246.9</v>
      </c>
      <c r="L2927" s="22" t="n">
        <v>0</v>
      </c>
      <c r="M2927" s="15" t="n">
        <v>30.62</v>
      </c>
      <c r="N2927" s="15" t="n">
        <f aca="false">J2927*K2927</f>
        <v>246.9</v>
      </c>
      <c r="O2927" s="15" t="n">
        <f aca="false">N2927*L2927</f>
        <v>0</v>
      </c>
      <c r="P2927" s="15" t="n">
        <f aca="false">N2927-O2927</f>
        <v>246.9</v>
      </c>
      <c r="Q2927" s="15" t="n">
        <f aca="false">J2927*INDEX(dProdutos!$F$2:$F$47,MATCH(E2927,dProdutos!$A$2:$A$47,0))</f>
        <v>103.61</v>
      </c>
      <c r="R2927" s="15" t="n">
        <f aca="false">IF(I2927="Cancelado",0,P2927-Q2927)</f>
        <v>143.29</v>
      </c>
      <c r="S2927" s="17" t="str">
        <f aca="false">INDEX(dProdutos!$D$2:$D$47,MATCH(E2927,dProdutos!$A$2:$A$47,0))</f>
        <v>Casa</v>
      </c>
    </row>
    <row r="2928" customFormat="false" ht="15" hidden="false" customHeight="false" outlineLevel="0" collapsed="false">
      <c r="A2928" s="17" t="s">
        <v>3303</v>
      </c>
      <c r="B2928" s="17" t="n">
        <v>1</v>
      </c>
      <c r="C2928" s="21" t="n">
        <v>45898</v>
      </c>
      <c r="D2928" s="17" t="s">
        <v>943</v>
      </c>
      <c r="E2928" s="17" t="s">
        <v>95</v>
      </c>
      <c r="F2928" s="17" t="s">
        <v>1495</v>
      </c>
      <c r="G2928" s="17" t="s">
        <v>63</v>
      </c>
      <c r="H2928" s="17" t="s">
        <v>1527</v>
      </c>
      <c r="I2928" s="17" t="s">
        <v>1524</v>
      </c>
      <c r="J2928" s="17" t="n">
        <v>1</v>
      </c>
      <c r="K2928" s="15" t="n">
        <v>77.9</v>
      </c>
      <c r="L2928" s="22" t="n">
        <v>0.05</v>
      </c>
      <c r="M2928" s="15" t="n">
        <v>22.43</v>
      </c>
      <c r="N2928" s="15" t="n">
        <f aca="false">J2928*K2928</f>
        <v>77.9</v>
      </c>
      <c r="O2928" s="15" t="n">
        <f aca="false">N2928*L2928</f>
        <v>3.895</v>
      </c>
      <c r="P2928" s="15" t="n">
        <f aca="false">N2928-O2928</f>
        <v>74.005</v>
      </c>
      <c r="Q2928" s="15" t="n">
        <f aca="false">J2928*INDEX(dProdutos!$F$2:$F$47,MATCH(E2928,dProdutos!$A$2:$A$47,0))</f>
        <v>36.71</v>
      </c>
      <c r="R2928" s="15" t="n">
        <f aca="false">IF(I2928="Cancelado",0,P2928-Q2928)</f>
        <v>37.295</v>
      </c>
      <c r="S2928" s="17" t="str">
        <f aca="false">INDEX(dProdutos!$D$2:$D$47,MATCH(E2928,dProdutos!$A$2:$A$47,0))</f>
        <v>Moda Feminina</v>
      </c>
    </row>
    <row r="2929" customFormat="false" ht="15" hidden="false" customHeight="false" outlineLevel="0" collapsed="false">
      <c r="A2929" s="17" t="s">
        <v>3304</v>
      </c>
      <c r="B2929" s="17" t="n">
        <v>1</v>
      </c>
      <c r="C2929" s="21" t="n">
        <v>45898</v>
      </c>
      <c r="D2929" s="17" t="s">
        <v>825</v>
      </c>
      <c r="E2929" s="17" t="s">
        <v>180</v>
      </c>
      <c r="F2929" s="17" t="s">
        <v>1490</v>
      </c>
      <c r="G2929" s="17" t="s">
        <v>62</v>
      </c>
      <c r="H2929" s="17" t="s">
        <v>1537</v>
      </c>
      <c r="I2929" s="17" t="s">
        <v>1524</v>
      </c>
      <c r="J2929" s="17" t="n">
        <v>1</v>
      </c>
      <c r="K2929" s="15" t="n">
        <v>82.9</v>
      </c>
      <c r="L2929" s="22" t="n">
        <v>0</v>
      </c>
      <c r="M2929" s="15" t="n">
        <v>0</v>
      </c>
      <c r="N2929" s="15" t="n">
        <f aca="false">J2929*K2929</f>
        <v>82.9</v>
      </c>
      <c r="O2929" s="15" t="n">
        <f aca="false">N2929*L2929</f>
        <v>0</v>
      </c>
      <c r="P2929" s="15" t="n">
        <f aca="false">N2929-O2929</f>
        <v>82.9</v>
      </c>
      <c r="Q2929" s="15" t="n">
        <f aca="false">J2929*INDEX(dProdutos!$F$2:$F$47,MATCH(E2929,dProdutos!$A$2:$A$47,0))</f>
        <v>35.97</v>
      </c>
      <c r="R2929" s="15" t="n">
        <f aca="false">IF(I2929="Cancelado",0,P2929-Q2929)</f>
        <v>46.93</v>
      </c>
      <c r="S2929" s="17" t="str">
        <f aca="false">INDEX(dProdutos!$D$2:$D$47,MATCH(E2929,dProdutos!$A$2:$A$47,0))</f>
        <v>Eletrônicos</v>
      </c>
    </row>
    <row r="2930" customFormat="false" ht="15" hidden="false" customHeight="false" outlineLevel="0" collapsed="false">
      <c r="A2930" s="17" t="s">
        <v>3305</v>
      </c>
      <c r="B2930" s="17" t="n">
        <v>1</v>
      </c>
      <c r="C2930" s="21" t="n">
        <v>45898</v>
      </c>
      <c r="D2930" s="17" t="s">
        <v>549</v>
      </c>
      <c r="E2930" s="17" t="s">
        <v>138</v>
      </c>
      <c r="F2930" s="17" t="s">
        <v>1490</v>
      </c>
      <c r="G2930" s="17" t="s">
        <v>59</v>
      </c>
      <c r="H2930" s="17" t="s">
        <v>1537</v>
      </c>
      <c r="I2930" s="17" t="s">
        <v>1524</v>
      </c>
      <c r="J2930" s="17" t="n">
        <v>1</v>
      </c>
      <c r="K2930" s="15" t="n">
        <v>231.9</v>
      </c>
      <c r="L2930" s="22" t="n">
        <v>0.2</v>
      </c>
      <c r="M2930" s="15" t="n">
        <v>0</v>
      </c>
      <c r="N2930" s="15" t="n">
        <f aca="false">J2930*K2930</f>
        <v>231.9</v>
      </c>
      <c r="O2930" s="15" t="n">
        <f aca="false">N2930*L2930</f>
        <v>46.38</v>
      </c>
      <c r="P2930" s="15" t="n">
        <f aca="false">N2930-O2930</f>
        <v>185.52</v>
      </c>
      <c r="Q2930" s="15" t="n">
        <f aca="false">J2930*INDEX(dProdutos!$F$2:$F$47,MATCH(E2930,dProdutos!$A$2:$A$47,0))</f>
        <v>132.21</v>
      </c>
      <c r="R2930" s="15" t="n">
        <f aca="false">IF(I2930="Cancelado",0,P2930-Q2930)</f>
        <v>53.31</v>
      </c>
      <c r="S2930" s="17" t="str">
        <f aca="false">INDEX(dProdutos!$D$2:$D$47,MATCH(E2930,dProdutos!$A$2:$A$47,0))</f>
        <v>Calçados</v>
      </c>
    </row>
    <row r="2931" customFormat="false" ht="15" hidden="false" customHeight="false" outlineLevel="0" collapsed="false">
      <c r="A2931" s="17" t="s">
        <v>3305</v>
      </c>
      <c r="B2931" s="17" t="n">
        <v>2</v>
      </c>
      <c r="C2931" s="21" t="n">
        <v>45898</v>
      </c>
      <c r="D2931" s="17" t="s">
        <v>549</v>
      </c>
      <c r="E2931" s="17" t="s">
        <v>177</v>
      </c>
      <c r="F2931" s="17" t="s">
        <v>1490</v>
      </c>
      <c r="G2931" s="17" t="s">
        <v>59</v>
      </c>
      <c r="H2931" s="17" t="s">
        <v>1537</v>
      </c>
      <c r="I2931" s="17" t="s">
        <v>1524</v>
      </c>
      <c r="J2931" s="17" t="n">
        <v>1</v>
      </c>
      <c r="K2931" s="15" t="n">
        <v>257.9</v>
      </c>
      <c r="L2931" s="22" t="n">
        <v>0.05</v>
      </c>
      <c r="M2931" s="15" t="n">
        <v>0</v>
      </c>
      <c r="N2931" s="15" t="n">
        <f aca="false">J2931*K2931</f>
        <v>257.9</v>
      </c>
      <c r="O2931" s="15" t="n">
        <f aca="false">N2931*L2931</f>
        <v>12.895</v>
      </c>
      <c r="P2931" s="15" t="n">
        <f aca="false">N2931-O2931</f>
        <v>245.005</v>
      </c>
      <c r="Q2931" s="15" t="n">
        <f aca="false">J2931*INDEX(dProdutos!$F$2:$F$47,MATCH(E2931,dProdutos!$A$2:$A$47,0))</f>
        <v>138.23</v>
      </c>
      <c r="R2931" s="15" t="n">
        <f aca="false">IF(I2931="Cancelado",0,P2931-Q2931)</f>
        <v>106.775</v>
      </c>
      <c r="S2931" s="17" t="str">
        <f aca="false">INDEX(dProdutos!$D$2:$D$47,MATCH(E2931,dProdutos!$A$2:$A$47,0))</f>
        <v>Casa</v>
      </c>
    </row>
    <row r="2932" customFormat="false" ht="15" hidden="false" customHeight="false" outlineLevel="0" collapsed="false">
      <c r="A2932" s="17" t="s">
        <v>3306</v>
      </c>
      <c r="B2932" s="17" t="n">
        <v>1</v>
      </c>
      <c r="C2932" s="21" t="n">
        <v>45899</v>
      </c>
      <c r="D2932" s="17" t="s">
        <v>1361</v>
      </c>
      <c r="E2932" s="17" t="s">
        <v>153</v>
      </c>
      <c r="F2932" s="17" t="s">
        <v>1499</v>
      </c>
      <c r="G2932" s="17" t="s">
        <v>60</v>
      </c>
      <c r="H2932" s="17" t="s">
        <v>1537</v>
      </c>
      <c r="I2932" s="17" t="s">
        <v>1524</v>
      </c>
      <c r="J2932" s="17" t="n">
        <v>1</v>
      </c>
      <c r="K2932" s="15" t="n">
        <v>165.9</v>
      </c>
      <c r="L2932" s="22" t="n">
        <v>0</v>
      </c>
      <c r="M2932" s="15" t="n">
        <v>12.61</v>
      </c>
      <c r="N2932" s="15" t="n">
        <f aca="false">J2932*K2932</f>
        <v>165.9</v>
      </c>
      <c r="O2932" s="15" t="n">
        <f aca="false">N2932*L2932</f>
        <v>0</v>
      </c>
      <c r="P2932" s="15" t="n">
        <f aca="false">N2932-O2932</f>
        <v>165.9</v>
      </c>
      <c r="Q2932" s="15" t="n">
        <f aca="false">J2932*INDEX(dProdutos!$F$2:$F$47,MATCH(E2932,dProdutos!$A$2:$A$47,0))</f>
        <v>67.28</v>
      </c>
      <c r="R2932" s="15" t="n">
        <f aca="false">IF(I2932="Cancelado",0,P2932-Q2932)</f>
        <v>98.62</v>
      </c>
      <c r="S2932" s="17" t="str">
        <f aca="false">INDEX(dProdutos!$D$2:$D$47,MATCH(E2932,dProdutos!$A$2:$A$47,0))</f>
        <v>Acessórios</v>
      </c>
    </row>
    <row r="2933" customFormat="false" ht="15" hidden="false" customHeight="false" outlineLevel="0" collapsed="false">
      <c r="A2933" s="17" t="s">
        <v>3307</v>
      </c>
      <c r="B2933" s="17" t="n">
        <v>1</v>
      </c>
      <c r="C2933" s="21" t="n">
        <v>45899</v>
      </c>
      <c r="D2933" s="17" t="s">
        <v>1343</v>
      </c>
      <c r="E2933" s="17" t="s">
        <v>174</v>
      </c>
      <c r="F2933" s="17" t="s">
        <v>1493</v>
      </c>
      <c r="G2933" s="17" t="s">
        <v>59</v>
      </c>
      <c r="H2933" s="17" t="s">
        <v>1523</v>
      </c>
      <c r="I2933" s="17" t="s">
        <v>1524</v>
      </c>
      <c r="J2933" s="17" t="n">
        <v>1</v>
      </c>
      <c r="K2933" s="15" t="n">
        <v>250.9</v>
      </c>
      <c r="L2933" s="22" t="n">
        <v>0.05</v>
      </c>
      <c r="M2933" s="15" t="n">
        <v>31.27</v>
      </c>
      <c r="N2933" s="15" t="n">
        <f aca="false">J2933*K2933</f>
        <v>250.9</v>
      </c>
      <c r="O2933" s="15" t="n">
        <f aca="false">N2933*L2933</f>
        <v>12.545</v>
      </c>
      <c r="P2933" s="15" t="n">
        <f aca="false">N2933-O2933</f>
        <v>238.355</v>
      </c>
      <c r="Q2933" s="15" t="n">
        <f aca="false">J2933*INDEX(dProdutos!$F$2:$F$47,MATCH(E2933,dProdutos!$A$2:$A$47,0))</f>
        <v>151.28</v>
      </c>
      <c r="R2933" s="15" t="n">
        <f aca="false">IF(I2933="Cancelado",0,P2933-Q2933)</f>
        <v>87.075</v>
      </c>
      <c r="S2933" s="17" t="str">
        <f aca="false">INDEX(dProdutos!$D$2:$D$47,MATCH(E2933,dProdutos!$A$2:$A$47,0))</f>
        <v>Casa</v>
      </c>
    </row>
    <row r="2934" customFormat="false" ht="15" hidden="false" customHeight="false" outlineLevel="0" collapsed="false">
      <c r="A2934" s="17" t="s">
        <v>3308</v>
      </c>
      <c r="B2934" s="17" t="n">
        <v>1</v>
      </c>
      <c r="C2934" s="21" t="n">
        <v>45899</v>
      </c>
      <c r="D2934" s="17" t="s">
        <v>792</v>
      </c>
      <c r="E2934" s="17" t="s">
        <v>102</v>
      </c>
      <c r="F2934" s="17" t="s">
        <v>1487</v>
      </c>
      <c r="G2934" s="17" t="s">
        <v>64</v>
      </c>
      <c r="H2934" s="17" t="s">
        <v>1523</v>
      </c>
      <c r="I2934" s="17" t="s">
        <v>1531</v>
      </c>
      <c r="J2934" s="17" t="n">
        <v>1</v>
      </c>
      <c r="K2934" s="15" t="n">
        <v>65.9</v>
      </c>
      <c r="L2934" s="22" t="n">
        <v>0.05</v>
      </c>
      <c r="M2934" s="15" t="n">
        <v>19.4</v>
      </c>
      <c r="N2934" s="15" t="n">
        <f aca="false">J2934*K2934</f>
        <v>65.9</v>
      </c>
      <c r="O2934" s="15" t="n">
        <f aca="false">N2934*L2934</f>
        <v>3.295</v>
      </c>
      <c r="P2934" s="15" t="n">
        <f aca="false">N2934-O2934</f>
        <v>62.605</v>
      </c>
      <c r="Q2934" s="15" t="n">
        <f aca="false">J2934*INDEX(dProdutos!$F$2:$F$47,MATCH(E2934,dProdutos!$A$2:$A$47,0))</f>
        <v>29.68</v>
      </c>
      <c r="R2934" s="15" t="n">
        <f aca="false">IF(I2934="Cancelado",0,P2934-Q2934)</f>
        <v>0</v>
      </c>
      <c r="S2934" s="17" t="str">
        <f aca="false">INDEX(dProdutos!$D$2:$D$47,MATCH(E2934,dProdutos!$A$2:$A$47,0))</f>
        <v>Moda Masculina</v>
      </c>
    </row>
    <row r="2935" customFormat="false" ht="15" hidden="false" customHeight="false" outlineLevel="0" collapsed="false">
      <c r="A2935" s="17" t="s">
        <v>3308</v>
      </c>
      <c r="B2935" s="17" t="n">
        <v>2</v>
      </c>
      <c r="C2935" s="21" t="n">
        <v>45899</v>
      </c>
      <c r="D2935" s="17" t="s">
        <v>792</v>
      </c>
      <c r="E2935" s="17" t="s">
        <v>135</v>
      </c>
      <c r="F2935" s="17" t="s">
        <v>1487</v>
      </c>
      <c r="G2935" s="17" t="s">
        <v>64</v>
      </c>
      <c r="H2935" s="17" t="s">
        <v>1523</v>
      </c>
      <c r="I2935" s="17" t="s">
        <v>1531</v>
      </c>
      <c r="J2935" s="17" t="n">
        <v>1</v>
      </c>
      <c r="K2935" s="15" t="n">
        <v>200.9</v>
      </c>
      <c r="L2935" s="22" t="n">
        <v>0</v>
      </c>
      <c r="M2935" s="15" t="n">
        <v>0</v>
      </c>
      <c r="N2935" s="15" t="n">
        <f aca="false">J2935*K2935</f>
        <v>200.9</v>
      </c>
      <c r="O2935" s="15" t="n">
        <f aca="false">N2935*L2935</f>
        <v>0</v>
      </c>
      <c r="P2935" s="15" t="n">
        <f aca="false">N2935-O2935</f>
        <v>200.9</v>
      </c>
      <c r="Q2935" s="15" t="n">
        <f aca="false">J2935*INDEX(dProdutos!$F$2:$F$47,MATCH(E2935,dProdutos!$A$2:$A$47,0))</f>
        <v>80.73</v>
      </c>
      <c r="R2935" s="15" t="n">
        <f aca="false">IF(I2935="Cancelado",0,P2935-Q2935)</f>
        <v>0</v>
      </c>
      <c r="S2935" s="17" t="str">
        <f aca="false">INDEX(dProdutos!$D$2:$D$47,MATCH(E2935,dProdutos!$A$2:$A$47,0))</f>
        <v>Calçados</v>
      </c>
    </row>
    <row r="2936" customFormat="false" ht="15" hidden="false" customHeight="false" outlineLevel="0" collapsed="false">
      <c r="A2936" s="17" t="s">
        <v>3309</v>
      </c>
      <c r="B2936" s="17" t="n">
        <v>1</v>
      </c>
      <c r="C2936" s="21" t="n">
        <v>45899</v>
      </c>
      <c r="D2936" s="17" t="s">
        <v>368</v>
      </c>
      <c r="E2936" s="17" t="s">
        <v>138</v>
      </c>
      <c r="F2936" s="17" t="s">
        <v>1499</v>
      </c>
      <c r="G2936" s="17" t="s">
        <v>59</v>
      </c>
      <c r="H2936" s="17" t="s">
        <v>1523</v>
      </c>
      <c r="I2936" s="17" t="s">
        <v>1524</v>
      </c>
      <c r="J2936" s="17" t="n">
        <v>1</v>
      </c>
      <c r="K2936" s="15" t="n">
        <v>231.9</v>
      </c>
      <c r="L2936" s="22" t="n">
        <v>0</v>
      </c>
      <c r="M2936" s="15" t="n">
        <v>0</v>
      </c>
      <c r="N2936" s="15" t="n">
        <f aca="false">J2936*K2936</f>
        <v>231.9</v>
      </c>
      <c r="O2936" s="15" t="n">
        <f aca="false">N2936*L2936</f>
        <v>0</v>
      </c>
      <c r="P2936" s="15" t="n">
        <f aca="false">N2936-O2936</f>
        <v>231.9</v>
      </c>
      <c r="Q2936" s="15" t="n">
        <f aca="false">J2936*INDEX(dProdutos!$F$2:$F$47,MATCH(E2936,dProdutos!$A$2:$A$47,0))</f>
        <v>132.21</v>
      </c>
      <c r="R2936" s="15" t="n">
        <f aca="false">IF(I2936="Cancelado",0,P2936-Q2936)</f>
        <v>99.69</v>
      </c>
      <c r="S2936" s="17" t="str">
        <f aca="false">INDEX(dProdutos!$D$2:$D$47,MATCH(E2936,dProdutos!$A$2:$A$47,0))</f>
        <v>Calçados</v>
      </c>
    </row>
    <row r="2937" customFormat="false" ht="15" hidden="false" customHeight="false" outlineLevel="0" collapsed="false">
      <c r="A2937" s="17" t="s">
        <v>3309</v>
      </c>
      <c r="B2937" s="17" t="n">
        <v>2</v>
      </c>
      <c r="C2937" s="21" t="n">
        <v>45899</v>
      </c>
      <c r="D2937" s="17" t="s">
        <v>368</v>
      </c>
      <c r="E2937" s="17" t="s">
        <v>105</v>
      </c>
      <c r="F2937" s="17" t="s">
        <v>1499</v>
      </c>
      <c r="G2937" s="17" t="s">
        <v>59</v>
      </c>
      <c r="H2937" s="17" t="s">
        <v>1523</v>
      </c>
      <c r="I2937" s="17" t="s">
        <v>1524</v>
      </c>
      <c r="J2937" s="17" t="n">
        <v>1</v>
      </c>
      <c r="K2937" s="15" t="n">
        <v>175.9</v>
      </c>
      <c r="L2937" s="22" t="n">
        <v>0.05</v>
      </c>
      <c r="M2937" s="15" t="n">
        <v>0</v>
      </c>
      <c r="N2937" s="15" t="n">
        <f aca="false">J2937*K2937</f>
        <v>175.9</v>
      </c>
      <c r="O2937" s="15" t="n">
        <f aca="false">N2937*L2937</f>
        <v>8.795</v>
      </c>
      <c r="P2937" s="15" t="n">
        <f aca="false">N2937-O2937</f>
        <v>167.105</v>
      </c>
      <c r="Q2937" s="15" t="n">
        <f aca="false">J2937*INDEX(dProdutos!$F$2:$F$47,MATCH(E2937,dProdutos!$A$2:$A$47,0))</f>
        <v>96.59</v>
      </c>
      <c r="R2937" s="15" t="n">
        <f aca="false">IF(I2937="Cancelado",0,P2937-Q2937)</f>
        <v>70.515</v>
      </c>
      <c r="S2937" s="17" t="str">
        <f aca="false">INDEX(dProdutos!$D$2:$D$47,MATCH(E2937,dProdutos!$A$2:$A$47,0))</f>
        <v>Moda Masculina</v>
      </c>
    </row>
    <row r="2938" customFormat="false" ht="15" hidden="false" customHeight="false" outlineLevel="0" collapsed="false">
      <c r="A2938" s="17" t="s">
        <v>3310</v>
      </c>
      <c r="B2938" s="17" t="n">
        <v>1</v>
      </c>
      <c r="C2938" s="21" t="n">
        <v>45899</v>
      </c>
      <c r="D2938" s="17" t="s">
        <v>432</v>
      </c>
      <c r="E2938" s="17" t="s">
        <v>180</v>
      </c>
      <c r="F2938" s="17" t="s">
        <v>1487</v>
      </c>
      <c r="G2938" s="17" t="s">
        <v>64</v>
      </c>
      <c r="H2938" s="17" t="s">
        <v>1537</v>
      </c>
      <c r="I2938" s="17" t="s">
        <v>1524</v>
      </c>
      <c r="J2938" s="17" t="n">
        <v>1</v>
      </c>
      <c r="K2938" s="15" t="n">
        <v>82.9</v>
      </c>
      <c r="L2938" s="22" t="n">
        <v>0</v>
      </c>
      <c r="M2938" s="15" t="n">
        <v>0</v>
      </c>
      <c r="N2938" s="15" t="n">
        <f aca="false">J2938*K2938</f>
        <v>82.9</v>
      </c>
      <c r="O2938" s="15" t="n">
        <f aca="false">N2938*L2938</f>
        <v>0</v>
      </c>
      <c r="P2938" s="15" t="n">
        <f aca="false">N2938-O2938</f>
        <v>82.9</v>
      </c>
      <c r="Q2938" s="15" t="n">
        <f aca="false">J2938*INDEX(dProdutos!$F$2:$F$47,MATCH(E2938,dProdutos!$A$2:$A$47,0))</f>
        <v>35.97</v>
      </c>
      <c r="R2938" s="15" t="n">
        <f aca="false">IF(I2938="Cancelado",0,P2938-Q2938)</f>
        <v>46.93</v>
      </c>
      <c r="S2938" s="17" t="str">
        <f aca="false">INDEX(dProdutos!$D$2:$D$47,MATCH(E2938,dProdutos!$A$2:$A$47,0))</f>
        <v>Eletrônicos</v>
      </c>
    </row>
    <row r="2939" customFormat="false" ht="15" hidden="false" customHeight="false" outlineLevel="0" collapsed="false">
      <c r="A2939" s="17" t="s">
        <v>3311</v>
      </c>
      <c r="B2939" s="17" t="n">
        <v>1</v>
      </c>
      <c r="C2939" s="21" t="n">
        <v>45899</v>
      </c>
      <c r="D2939" s="17" t="s">
        <v>984</v>
      </c>
      <c r="E2939" s="17" t="s">
        <v>153</v>
      </c>
      <c r="F2939" s="17" t="s">
        <v>1487</v>
      </c>
      <c r="G2939" s="17" t="s">
        <v>60</v>
      </c>
      <c r="H2939" s="17" t="s">
        <v>1523</v>
      </c>
      <c r="I2939" s="17" t="s">
        <v>1524</v>
      </c>
      <c r="J2939" s="17" t="n">
        <v>1</v>
      </c>
      <c r="K2939" s="15" t="n">
        <v>165.9</v>
      </c>
      <c r="L2939" s="22" t="n">
        <v>0</v>
      </c>
      <c r="M2939" s="15" t="n">
        <v>31.02</v>
      </c>
      <c r="N2939" s="15" t="n">
        <f aca="false">J2939*K2939</f>
        <v>165.9</v>
      </c>
      <c r="O2939" s="15" t="n">
        <f aca="false">N2939*L2939</f>
        <v>0</v>
      </c>
      <c r="P2939" s="15" t="n">
        <f aca="false">N2939-O2939</f>
        <v>165.9</v>
      </c>
      <c r="Q2939" s="15" t="n">
        <f aca="false">J2939*INDEX(dProdutos!$F$2:$F$47,MATCH(E2939,dProdutos!$A$2:$A$47,0))</f>
        <v>67.28</v>
      </c>
      <c r="R2939" s="15" t="n">
        <f aca="false">IF(I2939="Cancelado",0,P2939-Q2939)</f>
        <v>98.62</v>
      </c>
      <c r="S2939" s="17" t="str">
        <f aca="false">INDEX(dProdutos!$D$2:$D$47,MATCH(E2939,dProdutos!$A$2:$A$47,0))</f>
        <v>Acessórios</v>
      </c>
    </row>
    <row r="2940" customFormat="false" ht="15" hidden="false" customHeight="false" outlineLevel="0" collapsed="false">
      <c r="A2940" s="17" t="s">
        <v>3311</v>
      </c>
      <c r="B2940" s="17" t="n">
        <v>2</v>
      </c>
      <c r="C2940" s="21" t="n">
        <v>45899</v>
      </c>
      <c r="D2940" s="17" t="s">
        <v>984</v>
      </c>
      <c r="E2940" s="17" t="s">
        <v>186</v>
      </c>
      <c r="F2940" s="17" t="s">
        <v>1487</v>
      </c>
      <c r="G2940" s="17" t="s">
        <v>60</v>
      </c>
      <c r="H2940" s="17" t="s">
        <v>1523</v>
      </c>
      <c r="I2940" s="17" t="s">
        <v>1524</v>
      </c>
      <c r="J2940" s="17" t="n">
        <v>1</v>
      </c>
      <c r="K2940" s="15" t="n">
        <v>120.9</v>
      </c>
      <c r="L2940" s="22" t="n">
        <v>0.1</v>
      </c>
      <c r="M2940" s="15" t="n">
        <v>0</v>
      </c>
      <c r="N2940" s="15" t="n">
        <f aca="false">J2940*K2940</f>
        <v>120.9</v>
      </c>
      <c r="O2940" s="15" t="n">
        <f aca="false">N2940*L2940</f>
        <v>12.09</v>
      </c>
      <c r="P2940" s="15" t="n">
        <f aca="false">N2940-O2940</f>
        <v>108.81</v>
      </c>
      <c r="Q2940" s="15" t="n">
        <f aca="false">J2940*INDEX(dProdutos!$F$2:$F$47,MATCH(E2940,dProdutos!$A$2:$A$47,0))</f>
        <v>72.21</v>
      </c>
      <c r="R2940" s="15" t="n">
        <f aca="false">IF(I2940="Cancelado",0,P2940-Q2940)</f>
        <v>36.6</v>
      </c>
      <c r="S2940" s="17" t="str">
        <f aca="false">INDEX(dProdutos!$D$2:$D$47,MATCH(E2940,dProdutos!$A$2:$A$47,0))</f>
        <v>Eletrônicos</v>
      </c>
    </row>
    <row r="2941" customFormat="false" ht="15" hidden="false" customHeight="false" outlineLevel="0" collapsed="false">
      <c r="A2941" s="17" t="s">
        <v>3311</v>
      </c>
      <c r="B2941" s="17" t="n">
        <v>3</v>
      </c>
      <c r="C2941" s="21" t="n">
        <v>45899</v>
      </c>
      <c r="D2941" s="17" t="s">
        <v>984</v>
      </c>
      <c r="E2941" s="17" t="s">
        <v>195</v>
      </c>
      <c r="F2941" s="17" t="s">
        <v>1487</v>
      </c>
      <c r="G2941" s="17" t="s">
        <v>60</v>
      </c>
      <c r="H2941" s="17" t="s">
        <v>1523</v>
      </c>
      <c r="I2941" s="17" t="s">
        <v>1524</v>
      </c>
      <c r="J2941" s="17" t="n">
        <v>1</v>
      </c>
      <c r="K2941" s="15" t="n">
        <v>72.9</v>
      </c>
      <c r="L2941" s="22" t="n">
        <v>0.15</v>
      </c>
      <c r="M2941" s="15" t="n">
        <v>0</v>
      </c>
      <c r="N2941" s="15" t="n">
        <f aca="false">J2941*K2941</f>
        <v>72.9</v>
      </c>
      <c r="O2941" s="15" t="n">
        <f aca="false">N2941*L2941</f>
        <v>10.935</v>
      </c>
      <c r="P2941" s="15" t="n">
        <f aca="false">N2941-O2941</f>
        <v>61.965</v>
      </c>
      <c r="Q2941" s="15" t="n">
        <f aca="false">J2941*INDEX(dProdutos!$F$2:$F$47,MATCH(E2941,dProdutos!$A$2:$A$47,0))</f>
        <v>39.23</v>
      </c>
      <c r="R2941" s="15" t="n">
        <f aca="false">IF(I2941="Cancelado",0,P2941-Q2941)</f>
        <v>22.735</v>
      </c>
      <c r="S2941" s="17" t="str">
        <f aca="false">INDEX(dProdutos!$D$2:$D$47,MATCH(E2941,dProdutos!$A$2:$A$47,0))</f>
        <v>Eletrônicos</v>
      </c>
    </row>
    <row r="2942" customFormat="false" ht="15" hidden="false" customHeight="false" outlineLevel="0" collapsed="false">
      <c r="A2942" s="17" t="s">
        <v>3312</v>
      </c>
      <c r="B2942" s="17" t="n">
        <v>1</v>
      </c>
      <c r="C2942" s="21" t="n">
        <v>45899</v>
      </c>
      <c r="D2942" s="17" t="s">
        <v>1117</v>
      </c>
      <c r="E2942" s="17" t="s">
        <v>168</v>
      </c>
      <c r="F2942" s="17" t="s">
        <v>1490</v>
      </c>
      <c r="G2942" s="17" t="s">
        <v>59</v>
      </c>
      <c r="H2942" s="17" t="s">
        <v>1537</v>
      </c>
      <c r="I2942" s="17" t="s">
        <v>1524</v>
      </c>
      <c r="J2942" s="17" t="n">
        <v>1</v>
      </c>
      <c r="K2942" s="15" t="n">
        <v>253.9</v>
      </c>
      <c r="L2942" s="22" t="n">
        <v>0.1</v>
      </c>
      <c r="M2942" s="15" t="n">
        <v>19.51</v>
      </c>
      <c r="N2942" s="15" t="n">
        <f aca="false">J2942*K2942</f>
        <v>253.9</v>
      </c>
      <c r="O2942" s="15" t="n">
        <f aca="false">N2942*L2942</f>
        <v>25.39</v>
      </c>
      <c r="P2942" s="15" t="n">
        <f aca="false">N2942-O2942</f>
        <v>228.51</v>
      </c>
      <c r="Q2942" s="15" t="n">
        <f aca="false">J2942*INDEX(dProdutos!$F$2:$F$47,MATCH(E2942,dProdutos!$A$2:$A$47,0))</f>
        <v>128.94</v>
      </c>
      <c r="R2942" s="15" t="n">
        <f aca="false">IF(I2942="Cancelado",0,P2942-Q2942)</f>
        <v>99.57</v>
      </c>
      <c r="S2942" s="17" t="str">
        <f aca="false">INDEX(dProdutos!$D$2:$D$47,MATCH(E2942,dProdutos!$A$2:$A$47,0))</f>
        <v>Casa</v>
      </c>
    </row>
    <row r="2943" customFormat="false" ht="15" hidden="false" customHeight="false" outlineLevel="0" collapsed="false">
      <c r="A2943" s="17" t="s">
        <v>3312</v>
      </c>
      <c r="B2943" s="17" t="n">
        <v>2</v>
      </c>
      <c r="C2943" s="21" t="n">
        <v>45899</v>
      </c>
      <c r="D2943" s="17" t="s">
        <v>1117</v>
      </c>
      <c r="E2943" s="17" t="s">
        <v>195</v>
      </c>
      <c r="F2943" s="17" t="s">
        <v>1490</v>
      </c>
      <c r="G2943" s="17" t="s">
        <v>59</v>
      </c>
      <c r="H2943" s="17" t="s">
        <v>1537</v>
      </c>
      <c r="I2943" s="17" t="s">
        <v>1524</v>
      </c>
      <c r="J2943" s="17" t="n">
        <v>2</v>
      </c>
      <c r="K2943" s="15" t="n">
        <v>72.9</v>
      </c>
      <c r="L2943" s="22" t="n">
        <v>0</v>
      </c>
      <c r="M2943" s="15" t="n">
        <v>0</v>
      </c>
      <c r="N2943" s="15" t="n">
        <f aca="false">J2943*K2943</f>
        <v>145.8</v>
      </c>
      <c r="O2943" s="15" t="n">
        <f aca="false">N2943*L2943</f>
        <v>0</v>
      </c>
      <c r="P2943" s="15" t="n">
        <f aca="false">N2943-O2943</f>
        <v>145.8</v>
      </c>
      <c r="Q2943" s="15" t="n">
        <f aca="false">J2943*INDEX(dProdutos!$F$2:$F$47,MATCH(E2943,dProdutos!$A$2:$A$47,0))</f>
        <v>78.46</v>
      </c>
      <c r="R2943" s="15" t="n">
        <f aca="false">IF(I2943="Cancelado",0,P2943-Q2943)</f>
        <v>67.34</v>
      </c>
      <c r="S2943" s="17" t="str">
        <f aca="false">INDEX(dProdutos!$D$2:$D$47,MATCH(E2943,dProdutos!$A$2:$A$47,0))</f>
        <v>Eletrônicos</v>
      </c>
    </row>
    <row r="2944" customFormat="false" ht="15" hidden="false" customHeight="false" outlineLevel="0" collapsed="false">
      <c r="A2944" s="17" t="s">
        <v>3312</v>
      </c>
      <c r="B2944" s="17" t="n">
        <v>3</v>
      </c>
      <c r="C2944" s="21" t="n">
        <v>45899</v>
      </c>
      <c r="D2944" s="17" t="s">
        <v>1117</v>
      </c>
      <c r="E2944" s="17" t="s">
        <v>210</v>
      </c>
      <c r="F2944" s="17" t="s">
        <v>1490</v>
      </c>
      <c r="G2944" s="17" t="s">
        <v>59</v>
      </c>
      <c r="H2944" s="17" t="s">
        <v>1537</v>
      </c>
      <c r="I2944" s="17" t="s">
        <v>1524</v>
      </c>
      <c r="J2944" s="17" t="n">
        <v>1</v>
      </c>
      <c r="K2944" s="15" t="n">
        <v>245.9</v>
      </c>
      <c r="L2944" s="22" t="n">
        <v>0.15</v>
      </c>
      <c r="M2944" s="15" t="n">
        <v>0</v>
      </c>
      <c r="N2944" s="15" t="n">
        <f aca="false">J2944*K2944</f>
        <v>245.9</v>
      </c>
      <c r="O2944" s="15" t="n">
        <f aca="false">N2944*L2944</f>
        <v>36.885</v>
      </c>
      <c r="P2944" s="15" t="n">
        <f aca="false">N2944-O2944</f>
        <v>209.015</v>
      </c>
      <c r="Q2944" s="15" t="n">
        <f aca="false">J2944*INDEX(dProdutos!$F$2:$F$47,MATCH(E2944,dProdutos!$A$2:$A$47,0))</f>
        <v>150.63</v>
      </c>
      <c r="R2944" s="15" t="n">
        <f aca="false">IF(I2944="Cancelado",0,P2944-Q2944)</f>
        <v>58.385</v>
      </c>
      <c r="S2944" s="17" t="str">
        <f aca="false">INDEX(dProdutos!$D$2:$D$47,MATCH(E2944,dProdutos!$A$2:$A$47,0))</f>
        <v>Beleza</v>
      </c>
    </row>
    <row r="2945" customFormat="false" ht="15" hidden="false" customHeight="false" outlineLevel="0" collapsed="false">
      <c r="A2945" s="17" t="s">
        <v>3312</v>
      </c>
      <c r="B2945" s="17" t="n">
        <v>4</v>
      </c>
      <c r="C2945" s="21" t="n">
        <v>45899</v>
      </c>
      <c r="D2945" s="17" t="s">
        <v>1117</v>
      </c>
      <c r="E2945" s="17" t="s">
        <v>129</v>
      </c>
      <c r="F2945" s="17" t="s">
        <v>1490</v>
      </c>
      <c r="G2945" s="17" t="s">
        <v>59</v>
      </c>
      <c r="H2945" s="17" t="s">
        <v>1537</v>
      </c>
      <c r="I2945" s="17" t="s">
        <v>1524</v>
      </c>
      <c r="J2945" s="17" t="n">
        <v>2</v>
      </c>
      <c r="K2945" s="15" t="n">
        <v>105.9</v>
      </c>
      <c r="L2945" s="22" t="n">
        <v>0.05</v>
      </c>
      <c r="M2945" s="15" t="n">
        <v>0</v>
      </c>
      <c r="N2945" s="15" t="n">
        <f aca="false">J2945*K2945</f>
        <v>211.8</v>
      </c>
      <c r="O2945" s="15" t="n">
        <f aca="false">N2945*L2945</f>
        <v>10.59</v>
      </c>
      <c r="P2945" s="15" t="n">
        <f aca="false">N2945-O2945</f>
        <v>201.21</v>
      </c>
      <c r="Q2945" s="15" t="n">
        <f aca="false">J2945*INDEX(dProdutos!$F$2:$F$47,MATCH(E2945,dProdutos!$A$2:$A$47,0))</f>
        <v>87.58</v>
      </c>
      <c r="R2945" s="15" t="n">
        <f aca="false">IF(I2945="Cancelado",0,P2945-Q2945)</f>
        <v>113.63</v>
      </c>
      <c r="S2945" s="17" t="str">
        <f aca="false">INDEX(dProdutos!$D$2:$D$47,MATCH(E2945,dProdutos!$A$2:$A$47,0))</f>
        <v>Calçados</v>
      </c>
    </row>
    <row r="2946" customFormat="false" ht="15" hidden="false" customHeight="false" outlineLevel="0" collapsed="false">
      <c r="A2946" s="17" t="s">
        <v>3313</v>
      </c>
      <c r="B2946" s="17" t="n">
        <v>1</v>
      </c>
      <c r="C2946" s="21" t="n">
        <v>45899</v>
      </c>
      <c r="D2946" s="17" t="s">
        <v>1403</v>
      </c>
      <c r="E2946" s="17" t="s">
        <v>108</v>
      </c>
      <c r="F2946" s="17" t="s">
        <v>1497</v>
      </c>
      <c r="G2946" s="17" t="s">
        <v>60</v>
      </c>
      <c r="H2946" s="17" t="s">
        <v>1537</v>
      </c>
      <c r="I2946" s="17" t="s">
        <v>1524</v>
      </c>
      <c r="J2946" s="17" t="n">
        <v>2</v>
      </c>
      <c r="K2946" s="15" t="n">
        <v>265.9</v>
      </c>
      <c r="L2946" s="22" t="n">
        <v>0.15</v>
      </c>
      <c r="M2946" s="15" t="n">
        <v>0</v>
      </c>
      <c r="N2946" s="15" t="n">
        <f aca="false">J2946*K2946</f>
        <v>531.8</v>
      </c>
      <c r="O2946" s="15" t="n">
        <f aca="false">N2946*L2946</f>
        <v>79.77</v>
      </c>
      <c r="P2946" s="15" t="n">
        <f aca="false">N2946-O2946</f>
        <v>452.03</v>
      </c>
      <c r="Q2946" s="15" t="n">
        <f aca="false">J2946*INDEX(dProdutos!$F$2:$F$47,MATCH(E2946,dProdutos!$A$2:$A$47,0))</f>
        <v>311.24</v>
      </c>
      <c r="R2946" s="15" t="n">
        <f aca="false">IF(I2946="Cancelado",0,P2946-Q2946)</f>
        <v>140.79</v>
      </c>
      <c r="S2946" s="17" t="str">
        <f aca="false">INDEX(dProdutos!$D$2:$D$47,MATCH(E2946,dProdutos!$A$2:$A$47,0))</f>
        <v>Moda Masculina</v>
      </c>
    </row>
    <row r="2947" customFormat="false" ht="15" hidden="false" customHeight="false" outlineLevel="0" collapsed="false">
      <c r="A2947" s="17" t="s">
        <v>3314</v>
      </c>
      <c r="B2947" s="17" t="n">
        <v>1</v>
      </c>
      <c r="C2947" s="21" t="n">
        <v>45899</v>
      </c>
      <c r="D2947" s="17" t="s">
        <v>1275</v>
      </c>
      <c r="E2947" s="17" t="s">
        <v>77</v>
      </c>
      <c r="F2947" s="17" t="s">
        <v>1495</v>
      </c>
      <c r="G2947" s="17" t="s">
        <v>59</v>
      </c>
      <c r="H2947" s="17" t="s">
        <v>1537</v>
      </c>
      <c r="I2947" s="17" t="s">
        <v>1524</v>
      </c>
      <c r="J2947" s="17" t="n">
        <v>1</v>
      </c>
      <c r="K2947" s="15" t="n">
        <v>198.9</v>
      </c>
      <c r="L2947" s="22" t="n">
        <v>0</v>
      </c>
      <c r="M2947" s="15" t="n">
        <v>28.27</v>
      </c>
      <c r="N2947" s="15" t="n">
        <f aca="false">J2947*K2947</f>
        <v>198.9</v>
      </c>
      <c r="O2947" s="15" t="n">
        <f aca="false">N2947*L2947</f>
        <v>0</v>
      </c>
      <c r="P2947" s="15" t="n">
        <f aca="false">N2947-O2947</f>
        <v>198.9</v>
      </c>
      <c r="Q2947" s="15" t="n">
        <f aca="false">J2947*INDEX(dProdutos!$F$2:$F$47,MATCH(E2947,dProdutos!$A$2:$A$47,0))</f>
        <v>107.88</v>
      </c>
      <c r="R2947" s="15" t="n">
        <f aca="false">IF(I2947="Cancelado",0,P2947-Q2947)</f>
        <v>91.02</v>
      </c>
      <c r="S2947" s="17" t="str">
        <f aca="false">INDEX(dProdutos!$D$2:$D$47,MATCH(E2947,dProdutos!$A$2:$A$47,0))</f>
        <v>Moda Feminina</v>
      </c>
    </row>
    <row r="2948" customFormat="false" ht="15" hidden="false" customHeight="false" outlineLevel="0" collapsed="false">
      <c r="A2948" s="17" t="s">
        <v>3314</v>
      </c>
      <c r="B2948" s="17" t="n">
        <v>2</v>
      </c>
      <c r="C2948" s="21" t="n">
        <v>45899</v>
      </c>
      <c r="D2948" s="17" t="s">
        <v>1275</v>
      </c>
      <c r="E2948" s="17" t="s">
        <v>129</v>
      </c>
      <c r="F2948" s="17" t="s">
        <v>1495</v>
      </c>
      <c r="G2948" s="17" t="s">
        <v>59</v>
      </c>
      <c r="H2948" s="17" t="s">
        <v>1537</v>
      </c>
      <c r="I2948" s="17" t="s">
        <v>1524</v>
      </c>
      <c r="J2948" s="17" t="n">
        <v>1</v>
      </c>
      <c r="K2948" s="15" t="n">
        <v>105.9</v>
      </c>
      <c r="L2948" s="22" t="n">
        <v>0.1</v>
      </c>
      <c r="M2948" s="15" t="n">
        <v>0</v>
      </c>
      <c r="N2948" s="15" t="n">
        <f aca="false">J2948*K2948</f>
        <v>105.9</v>
      </c>
      <c r="O2948" s="15" t="n">
        <f aca="false">N2948*L2948</f>
        <v>10.59</v>
      </c>
      <c r="P2948" s="15" t="n">
        <f aca="false">N2948-O2948</f>
        <v>95.31</v>
      </c>
      <c r="Q2948" s="15" t="n">
        <f aca="false">J2948*INDEX(dProdutos!$F$2:$F$47,MATCH(E2948,dProdutos!$A$2:$A$47,0))</f>
        <v>43.79</v>
      </c>
      <c r="R2948" s="15" t="n">
        <f aca="false">IF(I2948="Cancelado",0,P2948-Q2948)</f>
        <v>51.52</v>
      </c>
      <c r="S2948" s="17" t="str">
        <f aca="false">INDEX(dProdutos!$D$2:$D$47,MATCH(E2948,dProdutos!$A$2:$A$47,0))</f>
        <v>Calçados</v>
      </c>
    </row>
    <row r="2949" customFormat="false" ht="15" hidden="false" customHeight="false" outlineLevel="0" collapsed="false">
      <c r="A2949" s="17" t="s">
        <v>3315</v>
      </c>
      <c r="B2949" s="17" t="n">
        <v>1</v>
      </c>
      <c r="C2949" s="21" t="n">
        <v>45900</v>
      </c>
      <c r="D2949" s="17" t="s">
        <v>1057</v>
      </c>
      <c r="E2949" s="17" t="s">
        <v>102</v>
      </c>
      <c r="F2949" s="17" t="s">
        <v>1499</v>
      </c>
      <c r="G2949" s="17" t="s">
        <v>59</v>
      </c>
      <c r="H2949" s="17" t="s">
        <v>1523</v>
      </c>
      <c r="I2949" s="17" t="s">
        <v>1524</v>
      </c>
      <c r="J2949" s="17" t="n">
        <v>3</v>
      </c>
      <c r="K2949" s="15" t="n">
        <v>65.9</v>
      </c>
      <c r="L2949" s="22" t="n">
        <v>0</v>
      </c>
      <c r="M2949" s="15" t="n">
        <v>0</v>
      </c>
      <c r="N2949" s="15" t="n">
        <f aca="false">J2949*K2949</f>
        <v>197.7</v>
      </c>
      <c r="O2949" s="15" t="n">
        <f aca="false">N2949*L2949</f>
        <v>0</v>
      </c>
      <c r="P2949" s="15" t="n">
        <f aca="false">N2949-O2949</f>
        <v>197.7</v>
      </c>
      <c r="Q2949" s="15" t="n">
        <f aca="false">J2949*INDEX(dProdutos!$F$2:$F$47,MATCH(E2949,dProdutos!$A$2:$A$47,0))</f>
        <v>89.04</v>
      </c>
      <c r="R2949" s="15" t="n">
        <f aca="false">IF(I2949="Cancelado",0,P2949-Q2949)</f>
        <v>108.66</v>
      </c>
      <c r="S2949" s="17" t="str">
        <f aca="false">INDEX(dProdutos!$D$2:$D$47,MATCH(E2949,dProdutos!$A$2:$A$47,0))</f>
        <v>Moda Masculina</v>
      </c>
    </row>
    <row r="2950" customFormat="false" ht="15" hidden="false" customHeight="false" outlineLevel="0" collapsed="false">
      <c r="A2950" s="17" t="s">
        <v>3315</v>
      </c>
      <c r="B2950" s="17" t="n">
        <v>2</v>
      </c>
      <c r="C2950" s="21" t="n">
        <v>45900</v>
      </c>
      <c r="D2950" s="17" t="s">
        <v>1057</v>
      </c>
      <c r="E2950" s="17" t="s">
        <v>85</v>
      </c>
      <c r="F2950" s="17" t="s">
        <v>1499</v>
      </c>
      <c r="G2950" s="17" t="s">
        <v>59</v>
      </c>
      <c r="H2950" s="17" t="s">
        <v>1523</v>
      </c>
      <c r="I2950" s="17" t="s">
        <v>1524</v>
      </c>
      <c r="J2950" s="17" t="n">
        <v>1</v>
      </c>
      <c r="K2950" s="15" t="n">
        <v>165.9</v>
      </c>
      <c r="L2950" s="22" t="n">
        <v>0.05</v>
      </c>
      <c r="M2950" s="15" t="n">
        <v>0</v>
      </c>
      <c r="N2950" s="15" t="n">
        <f aca="false">J2950*K2950</f>
        <v>165.9</v>
      </c>
      <c r="O2950" s="15" t="n">
        <f aca="false">N2950*L2950</f>
        <v>8.295</v>
      </c>
      <c r="P2950" s="15" t="n">
        <f aca="false">N2950-O2950</f>
        <v>157.605</v>
      </c>
      <c r="Q2950" s="15" t="n">
        <f aca="false">J2950*INDEX(dProdutos!$F$2:$F$47,MATCH(E2950,dProdutos!$A$2:$A$47,0))</f>
        <v>91.55</v>
      </c>
      <c r="R2950" s="15" t="n">
        <f aca="false">IF(I2950="Cancelado",0,P2950-Q2950)</f>
        <v>66.055</v>
      </c>
      <c r="S2950" s="17" t="str">
        <f aca="false">INDEX(dProdutos!$D$2:$D$47,MATCH(E2950,dProdutos!$A$2:$A$47,0))</f>
        <v>Moda Feminina</v>
      </c>
    </row>
    <row r="2951" customFormat="false" ht="15" hidden="false" customHeight="false" outlineLevel="0" collapsed="false">
      <c r="A2951" s="17" t="s">
        <v>3315</v>
      </c>
      <c r="B2951" s="17" t="n">
        <v>3</v>
      </c>
      <c r="C2951" s="21" t="n">
        <v>45900</v>
      </c>
      <c r="D2951" s="17" t="s">
        <v>1057</v>
      </c>
      <c r="E2951" s="17" t="s">
        <v>156</v>
      </c>
      <c r="F2951" s="17" t="s">
        <v>1499</v>
      </c>
      <c r="G2951" s="17" t="s">
        <v>59</v>
      </c>
      <c r="H2951" s="17" t="s">
        <v>1523</v>
      </c>
      <c r="I2951" s="17" t="s">
        <v>1524</v>
      </c>
      <c r="J2951" s="17" t="n">
        <v>1</v>
      </c>
      <c r="K2951" s="15" t="n">
        <v>192.9</v>
      </c>
      <c r="L2951" s="22" t="n">
        <v>0.05</v>
      </c>
      <c r="M2951" s="15" t="n">
        <v>0</v>
      </c>
      <c r="N2951" s="15" t="n">
        <f aca="false">J2951*K2951</f>
        <v>192.9</v>
      </c>
      <c r="O2951" s="15" t="n">
        <f aca="false">N2951*L2951</f>
        <v>9.645</v>
      </c>
      <c r="P2951" s="15" t="n">
        <f aca="false">N2951-O2951</f>
        <v>183.255</v>
      </c>
      <c r="Q2951" s="15" t="n">
        <f aca="false">J2951*INDEX(dProdutos!$F$2:$F$47,MATCH(E2951,dProdutos!$A$2:$A$47,0))</f>
        <v>80.38</v>
      </c>
      <c r="R2951" s="15" t="n">
        <f aca="false">IF(I2951="Cancelado",0,P2951-Q2951)</f>
        <v>102.875</v>
      </c>
      <c r="S2951" s="17" t="str">
        <f aca="false">INDEX(dProdutos!$D$2:$D$47,MATCH(E2951,dProdutos!$A$2:$A$47,0))</f>
        <v>Acessórios</v>
      </c>
    </row>
    <row r="2952" customFormat="false" ht="15" hidden="false" customHeight="false" outlineLevel="0" collapsed="false">
      <c r="A2952" s="17" t="s">
        <v>3315</v>
      </c>
      <c r="B2952" s="17" t="n">
        <v>4</v>
      </c>
      <c r="C2952" s="21" t="n">
        <v>45900</v>
      </c>
      <c r="D2952" s="17" t="s">
        <v>1057</v>
      </c>
      <c r="E2952" s="17" t="s">
        <v>171</v>
      </c>
      <c r="F2952" s="17" t="s">
        <v>1499</v>
      </c>
      <c r="G2952" s="17" t="s">
        <v>59</v>
      </c>
      <c r="H2952" s="17" t="s">
        <v>1523</v>
      </c>
      <c r="I2952" s="17" t="s">
        <v>1524</v>
      </c>
      <c r="J2952" s="17" t="n">
        <v>1</v>
      </c>
      <c r="K2952" s="15" t="n">
        <v>246.9</v>
      </c>
      <c r="L2952" s="22" t="n">
        <v>0.15</v>
      </c>
      <c r="M2952" s="15" t="n">
        <v>0</v>
      </c>
      <c r="N2952" s="15" t="n">
        <f aca="false">J2952*K2952</f>
        <v>246.9</v>
      </c>
      <c r="O2952" s="15" t="n">
        <f aca="false">N2952*L2952</f>
        <v>37.035</v>
      </c>
      <c r="P2952" s="15" t="n">
        <f aca="false">N2952-O2952</f>
        <v>209.865</v>
      </c>
      <c r="Q2952" s="15" t="n">
        <f aca="false">J2952*INDEX(dProdutos!$F$2:$F$47,MATCH(E2952,dProdutos!$A$2:$A$47,0))</f>
        <v>103.61</v>
      </c>
      <c r="R2952" s="15" t="n">
        <f aca="false">IF(I2952="Cancelado",0,P2952-Q2952)</f>
        <v>106.255</v>
      </c>
      <c r="S2952" s="17" t="str">
        <f aca="false">INDEX(dProdutos!$D$2:$D$47,MATCH(E2952,dProdutos!$A$2:$A$47,0))</f>
        <v>Casa</v>
      </c>
    </row>
    <row r="2953" customFormat="false" ht="15" hidden="false" customHeight="false" outlineLevel="0" collapsed="false">
      <c r="A2953" s="17" t="s">
        <v>3316</v>
      </c>
      <c r="B2953" s="17" t="n">
        <v>1</v>
      </c>
      <c r="C2953" s="21" t="n">
        <v>45900</v>
      </c>
      <c r="D2953" s="17" t="s">
        <v>1397</v>
      </c>
      <c r="E2953" s="17" t="s">
        <v>153</v>
      </c>
      <c r="F2953" s="17" t="s">
        <v>1487</v>
      </c>
      <c r="G2953" s="17" t="s">
        <v>63</v>
      </c>
      <c r="H2953" s="17" t="s">
        <v>1537</v>
      </c>
      <c r="I2953" s="17" t="s">
        <v>1524</v>
      </c>
      <c r="J2953" s="17" t="n">
        <v>1</v>
      </c>
      <c r="K2953" s="15" t="n">
        <v>165.9</v>
      </c>
      <c r="L2953" s="22" t="n">
        <v>0</v>
      </c>
      <c r="M2953" s="15" t="n">
        <v>0</v>
      </c>
      <c r="N2953" s="15" t="n">
        <f aca="false">J2953*K2953</f>
        <v>165.9</v>
      </c>
      <c r="O2953" s="15" t="n">
        <f aca="false">N2953*L2953</f>
        <v>0</v>
      </c>
      <c r="P2953" s="15" t="n">
        <f aca="false">N2953-O2953</f>
        <v>165.9</v>
      </c>
      <c r="Q2953" s="15" t="n">
        <f aca="false">J2953*INDEX(dProdutos!$F$2:$F$47,MATCH(E2953,dProdutos!$A$2:$A$47,0))</f>
        <v>67.28</v>
      </c>
      <c r="R2953" s="15" t="n">
        <f aca="false">IF(I2953="Cancelado",0,P2953-Q2953)</f>
        <v>98.62</v>
      </c>
      <c r="S2953" s="17" t="str">
        <f aca="false">INDEX(dProdutos!$D$2:$D$47,MATCH(E2953,dProdutos!$A$2:$A$47,0))</f>
        <v>Acessórios</v>
      </c>
    </row>
    <row r="2954" customFormat="false" ht="15" hidden="false" customHeight="false" outlineLevel="0" collapsed="false">
      <c r="A2954" s="17" t="s">
        <v>3316</v>
      </c>
      <c r="B2954" s="17" t="n">
        <v>2</v>
      </c>
      <c r="C2954" s="21" t="n">
        <v>45900</v>
      </c>
      <c r="D2954" s="17" t="s">
        <v>1397</v>
      </c>
      <c r="E2954" s="17" t="s">
        <v>85</v>
      </c>
      <c r="F2954" s="17" t="s">
        <v>1487</v>
      </c>
      <c r="G2954" s="17" t="s">
        <v>63</v>
      </c>
      <c r="H2954" s="17" t="s">
        <v>1537</v>
      </c>
      <c r="I2954" s="17" t="s">
        <v>1524</v>
      </c>
      <c r="J2954" s="17" t="n">
        <v>1</v>
      </c>
      <c r="K2954" s="15" t="n">
        <v>165.9</v>
      </c>
      <c r="L2954" s="22" t="n">
        <v>0.15</v>
      </c>
      <c r="M2954" s="15" t="n">
        <v>0</v>
      </c>
      <c r="N2954" s="15" t="n">
        <f aca="false">J2954*K2954</f>
        <v>165.9</v>
      </c>
      <c r="O2954" s="15" t="n">
        <f aca="false">N2954*L2954</f>
        <v>24.885</v>
      </c>
      <c r="P2954" s="15" t="n">
        <f aca="false">N2954-O2954</f>
        <v>141.015</v>
      </c>
      <c r="Q2954" s="15" t="n">
        <f aca="false">J2954*INDEX(dProdutos!$F$2:$F$47,MATCH(E2954,dProdutos!$A$2:$A$47,0))</f>
        <v>91.55</v>
      </c>
      <c r="R2954" s="15" t="n">
        <f aca="false">IF(I2954="Cancelado",0,P2954-Q2954)</f>
        <v>49.465</v>
      </c>
      <c r="S2954" s="17" t="str">
        <f aca="false">INDEX(dProdutos!$D$2:$D$47,MATCH(E2954,dProdutos!$A$2:$A$47,0))</f>
        <v>Moda Feminina</v>
      </c>
    </row>
    <row r="2955" customFormat="false" ht="15" hidden="false" customHeight="false" outlineLevel="0" collapsed="false">
      <c r="A2955" s="17" t="s">
        <v>3317</v>
      </c>
      <c r="B2955" s="17" t="n">
        <v>1</v>
      </c>
      <c r="C2955" s="21" t="n">
        <v>45900</v>
      </c>
      <c r="D2955" s="17" t="s">
        <v>1450</v>
      </c>
      <c r="E2955" s="17" t="s">
        <v>85</v>
      </c>
      <c r="F2955" s="17" t="s">
        <v>1499</v>
      </c>
      <c r="G2955" s="17" t="s">
        <v>64</v>
      </c>
      <c r="H2955" s="17" t="s">
        <v>1537</v>
      </c>
      <c r="I2955" s="17" t="s">
        <v>1524</v>
      </c>
      <c r="J2955" s="17" t="n">
        <v>1</v>
      </c>
      <c r="K2955" s="15" t="n">
        <v>165.9</v>
      </c>
      <c r="L2955" s="22" t="n">
        <v>0</v>
      </c>
      <c r="M2955" s="15" t="n">
        <v>18.3</v>
      </c>
      <c r="N2955" s="15" t="n">
        <f aca="false">J2955*K2955</f>
        <v>165.9</v>
      </c>
      <c r="O2955" s="15" t="n">
        <f aca="false">N2955*L2955</f>
        <v>0</v>
      </c>
      <c r="P2955" s="15" t="n">
        <f aca="false">N2955-O2955</f>
        <v>165.9</v>
      </c>
      <c r="Q2955" s="15" t="n">
        <f aca="false">J2955*INDEX(dProdutos!$F$2:$F$47,MATCH(E2955,dProdutos!$A$2:$A$47,0))</f>
        <v>91.55</v>
      </c>
      <c r="R2955" s="15" t="n">
        <f aca="false">IF(I2955="Cancelado",0,P2955-Q2955)</f>
        <v>74.35</v>
      </c>
      <c r="S2955" s="17" t="str">
        <f aca="false">INDEX(dProdutos!$D$2:$D$47,MATCH(E2955,dProdutos!$A$2:$A$47,0))</f>
        <v>Moda Feminina</v>
      </c>
    </row>
    <row r="2956" customFormat="false" ht="15" hidden="false" customHeight="false" outlineLevel="0" collapsed="false">
      <c r="A2956" s="17" t="s">
        <v>3317</v>
      </c>
      <c r="B2956" s="17" t="n">
        <v>2</v>
      </c>
      <c r="C2956" s="21" t="n">
        <v>45900</v>
      </c>
      <c r="D2956" s="17" t="s">
        <v>1450</v>
      </c>
      <c r="E2956" s="17" t="s">
        <v>150</v>
      </c>
      <c r="F2956" s="17" t="s">
        <v>1499</v>
      </c>
      <c r="G2956" s="17" t="s">
        <v>64</v>
      </c>
      <c r="H2956" s="17" t="s">
        <v>1537</v>
      </c>
      <c r="I2956" s="17" t="s">
        <v>1524</v>
      </c>
      <c r="J2956" s="17" t="n">
        <v>1</v>
      </c>
      <c r="K2956" s="15" t="n">
        <v>71.9</v>
      </c>
      <c r="L2956" s="22" t="n">
        <v>0</v>
      </c>
      <c r="M2956" s="15" t="n">
        <v>0</v>
      </c>
      <c r="N2956" s="15" t="n">
        <f aca="false">J2956*K2956</f>
        <v>71.9</v>
      </c>
      <c r="O2956" s="15" t="n">
        <f aca="false">N2956*L2956</f>
        <v>0</v>
      </c>
      <c r="P2956" s="15" t="n">
        <f aca="false">N2956-O2956</f>
        <v>71.9</v>
      </c>
      <c r="Q2956" s="15" t="n">
        <f aca="false">J2956*INDEX(dProdutos!$F$2:$F$47,MATCH(E2956,dProdutos!$A$2:$A$47,0))</f>
        <v>27.38</v>
      </c>
      <c r="R2956" s="15" t="n">
        <f aca="false">IF(I2956="Cancelado",0,P2956-Q2956)</f>
        <v>44.52</v>
      </c>
      <c r="S2956" s="17" t="str">
        <f aca="false">INDEX(dProdutos!$D$2:$D$47,MATCH(E2956,dProdutos!$A$2:$A$47,0))</f>
        <v>Acessórios</v>
      </c>
    </row>
    <row r="2957" customFormat="false" ht="15" hidden="false" customHeight="false" outlineLevel="0" collapsed="false">
      <c r="A2957" s="17" t="s">
        <v>3317</v>
      </c>
      <c r="B2957" s="17" t="n">
        <v>3</v>
      </c>
      <c r="C2957" s="21" t="n">
        <v>45900</v>
      </c>
      <c r="D2957" s="17" t="s">
        <v>1450</v>
      </c>
      <c r="E2957" s="17" t="s">
        <v>198</v>
      </c>
      <c r="F2957" s="17" t="s">
        <v>1499</v>
      </c>
      <c r="G2957" s="17" t="s">
        <v>64</v>
      </c>
      <c r="H2957" s="17" t="s">
        <v>1537</v>
      </c>
      <c r="I2957" s="17" t="s">
        <v>1524</v>
      </c>
      <c r="J2957" s="17" t="n">
        <v>1</v>
      </c>
      <c r="K2957" s="15" t="n">
        <v>253.9</v>
      </c>
      <c r="L2957" s="22" t="n">
        <v>0</v>
      </c>
      <c r="M2957" s="15" t="n">
        <v>0</v>
      </c>
      <c r="N2957" s="15" t="n">
        <f aca="false">J2957*K2957</f>
        <v>253.9</v>
      </c>
      <c r="O2957" s="15" t="n">
        <f aca="false">N2957*L2957</f>
        <v>0</v>
      </c>
      <c r="P2957" s="15" t="n">
        <f aca="false">N2957-O2957</f>
        <v>253.9</v>
      </c>
      <c r="Q2957" s="15" t="n">
        <f aca="false">J2957*INDEX(dProdutos!$F$2:$F$47,MATCH(E2957,dProdutos!$A$2:$A$47,0))</f>
        <v>99.78</v>
      </c>
      <c r="R2957" s="15" t="n">
        <f aca="false">IF(I2957="Cancelado",0,P2957-Q2957)</f>
        <v>154.12</v>
      </c>
      <c r="S2957" s="17" t="str">
        <f aca="false">INDEX(dProdutos!$D$2:$D$47,MATCH(E2957,dProdutos!$A$2:$A$47,0))</f>
        <v>Beleza</v>
      </c>
    </row>
    <row r="2958" customFormat="false" ht="15" hidden="false" customHeight="false" outlineLevel="0" collapsed="false">
      <c r="A2958" s="17" t="s">
        <v>3317</v>
      </c>
      <c r="B2958" s="17" t="n">
        <v>4</v>
      </c>
      <c r="C2958" s="21" t="n">
        <v>45900</v>
      </c>
      <c r="D2958" s="17" t="s">
        <v>1450</v>
      </c>
      <c r="E2958" s="17" t="s">
        <v>174</v>
      </c>
      <c r="F2958" s="17" t="s">
        <v>1499</v>
      </c>
      <c r="G2958" s="17" t="s">
        <v>64</v>
      </c>
      <c r="H2958" s="17" t="s">
        <v>1537</v>
      </c>
      <c r="I2958" s="17" t="s">
        <v>1524</v>
      </c>
      <c r="J2958" s="17" t="n">
        <v>1</v>
      </c>
      <c r="K2958" s="15" t="n">
        <v>250.9</v>
      </c>
      <c r="L2958" s="22" t="n">
        <v>0</v>
      </c>
      <c r="M2958" s="15" t="n">
        <v>0</v>
      </c>
      <c r="N2958" s="15" t="n">
        <f aca="false">J2958*K2958</f>
        <v>250.9</v>
      </c>
      <c r="O2958" s="15" t="n">
        <f aca="false">N2958*L2958</f>
        <v>0</v>
      </c>
      <c r="P2958" s="15" t="n">
        <f aca="false">N2958-O2958</f>
        <v>250.9</v>
      </c>
      <c r="Q2958" s="15" t="n">
        <f aca="false">J2958*INDEX(dProdutos!$F$2:$F$47,MATCH(E2958,dProdutos!$A$2:$A$47,0))</f>
        <v>151.28</v>
      </c>
      <c r="R2958" s="15" t="n">
        <f aca="false">IF(I2958="Cancelado",0,P2958-Q2958)</f>
        <v>99.62</v>
      </c>
      <c r="S2958" s="17" t="str">
        <f aca="false">INDEX(dProdutos!$D$2:$D$47,MATCH(E2958,dProdutos!$A$2:$A$47,0))</f>
        <v>Casa</v>
      </c>
    </row>
    <row r="2959" customFormat="false" ht="15" hidden="false" customHeight="false" outlineLevel="0" collapsed="false">
      <c r="A2959" s="17" t="s">
        <v>3318</v>
      </c>
      <c r="B2959" s="17" t="n">
        <v>1</v>
      </c>
      <c r="C2959" s="21" t="n">
        <v>45900</v>
      </c>
      <c r="D2959" s="17" t="s">
        <v>618</v>
      </c>
      <c r="E2959" s="17" t="s">
        <v>95</v>
      </c>
      <c r="F2959" s="17" t="s">
        <v>1499</v>
      </c>
      <c r="G2959" s="17" t="s">
        <v>60</v>
      </c>
      <c r="H2959" s="17" t="s">
        <v>1523</v>
      </c>
      <c r="I2959" s="17" t="s">
        <v>1524</v>
      </c>
      <c r="J2959" s="17" t="n">
        <v>1</v>
      </c>
      <c r="K2959" s="15" t="n">
        <v>77.9</v>
      </c>
      <c r="L2959" s="22" t="n">
        <v>0</v>
      </c>
      <c r="M2959" s="15" t="n">
        <v>30.17</v>
      </c>
      <c r="N2959" s="15" t="n">
        <f aca="false">J2959*K2959</f>
        <v>77.9</v>
      </c>
      <c r="O2959" s="15" t="n">
        <f aca="false">N2959*L2959</f>
        <v>0</v>
      </c>
      <c r="P2959" s="15" t="n">
        <f aca="false">N2959-O2959</f>
        <v>77.9</v>
      </c>
      <c r="Q2959" s="15" t="n">
        <f aca="false">J2959*INDEX(dProdutos!$F$2:$F$47,MATCH(E2959,dProdutos!$A$2:$A$47,0))</f>
        <v>36.71</v>
      </c>
      <c r="R2959" s="15" t="n">
        <f aca="false">IF(I2959="Cancelado",0,P2959-Q2959)</f>
        <v>41.19</v>
      </c>
      <c r="S2959" s="17" t="str">
        <f aca="false">INDEX(dProdutos!$D$2:$D$47,MATCH(E2959,dProdutos!$A$2:$A$47,0))</f>
        <v>Moda Feminina</v>
      </c>
    </row>
    <row r="2960" customFormat="false" ht="15" hidden="false" customHeight="false" outlineLevel="0" collapsed="false">
      <c r="A2960" s="17" t="s">
        <v>3319</v>
      </c>
      <c r="B2960" s="17" t="n">
        <v>1</v>
      </c>
      <c r="C2960" s="21" t="n">
        <v>45900</v>
      </c>
      <c r="D2960" s="17" t="s">
        <v>767</v>
      </c>
      <c r="E2960" s="17" t="s">
        <v>183</v>
      </c>
      <c r="F2960" s="17" t="s">
        <v>1501</v>
      </c>
      <c r="G2960" s="17" t="s">
        <v>63</v>
      </c>
      <c r="H2960" s="17" t="s">
        <v>1523</v>
      </c>
      <c r="I2960" s="17" t="s">
        <v>1524</v>
      </c>
      <c r="J2960" s="17" t="n">
        <v>2</v>
      </c>
      <c r="K2960" s="15" t="n">
        <v>121.9</v>
      </c>
      <c r="L2960" s="22" t="n">
        <v>0</v>
      </c>
      <c r="M2960" s="15" t="n">
        <v>34.43</v>
      </c>
      <c r="N2960" s="15" t="n">
        <f aca="false">J2960*K2960</f>
        <v>243.8</v>
      </c>
      <c r="O2960" s="15" t="n">
        <f aca="false">N2960*L2960</f>
        <v>0</v>
      </c>
      <c r="P2960" s="15" t="n">
        <f aca="false">N2960-O2960</f>
        <v>243.8</v>
      </c>
      <c r="Q2960" s="15" t="n">
        <f aca="false">J2960*INDEX(dProdutos!$F$2:$F$47,MATCH(E2960,dProdutos!$A$2:$A$47,0))</f>
        <v>105.52</v>
      </c>
      <c r="R2960" s="15" t="n">
        <f aca="false">IF(I2960="Cancelado",0,P2960-Q2960)</f>
        <v>138.28</v>
      </c>
      <c r="S2960" s="17" t="str">
        <f aca="false">INDEX(dProdutos!$D$2:$D$47,MATCH(E2960,dProdutos!$A$2:$A$47,0))</f>
        <v>Eletrônicos</v>
      </c>
    </row>
    <row r="2961" customFormat="false" ht="15" hidden="false" customHeight="false" outlineLevel="0" collapsed="false">
      <c r="A2961" s="17" t="s">
        <v>3319</v>
      </c>
      <c r="B2961" s="17" t="n">
        <v>2</v>
      </c>
      <c r="C2961" s="21" t="n">
        <v>45900</v>
      </c>
      <c r="D2961" s="17" t="s">
        <v>767</v>
      </c>
      <c r="E2961" s="17" t="s">
        <v>189</v>
      </c>
      <c r="F2961" s="17" t="s">
        <v>1501</v>
      </c>
      <c r="G2961" s="17" t="s">
        <v>63</v>
      </c>
      <c r="H2961" s="17" t="s">
        <v>1523</v>
      </c>
      <c r="I2961" s="17" t="s">
        <v>1524</v>
      </c>
      <c r="J2961" s="17" t="n">
        <v>3</v>
      </c>
      <c r="K2961" s="15" t="n">
        <v>138.9</v>
      </c>
      <c r="L2961" s="22" t="n">
        <v>0.15</v>
      </c>
      <c r="M2961" s="15" t="n">
        <v>0</v>
      </c>
      <c r="N2961" s="15" t="n">
        <f aca="false">J2961*K2961</f>
        <v>416.7</v>
      </c>
      <c r="O2961" s="15" t="n">
        <f aca="false">N2961*L2961</f>
        <v>62.505</v>
      </c>
      <c r="P2961" s="15" t="n">
        <f aca="false">N2961-O2961</f>
        <v>354.195</v>
      </c>
      <c r="Q2961" s="15" t="n">
        <f aca="false">J2961*INDEX(dProdutos!$F$2:$F$47,MATCH(E2961,dProdutos!$A$2:$A$47,0))</f>
        <v>206.88</v>
      </c>
      <c r="R2961" s="15" t="n">
        <f aca="false">IF(I2961="Cancelado",0,P2961-Q2961)</f>
        <v>147.315</v>
      </c>
      <c r="S2961" s="17" t="str">
        <f aca="false">INDEX(dProdutos!$D$2:$D$47,MATCH(E2961,dProdutos!$A$2:$A$47,0))</f>
        <v>Eletrônicos</v>
      </c>
    </row>
    <row r="2962" customFormat="false" ht="15" hidden="false" customHeight="false" outlineLevel="0" collapsed="false">
      <c r="A2962" s="17" t="s">
        <v>3320</v>
      </c>
      <c r="B2962" s="17" t="n">
        <v>1</v>
      </c>
      <c r="C2962" s="21" t="n">
        <v>45900</v>
      </c>
      <c r="D2962" s="17" t="s">
        <v>393</v>
      </c>
      <c r="E2962" s="17" t="s">
        <v>135</v>
      </c>
      <c r="F2962" s="17" t="s">
        <v>1487</v>
      </c>
      <c r="G2962" s="17" t="s">
        <v>60</v>
      </c>
      <c r="H2962" s="17" t="s">
        <v>1523</v>
      </c>
      <c r="I2962" s="17" t="s">
        <v>1524</v>
      </c>
      <c r="J2962" s="17" t="n">
        <v>1</v>
      </c>
      <c r="K2962" s="15" t="n">
        <v>200.9</v>
      </c>
      <c r="L2962" s="22" t="n">
        <v>0</v>
      </c>
      <c r="M2962" s="15" t="n">
        <v>16.01</v>
      </c>
      <c r="N2962" s="15" t="n">
        <f aca="false">J2962*K2962</f>
        <v>200.9</v>
      </c>
      <c r="O2962" s="15" t="n">
        <f aca="false">N2962*L2962</f>
        <v>0</v>
      </c>
      <c r="P2962" s="15" t="n">
        <f aca="false">N2962-O2962</f>
        <v>200.9</v>
      </c>
      <c r="Q2962" s="15" t="n">
        <f aca="false">J2962*INDEX(dProdutos!$F$2:$F$47,MATCH(E2962,dProdutos!$A$2:$A$47,0))</f>
        <v>80.73</v>
      </c>
      <c r="R2962" s="15" t="n">
        <f aca="false">IF(I2962="Cancelado",0,P2962-Q2962)</f>
        <v>120.17</v>
      </c>
      <c r="S2962" s="17" t="str">
        <f aca="false">INDEX(dProdutos!$D$2:$D$47,MATCH(E2962,dProdutos!$A$2:$A$47,0))</f>
        <v>Calçados</v>
      </c>
    </row>
    <row r="2963" customFormat="false" ht="15" hidden="false" customHeight="false" outlineLevel="0" collapsed="false">
      <c r="A2963" s="17" t="s">
        <v>3320</v>
      </c>
      <c r="B2963" s="17" t="n">
        <v>2</v>
      </c>
      <c r="C2963" s="21" t="n">
        <v>45900</v>
      </c>
      <c r="D2963" s="17" t="s">
        <v>393</v>
      </c>
      <c r="E2963" s="17" t="s">
        <v>195</v>
      </c>
      <c r="F2963" s="17" t="s">
        <v>1487</v>
      </c>
      <c r="G2963" s="17" t="s">
        <v>60</v>
      </c>
      <c r="H2963" s="17" t="s">
        <v>1523</v>
      </c>
      <c r="I2963" s="17" t="s">
        <v>1524</v>
      </c>
      <c r="J2963" s="17" t="n">
        <v>1</v>
      </c>
      <c r="K2963" s="15" t="n">
        <v>72.9</v>
      </c>
      <c r="L2963" s="22" t="n">
        <v>0.05</v>
      </c>
      <c r="M2963" s="15" t="n">
        <v>0</v>
      </c>
      <c r="N2963" s="15" t="n">
        <f aca="false">J2963*K2963</f>
        <v>72.9</v>
      </c>
      <c r="O2963" s="15" t="n">
        <f aca="false">N2963*L2963</f>
        <v>3.645</v>
      </c>
      <c r="P2963" s="15" t="n">
        <f aca="false">N2963-O2963</f>
        <v>69.255</v>
      </c>
      <c r="Q2963" s="15" t="n">
        <f aca="false">J2963*INDEX(dProdutos!$F$2:$F$47,MATCH(E2963,dProdutos!$A$2:$A$47,0))</f>
        <v>39.23</v>
      </c>
      <c r="R2963" s="15" t="n">
        <f aca="false">IF(I2963="Cancelado",0,P2963-Q2963)</f>
        <v>30.025</v>
      </c>
      <c r="S2963" s="17" t="str">
        <f aca="false">INDEX(dProdutos!$D$2:$D$47,MATCH(E2963,dProdutos!$A$2:$A$47,0))</f>
        <v>Eletrônicos</v>
      </c>
    </row>
    <row r="2964" customFormat="false" ht="15" hidden="false" customHeight="false" outlineLevel="0" collapsed="false">
      <c r="A2964" s="17" t="s">
        <v>3320</v>
      </c>
      <c r="B2964" s="17" t="n">
        <v>3</v>
      </c>
      <c r="C2964" s="21" t="n">
        <v>45900</v>
      </c>
      <c r="D2964" s="17" t="s">
        <v>393</v>
      </c>
      <c r="E2964" s="17" t="s">
        <v>153</v>
      </c>
      <c r="F2964" s="17" t="s">
        <v>1487</v>
      </c>
      <c r="G2964" s="17" t="s">
        <v>60</v>
      </c>
      <c r="H2964" s="17" t="s">
        <v>1523</v>
      </c>
      <c r="I2964" s="17" t="s">
        <v>1524</v>
      </c>
      <c r="J2964" s="17" t="n">
        <v>3</v>
      </c>
      <c r="K2964" s="15" t="n">
        <v>165.9</v>
      </c>
      <c r="L2964" s="22" t="n">
        <v>0.1</v>
      </c>
      <c r="M2964" s="15" t="n">
        <v>0</v>
      </c>
      <c r="N2964" s="15" t="n">
        <f aca="false">J2964*K2964</f>
        <v>497.7</v>
      </c>
      <c r="O2964" s="15" t="n">
        <f aca="false">N2964*L2964</f>
        <v>49.77</v>
      </c>
      <c r="P2964" s="15" t="n">
        <f aca="false">N2964-O2964</f>
        <v>447.93</v>
      </c>
      <c r="Q2964" s="15" t="n">
        <f aca="false">J2964*INDEX(dProdutos!$F$2:$F$47,MATCH(E2964,dProdutos!$A$2:$A$47,0))</f>
        <v>201.84</v>
      </c>
      <c r="R2964" s="15" t="n">
        <f aca="false">IF(I2964="Cancelado",0,P2964-Q2964)</f>
        <v>246.09</v>
      </c>
      <c r="S2964" s="17" t="str">
        <f aca="false">INDEX(dProdutos!$D$2:$D$47,MATCH(E2964,dProdutos!$A$2:$A$47,0))</f>
        <v>Acessórios</v>
      </c>
    </row>
    <row r="2965" customFormat="false" ht="15" hidden="false" customHeight="false" outlineLevel="0" collapsed="false">
      <c r="A2965" s="17" t="s">
        <v>3321</v>
      </c>
      <c r="B2965" s="17" t="n">
        <v>1</v>
      </c>
      <c r="C2965" s="21" t="n">
        <v>45900</v>
      </c>
      <c r="D2965" s="17" t="s">
        <v>468</v>
      </c>
      <c r="E2965" s="17" t="s">
        <v>92</v>
      </c>
      <c r="F2965" s="17" t="s">
        <v>1497</v>
      </c>
      <c r="G2965" s="17" t="s">
        <v>61</v>
      </c>
      <c r="H2965" s="17" t="s">
        <v>1523</v>
      </c>
      <c r="I2965" s="17" t="s">
        <v>1524</v>
      </c>
      <c r="J2965" s="17" t="n">
        <v>1</v>
      </c>
      <c r="K2965" s="15" t="n">
        <v>191.9</v>
      </c>
      <c r="L2965" s="22" t="n">
        <v>0.05</v>
      </c>
      <c r="M2965" s="15" t="n">
        <v>26.09</v>
      </c>
      <c r="N2965" s="15" t="n">
        <f aca="false">J2965*K2965</f>
        <v>191.9</v>
      </c>
      <c r="O2965" s="15" t="n">
        <f aca="false">N2965*L2965</f>
        <v>9.595</v>
      </c>
      <c r="P2965" s="15" t="n">
        <f aca="false">N2965-O2965</f>
        <v>182.305</v>
      </c>
      <c r="Q2965" s="15" t="n">
        <f aca="false">J2965*INDEX(dProdutos!$F$2:$F$47,MATCH(E2965,dProdutos!$A$2:$A$47,0))</f>
        <v>88.59</v>
      </c>
      <c r="R2965" s="15" t="n">
        <f aca="false">IF(I2965="Cancelado",0,P2965-Q2965)</f>
        <v>93.715</v>
      </c>
      <c r="S2965" s="17" t="str">
        <f aca="false">INDEX(dProdutos!$D$2:$D$47,MATCH(E2965,dProdutos!$A$2:$A$47,0))</f>
        <v>Moda Feminina</v>
      </c>
    </row>
    <row r="2966" customFormat="false" ht="15" hidden="false" customHeight="false" outlineLevel="0" collapsed="false">
      <c r="A2966" s="17" t="s">
        <v>3321</v>
      </c>
      <c r="B2966" s="17" t="n">
        <v>2</v>
      </c>
      <c r="C2966" s="21" t="n">
        <v>45900</v>
      </c>
      <c r="D2966" s="17" t="s">
        <v>468</v>
      </c>
      <c r="E2966" s="17" t="s">
        <v>177</v>
      </c>
      <c r="F2966" s="17" t="s">
        <v>1497</v>
      </c>
      <c r="G2966" s="17" t="s">
        <v>61</v>
      </c>
      <c r="H2966" s="17" t="s">
        <v>1523</v>
      </c>
      <c r="I2966" s="17" t="s">
        <v>1524</v>
      </c>
      <c r="J2966" s="17" t="n">
        <v>1</v>
      </c>
      <c r="K2966" s="15" t="n">
        <v>257.9</v>
      </c>
      <c r="L2966" s="22" t="n">
        <v>0</v>
      </c>
      <c r="M2966" s="15" t="n">
        <v>0</v>
      </c>
      <c r="N2966" s="15" t="n">
        <f aca="false">J2966*K2966</f>
        <v>257.9</v>
      </c>
      <c r="O2966" s="15" t="n">
        <f aca="false">N2966*L2966</f>
        <v>0</v>
      </c>
      <c r="P2966" s="15" t="n">
        <f aca="false">N2966-O2966</f>
        <v>257.9</v>
      </c>
      <c r="Q2966" s="15" t="n">
        <f aca="false">J2966*INDEX(dProdutos!$F$2:$F$47,MATCH(E2966,dProdutos!$A$2:$A$47,0))</f>
        <v>138.23</v>
      </c>
      <c r="R2966" s="15" t="n">
        <f aca="false">IF(I2966="Cancelado",0,P2966-Q2966)</f>
        <v>119.67</v>
      </c>
      <c r="S2966" s="17" t="str">
        <f aca="false">INDEX(dProdutos!$D$2:$D$47,MATCH(E2966,dProdutos!$A$2:$A$47,0))</f>
        <v>Casa</v>
      </c>
    </row>
    <row r="2967" customFormat="false" ht="15" hidden="false" customHeight="false" outlineLevel="0" collapsed="false">
      <c r="A2967" s="17" t="s">
        <v>3322</v>
      </c>
      <c r="B2967" s="17" t="n">
        <v>1</v>
      </c>
      <c r="C2967" s="21" t="n">
        <v>45900</v>
      </c>
      <c r="D2967" s="17" t="s">
        <v>837</v>
      </c>
      <c r="E2967" s="17" t="s">
        <v>135</v>
      </c>
      <c r="F2967" s="17" t="s">
        <v>1501</v>
      </c>
      <c r="G2967" s="17" t="s">
        <v>59</v>
      </c>
      <c r="H2967" s="17" t="s">
        <v>1523</v>
      </c>
      <c r="I2967" s="17" t="s">
        <v>1524</v>
      </c>
      <c r="J2967" s="17" t="n">
        <v>1</v>
      </c>
      <c r="K2967" s="15" t="n">
        <v>200.9</v>
      </c>
      <c r="L2967" s="22" t="n">
        <v>0</v>
      </c>
      <c r="M2967" s="15" t="n">
        <v>0</v>
      </c>
      <c r="N2967" s="15" t="n">
        <f aca="false">J2967*K2967</f>
        <v>200.9</v>
      </c>
      <c r="O2967" s="15" t="n">
        <f aca="false">N2967*L2967</f>
        <v>0</v>
      </c>
      <c r="P2967" s="15" t="n">
        <f aca="false">N2967-O2967</f>
        <v>200.9</v>
      </c>
      <c r="Q2967" s="15" t="n">
        <f aca="false">J2967*INDEX(dProdutos!$F$2:$F$47,MATCH(E2967,dProdutos!$A$2:$A$47,0))</f>
        <v>80.73</v>
      </c>
      <c r="R2967" s="15" t="n">
        <f aca="false">IF(I2967="Cancelado",0,P2967-Q2967)</f>
        <v>120.17</v>
      </c>
      <c r="S2967" s="17" t="str">
        <f aca="false">INDEX(dProdutos!$D$2:$D$47,MATCH(E2967,dProdutos!$A$2:$A$47,0))</f>
        <v>Calçados</v>
      </c>
    </row>
    <row r="2968" customFormat="false" ht="15" hidden="false" customHeight="false" outlineLevel="0" collapsed="false">
      <c r="A2968" s="17" t="s">
        <v>3322</v>
      </c>
      <c r="B2968" s="17" t="n">
        <v>2</v>
      </c>
      <c r="C2968" s="21" t="n">
        <v>45900</v>
      </c>
      <c r="D2968" s="17" t="s">
        <v>837</v>
      </c>
      <c r="E2968" s="17" t="s">
        <v>144</v>
      </c>
      <c r="F2968" s="17" t="s">
        <v>1501</v>
      </c>
      <c r="G2968" s="17" t="s">
        <v>59</v>
      </c>
      <c r="H2968" s="17" t="s">
        <v>1523</v>
      </c>
      <c r="I2968" s="17" t="s">
        <v>1524</v>
      </c>
      <c r="J2968" s="17" t="n">
        <v>1</v>
      </c>
      <c r="K2968" s="15" t="n">
        <v>260.9</v>
      </c>
      <c r="L2968" s="22" t="n">
        <v>0.15</v>
      </c>
      <c r="M2968" s="15" t="n">
        <v>0</v>
      </c>
      <c r="N2968" s="15" t="n">
        <f aca="false">J2968*K2968</f>
        <v>260.9</v>
      </c>
      <c r="O2968" s="15" t="n">
        <f aca="false">N2968*L2968</f>
        <v>39.135</v>
      </c>
      <c r="P2968" s="15" t="n">
        <f aca="false">N2968-O2968</f>
        <v>221.765</v>
      </c>
      <c r="Q2968" s="15" t="n">
        <f aca="false">J2968*INDEX(dProdutos!$F$2:$F$47,MATCH(E2968,dProdutos!$A$2:$A$47,0))</f>
        <v>99.86</v>
      </c>
      <c r="R2968" s="15" t="n">
        <f aca="false">IF(I2968="Cancelado",0,P2968-Q2968)</f>
        <v>121.905</v>
      </c>
      <c r="S2968" s="17" t="str">
        <f aca="false">INDEX(dProdutos!$D$2:$D$47,MATCH(E2968,dProdutos!$A$2:$A$47,0))</f>
        <v>Acessórios</v>
      </c>
    </row>
    <row r="2969" customFormat="false" ht="15" hidden="false" customHeight="false" outlineLevel="0" collapsed="false">
      <c r="A2969" s="17" t="s">
        <v>3322</v>
      </c>
      <c r="B2969" s="17" t="n">
        <v>3</v>
      </c>
      <c r="C2969" s="21" t="n">
        <v>45900</v>
      </c>
      <c r="D2969" s="17" t="s">
        <v>837</v>
      </c>
      <c r="E2969" s="17" t="s">
        <v>162</v>
      </c>
      <c r="F2969" s="17" t="s">
        <v>1501</v>
      </c>
      <c r="G2969" s="17" t="s">
        <v>59</v>
      </c>
      <c r="H2969" s="17" t="s">
        <v>1523</v>
      </c>
      <c r="I2969" s="17" t="s">
        <v>1524</v>
      </c>
      <c r="J2969" s="17" t="n">
        <v>2</v>
      </c>
      <c r="K2969" s="15" t="n">
        <v>231.9</v>
      </c>
      <c r="L2969" s="22" t="n">
        <v>0</v>
      </c>
      <c r="M2969" s="15" t="n">
        <v>0</v>
      </c>
      <c r="N2969" s="15" t="n">
        <f aca="false">J2969*K2969</f>
        <v>463.8</v>
      </c>
      <c r="O2969" s="15" t="n">
        <f aca="false">N2969*L2969</f>
        <v>0</v>
      </c>
      <c r="P2969" s="15" t="n">
        <f aca="false">N2969-O2969</f>
        <v>463.8</v>
      </c>
      <c r="Q2969" s="15" t="n">
        <f aca="false">J2969*INDEX(dProdutos!$F$2:$F$47,MATCH(E2969,dProdutos!$A$2:$A$47,0))</f>
        <v>268.82</v>
      </c>
      <c r="R2969" s="15" t="n">
        <f aca="false">IF(I2969="Cancelado",0,P2969-Q2969)</f>
        <v>194.98</v>
      </c>
      <c r="S2969" s="17" t="str">
        <f aca="false">INDEX(dProdutos!$D$2:$D$47,MATCH(E2969,dProdutos!$A$2:$A$47,0))</f>
        <v>Casa</v>
      </c>
    </row>
    <row r="2970" customFormat="false" ht="15" hidden="false" customHeight="false" outlineLevel="0" collapsed="false">
      <c r="A2970" s="17" t="s">
        <v>3323</v>
      </c>
      <c r="B2970" s="17" t="n">
        <v>1</v>
      </c>
      <c r="C2970" s="21" t="n">
        <v>45900</v>
      </c>
      <c r="D2970" s="17" t="s">
        <v>841</v>
      </c>
      <c r="E2970" s="17" t="s">
        <v>165</v>
      </c>
      <c r="F2970" s="17" t="s">
        <v>1490</v>
      </c>
      <c r="G2970" s="17" t="s">
        <v>59</v>
      </c>
      <c r="H2970" s="17" t="s">
        <v>1537</v>
      </c>
      <c r="I2970" s="17" t="s">
        <v>1524</v>
      </c>
      <c r="J2970" s="17" t="n">
        <v>1</v>
      </c>
      <c r="K2970" s="15" t="n">
        <v>231.9</v>
      </c>
      <c r="L2970" s="22" t="n">
        <v>0.05</v>
      </c>
      <c r="M2970" s="15" t="n">
        <v>27.18</v>
      </c>
      <c r="N2970" s="15" t="n">
        <f aca="false">J2970*K2970</f>
        <v>231.9</v>
      </c>
      <c r="O2970" s="15" t="n">
        <f aca="false">N2970*L2970</f>
        <v>11.595</v>
      </c>
      <c r="P2970" s="15" t="n">
        <f aca="false">N2970-O2970</f>
        <v>220.305</v>
      </c>
      <c r="Q2970" s="15" t="n">
        <f aca="false">J2970*INDEX(dProdutos!$F$2:$F$47,MATCH(E2970,dProdutos!$A$2:$A$47,0))</f>
        <v>140.83</v>
      </c>
      <c r="R2970" s="15" t="n">
        <f aca="false">IF(I2970="Cancelado",0,P2970-Q2970)</f>
        <v>79.475</v>
      </c>
      <c r="S2970" s="17" t="str">
        <f aca="false">INDEX(dProdutos!$D$2:$D$47,MATCH(E2970,dProdutos!$A$2:$A$47,0))</f>
        <v>Casa</v>
      </c>
    </row>
    <row r="2971" customFormat="false" ht="15" hidden="false" customHeight="false" outlineLevel="0" collapsed="false">
      <c r="A2971" s="17" t="s">
        <v>3324</v>
      </c>
      <c r="B2971" s="17" t="n">
        <v>1</v>
      </c>
      <c r="C2971" s="21" t="n">
        <v>45901</v>
      </c>
      <c r="D2971" s="17" t="s">
        <v>385</v>
      </c>
      <c r="E2971" s="17" t="s">
        <v>147</v>
      </c>
      <c r="F2971" s="17" t="s">
        <v>1503</v>
      </c>
      <c r="G2971" s="17" t="s">
        <v>64</v>
      </c>
      <c r="H2971" s="17" t="s">
        <v>1537</v>
      </c>
      <c r="I2971" s="17" t="s">
        <v>1524</v>
      </c>
      <c r="J2971" s="17" t="n">
        <v>1</v>
      </c>
      <c r="K2971" s="15" t="n">
        <v>231.9</v>
      </c>
      <c r="L2971" s="22" t="n">
        <v>0</v>
      </c>
      <c r="M2971" s="15" t="n">
        <v>24.96</v>
      </c>
      <c r="N2971" s="15" t="n">
        <f aca="false">J2971*K2971</f>
        <v>231.9</v>
      </c>
      <c r="O2971" s="15" t="n">
        <f aca="false">N2971*L2971</f>
        <v>0</v>
      </c>
      <c r="P2971" s="15" t="n">
        <f aca="false">N2971-O2971</f>
        <v>231.9</v>
      </c>
      <c r="Q2971" s="15" t="n">
        <f aca="false">J2971*INDEX(dProdutos!$F$2:$F$47,MATCH(E2971,dProdutos!$A$2:$A$47,0))</f>
        <v>130.9</v>
      </c>
      <c r="R2971" s="15" t="n">
        <f aca="false">IF(I2971="Cancelado",0,P2971-Q2971)</f>
        <v>101</v>
      </c>
      <c r="S2971" s="17" t="str">
        <f aca="false">INDEX(dProdutos!$D$2:$D$47,MATCH(E2971,dProdutos!$A$2:$A$47,0))</f>
        <v>Acessórios</v>
      </c>
    </row>
    <row r="2972" customFormat="false" ht="15" hidden="false" customHeight="false" outlineLevel="0" collapsed="false">
      <c r="A2972" s="17" t="s">
        <v>3324</v>
      </c>
      <c r="B2972" s="17" t="n">
        <v>2</v>
      </c>
      <c r="C2972" s="21" t="n">
        <v>45901</v>
      </c>
      <c r="D2972" s="17" t="s">
        <v>385</v>
      </c>
      <c r="E2972" s="17" t="s">
        <v>153</v>
      </c>
      <c r="F2972" s="17" t="s">
        <v>1503</v>
      </c>
      <c r="G2972" s="17" t="s">
        <v>64</v>
      </c>
      <c r="H2972" s="17" t="s">
        <v>1537</v>
      </c>
      <c r="I2972" s="17" t="s">
        <v>1524</v>
      </c>
      <c r="J2972" s="17" t="n">
        <v>1</v>
      </c>
      <c r="K2972" s="15" t="n">
        <v>165.9</v>
      </c>
      <c r="L2972" s="22" t="n">
        <v>0</v>
      </c>
      <c r="M2972" s="15" t="n">
        <v>0</v>
      </c>
      <c r="N2972" s="15" t="n">
        <f aca="false">J2972*K2972</f>
        <v>165.9</v>
      </c>
      <c r="O2972" s="15" t="n">
        <f aca="false">N2972*L2972</f>
        <v>0</v>
      </c>
      <c r="P2972" s="15" t="n">
        <f aca="false">N2972-O2972</f>
        <v>165.9</v>
      </c>
      <c r="Q2972" s="15" t="n">
        <f aca="false">J2972*INDEX(dProdutos!$F$2:$F$47,MATCH(E2972,dProdutos!$A$2:$A$47,0))</f>
        <v>67.28</v>
      </c>
      <c r="R2972" s="15" t="n">
        <f aca="false">IF(I2972="Cancelado",0,P2972-Q2972)</f>
        <v>98.62</v>
      </c>
      <c r="S2972" s="17" t="str">
        <f aca="false">INDEX(dProdutos!$D$2:$D$47,MATCH(E2972,dProdutos!$A$2:$A$47,0))</f>
        <v>Acessórios</v>
      </c>
    </row>
    <row r="2973" customFormat="false" ht="15" hidden="false" customHeight="false" outlineLevel="0" collapsed="false">
      <c r="A2973" s="17" t="s">
        <v>3324</v>
      </c>
      <c r="B2973" s="17" t="n">
        <v>3</v>
      </c>
      <c r="C2973" s="21" t="n">
        <v>45901</v>
      </c>
      <c r="D2973" s="17" t="s">
        <v>385</v>
      </c>
      <c r="E2973" s="17" t="s">
        <v>138</v>
      </c>
      <c r="F2973" s="17" t="s">
        <v>1503</v>
      </c>
      <c r="G2973" s="17" t="s">
        <v>64</v>
      </c>
      <c r="H2973" s="17" t="s">
        <v>1537</v>
      </c>
      <c r="I2973" s="17" t="s">
        <v>1524</v>
      </c>
      <c r="J2973" s="17" t="n">
        <v>1</v>
      </c>
      <c r="K2973" s="15" t="n">
        <v>231.9</v>
      </c>
      <c r="L2973" s="22" t="n">
        <v>0</v>
      </c>
      <c r="M2973" s="15" t="n">
        <v>0</v>
      </c>
      <c r="N2973" s="15" t="n">
        <f aca="false">J2973*K2973</f>
        <v>231.9</v>
      </c>
      <c r="O2973" s="15" t="n">
        <f aca="false">N2973*L2973</f>
        <v>0</v>
      </c>
      <c r="P2973" s="15" t="n">
        <f aca="false">N2973-O2973</f>
        <v>231.9</v>
      </c>
      <c r="Q2973" s="15" t="n">
        <f aca="false">J2973*INDEX(dProdutos!$F$2:$F$47,MATCH(E2973,dProdutos!$A$2:$A$47,0))</f>
        <v>132.21</v>
      </c>
      <c r="R2973" s="15" t="n">
        <f aca="false">IF(I2973="Cancelado",0,P2973-Q2973)</f>
        <v>99.69</v>
      </c>
      <c r="S2973" s="17" t="str">
        <f aca="false">INDEX(dProdutos!$D$2:$D$47,MATCH(E2973,dProdutos!$A$2:$A$47,0))</f>
        <v>Calçados</v>
      </c>
    </row>
    <row r="2974" customFormat="false" ht="15" hidden="false" customHeight="false" outlineLevel="0" collapsed="false">
      <c r="A2974" s="17" t="s">
        <v>3325</v>
      </c>
      <c r="B2974" s="17" t="n">
        <v>1</v>
      </c>
      <c r="C2974" s="21" t="n">
        <v>45901</v>
      </c>
      <c r="D2974" s="17" t="s">
        <v>946</v>
      </c>
      <c r="E2974" s="17" t="s">
        <v>102</v>
      </c>
      <c r="F2974" s="17" t="s">
        <v>1495</v>
      </c>
      <c r="G2974" s="17" t="s">
        <v>59</v>
      </c>
      <c r="H2974" s="17" t="s">
        <v>1537</v>
      </c>
      <c r="I2974" s="17" t="s">
        <v>1524</v>
      </c>
      <c r="J2974" s="17" t="n">
        <v>1</v>
      </c>
      <c r="K2974" s="15" t="n">
        <v>65.9</v>
      </c>
      <c r="L2974" s="22" t="n">
        <v>0.2</v>
      </c>
      <c r="M2974" s="15" t="n">
        <v>17.31</v>
      </c>
      <c r="N2974" s="15" t="n">
        <f aca="false">J2974*K2974</f>
        <v>65.9</v>
      </c>
      <c r="O2974" s="15" t="n">
        <f aca="false">N2974*L2974</f>
        <v>13.18</v>
      </c>
      <c r="P2974" s="15" t="n">
        <f aca="false">N2974-O2974</f>
        <v>52.72</v>
      </c>
      <c r="Q2974" s="15" t="n">
        <f aca="false">J2974*INDEX(dProdutos!$F$2:$F$47,MATCH(E2974,dProdutos!$A$2:$A$47,0))</f>
        <v>29.68</v>
      </c>
      <c r="R2974" s="15" t="n">
        <f aca="false">IF(I2974="Cancelado",0,P2974-Q2974)</f>
        <v>23.04</v>
      </c>
      <c r="S2974" s="17" t="str">
        <f aca="false">INDEX(dProdutos!$D$2:$D$47,MATCH(E2974,dProdutos!$A$2:$A$47,0))</f>
        <v>Moda Masculina</v>
      </c>
    </row>
    <row r="2975" customFormat="false" ht="15" hidden="false" customHeight="false" outlineLevel="0" collapsed="false">
      <c r="A2975" s="17" t="s">
        <v>3326</v>
      </c>
      <c r="B2975" s="17" t="n">
        <v>1</v>
      </c>
      <c r="C2975" s="21" t="n">
        <v>45901</v>
      </c>
      <c r="D2975" s="17" t="s">
        <v>1020</v>
      </c>
      <c r="E2975" s="17" t="s">
        <v>192</v>
      </c>
      <c r="F2975" s="17" t="s">
        <v>1487</v>
      </c>
      <c r="G2975" s="17" t="s">
        <v>59</v>
      </c>
      <c r="H2975" s="17" t="s">
        <v>1537</v>
      </c>
      <c r="I2975" s="17" t="s">
        <v>1524</v>
      </c>
      <c r="J2975" s="17" t="n">
        <v>2</v>
      </c>
      <c r="K2975" s="15" t="n">
        <v>245.9</v>
      </c>
      <c r="L2975" s="22" t="n">
        <v>0</v>
      </c>
      <c r="M2975" s="15" t="n">
        <v>13.02</v>
      </c>
      <c r="N2975" s="15" t="n">
        <f aca="false">J2975*K2975</f>
        <v>491.8</v>
      </c>
      <c r="O2975" s="15" t="n">
        <f aca="false">N2975*L2975</f>
        <v>0</v>
      </c>
      <c r="P2975" s="15" t="n">
        <f aca="false">N2975-O2975</f>
        <v>491.8</v>
      </c>
      <c r="Q2975" s="15" t="n">
        <f aca="false">J2975*INDEX(dProdutos!$F$2:$F$47,MATCH(E2975,dProdutos!$A$2:$A$47,0))</f>
        <v>215.56</v>
      </c>
      <c r="R2975" s="15" t="n">
        <f aca="false">IF(I2975="Cancelado",0,P2975-Q2975)</f>
        <v>276.24</v>
      </c>
      <c r="S2975" s="17" t="str">
        <f aca="false">INDEX(dProdutos!$D$2:$D$47,MATCH(E2975,dProdutos!$A$2:$A$47,0))</f>
        <v>Eletrônicos</v>
      </c>
    </row>
    <row r="2976" customFormat="false" ht="15" hidden="false" customHeight="false" outlineLevel="0" collapsed="false">
      <c r="A2976" s="17" t="s">
        <v>3327</v>
      </c>
      <c r="B2976" s="17" t="n">
        <v>1</v>
      </c>
      <c r="C2976" s="21" t="n">
        <v>45901</v>
      </c>
      <c r="D2976" s="17" t="s">
        <v>1046</v>
      </c>
      <c r="E2976" s="17" t="s">
        <v>123</v>
      </c>
      <c r="F2976" s="17" t="s">
        <v>1497</v>
      </c>
      <c r="G2976" s="17" t="s">
        <v>61</v>
      </c>
      <c r="H2976" s="17" t="s">
        <v>1527</v>
      </c>
      <c r="I2976" s="17" t="s">
        <v>1524</v>
      </c>
      <c r="J2976" s="17" t="n">
        <v>1</v>
      </c>
      <c r="K2976" s="15" t="n">
        <v>277.9</v>
      </c>
      <c r="L2976" s="22" t="n">
        <v>0</v>
      </c>
      <c r="M2976" s="15" t="n">
        <v>31.47</v>
      </c>
      <c r="N2976" s="15" t="n">
        <f aca="false">J2976*K2976</f>
        <v>277.9</v>
      </c>
      <c r="O2976" s="15" t="n">
        <f aca="false">N2976*L2976</f>
        <v>0</v>
      </c>
      <c r="P2976" s="15" t="n">
        <f aca="false">N2976-O2976</f>
        <v>277.9</v>
      </c>
      <c r="Q2976" s="15" t="n">
        <f aca="false">J2976*INDEX(dProdutos!$F$2:$F$47,MATCH(E2976,dProdutos!$A$2:$A$47,0))</f>
        <v>132.36</v>
      </c>
      <c r="R2976" s="15" t="n">
        <f aca="false">IF(I2976="Cancelado",0,P2976-Q2976)</f>
        <v>145.54</v>
      </c>
      <c r="S2976" s="17" t="str">
        <f aca="false">INDEX(dProdutos!$D$2:$D$47,MATCH(E2976,dProdutos!$A$2:$A$47,0))</f>
        <v>Calçados</v>
      </c>
    </row>
    <row r="2977" customFormat="false" ht="15" hidden="false" customHeight="false" outlineLevel="0" collapsed="false">
      <c r="A2977" s="17" t="s">
        <v>3327</v>
      </c>
      <c r="B2977" s="17" t="n">
        <v>2</v>
      </c>
      <c r="C2977" s="21" t="n">
        <v>45901</v>
      </c>
      <c r="D2977" s="17" t="s">
        <v>1046</v>
      </c>
      <c r="E2977" s="17" t="s">
        <v>88</v>
      </c>
      <c r="F2977" s="17" t="s">
        <v>1497</v>
      </c>
      <c r="G2977" s="17" t="s">
        <v>61</v>
      </c>
      <c r="H2977" s="17" t="s">
        <v>1527</v>
      </c>
      <c r="I2977" s="17" t="s">
        <v>1524</v>
      </c>
      <c r="J2977" s="17" t="n">
        <v>3</v>
      </c>
      <c r="K2977" s="15" t="n">
        <v>170.9</v>
      </c>
      <c r="L2977" s="22" t="n">
        <v>0</v>
      </c>
      <c r="M2977" s="15" t="n">
        <v>0</v>
      </c>
      <c r="N2977" s="15" t="n">
        <f aca="false">J2977*K2977</f>
        <v>512.7</v>
      </c>
      <c r="O2977" s="15" t="n">
        <f aca="false">N2977*L2977</f>
        <v>0</v>
      </c>
      <c r="P2977" s="15" t="n">
        <f aca="false">N2977-O2977</f>
        <v>512.7</v>
      </c>
      <c r="Q2977" s="15" t="n">
        <f aca="false">J2977*INDEX(dProdutos!$F$2:$F$47,MATCH(E2977,dProdutos!$A$2:$A$47,0))</f>
        <v>294.42</v>
      </c>
      <c r="R2977" s="15" t="n">
        <f aca="false">IF(I2977="Cancelado",0,P2977-Q2977)</f>
        <v>218.28</v>
      </c>
      <c r="S2977" s="17" t="str">
        <f aca="false">INDEX(dProdutos!$D$2:$D$47,MATCH(E2977,dProdutos!$A$2:$A$47,0))</f>
        <v>Moda Feminina</v>
      </c>
    </row>
    <row r="2978" customFormat="false" ht="15" hidden="false" customHeight="false" outlineLevel="0" collapsed="false">
      <c r="A2978" s="17" t="s">
        <v>3327</v>
      </c>
      <c r="B2978" s="17" t="n">
        <v>3</v>
      </c>
      <c r="C2978" s="21" t="n">
        <v>45901</v>
      </c>
      <c r="D2978" s="17" t="s">
        <v>1046</v>
      </c>
      <c r="E2978" s="17" t="s">
        <v>144</v>
      </c>
      <c r="F2978" s="17" t="s">
        <v>1497</v>
      </c>
      <c r="G2978" s="17" t="s">
        <v>61</v>
      </c>
      <c r="H2978" s="17" t="s">
        <v>1527</v>
      </c>
      <c r="I2978" s="17" t="s">
        <v>1524</v>
      </c>
      <c r="J2978" s="17" t="n">
        <v>1</v>
      </c>
      <c r="K2978" s="15" t="n">
        <v>260.9</v>
      </c>
      <c r="L2978" s="22" t="n">
        <v>0.15</v>
      </c>
      <c r="M2978" s="15" t="n">
        <v>0</v>
      </c>
      <c r="N2978" s="15" t="n">
        <f aca="false">J2978*K2978</f>
        <v>260.9</v>
      </c>
      <c r="O2978" s="15" t="n">
        <f aca="false">N2978*L2978</f>
        <v>39.135</v>
      </c>
      <c r="P2978" s="15" t="n">
        <f aca="false">N2978-O2978</f>
        <v>221.765</v>
      </c>
      <c r="Q2978" s="15" t="n">
        <f aca="false">J2978*INDEX(dProdutos!$F$2:$F$47,MATCH(E2978,dProdutos!$A$2:$A$47,0))</f>
        <v>99.86</v>
      </c>
      <c r="R2978" s="15" t="n">
        <f aca="false">IF(I2978="Cancelado",0,P2978-Q2978)</f>
        <v>121.905</v>
      </c>
      <c r="S2978" s="17" t="str">
        <f aca="false">INDEX(dProdutos!$D$2:$D$47,MATCH(E2978,dProdutos!$A$2:$A$47,0))</f>
        <v>Acessórios</v>
      </c>
    </row>
    <row r="2979" customFormat="false" ht="15" hidden="false" customHeight="false" outlineLevel="0" collapsed="false">
      <c r="A2979" s="17" t="s">
        <v>3328</v>
      </c>
      <c r="B2979" s="17" t="n">
        <v>1</v>
      </c>
      <c r="C2979" s="21" t="n">
        <v>45901</v>
      </c>
      <c r="D2979" s="17" t="s">
        <v>784</v>
      </c>
      <c r="E2979" s="17" t="s">
        <v>135</v>
      </c>
      <c r="F2979" s="17" t="s">
        <v>1499</v>
      </c>
      <c r="G2979" s="17" t="s">
        <v>59</v>
      </c>
      <c r="H2979" s="17" t="s">
        <v>1523</v>
      </c>
      <c r="I2979" s="17" t="s">
        <v>1524</v>
      </c>
      <c r="J2979" s="17" t="n">
        <v>2</v>
      </c>
      <c r="K2979" s="15" t="n">
        <v>200.9</v>
      </c>
      <c r="L2979" s="22" t="n">
        <v>0</v>
      </c>
      <c r="M2979" s="15" t="n">
        <v>25.86</v>
      </c>
      <c r="N2979" s="15" t="n">
        <f aca="false">J2979*K2979</f>
        <v>401.8</v>
      </c>
      <c r="O2979" s="15" t="n">
        <f aca="false">N2979*L2979</f>
        <v>0</v>
      </c>
      <c r="P2979" s="15" t="n">
        <f aca="false">N2979-O2979</f>
        <v>401.8</v>
      </c>
      <c r="Q2979" s="15" t="n">
        <f aca="false">J2979*INDEX(dProdutos!$F$2:$F$47,MATCH(E2979,dProdutos!$A$2:$A$47,0))</f>
        <v>161.46</v>
      </c>
      <c r="R2979" s="15" t="n">
        <f aca="false">IF(I2979="Cancelado",0,P2979-Q2979)</f>
        <v>240.34</v>
      </c>
      <c r="S2979" s="17" t="str">
        <f aca="false">INDEX(dProdutos!$D$2:$D$47,MATCH(E2979,dProdutos!$A$2:$A$47,0))</f>
        <v>Calçados</v>
      </c>
    </row>
    <row r="2980" customFormat="false" ht="15" hidden="false" customHeight="false" outlineLevel="0" collapsed="false">
      <c r="A2980" s="17" t="s">
        <v>3329</v>
      </c>
      <c r="B2980" s="17" t="n">
        <v>1</v>
      </c>
      <c r="C2980" s="21" t="n">
        <v>45901</v>
      </c>
      <c r="D2980" s="17" t="s">
        <v>1169</v>
      </c>
      <c r="E2980" s="17" t="s">
        <v>95</v>
      </c>
      <c r="F2980" s="17" t="s">
        <v>1493</v>
      </c>
      <c r="G2980" s="17" t="s">
        <v>59</v>
      </c>
      <c r="H2980" s="17" t="s">
        <v>1537</v>
      </c>
      <c r="I2980" s="17" t="s">
        <v>1524</v>
      </c>
      <c r="J2980" s="17" t="n">
        <v>1</v>
      </c>
      <c r="K2980" s="15" t="n">
        <v>77.9</v>
      </c>
      <c r="L2980" s="22" t="n">
        <v>0</v>
      </c>
      <c r="M2980" s="15" t="n">
        <v>0</v>
      </c>
      <c r="N2980" s="15" t="n">
        <f aca="false">J2980*K2980</f>
        <v>77.9</v>
      </c>
      <c r="O2980" s="15" t="n">
        <f aca="false">N2980*L2980</f>
        <v>0</v>
      </c>
      <c r="P2980" s="15" t="n">
        <f aca="false">N2980-O2980</f>
        <v>77.9</v>
      </c>
      <c r="Q2980" s="15" t="n">
        <f aca="false">J2980*INDEX(dProdutos!$F$2:$F$47,MATCH(E2980,dProdutos!$A$2:$A$47,0))</f>
        <v>36.71</v>
      </c>
      <c r="R2980" s="15" t="n">
        <f aca="false">IF(I2980="Cancelado",0,P2980-Q2980)</f>
        <v>41.19</v>
      </c>
      <c r="S2980" s="17" t="str">
        <f aca="false">INDEX(dProdutos!$D$2:$D$47,MATCH(E2980,dProdutos!$A$2:$A$47,0))</f>
        <v>Moda Feminina</v>
      </c>
    </row>
    <row r="2981" customFormat="false" ht="15" hidden="false" customHeight="false" outlineLevel="0" collapsed="false">
      <c r="A2981" s="17" t="s">
        <v>3330</v>
      </c>
      <c r="B2981" s="17" t="n">
        <v>1</v>
      </c>
      <c r="C2981" s="21" t="n">
        <v>45901</v>
      </c>
      <c r="D2981" s="17" t="s">
        <v>1162</v>
      </c>
      <c r="E2981" s="17" t="s">
        <v>81</v>
      </c>
      <c r="F2981" s="17" t="s">
        <v>1487</v>
      </c>
      <c r="G2981" s="17" t="s">
        <v>61</v>
      </c>
      <c r="H2981" s="17" t="s">
        <v>1537</v>
      </c>
      <c r="I2981" s="17" t="s">
        <v>1524</v>
      </c>
      <c r="J2981" s="17" t="n">
        <v>1</v>
      </c>
      <c r="K2981" s="15" t="n">
        <v>64.9</v>
      </c>
      <c r="L2981" s="22" t="n">
        <v>0</v>
      </c>
      <c r="M2981" s="15" t="n">
        <v>14.17</v>
      </c>
      <c r="N2981" s="15" t="n">
        <f aca="false">J2981*K2981</f>
        <v>64.9</v>
      </c>
      <c r="O2981" s="15" t="n">
        <f aca="false">N2981*L2981</f>
        <v>0</v>
      </c>
      <c r="P2981" s="15" t="n">
        <f aca="false">N2981-O2981</f>
        <v>64.9</v>
      </c>
      <c r="Q2981" s="15" t="n">
        <f aca="false">J2981*INDEX(dProdutos!$F$2:$F$47,MATCH(E2981,dProdutos!$A$2:$A$47,0))</f>
        <v>26.12</v>
      </c>
      <c r="R2981" s="15" t="n">
        <f aca="false">IF(I2981="Cancelado",0,P2981-Q2981)</f>
        <v>38.78</v>
      </c>
      <c r="S2981" s="17" t="str">
        <f aca="false">INDEX(dProdutos!$D$2:$D$47,MATCH(E2981,dProdutos!$A$2:$A$47,0))</f>
        <v>Moda Feminina</v>
      </c>
    </row>
    <row r="2982" customFormat="false" ht="15" hidden="false" customHeight="false" outlineLevel="0" collapsed="false">
      <c r="A2982" s="17" t="s">
        <v>3330</v>
      </c>
      <c r="B2982" s="17" t="n">
        <v>2</v>
      </c>
      <c r="C2982" s="21" t="n">
        <v>45901</v>
      </c>
      <c r="D2982" s="17" t="s">
        <v>1162</v>
      </c>
      <c r="E2982" s="17" t="s">
        <v>162</v>
      </c>
      <c r="F2982" s="17" t="s">
        <v>1487</v>
      </c>
      <c r="G2982" s="17" t="s">
        <v>61</v>
      </c>
      <c r="H2982" s="17" t="s">
        <v>1537</v>
      </c>
      <c r="I2982" s="17" t="s">
        <v>1524</v>
      </c>
      <c r="J2982" s="17" t="n">
        <v>1</v>
      </c>
      <c r="K2982" s="15" t="n">
        <v>231.9</v>
      </c>
      <c r="L2982" s="22" t="n">
        <v>0</v>
      </c>
      <c r="M2982" s="15" t="n">
        <v>0</v>
      </c>
      <c r="N2982" s="15" t="n">
        <f aca="false">J2982*K2982</f>
        <v>231.9</v>
      </c>
      <c r="O2982" s="15" t="n">
        <f aca="false">N2982*L2982</f>
        <v>0</v>
      </c>
      <c r="P2982" s="15" t="n">
        <f aca="false">N2982-O2982</f>
        <v>231.9</v>
      </c>
      <c r="Q2982" s="15" t="n">
        <f aca="false">J2982*INDEX(dProdutos!$F$2:$F$47,MATCH(E2982,dProdutos!$A$2:$A$47,0))</f>
        <v>134.41</v>
      </c>
      <c r="R2982" s="15" t="n">
        <f aca="false">IF(I2982="Cancelado",0,P2982-Q2982)</f>
        <v>97.49</v>
      </c>
      <c r="S2982" s="17" t="str">
        <f aca="false">INDEX(dProdutos!$D$2:$D$47,MATCH(E2982,dProdutos!$A$2:$A$47,0))</f>
        <v>Casa</v>
      </c>
    </row>
    <row r="2983" customFormat="false" ht="15" hidden="false" customHeight="false" outlineLevel="0" collapsed="false">
      <c r="A2983" s="17" t="s">
        <v>3331</v>
      </c>
      <c r="B2983" s="17" t="n">
        <v>1</v>
      </c>
      <c r="C2983" s="21" t="n">
        <v>45901</v>
      </c>
      <c r="D2983" s="17" t="s">
        <v>540</v>
      </c>
      <c r="E2983" s="17" t="s">
        <v>201</v>
      </c>
      <c r="F2983" s="17" t="s">
        <v>1493</v>
      </c>
      <c r="G2983" s="17" t="s">
        <v>59</v>
      </c>
      <c r="H2983" s="17" t="s">
        <v>1537</v>
      </c>
      <c r="I2983" s="17" t="s">
        <v>1524</v>
      </c>
      <c r="J2983" s="17" t="n">
        <v>1</v>
      </c>
      <c r="K2983" s="15" t="n">
        <v>236.9</v>
      </c>
      <c r="L2983" s="22" t="n">
        <v>0</v>
      </c>
      <c r="M2983" s="15" t="n">
        <v>32.06</v>
      </c>
      <c r="N2983" s="15" t="n">
        <f aca="false">J2983*K2983</f>
        <v>236.9</v>
      </c>
      <c r="O2983" s="15" t="n">
        <f aca="false">N2983*L2983</f>
        <v>0</v>
      </c>
      <c r="P2983" s="15" t="n">
        <f aca="false">N2983-O2983</f>
        <v>236.9</v>
      </c>
      <c r="Q2983" s="15" t="n">
        <f aca="false">J2983*INDEX(dProdutos!$F$2:$F$47,MATCH(E2983,dProdutos!$A$2:$A$47,0))</f>
        <v>96.23</v>
      </c>
      <c r="R2983" s="15" t="n">
        <f aca="false">IF(I2983="Cancelado",0,P2983-Q2983)</f>
        <v>140.67</v>
      </c>
      <c r="S2983" s="17" t="str">
        <f aca="false">INDEX(dProdutos!$D$2:$D$47,MATCH(E2983,dProdutos!$A$2:$A$47,0))</f>
        <v>Beleza</v>
      </c>
    </row>
    <row r="2984" customFormat="false" ht="15" hidden="false" customHeight="false" outlineLevel="0" collapsed="false">
      <c r="A2984" s="17" t="s">
        <v>3332</v>
      </c>
      <c r="B2984" s="17" t="n">
        <v>1</v>
      </c>
      <c r="C2984" s="21" t="n">
        <v>45901</v>
      </c>
      <c r="D2984" s="17" t="s">
        <v>463</v>
      </c>
      <c r="E2984" s="17" t="s">
        <v>135</v>
      </c>
      <c r="F2984" s="17" t="s">
        <v>1499</v>
      </c>
      <c r="G2984" s="17" t="s">
        <v>62</v>
      </c>
      <c r="H2984" s="17" t="s">
        <v>1540</v>
      </c>
      <c r="I2984" s="17" t="s">
        <v>1524</v>
      </c>
      <c r="J2984" s="17" t="n">
        <v>2</v>
      </c>
      <c r="K2984" s="15" t="n">
        <v>200.9</v>
      </c>
      <c r="L2984" s="22" t="n">
        <v>0.1</v>
      </c>
      <c r="M2984" s="15" t="n">
        <v>16.39</v>
      </c>
      <c r="N2984" s="15" t="n">
        <f aca="false">J2984*K2984</f>
        <v>401.8</v>
      </c>
      <c r="O2984" s="15" t="n">
        <f aca="false">N2984*L2984</f>
        <v>40.18</v>
      </c>
      <c r="P2984" s="15" t="n">
        <f aca="false">N2984-O2984</f>
        <v>361.62</v>
      </c>
      <c r="Q2984" s="15" t="n">
        <f aca="false">J2984*INDEX(dProdutos!$F$2:$F$47,MATCH(E2984,dProdutos!$A$2:$A$47,0))</f>
        <v>161.46</v>
      </c>
      <c r="R2984" s="15" t="n">
        <f aca="false">IF(I2984="Cancelado",0,P2984-Q2984)</f>
        <v>200.16</v>
      </c>
      <c r="S2984" s="17" t="str">
        <f aca="false">INDEX(dProdutos!$D$2:$D$47,MATCH(E2984,dProdutos!$A$2:$A$47,0))</f>
        <v>Calçados</v>
      </c>
    </row>
    <row r="2985" customFormat="false" ht="15" hidden="false" customHeight="false" outlineLevel="0" collapsed="false">
      <c r="A2985" s="17" t="s">
        <v>3332</v>
      </c>
      <c r="B2985" s="17" t="n">
        <v>2</v>
      </c>
      <c r="C2985" s="21" t="n">
        <v>45901</v>
      </c>
      <c r="D2985" s="17" t="s">
        <v>463</v>
      </c>
      <c r="E2985" s="17" t="s">
        <v>105</v>
      </c>
      <c r="F2985" s="17" t="s">
        <v>1499</v>
      </c>
      <c r="G2985" s="17" t="s">
        <v>62</v>
      </c>
      <c r="H2985" s="17" t="s">
        <v>1540</v>
      </c>
      <c r="I2985" s="17" t="s">
        <v>1524</v>
      </c>
      <c r="J2985" s="17" t="n">
        <v>1</v>
      </c>
      <c r="K2985" s="15" t="n">
        <v>175.9</v>
      </c>
      <c r="L2985" s="22" t="n">
        <v>0</v>
      </c>
      <c r="M2985" s="15" t="n">
        <v>0</v>
      </c>
      <c r="N2985" s="15" t="n">
        <f aca="false">J2985*K2985</f>
        <v>175.9</v>
      </c>
      <c r="O2985" s="15" t="n">
        <f aca="false">N2985*L2985</f>
        <v>0</v>
      </c>
      <c r="P2985" s="15" t="n">
        <f aca="false">N2985-O2985</f>
        <v>175.9</v>
      </c>
      <c r="Q2985" s="15" t="n">
        <f aca="false">J2985*INDEX(dProdutos!$F$2:$F$47,MATCH(E2985,dProdutos!$A$2:$A$47,0))</f>
        <v>96.59</v>
      </c>
      <c r="R2985" s="15" t="n">
        <f aca="false">IF(I2985="Cancelado",0,P2985-Q2985)</f>
        <v>79.31</v>
      </c>
      <c r="S2985" s="17" t="str">
        <f aca="false">INDEX(dProdutos!$D$2:$D$47,MATCH(E2985,dProdutos!$A$2:$A$47,0))</f>
        <v>Moda Masculina</v>
      </c>
    </row>
    <row r="2986" customFormat="false" ht="15" hidden="false" customHeight="false" outlineLevel="0" collapsed="false">
      <c r="A2986" s="17" t="s">
        <v>3333</v>
      </c>
      <c r="B2986" s="17" t="n">
        <v>1</v>
      </c>
      <c r="C2986" s="21" t="n">
        <v>45901</v>
      </c>
      <c r="D2986" s="17" t="s">
        <v>1394</v>
      </c>
      <c r="E2986" s="17" t="s">
        <v>204</v>
      </c>
      <c r="F2986" s="17" t="s">
        <v>1490</v>
      </c>
      <c r="G2986" s="17" t="s">
        <v>63</v>
      </c>
      <c r="H2986" s="17" t="s">
        <v>1523</v>
      </c>
      <c r="I2986" s="17" t="s">
        <v>1524</v>
      </c>
      <c r="J2986" s="17" t="n">
        <v>1</v>
      </c>
      <c r="K2986" s="15" t="n">
        <v>64.9</v>
      </c>
      <c r="L2986" s="22" t="n">
        <v>0</v>
      </c>
      <c r="M2986" s="15" t="n">
        <v>17.53</v>
      </c>
      <c r="N2986" s="15" t="n">
        <f aca="false">J2986*K2986</f>
        <v>64.9</v>
      </c>
      <c r="O2986" s="15" t="n">
        <f aca="false">N2986*L2986</f>
        <v>0</v>
      </c>
      <c r="P2986" s="15" t="n">
        <f aca="false">N2986-O2986</f>
        <v>64.9</v>
      </c>
      <c r="Q2986" s="15" t="n">
        <f aca="false">J2986*INDEX(dProdutos!$F$2:$F$47,MATCH(E2986,dProdutos!$A$2:$A$47,0))</f>
        <v>27.52</v>
      </c>
      <c r="R2986" s="15" t="n">
        <f aca="false">IF(I2986="Cancelado",0,P2986-Q2986)</f>
        <v>37.38</v>
      </c>
      <c r="S2986" s="17" t="str">
        <f aca="false">INDEX(dProdutos!$D$2:$D$47,MATCH(E2986,dProdutos!$A$2:$A$47,0))</f>
        <v>Beleza</v>
      </c>
    </row>
    <row r="2987" customFormat="false" ht="15" hidden="false" customHeight="false" outlineLevel="0" collapsed="false">
      <c r="A2987" s="17" t="s">
        <v>3333</v>
      </c>
      <c r="B2987" s="17" t="n">
        <v>2</v>
      </c>
      <c r="C2987" s="21" t="n">
        <v>45901</v>
      </c>
      <c r="D2987" s="17" t="s">
        <v>1394</v>
      </c>
      <c r="E2987" s="17" t="s">
        <v>126</v>
      </c>
      <c r="F2987" s="17" t="s">
        <v>1490</v>
      </c>
      <c r="G2987" s="17" t="s">
        <v>63</v>
      </c>
      <c r="H2987" s="17" t="s">
        <v>1523</v>
      </c>
      <c r="I2987" s="17" t="s">
        <v>1524</v>
      </c>
      <c r="J2987" s="17" t="n">
        <v>1</v>
      </c>
      <c r="K2987" s="15" t="n">
        <v>296.9</v>
      </c>
      <c r="L2987" s="22" t="n">
        <v>0</v>
      </c>
      <c r="M2987" s="15" t="n">
        <v>0</v>
      </c>
      <c r="N2987" s="15" t="n">
        <f aca="false">J2987*K2987</f>
        <v>296.9</v>
      </c>
      <c r="O2987" s="15" t="n">
        <f aca="false">N2987*L2987</f>
        <v>0</v>
      </c>
      <c r="P2987" s="15" t="n">
        <f aca="false">N2987-O2987</f>
        <v>296.9</v>
      </c>
      <c r="Q2987" s="15" t="n">
        <f aca="false">J2987*INDEX(dProdutos!$F$2:$F$47,MATCH(E2987,dProdutos!$A$2:$A$47,0))</f>
        <v>135.24</v>
      </c>
      <c r="R2987" s="15" t="n">
        <f aca="false">IF(I2987="Cancelado",0,P2987-Q2987)</f>
        <v>161.66</v>
      </c>
      <c r="S2987" s="17" t="str">
        <f aca="false">INDEX(dProdutos!$D$2:$D$47,MATCH(E2987,dProdutos!$A$2:$A$47,0))</f>
        <v>Calçados</v>
      </c>
    </row>
    <row r="2988" customFormat="false" ht="15" hidden="false" customHeight="false" outlineLevel="0" collapsed="false">
      <c r="A2988" s="17" t="s">
        <v>3333</v>
      </c>
      <c r="B2988" s="17" t="n">
        <v>3</v>
      </c>
      <c r="C2988" s="21" t="n">
        <v>45901</v>
      </c>
      <c r="D2988" s="17" t="s">
        <v>1394</v>
      </c>
      <c r="E2988" s="17" t="s">
        <v>129</v>
      </c>
      <c r="F2988" s="17" t="s">
        <v>1490</v>
      </c>
      <c r="G2988" s="17" t="s">
        <v>63</v>
      </c>
      <c r="H2988" s="17" t="s">
        <v>1523</v>
      </c>
      <c r="I2988" s="17" t="s">
        <v>1524</v>
      </c>
      <c r="J2988" s="17" t="n">
        <v>2</v>
      </c>
      <c r="K2988" s="15" t="n">
        <v>105.9</v>
      </c>
      <c r="L2988" s="22" t="n">
        <v>0.1</v>
      </c>
      <c r="M2988" s="15" t="n">
        <v>0</v>
      </c>
      <c r="N2988" s="15" t="n">
        <f aca="false">J2988*K2988</f>
        <v>211.8</v>
      </c>
      <c r="O2988" s="15" t="n">
        <f aca="false">N2988*L2988</f>
        <v>21.18</v>
      </c>
      <c r="P2988" s="15" t="n">
        <f aca="false">N2988-O2988</f>
        <v>190.62</v>
      </c>
      <c r="Q2988" s="15" t="n">
        <f aca="false">J2988*INDEX(dProdutos!$F$2:$F$47,MATCH(E2988,dProdutos!$A$2:$A$47,0))</f>
        <v>87.58</v>
      </c>
      <c r="R2988" s="15" t="n">
        <f aca="false">IF(I2988="Cancelado",0,P2988-Q2988)</f>
        <v>103.04</v>
      </c>
      <c r="S2988" s="17" t="str">
        <f aca="false">INDEX(dProdutos!$D$2:$D$47,MATCH(E2988,dProdutos!$A$2:$A$47,0))</f>
        <v>Calçados</v>
      </c>
    </row>
    <row r="2989" customFormat="false" ht="15" hidden="false" customHeight="false" outlineLevel="0" collapsed="false">
      <c r="A2989" s="17" t="s">
        <v>3334</v>
      </c>
      <c r="B2989" s="17" t="n">
        <v>1</v>
      </c>
      <c r="C2989" s="21" t="n">
        <v>45901</v>
      </c>
      <c r="D2989" s="17" t="s">
        <v>787</v>
      </c>
      <c r="E2989" s="17" t="s">
        <v>192</v>
      </c>
      <c r="F2989" s="17" t="s">
        <v>1497</v>
      </c>
      <c r="G2989" s="17" t="s">
        <v>59</v>
      </c>
      <c r="H2989" s="17" t="s">
        <v>1537</v>
      </c>
      <c r="I2989" s="17" t="s">
        <v>1524</v>
      </c>
      <c r="J2989" s="17" t="n">
        <v>1</v>
      </c>
      <c r="K2989" s="15" t="n">
        <v>245.9</v>
      </c>
      <c r="L2989" s="22" t="n">
        <v>0</v>
      </c>
      <c r="M2989" s="15" t="n">
        <v>16.92</v>
      </c>
      <c r="N2989" s="15" t="n">
        <f aca="false">J2989*K2989</f>
        <v>245.9</v>
      </c>
      <c r="O2989" s="15" t="n">
        <f aca="false">N2989*L2989</f>
        <v>0</v>
      </c>
      <c r="P2989" s="15" t="n">
        <f aca="false">N2989-O2989</f>
        <v>245.9</v>
      </c>
      <c r="Q2989" s="15" t="n">
        <f aca="false">J2989*INDEX(dProdutos!$F$2:$F$47,MATCH(E2989,dProdutos!$A$2:$A$47,0))</f>
        <v>107.78</v>
      </c>
      <c r="R2989" s="15" t="n">
        <f aca="false">IF(I2989="Cancelado",0,P2989-Q2989)</f>
        <v>138.12</v>
      </c>
      <c r="S2989" s="17" t="str">
        <f aca="false">INDEX(dProdutos!$D$2:$D$47,MATCH(E2989,dProdutos!$A$2:$A$47,0))</f>
        <v>Eletrônicos</v>
      </c>
    </row>
    <row r="2990" customFormat="false" ht="15" hidden="false" customHeight="false" outlineLevel="0" collapsed="false">
      <c r="A2990" s="17" t="s">
        <v>3334</v>
      </c>
      <c r="B2990" s="17" t="n">
        <v>2</v>
      </c>
      <c r="C2990" s="21" t="n">
        <v>45901</v>
      </c>
      <c r="D2990" s="17" t="s">
        <v>787</v>
      </c>
      <c r="E2990" s="17" t="s">
        <v>207</v>
      </c>
      <c r="F2990" s="17" t="s">
        <v>1497</v>
      </c>
      <c r="G2990" s="17" t="s">
        <v>59</v>
      </c>
      <c r="H2990" s="17" t="s">
        <v>1537</v>
      </c>
      <c r="I2990" s="17" t="s">
        <v>1524</v>
      </c>
      <c r="J2990" s="17" t="n">
        <v>2</v>
      </c>
      <c r="K2990" s="15" t="n">
        <v>143.9</v>
      </c>
      <c r="L2990" s="22" t="n">
        <v>0</v>
      </c>
      <c r="M2990" s="15" t="n">
        <v>0</v>
      </c>
      <c r="N2990" s="15" t="n">
        <f aca="false">J2990*K2990</f>
        <v>287.8</v>
      </c>
      <c r="O2990" s="15" t="n">
        <f aca="false">N2990*L2990</f>
        <v>0</v>
      </c>
      <c r="P2990" s="15" t="n">
        <f aca="false">N2990-O2990</f>
        <v>287.8</v>
      </c>
      <c r="Q2990" s="15" t="n">
        <f aca="false">J2990*INDEX(dProdutos!$F$2:$F$47,MATCH(E2990,dProdutos!$A$2:$A$47,0))</f>
        <v>168.86</v>
      </c>
      <c r="R2990" s="15" t="n">
        <f aca="false">IF(I2990="Cancelado",0,P2990-Q2990)</f>
        <v>118.94</v>
      </c>
      <c r="S2990" s="17" t="str">
        <f aca="false">INDEX(dProdutos!$D$2:$D$47,MATCH(E2990,dProdutos!$A$2:$A$47,0))</f>
        <v>Beleza</v>
      </c>
    </row>
    <row r="2991" customFormat="false" ht="15" hidden="false" customHeight="false" outlineLevel="0" collapsed="false">
      <c r="A2991" s="17" t="s">
        <v>3335</v>
      </c>
      <c r="B2991" s="17" t="n">
        <v>1</v>
      </c>
      <c r="C2991" s="21" t="n">
        <v>45901</v>
      </c>
      <c r="D2991" s="17" t="s">
        <v>1207</v>
      </c>
      <c r="E2991" s="17" t="s">
        <v>123</v>
      </c>
      <c r="F2991" s="17" t="s">
        <v>1499</v>
      </c>
      <c r="G2991" s="17" t="s">
        <v>59</v>
      </c>
      <c r="H2991" s="17" t="s">
        <v>1537</v>
      </c>
      <c r="I2991" s="17" t="s">
        <v>1524</v>
      </c>
      <c r="J2991" s="17" t="n">
        <v>1</v>
      </c>
      <c r="K2991" s="15" t="n">
        <v>277.9</v>
      </c>
      <c r="L2991" s="22" t="n">
        <v>0</v>
      </c>
      <c r="M2991" s="15" t="n">
        <v>15.62</v>
      </c>
      <c r="N2991" s="15" t="n">
        <f aca="false">J2991*K2991</f>
        <v>277.9</v>
      </c>
      <c r="O2991" s="15" t="n">
        <f aca="false">N2991*L2991</f>
        <v>0</v>
      </c>
      <c r="P2991" s="15" t="n">
        <f aca="false">N2991-O2991</f>
        <v>277.9</v>
      </c>
      <c r="Q2991" s="15" t="n">
        <f aca="false">J2991*INDEX(dProdutos!$F$2:$F$47,MATCH(E2991,dProdutos!$A$2:$A$47,0))</f>
        <v>132.36</v>
      </c>
      <c r="R2991" s="15" t="n">
        <f aca="false">IF(I2991="Cancelado",0,P2991-Q2991)</f>
        <v>145.54</v>
      </c>
      <c r="S2991" s="17" t="str">
        <f aca="false">INDEX(dProdutos!$D$2:$D$47,MATCH(E2991,dProdutos!$A$2:$A$47,0))</f>
        <v>Calçados</v>
      </c>
    </row>
    <row r="2992" customFormat="false" ht="15" hidden="false" customHeight="false" outlineLevel="0" collapsed="false">
      <c r="A2992" s="17" t="s">
        <v>3335</v>
      </c>
      <c r="B2992" s="17" t="n">
        <v>2</v>
      </c>
      <c r="C2992" s="21" t="n">
        <v>45901</v>
      </c>
      <c r="D2992" s="17" t="s">
        <v>1207</v>
      </c>
      <c r="E2992" s="17" t="s">
        <v>150</v>
      </c>
      <c r="F2992" s="17" t="s">
        <v>1499</v>
      </c>
      <c r="G2992" s="17" t="s">
        <v>59</v>
      </c>
      <c r="H2992" s="17" t="s">
        <v>1537</v>
      </c>
      <c r="I2992" s="17" t="s">
        <v>1524</v>
      </c>
      <c r="J2992" s="17" t="n">
        <v>1</v>
      </c>
      <c r="K2992" s="15" t="n">
        <v>71.9</v>
      </c>
      <c r="L2992" s="22" t="n">
        <v>0</v>
      </c>
      <c r="M2992" s="15" t="n">
        <v>0</v>
      </c>
      <c r="N2992" s="15" t="n">
        <f aca="false">J2992*K2992</f>
        <v>71.9</v>
      </c>
      <c r="O2992" s="15" t="n">
        <f aca="false">N2992*L2992</f>
        <v>0</v>
      </c>
      <c r="P2992" s="15" t="n">
        <f aca="false">N2992-O2992</f>
        <v>71.9</v>
      </c>
      <c r="Q2992" s="15" t="n">
        <f aca="false">J2992*INDEX(dProdutos!$F$2:$F$47,MATCH(E2992,dProdutos!$A$2:$A$47,0))</f>
        <v>27.38</v>
      </c>
      <c r="R2992" s="15" t="n">
        <f aca="false">IF(I2992="Cancelado",0,P2992-Q2992)</f>
        <v>44.52</v>
      </c>
      <c r="S2992" s="17" t="str">
        <f aca="false">INDEX(dProdutos!$D$2:$D$47,MATCH(E2992,dProdutos!$A$2:$A$47,0))</f>
        <v>Acessórios</v>
      </c>
    </row>
    <row r="2993" customFormat="false" ht="15" hidden="false" customHeight="false" outlineLevel="0" collapsed="false">
      <c r="A2993" s="17" t="s">
        <v>3335</v>
      </c>
      <c r="B2993" s="17" t="n">
        <v>3</v>
      </c>
      <c r="C2993" s="21" t="n">
        <v>45901</v>
      </c>
      <c r="D2993" s="17" t="s">
        <v>1207</v>
      </c>
      <c r="E2993" s="17" t="s">
        <v>135</v>
      </c>
      <c r="F2993" s="17" t="s">
        <v>1499</v>
      </c>
      <c r="G2993" s="17" t="s">
        <v>59</v>
      </c>
      <c r="H2993" s="17" t="s">
        <v>1537</v>
      </c>
      <c r="I2993" s="17" t="s">
        <v>1524</v>
      </c>
      <c r="J2993" s="17" t="n">
        <v>1</v>
      </c>
      <c r="K2993" s="15" t="n">
        <v>200.9</v>
      </c>
      <c r="L2993" s="22" t="n">
        <v>0</v>
      </c>
      <c r="M2993" s="15" t="n">
        <v>0</v>
      </c>
      <c r="N2993" s="15" t="n">
        <f aca="false">J2993*K2993</f>
        <v>200.9</v>
      </c>
      <c r="O2993" s="15" t="n">
        <f aca="false">N2993*L2993</f>
        <v>0</v>
      </c>
      <c r="P2993" s="15" t="n">
        <f aca="false">N2993-O2993</f>
        <v>200.9</v>
      </c>
      <c r="Q2993" s="15" t="n">
        <f aca="false">J2993*INDEX(dProdutos!$F$2:$F$47,MATCH(E2993,dProdutos!$A$2:$A$47,0))</f>
        <v>80.73</v>
      </c>
      <c r="R2993" s="15" t="n">
        <f aca="false">IF(I2993="Cancelado",0,P2993-Q2993)</f>
        <v>120.17</v>
      </c>
      <c r="S2993" s="17" t="str">
        <f aca="false">INDEX(dProdutos!$D$2:$D$47,MATCH(E2993,dProdutos!$A$2:$A$47,0))</f>
        <v>Calçados</v>
      </c>
    </row>
    <row r="2994" customFormat="false" ht="15" hidden="false" customHeight="false" outlineLevel="0" collapsed="false">
      <c r="A2994" s="17" t="s">
        <v>3336</v>
      </c>
      <c r="B2994" s="17" t="n">
        <v>1</v>
      </c>
      <c r="C2994" s="21" t="n">
        <v>45902</v>
      </c>
      <c r="D2994" s="17" t="s">
        <v>1459</v>
      </c>
      <c r="E2994" s="17" t="s">
        <v>98</v>
      </c>
      <c r="F2994" s="17" t="s">
        <v>1497</v>
      </c>
      <c r="G2994" s="17" t="s">
        <v>61</v>
      </c>
      <c r="H2994" s="17" t="s">
        <v>1537</v>
      </c>
      <c r="I2994" s="17" t="s">
        <v>1524</v>
      </c>
      <c r="J2994" s="17" t="n">
        <v>2</v>
      </c>
      <c r="K2994" s="15" t="n">
        <v>108.9</v>
      </c>
      <c r="L2994" s="22" t="n">
        <v>0</v>
      </c>
      <c r="M2994" s="15" t="n">
        <v>32.43</v>
      </c>
      <c r="N2994" s="15" t="n">
        <f aca="false">J2994*K2994</f>
        <v>217.8</v>
      </c>
      <c r="O2994" s="15" t="n">
        <f aca="false">N2994*L2994</f>
        <v>0</v>
      </c>
      <c r="P2994" s="15" t="n">
        <f aca="false">N2994-O2994</f>
        <v>217.8</v>
      </c>
      <c r="Q2994" s="15" t="n">
        <f aca="false">J2994*INDEX(dProdutos!$F$2:$F$47,MATCH(E2994,dProdutos!$A$2:$A$47,0))</f>
        <v>85.04</v>
      </c>
      <c r="R2994" s="15" t="n">
        <f aca="false">IF(I2994="Cancelado",0,P2994-Q2994)</f>
        <v>132.76</v>
      </c>
      <c r="S2994" s="17" t="str">
        <f aca="false">INDEX(dProdutos!$D$2:$D$47,MATCH(E2994,dProdutos!$A$2:$A$47,0))</f>
        <v>Moda Feminina</v>
      </c>
    </row>
    <row r="2995" customFormat="false" ht="15" hidden="false" customHeight="false" outlineLevel="0" collapsed="false">
      <c r="A2995" s="17" t="s">
        <v>3337</v>
      </c>
      <c r="B2995" s="17" t="n">
        <v>1</v>
      </c>
      <c r="C2995" s="21" t="n">
        <v>45902</v>
      </c>
      <c r="D2995" s="17" t="s">
        <v>1386</v>
      </c>
      <c r="E2995" s="17" t="s">
        <v>135</v>
      </c>
      <c r="F2995" s="17" t="s">
        <v>1497</v>
      </c>
      <c r="G2995" s="17" t="s">
        <v>59</v>
      </c>
      <c r="H2995" s="17" t="s">
        <v>1523</v>
      </c>
      <c r="I2995" s="17" t="s">
        <v>1524</v>
      </c>
      <c r="J2995" s="17" t="n">
        <v>1</v>
      </c>
      <c r="K2995" s="15" t="n">
        <v>200.9</v>
      </c>
      <c r="L2995" s="22" t="n">
        <v>0.1</v>
      </c>
      <c r="M2995" s="15" t="n">
        <v>0</v>
      </c>
      <c r="N2995" s="15" t="n">
        <f aca="false">J2995*K2995</f>
        <v>200.9</v>
      </c>
      <c r="O2995" s="15" t="n">
        <f aca="false">N2995*L2995</f>
        <v>20.09</v>
      </c>
      <c r="P2995" s="15" t="n">
        <f aca="false">N2995-O2995</f>
        <v>180.81</v>
      </c>
      <c r="Q2995" s="15" t="n">
        <f aca="false">J2995*INDEX(dProdutos!$F$2:$F$47,MATCH(E2995,dProdutos!$A$2:$A$47,0))</f>
        <v>80.73</v>
      </c>
      <c r="R2995" s="15" t="n">
        <f aca="false">IF(I2995="Cancelado",0,P2995-Q2995)</f>
        <v>100.08</v>
      </c>
      <c r="S2995" s="17" t="str">
        <f aca="false">INDEX(dProdutos!$D$2:$D$47,MATCH(E2995,dProdutos!$A$2:$A$47,0))</f>
        <v>Calçados</v>
      </c>
    </row>
    <row r="2996" customFormat="false" ht="15" hidden="false" customHeight="false" outlineLevel="0" collapsed="false">
      <c r="A2996" s="17" t="s">
        <v>3337</v>
      </c>
      <c r="B2996" s="17" t="n">
        <v>2</v>
      </c>
      <c r="C2996" s="21" t="n">
        <v>45902</v>
      </c>
      <c r="D2996" s="17" t="s">
        <v>1386</v>
      </c>
      <c r="E2996" s="17" t="s">
        <v>153</v>
      </c>
      <c r="F2996" s="17" t="s">
        <v>1497</v>
      </c>
      <c r="G2996" s="17" t="s">
        <v>59</v>
      </c>
      <c r="H2996" s="17" t="s">
        <v>1523</v>
      </c>
      <c r="I2996" s="17" t="s">
        <v>1524</v>
      </c>
      <c r="J2996" s="17" t="n">
        <v>2</v>
      </c>
      <c r="K2996" s="15" t="n">
        <v>165.9</v>
      </c>
      <c r="L2996" s="22" t="n">
        <v>0</v>
      </c>
      <c r="M2996" s="15" t="n">
        <v>0</v>
      </c>
      <c r="N2996" s="15" t="n">
        <f aca="false">J2996*K2996</f>
        <v>331.8</v>
      </c>
      <c r="O2996" s="15" t="n">
        <f aca="false">N2996*L2996</f>
        <v>0</v>
      </c>
      <c r="P2996" s="15" t="n">
        <f aca="false">N2996-O2996</f>
        <v>331.8</v>
      </c>
      <c r="Q2996" s="15" t="n">
        <f aca="false">J2996*INDEX(dProdutos!$F$2:$F$47,MATCH(E2996,dProdutos!$A$2:$A$47,0))</f>
        <v>134.56</v>
      </c>
      <c r="R2996" s="15" t="n">
        <f aca="false">IF(I2996="Cancelado",0,P2996-Q2996)</f>
        <v>197.24</v>
      </c>
      <c r="S2996" s="17" t="str">
        <f aca="false">INDEX(dProdutos!$D$2:$D$47,MATCH(E2996,dProdutos!$A$2:$A$47,0))</f>
        <v>Acessórios</v>
      </c>
    </row>
    <row r="2997" customFormat="false" ht="15" hidden="false" customHeight="false" outlineLevel="0" collapsed="false">
      <c r="A2997" s="17" t="s">
        <v>3337</v>
      </c>
      <c r="B2997" s="17" t="n">
        <v>3</v>
      </c>
      <c r="C2997" s="21" t="n">
        <v>45902</v>
      </c>
      <c r="D2997" s="17" t="s">
        <v>1386</v>
      </c>
      <c r="E2997" s="17" t="s">
        <v>120</v>
      </c>
      <c r="F2997" s="17" t="s">
        <v>1497</v>
      </c>
      <c r="G2997" s="17" t="s">
        <v>59</v>
      </c>
      <c r="H2997" s="17" t="s">
        <v>1523</v>
      </c>
      <c r="I2997" s="17" t="s">
        <v>1524</v>
      </c>
      <c r="J2997" s="17" t="n">
        <v>1</v>
      </c>
      <c r="K2997" s="15" t="n">
        <v>96.9</v>
      </c>
      <c r="L2997" s="22" t="n">
        <v>0.2</v>
      </c>
      <c r="M2997" s="15" t="n">
        <v>0</v>
      </c>
      <c r="N2997" s="15" t="n">
        <f aca="false">J2997*K2997</f>
        <v>96.9</v>
      </c>
      <c r="O2997" s="15" t="n">
        <f aca="false">N2997*L2997</f>
        <v>19.38</v>
      </c>
      <c r="P2997" s="15" t="n">
        <f aca="false">N2997-O2997</f>
        <v>77.52</v>
      </c>
      <c r="Q2997" s="15" t="n">
        <f aca="false">J2997*INDEX(dProdutos!$F$2:$F$47,MATCH(E2997,dProdutos!$A$2:$A$47,0))</f>
        <v>44.36</v>
      </c>
      <c r="R2997" s="15" t="n">
        <f aca="false">IF(I2997="Cancelado",0,P2997-Q2997)</f>
        <v>33.16</v>
      </c>
      <c r="S2997" s="17" t="str">
        <f aca="false">INDEX(dProdutos!$D$2:$D$47,MATCH(E2997,dProdutos!$A$2:$A$47,0))</f>
        <v>Moda Masculina</v>
      </c>
    </row>
    <row r="2998" customFormat="false" ht="15" hidden="false" customHeight="false" outlineLevel="0" collapsed="false">
      <c r="A2998" s="17" t="s">
        <v>3337</v>
      </c>
      <c r="B2998" s="17" t="n">
        <v>4</v>
      </c>
      <c r="C2998" s="21" t="n">
        <v>45902</v>
      </c>
      <c r="D2998" s="17" t="s">
        <v>1386</v>
      </c>
      <c r="E2998" s="17" t="s">
        <v>147</v>
      </c>
      <c r="F2998" s="17" t="s">
        <v>1497</v>
      </c>
      <c r="G2998" s="17" t="s">
        <v>59</v>
      </c>
      <c r="H2998" s="17" t="s">
        <v>1523</v>
      </c>
      <c r="I2998" s="17" t="s">
        <v>1524</v>
      </c>
      <c r="J2998" s="17" t="n">
        <v>1</v>
      </c>
      <c r="K2998" s="15" t="n">
        <v>231.9</v>
      </c>
      <c r="L2998" s="22" t="n">
        <v>0</v>
      </c>
      <c r="M2998" s="15" t="n">
        <v>0</v>
      </c>
      <c r="N2998" s="15" t="n">
        <f aca="false">J2998*K2998</f>
        <v>231.9</v>
      </c>
      <c r="O2998" s="15" t="n">
        <f aca="false">N2998*L2998</f>
        <v>0</v>
      </c>
      <c r="P2998" s="15" t="n">
        <f aca="false">N2998-O2998</f>
        <v>231.9</v>
      </c>
      <c r="Q2998" s="15" t="n">
        <f aca="false">J2998*INDEX(dProdutos!$F$2:$F$47,MATCH(E2998,dProdutos!$A$2:$A$47,0))</f>
        <v>130.9</v>
      </c>
      <c r="R2998" s="15" t="n">
        <f aca="false">IF(I2998="Cancelado",0,P2998-Q2998)</f>
        <v>101</v>
      </c>
      <c r="S2998" s="17" t="str">
        <f aca="false">INDEX(dProdutos!$D$2:$D$47,MATCH(E2998,dProdutos!$A$2:$A$47,0))</f>
        <v>Acessórios</v>
      </c>
    </row>
    <row r="2999" customFormat="false" ht="15" hidden="false" customHeight="false" outlineLevel="0" collapsed="false">
      <c r="A2999" s="17" t="s">
        <v>3338</v>
      </c>
      <c r="B2999" s="17" t="n">
        <v>1</v>
      </c>
      <c r="C2999" s="21" t="n">
        <v>45902</v>
      </c>
      <c r="D2999" s="17" t="s">
        <v>653</v>
      </c>
      <c r="E2999" s="17" t="s">
        <v>210</v>
      </c>
      <c r="F2999" s="17" t="s">
        <v>1493</v>
      </c>
      <c r="G2999" s="17" t="s">
        <v>59</v>
      </c>
      <c r="H2999" s="17" t="s">
        <v>1523</v>
      </c>
      <c r="I2999" s="17" t="s">
        <v>1524</v>
      </c>
      <c r="J2999" s="17" t="n">
        <v>1</v>
      </c>
      <c r="K2999" s="15" t="n">
        <v>245.9</v>
      </c>
      <c r="L2999" s="22" t="n">
        <v>0</v>
      </c>
      <c r="M2999" s="15" t="n">
        <v>0</v>
      </c>
      <c r="N2999" s="15" t="n">
        <f aca="false">J2999*K2999</f>
        <v>245.9</v>
      </c>
      <c r="O2999" s="15" t="n">
        <f aca="false">N2999*L2999</f>
        <v>0</v>
      </c>
      <c r="P2999" s="15" t="n">
        <f aca="false">N2999-O2999</f>
        <v>245.9</v>
      </c>
      <c r="Q2999" s="15" t="n">
        <f aca="false">J2999*INDEX(dProdutos!$F$2:$F$47,MATCH(E2999,dProdutos!$A$2:$A$47,0))</f>
        <v>150.63</v>
      </c>
      <c r="R2999" s="15" t="n">
        <f aca="false">IF(I2999="Cancelado",0,P2999-Q2999)</f>
        <v>95.27</v>
      </c>
      <c r="S2999" s="17" t="str">
        <f aca="false">INDEX(dProdutos!$D$2:$D$47,MATCH(E2999,dProdutos!$A$2:$A$47,0))</f>
        <v>Beleza</v>
      </c>
    </row>
    <row r="3000" customFormat="false" ht="15" hidden="false" customHeight="false" outlineLevel="0" collapsed="false">
      <c r="A3000" s="17" t="s">
        <v>3339</v>
      </c>
      <c r="B3000" s="17" t="n">
        <v>1</v>
      </c>
      <c r="C3000" s="21" t="n">
        <v>45902</v>
      </c>
      <c r="D3000" s="17" t="s">
        <v>318</v>
      </c>
      <c r="E3000" s="17" t="s">
        <v>114</v>
      </c>
      <c r="F3000" s="17" t="s">
        <v>1499</v>
      </c>
      <c r="G3000" s="17" t="s">
        <v>60</v>
      </c>
      <c r="H3000" s="17" t="s">
        <v>1540</v>
      </c>
      <c r="I3000" s="17" t="s">
        <v>1524</v>
      </c>
      <c r="J3000" s="17" t="n">
        <v>3</v>
      </c>
      <c r="K3000" s="15" t="n">
        <v>202.9</v>
      </c>
      <c r="L3000" s="22" t="n">
        <v>0</v>
      </c>
      <c r="M3000" s="15" t="n">
        <v>0</v>
      </c>
      <c r="N3000" s="15" t="n">
        <f aca="false">J3000*K3000</f>
        <v>608.7</v>
      </c>
      <c r="O3000" s="15" t="n">
        <f aca="false">N3000*L3000</f>
        <v>0</v>
      </c>
      <c r="P3000" s="15" t="n">
        <f aca="false">N3000-O3000</f>
        <v>608.7</v>
      </c>
      <c r="Q3000" s="15" t="n">
        <f aca="false">J3000*INDEX(dProdutos!$F$2:$F$47,MATCH(E3000,dProdutos!$A$2:$A$47,0))</f>
        <v>331.17</v>
      </c>
      <c r="R3000" s="15" t="n">
        <f aca="false">IF(I3000="Cancelado",0,P3000-Q3000)</f>
        <v>277.53</v>
      </c>
      <c r="S3000" s="17" t="str">
        <f aca="false">INDEX(dProdutos!$D$2:$D$47,MATCH(E3000,dProdutos!$A$2:$A$47,0))</f>
        <v>Moda Masculina</v>
      </c>
    </row>
    <row r="3001" customFormat="false" ht="15" hidden="false" customHeight="false" outlineLevel="0" collapsed="false">
      <c r="A3001" s="17" t="s">
        <v>3339</v>
      </c>
      <c r="B3001" s="17" t="n">
        <v>2</v>
      </c>
      <c r="C3001" s="21" t="n">
        <v>45902</v>
      </c>
      <c r="D3001" s="17" t="s">
        <v>318</v>
      </c>
      <c r="E3001" s="17" t="s">
        <v>156</v>
      </c>
      <c r="F3001" s="17" t="s">
        <v>1499</v>
      </c>
      <c r="G3001" s="17" t="s">
        <v>60</v>
      </c>
      <c r="H3001" s="17" t="s">
        <v>1540</v>
      </c>
      <c r="I3001" s="17" t="s">
        <v>1524</v>
      </c>
      <c r="J3001" s="17" t="n">
        <v>1</v>
      </c>
      <c r="K3001" s="15" t="n">
        <v>192.9</v>
      </c>
      <c r="L3001" s="22" t="n">
        <v>0</v>
      </c>
      <c r="M3001" s="15" t="n">
        <v>0</v>
      </c>
      <c r="N3001" s="15" t="n">
        <f aca="false">J3001*K3001</f>
        <v>192.9</v>
      </c>
      <c r="O3001" s="15" t="n">
        <f aca="false">N3001*L3001</f>
        <v>0</v>
      </c>
      <c r="P3001" s="15" t="n">
        <f aca="false">N3001-O3001</f>
        <v>192.9</v>
      </c>
      <c r="Q3001" s="15" t="n">
        <f aca="false">J3001*INDEX(dProdutos!$F$2:$F$47,MATCH(E3001,dProdutos!$A$2:$A$47,0))</f>
        <v>80.38</v>
      </c>
      <c r="R3001" s="15" t="n">
        <f aca="false">IF(I3001="Cancelado",0,P3001-Q3001)</f>
        <v>112.52</v>
      </c>
      <c r="S3001" s="17" t="str">
        <f aca="false">INDEX(dProdutos!$D$2:$D$47,MATCH(E3001,dProdutos!$A$2:$A$47,0))</f>
        <v>Acessórios</v>
      </c>
    </row>
    <row r="3002" customFormat="false" ht="15" hidden="false" customHeight="false" outlineLevel="0" collapsed="false">
      <c r="A3002" s="17" t="s">
        <v>3339</v>
      </c>
      <c r="B3002" s="17" t="n">
        <v>3</v>
      </c>
      <c r="C3002" s="21" t="n">
        <v>45902</v>
      </c>
      <c r="D3002" s="17" t="s">
        <v>318</v>
      </c>
      <c r="E3002" s="17" t="s">
        <v>195</v>
      </c>
      <c r="F3002" s="17" t="s">
        <v>1499</v>
      </c>
      <c r="G3002" s="17" t="s">
        <v>60</v>
      </c>
      <c r="H3002" s="17" t="s">
        <v>1540</v>
      </c>
      <c r="I3002" s="17" t="s">
        <v>1524</v>
      </c>
      <c r="J3002" s="17" t="n">
        <v>1</v>
      </c>
      <c r="K3002" s="15" t="n">
        <v>72.9</v>
      </c>
      <c r="L3002" s="22" t="n">
        <v>0</v>
      </c>
      <c r="M3002" s="15" t="n">
        <v>0</v>
      </c>
      <c r="N3002" s="15" t="n">
        <f aca="false">J3002*K3002</f>
        <v>72.9</v>
      </c>
      <c r="O3002" s="15" t="n">
        <f aca="false">N3002*L3002</f>
        <v>0</v>
      </c>
      <c r="P3002" s="15" t="n">
        <f aca="false">N3002-O3002</f>
        <v>72.9</v>
      </c>
      <c r="Q3002" s="15" t="n">
        <f aca="false">J3002*INDEX(dProdutos!$F$2:$F$47,MATCH(E3002,dProdutos!$A$2:$A$47,0))</f>
        <v>39.23</v>
      </c>
      <c r="R3002" s="15" t="n">
        <f aca="false">IF(I3002="Cancelado",0,P3002-Q3002)</f>
        <v>33.67</v>
      </c>
      <c r="S3002" s="17" t="str">
        <f aca="false">INDEX(dProdutos!$D$2:$D$47,MATCH(E3002,dProdutos!$A$2:$A$47,0))</f>
        <v>Eletrônicos</v>
      </c>
    </row>
    <row r="3003" customFormat="false" ht="15" hidden="false" customHeight="false" outlineLevel="0" collapsed="false">
      <c r="A3003" s="17" t="s">
        <v>3339</v>
      </c>
      <c r="B3003" s="17" t="n">
        <v>4</v>
      </c>
      <c r="C3003" s="21" t="n">
        <v>45902</v>
      </c>
      <c r="D3003" s="17" t="s">
        <v>318</v>
      </c>
      <c r="E3003" s="17" t="s">
        <v>162</v>
      </c>
      <c r="F3003" s="17" t="s">
        <v>1499</v>
      </c>
      <c r="G3003" s="17" t="s">
        <v>60</v>
      </c>
      <c r="H3003" s="17" t="s">
        <v>1540</v>
      </c>
      <c r="I3003" s="17" t="s">
        <v>1524</v>
      </c>
      <c r="J3003" s="17" t="n">
        <v>3</v>
      </c>
      <c r="K3003" s="15" t="n">
        <v>231.9</v>
      </c>
      <c r="L3003" s="22" t="n">
        <v>0</v>
      </c>
      <c r="M3003" s="15" t="n">
        <v>0</v>
      </c>
      <c r="N3003" s="15" t="n">
        <f aca="false">J3003*K3003</f>
        <v>695.7</v>
      </c>
      <c r="O3003" s="15" t="n">
        <f aca="false">N3003*L3003</f>
        <v>0</v>
      </c>
      <c r="P3003" s="15" t="n">
        <f aca="false">N3003-O3003</f>
        <v>695.7</v>
      </c>
      <c r="Q3003" s="15" t="n">
        <f aca="false">J3003*INDEX(dProdutos!$F$2:$F$47,MATCH(E3003,dProdutos!$A$2:$A$47,0))</f>
        <v>403.23</v>
      </c>
      <c r="R3003" s="15" t="n">
        <f aca="false">IF(I3003="Cancelado",0,P3003-Q3003)</f>
        <v>292.47</v>
      </c>
      <c r="S3003" s="17" t="str">
        <f aca="false">INDEX(dProdutos!$D$2:$D$47,MATCH(E3003,dProdutos!$A$2:$A$47,0))</f>
        <v>Casa</v>
      </c>
    </row>
    <row r="3004" customFormat="false" ht="15" hidden="false" customHeight="false" outlineLevel="0" collapsed="false">
      <c r="A3004" s="17" t="s">
        <v>3340</v>
      </c>
      <c r="B3004" s="17" t="n">
        <v>1</v>
      </c>
      <c r="C3004" s="21" t="n">
        <v>45902</v>
      </c>
      <c r="D3004" s="17" t="s">
        <v>306</v>
      </c>
      <c r="E3004" s="17" t="s">
        <v>204</v>
      </c>
      <c r="F3004" s="17" t="s">
        <v>1497</v>
      </c>
      <c r="G3004" s="17" t="s">
        <v>62</v>
      </c>
      <c r="H3004" s="17" t="s">
        <v>1523</v>
      </c>
      <c r="I3004" s="17" t="s">
        <v>1524</v>
      </c>
      <c r="J3004" s="17" t="n">
        <v>1</v>
      </c>
      <c r="K3004" s="15" t="n">
        <v>64.9</v>
      </c>
      <c r="L3004" s="22" t="n">
        <v>0</v>
      </c>
      <c r="M3004" s="15" t="n">
        <v>0</v>
      </c>
      <c r="N3004" s="15" t="n">
        <f aca="false">J3004*K3004</f>
        <v>64.9</v>
      </c>
      <c r="O3004" s="15" t="n">
        <f aca="false">N3004*L3004</f>
        <v>0</v>
      </c>
      <c r="P3004" s="15" t="n">
        <f aca="false">N3004-O3004</f>
        <v>64.9</v>
      </c>
      <c r="Q3004" s="15" t="n">
        <f aca="false">J3004*INDEX(dProdutos!$F$2:$F$47,MATCH(E3004,dProdutos!$A$2:$A$47,0))</f>
        <v>27.52</v>
      </c>
      <c r="R3004" s="15" t="n">
        <f aca="false">IF(I3004="Cancelado",0,P3004-Q3004)</f>
        <v>37.38</v>
      </c>
      <c r="S3004" s="17" t="str">
        <f aca="false">INDEX(dProdutos!$D$2:$D$47,MATCH(E3004,dProdutos!$A$2:$A$47,0))</f>
        <v>Beleza</v>
      </c>
    </row>
    <row r="3005" customFormat="false" ht="15" hidden="false" customHeight="false" outlineLevel="0" collapsed="false">
      <c r="A3005" s="17" t="s">
        <v>3340</v>
      </c>
      <c r="B3005" s="17" t="n">
        <v>2</v>
      </c>
      <c r="C3005" s="21" t="n">
        <v>45902</v>
      </c>
      <c r="D3005" s="17" t="s">
        <v>306</v>
      </c>
      <c r="E3005" s="17" t="s">
        <v>88</v>
      </c>
      <c r="F3005" s="17" t="s">
        <v>1497</v>
      </c>
      <c r="G3005" s="17" t="s">
        <v>62</v>
      </c>
      <c r="H3005" s="17" t="s">
        <v>1523</v>
      </c>
      <c r="I3005" s="17" t="s">
        <v>1524</v>
      </c>
      <c r="J3005" s="17" t="n">
        <v>1</v>
      </c>
      <c r="K3005" s="15" t="n">
        <v>170.9</v>
      </c>
      <c r="L3005" s="22" t="n">
        <v>0.15</v>
      </c>
      <c r="M3005" s="15" t="n">
        <v>0</v>
      </c>
      <c r="N3005" s="15" t="n">
        <f aca="false">J3005*K3005</f>
        <v>170.9</v>
      </c>
      <c r="O3005" s="15" t="n">
        <f aca="false">N3005*L3005</f>
        <v>25.635</v>
      </c>
      <c r="P3005" s="15" t="n">
        <f aca="false">N3005-O3005</f>
        <v>145.265</v>
      </c>
      <c r="Q3005" s="15" t="n">
        <f aca="false">J3005*INDEX(dProdutos!$F$2:$F$47,MATCH(E3005,dProdutos!$A$2:$A$47,0))</f>
        <v>98.14</v>
      </c>
      <c r="R3005" s="15" t="n">
        <f aca="false">IF(I3005="Cancelado",0,P3005-Q3005)</f>
        <v>47.125</v>
      </c>
      <c r="S3005" s="17" t="str">
        <f aca="false">INDEX(dProdutos!$D$2:$D$47,MATCH(E3005,dProdutos!$A$2:$A$47,0))</f>
        <v>Moda Feminina</v>
      </c>
    </row>
    <row r="3006" customFormat="false" ht="15" hidden="false" customHeight="false" outlineLevel="0" collapsed="false">
      <c r="A3006" s="17" t="s">
        <v>3341</v>
      </c>
      <c r="B3006" s="17" t="n">
        <v>1</v>
      </c>
      <c r="C3006" s="21" t="n">
        <v>45902</v>
      </c>
      <c r="D3006" s="17" t="s">
        <v>1111</v>
      </c>
      <c r="E3006" s="17" t="s">
        <v>183</v>
      </c>
      <c r="F3006" s="17" t="s">
        <v>1490</v>
      </c>
      <c r="G3006" s="17" t="s">
        <v>62</v>
      </c>
      <c r="H3006" s="17" t="s">
        <v>1523</v>
      </c>
      <c r="I3006" s="17" t="s">
        <v>1524</v>
      </c>
      <c r="J3006" s="17" t="n">
        <v>1</v>
      </c>
      <c r="K3006" s="15" t="n">
        <v>121.9</v>
      </c>
      <c r="L3006" s="22" t="n">
        <v>0</v>
      </c>
      <c r="M3006" s="15" t="n">
        <v>0</v>
      </c>
      <c r="N3006" s="15" t="n">
        <f aca="false">J3006*K3006</f>
        <v>121.9</v>
      </c>
      <c r="O3006" s="15" t="n">
        <f aca="false">N3006*L3006</f>
        <v>0</v>
      </c>
      <c r="P3006" s="15" t="n">
        <f aca="false">N3006-O3006</f>
        <v>121.9</v>
      </c>
      <c r="Q3006" s="15" t="n">
        <f aca="false">J3006*INDEX(dProdutos!$F$2:$F$47,MATCH(E3006,dProdutos!$A$2:$A$47,0))</f>
        <v>52.76</v>
      </c>
      <c r="R3006" s="15" t="n">
        <f aca="false">IF(I3006="Cancelado",0,P3006-Q3006)</f>
        <v>69.14</v>
      </c>
      <c r="S3006" s="17" t="str">
        <f aca="false">INDEX(dProdutos!$D$2:$D$47,MATCH(E3006,dProdutos!$A$2:$A$47,0))</f>
        <v>Eletrônicos</v>
      </c>
    </row>
    <row r="3007" customFormat="false" ht="15" hidden="false" customHeight="false" outlineLevel="0" collapsed="false">
      <c r="A3007" s="17" t="s">
        <v>3342</v>
      </c>
      <c r="B3007" s="17" t="n">
        <v>1</v>
      </c>
      <c r="C3007" s="21" t="n">
        <v>45902</v>
      </c>
      <c r="D3007" s="17" t="s">
        <v>1377</v>
      </c>
      <c r="E3007" s="17" t="s">
        <v>98</v>
      </c>
      <c r="F3007" s="17" t="s">
        <v>1499</v>
      </c>
      <c r="G3007" s="17" t="s">
        <v>63</v>
      </c>
      <c r="H3007" s="17" t="s">
        <v>1537</v>
      </c>
      <c r="I3007" s="17" t="s">
        <v>1524</v>
      </c>
      <c r="J3007" s="17" t="n">
        <v>1</v>
      </c>
      <c r="K3007" s="15" t="n">
        <v>108.9</v>
      </c>
      <c r="L3007" s="22" t="n">
        <v>0</v>
      </c>
      <c r="M3007" s="15" t="n">
        <v>10.63</v>
      </c>
      <c r="N3007" s="15" t="n">
        <f aca="false">J3007*K3007</f>
        <v>108.9</v>
      </c>
      <c r="O3007" s="15" t="n">
        <f aca="false">N3007*L3007</f>
        <v>0</v>
      </c>
      <c r="P3007" s="15" t="n">
        <f aca="false">N3007-O3007</f>
        <v>108.9</v>
      </c>
      <c r="Q3007" s="15" t="n">
        <f aca="false">J3007*INDEX(dProdutos!$F$2:$F$47,MATCH(E3007,dProdutos!$A$2:$A$47,0))</f>
        <v>42.52</v>
      </c>
      <c r="R3007" s="15" t="n">
        <f aca="false">IF(I3007="Cancelado",0,P3007-Q3007)</f>
        <v>66.38</v>
      </c>
      <c r="S3007" s="17" t="str">
        <f aca="false">INDEX(dProdutos!$D$2:$D$47,MATCH(E3007,dProdutos!$A$2:$A$47,0))</f>
        <v>Moda Feminina</v>
      </c>
    </row>
    <row r="3008" customFormat="false" ht="15" hidden="false" customHeight="false" outlineLevel="0" collapsed="false">
      <c r="A3008" s="17" t="s">
        <v>3342</v>
      </c>
      <c r="B3008" s="17" t="n">
        <v>2</v>
      </c>
      <c r="C3008" s="21" t="n">
        <v>45902</v>
      </c>
      <c r="D3008" s="17" t="s">
        <v>1377</v>
      </c>
      <c r="E3008" s="17" t="s">
        <v>123</v>
      </c>
      <c r="F3008" s="17" t="s">
        <v>1499</v>
      </c>
      <c r="G3008" s="17" t="s">
        <v>63</v>
      </c>
      <c r="H3008" s="17" t="s">
        <v>1537</v>
      </c>
      <c r="I3008" s="17" t="s">
        <v>1524</v>
      </c>
      <c r="J3008" s="17" t="n">
        <v>1</v>
      </c>
      <c r="K3008" s="15" t="n">
        <v>277.9</v>
      </c>
      <c r="L3008" s="22" t="n">
        <v>0.15</v>
      </c>
      <c r="M3008" s="15" t="n">
        <v>0</v>
      </c>
      <c r="N3008" s="15" t="n">
        <f aca="false">J3008*K3008</f>
        <v>277.9</v>
      </c>
      <c r="O3008" s="15" t="n">
        <f aca="false">N3008*L3008</f>
        <v>41.685</v>
      </c>
      <c r="P3008" s="15" t="n">
        <f aca="false">N3008-O3008</f>
        <v>236.215</v>
      </c>
      <c r="Q3008" s="15" t="n">
        <f aca="false">J3008*INDEX(dProdutos!$F$2:$F$47,MATCH(E3008,dProdutos!$A$2:$A$47,0))</f>
        <v>132.36</v>
      </c>
      <c r="R3008" s="15" t="n">
        <f aca="false">IF(I3008="Cancelado",0,P3008-Q3008)</f>
        <v>103.855</v>
      </c>
      <c r="S3008" s="17" t="str">
        <f aca="false">INDEX(dProdutos!$D$2:$D$47,MATCH(E3008,dProdutos!$A$2:$A$47,0))</f>
        <v>Calçados</v>
      </c>
    </row>
    <row r="3009" customFormat="false" ht="15" hidden="false" customHeight="false" outlineLevel="0" collapsed="false">
      <c r="A3009" s="17" t="s">
        <v>3342</v>
      </c>
      <c r="B3009" s="17" t="n">
        <v>3</v>
      </c>
      <c r="C3009" s="21" t="n">
        <v>45902</v>
      </c>
      <c r="D3009" s="17" t="s">
        <v>1377</v>
      </c>
      <c r="E3009" s="17" t="s">
        <v>192</v>
      </c>
      <c r="F3009" s="17" t="s">
        <v>1499</v>
      </c>
      <c r="G3009" s="17" t="s">
        <v>63</v>
      </c>
      <c r="H3009" s="17" t="s">
        <v>1537</v>
      </c>
      <c r="I3009" s="17" t="s">
        <v>1524</v>
      </c>
      <c r="J3009" s="17" t="n">
        <v>2</v>
      </c>
      <c r="K3009" s="15" t="n">
        <v>245.9</v>
      </c>
      <c r="L3009" s="22" t="n">
        <v>0</v>
      </c>
      <c r="M3009" s="15" t="n">
        <v>0</v>
      </c>
      <c r="N3009" s="15" t="n">
        <f aca="false">J3009*K3009</f>
        <v>491.8</v>
      </c>
      <c r="O3009" s="15" t="n">
        <f aca="false">N3009*L3009</f>
        <v>0</v>
      </c>
      <c r="P3009" s="15" t="n">
        <f aca="false">N3009-O3009</f>
        <v>491.8</v>
      </c>
      <c r="Q3009" s="15" t="n">
        <f aca="false">J3009*INDEX(dProdutos!$F$2:$F$47,MATCH(E3009,dProdutos!$A$2:$A$47,0))</f>
        <v>215.56</v>
      </c>
      <c r="R3009" s="15" t="n">
        <f aca="false">IF(I3009="Cancelado",0,P3009-Q3009)</f>
        <v>276.24</v>
      </c>
      <c r="S3009" s="17" t="str">
        <f aca="false">INDEX(dProdutos!$D$2:$D$47,MATCH(E3009,dProdutos!$A$2:$A$47,0))</f>
        <v>Eletrônicos</v>
      </c>
    </row>
    <row r="3010" customFormat="false" ht="15" hidden="false" customHeight="false" outlineLevel="0" collapsed="false">
      <c r="A3010" s="17" t="s">
        <v>3342</v>
      </c>
      <c r="B3010" s="17" t="n">
        <v>4</v>
      </c>
      <c r="C3010" s="21" t="n">
        <v>45902</v>
      </c>
      <c r="D3010" s="17" t="s">
        <v>1377</v>
      </c>
      <c r="E3010" s="17" t="s">
        <v>177</v>
      </c>
      <c r="F3010" s="17" t="s">
        <v>1499</v>
      </c>
      <c r="G3010" s="17" t="s">
        <v>63</v>
      </c>
      <c r="H3010" s="17" t="s">
        <v>1537</v>
      </c>
      <c r="I3010" s="17" t="s">
        <v>1524</v>
      </c>
      <c r="J3010" s="17" t="n">
        <v>1</v>
      </c>
      <c r="K3010" s="15" t="n">
        <v>257.9</v>
      </c>
      <c r="L3010" s="22" t="n">
        <v>0</v>
      </c>
      <c r="M3010" s="15" t="n">
        <v>0</v>
      </c>
      <c r="N3010" s="15" t="n">
        <f aca="false">J3010*K3010</f>
        <v>257.9</v>
      </c>
      <c r="O3010" s="15" t="n">
        <f aca="false">N3010*L3010</f>
        <v>0</v>
      </c>
      <c r="P3010" s="15" t="n">
        <f aca="false">N3010-O3010</f>
        <v>257.9</v>
      </c>
      <c r="Q3010" s="15" t="n">
        <f aca="false">J3010*INDEX(dProdutos!$F$2:$F$47,MATCH(E3010,dProdutos!$A$2:$A$47,0))</f>
        <v>138.23</v>
      </c>
      <c r="R3010" s="15" t="n">
        <f aca="false">IF(I3010="Cancelado",0,P3010-Q3010)</f>
        <v>119.67</v>
      </c>
      <c r="S3010" s="17" t="str">
        <f aca="false">INDEX(dProdutos!$D$2:$D$47,MATCH(E3010,dProdutos!$A$2:$A$47,0))</f>
        <v>Casa</v>
      </c>
    </row>
    <row r="3011" customFormat="false" ht="15" hidden="false" customHeight="false" outlineLevel="0" collapsed="false">
      <c r="A3011" s="17" t="s">
        <v>3343</v>
      </c>
      <c r="B3011" s="17" t="n">
        <v>1</v>
      </c>
      <c r="C3011" s="21" t="n">
        <v>45903</v>
      </c>
      <c r="D3011" s="17" t="s">
        <v>971</v>
      </c>
      <c r="E3011" s="17" t="s">
        <v>108</v>
      </c>
      <c r="F3011" s="17" t="s">
        <v>1490</v>
      </c>
      <c r="G3011" s="17" t="s">
        <v>59</v>
      </c>
      <c r="H3011" s="17" t="s">
        <v>1523</v>
      </c>
      <c r="I3011" s="17" t="s">
        <v>1524</v>
      </c>
      <c r="J3011" s="17" t="n">
        <v>2</v>
      </c>
      <c r="K3011" s="15" t="n">
        <v>265.9</v>
      </c>
      <c r="L3011" s="22" t="n">
        <v>0.05</v>
      </c>
      <c r="M3011" s="15" t="n">
        <v>0</v>
      </c>
      <c r="N3011" s="15" t="n">
        <f aca="false">J3011*K3011</f>
        <v>531.8</v>
      </c>
      <c r="O3011" s="15" t="n">
        <f aca="false">N3011*L3011</f>
        <v>26.59</v>
      </c>
      <c r="P3011" s="15" t="n">
        <f aca="false">N3011-O3011</f>
        <v>505.21</v>
      </c>
      <c r="Q3011" s="15" t="n">
        <f aca="false">J3011*INDEX(dProdutos!$F$2:$F$47,MATCH(E3011,dProdutos!$A$2:$A$47,0))</f>
        <v>311.24</v>
      </c>
      <c r="R3011" s="15" t="n">
        <f aca="false">IF(I3011="Cancelado",0,P3011-Q3011)</f>
        <v>193.97</v>
      </c>
      <c r="S3011" s="17" t="str">
        <f aca="false">INDEX(dProdutos!$D$2:$D$47,MATCH(E3011,dProdutos!$A$2:$A$47,0))</f>
        <v>Moda Masculina</v>
      </c>
    </row>
    <row r="3012" customFormat="false" ht="15" hidden="false" customHeight="false" outlineLevel="0" collapsed="false">
      <c r="A3012" s="17" t="s">
        <v>3343</v>
      </c>
      <c r="B3012" s="17" t="n">
        <v>2</v>
      </c>
      <c r="C3012" s="21" t="n">
        <v>45903</v>
      </c>
      <c r="D3012" s="17" t="s">
        <v>971</v>
      </c>
      <c r="E3012" s="17" t="s">
        <v>174</v>
      </c>
      <c r="F3012" s="17" t="s">
        <v>1490</v>
      </c>
      <c r="G3012" s="17" t="s">
        <v>59</v>
      </c>
      <c r="H3012" s="17" t="s">
        <v>1523</v>
      </c>
      <c r="I3012" s="17" t="s">
        <v>1524</v>
      </c>
      <c r="J3012" s="17" t="n">
        <v>1</v>
      </c>
      <c r="K3012" s="15" t="n">
        <v>250.9</v>
      </c>
      <c r="L3012" s="22" t="n">
        <v>0</v>
      </c>
      <c r="M3012" s="15" t="n">
        <v>0</v>
      </c>
      <c r="N3012" s="15" t="n">
        <f aca="false">J3012*K3012</f>
        <v>250.9</v>
      </c>
      <c r="O3012" s="15" t="n">
        <f aca="false">N3012*L3012</f>
        <v>0</v>
      </c>
      <c r="P3012" s="15" t="n">
        <f aca="false">N3012-O3012</f>
        <v>250.9</v>
      </c>
      <c r="Q3012" s="15" t="n">
        <f aca="false">J3012*INDEX(dProdutos!$F$2:$F$47,MATCH(E3012,dProdutos!$A$2:$A$47,0))</f>
        <v>151.28</v>
      </c>
      <c r="R3012" s="15" t="n">
        <f aca="false">IF(I3012="Cancelado",0,P3012-Q3012)</f>
        <v>99.62</v>
      </c>
      <c r="S3012" s="17" t="str">
        <f aca="false">INDEX(dProdutos!$D$2:$D$47,MATCH(E3012,dProdutos!$A$2:$A$47,0))</f>
        <v>Casa</v>
      </c>
    </row>
    <row r="3013" customFormat="false" ht="15" hidden="false" customHeight="false" outlineLevel="0" collapsed="false">
      <c r="A3013" s="17" t="s">
        <v>3343</v>
      </c>
      <c r="B3013" s="17" t="n">
        <v>3</v>
      </c>
      <c r="C3013" s="21" t="n">
        <v>45903</v>
      </c>
      <c r="D3013" s="17" t="s">
        <v>971</v>
      </c>
      <c r="E3013" s="17" t="s">
        <v>207</v>
      </c>
      <c r="F3013" s="17" t="s">
        <v>1490</v>
      </c>
      <c r="G3013" s="17" t="s">
        <v>59</v>
      </c>
      <c r="H3013" s="17" t="s">
        <v>1523</v>
      </c>
      <c r="I3013" s="17" t="s">
        <v>1524</v>
      </c>
      <c r="J3013" s="17" t="n">
        <v>1</v>
      </c>
      <c r="K3013" s="15" t="n">
        <v>143.9</v>
      </c>
      <c r="L3013" s="22" t="n">
        <v>0.05</v>
      </c>
      <c r="M3013" s="15" t="n">
        <v>0</v>
      </c>
      <c r="N3013" s="15" t="n">
        <f aca="false">J3013*K3013</f>
        <v>143.9</v>
      </c>
      <c r="O3013" s="15" t="n">
        <f aca="false">N3013*L3013</f>
        <v>7.195</v>
      </c>
      <c r="P3013" s="15" t="n">
        <f aca="false">N3013-O3013</f>
        <v>136.705</v>
      </c>
      <c r="Q3013" s="15" t="n">
        <f aca="false">J3013*INDEX(dProdutos!$F$2:$F$47,MATCH(E3013,dProdutos!$A$2:$A$47,0))</f>
        <v>84.43</v>
      </c>
      <c r="R3013" s="15" t="n">
        <f aca="false">IF(I3013="Cancelado",0,P3013-Q3013)</f>
        <v>52.275</v>
      </c>
      <c r="S3013" s="17" t="str">
        <f aca="false">INDEX(dProdutos!$D$2:$D$47,MATCH(E3013,dProdutos!$A$2:$A$47,0))</f>
        <v>Beleza</v>
      </c>
    </row>
    <row r="3014" customFormat="false" ht="15" hidden="false" customHeight="false" outlineLevel="0" collapsed="false">
      <c r="A3014" s="17" t="s">
        <v>3343</v>
      </c>
      <c r="B3014" s="17" t="n">
        <v>4</v>
      </c>
      <c r="C3014" s="21" t="n">
        <v>45903</v>
      </c>
      <c r="D3014" s="17" t="s">
        <v>971</v>
      </c>
      <c r="E3014" s="17" t="s">
        <v>177</v>
      </c>
      <c r="F3014" s="17" t="s">
        <v>1490</v>
      </c>
      <c r="G3014" s="17" t="s">
        <v>59</v>
      </c>
      <c r="H3014" s="17" t="s">
        <v>1523</v>
      </c>
      <c r="I3014" s="17" t="s">
        <v>1524</v>
      </c>
      <c r="J3014" s="17" t="n">
        <v>2</v>
      </c>
      <c r="K3014" s="15" t="n">
        <v>257.9</v>
      </c>
      <c r="L3014" s="22" t="n">
        <v>0</v>
      </c>
      <c r="M3014" s="15" t="n">
        <v>0</v>
      </c>
      <c r="N3014" s="15" t="n">
        <f aca="false">J3014*K3014</f>
        <v>515.8</v>
      </c>
      <c r="O3014" s="15" t="n">
        <f aca="false">N3014*L3014</f>
        <v>0</v>
      </c>
      <c r="P3014" s="15" t="n">
        <f aca="false">N3014-O3014</f>
        <v>515.8</v>
      </c>
      <c r="Q3014" s="15" t="n">
        <f aca="false">J3014*INDEX(dProdutos!$F$2:$F$47,MATCH(E3014,dProdutos!$A$2:$A$47,0))</f>
        <v>276.46</v>
      </c>
      <c r="R3014" s="15" t="n">
        <f aca="false">IF(I3014="Cancelado",0,P3014-Q3014)</f>
        <v>239.34</v>
      </c>
      <c r="S3014" s="17" t="str">
        <f aca="false">INDEX(dProdutos!$D$2:$D$47,MATCH(E3014,dProdutos!$A$2:$A$47,0))</f>
        <v>Casa</v>
      </c>
    </row>
    <row r="3015" customFormat="false" ht="15" hidden="false" customHeight="false" outlineLevel="0" collapsed="false">
      <c r="A3015" s="17" t="s">
        <v>3344</v>
      </c>
      <c r="B3015" s="17" t="n">
        <v>1</v>
      </c>
      <c r="C3015" s="21" t="n">
        <v>45903</v>
      </c>
      <c r="D3015" s="17" t="s">
        <v>781</v>
      </c>
      <c r="E3015" s="17" t="s">
        <v>150</v>
      </c>
      <c r="F3015" s="17" t="s">
        <v>1490</v>
      </c>
      <c r="G3015" s="17" t="s">
        <v>62</v>
      </c>
      <c r="H3015" s="17" t="s">
        <v>1523</v>
      </c>
      <c r="I3015" s="17" t="s">
        <v>1524</v>
      </c>
      <c r="J3015" s="17" t="n">
        <v>1</v>
      </c>
      <c r="K3015" s="15" t="n">
        <v>71.9</v>
      </c>
      <c r="L3015" s="22" t="n">
        <v>0</v>
      </c>
      <c r="M3015" s="15" t="n">
        <v>20.35</v>
      </c>
      <c r="N3015" s="15" t="n">
        <f aca="false">J3015*K3015</f>
        <v>71.9</v>
      </c>
      <c r="O3015" s="15" t="n">
        <f aca="false">N3015*L3015</f>
        <v>0</v>
      </c>
      <c r="P3015" s="15" t="n">
        <f aca="false">N3015-O3015</f>
        <v>71.9</v>
      </c>
      <c r="Q3015" s="15" t="n">
        <f aca="false">J3015*INDEX(dProdutos!$F$2:$F$47,MATCH(E3015,dProdutos!$A$2:$A$47,0))</f>
        <v>27.38</v>
      </c>
      <c r="R3015" s="15" t="n">
        <f aca="false">IF(I3015="Cancelado",0,P3015-Q3015)</f>
        <v>44.52</v>
      </c>
      <c r="S3015" s="17" t="str">
        <f aca="false">INDEX(dProdutos!$D$2:$D$47,MATCH(E3015,dProdutos!$A$2:$A$47,0))</f>
        <v>Acessórios</v>
      </c>
    </row>
    <row r="3016" customFormat="false" ht="15" hidden="false" customHeight="false" outlineLevel="0" collapsed="false">
      <c r="A3016" s="17" t="s">
        <v>3345</v>
      </c>
      <c r="B3016" s="17" t="n">
        <v>1</v>
      </c>
      <c r="C3016" s="21" t="n">
        <v>45903</v>
      </c>
      <c r="D3016" s="17" t="s">
        <v>624</v>
      </c>
      <c r="E3016" s="17" t="s">
        <v>138</v>
      </c>
      <c r="F3016" s="17" t="s">
        <v>1493</v>
      </c>
      <c r="G3016" s="17" t="s">
        <v>60</v>
      </c>
      <c r="H3016" s="17" t="s">
        <v>1527</v>
      </c>
      <c r="I3016" s="17" t="s">
        <v>1524</v>
      </c>
      <c r="J3016" s="17" t="n">
        <v>3</v>
      </c>
      <c r="K3016" s="15" t="n">
        <v>231.9</v>
      </c>
      <c r="L3016" s="22" t="n">
        <v>0.1</v>
      </c>
      <c r="M3016" s="15" t="n">
        <v>0</v>
      </c>
      <c r="N3016" s="15" t="n">
        <f aca="false">J3016*K3016</f>
        <v>695.7</v>
      </c>
      <c r="O3016" s="15" t="n">
        <f aca="false">N3016*L3016</f>
        <v>69.57</v>
      </c>
      <c r="P3016" s="15" t="n">
        <f aca="false">N3016-O3016</f>
        <v>626.13</v>
      </c>
      <c r="Q3016" s="15" t="n">
        <f aca="false">J3016*INDEX(dProdutos!$F$2:$F$47,MATCH(E3016,dProdutos!$A$2:$A$47,0))</f>
        <v>396.63</v>
      </c>
      <c r="R3016" s="15" t="n">
        <f aca="false">IF(I3016="Cancelado",0,P3016-Q3016)</f>
        <v>229.5</v>
      </c>
      <c r="S3016" s="17" t="str">
        <f aca="false">INDEX(dProdutos!$D$2:$D$47,MATCH(E3016,dProdutos!$A$2:$A$47,0))</f>
        <v>Calçados</v>
      </c>
    </row>
    <row r="3017" customFormat="false" ht="15" hidden="false" customHeight="false" outlineLevel="0" collapsed="false">
      <c r="A3017" s="17" t="s">
        <v>3346</v>
      </c>
      <c r="B3017" s="17" t="n">
        <v>1</v>
      </c>
      <c r="C3017" s="21" t="n">
        <v>45903</v>
      </c>
      <c r="D3017" s="17" t="s">
        <v>1334</v>
      </c>
      <c r="E3017" s="17" t="s">
        <v>144</v>
      </c>
      <c r="F3017" s="17" t="s">
        <v>1501</v>
      </c>
      <c r="G3017" s="17" t="s">
        <v>59</v>
      </c>
      <c r="H3017" s="17" t="s">
        <v>1537</v>
      </c>
      <c r="I3017" s="17" t="s">
        <v>1524</v>
      </c>
      <c r="J3017" s="17" t="n">
        <v>1</v>
      </c>
      <c r="K3017" s="15" t="n">
        <v>260.9</v>
      </c>
      <c r="L3017" s="22" t="n">
        <v>0</v>
      </c>
      <c r="M3017" s="15" t="n">
        <v>0</v>
      </c>
      <c r="N3017" s="15" t="n">
        <f aca="false">J3017*K3017</f>
        <v>260.9</v>
      </c>
      <c r="O3017" s="15" t="n">
        <f aca="false">N3017*L3017</f>
        <v>0</v>
      </c>
      <c r="P3017" s="15" t="n">
        <f aca="false">N3017-O3017</f>
        <v>260.9</v>
      </c>
      <c r="Q3017" s="15" t="n">
        <f aca="false">J3017*INDEX(dProdutos!$F$2:$F$47,MATCH(E3017,dProdutos!$A$2:$A$47,0))</f>
        <v>99.86</v>
      </c>
      <c r="R3017" s="15" t="n">
        <f aca="false">IF(I3017="Cancelado",0,P3017-Q3017)</f>
        <v>161.04</v>
      </c>
      <c r="S3017" s="17" t="str">
        <f aca="false">INDEX(dProdutos!$D$2:$D$47,MATCH(E3017,dProdutos!$A$2:$A$47,0))</f>
        <v>Acessórios</v>
      </c>
    </row>
    <row r="3018" customFormat="false" ht="15" hidden="false" customHeight="false" outlineLevel="0" collapsed="false">
      <c r="A3018" s="17" t="s">
        <v>3347</v>
      </c>
      <c r="B3018" s="17" t="n">
        <v>1</v>
      </c>
      <c r="C3018" s="21" t="n">
        <v>45903</v>
      </c>
      <c r="D3018" s="17" t="s">
        <v>1361</v>
      </c>
      <c r="E3018" s="17" t="s">
        <v>88</v>
      </c>
      <c r="F3018" s="17" t="s">
        <v>1497</v>
      </c>
      <c r="G3018" s="17" t="s">
        <v>60</v>
      </c>
      <c r="H3018" s="17" t="s">
        <v>1537</v>
      </c>
      <c r="I3018" s="17" t="s">
        <v>1524</v>
      </c>
      <c r="J3018" s="17" t="n">
        <v>2</v>
      </c>
      <c r="K3018" s="15" t="n">
        <v>170.9</v>
      </c>
      <c r="L3018" s="22" t="n">
        <v>0</v>
      </c>
      <c r="M3018" s="15" t="n">
        <v>0</v>
      </c>
      <c r="N3018" s="15" t="n">
        <f aca="false">J3018*K3018</f>
        <v>341.8</v>
      </c>
      <c r="O3018" s="15" t="n">
        <f aca="false">N3018*L3018</f>
        <v>0</v>
      </c>
      <c r="P3018" s="15" t="n">
        <f aca="false">N3018-O3018</f>
        <v>341.8</v>
      </c>
      <c r="Q3018" s="15" t="n">
        <f aca="false">J3018*INDEX(dProdutos!$F$2:$F$47,MATCH(E3018,dProdutos!$A$2:$A$47,0))</f>
        <v>196.28</v>
      </c>
      <c r="R3018" s="15" t="n">
        <f aca="false">IF(I3018="Cancelado",0,P3018-Q3018)</f>
        <v>145.52</v>
      </c>
      <c r="S3018" s="17" t="str">
        <f aca="false">INDEX(dProdutos!$D$2:$D$47,MATCH(E3018,dProdutos!$A$2:$A$47,0))</f>
        <v>Moda Feminina</v>
      </c>
    </row>
    <row r="3019" customFormat="false" ht="15" hidden="false" customHeight="false" outlineLevel="0" collapsed="false">
      <c r="A3019" s="17" t="s">
        <v>3348</v>
      </c>
      <c r="B3019" s="17" t="n">
        <v>1</v>
      </c>
      <c r="C3019" s="21" t="n">
        <v>45903</v>
      </c>
      <c r="D3019" s="17" t="s">
        <v>1368</v>
      </c>
      <c r="E3019" s="17" t="s">
        <v>117</v>
      </c>
      <c r="F3019" s="17" t="s">
        <v>1501</v>
      </c>
      <c r="G3019" s="17" t="s">
        <v>64</v>
      </c>
      <c r="H3019" s="17" t="s">
        <v>1523</v>
      </c>
      <c r="I3019" s="17" t="s">
        <v>1531</v>
      </c>
      <c r="J3019" s="17" t="n">
        <v>1</v>
      </c>
      <c r="K3019" s="15" t="n">
        <v>166.9</v>
      </c>
      <c r="L3019" s="22" t="n">
        <v>0.1</v>
      </c>
      <c r="M3019" s="15" t="n">
        <v>22.25</v>
      </c>
      <c r="N3019" s="15" t="n">
        <f aca="false">J3019*K3019</f>
        <v>166.9</v>
      </c>
      <c r="O3019" s="15" t="n">
        <f aca="false">N3019*L3019</f>
        <v>16.69</v>
      </c>
      <c r="P3019" s="15" t="n">
        <f aca="false">N3019-O3019</f>
        <v>150.21</v>
      </c>
      <c r="Q3019" s="15" t="n">
        <f aca="false">J3019*INDEX(dProdutos!$F$2:$F$47,MATCH(E3019,dProdutos!$A$2:$A$47,0))</f>
        <v>73.23</v>
      </c>
      <c r="R3019" s="15" t="n">
        <f aca="false">IF(I3019="Cancelado",0,P3019-Q3019)</f>
        <v>0</v>
      </c>
      <c r="S3019" s="17" t="str">
        <f aca="false">INDEX(dProdutos!$D$2:$D$47,MATCH(E3019,dProdutos!$A$2:$A$47,0))</f>
        <v>Moda Masculina</v>
      </c>
    </row>
    <row r="3020" customFormat="false" ht="15" hidden="false" customHeight="false" outlineLevel="0" collapsed="false">
      <c r="A3020" s="17" t="s">
        <v>3349</v>
      </c>
      <c r="B3020" s="17" t="n">
        <v>1</v>
      </c>
      <c r="C3020" s="21" t="n">
        <v>45903</v>
      </c>
      <c r="D3020" s="17" t="s">
        <v>1408</v>
      </c>
      <c r="E3020" s="17" t="s">
        <v>177</v>
      </c>
      <c r="F3020" s="17" t="s">
        <v>1497</v>
      </c>
      <c r="G3020" s="17" t="s">
        <v>59</v>
      </c>
      <c r="H3020" s="17" t="s">
        <v>1523</v>
      </c>
      <c r="I3020" s="17" t="s">
        <v>1531</v>
      </c>
      <c r="J3020" s="17" t="n">
        <v>2</v>
      </c>
      <c r="K3020" s="15" t="n">
        <v>257.9</v>
      </c>
      <c r="L3020" s="22" t="n">
        <v>0.2</v>
      </c>
      <c r="M3020" s="15" t="n">
        <v>20.37</v>
      </c>
      <c r="N3020" s="15" t="n">
        <f aca="false">J3020*K3020</f>
        <v>515.8</v>
      </c>
      <c r="O3020" s="15" t="n">
        <f aca="false">N3020*L3020</f>
        <v>103.16</v>
      </c>
      <c r="P3020" s="15" t="n">
        <f aca="false">N3020-O3020</f>
        <v>412.64</v>
      </c>
      <c r="Q3020" s="15" t="n">
        <f aca="false">J3020*INDEX(dProdutos!$F$2:$F$47,MATCH(E3020,dProdutos!$A$2:$A$47,0))</f>
        <v>276.46</v>
      </c>
      <c r="R3020" s="15" t="n">
        <f aca="false">IF(I3020="Cancelado",0,P3020-Q3020)</f>
        <v>0</v>
      </c>
      <c r="S3020" s="17" t="str">
        <f aca="false">INDEX(dProdutos!$D$2:$D$47,MATCH(E3020,dProdutos!$A$2:$A$47,0))</f>
        <v>Casa</v>
      </c>
    </row>
    <row r="3021" customFormat="false" ht="15" hidden="false" customHeight="false" outlineLevel="0" collapsed="false">
      <c r="A3021" s="17" t="s">
        <v>3350</v>
      </c>
      <c r="B3021" s="17" t="n">
        <v>1</v>
      </c>
      <c r="C3021" s="21" t="n">
        <v>45903</v>
      </c>
      <c r="D3021" s="17" t="s">
        <v>579</v>
      </c>
      <c r="E3021" s="17" t="s">
        <v>183</v>
      </c>
      <c r="F3021" s="17" t="s">
        <v>1490</v>
      </c>
      <c r="G3021" s="17" t="s">
        <v>59</v>
      </c>
      <c r="H3021" s="17" t="s">
        <v>1523</v>
      </c>
      <c r="I3021" s="17" t="s">
        <v>1531</v>
      </c>
      <c r="J3021" s="17" t="n">
        <v>1</v>
      </c>
      <c r="K3021" s="15" t="n">
        <v>121.9</v>
      </c>
      <c r="L3021" s="22" t="n">
        <v>0</v>
      </c>
      <c r="M3021" s="15" t="n">
        <v>10.86</v>
      </c>
      <c r="N3021" s="15" t="n">
        <f aca="false">J3021*K3021</f>
        <v>121.9</v>
      </c>
      <c r="O3021" s="15" t="n">
        <f aca="false">N3021*L3021</f>
        <v>0</v>
      </c>
      <c r="P3021" s="15" t="n">
        <f aca="false">N3021-O3021</f>
        <v>121.9</v>
      </c>
      <c r="Q3021" s="15" t="n">
        <f aca="false">J3021*INDEX(dProdutos!$F$2:$F$47,MATCH(E3021,dProdutos!$A$2:$A$47,0))</f>
        <v>52.76</v>
      </c>
      <c r="R3021" s="15" t="n">
        <f aca="false">IF(I3021="Cancelado",0,P3021-Q3021)</f>
        <v>0</v>
      </c>
      <c r="S3021" s="17" t="str">
        <f aca="false">INDEX(dProdutos!$D$2:$D$47,MATCH(E3021,dProdutos!$A$2:$A$47,0))</f>
        <v>Eletrônicos</v>
      </c>
    </row>
    <row r="3022" customFormat="false" ht="15" hidden="false" customHeight="false" outlineLevel="0" collapsed="false">
      <c r="A3022" s="17" t="s">
        <v>3351</v>
      </c>
      <c r="B3022" s="17" t="n">
        <v>1</v>
      </c>
      <c r="C3022" s="21" t="n">
        <v>45903</v>
      </c>
      <c r="D3022" s="17" t="s">
        <v>485</v>
      </c>
      <c r="E3022" s="17" t="s">
        <v>98</v>
      </c>
      <c r="F3022" s="17" t="s">
        <v>1487</v>
      </c>
      <c r="G3022" s="17" t="s">
        <v>60</v>
      </c>
      <c r="H3022" s="17" t="s">
        <v>1523</v>
      </c>
      <c r="I3022" s="17" t="s">
        <v>1524</v>
      </c>
      <c r="J3022" s="17" t="n">
        <v>1</v>
      </c>
      <c r="K3022" s="15" t="n">
        <v>108.9</v>
      </c>
      <c r="L3022" s="22" t="n">
        <v>0</v>
      </c>
      <c r="M3022" s="15" t="n">
        <v>31.38</v>
      </c>
      <c r="N3022" s="15" t="n">
        <f aca="false">J3022*K3022</f>
        <v>108.9</v>
      </c>
      <c r="O3022" s="15" t="n">
        <f aca="false">N3022*L3022</f>
        <v>0</v>
      </c>
      <c r="P3022" s="15" t="n">
        <f aca="false">N3022-O3022</f>
        <v>108.9</v>
      </c>
      <c r="Q3022" s="15" t="n">
        <f aca="false">J3022*INDEX(dProdutos!$F$2:$F$47,MATCH(E3022,dProdutos!$A$2:$A$47,0))</f>
        <v>42.52</v>
      </c>
      <c r="R3022" s="15" t="n">
        <f aca="false">IF(I3022="Cancelado",0,P3022-Q3022)</f>
        <v>66.38</v>
      </c>
      <c r="S3022" s="17" t="str">
        <f aca="false">INDEX(dProdutos!$D$2:$D$47,MATCH(E3022,dProdutos!$A$2:$A$47,0))</f>
        <v>Moda Feminina</v>
      </c>
    </row>
    <row r="3023" customFormat="false" ht="15" hidden="false" customHeight="false" outlineLevel="0" collapsed="false">
      <c r="A3023" s="17" t="s">
        <v>3352</v>
      </c>
      <c r="B3023" s="17" t="n">
        <v>1</v>
      </c>
      <c r="C3023" s="21" t="n">
        <v>45904</v>
      </c>
      <c r="D3023" s="17" t="s">
        <v>1339</v>
      </c>
      <c r="E3023" s="17" t="s">
        <v>153</v>
      </c>
      <c r="F3023" s="17" t="s">
        <v>1493</v>
      </c>
      <c r="G3023" s="17" t="s">
        <v>60</v>
      </c>
      <c r="H3023" s="17" t="s">
        <v>1537</v>
      </c>
      <c r="I3023" s="17" t="s">
        <v>1524</v>
      </c>
      <c r="J3023" s="17" t="n">
        <v>1</v>
      </c>
      <c r="K3023" s="15" t="n">
        <v>165.9</v>
      </c>
      <c r="L3023" s="22" t="n">
        <v>0.05</v>
      </c>
      <c r="M3023" s="15" t="n">
        <v>0</v>
      </c>
      <c r="N3023" s="15" t="n">
        <f aca="false">J3023*K3023</f>
        <v>165.9</v>
      </c>
      <c r="O3023" s="15" t="n">
        <f aca="false">N3023*L3023</f>
        <v>8.295</v>
      </c>
      <c r="P3023" s="15" t="n">
        <f aca="false">N3023-O3023</f>
        <v>157.605</v>
      </c>
      <c r="Q3023" s="15" t="n">
        <f aca="false">J3023*INDEX(dProdutos!$F$2:$F$47,MATCH(E3023,dProdutos!$A$2:$A$47,0))</f>
        <v>67.28</v>
      </c>
      <c r="R3023" s="15" t="n">
        <f aca="false">IF(I3023="Cancelado",0,P3023-Q3023)</f>
        <v>90.325</v>
      </c>
      <c r="S3023" s="17" t="str">
        <f aca="false">INDEX(dProdutos!$D$2:$D$47,MATCH(E3023,dProdutos!$A$2:$A$47,0))</f>
        <v>Acessórios</v>
      </c>
    </row>
    <row r="3024" customFormat="false" ht="15" hidden="false" customHeight="false" outlineLevel="0" collapsed="false">
      <c r="A3024" s="17" t="s">
        <v>3353</v>
      </c>
      <c r="B3024" s="17" t="n">
        <v>1</v>
      </c>
      <c r="C3024" s="21" t="n">
        <v>45904</v>
      </c>
      <c r="D3024" s="17" t="s">
        <v>549</v>
      </c>
      <c r="E3024" s="17" t="s">
        <v>126</v>
      </c>
      <c r="F3024" s="17" t="s">
        <v>1501</v>
      </c>
      <c r="G3024" s="17" t="s">
        <v>61</v>
      </c>
      <c r="H3024" s="17" t="s">
        <v>1523</v>
      </c>
      <c r="I3024" s="17" t="s">
        <v>1524</v>
      </c>
      <c r="J3024" s="17" t="n">
        <v>1</v>
      </c>
      <c r="K3024" s="15" t="n">
        <v>296.9</v>
      </c>
      <c r="L3024" s="22" t="n">
        <v>0.05</v>
      </c>
      <c r="M3024" s="15" t="n">
        <v>0</v>
      </c>
      <c r="N3024" s="15" t="n">
        <f aca="false">J3024*K3024</f>
        <v>296.9</v>
      </c>
      <c r="O3024" s="15" t="n">
        <f aca="false">N3024*L3024</f>
        <v>14.845</v>
      </c>
      <c r="P3024" s="15" t="n">
        <f aca="false">N3024-O3024</f>
        <v>282.055</v>
      </c>
      <c r="Q3024" s="15" t="n">
        <f aca="false">J3024*INDEX(dProdutos!$F$2:$F$47,MATCH(E3024,dProdutos!$A$2:$A$47,0))</f>
        <v>135.24</v>
      </c>
      <c r="R3024" s="15" t="n">
        <f aca="false">IF(I3024="Cancelado",0,P3024-Q3024)</f>
        <v>146.815</v>
      </c>
      <c r="S3024" s="17" t="str">
        <f aca="false">INDEX(dProdutos!$D$2:$D$47,MATCH(E3024,dProdutos!$A$2:$A$47,0))</f>
        <v>Calçados</v>
      </c>
    </row>
    <row r="3025" customFormat="false" ht="15" hidden="false" customHeight="false" outlineLevel="0" collapsed="false">
      <c r="A3025" s="17" t="s">
        <v>3353</v>
      </c>
      <c r="B3025" s="17" t="n">
        <v>2</v>
      </c>
      <c r="C3025" s="21" t="n">
        <v>45904</v>
      </c>
      <c r="D3025" s="17" t="s">
        <v>549</v>
      </c>
      <c r="E3025" s="17" t="s">
        <v>195</v>
      </c>
      <c r="F3025" s="17" t="s">
        <v>1501</v>
      </c>
      <c r="G3025" s="17" t="s">
        <v>61</v>
      </c>
      <c r="H3025" s="17" t="s">
        <v>1523</v>
      </c>
      <c r="I3025" s="17" t="s">
        <v>1524</v>
      </c>
      <c r="J3025" s="17" t="n">
        <v>1</v>
      </c>
      <c r="K3025" s="15" t="n">
        <v>72.9</v>
      </c>
      <c r="L3025" s="22" t="n">
        <v>0.2</v>
      </c>
      <c r="M3025" s="15" t="n">
        <v>0</v>
      </c>
      <c r="N3025" s="15" t="n">
        <f aca="false">J3025*K3025</f>
        <v>72.9</v>
      </c>
      <c r="O3025" s="15" t="n">
        <f aca="false">N3025*L3025</f>
        <v>14.58</v>
      </c>
      <c r="P3025" s="15" t="n">
        <f aca="false">N3025-O3025</f>
        <v>58.32</v>
      </c>
      <c r="Q3025" s="15" t="n">
        <f aca="false">J3025*INDEX(dProdutos!$F$2:$F$47,MATCH(E3025,dProdutos!$A$2:$A$47,0))</f>
        <v>39.23</v>
      </c>
      <c r="R3025" s="15" t="n">
        <f aca="false">IF(I3025="Cancelado",0,P3025-Q3025)</f>
        <v>19.09</v>
      </c>
      <c r="S3025" s="17" t="str">
        <f aca="false">INDEX(dProdutos!$D$2:$D$47,MATCH(E3025,dProdutos!$A$2:$A$47,0))</f>
        <v>Eletrônicos</v>
      </c>
    </row>
    <row r="3026" customFormat="false" ht="15" hidden="false" customHeight="false" outlineLevel="0" collapsed="false">
      <c r="A3026" s="17" t="s">
        <v>3353</v>
      </c>
      <c r="B3026" s="17" t="n">
        <v>3</v>
      </c>
      <c r="C3026" s="21" t="n">
        <v>45904</v>
      </c>
      <c r="D3026" s="17" t="s">
        <v>549</v>
      </c>
      <c r="E3026" s="17" t="s">
        <v>88</v>
      </c>
      <c r="F3026" s="17" t="s">
        <v>1501</v>
      </c>
      <c r="G3026" s="17" t="s">
        <v>61</v>
      </c>
      <c r="H3026" s="17" t="s">
        <v>1523</v>
      </c>
      <c r="I3026" s="17" t="s">
        <v>1524</v>
      </c>
      <c r="J3026" s="17" t="n">
        <v>1</v>
      </c>
      <c r="K3026" s="15" t="n">
        <v>170.9</v>
      </c>
      <c r="L3026" s="22" t="n">
        <v>0</v>
      </c>
      <c r="M3026" s="15" t="n">
        <v>0</v>
      </c>
      <c r="N3026" s="15" t="n">
        <f aca="false">J3026*K3026</f>
        <v>170.9</v>
      </c>
      <c r="O3026" s="15" t="n">
        <f aca="false">N3026*L3026</f>
        <v>0</v>
      </c>
      <c r="P3026" s="15" t="n">
        <f aca="false">N3026-O3026</f>
        <v>170.9</v>
      </c>
      <c r="Q3026" s="15" t="n">
        <f aca="false">J3026*INDEX(dProdutos!$F$2:$F$47,MATCH(E3026,dProdutos!$A$2:$A$47,0))</f>
        <v>98.14</v>
      </c>
      <c r="R3026" s="15" t="n">
        <f aca="false">IF(I3026="Cancelado",0,P3026-Q3026)</f>
        <v>72.76</v>
      </c>
      <c r="S3026" s="17" t="str">
        <f aca="false">INDEX(dProdutos!$D$2:$D$47,MATCH(E3026,dProdutos!$A$2:$A$47,0))</f>
        <v>Moda Feminina</v>
      </c>
    </row>
    <row r="3027" customFormat="false" ht="15" hidden="false" customHeight="false" outlineLevel="0" collapsed="false">
      <c r="A3027" s="17" t="s">
        <v>3354</v>
      </c>
      <c r="B3027" s="17" t="n">
        <v>1</v>
      </c>
      <c r="C3027" s="21" t="n">
        <v>45904</v>
      </c>
      <c r="D3027" s="17" t="s">
        <v>1172</v>
      </c>
      <c r="E3027" s="17" t="s">
        <v>129</v>
      </c>
      <c r="F3027" s="17" t="s">
        <v>1487</v>
      </c>
      <c r="G3027" s="17" t="s">
        <v>59</v>
      </c>
      <c r="H3027" s="17" t="s">
        <v>1537</v>
      </c>
      <c r="I3027" s="17" t="s">
        <v>1524</v>
      </c>
      <c r="J3027" s="17" t="n">
        <v>1</v>
      </c>
      <c r="K3027" s="15" t="n">
        <v>105.9</v>
      </c>
      <c r="L3027" s="22" t="n">
        <v>0</v>
      </c>
      <c r="M3027" s="15" t="n">
        <v>33.3</v>
      </c>
      <c r="N3027" s="15" t="n">
        <f aca="false">J3027*K3027</f>
        <v>105.9</v>
      </c>
      <c r="O3027" s="15" t="n">
        <f aca="false">N3027*L3027</f>
        <v>0</v>
      </c>
      <c r="P3027" s="15" t="n">
        <f aca="false">N3027-O3027</f>
        <v>105.9</v>
      </c>
      <c r="Q3027" s="15" t="n">
        <f aca="false">J3027*INDEX(dProdutos!$F$2:$F$47,MATCH(E3027,dProdutos!$A$2:$A$47,0))</f>
        <v>43.79</v>
      </c>
      <c r="R3027" s="15" t="n">
        <f aca="false">IF(I3027="Cancelado",0,P3027-Q3027)</f>
        <v>62.11</v>
      </c>
      <c r="S3027" s="17" t="str">
        <f aca="false">INDEX(dProdutos!$D$2:$D$47,MATCH(E3027,dProdutos!$A$2:$A$47,0))</f>
        <v>Calçados</v>
      </c>
    </row>
    <row r="3028" customFormat="false" ht="15" hidden="false" customHeight="false" outlineLevel="0" collapsed="false">
      <c r="A3028" s="17" t="s">
        <v>3354</v>
      </c>
      <c r="B3028" s="17" t="n">
        <v>2</v>
      </c>
      <c r="C3028" s="21" t="n">
        <v>45904</v>
      </c>
      <c r="D3028" s="17" t="s">
        <v>1172</v>
      </c>
      <c r="E3028" s="17" t="s">
        <v>174</v>
      </c>
      <c r="F3028" s="17" t="s">
        <v>1487</v>
      </c>
      <c r="G3028" s="17" t="s">
        <v>59</v>
      </c>
      <c r="H3028" s="17" t="s">
        <v>1537</v>
      </c>
      <c r="I3028" s="17" t="s">
        <v>1524</v>
      </c>
      <c r="J3028" s="17" t="n">
        <v>1</v>
      </c>
      <c r="K3028" s="15" t="n">
        <v>250.9</v>
      </c>
      <c r="L3028" s="22" t="n">
        <v>0.15</v>
      </c>
      <c r="M3028" s="15" t="n">
        <v>0</v>
      </c>
      <c r="N3028" s="15" t="n">
        <f aca="false">J3028*K3028</f>
        <v>250.9</v>
      </c>
      <c r="O3028" s="15" t="n">
        <f aca="false">N3028*L3028</f>
        <v>37.635</v>
      </c>
      <c r="P3028" s="15" t="n">
        <f aca="false">N3028-O3028</f>
        <v>213.265</v>
      </c>
      <c r="Q3028" s="15" t="n">
        <f aca="false">J3028*INDEX(dProdutos!$F$2:$F$47,MATCH(E3028,dProdutos!$A$2:$A$47,0))</f>
        <v>151.28</v>
      </c>
      <c r="R3028" s="15" t="n">
        <f aca="false">IF(I3028="Cancelado",0,P3028-Q3028)</f>
        <v>61.985</v>
      </c>
      <c r="S3028" s="17" t="str">
        <f aca="false">INDEX(dProdutos!$D$2:$D$47,MATCH(E3028,dProdutos!$A$2:$A$47,0))</f>
        <v>Casa</v>
      </c>
    </row>
    <row r="3029" customFormat="false" ht="15" hidden="false" customHeight="false" outlineLevel="0" collapsed="false">
      <c r="A3029" s="17" t="s">
        <v>3355</v>
      </c>
      <c r="B3029" s="17" t="n">
        <v>1</v>
      </c>
      <c r="C3029" s="21" t="n">
        <v>45904</v>
      </c>
      <c r="D3029" s="17" t="s">
        <v>989</v>
      </c>
      <c r="E3029" s="17" t="s">
        <v>105</v>
      </c>
      <c r="F3029" s="17" t="s">
        <v>1487</v>
      </c>
      <c r="G3029" s="17" t="s">
        <v>60</v>
      </c>
      <c r="H3029" s="17" t="s">
        <v>1523</v>
      </c>
      <c r="I3029" s="17" t="s">
        <v>1524</v>
      </c>
      <c r="J3029" s="17" t="n">
        <v>1</v>
      </c>
      <c r="K3029" s="15" t="n">
        <v>175.9</v>
      </c>
      <c r="L3029" s="22" t="n">
        <v>0</v>
      </c>
      <c r="M3029" s="15" t="n">
        <v>0</v>
      </c>
      <c r="N3029" s="15" t="n">
        <f aca="false">J3029*K3029</f>
        <v>175.9</v>
      </c>
      <c r="O3029" s="15" t="n">
        <f aca="false">N3029*L3029</f>
        <v>0</v>
      </c>
      <c r="P3029" s="15" t="n">
        <f aca="false">N3029-O3029</f>
        <v>175.9</v>
      </c>
      <c r="Q3029" s="15" t="n">
        <f aca="false">J3029*INDEX(dProdutos!$F$2:$F$47,MATCH(E3029,dProdutos!$A$2:$A$47,0))</f>
        <v>96.59</v>
      </c>
      <c r="R3029" s="15" t="n">
        <f aca="false">IF(I3029="Cancelado",0,P3029-Q3029)</f>
        <v>79.31</v>
      </c>
      <c r="S3029" s="17" t="str">
        <f aca="false">INDEX(dProdutos!$D$2:$D$47,MATCH(E3029,dProdutos!$A$2:$A$47,0))</f>
        <v>Moda Masculina</v>
      </c>
    </row>
    <row r="3030" customFormat="false" ht="15" hidden="false" customHeight="false" outlineLevel="0" collapsed="false">
      <c r="A3030" s="17" t="s">
        <v>3356</v>
      </c>
      <c r="B3030" s="17" t="n">
        <v>1</v>
      </c>
      <c r="C3030" s="21" t="n">
        <v>45904</v>
      </c>
      <c r="D3030" s="17" t="s">
        <v>1105</v>
      </c>
      <c r="E3030" s="17" t="s">
        <v>138</v>
      </c>
      <c r="F3030" s="17" t="s">
        <v>1495</v>
      </c>
      <c r="G3030" s="17" t="s">
        <v>60</v>
      </c>
      <c r="H3030" s="17" t="s">
        <v>1540</v>
      </c>
      <c r="I3030" s="17" t="s">
        <v>1524</v>
      </c>
      <c r="J3030" s="17" t="n">
        <v>1</v>
      </c>
      <c r="K3030" s="15" t="n">
        <v>231.9</v>
      </c>
      <c r="L3030" s="22" t="n">
        <v>0</v>
      </c>
      <c r="M3030" s="15" t="n">
        <v>26.88</v>
      </c>
      <c r="N3030" s="15" t="n">
        <f aca="false">J3030*K3030</f>
        <v>231.9</v>
      </c>
      <c r="O3030" s="15" t="n">
        <f aca="false">N3030*L3030</f>
        <v>0</v>
      </c>
      <c r="P3030" s="15" t="n">
        <f aca="false">N3030-O3030</f>
        <v>231.9</v>
      </c>
      <c r="Q3030" s="15" t="n">
        <f aca="false">J3030*INDEX(dProdutos!$F$2:$F$47,MATCH(E3030,dProdutos!$A$2:$A$47,0))</f>
        <v>132.21</v>
      </c>
      <c r="R3030" s="15" t="n">
        <f aca="false">IF(I3030="Cancelado",0,P3030-Q3030)</f>
        <v>99.69</v>
      </c>
      <c r="S3030" s="17" t="str">
        <f aca="false">INDEX(dProdutos!$D$2:$D$47,MATCH(E3030,dProdutos!$A$2:$A$47,0))</f>
        <v>Calçados</v>
      </c>
    </row>
    <row r="3031" customFormat="false" ht="15" hidden="false" customHeight="false" outlineLevel="0" collapsed="false">
      <c r="A3031" s="17" t="s">
        <v>3357</v>
      </c>
      <c r="B3031" s="17" t="n">
        <v>1</v>
      </c>
      <c r="C3031" s="21" t="n">
        <v>45904</v>
      </c>
      <c r="D3031" s="17" t="s">
        <v>1066</v>
      </c>
      <c r="E3031" s="17" t="s">
        <v>153</v>
      </c>
      <c r="F3031" s="17" t="s">
        <v>1495</v>
      </c>
      <c r="G3031" s="17" t="s">
        <v>61</v>
      </c>
      <c r="H3031" s="17" t="s">
        <v>1537</v>
      </c>
      <c r="I3031" s="17" t="s">
        <v>1524</v>
      </c>
      <c r="J3031" s="17" t="n">
        <v>1</v>
      </c>
      <c r="K3031" s="15" t="n">
        <v>165.9</v>
      </c>
      <c r="L3031" s="22" t="n">
        <v>0</v>
      </c>
      <c r="M3031" s="15" t="n">
        <v>0</v>
      </c>
      <c r="N3031" s="15" t="n">
        <f aca="false">J3031*K3031</f>
        <v>165.9</v>
      </c>
      <c r="O3031" s="15" t="n">
        <f aca="false">N3031*L3031</f>
        <v>0</v>
      </c>
      <c r="P3031" s="15" t="n">
        <f aca="false">N3031-O3031</f>
        <v>165.9</v>
      </c>
      <c r="Q3031" s="15" t="n">
        <f aca="false">J3031*INDEX(dProdutos!$F$2:$F$47,MATCH(E3031,dProdutos!$A$2:$A$47,0))</f>
        <v>67.28</v>
      </c>
      <c r="R3031" s="15" t="n">
        <f aca="false">IF(I3031="Cancelado",0,P3031-Q3031)</f>
        <v>98.62</v>
      </c>
      <c r="S3031" s="17" t="str">
        <f aca="false">INDEX(dProdutos!$D$2:$D$47,MATCH(E3031,dProdutos!$A$2:$A$47,0))</f>
        <v>Acessórios</v>
      </c>
    </row>
    <row r="3032" customFormat="false" ht="15" hidden="false" customHeight="false" outlineLevel="0" collapsed="false">
      <c r="A3032" s="17" t="s">
        <v>3358</v>
      </c>
      <c r="B3032" s="17" t="n">
        <v>1</v>
      </c>
      <c r="C3032" s="21" t="n">
        <v>45904</v>
      </c>
      <c r="D3032" s="17" t="s">
        <v>552</v>
      </c>
      <c r="E3032" s="17" t="s">
        <v>156</v>
      </c>
      <c r="F3032" s="17" t="s">
        <v>1487</v>
      </c>
      <c r="G3032" s="17" t="s">
        <v>59</v>
      </c>
      <c r="H3032" s="17" t="s">
        <v>1537</v>
      </c>
      <c r="I3032" s="17" t="s">
        <v>1524</v>
      </c>
      <c r="J3032" s="17" t="n">
        <v>1</v>
      </c>
      <c r="K3032" s="15" t="n">
        <v>192.9</v>
      </c>
      <c r="L3032" s="22" t="n">
        <v>0</v>
      </c>
      <c r="M3032" s="15" t="n">
        <v>0</v>
      </c>
      <c r="N3032" s="15" t="n">
        <f aca="false">J3032*K3032</f>
        <v>192.9</v>
      </c>
      <c r="O3032" s="15" t="n">
        <f aca="false">N3032*L3032</f>
        <v>0</v>
      </c>
      <c r="P3032" s="15" t="n">
        <f aca="false">N3032-O3032</f>
        <v>192.9</v>
      </c>
      <c r="Q3032" s="15" t="n">
        <f aca="false">J3032*INDEX(dProdutos!$F$2:$F$47,MATCH(E3032,dProdutos!$A$2:$A$47,0))</f>
        <v>80.38</v>
      </c>
      <c r="R3032" s="15" t="n">
        <f aca="false">IF(I3032="Cancelado",0,P3032-Q3032)</f>
        <v>112.52</v>
      </c>
      <c r="S3032" s="17" t="str">
        <f aca="false">INDEX(dProdutos!$D$2:$D$47,MATCH(E3032,dProdutos!$A$2:$A$47,0))</f>
        <v>Acessórios</v>
      </c>
    </row>
    <row r="3033" customFormat="false" ht="15" hidden="false" customHeight="false" outlineLevel="0" collapsed="false">
      <c r="A3033" s="17" t="s">
        <v>3359</v>
      </c>
      <c r="B3033" s="17" t="n">
        <v>1</v>
      </c>
      <c r="C3033" s="21" t="n">
        <v>45904</v>
      </c>
      <c r="D3033" s="17" t="s">
        <v>1057</v>
      </c>
      <c r="E3033" s="17" t="s">
        <v>85</v>
      </c>
      <c r="F3033" s="17" t="s">
        <v>1495</v>
      </c>
      <c r="G3033" s="17" t="s">
        <v>61</v>
      </c>
      <c r="H3033" s="17" t="s">
        <v>1540</v>
      </c>
      <c r="I3033" s="17" t="s">
        <v>1524</v>
      </c>
      <c r="J3033" s="17" t="n">
        <v>1</v>
      </c>
      <c r="K3033" s="15" t="n">
        <v>165.9</v>
      </c>
      <c r="L3033" s="22" t="n">
        <v>0</v>
      </c>
      <c r="M3033" s="15" t="n">
        <v>0</v>
      </c>
      <c r="N3033" s="15" t="n">
        <f aca="false">J3033*K3033</f>
        <v>165.9</v>
      </c>
      <c r="O3033" s="15" t="n">
        <f aca="false">N3033*L3033</f>
        <v>0</v>
      </c>
      <c r="P3033" s="15" t="n">
        <f aca="false">N3033-O3033</f>
        <v>165.9</v>
      </c>
      <c r="Q3033" s="15" t="n">
        <f aca="false">J3033*INDEX(dProdutos!$F$2:$F$47,MATCH(E3033,dProdutos!$A$2:$A$47,0))</f>
        <v>91.55</v>
      </c>
      <c r="R3033" s="15" t="n">
        <f aca="false">IF(I3033="Cancelado",0,P3033-Q3033)</f>
        <v>74.35</v>
      </c>
      <c r="S3033" s="17" t="str">
        <f aca="false">INDEX(dProdutos!$D$2:$D$47,MATCH(E3033,dProdutos!$A$2:$A$47,0))</f>
        <v>Moda Feminina</v>
      </c>
    </row>
    <row r="3034" customFormat="false" ht="15" hidden="false" customHeight="false" outlineLevel="0" collapsed="false">
      <c r="A3034" s="17" t="s">
        <v>3360</v>
      </c>
      <c r="B3034" s="17" t="n">
        <v>1</v>
      </c>
      <c r="C3034" s="21" t="n">
        <v>45905</v>
      </c>
      <c r="D3034" s="17" t="s">
        <v>912</v>
      </c>
      <c r="E3034" s="17" t="s">
        <v>177</v>
      </c>
      <c r="F3034" s="17" t="s">
        <v>1499</v>
      </c>
      <c r="G3034" s="17" t="s">
        <v>59</v>
      </c>
      <c r="H3034" s="17" t="s">
        <v>1523</v>
      </c>
      <c r="I3034" s="17" t="s">
        <v>1524</v>
      </c>
      <c r="J3034" s="17" t="n">
        <v>1</v>
      </c>
      <c r="K3034" s="15" t="n">
        <v>257.9</v>
      </c>
      <c r="L3034" s="22" t="n">
        <v>0</v>
      </c>
      <c r="M3034" s="15" t="n">
        <v>0</v>
      </c>
      <c r="N3034" s="15" t="n">
        <f aca="false">J3034*K3034</f>
        <v>257.9</v>
      </c>
      <c r="O3034" s="15" t="n">
        <f aca="false">N3034*L3034</f>
        <v>0</v>
      </c>
      <c r="P3034" s="15" t="n">
        <f aca="false">N3034-O3034</f>
        <v>257.9</v>
      </c>
      <c r="Q3034" s="15" t="n">
        <f aca="false">J3034*INDEX(dProdutos!$F$2:$F$47,MATCH(E3034,dProdutos!$A$2:$A$47,0))</f>
        <v>138.23</v>
      </c>
      <c r="R3034" s="15" t="n">
        <f aca="false">IF(I3034="Cancelado",0,P3034-Q3034)</f>
        <v>119.67</v>
      </c>
      <c r="S3034" s="17" t="str">
        <f aca="false">INDEX(dProdutos!$D$2:$D$47,MATCH(E3034,dProdutos!$A$2:$A$47,0))</f>
        <v>Casa</v>
      </c>
    </row>
    <row r="3035" customFormat="false" ht="15" hidden="false" customHeight="false" outlineLevel="0" collapsed="false">
      <c r="A3035" s="17" t="s">
        <v>3360</v>
      </c>
      <c r="B3035" s="17" t="n">
        <v>2</v>
      </c>
      <c r="C3035" s="21" t="n">
        <v>45905</v>
      </c>
      <c r="D3035" s="17" t="s">
        <v>912</v>
      </c>
      <c r="E3035" s="17" t="s">
        <v>111</v>
      </c>
      <c r="F3035" s="17" t="s">
        <v>1499</v>
      </c>
      <c r="G3035" s="17" t="s">
        <v>59</v>
      </c>
      <c r="H3035" s="17" t="s">
        <v>1523</v>
      </c>
      <c r="I3035" s="17" t="s">
        <v>1524</v>
      </c>
      <c r="J3035" s="17" t="n">
        <v>1</v>
      </c>
      <c r="K3035" s="15" t="n">
        <v>188.9</v>
      </c>
      <c r="L3035" s="22" t="n">
        <v>0.05</v>
      </c>
      <c r="M3035" s="15" t="n">
        <v>0</v>
      </c>
      <c r="N3035" s="15" t="n">
        <f aca="false">J3035*K3035</f>
        <v>188.9</v>
      </c>
      <c r="O3035" s="15" t="n">
        <f aca="false">N3035*L3035</f>
        <v>9.445</v>
      </c>
      <c r="P3035" s="15" t="n">
        <f aca="false">N3035-O3035</f>
        <v>179.455</v>
      </c>
      <c r="Q3035" s="15" t="n">
        <f aca="false">J3035*INDEX(dProdutos!$F$2:$F$47,MATCH(E3035,dProdutos!$A$2:$A$47,0))</f>
        <v>88.32</v>
      </c>
      <c r="R3035" s="15" t="n">
        <f aca="false">IF(I3035="Cancelado",0,P3035-Q3035)</f>
        <v>91.135</v>
      </c>
      <c r="S3035" s="17" t="str">
        <f aca="false">INDEX(dProdutos!$D$2:$D$47,MATCH(E3035,dProdutos!$A$2:$A$47,0))</f>
        <v>Moda Masculina</v>
      </c>
    </row>
    <row r="3036" customFormat="false" ht="15" hidden="false" customHeight="false" outlineLevel="0" collapsed="false">
      <c r="A3036" s="17" t="s">
        <v>3361</v>
      </c>
      <c r="B3036" s="17" t="n">
        <v>1</v>
      </c>
      <c r="C3036" s="21" t="n">
        <v>45905</v>
      </c>
      <c r="D3036" s="17" t="s">
        <v>1026</v>
      </c>
      <c r="E3036" s="17" t="s">
        <v>105</v>
      </c>
      <c r="F3036" s="17" t="s">
        <v>1499</v>
      </c>
      <c r="G3036" s="17" t="s">
        <v>59</v>
      </c>
      <c r="H3036" s="17" t="s">
        <v>1523</v>
      </c>
      <c r="I3036" s="17" t="s">
        <v>1524</v>
      </c>
      <c r="J3036" s="17" t="n">
        <v>1</v>
      </c>
      <c r="K3036" s="15" t="n">
        <v>175.9</v>
      </c>
      <c r="L3036" s="22" t="n">
        <v>0</v>
      </c>
      <c r="M3036" s="15" t="n">
        <v>0</v>
      </c>
      <c r="N3036" s="15" t="n">
        <f aca="false">J3036*K3036</f>
        <v>175.9</v>
      </c>
      <c r="O3036" s="15" t="n">
        <f aca="false">N3036*L3036</f>
        <v>0</v>
      </c>
      <c r="P3036" s="15" t="n">
        <f aca="false">N3036-O3036</f>
        <v>175.9</v>
      </c>
      <c r="Q3036" s="15" t="n">
        <f aca="false">J3036*INDEX(dProdutos!$F$2:$F$47,MATCH(E3036,dProdutos!$A$2:$A$47,0))</f>
        <v>96.59</v>
      </c>
      <c r="R3036" s="15" t="n">
        <f aca="false">IF(I3036="Cancelado",0,P3036-Q3036)</f>
        <v>79.31</v>
      </c>
      <c r="S3036" s="17" t="str">
        <f aca="false">INDEX(dProdutos!$D$2:$D$47,MATCH(E3036,dProdutos!$A$2:$A$47,0))</f>
        <v>Moda Masculina</v>
      </c>
    </row>
    <row r="3037" customFormat="false" ht="15" hidden="false" customHeight="false" outlineLevel="0" collapsed="false">
      <c r="A3037" s="17" t="s">
        <v>3362</v>
      </c>
      <c r="B3037" s="17" t="n">
        <v>1</v>
      </c>
      <c r="C3037" s="21" t="n">
        <v>45905</v>
      </c>
      <c r="D3037" s="17" t="s">
        <v>517</v>
      </c>
      <c r="E3037" s="17" t="s">
        <v>150</v>
      </c>
      <c r="F3037" s="17" t="s">
        <v>1487</v>
      </c>
      <c r="G3037" s="17" t="s">
        <v>63</v>
      </c>
      <c r="H3037" s="17" t="s">
        <v>1537</v>
      </c>
      <c r="I3037" s="17" t="s">
        <v>1524</v>
      </c>
      <c r="J3037" s="17" t="n">
        <v>1</v>
      </c>
      <c r="K3037" s="15" t="n">
        <v>71.9</v>
      </c>
      <c r="L3037" s="22" t="n">
        <v>0</v>
      </c>
      <c r="M3037" s="15" t="n">
        <v>0</v>
      </c>
      <c r="N3037" s="15" t="n">
        <f aca="false">J3037*K3037</f>
        <v>71.9</v>
      </c>
      <c r="O3037" s="15" t="n">
        <f aca="false">N3037*L3037</f>
        <v>0</v>
      </c>
      <c r="P3037" s="15" t="n">
        <f aca="false">N3037-O3037</f>
        <v>71.9</v>
      </c>
      <c r="Q3037" s="15" t="n">
        <f aca="false">J3037*INDEX(dProdutos!$F$2:$F$47,MATCH(E3037,dProdutos!$A$2:$A$47,0))</f>
        <v>27.38</v>
      </c>
      <c r="R3037" s="15" t="n">
        <f aca="false">IF(I3037="Cancelado",0,P3037-Q3037)</f>
        <v>44.52</v>
      </c>
      <c r="S3037" s="17" t="str">
        <f aca="false">INDEX(dProdutos!$D$2:$D$47,MATCH(E3037,dProdutos!$A$2:$A$47,0))</f>
        <v>Acessórios</v>
      </c>
    </row>
    <row r="3038" customFormat="false" ht="15" hidden="false" customHeight="false" outlineLevel="0" collapsed="false">
      <c r="A3038" s="17" t="s">
        <v>3363</v>
      </c>
      <c r="B3038" s="17" t="n">
        <v>1</v>
      </c>
      <c r="C3038" s="21" t="n">
        <v>45905</v>
      </c>
      <c r="D3038" s="17" t="s">
        <v>608</v>
      </c>
      <c r="E3038" s="17" t="s">
        <v>102</v>
      </c>
      <c r="F3038" s="17" t="s">
        <v>1495</v>
      </c>
      <c r="G3038" s="17" t="s">
        <v>61</v>
      </c>
      <c r="H3038" s="17" t="s">
        <v>1537</v>
      </c>
      <c r="I3038" s="17" t="s">
        <v>1524</v>
      </c>
      <c r="J3038" s="17" t="n">
        <v>1</v>
      </c>
      <c r="K3038" s="15" t="n">
        <v>65.9</v>
      </c>
      <c r="L3038" s="22" t="n">
        <v>0.15</v>
      </c>
      <c r="M3038" s="15" t="n">
        <v>0</v>
      </c>
      <c r="N3038" s="15" t="n">
        <f aca="false">J3038*K3038</f>
        <v>65.9</v>
      </c>
      <c r="O3038" s="15" t="n">
        <f aca="false">N3038*L3038</f>
        <v>9.885</v>
      </c>
      <c r="P3038" s="15" t="n">
        <f aca="false">N3038-O3038</f>
        <v>56.015</v>
      </c>
      <c r="Q3038" s="15" t="n">
        <f aca="false">J3038*INDEX(dProdutos!$F$2:$F$47,MATCH(E3038,dProdutos!$A$2:$A$47,0))</f>
        <v>29.68</v>
      </c>
      <c r="R3038" s="15" t="n">
        <f aca="false">IF(I3038="Cancelado",0,P3038-Q3038)</f>
        <v>26.335</v>
      </c>
      <c r="S3038" s="17" t="str">
        <f aca="false">INDEX(dProdutos!$D$2:$D$47,MATCH(E3038,dProdutos!$A$2:$A$47,0))</f>
        <v>Moda Masculina</v>
      </c>
    </row>
    <row r="3039" customFormat="false" ht="15" hidden="false" customHeight="false" outlineLevel="0" collapsed="false">
      <c r="A3039" s="17" t="s">
        <v>3364</v>
      </c>
      <c r="B3039" s="17" t="n">
        <v>1</v>
      </c>
      <c r="C3039" s="21" t="n">
        <v>45905</v>
      </c>
      <c r="D3039" s="17" t="s">
        <v>1215</v>
      </c>
      <c r="E3039" s="17" t="s">
        <v>165</v>
      </c>
      <c r="F3039" s="17" t="s">
        <v>1493</v>
      </c>
      <c r="G3039" s="17" t="s">
        <v>59</v>
      </c>
      <c r="H3039" s="17" t="s">
        <v>1523</v>
      </c>
      <c r="I3039" s="17" t="s">
        <v>1524</v>
      </c>
      <c r="J3039" s="17" t="n">
        <v>1</v>
      </c>
      <c r="K3039" s="15" t="n">
        <v>231.9</v>
      </c>
      <c r="L3039" s="22" t="n">
        <v>0.05</v>
      </c>
      <c r="M3039" s="15" t="n">
        <v>10.13</v>
      </c>
      <c r="N3039" s="15" t="n">
        <f aca="false">J3039*K3039</f>
        <v>231.9</v>
      </c>
      <c r="O3039" s="15" t="n">
        <f aca="false">N3039*L3039</f>
        <v>11.595</v>
      </c>
      <c r="P3039" s="15" t="n">
        <f aca="false">N3039-O3039</f>
        <v>220.305</v>
      </c>
      <c r="Q3039" s="15" t="n">
        <f aca="false">J3039*INDEX(dProdutos!$F$2:$F$47,MATCH(E3039,dProdutos!$A$2:$A$47,0))</f>
        <v>140.83</v>
      </c>
      <c r="R3039" s="15" t="n">
        <f aca="false">IF(I3039="Cancelado",0,P3039-Q3039)</f>
        <v>79.475</v>
      </c>
      <c r="S3039" s="17" t="str">
        <f aca="false">INDEX(dProdutos!$D$2:$D$47,MATCH(E3039,dProdutos!$A$2:$A$47,0))</f>
        <v>Casa</v>
      </c>
    </row>
    <row r="3040" customFormat="false" ht="15" hidden="false" customHeight="false" outlineLevel="0" collapsed="false">
      <c r="A3040" s="17" t="s">
        <v>3365</v>
      </c>
      <c r="B3040" s="17" t="n">
        <v>1</v>
      </c>
      <c r="C3040" s="21" t="n">
        <v>45905</v>
      </c>
      <c r="D3040" s="17" t="s">
        <v>1253</v>
      </c>
      <c r="E3040" s="17" t="s">
        <v>138</v>
      </c>
      <c r="F3040" s="17" t="s">
        <v>1495</v>
      </c>
      <c r="G3040" s="17" t="s">
        <v>59</v>
      </c>
      <c r="H3040" s="17" t="s">
        <v>1537</v>
      </c>
      <c r="I3040" s="17" t="s">
        <v>1524</v>
      </c>
      <c r="J3040" s="17" t="n">
        <v>1</v>
      </c>
      <c r="K3040" s="15" t="n">
        <v>231.9</v>
      </c>
      <c r="L3040" s="22" t="n">
        <v>0</v>
      </c>
      <c r="M3040" s="15" t="n">
        <v>24.71</v>
      </c>
      <c r="N3040" s="15" t="n">
        <f aca="false">J3040*K3040</f>
        <v>231.9</v>
      </c>
      <c r="O3040" s="15" t="n">
        <f aca="false">N3040*L3040</f>
        <v>0</v>
      </c>
      <c r="P3040" s="15" t="n">
        <f aca="false">N3040-O3040</f>
        <v>231.9</v>
      </c>
      <c r="Q3040" s="15" t="n">
        <f aca="false">J3040*INDEX(dProdutos!$F$2:$F$47,MATCH(E3040,dProdutos!$A$2:$A$47,0))</f>
        <v>132.21</v>
      </c>
      <c r="R3040" s="15" t="n">
        <f aca="false">IF(I3040="Cancelado",0,P3040-Q3040)</f>
        <v>99.69</v>
      </c>
      <c r="S3040" s="17" t="str">
        <f aca="false">INDEX(dProdutos!$D$2:$D$47,MATCH(E3040,dProdutos!$A$2:$A$47,0))</f>
        <v>Calçados</v>
      </c>
    </row>
    <row r="3041" customFormat="false" ht="15" hidden="false" customHeight="false" outlineLevel="0" collapsed="false">
      <c r="A3041" s="17" t="s">
        <v>3366</v>
      </c>
      <c r="B3041" s="17" t="n">
        <v>1</v>
      </c>
      <c r="C3041" s="21" t="n">
        <v>45905</v>
      </c>
      <c r="D3041" s="17" t="s">
        <v>275</v>
      </c>
      <c r="E3041" s="17" t="s">
        <v>73</v>
      </c>
      <c r="F3041" s="17" t="s">
        <v>1493</v>
      </c>
      <c r="G3041" s="17" t="s">
        <v>59</v>
      </c>
      <c r="H3041" s="17" t="s">
        <v>1523</v>
      </c>
      <c r="I3041" s="17" t="s">
        <v>1524</v>
      </c>
      <c r="J3041" s="17" t="n">
        <v>1</v>
      </c>
      <c r="K3041" s="15" t="n">
        <v>179.9</v>
      </c>
      <c r="L3041" s="22" t="n">
        <v>0</v>
      </c>
      <c r="M3041" s="15" t="n">
        <v>0</v>
      </c>
      <c r="N3041" s="15" t="n">
        <f aca="false">J3041*K3041</f>
        <v>179.9</v>
      </c>
      <c r="O3041" s="15" t="n">
        <f aca="false">N3041*L3041</f>
        <v>0</v>
      </c>
      <c r="P3041" s="15" t="n">
        <f aca="false">N3041-O3041</f>
        <v>179.9</v>
      </c>
      <c r="Q3041" s="15" t="n">
        <f aca="false">J3041*INDEX(dProdutos!$F$2:$F$47,MATCH(E3041,dProdutos!$A$2:$A$47,0))</f>
        <v>69.44</v>
      </c>
      <c r="R3041" s="15" t="n">
        <f aca="false">IF(I3041="Cancelado",0,P3041-Q3041)</f>
        <v>110.46</v>
      </c>
      <c r="S3041" s="17" t="str">
        <f aca="false">INDEX(dProdutos!$D$2:$D$47,MATCH(E3041,dProdutos!$A$2:$A$47,0))</f>
        <v>Moda Feminina</v>
      </c>
    </row>
    <row r="3042" customFormat="false" ht="15" hidden="false" customHeight="false" outlineLevel="0" collapsed="false">
      <c r="A3042" s="17" t="s">
        <v>3367</v>
      </c>
      <c r="B3042" s="17" t="n">
        <v>1</v>
      </c>
      <c r="C3042" s="21" t="n">
        <v>45905</v>
      </c>
      <c r="D3042" s="17" t="s">
        <v>1060</v>
      </c>
      <c r="E3042" s="17" t="s">
        <v>135</v>
      </c>
      <c r="F3042" s="17" t="s">
        <v>1493</v>
      </c>
      <c r="G3042" s="17" t="s">
        <v>62</v>
      </c>
      <c r="H3042" s="17" t="s">
        <v>1523</v>
      </c>
      <c r="I3042" s="17" t="s">
        <v>1524</v>
      </c>
      <c r="J3042" s="17" t="n">
        <v>1</v>
      </c>
      <c r="K3042" s="15" t="n">
        <v>200.9</v>
      </c>
      <c r="L3042" s="22" t="n">
        <v>0</v>
      </c>
      <c r="M3042" s="15" t="n">
        <v>17.92</v>
      </c>
      <c r="N3042" s="15" t="n">
        <f aca="false">J3042*K3042</f>
        <v>200.9</v>
      </c>
      <c r="O3042" s="15" t="n">
        <f aca="false">N3042*L3042</f>
        <v>0</v>
      </c>
      <c r="P3042" s="15" t="n">
        <f aca="false">N3042-O3042</f>
        <v>200.9</v>
      </c>
      <c r="Q3042" s="15" t="n">
        <f aca="false">J3042*INDEX(dProdutos!$F$2:$F$47,MATCH(E3042,dProdutos!$A$2:$A$47,0))</f>
        <v>80.73</v>
      </c>
      <c r="R3042" s="15" t="n">
        <f aca="false">IF(I3042="Cancelado",0,P3042-Q3042)</f>
        <v>120.17</v>
      </c>
      <c r="S3042" s="17" t="str">
        <f aca="false">INDEX(dProdutos!$D$2:$D$47,MATCH(E3042,dProdutos!$A$2:$A$47,0))</f>
        <v>Calçados</v>
      </c>
    </row>
    <row r="3043" customFormat="false" ht="15" hidden="false" customHeight="false" outlineLevel="0" collapsed="false">
      <c r="A3043" s="17" t="s">
        <v>3368</v>
      </c>
      <c r="B3043" s="17" t="n">
        <v>1</v>
      </c>
      <c r="C3043" s="21" t="n">
        <v>45905</v>
      </c>
      <c r="D3043" s="17" t="s">
        <v>426</v>
      </c>
      <c r="E3043" s="17" t="s">
        <v>132</v>
      </c>
      <c r="F3043" s="17" t="s">
        <v>1501</v>
      </c>
      <c r="G3043" s="17" t="s">
        <v>61</v>
      </c>
      <c r="H3043" s="17" t="s">
        <v>1537</v>
      </c>
      <c r="I3043" s="17" t="s">
        <v>1524</v>
      </c>
      <c r="J3043" s="17" t="n">
        <v>1</v>
      </c>
      <c r="K3043" s="15" t="n">
        <v>179.9</v>
      </c>
      <c r="L3043" s="22" t="n">
        <v>0</v>
      </c>
      <c r="M3043" s="15" t="n">
        <v>18.95</v>
      </c>
      <c r="N3043" s="15" t="n">
        <f aca="false">J3043*K3043</f>
        <v>179.9</v>
      </c>
      <c r="O3043" s="15" t="n">
        <f aca="false">N3043*L3043</f>
        <v>0</v>
      </c>
      <c r="P3043" s="15" t="n">
        <f aca="false">N3043-O3043</f>
        <v>179.9</v>
      </c>
      <c r="Q3043" s="15" t="n">
        <f aca="false">J3043*INDEX(dProdutos!$F$2:$F$47,MATCH(E3043,dProdutos!$A$2:$A$47,0))</f>
        <v>93.56</v>
      </c>
      <c r="R3043" s="15" t="n">
        <f aca="false">IF(I3043="Cancelado",0,P3043-Q3043)</f>
        <v>86.34</v>
      </c>
      <c r="S3043" s="17" t="str">
        <f aca="false">INDEX(dProdutos!$D$2:$D$47,MATCH(E3043,dProdutos!$A$2:$A$47,0))</f>
        <v>Calçados</v>
      </c>
    </row>
    <row r="3044" customFormat="false" ht="15" hidden="false" customHeight="false" outlineLevel="0" collapsed="false">
      <c r="A3044" s="17" t="s">
        <v>3368</v>
      </c>
      <c r="B3044" s="17" t="n">
        <v>2</v>
      </c>
      <c r="C3044" s="21" t="n">
        <v>45905</v>
      </c>
      <c r="D3044" s="17" t="s">
        <v>426</v>
      </c>
      <c r="E3044" s="17" t="s">
        <v>138</v>
      </c>
      <c r="F3044" s="17" t="s">
        <v>1501</v>
      </c>
      <c r="G3044" s="17" t="s">
        <v>61</v>
      </c>
      <c r="H3044" s="17" t="s">
        <v>1537</v>
      </c>
      <c r="I3044" s="17" t="s">
        <v>1524</v>
      </c>
      <c r="J3044" s="17" t="n">
        <v>1</v>
      </c>
      <c r="K3044" s="15" t="n">
        <v>231.9</v>
      </c>
      <c r="L3044" s="22" t="n">
        <v>0</v>
      </c>
      <c r="M3044" s="15" t="n">
        <v>0</v>
      </c>
      <c r="N3044" s="15" t="n">
        <f aca="false">J3044*K3044</f>
        <v>231.9</v>
      </c>
      <c r="O3044" s="15" t="n">
        <f aca="false">N3044*L3044</f>
        <v>0</v>
      </c>
      <c r="P3044" s="15" t="n">
        <f aca="false">N3044-O3044</f>
        <v>231.9</v>
      </c>
      <c r="Q3044" s="15" t="n">
        <f aca="false">J3044*INDEX(dProdutos!$F$2:$F$47,MATCH(E3044,dProdutos!$A$2:$A$47,0))</f>
        <v>132.21</v>
      </c>
      <c r="R3044" s="15" t="n">
        <f aca="false">IF(I3044="Cancelado",0,P3044-Q3044)</f>
        <v>99.69</v>
      </c>
      <c r="S3044" s="17" t="str">
        <f aca="false">INDEX(dProdutos!$D$2:$D$47,MATCH(E3044,dProdutos!$A$2:$A$47,0))</f>
        <v>Calçados</v>
      </c>
    </row>
    <row r="3045" customFormat="false" ht="15" hidden="false" customHeight="false" outlineLevel="0" collapsed="false">
      <c r="A3045" s="17" t="s">
        <v>3368</v>
      </c>
      <c r="B3045" s="17" t="n">
        <v>3</v>
      </c>
      <c r="C3045" s="21" t="n">
        <v>45905</v>
      </c>
      <c r="D3045" s="17" t="s">
        <v>426</v>
      </c>
      <c r="E3045" s="17" t="s">
        <v>153</v>
      </c>
      <c r="F3045" s="17" t="s">
        <v>1501</v>
      </c>
      <c r="G3045" s="17" t="s">
        <v>61</v>
      </c>
      <c r="H3045" s="17" t="s">
        <v>1537</v>
      </c>
      <c r="I3045" s="17" t="s">
        <v>1524</v>
      </c>
      <c r="J3045" s="17" t="n">
        <v>1</v>
      </c>
      <c r="K3045" s="15" t="n">
        <v>165.9</v>
      </c>
      <c r="L3045" s="22" t="n">
        <v>0</v>
      </c>
      <c r="M3045" s="15" t="n">
        <v>0</v>
      </c>
      <c r="N3045" s="15" t="n">
        <f aca="false">J3045*K3045</f>
        <v>165.9</v>
      </c>
      <c r="O3045" s="15" t="n">
        <f aca="false">N3045*L3045</f>
        <v>0</v>
      </c>
      <c r="P3045" s="15" t="n">
        <f aca="false">N3045-O3045</f>
        <v>165.9</v>
      </c>
      <c r="Q3045" s="15" t="n">
        <f aca="false">J3045*INDEX(dProdutos!$F$2:$F$47,MATCH(E3045,dProdutos!$A$2:$A$47,0))</f>
        <v>67.28</v>
      </c>
      <c r="R3045" s="15" t="n">
        <f aca="false">IF(I3045="Cancelado",0,P3045-Q3045)</f>
        <v>98.62</v>
      </c>
      <c r="S3045" s="17" t="str">
        <f aca="false">INDEX(dProdutos!$D$2:$D$47,MATCH(E3045,dProdutos!$A$2:$A$47,0))</f>
        <v>Acessórios</v>
      </c>
    </row>
    <row r="3046" customFormat="false" ht="15" hidden="false" customHeight="false" outlineLevel="0" collapsed="false">
      <c r="A3046" s="17" t="s">
        <v>3369</v>
      </c>
      <c r="B3046" s="17" t="n">
        <v>1</v>
      </c>
      <c r="C3046" s="21" t="n">
        <v>45905</v>
      </c>
      <c r="D3046" s="17" t="s">
        <v>894</v>
      </c>
      <c r="E3046" s="17" t="s">
        <v>135</v>
      </c>
      <c r="F3046" s="17" t="s">
        <v>1493</v>
      </c>
      <c r="G3046" s="17" t="s">
        <v>62</v>
      </c>
      <c r="H3046" s="17" t="s">
        <v>1537</v>
      </c>
      <c r="I3046" s="17" t="s">
        <v>1524</v>
      </c>
      <c r="J3046" s="17" t="n">
        <v>1</v>
      </c>
      <c r="K3046" s="15" t="n">
        <v>200.9</v>
      </c>
      <c r="L3046" s="22" t="n">
        <v>0</v>
      </c>
      <c r="M3046" s="15" t="n">
        <v>20.28</v>
      </c>
      <c r="N3046" s="15" t="n">
        <f aca="false">J3046*K3046</f>
        <v>200.9</v>
      </c>
      <c r="O3046" s="15" t="n">
        <f aca="false">N3046*L3046</f>
        <v>0</v>
      </c>
      <c r="P3046" s="15" t="n">
        <f aca="false">N3046-O3046</f>
        <v>200.9</v>
      </c>
      <c r="Q3046" s="15" t="n">
        <f aca="false">J3046*INDEX(dProdutos!$F$2:$F$47,MATCH(E3046,dProdutos!$A$2:$A$47,0))</f>
        <v>80.73</v>
      </c>
      <c r="R3046" s="15" t="n">
        <f aca="false">IF(I3046="Cancelado",0,P3046-Q3046)</f>
        <v>120.17</v>
      </c>
      <c r="S3046" s="17" t="str">
        <f aca="false">INDEX(dProdutos!$D$2:$D$47,MATCH(E3046,dProdutos!$A$2:$A$47,0))</f>
        <v>Calçados</v>
      </c>
    </row>
    <row r="3047" customFormat="false" ht="15" hidden="false" customHeight="false" outlineLevel="0" collapsed="false">
      <c r="A3047" s="17" t="s">
        <v>3370</v>
      </c>
      <c r="B3047" s="17" t="n">
        <v>1</v>
      </c>
      <c r="C3047" s="21" t="n">
        <v>45906</v>
      </c>
      <c r="D3047" s="17" t="s">
        <v>1418</v>
      </c>
      <c r="E3047" s="17" t="s">
        <v>102</v>
      </c>
      <c r="F3047" s="17" t="s">
        <v>1493</v>
      </c>
      <c r="G3047" s="17" t="s">
        <v>62</v>
      </c>
      <c r="H3047" s="17" t="s">
        <v>1523</v>
      </c>
      <c r="I3047" s="17" t="s">
        <v>1531</v>
      </c>
      <c r="J3047" s="17" t="n">
        <v>2</v>
      </c>
      <c r="K3047" s="15" t="n">
        <v>65.9</v>
      </c>
      <c r="L3047" s="22" t="n">
        <v>0</v>
      </c>
      <c r="M3047" s="15" t="n">
        <v>22.26</v>
      </c>
      <c r="N3047" s="15" t="n">
        <f aca="false">J3047*K3047</f>
        <v>131.8</v>
      </c>
      <c r="O3047" s="15" t="n">
        <f aca="false">N3047*L3047</f>
        <v>0</v>
      </c>
      <c r="P3047" s="15" t="n">
        <f aca="false">N3047-O3047</f>
        <v>131.8</v>
      </c>
      <c r="Q3047" s="15" t="n">
        <f aca="false">J3047*INDEX(dProdutos!$F$2:$F$47,MATCH(E3047,dProdutos!$A$2:$A$47,0))</f>
        <v>59.36</v>
      </c>
      <c r="R3047" s="15" t="n">
        <f aca="false">IF(I3047="Cancelado",0,P3047-Q3047)</f>
        <v>0</v>
      </c>
      <c r="S3047" s="17" t="str">
        <f aca="false">INDEX(dProdutos!$D$2:$D$47,MATCH(E3047,dProdutos!$A$2:$A$47,0))</f>
        <v>Moda Masculina</v>
      </c>
    </row>
    <row r="3048" customFormat="false" ht="15" hidden="false" customHeight="false" outlineLevel="0" collapsed="false">
      <c r="A3048" s="17" t="s">
        <v>3371</v>
      </c>
      <c r="B3048" s="17" t="n">
        <v>1</v>
      </c>
      <c r="C3048" s="21" t="n">
        <v>45906</v>
      </c>
      <c r="D3048" s="17" t="s">
        <v>1313</v>
      </c>
      <c r="E3048" s="17" t="s">
        <v>114</v>
      </c>
      <c r="F3048" s="17" t="s">
        <v>1490</v>
      </c>
      <c r="G3048" s="17" t="s">
        <v>64</v>
      </c>
      <c r="H3048" s="17" t="s">
        <v>1537</v>
      </c>
      <c r="I3048" s="17" t="s">
        <v>1524</v>
      </c>
      <c r="J3048" s="17" t="n">
        <v>1</v>
      </c>
      <c r="K3048" s="15" t="n">
        <v>202.9</v>
      </c>
      <c r="L3048" s="22" t="n">
        <v>0</v>
      </c>
      <c r="M3048" s="15" t="n">
        <v>33.09</v>
      </c>
      <c r="N3048" s="15" t="n">
        <f aca="false">J3048*K3048</f>
        <v>202.9</v>
      </c>
      <c r="O3048" s="15" t="n">
        <f aca="false">N3048*L3048</f>
        <v>0</v>
      </c>
      <c r="P3048" s="15" t="n">
        <f aca="false">N3048-O3048</f>
        <v>202.9</v>
      </c>
      <c r="Q3048" s="15" t="n">
        <f aca="false">J3048*INDEX(dProdutos!$F$2:$F$47,MATCH(E3048,dProdutos!$A$2:$A$47,0))</f>
        <v>110.39</v>
      </c>
      <c r="R3048" s="15" t="n">
        <f aca="false">IF(I3048="Cancelado",0,P3048-Q3048)</f>
        <v>92.51</v>
      </c>
      <c r="S3048" s="17" t="str">
        <f aca="false">INDEX(dProdutos!$D$2:$D$47,MATCH(E3048,dProdutos!$A$2:$A$47,0))</f>
        <v>Moda Masculina</v>
      </c>
    </row>
    <row r="3049" customFormat="false" ht="15" hidden="false" customHeight="false" outlineLevel="0" collapsed="false">
      <c r="A3049" s="17" t="s">
        <v>3371</v>
      </c>
      <c r="B3049" s="17" t="n">
        <v>2</v>
      </c>
      <c r="C3049" s="21" t="n">
        <v>45906</v>
      </c>
      <c r="D3049" s="17" t="s">
        <v>1313</v>
      </c>
      <c r="E3049" s="17" t="s">
        <v>126</v>
      </c>
      <c r="F3049" s="17" t="s">
        <v>1490</v>
      </c>
      <c r="G3049" s="17" t="s">
        <v>64</v>
      </c>
      <c r="H3049" s="17" t="s">
        <v>1537</v>
      </c>
      <c r="I3049" s="17" t="s">
        <v>1524</v>
      </c>
      <c r="J3049" s="17" t="n">
        <v>1</v>
      </c>
      <c r="K3049" s="15" t="n">
        <v>296.9</v>
      </c>
      <c r="L3049" s="22" t="n">
        <v>0</v>
      </c>
      <c r="M3049" s="15" t="n">
        <v>0</v>
      </c>
      <c r="N3049" s="15" t="n">
        <f aca="false">J3049*K3049</f>
        <v>296.9</v>
      </c>
      <c r="O3049" s="15" t="n">
        <f aca="false">N3049*L3049</f>
        <v>0</v>
      </c>
      <c r="P3049" s="15" t="n">
        <f aca="false">N3049-O3049</f>
        <v>296.9</v>
      </c>
      <c r="Q3049" s="15" t="n">
        <f aca="false">J3049*INDEX(dProdutos!$F$2:$F$47,MATCH(E3049,dProdutos!$A$2:$A$47,0))</f>
        <v>135.24</v>
      </c>
      <c r="R3049" s="15" t="n">
        <f aca="false">IF(I3049="Cancelado",0,P3049-Q3049)</f>
        <v>161.66</v>
      </c>
      <c r="S3049" s="17" t="str">
        <f aca="false">INDEX(dProdutos!$D$2:$D$47,MATCH(E3049,dProdutos!$A$2:$A$47,0))</f>
        <v>Calçados</v>
      </c>
    </row>
    <row r="3050" customFormat="false" ht="15" hidden="false" customHeight="false" outlineLevel="0" collapsed="false">
      <c r="A3050" s="17" t="s">
        <v>3372</v>
      </c>
      <c r="B3050" s="17" t="n">
        <v>1</v>
      </c>
      <c r="C3050" s="21" t="n">
        <v>45906</v>
      </c>
      <c r="D3050" s="17" t="s">
        <v>971</v>
      </c>
      <c r="E3050" s="17" t="s">
        <v>132</v>
      </c>
      <c r="F3050" s="17" t="s">
        <v>1493</v>
      </c>
      <c r="G3050" s="17" t="s">
        <v>62</v>
      </c>
      <c r="H3050" s="17" t="s">
        <v>1537</v>
      </c>
      <c r="I3050" s="17" t="s">
        <v>1531</v>
      </c>
      <c r="J3050" s="17" t="n">
        <v>1</v>
      </c>
      <c r="K3050" s="15" t="n">
        <v>179.9</v>
      </c>
      <c r="L3050" s="22" t="n">
        <v>0.05</v>
      </c>
      <c r="M3050" s="15" t="n">
        <v>0</v>
      </c>
      <c r="N3050" s="15" t="n">
        <f aca="false">J3050*K3050</f>
        <v>179.9</v>
      </c>
      <c r="O3050" s="15" t="n">
        <f aca="false">N3050*L3050</f>
        <v>8.995</v>
      </c>
      <c r="P3050" s="15" t="n">
        <f aca="false">N3050-O3050</f>
        <v>170.905</v>
      </c>
      <c r="Q3050" s="15" t="n">
        <f aca="false">J3050*INDEX(dProdutos!$F$2:$F$47,MATCH(E3050,dProdutos!$A$2:$A$47,0))</f>
        <v>93.56</v>
      </c>
      <c r="R3050" s="15" t="n">
        <f aca="false">IF(I3050="Cancelado",0,P3050-Q3050)</f>
        <v>0</v>
      </c>
      <c r="S3050" s="17" t="str">
        <f aca="false">INDEX(dProdutos!$D$2:$D$47,MATCH(E3050,dProdutos!$A$2:$A$47,0))</f>
        <v>Calçados</v>
      </c>
    </row>
    <row r="3051" customFormat="false" ht="15" hidden="false" customHeight="false" outlineLevel="0" collapsed="false">
      <c r="A3051" s="17" t="s">
        <v>3372</v>
      </c>
      <c r="B3051" s="17" t="n">
        <v>2</v>
      </c>
      <c r="C3051" s="21" t="n">
        <v>45906</v>
      </c>
      <c r="D3051" s="17" t="s">
        <v>971</v>
      </c>
      <c r="E3051" s="17" t="s">
        <v>88</v>
      </c>
      <c r="F3051" s="17" t="s">
        <v>1493</v>
      </c>
      <c r="G3051" s="17" t="s">
        <v>62</v>
      </c>
      <c r="H3051" s="17" t="s">
        <v>1537</v>
      </c>
      <c r="I3051" s="17" t="s">
        <v>1531</v>
      </c>
      <c r="J3051" s="17" t="n">
        <v>1</v>
      </c>
      <c r="K3051" s="15" t="n">
        <v>170.9</v>
      </c>
      <c r="L3051" s="22" t="n">
        <v>0</v>
      </c>
      <c r="M3051" s="15" t="n">
        <v>0</v>
      </c>
      <c r="N3051" s="15" t="n">
        <f aca="false">J3051*K3051</f>
        <v>170.9</v>
      </c>
      <c r="O3051" s="15" t="n">
        <f aca="false">N3051*L3051</f>
        <v>0</v>
      </c>
      <c r="P3051" s="15" t="n">
        <f aca="false">N3051-O3051</f>
        <v>170.9</v>
      </c>
      <c r="Q3051" s="15" t="n">
        <f aca="false">J3051*INDEX(dProdutos!$F$2:$F$47,MATCH(E3051,dProdutos!$A$2:$A$47,0))</f>
        <v>98.14</v>
      </c>
      <c r="R3051" s="15" t="n">
        <f aca="false">IF(I3051="Cancelado",0,P3051-Q3051)</f>
        <v>0</v>
      </c>
      <c r="S3051" s="17" t="str">
        <f aca="false">INDEX(dProdutos!$D$2:$D$47,MATCH(E3051,dProdutos!$A$2:$A$47,0))</f>
        <v>Moda Feminina</v>
      </c>
    </row>
    <row r="3052" customFormat="false" ht="15" hidden="false" customHeight="false" outlineLevel="0" collapsed="false">
      <c r="A3052" s="17" t="s">
        <v>3373</v>
      </c>
      <c r="B3052" s="17" t="n">
        <v>1</v>
      </c>
      <c r="C3052" s="21" t="n">
        <v>45906</v>
      </c>
      <c r="D3052" s="17" t="s">
        <v>992</v>
      </c>
      <c r="E3052" s="17" t="s">
        <v>108</v>
      </c>
      <c r="F3052" s="17" t="s">
        <v>1490</v>
      </c>
      <c r="G3052" s="17" t="s">
        <v>61</v>
      </c>
      <c r="H3052" s="17" t="s">
        <v>1527</v>
      </c>
      <c r="I3052" s="17" t="s">
        <v>1524</v>
      </c>
      <c r="J3052" s="17" t="n">
        <v>1</v>
      </c>
      <c r="K3052" s="15" t="n">
        <v>265.9</v>
      </c>
      <c r="L3052" s="22" t="n">
        <v>0</v>
      </c>
      <c r="M3052" s="15" t="n">
        <v>0</v>
      </c>
      <c r="N3052" s="15" t="n">
        <f aca="false">J3052*K3052</f>
        <v>265.9</v>
      </c>
      <c r="O3052" s="15" t="n">
        <f aca="false">N3052*L3052</f>
        <v>0</v>
      </c>
      <c r="P3052" s="15" t="n">
        <f aca="false">N3052-O3052</f>
        <v>265.9</v>
      </c>
      <c r="Q3052" s="15" t="n">
        <f aca="false">J3052*INDEX(dProdutos!$F$2:$F$47,MATCH(E3052,dProdutos!$A$2:$A$47,0))</f>
        <v>155.62</v>
      </c>
      <c r="R3052" s="15" t="n">
        <f aca="false">IF(I3052="Cancelado",0,P3052-Q3052)</f>
        <v>110.28</v>
      </c>
      <c r="S3052" s="17" t="str">
        <f aca="false">INDEX(dProdutos!$D$2:$D$47,MATCH(E3052,dProdutos!$A$2:$A$47,0))</f>
        <v>Moda Masculina</v>
      </c>
    </row>
    <row r="3053" customFormat="false" ht="15" hidden="false" customHeight="false" outlineLevel="0" collapsed="false">
      <c r="A3053" s="17" t="s">
        <v>3373</v>
      </c>
      <c r="B3053" s="17" t="n">
        <v>2</v>
      </c>
      <c r="C3053" s="21" t="n">
        <v>45906</v>
      </c>
      <c r="D3053" s="17" t="s">
        <v>992</v>
      </c>
      <c r="E3053" s="17" t="s">
        <v>81</v>
      </c>
      <c r="F3053" s="17" t="s">
        <v>1490</v>
      </c>
      <c r="G3053" s="17" t="s">
        <v>61</v>
      </c>
      <c r="H3053" s="17" t="s">
        <v>1527</v>
      </c>
      <c r="I3053" s="17" t="s">
        <v>1524</v>
      </c>
      <c r="J3053" s="17" t="n">
        <v>1</v>
      </c>
      <c r="K3053" s="15" t="n">
        <v>64.9</v>
      </c>
      <c r="L3053" s="22" t="n">
        <v>0.05</v>
      </c>
      <c r="M3053" s="15" t="n">
        <v>0</v>
      </c>
      <c r="N3053" s="15" t="n">
        <f aca="false">J3053*K3053</f>
        <v>64.9</v>
      </c>
      <c r="O3053" s="15" t="n">
        <f aca="false">N3053*L3053</f>
        <v>3.245</v>
      </c>
      <c r="P3053" s="15" t="n">
        <f aca="false">N3053-O3053</f>
        <v>61.655</v>
      </c>
      <c r="Q3053" s="15" t="n">
        <f aca="false">J3053*INDEX(dProdutos!$F$2:$F$47,MATCH(E3053,dProdutos!$A$2:$A$47,0))</f>
        <v>26.12</v>
      </c>
      <c r="R3053" s="15" t="n">
        <f aca="false">IF(I3053="Cancelado",0,P3053-Q3053)</f>
        <v>35.535</v>
      </c>
      <c r="S3053" s="17" t="str">
        <f aca="false">INDEX(dProdutos!$D$2:$D$47,MATCH(E3053,dProdutos!$A$2:$A$47,0))</f>
        <v>Moda Feminina</v>
      </c>
    </row>
    <row r="3054" customFormat="false" ht="15" hidden="false" customHeight="false" outlineLevel="0" collapsed="false">
      <c r="A3054" s="17" t="s">
        <v>3373</v>
      </c>
      <c r="B3054" s="17" t="n">
        <v>3</v>
      </c>
      <c r="C3054" s="21" t="n">
        <v>45906</v>
      </c>
      <c r="D3054" s="17" t="s">
        <v>992</v>
      </c>
      <c r="E3054" s="17" t="s">
        <v>108</v>
      </c>
      <c r="F3054" s="17" t="s">
        <v>1490</v>
      </c>
      <c r="G3054" s="17" t="s">
        <v>61</v>
      </c>
      <c r="H3054" s="17" t="s">
        <v>1527</v>
      </c>
      <c r="I3054" s="17" t="s">
        <v>1524</v>
      </c>
      <c r="J3054" s="17" t="n">
        <v>2</v>
      </c>
      <c r="K3054" s="15" t="n">
        <v>265.9</v>
      </c>
      <c r="L3054" s="22" t="n">
        <v>0.15</v>
      </c>
      <c r="M3054" s="15" t="n">
        <v>0</v>
      </c>
      <c r="N3054" s="15" t="n">
        <f aca="false">J3054*K3054</f>
        <v>531.8</v>
      </c>
      <c r="O3054" s="15" t="n">
        <f aca="false">N3054*L3054</f>
        <v>79.77</v>
      </c>
      <c r="P3054" s="15" t="n">
        <f aca="false">N3054-O3054</f>
        <v>452.03</v>
      </c>
      <c r="Q3054" s="15" t="n">
        <f aca="false">J3054*INDEX(dProdutos!$F$2:$F$47,MATCH(E3054,dProdutos!$A$2:$A$47,0))</f>
        <v>311.24</v>
      </c>
      <c r="R3054" s="15" t="n">
        <f aca="false">IF(I3054="Cancelado",0,P3054-Q3054)</f>
        <v>140.79</v>
      </c>
      <c r="S3054" s="17" t="str">
        <f aca="false">INDEX(dProdutos!$D$2:$D$47,MATCH(E3054,dProdutos!$A$2:$A$47,0))</f>
        <v>Moda Masculina</v>
      </c>
    </row>
    <row r="3055" customFormat="false" ht="15" hidden="false" customHeight="false" outlineLevel="0" collapsed="false">
      <c r="A3055" s="17" t="s">
        <v>3374</v>
      </c>
      <c r="B3055" s="17" t="n">
        <v>1</v>
      </c>
      <c r="C3055" s="21" t="n">
        <v>45906</v>
      </c>
      <c r="D3055" s="17" t="s">
        <v>579</v>
      </c>
      <c r="E3055" s="17" t="s">
        <v>165</v>
      </c>
      <c r="F3055" s="17" t="s">
        <v>1493</v>
      </c>
      <c r="G3055" s="17" t="s">
        <v>61</v>
      </c>
      <c r="H3055" s="17" t="s">
        <v>1527</v>
      </c>
      <c r="I3055" s="17" t="s">
        <v>1524</v>
      </c>
      <c r="J3055" s="17" t="n">
        <v>2</v>
      </c>
      <c r="K3055" s="15" t="n">
        <v>231.9</v>
      </c>
      <c r="L3055" s="22" t="n">
        <v>0</v>
      </c>
      <c r="M3055" s="15" t="n">
        <v>0</v>
      </c>
      <c r="N3055" s="15" t="n">
        <f aca="false">J3055*K3055</f>
        <v>463.8</v>
      </c>
      <c r="O3055" s="15" t="n">
        <f aca="false">N3055*L3055</f>
        <v>0</v>
      </c>
      <c r="P3055" s="15" t="n">
        <f aca="false">N3055-O3055</f>
        <v>463.8</v>
      </c>
      <c r="Q3055" s="15" t="n">
        <f aca="false">J3055*INDEX(dProdutos!$F$2:$F$47,MATCH(E3055,dProdutos!$A$2:$A$47,0))</f>
        <v>281.66</v>
      </c>
      <c r="R3055" s="15" t="n">
        <f aca="false">IF(I3055="Cancelado",0,P3055-Q3055)</f>
        <v>182.14</v>
      </c>
      <c r="S3055" s="17" t="str">
        <f aca="false">INDEX(dProdutos!$D$2:$D$47,MATCH(E3055,dProdutos!$A$2:$A$47,0))</f>
        <v>Casa</v>
      </c>
    </row>
    <row r="3056" customFormat="false" ht="15" hidden="false" customHeight="false" outlineLevel="0" collapsed="false">
      <c r="A3056" s="17" t="s">
        <v>3375</v>
      </c>
      <c r="B3056" s="17" t="n">
        <v>1</v>
      </c>
      <c r="C3056" s="21" t="n">
        <v>45906</v>
      </c>
      <c r="D3056" s="17" t="s">
        <v>1287</v>
      </c>
      <c r="E3056" s="17" t="s">
        <v>174</v>
      </c>
      <c r="F3056" s="17" t="s">
        <v>1490</v>
      </c>
      <c r="G3056" s="17" t="s">
        <v>63</v>
      </c>
      <c r="H3056" s="17" t="s">
        <v>1523</v>
      </c>
      <c r="I3056" s="17" t="s">
        <v>1524</v>
      </c>
      <c r="J3056" s="17" t="n">
        <v>1</v>
      </c>
      <c r="K3056" s="15" t="n">
        <v>250.9</v>
      </c>
      <c r="L3056" s="22" t="n">
        <v>0</v>
      </c>
      <c r="M3056" s="15" t="n">
        <v>0</v>
      </c>
      <c r="N3056" s="15" t="n">
        <f aca="false">J3056*K3056</f>
        <v>250.9</v>
      </c>
      <c r="O3056" s="15" t="n">
        <f aca="false">N3056*L3056</f>
        <v>0</v>
      </c>
      <c r="P3056" s="15" t="n">
        <f aca="false">N3056-O3056</f>
        <v>250.9</v>
      </c>
      <c r="Q3056" s="15" t="n">
        <f aca="false">J3056*INDEX(dProdutos!$F$2:$F$47,MATCH(E3056,dProdutos!$A$2:$A$47,0))</f>
        <v>151.28</v>
      </c>
      <c r="R3056" s="15" t="n">
        <f aca="false">IF(I3056="Cancelado",0,P3056-Q3056)</f>
        <v>99.62</v>
      </c>
      <c r="S3056" s="17" t="str">
        <f aca="false">INDEX(dProdutos!$D$2:$D$47,MATCH(E3056,dProdutos!$A$2:$A$47,0))</f>
        <v>Casa</v>
      </c>
    </row>
    <row r="3057" customFormat="false" ht="15" hidden="false" customHeight="false" outlineLevel="0" collapsed="false">
      <c r="A3057" s="17" t="s">
        <v>3375</v>
      </c>
      <c r="B3057" s="17" t="n">
        <v>2</v>
      </c>
      <c r="C3057" s="21" t="n">
        <v>45906</v>
      </c>
      <c r="D3057" s="17" t="s">
        <v>1287</v>
      </c>
      <c r="E3057" s="17" t="s">
        <v>168</v>
      </c>
      <c r="F3057" s="17" t="s">
        <v>1490</v>
      </c>
      <c r="G3057" s="17" t="s">
        <v>63</v>
      </c>
      <c r="H3057" s="17" t="s">
        <v>1523</v>
      </c>
      <c r="I3057" s="17" t="s">
        <v>1524</v>
      </c>
      <c r="J3057" s="17" t="n">
        <v>1</v>
      </c>
      <c r="K3057" s="15" t="n">
        <v>253.9</v>
      </c>
      <c r="L3057" s="22" t="n">
        <v>0</v>
      </c>
      <c r="M3057" s="15" t="n">
        <v>0</v>
      </c>
      <c r="N3057" s="15" t="n">
        <f aca="false">J3057*K3057</f>
        <v>253.9</v>
      </c>
      <c r="O3057" s="15" t="n">
        <f aca="false">N3057*L3057</f>
        <v>0</v>
      </c>
      <c r="P3057" s="15" t="n">
        <f aca="false">N3057-O3057</f>
        <v>253.9</v>
      </c>
      <c r="Q3057" s="15" t="n">
        <f aca="false">J3057*INDEX(dProdutos!$F$2:$F$47,MATCH(E3057,dProdutos!$A$2:$A$47,0))</f>
        <v>128.94</v>
      </c>
      <c r="R3057" s="15" t="n">
        <f aca="false">IF(I3057="Cancelado",0,P3057-Q3057)</f>
        <v>124.96</v>
      </c>
      <c r="S3057" s="17" t="str">
        <f aca="false">INDEX(dProdutos!$D$2:$D$47,MATCH(E3057,dProdutos!$A$2:$A$47,0))</f>
        <v>Casa</v>
      </c>
    </row>
    <row r="3058" customFormat="false" ht="15" hidden="false" customHeight="false" outlineLevel="0" collapsed="false">
      <c r="A3058" s="17" t="s">
        <v>3375</v>
      </c>
      <c r="B3058" s="17" t="n">
        <v>3</v>
      </c>
      <c r="C3058" s="21" t="n">
        <v>45906</v>
      </c>
      <c r="D3058" s="17" t="s">
        <v>1287</v>
      </c>
      <c r="E3058" s="17" t="s">
        <v>201</v>
      </c>
      <c r="F3058" s="17" t="s">
        <v>1490</v>
      </c>
      <c r="G3058" s="17" t="s">
        <v>63</v>
      </c>
      <c r="H3058" s="17" t="s">
        <v>1523</v>
      </c>
      <c r="I3058" s="17" t="s">
        <v>1524</v>
      </c>
      <c r="J3058" s="17" t="n">
        <v>1</v>
      </c>
      <c r="K3058" s="15" t="n">
        <v>236.9</v>
      </c>
      <c r="L3058" s="22" t="n">
        <v>0</v>
      </c>
      <c r="M3058" s="15" t="n">
        <v>0</v>
      </c>
      <c r="N3058" s="15" t="n">
        <f aca="false">J3058*K3058</f>
        <v>236.9</v>
      </c>
      <c r="O3058" s="15" t="n">
        <f aca="false">N3058*L3058</f>
        <v>0</v>
      </c>
      <c r="P3058" s="15" t="n">
        <f aca="false">N3058-O3058</f>
        <v>236.9</v>
      </c>
      <c r="Q3058" s="15" t="n">
        <f aca="false">J3058*INDEX(dProdutos!$F$2:$F$47,MATCH(E3058,dProdutos!$A$2:$A$47,0))</f>
        <v>96.23</v>
      </c>
      <c r="R3058" s="15" t="n">
        <f aca="false">IF(I3058="Cancelado",0,P3058-Q3058)</f>
        <v>140.67</v>
      </c>
      <c r="S3058" s="17" t="str">
        <f aca="false">INDEX(dProdutos!$D$2:$D$47,MATCH(E3058,dProdutos!$A$2:$A$47,0))</f>
        <v>Beleza</v>
      </c>
    </row>
    <row r="3059" customFormat="false" ht="15" hidden="false" customHeight="false" outlineLevel="0" collapsed="false">
      <c r="A3059" s="17" t="s">
        <v>3375</v>
      </c>
      <c r="B3059" s="17" t="n">
        <v>4</v>
      </c>
      <c r="C3059" s="21" t="n">
        <v>45906</v>
      </c>
      <c r="D3059" s="17" t="s">
        <v>1287</v>
      </c>
      <c r="E3059" s="17" t="s">
        <v>92</v>
      </c>
      <c r="F3059" s="17" t="s">
        <v>1490</v>
      </c>
      <c r="G3059" s="17" t="s">
        <v>63</v>
      </c>
      <c r="H3059" s="17" t="s">
        <v>1523</v>
      </c>
      <c r="I3059" s="17" t="s">
        <v>1524</v>
      </c>
      <c r="J3059" s="17" t="n">
        <v>2</v>
      </c>
      <c r="K3059" s="15" t="n">
        <v>191.9</v>
      </c>
      <c r="L3059" s="22" t="n">
        <v>0</v>
      </c>
      <c r="M3059" s="15" t="n">
        <v>0</v>
      </c>
      <c r="N3059" s="15" t="n">
        <f aca="false">J3059*K3059</f>
        <v>383.8</v>
      </c>
      <c r="O3059" s="15" t="n">
        <f aca="false">N3059*L3059</f>
        <v>0</v>
      </c>
      <c r="P3059" s="15" t="n">
        <f aca="false">N3059-O3059</f>
        <v>383.8</v>
      </c>
      <c r="Q3059" s="15" t="n">
        <f aca="false">J3059*INDEX(dProdutos!$F$2:$F$47,MATCH(E3059,dProdutos!$A$2:$A$47,0))</f>
        <v>177.18</v>
      </c>
      <c r="R3059" s="15" t="n">
        <f aca="false">IF(I3059="Cancelado",0,P3059-Q3059)</f>
        <v>206.62</v>
      </c>
      <c r="S3059" s="17" t="str">
        <f aca="false">INDEX(dProdutos!$D$2:$D$47,MATCH(E3059,dProdutos!$A$2:$A$47,0))</f>
        <v>Moda Feminina</v>
      </c>
    </row>
    <row r="3060" customFormat="false" ht="15" hidden="false" customHeight="false" outlineLevel="0" collapsed="false">
      <c r="A3060" s="17" t="s">
        <v>3376</v>
      </c>
      <c r="B3060" s="17" t="n">
        <v>1</v>
      </c>
      <c r="C3060" s="21" t="n">
        <v>45906</v>
      </c>
      <c r="D3060" s="17" t="s">
        <v>1307</v>
      </c>
      <c r="E3060" s="17" t="s">
        <v>111</v>
      </c>
      <c r="F3060" s="17" t="s">
        <v>1503</v>
      </c>
      <c r="G3060" s="17" t="s">
        <v>59</v>
      </c>
      <c r="H3060" s="17" t="s">
        <v>1537</v>
      </c>
      <c r="I3060" s="17" t="s">
        <v>1524</v>
      </c>
      <c r="J3060" s="17" t="n">
        <v>1</v>
      </c>
      <c r="K3060" s="15" t="n">
        <v>188.9</v>
      </c>
      <c r="L3060" s="22" t="n">
        <v>0</v>
      </c>
      <c r="M3060" s="15" t="n">
        <v>0</v>
      </c>
      <c r="N3060" s="15" t="n">
        <f aca="false">J3060*K3060</f>
        <v>188.9</v>
      </c>
      <c r="O3060" s="15" t="n">
        <f aca="false">N3060*L3060</f>
        <v>0</v>
      </c>
      <c r="P3060" s="15" t="n">
        <f aca="false">N3060-O3060</f>
        <v>188.9</v>
      </c>
      <c r="Q3060" s="15" t="n">
        <f aca="false">J3060*INDEX(dProdutos!$F$2:$F$47,MATCH(E3060,dProdutos!$A$2:$A$47,0))</f>
        <v>88.32</v>
      </c>
      <c r="R3060" s="15" t="n">
        <f aca="false">IF(I3060="Cancelado",0,P3060-Q3060)</f>
        <v>100.58</v>
      </c>
      <c r="S3060" s="17" t="str">
        <f aca="false">INDEX(dProdutos!$D$2:$D$47,MATCH(E3060,dProdutos!$A$2:$A$47,0))</f>
        <v>Moda Masculina</v>
      </c>
    </row>
    <row r="3061" customFormat="false" ht="15" hidden="false" customHeight="false" outlineLevel="0" collapsed="false">
      <c r="A3061" s="17" t="s">
        <v>3377</v>
      </c>
      <c r="B3061" s="17" t="n">
        <v>1</v>
      </c>
      <c r="C3061" s="21" t="n">
        <v>45906</v>
      </c>
      <c r="D3061" s="17" t="s">
        <v>390</v>
      </c>
      <c r="E3061" s="17" t="s">
        <v>117</v>
      </c>
      <c r="F3061" s="17" t="s">
        <v>1495</v>
      </c>
      <c r="G3061" s="17" t="s">
        <v>60</v>
      </c>
      <c r="H3061" s="17" t="s">
        <v>1523</v>
      </c>
      <c r="I3061" s="17" t="s">
        <v>1541</v>
      </c>
      <c r="J3061" s="17" t="n">
        <v>1</v>
      </c>
      <c r="K3061" s="15" t="n">
        <v>166.9</v>
      </c>
      <c r="L3061" s="22" t="n">
        <v>0.1</v>
      </c>
      <c r="M3061" s="15" t="n">
        <v>11.24</v>
      </c>
      <c r="N3061" s="15" t="n">
        <f aca="false">J3061*K3061</f>
        <v>166.9</v>
      </c>
      <c r="O3061" s="15" t="n">
        <f aca="false">N3061*L3061</f>
        <v>16.69</v>
      </c>
      <c r="P3061" s="15" t="n">
        <f aca="false">N3061-O3061</f>
        <v>150.21</v>
      </c>
      <c r="Q3061" s="15" t="n">
        <f aca="false">J3061*INDEX(dProdutos!$F$2:$F$47,MATCH(E3061,dProdutos!$A$2:$A$47,0))</f>
        <v>73.23</v>
      </c>
      <c r="R3061" s="15" t="n">
        <f aca="false">IF(I3061="Cancelado",0,P3061-Q3061)</f>
        <v>76.98</v>
      </c>
      <c r="S3061" s="17" t="str">
        <f aca="false">INDEX(dProdutos!$D$2:$D$47,MATCH(E3061,dProdutos!$A$2:$A$47,0))</f>
        <v>Moda Masculina</v>
      </c>
    </row>
    <row r="3062" customFormat="false" ht="15" hidden="false" customHeight="false" outlineLevel="0" collapsed="false">
      <c r="A3062" s="17" t="s">
        <v>3377</v>
      </c>
      <c r="B3062" s="17" t="n">
        <v>2</v>
      </c>
      <c r="C3062" s="21" t="n">
        <v>45906</v>
      </c>
      <c r="D3062" s="17" t="s">
        <v>390</v>
      </c>
      <c r="E3062" s="17" t="s">
        <v>135</v>
      </c>
      <c r="F3062" s="17" t="s">
        <v>1495</v>
      </c>
      <c r="G3062" s="17" t="s">
        <v>60</v>
      </c>
      <c r="H3062" s="17" t="s">
        <v>1523</v>
      </c>
      <c r="I3062" s="17" t="s">
        <v>1541</v>
      </c>
      <c r="J3062" s="17" t="n">
        <v>1</v>
      </c>
      <c r="K3062" s="15" t="n">
        <v>200.9</v>
      </c>
      <c r="L3062" s="22" t="n">
        <v>0.05</v>
      </c>
      <c r="M3062" s="15" t="n">
        <v>0</v>
      </c>
      <c r="N3062" s="15" t="n">
        <f aca="false">J3062*K3062</f>
        <v>200.9</v>
      </c>
      <c r="O3062" s="15" t="n">
        <f aca="false">N3062*L3062</f>
        <v>10.045</v>
      </c>
      <c r="P3062" s="15" t="n">
        <f aca="false">N3062-O3062</f>
        <v>190.855</v>
      </c>
      <c r="Q3062" s="15" t="n">
        <f aca="false">J3062*INDEX(dProdutos!$F$2:$F$47,MATCH(E3062,dProdutos!$A$2:$A$47,0))</f>
        <v>80.73</v>
      </c>
      <c r="R3062" s="15" t="n">
        <f aca="false">IF(I3062="Cancelado",0,P3062-Q3062)</f>
        <v>110.125</v>
      </c>
      <c r="S3062" s="17" t="str">
        <f aca="false">INDEX(dProdutos!$D$2:$D$47,MATCH(E3062,dProdutos!$A$2:$A$47,0))</f>
        <v>Calçados</v>
      </c>
    </row>
    <row r="3063" customFormat="false" ht="15" hidden="false" customHeight="false" outlineLevel="0" collapsed="false">
      <c r="A3063" s="17" t="s">
        <v>3378</v>
      </c>
      <c r="B3063" s="17" t="n">
        <v>1</v>
      </c>
      <c r="C3063" s="21" t="n">
        <v>45906</v>
      </c>
      <c r="D3063" s="17" t="s">
        <v>1423</v>
      </c>
      <c r="E3063" s="17" t="s">
        <v>95</v>
      </c>
      <c r="F3063" s="17" t="s">
        <v>1497</v>
      </c>
      <c r="G3063" s="17" t="s">
        <v>63</v>
      </c>
      <c r="H3063" s="17" t="s">
        <v>1523</v>
      </c>
      <c r="I3063" s="17" t="s">
        <v>1524</v>
      </c>
      <c r="J3063" s="17" t="n">
        <v>1</v>
      </c>
      <c r="K3063" s="15" t="n">
        <v>77.9</v>
      </c>
      <c r="L3063" s="22" t="n">
        <v>0</v>
      </c>
      <c r="M3063" s="15" t="n">
        <v>17.79</v>
      </c>
      <c r="N3063" s="15" t="n">
        <f aca="false">J3063*K3063</f>
        <v>77.9</v>
      </c>
      <c r="O3063" s="15" t="n">
        <f aca="false">N3063*L3063</f>
        <v>0</v>
      </c>
      <c r="P3063" s="15" t="n">
        <f aca="false">N3063-O3063</f>
        <v>77.9</v>
      </c>
      <c r="Q3063" s="15" t="n">
        <f aca="false">J3063*INDEX(dProdutos!$F$2:$F$47,MATCH(E3063,dProdutos!$A$2:$A$47,0))</f>
        <v>36.71</v>
      </c>
      <c r="R3063" s="15" t="n">
        <f aca="false">IF(I3063="Cancelado",0,P3063-Q3063)</f>
        <v>41.19</v>
      </c>
      <c r="S3063" s="17" t="str">
        <f aca="false">INDEX(dProdutos!$D$2:$D$47,MATCH(E3063,dProdutos!$A$2:$A$47,0))</f>
        <v>Moda Feminina</v>
      </c>
    </row>
    <row r="3064" customFormat="false" ht="15" hidden="false" customHeight="false" outlineLevel="0" collapsed="false">
      <c r="A3064" s="17" t="s">
        <v>3378</v>
      </c>
      <c r="B3064" s="17" t="n">
        <v>2</v>
      </c>
      <c r="C3064" s="21" t="n">
        <v>45906</v>
      </c>
      <c r="D3064" s="17" t="s">
        <v>1423</v>
      </c>
      <c r="E3064" s="17" t="s">
        <v>141</v>
      </c>
      <c r="F3064" s="17" t="s">
        <v>1497</v>
      </c>
      <c r="G3064" s="17" t="s">
        <v>63</v>
      </c>
      <c r="H3064" s="17" t="s">
        <v>1523</v>
      </c>
      <c r="I3064" s="17" t="s">
        <v>1524</v>
      </c>
      <c r="J3064" s="17" t="n">
        <v>1</v>
      </c>
      <c r="K3064" s="15" t="n">
        <v>131.9</v>
      </c>
      <c r="L3064" s="22" t="n">
        <v>0</v>
      </c>
      <c r="M3064" s="15" t="n">
        <v>0</v>
      </c>
      <c r="N3064" s="15" t="n">
        <f aca="false">J3064*K3064</f>
        <v>131.9</v>
      </c>
      <c r="O3064" s="15" t="n">
        <f aca="false">N3064*L3064</f>
        <v>0</v>
      </c>
      <c r="P3064" s="15" t="n">
        <f aca="false">N3064-O3064</f>
        <v>131.9</v>
      </c>
      <c r="Q3064" s="15" t="n">
        <f aca="false">J3064*INDEX(dProdutos!$F$2:$F$47,MATCH(E3064,dProdutos!$A$2:$A$47,0))</f>
        <v>81.66</v>
      </c>
      <c r="R3064" s="15" t="n">
        <f aca="false">IF(I3064="Cancelado",0,P3064-Q3064)</f>
        <v>50.24</v>
      </c>
      <c r="S3064" s="17" t="str">
        <f aca="false">INDEX(dProdutos!$D$2:$D$47,MATCH(E3064,dProdutos!$A$2:$A$47,0))</f>
        <v>Acessórios</v>
      </c>
    </row>
    <row r="3065" customFormat="false" ht="15" hidden="false" customHeight="false" outlineLevel="0" collapsed="false">
      <c r="A3065" s="17" t="s">
        <v>3378</v>
      </c>
      <c r="B3065" s="17" t="n">
        <v>3</v>
      </c>
      <c r="C3065" s="21" t="n">
        <v>45906</v>
      </c>
      <c r="D3065" s="17" t="s">
        <v>1423</v>
      </c>
      <c r="E3065" s="17" t="s">
        <v>92</v>
      </c>
      <c r="F3065" s="17" t="s">
        <v>1497</v>
      </c>
      <c r="G3065" s="17" t="s">
        <v>63</v>
      </c>
      <c r="H3065" s="17" t="s">
        <v>1523</v>
      </c>
      <c r="I3065" s="17" t="s">
        <v>1524</v>
      </c>
      <c r="J3065" s="17" t="n">
        <v>1</v>
      </c>
      <c r="K3065" s="15" t="n">
        <v>191.9</v>
      </c>
      <c r="L3065" s="22" t="n">
        <v>0</v>
      </c>
      <c r="M3065" s="15" t="n">
        <v>0</v>
      </c>
      <c r="N3065" s="15" t="n">
        <f aca="false">J3065*K3065</f>
        <v>191.9</v>
      </c>
      <c r="O3065" s="15" t="n">
        <f aca="false">N3065*L3065</f>
        <v>0</v>
      </c>
      <c r="P3065" s="15" t="n">
        <f aca="false">N3065-O3065</f>
        <v>191.9</v>
      </c>
      <c r="Q3065" s="15" t="n">
        <f aca="false">J3065*INDEX(dProdutos!$F$2:$F$47,MATCH(E3065,dProdutos!$A$2:$A$47,0))</f>
        <v>88.59</v>
      </c>
      <c r="R3065" s="15" t="n">
        <f aca="false">IF(I3065="Cancelado",0,P3065-Q3065)</f>
        <v>103.31</v>
      </c>
      <c r="S3065" s="17" t="str">
        <f aca="false">INDEX(dProdutos!$D$2:$D$47,MATCH(E3065,dProdutos!$A$2:$A$47,0))</f>
        <v>Moda Feminina</v>
      </c>
    </row>
    <row r="3066" customFormat="false" ht="15" hidden="false" customHeight="false" outlineLevel="0" collapsed="false">
      <c r="A3066" s="17" t="s">
        <v>3379</v>
      </c>
      <c r="B3066" s="17" t="n">
        <v>1</v>
      </c>
      <c r="C3066" s="21" t="n">
        <v>45907</v>
      </c>
      <c r="D3066" s="17" t="s">
        <v>1143</v>
      </c>
      <c r="E3066" s="17" t="s">
        <v>165</v>
      </c>
      <c r="F3066" s="17" t="s">
        <v>1495</v>
      </c>
      <c r="G3066" s="17" t="s">
        <v>59</v>
      </c>
      <c r="H3066" s="17" t="s">
        <v>1527</v>
      </c>
      <c r="I3066" s="17" t="s">
        <v>1531</v>
      </c>
      <c r="J3066" s="17" t="n">
        <v>1</v>
      </c>
      <c r="K3066" s="15" t="n">
        <v>231.9</v>
      </c>
      <c r="L3066" s="22" t="n">
        <v>0</v>
      </c>
      <c r="M3066" s="15" t="n">
        <v>22.21</v>
      </c>
      <c r="N3066" s="15" t="n">
        <f aca="false">J3066*K3066</f>
        <v>231.9</v>
      </c>
      <c r="O3066" s="15" t="n">
        <f aca="false">N3066*L3066</f>
        <v>0</v>
      </c>
      <c r="P3066" s="15" t="n">
        <f aca="false">N3066-O3066</f>
        <v>231.9</v>
      </c>
      <c r="Q3066" s="15" t="n">
        <f aca="false">J3066*INDEX(dProdutos!$F$2:$F$47,MATCH(E3066,dProdutos!$A$2:$A$47,0))</f>
        <v>140.83</v>
      </c>
      <c r="R3066" s="15" t="n">
        <f aca="false">IF(I3066="Cancelado",0,P3066-Q3066)</f>
        <v>0</v>
      </c>
      <c r="S3066" s="17" t="str">
        <f aca="false">INDEX(dProdutos!$D$2:$D$47,MATCH(E3066,dProdutos!$A$2:$A$47,0))</f>
        <v>Casa</v>
      </c>
    </row>
    <row r="3067" customFormat="false" ht="15" hidden="false" customHeight="false" outlineLevel="0" collapsed="false">
      <c r="A3067" s="17" t="s">
        <v>3379</v>
      </c>
      <c r="B3067" s="17" t="n">
        <v>2</v>
      </c>
      <c r="C3067" s="21" t="n">
        <v>45907</v>
      </c>
      <c r="D3067" s="17" t="s">
        <v>1143</v>
      </c>
      <c r="E3067" s="17" t="s">
        <v>204</v>
      </c>
      <c r="F3067" s="17" t="s">
        <v>1495</v>
      </c>
      <c r="G3067" s="17" t="s">
        <v>59</v>
      </c>
      <c r="H3067" s="17" t="s">
        <v>1527</v>
      </c>
      <c r="I3067" s="17" t="s">
        <v>1531</v>
      </c>
      <c r="J3067" s="17" t="n">
        <v>1</v>
      </c>
      <c r="K3067" s="15" t="n">
        <v>64.9</v>
      </c>
      <c r="L3067" s="22" t="n">
        <v>0.2</v>
      </c>
      <c r="M3067" s="15" t="n">
        <v>0</v>
      </c>
      <c r="N3067" s="15" t="n">
        <f aca="false">J3067*K3067</f>
        <v>64.9</v>
      </c>
      <c r="O3067" s="15" t="n">
        <f aca="false">N3067*L3067</f>
        <v>12.98</v>
      </c>
      <c r="P3067" s="15" t="n">
        <f aca="false">N3067-O3067</f>
        <v>51.92</v>
      </c>
      <c r="Q3067" s="15" t="n">
        <f aca="false">J3067*INDEX(dProdutos!$F$2:$F$47,MATCH(E3067,dProdutos!$A$2:$A$47,0))</f>
        <v>27.52</v>
      </c>
      <c r="R3067" s="15" t="n">
        <f aca="false">IF(I3067="Cancelado",0,P3067-Q3067)</f>
        <v>0</v>
      </c>
      <c r="S3067" s="17" t="str">
        <f aca="false">INDEX(dProdutos!$D$2:$D$47,MATCH(E3067,dProdutos!$A$2:$A$47,0))</f>
        <v>Beleza</v>
      </c>
    </row>
    <row r="3068" customFormat="false" ht="15" hidden="false" customHeight="false" outlineLevel="0" collapsed="false">
      <c r="A3068" s="17" t="s">
        <v>3380</v>
      </c>
      <c r="B3068" s="17" t="n">
        <v>1</v>
      </c>
      <c r="C3068" s="21" t="n">
        <v>45907</v>
      </c>
      <c r="D3068" s="17" t="s">
        <v>557</v>
      </c>
      <c r="E3068" s="17" t="s">
        <v>186</v>
      </c>
      <c r="F3068" s="17" t="s">
        <v>1501</v>
      </c>
      <c r="G3068" s="17" t="s">
        <v>59</v>
      </c>
      <c r="H3068" s="17" t="s">
        <v>1523</v>
      </c>
      <c r="I3068" s="17" t="s">
        <v>1531</v>
      </c>
      <c r="J3068" s="17" t="n">
        <v>1</v>
      </c>
      <c r="K3068" s="15" t="n">
        <v>120.9</v>
      </c>
      <c r="L3068" s="22" t="n">
        <v>0</v>
      </c>
      <c r="M3068" s="15" t="n">
        <v>21.12</v>
      </c>
      <c r="N3068" s="15" t="n">
        <f aca="false">J3068*K3068</f>
        <v>120.9</v>
      </c>
      <c r="O3068" s="15" t="n">
        <f aca="false">N3068*L3068</f>
        <v>0</v>
      </c>
      <c r="P3068" s="15" t="n">
        <f aca="false">N3068-O3068</f>
        <v>120.9</v>
      </c>
      <c r="Q3068" s="15" t="n">
        <f aca="false">J3068*INDEX(dProdutos!$F$2:$F$47,MATCH(E3068,dProdutos!$A$2:$A$47,0))</f>
        <v>72.21</v>
      </c>
      <c r="R3068" s="15" t="n">
        <f aca="false">IF(I3068="Cancelado",0,P3068-Q3068)</f>
        <v>0</v>
      </c>
      <c r="S3068" s="17" t="str">
        <f aca="false">INDEX(dProdutos!$D$2:$D$47,MATCH(E3068,dProdutos!$A$2:$A$47,0))</f>
        <v>Eletrônicos</v>
      </c>
    </row>
    <row r="3069" customFormat="false" ht="15" hidden="false" customHeight="false" outlineLevel="0" collapsed="false">
      <c r="A3069" s="17" t="s">
        <v>3381</v>
      </c>
      <c r="B3069" s="17" t="n">
        <v>1</v>
      </c>
      <c r="C3069" s="21" t="n">
        <v>45907</v>
      </c>
      <c r="D3069" s="17" t="s">
        <v>706</v>
      </c>
      <c r="E3069" s="17" t="s">
        <v>102</v>
      </c>
      <c r="F3069" s="17" t="s">
        <v>1497</v>
      </c>
      <c r="G3069" s="17" t="s">
        <v>59</v>
      </c>
      <c r="H3069" s="17" t="s">
        <v>1540</v>
      </c>
      <c r="I3069" s="17" t="s">
        <v>1524</v>
      </c>
      <c r="J3069" s="17" t="n">
        <v>1</v>
      </c>
      <c r="K3069" s="15" t="n">
        <v>65.9</v>
      </c>
      <c r="L3069" s="22" t="n">
        <v>0.05</v>
      </c>
      <c r="M3069" s="15" t="n">
        <v>0</v>
      </c>
      <c r="N3069" s="15" t="n">
        <f aca="false">J3069*K3069</f>
        <v>65.9</v>
      </c>
      <c r="O3069" s="15" t="n">
        <f aca="false">N3069*L3069</f>
        <v>3.295</v>
      </c>
      <c r="P3069" s="15" t="n">
        <f aca="false">N3069-O3069</f>
        <v>62.605</v>
      </c>
      <c r="Q3069" s="15" t="n">
        <f aca="false">J3069*INDEX(dProdutos!$F$2:$F$47,MATCH(E3069,dProdutos!$A$2:$A$47,0))</f>
        <v>29.68</v>
      </c>
      <c r="R3069" s="15" t="n">
        <f aca="false">IF(I3069="Cancelado",0,P3069-Q3069)</f>
        <v>32.925</v>
      </c>
      <c r="S3069" s="17" t="str">
        <f aca="false">INDEX(dProdutos!$D$2:$D$47,MATCH(E3069,dProdutos!$A$2:$A$47,0))</f>
        <v>Moda Masculina</v>
      </c>
    </row>
    <row r="3070" customFormat="false" ht="15" hidden="false" customHeight="false" outlineLevel="0" collapsed="false">
      <c r="A3070" s="17" t="s">
        <v>3381</v>
      </c>
      <c r="B3070" s="17" t="n">
        <v>2</v>
      </c>
      <c r="C3070" s="21" t="n">
        <v>45907</v>
      </c>
      <c r="D3070" s="17" t="s">
        <v>706</v>
      </c>
      <c r="E3070" s="17" t="s">
        <v>183</v>
      </c>
      <c r="F3070" s="17" t="s">
        <v>1497</v>
      </c>
      <c r="G3070" s="17" t="s">
        <v>59</v>
      </c>
      <c r="H3070" s="17" t="s">
        <v>1540</v>
      </c>
      <c r="I3070" s="17" t="s">
        <v>1524</v>
      </c>
      <c r="J3070" s="17" t="n">
        <v>2</v>
      </c>
      <c r="K3070" s="15" t="n">
        <v>121.9</v>
      </c>
      <c r="L3070" s="22" t="n">
        <v>0</v>
      </c>
      <c r="M3070" s="15" t="n">
        <v>0</v>
      </c>
      <c r="N3070" s="15" t="n">
        <f aca="false">J3070*K3070</f>
        <v>243.8</v>
      </c>
      <c r="O3070" s="15" t="n">
        <f aca="false">N3070*L3070</f>
        <v>0</v>
      </c>
      <c r="P3070" s="15" t="n">
        <f aca="false">N3070-O3070</f>
        <v>243.8</v>
      </c>
      <c r="Q3070" s="15" t="n">
        <f aca="false">J3070*INDEX(dProdutos!$F$2:$F$47,MATCH(E3070,dProdutos!$A$2:$A$47,0))</f>
        <v>105.52</v>
      </c>
      <c r="R3070" s="15" t="n">
        <f aca="false">IF(I3070="Cancelado",0,P3070-Q3070)</f>
        <v>138.28</v>
      </c>
      <c r="S3070" s="17" t="str">
        <f aca="false">INDEX(dProdutos!$D$2:$D$47,MATCH(E3070,dProdutos!$A$2:$A$47,0))</f>
        <v>Eletrônicos</v>
      </c>
    </row>
    <row r="3071" customFormat="false" ht="15" hidden="false" customHeight="false" outlineLevel="0" collapsed="false">
      <c r="A3071" s="17" t="s">
        <v>3382</v>
      </c>
      <c r="B3071" s="17" t="n">
        <v>1</v>
      </c>
      <c r="C3071" s="21" t="n">
        <v>45907</v>
      </c>
      <c r="D3071" s="17" t="s">
        <v>1017</v>
      </c>
      <c r="E3071" s="17" t="s">
        <v>213</v>
      </c>
      <c r="F3071" s="17" t="s">
        <v>1503</v>
      </c>
      <c r="G3071" s="17" t="s">
        <v>59</v>
      </c>
      <c r="H3071" s="17" t="s">
        <v>1537</v>
      </c>
      <c r="I3071" s="17" t="s">
        <v>1524</v>
      </c>
      <c r="J3071" s="17" t="n">
        <v>1</v>
      </c>
      <c r="K3071" s="15" t="n">
        <v>153.9</v>
      </c>
      <c r="L3071" s="22" t="n">
        <v>0.1</v>
      </c>
      <c r="M3071" s="15" t="n">
        <v>10.22</v>
      </c>
      <c r="N3071" s="15" t="n">
        <f aca="false">J3071*K3071</f>
        <v>153.9</v>
      </c>
      <c r="O3071" s="15" t="n">
        <f aca="false">N3071*L3071</f>
        <v>15.39</v>
      </c>
      <c r="P3071" s="15" t="n">
        <f aca="false">N3071-O3071</f>
        <v>138.51</v>
      </c>
      <c r="Q3071" s="15" t="n">
        <f aca="false">J3071*INDEX(dProdutos!$F$2:$F$47,MATCH(E3071,dProdutos!$A$2:$A$47,0))</f>
        <v>90.42</v>
      </c>
      <c r="R3071" s="15" t="n">
        <f aca="false">IF(I3071="Cancelado",0,P3071-Q3071)</f>
        <v>48.09</v>
      </c>
      <c r="S3071" s="17" t="str">
        <f aca="false">INDEX(dProdutos!$D$2:$D$47,MATCH(E3071,dProdutos!$A$2:$A$47,0))</f>
        <v>Beleza</v>
      </c>
    </row>
    <row r="3072" customFormat="false" ht="15" hidden="false" customHeight="false" outlineLevel="0" collapsed="false">
      <c r="A3072" s="17" t="s">
        <v>3383</v>
      </c>
      <c r="B3072" s="17" t="n">
        <v>1</v>
      </c>
      <c r="C3072" s="21" t="n">
        <v>45907</v>
      </c>
      <c r="D3072" s="17" t="s">
        <v>1246</v>
      </c>
      <c r="E3072" s="17" t="s">
        <v>88</v>
      </c>
      <c r="F3072" s="17" t="s">
        <v>1490</v>
      </c>
      <c r="G3072" s="17" t="s">
        <v>60</v>
      </c>
      <c r="H3072" s="17" t="s">
        <v>1523</v>
      </c>
      <c r="I3072" s="17" t="s">
        <v>1524</v>
      </c>
      <c r="J3072" s="17" t="n">
        <v>1</v>
      </c>
      <c r="K3072" s="15" t="n">
        <v>170.9</v>
      </c>
      <c r="L3072" s="22" t="n">
        <v>0</v>
      </c>
      <c r="M3072" s="15" t="n">
        <v>12.91</v>
      </c>
      <c r="N3072" s="15" t="n">
        <f aca="false">J3072*K3072</f>
        <v>170.9</v>
      </c>
      <c r="O3072" s="15" t="n">
        <f aca="false">N3072*L3072</f>
        <v>0</v>
      </c>
      <c r="P3072" s="15" t="n">
        <f aca="false">N3072-O3072</f>
        <v>170.9</v>
      </c>
      <c r="Q3072" s="15" t="n">
        <f aca="false">J3072*INDEX(dProdutos!$F$2:$F$47,MATCH(E3072,dProdutos!$A$2:$A$47,0))</f>
        <v>98.14</v>
      </c>
      <c r="R3072" s="15" t="n">
        <f aca="false">IF(I3072="Cancelado",0,P3072-Q3072)</f>
        <v>72.76</v>
      </c>
      <c r="S3072" s="17" t="str">
        <f aca="false">INDEX(dProdutos!$D$2:$D$47,MATCH(E3072,dProdutos!$A$2:$A$47,0))</f>
        <v>Moda Feminina</v>
      </c>
    </row>
    <row r="3073" customFormat="false" ht="15" hidden="false" customHeight="false" outlineLevel="0" collapsed="false">
      <c r="A3073" s="17" t="s">
        <v>3383</v>
      </c>
      <c r="B3073" s="17" t="n">
        <v>2</v>
      </c>
      <c r="C3073" s="21" t="n">
        <v>45907</v>
      </c>
      <c r="D3073" s="17" t="s">
        <v>1246</v>
      </c>
      <c r="E3073" s="17" t="s">
        <v>153</v>
      </c>
      <c r="F3073" s="17" t="s">
        <v>1490</v>
      </c>
      <c r="G3073" s="17" t="s">
        <v>60</v>
      </c>
      <c r="H3073" s="17" t="s">
        <v>1523</v>
      </c>
      <c r="I3073" s="17" t="s">
        <v>1524</v>
      </c>
      <c r="J3073" s="17" t="n">
        <v>1</v>
      </c>
      <c r="K3073" s="15" t="n">
        <v>165.9</v>
      </c>
      <c r="L3073" s="22" t="n">
        <v>0.1</v>
      </c>
      <c r="M3073" s="15" t="n">
        <v>0</v>
      </c>
      <c r="N3073" s="15" t="n">
        <f aca="false">J3073*K3073</f>
        <v>165.9</v>
      </c>
      <c r="O3073" s="15" t="n">
        <f aca="false">N3073*L3073</f>
        <v>16.59</v>
      </c>
      <c r="P3073" s="15" t="n">
        <f aca="false">N3073-O3073</f>
        <v>149.31</v>
      </c>
      <c r="Q3073" s="15" t="n">
        <f aca="false">J3073*INDEX(dProdutos!$F$2:$F$47,MATCH(E3073,dProdutos!$A$2:$A$47,0))</f>
        <v>67.28</v>
      </c>
      <c r="R3073" s="15" t="n">
        <f aca="false">IF(I3073="Cancelado",0,P3073-Q3073)</f>
        <v>82.03</v>
      </c>
      <c r="S3073" s="17" t="str">
        <f aca="false">INDEX(dProdutos!$D$2:$D$47,MATCH(E3073,dProdutos!$A$2:$A$47,0))</f>
        <v>Acessórios</v>
      </c>
    </row>
    <row r="3074" customFormat="false" ht="15" hidden="false" customHeight="false" outlineLevel="0" collapsed="false">
      <c r="A3074" s="17" t="s">
        <v>3384</v>
      </c>
      <c r="B3074" s="17" t="n">
        <v>1</v>
      </c>
      <c r="C3074" s="21" t="n">
        <v>45907</v>
      </c>
      <c r="D3074" s="17" t="s">
        <v>711</v>
      </c>
      <c r="E3074" s="17" t="s">
        <v>174</v>
      </c>
      <c r="F3074" s="17" t="s">
        <v>1499</v>
      </c>
      <c r="G3074" s="17" t="s">
        <v>63</v>
      </c>
      <c r="H3074" s="17" t="s">
        <v>1537</v>
      </c>
      <c r="I3074" s="17" t="s">
        <v>1524</v>
      </c>
      <c r="J3074" s="17" t="n">
        <v>1</v>
      </c>
      <c r="K3074" s="15" t="n">
        <v>250.9</v>
      </c>
      <c r="L3074" s="22" t="n">
        <v>0</v>
      </c>
      <c r="M3074" s="15" t="n">
        <v>28.64</v>
      </c>
      <c r="N3074" s="15" t="n">
        <f aca="false">J3074*K3074</f>
        <v>250.9</v>
      </c>
      <c r="O3074" s="15" t="n">
        <f aca="false">N3074*L3074</f>
        <v>0</v>
      </c>
      <c r="P3074" s="15" t="n">
        <f aca="false">N3074-O3074</f>
        <v>250.9</v>
      </c>
      <c r="Q3074" s="15" t="n">
        <f aca="false">J3074*INDEX(dProdutos!$F$2:$F$47,MATCH(E3074,dProdutos!$A$2:$A$47,0))</f>
        <v>151.28</v>
      </c>
      <c r="R3074" s="15" t="n">
        <f aca="false">IF(I3074="Cancelado",0,P3074-Q3074)</f>
        <v>99.62</v>
      </c>
      <c r="S3074" s="17" t="str">
        <f aca="false">INDEX(dProdutos!$D$2:$D$47,MATCH(E3074,dProdutos!$A$2:$A$47,0))</f>
        <v>Casa</v>
      </c>
    </row>
    <row r="3075" customFormat="false" ht="15" hidden="false" customHeight="false" outlineLevel="0" collapsed="false">
      <c r="A3075" s="17" t="s">
        <v>3385</v>
      </c>
      <c r="B3075" s="17" t="n">
        <v>1</v>
      </c>
      <c r="C3075" s="21" t="n">
        <v>45907</v>
      </c>
      <c r="D3075" s="17" t="s">
        <v>868</v>
      </c>
      <c r="E3075" s="17" t="s">
        <v>138</v>
      </c>
      <c r="F3075" s="17" t="s">
        <v>1503</v>
      </c>
      <c r="G3075" s="17" t="s">
        <v>62</v>
      </c>
      <c r="H3075" s="17" t="s">
        <v>1537</v>
      </c>
      <c r="I3075" s="17" t="s">
        <v>1524</v>
      </c>
      <c r="J3075" s="17" t="n">
        <v>1</v>
      </c>
      <c r="K3075" s="15" t="n">
        <v>231.9</v>
      </c>
      <c r="L3075" s="22" t="n">
        <v>0.1</v>
      </c>
      <c r="M3075" s="15" t="n">
        <v>28.86</v>
      </c>
      <c r="N3075" s="15" t="n">
        <f aca="false">J3075*K3075</f>
        <v>231.9</v>
      </c>
      <c r="O3075" s="15" t="n">
        <f aca="false">N3075*L3075</f>
        <v>23.19</v>
      </c>
      <c r="P3075" s="15" t="n">
        <f aca="false">N3075-O3075</f>
        <v>208.71</v>
      </c>
      <c r="Q3075" s="15" t="n">
        <f aca="false">J3075*INDEX(dProdutos!$F$2:$F$47,MATCH(E3075,dProdutos!$A$2:$A$47,0))</f>
        <v>132.21</v>
      </c>
      <c r="R3075" s="15" t="n">
        <f aca="false">IF(I3075="Cancelado",0,P3075-Q3075)</f>
        <v>76.5</v>
      </c>
      <c r="S3075" s="17" t="str">
        <f aca="false">INDEX(dProdutos!$D$2:$D$47,MATCH(E3075,dProdutos!$A$2:$A$47,0))</f>
        <v>Calçados</v>
      </c>
    </row>
    <row r="3076" customFormat="false" ht="15" hidden="false" customHeight="false" outlineLevel="0" collapsed="false">
      <c r="A3076" s="17" t="s">
        <v>3386</v>
      </c>
      <c r="B3076" s="17" t="n">
        <v>1</v>
      </c>
      <c r="C3076" s="21" t="n">
        <v>45907</v>
      </c>
      <c r="D3076" s="17" t="s">
        <v>1122</v>
      </c>
      <c r="E3076" s="17" t="s">
        <v>111</v>
      </c>
      <c r="F3076" s="17" t="s">
        <v>1497</v>
      </c>
      <c r="G3076" s="17" t="s">
        <v>59</v>
      </c>
      <c r="H3076" s="17" t="s">
        <v>1537</v>
      </c>
      <c r="I3076" s="17" t="s">
        <v>1531</v>
      </c>
      <c r="J3076" s="17" t="n">
        <v>2</v>
      </c>
      <c r="K3076" s="15" t="n">
        <v>188.9</v>
      </c>
      <c r="L3076" s="22" t="n">
        <v>0.1</v>
      </c>
      <c r="M3076" s="15" t="n">
        <v>0</v>
      </c>
      <c r="N3076" s="15" t="n">
        <f aca="false">J3076*K3076</f>
        <v>377.8</v>
      </c>
      <c r="O3076" s="15" t="n">
        <f aca="false">N3076*L3076</f>
        <v>37.78</v>
      </c>
      <c r="P3076" s="15" t="n">
        <f aca="false">N3076-O3076</f>
        <v>340.02</v>
      </c>
      <c r="Q3076" s="15" t="n">
        <f aca="false">J3076*INDEX(dProdutos!$F$2:$F$47,MATCH(E3076,dProdutos!$A$2:$A$47,0))</f>
        <v>176.64</v>
      </c>
      <c r="R3076" s="15" t="n">
        <f aca="false">IF(I3076="Cancelado",0,P3076-Q3076)</f>
        <v>0</v>
      </c>
      <c r="S3076" s="17" t="str">
        <f aca="false">INDEX(dProdutos!$D$2:$D$47,MATCH(E3076,dProdutos!$A$2:$A$47,0))</f>
        <v>Moda Masculina</v>
      </c>
    </row>
    <row r="3077" customFormat="false" ht="15" hidden="false" customHeight="false" outlineLevel="0" collapsed="false">
      <c r="A3077" s="17" t="s">
        <v>3387</v>
      </c>
      <c r="B3077" s="17" t="n">
        <v>1</v>
      </c>
      <c r="C3077" s="21" t="n">
        <v>45907</v>
      </c>
      <c r="D3077" s="17" t="s">
        <v>534</v>
      </c>
      <c r="E3077" s="17" t="s">
        <v>141</v>
      </c>
      <c r="F3077" s="17" t="s">
        <v>1490</v>
      </c>
      <c r="G3077" s="17" t="s">
        <v>63</v>
      </c>
      <c r="H3077" s="17" t="s">
        <v>1537</v>
      </c>
      <c r="I3077" s="17" t="s">
        <v>1524</v>
      </c>
      <c r="J3077" s="17" t="n">
        <v>1</v>
      </c>
      <c r="K3077" s="15" t="n">
        <v>131.9</v>
      </c>
      <c r="L3077" s="22" t="n">
        <v>0</v>
      </c>
      <c r="M3077" s="15" t="n">
        <v>33.62</v>
      </c>
      <c r="N3077" s="15" t="n">
        <f aca="false">J3077*K3077</f>
        <v>131.9</v>
      </c>
      <c r="O3077" s="15" t="n">
        <f aca="false">N3077*L3077</f>
        <v>0</v>
      </c>
      <c r="P3077" s="15" t="n">
        <f aca="false">N3077-O3077</f>
        <v>131.9</v>
      </c>
      <c r="Q3077" s="15" t="n">
        <f aca="false">J3077*INDEX(dProdutos!$F$2:$F$47,MATCH(E3077,dProdutos!$A$2:$A$47,0))</f>
        <v>81.66</v>
      </c>
      <c r="R3077" s="15" t="n">
        <f aca="false">IF(I3077="Cancelado",0,P3077-Q3077)</f>
        <v>50.24</v>
      </c>
      <c r="S3077" s="17" t="str">
        <f aca="false">INDEX(dProdutos!$D$2:$D$47,MATCH(E3077,dProdutos!$A$2:$A$47,0))</f>
        <v>Acessórios</v>
      </c>
    </row>
    <row r="3078" customFormat="false" ht="15" hidden="false" customHeight="false" outlineLevel="0" collapsed="false">
      <c r="A3078" s="17" t="s">
        <v>3388</v>
      </c>
      <c r="B3078" s="17" t="n">
        <v>1</v>
      </c>
      <c r="C3078" s="21" t="n">
        <v>45907</v>
      </c>
      <c r="D3078" s="17" t="s">
        <v>420</v>
      </c>
      <c r="E3078" s="17" t="s">
        <v>129</v>
      </c>
      <c r="F3078" s="17" t="s">
        <v>1499</v>
      </c>
      <c r="G3078" s="17" t="s">
        <v>64</v>
      </c>
      <c r="H3078" s="17" t="s">
        <v>1523</v>
      </c>
      <c r="I3078" s="17" t="s">
        <v>1524</v>
      </c>
      <c r="J3078" s="17" t="n">
        <v>1</v>
      </c>
      <c r="K3078" s="15" t="n">
        <v>105.9</v>
      </c>
      <c r="L3078" s="22" t="n">
        <v>0</v>
      </c>
      <c r="M3078" s="15" t="n">
        <v>0</v>
      </c>
      <c r="N3078" s="15" t="n">
        <f aca="false">J3078*K3078</f>
        <v>105.9</v>
      </c>
      <c r="O3078" s="15" t="n">
        <f aca="false">N3078*L3078</f>
        <v>0</v>
      </c>
      <c r="P3078" s="15" t="n">
        <f aca="false">N3078-O3078</f>
        <v>105.9</v>
      </c>
      <c r="Q3078" s="15" t="n">
        <f aca="false">J3078*INDEX(dProdutos!$F$2:$F$47,MATCH(E3078,dProdutos!$A$2:$A$47,0))</f>
        <v>43.79</v>
      </c>
      <c r="R3078" s="15" t="n">
        <f aca="false">IF(I3078="Cancelado",0,P3078-Q3078)</f>
        <v>62.11</v>
      </c>
      <c r="S3078" s="17" t="str">
        <f aca="false">INDEX(dProdutos!$D$2:$D$47,MATCH(E3078,dProdutos!$A$2:$A$47,0))</f>
        <v>Calçados</v>
      </c>
    </row>
    <row r="3079" customFormat="false" ht="15" hidden="false" customHeight="false" outlineLevel="0" collapsed="false">
      <c r="A3079" s="17" t="s">
        <v>3388</v>
      </c>
      <c r="B3079" s="17" t="n">
        <v>2</v>
      </c>
      <c r="C3079" s="21" t="n">
        <v>45907</v>
      </c>
      <c r="D3079" s="17" t="s">
        <v>420</v>
      </c>
      <c r="E3079" s="17" t="s">
        <v>150</v>
      </c>
      <c r="F3079" s="17" t="s">
        <v>1499</v>
      </c>
      <c r="G3079" s="17" t="s">
        <v>64</v>
      </c>
      <c r="H3079" s="17" t="s">
        <v>1523</v>
      </c>
      <c r="I3079" s="17" t="s">
        <v>1524</v>
      </c>
      <c r="J3079" s="17" t="n">
        <v>2</v>
      </c>
      <c r="K3079" s="15" t="n">
        <v>71.9</v>
      </c>
      <c r="L3079" s="22" t="n">
        <v>0.1</v>
      </c>
      <c r="M3079" s="15" t="n">
        <v>0</v>
      </c>
      <c r="N3079" s="15" t="n">
        <f aca="false">J3079*K3079</f>
        <v>143.8</v>
      </c>
      <c r="O3079" s="15" t="n">
        <f aca="false">N3079*L3079</f>
        <v>14.38</v>
      </c>
      <c r="P3079" s="15" t="n">
        <f aca="false">N3079-O3079</f>
        <v>129.42</v>
      </c>
      <c r="Q3079" s="15" t="n">
        <f aca="false">J3079*INDEX(dProdutos!$F$2:$F$47,MATCH(E3079,dProdutos!$A$2:$A$47,0))</f>
        <v>54.76</v>
      </c>
      <c r="R3079" s="15" t="n">
        <f aca="false">IF(I3079="Cancelado",0,P3079-Q3079)</f>
        <v>74.66</v>
      </c>
      <c r="S3079" s="17" t="str">
        <f aca="false">INDEX(dProdutos!$D$2:$D$47,MATCH(E3079,dProdutos!$A$2:$A$47,0))</f>
        <v>Acessórios</v>
      </c>
    </row>
    <row r="3080" customFormat="false" ht="15" hidden="false" customHeight="false" outlineLevel="0" collapsed="false">
      <c r="A3080" s="17" t="s">
        <v>3389</v>
      </c>
      <c r="B3080" s="17" t="n">
        <v>1</v>
      </c>
      <c r="C3080" s="21" t="n">
        <v>45907</v>
      </c>
      <c r="D3080" s="17" t="s">
        <v>1051</v>
      </c>
      <c r="E3080" s="17" t="s">
        <v>192</v>
      </c>
      <c r="F3080" s="17" t="s">
        <v>1490</v>
      </c>
      <c r="G3080" s="17" t="s">
        <v>59</v>
      </c>
      <c r="H3080" s="17" t="s">
        <v>1537</v>
      </c>
      <c r="I3080" s="17" t="s">
        <v>1524</v>
      </c>
      <c r="J3080" s="17" t="n">
        <v>2</v>
      </c>
      <c r="K3080" s="15" t="n">
        <v>245.9</v>
      </c>
      <c r="L3080" s="22" t="n">
        <v>0.05</v>
      </c>
      <c r="M3080" s="15" t="n">
        <v>0</v>
      </c>
      <c r="N3080" s="15" t="n">
        <f aca="false">J3080*K3080</f>
        <v>491.8</v>
      </c>
      <c r="O3080" s="15" t="n">
        <f aca="false">N3080*L3080</f>
        <v>24.59</v>
      </c>
      <c r="P3080" s="15" t="n">
        <f aca="false">N3080-O3080</f>
        <v>467.21</v>
      </c>
      <c r="Q3080" s="15" t="n">
        <f aca="false">J3080*INDEX(dProdutos!$F$2:$F$47,MATCH(E3080,dProdutos!$A$2:$A$47,0))</f>
        <v>215.56</v>
      </c>
      <c r="R3080" s="15" t="n">
        <f aca="false">IF(I3080="Cancelado",0,P3080-Q3080)</f>
        <v>251.65</v>
      </c>
      <c r="S3080" s="17" t="str">
        <f aca="false">INDEX(dProdutos!$D$2:$D$47,MATCH(E3080,dProdutos!$A$2:$A$47,0))</f>
        <v>Eletrônicos</v>
      </c>
    </row>
    <row r="3081" customFormat="false" ht="15" hidden="false" customHeight="false" outlineLevel="0" collapsed="false">
      <c r="A3081" s="17" t="s">
        <v>3390</v>
      </c>
      <c r="B3081" s="17" t="n">
        <v>1</v>
      </c>
      <c r="C3081" s="21" t="n">
        <v>45908</v>
      </c>
      <c r="D3081" s="17" t="s">
        <v>1347</v>
      </c>
      <c r="E3081" s="17" t="s">
        <v>150</v>
      </c>
      <c r="F3081" s="17" t="s">
        <v>1503</v>
      </c>
      <c r="G3081" s="17" t="s">
        <v>59</v>
      </c>
      <c r="H3081" s="17" t="s">
        <v>1523</v>
      </c>
      <c r="I3081" s="17" t="s">
        <v>1524</v>
      </c>
      <c r="J3081" s="17" t="n">
        <v>2</v>
      </c>
      <c r="K3081" s="15" t="n">
        <v>71.9</v>
      </c>
      <c r="L3081" s="22" t="n">
        <v>0</v>
      </c>
      <c r="M3081" s="15" t="n">
        <v>0</v>
      </c>
      <c r="N3081" s="15" t="n">
        <f aca="false">J3081*K3081</f>
        <v>143.8</v>
      </c>
      <c r="O3081" s="15" t="n">
        <f aca="false">N3081*L3081</f>
        <v>0</v>
      </c>
      <c r="P3081" s="15" t="n">
        <f aca="false">N3081-O3081</f>
        <v>143.8</v>
      </c>
      <c r="Q3081" s="15" t="n">
        <f aca="false">J3081*INDEX(dProdutos!$F$2:$F$47,MATCH(E3081,dProdutos!$A$2:$A$47,0))</f>
        <v>54.76</v>
      </c>
      <c r="R3081" s="15" t="n">
        <f aca="false">IF(I3081="Cancelado",0,P3081-Q3081)</f>
        <v>89.04</v>
      </c>
      <c r="S3081" s="17" t="str">
        <f aca="false">INDEX(dProdutos!$D$2:$D$47,MATCH(E3081,dProdutos!$A$2:$A$47,0))</f>
        <v>Acessórios</v>
      </c>
    </row>
    <row r="3082" customFormat="false" ht="15" hidden="false" customHeight="false" outlineLevel="0" collapsed="false">
      <c r="A3082" s="17" t="s">
        <v>3390</v>
      </c>
      <c r="B3082" s="17" t="n">
        <v>2</v>
      </c>
      <c r="C3082" s="21" t="n">
        <v>45908</v>
      </c>
      <c r="D3082" s="17" t="s">
        <v>1347</v>
      </c>
      <c r="E3082" s="17" t="s">
        <v>138</v>
      </c>
      <c r="F3082" s="17" t="s">
        <v>1503</v>
      </c>
      <c r="G3082" s="17" t="s">
        <v>59</v>
      </c>
      <c r="H3082" s="17" t="s">
        <v>1523</v>
      </c>
      <c r="I3082" s="17" t="s">
        <v>1524</v>
      </c>
      <c r="J3082" s="17" t="n">
        <v>3</v>
      </c>
      <c r="K3082" s="15" t="n">
        <v>231.9</v>
      </c>
      <c r="L3082" s="22" t="n">
        <v>0.05</v>
      </c>
      <c r="M3082" s="15" t="n">
        <v>0</v>
      </c>
      <c r="N3082" s="15" t="n">
        <f aca="false">J3082*K3082</f>
        <v>695.7</v>
      </c>
      <c r="O3082" s="15" t="n">
        <f aca="false">N3082*L3082</f>
        <v>34.785</v>
      </c>
      <c r="P3082" s="15" t="n">
        <f aca="false">N3082-O3082</f>
        <v>660.915</v>
      </c>
      <c r="Q3082" s="15" t="n">
        <f aca="false">J3082*INDEX(dProdutos!$F$2:$F$47,MATCH(E3082,dProdutos!$A$2:$A$47,0))</f>
        <v>396.63</v>
      </c>
      <c r="R3082" s="15" t="n">
        <f aca="false">IF(I3082="Cancelado",0,P3082-Q3082)</f>
        <v>264.285</v>
      </c>
      <c r="S3082" s="17" t="str">
        <f aca="false">INDEX(dProdutos!$D$2:$D$47,MATCH(E3082,dProdutos!$A$2:$A$47,0))</f>
        <v>Calçados</v>
      </c>
    </row>
    <row r="3083" customFormat="false" ht="15" hidden="false" customHeight="false" outlineLevel="0" collapsed="false">
      <c r="A3083" s="17" t="s">
        <v>3390</v>
      </c>
      <c r="B3083" s="17" t="n">
        <v>3</v>
      </c>
      <c r="C3083" s="21" t="n">
        <v>45908</v>
      </c>
      <c r="D3083" s="17" t="s">
        <v>1347</v>
      </c>
      <c r="E3083" s="17" t="s">
        <v>156</v>
      </c>
      <c r="F3083" s="17" t="s">
        <v>1503</v>
      </c>
      <c r="G3083" s="17" t="s">
        <v>59</v>
      </c>
      <c r="H3083" s="17" t="s">
        <v>1523</v>
      </c>
      <c r="I3083" s="17" t="s">
        <v>1524</v>
      </c>
      <c r="J3083" s="17" t="n">
        <v>2</v>
      </c>
      <c r="K3083" s="15" t="n">
        <v>192.9</v>
      </c>
      <c r="L3083" s="22" t="n">
        <v>0.1</v>
      </c>
      <c r="M3083" s="15" t="n">
        <v>0</v>
      </c>
      <c r="N3083" s="15" t="n">
        <f aca="false">J3083*K3083</f>
        <v>385.8</v>
      </c>
      <c r="O3083" s="15" t="n">
        <f aca="false">N3083*L3083</f>
        <v>38.58</v>
      </c>
      <c r="P3083" s="15" t="n">
        <f aca="false">N3083-O3083</f>
        <v>347.22</v>
      </c>
      <c r="Q3083" s="15" t="n">
        <f aca="false">J3083*INDEX(dProdutos!$F$2:$F$47,MATCH(E3083,dProdutos!$A$2:$A$47,0))</f>
        <v>160.76</v>
      </c>
      <c r="R3083" s="15" t="n">
        <f aca="false">IF(I3083="Cancelado",0,P3083-Q3083)</f>
        <v>186.46</v>
      </c>
      <c r="S3083" s="17" t="str">
        <f aca="false">INDEX(dProdutos!$D$2:$D$47,MATCH(E3083,dProdutos!$A$2:$A$47,0))</f>
        <v>Acessórios</v>
      </c>
    </row>
    <row r="3084" customFormat="false" ht="15" hidden="false" customHeight="false" outlineLevel="0" collapsed="false">
      <c r="A3084" s="17" t="s">
        <v>3391</v>
      </c>
      <c r="B3084" s="17" t="n">
        <v>1</v>
      </c>
      <c r="C3084" s="21" t="n">
        <v>45908</v>
      </c>
      <c r="D3084" s="17" t="s">
        <v>923</v>
      </c>
      <c r="E3084" s="17" t="s">
        <v>85</v>
      </c>
      <c r="F3084" s="17" t="s">
        <v>1495</v>
      </c>
      <c r="G3084" s="17" t="s">
        <v>62</v>
      </c>
      <c r="H3084" s="17" t="s">
        <v>1537</v>
      </c>
      <c r="I3084" s="17" t="s">
        <v>1524</v>
      </c>
      <c r="J3084" s="17" t="n">
        <v>2</v>
      </c>
      <c r="K3084" s="15" t="n">
        <v>165.9</v>
      </c>
      <c r="L3084" s="22" t="n">
        <v>0</v>
      </c>
      <c r="M3084" s="15" t="n">
        <v>12.22</v>
      </c>
      <c r="N3084" s="15" t="n">
        <f aca="false">J3084*K3084</f>
        <v>331.8</v>
      </c>
      <c r="O3084" s="15" t="n">
        <f aca="false">N3084*L3084</f>
        <v>0</v>
      </c>
      <c r="P3084" s="15" t="n">
        <f aca="false">N3084-O3084</f>
        <v>331.8</v>
      </c>
      <c r="Q3084" s="15" t="n">
        <f aca="false">J3084*INDEX(dProdutos!$F$2:$F$47,MATCH(E3084,dProdutos!$A$2:$A$47,0))</f>
        <v>183.1</v>
      </c>
      <c r="R3084" s="15" t="n">
        <f aca="false">IF(I3084="Cancelado",0,P3084-Q3084)</f>
        <v>148.7</v>
      </c>
      <c r="S3084" s="17" t="str">
        <f aca="false">INDEX(dProdutos!$D$2:$D$47,MATCH(E3084,dProdutos!$A$2:$A$47,0))</f>
        <v>Moda Feminina</v>
      </c>
    </row>
    <row r="3085" customFormat="false" ht="15" hidden="false" customHeight="false" outlineLevel="0" collapsed="false">
      <c r="A3085" s="17" t="s">
        <v>3392</v>
      </c>
      <c r="B3085" s="17" t="n">
        <v>1</v>
      </c>
      <c r="C3085" s="21" t="n">
        <v>45908</v>
      </c>
      <c r="D3085" s="17" t="s">
        <v>1145</v>
      </c>
      <c r="E3085" s="17" t="s">
        <v>105</v>
      </c>
      <c r="F3085" s="17" t="s">
        <v>1495</v>
      </c>
      <c r="G3085" s="17" t="s">
        <v>64</v>
      </c>
      <c r="H3085" s="17" t="s">
        <v>1523</v>
      </c>
      <c r="I3085" s="17" t="s">
        <v>1524</v>
      </c>
      <c r="J3085" s="17" t="n">
        <v>1</v>
      </c>
      <c r="K3085" s="15" t="n">
        <v>175.9</v>
      </c>
      <c r="L3085" s="22" t="n">
        <v>0</v>
      </c>
      <c r="M3085" s="15" t="n">
        <v>0</v>
      </c>
      <c r="N3085" s="15" t="n">
        <f aca="false">J3085*K3085</f>
        <v>175.9</v>
      </c>
      <c r="O3085" s="15" t="n">
        <f aca="false">N3085*L3085</f>
        <v>0</v>
      </c>
      <c r="P3085" s="15" t="n">
        <f aca="false">N3085-O3085</f>
        <v>175.9</v>
      </c>
      <c r="Q3085" s="15" t="n">
        <f aca="false">J3085*INDEX(dProdutos!$F$2:$F$47,MATCH(E3085,dProdutos!$A$2:$A$47,0))</f>
        <v>96.59</v>
      </c>
      <c r="R3085" s="15" t="n">
        <f aca="false">IF(I3085="Cancelado",0,P3085-Q3085)</f>
        <v>79.31</v>
      </c>
      <c r="S3085" s="17" t="str">
        <f aca="false">INDEX(dProdutos!$D$2:$D$47,MATCH(E3085,dProdutos!$A$2:$A$47,0))</f>
        <v>Moda Masculina</v>
      </c>
    </row>
    <row r="3086" customFormat="false" ht="15" hidden="false" customHeight="false" outlineLevel="0" collapsed="false">
      <c r="A3086" s="17" t="s">
        <v>3393</v>
      </c>
      <c r="B3086" s="17" t="n">
        <v>1</v>
      </c>
      <c r="C3086" s="21" t="n">
        <v>45908</v>
      </c>
      <c r="D3086" s="17" t="s">
        <v>528</v>
      </c>
      <c r="E3086" s="17" t="s">
        <v>192</v>
      </c>
      <c r="F3086" s="17" t="s">
        <v>1490</v>
      </c>
      <c r="G3086" s="17" t="s">
        <v>62</v>
      </c>
      <c r="H3086" s="17" t="s">
        <v>1523</v>
      </c>
      <c r="I3086" s="17" t="s">
        <v>1524</v>
      </c>
      <c r="J3086" s="17" t="n">
        <v>1</v>
      </c>
      <c r="K3086" s="15" t="n">
        <v>245.9</v>
      </c>
      <c r="L3086" s="22" t="n">
        <v>0.1</v>
      </c>
      <c r="M3086" s="15" t="n">
        <v>12.25</v>
      </c>
      <c r="N3086" s="15" t="n">
        <f aca="false">J3086*K3086</f>
        <v>245.9</v>
      </c>
      <c r="O3086" s="15" t="n">
        <f aca="false">N3086*L3086</f>
        <v>24.59</v>
      </c>
      <c r="P3086" s="15" t="n">
        <f aca="false">N3086-O3086</f>
        <v>221.31</v>
      </c>
      <c r="Q3086" s="15" t="n">
        <f aca="false">J3086*INDEX(dProdutos!$F$2:$F$47,MATCH(E3086,dProdutos!$A$2:$A$47,0))</f>
        <v>107.78</v>
      </c>
      <c r="R3086" s="15" t="n">
        <f aca="false">IF(I3086="Cancelado",0,P3086-Q3086)</f>
        <v>113.53</v>
      </c>
      <c r="S3086" s="17" t="str">
        <f aca="false">INDEX(dProdutos!$D$2:$D$47,MATCH(E3086,dProdutos!$A$2:$A$47,0))</f>
        <v>Eletrônicos</v>
      </c>
    </row>
    <row r="3087" customFormat="false" ht="15" hidden="false" customHeight="false" outlineLevel="0" collapsed="false">
      <c r="A3087" s="17" t="s">
        <v>3393</v>
      </c>
      <c r="B3087" s="17" t="n">
        <v>2</v>
      </c>
      <c r="C3087" s="21" t="n">
        <v>45908</v>
      </c>
      <c r="D3087" s="17" t="s">
        <v>528</v>
      </c>
      <c r="E3087" s="17" t="s">
        <v>183</v>
      </c>
      <c r="F3087" s="17" t="s">
        <v>1490</v>
      </c>
      <c r="G3087" s="17" t="s">
        <v>62</v>
      </c>
      <c r="H3087" s="17" t="s">
        <v>1523</v>
      </c>
      <c r="I3087" s="17" t="s">
        <v>1524</v>
      </c>
      <c r="J3087" s="17" t="n">
        <v>1</v>
      </c>
      <c r="K3087" s="15" t="n">
        <v>121.9</v>
      </c>
      <c r="L3087" s="22" t="n">
        <v>0.15</v>
      </c>
      <c r="M3087" s="15" t="n">
        <v>0</v>
      </c>
      <c r="N3087" s="15" t="n">
        <f aca="false">J3087*K3087</f>
        <v>121.9</v>
      </c>
      <c r="O3087" s="15" t="n">
        <f aca="false">N3087*L3087</f>
        <v>18.285</v>
      </c>
      <c r="P3087" s="15" t="n">
        <f aca="false">N3087-O3087</f>
        <v>103.615</v>
      </c>
      <c r="Q3087" s="15" t="n">
        <f aca="false">J3087*INDEX(dProdutos!$F$2:$F$47,MATCH(E3087,dProdutos!$A$2:$A$47,0))</f>
        <v>52.76</v>
      </c>
      <c r="R3087" s="15" t="n">
        <f aca="false">IF(I3087="Cancelado",0,P3087-Q3087)</f>
        <v>50.855</v>
      </c>
      <c r="S3087" s="17" t="str">
        <f aca="false">INDEX(dProdutos!$D$2:$D$47,MATCH(E3087,dProdutos!$A$2:$A$47,0))</f>
        <v>Eletrônicos</v>
      </c>
    </row>
    <row r="3088" customFormat="false" ht="15" hidden="false" customHeight="false" outlineLevel="0" collapsed="false">
      <c r="A3088" s="17" t="s">
        <v>3394</v>
      </c>
      <c r="B3088" s="17" t="n">
        <v>1</v>
      </c>
      <c r="C3088" s="21" t="n">
        <v>45908</v>
      </c>
      <c r="D3088" s="17" t="s">
        <v>534</v>
      </c>
      <c r="E3088" s="17" t="s">
        <v>114</v>
      </c>
      <c r="F3088" s="17" t="s">
        <v>1499</v>
      </c>
      <c r="G3088" s="17" t="s">
        <v>60</v>
      </c>
      <c r="H3088" s="17" t="s">
        <v>1537</v>
      </c>
      <c r="I3088" s="17" t="s">
        <v>1524</v>
      </c>
      <c r="J3088" s="17" t="n">
        <v>1</v>
      </c>
      <c r="K3088" s="15" t="n">
        <v>202.9</v>
      </c>
      <c r="L3088" s="22" t="n">
        <v>0.05</v>
      </c>
      <c r="M3088" s="15" t="n">
        <v>12.4</v>
      </c>
      <c r="N3088" s="15" t="n">
        <f aca="false">J3088*K3088</f>
        <v>202.9</v>
      </c>
      <c r="O3088" s="15" t="n">
        <f aca="false">N3088*L3088</f>
        <v>10.145</v>
      </c>
      <c r="P3088" s="15" t="n">
        <f aca="false">N3088-O3088</f>
        <v>192.755</v>
      </c>
      <c r="Q3088" s="15" t="n">
        <f aca="false">J3088*INDEX(dProdutos!$F$2:$F$47,MATCH(E3088,dProdutos!$A$2:$A$47,0))</f>
        <v>110.39</v>
      </c>
      <c r="R3088" s="15" t="n">
        <f aca="false">IF(I3088="Cancelado",0,P3088-Q3088)</f>
        <v>82.365</v>
      </c>
      <c r="S3088" s="17" t="str">
        <f aca="false">INDEX(dProdutos!$D$2:$D$47,MATCH(E3088,dProdutos!$A$2:$A$47,0))</f>
        <v>Moda Masculina</v>
      </c>
    </row>
    <row r="3089" customFormat="false" ht="15" hidden="false" customHeight="false" outlineLevel="0" collapsed="false">
      <c r="A3089" s="17" t="s">
        <v>3394</v>
      </c>
      <c r="B3089" s="17" t="n">
        <v>2</v>
      </c>
      <c r="C3089" s="21" t="n">
        <v>45908</v>
      </c>
      <c r="D3089" s="17" t="s">
        <v>534</v>
      </c>
      <c r="E3089" s="17" t="s">
        <v>98</v>
      </c>
      <c r="F3089" s="17" t="s">
        <v>1499</v>
      </c>
      <c r="G3089" s="17" t="s">
        <v>60</v>
      </c>
      <c r="H3089" s="17" t="s">
        <v>1537</v>
      </c>
      <c r="I3089" s="17" t="s">
        <v>1524</v>
      </c>
      <c r="J3089" s="17" t="n">
        <v>2</v>
      </c>
      <c r="K3089" s="15" t="n">
        <v>108.9</v>
      </c>
      <c r="L3089" s="22" t="n">
        <v>0</v>
      </c>
      <c r="M3089" s="15" t="n">
        <v>0</v>
      </c>
      <c r="N3089" s="15" t="n">
        <f aca="false">J3089*K3089</f>
        <v>217.8</v>
      </c>
      <c r="O3089" s="15" t="n">
        <f aca="false">N3089*L3089</f>
        <v>0</v>
      </c>
      <c r="P3089" s="15" t="n">
        <f aca="false">N3089-O3089</f>
        <v>217.8</v>
      </c>
      <c r="Q3089" s="15" t="n">
        <f aca="false">J3089*INDEX(dProdutos!$F$2:$F$47,MATCH(E3089,dProdutos!$A$2:$A$47,0))</f>
        <v>85.04</v>
      </c>
      <c r="R3089" s="15" t="n">
        <f aca="false">IF(I3089="Cancelado",0,P3089-Q3089)</f>
        <v>132.76</v>
      </c>
      <c r="S3089" s="17" t="str">
        <f aca="false">INDEX(dProdutos!$D$2:$D$47,MATCH(E3089,dProdutos!$A$2:$A$47,0))</f>
        <v>Moda Feminina</v>
      </c>
    </row>
    <row r="3090" customFormat="false" ht="15" hidden="false" customHeight="false" outlineLevel="0" collapsed="false">
      <c r="A3090" s="17" t="s">
        <v>3395</v>
      </c>
      <c r="B3090" s="17" t="n">
        <v>1</v>
      </c>
      <c r="C3090" s="21" t="n">
        <v>45908</v>
      </c>
      <c r="D3090" s="17" t="s">
        <v>1209</v>
      </c>
      <c r="E3090" s="17" t="s">
        <v>132</v>
      </c>
      <c r="F3090" s="17" t="s">
        <v>1487</v>
      </c>
      <c r="G3090" s="17" t="s">
        <v>62</v>
      </c>
      <c r="H3090" s="17" t="s">
        <v>1537</v>
      </c>
      <c r="I3090" s="17" t="s">
        <v>1524</v>
      </c>
      <c r="J3090" s="17" t="n">
        <v>1</v>
      </c>
      <c r="K3090" s="15" t="n">
        <v>179.9</v>
      </c>
      <c r="L3090" s="22" t="n">
        <v>0.15</v>
      </c>
      <c r="M3090" s="15" t="n">
        <v>27.34</v>
      </c>
      <c r="N3090" s="15" t="n">
        <f aca="false">J3090*K3090</f>
        <v>179.9</v>
      </c>
      <c r="O3090" s="15" t="n">
        <f aca="false">N3090*L3090</f>
        <v>26.985</v>
      </c>
      <c r="P3090" s="15" t="n">
        <f aca="false">N3090-O3090</f>
        <v>152.915</v>
      </c>
      <c r="Q3090" s="15" t="n">
        <f aca="false">J3090*INDEX(dProdutos!$F$2:$F$47,MATCH(E3090,dProdutos!$A$2:$A$47,0))</f>
        <v>93.56</v>
      </c>
      <c r="R3090" s="15" t="n">
        <f aca="false">IF(I3090="Cancelado",0,P3090-Q3090)</f>
        <v>59.355</v>
      </c>
      <c r="S3090" s="17" t="str">
        <f aca="false">INDEX(dProdutos!$D$2:$D$47,MATCH(E3090,dProdutos!$A$2:$A$47,0))</f>
        <v>Calçados</v>
      </c>
    </row>
    <row r="3091" customFormat="false" ht="15" hidden="false" customHeight="false" outlineLevel="0" collapsed="false">
      <c r="A3091" s="17" t="s">
        <v>3396</v>
      </c>
      <c r="B3091" s="17" t="n">
        <v>1</v>
      </c>
      <c r="C3091" s="21" t="n">
        <v>45908</v>
      </c>
      <c r="D3091" s="17" t="s">
        <v>438</v>
      </c>
      <c r="E3091" s="17" t="s">
        <v>150</v>
      </c>
      <c r="F3091" s="17" t="s">
        <v>1497</v>
      </c>
      <c r="G3091" s="17" t="s">
        <v>61</v>
      </c>
      <c r="H3091" s="17" t="s">
        <v>1523</v>
      </c>
      <c r="I3091" s="17" t="s">
        <v>1541</v>
      </c>
      <c r="J3091" s="17" t="n">
        <v>1</v>
      </c>
      <c r="K3091" s="15" t="n">
        <v>71.9</v>
      </c>
      <c r="L3091" s="22" t="n">
        <v>0</v>
      </c>
      <c r="M3091" s="15" t="n">
        <v>16.75</v>
      </c>
      <c r="N3091" s="15" t="n">
        <f aca="false">J3091*K3091</f>
        <v>71.9</v>
      </c>
      <c r="O3091" s="15" t="n">
        <f aca="false">N3091*L3091</f>
        <v>0</v>
      </c>
      <c r="P3091" s="15" t="n">
        <f aca="false">N3091-O3091</f>
        <v>71.9</v>
      </c>
      <c r="Q3091" s="15" t="n">
        <f aca="false">J3091*INDEX(dProdutos!$F$2:$F$47,MATCH(E3091,dProdutos!$A$2:$A$47,0))</f>
        <v>27.38</v>
      </c>
      <c r="R3091" s="15" t="n">
        <f aca="false">IF(I3091="Cancelado",0,P3091-Q3091)</f>
        <v>44.52</v>
      </c>
      <c r="S3091" s="17" t="str">
        <f aca="false">INDEX(dProdutos!$D$2:$D$47,MATCH(E3091,dProdutos!$A$2:$A$47,0))</f>
        <v>Acessórios</v>
      </c>
    </row>
    <row r="3092" customFormat="false" ht="15" hidden="false" customHeight="false" outlineLevel="0" collapsed="false">
      <c r="A3092" s="17" t="s">
        <v>3396</v>
      </c>
      <c r="B3092" s="17" t="n">
        <v>2</v>
      </c>
      <c r="C3092" s="21" t="n">
        <v>45908</v>
      </c>
      <c r="D3092" s="17" t="s">
        <v>438</v>
      </c>
      <c r="E3092" s="17" t="s">
        <v>92</v>
      </c>
      <c r="F3092" s="17" t="s">
        <v>1497</v>
      </c>
      <c r="G3092" s="17" t="s">
        <v>61</v>
      </c>
      <c r="H3092" s="17" t="s">
        <v>1523</v>
      </c>
      <c r="I3092" s="17" t="s">
        <v>1541</v>
      </c>
      <c r="J3092" s="17" t="n">
        <v>1</v>
      </c>
      <c r="K3092" s="15" t="n">
        <v>191.9</v>
      </c>
      <c r="L3092" s="22" t="n">
        <v>0.1</v>
      </c>
      <c r="M3092" s="15" t="n">
        <v>0</v>
      </c>
      <c r="N3092" s="15" t="n">
        <f aca="false">J3092*K3092</f>
        <v>191.9</v>
      </c>
      <c r="O3092" s="15" t="n">
        <f aca="false">N3092*L3092</f>
        <v>19.19</v>
      </c>
      <c r="P3092" s="15" t="n">
        <f aca="false">N3092-O3092</f>
        <v>172.71</v>
      </c>
      <c r="Q3092" s="15" t="n">
        <f aca="false">J3092*INDEX(dProdutos!$F$2:$F$47,MATCH(E3092,dProdutos!$A$2:$A$47,0))</f>
        <v>88.59</v>
      </c>
      <c r="R3092" s="15" t="n">
        <f aca="false">IF(I3092="Cancelado",0,P3092-Q3092)</f>
        <v>84.12</v>
      </c>
      <c r="S3092" s="17" t="str">
        <f aca="false">INDEX(dProdutos!$D$2:$D$47,MATCH(E3092,dProdutos!$A$2:$A$47,0))</f>
        <v>Moda Feminina</v>
      </c>
    </row>
    <row r="3093" customFormat="false" ht="15" hidden="false" customHeight="false" outlineLevel="0" collapsed="false">
      <c r="A3093" s="17" t="s">
        <v>3397</v>
      </c>
      <c r="B3093" s="17" t="n">
        <v>1</v>
      </c>
      <c r="C3093" s="21" t="n">
        <v>45909</v>
      </c>
      <c r="D3093" s="17" t="s">
        <v>546</v>
      </c>
      <c r="E3093" s="17" t="s">
        <v>153</v>
      </c>
      <c r="F3093" s="17" t="s">
        <v>1495</v>
      </c>
      <c r="G3093" s="17" t="s">
        <v>60</v>
      </c>
      <c r="H3093" s="17" t="s">
        <v>1523</v>
      </c>
      <c r="I3093" s="17" t="s">
        <v>1524</v>
      </c>
      <c r="J3093" s="17" t="n">
        <v>2</v>
      </c>
      <c r="K3093" s="15" t="n">
        <v>165.9</v>
      </c>
      <c r="L3093" s="22" t="n">
        <v>0</v>
      </c>
      <c r="M3093" s="15" t="n">
        <v>34.65</v>
      </c>
      <c r="N3093" s="15" t="n">
        <f aca="false">J3093*K3093</f>
        <v>331.8</v>
      </c>
      <c r="O3093" s="15" t="n">
        <f aca="false">N3093*L3093</f>
        <v>0</v>
      </c>
      <c r="P3093" s="15" t="n">
        <f aca="false">N3093-O3093</f>
        <v>331.8</v>
      </c>
      <c r="Q3093" s="15" t="n">
        <f aca="false">J3093*INDEX(dProdutos!$F$2:$F$47,MATCH(E3093,dProdutos!$A$2:$A$47,0))</f>
        <v>134.56</v>
      </c>
      <c r="R3093" s="15" t="n">
        <f aca="false">IF(I3093="Cancelado",0,P3093-Q3093)</f>
        <v>197.24</v>
      </c>
      <c r="S3093" s="17" t="str">
        <f aca="false">INDEX(dProdutos!$D$2:$D$47,MATCH(E3093,dProdutos!$A$2:$A$47,0))</f>
        <v>Acessórios</v>
      </c>
    </row>
    <row r="3094" customFormat="false" ht="15" hidden="false" customHeight="false" outlineLevel="0" collapsed="false">
      <c r="A3094" s="17" t="s">
        <v>3397</v>
      </c>
      <c r="B3094" s="17" t="n">
        <v>2</v>
      </c>
      <c r="C3094" s="21" t="n">
        <v>45909</v>
      </c>
      <c r="D3094" s="17" t="s">
        <v>546</v>
      </c>
      <c r="E3094" s="17" t="s">
        <v>144</v>
      </c>
      <c r="F3094" s="17" t="s">
        <v>1495</v>
      </c>
      <c r="G3094" s="17" t="s">
        <v>60</v>
      </c>
      <c r="H3094" s="17" t="s">
        <v>1523</v>
      </c>
      <c r="I3094" s="17" t="s">
        <v>1524</v>
      </c>
      <c r="J3094" s="17" t="n">
        <v>1</v>
      </c>
      <c r="K3094" s="15" t="n">
        <v>260.9</v>
      </c>
      <c r="L3094" s="22" t="n">
        <v>0.15</v>
      </c>
      <c r="M3094" s="15" t="n">
        <v>0</v>
      </c>
      <c r="N3094" s="15" t="n">
        <f aca="false">J3094*K3094</f>
        <v>260.9</v>
      </c>
      <c r="O3094" s="15" t="n">
        <f aca="false">N3094*L3094</f>
        <v>39.135</v>
      </c>
      <c r="P3094" s="15" t="n">
        <f aca="false">N3094-O3094</f>
        <v>221.765</v>
      </c>
      <c r="Q3094" s="15" t="n">
        <f aca="false">J3094*INDEX(dProdutos!$F$2:$F$47,MATCH(E3094,dProdutos!$A$2:$A$47,0))</f>
        <v>99.86</v>
      </c>
      <c r="R3094" s="15" t="n">
        <f aca="false">IF(I3094="Cancelado",0,P3094-Q3094)</f>
        <v>121.905</v>
      </c>
      <c r="S3094" s="17" t="str">
        <f aca="false">INDEX(dProdutos!$D$2:$D$47,MATCH(E3094,dProdutos!$A$2:$A$47,0))</f>
        <v>Acessórios</v>
      </c>
    </row>
    <row r="3095" customFormat="false" ht="15" hidden="false" customHeight="false" outlineLevel="0" collapsed="false">
      <c r="A3095" s="17" t="s">
        <v>3398</v>
      </c>
      <c r="B3095" s="17" t="n">
        <v>1</v>
      </c>
      <c r="C3095" s="21" t="n">
        <v>45909</v>
      </c>
      <c r="D3095" s="17" t="s">
        <v>1355</v>
      </c>
      <c r="E3095" s="17" t="s">
        <v>153</v>
      </c>
      <c r="F3095" s="17" t="s">
        <v>1487</v>
      </c>
      <c r="G3095" s="17" t="s">
        <v>61</v>
      </c>
      <c r="H3095" s="17" t="s">
        <v>1537</v>
      </c>
      <c r="I3095" s="17" t="s">
        <v>1524</v>
      </c>
      <c r="J3095" s="17" t="n">
        <v>1</v>
      </c>
      <c r="K3095" s="15" t="n">
        <v>165.9</v>
      </c>
      <c r="L3095" s="22" t="n">
        <v>0</v>
      </c>
      <c r="M3095" s="15" t="n">
        <v>0</v>
      </c>
      <c r="N3095" s="15" t="n">
        <f aca="false">J3095*K3095</f>
        <v>165.9</v>
      </c>
      <c r="O3095" s="15" t="n">
        <f aca="false">N3095*L3095</f>
        <v>0</v>
      </c>
      <c r="P3095" s="15" t="n">
        <f aca="false">N3095-O3095</f>
        <v>165.9</v>
      </c>
      <c r="Q3095" s="15" t="n">
        <f aca="false">J3095*INDEX(dProdutos!$F$2:$F$47,MATCH(E3095,dProdutos!$A$2:$A$47,0))</f>
        <v>67.28</v>
      </c>
      <c r="R3095" s="15" t="n">
        <f aca="false">IF(I3095="Cancelado",0,P3095-Q3095)</f>
        <v>98.62</v>
      </c>
      <c r="S3095" s="17" t="str">
        <f aca="false">INDEX(dProdutos!$D$2:$D$47,MATCH(E3095,dProdutos!$A$2:$A$47,0))</f>
        <v>Acessórios</v>
      </c>
    </row>
    <row r="3096" customFormat="false" ht="15" hidden="false" customHeight="false" outlineLevel="0" collapsed="false">
      <c r="A3096" s="17" t="s">
        <v>3398</v>
      </c>
      <c r="B3096" s="17" t="n">
        <v>2</v>
      </c>
      <c r="C3096" s="21" t="n">
        <v>45909</v>
      </c>
      <c r="D3096" s="17" t="s">
        <v>1355</v>
      </c>
      <c r="E3096" s="17" t="s">
        <v>98</v>
      </c>
      <c r="F3096" s="17" t="s">
        <v>1487</v>
      </c>
      <c r="G3096" s="17" t="s">
        <v>61</v>
      </c>
      <c r="H3096" s="17" t="s">
        <v>1537</v>
      </c>
      <c r="I3096" s="17" t="s">
        <v>1524</v>
      </c>
      <c r="J3096" s="17" t="n">
        <v>1</v>
      </c>
      <c r="K3096" s="15" t="n">
        <v>108.9</v>
      </c>
      <c r="L3096" s="22" t="n">
        <v>0.1</v>
      </c>
      <c r="M3096" s="15" t="n">
        <v>0</v>
      </c>
      <c r="N3096" s="15" t="n">
        <f aca="false">J3096*K3096</f>
        <v>108.9</v>
      </c>
      <c r="O3096" s="15" t="n">
        <f aca="false">N3096*L3096</f>
        <v>10.89</v>
      </c>
      <c r="P3096" s="15" t="n">
        <f aca="false">N3096-O3096</f>
        <v>98.01</v>
      </c>
      <c r="Q3096" s="15" t="n">
        <f aca="false">J3096*INDEX(dProdutos!$F$2:$F$47,MATCH(E3096,dProdutos!$A$2:$A$47,0))</f>
        <v>42.52</v>
      </c>
      <c r="R3096" s="15" t="n">
        <f aca="false">IF(I3096="Cancelado",0,P3096-Q3096)</f>
        <v>55.49</v>
      </c>
      <c r="S3096" s="17" t="str">
        <f aca="false">INDEX(dProdutos!$D$2:$D$47,MATCH(E3096,dProdutos!$A$2:$A$47,0))</f>
        <v>Moda Feminina</v>
      </c>
    </row>
    <row r="3097" customFormat="false" ht="15" hidden="false" customHeight="false" outlineLevel="0" collapsed="false">
      <c r="A3097" s="17" t="s">
        <v>3399</v>
      </c>
      <c r="B3097" s="17" t="n">
        <v>1</v>
      </c>
      <c r="C3097" s="21" t="n">
        <v>45909</v>
      </c>
      <c r="D3097" s="17" t="s">
        <v>885</v>
      </c>
      <c r="E3097" s="17" t="s">
        <v>105</v>
      </c>
      <c r="F3097" s="17" t="s">
        <v>1497</v>
      </c>
      <c r="G3097" s="17" t="s">
        <v>64</v>
      </c>
      <c r="H3097" s="17" t="s">
        <v>1537</v>
      </c>
      <c r="I3097" s="17" t="s">
        <v>1524</v>
      </c>
      <c r="J3097" s="17" t="n">
        <v>1</v>
      </c>
      <c r="K3097" s="15" t="n">
        <v>175.9</v>
      </c>
      <c r="L3097" s="22" t="n">
        <v>0.05</v>
      </c>
      <c r="M3097" s="15" t="n">
        <v>0</v>
      </c>
      <c r="N3097" s="15" t="n">
        <f aca="false">J3097*K3097</f>
        <v>175.9</v>
      </c>
      <c r="O3097" s="15" t="n">
        <f aca="false">N3097*L3097</f>
        <v>8.795</v>
      </c>
      <c r="P3097" s="15" t="n">
        <f aca="false">N3097-O3097</f>
        <v>167.105</v>
      </c>
      <c r="Q3097" s="15" t="n">
        <f aca="false">J3097*INDEX(dProdutos!$F$2:$F$47,MATCH(E3097,dProdutos!$A$2:$A$47,0))</f>
        <v>96.59</v>
      </c>
      <c r="R3097" s="15" t="n">
        <f aca="false">IF(I3097="Cancelado",0,P3097-Q3097)</f>
        <v>70.515</v>
      </c>
      <c r="S3097" s="17" t="str">
        <f aca="false">INDEX(dProdutos!$D$2:$D$47,MATCH(E3097,dProdutos!$A$2:$A$47,0))</f>
        <v>Moda Masculina</v>
      </c>
    </row>
    <row r="3098" customFormat="false" ht="15" hidden="false" customHeight="false" outlineLevel="0" collapsed="false">
      <c r="A3098" s="17" t="s">
        <v>3400</v>
      </c>
      <c r="B3098" s="17" t="n">
        <v>1</v>
      </c>
      <c r="C3098" s="21" t="n">
        <v>45909</v>
      </c>
      <c r="D3098" s="17" t="s">
        <v>399</v>
      </c>
      <c r="E3098" s="17" t="s">
        <v>105</v>
      </c>
      <c r="F3098" s="17" t="s">
        <v>1501</v>
      </c>
      <c r="G3098" s="17" t="s">
        <v>61</v>
      </c>
      <c r="H3098" s="17" t="s">
        <v>1523</v>
      </c>
      <c r="I3098" s="17" t="s">
        <v>1524</v>
      </c>
      <c r="J3098" s="17" t="n">
        <v>1</v>
      </c>
      <c r="K3098" s="15" t="n">
        <v>175.9</v>
      </c>
      <c r="L3098" s="22" t="n">
        <v>0.05</v>
      </c>
      <c r="M3098" s="15" t="n">
        <v>10.31</v>
      </c>
      <c r="N3098" s="15" t="n">
        <f aca="false">J3098*K3098</f>
        <v>175.9</v>
      </c>
      <c r="O3098" s="15" t="n">
        <f aca="false">N3098*L3098</f>
        <v>8.795</v>
      </c>
      <c r="P3098" s="15" t="n">
        <f aca="false">N3098-O3098</f>
        <v>167.105</v>
      </c>
      <c r="Q3098" s="15" t="n">
        <f aca="false">J3098*INDEX(dProdutos!$F$2:$F$47,MATCH(E3098,dProdutos!$A$2:$A$47,0))</f>
        <v>96.59</v>
      </c>
      <c r="R3098" s="15" t="n">
        <f aca="false">IF(I3098="Cancelado",0,P3098-Q3098)</f>
        <v>70.515</v>
      </c>
      <c r="S3098" s="17" t="str">
        <f aca="false">INDEX(dProdutos!$D$2:$D$47,MATCH(E3098,dProdutos!$A$2:$A$47,0))</f>
        <v>Moda Masculina</v>
      </c>
    </row>
    <row r="3099" customFormat="false" ht="15" hidden="false" customHeight="false" outlineLevel="0" collapsed="false">
      <c r="A3099" s="17" t="s">
        <v>3400</v>
      </c>
      <c r="B3099" s="17" t="n">
        <v>2</v>
      </c>
      <c r="C3099" s="21" t="n">
        <v>45909</v>
      </c>
      <c r="D3099" s="17" t="s">
        <v>399</v>
      </c>
      <c r="E3099" s="17" t="s">
        <v>177</v>
      </c>
      <c r="F3099" s="17" t="s">
        <v>1501</v>
      </c>
      <c r="G3099" s="17" t="s">
        <v>61</v>
      </c>
      <c r="H3099" s="17" t="s">
        <v>1523</v>
      </c>
      <c r="I3099" s="17" t="s">
        <v>1524</v>
      </c>
      <c r="J3099" s="17" t="n">
        <v>2</v>
      </c>
      <c r="K3099" s="15" t="n">
        <v>257.9</v>
      </c>
      <c r="L3099" s="22" t="n">
        <v>0</v>
      </c>
      <c r="M3099" s="15" t="n">
        <v>0</v>
      </c>
      <c r="N3099" s="15" t="n">
        <f aca="false">J3099*K3099</f>
        <v>515.8</v>
      </c>
      <c r="O3099" s="15" t="n">
        <f aca="false">N3099*L3099</f>
        <v>0</v>
      </c>
      <c r="P3099" s="15" t="n">
        <f aca="false">N3099-O3099</f>
        <v>515.8</v>
      </c>
      <c r="Q3099" s="15" t="n">
        <f aca="false">J3099*INDEX(dProdutos!$F$2:$F$47,MATCH(E3099,dProdutos!$A$2:$A$47,0))</f>
        <v>276.46</v>
      </c>
      <c r="R3099" s="15" t="n">
        <f aca="false">IF(I3099="Cancelado",0,P3099-Q3099)</f>
        <v>239.34</v>
      </c>
      <c r="S3099" s="17" t="str">
        <f aca="false">INDEX(dProdutos!$D$2:$D$47,MATCH(E3099,dProdutos!$A$2:$A$47,0))</f>
        <v>Casa</v>
      </c>
    </row>
    <row r="3100" customFormat="false" ht="15" hidden="false" customHeight="false" outlineLevel="0" collapsed="false">
      <c r="A3100" s="17" t="s">
        <v>3401</v>
      </c>
      <c r="B3100" s="17" t="n">
        <v>1</v>
      </c>
      <c r="C3100" s="21" t="n">
        <v>45909</v>
      </c>
      <c r="D3100" s="17" t="s">
        <v>809</v>
      </c>
      <c r="E3100" s="17" t="s">
        <v>165</v>
      </c>
      <c r="F3100" s="17" t="s">
        <v>1493</v>
      </c>
      <c r="G3100" s="17" t="s">
        <v>59</v>
      </c>
      <c r="H3100" s="17" t="s">
        <v>1523</v>
      </c>
      <c r="I3100" s="17" t="s">
        <v>1524</v>
      </c>
      <c r="J3100" s="17" t="n">
        <v>1</v>
      </c>
      <c r="K3100" s="15" t="n">
        <v>231.9</v>
      </c>
      <c r="L3100" s="22" t="n">
        <v>0</v>
      </c>
      <c r="M3100" s="15" t="n">
        <v>0</v>
      </c>
      <c r="N3100" s="15" t="n">
        <f aca="false">J3100*K3100</f>
        <v>231.9</v>
      </c>
      <c r="O3100" s="15" t="n">
        <f aca="false">N3100*L3100</f>
        <v>0</v>
      </c>
      <c r="P3100" s="15" t="n">
        <f aca="false">N3100-O3100</f>
        <v>231.9</v>
      </c>
      <c r="Q3100" s="15" t="n">
        <f aca="false">J3100*INDEX(dProdutos!$F$2:$F$47,MATCH(E3100,dProdutos!$A$2:$A$47,0))</f>
        <v>140.83</v>
      </c>
      <c r="R3100" s="15" t="n">
        <f aca="false">IF(I3100="Cancelado",0,P3100-Q3100)</f>
        <v>91.07</v>
      </c>
      <c r="S3100" s="17" t="str">
        <f aca="false">INDEX(dProdutos!$D$2:$D$47,MATCH(E3100,dProdutos!$A$2:$A$47,0))</f>
        <v>Casa</v>
      </c>
    </row>
    <row r="3101" customFormat="false" ht="15" hidden="false" customHeight="false" outlineLevel="0" collapsed="false">
      <c r="A3101" s="17" t="s">
        <v>3401</v>
      </c>
      <c r="B3101" s="17" t="n">
        <v>2</v>
      </c>
      <c r="C3101" s="21" t="n">
        <v>45909</v>
      </c>
      <c r="D3101" s="17" t="s">
        <v>809</v>
      </c>
      <c r="E3101" s="17" t="s">
        <v>147</v>
      </c>
      <c r="F3101" s="17" t="s">
        <v>1493</v>
      </c>
      <c r="G3101" s="17" t="s">
        <v>59</v>
      </c>
      <c r="H3101" s="17" t="s">
        <v>1523</v>
      </c>
      <c r="I3101" s="17" t="s">
        <v>1524</v>
      </c>
      <c r="J3101" s="17" t="n">
        <v>1</v>
      </c>
      <c r="K3101" s="15" t="n">
        <v>231.9</v>
      </c>
      <c r="L3101" s="22" t="n">
        <v>0</v>
      </c>
      <c r="M3101" s="15" t="n">
        <v>0</v>
      </c>
      <c r="N3101" s="15" t="n">
        <f aca="false">J3101*K3101</f>
        <v>231.9</v>
      </c>
      <c r="O3101" s="15" t="n">
        <f aca="false">N3101*L3101</f>
        <v>0</v>
      </c>
      <c r="P3101" s="15" t="n">
        <f aca="false">N3101-O3101</f>
        <v>231.9</v>
      </c>
      <c r="Q3101" s="15" t="n">
        <f aca="false">J3101*INDEX(dProdutos!$F$2:$F$47,MATCH(E3101,dProdutos!$A$2:$A$47,0))</f>
        <v>130.9</v>
      </c>
      <c r="R3101" s="15" t="n">
        <f aca="false">IF(I3101="Cancelado",0,P3101-Q3101)</f>
        <v>101</v>
      </c>
      <c r="S3101" s="17" t="str">
        <f aca="false">INDEX(dProdutos!$D$2:$D$47,MATCH(E3101,dProdutos!$A$2:$A$47,0))</f>
        <v>Acessórios</v>
      </c>
    </row>
    <row r="3102" customFormat="false" ht="15" hidden="false" customHeight="false" outlineLevel="0" collapsed="false">
      <c r="A3102" s="17" t="s">
        <v>3402</v>
      </c>
      <c r="B3102" s="17" t="n">
        <v>1</v>
      </c>
      <c r="C3102" s="21" t="n">
        <v>45909</v>
      </c>
      <c r="D3102" s="17" t="s">
        <v>1298</v>
      </c>
      <c r="E3102" s="17" t="s">
        <v>114</v>
      </c>
      <c r="F3102" s="17" t="s">
        <v>1495</v>
      </c>
      <c r="G3102" s="17" t="s">
        <v>60</v>
      </c>
      <c r="H3102" s="17" t="s">
        <v>1523</v>
      </c>
      <c r="I3102" s="17" t="s">
        <v>1524</v>
      </c>
      <c r="J3102" s="17" t="n">
        <v>1</v>
      </c>
      <c r="K3102" s="15" t="n">
        <v>202.9</v>
      </c>
      <c r="L3102" s="22" t="n">
        <v>0.1</v>
      </c>
      <c r="M3102" s="15" t="n">
        <v>29.3</v>
      </c>
      <c r="N3102" s="15" t="n">
        <f aca="false">J3102*K3102</f>
        <v>202.9</v>
      </c>
      <c r="O3102" s="15" t="n">
        <f aca="false">N3102*L3102</f>
        <v>20.29</v>
      </c>
      <c r="P3102" s="15" t="n">
        <f aca="false">N3102-O3102</f>
        <v>182.61</v>
      </c>
      <c r="Q3102" s="15" t="n">
        <f aca="false">J3102*INDEX(dProdutos!$F$2:$F$47,MATCH(E3102,dProdutos!$A$2:$A$47,0))</f>
        <v>110.39</v>
      </c>
      <c r="R3102" s="15" t="n">
        <f aca="false">IF(I3102="Cancelado",0,P3102-Q3102)</f>
        <v>72.22</v>
      </c>
      <c r="S3102" s="17" t="str">
        <f aca="false">INDEX(dProdutos!$D$2:$D$47,MATCH(E3102,dProdutos!$A$2:$A$47,0))</f>
        <v>Moda Masculina</v>
      </c>
    </row>
    <row r="3103" customFormat="false" ht="15" hidden="false" customHeight="false" outlineLevel="0" collapsed="false">
      <c r="A3103" s="17" t="s">
        <v>3403</v>
      </c>
      <c r="B3103" s="17" t="n">
        <v>1</v>
      </c>
      <c r="C3103" s="21" t="n">
        <v>45909</v>
      </c>
      <c r="D3103" s="17" t="s">
        <v>522</v>
      </c>
      <c r="E3103" s="17" t="s">
        <v>120</v>
      </c>
      <c r="F3103" s="17" t="s">
        <v>1493</v>
      </c>
      <c r="G3103" s="17" t="s">
        <v>61</v>
      </c>
      <c r="H3103" s="17" t="s">
        <v>1537</v>
      </c>
      <c r="I3103" s="17" t="s">
        <v>1524</v>
      </c>
      <c r="J3103" s="17" t="n">
        <v>2</v>
      </c>
      <c r="K3103" s="15" t="n">
        <v>96.9</v>
      </c>
      <c r="L3103" s="22" t="n">
        <v>0.05</v>
      </c>
      <c r="M3103" s="15" t="n">
        <v>0</v>
      </c>
      <c r="N3103" s="15" t="n">
        <f aca="false">J3103*K3103</f>
        <v>193.8</v>
      </c>
      <c r="O3103" s="15" t="n">
        <f aca="false">N3103*L3103</f>
        <v>9.69</v>
      </c>
      <c r="P3103" s="15" t="n">
        <f aca="false">N3103-O3103</f>
        <v>184.11</v>
      </c>
      <c r="Q3103" s="15" t="n">
        <f aca="false">J3103*INDEX(dProdutos!$F$2:$F$47,MATCH(E3103,dProdutos!$A$2:$A$47,0))</f>
        <v>88.72</v>
      </c>
      <c r="R3103" s="15" t="n">
        <f aca="false">IF(I3103="Cancelado",0,P3103-Q3103)</f>
        <v>95.39</v>
      </c>
      <c r="S3103" s="17" t="str">
        <f aca="false">INDEX(dProdutos!$D$2:$D$47,MATCH(E3103,dProdutos!$A$2:$A$47,0))</f>
        <v>Moda Masculina</v>
      </c>
    </row>
    <row r="3104" customFormat="false" ht="15" hidden="false" customHeight="false" outlineLevel="0" collapsed="false">
      <c r="A3104" s="17" t="s">
        <v>3404</v>
      </c>
      <c r="B3104" s="17" t="n">
        <v>1</v>
      </c>
      <c r="C3104" s="21" t="n">
        <v>45910</v>
      </c>
      <c r="D3104" s="17" t="s">
        <v>1448</v>
      </c>
      <c r="E3104" s="17" t="s">
        <v>138</v>
      </c>
      <c r="F3104" s="17" t="s">
        <v>1497</v>
      </c>
      <c r="G3104" s="17" t="s">
        <v>63</v>
      </c>
      <c r="H3104" s="17" t="s">
        <v>1523</v>
      </c>
      <c r="I3104" s="17" t="s">
        <v>1524</v>
      </c>
      <c r="J3104" s="17" t="n">
        <v>2</v>
      </c>
      <c r="K3104" s="15" t="n">
        <v>231.9</v>
      </c>
      <c r="L3104" s="22" t="n">
        <v>0.05</v>
      </c>
      <c r="M3104" s="15" t="n">
        <v>16.7</v>
      </c>
      <c r="N3104" s="15" t="n">
        <f aca="false">J3104*K3104</f>
        <v>463.8</v>
      </c>
      <c r="O3104" s="15" t="n">
        <f aca="false">N3104*L3104</f>
        <v>23.19</v>
      </c>
      <c r="P3104" s="15" t="n">
        <f aca="false">N3104-O3104</f>
        <v>440.61</v>
      </c>
      <c r="Q3104" s="15" t="n">
        <f aca="false">J3104*INDEX(dProdutos!$F$2:$F$47,MATCH(E3104,dProdutos!$A$2:$A$47,0))</f>
        <v>264.42</v>
      </c>
      <c r="R3104" s="15" t="n">
        <f aca="false">IF(I3104="Cancelado",0,P3104-Q3104)</f>
        <v>176.19</v>
      </c>
      <c r="S3104" s="17" t="str">
        <f aca="false">INDEX(dProdutos!$D$2:$D$47,MATCH(E3104,dProdutos!$A$2:$A$47,0))</f>
        <v>Calçados</v>
      </c>
    </row>
    <row r="3105" customFormat="false" ht="15" hidden="false" customHeight="false" outlineLevel="0" collapsed="false">
      <c r="A3105" s="17" t="s">
        <v>3404</v>
      </c>
      <c r="B3105" s="17" t="n">
        <v>2</v>
      </c>
      <c r="C3105" s="21" t="n">
        <v>45910</v>
      </c>
      <c r="D3105" s="17" t="s">
        <v>1448</v>
      </c>
      <c r="E3105" s="17" t="s">
        <v>156</v>
      </c>
      <c r="F3105" s="17" t="s">
        <v>1497</v>
      </c>
      <c r="G3105" s="17" t="s">
        <v>63</v>
      </c>
      <c r="H3105" s="17" t="s">
        <v>1523</v>
      </c>
      <c r="I3105" s="17" t="s">
        <v>1524</v>
      </c>
      <c r="J3105" s="17" t="n">
        <v>3</v>
      </c>
      <c r="K3105" s="15" t="n">
        <v>192.9</v>
      </c>
      <c r="L3105" s="22" t="n">
        <v>0</v>
      </c>
      <c r="M3105" s="15" t="n">
        <v>0</v>
      </c>
      <c r="N3105" s="15" t="n">
        <f aca="false">J3105*K3105</f>
        <v>578.7</v>
      </c>
      <c r="O3105" s="15" t="n">
        <f aca="false">N3105*L3105</f>
        <v>0</v>
      </c>
      <c r="P3105" s="15" t="n">
        <f aca="false">N3105-O3105</f>
        <v>578.7</v>
      </c>
      <c r="Q3105" s="15" t="n">
        <f aca="false">J3105*INDEX(dProdutos!$F$2:$F$47,MATCH(E3105,dProdutos!$A$2:$A$47,0))</f>
        <v>241.14</v>
      </c>
      <c r="R3105" s="15" t="n">
        <f aca="false">IF(I3105="Cancelado",0,P3105-Q3105)</f>
        <v>337.56</v>
      </c>
      <c r="S3105" s="17" t="str">
        <f aca="false">INDEX(dProdutos!$D$2:$D$47,MATCH(E3105,dProdutos!$A$2:$A$47,0))</f>
        <v>Acessórios</v>
      </c>
    </row>
    <row r="3106" customFormat="false" ht="15" hidden="false" customHeight="false" outlineLevel="0" collapsed="false">
      <c r="A3106" s="17" t="s">
        <v>3404</v>
      </c>
      <c r="B3106" s="17" t="n">
        <v>3</v>
      </c>
      <c r="C3106" s="21" t="n">
        <v>45910</v>
      </c>
      <c r="D3106" s="17" t="s">
        <v>1448</v>
      </c>
      <c r="E3106" s="17" t="s">
        <v>73</v>
      </c>
      <c r="F3106" s="17" t="s">
        <v>1497</v>
      </c>
      <c r="G3106" s="17" t="s">
        <v>63</v>
      </c>
      <c r="H3106" s="17" t="s">
        <v>1523</v>
      </c>
      <c r="I3106" s="17" t="s">
        <v>1524</v>
      </c>
      <c r="J3106" s="17" t="n">
        <v>1</v>
      </c>
      <c r="K3106" s="15" t="n">
        <v>179.9</v>
      </c>
      <c r="L3106" s="22" t="n">
        <v>0.05</v>
      </c>
      <c r="M3106" s="15" t="n">
        <v>0</v>
      </c>
      <c r="N3106" s="15" t="n">
        <f aca="false">J3106*K3106</f>
        <v>179.9</v>
      </c>
      <c r="O3106" s="15" t="n">
        <f aca="false">N3106*L3106</f>
        <v>8.995</v>
      </c>
      <c r="P3106" s="15" t="n">
        <f aca="false">N3106-O3106</f>
        <v>170.905</v>
      </c>
      <c r="Q3106" s="15" t="n">
        <f aca="false">J3106*INDEX(dProdutos!$F$2:$F$47,MATCH(E3106,dProdutos!$A$2:$A$47,0))</f>
        <v>69.44</v>
      </c>
      <c r="R3106" s="15" t="n">
        <f aca="false">IF(I3106="Cancelado",0,P3106-Q3106)</f>
        <v>101.465</v>
      </c>
      <c r="S3106" s="17" t="str">
        <f aca="false">INDEX(dProdutos!$D$2:$D$47,MATCH(E3106,dProdutos!$A$2:$A$47,0))</f>
        <v>Moda Feminina</v>
      </c>
    </row>
    <row r="3107" customFormat="false" ht="15" hidden="false" customHeight="false" outlineLevel="0" collapsed="false">
      <c r="A3107" s="17" t="s">
        <v>3404</v>
      </c>
      <c r="B3107" s="17" t="n">
        <v>4</v>
      </c>
      <c r="C3107" s="21" t="n">
        <v>45910</v>
      </c>
      <c r="D3107" s="17" t="s">
        <v>1448</v>
      </c>
      <c r="E3107" s="17" t="s">
        <v>150</v>
      </c>
      <c r="F3107" s="17" t="s">
        <v>1497</v>
      </c>
      <c r="G3107" s="17" t="s">
        <v>63</v>
      </c>
      <c r="H3107" s="17" t="s">
        <v>1523</v>
      </c>
      <c r="I3107" s="17" t="s">
        <v>1524</v>
      </c>
      <c r="J3107" s="17" t="n">
        <v>2</v>
      </c>
      <c r="K3107" s="15" t="n">
        <v>71.9</v>
      </c>
      <c r="L3107" s="22" t="n">
        <v>0</v>
      </c>
      <c r="M3107" s="15" t="n">
        <v>0</v>
      </c>
      <c r="N3107" s="15" t="n">
        <f aca="false">J3107*K3107</f>
        <v>143.8</v>
      </c>
      <c r="O3107" s="15" t="n">
        <f aca="false">N3107*L3107</f>
        <v>0</v>
      </c>
      <c r="P3107" s="15" t="n">
        <f aca="false">N3107-O3107</f>
        <v>143.8</v>
      </c>
      <c r="Q3107" s="15" t="n">
        <f aca="false">J3107*INDEX(dProdutos!$F$2:$F$47,MATCH(E3107,dProdutos!$A$2:$A$47,0))</f>
        <v>54.76</v>
      </c>
      <c r="R3107" s="15" t="n">
        <f aca="false">IF(I3107="Cancelado",0,P3107-Q3107)</f>
        <v>89.04</v>
      </c>
      <c r="S3107" s="17" t="str">
        <f aca="false">INDEX(dProdutos!$D$2:$D$47,MATCH(E3107,dProdutos!$A$2:$A$47,0))</f>
        <v>Acessórios</v>
      </c>
    </row>
    <row r="3108" customFormat="false" ht="15" hidden="false" customHeight="false" outlineLevel="0" collapsed="false">
      <c r="A3108" s="17" t="s">
        <v>3405</v>
      </c>
      <c r="B3108" s="17" t="n">
        <v>1</v>
      </c>
      <c r="C3108" s="21" t="n">
        <v>45910</v>
      </c>
      <c r="D3108" s="17" t="s">
        <v>741</v>
      </c>
      <c r="E3108" s="17" t="s">
        <v>177</v>
      </c>
      <c r="F3108" s="17" t="s">
        <v>1487</v>
      </c>
      <c r="G3108" s="17" t="s">
        <v>61</v>
      </c>
      <c r="H3108" s="17" t="s">
        <v>1523</v>
      </c>
      <c r="I3108" s="17" t="s">
        <v>1524</v>
      </c>
      <c r="J3108" s="17" t="n">
        <v>1</v>
      </c>
      <c r="K3108" s="15" t="n">
        <v>257.9</v>
      </c>
      <c r="L3108" s="22" t="n">
        <v>0</v>
      </c>
      <c r="M3108" s="15" t="n">
        <v>0</v>
      </c>
      <c r="N3108" s="15" t="n">
        <f aca="false">J3108*K3108</f>
        <v>257.9</v>
      </c>
      <c r="O3108" s="15" t="n">
        <f aca="false">N3108*L3108</f>
        <v>0</v>
      </c>
      <c r="P3108" s="15" t="n">
        <f aca="false">N3108-O3108</f>
        <v>257.9</v>
      </c>
      <c r="Q3108" s="15" t="n">
        <f aca="false">J3108*INDEX(dProdutos!$F$2:$F$47,MATCH(E3108,dProdutos!$A$2:$A$47,0))</f>
        <v>138.23</v>
      </c>
      <c r="R3108" s="15" t="n">
        <f aca="false">IF(I3108="Cancelado",0,P3108-Q3108)</f>
        <v>119.67</v>
      </c>
      <c r="S3108" s="17" t="str">
        <f aca="false">INDEX(dProdutos!$D$2:$D$47,MATCH(E3108,dProdutos!$A$2:$A$47,0))</f>
        <v>Casa</v>
      </c>
    </row>
    <row r="3109" customFormat="false" ht="15" hidden="false" customHeight="false" outlineLevel="0" collapsed="false">
      <c r="A3109" s="17" t="s">
        <v>3405</v>
      </c>
      <c r="B3109" s="17" t="n">
        <v>2</v>
      </c>
      <c r="C3109" s="21" t="n">
        <v>45910</v>
      </c>
      <c r="D3109" s="17" t="s">
        <v>741</v>
      </c>
      <c r="E3109" s="17" t="s">
        <v>120</v>
      </c>
      <c r="F3109" s="17" t="s">
        <v>1487</v>
      </c>
      <c r="G3109" s="17" t="s">
        <v>61</v>
      </c>
      <c r="H3109" s="17" t="s">
        <v>1523</v>
      </c>
      <c r="I3109" s="17" t="s">
        <v>1524</v>
      </c>
      <c r="J3109" s="17" t="n">
        <v>1</v>
      </c>
      <c r="K3109" s="15" t="n">
        <v>96.9</v>
      </c>
      <c r="L3109" s="22" t="n">
        <v>0.15</v>
      </c>
      <c r="M3109" s="15" t="n">
        <v>0</v>
      </c>
      <c r="N3109" s="15" t="n">
        <f aca="false">J3109*K3109</f>
        <v>96.9</v>
      </c>
      <c r="O3109" s="15" t="n">
        <f aca="false">N3109*L3109</f>
        <v>14.535</v>
      </c>
      <c r="P3109" s="15" t="n">
        <f aca="false">N3109-O3109</f>
        <v>82.365</v>
      </c>
      <c r="Q3109" s="15" t="n">
        <f aca="false">J3109*INDEX(dProdutos!$F$2:$F$47,MATCH(E3109,dProdutos!$A$2:$A$47,0))</f>
        <v>44.36</v>
      </c>
      <c r="R3109" s="15" t="n">
        <f aca="false">IF(I3109="Cancelado",0,P3109-Q3109)</f>
        <v>38.005</v>
      </c>
      <c r="S3109" s="17" t="str">
        <f aca="false">INDEX(dProdutos!$D$2:$D$47,MATCH(E3109,dProdutos!$A$2:$A$47,0))</f>
        <v>Moda Masculina</v>
      </c>
    </row>
    <row r="3110" customFormat="false" ht="15" hidden="false" customHeight="false" outlineLevel="0" collapsed="false">
      <c r="A3110" s="17" t="s">
        <v>3406</v>
      </c>
      <c r="B3110" s="17" t="n">
        <v>1</v>
      </c>
      <c r="C3110" s="21" t="n">
        <v>45910</v>
      </c>
      <c r="D3110" s="17" t="s">
        <v>677</v>
      </c>
      <c r="E3110" s="17" t="s">
        <v>153</v>
      </c>
      <c r="F3110" s="17" t="s">
        <v>1499</v>
      </c>
      <c r="G3110" s="17" t="s">
        <v>61</v>
      </c>
      <c r="H3110" s="17" t="s">
        <v>1537</v>
      </c>
      <c r="I3110" s="17" t="s">
        <v>1524</v>
      </c>
      <c r="J3110" s="17" t="n">
        <v>1</v>
      </c>
      <c r="K3110" s="15" t="n">
        <v>165.9</v>
      </c>
      <c r="L3110" s="22" t="n">
        <v>0</v>
      </c>
      <c r="M3110" s="15" t="n">
        <v>20.64</v>
      </c>
      <c r="N3110" s="15" t="n">
        <f aca="false">J3110*K3110</f>
        <v>165.9</v>
      </c>
      <c r="O3110" s="15" t="n">
        <f aca="false">N3110*L3110</f>
        <v>0</v>
      </c>
      <c r="P3110" s="15" t="n">
        <f aca="false">N3110-O3110</f>
        <v>165.9</v>
      </c>
      <c r="Q3110" s="15" t="n">
        <f aca="false">J3110*INDEX(dProdutos!$F$2:$F$47,MATCH(E3110,dProdutos!$A$2:$A$47,0))</f>
        <v>67.28</v>
      </c>
      <c r="R3110" s="15" t="n">
        <f aca="false">IF(I3110="Cancelado",0,P3110-Q3110)</f>
        <v>98.62</v>
      </c>
      <c r="S3110" s="17" t="str">
        <f aca="false">INDEX(dProdutos!$D$2:$D$47,MATCH(E3110,dProdutos!$A$2:$A$47,0))</f>
        <v>Acessórios</v>
      </c>
    </row>
    <row r="3111" customFormat="false" ht="15" hidden="false" customHeight="false" outlineLevel="0" collapsed="false">
      <c r="A3111" s="17" t="s">
        <v>3407</v>
      </c>
      <c r="B3111" s="17" t="n">
        <v>1</v>
      </c>
      <c r="C3111" s="21" t="n">
        <v>45910</v>
      </c>
      <c r="D3111" s="17" t="s">
        <v>1251</v>
      </c>
      <c r="E3111" s="17" t="s">
        <v>88</v>
      </c>
      <c r="F3111" s="17" t="s">
        <v>1487</v>
      </c>
      <c r="G3111" s="17" t="s">
        <v>62</v>
      </c>
      <c r="H3111" s="17" t="s">
        <v>1540</v>
      </c>
      <c r="I3111" s="17" t="s">
        <v>1524</v>
      </c>
      <c r="J3111" s="17" t="n">
        <v>1</v>
      </c>
      <c r="K3111" s="15" t="n">
        <v>170.9</v>
      </c>
      <c r="L3111" s="22" t="n">
        <v>0</v>
      </c>
      <c r="M3111" s="15" t="n">
        <v>31.28</v>
      </c>
      <c r="N3111" s="15" t="n">
        <f aca="false">J3111*K3111</f>
        <v>170.9</v>
      </c>
      <c r="O3111" s="15" t="n">
        <f aca="false">N3111*L3111</f>
        <v>0</v>
      </c>
      <c r="P3111" s="15" t="n">
        <f aca="false">N3111-O3111</f>
        <v>170.9</v>
      </c>
      <c r="Q3111" s="15" t="n">
        <f aca="false">J3111*INDEX(dProdutos!$F$2:$F$47,MATCH(E3111,dProdutos!$A$2:$A$47,0))</f>
        <v>98.14</v>
      </c>
      <c r="R3111" s="15" t="n">
        <f aca="false">IF(I3111="Cancelado",0,P3111-Q3111)</f>
        <v>72.76</v>
      </c>
      <c r="S3111" s="17" t="str">
        <f aca="false">INDEX(dProdutos!$D$2:$D$47,MATCH(E3111,dProdutos!$A$2:$A$47,0))</f>
        <v>Moda Feminina</v>
      </c>
    </row>
    <row r="3112" customFormat="false" ht="15" hidden="false" customHeight="false" outlineLevel="0" collapsed="false">
      <c r="A3112" s="17" t="s">
        <v>3408</v>
      </c>
      <c r="B3112" s="17" t="n">
        <v>1</v>
      </c>
      <c r="C3112" s="21" t="n">
        <v>45910</v>
      </c>
      <c r="D3112" s="17" t="s">
        <v>382</v>
      </c>
      <c r="E3112" s="17" t="s">
        <v>135</v>
      </c>
      <c r="F3112" s="17" t="s">
        <v>1487</v>
      </c>
      <c r="G3112" s="17" t="s">
        <v>64</v>
      </c>
      <c r="H3112" s="17" t="s">
        <v>1537</v>
      </c>
      <c r="I3112" s="17" t="s">
        <v>1524</v>
      </c>
      <c r="J3112" s="17" t="n">
        <v>1</v>
      </c>
      <c r="K3112" s="15" t="n">
        <v>200.9</v>
      </c>
      <c r="L3112" s="22" t="n">
        <v>0</v>
      </c>
      <c r="M3112" s="15" t="n">
        <v>33.68</v>
      </c>
      <c r="N3112" s="15" t="n">
        <f aca="false">J3112*K3112</f>
        <v>200.9</v>
      </c>
      <c r="O3112" s="15" t="n">
        <f aca="false">N3112*L3112</f>
        <v>0</v>
      </c>
      <c r="P3112" s="15" t="n">
        <f aca="false">N3112-O3112</f>
        <v>200.9</v>
      </c>
      <c r="Q3112" s="15" t="n">
        <f aca="false">J3112*INDEX(dProdutos!$F$2:$F$47,MATCH(E3112,dProdutos!$A$2:$A$47,0))</f>
        <v>80.73</v>
      </c>
      <c r="R3112" s="15" t="n">
        <f aca="false">IF(I3112="Cancelado",0,P3112-Q3112)</f>
        <v>120.17</v>
      </c>
      <c r="S3112" s="17" t="str">
        <f aca="false">INDEX(dProdutos!$D$2:$D$47,MATCH(E3112,dProdutos!$A$2:$A$47,0))</f>
        <v>Calçados</v>
      </c>
    </row>
    <row r="3113" customFormat="false" ht="15" hidden="false" customHeight="false" outlineLevel="0" collapsed="false">
      <c r="A3113" s="17" t="s">
        <v>3408</v>
      </c>
      <c r="B3113" s="17" t="n">
        <v>2</v>
      </c>
      <c r="C3113" s="21" t="n">
        <v>45910</v>
      </c>
      <c r="D3113" s="17" t="s">
        <v>382</v>
      </c>
      <c r="E3113" s="17" t="s">
        <v>120</v>
      </c>
      <c r="F3113" s="17" t="s">
        <v>1487</v>
      </c>
      <c r="G3113" s="17" t="s">
        <v>64</v>
      </c>
      <c r="H3113" s="17" t="s">
        <v>1537</v>
      </c>
      <c r="I3113" s="17" t="s">
        <v>1524</v>
      </c>
      <c r="J3113" s="17" t="n">
        <v>1</v>
      </c>
      <c r="K3113" s="15" t="n">
        <v>96.9</v>
      </c>
      <c r="L3113" s="22" t="n">
        <v>0.05</v>
      </c>
      <c r="M3113" s="15" t="n">
        <v>0</v>
      </c>
      <c r="N3113" s="15" t="n">
        <f aca="false">J3113*K3113</f>
        <v>96.9</v>
      </c>
      <c r="O3113" s="15" t="n">
        <f aca="false">N3113*L3113</f>
        <v>4.845</v>
      </c>
      <c r="P3113" s="15" t="n">
        <f aca="false">N3113-O3113</f>
        <v>92.055</v>
      </c>
      <c r="Q3113" s="15" t="n">
        <f aca="false">J3113*INDEX(dProdutos!$F$2:$F$47,MATCH(E3113,dProdutos!$A$2:$A$47,0))</f>
        <v>44.36</v>
      </c>
      <c r="R3113" s="15" t="n">
        <f aca="false">IF(I3113="Cancelado",0,P3113-Q3113)</f>
        <v>47.695</v>
      </c>
      <c r="S3113" s="17" t="str">
        <f aca="false">INDEX(dProdutos!$D$2:$D$47,MATCH(E3113,dProdutos!$A$2:$A$47,0))</f>
        <v>Moda Masculina</v>
      </c>
    </row>
    <row r="3114" customFormat="false" ht="15" hidden="false" customHeight="false" outlineLevel="0" collapsed="false">
      <c r="A3114" s="17" t="s">
        <v>3408</v>
      </c>
      <c r="B3114" s="17" t="n">
        <v>3</v>
      </c>
      <c r="C3114" s="21" t="n">
        <v>45910</v>
      </c>
      <c r="D3114" s="17" t="s">
        <v>382</v>
      </c>
      <c r="E3114" s="17" t="s">
        <v>138</v>
      </c>
      <c r="F3114" s="17" t="s">
        <v>1487</v>
      </c>
      <c r="G3114" s="17" t="s">
        <v>64</v>
      </c>
      <c r="H3114" s="17" t="s">
        <v>1537</v>
      </c>
      <c r="I3114" s="17" t="s">
        <v>1524</v>
      </c>
      <c r="J3114" s="17" t="n">
        <v>1</v>
      </c>
      <c r="K3114" s="15" t="n">
        <v>231.9</v>
      </c>
      <c r="L3114" s="22" t="n">
        <v>0.1</v>
      </c>
      <c r="M3114" s="15" t="n">
        <v>0</v>
      </c>
      <c r="N3114" s="15" t="n">
        <f aca="false">J3114*K3114</f>
        <v>231.9</v>
      </c>
      <c r="O3114" s="15" t="n">
        <f aca="false">N3114*L3114</f>
        <v>23.19</v>
      </c>
      <c r="P3114" s="15" t="n">
        <f aca="false">N3114-O3114</f>
        <v>208.71</v>
      </c>
      <c r="Q3114" s="15" t="n">
        <f aca="false">J3114*INDEX(dProdutos!$F$2:$F$47,MATCH(E3114,dProdutos!$A$2:$A$47,0))</f>
        <v>132.21</v>
      </c>
      <c r="R3114" s="15" t="n">
        <f aca="false">IF(I3114="Cancelado",0,P3114-Q3114)</f>
        <v>76.5</v>
      </c>
      <c r="S3114" s="17" t="str">
        <f aca="false">INDEX(dProdutos!$D$2:$D$47,MATCH(E3114,dProdutos!$A$2:$A$47,0))</f>
        <v>Calçados</v>
      </c>
    </row>
    <row r="3115" customFormat="false" ht="15" hidden="false" customHeight="false" outlineLevel="0" collapsed="false">
      <c r="A3115" s="17" t="s">
        <v>3409</v>
      </c>
      <c r="B3115" s="17" t="n">
        <v>1</v>
      </c>
      <c r="C3115" s="21" t="n">
        <v>45911</v>
      </c>
      <c r="D3115" s="17" t="s">
        <v>871</v>
      </c>
      <c r="E3115" s="17" t="s">
        <v>165</v>
      </c>
      <c r="F3115" s="17" t="s">
        <v>1503</v>
      </c>
      <c r="G3115" s="17" t="s">
        <v>62</v>
      </c>
      <c r="H3115" s="17" t="s">
        <v>1537</v>
      </c>
      <c r="I3115" s="17" t="s">
        <v>1524</v>
      </c>
      <c r="J3115" s="17" t="n">
        <v>3</v>
      </c>
      <c r="K3115" s="15" t="n">
        <v>231.9</v>
      </c>
      <c r="L3115" s="22" t="n">
        <v>0</v>
      </c>
      <c r="M3115" s="15" t="n">
        <v>0</v>
      </c>
      <c r="N3115" s="15" t="n">
        <f aca="false">J3115*K3115</f>
        <v>695.7</v>
      </c>
      <c r="O3115" s="15" t="n">
        <f aca="false">N3115*L3115</f>
        <v>0</v>
      </c>
      <c r="P3115" s="15" t="n">
        <f aca="false">N3115-O3115</f>
        <v>695.7</v>
      </c>
      <c r="Q3115" s="15" t="n">
        <f aca="false">J3115*INDEX(dProdutos!$F$2:$F$47,MATCH(E3115,dProdutos!$A$2:$A$47,0))</f>
        <v>422.49</v>
      </c>
      <c r="R3115" s="15" t="n">
        <f aca="false">IF(I3115="Cancelado",0,P3115-Q3115)</f>
        <v>273.21</v>
      </c>
      <c r="S3115" s="17" t="str">
        <f aca="false">INDEX(dProdutos!$D$2:$D$47,MATCH(E3115,dProdutos!$A$2:$A$47,0))</f>
        <v>Casa</v>
      </c>
    </row>
    <row r="3116" customFormat="false" ht="15" hidden="false" customHeight="false" outlineLevel="0" collapsed="false">
      <c r="A3116" s="17" t="s">
        <v>3409</v>
      </c>
      <c r="B3116" s="17" t="n">
        <v>2</v>
      </c>
      <c r="C3116" s="21" t="n">
        <v>45911</v>
      </c>
      <c r="D3116" s="17" t="s">
        <v>871</v>
      </c>
      <c r="E3116" s="17" t="s">
        <v>102</v>
      </c>
      <c r="F3116" s="17" t="s">
        <v>1503</v>
      </c>
      <c r="G3116" s="17" t="s">
        <v>62</v>
      </c>
      <c r="H3116" s="17" t="s">
        <v>1537</v>
      </c>
      <c r="I3116" s="17" t="s">
        <v>1524</v>
      </c>
      <c r="J3116" s="17" t="n">
        <v>2</v>
      </c>
      <c r="K3116" s="15" t="n">
        <v>65.9</v>
      </c>
      <c r="L3116" s="22" t="n">
        <v>0.2</v>
      </c>
      <c r="M3116" s="15" t="n">
        <v>0</v>
      </c>
      <c r="N3116" s="15" t="n">
        <f aca="false">J3116*K3116</f>
        <v>131.8</v>
      </c>
      <c r="O3116" s="15" t="n">
        <f aca="false">N3116*L3116</f>
        <v>26.36</v>
      </c>
      <c r="P3116" s="15" t="n">
        <f aca="false">N3116-O3116</f>
        <v>105.44</v>
      </c>
      <c r="Q3116" s="15" t="n">
        <f aca="false">J3116*INDEX(dProdutos!$F$2:$F$47,MATCH(E3116,dProdutos!$A$2:$A$47,0))</f>
        <v>59.36</v>
      </c>
      <c r="R3116" s="15" t="n">
        <f aca="false">IF(I3116="Cancelado",0,P3116-Q3116)</f>
        <v>46.08</v>
      </c>
      <c r="S3116" s="17" t="str">
        <f aca="false">INDEX(dProdutos!$D$2:$D$47,MATCH(E3116,dProdutos!$A$2:$A$47,0))</f>
        <v>Moda Masculina</v>
      </c>
    </row>
    <row r="3117" customFormat="false" ht="15" hidden="false" customHeight="false" outlineLevel="0" collapsed="false">
      <c r="A3117" s="17" t="s">
        <v>3409</v>
      </c>
      <c r="B3117" s="17" t="n">
        <v>3</v>
      </c>
      <c r="C3117" s="21" t="n">
        <v>45911</v>
      </c>
      <c r="D3117" s="17" t="s">
        <v>871</v>
      </c>
      <c r="E3117" s="17" t="s">
        <v>165</v>
      </c>
      <c r="F3117" s="17" t="s">
        <v>1503</v>
      </c>
      <c r="G3117" s="17" t="s">
        <v>62</v>
      </c>
      <c r="H3117" s="17" t="s">
        <v>1537</v>
      </c>
      <c r="I3117" s="17" t="s">
        <v>1524</v>
      </c>
      <c r="J3117" s="17" t="n">
        <v>1</v>
      </c>
      <c r="K3117" s="15" t="n">
        <v>231.9</v>
      </c>
      <c r="L3117" s="22" t="n">
        <v>0</v>
      </c>
      <c r="M3117" s="15" t="n">
        <v>0</v>
      </c>
      <c r="N3117" s="15" t="n">
        <f aca="false">J3117*K3117</f>
        <v>231.9</v>
      </c>
      <c r="O3117" s="15" t="n">
        <f aca="false">N3117*L3117</f>
        <v>0</v>
      </c>
      <c r="P3117" s="15" t="n">
        <f aca="false">N3117-O3117</f>
        <v>231.9</v>
      </c>
      <c r="Q3117" s="15" t="n">
        <f aca="false">J3117*INDEX(dProdutos!$F$2:$F$47,MATCH(E3117,dProdutos!$A$2:$A$47,0))</f>
        <v>140.83</v>
      </c>
      <c r="R3117" s="15" t="n">
        <f aca="false">IF(I3117="Cancelado",0,P3117-Q3117)</f>
        <v>91.07</v>
      </c>
      <c r="S3117" s="17" t="str">
        <f aca="false">INDEX(dProdutos!$D$2:$D$47,MATCH(E3117,dProdutos!$A$2:$A$47,0))</f>
        <v>Casa</v>
      </c>
    </row>
    <row r="3118" customFormat="false" ht="15" hidden="false" customHeight="false" outlineLevel="0" collapsed="false">
      <c r="A3118" s="17" t="s">
        <v>3410</v>
      </c>
      <c r="B3118" s="17" t="n">
        <v>1</v>
      </c>
      <c r="C3118" s="21" t="n">
        <v>45911</v>
      </c>
      <c r="D3118" s="17" t="s">
        <v>668</v>
      </c>
      <c r="E3118" s="17" t="s">
        <v>105</v>
      </c>
      <c r="F3118" s="17" t="s">
        <v>1490</v>
      </c>
      <c r="G3118" s="17" t="s">
        <v>63</v>
      </c>
      <c r="H3118" s="17" t="s">
        <v>1523</v>
      </c>
      <c r="I3118" s="17" t="s">
        <v>1524</v>
      </c>
      <c r="J3118" s="17" t="n">
        <v>1</v>
      </c>
      <c r="K3118" s="15" t="n">
        <v>175.9</v>
      </c>
      <c r="L3118" s="22" t="n">
        <v>0.1</v>
      </c>
      <c r="M3118" s="15" t="n">
        <v>27.59</v>
      </c>
      <c r="N3118" s="15" t="n">
        <f aca="false">J3118*K3118</f>
        <v>175.9</v>
      </c>
      <c r="O3118" s="15" t="n">
        <f aca="false">N3118*L3118</f>
        <v>17.59</v>
      </c>
      <c r="P3118" s="15" t="n">
        <f aca="false">N3118-O3118</f>
        <v>158.31</v>
      </c>
      <c r="Q3118" s="15" t="n">
        <f aca="false">J3118*INDEX(dProdutos!$F$2:$F$47,MATCH(E3118,dProdutos!$A$2:$A$47,0))</f>
        <v>96.59</v>
      </c>
      <c r="R3118" s="15" t="n">
        <f aca="false">IF(I3118="Cancelado",0,P3118-Q3118)</f>
        <v>61.72</v>
      </c>
      <c r="S3118" s="17" t="str">
        <f aca="false">INDEX(dProdutos!$D$2:$D$47,MATCH(E3118,dProdutos!$A$2:$A$47,0))</f>
        <v>Moda Masculina</v>
      </c>
    </row>
    <row r="3119" customFormat="false" ht="15" hidden="false" customHeight="false" outlineLevel="0" collapsed="false">
      <c r="A3119" s="17" t="s">
        <v>3410</v>
      </c>
      <c r="B3119" s="17" t="n">
        <v>2</v>
      </c>
      <c r="C3119" s="21" t="n">
        <v>45911</v>
      </c>
      <c r="D3119" s="17" t="s">
        <v>668</v>
      </c>
      <c r="E3119" s="17" t="s">
        <v>120</v>
      </c>
      <c r="F3119" s="17" t="s">
        <v>1490</v>
      </c>
      <c r="G3119" s="17" t="s">
        <v>63</v>
      </c>
      <c r="H3119" s="17" t="s">
        <v>1523</v>
      </c>
      <c r="I3119" s="17" t="s">
        <v>1524</v>
      </c>
      <c r="J3119" s="17" t="n">
        <v>1</v>
      </c>
      <c r="K3119" s="15" t="n">
        <v>96.9</v>
      </c>
      <c r="L3119" s="22" t="n">
        <v>0</v>
      </c>
      <c r="M3119" s="15" t="n">
        <v>0</v>
      </c>
      <c r="N3119" s="15" t="n">
        <f aca="false">J3119*K3119</f>
        <v>96.9</v>
      </c>
      <c r="O3119" s="15" t="n">
        <f aca="false">N3119*L3119</f>
        <v>0</v>
      </c>
      <c r="P3119" s="15" t="n">
        <f aca="false">N3119-O3119</f>
        <v>96.9</v>
      </c>
      <c r="Q3119" s="15" t="n">
        <f aca="false">J3119*INDEX(dProdutos!$F$2:$F$47,MATCH(E3119,dProdutos!$A$2:$A$47,0))</f>
        <v>44.36</v>
      </c>
      <c r="R3119" s="15" t="n">
        <f aca="false">IF(I3119="Cancelado",0,P3119-Q3119)</f>
        <v>52.54</v>
      </c>
      <c r="S3119" s="17" t="str">
        <f aca="false">INDEX(dProdutos!$D$2:$D$47,MATCH(E3119,dProdutos!$A$2:$A$47,0))</f>
        <v>Moda Masculina</v>
      </c>
    </row>
    <row r="3120" customFormat="false" ht="15" hidden="false" customHeight="false" outlineLevel="0" collapsed="false">
      <c r="A3120" s="17" t="s">
        <v>3411</v>
      </c>
      <c r="B3120" s="17" t="n">
        <v>1</v>
      </c>
      <c r="C3120" s="21" t="n">
        <v>45911</v>
      </c>
      <c r="D3120" s="17" t="s">
        <v>525</v>
      </c>
      <c r="E3120" s="17" t="s">
        <v>95</v>
      </c>
      <c r="F3120" s="17" t="s">
        <v>1499</v>
      </c>
      <c r="G3120" s="17" t="s">
        <v>60</v>
      </c>
      <c r="H3120" s="17" t="s">
        <v>1523</v>
      </c>
      <c r="I3120" s="17" t="s">
        <v>1524</v>
      </c>
      <c r="J3120" s="17" t="n">
        <v>2</v>
      </c>
      <c r="K3120" s="15" t="n">
        <v>77.9</v>
      </c>
      <c r="L3120" s="22" t="n">
        <v>0</v>
      </c>
      <c r="M3120" s="15" t="n">
        <v>32.39</v>
      </c>
      <c r="N3120" s="15" t="n">
        <f aca="false">J3120*K3120</f>
        <v>155.8</v>
      </c>
      <c r="O3120" s="15" t="n">
        <f aca="false">N3120*L3120</f>
        <v>0</v>
      </c>
      <c r="P3120" s="15" t="n">
        <f aca="false">N3120-O3120</f>
        <v>155.8</v>
      </c>
      <c r="Q3120" s="15" t="n">
        <f aca="false">J3120*INDEX(dProdutos!$F$2:$F$47,MATCH(E3120,dProdutos!$A$2:$A$47,0))</f>
        <v>73.42</v>
      </c>
      <c r="R3120" s="15" t="n">
        <f aca="false">IF(I3120="Cancelado",0,P3120-Q3120)</f>
        <v>82.38</v>
      </c>
      <c r="S3120" s="17" t="str">
        <f aca="false">INDEX(dProdutos!$D$2:$D$47,MATCH(E3120,dProdutos!$A$2:$A$47,0))</f>
        <v>Moda Feminina</v>
      </c>
    </row>
    <row r="3121" customFormat="false" ht="15" hidden="false" customHeight="false" outlineLevel="0" collapsed="false">
      <c r="A3121" s="17" t="s">
        <v>3411</v>
      </c>
      <c r="B3121" s="17" t="n">
        <v>2</v>
      </c>
      <c r="C3121" s="21" t="n">
        <v>45911</v>
      </c>
      <c r="D3121" s="17" t="s">
        <v>525</v>
      </c>
      <c r="E3121" s="17" t="s">
        <v>204</v>
      </c>
      <c r="F3121" s="17" t="s">
        <v>1499</v>
      </c>
      <c r="G3121" s="17" t="s">
        <v>60</v>
      </c>
      <c r="H3121" s="17" t="s">
        <v>1523</v>
      </c>
      <c r="I3121" s="17" t="s">
        <v>1524</v>
      </c>
      <c r="J3121" s="17" t="n">
        <v>3</v>
      </c>
      <c r="K3121" s="15" t="n">
        <v>64.9</v>
      </c>
      <c r="L3121" s="22" t="n">
        <v>0.05</v>
      </c>
      <c r="M3121" s="15" t="n">
        <v>0</v>
      </c>
      <c r="N3121" s="15" t="n">
        <f aca="false">J3121*K3121</f>
        <v>194.7</v>
      </c>
      <c r="O3121" s="15" t="n">
        <f aca="false">N3121*L3121</f>
        <v>9.735</v>
      </c>
      <c r="P3121" s="15" t="n">
        <f aca="false">N3121-O3121</f>
        <v>184.965</v>
      </c>
      <c r="Q3121" s="15" t="n">
        <f aca="false">J3121*INDEX(dProdutos!$F$2:$F$47,MATCH(E3121,dProdutos!$A$2:$A$47,0))</f>
        <v>82.56</v>
      </c>
      <c r="R3121" s="15" t="n">
        <f aca="false">IF(I3121="Cancelado",0,P3121-Q3121)</f>
        <v>102.405</v>
      </c>
      <c r="S3121" s="17" t="str">
        <f aca="false">INDEX(dProdutos!$D$2:$D$47,MATCH(E3121,dProdutos!$A$2:$A$47,0))</f>
        <v>Beleza</v>
      </c>
    </row>
    <row r="3122" customFormat="false" ht="15" hidden="false" customHeight="false" outlineLevel="0" collapsed="false">
      <c r="A3122" s="17" t="s">
        <v>3412</v>
      </c>
      <c r="B3122" s="17" t="n">
        <v>1</v>
      </c>
      <c r="C3122" s="21" t="n">
        <v>45911</v>
      </c>
      <c r="D3122" s="17" t="s">
        <v>615</v>
      </c>
      <c r="E3122" s="17" t="s">
        <v>183</v>
      </c>
      <c r="F3122" s="17" t="s">
        <v>1495</v>
      </c>
      <c r="G3122" s="17" t="s">
        <v>63</v>
      </c>
      <c r="H3122" s="17" t="s">
        <v>1527</v>
      </c>
      <c r="I3122" s="17" t="s">
        <v>1524</v>
      </c>
      <c r="J3122" s="17" t="n">
        <v>1</v>
      </c>
      <c r="K3122" s="15" t="n">
        <v>121.9</v>
      </c>
      <c r="L3122" s="22" t="n">
        <v>0.1</v>
      </c>
      <c r="M3122" s="15" t="n">
        <v>0</v>
      </c>
      <c r="N3122" s="15" t="n">
        <f aca="false">J3122*K3122</f>
        <v>121.9</v>
      </c>
      <c r="O3122" s="15" t="n">
        <f aca="false">N3122*L3122</f>
        <v>12.19</v>
      </c>
      <c r="P3122" s="15" t="n">
        <f aca="false">N3122-O3122</f>
        <v>109.71</v>
      </c>
      <c r="Q3122" s="15" t="n">
        <f aca="false">J3122*INDEX(dProdutos!$F$2:$F$47,MATCH(E3122,dProdutos!$A$2:$A$47,0))</f>
        <v>52.76</v>
      </c>
      <c r="R3122" s="15" t="n">
        <f aca="false">IF(I3122="Cancelado",0,P3122-Q3122)</f>
        <v>56.95</v>
      </c>
      <c r="S3122" s="17" t="str">
        <f aca="false">INDEX(dProdutos!$D$2:$D$47,MATCH(E3122,dProdutos!$A$2:$A$47,0))</f>
        <v>Eletrônicos</v>
      </c>
    </row>
    <row r="3123" customFormat="false" ht="15" hidden="false" customHeight="false" outlineLevel="0" collapsed="false">
      <c r="A3123" s="17" t="s">
        <v>3413</v>
      </c>
      <c r="B3123" s="17" t="n">
        <v>1</v>
      </c>
      <c r="C3123" s="21" t="n">
        <v>45911</v>
      </c>
      <c r="D3123" s="17" t="s">
        <v>1156</v>
      </c>
      <c r="E3123" s="17" t="s">
        <v>183</v>
      </c>
      <c r="F3123" s="17" t="s">
        <v>1493</v>
      </c>
      <c r="G3123" s="17" t="s">
        <v>62</v>
      </c>
      <c r="H3123" s="17" t="s">
        <v>1523</v>
      </c>
      <c r="I3123" s="17" t="s">
        <v>1524</v>
      </c>
      <c r="J3123" s="17" t="n">
        <v>1</v>
      </c>
      <c r="K3123" s="15" t="n">
        <v>121.9</v>
      </c>
      <c r="L3123" s="22" t="n">
        <v>0</v>
      </c>
      <c r="M3123" s="15" t="n">
        <v>0</v>
      </c>
      <c r="N3123" s="15" t="n">
        <f aca="false">J3123*K3123</f>
        <v>121.9</v>
      </c>
      <c r="O3123" s="15" t="n">
        <f aca="false">N3123*L3123</f>
        <v>0</v>
      </c>
      <c r="P3123" s="15" t="n">
        <f aca="false">N3123-O3123</f>
        <v>121.9</v>
      </c>
      <c r="Q3123" s="15" t="n">
        <f aca="false">J3123*INDEX(dProdutos!$F$2:$F$47,MATCH(E3123,dProdutos!$A$2:$A$47,0))</f>
        <v>52.76</v>
      </c>
      <c r="R3123" s="15" t="n">
        <f aca="false">IF(I3123="Cancelado",0,P3123-Q3123)</f>
        <v>69.14</v>
      </c>
      <c r="S3123" s="17" t="str">
        <f aca="false">INDEX(dProdutos!$D$2:$D$47,MATCH(E3123,dProdutos!$A$2:$A$47,0))</f>
        <v>Eletrônicos</v>
      </c>
    </row>
    <row r="3124" customFormat="false" ht="15" hidden="false" customHeight="false" outlineLevel="0" collapsed="false">
      <c r="A3124" s="17" t="s">
        <v>3413</v>
      </c>
      <c r="B3124" s="17" t="n">
        <v>2</v>
      </c>
      <c r="C3124" s="21" t="n">
        <v>45911</v>
      </c>
      <c r="D3124" s="17" t="s">
        <v>1156</v>
      </c>
      <c r="E3124" s="17" t="s">
        <v>186</v>
      </c>
      <c r="F3124" s="17" t="s">
        <v>1493</v>
      </c>
      <c r="G3124" s="17" t="s">
        <v>62</v>
      </c>
      <c r="H3124" s="17" t="s">
        <v>1523</v>
      </c>
      <c r="I3124" s="17" t="s">
        <v>1524</v>
      </c>
      <c r="J3124" s="17" t="n">
        <v>1</v>
      </c>
      <c r="K3124" s="15" t="n">
        <v>120.9</v>
      </c>
      <c r="L3124" s="22" t="n">
        <v>0</v>
      </c>
      <c r="M3124" s="15" t="n">
        <v>0</v>
      </c>
      <c r="N3124" s="15" t="n">
        <f aca="false">J3124*K3124</f>
        <v>120.9</v>
      </c>
      <c r="O3124" s="15" t="n">
        <f aca="false">N3124*L3124</f>
        <v>0</v>
      </c>
      <c r="P3124" s="15" t="n">
        <f aca="false">N3124-O3124</f>
        <v>120.9</v>
      </c>
      <c r="Q3124" s="15" t="n">
        <f aca="false">J3124*INDEX(dProdutos!$F$2:$F$47,MATCH(E3124,dProdutos!$A$2:$A$47,0))</f>
        <v>72.21</v>
      </c>
      <c r="R3124" s="15" t="n">
        <f aca="false">IF(I3124="Cancelado",0,P3124-Q3124)</f>
        <v>48.69</v>
      </c>
      <c r="S3124" s="17" t="str">
        <f aca="false">INDEX(dProdutos!$D$2:$D$47,MATCH(E3124,dProdutos!$A$2:$A$47,0))</f>
        <v>Eletrônicos</v>
      </c>
    </row>
    <row r="3125" customFormat="false" ht="15" hidden="false" customHeight="false" outlineLevel="0" collapsed="false">
      <c r="A3125" s="17" t="s">
        <v>3414</v>
      </c>
      <c r="B3125" s="17" t="n">
        <v>1</v>
      </c>
      <c r="C3125" s="21" t="n">
        <v>45911</v>
      </c>
      <c r="D3125" s="17" t="s">
        <v>1275</v>
      </c>
      <c r="E3125" s="17" t="s">
        <v>88</v>
      </c>
      <c r="F3125" s="17" t="s">
        <v>1501</v>
      </c>
      <c r="G3125" s="17" t="s">
        <v>59</v>
      </c>
      <c r="H3125" s="17" t="s">
        <v>1537</v>
      </c>
      <c r="I3125" s="17" t="s">
        <v>1524</v>
      </c>
      <c r="J3125" s="17" t="n">
        <v>1</v>
      </c>
      <c r="K3125" s="15" t="n">
        <v>170.9</v>
      </c>
      <c r="L3125" s="22" t="n">
        <v>0</v>
      </c>
      <c r="M3125" s="15" t="n">
        <v>24.35</v>
      </c>
      <c r="N3125" s="15" t="n">
        <f aca="false">J3125*K3125</f>
        <v>170.9</v>
      </c>
      <c r="O3125" s="15" t="n">
        <f aca="false">N3125*L3125</f>
        <v>0</v>
      </c>
      <c r="P3125" s="15" t="n">
        <f aca="false">N3125-O3125</f>
        <v>170.9</v>
      </c>
      <c r="Q3125" s="15" t="n">
        <f aca="false">J3125*INDEX(dProdutos!$F$2:$F$47,MATCH(E3125,dProdutos!$A$2:$A$47,0))</f>
        <v>98.14</v>
      </c>
      <c r="R3125" s="15" t="n">
        <f aca="false">IF(I3125="Cancelado",0,P3125-Q3125)</f>
        <v>72.76</v>
      </c>
      <c r="S3125" s="17" t="str">
        <f aca="false">INDEX(dProdutos!$D$2:$D$47,MATCH(E3125,dProdutos!$A$2:$A$47,0))</f>
        <v>Moda Feminina</v>
      </c>
    </row>
    <row r="3126" customFormat="false" ht="15" hidden="false" customHeight="false" outlineLevel="0" collapsed="false">
      <c r="A3126" s="17" t="s">
        <v>3414</v>
      </c>
      <c r="B3126" s="17" t="n">
        <v>2</v>
      </c>
      <c r="C3126" s="21" t="n">
        <v>45911</v>
      </c>
      <c r="D3126" s="17" t="s">
        <v>1275</v>
      </c>
      <c r="E3126" s="17" t="s">
        <v>177</v>
      </c>
      <c r="F3126" s="17" t="s">
        <v>1501</v>
      </c>
      <c r="G3126" s="17" t="s">
        <v>59</v>
      </c>
      <c r="H3126" s="17" t="s">
        <v>1537</v>
      </c>
      <c r="I3126" s="17" t="s">
        <v>1524</v>
      </c>
      <c r="J3126" s="17" t="n">
        <v>1</v>
      </c>
      <c r="K3126" s="15" t="n">
        <v>257.9</v>
      </c>
      <c r="L3126" s="22" t="n">
        <v>0.15</v>
      </c>
      <c r="M3126" s="15" t="n">
        <v>0</v>
      </c>
      <c r="N3126" s="15" t="n">
        <f aca="false">J3126*K3126</f>
        <v>257.9</v>
      </c>
      <c r="O3126" s="15" t="n">
        <f aca="false">N3126*L3126</f>
        <v>38.685</v>
      </c>
      <c r="P3126" s="15" t="n">
        <f aca="false">N3126-O3126</f>
        <v>219.215</v>
      </c>
      <c r="Q3126" s="15" t="n">
        <f aca="false">J3126*INDEX(dProdutos!$F$2:$F$47,MATCH(E3126,dProdutos!$A$2:$A$47,0))</f>
        <v>138.23</v>
      </c>
      <c r="R3126" s="15" t="n">
        <f aca="false">IF(I3126="Cancelado",0,P3126-Q3126)</f>
        <v>80.985</v>
      </c>
      <c r="S3126" s="17" t="str">
        <f aca="false">INDEX(dProdutos!$D$2:$D$47,MATCH(E3126,dProdutos!$A$2:$A$47,0))</f>
        <v>Casa</v>
      </c>
    </row>
    <row r="3127" customFormat="false" ht="15" hidden="false" customHeight="false" outlineLevel="0" collapsed="false">
      <c r="A3127" s="17" t="s">
        <v>3415</v>
      </c>
      <c r="B3127" s="17" t="n">
        <v>1</v>
      </c>
      <c r="C3127" s="21" t="n">
        <v>45911</v>
      </c>
      <c r="D3127" s="17" t="s">
        <v>1459</v>
      </c>
      <c r="E3127" s="17" t="s">
        <v>192</v>
      </c>
      <c r="F3127" s="17" t="s">
        <v>1493</v>
      </c>
      <c r="G3127" s="17" t="s">
        <v>63</v>
      </c>
      <c r="H3127" s="17" t="s">
        <v>1540</v>
      </c>
      <c r="I3127" s="17" t="s">
        <v>1524</v>
      </c>
      <c r="J3127" s="17" t="n">
        <v>1</v>
      </c>
      <c r="K3127" s="15" t="n">
        <v>245.9</v>
      </c>
      <c r="L3127" s="22" t="n">
        <v>0</v>
      </c>
      <c r="M3127" s="15" t="n">
        <v>19.3</v>
      </c>
      <c r="N3127" s="15" t="n">
        <f aca="false">J3127*K3127</f>
        <v>245.9</v>
      </c>
      <c r="O3127" s="15" t="n">
        <f aca="false">N3127*L3127</f>
        <v>0</v>
      </c>
      <c r="P3127" s="15" t="n">
        <f aca="false">N3127-O3127</f>
        <v>245.9</v>
      </c>
      <c r="Q3127" s="15" t="n">
        <f aca="false">J3127*INDEX(dProdutos!$F$2:$F$47,MATCH(E3127,dProdutos!$A$2:$A$47,0))</f>
        <v>107.78</v>
      </c>
      <c r="R3127" s="15" t="n">
        <f aca="false">IF(I3127="Cancelado",0,P3127-Q3127)</f>
        <v>138.12</v>
      </c>
      <c r="S3127" s="17" t="str">
        <f aca="false">INDEX(dProdutos!$D$2:$D$47,MATCH(E3127,dProdutos!$A$2:$A$47,0))</f>
        <v>Eletrônicos</v>
      </c>
    </row>
    <row r="3128" customFormat="false" ht="15" hidden="false" customHeight="false" outlineLevel="0" collapsed="false">
      <c r="A3128" s="17" t="s">
        <v>3416</v>
      </c>
      <c r="B3128" s="17" t="n">
        <v>1</v>
      </c>
      <c r="C3128" s="21" t="n">
        <v>45911</v>
      </c>
      <c r="D3128" s="17" t="s">
        <v>327</v>
      </c>
      <c r="E3128" s="17" t="s">
        <v>108</v>
      </c>
      <c r="F3128" s="17" t="s">
        <v>1503</v>
      </c>
      <c r="G3128" s="17" t="s">
        <v>62</v>
      </c>
      <c r="H3128" s="17" t="s">
        <v>1537</v>
      </c>
      <c r="I3128" s="17" t="s">
        <v>1524</v>
      </c>
      <c r="J3128" s="17" t="n">
        <v>1</v>
      </c>
      <c r="K3128" s="15" t="n">
        <v>265.9</v>
      </c>
      <c r="L3128" s="22" t="n">
        <v>0.1</v>
      </c>
      <c r="M3128" s="15" t="n">
        <v>0</v>
      </c>
      <c r="N3128" s="15" t="n">
        <f aca="false">J3128*K3128</f>
        <v>265.9</v>
      </c>
      <c r="O3128" s="15" t="n">
        <f aca="false">N3128*L3128</f>
        <v>26.59</v>
      </c>
      <c r="P3128" s="15" t="n">
        <f aca="false">N3128-O3128</f>
        <v>239.31</v>
      </c>
      <c r="Q3128" s="15" t="n">
        <f aca="false">J3128*INDEX(dProdutos!$F$2:$F$47,MATCH(E3128,dProdutos!$A$2:$A$47,0))</f>
        <v>155.62</v>
      </c>
      <c r="R3128" s="15" t="n">
        <f aca="false">IF(I3128="Cancelado",0,P3128-Q3128)</f>
        <v>83.69</v>
      </c>
      <c r="S3128" s="17" t="str">
        <f aca="false">INDEX(dProdutos!$D$2:$D$47,MATCH(E3128,dProdutos!$A$2:$A$47,0))</f>
        <v>Moda Masculina</v>
      </c>
    </row>
    <row r="3129" customFormat="false" ht="15" hidden="false" customHeight="false" outlineLevel="0" collapsed="false">
      <c r="A3129" s="17" t="s">
        <v>3416</v>
      </c>
      <c r="B3129" s="17" t="n">
        <v>2</v>
      </c>
      <c r="C3129" s="21" t="n">
        <v>45911</v>
      </c>
      <c r="D3129" s="17" t="s">
        <v>327</v>
      </c>
      <c r="E3129" s="17" t="s">
        <v>144</v>
      </c>
      <c r="F3129" s="17" t="s">
        <v>1503</v>
      </c>
      <c r="G3129" s="17" t="s">
        <v>62</v>
      </c>
      <c r="H3129" s="17" t="s">
        <v>1537</v>
      </c>
      <c r="I3129" s="17" t="s">
        <v>1524</v>
      </c>
      <c r="J3129" s="17" t="n">
        <v>1</v>
      </c>
      <c r="K3129" s="15" t="n">
        <v>260.9</v>
      </c>
      <c r="L3129" s="22" t="n">
        <v>0</v>
      </c>
      <c r="M3129" s="15" t="n">
        <v>0</v>
      </c>
      <c r="N3129" s="15" t="n">
        <f aca="false">J3129*K3129</f>
        <v>260.9</v>
      </c>
      <c r="O3129" s="15" t="n">
        <f aca="false">N3129*L3129</f>
        <v>0</v>
      </c>
      <c r="P3129" s="15" t="n">
        <f aca="false">N3129-O3129</f>
        <v>260.9</v>
      </c>
      <c r="Q3129" s="15" t="n">
        <f aca="false">J3129*INDEX(dProdutos!$F$2:$F$47,MATCH(E3129,dProdutos!$A$2:$A$47,0))</f>
        <v>99.86</v>
      </c>
      <c r="R3129" s="15" t="n">
        <f aca="false">IF(I3129="Cancelado",0,P3129-Q3129)</f>
        <v>161.04</v>
      </c>
      <c r="S3129" s="17" t="str">
        <f aca="false">INDEX(dProdutos!$D$2:$D$47,MATCH(E3129,dProdutos!$A$2:$A$47,0))</f>
        <v>Acessórios</v>
      </c>
    </row>
    <row r="3130" customFormat="false" ht="15" hidden="false" customHeight="false" outlineLevel="0" collapsed="false">
      <c r="A3130" s="17" t="s">
        <v>3417</v>
      </c>
      <c r="B3130" s="17" t="n">
        <v>1</v>
      </c>
      <c r="C3130" s="21" t="n">
        <v>45911</v>
      </c>
      <c r="D3130" s="17" t="s">
        <v>1028</v>
      </c>
      <c r="E3130" s="17" t="s">
        <v>171</v>
      </c>
      <c r="F3130" s="17" t="s">
        <v>1487</v>
      </c>
      <c r="G3130" s="17" t="s">
        <v>64</v>
      </c>
      <c r="H3130" s="17" t="s">
        <v>1537</v>
      </c>
      <c r="I3130" s="17" t="s">
        <v>1524</v>
      </c>
      <c r="J3130" s="17" t="n">
        <v>2</v>
      </c>
      <c r="K3130" s="15" t="n">
        <v>246.9</v>
      </c>
      <c r="L3130" s="22" t="n">
        <v>0.1</v>
      </c>
      <c r="M3130" s="15" t="n">
        <v>12.12</v>
      </c>
      <c r="N3130" s="15" t="n">
        <f aca="false">J3130*K3130</f>
        <v>493.8</v>
      </c>
      <c r="O3130" s="15" t="n">
        <f aca="false">N3130*L3130</f>
        <v>49.38</v>
      </c>
      <c r="P3130" s="15" t="n">
        <f aca="false">N3130-O3130</f>
        <v>444.42</v>
      </c>
      <c r="Q3130" s="15" t="n">
        <f aca="false">J3130*INDEX(dProdutos!$F$2:$F$47,MATCH(E3130,dProdutos!$A$2:$A$47,0))</f>
        <v>207.22</v>
      </c>
      <c r="R3130" s="15" t="n">
        <f aca="false">IF(I3130="Cancelado",0,P3130-Q3130)</f>
        <v>237.2</v>
      </c>
      <c r="S3130" s="17" t="str">
        <f aca="false">INDEX(dProdutos!$D$2:$D$47,MATCH(E3130,dProdutos!$A$2:$A$47,0))</f>
        <v>Casa</v>
      </c>
    </row>
    <row r="3131" customFormat="false" ht="15" hidden="false" customHeight="false" outlineLevel="0" collapsed="false">
      <c r="A3131" s="17" t="s">
        <v>3417</v>
      </c>
      <c r="B3131" s="17" t="n">
        <v>2</v>
      </c>
      <c r="C3131" s="21" t="n">
        <v>45911</v>
      </c>
      <c r="D3131" s="17" t="s">
        <v>1028</v>
      </c>
      <c r="E3131" s="17" t="s">
        <v>85</v>
      </c>
      <c r="F3131" s="17" t="s">
        <v>1487</v>
      </c>
      <c r="G3131" s="17" t="s">
        <v>64</v>
      </c>
      <c r="H3131" s="17" t="s">
        <v>1537</v>
      </c>
      <c r="I3131" s="17" t="s">
        <v>1524</v>
      </c>
      <c r="J3131" s="17" t="n">
        <v>2</v>
      </c>
      <c r="K3131" s="15" t="n">
        <v>165.9</v>
      </c>
      <c r="L3131" s="22" t="n">
        <v>0</v>
      </c>
      <c r="M3131" s="15" t="n">
        <v>0</v>
      </c>
      <c r="N3131" s="15" t="n">
        <f aca="false">J3131*K3131</f>
        <v>331.8</v>
      </c>
      <c r="O3131" s="15" t="n">
        <f aca="false">N3131*L3131</f>
        <v>0</v>
      </c>
      <c r="P3131" s="15" t="n">
        <f aca="false">N3131-O3131</f>
        <v>331.8</v>
      </c>
      <c r="Q3131" s="15" t="n">
        <f aca="false">J3131*INDEX(dProdutos!$F$2:$F$47,MATCH(E3131,dProdutos!$A$2:$A$47,0))</f>
        <v>183.1</v>
      </c>
      <c r="R3131" s="15" t="n">
        <f aca="false">IF(I3131="Cancelado",0,P3131-Q3131)</f>
        <v>148.7</v>
      </c>
      <c r="S3131" s="17" t="str">
        <f aca="false">INDEX(dProdutos!$D$2:$D$47,MATCH(E3131,dProdutos!$A$2:$A$47,0))</f>
        <v>Moda Feminina</v>
      </c>
    </row>
    <row r="3132" customFormat="false" ht="15" hidden="false" customHeight="false" outlineLevel="0" collapsed="false">
      <c r="A3132" s="17" t="s">
        <v>3418</v>
      </c>
      <c r="B3132" s="17" t="n">
        <v>1</v>
      </c>
      <c r="C3132" s="21" t="n">
        <v>45911</v>
      </c>
      <c r="D3132" s="17" t="s">
        <v>1467</v>
      </c>
      <c r="E3132" s="17" t="s">
        <v>135</v>
      </c>
      <c r="F3132" s="17" t="s">
        <v>1493</v>
      </c>
      <c r="G3132" s="17" t="s">
        <v>61</v>
      </c>
      <c r="H3132" s="17" t="s">
        <v>1537</v>
      </c>
      <c r="I3132" s="17" t="s">
        <v>1524</v>
      </c>
      <c r="J3132" s="17" t="n">
        <v>1</v>
      </c>
      <c r="K3132" s="15" t="n">
        <v>200.9</v>
      </c>
      <c r="L3132" s="22" t="n">
        <v>0.15</v>
      </c>
      <c r="M3132" s="15" t="n">
        <v>19.6</v>
      </c>
      <c r="N3132" s="15" t="n">
        <f aca="false">J3132*K3132</f>
        <v>200.9</v>
      </c>
      <c r="O3132" s="15" t="n">
        <f aca="false">N3132*L3132</f>
        <v>30.135</v>
      </c>
      <c r="P3132" s="15" t="n">
        <f aca="false">N3132-O3132</f>
        <v>170.765</v>
      </c>
      <c r="Q3132" s="15" t="n">
        <f aca="false">J3132*INDEX(dProdutos!$F$2:$F$47,MATCH(E3132,dProdutos!$A$2:$A$47,0))</f>
        <v>80.73</v>
      </c>
      <c r="R3132" s="15" t="n">
        <f aca="false">IF(I3132="Cancelado",0,P3132-Q3132)</f>
        <v>90.035</v>
      </c>
      <c r="S3132" s="17" t="str">
        <f aca="false">INDEX(dProdutos!$D$2:$D$47,MATCH(E3132,dProdutos!$A$2:$A$47,0))</f>
        <v>Calçados</v>
      </c>
    </row>
    <row r="3133" customFormat="false" ht="15" hidden="false" customHeight="false" outlineLevel="0" collapsed="false">
      <c r="A3133" s="17" t="s">
        <v>3418</v>
      </c>
      <c r="B3133" s="17" t="n">
        <v>2</v>
      </c>
      <c r="C3133" s="21" t="n">
        <v>45911</v>
      </c>
      <c r="D3133" s="17" t="s">
        <v>1467</v>
      </c>
      <c r="E3133" s="17" t="s">
        <v>114</v>
      </c>
      <c r="F3133" s="17" t="s">
        <v>1493</v>
      </c>
      <c r="G3133" s="17" t="s">
        <v>61</v>
      </c>
      <c r="H3133" s="17" t="s">
        <v>1537</v>
      </c>
      <c r="I3133" s="17" t="s">
        <v>1524</v>
      </c>
      <c r="J3133" s="17" t="n">
        <v>2</v>
      </c>
      <c r="K3133" s="15" t="n">
        <v>202.9</v>
      </c>
      <c r="L3133" s="22" t="n">
        <v>0.05</v>
      </c>
      <c r="M3133" s="15" t="n">
        <v>0</v>
      </c>
      <c r="N3133" s="15" t="n">
        <f aca="false">J3133*K3133</f>
        <v>405.8</v>
      </c>
      <c r="O3133" s="15" t="n">
        <f aca="false">N3133*L3133</f>
        <v>20.29</v>
      </c>
      <c r="P3133" s="15" t="n">
        <f aca="false">N3133-O3133</f>
        <v>385.51</v>
      </c>
      <c r="Q3133" s="15" t="n">
        <f aca="false">J3133*INDEX(dProdutos!$F$2:$F$47,MATCH(E3133,dProdutos!$A$2:$A$47,0))</f>
        <v>220.78</v>
      </c>
      <c r="R3133" s="15" t="n">
        <f aca="false">IF(I3133="Cancelado",0,P3133-Q3133)</f>
        <v>164.73</v>
      </c>
      <c r="S3133" s="17" t="str">
        <f aca="false">INDEX(dProdutos!$D$2:$D$47,MATCH(E3133,dProdutos!$A$2:$A$47,0))</f>
        <v>Moda Masculina</v>
      </c>
    </row>
    <row r="3134" customFormat="false" ht="15" hidden="false" customHeight="false" outlineLevel="0" collapsed="false">
      <c r="A3134" s="17" t="s">
        <v>3418</v>
      </c>
      <c r="B3134" s="17" t="n">
        <v>3</v>
      </c>
      <c r="C3134" s="21" t="n">
        <v>45911</v>
      </c>
      <c r="D3134" s="17" t="s">
        <v>1467</v>
      </c>
      <c r="E3134" s="17" t="s">
        <v>81</v>
      </c>
      <c r="F3134" s="17" t="s">
        <v>1493</v>
      </c>
      <c r="G3134" s="17" t="s">
        <v>61</v>
      </c>
      <c r="H3134" s="17" t="s">
        <v>1537</v>
      </c>
      <c r="I3134" s="17" t="s">
        <v>1524</v>
      </c>
      <c r="J3134" s="17" t="n">
        <v>2</v>
      </c>
      <c r="K3134" s="15" t="n">
        <v>64.9</v>
      </c>
      <c r="L3134" s="22" t="n">
        <v>0</v>
      </c>
      <c r="M3134" s="15" t="n">
        <v>0</v>
      </c>
      <c r="N3134" s="15" t="n">
        <f aca="false">J3134*K3134</f>
        <v>129.8</v>
      </c>
      <c r="O3134" s="15" t="n">
        <f aca="false">N3134*L3134</f>
        <v>0</v>
      </c>
      <c r="P3134" s="15" t="n">
        <f aca="false">N3134-O3134</f>
        <v>129.8</v>
      </c>
      <c r="Q3134" s="15" t="n">
        <f aca="false">J3134*INDEX(dProdutos!$F$2:$F$47,MATCH(E3134,dProdutos!$A$2:$A$47,0))</f>
        <v>52.24</v>
      </c>
      <c r="R3134" s="15" t="n">
        <f aca="false">IF(I3134="Cancelado",0,P3134-Q3134)</f>
        <v>77.56</v>
      </c>
      <c r="S3134" s="17" t="str">
        <f aca="false">INDEX(dProdutos!$D$2:$D$47,MATCH(E3134,dProdutos!$A$2:$A$47,0))</f>
        <v>Moda Feminina</v>
      </c>
    </row>
    <row r="3135" customFormat="false" ht="15" hidden="false" customHeight="false" outlineLevel="0" collapsed="false">
      <c r="A3135" s="17" t="s">
        <v>3419</v>
      </c>
      <c r="B3135" s="17" t="n">
        <v>1</v>
      </c>
      <c r="C3135" s="21" t="n">
        <v>45911</v>
      </c>
      <c r="D3135" s="17" t="s">
        <v>971</v>
      </c>
      <c r="E3135" s="17" t="s">
        <v>171</v>
      </c>
      <c r="F3135" s="17" t="s">
        <v>1503</v>
      </c>
      <c r="G3135" s="17" t="s">
        <v>63</v>
      </c>
      <c r="H3135" s="17" t="s">
        <v>1523</v>
      </c>
      <c r="I3135" s="17" t="s">
        <v>1524</v>
      </c>
      <c r="J3135" s="17" t="n">
        <v>1</v>
      </c>
      <c r="K3135" s="15" t="n">
        <v>246.9</v>
      </c>
      <c r="L3135" s="22" t="n">
        <v>0</v>
      </c>
      <c r="M3135" s="15" t="n">
        <v>33.42</v>
      </c>
      <c r="N3135" s="15" t="n">
        <f aca="false">J3135*K3135</f>
        <v>246.9</v>
      </c>
      <c r="O3135" s="15" t="n">
        <f aca="false">N3135*L3135</f>
        <v>0</v>
      </c>
      <c r="P3135" s="15" t="n">
        <f aca="false">N3135-O3135</f>
        <v>246.9</v>
      </c>
      <c r="Q3135" s="15" t="n">
        <f aca="false">J3135*INDEX(dProdutos!$F$2:$F$47,MATCH(E3135,dProdutos!$A$2:$A$47,0))</f>
        <v>103.61</v>
      </c>
      <c r="R3135" s="15" t="n">
        <f aca="false">IF(I3135="Cancelado",0,P3135-Q3135)</f>
        <v>143.29</v>
      </c>
      <c r="S3135" s="17" t="str">
        <f aca="false">INDEX(dProdutos!$D$2:$D$47,MATCH(E3135,dProdutos!$A$2:$A$47,0))</f>
        <v>Casa</v>
      </c>
    </row>
    <row r="3136" customFormat="false" ht="15" hidden="false" customHeight="false" outlineLevel="0" collapsed="false">
      <c r="A3136" s="17" t="s">
        <v>3419</v>
      </c>
      <c r="B3136" s="17" t="n">
        <v>2</v>
      </c>
      <c r="C3136" s="21" t="n">
        <v>45911</v>
      </c>
      <c r="D3136" s="17" t="s">
        <v>971</v>
      </c>
      <c r="E3136" s="17" t="s">
        <v>95</v>
      </c>
      <c r="F3136" s="17" t="s">
        <v>1503</v>
      </c>
      <c r="G3136" s="17" t="s">
        <v>63</v>
      </c>
      <c r="H3136" s="17" t="s">
        <v>1523</v>
      </c>
      <c r="I3136" s="17" t="s">
        <v>1524</v>
      </c>
      <c r="J3136" s="17" t="n">
        <v>1</v>
      </c>
      <c r="K3136" s="15" t="n">
        <v>77.9</v>
      </c>
      <c r="L3136" s="22" t="n">
        <v>0.1</v>
      </c>
      <c r="M3136" s="15" t="n">
        <v>0</v>
      </c>
      <c r="N3136" s="15" t="n">
        <f aca="false">J3136*K3136</f>
        <v>77.9</v>
      </c>
      <c r="O3136" s="15" t="n">
        <f aca="false">N3136*L3136</f>
        <v>7.79</v>
      </c>
      <c r="P3136" s="15" t="n">
        <f aca="false">N3136-O3136</f>
        <v>70.11</v>
      </c>
      <c r="Q3136" s="15" t="n">
        <f aca="false">J3136*INDEX(dProdutos!$F$2:$F$47,MATCH(E3136,dProdutos!$A$2:$A$47,0))</f>
        <v>36.71</v>
      </c>
      <c r="R3136" s="15" t="n">
        <f aca="false">IF(I3136="Cancelado",0,P3136-Q3136)</f>
        <v>33.4</v>
      </c>
      <c r="S3136" s="17" t="str">
        <f aca="false">INDEX(dProdutos!$D$2:$D$47,MATCH(E3136,dProdutos!$A$2:$A$47,0))</f>
        <v>Moda Feminina</v>
      </c>
    </row>
    <row r="3137" customFormat="false" ht="15" hidden="false" customHeight="false" outlineLevel="0" collapsed="false">
      <c r="A3137" s="17" t="s">
        <v>3420</v>
      </c>
      <c r="B3137" s="17" t="n">
        <v>1</v>
      </c>
      <c r="C3137" s="21" t="n">
        <v>45911</v>
      </c>
      <c r="D3137" s="17" t="s">
        <v>1481</v>
      </c>
      <c r="E3137" s="17" t="s">
        <v>81</v>
      </c>
      <c r="F3137" s="17" t="s">
        <v>1501</v>
      </c>
      <c r="G3137" s="17" t="s">
        <v>59</v>
      </c>
      <c r="H3137" s="17" t="s">
        <v>1523</v>
      </c>
      <c r="I3137" s="17" t="s">
        <v>1524</v>
      </c>
      <c r="J3137" s="17" t="n">
        <v>2</v>
      </c>
      <c r="K3137" s="15" t="n">
        <v>64.9</v>
      </c>
      <c r="L3137" s="22" t="n">
        <v>0</v>
      </c>
      <c r="M3137" s="15" t="n">
        <v>20.4</v>
      </c>
      <c r="N3137" s="15" t="n">
        <f aca="false">J3137*K3137</f>
        <v>129.8</v>
      </c>
      <c r="O3137" s="15" t="n">
        <f aca="false">N3137*L3137</f>
        <v>0</v>
      </c>
      <c r="P3137" s="15" t="n">
        <f aca="false">N3137-O3137</f>
        <v>129.8</v>
      </c>
      <c r="Q3137" s="15" t="n">
        <f aca="false">J3137*INDEX(dProdutos!$F$2:$F$47,MATCH(E3137,dProdutos!$A$2:$A$47,0))</f>
        <v>52.24</v>
      </c>
      <c r="R3137" s="15" t="n">
        <f aca="false">IF(I3137="Cancelado",0,P3137-Q3137)</f>
        <v>77.56</v>
      </c>
      <c r="S3137" s="17" t="str">
        <f aca="false">INDEX(dProdutos!$D$2:$D$47,MATCH(E3137,dProdutos!$A$2:$A$47,0))</f>
        <v>Moda Feminina</v>
      </c>
    </row>
    <row r="3138" customFormat="false" ht="15" hidden="false" customHeight="false" outlineLevel="0" collapsed="false">
      <c r="A3138" s="17" t="s">
        <v>3421</v>
      </c>
      <c r="B3138" s="17" t="n">
        <v>1</v>
      </c>
      <c r="C3138" s="21" t="n">
        <v>45912</v>
      </c>
      <c r="D3138" s="17" t="s">
        <v>775</v>
      </c>
      <c r="E3138" s="17" t="s">
        <v>174</v>
      </c>
      <c r="F3138" s="17" t="s">
        <v>1487</v>
      </c>
      <c r="G3138" s="17" t="s">
        <v>61</v>
      </c>
      <c r="H3138" s="17" t="s">
        <v>1537</v>
      </c>
      <c r="I3138" s="17" t="s">
        <v>1524</v>
      </c>
      <c r="J3138" s="17" t="n">
        <v>1</v>
      </c>
      <c r="K3138" s="15" t="n">
        <v>250.9</v>
      </c>
      <c r="L3138" s="22" t="n">
        <v>0.05</v>
      </c>
      <c r="M3138" s="15" t="n">
        <v>0</v>
      </c>
      <c r="N3138" s="15" t="n">
        <f aca="false">J3138*K3138</f>
        <v>250.9</v>
      </c>
      <c r="O3138" s="15" t="n">
        <f aca="false">N3138*L3138</f>
        <v>12.545</v>
      </c>
      <c r="P3138" s="15" t="n">
        <f aca="false">N3138-O3138</f>
        <v>238.355</v>
      </c>
      <c r="Q3138" s="15" t="n">
        <f aca="false">J3138*INDEX(dProdutos!$F$2:$F$47,MATCH(E3138,dProdutos!$A$2:$A$47,0))</f>
        <v>151.28</v>
      </c>
      <c r="R3138" s="15" t="n">
        <f aca="false">IF(I3138="Cancelado",0,P3138-Q3138)</f>
        <v>87.075</v>
      </c>
      <c r="S3138" s="17" t="str">
        <f aca="false">INDEX(dProdutos!$D$2:$D$47,MATCH(E3138,dProdutos!$A$2:$A$47,0))</f>
        <v>Casa</v>
      </c>
    </row>
    <row r="3139" customFormat="false" ht="15" hidden="false" customHeight="false" outlineLevel="0" collapsed="false">
      <c r="A3139" s="17" t="s">
        <v>3421</v>
      </c>
      <c r="B3139" s="17" t="n">
        <v>2</v>
      </c>
      <c r="C3139" s="21" t="n">
        <v>45912</v>
      </c>
      <c r="D3139" s="17" t="s">
        <v>775</v>
      </c>
      <c r="E3139" s="17" t="s">
        <v>159</v>
      </c>
      <c r="F3139" s="17" t="s">
        <v>1487</v>
      </c>
      <c r="G3139" s="17" t="s">
        <v>61</v>
      </c>
      <c r="H3139" s="17" t="s">
        <v>1537</v>
      </c>
      <c r="I3139" s="17" t="s">
        <v>1524</v>
      </c>
      <c r="J3139" s="17" t="n">
        <v>1</v>
      </c>
      <c r="K3139" s="15" t="n">
        <v>276.9</v>
      </c>
      <c r="L3139" s="22" t="n">
        <v>0</v>
      </c>
      <c r="M3139" s="15" t="n">
        <v>0</v>
      </c>
      <c r="N3139" s="15" t="n">
        <f aca="false">J3139*K3139</f>
        <v>276.9</v>
      </c>
      <c r="O3139" s="15" t="n">
        <f aca="false">N3139*L3139</f>
        <v>0</v>
      </c>
      <c r="P3139" s="15" t="n">
        <f aca="false">N3139-O3139</f>
        <v>276.9</v>
      </c>
      <c r="Q3139" s="15" t="n">
        <f aca="false">J3139*INDEX(dProdutos!$F$2:$F$47,MATCH(E3139,dProdutos!$A$2:$A$47,0))</f>
        <v>145.03</v>
      </c>
      <c r="R3139" s="15" t="n">
        <f aca="false">IF(I3139="Cancelado",0,P3139-Q3139)</f>
        <v>131.87</v>
      </c>
      <c r="S3139" s="17" t="str">
        <f aca="false">INDEX(dProdutos!$D$2:$D$47,MATCH(E3139,dProdutos!$A$2:$A$47,0))</f>
        <v>Acessórios</v>
      </c>
    </row>
    <row r="3140" customFormat="false" ht="15" hidden="false" customHeight="false" outlineLevel="0" collapsed="false">
      <c r="A3140" s="17" t="s">
        <v>3422</v>
      </c>
      <c r="B3140" s="17" t="n">
        <v>1</v>
      </c>
      <c r="C3140" s="21" t="n">
        <v>45912</v>
      </c>
      <c r="D3140" s="17" t="s">
        <v>1272</v>
      </c>
      <c r="E3140" s="17" t="s">
        <v>105</v>
      </c>
      <c r="F3140" s="17" t="s">
        <v>1487</v>
      </c>
      <c r="G3140" s="17" t="s">
        <v>63</v>
      </c>
      <c r="H3140" s="17" t="s">
        <v>1523</v>
      </c>
      <c r="I3140" s="17" t="s">
        <v>1524</v>
      </c>
      <c r="J3140" s="17" t="n">
        <v>1</v>
      </c>
      <c r="K3140" s="15" t="n">
        <v>175.9</v>
      </c>
      <c r="L3140" s="22" t="n">
        <v>0</v>
      </c>
      <c r="M3140" s="15" t="n">
        <v>18.83</v>
      </c>
      <c r="N3140" s="15" t="n">
        <f aca="false">J3140*K3140</f>
        <v>175.9</v>
      </c>
      <c r="O3140" s="15" t="n">
        <f aca="false">N3140*L3140</f>
        <v>0</v>
      </c>
      <c r="P3140" s="15" t="n">
        <f aca="false">N3140-O3140</f>
        <v>175.9</v>
      </c>
      <c r="Q3140" s="15" t="n">
        <f aca="false">J3140*INDEX(dProdutos!$F$2:$F$47,MATCH(E3140,dProdutos!$A$2:$A$47,0))</f>
        <v>96.59</v>
      </c>
      <c r="R3140" s="15" t="n">
        <f aca="false">IF(I3140="Cancelado",0,P3140-Q3140)</f>
        <v>79.31</v>
      </c>
      <c r="S3140" s="17" t="str">
        <f aca="false">INDEX(dProdutos!$D$2:$D$47,MATCH(E3140,dProdutos!$A$2:$A$47,0))</f>
        <v>Moda Masculina</v>
      </c>
    </row>
    <row r="3141" customFormat="false" ht="15" hidden="false" customHeight="false" outlineLevel="0" collapsed="false">
      <c r="A3141" s="17" t="s">
        <v>3423</v>
      </c>
      <c r="B3141" s="17" t="n">
        <v>1</v>
      </c>
      <c r="C3141" s="21" t="n">
        <v>45912</v>
      </c>
      <c r="D3141" s="17" t="s">
        <v>621</v>
      </c>
      <c r="E3141" s="17" t="s">
        <v>102</v>
      </c>
      <c r="F3141" s="17" t="s">
        <v>1495</v>
      </c>
      <c r="G3141" s="17" t="s">
        <v>64</v>
      </c>
      <c r="H3141" s="17" t="s">
        <v>1537</v>
      </c>
      <c r="I3141" s="17" t="s">
        <v>1524</v>
      </c>
      <c r="J3141" s="17" t="n">
        <v>1</v>
      </c>
      <c r="K3141" s="15" t="n">
        <v>65.9</v>
      </c>
      <c r="L3141" s="22" t="n">
        <v>0.15</v>
      </c>
      <c r="M3141" s="15" t="n">
        <v>18.45</v>
      </c>
      <c r="N3141" s="15" t="n">
        <f aca="false">J3141*K3141</f>
        <v>65.9</v>
      </c>
      <c r="O3141" s="15" t="n">
        <f aca="false">N3141*L3141</f>
        <v>9.885</v>
      </c>
      <c r="P3141" s="15" t="n">
        <f aca="false">N3141-O3141</f>
        <v>56.015</v>
      </c>
      <c r="Q3141" s="15" t="n">
        <f aca="false">J3141*INDEX(dProdutos!$F$2:$F$47,MATCH(E3141,dProdutos!$A$2:$A$47,0))</f>
        <v>29.68</v>
      </c>
      <c r="R3141" s="15" t="n">
        <f aca="false">IF(I3141="Cancelado",0,P3141-Q3141)</f>
        <v>26.335</v>
      </c>
      <c r="S3141" s="17" t="str">
        <f aca="false">INDEX(dProdutos!$D$2:$D$47,MATCH(E3141,dProdutos!$A$2:$A$47,0))</f>
        <v>Moda Masculina</v>
      </c>
    </row>
    <row r="3142" customFormat="false" ht="15" hidden="false" customHeight="false" outlineLevel="0" collapsed="false">
      <c r="A3142" s="17" t="s">
        <v>3424</v>
      </c>
      <c r="B3142" s="17" t="n">
        <v>1</v>
      </c>
      <c r="C3142" s="21" t="n">
        <v>45912</v>
      </c>
      <c r="D3142" s="17" t="s">
        <v>882</v>
      </c>
      <c r="E3142" s="17" t="s">
        <v>108</v>
      </c>
      <c r="F3142" s="17" t="s">
        <v>1503</v>
      </c>
      <c r="G3142" s="17" t="s">
        <v>61</v>
      </c>
      <c r="H3142" s="17" t="s">
        <v>1540</v>
      </c>
      <c r="I3142" s="17" t="s">
        <v>1524</v>
      </c>
      <c r="J3142" s="17" t="n">
        <v>1</v>
      </c>
      <c r="K3142" s="15" t="n">
        <v>265.9</v>
      </c>
      <c r="L3142" s="22" t="n">
        <v>0.1</v>
      </c>
      <c r="M3142" s="15" t="n">
        <v>0</v>
      </c>
      <c r="N3142" s="15" t="n">
        <f aca="false">J3142*K3142</f>
        <v>265.9</v>
      </c>
      <c r="O3142" s="15" t="n">
        <f aca="false">N3142*L3142</f>
        <v>26.59</v>
      </c>
      <c r="P3142" s="15" t="n">
        <f aca="false">N3142-O3142</f>
        <v>239.31</v>
      </c>
      <c r="Q3142" s="15" t="n">
        <f aca="false">J3142*INDEX(dProdutos!$F$2:$F$47,MATCH(E3142,dProdutos!$A$2:$A$47,0))</f>
        <v>155.62</v>
      </c>
      <c r="R3142" s="15" t="n">
        <f aca="false">IF(I3142="Cancelado",0,P3142-Q3142)</f>
        <v>83.69</v>
      </c>
      <c r="S3142" s="17" t="str">
        <f aca="false">INDEX(dProdutos!$D$2:$D$47,MATCH(E3142,dProdutos!$A$2:$A$47,0))</f>
        <v>Moda Masculina</v>
      </c>
    </row>
    <row r="3143" customFormat="false" ht="15" hidden="false" customHeight="false" outlineLevel="0" collapsed="false">
      <c r="A3143" s="17" t="s">
        <v>3424</v>
      </c>
      <c r="B3143" s="17" t="n">
        <v>2</v>
      </c>
      <c r="C3143" s="21" t="n">
        <v>45912</v>
      </c>
      <c r="D3143" s="17" t="s">
        <v>882</v>
      </c>
      <c r="E3143" s="17" t="s">
        <v>81</v>
      </c>
      <c r="F3143" s="17" t="s">
        <v>1503</v>
      </c>
      <c r="G3143" s="17" t="s">
        <v>61</v>
      </c>
      <c r="H3143" s="17" t="s">
        <v>1540</v>
      </c>
      <c r="I3143" s="17" t="s">
        <v>1524</v>
      </c>
      <c r="J3143" s="17" t="n">
        <v>2</v>
      </c>
      <c r="K3143" s="15" t="n">
        <v>64.9</v>
      </c>
      <c r="L3143" s="22" t="n">
        <v>0.05</v>
      </c>
      <c r="M3143" s="15" t="n">
        <v>0</v>
      </c>
      <c r="N3143" s="15" t="n">
        <f aca="false">J3143*K3143</f>
        <v>129.8</v>
      </c>
      <c r="O3143" s="15" t="n">
        <f aca="false">N3143*L3143</f>
        <v>6.49</v>
      </c>
      <c r="P3143" s="15" t="n">
        <f aca="false">N3143-O3143</f>
        <v>123.31</v>
      </c>
      <c r="Q3143" s="15" t="n">
        <f aca="false">J3143*INDEX(dProdutos!$F$2:$F$47,MATCH(E3143,dProdutos!$A$2:$A$47,0))</f>
        <v>52.24</v>
      </c>
      <c r="R3143" s="15" t="n">
        <f aca="false">IF(I3143="Cancelado",0,P3143-Q3143)</f>
        <v>71.07</v>
      </c>
      <c r="S3143" s="17" t="str">
        <f aca="false">INDEX(dProdutos!$D$2:$D$47,MATCH(E3143,dProdutos!$A$2:$A$47,0))</f>
        <v>Moda Feminina</v>
      </c>
    </row>
    <row r="3144" customFormat="false" ht="15" hidden="false" customHeight="false" outlineLevel="0" collapsed="false">
      <c r="A3144" s="17" t="s">
        <v>3424</v>
      </c>
      <c r="B3144" s="17" t="n">
        <v>3</v>
      </c>
      <c r="C3144" s="21" t="n">
        <v>45912</v>
      </c>
      <c r="D3144" s="17" t="s">
        <v>882</v>
      </c>
      <c r="E3144" s="17" t="s">
        <v>213</v>
      </c>
      <c r="F3144" s="17" t="s">
        <v>1503</v>
      </c>
      <c r="G3144" s="17" t="s">
        <v>61</v>
      </c>
      <c r="H3144" s="17" t="s">
        <v>1540</v>
      </c>
      <c r="I3144" s="17" t="s">
        <v>1524</v>
      </c>
      <c r="J3144" s="17" t="n">
        <v>1</v>
      </c>
      <c r="K3144" s="15" t="n">
        <v>153.9</v>
      </c>
      <c r="L3144" s="22" t="n">
        <v>0</v>
      </c>
      <c r="M3144" s="15" t="n">
        <v>0</v>
      </c>
      <c r="N3144" s="15" t="n">
        <f aca="false">J3144*K3144</f>
        <v>153.9</v>
      </c>
      <c r="O3144" s="15" t="n">
        <f aca="false">N3144*L3144</f>
        <v>0</v>
      </c>
      <c r="P3144" s="15" t="n">
        <f aca="false">N3144-O3144</f>
        <v>153.9</v>
      </c>
      <c r="Q3144" s="15" t="n">
        <f aca="false">J3144*INDEX(dProdutos!$F$2:$F$47,MATCH(E3144,dProdutos!$A$2:$A$47,0))</f>
        <v>90.42</v>
      </c>
      <c r="R3144" s="15" t="n">
        <f aca="false">IF(I3144="Cancelado",0,P3144-Q3144)</f>
        <v>63.48</v>
      </c>
      <c r="S3144" s="17" t="str">
        <f aca="false">INDEX(dProdutos!$D$2:$D$47,MATCH(E3144,dProdutos!$A$2:$A$47,0))</f>
        <v>Beleza</v>
      </c>
    </row>
    <row r="3145" customFormat="false" ht="15" hidden="false" customHeight="false" outlineLevel="0" collapsed="false">
      <c r="A3145" s="17" t="s">
        <v>3424</v>
      </c>
      <c r="B3145" s="17" t="n">
        <v>4</v>
      </c>
      <c r="C3145" s="21" t="n">
        <v>45912</v>
      </c>
      <c r="D3145" s="17" t="s">
        <v>882</v>
      </c>
      <c r="E3145" s="17" t="s">
        <v>171</v>
      </c>
      <c r="F3145" s="17" t="s">
        <v>1503</v>
      </c>
      <c r="G3145" s="17" t="s">
        <v>61</v>
      </c>
      <c r="H3145" s="17" t="s">
        <v>1540</v>
      </c>
      <c r="I3145" s="17" t="s">
        <v>1524</v>
      </c>
      <c r="J3145" s="17" t="n">
        <v>1</v>
      </c>
      <c r="K3145" s="15" t="n">
        <v>246.9</v>
      </c>
      <c r="L3145" s="22" t="n">
        <v>0</v>
      </c>
      <c r="M3145" s="15" t="n">
        <v>0</v>
      </c>
      <c r="N3145" s="15" t="n">
        <f aca="false">J3145*K3145</f>
        <v>246.9</v>
      </c>
      <c r="O3145" s="15" t="n">
        <f aca="false">N3145*L3145</f>
        <v>0</v>
      </c>
      <c r="P3145" s="15" t="n">
        <f aca="false">N3145-O3145</f>
        <v>246.9</v>
      </c>
      <c r="Q3145" s="15" t="n">
        <f aca="false">J3145*INDEX(dProdutos!$F$2:$F$47,MATCH(E3145,dProdutos!$A$2:$A$47,0))</f>
        <v>103.61</v>
      </c>
      <c r="R3145" s="15" t="n">
        <f aca="false">IF(I3145="Cancelado",0,P3145-Q3145)</f>
        <v>143.29</v>
      </c>
      <c r="S3145" s="17" t="str">
        <f aca="false">INDEX(dProdutos!$D$2:$D$47,MATCH(E3145,dProdutos!$A$2:$A$47,0))</f>
        <v>Casa</v>
      </c>
    </row>
    <row r="3146" customFormat="false" ht="15" hidden="false" customHeight="false" outlineLevel="0" collapsed="false">
      <c r="A3146" s="17" t="s">
        <v>3425</v>
      </c>
      <c r="B3146" s="17" t="n">
        <v>1</v>
      </c>
      <c r="C3146" s="21" t="n">
        <v>45912</v>
      </c>
      <c r="D3146" s="17" t="s">
        <v>1236</v>
      </c>
      <c r="E3146" s="17" t="s">
        <v>150</v>
      </c>
      <c r="F3146" s="17" t="s">
        <v>1499</v>
      </c>
      <c r="G3146" s="17" t="s">
        <v>61</v>
      </c>
      <c r="H3146" s="17" t="s">
        <v>1523</v>
      </c>
      <c r="I3146" s="17" t="s">
        <v>1524</v>
      </c>
      <c r="J3146" s="17" t="n">
        <v>1</v>
      </c>
      <c r="K3146" s="15" t="n">
        <v>71.9</v>
      </c>
      <c r="L3146" s="22" t="n">
        <v>0</v>
      </c>
      <c r="M3146" s="15" t="n">
        <v>0</v>
      </c>
      <c r="N3146" s="15" t="n">
        <f aca="false">J3146*K3146</f>
        <v>71.9</v>
      </c>
      <c r="O3146" s="15" t="n">
        <f aca="false">N3146*L3146</f>
        <v>0</v>
      </c>
      <c r="P3146" s="15" t="n">
        <f aca="false">N3146-O3146</f>
        <v>71.9</v>
      </c>
      <c r="Q3146" s="15" t="n">
        <f aca="false">J3146*INDEX(dProdutos!$F$2:$F$47,MATCH(E3146,dProdutos!$A$2:$A$47,0))</f>
        <v>27.38</v>
      </c>
      <c r="R3146" s="15" t="n">
        <f aca="false">IF(I3146="Cancelado",0,P3146-Q3146)</f>
        <v>44.52</v>
      </c>
      <c r="S3146" s="17" t="str">
        <f aca="false">INDEX(dProdutos!$D$2:$D$47,MATCH(E3146,dProdutos!$A$2:$A$47,0))</f>
        <v>Acessórios</v>
      </c>
    </row>
    <row r="3147" customFormat="false" ht="15" hidden="false" customHeight="false" outlineLevel="0" collapsed="false">
      <c r="A3147" s="17" t="s">
        <v>3426</v>
      </c>
      <c r="B3147" s="17" t="n">
        <v>1</v>
      </c>
      <c r="C3147" s="21" t="n">
        <v>45912</v>
      </c>
      <c r="D3147" s="17" t="s">
        <v>579</v>
      </c>
      <c r="E3147" s="17" t="s">
        <v>138</v>
      </c>
      <c r="F3147" s="17" t="s">
        <v>1499</v>
      </c>
      <c r="G3147" s="17" t="s">
        <v>60</v>
      </c>
      <c r="H3147" s="17" t="s">
        <v>1540</v>
      </c>
      <c r="I3147" s="17" t="s">
        <v>1524</v>
      </c>
      <c r="J3147" s="17" t="n">
        <v>1</v>
      </c>
      <c r="K3147" s="15" t="n">
        <v>231.9</v>
      </c>
      <c r="L3147" s="22" t="n">
        <v>0.05</v>
      </c>
      <c r="M3147" s="15" t="n">
        <v>0</v>
      </c>
      <c r="N3147" s="15" t="n">
        <f aca="false">J3147*K3147</f>
        <v>231.9</v>
      </c>
      <c r="O3147" s="15" t="n">
        <f aca="false">N3147*L3147</f>
        <v>11.595</v>
      </c>
      <c r="P3147" s="15" t="n">
        <f aca="false">N3147-O3147</f>
        <v>220.305</v>
      </c>
      <c r="Q3147" s="15" t="n">
        <f aca="false">J3147*INDEX(dProdutos!$F$2:$F$47,MATCH(E3147,dProdutos!$A$2:$A$47,0))</f>
        <v>132.21</v>
      </c>
      <c r="R3147" s="15" t="n">
        <f aca="false">IF(I3147="Cancelado",0,P3147-Q3147)</f>
        <v>88.095</v>
      </c>
      <c r="S3147" s="17" t="str">
        <f aca="false">INDEX(dProdutos!$D$2:$D$47,MATCH(E3147,dProdutos!$A$2:$A$47,0))</f>
        <v>Calçados</v>
      </c>
    </row>
    <row r="3148" customFormat="false" ht="15" hidden="false" customHeight="false" outlineLevel="0" collapsed="false">
      <c r="A3148" s="17" t="s">
        <v>3426</v>
      </c>
      <c r="B3148" s="17" t="n">
        <v>2</v>
      </c>
      <c r="C3148" s="21" t="n">
        <v>45912</v>
      </c>
      <c r="D3148" s="17" t="s">
        <v>579</v>
      </c>
      <c r="E3148" s="17" t="s">
        <v>135</v>
      </c>
      <c r="F3148" s="17" t="s">
        <v>1499</v>
      </c>
      <c r="G3148" s="17" t="s">
        <v>60</v>
      </c>
      <c r="H3148" s="17" t="s">
        <v>1540</v>
      </c>
      <c r="I3148" s="17" t="s">
        <v>1524</v>
      </c>
      <c r="J3148" s="17" t="n">
        <v>1</v>
      </c>
      <c r="K3148" s="15" t="n">
        <v>200.9</v>
      </c>
      <c r="L3148" s="22" t="n">
        <v>0</v>
      </c>
      <c r="M3148" s="15" t="n">
        <v>0</v>
      </c>
      <c r="N3148" s="15" t="n">
        <f aca="false">J3148*K3148</f>
        <v>200.9</v>
      </c>
      <c r="O3148" s="15" t="n">
        <f aca="false">N3148*L3148</f>
        <v>0</v>
      </c>
      <c r="P3148" s="15" t="n">
        <f aca="false">N3148-O3148</f>
        <v>200.9</v>
      </c>
      <c r="Q3148" s="15" t="n">
        <f aca="false">J3148*INDEX(dProdutos!$F$2:$F$47,MATCH(E3148,dProdutos!$A$2:$A$47,0))</f>
        <v>80.73</v>
      </c>
      <c r="R3148" s="15" t="n">
        <f aca="false">IF(I3148="Cancelado",0,P3148-Q3148)</f>
        <v>120.17</v>
      </c>
      <c r="S3148" s="17" t="str">
        <f aca="false">INDEX(dProdutos!$D$2:$D$47,MATCH(E3148,dProdutos!$A$2:$A$47,0))</f>
        <v>Calçados</v>
      </c>
    </row>
    <row r="3149" customFormat="false" ht="15" hidden="false" customHeight="false" outlineLevel="0" collapsed="false">
      <c r="A3149" s="17" t="s">
        <v>3427</v>
      </c>
      <c r="B3149" s="17" t="n">
        <v>1</v>
      </c>
      <c r="C3149" s="21" t="n">
        <v>45912</v>
      </c>
      <c r="D3149" s="17" t="s">
        <v>1209</v>
      </c>
      <c r="E3149" s="17" t="s">
        <v>150</v>
      </c>
      <c r="F3149" s="17" t="s">
        <v>1487</v>
      </c>
      <c r="G3149" s="17" t="s">
        <v>62</v>
      </c>
      <c r="H3149" s="17" t="s">
        <v>1523</v>
      </c>
      <c r="I3149" s="17" t="s">
        <v>1524</v>
      </c>
      <c r="J3149" s="17" t="n">
        <v>1</v>
      </c>
      <c r="K3149" s="15" t="n">
        <v>71.9</v>
      </c>
      <c r="L3149" s="22" t="n">
        <v>0.1</v>
      </c>
      <c r="M3149" s="15" t="n">
        <v>31.36</v>
      </c>
      <c r="N3149" s="15" t="n">
        <f aca="false">J3149*K3149</f>
        <v>71.9</v>
      </c>
      <c r="O3149" s="15" t="n">
        <f aca="false">N3149*L3149</f>
        <v>7.19</v>
      </c>
      <c r="P3149" s="15" t="n">
        <f aca="false">N3149-O3149</f>
        <v>64.71</v>
      </c>
      <c r="Q3149" s="15" t="n">
        <f aca="false">J3149*INDEX(dProdutos!$F$2:$F$47,MATCH(E3149,dProdutos!$A$2:$A$47,0))</f>
        <v>27.38</v>
      </c>
      <c r="R3149" s="15" t="n">
        <f aca="false">IF(I3149="Cancelado",0,P3149-Q3149)</f>
        <v>37.33</v>
      </c>
      <c r="S3149" s="17" t="str">
        <f aca="false">INDEX(dProdutos!$D$2:$D$47,MATCH(E3149,dProdutos!$A$2:$A$47,0))</f>
        <v>Acessórios</v>
      </c>
    </row>
    <row r="3150" customFormat="false" ht="15" hidden="false" customHeight="false" outlineLevel="0" collapsed="false">
      <c r="A3150" s="17" t="s">
        <v>3427</v>
      </c>
      <c r="B3150" s="17" t="n">
        <v>2</v>
      </c>
      <c r="C3150" s="21" t="n">
        <v>45912</v>
      </c>
      <c r="D3150" s="17" t="s">
        <v>1209</v>
      </c>
      <c r="E3150" s="17" t="s">
        <v>95</v>
      </c>
      <c r="F3150" s="17" t="s">
        <v>1487</v>
      </c>
      <c r="G3150" s="17" t="s">
        <v>62</v>
      </c>
      <c r="H3150" s="17" t="s">
        <v>1523</v>
      </c>
      <c r="I3150" s="17" t="s">
        <v>1524</v>
      </c>
      <c r="J3150" s="17" t="n">
        <v>1</v>
      </c>
      <c r="K3150" s="15" t="n">
        <v>77.9</v>
      </c>
      <c r="L3150" s="22" t="n">
        <v>0</v>
      </c>
      <c r="M3150" s="15" t="n">
        <v>0</v>
      </c>
      <c r="N3150" s="15" t="n">
        <f aca="false">J3150*K3150</f>
        <v>77.9</v>
      </c>
      <c r="O3150" s="15" t="n">
        <f aca="false">N3150*L3150</f>
        <v>0</v>
      </c>
      <c r="P3150" s="15" t="n">
        <f aca="false">N3150-O3150</f>
        <v>77.9</v>
      </c>
      <c r="Q3150" s="15" t="n">
        <f aca="false">J3150*INDEX(dProdutos!$F$2:$F$47,MATCH(E3150,dProdutos!$A$2:$A$47,0))</f>
        <v>36.71</v>
      </c>
      <c r="R3150" s="15" t="n">
        <f aca="false">IF(I3150="Cancelado",0,P3150-Q3150)</f>
        <v>41.19</v>
      </c>
      <c r="S3150" s="17" t="str">
        <f aca="false">INDEX(dProdutos!$D$2:$D$47,MATCH(E3150,dProdutos!$A$2:$A$47,0))</f>
        <v>Moda Feminina</v>
      </c>
    </row>
    <row r="3151" customFormat="false" ht="15" hidden="false" customHeight="false" outlineLevel="0" collapsed="false">
      <c r="A3151" s="17" t="s">
        <v>3428</v>
      </c>
      <c r="B3151" s="17" t="n">
        <v>1</v>
      </c>
      <c r="C3151" s="21" t="n">
        <v>45912</v>
      </c>
      <c r="D3151" s="17" t="s">
        <v>759</v>
      </c>
      <c r="E3151" s="17" t="s">
        <v>165</v>
      </c>
      <c r="F3151" s="17" t="s">
        <v>1503</v>
      </c>
      <c r="G3151" s="17" t="s">
        <v>61</v>
      </c>
      <c r="H3151" s="17" t="s">
        <v>1537</v>
      </c>
      <c r="I3151" s="17" t="s">
        <v>1524</v>
      </c>
      <c r="J3151" s="17" t="n">
        <v>1</v>
      </c>
      <c r="K3151" s="15" t="n">
        <v>231.9</v>
      </c>
      <c r="L3151" s="22" t="n">
        <v>0</v>
      </c>
      <c r="M3151" s="15" t="n">
        <v>0</v>
      </c>
      <c r="N3151" s="15" t="n">
        <f aca="false">J3151*K3151</f>
        <v>231.9</v>
      </c>
      <c r="O3151" s="15" t="n">
        <f aca="false">N3151*L3151</f>
        <v>0</v>
      </c>
      <c r="P3151" s="15" t="n">
        <f aca="false">N3151-O3151</f>
        <v>231.9</v>
      </c>
      <c r="Q3151" s="15" t="n">
        <f aca="false">J3151*INDEX(dProdutos!$F$2:$F$47,MATCH(E3151,dProdutos!$A$2:$A$47,0))</f>
        <v>140.83</v>
      </c>
      <c r="R3151" s="15" t="n">
        <f aca="false">IF(I3151="Cancelado",0,P3151-Q3151)</f>
        <v>91.07</v>
      </c>
      <c r="S3151" s="17" t="str">
        <f aca="false">INDEX(dProdutos!$D$2:$D$47,MATCH(E3151,dProdutos!$A$2:$A$47,0))</f>
        <v>Casa</v>
      </c>
    </row>
    <row r="3152" customFormat="false" ht="15" hidden="false" customHeight="false" outlineLevel="0" collapsed="false">
      <c r="A3152" s="17" t="s">
        <v>3428</v>
      </c>
      <c r="B3152" s="17" t="n">
        <v>2</v>
      </c>
      <c r="C3152" s="21" t="n">
        <v>45912</v>
      </c>
      <c r="D3152" s="17" t="s">
        <v>759</v>
      </c>
      <c r="E3152" s="17" t="s">
        <v>165</v>
      </c>
      <c r="F3152" s="17" t="s">
        <v>1503</v>
      </c>
      <c r="G3152" s="17" t="s">
        <v>61</v>
      </c>
      <c r="H3152" s="17" t="s">
        <v>1537</v>
      </c>
      <c r="I3152" s="17" t="s">
        <v>1524</v>
      </c>
      <c r="J3152" s="17" t="n">
        <v>1</v>
      </c>
      <c r="K3152" s="15" t="n">
        <v>231.9</v>
      </c>
      <c r="L3152" s="22" t="n">
        <v>0</v>
      </c>
      <c r="M3152" s="15" t="n">
        <v>0</v>
      </c>
      <c r="N3152" s="15" t="n">
        <f aca="false">J3152*K3152</f>
        <v>231.9</v>
      </c>
      <c r="O3152" s="15" t="n">
        <f aca="false">N3152*L3152</f>
        <v>0</v>
      </c>
      <c r="P3152" s="15" t="n">
        <f aca="false">N3152-O3152</f>
        <v>231.9</v>
      </c>
      <c r="Q3152" s="15" t="n">
        <f aca="false">J3152*INDEX(dProdutos!$F$2:$F$47,MATCH(E3152,dProdutos!$A$2:$A$47,0))</f>
        <v>140.83</v>
      </c>
      <c r="R3152" s="15" t="n">
        <f aca="false">IF(I3152="Cancelado",0,P3152-Q3152)</f>
        <v>91.07</v>
      </c>
      <c r="S3152" s="17" t="str">
        <f aca="false">INDEX(dProdutos!$D$2:$D$47,MATCH(E3152,dProdutos!$A$2:$A$47,0))</f>
        <v>Casa</v>
      </c>
    </row>
    <row r="3153" customFormat="false" ht="15" hidden="false" customHeight="false" outlineLevel="0" collapsed="false">
      <c r="A3153" s="17" t="s">
        <v>3429</v>
      </c>
      <c r="B3153" s="17" t="n">
        <v>1</v>
      </c>
      <c r="C3153" s="21" t="n">
        <v>45912</v>
      </c>
      <c r="D3153" s="17" t="s">
        <v>680</v>
      </c>
      <c r="E3153" s="17" t="s">
        <v>85</v>
      </c>
      <c r="F3153" s="17" t="s">
        <v>1501</v>
      </c>
      <c r="G3153" s="17" t="s">
        <v>60</v>
      </c>
      <c r="H3153" s="17" t="s">
        <v>1523</v>
      </c>
      <c r="I3153" s="17" t="s">
        <v>1524</v>
      </c>
      <c r="J3153" s="17" t="n">
        <v>2</v>
      </c>
      <c r="K3153" s="15" t="n">
        <v>165.9</v>
      </c>
      <c r="L3153" s="22" t="n">
        <v>0</v>
      </c>
      <c r="M3153" s="15" t="n">
        <v>20.46</v>
      </c>
      <c r="N3153" s="15" t="n">
        <f aca="false">J3153*K3153</f>
        <v>331.8</v>
      </c>
      <c r="O3153" s="15" t="n">
        <f aca="false">N3153*L3153</f>
        <v>0</v>
      </c>
      <c r="P3153" s="15" t="n">
        <f aca="false">N3153-O3153</f>
        <v>331.8</v>
      </c>
      <c r="Q3153" s="15" t="n">
        <f aca="false">J3153*INDEX(dProdutos!$F$2:$F$47,MATCH(E3153,dProdutos!$A$2:$A$47,0))</f>
        <v>183.1</v>
      </c>
      <c r="R3153" s="15" t="n">
        <f aca="false">IF(I3153="Cancelado",0,P3153-Q3153)</f>
        <v>148.7</v>
      </c>
      <c r="S3153" s="17" t="str">
        <f aca="false">INDEX(dProdutos!$D$2:$D$47,MATCH(E3153,dProdutos!$A$2:$A$47,0))</f>
        <v>Moda Feminina</v>
      </c>
    </row>
    <row r="3154" customFormat="false" ht="15" hidden="false" customHeight="false" outlineLevel="0" collapsed="false">
      <c r="A3154" s="17" t="s">
        <v>3429</v>
      </c>
      <c r="B3154" s="17" t="n">
        <v>2</v>
      </c>
      <c r="C3154" s="21" t="n">
        <v>45912</v>
      </c>
      <c r="D3154" s="17" t="s">
        <v>680</v>
      </c>
      <c r="E3154" s="17" t="s">
        <v>85</v>
      </c>
      <c r="F3154" s="17" t="s">
        <v>1501</v>
      </c>
      <c r="G3154" s="17" t="s">
        <v>60</v>
      </c>
      <c r="H3154" s="17" t="s">
        <v>1523</v>
      </c>
      <c r="I3154" s="17" t="s">
        <v>1524</v>
      </c>
      <c r="J3154" s="17" t="n">
        <v>1</v>
      </c>
      <c r="K3154" s="15" t="n">
        <v>165.9</v>
      </c>
      <c r="L3154" s="22" t="n">
        <v>0</v>
      </c>
      <c r="M3154" s="15" t="n">
        <v>0</v>
      </c>
      <c r="N3154" s="15" t="n">
        <f aca="false">J3154*K3154</f>
        <v>165.9</v>
      </c>
      <c r="O3154" s="15" t="n">
        <f aca="false">N3154*L3154</f>
        <v>0</v>
      </c>
      <c r="P3154" s="15" t="n">
        <f aca="false">N3154-O3154</f>
        <v>165.9</v>
      </c>
      <c r="Q3154" s="15" t="n">
        <f aca="false">J3154*INDEX(dProdutos!$F$2:$F$47,MATCH(E3154,dProdutos!$A$2:$A$47,0))</f>
        <v>91.55</v>
      </c>
      <c r="R3154" s="15" t="n">
        <f aca="false">IF(I3154="Cancelado",0,P3154-Q3154)</f>
        <v>74.35</v>
      </c>
      <c r="S3154" s="17" t="str">
        <f aca="false">INDEX(dProdutos!$D$2:$D$47,MATCH(E3154,dProdutos!$A$2:$A$47,0))</f>
        <v>Moda Feminina</v>
      </c>
    </row>
    <row r="3155" customFormat="false" ht="15" hidden="false" customHeight="false" outlineLevel="0" collapsed="false">
      <c r="A3155" s="17" t="s">
        <v>3429</v>
      </c>
      <c r="B3155" s="17" t="n">
        <v>3</v>
      </c>
      <c r="C3155" s="21" t="n">
        <v>45912</v>
      </c>
      <c r="D3155" s="17" t="s">
        <v>680</v>
      </c>
      <c r="E3155" s="17" t="s">
        <v>85</v>
      </c>
      <c r="F3155" s="17" t="s">
        <v>1501</v>
      </c>
      <c r="G3155" s="17" t="s">
        <v>60</v>
      </c>
      <c r="H3155" s="17" t="s">
        <v>1523</v>
      </c>
      <c r="I3155" s="17" t="s">
        <v>1524</v>
      </c>
      <c r="J3155" s="17" t="n">
        <v>1</v>
      </c>
      <c r="K3155" s="15" t="n">
        <v>165.9</v>
      </c>
      <c r="L3155" s="22" t="n">
        <v>0.15</v>
      </c>
      <c r="M3155" s="15" t="n">
        <v>0</v>
      </c>
      <c r="N3155" s="15" t="n">
        <f aca="false">J3155*K3155</f>
        <v>165.9</v>
      </c>
      <c r="O3155" s="15" t="n">
        <f aca="false">N3155*L3155</f>
        <v>24.885</v>
      </c>
      <c r="P3155" s="15" t="n">
        <f aca="false">N3155-O3155</f>
        <v>141.015</v>
      </c>
      <c r="Q3155" s="15" t="n">
        <f aca="false">J3155*INDEX(dProdutos!$F$2:$F$47,MATCH(E3155,dProdutos!$A$2:$A$47,0))</f>
        <v>91.55</v>
      </c>
      <c r="R3155" s="15" t="n">
        <f aca="false">IF(I3155="Cancelado",0,P3155-Q3155)</f>
        <v>49.465</v>
      </c>
      <c r="S3155" s="17" t="str">
        <f aca="false">INDEX(dProdutos!$D$2:$D$47,MATCH(E3155,dProdutos!$A$2:$A$47,0))</f>
        <v>Moda Feminina</v>
      </c>
    </row>
    <row r="3156" customFormat="false" ht="15" hidden="false" customHeight="false" outlineLevel="0" collapsed="false">
      <c r="A3156" s="17" t="s">
        <v>3430</v>
      </c>
      <c r="B3156" s="17" t="n">
        <v>1</v>
      </c>
      <c r="C3156" s="21" t="n">
        <v>45913</v>
      </c>
      <c r="D3156" s="17" t="s">
        <v>576</v>
      </c>
      <c r="E3156" s="17" t="s">
        <v>186</v>
      </c>
      <c r="F3156" s="17" t="s">
        <v>1495</v>
      </c>
      <c r="G3156" s="17" t="s">
        <v>63</v>
      </c>
      <c r="H3156" s="17" t="s">
        <v>1537</v>
      </c>
      <c r="I3156" s="17" t="s">
        <v>1524</v>
      </c>
      <c r="J3156" s="17" t="n">
        <v>2</v>
      </c>
      <c r="K3156" s="15" t="n">
        <v>120.9</v>
      </c>
      <c r="L3156" s="22" t="n">
        <v>0</v>
      </c>
      <c r="M3156" s="15" t="n">
        <v>14.09</v>
      </c>
      <c r="N3156" s="15" t="n">
        <f aca="false">J3156*K3156</f>
        <v>241.8</v>
      </c>
      <c r="O3156" s="15" t="n">
        <f aca="false">N3156*L3156</f>
        <v>0</v>
      </c>
      <c r="P3156" s="15" t="n">
        <f aca="false">N3156-O3156</f>
        <v>241.8</v>
      </c>
      <c r="Q3156" s="15" t="n">
        <f aca="false">J3156*INDEX(dProdutos!$F$2:$F$47,MATCH(E3156,dProdutos!$A$2:$A$47,0))</f>
        <v>144.42</v>
      </c>
      <c r="R3156" s="15" t="n">
        <f aca="false">IF(I3156="Cancelado",0,P3156-Q3156)</f>
        <v>97.38</v>
      </c>
      <c r="S3156" s="17" t="str">
        <f aca="false">INDEX(dProdutos!$D$2:$D$47,MATCH(E3156,dProdutos!$A$2:$A$47,0))</f>
        <v>Eletrônicos</v>
      </c>
    </row>
    <row r="3157" customFormat="false" ht="15" hidden="false" customHeight="false" outlineLevel="0" collapsed="false">
      <c r="A3157" s="17" t="s">
        <v>3431</v>
      </c>
      <c r="B3157" s="17" t="n">
        <v>1</v>
      </c>
      <c r="C3157" s="21" t="n">
        <v>45913</v>
      </c>
      <c r="D3157" s="17" t="s">
        <v>738</v>
      </c>
      <c r="E3157" s="17" t="s">
        <v>174</v>
      </c>
      <c r="F3157" s="17" t="s">
        <v>1497</v>
      </c>
      <c r="G3157" s="17" t="s">
        <v>59</v>
      </c>
      <c r="H3157" s="17" t="s">
        <v>1537</v>
      </c>
      <c r="I3157" s="17" t="s">
        <v>1524</v>
      </c>
      <c r="J3157" s="17" t="n">
        <v>1</v>
      </c>
      <c r="K3157" s="15" t="n">
        <v>250.9</v>
      </c>
      <c r="L3157" s="22" t="n">
        <v>0</v>
      </c>
      <c r="M3157" s="15" t="n">
        <v>14.06</v>
      </c>
      <c r="N3157" s="15" t="n">
        <f aca="false">J3157*K3157</f>
        <v>250.9</v>
      </c>
      <c r="O3157" s="15" t="n">
        <f aca="false">N3157*L3157</f>
        <v>0</v>
      </c>
      <c r="P3157" s="15" t="n">
        <f aca="false">N3157-O3157</f>
        <v>250.9</v>
      </c>
      <c r="Q3157" s="15" t="n">
        <f aca="false">J3157*INDEX(dProdutos!$F$2:$F$47,MATCH(E3157,dProdutos!$A$2:$A$47,0))</f>
        <v>151.28</v>
      </c>
      <c r="R3157" s="15" t="n">
        <f aca="false">IF(I3157="Cancelado",0,P3157-Q3157)</f>
        <v>99.62</v>
      </c>
      <c r="S3157" s="17" t="str">
        <f aca="false">INDEX(dProdutos!$D$2:$D$47,MATCH(E3157,dProdutos!$A$2:$A$47,0))</f>
        <v>Casa</v>
      </c>
    </row>
    <row r="3158" customFormat="false" ht="15" hidden="false" customHeight="false" outlineLevel="0" collapsed="false">
      <c r="A3158" s="17" t="s">
        <v>3431</v>
      </c>
      <c r="B3158" s="17" t="n">
        <v>2</v>
      </c>
      <c r="C3158" s="21" t="n">
        <v>45913</v>
      </c>
      <c r="D3158" s="17" t="s">
        <v>738</v>
      </c>
      <c r="E3158" s="17" t="s">
        <v>138</v>
      </c>
      <c r="F3158" s="17" t="s">
        <v>1497</v>
      </c>
      <c r="G3158" s="17" t="s">
        <v>59</v>
      </c>
      <c r="H3158" s="17" t="s">
        <v>1537</v>
      </c>
      <c r="I3158" s="17" t="s">
        <v>1524</v>
      </c>
      <c r="J3158" s="17" t="n">
        <v>1</v>
      </c>
      <c r="K3158" s="15" t="n">
        <v>231.9</v>
      </c>
      <c r="L3158" s="22" t="n">
        <v>0.15</v>
      </c>
      <c r="M3158" s="15" t="n">
        <v>0</v>
      </c>
      <c r="N3158" s="15" t="n">
        <f aca="false">J3158*K3158</f>
        <v>231.9</v>
      </c>
      <c r="O3158" s="15" t="n">
        <f aca="false">N3158*L3158</f>
        <v>34.785</v>
      </c>
      <c r="P3158" s="15" t="n">
        <f aca="false">N3158-O3158</f>
        <v>197.115</v>
      </c>
      <c r="Q3158" s="15" t="n">
        <f aca="false">J3158*INDEX(dProdutos!$F$2:$F$47,MATCH(E3158,dProdutos!$A$2:$A$47,0))</f>
        <v>132.21</v>
      </c>
      <c r="R3158" s="15" t="n">
        <f aca="false">IF(I3158="Cancelado",0,P3158-Q3158)</f>
        <v>64.905</v>
      </c>
      <c r="S3158" s="17" t="str">
        <f aca="false">INDEX(dProdutos!$D$2:$D$47,MATCH(E3158,dProdutos!$A$2:$A$47,0))</f>
        <v>Calçados</v>
      </c>
    </row>
    <row r="3159" customFormat="false" ht="15" hidden="false" customHeight="false" outlineLevel="0" collapsed="false">
      <c r="A3159" s="17" t="s">
        <v>3432</v>
      </c>
      <c r="B3159" s="17" t="n">
        <v>1</v>
      </c>
      <c r="C3159" s="21" t="n">
        <v>45913</v>
      </c>
      <c r="D3159" s="17" t="s">
        <v>1230</v>
      </c>
      <c r="E3159" s="17" t="s">
        <v>88</v>
      </c>
      <c r="F3159" s="17" t="s">
        <v>1499</v>
      </c>
      <c r="G3159" s="17" t="s">
        <v>63</v>
      </c>
      <c r="H3159" s="17" t="s">
        <v>1537</v>
      </c>
      <c r="I3159" s="17" t="s">
        <v>1531</v>
      </c>
      <c r="J3159" s="17" t="n">
        <v>1</v>
      </c>
      <c r="K3159" s="15" t="n">
        <v>170.9</v>
      </c>
      <c r="L3159" s="22" t="n">
        <v>0</v>
      </c>
      <c r="M3159" s="15" t="n">
        <v>21.88</v>
      </c>
      <c r="N3159" s="15" t="n">
        <f aca="false">J3159*K3159</f>
        <v>170.9</v>
      </c>
      <c r="O3159" s="15" t="n">
        <f aca="false">N3159*L3159</f>
        <v>0</v>
      </c>
      <c r="P3159" s="15" t="n">
        <f aca="false">N3159-O3159</f>
        <v>170.9</v>
      </c>
      <c r="Q3159" s="15" t="n">
        <f aca="false">J3159*INDEX(dProdutos!$F$2:$F$47,MATCH(E3159,dProdutos!$A$2:$A$47,0))</f>
        <v>98.14</v>
      </c>
      <c r="R3159" s="15" t="n">
        <f aca="false">IF(I3159="Cancelado",0,P3159-Q3159)</f>
        <v>0</v>
      </c>
      <c r="S3159" s="17" t="str">
        <f aca="false">INDEX(dProdutos!$D$2:$D$47,MATCH(E3159,dProdutos!$A$2:$A$47,0))</f>
        <v>Moda Feminina</v>
      </c>
    </row>
    <row r="3160" customFormat="false" ht="15" hidden="false" customHeight="false" outlineLevel="0" collapsed="false">
      <c r="A3160" s="17" t="s">
        <v>3433</v>
      </c>
      <c r="B3160" s="17" t="n">
        <v>1</v>
      </c>
      <c r="C3160" s="21" t="n">
        <v>45913</v>
      </c>
      <c r="D3160" s="17" t="s">
        <v>984</v>
      </c>
      <c r="E3160" s="17" t="s">
        <v>132</v>
      </c>
      <c r="F3160" s="17" t="s">
        <v>1497</v>
      </c>
      <c r="G3160" s="17" t="s">
        <v>59</v>
      </c>
      <c r="H3160" s="17" t="s">
        <v>1537</v>
      </c>
      <c r="I3160" s="17" t="s">
        <v>1524</v>
      </c>
      <c r="J3160" s="17" t="n">
        <v>1</v>
      </c>
      <c r="K3160" s="15" t="n">
        <v>179.9</v>
      </c>
      <c r="L3160" s="22" t="n">
        <v>0.2</v>
      </c>
      <c r="M3160" s="15" t="n">
        <v>0</v>
      </c>
      <c r="N3160" s="15" t="n">
        <f aca="false">J3160*K3160</f>
        <v>179.9</v>
      </c>
      <c r="O3160" s="15" t="n">
        <f aca="false">N3160*L3160</f>
        <v>35.98</v>
      </c>
      <c r="P3160" s="15" t="n">
        <f aca="false">N3160-O3160</f>
        <v>143.92</v>
      </c>
      <c r="Q3160" s="15" t="n">
        <f aca="false">J3160*INDEX(dProdutos!$F$2:$F$47,MATCH(E3160,dProdutos!$A$2:$A$47,0))</f>
        <v>93.56</v>
      </c>
      <c r="R3160" s="15" t="n">
        <f aca="false">IF(I3160="Cancelado",0,P3160-Q3160)</f>
        <v>50.36</v>
      </c>
      <c r="S3160" s="17" t="str">
        <f aca="false">INDEX(dProdutos!$D$2:$D$47,MATCH(E3160,dProdutos!$A$2:$A$47,0))</f>
        <v>Calçados</v>
      </c>
    </row>
    <row r="3161" customFormat="false" ht="15" hidden="false" customHeight="false" outlineLevel="0" collapsed="false">
      <c r="A3161" s="17" t="s">
        <v>3433</v>
      </c>
      <c r="B3161" s="17" t="n">
        <v>2</v>
      </c>
      <c r="C3161" s="21" t="n">
        <v>45913</v>
      </c>
      <c r="D3161" s="17" t="s">
        <v>984</v>
      </c>
      <c r="E3161" s="17" t="s">
        <v>117</v>
      </c>
      <c r="F3161" s="17" t="s">
        <v>1497</v>
      </c>
      <c r="G3161" s="17" t="s">
        <v>59</v>
      </c>
      <c r="H3161" s="17" t="s">
        <v>1537</v>
      </c>
      <c r="I3161" s="17" t="s">
        <v>1524</v>
      </c>
      <c r="J3161" s="17" t="n">
        <v>2</v>
      </c>
      <c r="K3161" s="15" t="n">
        <v>166.9</v>
      </c>
      <c r="L3161" s="22" t="n">
        <v>0.1</v>
      </c>
      <c r="M3161" s="15" t="n">
        <v>0</v>
      </c>
      <c r="N3161" s="15" t="n">
        <f aca="false">J3161*K3161</f>
        <v>333.8</v>
      </c>
      <c r="O3161" s="15" t="n">
        <f aca="false">N3161*L3161</f>
        <v>33.38</v>
      </c>
      <c r="P3161" s="15" t="n">
        <f aca="false">N3161-O3161</f>
        <v>300.42</v>
      </c>
      <c r="Q3161" s="15" t="n">
        <f aca="false">J3161*INDEX(dProdutos!$F$2:$F$47,MATCH(E3161,dProdutos!$A$2:$A$47,0))</f>
        <v>146.46</v>
      </c>
      <c r="R3161" s="15" t="n">
        <f aca="false">IF(I3161="Cancelado",0,P3161-Q3161)</f>
        <v>153.96</v>
      </c>
      <c r="S3161" s="17" t="str">
        <f aca="false">INDEX(dProdutos!$D$2:$D$47,MATCH(E3161,dProdutos!$A$2:$A$47,0))</f>
        <v>Moda Masculina</v>
      </c>
    </row>
    <row r="3162" customFormat="false" ht="15" hidden="false" customHeight="false" outlineLevel="0" collapsed="false">
      <c r="A3162" s="17" t="s">
        <v>3433</v>
      </c>
      <c r="B3162" s="17" t="n">
        <v>3</v>
      </c>
      <c r="C3162" s="21" t="n">
        <v>45913</v>
      </c>
      <c r="D3162" s="17" t="s">
        <v>984</v>
      </c>
      <c r="E3162" s="17" t="s">
        <v>177</v>
      </c>
      <c r="F3162" s="17" t="s">
        <v>1497</v>
      </c>
      <c r="G3162" s="17" t="s">
        <v>59</v>
      </c>
      <c r="H3162" s="17" t="s">
        <v>1537</v>
      </c>
      <c r="I3162" s="17" t="s">
        <v>1524</v>
      </c>
      <c r="J3162" s="17" t="n">
        <v>1</v>
      </c>
      <c r="K3162" s="15" t="n">
        <v>257.9</v>
      </c>
      <c r="L3162" s="22" t="n">
        <v>0</v>
      </c>
      <c r="M3162" s="15" t="n">
        <v>0</v>
      </c>
      <c r="N3162" s="15" t="n">
        <f aca="false">J3162*K3162</f>
        <v>257.9</v>
      </c>
      <c r="O3162" s="15" t="n">
        <f aca="false">N3162*L3162</f>
        <v>0</v>
      </c>
      <c r="P3162" s="15" t="n">
        <f aca="false">N3162-O3162</f>
        <v>257.9</v>
      </c>
      <c r="Q3162" s="15" t="n">
        <f aca="false">J3162*INDEX(dProdutos!$F$2:$F$47,MATCH(E3162,dProdutos!$A$2:$A$47,0))</f>
        <v>138.23</v>
      </c>
      <c r="R3162" s="15" t="n">
        <f aca="false">IF(I3162="Cancelado",0,P3162-Q3162)</f>
        <v>119.67</v>
      </c>
      <c r="S3162" s="17" t="str">
        <f aca="false">INDEX(dProdutos!$D$2:$D$47,MATCH(E3162,dProdutos!$A$2:$A$47,0))</f>
        <v>Casa</v>
      </c>
    </row>
    <row r="3163" customFormat="false" ht="15" hidden="false" customHeight="false" outlineLevel="0" collapsed="false">
      <c r="A3163" s="17" t="s">
        <v>3434</v>
      </c>
      <c r="B3163" s="17" t="n">
        <v>1</v>
      </c>
      <c r="C3163" s="21" t="n">
        <v>45913</v>
      </c>
      <c r="D3163" s="17" t="s">
        <v>438</v>
      </c>
      <c r="E3163" s="17" t="s">
        <v>168</v>
      </c>
      <c r="F3163" s="17" t="s">
        <v>1495</v>
      </c>
      <c r="G3163" s="17" t="s">
        <v>61</v>
      </c>
      <c r="H3163" s="17" t="s">
        <v>1537</v>
      </c>
      <c r="I3163" s="17" t="s">
        <v>1524</v>
      </c>
      <c r="J3163" s="17" t="n">
        <v>1</v>
      </c>
      <c r="K3163" s="15" t="n">
        <v>253.9</v>
      </c>
      <c r="L3163" s="22" t="n">
        <v>0.2</v>
      </c>
      <c r="M3163" s="15" t="n">
        <v>30.12</v>
      </c>
      <c r="N3163" s="15" t="n">
        <f aca="false">J3163*K3163</f>
        <v>253.9</v>
      </c>
      <c r="O3163" s="15" t="n">
        <f aca="false">N3163*L3163</f>
        <v>50.78</v>
      </c>
      <c r="P3163" s="15" t="n">
        <f aca="false">N3163-O3163</f>
        <v>203.12</v>
      </c>
      <c r="Q3163" s="15" t="n">
        <f aca="false">J3163*INDEX(dProdutos!$F$2:$F$47,MATCH(E3163,dProdutos!$A$2:$A$47,0))</f>
        <v>128.94</v>
      </c>
      <c r="R3163" s="15" t="n">
        <f aca="false">IF(I3163="Cancelado",0,P3163-Q3163)</f>
        <v>74.18</v>
      </c>
      <c r="S3163" s="17" t="str">
        <f aca="false">INDEX(dProdutos!$D$2:$D$47,MATCH(E3163,dProdutos!$A$2:$A$47,0))</f>
        <v>Casa</v>
      </c>
    </row>
    <row r="3164" customFormat="false" ht="15" hidden="false" customHeight="false" outlineLevel="0" collapsed="false">
      <c r="A3164" s="17" t="s">
        <v>3435</v>
      </c>
      <c r="B3164" s="17" t="n">
        <v>1</v>
      </c>
      <c r="C3164" s="21" t="n">
        <v>45913</v>
      </c>
      <c r="D3164" s="17" t="s">
        <v>514</v>
      </c>
      <c r="E3164" s="17" t="s">
        <v>126</v>
      </c>
      <c r="F3164" s="17" t="s">
        <v>1503</v>
      </c>
      <c r="G3164" s="17" t="s">
        <v>61</v>
      </c>
      <c r="H3164" s="17" t="s">
        <v>1537</v>
      </c>
      <c r="I3164" s="17" t="s">
        <v>1524</v>
      </c>
      <c r="J3164" s="17" t="n">
        <v>1</v>
      </c>
      <c r="K3164" s="15" t="n">
        <v>296.9</v>
      </c>
      <c r="L3164" s="22" t="n">
        <v>0</v>
      </c>
      <c r="M3164" s="15" t="n">
        <v>32.08</v>
      </c>
      <c r="N3164" s="15" t="n">
        <f aca="false">J3164*K3164</f>
        <v>296.9</v>
      </c>
      <c r="O3164" s="15" t="n">
        <f aca="false">N3164*L3164</f>
        <v>0</v>
      </c>
      <c r="P3164" s="15" t="n">
        <f aca="false">N3164-O3164</f>
        <v>296.9</v>
      </c>
      <c r="Q3164" s="15" t="n">
        <f aca="false">J3164*INDEX(dProdutos!$F$2:$F$47,MATCH(E3164,dProdutos!$A$2:$A$47,0))</f>
        <v>135.24</v>
      </c>
      <c r="R3164" s="15" t="n">
        <f aca="false">IF(I3164="Cancelado",0,P3164-Q3164)</f>
        <v>161.66</v>
      </c>
      <c r="S3164" s="17" t="str">
        <f aca="false">INDEX(dProdutos!$D$2:$D$47,MATCH(E3164,dProdutos!$A$2:$A$47,0))</f>
        <v>Calçados</v>
      </c>
    </row>
    <row r="3165" customFormat="false" ht="15" hidden="false" customHeight="false" outlineLevel="0" collapsed="false">
      <c r="A3165" s="17" t="s">
        <v>3435</v>
      </c>
      <c r="B3165" s="17" t="n">
        <v>2</v>
      </c>
      <c r="C3165" s="21" t="n">
        <v>45913</v>
      </c>
      <c r="D3165" s="17" t="s">
        <v>514</v>
      </c>
      <c r="E3165" s="17" t="s">
        <v>120</v>
      </c>
      <c r="F3165" s="17" t="s">
        <v>1503</v>
      </c>
      <c r="G3165" s="17" t="s">
        <v>61</v>
      </c>
      <c r="H3165" s="17" t="s">
        <v>1537</v>
      </c>
      <c r="I3165" s="17" t="s">
        <v>1524</v>
      </c>
      <c r="J3165" s="17" t="n">
        <v>2</v>
      </c>
      <c r="K3165" s="15" t="n">
        <v>96.9</v>
      </c>
      <c r="L3165" s="22" t="n">
        <v>0.05</v>
      </c>
      <c r="M3165" s="15" t="n">
        <v>0</v>
      </c>
      <c r="N3165" s="15" t="n">
        <f aca="false">J3165*K3165</f>
        <v>193.8</v>
      </c>
      <c r="O3165" s="15" t="n">
        <f aca="false">N3165*L3165</f>
        <v>9.69</v>
      </c>
      <c r="P3165" s="15" t="n">
        <f aca="false">N3165-O3165</f>
        <v>184.11</v>
      </c>
      <c r="Q3165" s="15" t="n">
        <f aca="false">J3165*INDEX(dProdutos!$F$2:$F$47,MATCH(E3165,dProdutos!$A$2:$A$47,0))</f>
        <v>88.72</v>
      </c>
      <c r="R3165" s="15" t="n">
        <f aca="false">IF(I3165="Cancelado",0,P3165-Q3165)</f>
        <v>95.39</v>
      </c>
      <c r="S3165" s="17" t="str">
        <f aca="false">INDEX(dProdutos!$D$2:$D$47,MATCH(E3165,dProdutos!$A$2:$A$47,0))</f>
        <v>Moda Masculina</v>
      </c>
    </row>
    <row r="3166" customFormat="false" ht="15" hidden="false" customHeight="false" outlineLevel="0" collapsed="false">
      <c r="A3166" s="17" t="s">
        <v>3435</v>
      </c>
      <c r="B3166" s="17" t="n">
        <v>3</v>
      </c>
      <c r="C3166" s="21" t="n">
        <v>45913</v>
      </c>
      <c r="D3166" s="17" t="s">
        <v>514</v>
      </c>
      <c r="E3166" s="17" t="s">
        <v>153</v>
      </c>
      <c r="F3166" s="17" t="s">
        <v>1503</v>
      </c>
      <c r="G3166" s="17" t="s">
        <v>61</v>
      </c>
      <c r="H3166" s="17" t="s">
        <v>1537</v>
      </c>
      <c r="I3166" s="17" t="s">
        <v>1524</v>
      </c>
      <c r="J3166" s="17" t="n">
        <v>1</v>
      </c>
      <c r="K3166" s="15" t="n">
        <v>165.9</v>
      </c>
      <c r="L3166" s="22" t="n">
        <v>0.1</v>
      </c>
      <c r="M3166" s="15" t="n">
        <v>0</v>
      </c>
      <c r="N3166" s="15" t="n">
        <f aca="false">J3166*K3166</f>
        <v>165.9</v>
      </c>
      <c r="O3166" s="15" t="n">
        <f aca="false">N3166*L3166</f>
        <v>16.59</v>
      </c>
      <c r="P3166" s="15" t="n">
        <f aca="false">N3166-O3166</f>
        <v>149.31</v>
      </c>
      <c r="Q3166" s="15" t="n">
        <f aca="false">J3166*INDEX(dProdutos!$F$2:$F$47,MATCH(E3166,dProdutos!$A$2:$A$47,0))</f>
        <v>67.28</v>
      </c>
      <c r="R3166" s="15" t="n">
        <f aca="false">IF(I3166="Cancelado",0,P3166-Q3166)</f>
        <v>82.03</v>
      </c>
      <c r="S3166" s="17" t="str">
        <f aca="false">INDEX(dProdutos!$D$2:$D$47,MATCH(E3166,dProdutos!$A$2:$A$47,0))</f>
        <v>Acessórios</v>
      </c>
    </row>
    <row r="3167" customFormat="false" ht="15" hidden="false" customHeight="false" outlineLevel="0" collapsed="false">
      <c r="A3167" s="17" t="s">
        <v>3436</v>
      </c>
      <c r="B3167" s="17" t="n">
        <v>1</v>
      </c>
      <c r="C3167" s="21" t="n">
        <v>45914</v>
      </c>
      <c r="D3167" s="17" t="s">
        <v>1270</v>
      </c>
      <c r="E3167" s="17" t="s">
        <v>129</v>
      </c>
      <c r="F3167" s="17" t="s">
        <v>1499</v>
      </c>
      <c r="G3167" s="17" t="s">
        <v>62</v>
      </c>
      <c r="H3167" s="17" t="s">
        <v>1527</v>
      </c>
      <c r="I3167" s="17" t="s">
        <v>1531</v>
      </c>
      <c r="J3167" s="17" t="n">
        <v>1</v>
      </c>
      <c r="K3167" s="15" t="n">
        <v>105.9</v>
      </c>
      <c r="L3167" s="22" t="n">
        <v>0.1</v>
      </c>
      <c r="M3167" s="15" t="n">
        <v>0</v>
      </c>
      <c r="N3167" s="15" t="n">
        <f aca="false">J3167*K3167</f>
        <v>105.9</v>
      </c>
      <c r="O3167" s="15" t="n">
        <f aca="false">N3167*L3167</f>
        <v>10.59</v>
      </c>
      <c r="P3167" s="15" t="n">
        <f aca="false">N3167-O3167</f>
        <v>95.31</v>
      </c>
      <c r="Q3167" s="15" t="n">
        <f aca="false">J3167*INDEX(dProdutos!$F$2:$F$47,MATCH(E3167,dProdutos!$A$2:$A$47,0))</f>
        <v>43.79</v>
      </c>
      <c r="R3167" s="15" t="n">
        <f aca="false">IF(I3167="Cancelado",0,P3167-Q3167)</f>
        <v>0</v>
      </c>
      <c r="S3167" s="17" t="str">
        <f aca="false">INDEX(dProdutos!$D$2:$D$47,MATCH(E3167,dProdutos!$A$2:$A$47,0))</f>
        <v>Calçados</v>
      </c>
    </row>
    <row r="3168" customFormat="false" ht="15" hidden="false" customHeight="false" outlineLevel="0" collapsed="false">
      <c r="A3168" s="17" t="s">
        <v>3437</v>
      </c>
      <c r="B3168" s="17" t="n">
        <v>1</v>
      </c>
      <c r="C3168" s="21" t="n">
        <v>45914</v>
      </c>
      <c r="D3168" s="17" t="s">
        <v>1403</v>
      </c>
      <c r="E3168" s="17" t="s">
        <v>210</v>
      </c>
      <c r="F3168" s="17" t="s">
        <v>1490</v>
      </c>
      <c r="G3168" s="17" t="s">
        <v>63</v>
      </c>
      <c r="H3168" s="17" t="s">
        <v>1537</v>
      </c>
      <c r="I3168" s="17" t="s">
        <v>1524</v>
      </c>
      <c r="J3168" s="17" t="n">
        <v>2</v>
      </c>
      <c r="K3168" s="15" t="n">
        <v>245.9</v>
      </c>
      <c r="L3168" s="22" t="n">
        <v>0.1</v>
      </c>
      <c r="M3168" s="15" t="n">
        <v>21.48</v>
      </c>
      <c r="N3168" s="15" t="n">
        <f aca="false">J3168*K3168</f>
        <v>491.8</v>
      </c>
      <c r="O3168" s="15" t="n">
        <f aca="false">N3168*L3168</f>
        <v>49.18</v>
      </c>
      <c r="P3168" s="15" t="n">
        <f aca="false">N3168-O3168</f>
        <v>442.62</v>
      </c>
      <c r="Q3168" s="15" t="n">
        <f aca="false">J3168*INDEX(dProdutos!$F$2:$F$47,MATCH(E3168,dProdutos!$A$2:$A$47,0))</f>
        <v>301.26</v>
      </c>
      <c r="R3168" s="15" t="n">
        <f aca="false">IF(I3168="Cancelado",0,P3168-Q3168)</f>
        <v>141.36</v>
      </c>
      <c r="S3168" s="17" t="str">
        <f aca="false">INDEX(dProdutos!$D$2:$D$47,MATCH(E3168,dProdutos!$A$2:$A$47,0))</f>
        <v>Beleza</v>
      </c>
    </row>
    <row r="3169" customFormat="false" ht="15" hidden="false" customHeight="false" outlineLevel="0" collapsed="false">
      <c r="A3169" s="17" t="s">
        <v>3437</v>
      </c>
      <c r="B3169" s="17" t="n">
        <v>2</v>
      </c>
      <c r="C3169" s="21" t="n">
        <v>45914</v>
      </c>
      <c r="D3169" s="17" t="s">
        <v>1403</v>
      </c>
      <c r="E3169" s="17" t="s">
        <v>183</v>
      </c>
      <c r="F3169" s="17" t="s">
        <v>1490</v>
      </c>
      <c r="G3169" s="17" t="s">
        <v>63</v>
      </c>
      <c r="H3169" s="17" t="s">
        <v>1537</v>
      </c>
      <c r="I3169" s="17" t="s">
        <v>1524</v>
      </c>
      <c r="J3169" s="17" t="n">
        <v>1</v>
      </c>
      <c r="K3169" s="15" t="n">
        <v>121.9</v>
      </c>
      <c r="L3169" s="22" t="n">
        <v>0</v>
      </c>
      <c r="M3169" s="15" t="n">
        <v>0</v>
      </c>
      <c r="N3169" s="15" t="n">
        <f aca="false">J3169*K3169</f>
        <v>121.9</v>
      </c>
      <c r="O3169" s="15" t="n">
        <f aca="false">N3169*L3169</f>
        <v>0</v>
      </c>
      <c r="P3169" s="15" t="n">
        <f aca="false">N3169-O3169</f>
        <v>121.9</v>
      </c>
      <c r="Q3169" s="15" t="n">
        <f aca="false">J3169*INDEX(dProdutos!$F$2:$F$47,MATCH(E3169,dProdutos!$A$2:$A$47,0))</f>
        <v>52.76</v>
      </c>
      <c r="R3169" s="15" t="n">
        <f aca="false">IF(I3169="Cancelado",0,P3169-Q3169)</f>
        <v>69.14</v>
      </c>
      <c r="S3169" s="17" t="str">
        <f aca="false">INDEX(dProdutos!$D$2:$D$47,MATCH(E3169,dProdutos!$A$2:$A$47,0))</f>
        <v>Eletrônicos</v>
      </c>
    </row>
    <row r="3170" customFormat="false" ht="15" hidden="false" customHeight="false" outlineLevel="0" collapsed="false">
      <c r="A3170" s="17" t="s">
        <v>3438</v>
      </c>
      <c r="B3170" s="17" t="n">
        <v>1</v>
      </c>
      <c r="C3170" s="21" t="n">
        <v>45914</v>
      </c>
      <c r="D3170" s="17" t="s">
        <v>717</v>
      </c>
      <c r="E3170" s="17" t="s">
        <v>102</v>
      </c>
      <c r="F3170" s="17" t="s">
        <v>1487</v>
      </c>
      <c r="G3170" s="17" t="s">
        <v>63</v>
      </c>
      <c r="H3170" s="17" t="s">
        <v>1537</v>
      </c>
      <c r="I3170" s="17" t="s">
        <v>1541</v>
      </c>
      <c r="J3170" s="17" t="n">
        <v>1</v>
      </c>
      <c r="K3170" s="15" t="n">
        <v>65.9</v>
      </c>
      <c r="L3170" s="22" t="n">
        <v>0.15</v>
      </c>
      <c r="M3170" s="15" t="n">
        <v>0</v>
      </c>
      <c r="N3170" s="15" t="n">
        <f aca="false">J3170*K3170</f>
        <v>65.9</v>
      </c>
      <c r="O3170" s="15" t="n">
        <f aca="false">N3170*L3170</f>
        <v>9.885</v>
      </c>
      <c r="P3170" s="15" t="n">
        <f aca="false">N3170-O3170</f>
        <v>56.015</v>
      </c>
      <c r="Q3170" s="15" t="n">
        <f aca="false">J3170*INDEX(dProdutos!$F$2:$F$47,MATCH(E3170,dProdutos!$A$2:$A$47,0))</f>
        <v>29.68</v>
      </c>
      <c r="R3170" s="15" t="n">
        <f aca="false">IF(I3170="Cancelado",0,P3170-Q3170)</f>
        <v>26.335</v>
      </c>
      <c r="S3170" s="17" t="str">
        <f aca="false">INDEX(dProdutos!$D$2:$D$47,MATCH(E3170,dProdutos!$A$2:$A$47,0))</f>
        <v>Moda Masculina</v>
      </c>
    </row>
    <row r="3171" customFormat="false" ht="15" hidden="false" customHeight="false" outlineLevel="0" collapsed="false">
      <c r="A3171" s="17" t="s">
        <v>3439</v>
      </c>
      <c r="B3171" s="17" t="n">
        <v>1</v>
      </c>
      <c r="C3171" s="21" t="n">
        <v>45914</v>
      </c>
      <c r="D3171" s="17" t="s">
        <v>778</v>
      </c>
      <c r="E3171" s="17" t="s">
        <v>114</v>
      </c>
      <c r="F3171" s="17" t="s">
        <v>1493</v>
      </c>
      <c r="G3171" s="17" t="s">
        <v>63</v>
      </c>
      <c r="H3171" s="17" t="s">
        <v>1527</v>
      </c>
      <c r="I3171" s="17" t="s">
        <v>1524</v>
      </c>
      <c r="J3171" s="17" t="n">
        <v>1</v>
      </c>
      <c r="K3171" s="15" t="n">
        <v>202.9</v>
      </c>
      <c r="L3171" s="22" t="n">
        <v>0</v>
      </c>
      <c r="M3171" s="15" t="n">
        <v>0</v>
      </c>
      <c r="N3171" s="15" t="n">
        <f aca="false">J3171*K3171</f>
        <v>202.9</v>
      </c>
      <c r="O3171" s="15" t="n">
        <f aca="false">N3171*L3171</f>
        <v>0</v>
      </c>
      <c r="P3171" s="15" t="n">
        <f aca="false">N3171-O3171</f>
        <v>202.9</v>
      </c>
      <c r="Q3171" s="15" t="n">
        <f aca="false">J3171*INDEX(dProdutos!$F$2:$F$47,MATCH(E3171,dProdutos!$A$2:$A$47,0))</f>
        <v>110.39</v>
      </c>
      <c r="R3171" s="15" t="n">
        <f aca="false">IF(I3171="Cancelado",0,P3171-Q3171)</f>
        <v>92.51</v>
      </c>
      <c r="S3171" s="17" t="str">
        <f aca="false">INDEX(dProdutos!$D$2:$D$47,MATCH(E3171,dProdutos!$A$2:$A$47,0))</f>
        <v>Moda Masculina</v>
      </c>
    </row>
    <row r="3172" customFormat="false" ht="15" hidden="false" customHeight="false" outlineLevel="0" collapsed="false">
      <c r="A3172" s="17" t="s">
        <v>3440</v>
      </c>
      <c r="B3172" s="17" t="n">
        <v>1</v>
      </c>
      <c r="C3172" s="21" t="n">
        <v>45914</v>
      </c>
      <c r="D3172" s="17" t="s">
        <v>393</v>
      </c>
      <c r="E3172" s="17" t="s">
        <v>162</v>
      </c>
      <c r="F3172" s="17" t="s">
        <v>1497</v>
      </c>
      <c r="G3172" s="17" t="s">
        <v>59</v>
      </c>
      <c r="H3172" s="17" t="s">
        <v>1537</v>
      </c>
      <c r="I3172" s="17" t="s">
        <v>1541</v>
      </c>
      <c r="J3172" s="17" t="n">
        <v>1</v>
      </c>
      <c r="K3172" s="15" t="n">
        <v>231.9</v>
      </c>
      <c r="L3172" s="22" t="n">
        <v>0</v>
      </c>
      <c r="M3172" s="15" t="n">
        <v>18.91</v>
      </c>
      <c r="N3172" s="15" t="n">
        <f aca="false">J3172*K3172</f>
        <v>231.9</v>
      </c>
      <c r="O3172" s="15" t="n">
        <f aca="false">N3172*L3172</f>
        <v>0</v>
      </c>
      <c r="P3172" s="15" t="n">
        <f aca="false">N3172-O3172</f>
        <v>231.9</v>
      </c>
      <c r="Q3172" s="15" t="n">
        <f aca="false">J3172*INDEX(dProdutos!$F$2:$F$47,MATCH(E3172,dProdutos!$A$2:$A$47,0))</f>
        <v>134.41</v>
      </c>
      <c r="R3172" s="15" t="n">
        <f aca="false">IF(I3172="Cancelado",0,P3172-Q3172)</f>
        <v>97.49</v>
      </c>
      <c r="S3172" s="17" t="str">
        <f aca="false">INDEX(dProdutos!$D$2:$D$47,MATCH(E3172,dProdutos!$A$2:$A$47,0))</f>
        <v>Casa</v>
      </c>
    </row>
    <row r="3173" customFormat="false" ht="15" hidden="false" customHeight="false" outlineLevel="0" collapsed="false">
      <c r="A3173" s="17" t="s">
        <v>3441</v>
      </c>
      <c r="B3173" s="17" t="n">
        <v>1</v>
      </c>
      <c r="C3173" s="21" t="n">
        <v>45914</v>
      </c>
      <c r="D3173" s="17" t="s">
        <v>1304</v>
      </c>
      <c r="E3173" s="17" t="s">
        <v>171</v>
      </c>
      <c r="F3173" s="17" t="s">
        <v>1501</v>
      </c>
      <c r="G3173" s="17" t="s">
        <v>60</v>
      </c>
      <c r="H3173" s="17" t="s">
        <v>1523</v>
      </c>
      <c r="I3173" s="17" t="s">
        <v>1524</v>
      </c>
      <c r="J3173" s="17" t="n">
        <v>1</v>
      </c>
      <c r="K3173" s="15" t="n">
        <v>246.9</v>
      </c>
      <c r="L3173" s="22" t="n">
        <v>0</v>
      </c>
      <c r="M3173" s="15" t="n">
        <v>17.49</v>
      </c>
      <c r="N3173" s="15" t="n">
        <f aca="false">J3173*K3173</f>
        <v>246.9</v>
      </c>
      <c r="O3173" s="15" t="n">
        <f aca="false">N3173*L3173</f>
        <v>0</v>
      </c>
      <c r="P3173" s="15" t="n">
        <f aca="false">N3173-O3173</f>
        <v>246.9</v>
      </c>
      <c r="Q3173" s="15" t="n">
        <f aca="false">J3173*INDEX(dProdutos!$F$2:$F$47,MATCH(E3173,dProdutos!$A$2:$A$47,0))</f>
        <v>103.61</v>
      </c>
      <c r="R3173" s="15" t="n">
        <f aca="false">IF(I3173="Cancelado",0,P3173-Q3173)</f>
        <v>143.29</v>
      </c>
      <c r="S3173" s="17" t="str">
        <f aca="false">INDEX(dProdutos!$D$2:$D$47,MATCH(E3173,dProdutos!$A$2:$A$47,0))</f>
        <v>Casa</v>
      </c>
    </row>
    <row r="3174" customFormat="false" ht="15" hidden="false" customHeight="false" outlineLevel="0" collapsed="false">
      <c r="A3174" s="17" t="s">
        <v>3441</v>
      </c>
      <c r="B3174" s="17" t="n">
        <v>2</v>
      </c>
      <c r="C3174" s="21" t="n">
        <v>45914</v>
      </c>
      <c r="D3174" s="17" t="s">
        <v>1304</v>
      </c>
      <c r="E3174" s="17" t="s">
        <v>102</v>
      </c>
      <c r="F3174" s="17" t="s">
        <v>1501</v>
      </c>
      <c r="G3174" s="17" t="s">
        <v>60</v>
      </c>
      <c r="H3174" s="17" t="s">
        <v>1523</v>
      </c>
      <c r="I3174" s="17" t="s">
        <v>1524</v>
      </c>
      <c r="J3174" s="17" t="n">
        <v>2</v>
      </c>
      <c r="K3174" s="15" t="n">
        <v>65.9</v>
      </c>
      <c r="L3174" s="22" t="n">
        <v>0.15</v>
      </c>
      <c r="M3174" s="15" t="n">
        <v>0</v>
      </c>
      <c r="N3174" s="15" t="n">
        <f aca="false">J3174*K3174</f>
        <v>131.8</v>
      </c>
      <c r="O3174" s="15" t="n">
        <f aca="false">N3174*L3174</f>
        <v>19.77</v>
      </c>
      <c r="P3174" s="15" t="n">
        <f aca="false">N3174-O3174</f>
        <v>112.03</v>
      </c>
      <c r="Q3174" s="15" t="n">
        <f aca="false">J3174*INDEX(dProdutos!$F$2:$F$47,MATCH(E3174,dProdutos!$A$2:$A$47,0))</f>
        <v>59.36</v>
      </c>
      <c r="R3174" s="15" t="n">
        <f aca="false">IF(I3174="Cancelado",0,P3174-Q3174)</f>
        <v>52.67</v>
      </c>
      <c r="S3174" s="17" t="str">
        <f aca="false">INDEX(dProdutos!$D$2:$D$47,MATCH(E3174,dProdutos!$A$2:$A$47,0))</f>
        <v>Moda Masculina</v>
      </c>
    </row>
    <row r="3175" customFormat="false" ht="15" hidden="false" customHeight="false" outlineLevel="0" collapsed="false">
      <c r="A3175" s="17" t="s">
        <v>3442</v>
      </c>
      <c r="B3175" s="17" t="n">
        <v>1</v>
      </c>
      <c r="C3175" s="21" t="n">
        <v>45914</v>
      </c>
      <c r="D3175" s="17" t="s">
        <v>1114</v>
      </c>
      <c r="E3175" s="17" t="s">
        <v>81</v>
      </c>
      <c r="F3175" s="17" t="s">
        <v>1490</v>
      </c>
      <c r="G3175" s="17" t="s">
        <v>59</v>
      </c>
      <c r="H3175" s="17" t="s">
        <v>1537</v>
      </c>
      <c r="I3175" s="17" t="s">
        <v>1524</v>
      </c>
      <c r="J3175" s="17" t="n">
        <v>2</v>
      </c>
      <c r="K3175" s="15" t="n">
        <v>64.9</v>
      </c>
      <c r="L3175" s="22" t="n">
        <v>0.1</v>
      </c>
      <c r="M3175" s="15" t="n">
        <v>32.83</v>
      </c>
      <c r="N3175" s="15" t="n">
        <f aca="false">J3175*K3175</f>
        <v>129.8</v>
      </c>
      <c r="O3175" s="15" t="n">
        <f aca="false">N3175*L3175</f>
        <v>12.98</v>
      </c>
      <c r="P3175" s="15" t="n">
        <f aca="false">N3175-O3175</f>
        <v>116.82</v>
      </c>
      <c r="Q3175" s="15" t="n">
        <f aca="false">J3175*INDEX(dProdutos!$F$2:$F$47,MATCH(E3175,dProdutos!$A$2:$A$47,0))</f>
        <v>52.24</v>
      </c>
      <c r="R3175" s="15" t="n">
        <f aca="false">IF(I3175="Cancelado",0,P3175-Q3175)</f>
        <v>64.58</v>
      </c>
      <c r="S3175" s="17" t="str">
        <f aca="false">INDEX(dProdutos!$D$2:$D$47,MATCH(E3175,dProdutos!$A$2:$A$47,0))</f>
        <v>Moda Feminina</v>
      </c>
    </row>
    <row r="3176" customFormat="false" ht="15" hidden="false" customHeight="false" outlineLevel="0" collapsed="false">
      <c r="A3176" s="17" t="s">
        <v>3442</v>
      </c>
      <c r="B3176" s="17" t="n">
        <v>2</v>
      </c>
      <c r="C3176" s="21" t="n">
        <v>45914</v>
      </c>
      <c r="D3176" s="17" t="s">
        <v>1114</v>
      </c>
      <c r="E3176" s="17" t="s">
        <v>207</v>
      </c>
      <c r="F3176" s="17" t="s">
        <v>1490</v>
      </c>
      <c r="G3176" s="17" t="s">
        <v>59</v>
      </c>
      <c r="H3176" s="17" t="s">
        <v>1537</v>
      </c>
      <c r="I3176" s="17" t="s">
        <v>1524</v>
      </c>
      <c r="J3176" s="17" t="n">
        <v>3</v>
      </c>
      <c r="K3176" s="15" t="n">
        <v>143.9</v>
      </c>
      <c r="L3176" s="22" t="n">
        <v>0</v>
      </c>
      <c r="M3176" s="15" t="n">
        <v>0</v>
      </c>
      <c r="N3176" s="15" t="n">
        <f aca="false">J3176*K3176</f>
        <v>431.7</v>
      </c>
      <c r="O3176" s="15" t="n">
        <f aca="false">N3176*L3176</f>
        <v>0</v>
      </c>
      <c r="P3176" s="15" t="n">
        <f aca="false">N3176-O3176</f>
        <v>431.7</v>
      </c>
      <c r="Q3176" s="15" t="n">
        <f aca="false">J3176*INDEX(dProdutos!$F$2:$F$47,MATCH(E3176,dProdutos!$A$2:$A$47,0))</f>
        <v>253.29</v>
      </c>
      <c r="R3176" s="15" t="n">
        <f aca="false">IF(I3176="Cancelado",0,P3176-Q3176)</f>
        <v>178.41</v>
      </c>
      <c r="S3176" s="17" t="str">
        <f aca="false">INDEX(dProdutos!$D$2:$D$47,MATCH(E3176,dProdutos!$A$2:$A$47,0))</f>
        <v>Beleza</v>
      </c>
    </row>
    <row r="3177" customFormat="false" ht="15" hidden="false" customHeight="false" outlineLevel="0" collapsed="false">
      <c r="A3177" s="17" t="s">
        <v>3443</v>
      </c>
      <c r="B3177" s="17" t="n">
        <v>1</v>
      </c>
      <c r="C3177" s="21" t="n">
        <v>45914</v>
      </c>
      <c r="D3177" s="17" t="s">
        <v>1138</v>
      </c>
      <c r="E3177" s="17" t="s">
        <v>162</v>
      </c>
      <c r="F3177" s="17" t="s">
        <v>1487</v>
      </c>
      <c r="G3177" s="17" t="s">
        <v>59</v>
      </c>
      <c r="H3177" s="17" t="s">
        <v>1523</v>
      </c>
      <c r="I3177" s="17" t="s">
        <v>1524</v>
      </c>
      <c r="J3177" s="17" t="n">
        <v>1</v>
      </c>
      <c r="K3177" s="15" t="n">
        <v>231.9</v>
      </c>
      <c r="L3177" s="22" t="n">
        <v>0.1</v>
      </c>
      <c r="M3177" s="15" t="n">
        <v>23.06</v>
      </c>
      <c r="N3177" s="15" t="n">
        <f aca="false">J3177*K3177</f>
        <v>231.9</v>
      </c>
      <c r="O3177" s="15" t="n">
        <f aca="false">N3177*L3177</f>
        <v>23.19</v>
      </c>
      <c r="P3177" s="15" t="n">
        <f aca="false">N3177-O3177</f>
        <v>208.71</v>
      </c>
      <c r="Q3177" s="15" t="n">
        <f aca="false">J3177*INDEX(dProdutos!$F$2:$F$47,MATCH(E3177,dProdutos!$A$2:$A$47,0))</f>
        <v>134.41</v>
      </c>
      <c r="R3177" s="15" t="n">
        <f aca="false">IF(I3177="Cancelado",0,P3177-Q3177)</f>
        <v>74.3</v>
      </c>
      <c r="S3177" s="17" t="str">
        <f aca="false">INDEX(dProdutos!$D$2:$D$47,MATCH(E3177,dProdutos!$A$2:$A$47,0))</f>
        <v>Casa</v>
      </c>
    </row>
    <row r="3178" customFormat="false" ht="15" hidden="false" customHeight="false" outlineLevel="0" collapsed="false">
      <c r="A3178" s="17" t="s">
        <v>3444</v>
      </c>
      <c r="B3178" s="17" t="n">
        <v>1</v>
      </c>
      <c r="C3178" s="21" t="n">
        <v>45915</v>
      </c>
      <c r="D3178" s="17" t="s">
        <v>846</v>
      </c>
      <c r="E3178" s="17" t="s">
        <v>195</v>
      </c>
      <c r="F3178" s="17" t="s">
        <v>1495</v>
      </c>
      <c r="G3178" s="17" t="s">
        <v>60</v>
      </c>
      <c r="H3178" s="17" t="s">
        <v>1523</v>
      </c>
      <c r="I3178" s="17" t="s">
        <v>1524</v>
      </c>
      <c r="J3178" s="17" t="n">
        <v>1</v>
      </c>
      <c r="K3178" s="15" t="n">
        <v>72.9</v>
      </c>
      <c r="L3178" s="22" t="n">
        <v>0.05</v>
      </c>
      <c r="M3178" s="15" t="n">
        <v>25.72</v>
      </c>
      <c r="N3178" s="15" t="n">
        <f aca="false">J3178*K3178</f>
        <v>72.9</v>
      </c>
      <c r="O3178" s="15" t="n">
        <f aca="false">N3178*L3178</f>
        <v>3.645</v>
      </c>
      <c r="P3178" s="15" t="n">
        <f aca="false">N3178-O3178</f>
        <v>69.255</v>
      </c>
      <c r="Q3178" s="15" t="n">
        <f aca="false">J3178*INDEX(dProdutos!$F$2:$F$47,MATCH(E3178,dProdutos!$A$2:$A$47,0))</f>
        <v>39.23</v>
      </c>
      <c r="R3178" s="15" t="n">
        <f aca="false">IF(I3178="Cancelado",0,P3178-Q3178)</f>
        <v>30.025</v>
      </c>
      <c r="S3178" s="17" t="str">
        <f aca="false">INDEX(dProdutos!$D$2:$D$47,MATCH(E3178,dProdutos!$A$2:$A$47,0))</f>
        <v>Eletrônicos</v>
      </c>
    </row>
    <row r="3179" customFormat="false" ht="15" hidden="false" customHeight="false" outlineLevel="0" collapsed="false">
      <c r="A3179" s="17" t="s">
        <v>3445</v>
      </c>
      <c r="B3179" s="17" t="n">
        <v>1</v>
      </c>
      <c r="C3179" s="21" t="n">
        <v>45915</v>
      </c>
      <c r="D3179" s="17" t="s">
        <v>814</v>
      </c>
      <c r="E3179" s="17" t="s">
        <v>177</v>
      </c>
      <c r="F3179" s="17" t="s">
        <v>1501</v>
      </c>
      <c r="G3179" s="17" t="s">
        <v>61</v>
      </c>
      <c r="H3179" s="17" t="s">
        <v>1537</v>
      </c>
      <c r="I3179" s="17" t="s">
        <v>1524</v>
      </c>
      <c r="J3179" s="17" t="n">
        <v>1</v>
      </c>
      <c r="K3179" s="15" t="n">
        <v>257.9</v>
      </c>
      <c r="L3179" s="22" t="n">
        <v>0.1</v>
      </c>
      <c r="M3179" s="15" t="n">
        <v>25.69</v>
      </c>
      <c r="N3179" s="15" t="n">
        <f aca="false">J3179*K3179</f>
        <v>257.9</v>
      </c>
      <c r="O3179" s="15" t="n">
        <f aca="false">N3179*L3179</f>
        <v>25.79</v>
      </c>
      <c r="P3179" s="15" t="n">
        <f aca="false">N3179-O3179</f>
        <v>232.11</v>
      </c>
      <c r="Q3179" s="15" t="n">
        <f aca="false">J3179*INDEX(dProdutos!$F$2:$F$47,MATCH(E3179,dProdutos!$A$2:$A$47,0))</f>
        <v>138.23</v>
      </c>
      <c r="R3179" s="15" t="n">
        <f aca="false">IF(I3179="Cancelado",0,P3179-Q3179)</f>
        <v>93.88</v>
      </c>
      <c r="S3179" s="17" t="str">
        <f aca="false">INDEX(dProdutos!$D$2:$D$47,MATCH(E3179,dProdutos!$A$2:$A$47,0))</f>
        <v>Casa</v>
      </c>
    </row>
    <row r="3180" customFormat="false" ht="15" hidden="false" customHeight="false" outlineLevel="0" collapsed="false">
      <c r="A3180" s="17" t="s">
        <v>3446</v>
      </c>
      <c r="B3180" s="17" t="n">
        <v>1</v>
      </c>
      <c r="C3180" s="21" t="n">
        <v>45915</v>
      </c>
      <c r="D3180" s="17" t="s">
        <v>252</v>
      </c>
      <c r="E3180" s="17" t="s">
        <v>95</v>
      </c>
      <c r="F3180" s="17" t="s">
        <v>1490</v>
      </c>
      <c r="G3180" s="17" t="s">
        <v>59</v>
      </c>
      <c r="H3180" s="17" t="s">
        <v>1523</v>
      </c>
      <c r="I3180" s="17" t="s">
        <v>1524</v>
      </c>
      <c r="J3180" s="17" t="n">
        <v>1</v>
      </c>
      <c r="K3180" s="15" t="n">
        <v>77.9</v>
      </c>
      <c r="L3180" s="22" t="n">
        <v>0.05</v>
      </c>
      <c r="M3180" s="15" t="n">
        <v>33.58</v>
      </c>
      <c r="N3180" s="15" t="n">
        <f aca="false">J3180*K3180</f>
        <v>77.9</v>
      </c>
      <c r="O3180" s="15" t="n">
        <f aca="false">N3180*L3180</f>
        <v>3.895</v>
      </c>
      <c r="P3180" s="15" t="n">
        <f aca="false">N3180-O3180</f>
        <v>74.005</v>
      </c>
      <c r="Q3180" s="15" t="n">
        <f aca="false">J3180*INDEX(dProdutos!$F$2:$F$47,MATCH(E3180,dProdutos!$A$2:$A$47,0))</f>
        <v>36.71</v>
      </c>
      <c r="R3180" s="15" t="n">
        <f aca="false">IF(I3180="Cancelado",0,P3180-Q3180)</f>
        <v>37.295</v>
      </c>
      <c r="S3180" s="17" t="str">
        <f aca="false">INDEX(dProdutos!$D$2:$D$47,MATCH(E3180,dProdutos!$A$2:$A$47,0))</f>
        <v>Moda Feminina</v>
      </c>
    </row>
    <row r="3181" customFormat="false" ht="15" hidden="false" customHeight="false" outlineLevel="0" collapsed="false">
      <c r="A3181" s="17" t="s">
        <v>3447</v>
      </c>
      <c r="B3181" s="17" t="n">
        <v>1</v>
      </c>
      <c r="C3181" s="21" t="n">
        <v>45915</v>
      </c>
      <c r="D3181" s="17" t="s">
        <v>324</v>
      </c>
      <c r="E3181" s="17" t="s">
        <v>120</v>
      </c>
      <c r="F3181" s="17" t="s">
        <v>1499</v>
      </c>
      <c r="G3181" s="17" t="s">
        <v>59</v>
      </c>
      <c r="H3181" s="17" t="s">
        <v>1537</v>
      </c>
      <c r="I3181" s="17" t="s">
        <v>1531</v>
      </c>
      <c r="J3181" s="17" t="n">
        <v>1</v>
      </c>
      <c r="K3181" s="15" t="n">
        <v>96.9</v>
      </c>
      <c r="L3181" s="22" t="n">
        <v>0</v>
      </c>
      <c r="M3181" s="15" t="n">
        <v>32.72</v>
      </c>
      <c r="N3181" s="15" t="n">
        <f aca="false">J3181*K3181</f>
        <v>96.9</v>
      </c>
      <c r="O3181" s="15" t="n">
        <f aca="false">N3181*L3181</f>
        <v>0</v>
      </c>
      <c r="P3181" s="15" t="n">
        <f aca="false">N3181-O3181</f>
        <v>96.9</v>
      </c>
      <c r="Q3181" s="15" t="n">
        <f aca="false">J3181*INDEX(dProdutos!$F$2:$F$47,MATCH(E3181,dProdutos!$A$2:$A$47,0))</f>
        <v>44.36</v>
      </c>
      <c r="R3181" s="15" t="n">
        <f aca="false">IF(I3181="Cancelado",0,P3181-Q3181)</f>
        <v>0</v>
      </c>
      <c r="S3181" s="17" t="str">
        <f aca="false">INDEX(dProdutos!$D$2:$D$47,MATCH(E3181,dProdutos!$A$2:$A$47,0))</f>
        <v>Moda Masculina</v>
      </c>
    </row>
    <row r="3182" customFormat="false" ht="15" hidden="false" customHeight="false" outlineLevel="0" collapsed="false">
      <c r="A3182" s="17" t="s">
        <v>3448</v>
      </c>
      <c r="B3182" s="17" t="n">
        <v>1</v>
      </c>
      <c r="C3182" s="21" t="n">
        <v>45915</v>
      </c>
      <c r="D3182" s="17" t="s">
        <v>1389</v>
      </c>
      <c r="E3182" s="17" t="s">
        <v>192</v>
      </c>
      <c r="F3182" s="17" t="s">
        <v>1490</v>
      </c>
      <c r="G3182" s="17" t="s">
        <v>61</v>
      </c>
      <c r="H3182" s="17" t="s">
        <v>1537</v>
      </c>
      <c r="I3182" s="17" t="s">
        <v>1524</v>
      </c>
      <c r="J3182" s="17" t="n">
        <v>2</v>
      </c>
      <c r="K3182" s="15" t="n">
        <v>245.9</v>
      </c>
      <c r="L3182" s="22" t="n">
        <v>0</v>
      </c>
      <c r="M3182" s="15" t="n">
        <v>0</v>
      </c>
      <c r="N3182" s="15" t="n">
        <f aca="false">J3182*K3182</f>
        <v>491.8</v>
      </c>
      <c r="O3182" s="15" t="n">
        <f aca="false">N3182*L3182</f>
        <v>0</v>
      </c>
      <c r="P3182" s="15" t="n">
        <f aca="false">N3182-O3182</f>
        <v>491.8</v>
      </c>
      <c r="Q3182" s="15" t="n">
        <f aca="false">J3182*INDEX(dProdutos!$F$2:$F$47,MATCH(E3182,dProdutos!$A$2:$A$47,0))</f>
        <v>215.56</v>
      </c>
      <c r="R3182" s="15" t="n">
        <f aca="false">IF(I3182="Cancelado",0,P3182-Q3182)</f>
        <v>276.24</v>
      </c>
      <c r="S3182" s="17" t="str">
        <f aca="false">INDEX(dProdutos!$D$2:$D$47,MATCH(E3182,dProdutos!$A$2:$A$47,0))</f>
        <v>Eletrônicos</v>
      </c>
    </row>
    <row r="3183" customFormat="false" ht="15" hidden="false" customHeight="false" outlineLevel="0" collapsed="false">
      <c r="A3183" s="17" t="s">
        <v>3449</v>
      </c>
      <c r="B3183" s="17" t="n">
        <v>1</v>
      </c>
      <c r="C3183" s="21" t="n">
        <v>45915</v>
      </c>
      <c r="D3183" s="17" t="s">
        <v>994</v>
      </c>
      <c r="E3183" s="17" t="s">
        <v>177</v>
      </c>
      <c r="F3183" s="17" t="s">
        <v>1501</v>
      </c>
      <c r="G3183" s="17" t="s">
        <v>62</v>
      </c>
      <c r="H3183" s="17" t="s">
        <v>1537</v>
      </c>
      <c r="I3183" s="17" t="s">
        <v>1531</v>
      </c>
      <c r="J3183" s="17" t="n">
        <v>1</v>
      </c>
      <c r="K3183" s="15" t="n">
        <v>257.9</v>
      </c>
      <c r="L3183" s="22" t="n">
        <v>0.05</v>
      </c>
      <c r="M3183" s="15" t="n">
        <v>33.59</v>
      </c>
      <c r="N3183" s="15" t="n">
        <f aca="false">J3183*K3183</f>
        <v>257.9</v>
      </c>
      <c r="O3183" s="15" t="n">
        <f aca="false">N3183*L3183</f>
        <v>12.895</v>
      </c>
      <c r="P3183" s="15" t="n">
        <f aca="false">N3183-O3183</f>
        <v>245.005</v>
      </c>
      <c r="Q3183" s="15" t="n">
        <f aca="false">J3183*INDEX(dProdutos!$F$2:$F$47,MATCH(E3183,dProdutos!$A$2:$A$47,0))</f>
        <v>138.23</v>
      </c>
      <c r="R3183" s="15" t="n">
        <f aca="false">IF(I3183="Cancelado",0,P3183-Q3183)</f>
        <v>0</v>
      </c>
      <c r="S3183" s="17" t="str">
        <f aca="false">INDEX(dProdutos!$D$2:$D$47,MATCH(E3183,dProdutos!$A$2:$A$47,0))</f>
        <v>Casa</v>
      </c>
    </row>
    <row r="3184" customFormat="false" ht="15" hidden="false" customHeight="false" outlineLevel="0" collapsed="false">
      <c r="A3184" s="17" t="s">
        <v>3450</v>
      </c>
      <c r="B3184" s="17" t="n">
        <v>1</v>
      </c>
      <c r="C3184" s="21" t="n">
        <v>45915</v>
      </c>
      <c r="D3184" s="17" t="s">
        <v>517</v>
      </c>
      <c r="E3184" s="17" t="s">
        <v>135</v>
      </c>
      <c r="F3184" s="17" t="s">
        <v>1499</v>
      </c>
      <c r="G3184" s="17" t="s">
        <v>63</v>
      </c>
      <c r="H3184" s="17" t="s">
        <v>1537</v>
      </c>
      <c r="I3184" s="17" t="s">
        <v>1524</v>
      </c>
      <c r="J3184" s="17" t="n">
        <v>2</v>
      </c>
      <c r="K3184" s="15" t="n">
        <v>200.9</v>
      </c>
      <c r="L3184" s="22" t="n">
        <v>0.05</v>
      </c>
      <c r="M3184" s="15" t="n">
        <v>17.41</v>
      </c>
      <c r="N3184" s="15" t="n">
        <f aca="false">J3184*K3184</f>
        <v>401.8</v>
      </c>
      <c r="O3184" s="15" t="n">
        <f aca="false">N3184*L3184</f>
        <v>20.09</v>
      </c>
      <c r="P3184" s="15" t="n">
        <f aca="false">N3184-O3184</f>
        <v>381.71</v>
      </c>
      <c r="Q3184" s="15" t="n">
        <f aca="false">J3184*INDEX(dProdutos!$F$2:$F$47,MATCH(E3184,dProdutos!$A$2:$A$47,0))</f>
        <v>161.46</v>
      </c>
      <c r="R3184" s="15" t="n">
        <f aca="false">IF(I3184="Cancelado",0,P3184-Q3184)</f>
        <v>220.25</v>
      </c>
      <c r="S3184" s="17" t="str">
        <f aca="false">INDEX(dProdutos!$D$2:$D$47,MATCH(E3184,dProdutos!$A$2:$A$47,0))</f>
        <v>Calçados</v>
      </c>
    </row>
    <row r="3185" customFormat="false" ht="15" hidden="false" customHeight="false" outlineLevel="0" collapsed="false">
      <c r="A3185" s="17" t="s">
        <v>3451</v>
      </c>
      <c r="B3185" s="17" t="n">
        <v>1</v>
      </c>
      <c r="C3185" s="21" t="n">
        <v>45915</v>
      </c>
      <c r="D3185" s="17" t="s">
        <v>1125</v>
      </c>
      <c r="E3185" s="17" t="s">
        <v>171</v>
      </c>
      <c r="F3185" s="17" t="s">
        <v>1503</v>
      </c>
      <c r="G3185" s="17" t="s">
        <v>59</v>
      </c>
      <c r="H3185" s="17" t="s">
        <v>1523</v>
      </c>
      <c r="I3185" s="17" t="s">
        <v>1524</v>
      </c>
      <c r="J3185" s="17" t="n">
        <v>1</v>
      </c>
      <c r="K3185" s="15" t="n">
        <v>246.9</v>
      </c>
      <c r="L3185" s="22" t="n">
        <v>0</v>
      </c>
      <c r="M3185" s="15" t="n">
        <v>0</v>
      </c>
      <c r="N3185" s="15" t="n">
        <f aca="false">J3185*K3185</f>
        <v>246.9</v>
      </c>
      <c r="O3185" s="15" t="n">
        <f aca="false">N3185*L3185</f>
        <v>0</v>
      </c>
      <c r="P3185" s="15" t="n">
        <f aca="false">N3185-O3185</f>
        <v>246.9</v>
      </c>
      <c r="Q3185" s="15" t="n">
        <f aca="false">J3185*INDEX(dProdutos!$F$2:$F$47,MATCH(E3185,dProdutos!$A$2:$A$47,0))</f>
        <v>103.61</v>
      </c>
      <c r="R3185" s="15" t="n">
        <f aca="false">IF(I3185="Cancelado",0,P3185-Q3185)</f>
        <v>143.29</v>
      </c>
      <c r="S3185" s="17" t="str">
        <f aca="false">INDEX(dProdutos!$D$2:$D$47,MATCH(E3185,dProdutos!$A$2:$A$47,0))</f>
        <v>Casa</v>
      </c>
    </row>
    <row r="3186" customFormat="false" ht="15" hidden="false" customHeight="false" outlineLevel="0" collapsed="false">
      <c r="A3186" s="17" t="s">
        <v>3452</v>
      </c>
      <c r="B3186" s="17" t="n">
        <v>1</v>
      </c>
      <c r="C3186" s="21" t="n">
        <v>45915</v>
      </c>
      <c r="D3186" s="17" t="s">
        <v>1236</v>
      </c>
      <c r="E3186" s="17" t="s">
        <v>144</v>
      </c>
      <c r="F3186" s="17" t="s">
        <v>1490</v>
      </c>
      <c r="G3186" s="17" t="s">
        <v>59</v>
      </c>
      <c r="H3186" s="17" t="s">
        <v>1540</v>
      </c>
      <c r="I3186" s="17" t="s">
        <v>1524</v>
      </c>
      <c r="J3186" s="17" t="n">
        <v>1</v>
      </c>
      <c r="K3186" s="15" t="n">
        <v>260.9</v>
      </c>
      <c r="L3186" s="22" t="n">
        <v>0</v>
      </c>
      <c r="M3186" s="15" t="n">
        <v>20.69</v>
      </c>
      <c r="N3186" s="15" t="n">
        <f aca="false">J3186*K3186</f>
        <v>260.9</v>
      </c>
      <c r="O3186" s="15" t="n">
        <f aca="false">N3186*L3186</f>
        <v>0</v>
      </c>
      <c r="P3186" s="15" t="n">
        <f aca="false">N3186-O3186</f>
        <v>260.9</v>
      </c>
      <c r="Q3186" s="15" t="n">
        <f aca="false">J3186*INDEX(dProdutos!$F$2:$F$47,MATCH(E3186,dProdutos!$A$2:$A$47,0))</f>
        <v>99.86</v>
      </c>
      <c r="R3186" s="15" t="n">
        <f aca="false">IF(I3186="Cancelado",0,P3186-Q3186)</f>
        <v>161.04</v>
      </c>
      <c r="S3186" s="17" t="str">
        <f aca="false">INDEX(dProdutos!$D$2:$D$47,MATCH(E3186,dProdutos!$A$2:$A$47,0))</f>
        <v>Acessórios</v>
      </c>
    </row>
    <row r="3187" customFormat="false" ht="15" hidden="false" customHeight="false" outlineLevel="0" collapsed="false">
      <c r="A3187" s="17" t="s">
        <v>3453</v>
      </c>
      <c r="B3187" s="17" t="n">
        <v>1</v>
      </c>
      <c r="C3187" s="21" t="n">
        <v>45916</v>
      </c>
      <c r="D3187" s="17" t="s">
        <v>814</v>
      </c>
      <c r="E3187" s="17" t="s">
        <v>204</v>
      </c>
      <c r="F3187" s="17" t="s">
        <v>1490</v>
      </c>
      <c r="G3187" s="17" t="s">
        <v>62</v>
      </c>
      <c r="H3187" s="17" t="s">
        <v>1540</v>
      </c>
      <c r="I3187" s="17" t="s">
        <v>1524</v>
      </c>
      <c r="J3187" s="17" t="n">
        <v>1</v>
      </c>
      <c r="K3187" s="15" t="n">
        <v>64.9</v>
      </c>
      <c r="L3187" s="22" t="n">
        <v>0</v>
      </c>
      <c r="M3187" s="15" t="n">
        <v>11.75</v>
      </c>
      <c r="N3187" s="15" t="n">
        <f aca="false">J3187*K3187</f>
        <v>64.9</v>
      </c>
      <c r="O3187" s="15" t="n">
        <f aca="false">N3187*L3187</f>
        <v>0</v>
      </c>
      <c r="P3187" s="15" t="n">
        <f aca="false">N3187-O3187</f>
        <v>64.9</v>
      </c>
      <c r="Q3187" s="15" t="n">
        <f aca="false">J3187*INDEX(dProdutos!$F$2:$F$47,MATCH(E3187,dProdutos!$A$2:$A$47,0))</f>
        <v>27.52</v>
      </c>
      <c r="R3187" s="15" t="n">
        <f aca="false">IF(I3187="Cancelado",0,P3187-Q3187)</f>
        <v>37.38</v>
      </c>
      <c r="S3187" s="17" t="str">
        <f aca="false">INDEX(dProdutos!$D$2:$D$47,MATCH(E3187,dProdutos!$A$2:$A$47,0))</f>
        <v>Beleza</v>
      </c>
    </row>
    <row r="3188" customFormat="false" ht="15" hidden="false" customHeight="false" outlineLevel="0" collapsed="false">
      <c r="A3188" s="17" t="s">
        <v>3454</v>
      </c>
      <c r="B3188" s="17" t="n">
        <v>1</v>
      </c>
      <c r="C3188" s="21" t="n">
        <v>45916</v>
      </c>
      <c r="D3188" s="17" t="s">
        <v>466</v>
      </c>
      <c r="E3188" s="17" t="s">
        <v>195</v>
      </c>
      <c r="F3188" s="17" t="s">
        <v>1501</v>
      </c>
      <c r="G3188" s="17" t="s">
        <v>59</v>
      </c>
      <c r="H3188" s="17" t="s">
        <v>1537</v>
      </c>
      <c r="I3188" s="17" t="s">
        <v>1524</v>
      </c>
      <c r="J3188" s="17" t="n">
        <v>1</v>
      </c>
      <c r="K3188" s="15" t="n">
        <v>72.9</v>
      </c>
      <c r="L3188" s="22" t="n">
        <v>0.05</v>
      </c>
      <c r="M3188" s="15" t="n">
        <v>14.74</v>
      </c>
      <c r="N3188" s="15" t="n">
        <f aca="false">J3188*K3188</f>
        <v>72.9</v>
      </c>
      <c r="O3188" s="15" t="n">
        <f aca="false">N3188*L3188</f>
        <v>3.645</v>
      </c>
      <c r="P3188" s="15" t="n">
        <f aca="false">N3188-O3188</f>
        <v>69.255</v>
      </c>
      <c r="Q3188" s="15" t="n">
        <f aca="false">J3188*INDEX(dProdutos!$F$2:$F$47,MATCH(E3188,dProdutos!$A$2:$A$47,0))</f>
        <v>39.23</v>
      </c>
      <c r="R3188" s="15" t="n">
        <f aca="false">IF(I3188="Cancelado",0,P3188-Q3188)</f>
        <v>30.025</v>
      </c>
      <c r="S3188" s="17" t="str">
        <f aca="false">INDEX(dProdutos!$D$2:$D$47,MATCH(E3188,dProdutos!$A$2:$A$47,0))</f>
        <v>Eletrônicos</v>
      </c>
    </row>
    <row r="3189" customFormat="false" ht="15" hidden="false" customHeight="false" outlineLevel="0" collapsed="false">
      <c r="A3189" s="17" t="s">
        <v>3455</v>
      </c>
      <c r="B3189" s="17" t="n">
        <v>1</v>
      </c>
      <c r="C3189" s="21" t="n">
        <v>45916</v>
      </c>
      <c r="D3189" s="17" t="s">
        <v>1205</v>
      </c>
      <c r="E3189" s="17" t="s">
        <v>102</v>
      </c>
      <c r="F3189" s="17" t="s">
        <v>1499</v>
      </c>
      <c r="G3189" s="17" t="s">
        <v>63</v>
      </c>
      <c r="H3189" s="17" t="s">
        <v>1537</v>
      </c>
      <c r="I3189" s="17" t="s">
        <v>1524</v>
      </c>
      <c r="J3189" s="17" t="n">
        <v>1</v>
      </c>
      <c r="K3189" s="15" t="n">
        <v>65.9</v>
      </c>
      <c r="L3189" s="22" t="n">
        <v>0.1</v>
      </c>
      <c r="M3189" s="15" t="n">
        <v>0</v>
      </c>
      <c r="N3189" s="15" t="n">
        <f aca="false">J3189*K3189</f>
        <v>65.9</v>
      </c>
      <c r="O3189" s="15" t="n">
        <f aca="false">N3189*L3189</f>
        <v>6.59</v>
      </c>
      <c r="P3189" s="15" t="n">
        <f aca="false">N3189-O3189</f>
        <v>59.31</v>
      </c>
      <c r="Q3189" s="15" t="n">
        <f aca="false">J3189*INDEX(dProdutos!$F$2:$F$47,MATCH(E3189,dProdutos!$A$2:$A$47,0))</f>
        <v>29.68</v>
      </c>
      <c r="R3189" s="15" t="n">
        <f aca="false">IF(I3189="Cancelado",0,P3189-Q3189)</f>
        <v>29.63</v>
      </c>
      <c r="S3189" s="17" t="str">
        <f aca="false">INDEX(dProdutos!$D$2:$D$47,MATCH(E3189,dProdutos!$A$2:$A$47,0))</f>
        <v>Moda Masculina</v>
      </c>
    </row>
    <row r="3190" customFormat="false" ht="15" hidden="false" customHeight="false" outlineLevel="0" collapsed="false">
      <c r="A3190" s="17" t="s">
        <v>3456</v>
      </c>
      <c r="B3190" s="17" t="n">
        <v>1</v>
      </c>
      <c r="C3190" s="21" t="n">
        <v>45916</v>
      </c>
      <c r="D3190" s="17" t="s">
        <v>637</v>
      </c>
      <c r="E3190" s="17" t="s">
        <v>150</v>
      </c>
      <c r="F3190" s="17" t="s">
        <v>1501</v>
      </c>
      <c r="G3190" s="17" t="s">
        <v>61</v>
      </c>
      <c r="H3190" s="17" t="s">
        <v>1523</v>
      </c>
      <c r="I3190" s="17" t="s">
        <v>1524</v>
      </c>
      <c r="J3190" s="17" t="n">
        <v>1</v>
      </c>
      <c r="K3190" s="15" t="n">
        <v>71.9</v>
      </c>
      <c r="L3190" s="22" t="n">
        <v>0.1</v>
      </c>
      <c r="M3190" s="15" t="n">
        <v>23.9</v>
      </c>
      <c r="N3190" s="15" t="n">
        <f aca="false">J3190*K3190</f>
        <v>71.9</v>
      </c>
      <c r="O3190" s="15" t="n">
        <f aca="false">N3190*L3190</f>
        <v>7.19</v>
      </c>
      <c r="P3190" s="15" t="n">
        <f aca="false">N3190-O3190</f>
        <v>64.71</v>
      </c>
      <c r="Q3190" s="15" t="n">
        <f aca="false">J3190*INDEX(dProdutos!$F$2:$F$47,MATCH(E3190,dProdutos!$A$2:$A$47,0))</f>
        <v>27.38</v>
      </c>
      <c r="R3190" s="15" t="n">
        <f aca="false">IF(I3190="Cancelado",0,P3190-Q3190)</f>
        <v>37.33</v>
      </c>
      <c r="S3190" s="17" t="str">
        <f aca="false">INDEX(dProdutos!$D$2:$D$47,MATCH(E3190,dProdutos!$A$2:$A$47,0))</f>
        <v>Acessórios</v>
      </c>
    </row>
    <row r="3191" customFormat="false" ht="15" hidden="false" customHeight="false" outlineLevel="0" collapsed="false">
      <c r="A3191" s="17" t="s">
        <v>3456</v>
      </c>
      <c r="B3191" s="17" t="n">
        <v>2</v>
      </c>
      <c r="C3191" s="21" t="n">
        <v>45916</v>
      </c>
      <c r="D3191" s="17" t="s">
        <v>637</v>
      </c>
      <c r="E3191" s="17" t="s">
        <v>114</v>
      </c>
      <c r="F3191" s="17" t="s">
        <v>1501</v>
      </c>
      <c r="G3191" s="17" t="s">
        <v>61</v>
      </c>
      <c r="H3191" s="17" t="s">
        <v>1523</v>
      </c>
      <c r="I3191" s="17" t="s">
        <v>1524</v>
      </c>
      <c r="J3191" s="17" t="n">
        <v>1</v>
      </c>
      <c r="K3191" s="15" t="n">
        <v>202.9</v>
      </c>
      <c r="L3191" s="22" t="n">
        <v>0.2</v>
      </c>
      <c r="M3191" s="15" t="n">
        <v>0</v>
      </c>
      <c r="N3191" s="15" t="n">
        <f aca="false">J3191*K3191</f>
        <v>202.9</v>
      </c>
      <c r="O3191" s="15" t="n">
        <f aca="false">N3191*L3191</f>
        <v>40.58</v>
      </c>
      <c r="P3191" s="15" t="n">
        <f aca="false">N3191-O3191</f>
        <v>162.32</v>
      </c>
      <c r="Q3191" s="15" t="n">
        <f aca="false">J3191*INDEX(dProdutos!$F$2:$F$47,MATCH(E3191,dProdutos!$A$2:$A$47,0))</f>
        <v>110.39</v>
      </c>
      <c r="R3191" s="15" t="n">
        <f aca="false">IF(I3191="Cancelado",0,P3191-Q3191)</f>
        <v>51.93</v>
      </c>
      <c r="S3191" s="17" t="str">
        <f aca="false">INDEX(dProdutos!$D$2:$D$47,MATCH(E3191,dProdutos!$A$2:$A$47,0))</f>
        <v>Moda Masculina</v>
      </c>
    </row>
    <row r="3192" customFormat="false" ht="15" hidden="false" customHeight="false" outlineLevel="0" collapsed="false">
      <c r="A3192" s="17" t="s">
        <v>3456</v>
      </c>
      <c r="B3192" s="17" t="n">
        <v>3</v>
      </c>
      <c r="C3192" s="21" t="n">
        <v>45916</v>
      </c>
      <c r="D3192" s="17" t="s">
        <v>637</v>
      </c>
      <c r="E3192" s="17" t="s">
        <v>153</v>
      </c>
      <c r="F3192" s="17" t="s">
        <v>1501</v>
      </c>
      <c r="G3192" s="17" t="s">
        <v>61</v>
      </c>
      <c r="H3192" s="17" t="s">
        <v>1523</v>
      </c>
      <c r="I3192" s="17" t="s">
        <v>1524</v>
      </c>
      <c r="J3192" s="17" t="n">
        <v>1</v>
      </c>
      <c r="K3192" s="15" t="n">
        <v>165.9</v>
      </c>
      <c r="L3192" s="22" t="n">
        <v>0</v>
      </c>
      <c r="M3192" s="15" t="n">
        <v>0</v>
      </c>
      <c r="N3192" s="15" t="n">
        <f aca="false">J3192*K3192</f>
        <v>165.9</v>
      </c>
      <c r="O3192" s="15" t="n">
        <f aca="false">N3192*L3192</f>
        <v>0</v>
      </c>
      <c r="P3192" s="15" t="n">
        <f aca="false">N3192-O3192</f>
        <v>165.9</v>
      </c>
      <c r="Q3192" s="15" t="n">
        <f aca="false">J3192*INDEX(dProdutos!$F$2:$F$47,MATCH(E3192,dProdutos!$A$2:$A$47,0))</f>
        <v>67.28</v>
      </c>
      <c r="R3192" s="15" t="n">
        <f aca="false">IF(I3192="Cancelado",0,P3192-Q3192)</f>
        <v>98.62</v>
      </c>
      <c r="S3192" s="17" t="str">
        <f aca="false">INDEX(dProdutos!$D$2:$D$47,MATCH(E3192,dProdutos!$A$2:$A$47,0))</f>
        <v>Acessórios</v>
      </c>
    </row>
    <row r="3193" customFormat="false" ht="15" hidden="false" customHeight="false" outlineLevel="0" collapsed="false">
      <c r="A3193" s="17" t="s">
        <v>3456</v>
      </c>
      <c r="B3193" s="17" t="n">
        <v>4</v>
      </c>
      <c r="C3193" s="21" t="n">
        <v>45916</v>
      </c>
      <c r="D3193" s="17" t="s">
        <v>637</v>
      </c>
      <c r="E3193" s="17" t="s">
        <v>174</v>
      </c>
      <c r="F3193" s="17" t="s">
        <v>1501</v>
      </c>
      <c r="G3193" s="17" t="s">
        <v>61</v>
      </c>
      <c r="H3193" s="17" t="s">
        <v>1523</v>
      </c>
      <c r="I3193" s="17" t="s">
        <v>1524</v>
      </c>
      <c r="J3193" s="17" t="n">
        <v>1</v>
      </c>
      <c r="K3193" s="15" t="n">
        <v>250.9</v>
      </c>
      <c r="L3193" s="22" t="n">
        <v>0.05</v>
      </c>
      <c r="M3193" s="15" t="n">
        <v>0</v>
      </c>
      <c r="N3193" s="15" t="n">
        <f aca="false">J3193*K3193</f>
        <v>250.9</v>
      </c>
      <c r="O3193" s="15" t="n">
        <f aca="false">N3193*L3193</f>
        <v>12.545</v>
      </c>
      <c r="P3193" s="15" t="n">
        <f aca="false">N3193-O3193</f>
        <v>238.355</v>
      </c>
      <c r="Q3193" s="15" t="n">
        <f aca="false">J3193*INDEX(dProdutos!$F$2:$F$47,MATCH(E3193,dProdutos!$A$2:$A$47,0))</f>
        <v>151.28</v>
      </c>
      <c r="R3193" s="15" t="n">
        <f aca="false">IF(I3193="Cancelado",0,P3193-Q3193)</f>
        <v>87.075</v>
      </c>
      <c r="S3193" s="17" t="str">
        <f aca="false">INDEX(dProdutos!$D$2:$D$47,MATCH(E3193,dProdutos!$A$2:$A$47,0))</f>
        <v>Casa</v>
      </c>
    </row>
    <row r="3194" customFormat="false" ht="15" hidden="false" customHeight="false" outlineLevel="0" collapsed="false">
      <c r="A3194" s="17" t="s">
        <v>3457</v>
      </c>
      <c r="B3194" s="17" t="n">
        <v>1</v>
      </c>
      <c r="C3194" s="21" t="n">
        <v>45916</v>
      </c>
      <c r="D3194" s="17" t="s">
        <v>399</v>
      </c>
      <c r="E3194" s="17" t="s">
        <v>171</v>
      </c>
      <c r="F3194" s="17" t="s">
        <v>1503</v>
      </c>
      <c r="G3194" s="17" t="s">
        <v>60</v>
      </c>
      <c r="H3194" s="17" t="s">
        <v>1537</v>
      </c>
      <c r="I3194" s="17" t="s">
        <v>1524</v>
      </c>
      <c r="J3194" s="17" t="n">
        <v>1</v>
      </c>
      <c r="K3194" s="15" t="n">
        <v>246.9</v>
      </c>
      <c r="L3194" s="22" t="n">
        <v>0.1</v>
      </c>
      <c r="M3194" s="15" t="n">
        <v>28.12</v>
      </c>
      <c r="N3194" s="15" t="n">
        <f aca="false">J3194*K3194</f>
        <v>246.9</v>
      </c>
      <c r="O3194" s="15" t="n">
        <f aca="false">N3194*L3194</f>
        <v>24.69</v>
      </c>
      <c r="P3194" s="15" t="n">
        <f aca="false">N3194-O3194</f>
        <v>222.21</v>
      </c>
      <c r="Q3194" s="15" t="n">
        <f aca="false">J3194*INDEX(dProdutos!$F$2:$F$47,MATCH(E3194,dProdutos!$A$2:$A$47,0))</f>
        <v>103.61</v>
      </c>
      <c r="R3194" s="15" t="n">
        <f aca="false">IF(I3194="Cancelado",0,P3194-Q3194)</f>
        <v>118.6</v>
      </c>
      <c r="S3194" s="17" t="str">
        <f aca="false">INDEX(dProdutos!$D$2:$D$47,MATCH(E3194,dProdutos!$A$2:$A$47,0))</f>
        <v>Casa</v>
      </c>
    </row>
    <row r="3195" customFormat="false" ht="15" hidden="false" customHeight="false" outlineLevel="0" collapsed="false">
      <c r="A3195" s="17" t="s">
        <v>3458</v>
      </c>
      <c r="B3195" s="17" t="n">
        <v>1</v>
      </c>
      <c r="C3195" s="21" t="n">
        <v>45917</v>
      </c>
      <c r="D3195" s="17" t="s">
        <v>634</v>
      </c>
      <c r="E3195" s="17" t="s">
        <v>126</v>
      </c>
      <c r="F3195" s="17" t="s">
        <v>1501</v>
      </c>
      <c r="G3195" s="17" t="s">
        <v>62</v>
      </c>
      <c r="H3195" s="17" t="s">
        <v>1537</v>
      </c>
      <c r="I3195" s="17" t="s">
        <v>1524</v>
      </c>
      <c r="J3195" s="17" t="n">
        <v>1</v>
      </c>
      <c r="K3195" s="15" t="n">
        <v>296.9</v>
      </c>
      <c r="L3195" s="22" t="n">
        <v>0</v>
      </c>
      <c r="M3195" s="15" t="n">
        <v>20.25</v>
      </c>
      <c r="N3195" s="15" t="n">
        <f aca="false">J3195*K3195</f>
        <v>296.9</v>
      </c>
      <c r="O3195" s="15" t="n">
        <f aca="false">N3195*L3195</f>
        <v>0</v>
      </c>
      <c r="P3195" s="15" t="n">
        <f aca="false">N3195-O3195</f>
        <v>296.9</v>
      </c>
      <c r="Q3195" s="15" t="n">
        <f aca="false">J3195*INDEX(dProdutos!$F$2:$F$47,MATCH(E3195,dProdutos!$A$2:$A$47,0))</f>
        <v>135.24</v>
      </c>
      <c r="R3195" s="15" t="n">
        <f aca="false">IF(I3195="Cancelado",0,P3195-Q3195)</f>
        <v>161.66</v>
      </c>
      <c r="S3195" s="17" t="str">
        <f aca="false">INDEX(dProdutos!$D$2:$D$47,MATCH(E3195,dProdutos!$A$2:$A$47,0))</f>
        <v>Calçados</v>
      </c>
    </row>
    <row r="3196" customFormat="false" ht="15" hidden="false" customHeight="false" outlineLevel="0" collapsed="false">
      <c r="A3196" s="17" t="s">
        <v>3458</v>
      </c>
      <c r="B3196" s="17" t="n">
        <v>2</v>
      </c>
      <c r="C3196" s="21" t="n">
        <v>45917</v>
      </c>
      <c r="D3196" s="17" t="s">
        <v>634</v>
      </c>
      <c r="E3196" s="17" t="s">
        <v>162</v>
      </c>
      <c r="F3196" s="17" t="s">
        <v>1501</v>
      </c>
      <c r="G3196" s="17" t="s">
        <v>62</v>
      </c>
      <c r="H3196" s="17" t="s">
        <v>1537</v>
      </c>
      <c r="I3196" s="17" t="s">
        <v>1524</v>
      </c>
      <c r="J3196" s="17" t="n">
        <v>1</v>
      </c>
      <c r="K3196" s="15" t="n">
        <v>231.9</v>
      </c>
      <c r="L3196" s="22" t="n">
        <v>0.15</v>
      </c>
      <c r="M3196" s="15" t="n">
        <v>0</v>
      </c>
      <c r="N3196" s="15" t="n">
        <f aca="false">J3196*K3196</f>
        <v>231.9</v>
      </c>
      <c r="O3196" s="15" t="n">
        <f aca="false">N3196*L3196</f>
        <v>34.785</v>
      </c>
      <c r="P3196" s="15" t="n">
        <f aca="false">N3196-O3196</f>
        <v>197.115</v>
      </c>
      <c r="Q3196" s="15" t="n">
        <f aca="false">J3196*INDEX(dProdutos!$F$2:$F$47,MATCH(E3196,dProdutos!$A$2:$A$47,0))</f>
        <v>134.41</v>
      </c>
      <c r="R3196" s="15" t="n">
        <f aca="false">IF(I3196="Cancelado",0,P3196-Q3196)</f>
        <v>62.705</v>
      </c>
      <c r="S3196" s="17" t="str">
        <f aca="false">INDEX(dProdutos!$D$2:$D$47,MATCH(E3196,dProdutos!$A$2:$A$47,0))</f>
        <v>Casa</v>
      </c>
    </row>
    <row r="3197" customFormat="false" ht="15" hidden="false" customHeight="false" outlineLevel="0" collapsed="false">
      <c r="A3197" s="17" t="s">
        <v>3459</v>
      </c>
      <c r="B3197" s="17" t="n">
        <v>1</v>
      </c>
      <c r="C3197" s="21" t="n">
        <v>45917</v>
      </c>
      <c r="D3197" s="17" t="s">
        <v>1023</v>
      </c>
      <c r="E3197" s="17" t="s">
        <v>92</v>
      </c>
      <c r="F3197" s="17" t="s">
        <v>1497</v>
      </c>
      <c r="G3197" s="17" t="s">
        <v>63</v>
      </c>
      <c r="H3197" s="17" t="s">
        <v>1537</v>
      </c>
      <c r="I3197" s="17" t="s">
        <v>1524</v>
      </c>
      <c r="J3197" s="17" t="n">
        <v>1</v>
      </c>
      <c r="K3197" s="15" t="n">
        <v>191.9</v>
      </c>
      <c r="L3197" s="22" t="n">
        <v>0</v>
      </c>
      <c r="M3197" s="15" t="n">
        <v>32.43</v>
      </c>
      <c r="N3197" s="15" t="n">
        <f aca="false">J3197*K3197</f>
        <v>191.9</v>
      </c>
      <c r="O3197" s="15" t="n">
        <f aca="false">N3197*L3197</f>
        <v>0</v>
      </c>
      <c r="P3197" s="15" t="n">
        <f aca="false">N3197-O3197</f>
        <v>191.9</v>
      </c>
      <c r="Q3197" s="15" t="n">
        <f aca="false">J3197*INDEX(dProdutos!$F$2:$F$47,MATCH(E3197,dProdutos!$A$2:$A$47,0))</f>
        <v>88.59</v>
      </c>
      <c r="R3197" s="15" t="n">
        <f aca="false">IF(I3197="Cancelado",0,P3197-Q3197)</f>
        <v>103.31</v>
      </c>
      <c r="S3197" s="17" t="str">
        <f aca="false">INDEX(dProdutos!$D$2:$D$47,MATCH(E3197,dProdutos!$A$2:$A$47,0))</f>
        <v>Moda Feminina</v>
      </c>
    </row>
    <row r="3198" customFormat="false" ht="15" hidden="false" customHeight="false" outlineLevel="0" collapsed="false">
      <c r="A3198" s="17" t="s">
        <v>3459</v>
      </c>
      <c r="B3198" s="17" t="n">
        <v>2</v>
      </c>
      <c r="C3198" s="21" t="n">
        <v>45917</v>
      </c>
      <c r="D3198" s="17" t="s">
        <v>1023</v>
      </c>
      <c r="E3198" s="17" t="s">
        <v>102</v>
      </c>
      <c r="F3198" s="17" t="s">
        <v>1497</v>
      </c>
      <c r="G3198" s="17" t="s">
        <v>63</v>
      </c>
      <c r="H3198" s="17" t="s">
        <v>1537</v>
      </c>
      <c r="I3198" s="17" t="s">
        <v>1524</v>
      </c>
      <c r="J3198" s="17" t="n">
        <v>1</v>
      </c>
      <c r="K3198" s="15" t="n">
        <v>65.9</v>
      </c>
      <c r="L3198" s="22" t="n">
        <v>0</v>
      </c>
      <c r="M3198" s="15" t="n">
        <v>0</v>
      </c>
      <c r="N3198" s="15" t="n">
        <f aca="false">J3198*K3198</f>
        <v>65.9</v>
      </c>
      <c r="O3198" s="15" t="n">
        <f aca="false">N3198*L3198</f>
        <v>0</v>
      </c>
      <c r="P3198" s="15" t="n">
        <f aca="false">N3198-O3198</f>
        <v>65.9</v>
      </c>
      <c r="Q3198" s="15" t="n">
        <f aca="false">J3198*INDEX(dProdutos!$F$2:$F$47,MATCH(E3198,dProdutos!$A$2:$A$47,0))</f>
        <v>29.68</v>
      </c>
      <c r="R3198" s="15" t="n">
        <f aca="false">IF(I3198="Cancelado",0,P3198-Q3198)</f>
        <v>36.22</v>
      </c>
      <c r="S3198" s="17" t="str">
        <f aca="false">INDEX(dProdutos!$D$2:$D$47,MATCH(E3198,dProdutos!$A$2:$A$47,0))</f>
        <v>Moda Masculina</v>
      </c>
    </row>
    <row r="3199" customFormat="false" ht="15" hidden="false" customHeight="false" outlineLevel="0" collapsed="false">
      <c r="A3199" s="17" t="s">
        <v>3460</v>
      </c>
      <c r="B3199" s="17" t="n">
        <v>1</v>
      </c>
      <c r="C3199" s="21" t="n">
        <v>45917</v>
      </c>
      <c r="D3199" s="17" t="s">
        <v>759</v>
      </c>
      <c r="E3199" s="17" t="s">
        <v>77</v>
      </c>
      <c r="F3199" s="17" t="s">
        <v>1493</v>
      </c>
      <c r="G3199" s="17" t="s">
        <v>62</v>
      </c>
      <c r="H3199" s="17" t="s">
        <v>1523</v>
      </c>
      <c r="I3199" s="17" t="s">
        <v>1524</v>
      </c>
      <c r="J3199" s="17" t="n">
        <v>2</v>
      </c>
      <c r="K3199" s="15" t="n">
        <v>198.9</v>
      </c>
      <c r="L3199" s="22" t="n">
        <v>0</v>
      </c>
      <c r="M3199" s="15" t="n">
        <v>20.14</v>
      </c>
      <c r="N3199" s="15" t="n">
        <f aca="false">J3199*K3199</f>
        <v>397.8</v>
      </c>
      <c r="O3199" s="15" t="n">
        <f aca="false">N3199*L3199</f>
        <v>0</v>
      </c>
      <c r="P3199" s="15" t="n">
        <f aca="false">N3199-O3199</f>
        <v>397.8</v>
      </c>
      <c r="Q3199" s="15" t="n">
        <f aca="false">J3199*INDEX(dProdutos!$F$2:$F$47,MATCH(E3199,dProdutos!$A$2:$A$47,0))</f>
        <v>215.76</v>
      </c>
      <c r="R3199" s="15" t="n">
        <f aca="false">IF(I3199="Cancelado",0,P3199-Q3199)</f>
        <v>182.04</v>
      </c>
      <c r="S3199" s="17" t="str">
        <f aca="false">INDEX(dProdutos!$D$2:$D$47,MATCH(E3199,dProdutos!$A$2:$A$47,0))</f>
        <v>Moda Feminina</v>
      </c>
    </row>
    <row r="3200" customFormat="false" ht="15" hidden="false" customHeight="false" outlineLevel="0" collapsed="false">
      <c r="A3200" s="17" t="s">
        <v>3461</v>
      </c>
      <c r="B3200" s="17" t="n">
        <v>1</v>
      </c>
      <c r="C3200" s="21" t="n">
        <v>45917</v>
      </c>
      <c r="D3200" s="17" t="s">
        <v>1383</v>
      </c>
      <c r="E3200" s="17" t="s">
        <v>117</v>
      </c>
      <c r="F3200" s="17" t="s">
        <v>1495</v>
      </c>
      <c r="G3200" s="17" t="s">
        <v>61</v>
      </c>
      <c r="H3200" s="17" t="s">
        <v>1537</v>
      </c>
      <c r="I3200" s="17" t="s">
        <v>1524</v>
      </c>
      <c r="J3200" s="17" t="n">
        <v>1</v>
      </c>
      <c r="K3200" s="15" t="n">
        <v>166.9</v>
      </c>
      <c r="L3200" s="22" t="n">
        <v>0</v>
      </c>
      <c r="M3200" s="15" t="n">
        <v>0</v>
      </c>
      <c r="N3200" s="15" t="n">
        <f aca="false">J3200*K3200</f>
        <v>166.9</v>
      </c>
      <c r="O3200" s="15" t="n">
        <f aca="false">N3200*L3200</f>
        <v>0</v>
      </c>
      <c r="P3200" s="15" t="n">
        <f aca="false">N3200-O3200</f>
        <v>166.9</v>
      </c>
      <c r="Q3200" s="15" t="n">
        <f aca="false">J3200*INDEX(dProdutos!$F$2:$F$47,MATCH(E3200,dProdutos!$A$2:$A$47,0))</f>
        <v>73.23</v>
      </c>
      <c r="R3200" s="15" t="n">
        <f aca="false">IF(I3200="Cancelado",0,P3200-Q3200)</f>
        <v>93.67</v>
      </c>
      <c r="S3200" s="17" t="str">
        <f aca="false">INDEX(dProdutos!$D$2:$D$47,MATCH(E3200,dProdutos!$A$2:$A$47,0))</f>
        <v>Moda Masculina</v>
      </c>
    </row>
    <row r="3201" customFormat="false" ht="15" hidden="false" customHeight="false" outlineLevel="0" collapsed="false">
      <c r="A3201" s="17" t="s">
        <v>3462</v>
      </c>
      <c r="B3201" s="17" t="n">
        <v>1</v>
      </c>
      <c r="C3201" s="21" t="n">
        <v>45917</v>
      </c>
      <c r="D3201" s="17" t="s">
        <v>557</v>
      </c>
      <c r="E3201" s="17" t="s">
        <v>144</v>
      </c>
      <c r="F3201" s="17" t="s">
        <v>1487</v>
      </c>
      <c r="G3201" s="17" t="s">
        <v>61</v>
      </c>
      <c r="H3201" s="17" t="s">
        <v>1540</v>
      </c>
      <c r="I3201" s="17" t="s">
        <v>1524</v>
      </c>
      <c r="J3201" s="17" t="n">
        <v>1</v>
      </c>
      <c r="K3201" s="15" t="n">
        <v>260.9</v>
      </c>
      <c r="L3201" s="22" t="n">
        <v>0</v>
      </c>
      <c r="M3201" s="15" t="n">
        <v>24.89</v>
      </c>
      <c r="N3201" s="15" t="n">
        <f aca="false">J3201*K3201</f>
        <v>260.9</v>
      </c>
      <c r="O3201" s="15" t="n">
        <f aca="false">N3201*L3201</f>
        <v>0</v>
      </c>
      <c r="P3201" s="15" t="n">
        <f aca="false">N3201-O3201</f>
        <v>260.9</v>
      </c>
      <c r="Q3201" s="15" t="n">
        <f aca="false">J3201*INDEX(dProdutos!$F$2:$F$47,MATCH(E3201,dProdutos!$A$2:$A$47,0))</f>
        <v>99.86</v>
      </c>
      <c r="R3201" s="15" t="n">
        <f aca="false">IF(I3201="Cancelado",0,P3201-Q3201)</f>
        <v>161.04</v>
      </c>
      <c r="S3201" s="17" t="str">
        <f aca="false">INDEX(dProdutos!$D$2:$D$47,MATCH(E3201,dProdutos!$A$2:$A$47,0))</f>
        <v>Acessórios</v>
      </c>
    </row>
    <row r="3202" customFormat="false" ht="15" hidden="false" customHeight="false" outlineLevel="0" collapsed="false">
      <c r="A3202" s="17" t="s">
        <v>3463</v>
      </c>
      <c r="B3202" s="17" t="n">
        <v>1</v>
      </c>
      <c r="C3202" s="21" t="n">
        <v>45917</v>
      </c>
      <c r="D3202" s="17" t="s">
        <v>1260</v>
      </c>
      <c r="E3202" s="17" t="s">
        <v>192</v>
      </c>
      <c r="F3202" s="17" t="s">
        <v>1493</v>
      </c>
      <c r="G3202" s="17" t="s">
        <v>59</v>
      </c>
      <c r="H3202" s="17" t="s">
        <v>1527</v>
      </c>
      <c r="I3202" s="17" t="s">
        <v>1524</v>
      </c>
      <c r="J3202" s="17" t="n">
        <v>2</v>
      </c>
      <c r="K3202" s="15" t="n">
        <v>245.9</v>
      </c>
      <c r="L3202" s="22" t="n">
        <v>0</v>
      </c>
      <c r="M3202" s="15" t="n">
        <v>34.17</v>
      </c>
      <c r="N3202" s="15" t="n">
        <f aca="false">J3202*K3202</f>
        <v>491.8</v>
      </c>
      <c r="O3202" s="15" t="n">
        <f aca="false">N3202*L3202</f>
        <v>0</v>
      </c>
      <c r="P3202" s="15" t="n">
        <f aca="false">N3202-O3202</f>
        <v>491.8</v>
      </c>
      <c r="Q3202" s="15" t="n">
        <f aca="false">J3202*INDEX(dProdutos!$F$2:$F$47,MATCH(E3202,dProdutos!$A$2:$A$47,0))</f>
        <v>215.56</v>
      </c>
      <c r="R3202" s="15" t="n">
        <f aca="false">IF(I3202="Cancelado",0,P3202-Q3202)</f>
        <v>276.24</v>
      </c>
      <c r="S3202" s="17" t="str">
        <f aca="false">INDEX(dProdutos!$D$2:$D$47,MATCH(E3202,dProdutos!$A$2:$A$47,0))</f>
        <v>Eletrônicos</v>
      </c>
    </row>
    <row r="3203" customFormat="false" ht="15" hidden="false" customHeight="false" outlineLevel="0" collapsed="false">
      <c r="A3203" s="17" t="s">
        <v>3464</v>
      </c>
      <c r="B3203" s="17" t="n">
        <v>1</v>
      </c>
      <c r="C3203" s="21" t="n">
        <v>45917</v>
      </c>
      <c r="D3203" s="17" t="s">
        <v>732</v>
      </c>
      <c r="E3203" s="17" t="s">
        <v>108</v>
      </c>
      <c r="F3203" s="17" t="s">
        <v>1499</v>
      </c>
      <c r="G3203" s="17" t="s">
        <v>63</v>
      </c>
      <c r="H3203" s="17" t="s">
        <v>1523</v>
      </c>
      <c r="I3203" s="17" t="s">
        <v>1524</v>
      </c>
      <c r="J3203" s="17" t="n">
        <v>1</v>
      </c>
      <c r="K3203" s="15" t="n">
        <v>265.9</v>
      </c>
      <c r="L3203" s="22" t="n">
        <v>0.1</v>
      </c>
      <c r="M3203" s="15" t="n">
        <v>20.51</v>
      </c>
      <c r="N3203" s="15" t="n">
        <f aca="false">J3203*K3203</f>
        <v>265.9</v>
      </c>
      <c r="O3203" s="15" t="n">
        <f aca="false">N3203*L3203</f>
        <v>26.59</v>
      </c>
      <c r="P3203" s="15" t="n">
        <f aca="false">N3203-O3203</f>
        <v>239.31</v>
      </c>
      <c r="Q3203" s="15" t="n">
        <f aca="false">J3203*INDEX(dProdutos!$F$2:$F$47,MATCH(E3203,dProdutos!$A$2:$A$47,0))</f>
        <v>155.62</v>
      </c>
      <c r="R3203" s="15" t="n">
        <f aca="false">IF(I3203="Cancelado",0,P3203-Q3203)</f>
        <v>83.69</v>
      </c>
      <c r="S3203" s="17" t="str">
        <f aca="false">INDEX(dProdutos!$D$2:$D$47,MATCH(E3203,dProdutos!$A$2:$A$47,0))</f>
        <v>Moda Masculina</v>
      </c>
    </row>
    <row r="3204" customFormat="false" ht="15" hidden="false" customHeight="false" outlineLevel="0" collapsed="false">
      <c r="A3204" s="17" t="s">
        <v>3465</v>
      </c>
      <c r="B3204" s="17" t="n">
        <v>1</v>
      </c>
      <c r="C3204" s="21" t="n">
        <v>45917</v>
      </c>
      <c r="D3204" s="17" t="s">
        <v>359</v>
      </c>
      <c r="E3204" s="17" t="s">
        <v>105</v>
      </c>
      <c r="F3204" s="17" t="s">
        <v>1499</v>
      </c>
      <c r="G3204" s="17" t="s">
        <v>62</v>
      </c>
      <c r="H3204" s="17" t="s">
        <v>1537</v>
      </c>
      <c r="I3204" s="17" t="s">
        <v>1524</v>
      </c>
      <c r="J3204" s="17" t="n">
        <v>1</v>
      </c>
      <c r="K3204" s="15" t="n">
        <v>175.9</v>
      </c>
      <c r="L3204" s="22" t="n">
        <v>0.15</v>
      </c>
      <c r="M3204" s="15" t="n">
        <v>20.91</v>
      </c>
      <c r="N3204" s="15" t="n">
        <f aca="false">J3204*K3204</f>
        <v>175.9</v>
      </c>
      <c r="O3204" s="15" t="n">
        <f aca="false">N3204*L3204</f>
        <v>26.385</v>
      </c>
      <c r="P3204" s="15" t="n">
        <f aca="false">N3204-O3204</f>
        <v>149.515</v>
      </c>
      <c r="Q3204" s="15" t="n">
        <f aca="false">J3204*INDEX(dProdutos!$F$2:$F$47,MATCH(E3204,dProdutos!$A$2:$A$47,0))</f>
        <v>96.59</v>
      </c>
      <c r="R3204" s="15" t="n">
        <f aca="false">IF(I3204="Cancelado",0,P3204-Q3204)</f>
        <v>52.925</v>
      </c>
      <c r="S3204" s="17" t="str">
        <f aca="false">INDEX(dProdutos!$D$2:$D$47,MATCH(E3204,dProdutos!$A$2:$A$47,0))</f>
        <v>Moda Masculina</v>
      </c>
    </row>
    <row r="3205" customFormat="false" ht="15" hidden="false" customHeight="false" outlineLevel="0" collapsed="false">
      <c r="A3205" s="17" t="s">
        <v>3466</v>
      </c>
      <c r="B3205" s="17" t="n">
        <v>1</v>
      </c>
      <c r="C3205" s="21" t="n">
        <v>45918</v>
      </c>
      <c r="D3205" s="17" t="s">
        <v>770</v>
      </c>
      <c r="E3205" s="17" t="s">
        <v>171</v>
      </c>
      <c r="F3205" s="17" t="s">
        <v>1499</v>
      </c>
      <c r="G3205" s="17" t="s">
        <v>62</v>
      </c>
      <c r="H3205" s="17" t="s">
        <v>1537</v>
      </c>
      <c r="I3205" s="17" t="s">
        <v>1524</v>
      </c>
      <c r="J3205" s="17" t="n">
        <v>1</v>
      </c>
      <c r="K3205" s="15" t="n">
        <v>246.9</v>
      </c>
      <c r="L3205" s="22" t="n">
        <v>0.05</v>
      </c>
      <c r="M3205" s="15" t="n">
        <v>30.83</v>
      </c>
      <c r="N3205" s="15" t="n">
        <f aca="false">J3205*K3205</f>
        <v>246.9</v>
      </c>
      <c r="O3205" s="15" t="n">
        <f aca="false">N3205*L3205</f>
        <v>12.345</v>
      </c>
      <c r="P3205" s="15" t="n">
        <f aca="false">N3205-O3205</f>
        <v>234.555</v>
      </c>
      <c r="Q3205" s="15" t="n">
        <f aca="false">J3205*INDEX(dProdutos!$F$2:$F$47,MATCH(E3205,dProdutos!$A$2:$A$47,0))</f>
        <v>103.61</v>
      </c>
      <c r="R3205" s="15" t="n">
        <f aca="false">IF(I3205="Cancelado",0,P3205-Q3205)</f>
        <v>130.945</v>
      </c>
      <c r="S3205" s="17" t="str">
        <f aca="false">INDEX(dProdutos!$D$2:$D$47,MATCH(E3205,dProdutos!$A$2:$A$47,0))</f>
        <v>Casa</v>
      </c>
    </row>
    <row r="3206" customFormat="false" ht="15" hidden="false" customHeight="false" outlineLevel="0" collapsed="false">
      <c r="A3206" s="17" t="s">
        <v>3467</v>
      </c>
      <c r="B3206" s="17" t="n">
        <v>1</v>
      </c>
      <c r="C3206" s="21" t="n">
        <v>45918</v>
      </c>
      <c r="D3206" s="17" t="s">
        <v>491</v>
      </c>
      <c r="E3206" s="17" t="s">
        <v>162</v>
      </c>
      <c r="F3206" s="17" t="s">
        <v>1490</v>
      </c>
      <c r="G3206" s="17" t="s">
        <v>59</v>
      </c>
      <c r="H3206" s="17" t="s">
        <v>1537</v>
      </c>
      <c r="I3206" s="17" t="s">
        <v>1524</v>
      </c>
      <c r="J3206" s="17" t="n">
        <v>1</v>
      </c>
      <c r="K3206" s="15" t="n">
        <v>231.9</v>
      </c>
      <c r="L3206" s="22" t="n">
        <v>0</v>
      </c>
      <c r="M3206" s="15" t="n">
        <v>28.53</v>
      </c>
      <c r="N3206" s="15" t="n">
        <f aca="false">J3206*K3206</f>
        <v>231.9</v>
      </c>
      <c r="O3206" s="15" t="n">
        <f aca="false">N3206*L3206</f>
        <v>0</v>
      </c>
      <c r="P3206" s="15" t="n">
        <f aca="false">N3206-O3206</f>
        <v>231.9</v>
      </c>
      <c r="Q3206" s="15" t="n">
        <f aca="false">J3206*INDEX(dProdutos!$F$2:$F$47,MATCH(E3206,dProdutos!$A$2:$A$47,0))</f>
        <v>134.41</v>
      </c>
      <c r="R3206" s="15" t="n">
        <f aca="false">IF(I3206="Cancelado",0,P3206-Q3206)</f>
        <v>97.49</v>
      </c>
      <c r="S3206" s="17" t="str">
        <f aca="false">INDEX(dProdutos!$D$2:$D$47,MATCH(E3206,dProdutos!$A$2:$A$47,0))</f>
        <v>Casa</v>
      </c>
    </row>
    <row r="3207" customFormat="false" ht="15" hidden="false" customHeight="false" outlineLevel="0" collapsed="false">
      <c r="A3207" s="17" t="s">
        <v>3468</v>
      </c>
      <c r="B3207" s="17" t="n">
        <v>1</v>
      </c>
      <c r="C3207" s="21" t="n">
        <v>45918</v>
      </c>
      <c r="D3207" s="17" t="s">
        <v>1049</v>
      </c>
      <c r="E3207" s="17" t="s">
        <v>189</v>
      </c>
      <c r="F3207" s="17" t="s">
        <v>1487</v>
      </c>
      <c r="G3207" s="17" t="s">
        <v>61</v>
      </c>
      <c r="H3207" s="17" t="s">
        <v>1523</v>
      </c>
      <c r="I3207" s="17" t="s">
        <v>1524</v>
      </c>
      <c r="J3207" s="17" t="n">
        <v>1</v>
      </c>
      <c r="K3207" s="15" t="n">
        <v>138.9</v>
      </c>
      <c r="L3207" s="22" t="n">
        <v>0.1</v>
      </c>
      <c r="M3207" s="15" t="n">
        <v>33.77</v>
      </c>
      <c r="N3207" s="15" t="n">
        <f aca="false">J3207*K3207</f>
        <v>138.9</v>
      </c>
      <c r="O3207" s="15" t="n">
        <f aca="false">N3207*L3207</f>
        <v>13.89</v>
      </c>
      <c r="P3207" s="15" t="n">
        <f aca="false">N3207-O3207</f>
        <v>125.01</v>
      </c>
      <c r="Q3207" s="15" t="n">
        <f aca="false">J3207*INDEX(dProdutos!$F$2:$F$47,MATCH(E3207,dProdutos!$A$2:$A$47,0))</f>
        <v>68.96</v>
      </c>
      <c r="R3207" s="15" t="n">
        <f aca="false">IF(I3207="Cancelado",0,P3207-Q3207)</f>
        <v>56.05</v>
      </c>
      <c r="S3207" s="17" t="str">
        <f aca="false">INDEX(dProdutos!$D$2:$D$47,MATCH(E3207,dProdutos!$A$2:$A$47,0))</f>
        <v>Eletrônicos</v>
      </c>
    </row>
    <row r="3208" customFormat="false" ht="15" hidden="false" customHeight="false" outlineLevel="0" collapsed="false">
      <c r="A3208" s="17" t="s">
        <v>3468</v>
      </c>
      <c r="B3208" s="17" t="n">
        <v>2</v>
      </c>
      <c r="C3208" s="21" t="n">
        <v>45918</v>
      </c>
      <c r="D3208" s="17" t="s">
        <v>1049</v>
      </c>
      <c r="E3208" s="17" t="s">
        <v>207</v>
      </c>
      <c r="F3208" s="17" t="s">
        <v>1487</v>
      </c>
      <c r="G3208" s="17" t="s">
        <v>61</v>
      </c>
      <c r="H3208" s="17" t="s">
        <v>1523</v>
      </c>
      <c r="I3208" s="17" t="s">
        <v>1524</v>
      </c>
      <c r="J3208" s="17" t="n">
        <v>1</v>
      </c>
      <c r="K3208" s="15" t="n">
        <v>143.9</v>
      </c>
      <c r="L3208" s="22" t="n">
        <v>0</v>
      </c>
      <c r="M3208" s="15" t="n">
        <v>0</v>
      </c>
      <c r="N3208" s="15" t="n">
        <f aca="false">J3208*K3208</f>
        <v>143.9</v>
      </c>
      <c r="O3208" s="15" t="n">
        <f aca="false">N3208*L3208</f>
        <v>0</v>
      </c>
      <c r="P3208" s="15" t="n">
        <f aca="false">N3208-O3208</f>
        <v>143.9</v>
      </c>
      <c r="Q3208" s="15" t="n">
        <f aca="false">J3208*INDEX(dProdutos!$F$2:$F$47,MATCH(E3208,dProdutos!$A$2:$A$47,0))</f>
        <v>84.43</v>
      </c>
      <c r="R3208" s="15" t="n">
        <f aca="false">IF(I3208="Cancelado",0,P3208-Q3208)</f>
        <v>59.47</v>
      </c>
      <c r="S3208" s="17" t="str">
        <f aca="false">INDEX(dProdutos!$D$2:$D$47,MATCH(E3208,dProdutos!$A$2:$A$47,0))</f>
        <v>Beleza</v>
      </c>
    </row>
    <row r="3209" customFormat="false" ht="15" hidden="false" customHeight="false" outlineLevel="0" collapsed="false">
      <c r="A3209" s="17" t="s">
        <v>3469</v>
      </c>
      <c r="B3209" s="17" t="n">
        <v>1</v>
      </c>
      <c r="C3209" s="21" t="n">
        <v>45918</v>
      </c>
      <c r="D3209" s="17" t="s">
        <v>237</v>
      </c>
      <c r="E3209" s="17" t="s">
        <v>144</v>
      </c>
      <c r="F3209" s="17" t="s">
        <v>1487</v>
      </c>
      <c r="G3209" s="17" t="s">
        <v>63</v>
      </c>
      <c r="H3209" s="17" t="s">
        <v>1540</v>
      </c>
      <c r="I3209" s="17" t="s">
        <v>1524</v>
      </c>
      <c r="J3209" s="17" t="n">
        <v>1</v>
      </c>
      <c r="K3209" s="15" t="n">
        <v>260.9</v>
      </c>
      <c r="L3209" s="22" t="n">
        <v>0</v>
      </c>
      <c r="M3209" s="15" t="n">
        <v>0</v>
      </c>
      <c r="N3209" s="15" t="n">
        <f aca="false">J3209*K3209</f>
        <v>260.9</v>
      </c>
      <c r="O3209" s="15" t="n">
        <f aca="false">N3209*L3209</f>
        <v>0</v>
      </c>
      <c r="P3209" s="15" t="n">
        <f aca="false">N3209-O3209</f>
        <v>260.9</v>
      </c>
      <c r="Q3209" s="15" t="n">
        <f aca="false">J3209*INDEX(dProdutos!$F$2:$F$47,MATCH(E3209,dProdutos!$A$2:$A$47,0))</f>
        <v>99.86</v>
      </c>
      <c r="R3209" s="15" t="n">
        <f aca="false">IF(I3209="Cancelado",0,P3209-Q3209)</f>
        <v>161.04</v>
      </c>
      <c r="S3209" s="17" t="str">
        <f aca="false">INDEX(dProdutos!$D$2:$D$47,MATCH(E3209,dProdutos!$A$2:$A$47,0))</f>
        <v>Acessórios</v>
      </c>
    </row>
    <row r="3210" customFormat="false" ht="15" hidden="false" customHeight="false" outlineLevel="0" collapsed="false">
      <c r="A3210" s="17" t="s">
        <v>3469</v>
      </c>
      <c r="B3210" s="17" t="n">
        <v>2</v>
      </c>
      <c r="C3210" s="21" t="n">
        <v>45918</v>
      </c>
      <c r="D3210" s="17" t="s">
        <v>237</v>
      </c>
      <c r="E3210" s="17" t="s">
        <v>129</v>
      </c>
      <c r="F3210" s="17" t="s">
        <v>1487</v>
      </c>
      <c r="G3210" s="17" t="s">
        <v>63</v>
      </c>
      <c r="H3210" s="17" t="s">
        <v>1540</v>
      </c>
      <c r="I3210" s="17" t="s">
        <v>1524</v>
      </c>
      <c r="J3210" s="17" t="n">
        <v>1</v>
      </c>
      <c r="K3210" s="15" t="n">
        <v>105.9</v>
      </c>
      <c r="L3210" s="22" t="n">
        <v>0</v>
      </c>
      <c r="M3210" s="15" t="n">
        <v>0</v>
      </c>
      <c r="N3210" s="15" t="n">
        <f aca="false">J3210*K3210</f>
        <v>105.9</v>
      </c>
      <c r="O3210" s="15" t="n">
        <f aca="false">N3210*L3210</f>
        <v>0</v>
      </c>
      <c r="P3210" s="15" t="n">
        <f aca="false">N3210-O3210</f>
        <v>105.9</v>
      </c>
      <c r="Q3210" s="15" t="n">
        <f aca="false">J3210*INDEX(dProdutos!$F$2:$F$47,MATCH(E3210,dProdutos!$A$2:$A$47,0))</f>
        <v>43.79</v>
      </c>
      <c r="R3210" s="15" t="n">
        <f aca="false">IF(I3210="Cancelado",0,P3210-Q3210)</f>
        <v>62.11</v>
      </c>
      <c r="S3210" s="17" t="str">
        <f aca="false">INDEX(dProdutos!$D$2:$D$47,MATCH(E3210,dProdutos!$A$2:$A$47,0))</f>
        <v>Calçados</v>
      </c>
    </row>
    <row r="3211" customFormat="false" ht="15" hidden="false" customHeight="false" outlineLevel="0" collapsed="false">
      <c r="A3211" s="17" t="s">
        <v>3470</v>
      </c>
      <c r="B3211" s="17" t="n">
        <v>1</v>
      </c>
      <c r="C3211" s="21" t="n">
        <v>45918</v>
      </c>
      <c r="D3211" s="17" t="s">
        <v>862</v>
      </c>
      <c r="E3211" s="17" t="s">
        <v>138</v>
      </c>
      <c r="F3211" s="17" t="s">
        <v>1501</v>
      </c>
      <c r="G3211" s="17" t="s">
        <v>60</v>
      </c>
      <c r="H3211" s="17" t="s">
        <v>1523</v>
      </c>
      <c r="I3211" s="17" t="s">
        <v>1524</v>
      </c>
      <c r="J3211" s="17" t="n">
        <v>3</v>
      </c>
      <c r="K3211" s="15" t="n">
        <v>231.9</v>
      </c>
      <c r="L3211" s="22" t="n">
        <v>0.05</v>
      </c>
      <c r="M3211" s="15" t="n">
        <v>0</v>
      </c>
      <c r="N3211" s="15" t="n">
        <f aca="false">J3211*K3211</f>
        <v>695.7</v>
      </c>
      <c r="O3211" s="15" t="n">
        <f aca="false">N3211*L3211</f>
        <v>34.785</v>
      </c>
      <c r="P3211" s="15" t="n">
        <f aca="false">N3211-O3211</f>
        <v>660.915</v>
      </c>
      <c r="Q3211" s="15" t="n">
        <f aca="false">J3211*INDEX(dProdutos!$F$2:$F$47,MATCH(E3211,dProdutos!$A$2:$A$47,0))</f>
        <v>396.63</v>
      </c>
      <c r="R3211" s="15" t="n">
        <f aca="false">IF(I3211="Cancelado",0,P3211-Q3211)</f>
        <v>264.285</v>
      </c>
      <c r="S3211" s="17" t="str">
        <f aca="false">INDEX(dProdutos!$D$2:$D$47,MATCH(E3211,dProdutos!$A$2:$A$47,0))</f>
        <v>Calçados</v>
      </c>
    </row>
    <row r="3212" customFormat="false" ht="15" hidden="false" customHeight="false" outlineLevel="0" collapsed="false">
      <c r="A3212" s="17" t="s">
        <v>3470</v>
      </c>
      <c r="B3212" s="17" t="n">
        <v>2</v>
      </c>
      <c r="C3212" s="21" t="n">
        <v>45918</v>
      </c>
      <c r="D3212" s="17" t="s">
        <v>862</v>
      </c>
      <c r="E3212" s="17" t="s">
        <v>108</v>
      </c>
      <c r="F3212" s="17" t="s">
        <v>1501</v>
      </c>
      <c r="G3212" s="17" t="s">
        <v>60</v>
      </c>
      <c r="H3212" s="17" t="s">
        <v>1523</v>
      </c>
      <c r="I3212" s="17" t="s">
        <v>1524</v>
      </c>
      <c r="J3212" s="17" t="n">
        <v>1</v>
      </c>
      <c r="K3212" s="15" t="n">
        <v>265.9</v>
      </c>
      <c r="L3212" s="22" t="n">
        <v>0</v>
      </c>
      <c r="M3212" s="15" t="n">
        <v>0</v>
      </c>
      <c r="N3212" s="15" t="n">
        <f aca="false">J3212*K3212</f>
        <v>265.9</v>
      </c>
      <c r="O3212" s="15" t="n">
        <f aca="false">N3212*L3212</f>
        <v>0</v>
      </c>
      <c r="P3212" s="15" t="n">
        <f aca="false">N3212-O3212</f>
        <v>265.9</v>
      </c>
      <c r="Q3212" s="15" t="n">
        <f aca="false">J3212*INDEX(dProdutos!$F$2:$F$47,MATCH(E3212,dProdutos!$A$2:$A$47,0))</f>
        <v>155.62</v>
      </c>
      <c r="R3212" s="15" t="n">
        <f aca="false">IF(I3212="Cancelado",0,P3212-Q3212)</f>
        <v>110.28</v>
      </c>
      <c r="S3212" s="17" t="str">
        <f aca="false">INDEX(dProdutos!$D$2:$D$47,MATCH(E3212,dProdutos!$A$2:$A$47,0))</f>
        <v>Moda Masculina</v>
      </c>
    </row>
    <row r="3213" customFormat="false" ht="15" hidden="false" customHeight="false" outlineLevel="0" collapsed="false">
      <c r="A3213" s="17" t="s">
        <v>3470</v>
      </c>
      <c r="B3213" s="17" t="n">
        <v>3</v>
      </c>
      <c r="C3213" s="21" t="n">
        <v>45918</v>
      </c>
      <c r="D3213" s="17" t="s">
        <v>862</v>
      </c>
      <c r="E3213" s="17" t="s">
        <v>171</v>
      </c>
      <c r="F3213" s="17" t="s">
        <v>1501</v>
      </c>
      <c r="G3213" s="17" t="s">
        <v>60</v>
      </c>
      <c r="H3213" s="17" t="s">
        <v>1523</v>
      </c>
      <c r="I3213" s="17" t="s">
        <v>1524</v>
      </c>
      <c r="J3213" s="17" t="n">
        <v>1</v>
      </c>
      <c r="K3213" s="15" t="n">
        <v>246.9</v>
      </c>
      <c r="L3213" s="22" t="n">
        <v>0.1</v>
      </c>
      <c r="M3213" s="15" t="n">
        <v>0</v>
      </c>
      <c r="N3213" s="15" t="n">
        <f aca="false">J3213*K3213</f>
        <v>246.9</v>
      </c>
      <c r="O3213" s="15" t="n">
        <f aca="false">N3213*L3213</f>
        <v>24.69</v>
      </c>
      <c r="P3213" s="15" t="n">
        <f aca="false">N3213-O3213</f>
        <v>222.21</v>
      </c>
      <c r="Q3213" s="15" t="n">
        <f aca="false">J3213*INDEX(dProdutos!$F$2:$F$47,MATCH(E3213,dProdutos!$A$2:$A$47,0))</f>
        <v>103.61</v>
      </c>
      <c r="R3213" s="15" t="n">
        <f aca="false">IF(I3213="Cancelado",0,P3213-Q3213)</f>
        <v>118.6</v>
      </c>
      <c r="S3213" s="17" t="str">
        <f aca="false">INDEX(dProdutos!$D$2:$D$47,MATCH(E3213,dProdutos!$A$2:$A$47,0))</f>
        <v>Casa</v>
      </c>
    </row>
    <row r="3214" customFormat="false" ht="15" hidden="false" customHeight="false" outlineLevel="0" collapsed="false">
      <c r="A3214" s="17" t="s">
        <v>3471</v>
      </c>
      <c r="B3214" s="17" t="n">
        <v>1</v>
      </c>
      <c r="C3214" s="21" t="n">
        <v>45918</v>
      </c>
      <c r="D3214" s="17" t="s">
        <v>834</v>
      </c>
      <c r="E3214" s="17" t="s">
        <v>168</v>
      </c>
      <c r="F3214" s="17" t="s">
        <v>1503</v>
      </c>
      <c r="G3214" s="17" t="s">
        <v>63</v>
      </c>
      <c r="H3214" s="17" t="s">
        <v>1537</v>
      </c>
      <c r="I3214" s="17" t="s">
        <v>1524</v>
      </c>
      <c r="J3214" s="17" t="n">
        <v>1</v>
      </c>
      <c r="K3214" s="15" t="n">
        <v>253.9</v>
      </c>
      <c r="L3214" s="22" t="n">
        <v>0</v>
      </c>
      <c r="M3214" s="15" t="n">
        <v>0</v>
      </c>
      <c r="N3214" s="15" t="n">
        <f aca="false">J3214*K3214</f>
        <v>253.9</v>
      </c>
      <c r="O3214" s="15" t="n">
        <f aca="false">N3214*L3214</f>
        <v>0</v>
      </c>
      <c r="P3214" s="15" t="n">
        <f aca="false">N3214-O3214</f>
        <v>253.9</v>
      </c>
      <c r="Q3214" s="15" t="n">
        <f aca="false">J3214*INDEX(dProdutos!$F$2:$F$47,MATCH(E3214,dProdutos!$A$2:$A$47,0))</f>
        <v>128.94</v>
      </c>
      <c r="R3214" s="15" t="n">
        <f aca="false">IF(I3214="Cancelado",0,P3214-Q3214)</f>
        <v>124.96</v>
      </c>
      <c r="S3214" s="17" t="str">
        <f aca="false">INDEX(dProdutos!$D$2:$D$47,MATCH(E3214,dProdutos!$A$2:$A$47,0))</f>
        <v>Casa</v>
      </c>
    </row>
    <row r="3215" customFormat="false" ht="15" hidden="false" customHeight="false" outlineLevel="0" collapsed="false">
      <c r="A3215" s="17" t="s">
        <v>3471</v>
      </c>
      <c r="B3215" s="17" t="n">
        <v>2</v>
      </c>
      <c r="C3215" s="21" t="n">
        <v>45918</v>
      </c>
      <c r="D3215" s="17" t="s">
        <v>834</v>
      </c>
      <c r="E3215" s="17" t="s">
        <v>177</v>
      </c>
      <c r="F3215" s="17" t="s">
        <v>1503</v>
      </c>
      <c r="G3215" s="17" t="s">
        <v>63</v>
      </c>
      <c r="H3215" s="17" t="s">
        <v>1537</v>
      </c>
      <c r="I3215" s="17" t="s">
        <v>1524</v>
      </c>
      <c r="J3215" s="17" t="n">
        <v>1</v>
      </c>
      <c r="K3215" s="15" t="n">
        <v>257.9</v>
      </c>
      <c r="L3215" s="22" t="n">
        <v>0.05</v>
      </c>
      <c r="M3215" s="15" t="n">
        <v>0</v>
      </c>
      <c r="N3215" s="15" t="n">
        <f aca="false">J3215*K3215</f>
        <v>257.9</v>
      </c>
      <c r="O3215" s="15" t="n">
        <f aca="false">N3215*L3215</f>
        <v>12.895</v>
      </c>
      <c r="P3215" s="15" t="n">
        <f aca="false">N3215-O3215</f>
        <v>245.005</v>
      </c>
      <c r="Q3215" s="15" t="n">
        <f aca="false">J3215*INDEX(dProdutos!$F$2:$F$47,MATCH(E3215,dProdutos!$A$2:$A$47,0))</f>
        <v>138.23</v>
      </c>
      <c r="R3215" s="15" t="n">
        <f aca="false">IF(I3215="Cancelado",0,P3215-Q3215)</f>
        <v>106.775</v>
      </c>
      <c r="S3215" s="17" t="str">
        <f aca="false">INDEX(dProdutos!$D$2:$D$47,MATCH(E3215,dProdutos!$A$2:$A$47,0))</f>
        <v>Casa</v>
      </c>
    </row>
    <row r="3216" customFormat="false" ht="15" hidden="false" customHeight="false" outlineLevel="0" collapsed="false">
      <c r="A3216" s="17" t="s">
        <v>3472</v>
      </c>
      <c r="B3216" s="17" t="n">
        <v>1</v>
      </c>
      <c r="C3216" s="21" t="n">
        <v>45918</v>
      </c>
      <c r="D3216" s="17" t="s">
        <v>1386</v>
      </c>
      <c r="E3216" s="17" t="s">
        <v>192</v>
      </c>
      <c r="F3216" s="17" t="s">
        <v>1495</v>
      </c>
      <c r="G3216" s="17" t="s">
        <v>62</v>
      </c>
      <c r="H3216" s="17" t="s">
        <v>1537</v>
      </c>
      <c r="I3216" s="17" t="s">
        <v>1524</v>
      </c>
      <c r="J3216" s="17" t="n">
        <v>2</v>
      </c>
      <c r="K3216" s="15" t="n">
        <v>245.9</v>
      </c>
      <c r="L3216" s="22" t="n">
        <v>0.1</v>
      </c>
      <c r="M3216" s="15" t="n">
        <v>18.84</v>
      </c>
      <c r="N3216" s="15" t="n">
        <f aca="false">J3216*K3216</f>
        <v>491.8</v>
      </c>
      <c r="O3216" s="15" t="n">
        <f aca="false">N3216*L3216</f>
        <v>49.18</v>
      </c>
      <c r="P3216" s="15" t="n">
        <f aca="false">N3216-O3216</f>
        <v>442.62</v>
      </c>
      <c r="Q3216" s="15" t="n">
        <f aca="false">J3216*INDEX(dProdutos!$F$2:$F$47,MATCH(E3216,dProdutos!$A$2:$A$47,0))</f>
        <v>215.56</v>
      </c>
      <c r="R3216" s="15" t="n">
        <f aca="false">IF(I3216="Cancelado",0,P3216-Q3216)</f>
        <v>227.06</v>
      </c>
      <c r="S3216" s="17" t="str">
        <f aca="false">INDEX(dProdutos!$D$2:$D$47,MATCH(E3216,dProdutos!$A$2:$A$47,0))</f>
        <v>Eletrônicos</v>
      </c>
    </row>
    <row r="3217" customFormat="false" ht="15" hidden="false" customHeight="false" outlineLevel="0" collapsed="false">
      <c r="A3217" s="17" t="s">
        <v>3473</v>
      </c>
      <c r="B3217" s="17" t="n">
        <v>1</v>
      </c>
      <c r="C3217" s="21" t="n">
        <v>45918</v>
      </c>
      <c r="D3217" s="17" t="s">
        <v>582</v>
      </c>
      <c r="E3217" s="17" t="s">
        <v>98</v>
      </c>
      <c r="F3217" s="17" t="s">
        <v>1495</v>
      </c>
      <c r="G3217" s="17" t="s">
        <v>63</v>
      </c>
      <c r="H3217" s="17" t="s">
        <v>1523</v>
      </c>
      <c r="I3217" s="17" t="s">
        <v>1524</v>
      </c>
      <c r="J3217" s="17" t="n">
        <v>1</v>
      </c>
      <c r="K3217" s="15" t="n">
        <v>108.9</v>
      </c>
      <c r="L3217" s="22" t="n">
        <v>0</v>
      </c>
      <c r="M3217" s="15" t="n">
        <v>23.63</v>
      </c>
      <c r="N3217" s="15" t="n">
        <f aca="false">J3217*K3217</f>
        <v>108.9</v>
      </c>
      <c r="O3217" s="15" t="n">
        <f aca="false">N3217*L3217</f>
        <v>0</v>
      </c>
      <c r="P3217" s="15" t="n">
        <f aca="false">N3217-O3217</f>
        <v>108.9</v>
      </c>
      <c r="Q3217" s="15" t="n">
        <f aca="false">J3217*INDEX(dProdutos!$F$2:$F$47,MATCH(E3217,dProdutos!$A$2:$A$47,0))</f>
        <v>42.52</v>
      </c>
      <c r="R3217" s="15" t="n">
        <f aca="false">IF(I3217="Cancelado",0,P3217-Q3217)</f>
        <v>66.38</v>
      </c>
      <c r="S3217" s="17" t="str">
        <f aca="false">INDEX(dProdutos!$D$2:$D$47,MATCH(E3217,dProdutos!$A$2:$A$47,0))</f>
        <v>Moda Feminina</v>
      </c>
    </row>
    <row r="3218" customFormat="false" ht="15" hidden="false" customHeight="false" outlineLevel="0" collapsed="false">
      <c r="A3218" s="17" t="s">
        <v>3474</v>
      </c>
      <c r="B3218" s="17" t="n">
        <v>1</v>
      </c>
      <c r="C3218" s="21" t="n">
        <v>45918</v>
      </c>
      <c r="D3218" s="17" t="s">
        <v>1125</v>
      </c>
      <c r="E3218" s="17" t="s">
        <v>183</v>
      </c>
      <c r="F3218" s="17" t="s">
        <v>1493</v>
      </c>
      <c r="G3218" s="17" t="s">
        <v>61</v>
      </c>
      <c r="H3218" s="17" t="s">
        <v>1523</v>
      </c>
      <c r="I3218" s="17" t="s">
        <v>1524</v>
      </c>
      <c r="J3218" s="17" t="n">
        <v>2</v>
      </c>
      <c r="K3218" s="15" t="n">
        <v>121.9</v>
      </c>
      <c r="L3218" s="22" t="n">
        <v>0</v>
      </c>
      <c r="M3218" s="15" t="n">
        <v>21.05</v>
      </c>
      <c r="N3218" s="15" t="n">
        <f aca="false">J3218*K3218</f>
        <v>243.8</v>
      </c>
      <c r="O3218" s="15" t="n">
        <f aca="false">N3218*L3218</f>
        <v>0</v>
      </c>
      <c r="P3218" s="15" t="n">
        <f aca="false">N3218-O3218</f>
        <v>243.8</v>
      </c>
      <c r="Q3218" s="15" t="n">
        <f aca="false">J3218*INDEX(dProdutos!$F$2:$F$47,MATCH(E3218,dProdutos!$A$2:$A$47,0))</f>
        <v>105.52</v>
      </c>
      <c r="R3218" s="15" t="n">
        <f aca="false">IF(I3218="Cancelado",0,P3218-Q3218)</f>
        <v>138.28</v>
      </c>
      <c r="S3218" s="17" t="str">
        <f aca="false">INDEX(dProdutos!$D$2:$D$47,MATCH(E3218,dProdutos!$A$2:$A$47,0))</f>
        <v>Eletrônicos</v>
      </c>
    </row>
    <row r="3219" customFormat="false" ht="15" hidden="false" customHeight="false" outlineLevel="0" collapsed="false">
      <c r="A3219" s="17" t="s">
        <v>3474</v>
      </c>
      <c r="B3219" s="17" t="n">
        <v>2</v>
      </c>
      <c r="C3219" s="21" t="n">
        <v>45918</v>
      </c>
      <c r="D3219" s="17" t="s">
        <v>1125</v>
      </c>
      <c r="E3219" s="17" t="s">
        <v>183</v>
      </c>
      <c r="F3219" s="17" t="s">
        <v>1493</v>
      </c>
      <c r="G3219" s="17" t="s">
        <v>61</v>
      </c>
      <c r="H3219" s="17" t="s">
        <v>1523</v>
      </c>
      <c r="I3219" s="17" t="s">
        <v>1524</v>
      </c>
      <c r="J3219" s="17" t="n">
        <v>2</v>
      </c>
      <c r="K3219" s="15" t="n">
        <v>121.9</v>
      </c>
      <c r="L3219" s="22" t="n">
        <v>0.05</v>
      </c>
      <c r="M3219" s="15" t="n">
        <v>0</v>
      </c>
      <c r="N3219" s="15" t="n">
        <f aca="false">J3219*K3219</f>
        <v>243.8</v>
      </c>
      <c r="O3219" s="15" t="n">
        <f aca="false">N3219*L3219</f>
        <v>12.19</v>
      </c>
      <c r="P3219" s="15" t="n">
        <f aca="false">N3219-O3219</f>
        <v>231.61</v>
      </c>
      <c r="Q3219" s="15" t="n">
        <f aca="false">J3219*INDEX(dProdutos!$F$2:$F$47,MATCH(E3219,dProdutos!$A$2:$A$47,0))</f>
        <v>105.52</v>
      </c>
      <c r="R3219" s="15" t="n">
        <f aca="false">IF(I3219="Cancelado",0,P3219-Q3219)</f>
        <v>126.09</v>
      </c>
      <c r="S3219" s="17" t="str">
        <f aca="false">INDEX(dProdutos!$D$2:$D$47,MATCH(E3219,dProdutos!$A$2:$A$47,0))</f>
        <v>Eletrônicos</v>
      </c>
    </row>
    <row r="3220" customFormat="false" ht="15" hidden="false" customHeight="false" outlineLevel="0" collapsed="false">
      <c r="A3220" s="17" t="s">
        <v>3475</v>
      </c>
      <c r="B3220" s="17" t="n">
        <v>1</v>
      </c>
      <c r="C3220" s="21" t="n">
        <v>45918</v>
      </c>
      <c r="D3220" s="17" t="s">
        <v>1071</v>
      </c>
      <c r="E3220" s="17" t="s">
        <v>111</v>
      </c>
      <c r="F3220" s="17" t="s">
        <v>1503</v>
      </c>
      <c r="G3220" s="17" t="s">
        <v>61</v>
      </c>
      <c r="H3220" s="17" t="s">
        <v>1537</v>
      </c>
      <c r="I3220" s="17" t="s">
        <v>1524</v>
      </c>
      <c r="J3220" s="17" t="n">
        <v>1</v>
      </c>
      <c r="K3220" s="15" t="n">
        <v>188.9</v>
      </c>
      <c r="L3220" s="22" t="n">
        <v>0.1</v>
      </c>
      <c r="M3220" s="15" t="n">
        <v>13.73</v>
      </c>
      <c r="N3220" s="15" t="n">
        <f aca="false">J3220*K3220</f>
        <v>188.9</v>
      </c>
      <c r="O3220" s="15" t="n">
        <f aca="false">N3220*L3220</f>
        <v>18.89</v>
      </c>
      <c r="P3220" s="15" t="n">
        <f aca="false">N3220-O3220</f>
        <v>170.01</v>
      </c>
      <c r="Q3220" s="15" t="n">
        <f aca="false">J3220*INDEX(dProdutos!$F$2:$F$47,MATCH(E3220,dProdutos!$A$2:$A$47,0))</f>
        <v>88.32</v>
      </c>
      <c r="R3220" s="15" t="n">
        <f aca="false">IF(I3220="Cancelado",0,P3220-Q3220)</f>
        <v>81.69</v>
      </c>
      <c r="S3220" s="17" t="str">
        <f aca="false">INDEX(dProdutos!$D$2:$D$47,MATCH(E3220,dProdutos!$A$2:$A$47,0))</f>
        <v>Moda Masculina</v>
      </c>
    </row>
    <row r="3221" customFormat="false" ht="15" hidden="false" customHeight="false" outlineLevel="0" collapsed="false">
      <c r="A3221" s="17" t="s">
        <v>3475</v>
      </c>
      <c r="B3221" s="17" t="n">
        <v>2</v>
      </c>
      <c r="C3221" s="21" t="n">
        <v>45918</v>
      </c>
      <c r="D3221" s="17" t="s">
        <v>1071</v>
      </c>
      <c r="E3221" s="17" t="s">
        <v>88</v>
      </c>
      <c r="F3221" s="17" t="s">
        <v>1503</v>
      </c>
      <c r="G3221" s="17" t="s">
        <v>61</v>
      </c>
      <c r="H3221" s="17" t="s">
        <v>1537</v>
      </c>
      <c r="I3221" s="17" t="s">
        <v>1524</v>
      </c>
      <c r="J3221" s="17" t="n">
        <v>1</v>
      </c>
      <c r="K3221" s="15" t="n">
        <v>170.9</v>
      </c>
      <c r="L3221" s="22" t="n">
        <v>0.05</v>
      </c>
      <c r="M3221" s="15" t="n">
        <v>0</v>
      </c>
      <c r="N3221" s="15" t="n">
        <f aca="false">J3221*K3221</f>
        <v>170.9</v>
      </c>
      <c r="O3221" s="15" t="n">
        <f aca="false">N3221*L3221</f>
        <v>8.545</v>
      </c>
      <c r="P3221" s="15" t="n">
        <f aca="false">N3221-O3221</f>
        <v>162.355</v>
      </c>
      <c r="Q3221" s="15" t="n">
        <f aca="false">J3221*INDEX(dProdutos!$F$2:$F$47,MATCH(E3221,dProdutos!$A$2:$A$47,0))</f>
        <v>98.14</v>
      </c>
      <c r="R3221" s="15" t="n">
        <f aca="false">IF(I3221="Cancelado",0,P3221-Q3221)</f>
        <v>64.215</v>
      </c>
      <c r="S3221" s="17" t="str">
        <f aca="false">INDEX(dProdutos!$D$2:$D$47,MATCH(E3221,dProdutos!$A$2:$A$47,0))</f>
        <v>Moda Feminina</v>
      </c>
    </row>
    <row r="3222" customFormat="false" ht="15" hidden="false" customHeight="false" outlineLevel="0" collapsed="false">
      <c r="A3222" s="17" t="s">
        <v>3476</v>
      </c>
      <c r="B3222" s="17" t="n">
        <v>1</v>
      </c>
      <c r="C3222" s="21" t="n">
        <v>45918</v>
      </c>
      <c r="D3222" s="17" t="s">
        <v>879</v>
      </c>
      <c r="E3222" s="17" t="s">
        <v>162</v>
      </c>
      <c r="F3222" s="17" t="s">
        <v>1503</v>
      </c>
      <c r="G3222" s="17" t="s">
        <v>61</v>
      </c>
      <c r="H3222" s="17" t="s">
        <v>1537</v>
      </c>
      <c r="I3222" s="17" t="s">
        <v>1524</v>
      </c>
      <c r="J3222" s="17" t="n">
        <v>1</v>
      </c>
      <c r="K3222" s="15" t="n">
        <v>231.9</v>
      </c>
      <c r="L3222" s="22" t="n">
        <v>0</v>
      </c>
      <c r="M3222" s="15" t="n">
        <v>22.83</v>
      </c>
      <c r="N3222" s="15" t="n">
        <f aca="false">J3222*K3222</f>
        <v>231.9</v>
      </c>
      <c r="O3222" s="15" t="n">
        <f aca="false">N3222*L3222</f>
        <v>0</v>
      </c>
      <c r="P3222" s="15" t="n">
        <f aca="false">N3222-O3222</f>
        <v>231.9</v>
      </c>
      <c r="Q3222" s="15" t="n">
        <f aca="false">J3222*INDEX(dProdutos!$F$2:$F$47,MATCH(E3222,dProdutos!$A$2:$A$47,0))</f>
        <v>134.41</v>
      </c>
      <c r="R3222" s="15" t="n">
        <f aca="false">IF(I3222="Cancelado",0,P3222-Q3222)</f>
        <v>97.49</v>
      </c>
      <c r="S3222" s="17" t="str">
        <f aca="false">INDEX(dProdutos!$D$2:$D$47,MATCH(E3222,dProdutos!$A$2:$A$47,0))</f>
        <v>Casa</v>
      </c>
    </row>
    <row r="3223" customFormat="false" ht="15" hidden="false" customHeight="false" outlineLevel="0" collapsed="false">
      <c r="A3223" s="17" t="s">
        <v>3476</v>
      </c>
      <c r="B3223" s="17" t="n">
        <v>2</v>
      </c>
      <c r="C3223" s="21" t="n">
        <v>45918</v>
      </c>
      <c r="D3223" s="17" t="s">
        <v>879</v>
      </c>
      <c r="E3223" s="17" t="s">
        <v>138</v>
      </c>
      <c r="F3223" s="17" t="s">
        <v>1503</v>
      </c>
      <c r="G3223" s="17" t="s">
        <v>61</v>
      </c>
      <c r="H3223" s="17" t="s">
        <v>1537</v>
      </c>
      <c r="I3223" s="17" t="s">
        <v>1524</v>
      </c>
      <c r="J3223" s="17" t="n">
        <v>1</v>
      </c>
      <c r="K3223" s="15" t="n">
        <v>231.9</v>
      </c>
      <c r="L3223" s="22" t="n">
        <v>0</v>
      </c>
      <c r="M3223" s="15" t="n">
        <v>0</v>
      </c>
      <c r="N3223" s="15" t="n">
        <f aca="false">J3223*K3223</f>
        <v>231.9</v>
      </c>
      <c r="O3223" s="15" t="n">
        <f aca="false">N3223*L3223</f>
        <v>0</v>
      </c>
      <c r="P3223" s="15" t="n">
        <f aca="false">N3223-O3223</f>
        <v>231.9</v>
      </c>
      <c r="Q3223" s="15" t="n">
        <f aca="false">J3223*INDEX(dProdutos!$F$2:$F$47,MATCH(E3223,dProdutos!$A$2:$A$47,0))</f>
        <v>132.21</v>
      </c>
      <c r="R3223" s="15" t="n">
        <f aca="false">IF(I3223="Cancelado",0,P3223-Q3223)</f>
        <v>99.69</v>
      </c>
      <c r="S3223" s="17" t="str">
        <f aca="false">INDEX(dProdutos!$D$2:$D$47,MATCH(E3223,dProdutos!$A$2:$A$47,0))</f>
        <v>Calçados</v>
      </c>
    </row>
    <row r="3224" customFormat="false" ht="15" hidden="false" customHeight="false" outlineLevel="0" collapsed="false">
      <c r="A3224" s="17" t="s">
        <v>3477</v>
      </c>
      <c r="B3224" s="17" t="n">
        <v>1</v>
      </c>
      <c r="C3224" s="21" t="n">
        <v>45918</v>
      </c>
      <c r="D3224" s="17" t="s">
        <v>303</v>
      </c>
      <c r="E3224" s="17" t="s">
        <v>114</v>
      </c>
      <c r="F3224" s="17" t="s">
        <v>1495</v>
      </c>
      <c r="G3224" s="17" t="s">
        <v>60</v>
      </c>
      <c r="H3224" s="17" t="s">
        <v>1537</v>
      </c>
      <c r="I3224" s="17" t="s">
        <v>1524</v>
      </c>
      <c r="J3224" s="17" t="n">
        <v>1</v>
      </c>
      <c r="K3224" s="15" t="n">
        <v>202.9</v>
      </c>
      <c r="L3224" s="22" t="n">
        <v>0</v>
      </c>
      <c r="M3224" s="15" t="n">
        <v>27.61</v>
      </c>
      <c r="N3224" s="15" t="n">
        <f aca="false">J3224*K3224</f>
        <v>202.9</v>
      </c>
      <c r="O3224" s="15" t="n">
        <f aca="false">N3224*L3224</f>
        <v>0</v>
      </c>
      <c r="P3224" s="15" t="n">
        <f aca="false">N3224-O3224</f>
        <v>202.9</v>
      </c>
      <c r="Q3224" s="15" t="n">
        <f aca="false">J3224*INDEX(dProdutos!$F$2:$F$47,MATCH(E3224,dProdutos!$A$2:$A$47,0))</f>
        <v>110.39</v>
      </c>
      <c r="R3224" s="15" t="n">
        <f aca="false">IF(I3224="Cancelado",0,P3224-Q3224)</f>
        <v>92.51</v>
      </c>
      <c r="S3224" s="17" t="str">
        <f aca="false">INDEX(dProdutos!$D$2:$D$47,MATCH(E3224,dProdutos!$A$2:$A$47,0))</f>
        <v>Moda Masculina</v>
      </c>
    </row>
    <row r="3225" customFormat="false" ht="15" hidden="false" customHeight="false" outlineLevel="0" collapsed="false">
      <c r="A3225" s="17" t="s">
        <v>3477</v>
      </c>
      <c r="B3225" s="17" t="n">
        <v>2</v>
      </c>
      <c r="C3225" s="21" t="n">
        <v>45918</v>
      </c>
      <c r="D3225" s="17" t="s">
        <v>303</v>
      </c>
      <c r="E3225" s="17" t="s">
        <v>210</v>
      </c>
      <c r="F3225" s="17" t="s">
        <v>1495</v>
      </c>
      <c r="G3225" s="17" t="s">
        <v>60</v>
      </c>
      <c r="H3225" s="17" t="s">
        <v>1537</v>
      </c>
      <c r="I3225" s="17" t="s">
        <v>1524</v>
      </c>
      <c r="J3225" s="17" t="n">
        <v>1</v>
      </c>
      <c r="K3225" s="15" t="n">
        <v>245.9</v>
      </c>
      <c r="L3225" s="22" t="n">
        <v>0</v>
      </c>
      <c r="M3225" s="15" t="n">
        <v>0</v>
      </c>
      <c r="N3225" s="15" t="n">
        <f aca="false">J3225*K3225</f>
        <v>245.9</v>
      </c>
      <c r="O3225" s="15" t="n">
        <f aca="false">N3225*L3225</f>
        <v>0</v>
      </c>
      <c r="P3225" s="15" t="n">
        <f aca="false">N3225-O3225</f>
        <v>245.9</v>
      </c>
      <c r="Q3225" s="15" t="n">
        <f aca="false">J3225*INDEX(dProdutos!$F$2:$F$47,MATCH(E3225,dProdutos!$A$2:$A$47,0))</f>
        <v>150.63</v>
      </c>
      <c r="R3225" s="15" t="n">
        <f aca="false">IF(I3225="Cancelado",0,P3225-Q3225)</f>
        <v>95.27</v>
      </c>
      <c r="S3225" s="17" t="str">
        <f aca="false">INDEX(dProdutos!$D$2:$D$47,MATCH(E3225,dProdutos!$A$2:$A$47,0))</f>
        <v>Beleza</v>
      </c>
    </row>
    <row r="3226" customFormat="false" ht="15" hidden="false" customHeight="false" outlineLevel="0" collapsed="false">
      <c r="A3226" s="17" t="s">
        <v>3478</v>
      </c>
      <c r="B3226" s="17" t="n">
        <v>1</v>
      </c>
      <c r="C3226" s="21" t="n">
        <v>45919</v>
      </c>
      <c r="D3226" s="17" t="s">
        <v>854</v>
      </c>
      <c r="E3226" s="17" t="s">
        <v>85</v>
      </c>
      <c r="F3226" s="17" t="s">
        <v>1499</v>
      </c>
      <c r="G3226" s="17" t="s">
        <v>59</v>
      </c>
      <c r="H3226" s="17" t="s">
        <v>1537</v>
      </c>
      <c r="I3226" s="17" t="s">
        <v>1524</v>
      </c>
      <c r="J3226" s="17" t="n">
        <v>1</v>
      </c>
      <c r="K3226" s="15" t="n">
        <v>165.9</v>
      </c>
      <c r="L3226" s="22" t="n">
        <v>0.15</v>
      </c>
      <c r="M3226" s="15" t="n">
        <v>29.09</v>
      </c>
      <c r="N3226" s="15" t="n">
        <f aca="false">J3226*K3226</f>
        <v>165.9</v>
      </c>
      <c r="O3226" s="15" t="n">
        <f aca="false">N3226*L3226</f>
        <v>24.885</v>
      </c>
      <c r="P3226" s="15" t="n">
        <f aca="false">N3226-O3226</f>
        <v>141.015</v>
      </c>
      <c r="Q3226" s="15" t="n">
        <f aca="false">J3226*INDEX(dProdutos!$F$2:$F$47,MATCH(E3226,dProdutos!$A$2:$A$47,0))</f>
        <v>91.55</v>
      </c>
      <c r="R3226" s="15" t="n">
        <f aca="false">IF(I3226="Cancelado",0,P3226-Q3226)</f>
        <v>49.465</v>
      </c>
      <c r="S3226" s="17" t="str">
        <f aca="false">INDEX(dProdutos!$D$2:$D$47,MATCH(E3226,dProdutos!$A$2:$A$47,0))</f>
        <v>Moda Feminina</v>
      </c>
    </row>
    <row r="3227" customFormat="false" ht="15" hidden="false" customHeight="false" outlineLevel="0" collapsed="false">
      <c r="A3227" s="17" t="s">
        <v>3478</v>
      </c>
      <c r="B3227" s="17" t="n">
        <v>2</v>
      </c>
      <c r="C3227" s="21" t="n">
        <v>45919</v>
      </c>
      <c r="D3227" s="17" t="s">
        <v>854</v>
      </c>
      <c r="E3227" s="17" t="s">
        <v>129</v>
      </c>
      <c r="F3227" s="17" t="s">
        <v>1499</v>
      </c>
      <c r="G3227" s="17" t="s">
        <v>59</v>
      </c>
      <c r="H3227" s="17" t="s">
        <v>1537</v>
      </c>
      <c r="I3227" s="17" t="s">
        <v>1524</v>
      </c>
      <c r="J3227" s="17" t="n">
        <v>1</v>
      </c>
      <c r="K3227" s="15" t="n">
        <v>105.9</v>
      </c>
      <c r="L3227" s="22" t="n">
        <v>0</v>
      </c>
      <c r="M3227" s="15" t="n">
        <v>0</v>
      </c>
      <c r="N3227" s="15" t="n">
        <f aca="false">J3227*K3227</f>
        <v>105.9</v>
      </c>
      <c r="O3227" s="15" t="n">
        <f aca="false">N3227*L3227</f>
        <v>0</v>
      </c>
      <c r="P3227" s="15" t="n">
        <f aca="false">N3227-O3227</f>
        <v>105.9</v>
      </c>
      <c r="Q3227" s="15" t="n">
        <f aca="false">J3227*INDEX(dProdutos!$F$2:$F$47,MATCH(E3227,dProdutos!$A$2:$A$47,0))</f>
        <v>43.79</v>
      </c>
      <c r="R3227" s="15" t="n">
        <f aca="false">IF(I3227="Cancelado",0,P3227-Q3227)</f>
        <v>62.11</v>
      </c>
      <c r="S3227" s="17" t="str">
        <f aca="false">INDEX(dProdutos!$D$2:$D$47,MATCH(E3227,dProdutos!$A$2:$A$47,0))</f>
        <v>Calçados</v>
      </c>
    </row>
    <row r="3228" customFormat="false" ht="15" hidden="false" customHeight="false" outlineLevel="0" collapsed="false">
      <c r="A3228" s="17" t="s">
        <v>3478</v>
      </c>
      <c r="B3228" s="17" t="n">
        <v>3</v>
      </c>
      <c r="C3228" s="21" t="n">
        <v>45919</v>
      </c>
      <c r="D3228" s="17" t="s">
        <v>854</v>
      </c>
      <c r="E3228" s="17" t="s">
        <v>201</v>
      </c>
      <c r="F3228" s="17" t="s">
        <v>1499</v>
      </c>
      <c r="G3228" s="17" t="s">
        <v>59</v>
      </c>
      <c r="H3228" s="17" t="s">
        <v>1537</v>
      </c>
      <c r="I3228" s="17" t="s">
        <v>1524</v>
      </c>
      <c r="J3228" s="17" t="n">
        <v>1</v>
      </c>
      <c r="K3228" s="15" t="n">
        <v>236.9</v>
      </c>
      <c r="L3228" s="22" t="n">
        <v>0</v>
      </c>
      <c r="M3228" s="15" t="n">
        <v>0</v>
      </c>
      <c r="N3228" s="15" t="n">
        <f aca="false">J3228*K3228</f>
        <v>236.9</v>
      </c>
      <c r="O3228" s="15" t="n">
        <f aca="false">N3228*L3228</f>
        <v>0</v>
      </c>
      <c r="P3228" s="15" t="n">
        <f aca="false">N3228-O3228</f>
        <v>236.9</v>
      </c>
      <c r="Q3228" s="15" t="n">
        <f aca="false">J3228*INDEX(dProdutos!$F$2:$F$47,MATCH(E3228,dProdutos!$A$2:$A$47,0))</f>
        <v>96.23</v>
      </c>
      <c r="R3228" s="15" t="n">
        <f aca="false">IF(I3228="Cancelado",0,P3228-Q3228)</f>
        <v>140.67</v>
      </c>
      <c r="S3228" s="17" t="str">
        <f aca="false">INDEX(dProdutos!$D$2:$D$47,MATCH(E3228,dProdutos!$A$2:$A$47,0))</f>
        <v>Beleza</v>
      </c>
    </row>
    <row r="3229" customFormat="false" ht="15" hidden="false" customHeight="false" outlineLevel="0" collapsed="false">
      <c r="A3229" s="17" t="s">
        <v>3479</v>
      </c>
      <c r="B3229" s="17" t="n">
        <v>1</v>
      </c>
      <c r="C3229" s="21" t="n">
        <v>45919</v>
      </c>
      <c r="D3229" s="17" t="s">
        <v>327</v>
      </c>
      <c r="E3229" s="17" t="s">
        <v>153</v>
      </c>
      <c r="F3229" s="17" t="s">
        <v>1497</v>
      </c>
      <c r="G3229" s="17" t="s">
        <v>59</v>
      </c>
      <c r="H3229" s="17" t="s">
        <v>1527</v>
      </c>
      <c r="I3229" s="17" t="s">
        <v>1524</v>
      </c>
      <c r="J3229" s="17" t="n">
        <v>1</v>
      </c>
      <c r="K3229" s="15" t="n">
        <v>165.9</v>
      </c>
      <c r="L3229" s="22" t="n">
        <v>0.1</v>
      </c>
      <c r="M3229" s="15" t="n">
        <v>31.37</v>
      </c>
      <c r="N3229" s="15" t="n">
        <f aca="false">J3229*K3229</f>
        <v>165.9</v>
      </c>
      <c r="O3229" s="15" t="n">
        <f aca="false">N3229*L3229</f>
        <v>16.59</v>
      </c>
      <c r="P3229" s="15" t="n">
        <f aca="false">N3229-O3229</f>
        <v>149.31</v>
      </c>
      <c r="Q3229" s="15" t="n">
        <f aca="false">J3229*INDEX(dProdutos!$F$2:$F$47,MATCH(E3229,dProdutos!$A$2:$A$47,0))</f>
        <v>67.28</v>
      </c>
      <c r="R3229" s="15" t="n">
        <f aca="false">IF(I3229="Cancelado",0,P3229-Q3229)</f>
        <v>82.03</v>
      </c>
      <c r="S3229" s="17" t="str">
        <f aca="false">INDEX(dProdutos!$D$2:$D$47,MATCH(E3229,dProdutos!$A$2:$A$47,0))</f>
        <v>Acessórios</v>
      </c>
    </row>
    <row r="3230" customFormat="false" ht="15" hidden="false" customHeight="false" outlineLevel="0" collapsed="false">
      <c r="A3230" s="17" t="s">
        <v>3479</v>
      </c>
      <c r="B3230" s="17" t="n">
        <v>2</v>
      </c>
      <c r="C3230" s="21" t="n">
        <v>45919</v>
      </c>
      <c r="D3230" s="17" t="s">
        <v>327</v>
      </c>
      <c r="E3230" s="17" t="s">
        <v>108</v>
      </c>
      <c r="F3230" s="17" t="s">
        <v>1497</v>
      </c>
      <c r="G3230" s="17" t="s">
        <v>59</v>
      </c>
      <c r="H3230" s="17" t="s">
        <v>1527</v>
      </c>
      <c r="I3230" s="17" t="s">
        <v>1524</v>
      </c>
      <c r="J3230" s="17" t="n">
        <v>1</v>
      </c>
      <c r="K3230" s="15" t="n">
        <v>265.9</v>
      </c>
      <c r="L3230" s="22" t="n">
        <v>0.05</v>
      </c>
      <c r="M3230" s="15" t="n">
        <v>0</v>
      </c>
      <c r="N3230" s="15" t="n">
        <f aca="false">J3230*K3230</f>
        <v>265.9</v>
      </c>
      <c r="O3230" s="15" t="n">
        <f aca="false">N3230*L3230</f>
        <v>13.295</v>
      </c>
      <c r="P3230" s="15" t="n">
        <f aca="false">N3230-O3230</f>
        <v>252.605</v>
      </c>
      <c r="Q3230" s="15" t="n">
        <f aca="false">J3230*INDEX(dProdutos!$F$2:$F$47,MATCH(E3230,dProdutos!$A$2:$A$47,0))</f>
        <v>155.62</v>
      </c>
      <c r="R3230" s="15" t="n">
        <f aca="false">IF(I3230="Cancelado",0,P3230-Q3230)</f>
        <v>96.985</v>
      </c>
      <c r="S3230" s="17" t="str">
        <f aca="false">INDEX(dProdutos!$D$2:$D$47,MATCH(E3230,dProdutos!$A$2:$A$47,0))</f>
        <v>Moda Masculina</v>
      </c>
    </row>
    <row r="3231" customFormat="false" ht="15" hidden="false" customHeight="false" outlineLevel="0" collapsed="false">
      <c r="A3231" s="17" t="s">
        <v>3480</v>
      </c>
      <c r="B3231" s="17" t="n">
        <v>1</v>
      </c>
      <c r="C3231" s="21" t="n">
        <v>45919</v>
      </c>
      <c r="D3231" s="17" t="s">
        <v>955</v>
      </c>
      <c r="E3231" s="17" t="s">
        <v>105</v>
      </c>
      <c r="F3231" s="17" t="s">
        <v>1487</v>
      </c>
      <c r="G3231" s="17" t="s">
        <v>60</v>
      </c>
      <c r="H3231" s="17" t="s">
        <v>1537</v>
      </c>
      <c r="I3231" s="17" t="s">
        <v>1531</v>
      </c>
      <c r="J3231" s="17" t="n">
        <v>1</v>
      </c>
      <c r="K3231" s="15" t="n">
        <v>175.9</v>
      </c>
      <c r="L3231" s="22" t="n">
        <v>0.2</v>
      </c>
      <c r="M3231" s="15" t="n">
        <v>0</v>
      </c>
      <c r="N3231" s="15" t="n">
        <f aca="false">J3231*K3231</f>
        <v>175.9</v>
      </c>
      <c r="O3231" s="15" t="n">
        <f aca="false">N3231*L3231</f>
        <v>35.18</v>
      </c>
      <c r="P3231" s="15" t="n">
        <f aca="false">N3231-O3231</f>
        <v>140.72</v>
      </c>
      <c r="Q3231" s="15" t="n">
        <f aca="false">J3231*INDEX(dProdutos!$F$2:$F$47,MATCH(E3231,dProdutos!$A$2:$A$47,0))</f>
        <v>96.59</v>
      </c>
      <c r="R3231" s="15" t="n">
        <f aca="false">IF(I3231="Cancelado",0,P3231-Q3231)</f>
        <v>0</v>
      </c>
      <c r="S3231" s="17" t="str">
        <f aca="false">INDEX(dProdutos!$D$2:$D$47,MATCH(E3231,dProdutos!$A$2:$A$47,0))</f>
        <v>Moda Masculina</v>
      </c>
    </row>
    <row r="3232" customFormat="false" ht="15" hidden="false" customHeight="false" outlineLevel="0" collapsed="false">
      <c r="A3232" s="17" t="s">
        <v>3481</v>
      </c>
      <c r="B3232" s="17" t="n">
        <v>1</v>
      </c>
      <c r="C3232" s="21" t="n">
        <v>45919</v>
      </c>
      <c r="D3232" s="17" t="s">
        <v>1162</v>
      </c>
      <c r="E3232" s="17" t="s">
        <v>95</v>
      </c>
      <c r="F3232" s="17" t="s">
        <v>1495</v>
      </c>
      <c r="G3232" s="17" t="s">
        <v>59</v>
      </c>
      <c r="H3232" s="17" t="s">
        <v>1523</v>
      </c>
      <c r="I3232" s="17" t="s">
        <v>1524</v>
      </c>
      <c r="J3232" s="17" t="n">
        <v>1</v>
      </c>
      <c r="K3232" s="15" t="n">
        <v>77.9</v>
      </c>
      <c r="L3232" s="22" t="n">
        <v>0.2</v>
      </c>
      <c r="M3232" s="15" t="n">
        <v>15.25</v>
      </c>
      <c r="N3232" s="15" t="n">
        <f aca="false">J3232*K3232</f>
        <v>77.9</v>
      </c>
      <c r="O3232" s="15" t="n">
        <f aca="false">N3232*L3232</f>
        <v>15.58</v>
      </c>
      <c r="P3232" s="15" t="n">
        <f aca="false">N3232-O3232</f>
        <v>62.32</v>
      </c>
      <c r="Q3232" s="15" t="n">
        <f aca="false">J3232*INDEX(dProdutos!$F$2:$F$47,MATCH(E3232,dProdutos!$A$2:$A$47,0))</f>
        <v>36.71</v>
      </c>
      <c r="R3232" s="15" t="n">
        <f aca="false">IF(I3232="Cancelado",0,P3232-Q3232)</f>
        <v>25.61</v>
      </c>
      <c r="S3232" s="17" t="str">
        <f aca="false">INDEX(dProdutos!$D$2:$D$47,MATCH(E3232,dProdutos!$A$2:$A$47,0))</f>
        <v>Moda Feminina</v>
      </c>
    </row>
    <row r="3233" customFormat="false" ht="15" hidden="false" customHeight="false" outlineLevel="0" collapsed="false">
      <c r="A3233" s="17" t="s">
        <v>3481</v>
      </c>
      <c r="B3233" s="17" t="n">
        <v>2</v>
      </c>
      <c r="C3233" s="21" t="n">
        <v>45919</v>
      </c>
      <c r="D3233" s="17" t="s">
        <v>1162</v>
      </c>
      <c r="E3233" s="17" t="s">
        <v>183</v>
      </c>
      <c r="F3233" s="17" t="s">
        <v>1495</v>
      </c>
      <c r="G3233" s="17" t="s">
        <v>59</v>
      </c>
      <c r="H3233" s="17" t="s">
        <v>1523</v>
      </c>
      <c r="I3233" s="17" t="s">
        <v>1524</v>
      </c>
      <c r="J3233" s="17" t="n">
        <v>1</v>
      </c>
      <c r="K3233" s="15" t="n">
        <v>121.9</v>
      </c>
      <c r="L3233" s="22" t="n">
        <v>0</v>
      </c>
      <c r="M3233" s="15" t="n">
        <v>0</v>
      </c>
      <c r="N3233" s="15" t="n">
        <f aca="false">J3233*K3233</f>
        <v>121.9</v>
      </c>
      <c r="O3233" s="15" t="n">
        <f aca="false">N3233*L3233</f>
        <v>0</v>
      </c>
      <c r="P3233" s="15" t="n">
        <f aca="false">N3233-O3233</f>
        <v>121.9</v>
      </c>
      <c r="Q3233" s="15" t="n">
        <f aca="false">J3233*INDEX(dProdutos!$F$2:$F$47,MATCH(E3233,dProdutos!$A$2:$A$47,0))</f>
        <v>52.76</v>
      </c>
      <c r="R3233" s="15" t="n">
        <f aca="false">IF(I3233="Cancelado",0,P3233-Q3233)</f>
        <v>69.14</v>
      </c>
      <c r="S3233" s="17" t="str">
        <f aca="false">INDEX(dProdutos!$D$2:$D$47,MATCH(E3233,dProdutos!$A$2:$A$47,0))</f>
        <v>Eletrônicos</v>
      </c>
    </row>
    <row r="3234" customFormat="false" ht="15" hidden="false" customHeight="false" outlineLevel="0" collapsed="false">
      <c r="A3234" s="17" t="s">
        <v>3482</v>
      </c>
      <c r="B3234" s="17" t="n">
        <v>1</v>
      </c>
      <c r="C3234" s="21" t="n">
        <v>45919</v>
      </c>
      <c r="D3234" s="17" t="s">
        <v>1347</v>
      </c>
      <c r="E3234" s="17" t="s">
        <v>195</v>
      </c>
      <c r="F3234" s="17" t="s">
        <v>1497</v>
      </c>
      <c r="G3234" s="17" t="s">
        <v>61</v>
      </c>
      <c r="H3234" s="17" t="s">
        <v>1527</v>
      </c>
      <c r="I3234" s="17" t="s">
        <v>1524</v>
      </c>
      <c r="J3234" s="17" t="n">
        <v>1</v>
      </c>
      <c r="K3234" s="15" t="n">
        <v>72.9</v>
      </c>
      <c r="L3234" s="22" t="n">
        <v>0</v>
      </c>
      <c r="M3234" s="15" t="n">
        <v>17.44</v>
      </c>
      <c r="N3234" s="15" t="n">
        <f aca="false">J3234*K3234</f>
        <v>72.9</v>
      </c>
      <c r="O3234" s="15" t="n">
        <f aca="false">N3234*L3234</f>
        <v>0</v>
      </c>
      <c r="P3234" s="15" t="n">
        <f aca="false">N3234-O3234</f>
        <v>72.9</v>
      </c>
      <c r="Q3234" s="15" t="n">
        <f aca="false">J3234*INDEX(dProdutos!$F$2:$F$47,MATCH(E3234,dProdutos!$A$2:$A$47,0))</f>
        <v>39.23</v>
      </c>
      <c r="R3234" s="15" t="n">
        <f aca="false">IF(I3234="Cancelado",0,P3234-Q3234)</f>
        <v>33.67</v>
      </c>
      <c r="S3234" s="17" t="str">
        <f aca="false">INDEX(dProdutos!$D$2:$D$47,MATCH(E3234,dProdutos!$A$2:$A$47,0))</f>
        <v>Eletrônicos</v>
      </c>
    </row>
    <row r="3235" customFormat="false" ht="15" hidden="false" customHeight="false" outlineLevel="0" collapsed="false">
      <c r="A3235" s="17" t="s">
        <v>3483</v>
      </c>
      <c r="B3235" s="17" t="n">
        <v>1</v>
      </c>
      <c r="C3235" s="21" t="n">
        <v>45919</v>
      </c>
      <c r="D3235" s="17" t="s">
        <v>315</v>
      </c>
      <c r="E3235" s="17" t="s">
        <v>98</v>
      </c>
      <c r="F3235" s="17" t="s">
        <v>1487</v>
      </c>
      <c r="G3235" s="17" t="s">
        <v>63</v>
      </c>
      <c r="H3235" s="17" t="s">
        <v>1523</v>
      </c>
      <c r="I3235" s="17" t="s">
        <v>1524</v>
      </c>
      <c r="J3235" s="17" t="n">
        <v>1</v>
      </c>
      <c r="K3235" s="15" t="n">
        <v>108.9</v>
      </c>
      <c r="L3235" s="22" t="n">
        <v>0.1</v>
      </c>
      <c r="M3235" s="15" t="n">
        <v>12.84</v>
      </c>
      <c r="N3235" s="15" t="n">
        <f aca="false">J3235*K3235</f>
        <v>108.9</v>
      </c>
      <c r="O3235" s="15" t="n">
        <f aca="false">N3235*L3235</f>
        <v>10.89</v>
      </c>
      <c r="P3235" s="15" t="n">
        <f aca="false">N3235-O3235</f>
        <v>98.01</v>
      </c>
      <c r="Q3235" s="15" t="n">
        <f aca="false">J3235*INDEX(dProdutos!$F$2:$F$47,MATCH(E3235,dProdutos!$A$2:$A$47,0))</f>
        <v>42.52</v>
      </c>
      <c r="R3235" s="15" t="n">
        <f aca="false">IF(I3235="Cancelado",0,P3235-Q3235)</f>
        <v>55.49</v>
      </c>
      <c r="S3235" s="17" t="str">
        <f aca="false">INDEX(dProdutos!$D$2:$D$47,MATCH(E3235,dProdutos!$A$2:$A$47,0))</f>
        <v>Moda Feminina</v>
      </c>
    </row>
    <row r="3236" customFormat="false" ht="15" hidden="false" customHeight="false" outlineLevel="0" collapsed="false">
      <c r="A3236" s="17" t="s">
        <v>3484</v>
      </c>
      <c r="B3236" s="17" t="n">
        <v>1</v>
      </c>
      <c r="C3236" s="21" t="n">
        <v>45919</v>
      </c>
      <c r="D3236" s="17" t="s">
        <v>1363</v>
      </c>
      <c r="E3236" s="17" t="s">
        <v>153</v>
      </c>
      <c r="F3236" s="17" t="s">
        <v>1503</v>
      </c>
      <c r="G3236" s="17" t="s">
        <v>60</v>
      </c>
      <c r="H3236" s="17" t="s">
        <v>1537</v>
      </c>
      <c r="I3236" s="17" t="s">
        <v>1524</v>
      </c>
      <c r="J3236" s="17" t="n">
        <v>3</v>
      </c>
      <c r="K3236" s="15" t="n">
        <v>165.9</v>
      </c>
      <c r="L3236" s="22" t="n">
        <v>0.05</v>
      </c>
      <c r="M3236" s="15" t="n">
        <v>0</v>
      </c>
      <c r="N3236" s="15" t="n">
        <f aca="false">J3236*K3236</f>
        <v>497.7</v>
      </c>
      <c r="O3236" s="15" t="n">
        <f aca="false">N3236*L3236</f>
        <v>24.885</v>
      </c>
      <c r="P3236" s="15" t="n">
        <f aca="false">N3236-O3236</f>
        <v>472.815</v>
      </c>
      <c r="Q3236" s="15" t="n">
        <f aca="false">J3236*INDEX(dProdutos!$F$2:$F$47,MATCH(E3236,dProdutos!$A$2:$A$47,0))</f>
        <v>201.84</v>
      </c>
      <c r="R3236" s="15" t="n">
        <f aca="false">IF(I3236="Cancelado",0,P3236-Q3236)</f>
        <v>270.975</v>
      </c>
      <c r="S3236" s="17" t="str">
        <f aca="false">INDEX(dProdutos!$D$2:$D$47,MATCH(E3236,dProdutos!$A$2:$A$47,0))</f>
        <v>Acessórios</v>
      </c>
    </row>
    <row r="3237" customFormat="false" ht="15" hidden="false" customHeight="false" outlineLevel="0" collapsed="false">
      <c r="A3237" s="17" t="s">
        <v>3485</v>
      </c>
      <c r="B3237" s="17" t="n">
        <v>1</v>
      </c>
      <c r="C3237" s="21" t="n">
        <v>45919</v>
      </c>
      <c r="D3237" s="17" t="s">
        <v>405</v>
      </c>
      <c r="E3237" s="17" t="s">
        <v>114</v>
      </c>
      <c r="F3237" s="17" t="s">
        <v>1490</v>
      </c>
      <c r="G3237" s="17" t="s">
        <v>64</v>
      </c>
      <c r="H3237" s="17" t="s">
        <v>1523</v>
      </c>
      <c r="I3237" s="17" t="s">
        <v>1524</v>
      </c>
      <c r="J3237" s="17" t="n">
        <v>1</v>
      </c>
      <c r="K3237" s="15" t="n">
        <v>202.9</v>
      </c>
      <c r="L3237" s="22" t="n">
        <v>0.1</v>
      </c>
      <c r="M3237" s="15" t="n">
        <v>30.41</v>
      </c>
      <c r="N3237" s="15" t="n">
        <f aca="false">J3237*K3237</f>
        <v>202.9</v>
      </c>
      <c r="O3237" s="15" t="n">
        <f aca="false">N3237*L3237</f>
        <v>20.29</v>
      </c>
      <c r="P3237" s="15" t="n">
        <f aca="false">N3237-O3237</f>
        <v>182.61</v>
      </c>
      <c r="Q3237" s="15" t="n">
        <f aca="false">J3237*INDEX(dProdutos!$F$2:$F$47,MATCH(E3237,dProdutos!$A$2:$A$47,0))</f>
        <v>110.39</v>
      </c>
      <c r="R3237" s="15" t="n">
        <f aca="false">IF(I3237="Cancelado",0,P3237-Q3237)</f>
        <v>72.22</v>
      </c>
      <c r="S3237" s="17" t="str">
        <f aca="false">INDEX(dProdutos!$D$2:$D$47,MATCH(E3237,dProdutos!$A$2:$A$47,0))</f>
        <v>Moda Masculina</v>
      </c>
    </row>
    <row r="3238" customFormat="false" ht="15" hidden="false" customHeight="false" outlineLevel="0" collapsed="false">
      <c r="A3238" s="17" t="s">
        <v>3486</v>
      </c>
      <c r="B3238" s="17" t="n">
        <v>1</v>
      </c>
      <c r="C3238" s="21" t="n">
        <v>45919</v>
      </c>
      <c r="D3238" s="17" t="s">
        <v>1074</v>
      </c>
      <c r="E3238" s="17" t="s">
        <v>129</v>
      </c>
      <c r="F3238" s="17" t="s">
        <v>1490</v>
      </c>
      <c r="G3238" s="17" t="s">
        <v>59</v>
      </c>
      <c r="H3238" s="17" t="s">
        <v>1523</v>
      </c>
      <c r="I3238" s="17" t="s">
        <v>1524</v>
      </c>
      <c r="J3238" s="17" t="n">
        <v>1</v>
      </c>
      <c r="K3238" s="15" t="n">
        <v>105.9</v>
      </c>
      <c r="L3238" s="22" t="n">
        <v>0.05</v>
      </c>
      <c r="M3238" s="15" t="n">
        <v>0</v>
      </c>
      <c r="N3238" s="15" t="n">
        <f aca="false">J3238*K3238</f>
        <v>105.9</v>
      </c>
      <c r="O3238" s="15" t="n">
        <f aca="false">N3238*L3238</f>
        <v>5.295</v>
      </c>
      <c r="P3238" s="15" t="n">
        <f aca="false">N3238-O3238</f>
        <v>100.605</v>
      </c>
      <c r="Q3238" s="15" t="n">
        <f aca="false">J3238*INDEX(dProdutos!$F$2:$F$47,MATCH(E3238,dProdutos!$A$2:$A$47,0))</f>
        <v>43.79</v>
      </c>
      <c r="R3238" s="15" t="n">
        <f aca="false">IF(I3238="Cancelado",0,P3238-Q3238)</f>
        <v>56.815</v>
      </c>
      <c r="S3238" s="17" t="str">
        <f aca="false">INDEX(dProdutos!$D$2:$D$47,MATCH(E3238,dProdutos!$A$2:$A$47,0))</f>
        <v>Calçados</v>
      </c>
    </row>
    <row r="3239" customFormat="false" ht="15" hidden="false" customHeight="false" outlineLevel="0" collapsed="false">
      <c r="A3239" s="17" t="s">
        <v>3486</v>
      </c>
      <c r="B3239" s="17" t="n">
        <v>2</v>
      </c>
      <c r="C3239" s="21" t="n">
        <v>45919</v>
      </c>
      <c r="D3239" s="17" t="s">
        <v>1074</v>
      </c>
      <c r="E3239" s="17" t="s">
        <v>95</v>
      </c>
      <c r="F3239" s="17" t="s">
        <v>1490</v>
      </c>
      <c r="G3239" s="17" t="s">
        <v>59</v>
      </c>
      <c r="H3239" s="17" t="s">
        <v>1523</v>
      </c>
      <c r="I3239" s="17" t="s">
        <v>1524</v>
      </c>
      <c r="J3239" s="17" t="n">
        <v>1</v>
      </c>
      <c r="K3239" s="15" t="n">
        <v>77.9</v>
      </c>
      <c r="L3239" s="22" t="n">
        <v>0</v>
      </c>
      <c r="M3239" s="15" t="n">
        <v>0</v>
      </c>
      <c r="N3239" s="15" t="n">
        <f aca="false">J3239*K3239</f>
        <v>77.9</v>
      </c>
      <c r="O3239" s="15" t="n">
        <f aca="false">N3239*L3239</f>
        <v>0</v>
      </c>
      <c r="P3239" s="15" t="n">
        <f aca="false">N3239-O3239</f>
        <v>77.9</v>
      </c>
      <c r="Q3239" s="15" t="n">
        <f aca="false">J3239*INDEX(dProdutos!$F$2:$F$47,MATCH(E3239,dProdutos!$A$2:$A$47,0))</f>
        <v>36.71</v>
      </c>
      <c r="R3239" s="15" t="n">
        <f aca="false">IF(I3239="Cancelado",0,P3239-Q3239)</f>
        <v>41.19</v>
      </c>
      <c r="S3239" s="17" t="str">
        <f aca="false">INDEX(dProdutos!$D$2:$D$47,MATCH(E3239,dProdutos!$A$2:$A$47,0))</f>
        <v>Moda Feminina</v>
      </c>
    </row>
    <row r="3240" customFormat="false" ht="15" hidden="false" customHeight="false" outlineLevel="0" collapsed="false">
      <c r="A3240" s="17" t="s">
        <v>3487</v>
      </c>
      <c r="B3240" s="17" t="n">
        <v>1</v>
      </c>
      <c r="C3240" s="21" t="n">
        <v>45920</v>
      </c>
      <c r="D3240" s="17" t="s">
        <v>291</v>
      </c>
      <c r="E3240" s="17" t="s">
        <v>111</v>
      </c>
      <c r="F3240" s="17" t="s">
        <v>1497</v>
      </c>
      <c r="G3240" s="17" t="s">
        <v>59</v>
      </c>
      <c r="H3240" s="17" t="s">
        <v>1537</v>
      </c>
      <c r="I3240" s="17" t="s">
        <v>1524</v>
      </c>
      <c r="J3240" s="17" t="n">
        <v>1</v>
      </c>
      <c r="K3240" s="15" t="n">
        <v>188.9</v>
      </c>
      <c r="L3240" s="22" t="n">
        <v>0.1</v>
      </c>
      <c r="M3240" s="15" t="n">
        <v>21.4</v>
      </c>
      <c r="N3240" s="15" t="n">
        <f aca="false">J3240*K3240</f>
        <v>188.9</v>
      </c>
      <c r="O3240" s="15" t="n">
        <f aca="false">N3240*L3240</f>
        <v>18.89</v>
      </c>
      <c r="P3240" s="15" t="n">
        <f aca="false">N3240-O3240</f>
        <v>170.01</v>
      </c>
      <c r="Q3240" s="15" t="n">
        <f aca="false">J3240*INDEX(dProdutos!$F$2:$F$47,MATCH(E3240,dProdutos!$A$2:$A$47,0))</f>
        <v>88.32</v>
      </c>
      <c r="R3240" s="15" t="n">
        <f aca="false">IF(I3240="Cancelado",0,P3240-Q3240)</f>
        <v>81.69</v>
      </c>
      <c r="S3240" s="17" t="str">
        <f aca="false">INDEX(dProdutos!$D$2:$D$47,MATCH(E3240,dProdutos!$A$2:$A$47,0))</f>
        <v>Moda Masculina</v>
      </c>
    </row>
    <row r="3241" customFormat="false" ht="15" hidden="false" customHeight="false" outlineLevel="0" collapsed="false">
      <c r="A3241" s="17" t="s">
        <v>3487</v>
      </c>
      <c r="B3241" s="17" t="n">
        <v>2</v>
      </c>
      <c r="C3241" s="21" t="n">
        <v>45920</v>
      </c>
      <c r="D3241" s="17" t="s">
        <v>291</v>
      </c>
      <c r="E3241" s="17" t="s">
        <v>81</v>
      </c>
      <c r="F3241" s="17" t="s">
        <v>1497</v>
      </c>
      <c r="G3241" s="17" t="s">
        <v>59</v>
      </c>
      <c r="H3241" s="17" t="s">
        <v>1537</v>
      </c>
      <c r="I3241" s="17" t="s">
        <v>1524</v>
      </c>
      <c r="J3241" s="17" t="n">
        <v>1</v>
      </c>
      <c r="K3241" s="15" t="n">
        <v>64.9</v>
      </c>
      <c r="L3241" s="22" t="n">
        <v>0</v>
      </c>
      <c r="M3241" s="15" t="n">
        <v>0</v>
      </c>
      <c r="N3241" s="15" t="n">
        <f aca="false">J3241*K3241</f>
        <v>64.9</v>
      </c>
      <c r="O3241" s="15" t="n">
        <f aca="false">N3241*L3241</f>
        <v>0</v>
      </c>
      <c r="P3241" s="15" t="n">
        <f aca="false">N3241-O3241</f>
        <v>64.9</v>
      </c>
      <c r="Q3241" s="15" t="n">
        <f aca="false">J3241*INDEX(dProdutos!$F$2:$F$47,MATCH(E3241,dProdutos!$A$2:$A$47,0))</f>
        <v>26.12</v>
      </c>
      <c r="R3241" s="15" t="n">
        <f aca="false">IF(I3241="Cancelado",0,P3241-Q3241)</f>
        <v>38.78</v>
      </c>
      <c r="S3241" s="17" t="str">
        <f aca="false">INDEX(dProdutos!$D$2:$D$47,MATCH(E3241,dProdutos!$A$2:$A$47,0))</f>
        <v>Moda Feminina</v>
      </c>
    </row>
    <row r="3242" customFormat="false" ht="15" hidden="false" customHeight="false" outlineLevel="0" collapsed="false">
      <c r="A3242" s="17" t="s">
        <v>3488</v>
      </c>
      <c r="B3242" s="17" t="n">
        <v>1</v>
      </c>
      <c r="C3242" s="21" t="n">
        <v>45920</v>
      </c>
      <c r="D3242" s="17" t="s">
        <v>717</v>
      </c>
      <c r="E3242" s="17" t="s">
        <v>162</v>
      </c>
      <c r="F3242" s="17" t="s">
        <v>1497</v>
      </c>
      <c r="G3242" s="17" t="s">
        <v>60</v>
      </c>
      <c r="H3242" s="17" t="s">
        <v>1523</v>
      </c>
      <c r="I3242" s="17" t="s">
        <v>1524</v>
      </c>
      <c r="J3242" s="17" t="n">
        <v>2</v>
      </c>
      <c r="K3242" s="15" t="n">
        <v>231.9</v>
      </c>
      <c r="L3242" s="22" t="n">
        <v>0</v>
      </c>
      <c r="M3242" s="15" t="n">
        <v>24.36</v>
      </c>
      <c r="N3242" s="15" t="n">
        <f aca="false">J3242*K3242</f>
        <v>463.8</v>
      </c>
      <c r="O3242" s="15" t="n">
        <f aca="false">N3242*L3242</f>
        <v>0</v>
      </c>
      <c r="P3242" s="15" t="n">
        <f aca="false">N3242-O3242</f>
        <v>463.8</v>
      </c>
      <c r="Q3242" s="15" t="n">
        <f aca="false">J3242*INDEX(dProdutos!$F$2:$F$47,MATCH(E3242,dProdutos!$A$2:$A$47,0))</f>
        <v>268.82</v>
      </c>
      <c r="R3242" s="15" t="n">
        <f aca="false">IF(I3242="Cancelado",0,P3242-Q3242)</f>
        <v>194.98</v>
      </c>
      <c r="S3242" s="17" t="str">
        <f aca="false">INDEX(dProdutos!$D$2:$D$47,MATCH(E3242,dProdutos!$A$2:$A$47,0))</f>
        <v>Casa</v>
      </c>
    </row>
    <row r="3243" customFormat="false" ht="15" hidden="false" customHeight="false" outlineLevel="0" collapsed="false">
      <c r="A3243" s="17" t="s">
        <v>3488</v>
      </c>
      <c r="B3243" s="17" t="n">
        <v>2</v>
      </c>
      <c r="C3243" s="21" t="n">
        <v>45920</v>
      </c>
      <c r="D3243" s="17" t="s">
        <v>717</v>
      </c>
      <c r="E3243" s="17" t="s">
        <v>174</v>
      </c>
      <c r="F3243" s="17" t="s">
        <v>1497</v>
      </c>
      <c r="G3243" s="17" t="s">
        <v>60</v>
      </c>
      <c r="H3243" s="17" t="s">
        <v>1523</v>
      </c>
      <c r="I3243" s="17" t="s">
        <v>1524</v>
      </c>
      <c r="J3243" s="17" t="n">
        <v>1</v>
      </c>
      <c r="K3243" s="15" t="n">
        <v>250.9</v>
      </c>
      <c r="L3243" s="22" t="n">
        <v>0</v>
      </c>
      <c r="M3243" s="15" t="n">
        <v>0</v>
      </c>
      <c r="N3243" s="15" t="n">
        <f aca="false">J3243*K3243</f>
        <v>250.9</v>
      </c>
      <c r="O3243" s="15" t="n">
        <f aca="false">N3243*L3243</f>
        <v>0</v>
      </c>
      <c r="P3243" s="15" t="n">
        <f aca="false">N3243-O3243</f>
        <v>250.9</v>
      </c>
      <c r="Q3243" s="15" t="n">
        <f aca="false">J3243*INDEX(dProdutos!$F$2:$F$47,MATCH(E3243,dProdutos!$A$2:$A$47,0))</f>
        <v>151.28</v>
      </c>
      <c r="R3243" s="15" t="n">
        <f aca="false">IF(I3243="Cancelado",0,P3243-Q3243)</f>
        <v>99.62</v>
      </c>
      <c r="S3243" s="17" t="str">
        <f aca="false">INDEX(dProdutos!$D$2:$D$47,MATCH(E3243,dProdutos!$A$2:$A$47,0))</f>
        <v>Casa</v>
      </c>
    </row>
    <row r="3244" customFormat="false" ht="15" hidden="false" customHeight="false" outlineLevel="0" collapsed="false">
      <c r="A3244" s="17" t="s">
        <v>3489</v>
      </c>
      <c r="B3244" s="17" t="n">
        <v>1</v>
      </c>
      <c r="C3244" s="21" t="n">
        <v>45920</v>
      </c>
      <c r="D3244" s="17" t="s">
        <v>554</v>
      </c>
      <c r="E3244" s="17" t="s">
        <v>81</v>
      </c>
      <c r="F3244" s="17" t="s">
        <v>1499</v>
      </c>
      <c r="G3244" s="17" t="s">
        <v>61</v>
      </c>
      <c r="H3244" s="17" t="s">
        <v>1537</v>
      </c>
      <c r="I3244" s="17" t="s">
        <v>1524</v>
      </c>
      <c r="J3244" s="17" t="n">
        <v>1</v>
      </c>
      <c r="K3244" s="15" t="n">
        <v>64.9</v>
      </c>
      <c r="L3244" s="22" t="n">
        <v>0</v>
      </c>
      <c r="M3244" s="15" t="n">
        <v>27.48</v>
      </c>
      <c r="N3244" s="15" t="n">
        <f aca="false">J3244*K3244</f>
        <v>64.9</v>
      </c>
      <c r="O3244" s="15" t="n">
        <f aca="false">N3244*L3244</f>
        <v>0</v>
      </c>
      <c r="P3244" s="15" t="n">
        <f aca="false">N3244-O3244</f>
        <v>64.9</v>
      </c>
      <c r="Q3244" s="15" t="n">
        <f aca="false">J3244*INDEX(dProdutos!$F$2:$F$47,MATCH(E3244,dProdutos!$A$2:$A$47,0))</f>
        <v>26.12</v>
      </c>
      <c r="R3244" s="15" t="n">
        <f aca="false">IF(I3244="Cancelado",0,P3244-Q3244)</f>
        <v>38.78</v>
      </c>
      <c r="S3244" s="17" t="str">
        <f aca="false">INDEX(dProdutos!$D$2:$D$47,MATCH(E3244,dProdutos!$A$2:$A$47,0))</f>
        <v>Moda Feminina</v>
      </c>
    </row>
    <row r="3245" customFormat="false" ht="15" hidden="false" customHeight="false" outlineLevel="0" collapsed="false">
      <c r="A3245" s="17" t="s">
        <v>3490</v>
      </c>
      <c r="B3245" s="17" t="n">
        <v>1</v>
      </c>
      <c r="C3245" s="21" t="n">
        <v>45920</v>
      </c>
      <c r="D3245" s="17" t="s">
        <v>1023</v>
      </c>
      <c r="E3245" s="17" t="s">
        <v>153</v>
      </c>
      <c r="F3245" s="17" t="s">
        <v>1495</v>
      </c>
      <c r="G3245" s="17" t="s">
        <v>59</v>
      </c>
      <c r="H3245" s="17" t="s">
        <v>1537</v>
      </c>
      <c r="I3245" s="17" t="s">
        <v>1524</v>
      </c>
      <c r="J3245" s="17" t="n">
        <v>1</v>
      </c>
      <c r="K3245" s="15" t="n">
        <v>165.9</v>
      </c>
      <c r="L3245" s="22" t="n">
        <v>0.05</v>
      </c>
      <c r="M3245" s="15" t="n">
        <v>30.41</v>
      </c>
      <c r="N3245" s="15" t="n">
        <f aca="false">J3245*K3245</f>
        <v>165.9</v>
      </c>
      <c r="O3245" s="15" t="n">
        <f aca="false">N3245*L3245</f>
        <v>8.295</v>
      </c>
      <c r="P3245" s="15" t="n">
        <f aca="false">N3245-O3245</f>
        <v>157.605</v>
      </c>
      <c r="Q3245" s="15" t="n">
        <f aca="false">J3245*INDEX(dProdutos!$F$2:$F$47,MATCH(E3245,dProdutos!$A$2:$A$47,0))</f>
        <v>67.28</v>
      </c>
      <c r="R3245" s="15" t="n">
        <f aca="false">IF(I3245="Cancelado",0,P3245-Q3245)</f>
        <v>90.325</v>
      </c>
      <c r="S3245" s="17" t="str">
        <f aca="false">INDEX(dProdutos!$D$2:$D$47,MATCH(E3245,dProdutos!$A$2:$A$47,0))</f>
        <v>Acessórios</v>
      </c>
    </row>
    <row r="3246" customFormat="false" ht="15" hidden="false" customHeight="false" outlineLevel="0" collapsed="false">
      <c r="A3246" s="17" t="s">
        <v>3490</v>
      </c>
      <c r="B3246" s="17" t="n">
        <v>2</v>
      </c>
      <c r="C3246" s="21" t="n">
        <v>45920</v>
      </c>
      <c r="D3246" s="17" t="s">
        <v>1023</v>
      </c>
      <c r="E3246" s="17" t="s">
        <v>88</v>
      </c>
      <c r="F3246" s="17" t="s">
        <v>1495</v>
      </c>
      <c r="G3246" s="17" t="s">
        <v>59</v>
      </c>
      <c r="H3246" s="17" t="s">
        <v>1537</v>
      </c>
      <c r="I3246" s="17" t="s">
        <v>1524</v>
      </c>
      <c r="J3246" s="17" t="n">
        <v>2</v>
      </c>
      <c r="K3246" s="15" t="n">
        <v>170.9</v>
      </c>
      <c r="L3246" s="22" t="n">
        <v>0</v>
      </c>
      <c r="M3246" s="15" t="n">
        <v>0</v>
      </c>
      <c r="N3246" s="15" t="n">
        <f aca="false">J3246*K3246</f>
        <v>341.8</v>
      </c>
      <c r="O3246" s="15" t="n">
        <f aca="false">N3246*L3246</f>
        <v>0</v>
      </c>
      <c r="P3246" s="15" t="n">
        <f aca="false">N3246-O3246</f>
        <v>341.8</v>
      </c>
      <c r="Q3246" s="15" t="n">
        <f aca="false">J3246*INDEX(dProdutos!$F$2:$F$47,MATCH(E3246,dProdutos!$A$2:$A$47,0))</f>
        <v>196.28</v>
      </c>
      <c r="R3246" s="15" t="n">
        <f aca="false">IF(I3246="Cancelado",0,P3246-Q3246)</f>
        <v>145.52</v>
      </c>
      <c r="S3246" s="17" t="str">
        <f aca="false">INDEX(dProdutos!$D$2:$D$47,MATCH(E3246,dProdutos!$A$2:$A$47,0))</f>
        <v>Moda Feminina</v>
      </c>
    </row>
    <row r="3247" customFormat="false" ht="15" hidden="false" customHeight="false" outlineLevel="0" collapsed="false">
      <c r="A3247" s="17" t="s">
        <v>3491</v>
      </c>
      <c r="B3247" s="17" t="n">
        <v>1</v>
      </c>
      <c r="C3247" s="21" t="n">
        <v>45920</v>
      </c>
      <c r="D3247" s="17" t="s">
        <v>968</v>
      </c>
      <c r="E3247" s="17" t="s">
        <v>174</v>
      </c>
      <c r="F3247" s="17" t="s">
        <v>1497</v>
      </c>
      <c r="G3247" s="17" t="s">
        <v>64</v>
      </c>
      <c r="H3247" s="17" t="s">
        <v>1537</v>
      </c>
      <c r="I3247" s="17" t="s">
        <v>1524</v>
      </c>
      <c r="J3247" s="17" t="n">
        <v>1</v>
      </c>
      <c r="K3247" s="15" t="n">
        <v>250.9</v>
      </c>
      <c r="L3247" s="22" t="n">
        <v>0</v>
      </c>
      <c r="M3247" s="15" t="n">
        <v>15.53</v>
      </c>
      <c r="N3247" s="15" t="n">
        <f aca="false">J3247*K3247</f>
        <v>250.9</v>
      </c>
      <c r="O3247" s="15" t="n">
        <f aca="false">N3247*L3247</f>
        <v>0</v>
      </c>
      <c r="P3247" s="15" t="n">
        <f aca="false">N3247-O3247</f>
        <v>250.9</v>
      </c>
      <c r="Q3247" s="15" t="n">
        <f aca="false">J3247*INDEX(dProdutos!$F$2:$F$47,MATCH(E3247,dProdutos!$A$2:$A$47,0))</f>
        <v>151.28</v>
      </c>
      <c r="R3247" s="15" t="n">
        <f aca="false">IF(I3247="Cancelado",0,P3247-Q3247)</f>
        <v>99.62</v>
      </c>
      <c r="S3247" s="17" t="str">
        <f aca="false">INDEX(dProdutos!$D$2:$D$47,MATCH(E3247,dProdutos!$A$2:$A$47,0))</f>
        <v>Casa</v>
      </c>
    </row>
    <row r="3248" customFormat="false" ht="15" hidden="false" customHeight="false" outlineLevel="0" collapsed="false">
      <c r="A3248" s="17" t="s">
        <v>3492</v>
      </c>
      <c r="B3248" s="17" t="n">
        <v>1</v>
      </c>
      <c r="C3248" s="21" t="n">
        <v>45921</v>
      </c>
      <c r="D3248" s="17" t="s">
        <v>1405</v>
      </c>
      <c r="E3248" s="17" t="s">
        <v>207</v>
      </c>
      <c r="F3248" s="17" t="s">
        <v>1501</v>
      </c>
      <c r="G3248" s="17" t="s">
        <v>64</v>
      </c>
      <c r="H3248" s="17" t="s">
        <v>1537</v>
      </c>
      <c r="I3248" s="17" t="s">
        <v>1531</v>
      </c>
      <c r="J3248" s="17" t="n">
        <v>1</v>
      </c>
      <c r="K3248" s="15" t="n">
        <v>143.9</v>
      </c>
      <c r="L3248" s="22" t="n">
        <v>0.15</v>
      </c>
      <c r="M3248" s="15" t="n">
        <v>0</v>
      </c>
      <c r="N3248" s="15" t="n">
        <f aca="false">J3248*K3248</f>
        <v>143.9</v>
      </c>
      <c r="O3248" s="15" t="n">
        <f aca="false">N3248*L3248</f>
        <v>21.585</v>
      </c>
      <c r="P3248" s="15" t="n">
        <f aca="false">N3248-O3248</f>
        <v>122.315</v>
      </c>
      <c r="Q3248" s="15" t="n">
        <f aca="false">J3248*INDEX(dProdutos!$F$2:$F$47,MATCH(E3248,dProdutos!$A$2:$A$47,0))</f>
        <v>84.43</v>
      </c>
      <c r="R3248" s="15" t="n">
        <f aca="false">IF(I3248="Cancelado",0,P3248-Q3248)</f>
        <v>0</v>
      </c>
      <c r="S3248" s="17" t="str">
        <f aca="false">INDEX(dProdutos!$D$2:$D$47,MATCH(E3248,dProdutos!$A$2:$A$47,0))</f>
        <v>Beleza</v>
      </c>
    </row>
    <row r="3249" customFormat="false" ht="15" hidden="false" customHeight="false" outlineLevel="0" collapsed="false">
      <c r="A3249" s="17" t="s">
        <v>3492</v>
      </c>
      <c r="B3249" s="17" t="n">
        <v>2</v>
      </c>
      <c r="C3249" s="21" t="n">
        <v>45921</v>
      </c>
      <c r="D3249" s="17" t="s">
        <v>1405</v>
      </c>
      <c r="E3249" s="17" t="s">
        <v>162</v>
      </c>
      <c r="F3249" s="17" t="s">
        <v>1501</v>
      </c>
      <c r="G3249" s="17" t="s">
        <v>64</v>
      </c>
      <c r="H3249" s="17" t="s">
        <v>1537</v>
      </c>
      <c r="I3249" s="17" t="s">
        <v>1531</v>
      </c>
      <c r="J3249" s="17" t="n">
        <v>1</v>
      </c>
      <c r="K3249" s="15" t="n">
        <v>231.9</v>
      </c>
      <c r="L3249" s="22" t="n">
        <v>0</v>
      </c>
      <c r="M3249" s="15" t="n">
        <v>0</v>
      </c>
      <c r="N3249" s="15" t="n">
        <f aca="false">J3249*K3249</f>
        <v>231.9</v>
      </c>
      <c r="O3249" s="15" t="n">
        <f aca="false">N3249*L3249</f>
        <v>0</v>
      </c>
      <c r="P3249" s="15" t="n">
        <f aca="false">N3249-O3249</f>
        <v>231.9</v>
      </c>
      <c r="Q3249" s="15" t="n">
        <f aca="false">J3249*INDEX(dProdutos!$F$2:$F$47,MATCH(E3249,dProdutos!$A$2:$A$47,0))</f>
        <v>134.41</v>
      </c>
      <c r="R3249" s="15" t="n">
        <f aca="false">IF(I3249="Cancelado",0,P3249-Q3249)</f>
        <v>0</v>
      </c>
      <c r="S3249" s="17" t="str">
        <f aca="false">INDEX(dProdutos!$D$2:$D$47,MATCH(E3249,dProdutos!$A$2:$A$47,0))</f>
        <v>Casa</v>
      </c>
    </row>
    <row r="3250" customFormat="false" ht="15" hidden="false" customHeight="false" outlineLevel="0" collapsed="false">
      <c r="A3250" s="17" t="s">
        <v>3493</v>
      </c>
      <c r="B3250" s="17" t="n">
        <v>1</v>
      </c>
      <c r="C3250" s="21" t="n">
        <v>45921</v>
      </c>
      <c r="D3250" s="17" t="s">
        <v>789</v>
      </c>
      <c r="E3250" s="17" t="s">
        <v>183</v>
      </c>
      <c r="F3250" s="17" t="s">
        <v>1499</v>
      </c>
      <c r="G3250" s="17" t="s">
        <v>60</v>
      </c>
      <c r="H3250" s="17" t="s">
        <v>1537</v>
      </c>
      <c r="I3250" s="17" t="s">
        <v>1524</v>
      </c>
      <c r="J3250" s="17" t="n">
        <v>1</v>
      </c>
      <c r="K3250" s="15" t="n">
        <v>121.9</v>
      </c>
      <c r="L3250" s="22" t="n">
        <v>0.2</v>
      </c>
      <c r="M3250" s="15" t="n">
        <v>10.53</v>
      </c>
      <c r="N3250" s="15" t="n">
        <f aca="false">J3250*K3250</f>
        <v>121.9</v>
      </c>
      <c r="O3250" s="15" t="n">
        <f aca="false">N3250*L3250</f>
        <v>24.38</v>
      </c>
      <c r="P3250" s="15" t="n">
        <f aca="false">N3250-O3250</f>
        <v>97.52</v>
      </c>
      <c r="Q3250" s="15" t="n">
        <f aca="false">J3250*INDEX(dProdutos!$F$2:$F$47,MATCH(E3250,dProdutos!$A$2:$A$47,0))</f>
        <v>52.76</v>
      </c>
      <c r="R3250" s="15" t="n">
        <f aca="false">IF(I3250="Cancelado",0,P3250-Q3250)</f>
        <v>44.76</v>
      </c>
      <c r="S3250" s="17" t="str">
        <f aca="false">INDEX(dProdutos!$D$2:$D$47,MATCH(E3250,dProdutos!$A$2:$A$47,0))</f>
        <v>Eletrônicos</v>
      </c>
    </row>
    <row r="3251" customFormat="false" ht="15" hidden="false" customHeight="false" outlineLevel="0" collapsed="false">
      <c r="A3251" s="17" t="s">
        <v>3494</v>
      </c>
      <c r="B3251" s="17" t="n">
        <v>1</v>
      </c>
      <c r="C3251" s="21" t="n">
        <v>45921</v>
      </c>
      <c r="D3251" s="17" t="s">
        <v>860</v>
      </c>
      <c r="E3251" s="17" t="s">
        <v>144</v>
      </c>
      <c r="F3251" s="17" t="s">
        <v>1490</v>
      </c>
      <c r="G3251" s="17" t="s">
        <v>62</v>
      </c>
      <c r="H3251" s="17" t="s">
        <v>1523</v>
      </c>
      <c r="I3251" s="17" t="s">
        <v>1531</v>
      </c>
      <c r="J3251" s="17" t="n">
        <v>1</v>
      </c>
      <c r="K3251" s="15" t="n">
        <v>260.9</v>
      </c>
      <c r="L3251" s="22" t="n">
        <v>0</v>
      </c>
      <c r="M3251" s="15" t="n">
        <v>29.9</v>
      </c>
      <c r="N3251" s="15" t="n">
        <f aca="false">J3251*K3251</f>
        <v>260.9</v>
      </c>
      <c r="O3251" s="15" t="n">
        <f aca="false">N3251*L3251</f>
        <v>0</v>
      </c>
      <c r="P3251" s="15" t="n">
        <f aca="false">N3251-O3251</f>
        <v>260.9</v>
      </c>
      <c r="Q3251" s="15" t="n">
        <f aca="false">J3251*INDEX(dProdutos!$F$2:$F$47,MATCH(E3251,dProdutos!$A$2:$A$47,0))</f>
        <v>99.86</v>
      </c>
      <c r="R3251" s="15" t="n">
        <f aca="false">IF(I3251="Cancelado",0,P3251-Q3251)</f>
        <v>0</v>
      </c>
      <c r="S3251" s="17" t="str">
        <f aca="false">INDEX(dProdutos!$D$2:$D$47,MATCH(E3251,dProdutos!$A$2:$A$47,0))</f>
        <v>Acessórios</v>
      </c>
    </row>
    <row r="3252" customFormat="false" ht="15" hidden="false" customHeight="false" outlineLevel="0" collapsed="false">
      <c r="A3252" s="17" t="s">
        <v>3495</v>
      </c>
      <c r="B3252" s="17" t="n">
        <v>1</v>
      </c>
      <c r="C3252" s="21" t="n">
        <v>45921</v>
      </c>
      <c r="D3252" s="17" t="s">
        <v>1091</v>
      </c>
      <c r="E3252" s="17" t="s">
        <v>162</v>
      </c>
      <c r="F3252" s="17" t="s">
        <v>1487</v>
      </c>
      <c r="G3252" s="17" t="s">
        <v>62</v>
      </c>
      <c r="H3252" s="17" t="s">
        <v>1523</v>
      </c>
      <c r="I3252" s="17" t="s">
        <v>1531</v>
      </c>
      <c r="J3252" s="17" t="n">
        <v>1</v>
      </c>
      <c r="K3252" s="15" t="n">
        <v>231.9</v>
      </c>
      <c r="L3252" s="22" t="n">
        <v>0</v>
      </c>
      <c r="M3252" s="15" t="n">
        <v>14.06</v>
      </c>
      <c r="N3252" s="15" t="n">
        <f aca="false">J3252*K3252</f>
        <v>231.9</v>
      </c>
      <c r="O3252" s="15" t="n">
        <f aca="false">N3252*L3252</f>
        <v>0</v>
      </c>
      <c r="P3252" s="15" t="n">
        <f aca="false">N3252-O3252</f>
        <v>231.9</v>
      </c>
      <c r="Q3252" s="15" t="n">
        <f aca="false">J3252*INDEX(dProdutos!$F$2:$F$47,MATCH(E3252,dProdutos!$A$2:$A$47,0))</f>
        <v>134.41</v>
      </c>
      <c r="R3252" s="15" t="n">
        <f aca="false">IF(I3252="Cancelado",0,P3252-Q3252)</f>
        <v>0</v>
      </c>
      <c r="S3252" s="17" t="str">
        <f aca="false">INDEX(dProdutos!$D$2:$D$47,MATCH(E3252,dProdutos!$A$2:$A$47,0))</f>
        <v>Casa</v>
      </c>
    </row>
    <row r="3253" customFormat="false" ht="15" hidden="false" customHeight="false" outlineLevel="0" collapsed="false">
      <c r="A3253" s="17" t="s">
        <v>3496</v>
      </c>
      <c r="B3253" s="17" t="n">
        <v>1</v>
      </c>
      <c r="C3253" s="21" t="n">
        <v>45921</v>
      </c>
      <c r="D3253" s="17" t="s">
        <v>809</v>
      </c>
      <c r="E3253" s="17" t="s">
        <v>177</v>
      </c>
      <c r="F3253" s="17" t="s">
        <v>1487</v>
      </c>
      <c r="G3253" s="17" t="s">
        <v>59</v>
      </c>
      <c r="H3253" s="17" t="s">
        <v>1523</v>
      </c>
      <c r="I3253" s="17" t="s">
        <v>1524</v>
      </c>
      <c r="J3253" s="17" t="n">
        <v>1</v>
      </c>
      <c r="K3253" s="15" t="n">
        <v>257.9</v>
      </c>
      <c r="L3253" s="22" t="n">
        <v>0.1</v>
      </c>
      <c r="M3253" s="15" t="n">
        <v>34.36</v>
      </c>
      <c r="N3253" s="15" t="n">
        <f aca="false">J3253*K3253</f>
        <v>257.9</v>
      </c>
      <c r="O3253" s="15" t="n">
        <f aca="false">N3253*L3253</f>
        <v>25.79</v>
      </c>
      <c r="P3253" s="15" t="n">
        <f aca="false">N3253-O3253</f>
        <v>232.11</v>
      </c>
      <c r="Q3253" s="15" t="n">
        <f aca="false">J3253*INDEX(dProdutos!$F$2:$F$47,MATCH(E3253,dProdutos!$A$2:$A$47,0))</f>
        <v>138.23</v>
      </c>
      <c r="R3253" s="15" t="n">
        <f aca="false">IF(I3253="Cancelado",0,P3253-Q3253)</f>
        <v>93.88</v>
      </c>
      <c r="S3253" s="17" t="str">
        <f aca="false">INDEX(dProdutos!$D$2:$D$47,MATCH(E3253,dProdutos!$A$2:$A$47,0))</f>
        <v>Casa</v>
      </c>
    </row>
    <row r="3254" customFormat="false" ht="15" hidden="false" customHeight="false" outlineLevel="0" collapsed="false">
      <c r="A3254" s="17" t="s">
        <v>3496</v>
      </c>
      <c r="B3254" s="17" t="n">
        <v>2</v>
      </c>
      <c r="C3254" s="21" t="n">
        <v>45921</v>
      </c>
      <c r="D3254" s="17" t="s">
        <v>809</v>
      </c>
      <c r="E3254" s="17" t="s">
        <v>186</v>
      </c>
      <c r="F3254" s="17" t="s">
        <v>1487</v>
      </c>
      <c r="G3254" s="17" t="s">
        <v>59</v>
      </c>
      <c r="H3254" s="17" t="s">
        <v>1523</v>
      </c>
      <c r="I3254" s="17" t="s">
        <v>1524</v>
      </c>
      <c r="J3254" s="17" t="n">
        <v>1</v>
      </c>
      <c r="K3254" s="15" t="n">
        <v>120.9</v>
      </c>
      <c r="L3254" s="22" t="n">
        <v>0.2</v>
      </c>
      <c r="M3254" s="15" t="n">
        <v>0</v>
      </c>
      <c r="N3254" s="15" t="n">
        <f aca="false">J3254*K3254</f>
        <v>120.9</v>
      </c>
      <c r="O3254" s="15" t="n">
        <f aca="false">N3254*L3254</f>
        <v>24.18</v>
      </c>
      <c r="P3254" s="15" t="n">
        <f aca="false">N3254-O3254</f>
        <v>96.72</v>
      </c>
      <c r="Q3254" s="15" t="n">
        <f aca="false">J3254*INDEX(dProdutos!$F$2:$F$47,MATCH(E3254,dProdutos!$A$2:$A$47,0))</f>
        <v>72.21</v>
      </c>
      <c r="R3254" s="15" t="n">
        <f aca="false">IF(I3254="Cancelado",0,P3254-Q3254)</f>
        <v>24.51</v>
      </c>
      <c r="S3254" s="17" t="str">
        <f aca="false">INDEX(dProdutos!$D$2:$D$47,MATCH(E3254,dProdutos!$A$2:$A$47,0))</f>
        <v>Eletrônicos</v>
      </c>
    </row>
    <row r="3255" customFormat="false" ht="15" hidden="false" customHeight="false" outlineLevel="0" collapsed="false">
      <c r="A3255" s="17" t="s">
        <v>3497</v>
      </c>
      <c r="B3255" s="17" t="n">
        <v>1</v>
      </c>
      <c r="C3255" s="21" t="n">
        <v>45921</v>
      </c>
      <c r="D3255" s="17" t="s">
        <v>1156</v>
      </c>
      <c r="E3255" s="17" t="s">
        <v>195</v>
      </c>
      <c r="F3255" s="17" t="s">
        <v>1497</v>
      </c>
      <c r="G3255" s="17" t="s">
        <v>60</v>
      </c>
      <c r="H3255" s="17" t="s">
        <v>1537</v>
      </c>
      <c r="I3255" s="17" t="s">
        <v>1524</v>
      </c>
      <c r="J3255" s="17" t="n">
        <v>1</v>
      </c>
      <c r="K3255" s="15" t="n">
        <v>72.9</v>
      </c>
      <c r="L3255" s="22" t="n">
        <v>0</v>
      </c>
      <c r="M3255" s="15" t="n">
        <v>30.37</v>
      </c>
      <c r="N3255" s="15" t="n">
        <f aca="false">J3255*K3255</f>
        <v>72.9</v>
      </c>
      <c r="O3255" s="15" t="n">
        <f aca="false">N3255*L3255</f>
        <v>0</v>
      </c>
      <c r="P3255" s="15" t="n">
        <f aca="false">N3255-O3255</f>
        <v>72.9</v>
      </c>
      <c r="Q3255" s="15" t="n">
        <f aca="false">J3255*INDEX(dProdutos!$F$2:$F$47,MATCH(E3255,dProdutos!$A$2:$A$47,0))</f>
        <v>39.23</v>
      </c>
      <c r="R3255" s="15" t="n">
        <f aca="false">IF(I3255="Cancelado",0,P3255-Q3255)</f>
        <v>33.67</v>
      </c>
      <c r="S3255" s="17" t="str">
        <f aca="false">INDEX(dProdutos!$D$2:$D$47,MATCH(E3255,dProdutos!$A$2:$A$47,0))</f>
        <v>Eletrônicos</v>
      </c>
    </row>
    <row r="3256" customFormat="false" ht="15" hidden="false" customHeight="false" outlineLevel="0" collapsed="false">
      <c r="A3256" s="17" t="s">
        <v>3498</v>
      </c>
      <c r="B3256" s="17" t="n">
        <v>1</v>
      </c>
      <c r="C3256" s="21" t="n">
        <v>45921</v>
      </c>
      <c r="D3256" s="17" t="s">
        <v>1345</v>
      </c>
      <c r="E3256" s="17" t="s">
        <v>135</v>
      </c>
      <c r="F3256" s="17" t="s">
        <v>1499</v>
      </c>
      <c r="G3256" s="17" t="s">
        <v>62</v>
      </c>
      <c r="H3256" s="17" t="s">
        <v>1523</v>
      </c>
      <c r="I3256" s="17" t="s">
        <v>1524</v>
      </c>
      <c r="J3256" s="17" t="n">
        <v>1</v>
      </c>
      <c r="K3256" s="15" t="n">
        <v>200.9</v>
      </c>
      <c r="L3256" s="22" t="n">
        <v>0</v>
      </c>
      <c r="M3256" s="15" t="n">
        <v>0</v>
      </c>
      <c r="N3256" s="15" t="n">
        <f aca="false">J3256*K3256</f>
        <v>200.9</v>
      </c>
      <c r="O3256" s="15" t="n">
        <f aca="false">N3256*L3256</f>
        <v>0</v>
      </c>
      <c r="P3256" s="15" t="n">
        <f aca="false">N3256-O3256</f>
        <v>200.9</v>
      </c>
      <c r="Q3256" s="15" t="n">
        <f aca="false">J3256*INDEX(dProdutos!$F$2:$F$47,MATCH(E3256,dProdutos!$A$2:$A$47,0))</f>
        <v>80.73</v>
      </c>
      <c r="R3256" s="15" t="n">
        <f aca="false">IF(I3256="Cancelado",0,P3256-Q3256)</f>
        <v>120.17</v>
      </c>
      <c r="S3256" s="17" t="str">
        <f aca="false">INDEX(dProdutos!$D$2:$D$47,MATCH(E3256,dProdutos!$A$2:$A$47,0))</f>
        <v>Calçados</v>
      </c>
    </row>
    <row r="3257" customFormat="false" ht="15" hidden="false" customHeight="false" outlineLevel="0" collapsed="false">
      <c r="A3257" s="17" t="s">
        <v>3499</v>
      </c>
      <c r="B3257" s="17" t="n">
        <v>1</v>
      </c>
      <c r="C3257" s="21" t="n">
        <v>45921</v>
      </c>
      <c r="D3257" s="17" t="s">
        <v>754</v>
      </c>
      <c r="E3257" s="17" t="s">
        <v>135</v>
      </c>
      <c r="F3257" s="17" t="s">
        <v>1487</v>
      </c>
      <c r="G3257" s="17" t="s">
        <v>59</v>
      </c>
      <c r="H3257" s="17" t="s">
        <v>1523</v>
      </c>
      <c r="I3257" s="17" t="s">
        <v>1524</v>
      </c>
      <c r="J3257" s="17" t="n">
        <v>3</v>
      </c>
      <c r="K3257" s="15" t="n">
        <v>200.9</v>
      </c>
      <c r="L3257" s="22" t="n">
        <v>0</v>
      </c>
      <c r="M3257" s="15" t="n">
        <v>0</v>
      </c>
      <c r="N3257" s="15" t="n">
        <f aca="false">J3257*K3257</f>
        <v>602.7</v>
      </c>
      <c r="O3257" s="15" t="n">
        <f aca="false">N3257*L3257</f>
        <v>0</v>
      </c>
      <c r="P3257" s="15" t="n">
        <f aca="false">N3257-O3257</f>
        <v>602.7</v>
      </c>
      <c r="Q3257" s="15" t="n">
        <f aca="false">J3257*INDEX(dProdutos!$F$2:$F$47,MATCH(E3257,dProdutos!$A$2:$A$47,0))</f>
        <v>242.19</v>
      </c>
      <c r="R3257" s="15" t="n">
        <f aca="false">IF(I3257="Cancelado",0,P3257-Q3257)</f>
        <v>360.51</v>
      </c>
      <c r="S3257" s="17" t="str">
        <f aca="false">INDEX(dProdutos!$D$2:$D$47,MATCH(E3257,dProdutos!$A$2:$A$47,0))</f>
        <v>Calçados</v>
      </c>
    </row>
    <row r="3258" customFormat="false" ht="15" hidden="false" customHeight="false" outlineLevel="0" collapsed="false">
      <c r="A3258" s="17" t="s">
        <v>3500</v>
      </c>
      <c r="B3258" s="17" t="n">
        <v>1</v>
      </c>
      <c r="C3258" s="21" t="n">
        <v>45921</v>
      </c>
      <c r="D3258" s="17" t="s">
        <v>701</v>
      </c>
      <c r="E3258" s="17" t="s">
        <v>98</v>
      </c>
      <c r="F3258" s="17" t="s">
        <v>1499</v>
      </c>
      <c r="G3258" s="17" t="s">
        <v>61</v>
      </c>
      <c r="H3258" s="17" t="s">
        <v>1540</v>
      </c>
      <c r="I3258" s="17" t="s">
        <v>1524</v>
      </c>
      <c r="J3258" s="17" t="n">
        <v>1</v>
      </c>
      <c r="K3258" s="15" t="n">
        <v>108.9</v>
      </c>
      <c r="L3258" s="22" t="n">
        <v>0</v>
      </c>
      <c r="M3258" s="15" t="n">
        <v>16.4</v>
      </c>
      <c r="N3258" s="15" t="n">
        <f aca="false">J3258*K3258</f>
        <v>108.9</v>
      </c>
      <c r="O3258" s="15" t="n">
        <f aca="false">N3258*L3258</f>
        <v>0</v>
      </c>
      <c r="P3258" s="15" t="n">
        <f aca="false">N3258-O3258</f>
        <v>108.9</v>
      </c>
      <c r="Q3258" s="15" t="n">
        <f aca="false">J3258*INDEX(dProdutos!$F$2:$F$47,MATCH(E3258,dProdutos!$A$2:$A$47,0))</f>
        <v>42.52</v>
      </c>
      <c r="R3258" s="15" t="n">
        <f aca="false">IF(I3258="Cancelado",0,P3258-Q3258)</f>
        <v>66.38</v>
      </c>
      <c r="S3258" s="17" t="str">
        <f aca="false">INDEX(dProdutos!$D$2:$D$47,MATCH(E3258,dProdutos!$A$2:$A$47,0))</f>
        <v>Moda Feminina</v>
      </c>
    </row>
    <row r="3259" customFormat="false" ht="15" hidden="false" customHeight="false" outlineLevel="0" collapsed="false">
      <c r="A3259" s="17" t="s">
        <v>3500</v>
      </c>
      <c r="B3259" s="17" t="n">
        <v>2</v>
      </c>
      <c r="C3259" s="21" t="n">
        <v>45921</v>
      </c>
      <c r="D3259" s="17" t="s">
        <v>701</v>
      </c>
      <c r="E3259" s="17" t="s">
        <v>201</v>
      </c>
      <c r="F3259" s="17" t="s">
        <v>1499</v>
      </c>
      <c r="G3259" s="17" t="s">
        <v>61</v>
      </c>
      <c r="H3259" s="17" t="s">
        <v>1540</v>
      </c>
      <c r="I3259" s="17" t="s">
        <v>1524</v>
      </c>
      <c r="J3259" s="17" t="n">
        <v>1</v>
      </c>
      <c r="K3259" s="15" t="n">
        <v>236.9</v>
      </c>
      <c r="L3259" s="22" t="n">
        <v>0</v>
      </c>
      <c r="M3259" s="15" t="n">
        <v>0</v>
      </c>
      <c r="N3259" s="15" t="n">
        <f aca="false">J3259*K3259</f>
        <v>236.9</v>
      </c>
      <c r="O3259" s="15" t="n">
        <f aca="false">N3259*L3259</f>
        <v>0</v>
      </c>
      <c r="P3259" s="15" t="n">
        <f aca="false">N3259-O3259</f>
        <v>236.9</v>
      </c>
      <c r="Q3259" s="15" t="n">
        <f aca="false">J3259*INDEX(dProdutos!$F$2:$F$47,MATCH(E3259,dProdutos!$A$2:$A$47,0))</f>
        <v>96.23</v>
      </c>
      <c r="R3259" s="15" t="n">
        <f aca="false">IF(I3259="Cancelado",0,P3259-Q3259)</f>
        <v>140.67</v>
      </c>
      <c r="S3259" s="17" t="str">
        <f aca="false">INDEX(dProdutos!$D$2:$D$47,MATCH(E3259,dProdutos!$A$2:$A$47,0))</f>
        <v>Beleza</v>
      </c>
    </row>
    <row r="3260" customFormat="false" ht="15" hidden="false" customHeight="false" outlineLevel="0" collapsed="false">
      <c r="A3260" s="17" t="s">
        <v>3501</v>
      </c>
      <c r="B3260" s="17" t="n">
        <v>1</v>
      </c>
      <c r="C3260" s="21" t="n">
        <v>45921</v>
      </c>
      <c r="D3260" s="17" t="s">
        <v>339</v>
      </c>
      <c r="E3260" s="17" t="s">
        <v>138</v>
      </c>
      <c r="F3260" s="17" t="s">
        <v>1503</v>
      </c>
      <c r="G3260" s="17" t="s">
        <v>59</v>
      </c>
      <c r="H3260" s="17" t="s">
        <v>1537</v>
      </c>
      <c r="I3260" s="17" t="s">
        <v>1524</v>
      </c>
      <c r="J3260" s="17" t="n">
        <v>1</v>
      </c>
      <c r="K3260" s="15" t="n">
        <v>231.9</v>
      </c>
      <c r="L3260" s="22" t="n">
        <v>0.15</v>
      </c>
      <c r="M3260" s="15" t="n">
        <v>10.19</v>
      </c>
      <c r="N3260" s="15" t="n">
        <f aca="false">J3260*K3260</f>
        <v>231.9</v>
      </c>
      <c r="O3260" s="15" t="n">
        <f aca="false">N3260*L3260</f>
        <v>34.785</v>
      </c>
      <c r="P3260" s="15" t="n">
        <f aca="false">N3260-O3260</f>
        <v>197.115</v>
      </c>
      <c r="Q3260" s="15" t="n">
        <f aca="false">J3260*INDEX(dProdutos!$F$2:$F$47,MATCH(E3260,dProdutos!$A$2:$A$47,0))</f>
        <v>132.21</v>
      </c>
      <c r="R3260" s="15" t="n">
        <f aca="false">IF(I3260="Cancelado",0,P3260-Q3260)</f>
        <v>64.905</v>
      </c>
      <c r="S3260" s="17" t="str">
        <f aca="false">INDEX(dProdutos!$D$2:$D$47,MATCH(E3260,dProdutos!$A$2:$A$47,0))</f>
        <v>Calçados</v>
      </c>
    </row>
    <row r="3261" customFormat="false" ht="15" hidden="false" customHeight="false" outlineLevel="0" collapsed="false">
      <c r="A3261" s="17" t="s">
        <v>3502</v>
      </c>
      <c r="B3261" s="17" t="n">
        <v>1</v>
      </c>
      <c r="C3261" s="21" t="n">
        <v>45921</v>
      </c>
      <c r="D3261" s="17" t="s">
        <v>933</v>
      </c>
      <c r="E3261" s="17" t="s">
        <v>150</v>
      </c>
      <c r="F3261" s="17" t="s">
        <v>1503</v>
      </c>
      <c r="G3261" s="17" t="s">
        <v>59</v>
      </c>
      <c r="H3261" s="17" t="s">
        <v>1523</v>
      </c>
      <c r="I3261" s="17" t="s">
        <v>1541</v>
      </c>
      <c r="J3261" s="17" t="n">
        <v>1</v>
      </c>
      <c r="K3261" s="15" t="n">
        <v>71.9</v>
      </c>
      <c r="L3261" s="22" t="n">
        <v>0</v>
      </c>
      <c r="M3261" s="15" t="n">
        <v>21.98</v>
      </c>
      <c r="N3261" s="15" t="n">
        <f aca="false">J3261*K3261</f>
        <v>71.9</v>
      </c>
      <c r="O3261" s="15" t="n">
        <f aca="false">N3261*L3261</f>
        <v>0</v>
      </c>
      <c r="P3261" s="15" t="n">
        <f aca="false">N3261-O3261</f>
        <v>71.9</v>
      </c>
      <c r="Q3261" s="15" t="n">
        <f aca="false">J3261*INDEX(dProdutos!$F$2:$F$47,MATCH(E3261,dProdutos!$A$2:$A$47,0))</f>
        <v>27.38</v>
      </c>
      <c r="R3261" s="15" t="n">
        <f aca="false">IF(I3261="Cancelado",0,P3261-Q3261)</f>
        <v>44.52</v>
      </c>
      <c r="S3261" s="17" t="str">
        <f aca="false">INDEX(dProdutos!$D$2:$D$47,MATCH(E3261,dProdutos!$A$2:$A$47,0))</f>
        <v>Acessórios</v>
      </c>
    </row>
    <row r="3262" customFormat="false" ht="15" hidden="false" customHeight="false" outlineLevel="0" collapsed="false">
      <c r="A3262" s="17" t="s">
        <v>3503</v>
      </c>
      <c r="B3262" s="17" t="n">
        <v>1</v>
      </c>
      <c r="C3262" s="21" t="n">
        <v>45922</v>
      </c>
      <c r="D3262" s="17" t="s">
        <v>955</v>
      </c>
      <c r="E3262" s="17" t="s">
        <v>95</v>
      </c>
      <c r="F3262" s="17" t="s">
        <v>1493</v>
      </c>
      <c r="G3262" s="17" t="s">
        <v>61</v>
      </c>
      <c r="H3262" s="17" t="s">
        <v>1523</v>
      </c>
      <c r="I3262" s="17" t="s">
        <v>1524</v>
      </c>
      <c r="J3262" s="17" t="n">
        <v>1</v>
      </c>
      <c r="K3262" s="15" t="n">
        <v>77.9</v>
      </c>
      <c r="L3262" s="22" t="n">
        <v>0</v>
      </c>
      <c r="M3262" s="15" t="n">
        <v>0</v>
      </c>
      <c r="N3262" s="15" t="n">
        <f aca="false">J3262*K3262</f>
        <v>77.9</v>
      </c>
      <c r="O3262" s="15" t="n">
        <f aca="false">N3262*L3262</f>
        <v>0</v>
      </c>
      <c r="P3262" s="15" t="n">
        <f aca="false">N3262-O3262</f>
        <v>77.9</v>
      </c>
      <c r="Q3262" s="15" t="n">
        <f aca="false">J3262*INDEX(dProdutos!$F$2:$F$47,MATCH(E3262,dProdutos!$A$2:$A$47,0))</f>
        <v>36.71</v>
      </c>
      <c r="R3262" s="15" t="n">
        <f aca="false">IF(I3262="Cancelado",0,P3262-Q3262)</f>
        <v>41.19</v>
      </c>
      <c r="S3262" s="17" t="str">
        <f aca="false">INDEX(dProdutos!$D$2:$D$47,MATCH(E3262,dProdutos!$A$2:$A$47,0))</f>
        <v>Moda Feminina</v>
      </c>
    </row>
    <row r="3263" customFormat="false" ht="15" hidden="false" customHeight="false" outlineLevel="0" collapsed="false">
      <c r="A3263" s="17" t="s">
        <v>3504</v>
      </c>
      <c r="B3263" s="17" t="n">
        <v>1</v>
      </c>
      <c r="C3263" s="21" t="n">
        <v>45922</v>
      </c>
      <c r="D3263" s="17" t="s">
        <v>998</v>
      </c>
      <c r="E3263" s="17" t="s">
        <v>180</v>
      </c>
      <c r="F3263" s="17" t="s">
        <v>1493</v>
      </c>
      <c r="G3263" s="17" t="s">
        <v>59</v>
      </c>
      <c r="H3263" s="17" t="s">
        <v>1537</v>
      </c>
      <c r="I3263" s="17" t="s">
        <v>1524</v>
      </c>
      <c r="J3263" s="17" t="n">
        <v>1</v>
      </c>
      <c r="K3263" s="15" t="n">
        <v>82.9</v>
      </c>
      <c r="L3263" s="22" t="n">
        <v>0.1</v>
      </c>
      <c r="M3263" s="15" t="n">
        <v>15.46</v>
      </c>
      <c r="N3263" s="15" t="n">
        <f aca="false">J3263*K3263</f>
        <v>82.9</v>
      </c>
      <c r="O3263" s="15" t="n">
        <f aca="false">N3263*L3263</f>
        <v>8.29</v>
      </c>
      <c r="P3263" s="15" t="n">
        <f aca="false">N3263-O3263</f>
        <v>74.61</v>
      </c>
      <c r="Q3263" s="15" t="n">
        <f aca="false">J3263*INDEX(dProdutos!$F$2:$F$47,MATCH(E3263,dProdutos!$A$2:$A$47,0))</f>
        <v>35.97</v>
      </c>
      <c r="R3263" s="15" t="n">
        <f aca="false">IF(I3263="Cancelado",0,P3263-Q3263)</f>
        <v>38.64</v>
      </c>
      <c r="S3263" s="17" t="str">
        <f aca="false">INDEX(dProdutos!$D$2:$D$47,MATCH(E3263,dProdutos!$A$2:$A$47,0))</f>
        <v>Eletrônicos</v>
      </c>
    </row>
    <row r="3264" customFormat="false" ht="15" hidden="false" customHeight="false" outlineLevel="0" collapsed="false">
      <c r="A3264" s="17" t="s">
        <v>3505</v>
      </c>
      <c r="B3264" s="17" t="n">
        <v>1</v>
      </c>
      <c r="C3264" s="21" t="n">
        <v>45922</v>
      </c>
      <c r="D3264" s="17" t="s">
        <v>1191</v>
      </c>
      <c r="E3264" s="17" t="s">
        <v>129</v>
      </c>
      <c r="F3264" s="17" t="s">
        <v>1490</v>
      </c>
      <c r="G3264" s="17" t="s">
        <v>60</v>
      </c>
      <c r="H3264" s="17" t="s">
        <v>1523</v>
      </c>
      <c r="I3264" s="17" t="s">
        <v>1524</v>
      </c>
      <c r="J3264" s="17" t="n">
        <v>2</v>
      </c>
      <c r="K3264" s="15" t="n">
        <v>105.9</v>
      </c>
      <c r="L3264" s="22" t="n">
        <v>0.1</v>
      </c>
      <c r="M3264" s="15" t="n">
        <v>0</v>
      </c>
      <c r="N3264" s="15" t="n">
        <f aca="false">J3264*K3264</f>
        <v>211.8</v>
      </c>
      <c r="O3264" s="15" t="n">
        <f aca="false">N3264*L3264</f>
        <v>21.18</v>
      </c>
      <c r="P3264" s="15" t="n">
        <f aca="false">N3264-O3264</f>
        <v>190.62</v>
      </c>
      <c r="Q3264" s="15" t="n">
        <f aca="false">J3264*INDEX(dProdutos!$F$2:$F$47,MATCH(E3264,dProdutos!$A$2:$A$47,0))</f>
        <v>87.58</v>
      </c>
      <c r="R3264" s="15" t="n">
        <f aca="false">IF(I3264="Cancelado",0,P3264-Q3264)</f>
        <v>103.04</v>
      </c>
      <c r="S3264" s="17" t="str">
        <f aca="false">INDEX(dProdutos!$D$2:$D$47,MATCH(E3264,dProdutos!$A$2:$A$47,0))</f>
        <v>Calçados</v>
      </c>
    </row>
    <row r="3265" customFormat="false" ht="15" hidden="false" customHeight="false" outlineLevel="0" collapsed="false">
      <c r="A3265" s="17" t="s">
        <v>3505</v>
      </c>
      <c r="B3265" s="17" t="n">
        <v>2</v>
      </c>
      <c r="C3265" s="21" t="n">
        <v>45922</v>
      </c>
      <c r="D3265" s="17" t="s">
        <v>1191</v>
      </c>
      <c r="E3265" s="17" t="s">
        <v>117</v>
      </c>
      <c r="F3265" s="17" t="s">
        <v>1490</v>
      </c>
      <c r="G3265" s="17" t="s">
        <v>60</v>
      </c>
      <c r="H3265" s="17" t="s">
        <v>1523</v>
      </c>
      <c r="I3265" s="17" t="s">
        <v>1524</v>
      </c>
      <c r="J3265" s="17" t="n">
        <v>1</v>
      </c>
      <c r="K3265" s="15" t="n">
        <v>166.9</v>
      </c>
      <c r="L3265" s="22" t="n">
        <v>0</v>
      </c>
      <c r="M3265" s="15" t="n">
        <v>0</v>
      </c>
      <c r="N3265" s="15" t="n">
        <f aca="false">J3265*K3265</f>
        <v>166.9</v>
      </c>
      <c r="O3265" s="15" t="n">
        <f aca="false">N3265*L3265</f>
        <v>0</v>
      </c>
      <c r="P3265" s="15" t="n">
        <f aca="false">N3265-O3265</f>
        <v>166.9</v>
      </c>
      <c r="Q3265" s="15" t="n">
        <f aca="false">J3265*INDEX(dProdutos!$F$2:$F$47,MATCH(E3265,dProdutos!$A$2:$A$47,0))</f>
        <v>73.23</v>
      </c>
      <c r="R3265" s="15" t="n">
        <f aca="false">IF(I3265="Cancelado",0,P3265-Q3265)</f>
        <v>93.67</v>
      </c>
      <c r="S3265" s="17" t="str">
        <f aca="false">INDEX(dProdutos!$D$2:$D$47,MATCH(E3265,dProdutos!$A$2:$A$47,0))</f>
        <v>Moda Masculina</v>
      </c>
    </row>
    <row r="3266" customFormat="false" ht="15" hidden="false" customHeight="false" outlineLevel="0" collapsed="false">
      <c r="A3266" s="17" t="s">
        <v>3506</v>
      </c>
      <c r="B3266" s="17" t="n">
        <v>1</v>
      </c>
      <c r="C3266" s="21" t="n">
        <v>45922</v>
      </c>
      <c r="D3266" s="17" t="s">
        <v>1361</v>
      </c>
      <c r="E3266" s="17" t="s">
        <v>105</v>
      </c>
      <c r="F3266" s="17" t="s">
        <v>1503</v>
      </c>
      <c r="G3266" s="17" t="s">
        <v>62</v>
      </c>
      <c r="H3266" s="17" t="s">
        <v>1523</v>
      </c>
      <c r="I3266" s="17" t="s">
        <v>1531</v>
      </c>
      <c r="J3266" s="17" t="n">
        <v>2</v>
      </c>
      <c r="K3266" s="15" t="n">
        <v>175.9</v>
      </c>
      <c r="L3266" s="22" t="n">
        <v>0.2</v>
      </c>
      <c r="M3266" s="15" t="n">
        <v>28.67</v>
      </c>
      <c r="N3266" s="15" t="n">
        <f aca="false">J3266*K3266</f>
        <v>351.8</v>
      </c>
      <c r="O3266" s="15" t="n">
        <f aca="false">N3266*L3266</f>
        <v>70.36</v>
      </c>
      <c r="P3266" s="15" t="n">
        <f aca="false">N3266-O3266</f>
        <v>281.44</v>
      </c>
      <c r="Q3266" s="15" t="n">
        <f aca="false">J3266*INDEX(dProdutos!$F$2:$F$47,MATCH(E3266,dProdutos!$A$2:$A$47,0))</f>
        <v>193.18</v>
      </c>
      <c r="R3266" s="15" t="n">
        <f aca="false">IF(I3266="Cancelado",0,P3266-Q3266)</f>
        <v>0</v>
      </c>
      <c r="S3266" s="17" t="str">
        <f aca="false">INDEX(dProdutos!$D$2:$D$47,MATCH(E3266,dProdutos!$A$2:$A$47,0))</f>
        <v>Moda Masculina</v>
      </c>
    </row>
    <row r="3267" customFormat="false" ht="15" hidden="false" customHeight="false" outlineLevel="0" collapsed="false">
      <c r="A3267" s="17" t="s">
        <v>3506</v>
      </c>
      <c r="B3267" s="17" t="n">
        <v>2</v>
      </c>
      <c r="C3267" s="21" t="n">
        <v>45922</v>
      </c>
      <c r="D3267" s="17" t="s">
        <v>1361</v>
      </c>
      <c r="E3267" s="17" t="s">
        <v>95</v>
      </c>
      <c r="F3267" s="17" t="s">
        <v>1503</v>
      </c>
      <c r="G3267" s="17" t="s">
        <v>62</v>
      </c>
      <c r="H3267" s="17" t="s">
        <v>1523</v>
      </c>
      <c r="I3267" s="17" t="s">
        <v>1531</v>
      </c>
      <c r="J3267" s="17" t="n">
        <v>1</v>
      </c>
      <c r="K3267" s="15" t="n">
        <v>77.9</v>
      </c>
      <c r="L3267" s="22" t="n">
        <v>0.05</v>
      </c>
      <c r="M3267" s="15" t="n">
        <v>0</v>
      </c>
      <c r="N3267" s="15" t="n">
        <f aca="false">J3267*K3267</f>
        <v>77.9</v>
      </c>
      <c r="O3267" s="15" t="n">
        <f aca="false">N3267*L3267</f>
        <v>3.895</v>
      </c>
      <c r="P3267" s="15" t="n">
        <f aca="false">N3267-O3267</f>
        <v>74.005</v>
      </c>
      <c r="Q3267" s="15" t="n">
        <f aca="false">J3267*INDEX(dProdutos!$F$2:$F$47,MATCH(E3267,dProdutos!$A$2:$A$47,0))</f>
        <v>36.71</v>
      </c>
      <c r="R3267" s="15" t="n">
        <f aca="false">IF(I3267="Cancelado",0,P3267-Q3267)</f>
        <v>0</v>
      </c>
      <c r="S3267" s="17" t="str">
        <f aca="false">INDEX(dProdutos!$D$2:$D$47,MATCH(E3267,dProdutos!$A$2:$A$47,0))</f>
        <v>Moda Feminina</v>
      </c>
    </row>
    <row r="3268" customFormat="false" ht="15" hidden="false" customHeight="false" outlineLevel="0" collapsed="false">
      <c r="A3268" s="17" t="s">
        <v>3507</v>
      </c>
      <c r="B3268" s="17" t="n">
        <v>1</v>
      </c>
      <c r="C3268" s="21" t="n">
        <v>45922</v>
      </c>
      <c r="D3268" s="17" t="s">
        <v>1230</v>
      </c>
      <c r="E3268" s="17" t="s">
        <v>95</v>
      </c>
      <c r="F3268" s="17" t="s">
        <v>1487</v>
      </c>
      <c r="G3268" s="17" t="s">
        <v>61</v>
      </c>
      <c r="H3268" s="17" t="s">
        <v>1523</v>
      </c>
      <c r="I3268" s="17" t="s">
        <v>1524</v>
      </c>
      <c r="J3268" s="17" t="n">
        <v>1</v>
      </c>
      <c r="K3268" s="15" t="n">
        <v>77.9</v>
      </c>
      <c r="L3268" s="22" t="n">
        <v>0.2</v>
      </c>
      <c r="M3268" s="15" t="n">
        <v>14.6</v>
      </c>
      <c r="N3268" s="15" t="n">
        <f aca="false">J3268*K3268</f>
        <v>77.9</v>
      </c>
      <c r="O3268" s="15" t="n">
        <f aca="false">N3268*L3268</f>
        <v>15.58</v>
      </c>
      <c r="P3268" s="15" t="n">
        <f aca="false">N3268-O3268</f>
        <v>62.32</v>
      </c>
      <c r="Q3268" s="15" t="n">
        <f aca="false">J3268*INDEX(dProdutos!$F$2:$F$47,MATCH(E3268,dProdutos!$A$2:$A$47,0))</f>
        <v>36.71</v>
      </c>
      <c r="R3268" s="15" t="n">
        <f aca="false">IF(I3268="Cancelado",0,P3268-Q3268)</f>
        <v>25.61</v>
      </c>
      <c r="S3268" s="17" t="str">
        <f aca="false">INDEX(dProdutos!$D$2:$D$47,MATCH(E3268,dProdutos!$A$2:$A$47,0))</f>
        <v>Moda Feminina</v>
      </c>
    </row>
    <row r="3269" customFormat="false" ht="15" hidden="false" customHeight="false" outlineLevel="0" collapsed="false">
      <c r="A3269" s="17" t="s">
        <v>3507</v>
      </c>
      <c r="B3269" s="17" t="n">
        <v>2</v>
      </c>
      <c r="C3269" s="21" t="n">
        <v>45922</v>
      </c>
      <c r="D3269" s="17" t="s">
        <v>1230</v>
      </c>
      <c r="E3269" s="17" t="s">
        <v>129</v>
      </c>
      <c r="F3269" s="17" t="s">
        <v>1487</v>
      </c>
      <c r="G3269" s="17" t="s">
        <v>61</v>
      </c>
      <c r="H3269" s="17" t="s">
        <v>1523</v>
      </c>
      <c r="I3269" s="17" t="s">
        <v>1524</v>
      </c>
      <c r="J3269" s="17" t="n">
        <v>2</v>
      </c>
      <c r="K3269" s="15" t="n">
        <v>105.9</v>
      </c>
      <c r="L3269" s="22" t="n">
        <v>0</v>
      </c>
      <c r="M3269" s="15" t="n">
        <v>0</v>
      </c>
      <c r="N3269" s="15" t="n">
        <f aca="false">J3269*K3269</f>
        <v>211.8</v>
      </c>
      <c r="O3269" s="15" t="n">
        <f aca="false">N3269*L3269</f>
        <v>0</v>
      </c>
      <c r="P3269" s="15" t="n">
        <f aca="false">N3269-O3269</f>
        <v>211.8</v>
      </c>
      <c r="Q3269" s="15" t="n">
        <f aca="false">J3269*INDEX(dProdutos!$F$2:$F$47,MATCH(E3269,dProdutos!$A$2:$A$47,0))</f>
        <v>87.58</v>
      </c>
      <c r="R3269" s="15" t="n">
        <f aca="false">IF(I3269="Cancelado",0,P3269-Q3269)</f>
        <v>124.22</v>
      </c>
      <c r="S3269" s="17" t="str">
        <f aca="false">INDEX(dProdutos!$D$2:$D$47,MATCH(E3269,dProdutos!$A$2:$A$47,0))</f>
        <v>Calçados</v>
      </c>
    </row>
    <row r="3270" customFormat="false" ht="15" hidden="false" customHeight="false" outlineLevel="0" collapsed="false">
      <c r="A3270" s="17" t="s">
        <v>3507</v>
      </c>
      <c r="B3270" s="17" t="n">
        <v>3</v>
      </c>
      <c r="C3270" s="21" t="n">
        <v>45922</v>
      </c>
      <c r="D3270" s="17" t="s">
        <v>1230</v>
      </c>
      <c r="E3270" s="17" t="s">
        <v>201</v>
      </c>
      <c r="F3270" s="17" t="s">
        <v>1487</v>
      </c>
      <c r="G3270" s="17" t="s">
        <v>61</v>
      </c>
      <c r="H3270" s="17" t="s">
        <v>1523</v>
      </c>
      <c r="I3270" s="17" t="s">
        <v>1524</v>
      </c>
      <c r="J3270" s="17" t="n">
        <v>1</v>
      </c>
      <c r="K3270" s="15" t="n">
        <v>236.9</v>
      </c>
      <c r="L3270" s="22" t="n">
        <v>0.15</v>
      </c>
      <c r="M3270" s="15" t="n">
        <v>0</v>
      </c>
      <c r="N3270" s="15" t="n">
        <f aca="false">J3270*K3270</f>
        <v>236.9</v>
      </c>
      <c r="O3270" s="15" t="n">
        <f aca="false">N3270*L3270</f>
        <v>35.535</v>
      </c>
      <c r="P3270" s="15" t="n">
        <f aca="false">N3270-O3270</f>
        <v>201.365</v>
      </c>
      <c r="Q3270" s="15" t="n">
        <f aca="false">J3270*INDEX(dProdutos!$F$2:$F$47,MATCH(E3270,dProdutos!$A$2:$A$47,0))</f>
        <v>96.23</v>
      </c>
      <c r="R3270" s="15" t="n">
        <f aca="false">IF(I3270="Cancelado",0,P3270-Q3270)</f>
        <v>105.135</v>
      </c>
      <c r="S3270" s="17" t="str">
        <f aca="false">INDEX(dProdutos!$D$2:$D$47,MATCH(E3270,dProdutos!$A$2:$A$47,0))</f>
        <v>Beleza</v>
      </c>
    </row>
    <row r="3271" customFormat="false" ht="15" hidden="false" customHeight="false" outlineLevel="0" collapsed="false">
      <c r="A3271" s="17" t="s">
        <v>3507</v>
      </c>
      <c r="B3271" s="17" t="n">
        <v>4</v>
      </c>
      <c r="C3271" s="21" t="n">
        <v>45922</v>
      </c>
      <c r="D3271" s="17" t="s">
        <v>1230</v>
      </c>
      <c r="E3271" s="17" t="s">
        <v>138</v>
      </c>
      <c r="F3271" s="17" t="s">
        <v>1487</v>
      </c>
      <c r="G3271" s="17" t="s">
        <v>61</v>
      </c>
      <c r="H3271" s="17" t="s">
        <v>1523</v>
      </c>
      <c r="I3271" s="17" t="s">
        <v>1524</v>
      </c>
      <c r="J3271" s="17" t="n">
        <v>1</v>
      </c>
      <c r="K3271" s="15" t="n">
        <v>231.9</v>
      </c>
      <c r="L3271" s="22" t="n">
        <v>0.1</v>
      </c>
      <c r="M3271" s="15" t="n">
        <v>0</v>
      </c>
      <c r="N3271" s="15" t="n">
        <f aca="false">J3271*K3271</f>
        <v>231.9</v>
      </c>
      <c r="O3271" s="15" t="n">
        <f aca="false">N3271*L3271</f>
        <v>23.19</v>
      </c>
      <c r="P3271" s="15" t="n">
        <f aca="false">N3271-O3271</f>
        <v>208.71</v>
      </c>
      <c r="Q3271" s="15" t="n">
        <f aca="false">J3271*INDEX(dProdutos!$F$2:$F$47,MATCH(E3271,dProdutos!$A$2:$A$47,0))</f>
        <v>132.21</v>
      </c>
      <c r="R3271" s="15" t="n">
        <f aca="false">IF(I3271="Cancelado",0,P3271-Q3271)</f>
        <v>76.5</v>
      </c>
      <c r="S3271" s="17" t="str">
        <f aca="false">INDEX(dProdutos!$D$2:$D$47,MATCH(E3271,dProdutos!$A$2:$A$47,0))</f>
        <v>Calçados</v>
      </c>
    </row>
    <row r="3272" customFormat="false" ht="15" hidden="false" customHeight="false" outlineLevel="0" collapsed="false">
      <c r="A3272" s="17" t="s">
        <v>3508</v>
      </c>
      <c r="B3272" s="17" t="n">
        <v>1</v>
      </c>
      <c r="C3272" s="21" t="n">
        <v>45922</v>
      </c>
      <c r="D3272" s="17" t="s">
        <v>757</v>
      </c>
      <c r="E3272" s="17" t="s">
        <v>150</v>
      </c>
      <c r="F3272" s="17" t="s">
        <v>1503</v>
      </c>
      <c r="G3272" s="17" t="s">
        <v>60</v>
      </c>
      <c r="H3272" s="17" t="s">
        <v>1537</v>
      </c>
      <c r="I3272" s="17" t="s">
        <v>1524</v>
      </c>
      <c r="J3272" s="17" t="n">
        <v>1</v>
      </c>
      <c r="K3272" s="15" t="n">
        <v>71.9</v>
      </c>
      <c r="L3272" s="22" t="n">
        <v>0</v>
      </c>
      <c r="M3272" s="15" t="n">
        <v>28.27</v>
      </c>
      <c r="N3272" s="15" t="n">
        <f aca="false">J3272*K3272</f>
        <v>71.9</v>
      </c>
      <c r="O3272" s="15" t="n">
        <f aca="false">N3272*L3272</f>
        <v>0</v>
      </c>
      <c r="P3272" s="15" t="n">
        <f aca="false">N3272-O3272</f>
        <v>71.9</v>
      </c>
      <c r="Q3272" s="15" t="n">
        <f aca="false">J3272*INDEX(dProdutos!$F$2:$F$47,MATCH(E3272,dProdutos!$A$2:$A$47,0))</f>
        <v>27.38</v>
      </c>
      <c r="R3272" s="15" t="n">
        <f aca="false">IF(I3272="Cancelado",0,P3272-Q3272)</f>
        <v>44.52</v>
      </c>
      <c r="S3272" s="17" t="str">
        <f aca="false">INDEX(dProdutos!$D$2:$D$47,MATCH(E3272,dProdutos!$A$2:$A$47,0))</f>
        <v>Acessórios</v>
      </c>
    </row>
    <row r="3273" customFormat="false" ht="15" hidden="false" customHeight="false" outlineLevel="0" collapsed="false">
      <c r="A3273" s="17" t="s">
        <v>3508</v>
      </c>
      <c r="B3273" s="17" t="n">
        <v>2</v>
      </c>
      <c r="C3273" s="21" t="n">
        <v>45922</v>
      </c>
      <c r="D3273" s="17" t="s">
        <v>757</v>
      </c>
      <c r="E3273" s="17" t="s">
        <v>144</v>
      </c>
      <c r="F3273" s="17" t="s">
        <v>1503</v>
      </c>
      <c r="G3273" s="17" t="s">
        <v>60</v>
      </c>
      <c r="H3273" s="17" t="s">
        <v>1537</v>
      </c>
      <c r="I3273" s="17" t="s">
        <v>1524</v>
      </c>
      <c r="J3273" s="17" t="n">
        <v>1</v>
      </c>
      <c r="K3273" s="15" t="n">
        <v>260.9</v>
      </c>
      <c r="L3273" s="22" t="n">
        <v>0.15</v>
      </c>
      <c r="M3273" s="15" t="n">
        <v>0</v>
      </c>
      <c r="N3273" s="15" t="n">
        <f aca="false">J3273*K3273</f>
        <v>260.9</v>
      </c>
      <c r="O3273" s="15" t="n">
        <f aca="false">N3273*L3273</f>
        <v>39.135</v>
      </c>
      <c r="P3273" s="15" t="n">
        <f aca="false">N3273-O3273</f>
        <v>221.765</v>
      </c>
      <c r="Q3273" s="15" t="n">
        <f aca="false">J3273*INDEX(dProdutos!$F$2:$F$47,MATCH(E3273,dProdutos!$A$2:$A$47,0))</f>
        <v>99.86</v>
      </c>
      <c r="R3273" s="15" t="n">
        <f aca="false">IF(I3273="Cancelado",0,P3273-Q3273)</f>
        <v>121.905</v>
      </c>
      <c r="S3273" s="17" t="str">
        <f aca="false">INDEX(dProdutos!$D$2:$D$47,MATCH(E3273,dProdutos!$A$2:$A$47,0))</f>
        <v>Acessórios</v>
      </c>
    </row>
    <row r="3274" customFormat="false" ht="15" hidden="false" customHeight="false" outlineLevel="0" collapsed="false">
      <c r="A3274" s="17" t="s">
        <v>3509</v>
      </c>
      <c r="B3274" s="17" t="n">
        <v>1</v>
      </c>
      <c r="C3274" s="21" t="n">
        <v>45922</v>
      </c>
      <c r="D3274" s="17" t="s">
        <v>1120</v>
      </c>
      <c r="E3274" s="17" t="s">
        <v>153</v>
      </c>
      <c r="F3274" s="17" t="s">
        <v>1490</v>
      </c>
      <c r="G3274" s="17" t="s">
        <v>62</v>
      </c>
      <c r="H3274" s="17" t="s">
        <v>1537</v>
      </c>
      <c r="I3274" s="17" t="s">
        <v>1524</v>
      </c>
      <c r="J3274" s="17" t="n">
        <v>1</v>
      </c>
      <c r="K3274" s="15" t="n">
        <v>165.9</v>
      </c>
      <c r="L3274" s="22" t="n">
        <v>0</v>
      </c>
      <c r="M3274" s="15" t="n">
        <v>17.35</v>
      </c>
      <c r="N3274" s="15" t="n">
        <f aca="false">J3274*K3274</f>
        <v>165.9</v>
      </c>
      <c r="O3274" s="15" t="n">
        <f aca="false">N3274*L3274</f>
        <v>0</v>
      </c>
      <c r="P3274" s="15" t="n">
        <f aca="false">N3274-O3274</f>
        <v>165.9</v>
      </c>
      <c r="Q3274" s="15" t="n">
        <f aca="false">J3274*INDEX(dProdutos!$F$2:$F$47,MATCH(E3274,dProdutos!$A$2:$A$47,0))</f>
        <v>67.28</v>
      </c>
      <c r="R3274" s="15" t="n">
        <f aca="false">IF(I3274="Cancelado",0,P3274-Q3274)</f>
        <v>98.62</v>
      </c>
      <c r="S3274" s="17" t="str">
        <f aca="false">INDEX(dProdutos!$D$2:$D$47,MATCH(E3274,dProdutos!$A$2:$A$47,0))</f>
        <v>Acessórios</v>
      </c>
    </row>
    <row r="3275" customFormat="false" ht="15" hidden="false" customHeight="false" outlineLevel="0" collapsed="false">
      <c r="A3275" s="17" t="s">
        <v>3509</v>
      </c>
      <c r="B3275" s="17" t="n">
        <v>2</v>
      </c>
      <c r="C3275" s="21" t="n">
        <v>45922</v>
      </c>
      <c r="D3275" s="17" t="s">
        <v>1120</v>
      </c>
      <c r="E3275" s="17" t="s">
        <v>88</v>
      </c>
      <c r="F3275" s="17" t="s">
        <v>1490</v>
      </c>
      <c r="G3275" s="17" t="s">
        <v>62</v>
      </c>
      <c r="H3275" s="17" t="s">
        <v>1537</v>
      </c>
      <c r="I3275" s="17" t="s">
        <v>1524</v>
      </c>
      <c r="J3275" s="17" t="n">
        <v>2</v>
      </c>
      <c r="K3275" s="15" t="n">
        <v>170.9</v>
      </c>
      <c r="L3275" s="22" t="n">
        <v>0</v>
      </c>
      <c r="M3275" s="15" t="n">
        <v>0</v>
      </c>
      <c r="N3275" s="15" t="n">
        <f aca="false">J3275*K3275</f>
        <v>341.8</v>
      </c>
      <c r="O3275" s="15" t="n">
        <f aca="false">N3275*L3275</f>
        <v>0</v>
      </c>
      <c r="P3275" s="15" t="n">
        <f aca="false">N3275-O3275</f>
        <v>341.8</v>
      </c>
      <c r="Q3275" s="15" t="n">
        <f aca="false">J3275*INDEX(dProdutos!$F$2:$F$47,MATCH(E3275,dProdutos!$A$2:$A$47,0))</f>
        <v>196.28</v>
      </c>
      <c r="R3275" s="15" t="n">
        <f aca="false">IF(I3275="Cancelado",0,P3275-Q3275)</f>
        <v>145.52</v>
      </c>
      <c r="S3275" s="17" t="str">
        <f aca="false">INDEX(dProdutos!$D$2:$D$47,MATCH(E3275,dProdutos!$A$2:$A$47,0))</f>
        <v>Moda Feminina</v>
      </c>
    </row>
    <row r="3276" customFormat="false" ht="15" hidden="false" customHeight="false" outlineLevel="0" collapsed="false">
      <c r="A3276" s="17" t="s">
        <v>3510</v>
      </c>
      <c r="B3276" s="17" t="n">
        <v>1</v>
      </c>
      <c r="C3276" s="21" t="n">
        <v>45922</v>
      </c>
      <c r="D3276" s="17" t="s">
        <v>385</v>
      </c>
      <c r="E3276" s="17" t="s">
        <v>189</v>
      </c>
      <c r="F3276" s="17" t="s">
        <v>1495</v>
      </c>
      <c r="G3276" s="17" t="s">
        <v>60</v>
      </c>
      <c r="H3276" s="17" t="s">
        <v>1537</v>
      </c>
      <c r="I3276" s="17" t="s">
        <v>1524</v>
      </c>
      <c r="J3276" s="17" t="n">
        <v>1</v>
      </c>
      <c r="K3276" s="15" t="n">
        <v>138.9</v>
      </c>
      <c r="L3276" s="22" t="n">
        <v>0</v>
      </c>
      <c r="M3276" s="15" t="n">
        <v>27.55</v>
      </c>
      <c r="N3276" s="15" t="n">
        <f aca="false">J3276*K3276</f>
        <v>138.9</v>
      </c>
      <c r="O3276" s="15" t="n">
        <f aca="false">N3276*L3276</f>
        <v>0</v>
      </c>
      <c r="P3276" s="15" t="n">
        <f aca="false">N3276-O3276</f>
        <v>138.9</v>
      </c>
      <c r="Q3276" s="15" t="n">
        <f aca="false">J3276*INDEX(dProdutos!$F$2:$F$47,MATCH(E3276,dProdutos!$A$2:$A$47,0))</f>
        <v>68.96</v>
      </c>
      <c r="R3276" s="15" t="n">
        <f aca="false">IF(I3276="Cancelado",0,P3276-Q3276)</f>
        <v>69.94</v>
      </c>
      <c r="S3276" s="17" t="str">
        <f aca="false">INDEX(dProdutos!$D$2:$D$47,MATCH(E3276,dProdutos!$A$2:$A$47,0))</f>
        <v>Eletrônicos</v>
      </c>
    </row>
    <row r="3277" customFormat="false" ht="15" hidden="false" customHeight="false" outlineLevel="0" collapsed="false">
      <c r="A3277" s="17" t="s">
        <v>3511</v>
      </c>
      <c r="B3277" s="17" t="n">
        <v>1</v>
      </c>
      <c r="C3277" s="21" t="n">
        <v>45922</v>
      </c>
      <c r="D3277" s="17" t="s">
        <v>1392</v>
      </c>
      <c r="E3277" s="17" t="s">
        <v>150</v>
      </c>
      <c r="F3277" s="17" t="s">
        <v>1499</v>
      </c>
      <c r="G3277" s="17" t="s">
        <v>59</v>
      </c>
      <c r="H3277" s="17" t="s">
        <v>1523</v>
      </c>
      <c r="I3277" s="17" t="s">
        <v>1524</v>
      </c>
      <c r="J3277" s="17" t="n">
        <v>1</v>
      </c>
      <c r="K3277" s="15" t="n">
        <v>71.9</v>
      </c>
      <c r="L3277" s="22" t="n">
        <v>0.1</v>
      </c>
      <c r="M3277" s="15" t="n">
        <v>19.09</v>
      </c>
      <c r="N3277" s="15" t="n">
        <f aca="false">J3277*K3277</f>
        <v>71.9</v>
      </c>
      <c r="O3277" s="15" t="n">
        <f aca="false">N3277*L3277</f>
        <v>7.19</v>
      </c>
      <c r="P3277" s="15" t="n">
        <f aca="false">N3277-O3277</f>
        <v>64.71</v>
      </c>
      <c r="Q3277" s="15" t="n">
        <f aca="false">J3277*INDEX(dProdutos!$F$2:$F$47,MATCH(E3277,dProdutos!$A$2:$A$47,0))</f>
        <v>27.38</v>
      </c>
      <c r="R3277" s="15" t="n">
        <f aca="false">IF(I3277="Cancelado",0,P3277-Q3277)</f>
        <v>37.33</v>
      </c>
      <c r="S3277" s="17" t="str">
        <f aca="false">INDEX(dProdutos!$D$2:$D$47,MATCH(E3277,dProdutos!$A$2:$A$47,0))</f>
        <v>Acessórios</v>
      </c>
    </row>
    <row r="3278" customFormat="false" ht="15" hidden="false" customHeight="false" outlineLevel="0" collapsed="false">
      <c r="A3278" s="17" t="s">
        <v>3511</v>
      </c>
      <c r="B3278" s="17" t="n">
        <v>2</v>
      </c>
      <c r="C3278" s="21" t="n">
        <v>45922</v>
      </c>
      <c r="D3278" s="17" t="s">
        <v>1392</v>
      </c>
      <c r="E3278" s="17" t="s">
        <v>138</v>
      </c>
      <c r="F3278" s="17" t="s">
        <v>1499</v>
      </c>
      <c r="G3278" s="17" t="s">
        <v>59</v>
      </c>
      <c r="H3278" s="17" t="s">
        <v>1523</v>
      </c>
      <c r="I3278" s="17" t="s">
        <v>1524</v>
      </c>
      <c r="J3278" s="17" t="n">
        <v>1</v>
      </c>
      <c r="K3278" s="15" t="n">
        <v>231.9</v>
      </c>
      <c r="L3278" s="22" t="n">
        <v>0</v>
      </c>
      <c r="M3278" s="15" t="n">
        <v>0</v>
      </c>
      <c r="N3278" s="15" t="n">
        <f aca="false">J3278*K3278</f>
        <v>231.9</v>
      </c>
      <c r="O3278" s="15" t="n">
        <f aca="false">N3278*L3278</f>
        <v>0</v>
      </c>
      <c r="P3278" s="15" t="n">
        <f aca="false">N3278-O3278</f>
        <v>231.9</v>
      </c>
      <c r="Q3278" s="15" t="n">
        <f aca="false">J3278*INDEX(dProdutos!$F$2:$F$47,MATCH(E3278,dProdutos!$A$2:$A$47,0))</f>
        <v>132.21</v>
      </c>
      <c r="R3278" s="15" t="n">
        <f aca="false">IF(I3278="Cancelado",0,P3278-Q3278)</f>
        <v>99.69</v>
      </c>
      <c r="S3278" s="17" t="str">
        <f aca="false">INDEX(dProdutos!$D$2:$D$47,MATCH(E3278,dProdutos!$A$2:$A$47,0))</f>
        <v>Calçados</v>
      </c>
    </row>
    <row r="3279" customFormat="false" ht="15" hidden="false" customHeight="false" outlineLevel="0" collapsed="false">
      <c r="A3279" s="17" t="s">
        <v>3511</v>
      </c>
      <c r="B3279" s="17" t="n">
        <v>3</v>
      </c>
      <c r="C3279" s="21" t="n">
        <v>45922</v>
      </c>
      <c r="D3279" s="17" t="s">
        <v>1392</v>
      </c>
      <c r="E3279" s="17" t="s">
        <v>150</v>
      </c>
      <c r="F3279" s="17" t="s">
        <v>1499</v>
      </c>
      <c r="G3279" s="17" t="s">
        <v>59</v>
      </c>
      <c r="H3279" s="17" t="s">
        <v>1523</v>
      </c>
      <c r="I3279" s="17" t="s">
        <v>1524</v>
      </c>
      <c r="J3279" s="17" t="n">
        <v>2</v>
      </c>
      <c r="K3279" s="15" t="n">
        <v>71.9</v>
      </c>
      <c r="L3279" s="22" t="n">
        <v>0</v>
      </c>
      <c r="M3279" s="15" t="n">
        <v>0</v>
      </c>
      <c r="N3279" s="15" t="n">
        <f aca="false">J3279*K3279</f>
        <v>143.8</v>
      </c>
      <c r="O3279" s="15" t="n">
        <f aca="false">N3279*L3279</f>
        <v>0</v>
      </c>
      <c r="P3279" s="15" t="n">
        <f aca="false">N3279-O3279</f>
        <v>143.8</v>
      </c>
      <c r="Q3279" s="15" t="n">
        <f aca="false">J3279*INDEX(dProdutos!$F$2:$F$47,MATCH(E3279,dProdutos!$A$2:$A$47,0))</f>
        <v>54.76</v>
      </c>
      <c r="R3279" s="15" t="n">
        <f aca="false">IF(I3279="Cancelado",0,P3279-Q3279)</f>
        <v>89.04</v>
      </c>
      <c r="S3279" s="17" t="str">
        <f aca="false">INDEX(dProdutos!$D$2:$D$47,MATCH(E3279,dProdutos!$A$2:$A$47,0))</f>
        <v>Acessórios</v>
      </c>
    </row>
    <row r="3280" customFormat="false" ht="15" hidden="false" customHeight="false" outlineLevel="0" collapsed="false">
      <c r="A3280" s="17" t="s">
        <v>3511</v>
      </c>
      <c r="B3280" s="17" t="n">
        <v>4</v>
      </c>
      <c r="C3280" s="21" t="n">
        <v>45922</v>
      </c>
      <c r="D3280" s="17" t="s">
        <v>1392</v>
      </c>
      <c r="E3280" s="17" t="s">
        <v>195</v>
      </c>
      <c r="F3280" s="17" t="s">
        <v>1499</v>
      </c>
      <c r="G3280" s="17" t="s">
        <v>59</v>
      </c>
      <c r="H3280" s="17" t="s">
        <v>1523</v>
      </c>
      <c r="I3280" s="17" t="s">
        <v>1524</v>
      </c>
      <c r="J3280" s="17" t="n">
        <v>1</v>
      </c>
      <c r="K3280" s="15" t="n">
        <v>72.9</v>
      </c>
      <c r="L3280" s="22" t="n">
        <v>0</v>
      </c>
      <c r="M3280" s="15" t="n">
        <v>0</v>
      </c>
      <c r="N3280" s="15" t="n">
        <f aca="false">J3280*K3280</f>
        <v>72.9</v>
      </c>
      <c r="O3280" s="15" t="n">
        <f aca="false">N3280*L3280</f>
        <v>0</v>
      </c>
      <c r="P3280" s="15" t="n">
        <f aca="false">N3280-O3280</f>
        <v>72.9</v>
      </c>
      <c r="Q3280" s="15" t="n">
        <f aca="false">J3280*INDEX(dProdutos!$F$2:$F$47,MATCH(E3280,dProdutos!$A$2:$A$47,0))</f>
        <v>39.23</v>
      </c>
      <c r="R3280" s="15" t="n">
        <f aca="false">IF(I3280="Cancelado",0,P3280-Q3280)</f>
        <v>33.67</v>
      </c>
      <c r="S3280" s="17" t="str">
        <f aca="false">INDEX(dProdutos!$D$2:$D$47,MATCH(E3280,dProdutos!$A$2:$A$47,0))</f>
        <v>Eletrônicos</v>
      </c>
    </row>
    <row r="3281" customFormat="false" ht="15" hidden="false" customHeight="false" outlineLevel="0" collapsed="false">
      <c r="A3281" s="17" t="s">
        <v>3512</v>
      </c>
      <c r="B3281" s="17" t="n">
        <v>1</v>
      </c>
      <c r="C3281" s="21" t="n">
        <v>45922</v>
      </c>
      <c r="D3281" s="17" t="s">
        <v>294</v>
      </c>
      <c r="E3281" s="17" t="s">
        <v>192</v>
      </c>
      <c r="F3281" s="17" t="s">
        <v>1490</v>
      </c>
      <c r="G3281" s="17" t="s">
        <v>61</v>
      </c>
      <c r="H3281" s="17" t="s">
        <v>1540</v>
      </c>
      <c r="I3281" s="17" t="s">
        <v>1524</v>
      </c>
      <c r="J3281" s="17" t="n">
        <v>1</v>
      </c>
      <c r="K3281" s="15" t="n">
        <v>245.9</v>
      </c>
      <c r="L3281" s="22" t="n">
        <v>0</v>
      </c>
      <c r="M3281" s="15" t="n">
        <v>0</v>
      </c>
      <c r="N3281" s="15" t="n">
        <f aca="false">J3281*K3281</f>
        <v>245.9</v>
      </c>
      <c r="O3281" s="15" t="n">
        <f aca="false">N3281*L3281</f>
        <v>0</v>
      </c>
      <c r="P3281" s="15" t="n">
        <f aca="false">N3281-O3281</f>
        <v>245.9</v>
      </c>
      <c r="Q3281" s="15" t="n">
        <f aca="false">J3281*INDEX(dProdutos!$F$2:$F$47,MATCH(E3281,dProdutos!$A$2:$A$47,0))</f>
        <v>107.78</v>
      </c>
      <c r="R3281" s="15" t="n">
        <f aca="false">IF(I3281="Cancelado",0,P3281-Q3281)</f>
        <v>138.12</v>
      </c>
      <c r="S3281" s="17" t="str">
        <f aca="false">INDEX(dProdutos!$D$2:$D$47,MATCH(E3281,dProdutos!$A$2:$A$47,0))</f>
        <v>Eletrônicos</v>
      </c>
    </row>
    <row r="3282" customFormat="false" ht="15" hidden="false" customHeight="false" outlineLevel="0" collapsed="false">
      <c r="A3282" s="17" t="s">
        <v>3513</v>
      </c>
      <c r="B3282" s="17" t="n">
        <v>1</v>
      </c>
      <c r="C3282" s="21" t="n">
        <v>45923</v>
      </c>
      <c r="D3282" s="17" t="s">
        <v>399</v>
      </c>
      <c r="E3282" s="17" t="s">
        <v>135</v>
      </c>
      <c r="F3282" s="17" t="s">
        <v>1503</v>
      </c>
      <c r="G3282" s="17" t="s">
        <v>59</v>
      </c>
      <c r="H3282" s="17" t="s">
        <v>1523</v>
      </c>
      <c r="I3282" s="17" t="s">
        <v>1524</v>
      </c>
      <c r="J3282" s="17" t="n">
        <v>1</v>
      </c>
      <c r="K3282" s="15" t="n">
        <v>200.9</v>
      </c>
      <c r="L3282" s="22" t="n">
        <v>0</v>
      </c>
      <c r="M3282" s="15" t="n">
        <v>24.66</v>
      </c>
      <c r="N3282" s="15" t="n">
        <f aca="false">J3282*K3282</f>
        <v>200.9</v>
      </c>
      <c r="O3282" s="15" t="n">
        <f aca="false">N3282*L3282</f>
        <v>0</v>
      </c>
      <c r="P3282" s="15" t="n">
        <f aca="false">N3282-O3282</f>
        <v>200.9</v>
      </c>
      <c r="Q3282" s="15" t="n">
        <f aca="false">J3282*INDEX(dProdutos!$F$2:$F$47,MATCH(E3282,dProdutos!$A$2:$A$47,0))</f>
        <v>80.73</v>
      </c>
      <c r="R3282" s="15" t="n">
        <f aca="false">IF(I3282="Cancelado",0,P3282-Q3282)</f>
        <v>120.17</v>
      </c>
      <c r="S3282" s="17" t="str">
        <f aca="false">INDEX(dProdutos!$D$2:$D$47,MATCH(E3282,dProdutos!$A$2:$A$47,0))</f>
        <v>Calçados</v>
      </c>
    </row>
    <row r="3283" customFormat="false" ht="15" hidden="false" customHeight="false" outlineLevel="0" collapsed="false">
      <c r="A3283" s="17" t="s">
        <v>3514</v>
      </c>
      <c r="B3283" s="17" t="n">
        <v>1</v>
      </c>
      <c r="C3283" s="21" t="n">
        <v>45923</v>
      </c>
      <c r="D3283" s="17" t="s">
        <v>1054</v>
      </c>
      <c r="E3283" s="17" t="s">
        <v>105</v>
      </c>
      <c r="F3283" s="17" t="s">
        <v>1493</v>
      </c>
      <c r="G3283" s="17" t="s">
        <v>63</v>
      </c>
      <c r="H3283" s="17" t="s">
        <v>1523</v>
      </c>
      <c r="I3283" s="17" t="s">
        <v>1524</v>
      </c>
      <c r="J3283" s="17" t="n">
        <v>1</v>
      </c>
      <c r="K3283" s="15" t="n">
        <v>175.9</v>
      </c>
      <c r="L3283" s="22" t="n">
        <v>0.2</v>
      </c>
      <c r="M3283" s="15" t="n">
        <v>11.42</v>
      </c>
      <c r="N3283" s="15" t="n">
        <f aca="false">J3283*K3283</f>
        <v>175.9</v>
      </c>
      <c r="O3283" s="15" t="n">
        <f aca="false">N3283*L3283</f>
        <v>35.18</v>
      </c>
      <c r="P3283" s="15" t="n">
        <f aca="false">N3283-O3283</f>
        <v>140.72</v>
      </c>
      <c r="Q3283" s="15" t="n">
        <f aca="false">J3283*INDEX(dProdutos!$F$2:$F$47,MATCH(E3283,dProdutos!$A$2:$A$47,0))</f>
        <v>96.59</v>
      </c>
      <c r="R3283" s="15" t="n">
        <f aca="false">IF(I3283="Cancelado",0,P3283-Q3283)</f>
        <v>44.13</v>
      </c>
      <c r="S3283" s="17" t="str">
        <f aca="false">INDEX(dProdutos!$D$2:$D$47,MATCH(E3283,dProdutos!$A$2:$A$47,0))</f>
        <v>Moda Masculina</v>
      </c>
    </row>
    <row r="3284" customFormat="false" ht="15" hidden="false" customHeight="false" outlineLevel="0" collapsed="false">
      <c r="A3284" s="17" t="s">
        <v>3515</v>
      </c>
      <c r="B3284" s="17" t="n">
        <v>1</v>
      </c>
      <c r="C3284" s="21" t="n">
        <v>45923</v>
      </c>
      <c r="D3284" s="17" t="s">
        <v>1435</v>
      </c>
      <c r="E3284" s="17" t="s">
        <v>174</v>
      </c>
      <c r="F3284" s="17" t="s">
        <v>1499</v>
      </c>
      <c r="G3284" s="17" t="s">
        <v>61</v>
      </c>
      <c r="H3284" s="17" t="s">
        <v>1523</v>
      </c>
      <c r="I3284" s="17" t="s">
        <v>1524</v>
      </c>
      <c r="J3284" s="17" t="n">
        <v>1</v>
      </c>
      <c r="K3284" s="15" t="n">
        <v>250.9</v>
      </c>
      <c r="L3284" s="22" t="n">
        <v>0</v>
      </c>
      <c r="M3284" s="15" t="n">
        <v>15.73</v>
      </c>
      <c r="N3284" s="15" t="n">
        <f aca="false">J3284*K3284</f>
        <v>250.9</v>
      </c>
      <c r="O3284" s="15" t="n">
        <f aca="false">N3284*L3284</f>
        <v>0</v>
      </c>
      <c r="P3284" s="15" t="n">
        <f aca="false">N3284-O3284</f>
        <v>250.9</v>
      </c>
      <c r="Q3284" s="15" t="n">
        <f aca="false">J3284*INDEX(dProdutos!$F$2:$F$47,MATCH(E3284,dProdutos!$A$2:$A$47,0))</f>
        <v>151.28</v>
      </c>
      <c r="R3284" s="15" t="n">
        <f aca="false">IF(I3284="Cancelado",0,P3284-Q3284)</f>
        <v>99.62</v>
      </c>
      <c r="S3284" s="17" t="str">
        <f aca="false">INDEX(dProdutos!$D$2:$D$47,MATCH(E3284,dProdutos!$A$2:$A$47,0))</f>
        <v>Casa</v>
      </c>
    </row>
    <row r="3285" customFormat="false" ht="15" hidden="false" customHeight="false" outlineLevel="0" collapsed="false">
      <c r="A3285" s="17" t="s">
        <v>3516</v>
      </c>
      <c r="B3285" s="17" t="n">
        <v>1</v>
      </c>
      <c r="C3285" s="21" t="n">
        <v>45923</v>
      </c>
      <c r="D3285" s="17" t="s">
        <v>593</v>
      </c>
      <c r="E3285" s="17" t="s">
        <v>141</v>
      </c>
      <c r="F3285" s="17" t="s">
        <v>1490</v>
      </c>
      <c r="G3285" s="17" t="s">
        <v>61</v>
      </c>
      <c r="H3285" s="17" t="s">
        <v>1537</v>
      </c>
      <c r="I3285" s="17" t="s">
        <v>1524</v>
      </c>
      <c r="J3285" s="17" t="n">
        <v>3</v>
      </c>
      <c r="K3285" s="15" t="n">
        <v>131.9</v>
      </c>
      <c r="L3285" s="22" t="n">
        <v>0</v>
      </c>
      <c r="M3285" s="15" t="n">
        <v>18.23</v>
      </c>
      <c r="N3285" s="15" t="n">
        <f aca="false">J3285*K3285</f>
        <v>395.7</v>
      </c>
      <c r="O3285" s="15" t="n">
        <f aca="false">N3285*L3285</f>
        <v>0</v>
      </c>
      <c r="P3285" s="15" t="n">
        <f aca="false">N3285-O3285</f>
        <v>395.7</v>
      </c>
      <c r="Q3285" s="15" t="n">
        <f aca="false">J3285*INDEX(dProdutos!$F$2:$F$47,MATCH(E3285,dProdutos!$A$2:$A$47,0))</f>
        <v>244.98</v>
      </c>
      <c r="R3285" s="15" t="n">
        <f aca="false">IF(I3285="Cancelado",0,P3285-Q3285)</f>
        <v>150.72</v>
      </c>
      <c r="S3285" s="17" t="str">
        <f aca="false">INDEX(dProdutos!$D$2:$D$47,MATCH(E3285,dProdutos!$A$2:$A$47,0))</f>
        <v>Acessórios</v>
      </c>
    </row>
    <row r="3286" customFormat="false" ht="15" hidden="false" customHeight="false" outlineLevel="0" collapsed="false">
      <c r="A3286" s="17" t="s">
        <v>3516</v>
      </c>
      <c r="B3286" s="17" t="n">
        <v>2</v>
      </c>
      <c r="C3286" s="21" t="n">
        <v>45923</v>
      </c>
      <c r="D3286" s="17" t="s">
        <v>593</v>
      </c>
      <c r="E3286" s="17" t="s">
        <v>210</v>
      </c>
      <c r="F3286" s="17" t="s">
        <v>1490</v>
      </c>
      <c r="G3286" s="17" t="s">
        <v>61</v>
      </c>
      <c r="H3286" s="17" t="s">
        <v>1537</v>
      </c>
      <c r="I3286" s="17" t="s">
        <v>1524</v>
      </c>
      <c r="J3286" s="17" t="n">
        <v>1</v>
      </c>
      <c r="K3286" s="15" t="n">
        <v>245.9</v>
      </c>
      <c r="L3286" s="22" t="n">
        <v>0</v>
      </c>
      <c r="M3286" s="15" t="n">
        <v>0</v>
      </c>
      <c r="N3286" s="15" t="n">
        <f aca="false">J3286*K3286</f>
        <v>245.9</v>
      </c>
      <c r="O3286" s="15" t="n">
        <f aca="false">N3286*L3286</f>
        <v>0</v>
      </c>
      <c r="P3286" s="15" t="n">
        <f aca="false">N3286-O3286</f>
        <v>245.9</v>
      </c>
      <c r="Q3286" s="15" t="n">
        <f aca="false">J3286*INDEX(dProdutos!$F$2:$F$47,MATCH(E3286,dProdutos!$A$2:$A$47,0))</f>
        <v>150.63</v>
      </c>
      <c r="R3286" s="15" t="n">
        <f aca="false">IF(I3286="Cancelado",0,P3286-Q3286)</f>
        <v>95.27</v>
      </c>
      <c r="S3286" s="17" t="str">
        <f aca="false">INDEX(dProdutos!$D$2:$D$47,MATCH(E3286,dProdutos!$A$2:$A$47,0))</f>
        <v>Beleza</v>
      </c>
    </row>
    <row r="3287" customFormat="false" ht="15" hidden="false" customHeight="false" outlineLevel="0" collapsed="false">
      <c r="A3287" s="17" t="s">
        <v>3517</v>
      </c>
      <c r="B3287" s="17" t="n">
        <v>1</v>
      </c>
      <c r="C3287" s="21" t="n">
        <v>45923</v>
      </c>
      <c r="D3287" s="17" t="s">
        <v>671</v>
      </c>
      <c r="E3287" s="17" t="s">
        <v>95</v>
      </c>
      <c r="F3287" s="17" t="s">
        <v>1503</v>
      </c>
      <c r="G3287" s="17" t="s">
        <v>63</v>
      </c>
      <c r="H3287" s="17" t="s">
        <v>1523</v>
      </c>
      <c r="I3287" s="17" t="s">
        <v>1524</v>
      </c>
      <c r="J3287" s="17" t="n">
        <v>1</v>
      </c>
      <c r="K3287" s="15" t="n">
        <v>77.9</v>
      </c>
      <c r="L3287" s="22" t="n">
        <v>0</v>
      </c>
      <c r="M3287" s="15" t="n">
        <v>28.03</v>
      </c>
      <c r="N3287" s="15" t="n">
        <f aca="false">J3287*K3287</f>
        <v>77.9</v>
      </c>
      <c r="O3287" s="15" t="n">
        <f aca="false">N3287*L3287</f>
        <v>0</v>
      </c>
      <c r="P3287" s="15" t="n">
        <f aca="false">N3287-O3287</f>
        <v>77.9</v>
      </c>
      <c r="Q3287" s="15" t="n">
        <f aca="false">J3287*INDEX(dProdutos!$F$2:$F$47,MATCH(E3287,dProdutos!$A$2:$A$47,0))</f>
        <v>36.71</v>
      </c>
      <c r="R3287" s="15" t="n">
        <f aca="false">IF(I3287="Cancelado",0,P3287-Q3287)</f>
        <v>41.19</v>
      </c>
      <c r="S3287" s="17" t="str">
        <f aca="false">INDEX(dProdutos!$D$2:$D$47,MATCH(E3287,dProdutos!$A$2:$A$47,0))</f>
        <v>Moda Feminina</v>
      </c>
    </row>
    <row r="3288" customFormat="false" ht="15" hidden="false" customHeight="false" outlineLevel="0" collapsed="false">
      <c r="A3288" s="17" t="s">
        <v>3518</v>
      </c>
      <c r="B3288" s="17" t="n">
        <v>1</v>
      </c>
      <c r="C3288" s="21" t="n">
        <v>45923</v>
      </c>
      <c r="D3288" s="17" t="s">
        <v>272</v>
      </c>
      <c r="E3288" s="17" t="s">
        <v>123</v>
      </c>
      <c r="F3288" s="17" t="s">
        <v>1501</v>
      </c>
      <c r="G3288" s="17" t="s">
        <v>63</v>
      </c>
      <c r="H3288" s="17" t="s">
        <v>1537</v>
      </c>
      <c r="I3288" s="17" t="s">
        <v>1524</v>
      </c>
      <c r="J3288" s="17" t="n">
        <v>2</v>
      </c>
      <c r="K3288" s="15" t="n">
        <v>277.9</v>
      </c>
      <c r="L3288" s="22" t="n">
        <v>0</v>
      </c>
      <c r="M3288" s="15" t="n">
        <v>31.12</v>
      </c>
      <c r="N3288" s="15" t="n">
        <f aca="false">J3288*K3288</f>
        <v>555.8</v>
      </c>
      <c r="O3288" s="15" t="n">
        <f aca="false">N3288*L3288</f>
        <v>0</v>
      </c>
      <c r="P3288" s="15" t="n">
        <f aca="false">N3288-O3288</f>
        <v>555.8</v>
      </c>
      <c r="Q3288" s="15" t="n">
        <f aca="false">J3288*INDEX(dProdutos!$F$2:$F$47,MATCH(E3288,dProdutos!$A$2:$A$47,0))</f>
        <v>264.72</v>
      </c>
      <c r="R3288" s="15" t="n">
        <f aca="false">IF(I3288="Cancelado",0,P3288-Q3288)</f>
        <v>291.08</v>
      </c>
      <c r="S3288" s="17" t="str">
        <f aca="false">INDEX(dProdutos!$D$2:$D$47,MATCH(E3288,dProdutos!$A$2:$A$47,0))</f>
        <v>Calçados</v>
      </c>
    </row>
    <row r="3289" customFormat="false" ht="15" hidden="false" customHeight="false" outlineLevel="0" collapsed="false">
      <c r="A3289" s="17" t="s">
        <v>3518</v>
      </c>
      <c r="B3289" s="17" t="n">
        <v>2</v>
      </c>
      <c r="C3289" s="21" t="n">
        <v>45923</v>
      </c>
      <c r="D3289" s="17" t="s">
        <v>272</v>
      </c>
      <c r="E3289" s="17" t="s">
        <v>150</v>
      </c>
      <c r="F3289" s="17" t="s">
        <v>1501</v>
      </c>
      <c r="G3289" s="17" t="s">
        <v>63</v>
      </c>
      <c r="H3289" s="17" t="s">
        <v>1537</v>
      </c>
      <c r="I3289" s="17" t="s">
        <v>1524</v>
      </c>
      <c r="J3289" s="17" t="n">
        <v>1</v>
      </c>
      <c r="K3289" s="15" t="n">
        <v>71.9</v>
      </c>
      <c r="L3289" s="22" t="n">
        <v>0</v>
      </c>
      <c r="M3289" s="15" t="n">
        <v>0</v>
      </c>
      <c r="N3289" s="15" t="n">
        <f aca="false">J3289*K3289</f>
        <v>71.9</v>
      </c>
      <c r="O3289" s="15" t="n">
        <f aca="false">N3289*L3289</f>
        <v>0</v>
      </c>
      <c r="P3289" s="15" t="n">
        <f aca="false">N3289-O3289</f>
        <v>71.9</v>
      </c>
      <c r="Q3289" s="15" t="n">
        <f aca="false">J3289*INDEX(dProdutos!$F$2:$F$47,MATCH(E3289,dProdutos!$A$2:$A$47,0))</f>
        <v>27.38</v>
      </c>
      <c r="R3289" s="15" t="n">
        <f aca="false">IF(I3289="Cancelado",0,P3289-Q3289)</f>
        <v>44.52</v>
      </c>
      <c r="S3289" s="17" t="str">
        <f aca="false">INDEX(dProdutos!$D$2:$D$47,MATCH(E3289,dProdutos!$A$2:$A$47,0))</f>
        <v>Acessórios</v>
      </c>
    </row>
    <row r="3290" customFormat="false" ht="15" hidden="false" customHeight="false" outlineLevel="0" collapsed="false">
      <c r="A3290" s="17" t="s">
        <v>3518</v>
      </c>
      <c r="B3290" s="17" t="n">
        <v>3</v>
      </c>
      <c r="C3290" s="21" t="n">
        <v>45923</v>
      </c>
      <c r="D3290" s="17" t="s">
        <v>272</v>
      </c>
      <c r="E3290" s="17" t="s">
        <v>192</v>
      </c>
      <c r="F3290" s="17" t="s">
        <v>1501</v>
      </c>
      <c r="G3290" s="17" t="s">
        <v>63</v>
      </c>
      <c r="H3290" s="17" t="s">
        <v>1537</v>
      </c>
      <c r="I3290" s="17" t="s">
        <v>1524</v>
      </c>
      <c r="J3290" s="17" t="n">
        <v>1</v>
      </c>
      <c r="K3290" s="15" t="n">
        <v>245.9</v>
      </c>
      <c r="L3290" s="22" t="n">
        <v>0.2</v>
      </c>
      <c r="M3290" s="15" t="n">
        <v>0</v>
      </c>
      <c r="N3290" s="15" t="n">
        <f aca="false">J3290*K3290</f>
        <v>245.9</v>
      </c>
      <c r="O3290" s="15" t="n">
        <f aca="false">N3290*L3290</f>
        <v>49.18</v>
      </c>
      <c r="P3290" s="15" t="n">
        <f aca="false">N3290-O3290</f>
        <v>196.72</v>
      </c>
      <c r="Q3290" s="15" t="n">
        <f aca="false">J3290*INDEX(dProdutos!$F$2:$F$47,MATCH(E3290,dProdutos!$A$2:$A$47,0))</f>
        <v>107.78</v>
      </c>
      <c r="R3290" s="15" t="n">
        <f aca="false">IF(I3290="Cancelado",0,P3290-Q3290)</f>
        <v>88.94</v>
      </c>
      <c r="S3290" s="17" t="str">
        <f aca="false">INDEX(dProdutos!$D$2:$D$47,MATCH(E3290,dProdutos!$A$2:$A$47,0))</f>
        <v>Eletrônicos</v>
      </c>
    </row>
    <row r="3291" customFormat="false" ht="15" hidden="false" customHeight="false" outlineLevel="0" collapsed="false">
      <c r="A3291" s="17" t="s">
        <v>3519</v>
      </c>
      <c r="B3291" s="17" t="n">
        <v>1</v>
      </c>
      <c r="C3291" s="21" t="n">
        <v>45924</v>
      </c>
      <c r="D3291" s="17" t="s">
        <v>910</v>
      </c>
      <c r="E3291" s="17" t="s">
        <v>135</v>
      </c>
      <c r="F3291" s="17" t="s">
        <v>1493</v>
      </c>
      <c r="G3291" s="17" t="s">
        <v>62</v>
      </c>
      <c r="H3291" s="17" t="s">
        <v>1537</v>
      </c>
      <c r="I3291" s="17" t="s">
        <v>1524</v>
      </c>
      <c r="J3291" s="17" t="n">
        <v>1</v>
      </c>
      <c r="K3291" s="15" t="n">
        <v>200.9</v>
      </c>
      <c r="L3291" s="22" t="n">
        <v>0.05</v>
      </c>
      <c r="M3291" s="15" t="n">
        <v>0</v>
      </c>
      <c r="N3291" s="15" t="n">
        <f aca="false">J3291*K3291</f>
        <v>200.9</v>
      </c>
      <c r="O3291" s="15" t="n">
        <f aca="false">N3291*L3291</f>
        <v>10.045</v>
      </c>
      <c r="P3291" s="15" t="n">
        <f aca="false">N3291-O3291</f>
        <v>190.855</v>
      </c>
      <c r="Q3291" s="15" t="n">
        <f aca="false">J3291*INDEX(dProdutos!$F$2:$F$47,MATCH(E3291,dProdutos!$A$2:$A$47,0))</f>
        <v>80.73</v>
      </c>
      <c r="R3291" s="15" t="n">
        <f aca="false">IF(I3291="Cancelado",0,P3291-Q3291)</f>
        <v>110.125</v>
      </c>
      <c r="S3291" s="17" t="str">
        <f aca="false">INDEX(dProdutos!$D$2:$D$47,MATCH(E3291,dProdutos!$A$2:$A$47,0))</f>
        <v>Calçados</v>
      </c>
    </row>
    <row r="3292" customFormat="false" ht="15" hidden="false" customHeight="false" outlineLevel="0" collapsed="false">
      <c r="A3292" s="17" t="s">
        <v>3520</v>
      </c>
      <c r="B3292" s="17" t="n">
        <v>1</v>
      </c>
      <c r="C3292" s="21" t="n">
        <v>45924</v>
      </c>
      <c r="D3292" s="17" t="s">
        <v>571</v>
      </c>
      <c r="E3292" s="17" t="s">
        <v>108</v>
      </c>
      <c r="F3292" s="17" t="s">
        <v>1490</v>
      </c>
      <c r="G3292" s="17" t="s">
        <v>60</v>
      </c>
      <c r="H3292" s="17" t="s">
        <v>1527</v>
      </c>
      <c r="I3292" s="17" t="s">
        <v>1524</v>
      </c>
      <c r="J3292" s="17" t="n">
        <v>1</v>
      </c>
      <c r="K3292" s="15" t="n">
        <v>265.9</v>
      </c>
      <c r="L3292" s="22" t="n">
        <v>0</v>
      </c>
      <c r="M3292" s="15" t="n">
        <v>24.4</v>
      </c>
      <c r="N3292" s="15" t="n">
        <f aca="false">J3292*K3292</f>
        <v>265.9</v>
      </c>
      <c r="O3292" s="15" t="n">
        <f aca="false">N3292*L3292</f>
        <v>0</v>
      </c>
      <c r="P3292" s="15" t="n">
        <f aca="false">N3292-O3292</f>
        <v>265.9</v>
      </c>
      <c r="Q3292" s="15" t="n">
        <f aca="false">J3292*INDEX(dProdutos!$F$2:$F$47,MATCH(E3292,dProdutos!$A$2:$A$47,0))</f>
        <v>155.62</v>
      </c>
      <c r="R3292" s="15" t="n">
        <f aca="false">IF(I3292="Cancelado",0,P3292-Q3292)</f>
        <v>110.28</v>
      </c>
      <c r="S3292" s="17" t="str">
        <f aca="false">INDEX(dProdutos!$D$2:$D$47,MATCH(E3292,dProdutos!$A$2:$A$47,0))</f>
        <v>Moda Masculina</v>
      </c>
    </row>
    <row r="3293" customFormat="false" ht="15" hidden="false" customHeight="false" outlineLevel="0" collapsed="false">
      <c r="A3293" s="17" t="s">
        <v>3520</v>
      </c>
      <c r="B3293" s="17" t="n">
        <v>2</v>
      </c>
      <c r="C3293" s="21" t="n">
        <v>45924</v>
      </c>
      <c r="D3293" s="17" t="s">
        <v>571</v>
      </c>
      <c r="E3293" s="17" t="s">
        <v>165</v>
      </c>
      <c r="F3293" s="17" t="s">
        <v>1490</v>
      </c>
      <c r="G3293" s="17" t="s">
        <v>60</v>
      </c>
      <c r="H3293" s="17" t="s">
        <v>1527</v>
      </c>
      <c r="I3293" s="17" t="s">
        <v>1524</v>
      </c>
      <c r="J3293" s="17" t="n">
        <v>1</v>
      </c>
      <c r="K3293" s="15" t="n">
        <v>231.9</v>
      </c>
      <c r="L3293" s="22" t="n">
        <v>0.1</v>
      </c>
      <c r="M3293" s="15" t="n">
        <v>0</v>
      </c>
      <c r="N3293" s="15" t="n">
        <f aca="false">J3293*K3293</f>
        <v>231.9</v>
      </c>
      <c r="O3293" s="15" t="n">
        <f aca="false">N3293*L3293</f>
        <v>23.19</v>
      </c>
      <c r="P3293" s="15" t="n">
        <f aca="false">N3293-O3293</f>
        <v>208.71</v>
      </c>
      <c r="Q3293" s="15" t="n">
        <f aca="false">J3293*INDEX(dProdutos!$F$2:$F$47,MATCH(E3293,dProdutos!$A$2:$A$47,0))</f>
        <v>140.83</v>
      </c>
      <c r="R3293" s="15" t="n">
        <f aca="false">IF(I3293="Cancelado",0,P3293-Q3293)</f>
        <v>67.88</v>
      </c>
      <c r="S3293" s="17" t="str">
        <f aca="false">INDEX(dProdutos!$D$2:$D$47,MATCH(E3293,dProdutos!$A$2:$A$47,0))</f>
        <v>Casa</v>
      </c>
    </row>
    <row r="3294" customFormat="false" ht="15" hidden="false" customHeight="false" outlineLevel="0" collapsed="false">
      <c r="A3294" s="17" t="s">
        <v>3521</v>
      </c>
      <c r="B3294" s="17" t="n">
        <v>1</v>
      </c>
      <c r="C3294" s="21" t="n">
        <v>45924</v>
      </c>
      <c r="D3294" s="17" t="s">
        <v>812</v>
      </c>
      <c r="E3294" s="17" t="s">
        <v>144</v>
      </c>
      <c r="F3294" s="17" t="s">
        <v>1499</v>
      </c>
      <c r="G3294" s="17" t="s">
        <v>62</v>
      </c>
      <c r="H3294" s="17" t="s">
        <v>1537</v>
      </c>
      <c r="I3294" s="17" t="s">
        <v>1524</v>
      </c>
      <c r="J3294" s="17" t="n">
        <v>2</v>
      </c>
      <c r="K3294" s="15" t="n">
        <v>260.9</v>
      </c>
      <c r="L3294" s="22" t="n">
        <v>0.1</v>
      </c>
      <c r="M3294" s="15" t="n">
        <v>31.47</v>
      </c>
      <c r="N3294" s="15" t="n">
        <f aca="false">J3294*K3294</f>
        <v>521.8</v>
      </c>
      <c r="O3294" s="15" t="n">
        <f aca="false">N3294*L3294</f>
        <v>52.18</v>
      </c>
      <c r="P3294" s="15" t="n">
        <f aca="false">N3294-O3294</f>
        <v>469.62</v>
      </c>
      <c r="Q3294" s="15" t="n">
        <f aca="false">J3294*INDEX(dProdutos!$F$2:$F$47,MATCH(E3294,dProdutos!$A$2:$A$47,0))</f>
        <v>199.72</v>
      </c>
      <c r="R3294" s="15" t="n">
        <f aca="false">IF(I3294="Cancelado",0,P3294-Q3294)</f>
        <v>269.9</v>
      </c>
      <c r="S3294" s="17" t="str">
        <f aca="false">INDEX(dProdutos!$D$2:$D$47,MATCH(E3294,dProdutos!$A$2:$A$47,0))</f>
        <v>Acessórios</v>
      </c>
    </row>
    <row r="3295" customFormat="false" ht="15" hidden="false" customHeight="false" outlineLevel="0" collapsed="false">
      <c r="A3295" s="17" t="s">
        <v>3522</v>
      </c>
      <c r="B3295" s="17" t="n">
        <v>1</v>
      </c>
      <c r="C3295" s="21" t="n">
        <v>45924</v>
      </c>
      <c r="D3295" s="17" t="s">
        <v>943</v>
      </c>
      <c r="E3295" s="17" t="s">
        <v>174</v>
      </c>
      <c r="F3295" s="17" t="s">
        <v>1487</v>
      </c>
      <c r="G3295" s="17" t="s">
        <v>62</v>
      </c>
      <c r="H3295" s="17" t="s">
        <v>1537</v>
      </c>
      <c r="I3295" s="17" t="s">
        <v>1524</v>
      </c>
      <c r="J3295" s="17" t="n">
        <v>1</v>
      </c>
      <c r="K3295" s="15" t="n">
        <v>250.9</v>
      </c>
      <c r="L3295" s="22" t="n">
        <v>0.05</v>
      </c>
      <c r="M3295" s="15" t="n">
        <v>24.8</v>
      </c>
      <c r="N3295" s="15" t="n">
        <f aca="false">J3295*K3295</f>
        <v>250.9</v>
      </c>
      <c r="O3295" s="15" t="n">
        <f aca="false">N3295*L3295</f>
        <v>12.545</v>
      </c>
      <c r="P3295" s="15" t="n">
        <f aca="false">N3295-O3295</f>
        <v>238.355</v>
      </c>
      <c r="Q3295" s="15" t="n">
        <f aca="false">J3295*INDEX(dProdutos!$F$2:$F$47,MATCH(E3295,dProdutos!$A$2:$A$47,0))</f>
        <v>151.28</v>
      </c>
      <c r="R3295" s="15" t="n">
        <f aca="false">IF(I3295="Cancelado",0,P3295-Q3295)</f>
        <v>87.075</v>
      </c>
      <c r="S3295" s="17" t="str">
        <f aca="false">INDEX(dProdutos!$D$2:$D$47,MATCH(E3295,dProdutos!$A$2:$A$47,0))</f>
        <v>Casa</v>
      </c>
    </row>
    <row r="3296" customFormat="false" ht="15" hidden="false" customHeight="false" outlineLevel="0" collapsed="false">
      <c r="A3296" s="17" t="s">
        <v>3523</v>
      </c>
      <c r="B3296" s="17" t="n">
        <v>1</v>
      </c>
      <c r="C3296" s="21" t="n">
        <v>45924</v>
      </c>
      <c r="D3296" s="17" t="s">
        <v>1412</v>
      </c>
      <c r="E3296" s="17" t="s">
        <v>88</v>
      </c>
      <c r="F3296" s="17" t="s">
        <v>1493</v>
      </c>
      <c r="G3296" s="17" t="s">
        <v>60</v>
      </c>
      <c r="H3296" s="17" t="s">
        <v>1523</v>
      </c>
      <c r="I3296" s="17" t="s">
        <v>1524</v>
      </c>
      <c r="J3296" s="17" t="n">
        <v>1</v>
      </c>
      <c r="K3296" s="15" t="n">
        <v>170.9</v>
      </c>
      <c r="L3296" s="22" t="n">
        <v>0</v>
      </c>
      <c r="M3296" s="15" t="n">
        <v>30.1</v>
      </c>
      <c r="N3296" s="15" t="n">
        <f aca="false">J3296*K3296</f>
        <v>170.9</v>
      </c>
      <c r="O3296" s="15" t="n">
        <f aca="false">N3296*L3296</f>
        <v>0</v>
      </c>
      <c r="P3296" s="15" t="n">
        <f aca="false">N3296-O3296</f>
        <v>170.9</v>
      </c>
      <c r="Q3296" s="15" t="n">
        <f aca="false">J3296*INDEX(dProdutos!$F$2:$F$47,MATCH(E3296,dProdutos!$A$2:$A$47,0))</f>
        <v>98.14</v>
      </c>
      <c r="R3296" s="15" t="n">
        <f aca="false">IF(I3296="Cancelado",0,P3296-Q3296)</f>
        <v>72.76</v>
      </c>
      <c r="S3296" s="17" t="str">
        <f aca="false">INDEX(dProdutos!$D$2:$D$47,MATCH(E3296,dProdutos!$A$2:$A$47,0))</f>
        <v>Moda Feminina</v>
      </c>
    </row>
    <row r="3297" customFormat="false" ht="15" hidden="false" customHeight="false" outlineLevel="0" collapsed="false">
      <c r="A3297" s="17" t="s">
        <v>3523</v>
      </c>
      <c r="B3297" s="17" t="n">
        <v>2</v>
      </c>
      <c r="C3297" s="21" t="n">
        <v>45924</v>
      </c>
      <c r="D3297" s="17" t="s">
        <v>1412</v>
      </c>
      <c r="E3297" s="17" t="s">
        <v>177</v>
      </c>
      <c r="F3297" s="17" t="s">
        <v>1493</v>
      </c>
      <c r="G3297" s="17" t="s">
        <v>60</v>
      </c>
      <c r="H3297" s="17" t="s">
        <v>1523</v>
      </c>
      <c r="I3297" s="17" t="s">
        <v>1524</v>
      </c>
      <c r="J3297" s="17" t="n">
        <v>1</v>
      </c>
      <c r="K3297" s="15" t="n">
        <v>257.9</v>
      </c>
      <c r="L3297" s="22" t="n">
        <v>0</v>
      </c>
      <c r="M3297" s="15" t="n">
        <v>0</v>
      </c>
      <c r="N3297" s="15" t="n">
        <f aca="false">J3297*K3297</f>
        <v>257.9</v>
      </c>
      <c r="O3297" s="15" t="n">
        <f aca="false">N3297*L3297</f>
        <v>0</v>
      </c>
      <c r="P3297" s="15" t="n">
        <f aca="false">N3297-O3297</f>
        <v>257.9</v>
      </c>
      <c r="Q3297" s="15" t="n">
        <f aca="false">J3297*INDEX(dProdutos!$F$2:$F$47,MATCH(E3297,dProdutos!$A$2:$A$47,0))</f>
        <v>138.23</v>
      </c>
      <c r="R3297" s="15" t="n">
        <f aca="false">IF(I3297="Cancelado",0,P3297-Q3297)</f>
        <v>119.67</v>
      </c>
      <c r="S3297" s="17" t="str">
        <f aca="false">INDEX(dProdutos!$D$2:$D$47,MATCH(E3297,dProdutos!$A$2:$A$47,0))</f>
        <v>Casa</v>
      </c>
    </row>
    <row r="3298" customFormat="false" ht="15" hidden="false" customHeight="false" outlineLevel="0" collapsed="false">
      <c r="A3298" s="17" t="s">
        <v>3523</v>
      </c>
      <c r="B3298" s="17" t="n">
        <v>3</v>
      </c>
      <c r="C3298" s="21" t="n">
        <v>45924</v>
      </c>
      <c r="D3298" s="17" t="s">
        <v>1412</v>
      </c>
      <c r="E3298" s="17" t="s">
        <v>85</v>
      </c>
      <c r="F3298" s="17" t="s">
        <v>1493</v>
      </c>
      <c r="G3298" s="17" t="s">
        <v>60</v>
      </c>
      <c r="H3298" s="17" t="s">
        <v>1523</v>
      </c>
      <c r="I3298" s="17" t="s">
        <v>1524</v>
      </c>
      <c r="J3298" s="17" t="n">
        <v>1</v>
      </c>
      <c r="K3298" s="15" t="n">
        <v>165.9</v>
      </c>
      <c r="L3298" s="22" t="n">
        <v>0</v>
      </c>
      <c r="M3298" s="15" t="n">
        <v>0</v>
      </c>
      <c r="N3298" s="15" t="n">
        <f aca="false">J3298*K3298</f>
        <v>165.9</v>
      </c>
      <c r="O3298" s="15" t="n">
        <f aca="false">N3298*L3298</f>
        <v>0</v>
      </c>
      <c r="P3298" s="15" t="n">
        <f aca="false">N3298-O3298</f>
        <v>165.9</v>
      </c>
      <c r="Q3298" s="15" t="n">
        <f aca="false">J3298*INDEX(dProdutos!$F$2:$F$47,MATCH(E3298,dProdutos!$A$2:$A$47,0))</f>
        <v>91.55</v>
      </c>
      <c r="R3298" s="15" t="n">
        <f aca="false">IF(I3298="Cancelado",0,P3298-Q3298)</f>
        <v>74.35</v>
      </c>
      <c r="S3298" s="17" t="str">
        <f aca="false">INDEX(dProdutos!$D$2:$D$47,MATCH(E3298,dProdutos!$A$2:$A$47,0))</f>
        <v>Moda Feminina</v>
      </c>
    </row>
    <row r="3299" customFormat="false" ht="15" hidden="false" customHeight="false" outlineLevel="0" collapsed="false">
      <c r="A3299" s="17" t="s">
        <v>3524</v>
      </c>
      <c r="B3299" s="17" t="n">
        <v>1</v>
      </c>
      <c r="C3299" s="21" t="n">
        <v>45924</v>
      </c>
      <c r="D3299" s="17" t="s">
        <v>1199</v>
      </c>
      <c r="E3299" s="17" t="s">
        <v>105</v>
      </c>
      <c r="F3299" s="17" t="s">
        <v>1499</v>
      </c>
      <c r="G3299" s="17" t="s">
        <v>60</v>
      </c>
      <c r="H3299" s="17" t="s">
        <v>1527</v>
      </c>
      <c r="I3299" s="17" t="s">
        <v>1524</v>
      </c>
      <c r="J3299" s="17" t="n">
        <v>1</v>
      </c>
      <c r="K3299" s="15" t="n">
        <v>175.9</v>
      </c>
      <c r="L3299" s="22" t="n">
        <v>0.1</v>
      </c>
      <c r="M3299" s="15" t="n">
        <v>0</v>
      </c>
      <c r="N3299" s="15" t="n">
        <f aca="false">J3299*K3299</f>
        <v>175.9</v>
      </c>
      <c r="O3299" s="15" t="n">
        <f aca="false">N3299*L3299</f>
        <v>17.59</v>
      </c>
      <c r="P3299" s="15" t="n">
        <f aca="false">N3299-O3299</f>
        <v>158.31</v>
      </c>
      <c r="Q3299" s="15" t="n">
        <f aca="false">J3299*INDEX(dProdutos!$F$2:$F$47,MATCH(E3299,dProdutos!$A$2:$A$47,0))</f>
        <v>96.59</v>
      </c>
      <c r="R3299" s="15" t="n">
        <f aca="false">IF(I3299="Cancelado",0,P3299-Q3299)</f>
        <v>61.72</v>
      </c>
      <c r="S3299" s="17" t="str">
        <f aca="false">INDEX(dProdutos!$D$2:$D$47,MATCH(E3299,dProdutos!$A$2:$A$47,0))</f>
        <v>Moda Masculina</v>
      </c>
    </row>
    <row r="3300" customFormat="false" ht="15" hidden="false" customHeight="false" outlineLevel="0" collapsed="false">
      <c r="A3300" s="17" t="s">
        <v>3525</v>
      </c>
      <c r="B3300" s="17" t="n">
        <v>1</v>
      </c>
      <c r="C3300" s="21" t="n">
        <v>45925</v>
      </c>
      <c r="D3300" s="17" t="s">
        <v>327</v>
      </c>
      <c r="E3300" s="17" t="s">
        <v>129</v>
      </c>
      <c r="F3300" s="17" t="s">
        <v>1499</v>
      </c>
      <c r="G3300" s="17" t="s">
        <v>59</v>
      </c>
      <c r="H3300" s="17" t="s">
        <v>1523</v>
      </c>
      <c r="I3300" s="17" t="s">
        <v>1524</v>
      </c>
      <c r="J3300" s="17" t="n">
        <v>1</v>
      </c>
      <c r="K3300" s="15" t="n">
        <v>105.9</v>
      </c>
      <c r="L3300" s="22" t="n">
        <v>0</v>
      </c>
      <c r="M3300" s="15" t="n">
        <v>0</v>
      </c>
      <c r="N3300" s="15" t="n">
        <f aca="false">J3300*K3300</f>
        <v>105.9</v>
      </c>
      <c r="O3300" s="15" t="n">
        <f aca="false">N3300*L3300</f>
        <v>0</v>
      </c>
      <c r="P3300" s="15" t="n">
        <f aca="false">N3300-O3300</f>
        <v>105.9</v>
      </c>
      <c r="Q3300" s="15" t="n">
        <f aca="false">J3300*INDEX(dProdutos!$F$2:$F$47,MATCH(E3300,dProdutos!$A$2:$A$47,0))</f>
        <v>43.79</v>
      </c>
      <c r="R3300" s="15" t="n">
        <f aca="false">IF(I3300="Cancelado",0,P3300-Q3300)</f>
        <v>62.11</v>
      </c>
      <c r="S3300" s="17" t="str">
        <f aca="false">INDEX(dProdutos!$D$2:$D$47,MATCH(E3300,dProdutos!$A$2:$A$47,0))</f>
        <v>Calçados</v>
      </c>
    </row>
    <row r="3301" customFormat="false" ht="15" hidden="false" customHeight="false" outlineLevel="0" collapsed="false">
      <c r="A3301" s="17" t="s">
        <v>3526</v>
      </c>
      <c r="B3301" s="17" t="n">
        <v>1</v>
      </c>
      <c r="C3301" s="21" t="n">
        <v>45925</v>
      </c>
      <c r="D3301" s="17" t="s">
        <v>1443</v>
      </c>
      <c r="E3301" s="17" t="s">
        <v>129</v>
      </c>
      <c r="F3301" s="17" t="s">
        <v>1503</v>
      </c>
      <c r="G3301" s="17" t="s">
        <v>60</v>
      </c>
      <c r="H3301" s="17" t="s">
        <v>1527</v>
      </c>
      <c r="I3301" s="17" t="s">
        <v>1524</v>
      </c>
      <c r="J3301" s="17" t="n">
        <v>1</v>
      </c>
      <c r="K3301" s="15" t="n">
        <v>105.9</v>
      </c>
      <c r="L3301" s="22" t="n">
        <v>0</v>
      </c>
      <c r="M3301" s="15" t="n">
        <v>0</v>
      </c>
      <c r="N3301" s="15" t="n">
        <f aca="false">J3301*K3301</f>
        <v>105.9</v>
      </c>
      <c r="O3301" s="15" t="n">
        <f aca="false">N3301*L3301</f>
        <v>0</v>
      </c>
      <c r="P3301" s="15" t="n">
        <f aca="false">N3301-O3301</f>
        <v>105.9</v>
      </c>
      <c r="Q3301" s="15" t="n">
        <f aca="false">J3301*INDEX(dProdutos!$F$2:$F$47,MATCH(E3301,dProdutos!$A$2:$A$47,0))</f>
        <v>43.79</v>
      </c>
      <c r="R3301" s="15" t="n">
        <f aca="false">IF(I3301="Cancelado",0,P3301-Q3301)</f>
        <v>62.11</v>
      </c>
      <c r="S3301" s="17" t="str">
        <f aca="false">INDEX(dProdutos!$D$2:$D$47,MATCH(E3301,dProdutos!$A$2:$A$47,0))</f>
        <v>Calçados</v>
      </c>
    </row>
    <row r="3302" customFormat="false" ht="15" hidden="false" customHeight="false" outlineLevel="0" collapsed="false">
      <c r="A3302" s="17" t="s">
        <v>3526</v>
      </c>
      <c r="B3302" s="17" t="n">
        <v>2</v>
      </c>
      <c r="C3302" s="21" t="n">
        <v>45925</v>
      </c>
      <c r="D3302" s="17" t="s">
        <v>1443</v>
      </c>
      <c r="E3302" s="17" t="s">
        <v>120</v>
      </c>
      <c r="F3302" s="17" t="s">
        <v>1503</v>
      </c>
      <c r="G3302" s="17" t="s">
        <v>60</v>
      </c>
      <c r="H3302" s="17" t="s">
        <v>1527</v>
      </c>
      <c r="I3302" s="17" t="s">
        <v>1524</v>
      </c>
      <c r="J3302" s="17" t="n">
        <v>1</v>
      </c>
      <c r="K3302" s="15" t="n">
        <v>96.9</v>
      </c>
      <c r="L3302" s="22" t="n">
        <v>0.1</v>
      </c>
      <c r="M3302" s="15" t="n">
        <v>0</v>
      </c>
      <c r="N3302" s="15" t="n">
        <f aca="false">J3302*K3302</f>
        <v>96.9</v>
      </c>
      <c r="O3302" s="15" t="n">
        <f aca="false">N3302*L3302</f>
        <v>9.69</v>
      </c>
      <c r="P3302" s="15" t="n">
        <f aca="false">N3302-O3302</f>
        <v>87.21</v>
      </c>
      <c r="Q3302" s="15" t="n">
        <f aca="false">J3302*INDEX(dProdutos!$F$2:$F$47,MATCH(E3302,dProdutos!$A$2:$A$47,0))</f>
        <v>44.36</v>
      </c>
      <c r="R3302" s="15" t="n">
        <f aca="false">IF(I3302="Cancelado",0,P3302-Q3302)</f>
        <v>42.85</v>
      </c>
      <c r="S3302" s="17" t="str">
        <f aca="false">INDEX(dProdutos!$D$2:$D$47,MATCH(E3302,dProdutos!$A$2:$A$47,0))</f>
        <v>Moda Masculina</v>
      </c>
    </row>
    <row r="3303" customFormat="false" ht="15" hidden="false" customHeight="false" outlineLevel="0" collapsed="false">
      <c r="A3303" s="17" t="s">
        <v>3526</v>
      </c>
      <c r="B3303" s="17" t="n">
        <v>3</v>
      </c>
      <c r="C3303" s="21" t="n">
        <v>45925</v>
      </c>
      <c r="D3303" s="17" t="s">
        <v>1443</v>
      </c>
      <c r="E3303" s="17" t="s">
        <v>95</v>
      </c>
      <c r="F3303" s="17" t="s">
        <v>1503</v>
      </c>
      <c r="G3303" s="17" t="s">
        <v>60</v>
      </c>
      <c r="H3303" s="17" t="s">
        <v>1527</v>
      </c>
      <c r="I3303" s="17" t="s">
        <v>1524</v>
      </c>
      <c r="J3303" s="17" t="n">
        <v>1</v>
      </c>
      <c r="K3303" s="15" t="n">
        <v>77.9</v>
      </c>
      <c r="L3303" s="22" t="n">
        <v>0</v>
      </c>
      <c r="M3303" s="15" t="n">
        <v>0</v>
      </c>
      <c r="N3303" s="15" t="n">
        <f aca="false">J3303*K3303</f>
        <v>77.9</v>
      </c>
      <c r="O3303" s="15" t="n">
        <f aca="false">N3303*L3303</f>
        <v>0</v>
      </c>
      <c r="P3303" s="15" t="n">
        <f aca="false">N3303-O3303</f>
        <v>77.9</v>
      </c>
      <c r="Q3303" s="15" t="n">
        <f aca="false">J3303*INDEX(dProdutos!$F$2:$F$47,MATCH(E3303,dProdutos!$A$2:$A$47,0))</f>
        <v>36.71</v>
      </c>
      <c r="R3303" s="15" t="n">
        <f aca="false">IF(I3303="Cancelado",0,P3303-Q3303)</f>
        <v>41.19</v>
      </c>
      <c r="S3303" s="17" t="str">
        <f aca="false">INDEX(dProdutos!$D$2:$D$47,MATCH(E3303,dProdutos!$A$2:$A$47,0))</f>
        <v>Moda Feminina</v>
      </c>
    </row>
    <row r="3304" customFormat="false" ht="15" hidden="false" customHeight="false" outlineLevel="0" collapsed="false">
      <c r="A3304" s="17" t="s">
        <v>3527</v>
      </c>
      <c r="B3304" s="17" t="n">
        <v>1</v>
      </c>
      <c r="C3304" s="21" t="n">
        <v>45925</v>
      </c>
      <c r="D3304" s="17" t="s">
        <v>984</v>
      </c>
      <c r="E3304" s="17" t="s">
        <v>192</v>
      </c>
      <c r="F3304" s="17" t="s">
        <v>1490</v>
      </c>
      <c r="G3304" s="17" t="s">
        <v>61</v>
      </c>
      <c r="H3304" s="17" t="s">
        <v>1523</v>
      </c>
      <c r="I3304" s="17" t="s">
        <v>1524</v>
      </c>
      <c r="J3304" s="17" t="n">
        <v>1</v>
      </c>
      <c r="K3304" s="15" t="n">
        <v>245.9</v>
      </c>
      <c r="L3304" s="22" t="n">
        <v>0</v>
      </c>
      <c r="M3304" s="15" t="n">
        <v>33.41</v>
      </c>
      <c r="N3304" s="15" t="n">
        <f aca="false">J3304*K3304</f>
        <v>245.9</v>
      </c>
      <c r="O3304" s="15" t="n">
        <f aca="false">N3304*L3304</f>
        <v>0</v>
      </c>
      <c r="P3304" s="15" t="n">
        <f aca="false">N3304-O3304</f>
        <v>245.9</v>
      </c>
      <c r="Q3304" s="15" t="n">
        <f aca="false">J3304*INDEX(dProdutos!$F$2:$F$47,MATCH(E3304,dProdutos!$A$2:$A$47,0))</f>
        <v>107.78</v>
      </c>
      <c r="R3304" s="15" t="n">
        <f aca="false">IF(I3304="Cancelado",0,P3304-Q3304)</f>
        <v>138.12</v>
      </c>
      <c r="S3304" s="17" t="str">
        <f aca="false">INDEX(dProdutos!$D$2:$D$47,MATCH(E3304,dProdutos!$A$2:$A$47,0))</f>
        <v>Eletrônicos</v>
      </c>
    </row>
    <row r="3305" customFormat="false" ht="15" hidden="false" customHeight="false" outlineLevel="0" collapsed="false">
      <c r="A3305" s="17" t="s">
        <v>3528</v>
      </c>
      <c r="B3305" s="17" t="n">
        <v>1</v>
      </c>
      <c r="C3305" s="21" t="n">
        <v>45925</v>
      </c>
      <c r="D3305" s="17" t="s">
        <v>949</v>
      </c>
      <c r="E3305" s="17" t="s">
        <v>73</v>
      </c>
      <c r="F3305" s="17" t="s">
        <v>1499</v>
      </c>
      <c r="G3305" s="17" t="s">
        <v>60</v>
      </c>
      <c r="H3305" s="17" t="s">
        <v>1537</v>
      </c>
      <c r="I3305" s="17" t="s">
        <v>1531</v>
      </c>
      <c r="J3305" s="17" t="n">
        <v>1</v>
      </c>
      <c r="K3305" s="15" t="n">
        <v>179.9</v>
      </c>
      <c r="L3305" s="22" t="n">
        <v>0</v>
      </c>
      <c r="M3305" s="15" t="n">
        <v>29.02</v>
      </c>
      <c r="N3305" s="15" t="n">
        <f aca="false">J3305*K3305</f>
        <v>179.9</v>
      </c>
      <c r="O3305" s="15" t="n">
        <f aca="false">N3305*L3305</f>
        <v>0</v>
      </c>
      <c r="P3305" s="15" t="n">
        <f aca="false">N3305-O3305</f>
        <v>179.9</v>
      </c>
      <c r="Q3305" s="15" t="n">
        <f aca="false">J3305*INDEX(dProdutos!$F$2:$F$47,MATCH(E3305,dProdutos!$A$2:$A$47,0))</f>
        <v>69.44</v>
      </c>
      <c r="R3305" s="15" t="n">
        <f aca="false">IF(I3305="Cancelado",0,P3305-Q3305)</f>
        <v>0</v>
      </c>
      <c r="S3305" s="17" t="str">
        <f aca="false">INDEX(dProdutos!$D$2:$D$47,MATCH(E3305,dProdutos!$A$2:$A$47,0))</f>
        <v>Moda Feminina</v>
      </c>
    </row>
    <row r="3306" customFormat="false" ht="15" hidden="false" customHeight="false" outlineLevel="0" collapsed="false">
      <c r="A3306" s="17" t="s">
        <v>3529</v>
      </c>
      <c r="B3306" s="17" t="n">
        <v>1</v>
      </c>
      <c r="C3306" s="21" t="n">
        <v>45925</v>
      </c>
      <c r="D3306" s="17" t="s">
        <v>714</v>
      </c>
      <c r="E3306" s="17" t="s">
        <v>95</v>
      </c>
      <c r="F3306" s="17" t="s">
        <v>1503</v>
      </c>
      <c r="G3306" s="17" t="s">
        <v>61</v>
      </c>
      <c r="H3306" s="17" t="s">
        <v>1537</v>
      </c>
      <c r="I3306" s="17" t="s">
        <v>1524</v>
      </c>
      <c r="J3306" s="17" t="n">
        <v>1</v>
      </c>
      <c r="K3306" s="15" t="n">
        <v>77.9</v>
      </c>
      <c r="L3306" s="22" t="n">
        <v>0</v>
      </c>
      <c r="M3306" s="15" t="n">
        <v>28.9</v>
      </c>
      <c r="N3306" s="15" t="n">
        <f aca="false">J3306*K3306</f>
        <v>77.9</v>
      </c>
      <c r="O3306" s="15" t="n">
        <f aca="false">N3306*L3306</f>
        <v>0</v>
      </c>
      <c r="P3306" s="15" t="n">
        <f aca="false">N3306-O3306</f>
        <v>77.9</v>
      </c>
      <c r="Q3306" s="15" t="n">
        <f aca="false">J3306*INDEX(dProdutos!$F$2:$F$47,MATCH(E3306,dProdutos!$A$2:$A$47,0))</f>
        <v>36.71</v>
      </c>
      <c r="R3306" s="15" t="n">
        <f aca="false">IF(I3306="Cancelado",0,P3306-Q3306)</f>
        <v>41.19</v>
      </c>
      <c r="S3306" s="17" t="str">
        <f aca="false">INDEX(dProdutos!$D$2:$D$47,MATCH(E3306,dProdutos!$A$2:$A$47,0))</f>
        <v>Moda Feminina</v>
      </c>
    </row>
    <row r="3307" customFormat="false" ht="15" hidden="false" customHeight="false" outlineLevel="0" collapsed="false">
      <c r="A3307" s="17" t="s">
        <v>3530</v>
      </c>
      <c r="B3307" s="17" t="n">
        <v>1</v>
      </c>
      <c r="C3307" s="21" t="n">
        <v>45925</v>
      </c>
      <c r="D3307" s="17" t="s">
        <v>1054</v>
      </c>
      <c r="E3307" s="17" t="s">
        <v>81</v>
      </c>
      <c r="F3307" s="17" t="s">
        <v>1501</v>
      </c>
      <c r="G3307" s="17" t="s">
        <v>64</v>
      </c>
      <c r="H3307" s="17" t="s">
        <v>1523</v>
      </c>
      <c r="I3307" s="17" t="s">
        <v>1524</v>
      </c>
      <c r="J3307" s="17" t="n">
        <v>3</v>
      </c>
      <c r="K3307" s="15" t="n">
        <v>64.9</v>
      </c>
      <c r="L3307" s="22" t="n">
        <v>0</v>
      </c>
      <c r="M3307" s="15" t="n">
        <v>19.82</v>
      </c>
      <c r="N3307" s="15" t="n">
        <f aca="false">J3307*K3307</f>
        <v>194.7</v>
      </c>
      <c r="O3307" s="15" t="n">
        <f aca="false">N3307*L3307</f>
        <v>0</v>
      </c>
      <c r="P3307" s="15" t="n">
        <f aca="false">N3307-O3307</f>
        <v>194.7</v>
      </c>
      <c r="Q3307" s="15" t="n">
        <f aca="false">J3307*INDEX(dProdutos!$F$2:$F$47,MATCH(E3307,dProdutos!$A$2:$A$47,0))</f>
        <v>78.36</v>
      </c>
      <c r="R3307" s="15" t="n">
        <f aca="false">IF(I3307="Cancelado",0,P3307-Q3307)</f>
        <v>116.34</v>
      </c>
      <c r="S3307" s="17" t="str">
        <f aca="false">INDEX(dProdutos!$D$2:$D$47,MATCH(E3307,dProdutos!$A$2:$A$47,0))</f>
        <v>Moda Feminina</v>
      </c>
    </row>
    <row r="3308" customFormat="false" ht="15" hidden="false" customHeight="false" outlineLevel="0" collapsed="false">
      <c r="A3308" s="17" t="s">
        <v>3530</v>
      </c>
      <c r="B3308" s="17" t="n">
        <v>2</v>
      </c>
      <c r="C3308" s="21" t="n">
        <v>45925</v>
      </c>
      <c r="D3308" s="17" t="s">
        <v>1054</v>
      </c>
      <c r="E3308" s="17" t="s">
        <v>171</v>
      </c>
      <c r="F3308" s="17" t="s">
        <v>1501</v>
      </c>
      <c r="G3308" s="17" t="s">
        <v>64</v>
      </c>
      <c r="H3308" s="17" t="s">
        <v>1523</v>
      </c>
      <c r="I3308" s="17" t="s">
        <v>1524</v>
      </c>
      <c r="J3308" s="17" t="n">
        <v>1</v>
      </c>
      <c r="K3308" s="15" t="n">
        <v>246.9</v>
      </c>
      <c r="L3308" s="22" t="n">
        <v>0</v>
      </c>
      <c r="M3308" s="15" t="n">
        <v>0</v>
      </c>
      <c r="N3308" s="15" t="n">
        <f aca="false">J3308*K3308</f>
        <v>246.9</v>
      </c>
      <c r="O3308" s="15" t="n">
        <f aca="false">N3308*L3308</f>
        <v>0</v>
      </c>
      <c r="P3308" s="15" t="n">
        <f aca="false">N3308-O3308</f>
        <v>246.9</v>
      </c>
      <c r="Q3308" s="15" t="n">
        <f aca="false">J3308*INDEX(dProdutos!$F$2:$F$47,MATCH(E3308,dProdutos!$A$2:$A$47,0))</f>
        <v>103.61</v>
      </c>
      <c r="R3308" s="15" t="n">
        <f aca="false">IF(I3308="Cancelado",0,P3308-Q3308)</f>
        <v>143.29</v>
      </c>
      <c r="S3308" s="17" t="str">
        <f aca="false">INDEX(dProdutos!$D$2:$D$47,MATCH(E3308,dProdutos!$A$2:$A$47,0))</f>
        <v>Casa</v>
      </c>
    </row>
    <row r="3309" customFormat="false" ht="15" hidden="false" customHeight="false" outlineLevel="0" collapsed="false">
      <c r="A3309" s="17" t="s">
        <v>3531</v>
      </c>
      <c r="B3309" s="17" t="n">
        <v>1</v>
      </c>
      <c r="C3309" s="21" t="n">
        <v>45925</v>
      </c>
      <c r="D3309" s="17" t="s">
        <v>952</v>
      </c>
      <c r="E3309" s="17" t="s">
        <v>132</v>
      </c>
      <c r="F3309" s="17" t="s">
        <v>1487</v>
      </c>
      <c r="G3309" s="17" t="s">
        <v>63</v>
      </c>
      <c r="H3309" s="17" t="s">
        <v>1523</v>
      </c>
      <c r="I3309" s="17" t="s">
        <v>1524</v>
      </c>
      <c r="J3309" s="17" t="n">
        <v>1</v>
      </c>
      <c r="K3309" s="15" t="n">
        <v>179.9</v>
      </c>
      <c r="L3309" s="22" t="n">
        <v>0.05</v>
      </c>
      <c r="M3309" s="15" t="n">
        <v>0</v>
      </c>
      <c r="N3309" s="15" t="n">
        <f aca="false">J3309*K3309</f>
        <v>179.9</v>
      </c>
      <c r="O3309" s="15" t="n">
        <f aca="false">N3309*L3309</f>
        <v>8.995</v>
      </c>
      <c r="P3309" s="15" t="n">
        <f aca="false">N3309-O3309</f>
        <v>170.905</v>
      </c>
      <c r="Q3309" s="15" t="n">
        <f aca="false">J3309*INDEX(dProdutos!$F$2:$F$47,MATCH(E3309,dProdutos!$A$2:$A$47,0))</f>
        <v>93.56</v>
      </c>
      <c r="R3309" s="15" t="n">
        <f aca="false">IF(I3309="Cancelado",0,P3309-Q3309)</f>
        <v>77.345</v>
      </c>
      <c r="S3309" s="17" t="str">
        <f aca="false">INDEX(dProdutos!$D$2:$D$47,MATCH(E3309,dProdutos!$A$2:$A$47,0))</f>
        <v>Calçados</v>
      </c>
    </row>
    <row r="3310" customFormat="false" ht="15" hidden="false" customHeight="false" outlineLevel="0" collapsed="false">
      <c r="A3310" s="17" t="s">
        <v>3532</v>
      </c>
      <c r="B3310" s="17" t="n">
        <v>1</v>
      </c>
      <c r="C3310" s="21" t="n">
        <v>45925</v>
      </c>
      <c r="D3310" s="17" t="s">
        <v>1082</v>
      </c>
      <c r="E3310" s="17" t="s">
        <v>102</v>
      </c>
      <c r="F3310" s="17" t="s">
        <v>1497</v>
      </c>
      <c r="G3310" s="17" t="s">
        <v>61</v>
      </c>
      <c r="H3310" s="17" t="s">
        <v>1523</v>
      </c>
      <c r="I3310" s="17" t="s">
        <v>1524</v>
      </c>
      <c r="J3310" s="17" t="n">
        <v>2</v>
      </c>
      <c r="K3310" s="15" t="n">
        <v>65.9</v>
      </c>
      <c r="L3310" s="22" t="n">
        <v>0</v>
      </c>
      <c r="M3310" s="15" t="n">
        <v>32.89</v>
      </c>
      <c r="N3310" s="15" t="n">
        <f aca="false">J3310*K3310</f>
        <v>131.8</v>
      </c>
      <c r="O3310" s="15" t="n">
        <f aca="false">N3310*L3310</f>
        <v>0</v>
      </c>
      <c r="P3310" s="15" t="n">
        <f aca="false">N3310-O3310</f>
        <v>131.8</v>
      </c>
      <c r="Q3310" s="15" t="n">
        <f aca="false">J3310*INDEX(dProdutos!$F$2:$F$47,MATCH(E3310,dProdutos!$A$2:$A$47,0))</f>
        <v>59.36</v>
      </c>
      <c r="R3310" s="15" t="n">
        <f aca="false">IF(I3310="Cancelado",0,P3310-Q3310)</f>
        <v>72.44</v>
      </c>
      <c r="S3310" s="17" t="str">
        <f aca="false">INDEX(dProdutos!$D$2:$D$47,MATCH(E3310,dProdutos!$A$2:$A$47,0))</f>
        <v>Moda Masculina</v>
      </c>
    </row>
    <row r="3311" customFormat="false" ht="15" hidden="false" customHeight="false" outlineLevel="0" collapsed="false">
      <c r="A3311" s="17" t="s">
        <v>3533</v>
      </c>
      <c r="B3311" s="17" t="n">
        <v>1</v>
      </c>
      <c r="C3311" s="21" t="n">
        <v>45926</v>
      </c>
      <c r="D3311" s="17" t="s">
        <v>1069</v>
      </c>
      <c r="E3311" s="17" t="s">
        <v>92</v>
      </c>
      <c r="F3311" s="17" t="s">
        <v>1493</v>
      </c>
      <c r="G3311" s="17" t="s">
        <v>60</v>
      </c>
      <c r="H3311" s="17" t="s">
        <v>1523</v>
      </c>
      <c r="I3311" s="17" t="s">
        <v>1524</v>
      </c>
      <c r="J3311" s="17" t="n">
        <v>1</v>
      </c>
      <c r="K3311" s="15" t="n">
        <v>191.9</v>
      </c>
      <c r="L3311" s="22" t="n">
        <v>0</v>
      </c>
      <c r="M3311" s="15" t="n">
        <v>24.34</v>
      </c>
      <c r="N3311" s="15" t="n">
        <f aca="false">J3311*K3311</f>
        <v>191.9</v>
      </c>
      <c r="O3311" s="15" t="n">
        <f aca="false">N3311*L3311</f>
        <v>0</v>
      </c>
      <c r="P3311" s="15" t="n">
        <f aca="false">N3311-O3311</f>
        <v>191.9</v>
      </c>
      <c r="Q3311" s="15" t="n">
        <f aca="false">J3311*INDEX(dProdutos!$F$2:$F$47,MATCH(E3311,dProdutos!$A$2:$A$47,0))</f>
        <v>88.59</v>
      </c>
      <c r="R3311" s="15" t="n">
        <f aca="false">IF(I3311="Cancelado",0,P3311-Q3311)</f>
        <v>103.31</v>
      </c>
      <c r="S3311" s="17" t="str">
        <f aca="false">INDEX(dProdutos!$D$2:$D$47,MATCH(E3311,dProdutos!$A$2:$A$47,0))</f>
        <v>Moda Feminina</v>
      </c>
    </row>
    <row r="3312" customFormat="false" ht="15" hidden="false" customHeight="false" outlineLevel="0" collapsed="false">
      <c r="A3312" s="17" t="s">
        <v>3534</v>
      </c>
      <c r="B3312" s="17" t="n">
        <v>1</v>
      </c>
      <c r="C3312" s="21" t="n">
        <v>45926</v>
      </c>
      <c r="D3312" s="17" t="s">
        <v>531</v>
      </c>
      <c r="E3312" s="17" t="s">
        <v>144</v>
      </c>
      <c r="F3312" s="17" t="s">
        <v>1495</v>
      </c>
      <c r="G3312" s="17" t="s">
        <v>61</v>
      </c>
      <c r="H3312" s="17" t="s">
        <v>1523</v>
      </c>
      <c r="I3312" s="17" t="s">
        <v>1524</v>
      </c>
      <c r="J3312" s="17" t="n">
        <v>1</v>
      </c>
      <c r="K3312" s="15" t="n">
        <v>260.9</v>
      </c>
      <c r="L3312" s="22" t="n">
        <v>0.05</v>
      </c>
      <c r="M3312" s="15" t="n">
        <v>0</v>
      </c>
      <c r="N3312" s="15" t="n">
        <f aca="false">J3312*K3312</f>
        <v>260.9</v>
      </c>
      <c r="O3312" s="15" t="n">
        <f aca="false">N3312*L3312</f>
        <v>13.045</v>
      </c>
      <c r="P3312" s="15" t="n">
        <f aca="false">N3312-O3312</f>
        <v>247.855</v>
      </c>
      <c r="Q3312" s="15" t="n">
        <f aca="false">J3312*INDEX(dProdutos!$F$2:$F$47,MATCH(E3312,dProdutos!$A$2:$A$47,0))</f>
        <v>99.86</v>
      </c>
      <c r="R3312" s="15" t="n">
        <f aca="false">IF(I3312="Cancelado",0,P3312-Q3312)</f>
        <v>147.995</v>
      </c>
      <c r="S3312" s="17" t="str">
        <f aca="false">INDEX(dProdutos!$D$2:$D$47,MATCH(E3312,dProdutos!$A$2:$A$47,0))</f>
        <v>Acessórios</v>
      </c>
    </row>
    <row r="3313" customFormat="false" ht="15" hidden="false" customHeight="false" outlineLevel="0" collapsed="false">
      <c r="A3313" s="17" t="s">
        <v>3535</v>
      </c>
      <c r="B3313" s="17" t="n">
        <v>1</v>
      </c>
      <c r="C3313" s="21" t="n">
        <v>45926</v>
      </c>
      <c r="D3313" s="17" t="s">
        <v>482</v>
      </c>
      <c r="E3313" s="17" t="s">
        <v>123</v>
      </c>
      <c r="F3313" s="17" t="s">
        <v>1503</v>
      </c>
      <c r="G3313" s="17" t="s">
        <v>59</v>
      </c>
      <c r="H3313" s="17" t="s">
        <v>1537</v>
      </c>
      <c r="I3313" s="17" t="s">
        <v>1524</v>
      </c>
      <c r="J3313" s="17" t="n">
        <v>1</v>
      </c>
      <c r="K3313" s="15" t="n">
        <v>277.9</v>
      </c>
      <c r="L3313" s="22" t="n">
        <v>0</v>
      </c>
      <c r="M3313" s="15" t="n">
        <v>11.96</v>
      </c>
      <c r="N3313" s="15" t="n">
        <f aca="false">J3313*K3313</f>
        <v>277.9</v>
      </c>
      <c r="O3313" s="15" t="n">
        <f aca="false">N3313*L3313</f>
        <v>0</v>
      </c>
      <c r="P3313" s="15" t="n">
        <f aca="false">N3313-O3313</f>
        <v>277.9</v>
      </c>
      <c r="Q3313" s="15" t="n">
        <f aca="false">J3313*INDEX(dProdutos!$F$2:$F$47,MATCH(E3313,dProdutos!$A$2:$A$47,0))</f>
        <v>132.36</v>
      </c>
      <c r="R3313" s="15" t="n">
        <f aca="false">IF(I3313="Cancelado",0,P3313-Q3313)</f>
        <v>145.54</v>
      </c>
      <c r="S3313" s="17" t="str">
        <f aca="false">INDEX(dProdutos!$D$2:$D$47,MATCH(E3313,dProdutos!$A$2:$A$47,0))</f>
        <v>Calçados</v>
      </c>
    </row>
    <row r="3314" customFormat="false" ht="15" hidden="false" customHeight="false" outlineLevel="0" collapsed="false">
      <c r="A3314" s="17" t="s">
        <v>3535</v>
      </c>
      <c r="B3314" s="17" t="n">
        <v>2</v>
      </c>
      <c r="C3314" s="21" t="n">
        <v>45926</v>
      </c>
      <c r="D3314" s="17" t="s">
        <v>482</v>
      </c>
      <c r="E3314" s="17" t="s">
        <v>126</v>
      </c>
      <c r="F3314" s="17" t="s">
        <v>1503</v>
      </c>
      <c r="G3314" s="17" t="s">
        <v>59</v>
      </c>
      <c r="H3314" s="17" t="s">
        <v>1537</v>
      </c>
      <c r="I3314" s="17" t="s">
        <v>1524</v>
      </c>
      <c r="J3314" s="17" t="n">
        <v>1</v>
      </c>
      <c r="K3314" s="15" t="n">
        <v>296.9</v>
      </c>
      <c r="L3314" s="22" t="n">
        <v>0.05</v>
      </c>
      <c r="M3314" s="15" t="n">
        <v>0</v>
      </c>
      <c r="N3314" s="15" t="n">
        <f aca="false">J3314*K3314</f>
        <v>296.9</v>
      </c>
      <c r="O3314" s="15" t="n">
        <f aca="false">N3314*L3314</f>
        <v>14.845</v>
      </c>
      <c r="P3314" s="15" t="n">
        <f aca="false">N3314-O3314</f>
        <v>282.055</v>
      </c>
      <c r="Q3314" s="15" t="n">
        <f aca="false">J3314*INDEX(dProdutos!$F$2:$F$47,MATCH(E3314,dProdutos!$A$2:$A$47,0))</f>
        <v>135.24</v>
      </c>
      <c r="R3314" s="15" t="n">
        <f aca="false">IF(I3314="Cancelado",0,P3314-Q3314)</f>
        <v>146.815</v>
      </c>
      <c r="S3314" s="17" t="str">
        <f aca="false">INDEX(dProdutos!$D$2:$D$47,MATCH(E3314,dProdutos!$A$2:$A$47,0))</f>
        <v>Calçados</v>
      </c>
    </row>
    <row r="3315" customFormat="false" ht="15" hidden="false" customHeight="false" outlineLevel="0" collapsed="false">
      <c r="A3315" s="17" t="s">
        <v>3535</v>
      </c>
      <c r="B3315" s="17" t="n">
        <v>3</v>
      </c>
      <c r="C3315" s="21" t="n">
        <v>45926</v>
      </c>
      <c r="D3315" s="17" t="s">
        <v>482</v>
      </c>
      <c r="E3315" s="17" t="s">
        <v>111</v>
      </c>
      <c r="F3315" s="17" t="s">
        <v>1503</v>
      </c>
      <c r="G3315" s="17" t="s">
        <v>59</v>
      </c>
      <c r="H3315" s="17" t="s">
        <v>1537</v>
      </c>
      <c r="I3315" s="17" t="s">
        <v>1524</v>
      </c>
      <c r="J3315" s="17" t="n">
        <v>1</v>
      </c>
      <c r="K3315" s="15" t="n">
        <v>188.9</v>
      </c>
      <c r="L3315" s="22" t="n">
        <v>0</v>
      </c>
      <c r="M3315" s="15" t="n">
        <v>0</v>
      </c>
      <c r="N3315" s="15" t="n">
        <f aca="false">J3315*K3315</f>
        <v>188.9</v>
      </c>
      <c r="O3315" s="15" t="n">
        <f aca="false">N3315*L3315</f>
        <v>0</v>
      </c>
      <c r="P3315" s="15" t="n">
        <f aca="false">N3315-O3315</f>
        <v>188.9</v>
      </c>
      <c r="Q3315" s="15" t="n">
        <f aca="false">J3315*INDEX(dProdutos!$F$2:$F$47,MATCH(E3315,dProdutos!$A$2:$A$47,0))</f>
        <v>88.32</v>
      </c>
      <c r="R3315" s="15" t="n">
        <f aca="false">IF(I3315="Cancelado",0,P3315-Q3315)</f>
        <v>100.58</v>
      </c>
      <c r="S3315" s="17" t="str">
        <f aca="false">INDEX(dProdutos!$D$2:$D$47,MATCH(E3315,dProdutos!$A$2:$A$47,0))</f>
        <v>Moda Masculina</v>
      </c>
    </row>
    <row r="3316" customFormat="false" ht="15" hidden="false" customHeight="false" outlineLevel="0" collapsed="false">
      <c r="A3316" s="17" t="s">
        <v>3536</v>
      </c>
      <c r="B3316" s="17" t="n">
        <v>1</v>
      </c>
      <c r="C3316" s="21" t="n">
        <v>45926</v>
      </c>
      <c r="D3316" s="17" t="s">
        <v>653</v>
      </c>
      <c r="E3316" s="17" t="s">
        <v>98</v>
      </c>
      <c r="F3316" s="17" t="s">
        <v>1493</v>
      </c>
      <c r="G3316" s="17" t="s">
        <v>59</v>
      </c>
      <c r="H3316" s="17" t="s">
        <v>1523</v>
      </c>
      <c r="I3316" s="17" t="s">
        <v>1524</v>
      </c>
      <c r="J3316" s="17" t="n">
        <v>1</v>
      </c>
      <c r="K3316" s="15" t="n">
        <v>108.9</v>
      </c>
      <c r="L3316" s="22" t="n">
        <v>0.05</v>
      </c>
      <c r="M3316" s="15" t="n">
        <v>0</v>
      </c>
      <c r="N3316" s="15" t="n">
        <f aca="false">J3316*K3316</f>
        <v>108.9</v>
      </c>
      <c r="O3316" s="15" t="n">
        <f aca="false">N3316*L3316</f>
        <v>5.445</v>
      </c>
      <c r="P3316" s="15" t="n">
        <f aca="false">N3316-O3316</f>
        <v>103.455</v>
      </c>
      <c r="Q3316" s="15" t="n">
        <f aca="false">J3316*INDEX(dProdutos!$F$2:$F$47,MATCH(E3316,dProdutos!$A$2:$A$47,0))</f>
        <v>42.52</v>
      </c>
      <c r="R3316" s="15" t="n">
        <f aca="false">IF(I3316="Cancelado",0,P3316-Q3316)</f>
        <v>60.935</v>
      </c>
      <c r="S3316" s="17" t="str">
        <f aca="false">INDEX(dProdutos!$D$2:$D$47,MATCH(E3316,dProdutos!$A$2:$A$47,0))</f>
        <v>Moda Feminina</v>
      </c>
    </row>
    <row r="3317" customFormat="false" ht="15" hidden="false" customHeight="false" outlineLevel="0" collapsed="false">
      <c r="A3317" s="17" t="s">
        <v>3537</v>
      </c>
      <c r="B3317" s="17" t="n">
        <v>1</v>
      </c>
      <c r="C3317" s="21" t="n">
        <v>45926</v>
      </c>
      <c r="D3317" s="17" t="s">
        <v>632</v>
      </c>
      <c r="E3317" s="17" t="s">
        <v>174</v>
      </c>
      <c r="F3317" s="17" t="s">
        <v>1490</v>
      </c>
      <c r="G3317" s="17" t="s">
        <v>62</v>
      </c>
      <c r="H3317" s="17" t="s">
        <v>1537</v>
      </c>
      <c r="I3317" s="17" t="s">
        <v>1524</v>
      </c>
      <c r="J3317" s="17" t="n">
        <v>1</v>
      </c>
      <c r="K3317" s="15" t="n">
        <v>250.9</v>
      </c>
      <c r="L3317" s="22" t="n">
        <v>0</v>
      </c>
      <c r="M3317" s="15" t="n">
        <v>0</v>
      </c>
      <c r="N3317" s="15" t="n">
        <f aca="false">J3317*K3317</f>
        <v>250.9</v>
      </c>
      <c r="O3317" s="15" t="n">
        <f aca="false">N3317*L3317</f>
        <v>0</v>
      </c>
      <c r="P3317" s="15" t="n">
        <f aca="false">N3317-O3317</f>
        <v>250.9</v>
      </c>
      <c r="Q3317" s="15" t="n">
        <f aca="false">J3317*INDEX(dProdutos!$F$2:$F$47,MATCH(E3317,dProdutos!$A$2:$A$47,0))</f>
        <v>151.28</v>
      </c>
      <c r="R3317" s="15" t="n">
        <f aca="false">IF(I3317="Cancelado",0,P3317-Q3317)</f>
        <v>99.62</v>
      </c>
      <c r="S3317" s="17" t="str">
        <f aca="false">INDEX(dProdutos!$D$2:$D$47,MATCH(E3317,dProdutos!$A$2:$A$47,0))</f>
        <v>Casa</v>
      </c>
    </row>
    <row r="3318" customFormat="false" ht="15" hidden="false" customHeight="false" outlineLevel="0" collapsed="false">
      <c r="A3318" s="17" t="s">
        <v>3538</v>
      </c>
      <c r="B3318" s="17" t="n">
        <v>1</v>
      </c>
      <c r="C3318" s="21" t="n">
        <v>45926</v>
      </c>
      <c r="D3318" s="17" t="s">
        <v>1389</v>
      </c>
      <c r="E3318" s="17" t="s">
        <v>102</v>
      </c>
      <c r="F3318" s="17" t="s">
        <v>1490</v>
      </c>
      <c r="G3318" s="17" t="s">
        <v>59</v>
      </c>
      <c r="H3318" s="17" t="s">
        <v>1527</v>
      </c>
      <c r="I3318" s="17" t="s">
        <v>1524</v>
      </c>
      <c r="J3318" s="17" t="n">
        <v>1</v>
      </c>
      <c r="K3318" s="15" t="n">
        <v>65.9</v>
      </c>
      <c r="L3318" s="22" t="n">
        <v>0</v>
      </c>
      <c r="M3318" s="15" t="n">
        <v>32.45</v>
      </c>
      <c r="N3318" s="15" t="n">
        <f aca="false">J3318*K3318</f>
        <v>65.9</v>
      </c>
      <c r="O3318" s="15" t="n">
        <f aca="false">N3318*L3318</f>
        <v>0</v>
      </c>
      <c r="P3318" s="15" t="n">
        <f aca="false">N3318-O3318</f>
        <v>65.9</v>
      </c>
      <c r="Q3318" s="15" t="n">
        <f aca="false">J3318*INDEX(dProdutos!$F$2:$F$47,MATCH(E3318,dProdutos!$A$2:$A$47,0))</f>
        <v>29.68</v>
      </c>
      <c r="R3318" s="15" t="n">
        <f aca="false">IF(I3318="Cancelado",0,P3318-Q3318)</f>
        <v>36.22</v>
      </c>
      <c r="S3318" s="17" t="str">
        <f aca="false">INDEX(dProdutos!$D$2:$D$47,MATCH(E3318,dProdutos!$A$2:$A$47,0))</f>
        <v>Moda Masculina</v>
      </c>
    </row>
    <row r="3319" customFormat="false" ht="15" hidden="false" customHeight="false" outlineLevel="0" collapsed="false">
      <c r="A3319" s="17" t="s">
        <v>3538</v>
      </c>
      <c r="B3319" s="17" t="n">
        <v>2</v>
      </c>
      <c r="C3319" s="21" t="n">
        <v>45926</v>
      </c>
      <c r="D3319" s="17" t="s">
        <v>1389</v>
      </c>
      <c r="E3319" s="17" t="s">
        <v>147</v>
      </c>
      <c r="F3319" s="17" t="s">
        <v>1490</v>
      </c>
      <c r="G3319" s="17" t="s">
        <v>59</v>
      </c>
      <c r="H3319" s="17" t="s">
        <v>1527</v>
      </c>
      <c r="I3319" s="17" t="s">
        <v>1524</v>
      </c>
      <c r="J3319" s="17" t="n">
        <v>2</v>
      </c>
      <c r="K3319" s="15" t="n">
        <v>231.9</v>
      </c>
      <c r="L3319" s="22" t="n">
        <v>0.15</v>
      </c>
      <c r="M3319" s="15" t="n">
        <v>0</v>
      </c>
      <c r="N3319" s="15" t="n">
        <f aca="false">J3319*K3319</f>
        <v>463.8</v>
      </c>
      <c r="O3319" s="15" t="n">
        <f aca="false">N3319*L3319</f>
        <v>69.57</v>
      </c>
      <c r="P3319" s="15" t="n">
        <f aca="false">N3319-O3319</f>
        <v>394.23</v>
      </c>
      <c r="Q3319" s="15" t="n">
        <f aca="false">J3319*INDEX(dProdutos!$F$2:$F$47,MATCH(E3319,dProdutos!$A$2:$A$47,0))</f>
        <v>261.8</v>
      </c>
      <c r="R3319" s="15" t="n">
        <f aca="false">IF(I3319="Cancelado",0,P3319-Q3319)</f>
        <v>132.43</v>
      </c>
      <c r="S3319" s="17" t="str">
        <f aca="false">INDEX(dProdutos!$D$2:$D$47,MATCH(E3319,dProdutos!$A$2:$A$47,0))</f>
        <v>Acessórios</v>
      </c>
    </row>
    <row r="3320" customFormat="false" ht="15" hidden="false" customHeight="false" outlineLevel="0" collapsed="false">
      <c r="A3320" s="17" t="s">
        <v>3539</v>
      </c>
      <c r="B3320" s="17" t="n">
        <v>1</v>
      </c>
      <c r="C3320" s="21" t="n">
        <v>45926</v>
      </c>
      <c r="D3320" s="17" t="s">
        <v>749</v>
      </c>
      <c r="E3320" s="17" t="s">
        <v>144</v>
      </c>
      <c r="F3320" s="17" t="s">
        <v>1493</v>
      </c>
      <c r="G3320" s="17" t="s">
        <v>61</v>
      </c>
      <c r="H3320" s="17" t="s">
        <v>1537</v>
      </c>
      <c r="I3320" s="17" t="s">
        <v>1524</v>
      </c>
      <c r="J3320" s="17" t="n">
        <v>1</v>
      </c>
      <c r="K3320" s="15" t="n">
        <v>260.9</v>
      </c>
      <c r="L3320" s="22" t="n">
        <v>0.05</v>
      </c>
      <c r="M3320" s="15" t="n">
        <v>0</v>
      </c>
      <c r="N3320" s="15" t="n">
        <f aca="false">J3320*K3320</f>
        <v>260.9</v>
      </c>
      <c r="O3320" s="15" t="n">
        <f aca="false">N3320*L3320</f>
        <v>13.045</v>
      </c>
      <c r="P3320" s="15" t="n">
        <f aca="false">N3320-O3320</f>
        <v>247.855</v>
      </c>
      <c r="Q3320" s="15" t="n">
        <f aca="false">J3320*INDEX(dProdutos!$F$2:$F$47,MATCH(E3320,dProdutos!$A$2:$A$47,0))</f>
        <v>99.86</v>
      </c>
      <c r="R3320" s="15" t="n">
        <f aca="false">IF(I3320="Cancelado",0,P3320-Q3320)</f>
        <v>147.995</v>
      </c>
      <c r="S3320" s="17" t="str">
        <f aca="false">INDEX(dProdutos!$D$2:$D$47,MATCH(E3320,dProdutos!$A$2:$A$47,0))</f>
        <v>Acessórios</v>
      </c>
    </row>
    <row r="3321" customFormat="false" ht="15" hidden="false" customHeight="false" outlineLevel="0" collapsed="false">
      <c r="A3321" s="17" t="s">
        <v>3539</v>
      </c>
      <c r="B3321" s="17" t="n">
        <v>2</v>
      </c>
      <c r="C3321" s="21" t="n">
        <v>45926</v>
      </c>
      <c r="D3321" s="17" t="s">
        <v>749</v>
      </c>
      <c r="E3321" s="17" t="s">
        <v>141</v>
      </c>
      <c r="F3321" s="17" t="s">
        <v>1493</v>
      </c>
      <c r="G3321" s="17" t="s">
        <v>61</v>
      </c>
      <c r="H3321" s="17" t="s">
        <v>1537</v>
      </c>
      <c r="I3321" s="17" t="s">
        <v>1524</v>
      </c>
      <c r="J3321" s="17" t="n">
        <v>1</v>
      </c>
      <c r="K3321" s="15" t="n">
        <v>131.9</v>
      </c>
      <c r="L3321" s="22" t="n">
        <v>0</v>
      </c>
      <c r="M3321" s="15" t="n">
        <v>0</v>
      </c>
      <c r="N3321" s="15" t="n">
        <f aca="false">J3321*K3321</f>
        <v>131.9</v>
      </c>
      <c r="O3321" s="15" t="n">
        <f aca="false">N3321*L3321</f>
        <v>0</v>
      </c>
      <c r="P3321" s="15" t="n">
        <f aca="false">N3321-O3321</f>
        <v>131.9</v>
      </c>
      <c r="Q3321" s="15" t="n">
        <f aca="false">J3321*INDEX(dProdutos!$F$2:$F$47,MATCH(E3321,dProdutos!$A$2:$A$47,0))</f>
        <v>81.66</v>
      </c>
      <c r="R3321" s="15" t="n">
        <f aca="false">IF(I3321="Cancelado",0,P3321-Q3321)</f>
        <v>50.24</v>
      </c>
      <c r="S3321" s="17" t="str">
        <f aca="false">INDEX(dProdutos!$D$2:$D$47,MATCH(E3321,dProdutos!$A$2:$A$47,0))</f>
        <v>Acessórios</v>
      </c>
    </row>
    <row r="3322" customFormat="false" ht="15" hidden="false" customHeight="false" outlineLevel="0" collapsed="false">
      <c r="A3322" s="17" t="s">
        <v>3540</v>
      </c>
      <c r="B3322" s="17" t="n">
        <v>1</v>
      </c>
      <c r="C3322" s="21" t="n">
        <v>45926</v>
      </c>
      <c r="D3322" s="17" t="s">
        <v>1277</v>
      </c>
      <c r="E3322" s="17" t="s">
        <v>123</v>
      </c>
      <c r="F3322" s="17" t="s">
        <v>1487</v>
      </c>
      <c r="G3322" s="17" t="s">
        <v>60</v>
      </c>
      <c r="H3322" s="17" t="s">
        <v>1523</v>
      </c>
      <c r="I3322" s="17" t="s">
        <v>1524</v>
      </c>
      <c r="J3322" s="17" t="n">
        <v>1</v>
      </c>
      <c r="K3322" s="15" t="n">
        <v>277.9</v>
      </c>
      <c r="L3322" s="22" t="n">
        <v>0.1</v>
      </c>
      <c r="M3322" s="15" t="n">
        <v>13.21</v>
      </c>
      <c r="N3322" s="15" t="n">
        <f aca="false">J3322*K3322</f>
        <v>277.9</v>
      </c>
      <c r="O3322" s="15" t="n">
        <f aca="false">N3322*L3322</f>
        <v>27.79</v>
      </c>
      <c r="P3322" s="15" t="n">
        <f aca="false">N3322-O3322</f>
        <v>250.11</v>
      </c>
      <c r="Q3322" s="15" t="n">
        <f aca="false">J3322*INDEX(dProdutos!$F$2:$F$47,MATCH(E3322,dProdutos!$A$2:$A$47,0))</f>
        <v>132.36</v>
      </c>
      <c r="R3322" s="15" t="n">
        <f aca="false">IF(I3322="Cancelado",0,P3322-Q3322)</f>
        <v>117.75</v>
      </c>
      <c r="S3322" s="17" t="str">
        <f aca="false">INDEX(dProdutos!$D$2:$D$47,MATCH(E3322,dProdutos!$A$2:$A$47,0))</f>
        <v>Calçados</v>
      </c>
    </row>
    <row r="3323" customFormat="false" ht="15" hidden="false" customHeight="false" outlineLevel="0" collapsed="false">
      <c r="A3323" s="17" t="s">
        <v>3540</v>
      </c>
      <c r="B3323" s="17" t="n">
        <v>2</v>
      </c>
      <c r="C3323" s="21" t="n">
        <v>45926</v>
      </c>
      <c r="D3323" s="17" t="s">
        <v>1277</v>
      </c>
      <c r="E3323" s="17" t="s">
        <v>150</v>
      </c>
      <c r="F3323" s="17" t="s">
        <v>1487</v>
      </c>
      <c r="G3323" s="17" t="s">
        <v>60</v>
      </c>
      <c r="H3323" s="17" t="s">
        <v>1523</v>
      </c>
      <c r="I3323" s="17" t="s">
        <v>1524</v>
      </c>
      <c r="J3323" s="17" t="n">
        <v>1</v>
      </c>
      <c r="K3323" s="15" t="n">
        <v>71.9</v>
      </c>
      <c r="L3323" s="22" t="n">
        <v>0.1</v>
      </c>
      <c r="M3323" s="15" t="n">
        <v>0</v>
      </c>
      <c r="N3323" s="15" t="n">
        <f aca="false">J3323*K3323</f>
        <v>71.9</v>
      </c>
      <c r="O3323" s="15" t="n">
        <f aca="false">N3323*L3323</f>
        <v>7.19</v>
      </c>
      <c r="P3323" s="15" t="n">
        <f aca="false">N3323-O3323</f>
        <v>64.71</v>
      </c>
      <c r="Q3323" s="15" t="n">
        <f aca="false">J3323*INDEX(dProdutos!$F$2:$F$47,MATCH(E3323,dProdutos!$A$2:$A$47,0))</f>
        <v>27.38</v>
      </c>
      <c r="R3323" s="15" t="n">
        <f aca="false">IF(I3323="Cancelado",0,P3323-Q3323)</f>
        <v>37.33</v>
      </c>
      <c r="S3323" s="17" t="str">
        <f aca="false">INDEX(dProdutos!$D$2:$D$47,MATCH(E3323,dProdutos!$A$2:$A$47,0))</f>
        <v>Acessórios</v>
      </c>
    </row>
    <row r="3324" customFormat="false" ht="15" hidden="false" customHeight="false" outlineLevel="0" collapsed="false">
      <c r="A3324" s="17" t="s">
        <v>3541</v>
      </c>
      <c r="B3324" s="17" t="n">
        <v>1</v>
      </c>
      <c r="C3324" s="21" t="n">
        <v>45926</v>
      </c>
      <c r="D3324" s="17" t="s">
        <v>772</v>
      </c>
      <c r="E3324" s="17" t="s">
        <v>183</v>
      </c>
      <c r="F3324" s="17" t="s">
        <v>1487</v>
      </c>
      <c r="G3324" s="17" t="s">
        <v>59</v>
      </c>
      <c r="H3324" s="17" t="s">
        <v>1537</v>
      </c>
      <c r="I3324" s="17" t="s">
        <v>1524</v>
      </c>
      <c r="J3324" s="17" t="n">
        <v>1</v>
      </c>
      <c r="K3324" s="15" t="n">
        <v>121.9</v>
      </c>
      <c r="L3324" s="22" t="n">
        <v>0.05</v>
      </c>
      <c r="M3324" s="15" t="n">
        <v>30.68</v>
      </c>
      <c r="N3324" s="15" t="n">
        <f aca="false">J3324*K3324</f>
        <v>121.9</v>
      </c>
      <c r="O3324" s="15" t="n">
        <f aca="false">N3324*L3324</f>
        <v>6.095</v>
      </c>
      <c r="P3324" s="15" t="n">
        <f aca="false">N3324-O3324</f>
        <v>115.805</v>
      </c>
      <c r="Q3324" s="15" t="n">
        <f aca="false">J3324*INDEX(dProdutos!$F$2:$F$47,MATCH(E3324,dProdutos!$A$2:$A$47,0))</f>
        <v>52.76</v>
      </c>
      <c r="R3324" s="15" t="n">
        <f aca="false">IF(I3324="Cancelado",0,P3324-Q3324)</f>
        <v>63.045</v>
      </c>
      <c r="S3324" s="17" t="str">
        <f aca="false">INDEX(dProdutos!$D$2:$D$47,MATCH(E3324,dProdutos!$A$2:$A$47,0))</f>
        <v>Eletrônicos</v>
      </c>
    </row>
    <row r="3325" customFormat="false" ht="15" hidden="false" customHeight="false" outlineLevel="0" collapsed="false">
      <c r="A3325" s="17" t="s">
        <v>3542</v>
      </c>
      <c r="B3325" s="17" t="n">
        <v>1</v>
      </c>
      <c r="C3325" s="21" t="n">
        <v>45927</v>
      </c>
      <c r="D3325" s="17" t="s">
        <v>984</v>
      </c>
      <c r="E3325" s="17" t="s">
        <v>95</v>
      </c>
      <c r="F3325" s="17" t="s">
        <v>1487</v>
      </c>
      <c r="G3325" s="17" t="s">
        <v>63</v>
      </c>
      <c r="H3325" s="17" t="s">
        <v>1537</v>
      </c>
      <c r="I3325" s="17" t="s">
        <v>1531</v>
      </c>
      <c r="J3325" s="17" t="n">
        <v>1</v>
      </c>
      <c r="K3325" s="15" t="n">
        <v>77.9</v>
      </c>
      <c r="L3325" s="22" t="n">
        <v>0</v>
      </c>
      <c r="M3325" s="15" t="n">
        <v>19.2</v>
      </c>
      <c r="N3325" s="15" t="n">
        <f aca="false">J3325*K3325</f>
        <v>77.9</v>
      </c>
      <c r="O3325" s="15" t="n">
        <f aca="false">N3325*L3325</f>
        <v>0</v>
      </c>
      <c r="P3325" s="15" t="n">
        <f aca="false">N3325-O3325</f>
        <v>77.9</v>
      </c>
      <c r="Q3325" s="15" t="n">
        <f aca="false">J3325*INDEX(dProdutos!$F$2:$F$47,MATCH(E3325,dProdutos!$A$2:$A$47,0))</f>
        <v>36.71</v>
      </c>
      <c r="R3325" s="15" t="n">
        <f aca="false">IF(I3325="Cancelado",0,P3325-Q3325)</f>
        <v>0</v>
      </c>
      <c r="S3325" s="17" t="str">
        <f aca="false">INDEX(dProdutos!$D$2:$D$47,MATCH(E3325,dProdutos!$A$2:$A$47,0))</f>
        <v>Moda Feminina</v>
      </c>
    </row>
    <row r="3326" customFormat="false" ht="15" hidden="false" customHeight="false" outlineLevel="0" collapsed="false">
      <c r="A3326" s="17" t="s">
        <v>3543</v>
      </c>
      <c r="B3326" s="17" t="n">
        <v>1</v>
      </c>
      <c r="C3326" s="21" t="n">
        <v>45927</v>
      </c>
      <c r="D3326" s="17" t="s">
        <v>1122</v>
      </c>
      <c r="E3326" s="17" t="s">
        <v>135</v>
      </c>
      <c r="F3326" s="17" t="s">
        <v>1497</v>
      </c>
      <c r="G3326" s="17" t="s">
        <v>59</v>
      </c>
      <c r="H3326" s="17" t="s">
        <v>1523</v>
      </c>
      <c r="I3326" s="17" t="s">
        <v>1541</v>
      </c>
      <c r="J3326" s="17" t="n">
        <v>1</v>
      </c>
      <c r="K3326" s="15" t="n">
        <v>200.9</v>
      </c>
      <c r="L3326" s="22" t="n">
        <v>0.1</v>
      </c>
      <c r="M3326" s="15" t="n">
        <v>21.57</v>
      </c>
      <c r="N3326" s="15" t="n">
        <f aca="false">J3326*K3326</f>
        <v>200.9</v>
      </c>
      <c r="O3326" s="15" t="n">
        <f aca="false">N3326*L3326</f>
        <v>20.09</v>
      </c>
      <c r="P3326" s="15" t="n">
        <f aca="false">N3326-O3326</f>
        <v>180.81</v>
      </c>
      <c r="Q3326" s="15" t="n">
        <f aca="false">J3326*INDEX(dProdutos!$F$2:$F$47,MATCH(E3326,dProdutos!$A$2:$A$47,0))</f>
        <v>80.73</v>
      </c>
      <c r="R3326" s="15" t="n">
        <f aca="false">IF(I3326="Cancelado",0,P3326-Q3326)</f>
        <v>100.08</v>
      </c>
      <c r="S3326" s="17" t="str">
        <f aca="false">INDEX(dProdutos!$D$2:$D$47,MATCH(E3326,dProdutos!$A$2:$A$47,0))</f>
        <v>Calçados</v>
      </c>
    </row>
    <row r="3327" customFormat="false" ht="15" hidden="false" customHeight="false" outlineLevel="0" collapsed="false">
      <c r="A3327" s="17" t="s">
        <v>3543</v>
      </c>
      <c r="B3327" s="17" t="n">
        <v>2</v>
      </c>
      <c r="C3327" s="21" t="n">
        <v>45927</v>
      </c>
      <c r="D3327" s="17" t="s">
        <v>1122</v>
      </c>
      <c r="E3327" s="17" t="s">
        <v>165</v>
      </c>
      <c r="F3327" s="17" t="s">
        <v>1497</v>
      </c>
      <c r="G3327" s="17" t="s">
        <v>59</v>
      </c>
      <c r="H3327" s="17" t="s">
        <v>1523</v>
      </c>
      <c r="I3327" s="17" t="s">
        <v>1541</v>
      </c>
      <c r="J3327" s="17" t="n">
        <v>1</v>
      </c>
      <c r="K3327" s="15" t="n">
        <v>231.9</v>
      </c>
      <c r="L3327" s="22" t="n">
        <v>0</v>
      </c>
      <c r="M3327" s="15" t="n">
        <v>0</v>
      </c>
      <c r="N3327" s="15" t="n">
        <f aca="false">J3327*K3327</f>
        <v>231.9</v>
      </c>
      <c r="O3327" s="15" t="n">
        <f aca="false">N3327*L3327</f>
        <v>0</v>
      </c>
      <c r="P3327" s="15" t="n">
        <f aca="false">N3327-O3327</f>
        <v>231.9</v>
      </c>
      <c r="Q3327" s="15" t="n">
        <f aca="false">J3327*INDEX(dProdutos!$F$2:$F$47,MATCH(E3327,dProdutos!$A$2:$A$47,0))</f>
        <v>140.83</v>
      </c>
      <c r="R3327" s="15" t="n">
        <f aca="false">IF(I3327="Cancelado",0,P3327-Q3327)</f>
        <v>91.07</v>
      </c>
      <c r="S3327" s="17" t="str">
        <f aca="false">INDEX(dProdutos!$D$2:$D$47,MATCH(E3327,dProdutos!$A$2:$A$47,0))</f>
        <v>Casa</v>
      </c>
    </row>
    <row r="3328" customFormat="false" ht="15" hidden="false" customHeight="false" outlineLevel="0" collapsed="false">
      <c r="A3328" s="17" t="s">
        <v>3544</v>
      </c>
      <c r="B3328" s="17" t="n">
        <v>1</v>
      </c>
      <c r="C3328" s="21" t="n">
        <v>45927</v>
      </c>
      <c r="D3328" s="17" t="s">
        <v>1060</v>
      </c>
      <c r="E3328" s="17" t="s">
        <v>144</v>
      </c>
      <c r="F3328" s="17" t="s">
        <v>1499</v>
      </c>
      <c r="G3328" s="17" t="s">
        <v>62</v>
      </c>
      <c r="H3328" s="17" t="s">
        <v>1523</v>
      </c>
      <c r="I3328" s="17" t="s">
        <v>1524</v>
      </c>
      <c r="J3328" s="17" t="n">
        <v>1</v>
      </c>
      <c r="K3328" s="15" t="n">
        <v>260.9</v>
      </c>
      <c r="L3328" s="22" t="n">
        <v>0</v>
      </c>
      <c r="M3328" s="15" t="n">
        <v>0</v>
      </c>
      <c r="N3328" s="15" t="n">
        <f aca="false">J3328*K3328</f>
        <v>260.9</v>
      </c>
      <c r="O3328" s="15" t="n">
        <f aca="false">N3328*L3328</f>
        <v>0</v>
      </c>
      <c r="P3328" s="15" t="n">
        <f aca="false">N3328-O3328</f>
        <v>260.9</v>
      </c>
      <c r="Q3328" s="15" t="n">
        <f aca="false">J3328*INDEX(dProdutos!$F$2:$F$47,MATCH(E3328,dProdutos!$A$2:$A$47,0))</f>
        <v>99.86</v>
      </c>
      <c r="R3328" s="15" t="n">
        <f aca="false">IF(I3328="Cancelado",0,P3328-Q3328)</f>
        <v>161.04</v>
      </c>
      <c r="S3328" s="17" t="str">
        <f aca="false">INDEX(dProdutos!$D$2:$D$47,MATCH(E3328,dProdutos!$A$2:$A$47,0))</f>
        <v>Acessórios</v>
      </c>
    </row>
    <row r="3329" customFormat="false" ht="15" hidden="false" customHeight="false" outlineLevel="0" collapsed="false">
      <c r="A3329" s="17" t="s">
        <v>3544</v>
      </c>
      <c r="B3329" s="17" t="n">
        <v>2</v>
      </c>
      <c r="C3329" s="21" t="n">
        <v>45927</v>
      </c>
      <c r="D3329" s="17" t="s">
        <v>1060</v>
      </c>
      <c r="E3329" s="17" t="s">
        <v>150</v>
      </c>
      <c r="F3329" s="17" t="s">
        <v>1499</v>
      </c>
      <c r="G3329" s="17" t="s">
        <v>62</v>
      </c>
      <c r="H3329" s="17" t="s">
        <v>1523</v>
      </c>
      <c r="I3329" s="17" t="s">
        <v>1524</v>
      </c>
      <c r="J3329" s="17" t="n">
        <v>1</v>
      </c>
      <c r="K3329" s="15" t="n">
        <v>71.9</v>
      </c>
      <c r="L3329" s="22" t="n">
        <v>0.2</v>
      </c>
      <c r="M3329" s="15" t="n">
        <v>0</v>
      </c>
      <c r="N3329" s="15" t="n">
        <f aca="false">J3329*K3329</f>
        <v>71.9</v>
      </c>
      <c r="O3329" s="15" t="n">
        <f aca="false">N3329*L3329</f>
        <v>14.38</v>
      </c>
      <c r="P3329" s="15" t="n">
        <f aca="false">N3329-O3329</f>
        <v>57.52</v>
      </c>
      <c r="Q3329" s="15" t="n">
        <f aca="false">J3329*INDEX(dProdutos!$F$2:$F$47,MATCH(E3329,dProdutos!$A$2:$A$47,0))</f>
        <v>27.38</v>
      </c>
      <c r="R3329" s="15" t="n">
        <f aca="false">IF(I3329="Cancelado",0,P3329-Q3329)</f>
        <v>30.14</v>
      </c>
      <c r="S3329" s="17" t="str">
        <f aca="false">INDEX(dProdutos!$D$2:$D$47,MATCH(E3329,dProdutos!$A$2:$A$47,0))</f>
        <v>Acessórios</v>
      </c>
    </row>
    <row r="3330" customFormat="false" ht="15" hidden="false" customHeight="false" outlineLevel="0" collapsed="false">
      <c r="A3330" s="17" t="s">
        <v>3545</v>
      </c>
      <c r="B3330" s="17" t="n">
        <v>1</v>
      </c>
      <c r="C3330" s="21" t="n">
        <v>45927</v>
      </c>
      <c r="D3330" s="17" t="s">
        <v>1370</v>
      </c>
      <c r="E3330" s="17" t="s">
        <v>192</v>
      </c>
      <c r="F3330" s="17" t="s">
        <v>1503</v>
      </c>
      <c r="G3330" s="17" t="s">
        <v>62</v>
      </c>
      <c r="H3330" s="17" t="s">
        <v>1537</v>
      </c>
      <c r="I3330" s="17" t="s">
        <v>1531</v>
      </c>
      <c r="J3330" s="17" t="n">
        <v>1</v>
      </c>
      <c r="K3330" s="15" t="n">
        <v>245.9</v>
      </c>
      <c r="L3330" s="22" t="n">
        <v>0</v>
      </c>
      <c r="M3330" s="15" t="n">
        <v>29.64</v>
      </c>
      <c r="N3330" s="15" t="n">
        <f aca="false">J3330*K3330</f>
        <v>245.9</v>
      </c>
      <c r="O3330" s="15" t="n">
        <f aca="false">N3330*L3330</f>
        <v>0</v>
      </c>
      <c r="P3330" s="15" t="n">
        <f aca="false">N3330-O3330</f>
        <v>245.9</v>
      </c>
      <c r="Q3330" s="15" t="n">
        <f aca="false">J3330*INDEX(dProdutos!$F$2:$F$47,MATCH(E3330,dProdutos!$A$2:$A$47,0))</f>
        <v>107.78</v>
      </c>
      <c r="R3330" s="15" t="n">
        <f aca="false">IF(I3330="Cancelado",0,P3330-Q3330)</f>
        <v>0</v>
      </c>
      <c r="S3330" s="17" t="str">
        <f aca="false">INDEX(dProdutos!$D$2:$D$47,MATCH(E3330,dProdutos!$A$2:$A$47,0))</f>
        <v>Eletrônicos</v>
      </c>
    </row>
    <row r="3331" customFormat="false" ht="15" hidden="false" customHeight="false" outlineLevel="0" collapsed="false">
      <c r="A3331" s="17" t="s">
        <v>3546</v>
      </c>
      <c r="B3331" s="17" t="n">
        <v>1</v>
      </c>
      <c r="C3331" s="21" t="n">
        <v>45928</v>
      </c>
      <c r="D3331" s="17" t="s">
        <v>759</v>
      </c>
      <c r="E3331" s="17" t="s">
        <v>92</v>
      </c>
      <c r="F3331" s="17" t="s">
        <v>1501</v>
      </c>
      <c r="G3331" s="17" t="s">
        <v>61</v>
      </c>
      <c r="H3331" s="17" t="s">
        <v>1523</v>
      </c>
      <c r="I3331" s="17" t="s">
        <v>1524</v>
      </c>
      <c r="J3331" s="17" t="n">
        <v>2</v>
      </c>
      <c r="K3331" s="15" t="n">
        <v>191.9</v>
      </c>
      <c r="L3331" s="22" t="n">
        <v>0.1</v>
      </c>
      <c r="M3331" s="15" t="n">
        <v>31.58</v>
      </c>
      <c r="N3331" s="15" t="n">
        <f aca="false">J3331*K3331</f>
        <v>383.8</v>
      </c>
      <c r="O3331" s="15" t="n">
        <f aca="false">N3331*L3331</f>
        <v>38.38</v>
      </c>
      <c r="P3331" s="15" t="n">
        <f aca="false">N3331-O3331</f>
        <v>345.42</v>
      </c>
      <c r="Q3331" s="15" t="n">
        <f aca="false">J3331*INDEX(dProdutos!$F$2:$F$47,MATCH(E3331,dProdutos!$A$2:$A$47,0))</f>
        <v>177.18</v>
      </c>
      <c r="R3331" s="15" t="n">
        <f aca="false">IF(I3331="Cancelado",0,P3331-Q3331)</f>
        <v>168.24</v>
      </c>
      <c r="S3331" s="17" t="str">
        <f aca="false">INDEX(dProdutos!$D$2:$D$47,MATCH(E3331,dProdutos!$A$2:$A$47,0))</f>
        <v>Moda Feminina</v>
      </c>
    </row>
    <row r="3332" customFormat="false" ht="15" hidden="false" customHeight="false" outlineLevel="0" collapsed="false">
      <c r="A3332" s="17" t="s">
        <v>3547</v>
      </c>
      <c r="B3332" s="17" t="n">
        <v>1</v>
      </c>
      <c r="C3332" s="21" t="n">
        <v>45928</v>
      </c>
      <c r="D3332" s="17" t="s">
        <v>1445</v>
      </c>
      <c r="E3332" s="17" t="s">
        <v>174</v>
      </c>
      <c r="F3332" s="17" t="s">
        <v>1490</v>
      </c>
      <c r="G3332" s="17" t="s">
        <v>63</v>
      </c>
      <c r="H3332" s="17" t="s">
        <v>1540</v>
      </c>
      <c r="I3332" s="17" t="s">
        <v>1524</v>
      </c>
      <c r="J3332" s="17" t="n">
        <v>1</v>
      </c>
      <c r="K3332" s="15" t="n">
        <v>250.9</v>
      </c>
      <c r="L3332" s="22" t="n">
        <v>0.15</v>
      </c>
      <c r="M3332" s="15" t="n">
        <v>25.23</v>
      </c>
      <c r="N3332" s="15" t="n">
        <f aca="false">J3332*K3332</f>
        <v>250.9</v>
      </c>
      <c r="O3332" s="15" t="n">
        <f aca="false">N3332*L3332</f>
        <v>37.635</v>
      </c>
      <c r="P3332" s="15" t="n">
        <f aca="false">N3332-O3332</f>
        <v>213.265</v>
      </c>
      <c r="Q3332" s="15" t="n">
        <f aca="false">J3332*INDEX(dProdutos!$F$2:$F$47,MATCH(E3332,dProdutos!$A$2:$A$47,0))</f>
        <v>151.28</v>
      </c>
      <c r="R3332" s="15" t="n">
        <f aca="false">IF(I3332="Cancelado",0,P3332-Q3332)</f>
        <v>61.985</v>
      </c>
      <c r="S3332" s="17" t="str">
        <f aca="false">INDEX(dProdutos!$D$2:$D$47,MATCH(E3332,dProdutos!$A$2:$A$47,0))</f>
        <v>Casa</v>
      </c>
    </row>
    <row r="3333" customFormat="false" ht="15" hidden="false" customHeight="false" outlineLevel="0" collapsed="false">
      <c r="A3333" s="17" t="s">
        <v>3548</v>
      </c>
      <c r="B3333" s="17" t="n">
        <v>1</v>
      </c>
      <c r="C3333" s="21" t="n">
        <v>45928</v>
      </c>
      <c r="D3333" s="17" t="s">
        <v>1181</v>
      </c>
      <c r="E3333" s="17" t="s">
        <v>85</v>
      </c>
      <c r="F3333" s="17" t="s">
        <v>1487</v>
      </c>
      <c r="G3333" s="17" t="s">
        <v>59</v>
      </c>
      <c r="H3333" s="17" t="s">
        <v>1537</v>
      </c>
      <c r="I3333" s="17" t="s">
        <v>1524</v>
      </c>
      <c r="J3333" s="17" t="n">
        <v>1</v>
      </c>
      <c r="K3333" s="15" t="n">
        <v>165.9</v>
      </c>
      <c r="L3333" s="22" t="n">
        <v>0.05</v>
      </c>
      <c r="M3333" s="15" t="n">
        <v>11.16</v>
      </c>
      <c r="N3333" s="15" t="n">
        <f aca="false">J3333*K3333</f>
        <v>165.9</v>
      </c>
      <c r="O3333" s="15" t="n">
        <f aca="false">N3333*L3333</f>
        <v>8.295</v>
      </c>
      <c r="P3333" s="15" t="n">
        <f aca="false">N3333-O3333</f>
        <v>157.605</v>
      </c>
      <c r="Q3333" s="15" t="n">
        <f aca="false">J3333*INDEX(dProdutos!$F$2:$F$47,MATCH(E3333,dProdutos!$A$2:$A$47,0))</f>
        <v>91.55</v>
      </c>
      <c r="R3333" s="15" t="n">
        <f aca="false">IF(I3333="Cancelado",0,P3333-Q3333)</f>
        <v>66.055</v>
      </c>
      <c r="S3333" s="17" t="str">
        <f aca="false">INDEX(dProdutos!$D$2:$D$47,MATCH(E3333,dProdutos!$A$2:$A$47,0))</f>
        <v>Moda Feminina</v>
      </c>
    </row>
    <row r="3334" customFormat="false" ht="15" hidden="false" customHeight="false" outlineLevel="0" collapsed="false">
      <c r="A3334" s="17" t="s">
        <v>3549</v>
      </c>
      <c r="B3334" s="17" t="n">
        <v>1</v>
      </c>
      <c r="C3334" s="21" t="n">
        <v>45928</v>
      </c>
      <c r="D3334" s="17" t="s">
        <v>865</v>
      </c>
      <c r="E3334" s="17" t="s">
        <v>204</v>
      </c>
      <c r="F3334" s="17" t="s">
        <v>1499</v>
      </c>
      <c r="G3334" s="17" t="s">
        <v>61</v>
      </c>
      <c r="H3334" s="17" t="s">
        <v>1523</v>
      </c>
      <c r="I3334" s="17" t="s">
        <v>1524</v>
      </c>
      <c r="J3334" s="17" t="n">
        <v>1</v>
      </c>
      <c r="K3334" s="15" t="n">
        <v>64.9</v>
      </c>
      <c r="L3334" s="22" t="n">
        <v>0</v>
      </c>
      <c r="M3334" s="15" t="n">
        <v>20.04</v>
      </c>
      <c r="N3334" s="15" t="n">
        <f aca="false">J3334*K3334</f>
        <v>64.9</v>
      </c>
      <c r="O3334" s="15" t="n">
        <f aca="false">N3334*L3334</f>
        <v>0</v>
      </c>
      <c r="P3334" s="15" t="n">
        <f aca="false">N3334-O3334</f>
        <v>64.9</v>
      </c>
      <c r="Q3334" s="15" t="n">
        <f aca="false">J3334*INDEX(dProdutos!$F$2:$F$47,MATCH(E3334,dProdutos!$A$2:$A$47,0))</f>
        <v>27.52</v>
      </c>
      <c r="R3334" s="15" t="n">
        <f aca="false">IF(I3334="Cancelado",0,P3334-Q3334)</f>
        <v>37.38</v>
      </c>
      <c r="S3334" s="17" t="str">
        <f aca="false">INDEX(dProdutos!$D$2:$D$47,MATCH(E3334,dProdutos!$A$2:$A$47,0))</f>
        <v>Beleza</v>
      </c>
    </row>
    <row r="3335" customFormat="false" ht="15" hidden="false" customHeight="false" outlineLevel="0" collapsed="false">
      <c r="A3335" s="17" t="s">
        <v>3549</v>
      </c>
      <c r="B3335" s="17" t="n">
        <v>2</v>
      </c>
      <c r="C3335" s="21" t="n">
        <v>45928</v>
      </c>
      <c r="D3335" s="17" t="s">
        <v>865</v>
      </c>
      <c r="E3335" s="17" t="s">
        <v>183</v>
      </c>
      <c r="F3335" s="17" t="s">
        <v>1499</v>
      </c>
      <c r="G3335" s="17" t="s">
        <v>61</v>
      </c>
      <c r="H3335" s="17" t="s">
        <v>1523</v>
      </c>
      <c r="I3335" s="17" t="s">
        <v>1524</v>
      </c>
      <c r="J3335" s="17" t="n">
        <v>1</v>
      </c>
      <c r="K3335" s="15" t="n">
        <v>121.9</v>
      </c>
      <c r="L3335" s="22" t="n">
        <v>0</v>
      </c>
      <c r="M3335" s="15" t="n">
        <v>0</v>
      </c>
      <c r="N3335" s="15" t="n">
        <f aca="false">J3335*K3335</f>
        <v>121.9</v>
      </c>
      <c r="O3335" s="15" t="n">
        <f aca="false">N3335*L3335</f>
        <v>0</v>
      </c>
      <c r="P3335" s="15" t="n">
        <f aca="false">N3335-O3335</f>
        <v>121.9</v>
      </c>
      <c r="Q3335" s="15" t="n">
        <f aca="false">J3335*INDEX(dProdutos!$F$2:$F$47,MATCH(E3335,dProdutos!$A$2:$A$47,0))</f>
        <v>52.76</v>
      </c>
      <c r="R3335" s="15" t="n">
        <f aca="false">IF(I3335="Cancelado",0,P3335-Q3335)</f>
        <v>69.14</v>
      </c>
      <c r="S3335" s="17" t="str">
        <f aca="false">INDEX(dProdutos!$D$2:$D$47,MATCH(E3335,dProdutos!$A$2:$A$47,0))</f>
        <v>Eletrônicos</v>
      </c>
    </row>
    <row r="3336" customFormat="false" ht="15" hidden="false" customHeight="false" outlineLevel="0" collapsed="false">
      <c r="A3336" s="17" t="s">
        <v>3550</v>
      </c>
      <c r="B3336" s="17" t="n">
        <v>1</v>
      </c>
      <c r="C3336" s="21" t="n">
        <v>45928</v>
      </c>
      <c r="D3336" s="17" t="s">
        <v>857</v>
      </c>
      <c r="E3336" s="17" t="s">
        <v>85</v>
      </c>
      <c r="F3336" s="17" t="s">
        <v>1499</v>
      </c>
      <c r="G3336" s="17" t="s">
        <v>59</v>
      </c>
      <c r="H3336" s="17" t="s">
        <v>1523</v>
      </c>
      <c r="I3336" s="17" t="s">
        <v>1524</v>
      </c>
      <c r="J3336" s="17" t="n">
        <v>1</v>
      </c>
      <c r="K3336" s="15" t="n">
        <v>165.9</v>
      </c>
      <c r="L3336" s="22" t="n">
        <v>0</v>
      </c>
      <c r="M3336" s="15" t="n">
        <v>32.97</v>
      </c>
      <c r="N3336" s="15" t="n">
        <f aca="false">J3336*K3336</f>
        <v>165.9</v>
      </c>
      <c r="O3336" s="15" t="n">
        <f aca="false">N3336*L3336</f>
        <v>0</v>
      </c>
      <c r="P3336" s="15" t="n">
        <f aca="false">N3336-O3336</f>
        <v>165.9</v>
      </c>
      <c r="Q3336" s="15" t="n">
        <f aca="false">J3336*INDEX(dProdutos!$F$2:$F$47,MATCH(E3336,dProdutos!$A$2:$A$47,0))</f>
        <v>91.55</v>
      </c>
      <c r="R3336" s="15" t="n">
        <f aca="false">IF(I3336="Cancelado",0,P3336-Q3336)</f>
        <v>74.35</v>
      </c>
      <c r="S3336" s="17" t="str">
        <f aca="false">INDEX(dProdutos!$D$2:$D$47,MATCH(E3336,dProdutos!$A$2:$A$47,0))</f>
        <v>Moda Feminina</v>
      </c>
    </row>
    <row r="3337" customFormat="false" ht="15" hidden="false" customHeight="false" outlineLevel="0" collapsed="false">
      <c r="A3337" s="17" t="s">
        <v>3550</v>
      </c>
      <c r="B3337" s="17" t="n">
        <v>2</v>
      </c>
      <c r="C3337" s="21" t="n">
        <v>45928</v>
      </c>
      <c r="D3337" s="17" t="s">
        <v>857</v>
      </c>
      <c r="E3337" s="17" t="s">
        <v>88</v>
      </c>
      <c r="F3337" s="17" t="s">
        <v>1499</v>
      </c>
      <c r="G3337" s="17" t="s">
        <v>59</v>
      </c>
      <c r="H3337" s="17" t="s">
        <v>1523</v>
      </c>
      <c r="I3337" s="17" t="s">
        <v>1524</v>
      </c>
      <c r="J3337" s="17" t="n">
        <v>1</v>
      </c>
      <c r="K3337" s="15" t="n">
        <v>170.9</v>
      </c>
      <c r="L3337" s="22" t="n">
        <v>0.1</v>
      </c>
      <c r="M3337" s="15" t="n">
        <v>0</v>
      </c>
      <c r="N3337" s="15" t="n">
        <f aca="false">J3337*K3337</f>
        <v>170.9</v>
      </c>
      <c r="O3337" s="15" t="n">
        <f aca="false">N3337*L3337</f>
        <v>17.09</v>
      </c>
      <c r="P3337" s="15" t="n">
        <f aca="false">N3337-O3337</f>
        <v>153.81</v>
      </c>
      <c r="Q3337" s="15" t="n">
        <f aca="false">J3337*INDEX(dProdutos!$F$2:$F$47,MATCH(E3337,dProdutos!$A$2:$A$47,0))</f>
        <v>98.14</v>
      </c>
      <c r="R3337" s="15" t="n">
        <f aca="false">IF(I3337="Cancelado",0,P3337-Q3337)</f>
        <v>55.67</v>
      </c>
      <c r="S3337" s="17" t="str">
        <f aca="false">INDEX(dProdutos!$D$2:$D$47,MATCH(E3337,dProdutos!$A$2:$A$47,0))</f>
        <v>Moda Feminina</v>
      </c>
    </row>
    <row r="3338" customFormat="false" ht="15" hidden="false" customHeight="false" outlineLevel="0" collapsed="false">
      <c r="A3338" s="17" t="s">
        <v>3551</v>
      </c>
      <c r="B3338" s="17" t="n">
        <v>1</v>
      </c>
      <c r="C3338" s="21" t="n">
        <v>45928</v>
      </c>
      <c r="D3338" s="17" t="s">
        <v>1322</v>
      </c>
      <c r="E3338" s="17" t="s">
        <v>117</v>
      </c>
      <c r="F3338" s="17" t="s">
        <v>1493</v>
      </c>
      <c r="G3338" s="17" t="s">
        <v>62</v>
      </c>
      <c r="H3338" s="17" t="s">
        <v>1537</v>
      </c>
      <c r="I3338" s="17" t="s">
        <v>1531</v>
      </c>
      <c r="J3338" s="17" t="n">
        <v>1</v>
      </c>
      <c r="K3338" s="15" t="n">
        <v>166.9</v>
      </c>
      <c r="L3338" s="22" t="n">
        <v>0</v>
      </c>
      <c r="M3338" s="15" t="n">
        <v>0</v>
      </c>
      <c r="N3338" s="15" t="n">
        <f aca="false">J3338*K3338</f>
        <v>166.9</v>
      </c>
      <c r="O3338" s="15" t="n">
        <f aca="false">N3338*L3338</f>
        <v>0</v>
      </c>
      <c r="P3338" s="15" t="n">
        <f aca="false">N3338-O3338</f>
        <v>166.9</v>
      </c>
      <c r="Q3338" s="15" t="n">
        <f aca="false">J3338*INDEX(dProdutos!$F$2:$F$47,MATCH(E3338,dProdutos!$A$2:$A$47,0))</f>
        <v>73.23</v>
      </c>
      <c r="R3338" s="15" t="n">
        <f aca="false">IF(I3338="Cancelado",0,P3338-Q3338)</f>
        <v>0</v>
      </c>
      <c r="S3338" s="17" t="str">
        <f aca="false">INDEX(dProdutos!$D$2:$D$47,MATCH(E3338,dProdutos!$A$2:$A$47,0))</f>
        <v>Moda Masculina</v>
      </c>
    </row>
    <row r="3339" customFormat="false" ht="15" hidden="false" customHeight="false" outlineLevel="0" collapsed="false">
      <c r="A3339" s="17" t="s">
        <v>3551</v>
      </c>
      <c r="B3339" s="17" t="n">
        <v>2</v>
      </c>
      <c r="C3339" s="21" t="n">
        <v>45928</v>
      </c>
      <c r="D3339" s="17" t="s">
        <v>1322</v>
      </c>
      <c r="E3339" s="17" t="s">
        <v>150</v>
      </c>
      <c r="F3339" s="17" t="s">
        <v>1493</v>
      </c>
      <c r="G3339" s="17" t="s">
        <v>62</v>
      </c>
      <c r="H3339" s="17" t="s">
        <v>1537</v>
      </c>
      <c r="I3339" s="17" t="s">
        <v>1531</v>
      </c>
      <c r="J3339" s="17" t="n">
        <v>1</v>
      </c>
      <c r="K3339" s="15" t="n">
        <v>71.9</v>
      </c>
      <c r="L3339" s="22" t="n">
        <v>0.05</v>
      </c>
      <c r="M3339" s="15" t="n">
        <v>0</v>
      </c>
      <c r="N3339" s="15" t="n">
        <f aca="false">J3339*K3339</f>
        <v>71.9</v>
      </c>
      <c r="O3339" s="15" t="n">
        <f aca="false">N3339*L3339</f>
        <v>3.595</v>
      </c>
      <c r="P3339" s="15" t="n">
        <f aca="false">N3339-O3339</f>
        <v>68.305</v>
      </c>
      <c r="Q3339" s="15" t="n">
        <f aca="false">J3339*INDEX(dProdutos!$F$2:$F$47,MATCH(E3339,dProdutos!$A$2:$A$47,0))</f>
        <v>27.38</v>
      </c>
      <c r="R3339" s="15" t="n">
        <f aca="false">IF(I3339="Cancelado",0,P3339-Q3339)</f>
        <v>0</v>
      </c>
      <c r="S3339" s="17" t="str">
        <f aca="false">INDEX(dProdutos!$D$2:$D$47,MATCH(E3339,dProdutos!$A$2:$A$47,0))</f>
        <v>Acessórios</v>
      </c>
    </row>
    <row r="3340" customFormat="false" ht="15" hidden="false" customHeight="false" outlineLevel="0" collapsed="false">
      <c r="A3340" s="17" t="s">
        <v>3551</v>
      </c>
      <c r="B3340" s="17" t="n">
        <v>3</v>
      </c>
      <c r="C3340" s="21" t="n">
        <v>45928</v>
      </c>
      <c r="D3340" s="17" t="s">
        <v>1322</v>
      </c>
      <c r="E3340" s="17" t="s">
        <v>177</v>
      </c>
      <c r="F3340" s="17" t="s">
        <v>1493</v>
      </c>
      <c r="G3340" s="17" t="s">
        <v>62</v>
      </c>
      <c r="H3340" s="17" t="s">
        <v>1537</v>
      </c>
      <c r="I3340" s="17" t="s">
        <v>1531</v>
      </c>
      <c r="J3340" s="17" t="n">
        <v>1</v>
      </c>
      <c r="K3340" s="15" t="n">
        <v>257.9</v>
      </c>
      <c r="L3340" s="22" t="n">
        <v>0.2</v>
      </c>
      <c r="M3340" s="15" t="n">
        <v>0</v>
      </c>
      <c r="N3340" s="15" t="n">
        <f aca="false">J3340*K3340</f>
        <v>257.9</v>
      </c>
      <c r="O3340" s="15" t="n">
        <f aca="false">N3340*L3340</f>
        <v>51.58</v>
      </c>
      <c r="P3340" s="15" t="n">
        <f aca="false">N3340-O3340</f>
        <v>206.32</v>
      </c>
      <c r="Q3340" s="15" t="n">
        <f aca="false">J3340*INDEX(dProdutos!$F$2:$F$47,MATCH(E3340,dProdutos!$A$2:$A$47,0))</f>
        <v>138.23</v>
      </c>
      <c r="R3340" s="15" t="n">
        <f aca="false">IF(I3340="Cancelado",0,P3340-Q3340)</f>
        <v>0</v>
      </c>
      <c r="S3340" s="17" t="str">
        <f aca="false">INDEX(dProdutos!$D$2:$D$47,MATCH(E3340,dProdutos!$A$2:$A$47,0))</f>
        <v>Casa</v>
      </c>
    </row>
    <row r="3341" customFormat="false" ht="15" hidden="false" customHeight="false" outlineLevel="0" collapsed="false">
      <c r="A3341" s="17" t="s">
        <v>3551</v>
      </c>
      <c r="B3341" s="17" t="n">
        <v>4</v>
      </c>
      <c r="C3341" s="21" t="n">
        <v>45928</v>
      </c>
      <c r="D3341" s="17" t="s">
        <v>1322</v>
      </c>
      <c r="E3341" s="17" t="s">
        <v>192</v>
      </c>
      <c r="F3341" s="17" t="s">
        <v>1493</v>
      </c>
      <c r="G3341" s="17" t="s">
        <v>62</v>
      </c>
      <c r="H3341" s="17" t="s">
        <v>1537</v>
      </c>
      <c r="I3341" s="17" t="s">
        <v>1531</v>
      </c>
      <c r="J3341" s="17" t="n">
        <v>1</v>
      </c>
      <c r="K3341" s="15" t="n">
        <v>245.9</v>
      </c>
      <c r="L3341" s="22" t="n">
        <v>0.2</v>
      </c>
      <c r="M3341" s="15" t="n">
        <v>0</v>
      </c>
      <c r="N3341" s="15" t="n">
        <f aca="false">J3341*K3341</f>
        <v>245.9</v>
      </c>
      <c r="O3341" s="15" t="n">
        <f aca="false">N3341*L3341</f>
        <v>49.18</v>
      </c>
      <c r="P3341" s="15" t="n">
        <f aca="false">N3341-O3341</f>
        <v>196.72</v>
      </c>
      <c r="Q3341" s="15" t="n">
        <f aca="false">J3341*INDEX(dProdutos!$F$2:$F$47,MATCH(E3341,dProdutos!$A$2:$A$47,0))</f>
        <v>107.78</v>
      </c>
      <c r="R3341" s="15" t="n">
        <f aca="false">IF(I3341="Cancelado",0,P3341-Q3341)</f>
        <v>0</v>
      </c>
      <c r="S3341" s="17" t="str">
        <f aca="false">INDEX(dProdutos!$D$2:$D$47,MATCH(E3341,dProdutos!$A$2:$A$47,0))</f>
        <v>Eletrônicos</v>
      </c>
    </row>
    <row r="3342" customFormat="false" ht="15" hidden="false" customHeight="false" outlineLevel="0" collapsed="false">
      <c r="A3342" s="17" t="s">
        <v>3552</v>
      </c>
      <c r="B3342" s="17" t="n">
        <v>1</v>
      </c>
      <c r="C3342" s="21" t="n">
        <v>45928</v>
      </c>
      <c r="D3342" s="17" t="s">
        <v>659</v>
      </c>
      <c r="E3342" s="17" t="s">
        <v>174</v>
      </c>
      <c r="F3342" s="17" t="s">
        <v>1493</v>
      </c>
      <c r="G3342" s="17" t="s">
        <v>60</v>
      </c>
      <c r="H3342" s="17" t="s">
        <v>1537</v>
      </c>
      <c r="I3342" s="17" t="s">
        <v>1524</v>
      </c>
      <c r="J3342" s="17" t="n">
        <v>1</v>
      </c>
      <c r="K3342" s="15" t="n">
        <v>250.9</v>
      </c>
      <c r="L3342" s="22" t="n">
        <v>0.05</v>
      </c>
      <c r="M3342" s="15" t="n">
        <v>0</v>
      </c>
      <c r="N3342" s="15" t="n">
        <f aca="false">J3342*K3342</f>
        <v>250.9</v>
      </c>
      <c r="O3342" s="15" t="n">
        <f aca="false">N3342*L3342</f>
        <v>12.545</v>
      </c>
      <c r="P3342" s="15" t="n">
        <f aca="false">N3342-O3342</f>
        <v>238.355</v>
      </c>
      <c r="Q3342" s="15" t="n">
        <f aca="false">J3342*INDEX(dProdutos!$F$2:$F$47,MATCH(E3342,dProdutos!$A$2:$A$47,0))</f>
        <v>151.28</v>
      </c>
      <c r="R3342" s="15" t="n">
        <f aca="false">IF(I3342="Cancelado",0,P3342-Q3342)</f>
        <v>87.075</v>
      </c>
      <c r="S3342" s="17" t="str">
        <f aca="false">INDEX(dProdutos!$D$2:$D$47,MATCH(E3342,dProdutos!$A$2:$A$47,0))</f>
        <v>Casa</v>
      </c>
    </row>
    <row r="3343" customFormat="false" ht="15" hidden="false" customHeight="false" outlineLevel="0" collapsed="false">
      <c r="A3343" s="17" t="s">
        <v>3552</v>
      </c>
      <c r="B3343" s="17" t="n">
        <v>2</v>
      </c>
      <c r="C3343" s="21" t="n">
        <v>45928</v>
      </c>
      <c r="D3343" s="17" t="s">
        <v>659</v>
      </c>
      <c r="E3343" s="17" t="s">
        <v>174</v>
      </c>
      <c r="F3343" s="17" t="s">
        <v>1493</v>
      </c>
      <c r="G3343" s="17" t="s">
        <v>60</v>
      </c>
      <c r="H3343" s="17" t="s">
        <v>1537</v>
      </c>
      <c r="I3343" s="17" t="s">
        <v>1524</v>
      </c>
      <c r="J3343" s="17" t="n">
        <v>2</v>
      </c>
      <c r="K3343" s="15" t="n">
        <v>250.9</v>
      </c>
      <c r="L3343" s="22" t="n">
        <v>0</v>
      </c>
      <c r="M3343" s="15" t="n">
        <v>0</v>
      </c>
      <c r="N3343" s="15" t="n">
        <f aca="false">J3343*K3343</f>
        <v>501.8</v>
      </c>
      <c r="O3343" s="15" t="n">
        <f aca="false">N3343*L3343</f>
        <v>0</v>
      </c>
      <c r="P3343" s="15" t="n">
        <f aca="false">N3343-O3343</f>
        <v>501.8</v>
      </c>
      <c r="Q3343" s="15" t="n">
        <f aca="false">J3343*INDEX(dProdutos!$F$2:$F$47,MATCH(E3343,dProdutos!$A$2:$A$47,0))</f>
        <v>302.56</v>
      </c>
      <c r="R3343" s="15" t="n">
        <f aca="false">IF(I3343="Cancelado",0,P3343-Q3343)</f>
        <v>199.24</v>
      </c>
      <c r="S3343" s="17" t="str">
        <f aca="false">INDEX(dProdutos!$D$2:$D$47,MATCH(E3343,dProdutos!$A$2:$A$47,0))</f>
        <v>Casa</v>
      </c>
    </row>
    <row r="3344" customFormat="false" ht="15" hidden="false" customHeight="false" outlineLevel="0" collapsed="false">
      <c r="A3344" s="17" t="s">
        <v>3553</v>
      </c>
      <c r="B3344" s="17" t="n">
        <v>1</v>
      </c>
      <c r="C3344" s="21" t="n">
        <v>45928</v>
      </c>
      <c r="D3344" s="17" t="s">
        <v>946</v>
      </c>
      <c r="E3344" s="17" t="s">
        <v>135</v>
      </c>
      <c r="F3344" s="17" t="s">
        <v>1499</v>
      </c>
      <c r="G3344" s="17" t="s">
        <v>59</v>
      </c>
      <c r="H3344" s="17" t="s">
        <v>1537</v>
      </c>
      <c r="I3344" s="17" t="s">
        <v>1524</v>
      </c>
      <c r="J3344" s="17" t="n">
        <v>2</v>
      </c>
      <c r="K3344" s="15" t="n">
        <v>200.9</v>
      </c>
      <c r="L3344" s="22" t="n">
        <v>0.1</v>
      </c>
      <c r="M3344" s="15" t="n">
        <v>0</v>
      </c>
      <c r="N3344" s="15" t="n">
        <f aca="false">J3344*K3344</f>
        <v>401.8</v>
      </c>
      <c r="O3344" s="15" t="n">
        <f aca="false">N3344*L3344</f>
        <v>40.18</v>
      </c>
      <c r="P3344" s="15" t="n">
        <f aca="false">N3344-O3344</f>
        <v>361.62</v>
      </c>
      <c r="Q3344" s="15" t="n">
        <f aca="false">J3344*INDEX(dProdutos!$F$2:$F$47,MATCH(E3344,dProdutos!$A$2:$A$47,0))</f>
        <v>161.46</v>
      </c>
      <c r="R3344" s="15" t="n">
        <f aca="false">IF(I3344="Cancelado",0,P3344-Q3344)</f>
        <v>200.16</v>
      </c>
      <c r="S3344" s="17" t="str">
        <f aca="false">INDEX(dProdutos!$D$2:$D$47,MATCH(E3344,dProdutos!$A$2:$A$47,0))</f>
        <v>Calçados</v>
      </c>
    </row>
    <row r="3345" customFormat="false" ht="15" hidden="false" customHeight="false" outlineLevel="0" collapsed="false">
      <c r="A3345" s="17" t="s">
        <v>3554</v>
      </c>
      <c r="B3345" s="17" t="n">
        <v>1</v>
      </c>
      <c r="C3345" s="21" t="n">
        <v>45928</v>
      </c>
      <c r="D3345" s="17" t="s">
        <v>931</v>
      </c>
      <c r="E3345" s="17" t="s">
        <v>77</v>
      </c>
      <c r="F3345" s="17" t="s">
        <v>1499</v>
      </c>
      <c r="G3345" s="17" t="s">
        <v>59</v>
      </c>
      <c r="H3345" s="17" t="s">
        <v>1537</v>
      </c>
      <c r="I3345" s="17" t="s">
        <v>1524</v>
      </c>
      <c r="J3345" s="17" t="n">
        <v>3</v>
      </c>
      <c r="K3345" s="15" t="n">
        <v>198.9</v>
      </c>
      <c r="L3345" s="22" t="n">
        <v>0</v>
      </c>
      <c r="M3345" s="15" t="n">
        <v>0</v>
      </c>
      <c r="N3345" s="15" t="n">
        <f aca="false">J3345*K3345</f>
        <v>596.7</v>
      </c>
      <c r="O3345" s="15" t="n">
        <f aca="false">N3345*L3345</f>
        <v>0</v>
      </c>
      <c r="P3345" s="15" t="n">
        <f aca="false">N3345-O3345</f>
        <v>596.7</v>
      </c>
      <c r="Q3345" s="15" t="n">
        <f aca="false">J3345*INDEX(dProdutos!$F$2:$F$47,MATCH(E3345,dProdutos!$A$2:$A$47,0))</f>
        <v>323.64</v>
      </c>
      <c r="R3345" s="15" t="n">
        <f aca="false">IF(I3345="Cancelado",0,P3345-Q3345)</f>
        <v>273.06</v>
      </c>
      <c r="S3345" s="17" t="str">
        <f aca="false">INDEX(dProdutos!$D$2:$D$47,MATCH(E3345,dProdutos!$A$2:$A$47,0))</f>
        <v>Moda Feminina</v>
      </c>
    </row>
    <row r="3346" customFormat="false" ht="15" hidden="false" customHeight="false" outlineLevel="0" collapsed="false">
      <c r="A3346" s="17" t="s">
        <v>3554</v>
      </c>
      <c r="B3346" s="17" t="n">
        <v>2</v>
      </c>
      <c r="C3346" s="21" t="n">
        <v>45928</v>
      </c>
      <c r="D3346" s="17" t="s">
        <v>931</v>
      </c>
      <c r="E3346" s="17" t="s">
        <v>81</v>
      </c>
      <c r="F3346" s="17" t="s">
        <v>1499</v>
      </c>
      <c r="G3346" s="17" t="s">
        <v>59</v>
      </c>
      <c r="H3346" s="17" t="s">
        <v>1537</v>
      </c>
      <c r="I3346" s="17" t="s">
        <v>1524</v>
      </c>
      <c r="J3346" s="17" t="n">
        <v>1</v>
      </c>
      <c r="K3346" s="15" t="n">
        <v>64.9</v>
      </c>
      <c r="L3346" s="22" t="n">
        <v>0</v>
      </c>
      <c r="M3346" s="15" t="n">
        <v>0</v>
      </c>
      <c r="N3346" s="15" t="n">
        <f aca="false">J3346*K3346</f>
        <v>64.9</v>
      </c>
      <c r="O3346" s="15" t="n">
        <f aca="false">N3346*L3346</f>
        <v>0</v>
      </c>
      <c r="P3346" s="15" t="n">
        <f aca="false">N3346-O3346</f>
        <v>64.9</v>
      </c>
      <c r="Q3346" s="15" t="n">
        <f aca="false">J3346*INDEX(dProdutos!$F$2:$F$47,MATCH(E3346,dProdutos!$A$2:$A$47,0))</f>
        <v>26.12</v>
      </c>
      <c r="R3346" s="15" t="n">
        <f aca="false">IF(I3346="Cancelado",0,P3346-Q3346)</f>
        <v>38.78</v>
      </c>
      <c r="S3346" s="17" t="str">
        <f aca="false">INDEX(dProdutos!$D$2:$D$47,MATCH(E3346,dProdutos!$A$2:$A$47,0))</f>
        <v>Moda Feminina</v>
      </c>
    </row>
    <row r="3347" customFormat="false" ht="15" hidden="false" customHeight="false" outlineLevel="0" collapsed="false">
      <c r="A3347" s="17" t="s">
        <v>3555</v>
      </c>
      <c r="B3347" s="17" t="n">
        <v>1</v>
      </c>
      <c r="C3347" s="21" t="n">
        <v>45929</v>
      </c>
      <c r="D3347" s="17" t="s">
        <v>353</v>
      </c>
      <c r="E3347" s="17" t="s">
        <v>117</v>
      </c>
      <c r="F3347" s="17" t="s">
        <v>1501</v>
      </c>
      <c r="G3347" s="17" t="s">
        <v>61</v>
      </c>
      <c r="H3347" s="17" t="s">
        <v>1537</v>
      </c>
      <c r="I3347" s="17" t="s">
        <v>1524</v>
      </c>
      <c r="J3347" s="17" t="n">
        <v>1</v>
      </c>
      <c r="K3347" s="15" t="n">
        <v>166.9</v>
      </c>
      <c r="L3347" s="22" t="n">
        <v>0.15</v>
      </c>
      <c r="M3347" s="15" t="n">
        <v>30.95</v>
      </c>
      <c r="N3347" s="15" t="n">
        <f aca="false">J3347*K3347</f>
        <v>166.9</v>
      </c>
      <c r="O3347" s="15" t="n">
        <f aca="false">N3347*L3347</f>
        <v>25.035</v>
      </c>
      <c r="P3347" s="15" t="n">
        <f aca="false">N3347-O3347</f>
        <v>141.865</v>
      </c>
      <c r="Q3347" s="15" t="n">
        <f aca="false">J3347*INDEX(dProdutos!$F$2:$F$47,MATCH(E3347,dProdutos!$A$2:$A$47,0))</f>
        <v>73.23</v>
      </c>
      <c r="R3347" s="15" t="n">
        <f aca="false">IF(I3347="Cancelado",0,P3347-Q3347)</f>
        <v>68.635</v>
      </c>
      <c r="S3347" s="17" t="str">
        <f aca="false">INDEX(dProdutos!$D$2:$D$47,MATCH(E3347,dProdutos!$A$2:$A$47,0))</f>
        <v>Moda Masculina</v>
      </c>
    </row>
    <row r="3348" customFormat="false" ht="15" hidden="false" customHeight="false" outlineLevel="0" collapsed="false">
      <c r="A3348" s="17" t="s">
        <v>3555</v>
      </c>
      <c r="B3348" s="17" t="n">
        <v>2</v>
      </c>
      <c r="C3348" s="21" t="n">
        <v>45929</v>
      </c>
      <c r="D3348" s="17" t="s">
        <v>353</v>
      </c>
      <c r="E3348" s="17" t="s">
        <v>162</v>
      </c>
      <c r="F3348" s="17" t="s">
        <v>1501</v>
      </c>
      <c r="G3348" s="17" t="s">
        <v>61</v>
      </c>
      <c r="H3348" s="17" t="s">
        <v>1537</v>
      </c>
      <c r="I3348" s="17" t="s">
        <v>1524</v>
      </c>
      <c r="J3348" s="17" t="n">
        <v>1</v>
      </c>
      <c r="K3348" s="15" t="n">
        <v>231.9</v>
      </c>
      <c r="L3348" s="22" t="n">
        <v>0</v>
      </c>
      <c r="M3348" s="15" t="n">
        <v>0</v>
      </c>
      <c r="N3348" s="15" t="n">
        <f aca="false">J3348*K3348</f>
        <v>231.9</v>
      </c>
      <c r="O3348" s="15" t="n">
        <f aca="false">N3348*L3348</f>
        <v>0</v>
      </c>
      <c r="P3348" s="15" t="n">
        <f aca="false">N3348-O3348</f>
        <v>231.9</v>
      </c>
      <c r="Q3348" s="15" t="n">
        <f aca="false">J3348*INDEX(dProdutos!$F$2:$F$47,MATCH(E3348,dProdutos!$A$2:$A$47,0))</f>
        <v>134.41</v>
      </c>
      <c r="R3348" s="15" t="n">
        <f aca="false">IF(I3348="Cancelado",0,P3348-Q3348)</f>
        <v>97.49</v>
      </c>
      <c r="S3348" s="17" t="str">
        <f aca="false">INDEX(dProdutos!$D$2:$D$47,MATCH(E3348,dProdutos!$A$2:$A$47,0))</f>
        <v>Casa</v>
      </c>
    </row>
    <row r="3349" customFormat="false" ht="15" hidden="false" customHeight="false" outlineLevel="0" collapsed="false">
      <c r="A3349" s="17" t="s">
        <v>3556</v>
      </c>
      <c r="B3349" s="17" t="n">
        <v>1</v>
      </c>
      <c r="C3349" s="21" t="n">
        <v>45929</v>
      </c>
      <c r="D3349" s="17" t="s">
        <v>841</v>
      </c>
      <c r="E3349" s="17" t="s">
        <v>186</v>
      </c>
      <c r="F3349" s="17" t="s">
        <v>1497</v>
      </c>
      <c r="G3349" s="17" t="s">
        <v>61</v>
      </c>
      <c r="H3349" s="17" t="s">
        <v>1523</v>
      </c>
      <c r="I3349" s="17" t="s">
        <v>1524</v>
      </c>
      <c r="J3349" s="17" t="n">
        <v>2</v>
      </c>
      <c r="K3349" s="15" t="n">
        <v>120.9</v>
      </c>
      <c r="L3349" s="22" t="n">
        <v>0</v>
      </c>
      <c r="M3349" s="15" t="n">
        <v>20.97</v>
      </c>
      <c r="N3349" s="15" t="n">
        <f aca="false">J3349*K3349</f>
        <v>241.8</v>
      </c>
      <c r="O3349" s="15" t="n">
        <f aca="false">N3349*L3349</f>
        <v>0</v>
      </c>
      <c r="P3349" s="15" t="n">
        <f aca="false">N3349-O3349</f>
        <v>241.8</v>
      </c>
      <c r="Q3349" s="15" t="n">
        <f aca="false">J3349*INDEX(dProdutos!$F$2:$F$47,MATCH(E3349,dProdutos!$A$2:$A$47,0))</f>
        <v>144.42</v>
      </c>
      <c r="R3349" s="15" t="n">
        <f aca="false">IF(I3349="Cancelado",0,P3349-Q3349)</f>
        <v>97.38</v>
      </c>
      <c r="S3349" s="17" t="str">
        <f aca="false">INDEX(dProdutos!$D$2:$D$47,MATCH(E3349,dProdutos!$A$2:$A$47,0))</f>
        <v>Eletrônicos</v>
      </c>
    </row>
    <row r="3350" customFormat="false" ht="15" hidden="false" customHeight="false" outlineLevel="0" collapsed="false">
      <c r="A3350" s="17" t="s">
        <v>3557</v>
      </c>
      <c r="B3350" s="17" t="n">
        <v>1</v>
      </c>
      <c r="C3350" s="21" t="n">
        <v>45929</v>
      </c>
      <c r="D3350" s="17" t="s">
        <v>552</v>
      </c>
      <c r="E3350" s="17" t="s">
        <v>171</v>
      </c>
      <c r="F3350" s="17" t="s">
        <v>1490</v>
      </c>
      <c r="G3350" s="17" t="s">
        <v>59</v>
      </c>
      <c r="H3350" s="17" t="s">
        <v>1523</v>
      </c>
      <c r="I3350" s="17" t="s">
        <v>1524</v>
      </c>
      <c r="J3350" s="17" t="n">
        <v>2</v>
      </c>
      <c r="K3350" s="15" t="n">
        <v>246.9</v>
      </c>
      <c r="L3350" s="22" t="n">
        <v>0.05</v>
      </c>
      <c r="M3350" s="15" t="n">
        <v>0</v>
      </c>
      <c r="N3350" s="15" t="n">
        <f aca="false">J3350*K3350</f>
        <v>493.8</v>
      </c>
      <c r="O3350" s="15" t="n">
        <f aca="false">N3350*L3350</f>
        <v>24.69</v>
      </c>
      <c r="P3350" s="15" t="n">
        <f aca="false">N3350-O3350</f>
        <v>469.11</v>
      </c>
      <c r="Q3350" s="15" t="n">
        <f aca="false">J3350*INDEX(dProdutos!$F$2:$F$47,MATCH(E3350,dProdutos!$A$2:$A$47,0))</f>
        <v>207.22</v>
      </c>
      <c r="R3350" s="15" t="n">
        <f aca="false">IF(I3350="Cancelado",0,P3350-Q3350)</f>
        <v>261.89</v>
      </c>
      <c r="S3350" s="17" t="str">
        <f aca="false">INDEX(dProdutos!$D$2:$D$47,MATCH(E3350,dProdutos!$A$2:$A$47,0))</f>
        <v>Casa</v>
      </c>
    </row>
    <row r="3351" customFormat="false" ht="15" hidden="false" customHeight="false" outlineLevel="0" collapsed="false">
      <c r="A3351" s="17" t="s">
        <v>3557</v>
      </c>
      <c r="B3351" s="17" t="n">
        <v>2</v>
      </c>
      <c r="C3351" s="21" t="n">
        <v>45929</v>
      </c>
      <c r="D3351" s="17" t="s">
        <v>552</v>
      </c>
      <c r="E3351" s="17" t="s">
        <v>165</v>
      </c>
      <c r="F3351" s="17" t="s">
        <v>1490</v>
      </c>
      <c r="G3351" s="17" t="s">
        <v>59</v>
      </c>
      <c r="H3351" s="17" t="s">
        <v>1523</v>
      </c>
      <c r="I3351" s="17" t="s">
        <v>1524</v>
      </c>
      <c r="J3351" s="17" t="n">
        <v>1</v>
      </c>
      <c r="K3351" s="15" t="n">
        <v>231.9</v>
      </c>
      <c r="L3351" s="22" t="n">
        <v>0</v>
      </c>
      <c r="M3351" s="15" t="n">
        <v>0</v>
      </c>
      <c r="N3351" s="15" t="n">
        <f aca="false">J3351*K3351</f>
        <v>231.9</v>
      </c>
      <c r="O3351" s="15" t="n">
        <f aca="false">N3351*L3351</f>
        <v>0</v>
      </c>
      <c r="P3351" s="15" t="n">
        <f aca="false">N3351-O3351</f>
        <v>231.9</v>
      </c>
      <c r="Q3351" s="15" t="n">
        <f aca="false">J3351*INDEX(dProdutos!$F$2:$F$47,MATCH(E3351,dProdutos!$A$2:$A$47,0))</f>
        <v>140.83</v>
      </c>
      <c r="R3351" s="15" t="n">
        <f aca="false">IF(I3351="Cancelado",0,P3351-Q3351)</f>
        <v>91.07</v>
      </c>
      <c r="S3351" s="17" t="str">
        <f aca="false">INDEX(dProdutos!$D$2:$D$47,MATCH(E3351,dProdutos!$A$2:$A$47,0))</f>
        <v>Casa</v>
      </c>
    </row>
    <row r="3352" customFormat="false" ht="15" hidden="false" customHeight="false" outlineLevel="0" collapsed="false">
      <c r="A3352" s="17" t="s">
        <v>3557</v>
      </c>
      <c r="B3352" s="17" t="n">
        <v>3</v>
      </c>
      <c r="C3352" s="21" t="n">
        <v>45929</v>
      </c>
      <c r="D3352" s="17" t="s">
        <v>552</v>
      </c>
      <c r="E3352" s="17" t="s">
        <v>186</v>
      </c>
      <c r="F3352" s="17" t="s">
        <v>1490</v>
      </c>
      <c r="G3352" s="17" t="s">
        <v>59</v>
      </c>
      <c r="H3352" s="17" t="s">
        <v>1523</v>
      </c>
      <c r="I3352" s="17" t="s">
        <v>1524</v>
      </c>
      <c r="J3352" s="17" t="n">
        <v>1</v>
      </c>
      <c r="K3352" s="15" t="n">
        <v>120.9</v>
      </c>
      <c r="L3352" s="22" t="n">
        <v>0</v>
      </c>
      <c r="M3352" s="15" t="n">
        <v>0</v>
      </c>
      <c r="N3352" s="15" t="n">
        <f aca="false">J3352*K3352</f>
        <v>120.9</v>
      </c>
      <c r="O3352" s="15" t="n">
        <f aca="false">N3352*L3352</f>
        <v>0</v>
      </c>
      <c r="P3352" s="15" t="n">
        <f aca="false">N3352-O3352</f>
        <v>120.9</v>
      </c>
      <c r="Q3352" s="15" t="n">
        <f aca="false">J3352*INDEX(dProdutos!$F$2:$F$47,MATCH(E3352,dProdutos!$A$2:$A$47,0))</f>
        <v>72.21</v>
      </c>
      <c r="R3352" s="15" t="n">
        <f aca="false">IF(I3352="Cancelado",0,P3352-Q3352)</f>
        <v>48.69</v>
      </c>
      <c r="S3352" s="17" t="str">
        <f aca="false">INDEX(dProdutos!$D$2:$D$47,MATCH(E3352,dProdutos!$A$2:$A$47,0))</f>
        <v>Eletrônicos</v>
      </c>
    </row>
    <row r="3353" customFormat="false" ht="15" hidden="false" customHeight="false" outlineLevel="0" collapsed="false">
      <c r="A3353" s="17" t="s">
        <v>3558</v>
      </c>
      <c r="B3353" s="17" t="n">
        <v>1</v>
      </c>
      <c r="C3353" s="21" t="n">
        <v>45929</v>
      </c>
      <c r="D3353" s="17" t="s">
        <v>554</v>
      </c>
      <c r="E3353" s="17" t="s">
        <v>105</v>
      </c>
      <c r="F3353" s="17" t="s">
        <v>1490</v>
      </c>
      <c r="G3353" s="17" t="s">
        <v>62</v>
      </c>
      <c r="H3353" s="17" t="s">
        <v>1523</v>
      </c>
      <c r="I3353" s="17" t="s">
        <v>1524</v>
      </c>
      <c r="J3353" s="17" t="n">
        <v>2</v>
      </c>
      <c r="K3353" s="15" t="n">
        <v>175.9</v>
      </c>
      <c r="L3353" s="22" t="n">
        <v>0</v>
      </c>
      <c r="M3353" s="15" t="n">
        <v>0</v>
      </c>
      <c r="N3353" s="15" t="n">
        <f aca="false">J3353*K3353</f>
        <v>351.8</v>
      </c>
      <c r="O3353" s="15" t="n">
        <f aca="false">N3353*L3353</f>
        <v>0</v>
      </c>
      <c r="P3353" s="15" t="n">
        <f aca="false">N3353-O3353</f>
        <v>351.8</v>
      </c>
      <c r="Q3353" s="15" t="n">
        <f aca="false">J3353*INDEX(dProdutos!$F$2:$F$47,MATCH(E3353,dProdutos!$A$2:$A$47,0))</f>
        <v>193.18</v>
      </c>
      <c r="R3353" s="15" t="n">
        <f aca="false">IF(I3353="Cancelado",0,P3353-Q3353)</f>
        <v>158.62</v>
      </c>
      <c r="S3353" s="17" t="str">
        <f aca="false">INDEX(dProdutos!$D$2:$D$47,MATCH(E3353,dProdutos!$A$2:$A$47,0))</f>
        <v>Moda Masculina</v>
      </c>
    </row>
    <row r="3354" customFormat="false" ht="15" hidden="false" customHeight="false" outlineLevel="0" collapsed="false">
      <c r="A3354" s="17" t="s">
        <v>3558</v>
      </c>
      <c r="B3354" s="17" t="n">
        <v>2</v>
      </c>
      <c r="C3354" s="21" t="n">
        <v>45929</v>
      </c>
      <c r="D3354" s="17" t="s">
        <v>554</v>
      </c>
      <c r="E3354" s="17" t="s">
        <v>120</v>
      </c>
      <c r="F3354" s="17" t="s">
        <v>1490</v>
      </c>
      <c r="G3354" s="17" t="s">
        <v>62</v>
      </c>
      <c r="H3354" s="17" t="s">
        <v>1523</v>
      </c>
      <c r="I3354" s="17" t="s">
        <v>1524</v>
      </c>
      <c r="J3354" s="17" t="n">
        <v>1</v>
      </c>
      <c r="K3354" s="15" t="n">
        <v>96.9</v>
      </c>
      <c r="L3354" s="22" t="n">
        <v>0</v>
      </c>
      <c r="M3354" s="15" t="n">
        <v>0</v>
      </c>
      <c r="N3354" s="15" t="n">
        <f aca="false">J3354*K3354</f>
        <v>96.9</v>
      </c>
      <c r="O3354" s="15" t="n">
        <f aca="false">N3354*L3354</f>
        <v>0</v>
      </c>
      <c r="P3354" s="15" t="n">
        <f aca="false">N3354-O3354</f>
        <v>96.9</v>
      </c>
      <c r="Q3354" s="15" t="n">
        <f aca="false">J3354*INDEX(dProdutos!$F$2:$F$47,MATCH(E3354,dProdutos!$A$2:$A$47,0))</f>
        <v>44.36</v>
      </c>
      <c r="R3354" s="15" t="n">
        <f aca="false">IF(I3354="Cancelado",0,P3354-Q3354)</f>
        <v>52.54</v>
      </c>
      <c r="S3354" s="17" t="str">
        <f aca="false">INDEX(dProdutos!$D$2:$D$47,MATCH(E3354,dProdutos!$A$2:$A$47,0))</f>
        <v>Moda Masculina</v>
      </c>
    </row>
    <row r="3355" customFormat="false" ht="15" hidden="false" customHeight="false" outlineLevel="0" collapsed="false">
      <c r="A3355" s="17" t="s">
        <v>3558</v>
      </c>
      <c r="B3355" s="17" t="n">
        <v>3</v>
      </c>
      <c r="C3355" s="21" t="n">
        <v>45929</v>
      </c>
      <c r="D3355" s="17" t="s">
        <v>554</v>
      </c>
      <c r="E3355" s="17" t="s">
        <v>156</v>
      </c>
      <c r="F3355" s="17" t="s">
        <v>1490</v>
      </c>
      <c r="G3355" s="17" t="s">
        <v>62</v>
      </c>
      <c r="H3355" s="17" t="s">
        <v>1523</v>
      </c>
      <c r="I3355" s="17" t="s">
        <v>1524</v>
      </c>
      <c r="J3355" s="17" t="n">
        <v>1</v>
      </c>
      <c r="K3355" s="15" t="n">
        <v>192.9</v>
      </c>
      <c r="L3355" s="22" t="n">
        <v>0.1</v>
      </c>
      <c r="M3355" s="15" t="n">
        <v>0</v>
      </c>
      <c r="N3355" s="15" t="n">
        <f aca="false">J3355*K3355</f>
        <v>192.9</v>
      </c>
      <c r="O3355" s="15" t="n">
        <f aca="false">N3355*L3355</f>
        <v>19.29</v>
      </c>
      <c r="P3355" s="15" t="n">
        <f aca="false">N3355-O3355</f>
        <v>173.61</v>
      </c>
      <c r="Q3355" s="15" t="n">
        <f aca="false">J3355*INDEX(dProdutos!$F$2:$F$47,MATCH(E3355,dProdutos!$A$2:$A$47,0))</f>
        <v>80.38</v>
      </c>
      <c r="R3355" s="15" t="n">
        <f aca="false">IF(I3355="Cancelado",0,P3355-Q3355)</f>
        <v>93.23</v>
      </c>
      <c r="S3355" s="17" t="str">
        <f aca="false">INDEX(dProdutos!$D$2:$D$47,MATCH(E3355,dProdutos!$A$2:$A$47,0))</f>
        <v>Acessórios</v>
      </c>
    </row>
    <row r="3356" customFormat="false" ht="15" hidden="false" customHeight="false" outlineLevel="0" collapsed="false">
      <c r="A3356" s="17" t="s">
        <v>3559</v>
      </c>
      <c r="B3356" s="17" t="n">
        <v>1</v>
      </c>
      <c r="C3356" s="21" t="n">
        <v>45929</v>
      </c>
      <c r="D3356" s="17" t="s">
        <v>488</v>
      </c>
      <c r="E3356" s="17" t="s">
        <v>98</v>
      </c>
      <c r="F3356" s="17" t="s">
        <v>1490</v>
      </c>
      <c r="G3356" s="17" t="s">
        <v>61</v>
      </c>
      <c r="H3356" s="17" t="s">
        <v>1537</v>
      </c>
      <c r="I3356" s="17" t="s">
        <v>1524</v>
      </c>
      <c r="J3356" s="17" t="n">
        <v>1</v>
      </c>
      <c r="K3356" s="15" t="n">
        <v>108.9</v>
      </c>
      <c r="L3356" s="22" t="n">
        <v>0</v>
      </c>
      <c r="M3356" s="15" t="n">
        <v>14.67</v>
      </c>
      <c r="N3356" s="15" t="n">
        <f aca="false">J3356*K3356</f>
        <v>108.9</v>
      </c>
      <c r="O3356" s="15" t="n">
        <f aca="false">N3356*L3356</f>
        <v>0</v>
      </c>
      <c r="P3356" s="15" t="n">
        <f aca="false">N3356-O3356</f>
        <v>108.9</v>
      </c>
      <c r="Q3356" s="15" t="n">
        <f aca="false">J3356*INDEX(dProdutos!$F$2:$F$47,MATCH(E3356,dProdutos!$A$2:$A$47,0))</f>
        <v>42.52</v>
      </c>
      <c r="R3356" s="15" t="n">
        <f aca="false">IF(I3356="Cancelado",0,P3356-Q3356)</f>
        <v>66.38</v>
      </c>
      <c r="S3356" s="17" t="str">
        <f aca="false">INDEX(dProdutos!$D$2:$D$47,MATCH(E3356,dProdutos!$A$2:$A$47,0))</f>
        <v>Moda Feminina</v>
      </c>
    </row>
    <row r="3357" customFormat="false" ht="15" hidden="false" customHeight="false" outlineLevel="0" collapsed="false">
      <c r="A3357" s="17" t="s">
        <v>3559</v>
      </c>
      <c r="B3357" s="17" t="n">
        <v>2</v>
      </c>
      <c r="C3357" s="21" t="n">
        <v>45929</v>
      </c>
      <c r="D3357" s="17" t="s">
        <v>488</v>
      </c>
      <c r="E3357" s="17" t="s">
        <v>105</v>
      </c>
      <c r="F3357" s="17" t="s">
        <v>1490</v>
      </c>
      <c r="G3357" s="17" t="s">
        <v>61</v>
      </c>
      <c r="H3357" s="17" t="s">
        <v>1537</v>
      </c>
      <c r="I3357" s="17" t="s">
        <v>1524</v>
      </c>
      <c r="J3357" s="17" t="n">
        <v>1</v>
      </c>
      <c r="K3357" s="15" t="n">
        <v>175.9</v>
      </c>
      <c r="L3357" s="22" t="n">
        <v>0</v>
      </c>
      <c r="M3357" s="15" t="n">
        <v>0</v>
      </c>
      <c r="N3357" s="15" t="n">
        <f aca="false">J3357*K3357</f>
        <v>175.9</v>
      </c>
      <c r="O3357" s="15" t="n">
        <f aca="false">N3357*L3357</f>
        <v>0</v>
      </c>
      <c r="P3357" s="15" t="n">
        <f aca="false">N3357-O3357</f>
        <v>175.9</v>
      </c>
      <c r="Q3357" s="15" t="n">
        <f aca="false">J3357*INDEX(dProdutos!$F$2:$F$47,MATCH(E3357,dProdutos!$A$2:$A$47,0))</f>
        <v>96.59</v>
      </c>
      <c r="R3357" s="15" t="n">
        <f aca="false">IF(I3357="Cancelado",0,P3357-Q3357)</f>
        <v>79.31</v>
      </c>
      <c r="S3357" s="17" t="str">
        <f aca="false">INDEX(dProdutos!$D$2:$D$47,MATCH(E3357,dProdutos!$A$2:$A$47,0))</f>
        <v>Moda Masculina</v>
      </c>
    </row>
    <row r="3358" customFormat="false" ht="15" hidden="false" customHeight="false" outlineLevel="0" collapsed="false">
      <c r="A3358" s="17" t="s">
        <v>3560</v>
      </c>
      <c r="B3358" s="17" t="n">
        <v>1</v>
      </c>
      <c r="C3358" s="21" t="n">
        <v>45929</v>
      </c>
      <c r="D3358" s="17" t="s">
        <v>627</v>
      </c>
      <c r="E3358" s="17" t="s">
        <v>117</v>
      </c>
      <c r="F3358" s="17" t="s">
        <v>1499</v>
      </c>
      <c r="G3358" s="17" t="s">
        <v>60</v>
      </c>
      <c r="H3358" s="17" t="s">
        <v>1523</v>
      </c>
      <c r="I3358" s="17" t="s">
        <v>1524</v>
      </c>
      <c r="J3358" s="17" t="n">
        <v>1</v>
      </c>
      <c r="K3358" s="15" t="n">
        <v>166.9</v>
      </c>
      <c r="L3358" s="22" t="n">
        <v>0.2</v>
      </c>
      <c r="M3358" s="15" t="n">
        <v>0</v>
      </c>
      <c r="N3358" s="15" t="n">
        <f aca="false">J3358*K3358</f>
        <v>166.9</v>
      </c>
      <c r="O3358" s="15" t="n">
        <f aca="false">N3358*L3358</f>
        <v>33.38</v>
      </c>
      <c r="P3358" s="15" t="n">
        <f aca="false">N3358-O3358</f>
        <v>133.52</v>
      </c>
      <c r="Q3358" s="15" t="n">
        <f aca="false">J3358*INDEX(dProdutos!$F$2:$F$47,MATCH(E3358,dProdutos!$A$2:$A$47,0))</f>
        <v>73.23</v>
      </c>
      <c r="R3358" s="15" t="n">
        <f aca="false">IF(I3358="Cancelado",0,P3358-Q3358)</f>
        <v>60.29</v>
      </c>
      <c r="S3358" s="17" t="str">
        <f aca="false">INDEX(dProdutos!$D$2:$D$47,MATCH(E3358,dProdutos!$A$2:$A$47,0))</f>
        <v>Moda Masculina</v>
      </c>
    </row>
    <row r="3359" customFormat="false" ht="15" hidden="false" customHeight="false" outlineLevel="0" collapsed="false">
      <c r="A3359" s="17" t="s">
        <v>3560</v>
      </c>
      <c r="B3359" s="17" t="n">
        <v>2</v>
      </c>
      <c r="C3359" s="21" t="n">
        <v>45929</v>
      </c>
      <c r="D3359" s="17" t="s">
        <v>627</v>
      </c>
      <c r="E3359" s="17" t="s">
        <v>183</v>
      </c>
      <c r="F3359" s="17" t="s">
        <v>1499</v>
      </c>
      <c r="G3359" s="17" t="s">
        <v>60</v>
      </c>
      <c r="H3359" s="17" t="s">
        <v>1523</v>
      </c>
      <c r="I3359" s="17" t="s">
        <v>1524</v>
      </c>
      <c r="J3359" s="17" t="n">
        <v>1</v>
      </c>
      <c r="K3359" s="15" t="n">
        <v>121.9</v>
      </c>
      <c r="L3359" s="22" t="n">
        <v>0.05</v>
      </c>
      <c r="M3359" s="15" t="n">
        <v>0</v>
      </c>
      <c r="N3359" s="15" t="n">
        <f aca="false">J3359*K3359</f>
        <v>121.9</v>
      </c>
      <c r="O3359" s="15" t="n">
        <f aca="false">N3359*L3359</f>
        <v>6.095</v>
      </c>
      <c r="P3359" s="15" t="n">
        <f aca="false">N3359-O3359</f>
        <v>115.805</v>
      </c>
      <c r="Q3359" s="15" t="n">
        <f aca="false">J3359*INDEX(dProdutos!$F$2:$F$47,MATCH(E3359,dProdutos!$A$2:$A$47,0))</f>
        <v>52.76</v>
      </c>
      <c r="R3359" s="15" t="n">
        <f aca="false">IF(I3359="Cancelado",0,P3359-Q3359)</f>
        <v>63.045</v>
      </c>
      <c r="S3359" s="17" t="str">
        <f aca="false">INDEX(dProdutos!$D$2:$D$47,MATCH(E3359,dProdutos!$A$2:$A$47,0))</f>
        <v>Eletrônicos</v>
      </c>
    </row>
    <row r="3360" customFormat="false" ht="15" hidden="false" customHeight="false" outlineLevel="0" collapsed="false">
      <c r="A3360" s="17" t="s">
        <v>3560</v>
      </c>
      <c r="B3360" s="17" t="n">
        <v>3</v>
      </c>
      <c r="C3360" s="21" t="n">
        <v>45929</v>
      </c>
      <c r="D3360" s="17" t="s">
        <v>627</v>
      </c>
      <c r="E3360" s="17" t="s">
        <v>85</v>
      </c>
      <c r="F3360" s="17" t="s">
        <v>1499</v>
      </c>
      <c r="G3360" s="17" t="s">
        <v>60</v>
      </c>
      <c r="H3360" s="17" t="s">
        <v>1523</v>
      </c>
      <c r="I3360" s="17" t="s">
        <v>1524</v>
      </c>
      <c r="J3360" s="17" t="n">
        <v>1</v>
      </c>
      <c r="K3360" s="15" t="n">
        <v>165.9</v>
      </c>
      <c r="L3360" s="22" t="n">
        <v>0</v>
      </c>
      <c r="M3360" s="15" t="n">
        <v>0</v>
      </c>
      <c r="N3360" s="15" t="n">
        <f aca="false">J3360*K3360</f>
        <v>165.9</v>
      </c>
      <c r="O3360" s="15" t="n">
        <f aca="false">N3360*L3360</f>
        <v>0</v>
      </c>
      <c r="P3360" s="15" t="n">
        <f aca="false">N3360-O3360</f>
        <v>165.9</v>
      </c>
      <c r="Q3360" s="15" t="n">
        <f aca="false">J3360*INDEX(dProdutos!$F$2:$F$47,MATCH(E3360,dProdutos!$A$2:$A$47,0))</f>
        <v>91.55</v>
      </c>
      <c r="R3360" s="15" t="n">
        <f aca="false">IF(I3360="Cancelado",0,P3360-Q3360)</f>
        <v>74.35</v>
      </c>
      <c r="S3360" s="17" t="str">
        <f aca="false">INDEX(dProdutos!$D$2:$D$47,MATCH(E3360,dProdutos!$A$2:$A$47,0))</f>
        <v>Moda Feminina</v>
      </c>
    </row>
    <row r="3361" customFormat="false" ht="15" hidden="false" customHeight="false" outlineLevel="0" collapsed="false">
      <c r="A3361" s="17" t="s">
        <v>3561</v>
      </c>
      <c r="B3361" s="17" t="n">
        <v>1</v>
      </c>
      <c r="C3361" s="21" t="n">
        <v>45929</v>
      </c>
      <c r="D3361" s="17" t="s">
        <v>1181</v>
      </c>
      <c r="E3361" s="17" t="s">
        <v>98</v>
      </c>
      <c r="F3361" s="17" t="s">
        <v>1499</v>
      </c>
      <c r="G3361" s="17" t="s">
        <v>62</v>
      </c>
      <c r="H3361" s="17" t="s">
        <v>1527</v>
      </c>
      <c r="I3361" s="17" t="s">
        <v>1524</v>
      </c>
      <c r="J3361" s="17" t="n">
        <v>2</v>
      </c>
      <c r="K3361" s="15" t="n">
        <v>108.9</v>
      </c>
      <c r="L3361" s="22" t="n">
        <v>0.15</v>
      </c>
      <c r="M3361" s="15" t="n">
        <v>0</v>
      </c>
      <c r="N3361" s="15" t="n">
        <f aca="false">J3361*K3361</f>
        <v>217.8</v>
      </c>
      <c r="O3361" s="15" t="n">
        <f aca="false">N3361*L3361</f>
        <v>32.67</v>
      </c>
      <c r="P3361" s="15" t="n">
        <f aca="false">N3361-O3361</f>
        <v>185.13</v>
      </c>
      <c r="Q3361" s="15" t="n">
        <f aca="false">J3361*INDEX(dProdutos!$F$2:$F$47,MATCH(E3361,dProdutos!$A$2:$A$47,0))</f>
        <v>85.04</v>
      </c>
      <c r="R3361" s="15" t="n">
        <f aca="false">IF(I3361="Cancelado",0,P3361-Q3361)</f>
        <v>100.09</v>
      </c>
      <c r="S3361" s="17" t="str">
        <f aca="false">INDEX(dProdutos!$D$2:$D$47,MATCH(E3361,dProdutos!$A$2:$A$47,0))</f>
        <v>Moda Feminina</v>
      </c>
    </row>
    <row r="3362" customFormat="false" ht="15" hidden="false" customHeight="false" outlineLevel="0" collapsed="false">
      <c r="A3362" s="17" t="s">
        <v>3562</v>
      </c>
      <c r="B3362" s="17" t="n">
        <v>1</v>
      </c>
      <c r="C3362" s="21" t="n">
        <v>45929</v>
      </c>
      <c r="D3362" s="17" t="s">
        <v>458</v>
      </c>
      <c r="E3362" s="17" t="s">
        <v>105</v>
      </c>
      <c r="F3362" s="17" t="s">
        <v>1490</v>
      </c>
      <c r="G3362" s="17" t="s">
        <v>61</v>
      </c>
      <c r="H3362" s="17" t="s">
        <v>1523</v>
      </c>
      <c r="I3362" s="17" t="s">
        <v>1531</v>
      </c>
      <c r="J3362" s="17" t="n">
        <v>3</v>
      </c>
      <c r="K3362" s="15" t="n">
        <v>175.9</v>
      </c>
      <c r="L3362" s="22" t="n">
        <v>0.2</v>
      </c>
      <c r="M3362" s="15" t="n">
        <v>11.78</v>
      </c>
      <c r="N3362" s="15" t="n">
        <f aca="false">J3362*K3362</f>
        <v>527.7</v>
      </c>
      <c r="O3362" s="15" t="n">
        <f aca="false">N3362*L3362</f>
        <v>105.54</v>
      </c>
      <c r="P3362" s="15" t="n">
        <f aca="false">N3362-O3362</f>
        <v>422.16</v>
      </c>
      <c r="Q3362" s="15" t="n">
        <f aca="false">J3362*INDEX(dProdutos!$F$2:$F$47,MATCH(E3362,dProdutos!$A$2:$A$47,0))</f>
        <v>289.77</v>
      </c>
      <c r="R3362" s="15" t="n">
        <f aca="false">IF(I3362="Cancelado",0,P3362-Q3362)</f>
        <v>0</v>
      </c>
      <c r="S3362" s="17" t="str">
        <f aca="false">INDEX(dProdutos!$D$2:$D$47,MATCH(E3362,dProdutos!$A$2:$A$47,0))</f>
        <v>Moda Masculina</v>
      </c>
    </row>
    <row r="3363" customFormat="false" ht="15" hidden="false" customHeight="false" outlineLevel="0" collapsed="false">
      <c r="A3363" s="17" t="s">
        <v>3563</v>
      </c>
      <c r="B3363" s="17" t="n">
        <v>1</v>
      </c>
      <c r="C3363" s="21" t="n">
        <v>45929</v>
      </c>
      <c r="D3363" s="17" t="s">
        <v>762</v>
      </c>
      <c r="E3363" s="17" t="s">
        <v>195</v>
      </c>
      <c r="F3363" s="17" t="s">
        <v>1503</v>
      </c>
      <c r="G3363" s="17" t="s">
        <v>60</v>
      </c>
      <c r="H3363" s="17" t="s">
        <v>1523</v>
      </c>
      <c r="I3363" s="17" t="s">
        <v>1524</v>
      </c>
      <c r="J3363" s="17" t="n">
        <v>1</v>
      </c>
      <c r="K3363" s="15" t="n">
        <v>72.9</v>
      </c>
      <c r="L3363" s="22" t="n">
        <v>0.05</v>
      </c>
      <c r="M3363" s="15" t="n">
        <v>0</v>
      </c>
      <c r="N3363" s="15" t="n">
        <f aca="false">J3363*K3363</f>
        <v>72.9</v>
      </c>
      <c r="O3363" s="15" t="n">
        <f aca="false">N3363*L3363</f>
        <v>3.645</v>
      </c>
      <c r="P3363" s="15" t="n">
        <f aca="false">N3363-O3363</f>
        <v>69.255</v>
      </c>
      <c r="Q3363" s="15" t="n">
        <f aca="false">J3363*INDEX(dProdutos!$F$2:$F$47,MATCH(E3363,dProdutos!$A$2:$A$47,0))</f>
        <v>39.23</v>
      </c>
      <c r="R3363" s="15" t="n">
        <f aca="false">IF(I3363="Cancelado",0,P3363-Q3363)</f>
        <v>30.025</v>
      </c>
      <c r="S3363" s="17" t="str">
        <f aca="false">INDEX(dProdutos!$D$2:$D$47,MATCH(E3363,dProdutos!$A$2:$A$47,0))</f>
        <v>Eletrônicos</v>
      </c>
    </row>
    <row r="3364" customFormat="false" ht="15" hidden="false" customHeight="false" outlineLevel="0" collapsed="false">
      <c r="A3364" s="17" t="s">
        <v>3563</v>
      </c>
      <c r="B3364" s="17" t="n">
        <v>2</v>
      </c>
      <c r="C3364" s="21" t="n">
        <v>45929</v>
      </c>
      <c r="D3364" s="17" t="s">
        <v>762</v>
      </c>
      <c r="E3364" s="17" t="s">
        <v>207</v>
      </c>
      <c r="F3364" s="17" t="s">
        <v>1503</v>
      </c>
      <c r="G3364" s="17" t="s">
        <v>60</v>
      </c>
      <c r="H3364" s="17" t="s">
        <v>1523</v>
      </c>
      <c r="I3364" s="17" t="s">
        <v>1524</v>
      </c>
      <c r="J3364" s="17" t="n">
        <v>2</v>
      </c>
      <c r="K3364" s="15" t="n">
        <v>143.9</v>
      </c>
      <c r="L3364" s="22" t="n">
        <v>0</v>
      </c>
      <c r="M3364" s="15" t="n">
        <v>0</v>
      </c>
      <c r="N3364" s="15" t="n">
        <f aca="false">J3364*K3364</f>
        <v>287.8</v>
      </c>
      <c r="O3364" s="15" t="n">
        <f aca="false">N3364*L3364</f>
        <v>0</v>
      </c>
      <c r="P3364" s="15" t="n">
        <f aca="false">N3364-O3364</f>
        <v>287.8</v>
      </c>
      <c r="Q3364" s="15" t="n">
        <f aca="false">J3364*INDEX(dProdutos!$F$2:$F$47,MATCH(E3364,dProdutos!$A$2:$A$47,0))</f>
        <v>168.86</v>
      </c>
      <c r="R3364" s="15" t="n">
        <f aca="false">IF(I3364="Cancelado",0,P3364-Q3364)</f>
        <v>118.94</v>
      </c>
      <c r="S3364" s="17" t="str">
        <f aca="false">INDEX(dProdutos!$D$2:$D$47,MATCH(E3364,dProdutos!$A$2:$A$47,0))</f>
        <v>Beleza</v>
      </c>
    </row>
    <row r="3365" customFormat="false" ht="15" hidden="false" customHeight="false" outlineLevel="0" collapsed="false">
      <c r="A3365" s="17" t="s">
        <v>3563</v>
      </c>
      <c r="B3365" s="17" t="n">
        <v>3</v>
      </c>
      <c r="C3365" s="21" t="n">
        <v>45929</v>
      </c>
      <c r="D3365" s="17" t="s">
        <v>762</v>
      </c>
      <c r="E3365" s="17" t="s">
        <v>153</v>
      </c>
      <c r="F3365" s="17" t="s">
        <v>1503</v>
      </c>
      <c r="G3365" s="17" t="s">
        <v>60</v>
      </c>
      <c r="H3365" s="17" t="s">
        <v>1523</v>
      </c>
      <c r="I3365" s="17" t="s">
        <v>1524</v>
      </c>
      <c r="J3365" s="17" t="n">
        <v>1</v>
      </c>
      <c r="K3365" s="15" t="n">
        <v>165.9</v>
      </c>
      <c r="L3365" s="22" t="n">
        <v>0</v>
      </c>
      <c r="M3365" s="15" t="n">
        <v>0</v>
      </c>
      <c r="N3365" s="15" t="n">
        <f aca="false">J3365*K3365</f>
        <v>165.9</v>
      </c>
      <c r="O3365" s="15" t="n">
        <f aca="false">N3365*L3365</f>
        <v>0</v>
      </c>
      <c r="P3365" s="15" t="n">
        <f aca="false">N3365-O3365</f>
        <v>165.9</v>
      </c>
      <c r="Q3365" s="15" t="n">
        <f aca="false">J3365*INDEX(dProdutos!$F$2:$F$47,MATCH(E3365,dProdutos!$A$2:$A$47,0))</f>
        <v>67.28</v>
      </c>
      <c r="R3365" s="15" t="n">
        <f aca="false">IF(I3365="Cancelado",0,P3365-Q3365)</f>
        <v>98.62</v>
      </c>
      <c r="S3365" s="17" t="str">
        <f aca="false">INDEX(dProdutos!$D$2:$D$47,MATCH(E3365,dProdutos!$A$2:$A$47,0))</f>
        <v>Acessórios</v>
      </c>
    </row>
    <row r="3366" customFormat="false" ht="15" hidden="false" customHeight="false" outlineLevel="0" collapsed="false">
      <c r="A3366" s="17" t="s">
        <v>3563</v>
      </c>
      <c r="B3366" s="17" t="n">
        <v>4</v>
      </c>
      <c r="C3366" s="21" t="n">
        <v>45929</v>
      </c>
      <c r="D3366" s="17" t="s">
        <v>762</v>
      </c>
      <c r="E3366" s="17" t="s">
        <v>189</v>
      </c>
      <c r="F3366" s="17" t="s">
        <v>1503</v>
      </c>
      <c r="G3366" s="17" t="s">
        <v>60</v>
      </c>
      <c r="H3366" s="17" t="s">
        <v>1523</v>
      </c>
      <c r="I3366" s="17" t="s">
        <v>1524</v>
      </c>
      <c r="J3366" s="17" t="n">
        <v>2</v>
      </c>
      <c r="K3366" s="15" t="n">
        <v>138.9</v>
      </c>
      <c r="L3366" s="22" t="n">
        <v>0</v>
      </c>
      <c r="M3366" s="15" t="n">
        <v>0</v>
      </c>
      <c r="N3366" s="15" t="n">
        <f aca="false">J3366*K3366</f>
        <v>277.8</v>
      </c>
      <c r="O3366" s="15" t="n">
        <f aca="false">N3366*L3366</f>
        <v>0</v>
      </c>
      <c r="P3366" s="15" t="n">
        <f aca="false">N3366-O3366</f>
        <v>277.8</v>
      </c>
      <c r="Q3366" s="15" t="n">
        <f aca="false">J3366*INDEX(dProdutos!$F$2:$F$47,MATCH(E3366,dProdutos!$A$2:$A$47,0))</f>
        <v>137.92</v>
      </c>
      <c r="R3366" s="15" t="n">
        <f aca="false">IF(I3366="Cancelado",0,P3366-Q3366)</f>
        <v>139.88</v>
      </c>
      <c r="S3366" s="17" t="str">
        <f aca="false">INDEX(dProdutos!$D$2:$D$47,MATCH(E3366,dProdutos!$A$2:$A$47,0))</f>
        <v>Eletrônicos</v>
      </c>
    </row>
    <row r="3367" customFormat="false" ht="15" hidden="false" customHeight="false" outlineLevel="0" collapsed="false">
      <c r="A3367" s="17" t="s">
        <v>3564</v>
      </c>
      <c r="B3367" s="17" t="n">
        <v>1</v>
      </c>
      <c r="C3367" s="21" t="n">
        <v>45929</v>
      </c>
      <c r="D3367" s="17" t="s">
        <v>602</v>
      </c>
      <c r="E3367" s="17" t="s">
        <v>95</v>
      </c>
      <c r="F3367" s="17" t="s">
        <v>1490</v>
      </c>
      <c r="G3367" s="17" t="s">
        <v>61</v>
      </c>
      <c r="H3367" s="17" t="s">
        <v>1523</v>
      </c>
      <c r="I3367" s="17" t="s">
        <v>1541</v>
      </c>
      <c r="J3367" s="17" t="n">
        <v>2</v>
      </c>
      <c r="K3367" s="15" t="n">
        <v>77.9</v>
      </c>
      <c r="L3367" s="22" t="n">
        <v>0</v>
      </c>
      <c r="M3367" s="15" t="n">
        <v>10.34</v>
      </c>
      <c r="N3367" s="15" t="n">
        <f aca="false">J3367*K3367</f>
        <v>155.8</v>
      </c>
      <c r="O3367" s="15" t="n">
        <f aca="false">N3367*L3367</f>
        <v>0</v>
      </c>
      <c r="P3367" s="15" t="n">
        <f aca="false">N3367-O3367</f>
        <v>155.8</v>
      </c>
      <c r="Q3367" s="15" t="n">
        <f aca="false">J3367*INDEX(dProdutos!$F$2:$F$47,MATCH(E3367,dProdutos!$A$2:$A$47,0))</f>
        <v>73.42</v>
      </c>
      <c r="R3367" s="15" t="n">
        <f aca="false">IF(I3367="Cancelado",0,P3367-Q3367)</f>
        <v>82.38</v>
      </c>
      <c r="S3367" s="17" t="str">
        <f aca="false">INDEX(dProdutos!$D$2:$D$47,MATCH(E3367,dProdutos!$A$2:$A$47,0))</f>
        <v>Moda Feminina</v>
      </c>
    </row>
    <row r="3368" customFormat="false" ht="15" hidden="false" customHeight="false" outlineLevel="0" collapsed="false">
      <c r="A3368" s="17" t="s">
        <v>3564</v>
      </c>
      <c r="B3368" s="17" t="n">
        <v>2</v>
      </c>
      <c r="C3368" s="21" t="n">
        <v>45929</v>
      </c>
      <c r="D3368" s="17" t="s">
        <v>602</v>
      </c>
      <c r="E3368" s="17" t="s">
        <v>132</v>
      </c>
      <c r="F3368" s="17" t="s">
        <v>1490</v>
      </c>
      <c r="G3368" s="17" t="s">
        <v>61</v>
      </c>
      <c r="H3368" s="17" t="s">
        <v>1523</v>
      </c>
      <c r="I3368" s="17" t="s">
        <v>1541</v>
      </c>
      <c r="J3368" s="17" t="n">
        <v>1</v>
      </c>
      <c r="K3368" s="15" t="n">
        <v>179.9</v>
      </c>
      <c r="L3368" s="22" t="n">
        <v>0</v>
      </c>
      <c r="M3368" s="15" t="n">
        <v>0</v>
      </c>
      <c r="N3368" s="15" t="n">
        <f aca="false">J3368*K3368</f>
        <v>179.9</v>
      </c>
      <c r="O3368" s="15" t="n">
        <f aca="false">N3368*L3368</f>
        <v>0</v>
      </c>
      <c r="P3368" s="15" t="n">
        <f aca="false">N3368-O3368</f>
        <v>179.9</v>
      </c>
      <c r="Q3368" s="15" t="n">
        <f aca="false">J3368*INDEX(dProdutos!$F$2:$F$47,MATCH(E3368,dProdutos!$A$2:$A$47,0))</f>
        <v>93.56</v>
      </c>
      <c r="R3368" s="15" t="n">
        <f aca="false">IF(I3368="Cancelado",0,P3368-Q3368)</f>
        <v>86.34</v>
      </c>
      <c r="S3368" s="17" t="str">
        <f aca="false">INDEX(dProdutos!$D$2:$D$47,MATCH(E3368,dProdutos!$A$2:$A$47,0))</f>
        <v>Calçados</v>
      </c>
    </row>
    <row r="3369" customFormat="false" ht="15" hidden="false" customHeight="false" outlineLevel="0" collapsed="false">
      <c r="A3369" s="17" t="s">
        <v>3565</v>
      </c>
      <c r="B3369" s="17" t="n">
        <v>1</v>
      </c>
      <c r="C3369" s="21" t="n">
        <v>45929</v>
      </c>
      <c r="D3369" s="17" t="s">
        <v>789</v>
      </c>
      <c r="E3369" s="17" t="s">
        <v>88</v>
      </c>
      <c r="F3369" s="17" t="s">
        <v>1501</v>
      </c>
      <c r="G3369" s="17" t="s">
        <v>62</v>
      </c>
      <c r="H3369" s="17" t="s">
        <v>1537</v>
      </c>
      <c r="I3369" s="17" t="s">
        <v>1524</v>
      </c>
      <c r="J3369" s="17" t="n">
        <v>1</v>
      </c>
      <c r="K3369" s="15" t="n">
        <v>170.9</v>
      </c>
      <c r="L3369" s="22" t="n">
        <v>0</v>
      </c>
      <c r="M3369" s="15" t="n">
        <v>9.92</v>
      </c>
      <c r="N3369" s="15" t="n">
        <f aca="false">J3369*K3369</f>
        <v>170.9</v>
      </c>
      <c r="O3369" s="15" t="n">
        <f aca="false">N3369*L3369</f>
        <v>0</v>
      </c>
      <c r="P3369" s="15" t="n">
        <f aca="false">N3369-O3369</f>
        <v>170.9</v>
      </c>
      <c r="Q3369" s="15" t="n">
        <f aca="false">J3369*INDEX(dProdutos!$F$2:$F$47,MATCH(E3369,dProdutos!$A$2:$A$47,0))</f>
        <v>98.14</v>
      </c>
      <c r="R3369" s="15" t="n">
        <f aca="false">IF(I3369="Cancelado",0,P3369-Q3369)</f>
        <v>72.76</v>
      </c>
      <c r="S3369" s="17" t="str">
        <f aca="false">INDEX(dProdutos!$D$2:$D$47,MATCH(E3369,dProdutos!$A$2:$A$47,0))</f>
        <v>Moda Feminina</v>
      </c>
    </row>
    <row r="3370" customFormat="false" ht="15" hidden="false" customHeight="false" outlineLevel="0" collapsed="false">
      <c r="A3370" s="17" t="s">
        <v>3566</v>
      </c>
      <c r="B3370" s="17" t="n">
        <v>1</v>
      </c>
      <c r="C3370" s="21" t="n">
        <v>45929</v>
      </c>
      <c r="D3370" s="17" t="s">
        <v>717</v>
      </c>
      <c r="E3370" s="17" t="s">
        <v>88</v>
      </c>
      <c r="F3370" s="17" t="s">
        <v>1497</v>
      </c>
      <c r="G3370" s="17" t="s">
        <v>62</v>
      </c>
      <c r="H3370" s="17" t="s">
        <v>1523</v>
      </c>
      <c r="I3370" s="17" t="s">
        <v>1524</v>
      </c>
      <c r="J3370" s="17" t="n">
        <v>1</v>
      </c>
      <c r="K3370" s="15" t="n">
        <v>170.9</v>
      </c>
      <c r="L3370" s="22" t="n">
        <v>0</v>
      </c>
      <c r="M3370" s="15" t="n">
        <v>24.79</v>
      </c>
      <c r="N3370" s="15" t="n">
        <f aca="false">J3370*K3370</f>
        <v>170.9</v>
      </c>
      <c r="O3370" s="15" t="n">
        <f aca="false">N3370*L3370</f>
        <v>0</v>
      </c>
      <c r="P3370" s="15" t="n">
        <f aca="false">N3370-O3370</f>
        <v>170.9</v>
      </c>
      <c r="Q3370" s="15" t="n">
        <f aca="false">J3370*INDEX(dProdutos!$F$2:$F$47,MATCH(E3370,dProdutos!$A$2:$A$47,0))</f>
        <v>98.14</v>
      </c>
      <c r="R3370" s="15" t="n">
        <f aca="false">IF(I3370="Cancelado",0,P3370-Q3370)</f>
        <v>72.76</v>
      </c>
      <c r="S3370" s="17" t="str">
        <f aca="false">INDEX(dProdutos!$D$2:$D$47,MATCH(E3370,dProdutos!$A$2:$A$47,0))</f>
        <v>Moda Feminina</v>
      </c>
    </row>
    <row r="3371" customFormat="false" ht="15" hidden="false" customHeight="false" outlineLevel="0" collapsed="false">
      <c r="A3371" s="17" t="s">
        <v>3567</v>
      </c>
      <c r="B3371" s="17" t="n">
        <v>1</v>
      </c>
      <c r="C3371" s="21" t="n">
        <v>45929</v>
      </c>
      <c r="D3371" s="17" t="s">
        <v>871</v>
      </c>
      <c r="E3371" s="17" t="s">
        <v>195</v>
      </c>
      <c r="F3371" s="17" t="s">
        <v>1487</v>
      </c>
      <c r="G3371" s="17" t="s">
        <v>64</v>
      </c>
      <c r="H3371" s="17" t="s">
        <v>1537</v>
      </c>
      <c r="I3371" s="17" t="s">
        <v>1524</v>
      </c>
      <c r="J3371" s="17" t="n">
        <v>1</v>
      </c>
      <c r="K3371" s="15" t="n">
        <v>72.9</v>
      </c>
      <c r="L3371" s="22" t="n">
        <v>0</v>
      </c>
      <c r="M3371" s="15" t="n">
        <v>0</v>
      </c>
      <c r="N3371" s="15" t="n">
        <f aca="false">J3371*K3371</f>
        <v>72.9</v>
      </c>
      <c r="O3371" s="15" t="n">
        <f aca="false">N3371*L3371</f>
        <v>0</v>
      </c>
      <c r="P3371" s="15" t="n">
        <f aca="false">N3371-O3371</f>
        <v>72.9</v>
      </c>
      <c r="Q3371" s="15" t="n">
        <f aca="false">J3371*INDEX(dProdutos!$F$2:$F$47,MATCH(E3371,dProdutos!$A$2:$A$47,0))</f>
        <v>39.23</v>
      </c>
      <c r="R3371" s="15" t="n">
        <f aca="false">IF(I3371="Cancelado",0,P3371-Q3371)</f>
        <v>33.67</v>
      </c>
      <c r="S3371" s="17" t="str">
        <f aca="false">INDEX(dProdutos!$D$2:$D$47,MATCH(E3371,dProdutos!$A$2:$A$47,0))</f>
        <v>Eletrônicos</v>
      </c>
    </row>
    <row r="3372" customFormat="false" ht="15" hidden="false" customHeight="false" outlineLevel="0" collapsed="false">
      <c r="A3372" s="17" t="s">
        <v>3568</v>
      </c>
      <c r="B3372" s="17" t="n">
        <v>1</v>
      </c>
      <c r="C3372" s="21" t="n">
        <v>45930</v>
      </c>
      <c r="D3372" s="17" t="s">
        <v>579</v>
      </c>
      <c r="E3372" s="17" t="s">
        <v>81</v>
      </c>
      <c r="F3372" s="17" t="s">
        <v>1497</v>
      </c>
      <c r="G3372" s="17" t="s">
        <v>61</v>
      </c>
      <c r="H3372" s="17" t="s">
        <v>1523</v>
      </c>
      <c r="I3372" s="17" t="s">
        <v>1524</v>
      </c>
      <c r="J3372" s="17" t="n">
        <v>2</v>
      </c>
      <c r="K3372" s="15" t="n">
        <v>64.9</v>
      </c>
      <c r="L3372" s="22" t="n">
        <v>0.15</v>
      </c>
      <c r="M3372" s="15" t="n">
        <v>0</v>
      </c>
      <c r="N3372" s="15" t="n">
        <f aca="false">J3372*K3372</f>
        <v>129.8</v>
      </c>
      <c r="O3372" s="15" t="n">
        <f aca="false">N3372*L3372</f>
        <v>19.47</v>
      </c>
      <c r="P3372" s="15" t="n">
        <f aca="false">N3372-O3372</f>
        <v>110.33</v>
      </c>
      <c r="Q3372" s="15" t="n">
        <f aca="false">J3372*INDEX(dProdutos!$F$2:$F$47,MATCH(E3372,dProdutos!$A$2:$A$47,0))</f>
        <v>52.24</v>
      </c>
      <c r="R3372" s="15" t="n">
        <f aca="false">IF(I3372="Cancelado",0,P3372-Q3372)</f>
        <v>58.09</v>
      </c>
      <c r="S3372" s="17" t="str">
        <f aca="false">INDEX(dProdutos!$D$2:$D$47,MATCH(E3372,dProdutos!$A$2:$A$47,0))</f>
        <v>Moda Feminina</v>
      </c>
    </row>
    <row r="3373" customFormat="false" ht="15" hidden="false" customHeight="false" outlineLevel="0" collapsed="false">
      <c r="A3373" s="17" t="s">
        <v>3569</v>
      </c>
      <c r="B3373" s="17" t="n">
        <v>1</v>
      </c>
      <c r="C3373" s="21" t="n">
        <v>45930</v>
      </c>
      <c r="D3373" s="17" t="s">
        <v>1194</v>
      </c>
      <c r="E3373" s="17" t="s">
        <v>123</v>
      </c>
      <c r="F3373" s="17" t="s">
        <v>1487</v>
      </c>
      <c r="G3373" s="17" t="s">
        <v>64</v>
      </c>
      <c r="H3373" s="17" t="s">
        <v>1523</v>
      </c>
      <c r="I3373" s="17" t="s">
        <v>1524</v>
      </c>
      <c r="J3373" s="17" t="n">
        <v>1</v>
      </c>
      <c r="K3373" s="15" t="n">
        <v>277.9</v>
      </c>
      <c r="L3373" s="22" t="n">
        <v>0.05</v>
      </c>
      <c r="M3373" s="15" t="n">
        <v>21.73</v>
      </c>
      <c r="N3373" s="15" t="n">
        <f aca="false">J3373*K3373</f>
        <v>277.9</v>
      </c>
      <c r="O3373" s="15" t="n">
        <f aca="false">N3373*L3373</f>
        <v>13.895</v>
      </c>
      <c r="P3373" s="15" t="n">
        <f aca="false">N3373-O3373</f>
        <v>264.005</v>
      </c>
      <c r="Q3373" s="15" t="n">
        <f aca="false">J3373*INDEX(dProdutos!$F$2:$F$47,MATCH(E3373,dProdutos!$A$2:$A$47,0))</f>
        <v>132.36</v>
      </c>
      <c r="R3373" s="15" t="n">
        <f aca="false">IF(I3373="Cancelado",0,P3373-Q3373)</f>
        <v>131.645</v>
      </c>
      <c r="S3373" s="17" t="str">
        <f aca="false">INDEX(dProdutos!$D$2:$D$47,MATCH(E3373,dProdutos!$A$2:$A$47,0))</f>
        <v>Calçados</v>
      </c>
    </row>
    <row r="3374" customFormat="false" ht="15" hidden="false" customHeight="false" outlineLevel="0" collapsed="false">
      <c r="A3374" s="17" t="s">
        <v>3570</v>
      </c>
      <c r="B3374" s="17" t="n">
        <v>1</v>
      </c>
      <c r="C3374" s="21" t="n">
        <v>45930</v>
      </c>
      <c r="D3374" s="17" t="s">
        <v>868</v>
      </c>
      <c r="E3374" s="17" t="s">
        <v>150</v>
      </c>
      <c r="F3374" s="17" t="s">
        <v>1503</v>
      </c>
      <c r="G3374" s="17" t="s">
        <v>59</v>
      </c>
      <c r="H3374" s="17" t="s">
        <v>1537</v>
      </c>
      <c r="I3374" s="17" t="s">
        <v>1524</v>
      </c>
      <c r="J3374" s="17" t="n">
        <v>1</v>
      </c>
      <c r="K3374" s="15" t="n">
        <v>71.9</v>
      </c>
      <c r="L3374" s="22" t="n">
        <v>0</v>
      </c>
      <c r="M3374" s="15" t="n">
        <v>18.25</v>
      </c>
      <c r="N3374" s="15" t="n">
        <f aca="false">J3374*K3374</f>
        <v>71.9</v>
      </c>
      <c r="O3374" s="15" t="n">
        <f aca="false">N3374*L3374</f>
        <v>0</v>
      </c>
      <c r="P3374" s="15" t="n">
        <f aca="false">N3374-O3374</f>
        <v>71.9</v>
      </c>
      <c r="Q3374" s="15" t="n">
        <f aca="false">J3374*INDEX(dProdutos!$F$2:$F$47,MATCH(E3374,dProdutos!$A$2:$A$47,0))</f>
        <v>27.38</v>
      </c>
      <c r="R3374" s="15" t="n">
        <f aca="false">IF(I3374="Cancelado",0,P3374-Q3374)</f>
        <v>44.52</v>
      </c>
      <c r="S3374" s="17" t="str">
        <f aca="false">INDEX(dProdutos!$D$2:$D$47,MATCH(E3374,dProdutos!$A$2:$A$47,0))</f>
        <v>Acessórios</v>
      </c>
    </row>
    <row r="3375" customFormat="false" ht="15" hidden="false" customHeight="false" outlineLevel="0" collapsed="false">
      <c r="A3375" s="17" t="s">
        <v>3571</v>
      </c>
      <c r="B3375" s="17" t="n">
        <v>1</v>
      </c>
      <c r="C3375" s="21" t="n">
        <v>45930</v>
      </c>
      <c r="D3375" s="17" t="s">
        <v>522</v>
      </c>
      <c r="E3375" s="17" t="s">
        <v>156</v>
      </c>
      <c r="F3375" s="17" t="s">
        <v>1495</v>
      </c>
      <c r="G3375" s="17" t="s">
        <v>59</v>
      </c>
      <c r="H3375" s="17" t="s">
        <v>1527</v>
      </c>
      <c r="I3375" s="17" t="s">
        <v>1524</v>
      </c>
      <c r="J3375" s="17" t="n">
        <v>1</v>
      </c>
      <c r="K3375" s="15" t="n">
        <v>192.9</v>
      </c>
      <c r="L3375" s="22" t="n">
        <v>0.05</v>
      </c>
      <c r="M3375" s="15" t="n">
        <v>0</v>
      </c>
      <c r="N3375" s="15" t="n">
        <f aca="false">J3375*K3375</f>
        <v>192.9</v>
      </c>
      <c r="O3375" s="15" t="n">
        <f aca="false">N3375*L3375</f>
        <v>9.645</v>
      </c>
      <c r="P3375" s="15" t="n">
        <f aca="false">N3375-O3375</f>
        <v>183.255</v>
      </c>
      <c r="Q3375" s="15" t="n">
        <f aca="false">J3375*INDEX(dProdutos!$F$2:$F$47,MATCH(E3375,dProdutos!$A$2:$A$47,0))</f>
        <v>80.38</v>
      </c>
      <c r="R3375" s="15" t="n">
        <f aca="false">IF(I3375="Cancelado",0,P3375-Q3375)</f>
        <v>102.875</v>
      </c>
      <c r="S3375" s="17" t="str">
        <f aca="false">INDEX(dProdutos!$D$2:$D$47,MATCH(E3375,dProdutos!$A$2:$A$47,0))</f>
        <v>Acessórios</v>
      </c>
    </row>
    <row r="3376" customFormat="false" ht="15" hidden="false" customHeight="false" outlineLevel="0" collapsed="false">
      <c r="A3376" s="17" t="s">
        <v>3572</v>
      </c>
      <c r="B3376" s="17" t="n">
        <v>1</v>
      </c>
      <c r="C3376" s="21" t="n">
        <v>45930</v>
      </c>
      <c r="D3376" s="17" t="s">
        <v>1464</v>
      </c>
      <c r="E3376" s="17" t="s">
        <v>171</v>
      </c>
      <c r="F3376" s="17" t="s">
        <v>1490</v>
      </c>
      <c r="G3376" s="17" t="s">
        <v>59</v>
      </c>
      <c r="H3376" s="17" t="s">
        <v>1537</v>
      </c>
      <c r="I3376" s="17" t="s">
        <v>1524</v>
      </c>
      <c r="J3376" s="17" t="n">
        <v>1</v>
      </c>
      <c r="K3376" s="15" t="n">
        <v>246.9</v>
      </c>
      <c r="L3376" s="22" t="n">
        <v>0</v>
      </c>
      <c r="M3376" s="15" t="n">
        <v>10.34</v>
      </c>
      <c r="N3376" s="15" t="n">
        <f aca="false">J3376*K3376</f>
        <v>246.9</v>
      </c>
      <c r="O3376" s="15" t="n">
        <f aca="false">N3376*L3376</f>
        <v>0</v>
      </c>
      <c r="P3376" s="15" t="n">
        <f aca="false">N3376-O3376</f>
        <v>246.9</v>
      </c>
      <c r="Q3376" s="15" t="n">
        <f aca="false">J3376*INDEX(dProdutos!$F$2:$F$47,MATCH(E3376,dProdutos!$A$2:$A$47,0))</f>
        <v>103.61</v>
      </c>
      <c r="R3376" s="15" t="n">
        <f aca="false">IF(I3376="Cancelado",0,P3376-Q3376)</f>
        <v>143.29</v>
      </c>
      <c r="S3376" s="17" t="str">
        <f aca="false">INDEX(dProdutos!$D$2:$D$47,MATCH(E3376,dProdutos!$A$2:$A$47,0))</f>
        <v>Casa</v>
      </c>
    </row>
    <row r="3377" customFormat="false" ht="15" hidden="false" customHeight="false" outlineLevel="0" collapsed="false">
      <c r="A3377" s="17" t="s">
        <v>3573</v>
      </c>
      <c r="B3377" s="17" t="n">
        <v>1</v>
      </c>
      <c r="C3377" s="21" t="n">
        <v>45930</v>
      </c>
      <c r="D3377" s="17" t="s">
        <v>1023</v>
      </c>
      <c r="E3377" s="17" t="s">
        <v>150</v>
      </c>
      <c r="F3377" s="17" t="s">
        <v>1490</v>
      </c>
      <c r="G3377" s="17" t="s">
        <v>62</v>
      </c>
      <c r="H3377" s="17" t="s">
        <v>1523</v>
      </c>
      <c r="I3377" s="17" t="s">
        <v>1531</v>
      </c>
      <c r="J3377" s="17" t="n">
        <v>1</v>
      </c>
      <c r="K3377" s="15" t="n">
        <v>71.9</v>
      </c>
      <c r="L3377" s="22" t="n">
        <v>0.2</v>
      </c>
      <c r="M3377" s="15" t="n">
        <v>24.86</v>
      </c>
      <c r="N3377" s="15" t="n">
        <f aca="false">J3377*K3377</f>
        <v>71.9</v>
      </c>
      <c r="O3377" s="15" t="n">
        <f aca="false">N3377*L3377</f>
        <v>14.38</v>
      </c>
      <c r="P3377" s="15" t="n">
        <f aca="false">N3377-O3377</f>
        <v>57.52</v>
      </c>
      <c r="Q3377" s="15" t="n">
        <f aca="false">J3377*INDEX(dProdutos!$F$2:$F$47,MATCH(E3377,dProdutos!$A$2:$A$47,0))</f>
        <v>27.38</v>
      </c>
      <c r="R3377" s="15" t="n">
        <f aca="false">IF(I3377="Cancelado",0,P3377-Q3377)</f>
        <v>0</v>
      </c>
      <c r="S3377" s="17" t="str">
        <f aca="false">INDEX(dProdutos!$D$2:$D$47,MATCH(E3377,dProdutos!$A$2:$A$47,0))</f>
        <v>Acessórios</v>
      </c>
    </row>
    <row r="3378" customFormat="false" ht="15" hidden="false" customHeight="false" outlineLevel="0" collapsed="false">
      <c r="A3378" s="17" t="s">
        <v>3573</v>
      </c>
      <c r="B3378" s="17" t="n">
        <v>2</v>
      </c>
      <c r="C3378" s="21" t="n">
        <v>45930</v>
      </c>
      <c r="D3378" s="17" t="s">
        <v>1023</v>
      </c>
      <c r="E3378" s="17" t="s">
        <v>92</v>
      </c>
      <c r="F3378" s="17" t="s">
        <v>1490</v>
      </c>
      <c r="G3378" s="17" t="s">
        <v>62</v>
      </c>
      <c r="H3378" s="17" t="s">
        <v>1523</v>
      </c>
      <c r="I3378" s="17" t="s">
        <v>1531</v>
      </c>
      <c r="J3378" s="17" t="n">
        <v>1</v>
      </c>
      <c r="K3378" s="15" t="n">
        <v>191.9</v>
      </c>
      <c r="L3378" s="22" t="n">
        <v>0</v>
      </c>
      <c r="M3378" s="15" t="n">
        <v>0</v>
      </c>
      <c r="N3378" s="15" t="n">
        <f aca="false">J3378*K3378</f>
        <v>191.9</v>
      </c>
      <c r="O3378" s="15" t="n">
        <f aca="false">N3378*L3378</f>
        <v>0</v>
      </c>
      <c r="P3378" s="15" t="n">
        <f aca="false">N3378-O3378</f>
        <v>191.9</v>
      </c>
      <c r="Q3378" s="15" t="n">
        <f aca="false">J3378*INDEX(dProdutos!$F$2:$F$47,MATCH(E3378,dProdutos!$A$2:$A$47,0))</f>
        <v>88.59</v>
      </c>
      <c r="R3378" s="15" t="n">
        <f aca="false">IF(I3378="Cancelado",0,P3378-Q3378)</f>
        <v>0</v>
      </c>
      <c r="S3378" s="17" t="str">
        <f aca="false">INDEX(dProdutos!$D$2:$D$47,MATCH(E3378,dProdutos!$A$2:$A$47,0))</f>
        <v>Moda Feminina</v>
      </c>
    </row>
    <row r="3379" customFormat="false" ht="15" hidden="false" customHeight="false" outlineLevel="0" collapsed="false">
      <c r="A3379" s="17" t="s">
        <v>3574</v>
      </c>
      <c r="B3379" s="17" t="n">
        <v>1</v>
      </c>
      <c r="C3379" s="21" t="n">
        <v>45930</v>
      </c>
      <c r="D3379" s="17" t="s">
        <v>926</v>
      </c>
      <c r="E3379" s="17" t="s">
        <v>132</v>
      </c>
      <c r="F3379" s="17" t="s">
        <v>1501</v>
      </c>
      <c r="G3379" s="17" t="s">
        <v>59</v>
      </c>
      <c r="H3379" s="17" t="s">
        <v>1523</v>
      </c>
      <c r="I3379" s="17" t="s">
        <v>1524</v>
      </c>
      <c r="J3379" s="17" t="n">
        <v>1</v>
      </c>
      <c r="K3379" s="15" t="n">
        <v>179.9</v>
      </c>
      <c r="L3379" s="22" t="n">
        <v>0.15</v>
      </c>
      <c r="M3379" s="15" t="n">
        <v>19.37</v>
      </c>
      <c r="N3379" s="15" t="n">
        <f aca="false">J3379*K3379</f>
        <v>179.9</v>
      </c>
      <c r="O3379" s="15" t="n">
        <f aca="false">N3379*L3379</f>
        <v>26.985</v>
      </c>
      <c r="P3379" s="15" t="n">
        <f aca="false">N3379-O3379</f>
        <v>152.915</v>
      </c>
      <c r="Q3379" s="15" t="n">
        <f aca="false">J3379*INDEX(dProdutos!$F$2:$F$47,MATCH(E3379,dProdutos!$A$2:$A$47,0))</f>
        <v>93.56</v>
      </c>
      <c r="R3379" s="15" t="n">
        <f aca="false">IF(I3379="Cancelado",0,P3379-Q3379)</f>
        <v>59.355</v>
      </c>
      <c r="S3379" s="17" t="str">
        <f aca="false">INDEX(dProdutos!$D$2:$D$47,MATCH(E3379,dProdutos!$A$2:$A$47,0))</f>
        <v>Calçados</v>
      </c>
    </row>
    <row r="3380" customFormat="false" ht="15" hidden="false" customHeight="false" outlineLevel="0" collapsed="false">
      <c r="A3380" s="17" t="s">
        <v>3575</v>
      </c>
      <c r="B3380" s="17" t="n">
        <v>1</v>
      </c>
      <c r="C3380" s="21" t="n">
        <v>45930</v>
      </c>
      <c r="D3380" s="17" t="s">
        <v>751</v>
      </c>
      <c r="E3380" s="17" t="s">
        <v>126</v>
      </c>
      <c r="F3380" s="17" t="s">
        <v>1499</v>
      </c>
      <c r="G3380" s="17" t="s">
        <v>63</v>
      </c>
      <c r="H3380" s="17" t="s">
        <v>1537</v>
      </c>
      <c r="I3380" s="17" t="s">
        <v>1524</v>
      </c>
      <c r="J3380" s="17" t="n">
        <v>3</v>
      </c>
      <c r="K3380" s="15" t="n">
        <v>296.9</v>
      </c>
      <c r="L3380" s="22" t="n">
        <v>0</v>
      </c>
      <c r="M3380" s="15" t="n">
        <v>18.68</v>
      </c>
      <c r="N3380" s="15" t="n">
        <f aca="false">J3380*K3380</f>
        <v>890.7</v>
      </c>
      <c r="O3380" s="15" t="n">
        <f aca="false">N3380*L3380</f>
        <v>0</v>
      </c>
      <c r="P3380" s="15" t="n">
        <f aca="false">N3380-O3380</f>
        <v>890.7</v>
      </c>
      <c r="Q3380" s="15" t="n">
        <f aca="false">J3380*INDEX(dProdutos!$F$2:$F$47,MATCH(E3380,dProdutos!$A$2:$A$47,0))</f>
        <v>405.72</v>
      </c>
      <c r="R3380" s="15" t="n">
        <f aca="false">IF(I3380="Cancelado",0,P3380-Q3380)</f>
        <v>484.98</v>
      </c>
      <c r="S3380" s="17" t="str">
        <f aca="false">INDEX(dProdutos!$D$2:$D$47,MATCH(E3380,dProdutos!$A$2:$A$47,0))</f>
        <v>Calçados</v>
      </c>
    </row>
    <row r="3381" customFormat="false" ht="15" hidden="false" customHeight="false" outlineLevel="0" collapsed="false">
      <c r="A3381" s="17" t="s">
        <v>3575</v>
      </c>
      <c r="B3381" s="17" t="n">
        <v>2</v>
      </c>
      <c r="C3381" s="21" t="n">
        <v>45930</v>
      </c>
      <c r="D3381" s="17" t="s">
        <v>751</v>
      </c>
      <c r="E3381" s="17" t="s">
        <v>129</v>
      </c>
      <c r="F3381" s="17" t="s">
        <v>1499</v>
      </c>
      <c r="G3381" s="17" t="s">
        <v>63</v>
      </c>
      <c r="H3381" s="17" t="s">
        <v>1537</v>
      </c>
      <c r="I3381" s="17" t="s">
        <v>1524</v>
      </c>
      <c r="J3381" s="17" t="n">
        <v>1</v>
      </c>
      <c r="K3381" s="15" t="n">
        <v>105.9</v>
      </c>
      <c r="L3381" s="22" t="n">
        <v>0</v>
      </c>
      <c r="M3381" s="15" t="n">
        <v>0</v>
      </c>
      <c r="N3381" s="15" t="n">
        <f aca="false">J3381*K3381</f>
        <v>105.9</v>
      </c>
      <c r="O3381" s="15" t="n">
        <f aca="false">N3381*L3381</f>
        <v>0</v>
      </c>
      <c r="P3381" s="15" t="n">
        <f aca="false">N3381-O3381</f>
        <v>105.9</v>
      </c>
      <c r="Q3381" s="15" t="n">
        <f aca="false">J3381*INDEX(dProdutos!$F$2:$F$47,MATCH(E3381,dProdutos!$A$2:$A$47,0))</f>
        <v>43.79</v>
      </c>
      <c r="R3381" s="15" t="n">
        <f aca="false">IF(I3381="Cancelado",0,P3381-Q3381)</f>
        <v>62.11</v>
      </c>
      <c r="S3381" s="17" t="str">
        <f aca="false">INDEX(dProdutos!$D$2:$D$47,MATCH(E3381,dProdutos!$A$2:$A$47,0))</f>
        <v>Calçados</v>
      </c>
    </row>
    <row r="3382" customFormat="false" ht="15" hidden="false" customHeight="false" outlineLevel="0" collapsed="false">
      <c r="A3382" s="17" t="s">
        <v>3576</v>
      </c>
      <c r="B3382" s="17" t="n">
        <v>1</v>
      </c>
      <c r="C3382" s="21" t="n">
        <v>45931</v>
      </c>
      <c r="D3382" s="17" t="s">
        <v>1151</v>
      </c>
      <c r="E3382" s="17" t="s">
        <v>183</v>
      </c>
      <c r="F3382" s="17" t="s">
        <v>1497</v>
      </c>
      <c r="G3382" s="17" t="s">
        <v>59</v>
      </c>
      <c r="H3382" s="17" t="s">
        <v>1527</v>
      </c>
      <c r="I3382" s="17" t="s">
        <v>1524</v>
      </c>
      <c r="J3382" s="17" t="n">
        <v>1</v>
      </c>
      <c r="K3382" s="15" t="n">
        <v>121.9</v>
      </c>
      <c r="L3382" s="22" t="n">
        <v>0</v>
      </c>
      <c r="M3382" s="15" t="n">
        <v>0</v>
      </c>
      <c r="N3382" s="15" t="n">
        <f aca="false">J3382*K3382</f>
        <v>121.9</v>
      </c>
      <c r="O3382" s="15" t="n">
        <f aca="false">N3382*L3382</f>
        <v>0</v>
      </c>
      <c r="P3382" s="15" t="n">
        <f aca="false">N3382-O3382</f>
        <v>121.9</v>
      </c>
      <c r="Q3382" s="15" t="n">
        <f aca="false">J3382*INDEX(dProdutos!$F$2:$F$47,MATCH(E3382,dProdutos!$A$2:$A$47,0))</f>
        <v>52.76</v>
      </c>
      <c r="R3382" s="15" t="n">
        <f aca="false">IF(I3382="Cancelado",0,P3382-Q3382)</f>
        <v>69.14</v>
      </c>
      <c r="S3382" s="17" t="str">
        <f aca="false">INDEX(dProdutos!$D$2:$D$47,MATCH(E3382,dProdutos!$A$2:$A$47,0))</f>
        <v>Eletrônicos</v>
      </c>
    </row>
    <row r="3383" customFormat="false" ht="15" hidden="false" customHeight="false" outlineLevel="0" collapsed="false">
      <c r="A3383" s="17" t="s">
        <v>3577</v>
      </c>
      <c r="B3383" s="17" t="n">
        <v>1</v>
      </c>
      <c r="C3383" s="21" t="n">
        <v>45931</v>
      </c>
      <c r="D3383" s="17" t="s">
        <v>1368</v>
      </c>
      <c r="E3383" s="17" t="s">
        <v>88</v>
      </c>
      <c r="F3383" s="17" t="s">
        <v>1490</v>
      </c>
      <c r="G3383" s="17" t="s">
        <v>62</v>
      </c>
      <c r="H3383" s="17" t="s">
        <v>1523</v>
      </c>
      <c r="I3383" s="17" t="s">
        <v>1524</v>
      </c>
      <c r="J3383" s="17" t="n">
        <v>1</v>
      </c>
      <c r="K3383" s="15" t="n">
        <v>170.9</v>
      </c>
      <c r="L3383" s="22" t="n">
        <v>0</v>
      </c>
      <c r="M3383" s="15" t="n">
        <v>0</v>
      </c>
      <c r="N3383" s="15" t="n">
        <f aca="false">J3383*K3383</f>
        <v>170.9</v>
      </c>
      <c r="O3383" s="15" t="n">
        <f aca="false">N3383*L3383</f>
        <v>0</v>
      </c>
      <c r="P3383" s="15" t="n">
        <f aca="false">N3383-O3383</f>
        <v>170.9</v>
      </c>
      <c r="Q3383" s="15" t="n">
        <f aca="false">J3383*INDEX(dProdutos!$F$2:$F$47,MATCH(E3383,dProdutos!$A$2:$A$47,0))</f>
        <v>98.14</v>
      </c>
      <c r="R3383" s="15" t="n">
        <f aca="false">IF(I3383="Cancelado",0,P3383-Q3383)</f>
        <v>72.76</v>
      </c>
      <c r="S3383" s="17" t="str">
        <f aca="false">INDEX(dProdutos!$D$2:$D$47,MATCH(E3383,dProdutos!$A$2:$A$47,0))</f>
        <v>Moda Feminina</v>
      </c>
    </row>
    <row r="3384" customFormat="false" ht="15" hidden="false" customHeight="false" outlineLevel="0" collapsed="false">
      <c r="A3384" s="17" t="s">
        <v>3577</v>
      </c>
      <c r="B3384" s="17" t="n">
        <v>2</v>
      </c>
      <c r="C3384" s="21" t="n">
        <v>45931</v>
      </c>
      <c r="D3384" s="17" t="s">
        <v>1368</v>
      </c>
      <c r="E3384" s="17" t="s">
        <v>141</v>
      </c>
      <c r="F3384" s="17" t="s">
        <v>1490</v>
      </c>
      <c r="G3384" s="17" t="s">
        <v>62</v>
      </c>
      <c r="H3384" s="17" t="s">
        <v>1523</v>
      </c>
      <c r="I3384" s="17" t="s">
        <v>1524</v>
      </c>
      <c r="J3384" s="17" t="n">
        <v>2</v>
      </c>
      <c r="K3384" s="15" t="n">
        <v>131.9</v>
      </c>
      <c r="L3384" s="22" t="n">
        <v>0.1</v>
      </c>
      <c r="M3384" s="15" t="n">
        <v>0</v>
      </c>
      <c r="N3384" s="15" t="n">
        <f aca="false">J3384*K3384</f>
        <v>263.8</v>
      </c>
      <c r="O3384" s="15" t="n">
        <f aca="false">N3384*L3384</f>
        <v>26.38</v>
      </c>
      <c r="P3384" s="15" t="n">
        <f aca="false">N3384-O3384</f>
        <v>237.42</v>
      </c>
      <c r="Q3384" s="15" t="n">
        <f aca="false">J3384*INDEX(dProdutos!$F$2:$F$47,MATCH(E3384,dProdutos!$A$2:$A$47,0))</f>
        <v>163.32</v>
      </c>
      <c r="R3384" s="15" t="n">
        <f aca="false">IF(I3384="Cancelado",0,P3384-Q3384)</f>
        <v>74.1</v>
      </c>
      <c r="S3384" s="17" t="str">
        <f aca="false">INDEX(dProdutos!$D$2:$D$47,MATCH(E3384,dProdutos!$A$2:$A$47,0))</f>
        <v>Acessórios</v>
      </c>
    </row>
    <row r="3385" customFormat="false" ht="15" hidden="false" customHeight="false" outlineLevel="0" collapsed="false">
      <c r="A3385" s="17" t="s">
        <v>3578</v>
      </c>
      <c r="B3385" s="17" t="n">
        <v>1</v>
      </c>
      <c r="C3385" s="21" t="n">
        <v>45931</v>
      </c>
      <c r="D3385" s="17" t="s">
        <v>423</v>
      </c>
      <c r="E3385" s="17" t="s">
        <v>85</v>
      </c>
      <c r="F3385" s="17" t="s">
        <v>1493</v>
      </c>
      <c r="G3385" s="17" t="s">
        <v>61</v>
      </c>
      <c r="H3385" s="17" t="s">
        <v>1523</v>
      </c>
      <c r="I3385" s="17" t="s">
        <v>1524</v>
      </c>
      <c r="J3385" s="17" t="n">
        <v>3</v>
      </c>
      <c r="K3385" s="15" t="n">
        <v>165.9</v>
      </c>
      <c r="L3385" s="22" t="n">
        <v>0.2</v>
      </c>
      <c r="M3385" s="15" t="n">
        <v>0</v>
      </c>
      <c r="N3385" s="15" t="n">
        <f aca="false">J3385*K3385</f>
        <v>497.7</v>
      </c>
      <c r="O3385" s="15" t="n">
        <f aca="false">N3385*L3385</f>
        <v>99.54</v>
      </c>
      <c r="P3385" s="15" t="n">
        <f aca="false">N3385-O3385</f>
        <v>398.16</v>
      </c>
      <c r="Q3385" s="15" t="n">
        <f aca="false">J3385*INDEX(dProdutos!$F$2:$F$47,MATCH(E3385,dProdutos!$A$2:$A$47,0))</f>
        <v>274.65</v>
      </c>
      <c r="R3385" s="15" t="n">
        <f aca="false">IF(I3385="Cancelado",0,P3385-Q3385)</f>
        <v>123.51</v>
      </c>
      <c r="S3385" s="17" t="str">
        <f aca="false">INDEX(dProdutos!$D$2:$D$47,MATCH(E3385,dProdutos!$A$2:$A$47,0))</f>
        <v>Moda Feminina</v>
      </c>
    </row>
    <row r="3386" customFormat="false" ht="15" hidden="false" customHeight="false" outlineLevel="0" collapsed="false">
      <c r="A3386" s="17" t="s">
        <v>3579</v>
      </c>
      <c r="B3386" s="17" t="n">
        <v>1</v>
      </c>
      <c r="C3386" s="21" t="n">
        <v>45931</v>
      </c>
      <c r="D3386" s="17" t="s">
        <v>685</v>
      </c>
      <c r="E3386" s="17" t="s">
        <v>171</v>
      </c>
      <c r="F3386" s="17" t="s">
        <v>1490</v>
      </c>
      <c r="G3386" s="17" t="s">
        <v>59</v>
      </c>
      <c r="H3386" s="17" t="s">
        <v>1537</v>
      </c>
      <c r="I3386" s="17" t="s">
        <v>1524</v>
      </c>
      <c r="J3386" s="17" t="n">
        <v>1</v>
      </c>
      <c r="K3386" s="15" t="n">
        <v>246.9</v>
      </c>
      <c r="L3386" s="22" t="n">
        <v>0.1</v>
      </c>
      <c r="M3386" s="15" t="n">
        <v>10.68</v>
      </c>
      <c r="N3386" s="15" t="n">
        <f aca="false">J3386*K3386</f>
        <v>246.9</v>
      </c>
      <c r="O3386" s="15" t="n">
        <f aca="false">N3386*L3386</f>
        <v>24.69</v>
      </c>
      <c r="P3386" s="15" t="n">
        <f aca="false">N3386-O3386</f>
        <v>222.21</v>
      </c>
      <c r="Q3386" s="15" t="n">
        <f aca="false">J3386*INDEX(dProdutos!$F$2:$F$47,MATCH(E3386,dProdutos!$A$2:$A$47,0))</f>
        <v>103.61</v>
      </c>
      <c r="R3386" s="15" t="n">
        <f aca="false">IF(I3386="Cancelado",0,P3386-Q3386)</f>
        <v>118.6</v>
      </c>
      <c r="S3386" s="17" t="str">
        <f aca="false">INDEX(dProdutos!$D$2:$D$47,MATCH(E3386,dProdutos!$A$2:$A$47,0))</f>
        <v>Casa</v>
      </c>
    </row>
    <row r="3387" customFormat="false" ht="15" hidden="false" customHeight="false" outlineLevel="0" collapsed="false">
      <c r="A3387" s="17" t="s">
        <v>3579</v>
      </c>
      <c r="B3387" s="17" t="n">
        <v>2</v>
      </c>
      <c r="C3387" s="21" t="n">
        <v>45931</v>
      </c>
      <c r="D3387" s="17" t="s">
        <v>685</v>
      </c>
      <c r="E3387" s="17" t="s">
        <v>162</v>
      </c>
      <c r="F3387" s="17" t="s">
        <v>1490</v>
      </c>
      <c r="G3387" s="17" t="s">
        <v>59</v>
      </c>
      <c r="H3387" s="17" t="s">
        <v>1537</v>
      </c>
      <c r="I3387" s="17" t="s">
        <v>1524</v>
      </c>
      <c r="J3387" s="17" t="n">
        <v>1</v>
      </c>
      <c r="K3387" s="15" t="n">
        <v>231.9</v>
      </c>
      <c r="L3387" s="22" t="n">
        <v>0</v>
      </c>
      <c r="M3387" s="15" t="n">
        <v>0</v>
      </c>
      <c r="N3387" s="15" t="n">
        <f aca="false">J3387*K3387</f>
        <v>231.9</v>
      </c>
      <c r="O3387" s="15" t="n">
        <f aca="false">N3387*L3387</f>
        <v>0</v>
      </c>
      <c r="P3387" s="15" t="n">
        <f aca="false">N3387-O3387</f>
        <v>231.9</v>
      </c>
      <c r="Q3387" s="15" t="n">
        <f aca="false">J3387*INDEX(dProdutos!$F$2:$F$47,MATCH(E3387,dProdutos!$A$2:$A$47,0))</f>
        <v>134.41</v>
      </c>
      <c r="R3387" s="15" t="n">
        <f aca="false">IF(I3387="Cancelado",0,P3387-Q3387)</f>
        <v>97.49</v>
      </c>
      <c r="S3387" s="17" t="str">
        <f aca="false">INDEX(dProdutos!$D$2:$D$47,MATCH(E3387,dProdutos!$A$2:$A$47,0))</f>
        <v>Casa</v>
      </c>
    </row>
    <row r="3388" customFormat="false" ht="15" hidden="false" customHeight="false" outlineLevel="0" collapsed="false">
      <c r="A3388" s="17" t="s">
        <v>3579</v>
      </c>
      <c r="B3388" s="17" t="n">
        <v>3</v>
      </c>
      <c r="C3388" s="21" t="n">
        <v>45931</v>
      </c>
      <c r="D3388" s="17" t="s">
        <v>685</v>
      </c>
      <c r="E3388" s="17" t="s">
        <v>153</v>
      </c>
      <c r="F3388" s="17" t="s">
        <v>1490</v>
      </c>
      <c r="G3388" s="17" t="s">
        <v>59</v>
      </c>
      <c r="H3388" s="17" t="s">
        <v>1537</v>
      </c>
      <c r="I3388" s="17" t="s">
        <v>1524</v>
      </c>
      <c r="J3388" s="17" t="n">
        <v>1</v>
      </c>
      <c r="K3388" s="15" t="n">
        <v>165.9</v>
      </c>
      <c r="L3388" s="22" t="n">
        <v>0</v>
      </c>
      <c r="M3388" s="15" t="n">
        <v>0</v>
      </c>
      <c r="N3388" s="15" t="n">
        <f aca="false">J3388*K3388</f>
        <v>165.9</v>
      </c>
      <c r="O3388" s="15" t="n">
        <f aca="false">N3388*L3388</f>
        <v>0</v>
      </c>
      <c r="P3388" s="15" t="n">
        <f aca="false">N3388-O3388</f>
        <v>165.9</v>
      </c>
      <c r="Q3388" s="15" t="n">
        <f aca="false">J3388*INDEX(dProdutos!$F$2:$F$47,MATCH(E3388,dProdutos!$A$2:$A$47,0))</f>
        <v>67.28</v>
      </c>
      <c r="R3388" s="15" t="n">
        <f aca="false">IF(I3388="Cancelado",0,P3388-Q3388)</f>
        <v>98.62</v>
      </c>
      <c r="S3388" s="17" t="str">
        <f aca="false">INDEX(dProdutos!$D$2:$D$47,MATCH(E3388,dProdutos!$A$2:$A$47,0))</f>
        <v>Acessórios</v>
      </c>
    </row>
    <row r="3389" customFormat="false" ht="15" hidden="false" customHeight="false" outlineLevel="0" collapsed="false">
      <c r="A3389" s="17" t="s">
        <v>3579</v>
      </c>
      <c r="B3389" s="17" t="n">
        <v>4</v>
      </c>
      <c r="C3389" s="21" t="n">
        <v>45931</v>
      </c>
      <c r="D3389" s="17" t="s">
        <v>685</v>
      </c>
      <c r="E3389" s="17" t="s">
        <v>150</v>
      </c>
      <c r="F3389" s="17" t="s">
        <v>1490</v>
      </c>
      <c r="G3389" s="17" t="s">
        <v>59</v>
      </c>
      <c r="H3389" s="17" t="s">
        <v>1537</v>
      </c>
      <c r="I3389" s="17" t="s">
        <v>1524</v>
      </c>
      <c r="J3389" s="17" t="n">
        <v>1</v>
      </c>
      <c r="K3389" s="15" t="n">
        <v>71.9</v>
      </c>
      <c r="L3389" s="22" t="n">
        <v>0</v>
      </c>
      <c r="M3389" s="15" t="n">
        <v>0</v>
      </c>
      <c r="N3389" s="15" t="n">
        <f aca="false">J3389*K3389</f>
        <v>71.9</v>
      </c>
      <c r="O3389" s="15" t="n">
        <f aca="false">N3389*L3389</f>
        <v>0</v>
      </c>
      <c r="P3389" s="15" t="n">
        <f aca="false">N3389-O3389</f>
        <v>71.9</v>
      </c>
      <c r="Q3389" s="15" t="n">
        <f aca="false">J3389*INDEX(dProdutos!$F$2:$F$47,MATCH(E3389,dProdutos!$A$2:$A$47,0))</f>
        <v>27.38</v>
      </c>
      <c r="R3389" s="15" t="n">
        <f aca="false">IF(I3389="Cancelado",0,P3389-Q3389)</f>
        <v>44.52</v>
      </c>
      <c r="S3389" s="17" t="str">
        <f aca="false">INDEX(dProdutos!$D$2:$D$47,MATCH(E3389,dProdutos!$A$2:$A$47,0))</f>
        <v>Acessórios</v>
      </c>
    </row>
    <row r="3390" customFormat="false" ht="15" hidden="false" customHeight="false" outlineLevel="0" collapsed="false">
      <c r="A3390" s="17" t="s">
        <v>3580</v>
      </c>
      <c r="B3390" s="17" t="n">
        <v>1</v>
      </c>
      <c r="C3390" s="21" t="n">
        <v>45931</v>
      </c>
      <c r="D3390" s="17" t="s">
        <v>576</v>
      </c>
      <c r="E3390" s="17" t="s">
        <v>81</v>
      </c>
      <c r="F3390" s="17" t="s">
        <v>1487</v>
      </c>
      <c r="G3390" s="17" t="s">
        <v>62</v>
      </c>
      <c r="H3390" s="17" t="s">
        <v>1523</v>
      </c>
      <c r="I3390" s="17" t="s">
        <v>1524</v>
      </c>
      <c r="J3390" s="17" t="n">
        <v>1</v>
      </c>
      <c r="K3390" s="15" t="n">
        <v>64.9</v>
      </c>
      <c r="L3390" s="22" t="n">
        <v>0</v>
      </c>
      <c r="M3390" s="15" t="n">
        <v>0</v>
      </c>
      <c r="N3390" s="15" t="n">
        <f aca="false">J3390*K3390</f>
        <v>64.9</v>
      </c>
      <c r="O3390" s="15" t="n">
        <f aca="false">N3390*L3390</f>
        <v>0</v>
      </c>
      <c r="P3390" s="15" t="n">
        <f aca="false">N3390-O3390</f>
        <v>64.9</v>
      </c>
      <c r="Q3390" s="15" t="n">
        <f aca="false">J3390*INDEX(dProdutos!$F$2:$F$47,MATCH(E3390,dProdutos!$A$2:$A$47,0))</f>
        <v>26.12</v>
      </c>
      <c r="R3390" s="15" t="n">
        <f aca="false">IF(I3390="Cancelado",0,P3390-Q3390)</f>
        <v>38.78</v>
      </c>
      <c r="S3390" s="17" t="str">
        <f aca="false">INDEX(dProdutos!$D$2:$D$47,MATCH(E3390,dProdutos!$A$2:$A$47,0))</f>
        <v>Moda Feminina</v>
      </c>
    </row>
    <row r="3391" customFormat="false" ht="15" hidden="false" customHeight="false" outlineLevel="0" collapsed="false">
      <c r="A3391" s="17" t="s">
        <v>3580</v>
      </c>
      <c r="B3391" s="17" t="n">
        <v>2</v>
      </c>
      <c r="C3391" s="21" t="n">
        <v>45931</v>
      </c>
      <c r="D3391" s="17" t="s">
        <v>576</v>
      </c>
      <c r="E3391" s="17" t="s">
        <v>150</v>
      </c>
      <c r="F3391" s="17" t="s">
        <v>1487</v>
      </c>
      <c r="G3391" s="17" t="s">
        <v>62</v>
      </c>
      <c r="H3391" s="17" t="s">
        <v>1523</v>
      </c>
      <c r="I3391" s="17" t="s">
        <v>1524</v>
      </c>
      <c r="J3391" s="17" t="n">
        <v>1</v>
      </c>
      <c r="K3391" s="15" t="n">
        <v>71.9</v>
      </c>
      <c r="L3391" s="22" t="n">
        <v>0.05</v>
      </c>
      <c r="M3391" s="15" t="n">
        <v>0</v>
      </c>
      <c r="N3391" s="15" t="n">
        <f aca="false">J3391*K3391</f>
        <v>71.9</v>
      </c>
      <c r="O3391" s="15" t="n">
        <f aca="false">N3391*L3391</f>
        <v>3.595</v>
      </c>
      <c r="P3391" s="15" t="n">
        <f aca="false">N3391-O3391</f>
        <v>68.305</v>
      </c>
      <c r="Q3391" s="15" t="n">
        <f aca="false">J3391*INDEX(dProdutos!$F$2:$F$47,MATCH(E3391,dProdutos!$A$2:$A$47,0))</f>
        <v>27.38</v>
      </c>
      <c r="R3391" s="15" t="n">
        <f aca="false">IF(I3391="Cancelado",0,P3391-Q3391)</f>
        <v>40.925</v>
      </c>
      <c r="S3391" s="17" t="str">
        <f aca="false">INDEX(dProdutos!$D$2:$D$47,MATCH(E3391,dProdutos!$A$2:$A$47,0))</f>
        <v>Acessórios</v>
      </c>
    </row>
    <row r="3392" customFormat="false" ht="15" hidden="false" customHeight="false" outlineLevel="0" collapsed="false">
      <c r="A3392" s="17" t="s">
        <v>3581</v>
      </c>
      <c r="B3392" s="17" t="n">
        <v>1</v>
      </c>
      <c r="C3392" s="21" t="n">
        <v>45931</v>
      </c>
      <c r="D3392" s="17" t="s">
        <v>593</v>
      </c>
      <c r="E3392" s="17" t="s">
        <v>132</v>
      </c>
      <c r="F3392" s="17" t="s">
        <v>1503</v>
      </c>
      <c r="G3392" s="17" t="s">
        <v>61</v>
      </c>
      <c r="H3392" s="17" t="s">
        <v>1527</v>
      </c>
      <c r="I3392" s="17" t="s">
        <v>1524</v>
      </c>
      <c r="J3392" s="17" t="n">
        <v>1</v>
      </c>
      <c r="K3392" s="15" t="n">
        <v>179.9</v>
      </c>
      <c r="L3392" s="22" t="n">
        <v>0</v>
      </c>
      <c r="M3392" s="15" t="n">
        <v>24.1</v>
      </c>
      <c r="N3392" s="15" t="n">
        <f aca="false">J3392*K3392</f>
        <v>179.9</v>
      </c>
      <c r="O3392" s="15" t="n">
        <f aca="false">N3392*L3392</f>
        <v>0</v>
      </c>
      <c r="P3392" s="15" t="n">
        <f aca="false">N3392-O3392</f>
        <v>179.9</v>
      </c>
      <c r="Q3392" s="15" t="n">
        <f aca="false">J3392*INDEX(dProdutos!$F$2:$F$47,MATCH(E3392,dProdutos!$A$2:$A$47,0))</f>
        <v>93.56</v>
      </c>
      <c r="R3392" s="15" t="n">
        <f aca="false">IF(I3392="Cancelado",0,P3392-Q3392)</f>
        <v>86.34</v>
      </c>
      <c r="S3392" s="17" t="str">
        <f aca="false">INDEX(dProdutos!$D$2:$D$47,MATCH(E3392,dProdutos!$A$2:$A$47,0))</f>
        <v>Calçados</v>
      </c>
    </row>
    <row r="3393" customFormat="false" ht="15" hidden="false" customHeight="false" outlineLevel="0" collapsed="false">
      <c r="A3393" s="17" t="s">
        <v>3581</v>
      </c>
      <c r="B3393" s="17" t="n">
        <v>2</v>
      </c>
      <c r="C3393" s="21" t="n">
        <v>45931</v>
      </c>
      <c r="D3393" s="17" t="s">
        <v>593</v>
      </c>
      <c r="E3393" s="17" t="s">
        <v>213</v>
      </c>
      <c r="F3393" s="17" t="s">
        <v>1503</v>
      </c>
      <c r="G3393" s="17" t="s">
        <v>61</v>
      </c>
      <c r="H3393" s="17" t="s">
        <v>1527</v>
      </c>
      <c r="I3393" s="17" t="s">
        <v>1524</v>
      </c>
      <c r="J3393" s="17" t="n">
        <v>1</v>
      </c>
      <c r="K3393" s="15" t="n">
        <v>153.9</v>
      </c>
      <c r="L3393" s="22" t="n">
        <v>0</v>
      </c>
      <c r="M3393" s="15" t="n">
        <v>0</v>
      </c>
      <c r="N3393" s="15" t="n">
        <f aca="false">J3393*K3393</f>
        <v>153.9</v>
      </c>
      <c r="O3393" s="15" t="n">
        <f aca="false">N3393*L3393</f>
        <v>0</v>
      </c>
      <c r="P3393" s="15" t="n">
        <f aca="false">N3393-O3393</f>
        <v>153.9</v>
      </c>
      <c r="Q3393" s="15" t="n">
        <f aca="false">J3393*INDEX(dProdutos!$F$2:$F$47,MATCH(E3393,dProdutos!$A$2:$A$47,0))</f>
        <v>90.42</v>
      </c>
      <c r="R3393" s="15" t="n">
        <f aca="false">IF(I3393="Cancelado",0,P3393-Q3393)</f>
        <v>63.48</v>
      </c>
      <c r="S3393" s="17" t="str">
        <f aca="false">INDEX(dProdutos!$D$2:$D$47,MATCH(E3393,dProdutos!$A$2:$A$47,0))</f>
        <v>Beleza</v>
      </c>
    </row>
    <row r="3394" customFormat="false" ht="15" hidden="false" customHeight="false" outlineLevel="0" collapsed="false">
      <c r="A3394" s="17" t="s">
        <v>3581</v>
      </c>
      <c r="B3394" s="17" t="n">
        <v>3</v>
      </c>
      <c r="C3394" s="21" t="n">
        <v>45931</v>
      </c>
      <c r="D3394" s="17" t="s">
        <v>593</v>
      </c>
      <c r="E3394" s="17" t="s">
        <v>132</v>
      </c>
      <c r="F3394" s="17" t="s">
        <v>1503</v>
      </c>
      <c r="G3394" s="17" t="s">
        <v>61</v>
      </c>
      <c r="H3394" s="17" t="s">
        <v>1527</v>
      </c>
      <c r="I3394" s="17" t="s">
        <v>1524</v>
      </c>
      <c r="J3394" s="17" t="n">
        <v>1</v>
      </c>
      <c r="K3394" s="15" t="n">
        <v>179.9</v>
      </c>
      <c r="L3394" s="22" t="n">
        <v>0</v>
      </c>
      <c r="M3394" s="15" t="n">
        <v>0</v>
      </c>
      <c r="N3394" s="15" t="n">
        <f aca="false">J3394*K3394</f>
        <v>179.9</v>
      </c>
      <c r="O3394" s="15" t="n">
        <f aca="false">N3394*L3394</f>
        <v>0</v>
      </c>
      <c r="P3394" s="15" t="n">
        <f aca="false">N3394-O3394</f>
        <v>179.9</v>
      </c>
      <c r="Q3394" s="15" t="n">
        <f aca="false">J3394*INDEX(dProdutos!$F$2:$F$47,MATCH(E3394,dProdutos!$A$2:$A$47,0))</f>
        <v>93.56</v>
      </c>
      <c r="R3394" s="15" t="n">
        <f aca="false">IF(I3394="Cancelado",0,P3394-Q3394)</f>
        <v>86.34</v>
      </c>
      <c r="S3394" s="17" t="str">
        <f aca="false">INDEX(dProdutos!$D$2:$D$47,MATCH(E3394,dProdutos!$A$2:$A$47,0))</f>
        <v>Calçados</v>
      </c>
    </row>
    <row r="3395" customFormat="false" ht="15" hidden="false" customHeight="false" outlineLevel="0" collapsed="false">
      <c r="A3395" s="17" t="s">
        <v>3581</v>
      </c>
      <c r="B3395" s="17" t="n">
        <v>4</v>
      </c>
      <c r="C3395" s="21" t="n">
        <v>45931</v>
      </c>
      <c r="D3395" s="17" t="s">
        <v>593</v>
      </c>
      <c r="E3395" s="17" t="s">
        <v>129</v>
      </c>
      <c r="F3395" s="17" t="s">
        <v>1503</v>
      </c>
      <c r="G3395" s="17" t="s">
        <v>61</v>
      </c>
      <c r="H3395" s="17" t="s">
        <v>1527</v>
      </c>
      <c r="I3395" s="17" t="s">
        <v>1524</v>
      </c>
      <c r="J3395" s="17" t="n">
        <v>1</v>
      </c>
      <c r="K3395" s="15" t="n">
        <v>105.9</v>
      </c>
      <c r="L3395" s="22" t="n">
        <v>0</v>
      </c>
      <c r="M3395" s="15" t="n">
        <v>0</v>
      </c>
      <c r="N3395" s="15" t="n">
        <f aca="false">J3395*K3395</f>
        <v>105.9</v>
      </c>
      <c r="O3395" s="15" t="n">
        <f aca="false">N3395*L3395</f>
        <v>0</v>
      </c>
      <c r="P3395" s="15" t="n">
        <f aca="false">N3395-O3395</f>
        <v>105.9</v>
      </c>
      <c r="Q3395" s="15" t="n">
        <f aca="false">J3395*INDEX(dProdutos!$F$2:$F$47,MATCH(E3395,dProdutos!$A$2:$A$47,0))</f>
        <v>43.79</v>
      </c>
      <c r="R3395" s="15" t="n">
        <f aca="false">IF(I3395="Cancelado",0,P3395-Q3395)</f>
        <v>62.11</v>
      </c>
      <c r="S3395" s="17" t="str">
        <f aca="false">INDEX(dProdutos!$D$2:$D$47,MATCH(E3395,dProdutos!$A$2:$A$47,0))</f>
        <v>Calçados</v>
      </c>
    </row>
    <row r="3396" customFormat="false" ht="15" hidden="false" customHeight="false" outlineLevel="0" collapsed="false">
      <c r="A3396" s="17" t="s">
        <v>3582</v>
      </c>
      <c r="B3396" s="17" t="n">
        <v>1</v>
      </c>
      <c r="C3396" s="21" t="n">
        <v>45931</v>
      </c>
      <c r="D3396" s="17" t="s">
        <v>1353</v>
      </c>
      <c r="E3396" s="17" t="s">
        <v>201</v>
      </c>
      <c r="F3396" s="17" t="s">
        <v>1490</v>
      </c>
      <c r="G3396" s="17" t="s">
        <v>60</v>
      </c>
      <c r="H3396" s="17" t="s">
        <v>1537</v>
      </c>
      <c r="I3396" s="17" t="s">
        <v>1524</v>
      </c>
      <c r="J3396" s="17" t="n">
        <v>1</v>
      </c>
      <c r="K3396" s="15" t="n">
        <v>236.9</v>
      </c>
      <c r="L3396" s="22" t="n">
        <v>0</v>
      </c>
      <c r="M3396" s="15" t="n">
        <v>0</v>
      </c>
      <c r="N3396" s="15" t="n">
        <f aca="false">J3396*K3396</f>
        <v>236.9</v>
      </c>
      <c r="O3396" s="15" t="n">
        <f aca="false">N3396*L3396</f>
        <v>0</v>
      </c>
      <c r="P3396" s="15" t="n">
        <f aca="false">N3396-O3396</f>
        <v>236.9</v>
      </c>
      <c r="Q3396" s="15" t="n">
        <f aca="false">J3396*INDEX(dProdutos!$F$2:$F$47,MATCH(E3396,dProdutos!$A$2:$A$47,0))</f>
        <v>96.23</v>
      </c>
      <c r="R3396" s="15" t="n">
        <f aca="false">IF(I3396="Cancelado",0,P3396-Q3396)</f>
        <v>140.67</v>
      </c>
      <c r="S3396" s="17" t="str">
        <f aca="false">INDEX(dProdutos!$D$2:$D$47,MATCH(E3396,dProdutos!$A$2:$A$47,0))</f>
        <v>Beleza</v>
      </c>
    </row>
    <row r="3397" customFormat="false" ht="15" hidden="false" customHeight="false" outlineLevel="0" collapsed="false">
      <c r="A3397" s="17" t="s">
        <v>3583</v>
      </c>
      <c r="B3397" s="17" t="n">
        <v>1</v>
      </c>
      <c r="C3397" s="21" t="n">
        <v>45931</v>
      </c>
      <c r="D3397" s="17" t="s">
        <v>933</v>
      </c>
      <c r="E3397" s="17" t="s">
        <v>150</v>
      </c>
      <c r="F3397" s="17" t="s">
        <v>1493</v>
      </c>
      <c r="G3397" s="17" t="s">
        <v>63</v>
      </c>
      <c r="H3397" s="17" t="s">
        <v>1527</v>
      </c>
      <c r="I3397" s="17" t="s">
        <v>1524</v>
      </c>
      <c r="J3397" s="17" t="n">
        <v>1</v>
      </c>
      <c r="K3397" s="15" t="n">
        <v>71.9</v>
      </c>
      <c r="L3397" s="22" t="n">
        <v>0</v>
      </c>
      <c r="M3397" s="15" t="n">
        <v>0</v>
      </c>
      <c r="N3397" s="15" t="n">
        <f aca="false">J3397*K3397</f>
        <v>71.9</v>
      </c>
      <c r="O3397" s="15" t="n">
        <f aca="false">N3397*L3397</f>
        <v>0</v>
      </c>
      <c r="P3397" s="15" t="n">
        <f aca="false">N3397-O3397</f>
        <v>71.9</v>
      </c>
      <c r="Q3397" s="15" t="n">
        <f aca="false">J3397*INDEX(dProdutos!$F$2:$F$47,MATCH(E3397,dProdutos!$A$2:$A$47,0))</f>
        <v>27.38</v>
      </c>
      <c r="R3397" s="15" t="n">
        <f aca="false">IF(I3397="Cancelado",0,P3397-Q3397)</f>
        <v>44.52</v>
      </c>
      <c r="S3397" s="17" t="str">
        <f aca="false">INDEX(dProdutos!$D$2:$D$47,MATCH(E3397,dProdutos!$A$2:$A$47,0))</f>
        <v>Acessórios</v>
      </c>
    </row>
    <row r="3398" customFormat="false" ht="15" hidden="false" customHeight="false" outlineLevel="0" collapsed="false">
      <c r="A3398" s="17" t="s">
        <v>3584</v>
      </c>
      <c r="B3398" s="17" t="n">
        <v>1</v>
      </c>
      <c r="C3398" s="21" t="n">
        <v>45931</v>
      </c>
      <c r="D3398" s="17" t="s">
        <v>998</v>
      </c>
      <c r="E3398" s="17" t="s">
        <v>129</v>
      </c>
      <c r="F3398" s="17" t="s">
        <v>1501</v>
      </c>
      <c r="G3398" s="17" t="s">
        <v>59</v>
      </c>
      <c r="H3398" s="17" t="s">
        <v>1540</v>
      </c>
      <c r="I3398" s="17" t="s">
        <v>1524</v>
      </c>
      <c r="J3398" s="17" t="n">
        <v>1</v>
      </c>
      <c r="K3398" s="15" t="n">
        <v>105.9</v>
      </c>
      <c r="L3398" s="22" t="n">
        <v>0</v>
      </c>
      <c r="M3398" s="15" t="n">
        <v>0</v>
      </c>
      <c r="N3398" s="15" t="n">
        <f aca="false">J3398*K3398</f>
        <v>105.9</v>
      </c>
      <c r="O3398" s="15" t="n">
        <f aca="false">N3398*L3398</f>
        <v>0</v>
      </c>
      <c r="P3398" s="15" t="n">
        <f aca="false">N3398-O3398</f>
        <v>105.9</v>
      </c>
      <c r="Q3398" s="15" t="n">
        <f aca="false">J3398*INDEX(dProdutos!$F$2:$F$47,MATCH(E3398,dProdutos!$A$2:$A$47,0))</f>
        <v>43.79</v>
      </c>
      <c r="R3398" s="15" t="n">
        <f aca="false">IF(I3398="Cancelado",0,P3398-Q3398)</f>
        <v>62.11</v>
      </c>
      <c r="S3398" s="17" t="str">
        <f aca="false">INDEX(dProdutos!$D$2:$D$47,MATCH(E3398,dProdutos!$A$2:$A$47,0))</f>
        <v>Calçados</v>
      </c>
    </row>
    <row r="3399" customFormat="false" ht="15" hidden="false" customHeight="false" outlineLevel="0" collapsed="false">
      <c r="A3399" s="17" t="s">
        <v>3585</v>
      </c>
      <c r="B3399" s="17" t="n">
        <v>1</v>
      </c>
      <c r="C3399" s="21" t="n">
        <v>45932</v>
      </c>
      <c r="D3399" s="17" t="s">
        <v>1085</v>
      </c>
      <c r="E3399" s="17" t="s">
        <v>177</v>
      </c>
      <c r="F3399" s="17" t="s">
        <v>1487</v>
      </c>
      <c r="G3399" s="17" t="s">
        <v>61</v>
      </c>
      <c r="H3399" s="17" t="s">
        <v>1537</v>
      </c>
      <c r="I3399" s="17" t="s">
        <v>1524</v>
      </c>
      <c r="J3399" s="17" t="n">
        <v>1</v>
      </c>
      <c r="K3399" s="15" t="n">
        <v>257.9</v>
      </c>
      <c r="L3399" s="22" t="n">
        <v>0</v>
      </c>
      <c r="M3399" s="15" t="n">
        <v>10.74</v>
      </c>
      <c r="N3399" s="15" t="n">
        <f aca="false">J3399*K3399</f>
        <v>257.9</v>
      </c>
      <c r="O3399" s="15" t="n">
        <f aca="false">N3399*L3399</f>
        <v>0</v>
      </c>
      <c r="P3399" s="15" t="n">
        <f aca="false">N3399-O3399</f>
        <v>257.9</v>
      </c>
      <c r="Q3399" s="15" t="n">
        <f aca="false">J3399*INDEX(dProdutos!$F$2:$F$47,MATCH(E3399,dProdutos!$A$2:$A$47,0))</f>
        <v>138.23</v>
      </c>
      <c r="R3399" s="15" t="n">
        <f aca="false">IF(I3399="Cancelado",0,P3399-Q3399)</f>
        <v>119.67</v>
      </c>
      <c r="S3399" s="17" t="str">
        <f aca="false">INDEX(dProdutos!$D$2:$D$47,MATCH(E3399,dProdutos!$A$2:$A$47,0))</f>
        <v>Casa</v>
      </c>
    </row>
    <row r="3400" customFormat="false" ht="15" hidden="false" customHeight="false" outlineLevel="0" collapsed="false">
      <c r="A3400" s="17" t="s">
        <v>3586</v>
      </c>
      <c r="B3400" s="17" t="n">
        <v>1</v>
      </c>
      <c r="C3400" s="21" t="n">
        <v>45932</v>
      </c>
      <c r="D3400" s="17" t="s">
        <v>940</v>
      </c>
      <c r="E3400" s="17" t="s">
        <v>95</v>
      </c>
      <c r="F3400" s="17" t="s">
        <v>1493</v>
      </c>
      <c r="G3400" s="17" t="s">
        <v>60</v>
      </c>
      <c r="H3400" s="17" t="s">
        <v>1523</v>
      </c>
      <c r="I3400" s="17" t="s">
        <v>1524</v>
      </c>
      <c r="J3400" s="17" t="n">
        <v>2</v>
      </c>
      <c r="K3400" s="15" t="n">
        <v>77.9</v>
      </c>
      <c r="L3400" s="22" t="n">
        <v>0</v>
      </c>
      <c r="M3400" s="15" t="n">
        <v>17.47</v>
      </c>
      <c r="N3400" s="15" t="n">
        <f aca="false">J3400*K3400</f>
        <v>155.8</v>
      </c>
      <c r="O3400" s="15" t="n">
        <f aca="false">N3400*L3400</f>
        <v>0</v>
      </c>
      <c r="P3400" s="15" t="n">
        <f aca="false">N3400-O3400</f>
        <v>155.8</v>
      </c>
      <c r="Q3400" s="15" t="n">
        <f aca="false">J3400*INDEX(dProdutos!$F$2:$F$47,MATCH(E3400,dProdutos!$A$2:$A$47,0))</f>
        <v>73.42</v>
      </c>
      <c r="R3400" s="15" t="n">
        <f aca="false">IF(I3400="Cancelado",0,P3400-Q3400)</f>
        <v>82.38</v>
      </c>
      <c r="S3400" s="17" t="str">
        <f aca="false">INDEX(dProdutos!$D$2:$D$47,MATCH(E3400,dProdutos!$A$2:$A$47,0))</f>
        <v>Moda Feminina</v>
      </c>
    </row>
    <row r="3401" customFormat="false" ht="15" hidden="false" customHeight="false" outlineLevel="0" collapsed="false">
      <c r="A3401" s="17" t="s">
        <v>3587</v>
      </c>
      <c r="B3401" s="17" t="n">
        <v>1</v>
      </c>
      <c r="C3401" s="21" t="n">
        <v>45932</v>
      </c>
      <c r="D3401" s="17" t="s">
        <v>1051</v>
      </c>
      <c r="E3401" s="17" t="s">
        <v>105</v>
      </c>
      <c r="F3401" s="17" t="s">
        <v>1487</v>
      </c>
      <c r="G3401" s="17" t="s">
        <v>61</v>
      </c>
      <c r="H3401" s="17" t="s">
        <v>1523</v>
      </c>
      <c r="I3401" s="17" t="s">
        <v>1524</v>
      </c>
      <c r="J3401" s="17" t="n">
        <v>1</v>
      </c>
      <c r="K3401" s="15" t="n">
        <v>175.9</v>
      </c>
      <c r="L3401" s="22" t="n">
        <v>0</v>
      </c>
      <c r="M3401" s="15" t="n">
        <v>0</v>
      </c>
      <c r="N3401" s="15" t="n">
        <f aca="false">J3401*K3401</f>
        <v>175.9</v>
      </c>
      <c r="O3401" s="15" t="n">
        <f aca="false">N3401*L3401</f>
        <v>0</v>
      </c>
      <c r="P3401" s="15" t="n">
        <f aca="false">N3401-O3401</f>
        <v>175.9</v>
      </c>
      <c r="Q3401" s="15" t="n">
        <f aca="false">J3401*INDEX(dProdutos!$F$2:$F$47,MATCH(E3401,dProdutos!$A$2:$A$47,0))</f>
        <v>96.59</v>
      </c>
      <c r="R3401" s="15" t="n">
        <f aca="false">IF(I3401="Cancelado",0,P3401-Q3401)</f>
        <v>79.31</v>
      </c>
      <c r="S3401" s="17" t="str">
        <f aca="false">INDEX(dProdutos!$D$2:$D$47,MATCH(E3401,dProdutos!$A$2:$A$47,0))</f>
        <v>Moda Masculina</v>
      </c>
    </row>
    <row r="3402" customFormat="false" ht="15" hidden="false" customHeight="false" outlineLevel="0" collapsed="false">
      <c r="A3402" s="17" t="s">
        <v>3587</v>
      </c>
      <c r="B3402" s="17" t="n">
        <v>2</v>
      </c>
      <c r="C3402" s="21" t="n">
        <v>45932</v>
      </c>
      <c r="D3402" s="17" t="s">
        <v>1051</v>
      </c>
      <c r="E3402" s="17" t="s">
        <v>88</v>
      </c>
      <c r="F3402" s="17" t="s">
        <v>1487</v>
      </c>
      <c r="G3402" s="17" t="s">
        <v>61</v>
      </c>
      <c r="H3402" s="17" t="s">
        <v>1523</v>
      </c>
      <c r="I3402" s="17" t="s">
        <v>1524</v>
      </c>
      <c r="J3402" s="17" t="n">
        <v>2</v>
      </c>
      <c r="K3402" s="15" t="n">
        <v>170.9</v>
      </c>
      <c r="L3402" s="22" t="n">
        <v>0</v>
      </c>
      <c r="M3402" s="15" t="n">
        <v>0</v>
      </c>
      <c r="N3402" s="15" t="n">
        <f aca="false">J3402*K3402</f>
        <v>341.8</v>
      </c>
      <c r="O3402" s="15" t="n">
        <f aca="false">N3402*L3402</f>
        <v>0</v>
      </c>
      <c r="P3402" s="15" t="n">
        <f aca="false">N3402-O3402</f>
        <v>341.8</v>
      </c>
      <c r="Q3402" s="15" t="n">
        <f aca="false">J3402*INDEX(dProdutos!$F$2:$F$47,MATCH(E3402,dProdutos!$A$2:$A$47,0))</f>
        <v>196.28</v>
      </c>
      <c r="R3402" s="15" t="n">
        <f aca="false">IF(I3402="Cancelado",0,P3402-Q3402)</f>
        <v>145.52</v>
      </c>
      <c r="S3402" s="17" t="str">
        <f aca="false">INDEX(dProdutos!$D$2:$D$47,MATCH(E3402,dProdutos!$A$2:$A$47,0))</f>
        <v>Moda Feminina</v>
      </c>
    </row>
    <row r="3403" customFormat="false" ht="15" hidden="false" customHeight="false" outlineLevel="0" collapsed="false">
      <c r="A3403" s="17" t="s">
        <v>3587</v>
      </c>
      <c r="B3403" s="17" t="n">
        <v>3</v>
      </c>
      <c r="C3403" s="21" t="n">
        <v>45932</v>
      </c>
      <c r="D3403" s="17" t="s">
        <v>1051</v>
      </c>
      <c r="E3403" s="17" t="s">
        <v>126</v>
      </c>
      <c r="F3403" s="17" t="s">
        <v>1487</v>
      </c>
      <c r="G3403" s="17" t="s">
        <v>61</v>
      </c>
      <c r="H3403" s="17" t="s">
        <v>1523</v>
      </c>
      <c r="I3403" s="17" t="s">
        <v>1524</v>
      </c>
      <c r="J3403" s="17" t="n">
        <v>1</v>
      </c>
      <c r="K3403" s="15" t="n">
        <v>296.9</v>
      </c>
      <c r="L3403" s="22" t="n">
        <v>0.05</v>
      </c>
      <c r="M3403" s="15" t="n">
        <v>0</v>
      </c>
      <c r="N3403" s="15" t="n">
        <f aca="false">J3403*K3403</f>
        <v>296.9</v>
      </c>
      <c r="O3403" s="15" t="n">
        <f aca="false">N3403*L3403</f>
        <v>14.845</v>
      </c>
      <c r="P3403" s="15" t="n">
        <f aca="false">N3403-O3403</f>
        <v>282.055</v>
      </c>
      <c r="Q3403" s="15" t="n">
        <f aca="false">J3403*INDEX(dProdutos!$F$2:$F$47,MATCH(E3403,dProdutos!$A$2:$A$47,0))</f>
        <v>135.24</v>
      </c>
      <c r="R3403" s="15" t="n">
        <f aca="false">IF(I3403="Cancelado",0,P3403-Q3403)</f>
        <v>146.815</v>
      </c>
      <c r="S3403" s="17" t="str">
        <f aca="false">INDEX(dProdutos!$D$2:$D$47,MATCH(E3403,dProdutos!$A$2:$A$47,0))</f>
        <v>Calçados</v>
      </c>
    </row>
    <row r="3404" customFormat="false" ht="15" hidden="false" customHeight="false" outlineLevel="0" collapsed="false">
      <c r="A3404" s="17" t="s">
        <v>3588</v>
      </c>
      <c r="B3404" s="17" t="n">
        <v>1</v>
      </c>
      <c r="C3404" s="21" t="n">
        <v>45932</v>
      </c>
      <c r="D3404" s="17" t="s">
        <v>812</v>
      </c>
      <c r="E3404" s="17" t="s">
        <v>150</v>
      </c>
      <c r="F3404" s="17" t="s">
        <v>1497</v>
      </c>
      <c r="G3404" s="17" t="s">
        <v>61</v>
      </c>
      <c r="H3404" s="17" t="s">
        <v>1523</v>
      </c>
      <c r="I3404" s="17" t="s">
        <v>1531</v>
      </c>
      <c r="J3404" s="17" t="n">
        <v>1</v>
      </c>
      <c r="K3404" s="15" t="n">
        <v>71.9</v>
      </c>
      <c r="L3404" s="22" t="n">
        <v>0</v>
      </c>
      <c r="M3404" s="15" t="n">
        <v>25.01</v>
      </c>
      <c r="N3404" s="15" t="n">
        <f aca="false">J3404*K3404</f>
        <v>71.9</v>
      </c>
      <c r="O3404" s="15" t="n">
        <f aca="false">N3404*L3404</f>
        <v>0</v>
      </c>
      <c r="P3404" s="15" t="n">
        <f aca="false">N3404-O3404</f>
        <v>71.9</v>
      </c>
      <c r="Q3404" s="15" t="n">
        <f aca="false">J3404*INDEX(dProdutos!$F$2:$F$47,MATCH(E3404,dProdutos!$A$2:$A$47,0))</f>
        <v>27.38</v>
      </c>
      <c r="R3404" s="15" t="n">
        <f aca="false">IF(I3404="Cancelado",0,P3404-Q3404)</f>
        <v>0</v>
      </c>
      <c r="S3404" s="17" t="str">
        <f aca="false">INDEX(dProdutos!$D$2:$D$47,MATCH(E3404,dProdutos!$A$2:$A$47,0))</f>
        <v>Acessórios</v>
      </c>
    </row>
    <row r="3405" customFormat="false" ht="15" hidden="false" customHeight="false" outlineLevel="0" collapsed="false">
      <c r="A3405" s="17" t="s">
        <v>3589</v>
      </c>
      <c r="B3405" s="17" t="n">
        <v>1</v>
      </c>
      <c r="C3405" s="21" t="n">
        <v>45932</v>
      </c>
      <c r="D3405" s="17" t="s">
        <v>648</v>
      </c>
      <c r="E3405" s="17" t="s">
        <v>150</v>
      </c>
      <c r="F3405" s="17" t="s">
        <v>1493</v>
      </c>
      <c r="G3405" s="17" t="s">
        <v>62</v>
      </c>
      <c r="H3405" s="17" t="s">
        <v>1537</v>
      </c>
      <c r="I3405" s="17" t="s">
        <v>1524</v>
      </c>
      <c r="J3405" s="17" t="n">
        <v>2</v>
      </c>
      <c r="K3405" s="15" t="n">
        <v>71.9</v>
      </c>
      <c r="L3405" s="22" t="n">
        <v>0</v>
      </c>
      <c r="M3405" s="15" t="n">
        <v>13</v>
      </c>
      <c r="N3405" s="15" t="n">
        <f aca="false">J3405*K3405</f>
        <v>143.8</v>
      </c>
      <c r="O3405" s="15" t="n">
        <f aca="false">N3405*L3405</f>
        <v>0</v>
      </c>
      <c r="P3405" s="15" t="n">
        <f aca="false">N3405-O3405</f>
        <v>143.8</v>
      </c>
      <c r="Q3405" s="15" t="n">
        <f aca="false">J3405*INDEX(dProdutos!$F$2:$F$47,MATCH(E3405,dProdutos!$A$2:$A$47,0))</f>
        <v>54.76</v>
      </c>
      <c r="R3405" s="15" t="n">
        <f aca="false">IF(I3405="Cancelado",0,P3405-Q3405)</f>
        <v>89.04</v>
      </c>
      <c r="S3405" s="17" t="str">
        <f aca="false">INDEX(dProdutos!$D$2:$D$47,MATCH(E3405,dProdutos!$A$2:$A$47,0))</f>
        <v>Acessórios</v>
      </c>
    </row>
    <row r="3406" customFormat="false" ht="15" hidden="false" customHeight="false" outlineLevel="0" collapsed="false">
      <c r="A3406" s="17" t="s">
        <v>3590</v>
      </c>
      <c r="B3406" s="17" t="n">
        <v>1</v>
      </c>
      <c r="C3406" s="21" t="n">
        <v>45932</v>
      </c>
      <c r="D3406" s="17" t="s">
        <v>720</v>
      </c>
      <c r="E3406" s="17" t="s">
        <v>150</v>
      </c>
      <c r="F3406" s="17" t="s">
        <v>1501</v>
      </c>
      <c r="G3406" s="17" t="s">
        <v>60</v>
      </c>
      <c r="H3406" s="17" t="s">
        <v>1523</v>
      </c>
      <c r="I3406" s="17" t="s">
        <v>1524</v>
      </c>
      <c r="J3406" s="17" t="n">
        <v>1</v>
      </c>
      <c r="K3406" s="15" t="n">
        <v>71.9</v>
      </c>
      <c r="L3406" s="22" t="n">
        <v>0</v>
      </c>
      <c r="M3406" s="15" t="n">
        <v>28.06</v>
      </c>
      <c r="N3406" s="15" t="n">
        <f aca="false">J3406*K3406</f>
        <v>71.9</v>
      </c>
      <c r="O3406" s="15" t="n">
        <f aca="false">N3406*L3406</f>
        <v>0</v>
      </c>
      <c r="P3406" s="15" t="n">
        <f aca="false">N3406-O3406</f>
        <v>71.9</v>
      </c>
      <c r="Q3406" s="15" t="n">
        <f aca="false">J3406*INDEX(dProdutos!$F$2:$F$47,MATCH(E3406,dProdutos!$A$2:$A$47,0))</f>
        <v>27.38</v>
      </c>
      <c r="R3406" s="15" t="n">
        <f aca="false">IF(I3406="Cancelado",0,P3406-Q3406)</f>
        <v>44.52</v>
      </c>
      <c r="S3406" s="17" t="str">
        <f aca="false">INDEX(dProdutos!$D$2:$D$47,MATCH(E3406,dProdutos!$A$2:$A$47,0))</f>
        <v>Acessórios</v>
      </c>
    </row>
    <row r="3407" customFormat="false" ht="15" hidden="false" customHeight="false" outlineLevel="0" collapsed="false">
      <c r="A3407" s="17" t="s">
        <v>3591</v>
      </c>
      <c r="B3407" s="17" t="n">
        <v>1</v>
      </c>
      <c r="C3407" s="21" t="n">
        <v>45932</v>
      </c>
      <c r="D3407" s="17" t="s">
        <v>318</v>
      </c>
      <c r="E3407" s="17" t="s">
        <v>183</v>
      </c>
      <c r="F3407" s="17" t="s">
        <v>1490</v>
      </c>
      <c r="G3407" s="17" t="s">
        <v>59</v>
      </c>
      <c r="H3407" s="17" t="s">
        <v>1537</v>
      </c>
      <c r="I3407" s="17" t="s">
        <v>1524</v>
      </c>
      <c r="J3407" s="17" t="n">
        <v>2</v>
      </c>
      <c r="K3407" s="15" t="n">
        <v>121.9</v>
      </c>
      <c r="L3407" s="22" t="n">
        <v>0</v>
      </c>
      <c r="M3407" s="15" t="n">
        <v>12.67</v>
      </c>
      <c r="N3407" s="15" t="n">
        <f aca="false">J3407*K3407</f>
        <v>243.8</v>
      </c>
      <c r="O3407" s="15" t="n">
        <f aca="false">N3407*L3407</f>
        <v>0</v>
      </c>
      <c r="P3407" s="15" t="n">
        <f aca="false">N3407-O3407</f>
        <v>243.8</v>
      </c>
      <c r="Q3407" s="15" t="n">
        <f aca="false">J3407*INDEX(dProdutos!$F$2:$F$47,MATCH(E3407,dProdutos!$A$2:$A$47,0))</f>
        <v>105.52</v>
      </c>
      <c r="R3407" s="15" t="n">
        <f aca="false">IF(I3407="Cancelado",0,P3407-Q3407)</f>
        <v>138.28</v>
      </c>
      <c r="S3407" s="17" t="str">
        <f aca="false">INDEX(dProdutos!$D$2:$D$47,MATCH(E3407,dProdutos!$A$2:$A$47,0))</f>
        <v>Eletrônicos</v>
      </c>
    </row>
    <row r="3408" customFormat="false" ht="15" hidden="false" customHeight="false" outlineLevel="0" collapsed="false">
      <c r="A3408" s="17" t="s">
        <v>3591</v>
      </c>
      <c r="B3408" s="17" t="n">
        <v>2</v>
      </c>
      <c r="C3408" s="21" t="n">
        <v>45932</v>
      </c>
      <c r="D3408" s="17" t="s">
        <v>318</v>
      </c>
      <c r="E3408" s="17" t="s">
        <v>156</v>
      </c>
      <c r="F3408" s="17" t="s">
        <v>1490</v>
      </c>
      <c r="G3408" s="17" t="s">
        <v>59</v>
      </c>
      <c r="H3408" s="17" t="s">
        <v>1537</v>
      </c>
      <c r="I3408" s="17" t="s">
        <v>1524</v>
      </c>
      <c r="J3408" s="17" t="n">
        <v>1</v>
      </c>
      <c r="K3408" s="15" t="n">
        <v>192.9</v>
      </c>
      <c r="L3408" s="22" t="n">
        <v>0.1</v>
      </c>
      <c r="M3408" s="15" t="n">
        <v>0</v>
      </c>
      <c r="N3408" s="15" t="n">
        <f aca="false">J3408*K3408</f>
        <v>192.9</v>
      </c>
      <c r="O3408" s="15" t="n">
        <f aca="false">N3408*L3408</f>
        <v>19.29</v>
      </c>
      <c r="P3408" s="15" t="n">
        <f aca="false">N3408-O3408</f>
        <v>173.61</v>
      </c>
      <c r="Q3408" s="15" t="n">
        <f aca="false">J3408*INDEX(dProdutos!$F$2:$F$47,MATCH(E3408,dProdutos!$A$2:$A$47,0))</f>
        <v>80.38</v>
      </c>
      <c r="R3408" s="15" t="n">
        <f aca="false">IF(I3408="Cancelado",0,P3408-Q3408)</f>
        <v>93.23</v>
      </c>
      <c r="S3408" s="17" t="str">
        <f aca="false">INDEX(dProdutos!$D$2:$D$47,MATCH(E3408,dProdutos!$A$2:$A$47,0))</f>
        <v>Acessórios</v>
      </c>
    </row>
    <row r="3409" customFormat="false" ht="15" hidden="false" customHeight="false" outlineLevel="0" collapsed="false">
      <c r="A3409" s="17" t="s">
        <v>3591</v>
      </c>
      <c r="B3409" s="17" t="n">
        <v>3</v>
      </c>
      <c r="C3409" s="21" t="n">
        <v>45932</v>
      </c>
      <c r="D3409" s="17" t="s">
        <v>318</v>
      </c>
      <c r="E3409" s="17" t="s">
        <v>114</v>
      </c>
      <c r="F3409" s="17" t="s">
        <v>1490</v>
      </c>
      <c r="G3409" s="17" t="s">
        <v>59</v>
      </c>
      <c r="H3409" s="17" t="s">
        <v>1537</v>
      </c>
      <c r="I3409" s="17" t="s">
        <v>1524</v>
      </c>
      <c r="J3409" s="17" t="n">
        <v>1</v>
      </c>
      <c r="K3409" s="15" t="n">
        <v>202.9</v>
      </c>
      <c r="L3409" s="22" t="n">
        <v>0.05</v>
      </c>
      <c r="M3409" s="15" t="n">
        <v>0</v>
      </c>
      <c r="N3409" s="15" t="n">
        <f aca="false">J3409*K3409</f>
        <v>202.9</v>
      </c>
      <c r="O3409" s="15" t="n">
        <f aca="false">N3409*L3409</f>
        <v>10.145</v>
      </c>
      <c r="P3409" s="15" t="n">
        <f aca="false">N3409-O3409</f>
        <v>192.755</v>
      </c>
      <c r="Q3409" s="15" t="n">
        <f aca="false">J3409*INDEX(dProdutos!$F$2:$F$47,MATCH(E3409,dProdutos!$A$2:$A$47,0))</f>
        <v>110.39</v>
      </c>
      <c r="R3409" s="15" t="n">
        <f aca="false">IF(I3409="Cancelado",0,P3409-Q3409)</f>
        <v>82.365</v>
      </c>
      <c r="S3409" s="17" t="str">
        <f aca="false">INDEX(dProdutos!$D$2:$D$47,MATCH(E3409,dProdutos!$A$2:$A$47,0))</f>
        <v>Moda Masculina</v>
      </c>
    </row>
    <row r="3410" customFormat="false" ht="15" hidden="false" customHeight="false" outlineLevel="0" collapsed="false">
      <c r="A3410" s="17" t="s">
        <v>3592</v>
      </c>
      <c r="B3410" s="17" t="n">
        <v>1</v>
      </c>
      <c r="C3410" s="21" t="n">
        <v>45932</v>
      </c>
      <c r="D3410" s="17" t="s">
        <v>902</v>
      </c>
      <c r="E3410" s="17" t="s">
        <v>111</v>
      </c>
      <c r="F3410" s="17" t="s">
        <v>1501</v>
      </c>
      <c r="G3410" s="17" t="s">
        <v>62</v>
      </c>
      <c r="H3410" s="17" t="s">
        <v>1537</v>
      </c>
      <c r="I3410" s="17" t="s">
        <v>1524</v>
      </c>
      <c r="J3410" s="17" t="n">
        <v>1</v>
      </c>
      <c r="K3410" s="15" t="n">
        <v>188.9</v>
      </c>
      <c r="L3410" s="22" t="n">
        <v>0.2</v>
      </c>
      <c r="M3410" s="15" t="n">
        <v>20.25</v>
      </c>
      <c r="N3410" s="15" t="n">
        <f aca="false">J3410*K3410</f>
        <v>188.9</v>
      </c>
      <c r="O3410" s="15" t="n">
        <f aca="false">N3410*L3410</f>
        <v>37.78</v>
      </c>
      <c r="P3410" s="15" t="n">
        <f aca="false">N3410-O3410</f>
        <v>151.12</v>
      </c>
      <c r="Q3410" s="15" t="n">
        <f aca="false">J3410*INDEX(dProdutos!$F$2:$F$47,MATCH(E3410,dProdutos!$A$2:$A$47,0))</f>
        <v>88.32</v>
      </c>
      <c r="R3410" s="15" t="n">
        <f aca="false">IF(I3410="Cancelado",0,P3410-Q3410)</f>
        <v>62.8</v>
      </c>
      <c r="S3410" s="17" t="str">
        <f aca="false">INDEX(dProdutos!$D$2:$D$47,MATCH(E3410,dProdutos!$A$2:$A$47,0))</f>
        <v>Moda Masculina</v>
      </c>
    </row>
    <row r="3411" customFormat="false" ht="15" hidden="false" customHeight="false" outlineLevel="0" collapsed="false">
      <c r="A3411" s="17" t="s">
        <v>3593</v>
      </c>
      <c r="B3411" s="17" t="n">
        <v>1</v>
      </c>
      <c r="C3411" s="21" t="n">
        <v>45932</v>
      </c>
      <c r="D3411" s="17" t="s">
        <v>819</v>
      </c>
      <c r="E3411" s="17" t="s">
        <v>92</v>
      </c>
      <c r="F3411" s="17" t="s">
        <v>1493</v>
      </c>
      <c r="G3411" s="17" t="s">
        <v>59</v>
      </c>
      <c r="H3411" s="17" t="s">
        <v>1523</v>
      </c>
      <c r="I3411" s="17" t="s">
        <v>1524</v>
      </c>
      <c r="J3411" s="17" t="n">
        <v>2</v>
      </c>
      <c r="K3411" s="15" t="n">
        <v>191.9</v>
      </c>
      <c r="L3411" s="22" t="n">
        <v>0</v>
      </c>
      <c r="M3411" s="15" t="n">
        <v>0</v>
      </c>
      <c r="N3411" s="15" t="n">
        <f aca="false">J3411*K3411</f>
        <v>383.8</v>
      </c>
      <c r="O3411" s="15" t="n">
        <f aca="false">N3411*L3411</f>
        <v>0</v>
      </c>
      <c r="P3411" s="15" t="n">
        <f aca="false">N3411-O3411</f>
        <v>383.8</v>
      </c>
      <c r="Q3411" s="15" t="n">
        <f aca="false">J3411*INDEX(dProdutos!$F$2:$F$47,MATCH(E3411,dProdutos!$A$2:$A$47,0))</f>
        <v>177.18</v>
      </c>
      <c r="R3411" s="15" t="n">
        <f aca="false">IF(I3411="Cancelado",0,P3411-Q3411)</f>
        <v>206.62</v>
      </c>
      <c r="S3411" s="17" t="str">
        <f aca="false">INDEX(dProdutos!$D$2:$D$47,MATCH(E3411,dProdutos!$A$2:$A$47,0))</f>
        <v>Moda Feminina</v>
      </c>
    </row>
    <row r="3412" customFormat="false" ht="15" hidden="false" customHeight="false" outlineLevel="0" collapsed="false">
      <c r="A3412" s="17" t="s">
        <v>3594</v>
      </c>
      <c r="B3412" s="17" t="n">
        <v>1</v>
      </c>
      <c r="C3412" s="21" t="n">
        <v>45933</v>
      </c>
      <c r="D3412" s="17" t="s">
        <v>825</v>
      </c>
      <c r="E3412" s="17" t="s">
        <v>153</v>
      </c>
      <c r="F3412" s="17" t="s">
        <v>1490</v>
      </c>
      <c r="G3412" s="17" t="s">
        <v>61</v>
      </c>
      <c r="H3412" s="17" t="s">
        <v>1527</v>
      </c>
      <c r="I3412" s="17" t="s">
        <v>1524</v>
      </c>
      <c r="J3412" s="17" t="n">
        <v>1</v>
      </c>
      <c r="K3412" s="15" t="n">
        <v>165.9</v>
      </c>
      <c r="L3412" s="22" t="n">
        <v>0.15</v>
      </c>
      <c r="M3412" s="15" t="n">
        <v>0</v>
      </c>
      <c r="N3412" s="15" t="n">
        <f aca="false">J3412*K3412</f>
        <v>165.9</v>
      </c>
      <c r="O3412" s="15" t="n">
        <f aca="false">N3412*L3412</f>
        <v>24.885</v>
      </c>
      <c r="P3412" s="15" t="n">
        <f aca="false">N3412-O3412</f>
        <v>141.015</v>
      </c>
      <c r="Q3412" s="15" t="n">
        <f aca="false">J3412*INDEX(dProdutos!$F$2:$F$47,MATCH(E3412,dProdutos!$A$2:$A$47,0))</f>
        <v>67.28</v>
      </c>
      <c r="R3412" s="15" t="n">
        <f aca="false">IF(I3412="Cancelado",0,P3412-Q3412)</f>
        <v>73.735</v>
      </c>
      <c r="S3412" s="17" t="str">
        <f aca="false">INDEX(dProdutos!$D$2:$D$47,MATCH(E3412,dProdutos!$A$2:$A$47,0))</f>
        <v>Acessórios</v>
      </c>
    </row>
    <row r="3413" customFormat="false" ht="15" hidden="false" customHeight="false" outlineLevel="0" collapsed="false">
      <c r="A3413" s="17" t="s">
        <v>3594</v>
      </c>
      <c r="B3413" s="17" t="n">
        <v>2</v>
      </c>
      <c r="C3413" s="21" t="n">
        <v>45933</v>
      </c>
      <c r="D3413" s="17" t="s">
        <v>825</v>
      </c>
      <c r="E3413" s="17" t="s">
        <v>177</v>
      </c>
      <c r="F3413" s="17" t="s">
        <v>1490</v>
      </c>
      <c r="G3413" s="17" t="s">
        <v>61</v>
      </c>
      <c r="H3413" s="17" t="s">
        <v>1527</v>
      </c>
      <c r="I3413" s="17" t="s">
        <v>1524</v>
      </c>
      <c r="J3413" s="17" t="n">
        <v>2</v>
      </c>
      <c r="K3413" s="15" t="n">
        <v>257.9</v>
      </c>
      <c r="L3413" s="22" t="n">
        <v>0</v>
      </c>
      <c r="M3413" s="15" t="n">
        <v>0</v>
      </c>
      <c r="N3413" s="15" t="n">
        <f aca="false">J3413*K3413</f>
        <v>515.8</v>
      </c>
      <c r="O3413" s="15" t="n">
        <f aca="false">N3413*L3413</f>
        <v>0</v>
      </c>
      <c r="P3413" s="15" t="n">
        <f aca="false">N3413-O3413</f>
        <v>515.8</v>
      </c>
      <c r="Q3413" s="15" t="n">
        <f aca="false">J3413*INDEX(dProdutos!$F$2:$F$47,MATCH(E3413,dProdutos!$A$2:$A$47,0))</f>
        <v>276.46</v>
      </c>
      <c r="R3413" s="15" t="n">
        <f aca="false">IF(I3413="Cancelado",0,P3413-Q3413)</f>
        <v>239.34</v>
      </c>
      <c r="S3413" s="17" t="str">
        <f aca="false">INDEX(dProdutos!$D$2:$D$47,MATCH(E3413,dProdutos!$A$2:$A$47,0))</f>
        <v>Casa</v>
      </c>
    </row>
    <row r="3414" customFormat="false" ht="15" hidden="false" customHeight="false" outlineLevel="0" collapsed="false">
      <c r="A3414" s="17" t="s">
        <v>3594</v>
      </c>
      <c r="B3414" s="17" t="n">
        <v>3</v>
      </c>
      <c r="C3414" s="21" t="n">
        <v>45933</v>
      </c>
      <c r="D3414" s="17" t="s">
        <v>825</v>
      </c>
      <c r="E3414" s="17" t="s">
        <v>135</v>
      </c>
      <c r="F3414" s="17" t="s">
        <v>1490</v>
      </c>
      <c r="G3414" s="17" t="s">
        <v>61</v>
      </c>
      <c r="H3414" s="17" t="s">
        <v>1527</v>
      </c>
      <c r="I3414" s="17" t="s">
        <v>1524</v>
      </c>
      <c r="J3414" s="17" t="n">
        <v>1</v>
      </c>
      <c r="K3414" s="15" t="n">
        <v>200.9</v>
      </c>
      <c r="L3414" s="22" t="n">
        <v>0.05</v>
      </c>
      <c r="M3414" s="15" t="n">
        <v>0</v>
      </c>
      <c r="N3414" s="15" t="n">
        <f aca="false">J3414*K3414</f>
        <v>200.9</v>
      </c>
      <c r="O3414" s="15" t="n">
        <f aca="false">N3414*L3414</f>
        <v>10.045</v>
      </c>
      <c r="P3414" s="15" t="n">
        <f aca="false">N3414-O3414</f>
        <v>190.855</v>
      </c>
      <c r="Q3414" s="15" t="n">
        <f aca="false">J3414*INDEX(dProdutos!$F$2:$F$47,MATCH(E3414,dProdutos!$A$2:$A$47,0))</f>
        <v>80.73</v>
      </c>
      <c r="R3414" s="15" t="n">
        <f aca="false">IF(I3414="Cancelado",0,P3414-Q3414)</f>
        <v>110.125</v>
      </c>
      <c r="S3414" s="17" t="str">
        <f aca="false">INDEX(dProdutos!$D$2:$D$47,MATCH(E3414,dProdutos!$A$2:$A$47,0))</f>
        <v>Calçados</v>
      </c>
    </row>
    <row r="3415" customFormat="false" ht="15" hidden="false" customHeight="false" outlineLevel="0" collapsed="false">
      <c r="A3415" s="17" t="s">
        <v>3594</v>
      </c>
      <c r="B3415" s="17" t="n">
        <v>4</v>
      </c>
      <c r="C3415" s="21" t="n">
        <v>45933</v>
      </c>
      <c r="D3415" s="17" t="s">
        <v>825</v>
      </c>
      <c r="E3415" s="17" t="s">
        <v>108</v>
      </c>
      <c r="F3415" s="17" t="s">
        <v>1490</v>
      </c>
      <c r="G3415" s="17" t="s">
        <v>61</v>
      </c>
      <c r="H3415" s="17" t="s">
        <v>1527</v>
      </c>
      <c r="I3415" s="17" t="s">
        <v>1524</v>
      </c>
      <c r="J3415" s="17" t="n">
        <v>2</v>
      </c>
      <c r="K3415" s="15" t="n">
        <v>265.9</v>
      </c>
      <c r="L3415" s="22" t="n">
        <v>0</v>
      </c>
      <c r="M3415" s="15" t="n">
        <v>0</v>
      </c>
      <c r="N3415" s="15" t="n">
        <f aca="false">J3415*K3415</f>
        <v>531.8</v>
      </c>
      <c r="O3415" s="15" t="n">
        <f aca="false">N3415*L3415</f>
        <v>0</v>
      </c>
      <c r="P3415" s="15" t="n">
        <f aca="false">N3415-O3415</f>
        <v>531.8</v>
      </c>
      <c r="Q3415" s="15" t="n">
        <f aca="false">J3415*INDEX(dProdutos!$F$2:$F$47,MATCH(E3415,dProdutos!$A$2:$A$47,0))</f>
        <v>311.24</v>
      </c>
      <c r="R3415" s="15" t="n">
        <f aca="false">IF(I3415="Cancelado",0,P3415-Q3415)</f>
        <v>220.56</v>
      </c>
      <c r="S3415" s="17" t="str">
        <f aca="false">INDEX(dProdutos!$D$2:$D$47,MATCH(E3415,dProdutos!$A$2:$A$47,0))</f>
        <v>Moda Masculina</v>
      </c>
    </row>
    <row r="3416" customFormat="false" ht="15" hidden="false" customHeight="false" outlineLevel="0" collapsed="false">
      <c r="A3416" s="17" t="s">
        <v>3595</v>
      </c>
      <c r="B3416" s="17" t="n">
        <v>1</v>
      </c>
      <c r="C3416" s="21" t="n">
        <v>45933</v>
      </c>
      <c r="D3416" s="17" t="s">
        <v>231</v>
      </c>
      <c r="E3416" s="17" t="s">
        <v>88</v>
      </c>
      <c r="F3416" s="17" t="s">
        <v>1497</v>
      </c>
      <c r="G3416" s="17" t="s">
        <v>59</v>
      </c>
      <c r="H3416" s="17" t="s">
        <v>1523</v>
      </c>
      <c r="I3416" s="17" t="s">
        <v>1524</v>
      </c>
      <c r="J3416" s="17" t="n">
        <v>1</v>
      </c>
      <c r="K3416" s="15" t="n">
        <v>170.9</v>
      </c>
      <c r="L3416" s="22" t="n">
        <v>0</v>
      </c>
      <c r="M3416" s="15" t="n">
        <v>34.14</v>
      </c>
      <c r="N3416" s="15" t="n">
        <f aca="false">J3416*K3416</f>
        <v>170.9</v>
      </c>
      <c r="O3416" s="15" t="n">
        <f aca="false">N3416*L3416</f>
        <v>0</v>
      </c>
      <c r="P3416" s="15" t="n">
        <f aca="false">N3416-O3416</f>
        <v>170.9</v>
      </c>
      <c r="Q3416" s="15" t="n">
        <f aca="false">J3416*INDEX(dProdutos!$F$2:$F$47,MATCH(E3416,dProdutos!$A$2:$A$47,0))</f>
        <v>98.14</v>
      </c>
      <c r="R3416" s="15" t="n">
        <f aca="false">IF(I3416="Cancelado",0,P3416-Q3416)</f>
        <v>72.76</v>
      </c>
      <c r="S3416" s="17" t="str">
        <f aca="false">INDEX(dProdutos!$D$2:$D$47,MATCH(E3416,dProdutos!$A$2:$A$47,0))</f>
        <v>Moda Feminina</v>
      </c>
    </row>
    <row r="3417" customFormat="false" ht="15" hidden="false" customHeight="false" outlineLevel="0" collapsed="false">
      <c r="A3417" s="17" t="s">
        <v>3595</v>
      </c>
      <c r="B3417" s="17" t="n">
        <v>2</v>
      </c>
      <c r="C3417" s="21" t="n">
        <v>45933</v>
      </c>
      <c r="D3417" s="17" t="s">
        <v>231</v>
      </c>
      <c r="E3417" s="17" t="s">
        <v>177</v>
      </c>
      <c r="F3417" s="17" t="s">
        <v>1497</v>
      </c>
      <c r="G3417" s="17" t="s">
        <v>59</v>
      </c>
      <c r="H3417" s="17" t="s">
        <v>1523</v>
      </c>
      <c r="I3417" s="17" t="s">
        <v>1524</v>
      </c>
      <c r="J3417" s="17" t="n">
        <v>1</v>
      </c>
      <c r="K3417" s="15" t="n">
        <v>257.9</v>
      </c>
      <c r="L3417" s="22" t="n">
        <v>0</v>
      </c>
      <c r="M3417" s="15" t="n">
        <v>0</v>
      </c>
      <c r="N3417" s="15" t="n">
        <f aca="false">J3417*K3417</f>
        <v>257.9</v>
      </c>
      <c r="O3417" s="15" t="n">
        <f aca="false">N3417*L3417</f>
        <v>0</v>
      </c>
      <c r="P3417" s="15" t="n">
        <f aca="false">N3417-O3417</f>
        <v>257.9</v>
      </c>
      <c r="Q3417" s="15" t="n">
        <f aca="false">J3417*INDEX(dProdutos!$F$2:$F$47,MATCH(E3417,dProdutos!$A$2:$A$47,0))</f>
        <v>138.23</v>
      </c>
      <c r="R3417" s="15" t="n">
        <f aca="false">IF(I3417="Cancelado",0,P3417-Q3417)</f>
        <v>119.67</v>
      </c>
      <c r="S3417" s="17" t="str">
        <f aca="false">INDEX(dProdutos!$D$2:$D$47,MATCH(E3417,dProdutos!$A$2:$A$47,0))</f>
        <v>Casa</v>
      </c>
    </row>
    <row r="3418" customFormat="false" ht="15" hidden="false" customHeight="false" outlineLevel="0" collapsed="false">
      <c r="A3418" s="17" t="s">
        <v>3596</v>
      </c>
      <c r="B3418" s="17" t="n">
        <v>1</v>
      </c>
      <c r="C3418" s="21" t="n">
        <v>45933</v>
      </c>
      <c r="D3418" s="17" t="s">
        <v>590</v>
      </c>
      <c r="E3418" s="17" t="s">
        <v>81</v>
      </c>
      <c r="F3418" s="17" t="s">
        <v>1490</v>
      </c>
      <c r="G3418" s="17" t="s">
        <v>62</v>
      </c>
      <c r="H3418" s="17" t="s">
        <v>1523</v>
      </c>
      <c r="I3418" s="17" t="s">
        <v>1524</v>
      </c>
      <c r="J3418" s="17" t="n">
        <v>2</v>
      </c>
      <c r="K3418" s="15" t="n">
        <v>64.9</v>
      </c>
      <c r="L3418" s="22" t="n">
        <v>0</v>
      </c>
      <c r="M3418" s="15" t="n">
        <v>0</v>
      </c>
      <c r="N3418" s="15" t="n">
        <f aca="false">J3418*K3418</f>
        <v>129.8</v>
      </c>
      <c r="O3418" s="15" t="n">
        <f aca="false">N3418*L3418</f>
        <v>0</v>
      </c>
      <c r="P3418" s="15" t="n">
        <f aca="false">N3418-O3418</f>
        <v>129.8</v>
      </c>
      <c r="Q3418" s="15" t="n">
        <f aca="false">J3418*INDEX(dProdutos!$F$2:$F$47,MATCH(E3418,dProdutos!$A$2:$A$47,0))</f>
        <v>52.24</v>
      </c>
      <c r="R3418" s="15" t="n">
        <f aca="false">IF(I3418="Cancelado",0,P3418-Q3418)</f>
        <v>77.56</v>
      </c>
      <c r="S3418" s="17" t="str">
        <f aca="false">INDEX(dProdutos!$D$2:$D$47,MATCH(E3418,dProdutos!$A$2:$A$47,0))</f>
        <v>Moda Feminina</v>
      </c>
    </row>
    <row r="3419" customFormat="false" ht="15" hidden="false" customHeight="false" outlineLevel="0" collapsed="false">
      <c r="A3419" s="17" t="s">
        <v>3596</v>
      </c>
      <c r="B3419" s="17" t="n">
        <v>2</v>
      </c>
      <c r="C3419" s="21" t="n">
        <v>45933</v>
      </c>
      <c r="D3419" s="17" t="s">
        <v>590</v>
      </c>
      <c r="E3419" s="17" t="s">
        <v>141</v>
      </c>
      <c r="F3419" s="17" t="s">
        <v>1490</v>
      </c>
      <c r="G3419" s="17" t="s">
        <v>62</v>
      </c>
      <c r="H3419" s="17" t="s">
        <v>1523</v>
      </c>
      <c r="I3419" s="17" t="s">
        <v>1524</v>
      </c>
      <c r="J3419" s="17" t="n">
        <v>1</v>
      </c>
      <c r="K3419" s="15" t="n">
        <v>131.9</v>
      </c>
      <c r="L3419" s="22" t="n">
        <v>0</v>
      </c>
      <c r="M3419" s="15" t="n">
        <v>0</v>
      </c>
      <c r="N3419" s="15" t="n">
        <f aca="false">J3419*K3419</f>
        <v>131.9</v>
      </c>
      <c r="O3419" s="15" t="n">
        <f aca="false">N3419*L3419</f>
        <v>0</v>
      </c>
      <c r="P3419" s="15" t="n">
        <f aca="false">N3419-O3419</f>
        <v>131.9</v>
      </c>
      <c r="Q3419" s="15" t="n">
        <f aca="false">J3419*INDEX(dProdutos!$F$2:$F$47,MATCH(E3419,dProdutos!$A$2:$A$47,0))</f>
        <v>81.66</v>
      </c>
      <c r="R3419" s="15" t="n">
        <f aca="false">IF(I3419="Cancelado",0,P3419-Q3419)</f>
        <v>50.24</v>
      </c>
      <c r="S3419" s="17" t="str">
        <f aca="false">INDEX(dProdutos!$D$2:$D$47,MATCH(E3419,dProdutos!$A$2:$A$47,0))</f>
        <v>Acessórios</v>
      </c>
    </row>
    <row r="3420" customFormat="false" ht="15" hidden="false" customHeight="false" outlineLevel="0" collapsed="false">
      <c r="A3420" s="17" t="s">
        <v>3597</v>
      </c>
      <c r="B3420" s="17" t="n">
        <v>1</v>
      </c>
      <c r="C3420" s="21" t="n">
        <v>45933</v>
      </c>
      <c r="D3420" s="17" t="s">
        <v>283</v>
      </c>
      <c r="E3420" s="17" t="s">
        <v>81</v>
      </c>
      <c r="F3420" s="17" t="s">
        <v>1503</v>
      </c>
      <c r="G3420" s="17" t="s">
        <v>61</v>
      </c>
      <c r="H3420" s="17" t="s">
        <v>1523</v>
      </c>
      <c r="I3420" s="17" t="s">
        <v>1524</v>
      </c>
      <c r="J3420" s="17" t="n">
        <v>2</v>
      </c>
      <c r="K3420" s="15" t="n">
        <v>64.9</v>
      </c>
      <c r="L3420" s="22" t="n">
        <v>0</v>
      </c>
      <c r="M3420" s="15" t="n">
        <v>14.04</v>
      </c>
      <c r="N3420" s="15" t="n">
        <f aca="false">J3420*K3420</f>
        <v>129.8</v>
      </c>
      <c r="O3420" s="15" t="n">
        <f aca="false">N3420*L3420</f>
        <v>0</v>
      </c>
      <c r="P3420" s="15" t="n">
        <f aca="false">N3420-O3420</f>
        <v>129.8</v>
      </c>
      <c r="Q3420" s="15" t="n">
        <f aca="false">J3420*INDEX(dProdutos!$F$2:$F$47,MATCH(E3420,dProdutos!$A$2:$A$47,0))</f>
        <v>52.24</v>
      </c>
      <c r="R3420" s="15" t="n">
        <f aca="false">IF(I3420="Cancelado",0,P3420-Q3420)</f>
        <v>77.56</v>
      </c>
      <c r="S3420" s="17" t="str">
        <f aca="false">INDEX(dProdutos!$D$2:$D$47,MATCH(E3420,dProdutos!$A$2:$A$47,0))</f>
        <v>Moda Feminina</v>
      </c>
    </row>
    <row r="3421" customFormat="false" ht="15" hidden="false" customHeight="false" outlineLevel="0" collapsed="false">
      <c r="A3421" s="17" t="s">
        <v>3598</v>
      </c>
      <c r="B3421" s="17" t="n">
        <v>1</v>
      </c>
      <c r="C3421" s="21" t="n">
        <v>45933</v>
      </c>
      <c r="D3421" s="17" t="s">
        <v>671</v>
      </c>
      <c r="E3421" s="17" t="s">
        <v>150</v>
      </c>
      <c r="F3421" s="17" t="s">
        <v>1493</v>
      </c>
      <c r="G3421" s="17" t="s">
        <v>64</v>
      </c>
      <c r="H3421" s="17" t="s">
        <v>1537</v>
      </c>
      <c r="I3421" s="17" t="s">
        <v>1524</v>
      </c>
      <c r="J3421" s="17" t="n">
        <v>1</v>
      </c>
      <c r="K3421" s="15" t="n">
        <v>71.9</v>
      </c>
      <c r="L3421" s="22" t="n">
        <v>0</v>
      </c>
      <c r="M3421" s="15" t="n">
        <v>19.36</v>
      </c>
      <c r="N3421" s="15" t="n">
        <f aca="false">J3421*K3421</f>
        <v>71.9</v>
      </c>
      <c r="O3421" s="15" t="n">
        <f aca="false">N3421*L3421</f>
        <v>0</v>
      </c>
      <c r="P3421" s="15" t="n">
        <f aca="false">N3421-O3421</f>
        <v>71.9</v>
      </c>
      <c r="Q3421" s="15" t="n">
        <f aca="false">J3421*INDEX(dProdutos!$F$2:$F$47,MATCH(E3421,dProdutos!$A$2:$A$47,0))</f>
        <v>27.38</v>
      </c>
      <c r="R3421" s="15" t="n">
        <f aca="false">IF(I3421="Cancelado",0,P3421-Q3421)</f>
        <v>44.52</v>
      </c>
      <c r="S3421" s="17" t="str">
        <f aca="false">INDEX(dProdutos!$D$2:$D$47,MATCH(E3421,dProdutos!$A$2:$A$47,0))</f>
        <v>Acessórios</v>
      </c>
    </row>
    <row r="3422" customFormat="false" ht="15" hidden="false" customHeight="false" outlineLevel="0" collapsed="false">
      <c r="A3422" s="17" t="s">
        <v>3598</v>
      </c>
      <c r="B3422" s="17" t="n">
        <v>2</v>
      </c>
      <c r="C3422" s="21" t="n">
        <v>45933</v>
      </c>
      <c r="D3422" s="17" t="s">
        <v>671</v>
      </c>
      <c r="E3422" s="17" t="s">
        <v>144</v>
      </c>
      <c r="F3422" s="17" t="s">
        <v>1493</v>
      </c>
      <c r="G3422" s="17" t="s">
        <v>64</v>
      </c>
      <c r="H3422" s="17" t="s">
        <v>1537</v>
      </c>
      <c r="I3422" s="17" t="s">
        <v>1524</v>
      </c>
      <c r="J3422" s="17" t="n">
        <v>1</v>
      </c>
      <c r="K3422" s="15" t="n">
        <v>260.9</v>
      </c>
      <c r="L3422" s="22" t="n">
        <v>0</v>
      </c>
      <c r="M3422" s="15" t="n">
        <v>0</v>
      </c>
      <c r="N3422" s="15" t="n">
        <f aca="false">J3422*K3422</f>
        <v>260.9</v>
      </c>
      <c r="O3422" s="15" t="n">
        <f aca="false">N3422*L3422</f>
        <v>0</v>
      </c>
      <c r="P3422" s="15" t="n">
        <f aca="false">N3422-O3422</f>
        <v>260.9</v>
      </c>
      <c r="Q3422" s="15" t="n">
        <f aca="false">J3422*INDEX(dProdutos!$F$2:$F$47,MATCH(E3422,dProdutos!$A$2:$A$47,0))</f>
        <v>99.86</v>
      </c>
      <c r="R3422" s="15" t="n">
        <f aca="false">IF(I3422="Cancelado",0,P3422-Q3422)</f>
        <v>161.04</v>
      </c>
      <c r="S3422" s="17" t="str">
        <f aca="false">INDEX(dProdutos!$D$2:$D$47,MATCH(E3422,dProdutos!$A$2:$A$47,0))</f>
        <v>Acessórios</v>
      </c>
    </row>
    <row r="3423" customFormat="false" ht="15" hidden="false" customHeight="false" outlineLevel="0" collapsed="false">
      <c r="A3423" s="17" t="s">
        <v>3599</v>
      </c>
      <c r="B3423" s="17" t="n">
        <v>1</v>
      </c>
      <c r="C3423" s="21" t="n">
        <v>45933</v>
      </c>
      <c r="D3423" s="17" t="s">
        <v>1184</v>
      </c>
      <c r="E3423" s="17" t="s">
        <v>88</v>
      </c>
      <c r="F3423" s="17" t="s">
        <v>1490</v>
      </c>
      <c r="G3423" s="17" t="s">
        <v>62</v>
      </c>
      <c r="H3423" s="17" t="s">
        <v>1537</v>
      </c>
      <c r="I3423" s="17" t="s">
        <v>1524</v>
      </c>
      <c r="J3423" s="17" t="n">
        <v>1</v>
      </c>
      <c r="K3423" s="15" t="n">
        <v>170.9</v>
      </c>
      <c r="L3423" s="22" t="n">
        <v>0.2</v>
      </c>
      <c r="M3423" s="15" t="n">
        <v>29.85</v>
      </c>
      <c r="N3423" s="15" t="n">
        <f aca="false">J3423*K3423</f>
        <v>170.9</v>
      </c>
      <c r="O3423" s="15" t="n">
        <f aca="false">N3423*L3423</f>
        <v>34.18</v>
      </c>
      <c r="P3423" s="15" t="n">
        <f aca="false">N3423-O3423</f>
        <v>136.72</v>
      </c>
      <c r="Q3423" s="15" t="n">
        <f aca="false">J3423*INDEX(dProdutos!$F$2:$F$47,MATCH(E3423,dProdutos!$A$2:$A$47,0))</f>
        <v>98.14</v>
      </c>
      <c r="R3423" s="15" t="n">
        <f aca="false">IF(I3423="Cancelado",0,P3423-Q3423)</f>
        <v>38.58</v>
      </c>
      <c r="S3423" s="17" t="str">
        <f aca="false">INDEX(dProdutos!$D$2:$D$47,MATCH(E3423,dProdutos!$A$2:$A$47,0))</f>
        <v>Moda Feminina</v>
      </c>
    </row>
    <row r="3424" customFormat="false" ht="15" hidden="false" customHeight="false" outlineLevel="0" collapsed="false">
      <c r="A3424" s="17" t="s">
        <v>3600</v>
      </c>
      <c r="B3424" s="17" t="n">
        <v>1</v>
      </c>
      <c r="C3424" s="21" t="n">
        <v>45933</v>
      </c>
      <c r="D3424" s="17" t="s">
        <v>1461</v>
      </c>
      <c r="E3424" s="17" t="s">
        <v>213</v>
      </c>
      <c r="F3424" s="17" t="s">
        <v>1490</v>
      </c>
      <c r="G3424" s="17" t="s">
        <v>61</v>
      </c>
      <c r="H3424" s="17" t="s">
        <v>1523</v>
      </c>
      <c r="I3424" s="17" t="s">
        <v>1524</v>
      </c>
      <c r="J3424" s="17" t="n">
        <v>1</v>
      </c>
      <c r="K3424" s="15" t="n">
        <v>153.9</v>
      </c>
      <c r="L3424" s="22" t="n">
        <v>0</v>
      </c>
      <c r="M3424" s="15" t="n">
        <v>0</v>
      </c>
      <c r="N3424" s="15" t="n">
        <f aca="false">J3424*K3424</f>
        <v>153.9</v>
      </c>
      <c r="O3424" s="15" t="n">
        <f aca="false">N3424*L3424</f>
        <v>0</v>
      </c>
      <c r="P3424" s="15" t="n">
        <f aca="false">N3424-O3424</f>
        <v>153.9</v>
      </c>
      <c r="Q3424" s="15" t="n">
        <f aca="false">J3424*INDEX(dProdutos!$F$2:$F$47,MATCH(E3424,dProdutos!$A$2:$A$47,0))</f>
        <v>90.42</v>
      </c>
      <c r="R3424" s="15" t="n">
        <f aca="false">IF(I3424="Cancelado",0,P3424-Q3424)</f>
        <v>63.48</v>
      </c>
      <c r="S3424" s="17" t="str">
        <f aca="false">INDEX(dProdutos!$D$2:$D$47,MATCH(E3424,dProdutos!$A$2:$A$47,0))</f>
        <v>Beleza</v>
      </c>
    </row>
    <row r="3425" customFormat="false" ht="15" hidden="false" customHeight="false" outlineLevel="0" collapsed="false">
      <c r="A3425" s="17" t="s">
        <v>3601</v>
      </c>
      <c r="B3425" s="17" t="n">
        <v>1</v>
      </c>
      <c r="C3425" s="21" t="n">
        <v>45933</v>
      </c>
      <c r="D3425" s="17" t="s">
        <v>426</v>
      </c>
      <c r="E3425" s="17" t="s">
        <v>153</v>
      </c>
      <c r="F3425" s="17" t="s">
        <v>1503</v>
      </c>
      <c r="G3425" s="17" t="s">
        <v>59</v>
      </c>
      <c r="H3425" s="17" t="s">
        <v>1537</v>
      </c>
      <c r="I3425" s="17" t="s">
        <v>1524</v>
      </c>
      <c r="J3425" s="17" t="n">
        <v>1</v>
      </c>
      <c r="K3425" s="15" t="n">
        <v>165.9</v>
      </c>
      <c r="L3425" s="22" t="n">
        <v>0</v>
      </c>
      <c r="M3425" s="15" t="n">
        <v>11.2</v>
      </c>
      <c r="N3425" s="15" t="n">
        <f aca="false">J3425*K3425</f>
        <v>165.9</v>
      </c>
      <c r="O3425" s="15" t="n">
        <f aca="false">N3425*L3425</f>
        <v>0</v>
      </c>
      <c r="P3425" s="15" t="n">
        <f aca="false">N3425-O3425</f>
        <v>165.9</v>
      </c>
      <c r="Q3425" s="15" t="n">
        <f aca="false">J3425*INDEX(dProdutos!$F$2:$F$47,MATCH(E3425,dProdutos!$A$2:$A$47,0))</f>
        <v>67.28</v>
      </c>
      <c r="R3425" s="15" t="n">
        <f aca="false">IF(I3425="Cancelado",0,P3425-Q3425)</f>
        <v>98.62</v>
      </c>
      <c r="S3425" s="17" t="str">
        <f aca="false">INDEX(dProdutos!$D$2:$D$47,MATCH(E3425,dProdutos!$A$2:$A$47,0))</f>
        <v>Acessórios</v>
      </c>
    </row>
    <row r="3426" customFormat="false" ht="15" hidden="false" customHeight="false" outlineLevel="0" collapsed="false">
      <c r="A3426" s="17" t="s">
        <v>3602</v>
      </c>
      <c r="B3426" s="17" t="n">
        <v>1</v>
      </c>
      <c r="C3426" s="21" t="n">
        <v>45933</v>
      </c>
      <c r="D3426" s="17" t="s">
        <v>680</v>
      </c>
      <c r="E3426" s="17" t="s">
        <v>105</v>
      </c>
      <c r="F3426" s="17" t="s">
        <v>1490</v>
      </c>
      <c r="G3426" s="17" t="s">
        <v>64</v>
      </c>
      <c r="H3426" s="17" t="s">
        <v>1523</v>
      </c>
      <c r="I3426" s="17" t="s">
        <v>1524</v>
      </c>
      <c r="J3426" s="17" t="n">
        <v>1</v>
      </c>
      <c r="K3426" s="15" t="n">
        <v>175.9</v>
      </c>
      <c r="L3426" s="22" t="n">
        <v>0</v>
      </c>
      <c r="M3426" s="15" t="n">
        <v>21.09</v>
      </c>
      <c r="N3426" s="15" t="n">
        <f aca="false">J3426*K3426</f>
        <v>175.9</v>
      </c>
      <c r="O3426" s="15" t="n">
        <f aca="false">N3426*L3426</f>
        <v>0</v>
      </c>
      <c r="P3426" s="15" t="n">
        <f aca="false">N3426-O3426</f>
        <v>175.9</v>
      </c>
      <c r="Q3426" s="15" t="n">
        <f aca="false">J3426*INDEX(dProdutos!$F$2:$F$47,MATCH(E3426,dProdutos!$A$2:$A$47,0))</f>
        <v>96.59</v>
      </c>
      <c r="R3426" s="15" t="n">
        <f aca="false">IF(I3426="Cancelado",0,P3426-Q3426)</f>
        <v>79.31</v>
      </c>
      <c r="S3426" s="17" t="str">
        <f aca="false">INDEX(dProdutos!$D$2:$D$47,MATCH(E3426,dProdutos!$A$2:$A$47,0))</f>
        <v>Moda Masculina</v>
      </c>
    </row>
    <row r="3427" customFormat="false" ht="15" hidden="false" customHeight="false" outlineLevel="0" collapsed="false">
      <c r="A3427" s="17" t="s">
        <v>3603</v>
      </c>
      <c r="B3427" s="17" t="n">
        <v>1</v>
      </c>
      <c r="C3427" s="21" t="n">
        <v>45934</v>
      </c>
      <c r="D3427" s="17" t="s">
        <v>1253</v>
      </c>
      <c r="E3427" s="17" t="s">
        <v>81</v>
      </c>
      <c r="F3427" s="17" t="s">
        <v>1503</v>
      </c>
      <c r="G3427" s="17" t="s">
        <v>60</v>
      </c>
      <c r="H3427" s="17" t="s">
        <v>1537</v>
      </c>
      <c r="I3427" s="17" t="s">
        <v>1524</v>
      </c>
      <c r="J3427" s="17" t="n">
        <v>1</v>
      </c>
      <c r="K3427" s="15" t="n">
        <v>64.9</v>
      </c>
      <c r="L3427" s="22" t="n">
        <v>0</v>
      </c>
      <c r="M3427" s="15" t="n">
        <v>0</v>
      </c>
      <c r="N3427" s="15" t="n">
        <f aca="false">J3427*K3427</f>
        <v>64.9</v>
      </c>
      <c r="O3427" s="15" t="n">
        <f aca="false">N3427*L3427</f>
        <v>0</v>
      </c>
      <c r="P3427" s="15" t="n">
        <f aca="false">N3427-O3427</f>
        <v>64.9</v>
      </c>
      <c r="Q3427" s="15" t="n">
        <f aca="false">J3427*INDEX(dProdutos!$F$2:$F$47,MATCH(E3427,dProdutos!$A$2:$A$47,0))</f>
        <v>26.12</v>
      </c>
      <c r="R3427" s="15" t="n">
        <f aca="false">IF(I3427="Cancelado",0,P3427-Q3427)</f>
        <v>38.78</v>
      </c>
      <c r="S3427" s="17" t="str">
        <f aca="false">INDEX(dProdutos!$D$2:$D$47,MATCH(E3427,dProdutos!$A$2:$A$47,0))</f>
        <v>Moda Feminina</v>
      </c>
    </row>
    <row r="3428" customFormat="false" ht="15" hidden="false" customHeight="false" outlineLevel="0" collapsed="false">
      <c r="A3428" s="17" t="s">
        <v>3603</v>
      </c>
      <c r="B3428" s="17" t="n">
        <v>2</v>
      </c>
      <c r="C3428" s="21" t="n">
        <v>45934</v>
      </c>
      <c r="D3428" s="17" t="s">
        <v>1253</v>
      </c>
      <c r="E3428" s="17" t="s">
        <v>102</v>
      </c>
      <c r="F3428" s="17" t="s">
        <v>1503</v>
      </c>
      <c r="G3428" s="17" t="s">
        <v>60</v>
      </c>
      <c r="H3428" s="17" t="s">
        <v>1537</v>
      </c>
      <c r="I3428" s="17" t="s">
        <v>1524</v>
      </c>
      <c r="J3428" s="17" t="n">
        <v>1</v>
      </c>
      <c r="K3428" s="15" t="n">
        <v>65.9</v>
      </c>
      <c r="L3428" s="22" t="n">
        <v>0.15</v>
      </c>
      <c r="M3428" s="15" t="n">
        <v>0</v>
      </c>
      <c r="N3428" s="15" t="n">
        <f aca="false">J3428*K3428</f>
        <v>65.9</v>
      </c>
      <c r="O3428" s="15" t="n">
        <f aca="false">N3428*L3428</f>
        <v>9.885</v>
      </c>
      <c r="P3428" s="15" t="n">
        <f aca="false">N3428-O3428</f>
        <v>56.015</v>
      </c>
      <c r="Q3428" s="15" t="n">
        <f aca="false">J3428*INDEX(dProdutos!$F$2:$F$47,MATCH(E3428,dProdutos!$A$2:$A$47,0))</f>
        <v>29.68</v>
      </c>
      <c r="R3428" s="15" t="n">
        <f aca="false">IF(I3428="Cancelado",0,P3428-Q3428)</f>
        <v>26.335</v>
      </c>
      <c r="S3428" s="17" t="str">
        <f aca="false">INDEX(dProdutos!$D$2:$D$47,MATCH(E3428,dProdutos!$A$2:$A$47,0))</f>
        <v>Moda Masculina</v>
      </c>
    </row>
    <row r="3429" customFormat="false" ht="15" hidden="false" customHeight="false" outlineLevel="0" collapsed="false">
      <c r="A3429" s="17" t="s">
        <v>3604</v>
      </c>
      <c r="B3429" s="17" t="n">
        <v>1</v>
      </c>
      <c r="C3429" s="21" t="n">
        <v>45934</v>
      </c>
      <c r="D3429" s="17" t="s">
        <v>333</v>
      </c>
      <c r="E3429" s="17" t="s">
        <v>129</v>
      </c>
      <c r="F3429" s="17" t="s">
        <v>1490</v>
      </c>
      <c r="G3429" s="17" t="s">
        <v>62</v>
      </c>
      <c r="H3429" s="17" t="s">
        <v>1523</v>
      </c>
      <c r="I3429" s="17" t="s">
        <v>1524</v>
      </c>
      <c r="J3429" s="17" t="n">
        <v>1</v>
      </c>
      <c r="K3429" s="15" t="n">
        <v>105.9</v>
      </c>
      <c r="L3429" s="22" t="n">
        <v>0.1</v>
      </c>
      <c r="M3429" s="15" t="n">
        <v>34.4</v>
      </c>
      <c r="N3429" s="15" t="n">
        <f aca="false">J3429*K3429</f>
        <v>105.9</v>
      </c>
      <c r="O3429" s="15" t="n">
        <f aca="false">N3429*L3429</f>
        <v>10.59</v>
      </c>
      <c r="P3429" s="15" t="n">
        <f aca="false">N3429-O3429</f>
        <v>95.31</v>
      </c>
      <c r="Q3429" s="15" t="n">
        <f aca="false">J3429*INDEX(dProdutos!$F$2:$F$47,MATCH(E3429,dProdutos!$A$2:$A$47,0))</f>
        <v>43.79</v>
      </c>
      <c r="R3429" s="15" t="n">
        <f aca="false">IF(I3429="Cancelado",0,P3429-Q3429)</f>
        <v>51.52</v>
      </c>
      <c r="S3429" s="17" t="str">
        <f aca="false">INDEX(dProdutos!$D$2:$D$47,MATCH(E3429,dProdutos!$A$2:$A$47,0))</f>
        <v>Calçados</v>
      </c>
    </row>
    <row r="3430" customFormat="false" ht="15" hidden="false" customHeight="false" outlineLevel="0" collapsed="false">
      <c r="A3430" s="17" t="s">
        <v>3605</v>
      </c>
      <c r="B3430" s="17" t="n">
        <v>1</v>
      </c>
      <c r="C3430" s="21" t="n">
        <v>45934</v>
      </c>
      <c r="D3430" s="17" t="s">
        <v>946</v>
      </c>
      <c r="E3430" s="17" t="s">
        <v>165</v>
      </c>
      <c r="F3430" s="17" t="s">
        <v>1497</v>
      </c>
      <c r="G3430" s="17" t="s">
        <v>61</v>
      </c>
      <c r="H3430" s="17" t="s">
        <v>1537</v>
      </c>
      <c r="I3430" s="17" t="s">
        <v>1524</v>
      </c>
      <c r="J3430" s="17" t="n">
        <v>1</v>
      </c>
      <c r="K3430" s="15" t="n">
        <v>231.9</v>
      </c>
      <c r="L3430" s="22" t="n">
        <v>0.1</v>
      </c>
      <c r="M3430" s="15" t="n">
        <v>31.63</v>
      </c>
      <c r="N3430" s="15" t="n">
        <f aca="false">J3430*K3430</f>
        <v>231.9</v>
      </c>
      <c r="O3430" s="15" t="n">
        <f aca="false">N3430*L3430</f>
        <v>23.19</v>
      </c>
      <c r="P3430" s="15" t="n">
        <f aca="false">N3430-O3430</f>
        <v>208.71</v>
      </c>
      <c r="Q3430" s="15" t="n">
        <f aca="false">J3430*INDEX(dProdutos!$F$2:$F$47,MATCH(E3430,dProdutos!$A$2:$A$47,0))</f>
        <v>140.83</v>
      </c>
      <c r="R3430" s="15" t="n">
        <f aca="false">IF(I3430="Cancelado",0,P3430-Q3430)</f>
        <v>67.88</v>
      </c>
      <c r="S3430" s="17" t="str">
        <f aca="false">INDEX(dProdutos!$D$2:$D$47,MATCH(E3430,dProdutos!$A$2:$A$47,0))</f>
        <v>Casa</v>
      </c>
    </row>
    <row r="3431" customFormat="false" ht="15" hidden="false" customHeight="false" outlineLevel="0" collapsed="false">
      <c r="A3431" s="17" t="s">
        <v>3605</v>
      </c>
      <c r="B3431" s="17" t="n">
        <v>2</v>
      </c>
      <c r="C3431" s="21" t="n">
        <v>45934</v>
      </c>
      <c r="D3431" s="17" t="s">
        <v>946</v>
      </c>
      <c r="E3431" s="17" t="s">
        <v>98</v>
      </c>
      <c r="F3431" s="17" t="s">
        <v>1497</v>
      </c>
      <c r="G3431" s="17" t="s">
        <v>61</v>
      </c>
      <c r="H3431" s="17" t="s">
        <v>1537</v>
      </c>
      <c r="I3431" s="17" t="s">
        <v>1524</v>
      </c>
      <c r="J3431" s="17" t="n">
        <v>1</v>
      </c>
      <c r="K3431" s="15" t="n">
        <v>108.9</v>
      </c>
      <c r="L3431" s="22" t="n">
        <v>0.15</v>
      </c>
      <c r="M3431" s="15" t="n">
        <v>0</v>
      </c>
      <c r="N3431" s="15" t="n">
        <f aca="false">J3431*K3431</f>
        <v>108.9</v>
      </c>
      <c r="O3431" s="15" t="n">
        <f aca="false">N3431*L3431</f>
        <v>16.335</v>
      </c>
      <c r="P3431" s="15" t="n">
        <f aca="false">N3431-O3431</f>
        <v>92.565</v>
      </c>
      <c r="Q3431" s="15" t="n">
        <f aca="false">J3431*INDEX(dProdutos!$F$2:$F$47,MATCH(E3431,dProdutos!$A$2:$A$47,0))</f>
        <v>42.52</v>
      </c>
      <c r="R3431" s="15" t="n">
        <f aca="false">IF(I3431="Cancelado",0,P3431-Q3431)</f>
        <v>50.045</v>
      </c>
      <c r="S3431" s="17" t="str">
        <f aca="false">INDEX(dProdutos!$D$2:$D$47,MATCH(E3431,dProdutos!$A$2:$A$47,0))</f>
        <v>Moda Feminina</v>
      </c>
    </row>
    <row r="3432" customFormat="false" ht="15" hidden="false" customHeight="false" outlineLevel="0" collapsed="false">
      <c r="A3432" s="17" t="s">
        <v>3606</v>
      </c>
      <c r="B3432" s="17" t="n">
        <v>1</v>
      </c>
      <c r="C3432" s="21" t="n">
        <v>45934</v>
      </c>
      <c r="D3432" s="17" t="s">
        <v>1370</v>
      </c>
      <c r="E3432" s="17" t="s">
        <v>153</v>
      </c>
      <c r="F3432" s="17" t="s">
        <v>1499</v>
      </c>
      <c r="G3432" s="17" t="s">
        <v>61</v>
      </c>
      <c r="H3432" s="17" t="s">
        <v>1537</v>
      </c>
      <c r="I3432" s="17" t="s">
        <v>1524</v>
      </c>
      <c r="J3432" s="17" t="n">
        <v>2</v>
      </c>
      <c r="K3432" s="15" t="n">
        <v>165.9</v>
      </c>
      <c r="L3432" s="22" t="n">
        <v>0.05</v>
      </c>
      <c r="M3432" s="15" t="n">
        <v>34.14</v>
      </c>
      <c r="N3432" s="15" t="n">
        <f aca="false">J3432*K3432</f>
        <v>331.8</v>
      </c>
      <c r="O3432" s="15" t="n">
        <f aca="false">N3432*L3432</f>
        <v>16.59</v>
      </c>
      <c r="P3432" s="15" t="n">
        <f aca="false">N3432-O3432</f>
        <v>315.21</v>
      </c>
      <c r="Q3432" s="15" t="n">
        <f aca="false">J3432*INDEX(dProdutos!$F$2:$F$47,MATCH(E3432,dProdutos!$A$2:$A$47,0))</f>
        <v>134.56</v>
      </c>
      <c r="R3432" s="15" t="n">
        <f aca="false">IF(I3432="Cancelado",0,P3432-Q3432)</f>
        <v>180.65</v>
      </c>
      <c r="S3432" s="17" t="str">
        <f aca="false">INDEX(dProdutos!$D$2:$D$47,MATCH(E3432,dProdutos!$A$2:$A$47,0))</f>
        <v>Acessórios</v>
      </c>
    </row>
    <row r="3433" customFormat="false" ht="15" hidden="false" customHeight="false" outlineLevel="0" collapsed="false">
      <c r="A3433" s="17" t="s">
        <v>3607</v>
      </c>
      <c r="B3433" s="17" t="n">
        <v>1</v>
      </c>
      <c r="C3433" s="21" t="n">
        <v>45934</v>
      </c>
      <c r="D3433" s="17" t="s">
        <v>822</v>
      </c>
      <c r="E3433" s="17" t="s">
        <v>177</v>
      </c>
      <c r="F3433" s="17" t="s">
        <v>1495</v>
      </c>
      <c r="G3433" s="17" t="s">
        <v>62</v>
      </c>
      <c r="H3433" s="17" t="s">
        <v>1537</v>
      </c>
      <c r="I3433" s="17" t="s">
        <v>1524</v>
      </c>
      <c r="J3433" s="17" t="n">
        <v>2</v>
      </c>
      <c r="K3433" s="15" t="n">
        <v>257.9</v>
      </c>
      <c r="L3433" s="22" t="n">
        <v>0</v>
      </c>
      <c r="M3433" s="15" t="n">
        <v>15.94</v>
      </c>
      <c r="N3433" s="15" t="n">
        <f aca="false">J3433*K3433</f>
        <v>515.8</v>
      </c>
      <c r="O3433" s="15" t="n">
        <f aca="false">N3433*L3433</f>
        <v>0</v>
      </c>
      <c r="P3433" s="15" t="n">
        <f aca="false">N3433-O3433</f>
        <v>515.8</v>
      </c>
      <c r="Q3433" s="15" t="n">
        <f aca="false">J3433*INDEX(dProdutos!$F$2:$F$47,MATCH(E3433,dProdutos!$A$2:$A$47,0))</f>
        <v>276.46</v>
      </c>
      <c r="R3433" s="15" t="n">
        <f aca="false">IF(I3433="Cancelado",0,P3433-Q3433)</f>
        <v>239.34</v>
      </c>
      <c r="S3433" s="17" t="str">
        <f aca="false">INDEX(dProdutos!$D$2:$D$47,MATCH(E3433,dProdutos!$A$2:$A$47,0))</f>
        <v>Casa</v>
      </c>
    </row>
    <row r="3434" customFormat="false" ht="15" hidden="false" customHeight="false" outlineLevel="0" collapsed="false">
      <c r="A3434" s="17" t="s">
        <v>3608</v>
      </c>
      <c r="B3434" s="17" t="n">
        <v>1</v>
      </c>
      <c r="C3434" s="21" t="n">
        <v>45934</v>
      </c>
      <c r="D3434" s="17" t="s">
        <v>1128</v>
      </c>
      <c r="E3434" s="17" t="s">
        <v>180</v>
      </c>
      <c r="F3434" s="17" t="s">
        <v>1493</v>
      </c>
      <c r="G3434" s="17" t="s">
        <v>64</v>
      </c>
      <c r="H3434" s="17" t="s">
        <v>1537</v>
      </c>
      <c r="I3434" s="17" t="s">
        <v>1524</v>
      </c>
      <c r="J3434" s="17" t="n">
        <v>2</v>
      </c>
      <c r="K3434" s="15" t="n">
        <v>82.9</v>
      </c>
      <c r="L3434" s="22" t="n">
        <v>0</v>
      </c>
      <c r="M3434" s="15" t="n">
        <v>12.43</v>
      </c>
      <c r="N3434" s="15" t="n">
        <f aca="false">J3434*K3434</f>
        <v>165.8</v>
      </c>
      <c r="O3434" s="15" t="n">
        <f aca="false">N3434*L3434</f>
        <v>0</v>
      </c>
      <c r="P3434" s="15" t="n">
        <f aca="false">N3434-O3434</f>
        <v>165.8</v>
      </c>
      <c r="Q3434" s="15" t="n">
        <f aca="false">J3434*INDEX(dProdutos!$F$2:$F$47,MATCH(E3434,dProdutos!$A$2:$A$47,0))</f>
        <v>71.94</v>
      </c>
      <c r="R3434" s="15" t="n">
        <f aca="false">IF(I3434="Cancelado",0,P3434-Q3434)</f>
        <v>93.86</v>
      </c>
      <c r="S3434" s="17" t="str">
        <f aca="false">INDEX(dProdutos!$D$2:$D$47,MATCH(E3434,dProdutos!$A$2:$A$47,0))</f>
        <v>Eletrônicos</v>
      </c>
    </row>
    <row r="3435" customFormat="false" ht="15" hidden="false" customHeight="false" outlineLevel="0" collapsed="false">
      <c r="A3435" s="17" t="s">
        <v>3608</v>
      </c>
      <c r="B3435" s="17" t="n">
        <v>2</v>
      </c>
      <c r="C3435" s="21" t="n">
        <v>45934</v>
      </c>
      <c r="D3435" s="17" t="s">
        <v>1128</v>
      </c>
      <c r="E3435" s="17" t="s">
        <v>138</v>
      </c>
      <c r="F3435" s="17" t="s">
        <v>1493</v>
      </c>
      <c r="G3435" s="17" t="s">
        <v>64</v>
      </c>
      <c r="H3435" s="17" t="s">
        <v>1537</v>
      </c>
      <c r="I3435" s="17" t="s">
        <v>1524</v>
      </c>
      <c r="J3435" s="17" t="n">
        <v>1</v>
      </c>
      <c r="K3435" s="15" t="n">
        <v>231.9</v>
      </c>
      <c r="L3435" s="22" t="n">
        <v>0</v>
      </c>
      <c r="M3435" s="15" t="n">
        <v>0</v>
      </c>
      <c r="N3435" s="15" t="n">
        <f aca="false">J3435*K3435</f>
        <v>231.9</v>
      </c>
      <c r="O3435" s="15" t="n">
        <f aca="false">N3435*L3435</f>
        <v>0</v>
      </c>
      <c r="P3435" s="15" t="n">
        <f aca="false">N3435-O3435</f>
        <v>231.9</v>
      </c>
      <c r="Q3435" s="15" t="n">
        <f aca="false">J3435*INDEX(dProdutos!$F$2:$F$47,MATCH(E3435,dProdutos!$A$2:$A$47,0))</f>
        <v>132.21</v>
      </c>
      <c r="R3435" s="15" t="n">
        <f aca="false">IF(I3435="Cancelado",0,P3435-Q3435)</f>
        <v>99.69</v>
      </c>
      <c r="S3435" s="17" t="str">
        <f aca="false">INDEX(dProdutos!$D$2:$D$47,MATCH(E3435,dProdutos!$A$2:$A$47,0))</f>
        <v>Calçados</v>
      </c>
    </row>
    <row r="3436" customFormat="false" ht="15" hidden="false" customHeight="false" outlineLevel="0" collapsed="false">
      <c r="A3436" s="17" t="s">
        <v>3608</v>
      </c>
      <c r="B3436" s="17" t="n">
        <v>3</v>
      </c>
      <c r="C3436" s="21" t="n">
        <v>45934</v>
      </c>
      <c r="D3436" s="17" t="s">
        <v>1128</v>
      </c>
      <c r="E3436" s="17" t="s">
        <v>95</v>
      </c>
      <c r="F3436" s="17" t="s">
        <v>1493</v>
      </c>
      <c r="G3436" s="17" t="s">
        <v>64</v>
      </c>
      <c r="H3436" s="17" t="s">
        <v>1537</v>
      </c>
      <c r="I3436" s="17" t="s">
        <v>1524</v>
      </c>
      <c r="J3436" s="17" t="n">
        <v>1</v>
      </c>
      <c r="K3436" s="15" t="n">
        <v>77.9</v>
      </c>
      <c r="L3436" s="22" t="n">
        <v>0.05</v>
      </c>
      <c r="M3436" s="15" t="n">
        <v>0</v>
      </c>
      <c r="N3436" s="15" t="n">
        <f aca="false">J3436*K3436</f>
        <v>77.9</v>
      </c>
      <c r="O3436" s="15" t="n">
        <f aca="false">N3436*L3436</f>
        <v>3.895</v>
      </c>
      <c r="P3436" s="15" t="n">
        <f aca="false">N3436-O3436</f>
        <v>74.005</v>
      </c>
      <c r="Q3436" s="15" t="n">
        <f aca="false">J3436*INDEX(dProdutos!$F$2:$F$47,MATCH(E3436,dProdutos!$A$2:$A$47,0))</f>
        <v>36.71</v>
      </c>
      <c r="R3436" s="15" t="n">
        <f aca="false">IF(I3436="Cancelado",0,P3436-Q3436)</f>
        <v>37.295</v>
      </c>
      <c r="S3436" s="17" t="str">
        <f aca="false">INDEX(dProdutos!$D$2:$D$47,MATCH(E3436,dProdutos!$A$2:$A$47,0))</f>
        <v>Moda Feminina</v>
      </c>
    </row>
    <row r="3437" customFormat="false" ht="15" hidden="false" customHeight="false" outlineLevel="0" collapsed="false">
      <c r="A3437" s="17" t="s">
        <v>3609</v>
      </c>
      <c r="B3437" s="17" t="n">
        <v>1</v>
      </c>
      <c r="C3437" s="21" t="n">
        <v>45935</v>
      </c>
      <c r="D3437" s="17" t="s">
        <v>1132</v>
      </c>
      <c r="E3437" s="17" t="s">
        <v>153</v>
      </c>
      <c r="F3437" s="17" t="s">
        <v>1490</v>
      </c>
      <c r="G3437" s="17" t="s">
        <v>63</v>
      </c>
      <c r="H3437" s="17" t="s">
        <v>1523</v>
      </c>
      <c r="I3437" s="17" t="s">
        <v>1524</v>
      </c>
      <c r="J3437" s="17" t="n">
        <v>1</v>
      </c>
      <c r="K3437" s="15" t="n">
        <v>165.9</v>
      </c>
      <c r="L3437" s="22" t="n">
        <v>0.15</v>
      </c>
      <c r="M3437" s="15" t="n">
        <v>30.39</v>
      </c>
      <c r="N3437" s="15" t="n">
        <f aca="false">J3437*K3437</f>
        <v>165.9</v>
      </c>
      <c r="O3437" s="15" t="n">
        <f aca="false">N3437*L3437</f>
        <v>24.885</v>
      </c>
      <c r="P3437" s="15" t="n">
        <f aca="false">N3437-O3437</f>
        <v>141.015</v>
      </c>
      <c r="Q3437" s="15" t="n">
        <f aca="false">J3437*INDEX(dProdutos!$F$2:$F$47,MATCH(E3437,dProdutos!$A$2:$A$47,0))</f>
        <v>67.28</v>
      </c>
      <c r="R3437" s="15" t="n">
        <f aca="false">IF(I3437="Cancelado",0,P3437-Q3437)</f>
        <v>73.735</v>
      </c>
      <c r="S3437" s="17" t="str">
        <f aca="false">INDEX(dProdutos!$D$2:$D$47,MATCH(E3437,dProdutos!$A$2:$A$47,0))</f>
        <v>Acessórios</v>
      </c>
    </row>
    <row r="3438" customFormat="false" ht="15" hidden="false" customHeight="false" outlineLevel="0" collapsed="false">
      <c r="A3438" s="17" t="s">
        <v>3610</v>
      </c>
      <c r="B3438" s="17" t="n">
        <v>1</v>
      </c>
      <c r="C3438" s="21" t="n">
        <v>45935</v>
      </c>
      <c r="D3438" s="17" t="s">
        <v>1202</v>
      </c>
      <c r="E3438" s="17" t="s">
        <v>162</v>
      </c>
      <c r="F3438" s="17" t="s">
        <v>1503</v>
      </c>
      <c r="G3438" s="17" t="s">
        <v>61</v>
      </c>
      <c r="H3438" s="17" t="s">
        <v>1537</v>
      </c>
      <c r="I3438" s="17" t="s">
        <v>1524</v>
      </c>
      <c r="J3438" s="17" t="n">
        <v>1</v>
      </c>
      <c r="K3438" s="15" t="n">
        <v>231.9</v>
      </c>
      <c r="L3438" s="22" t="n">
        <v>0.1</v>
      </c>
      <c r="M3438" s="15" t="n">
        <v>24.88</v>
      </c>
      <c r="N3438" s="15" t="n">
        <f aca="false">J3438*K3438</f>
        <v>231.9</v>
      </c>
      <c r="O3438" s="15" t="n">
        <f aca="false">N3438*L3438</f>
        <v>23.19</v>
      </c>
      <c r="P3438" s="15" t="n">
        <f aca="false">N3438-O3438</f>
        <v>208.71</v>
      </c>
      <c r="Q3438" s="15" t="n">
        <f aca="false">J3438*INDEX(dProdutos!$F$2:$F$47,MATCH(E3438,dProdutos!$A$2:$A$47,0))</f>
        <v>134.41</v>
      </c>
      <c r="R3438" s="15" t="n">
        <f aca="false">IF(I3438="Cancelado",0,P3438-Q3438)</f>
        <v>74.3</v>
      </c>
      <c r="S3438" s="17" t="str">
        <f aca="false">INDEX(dProdutos!$D$2:$D$47,MATCH(E3438,dProdutos!$A$2:$A$47,0))</f>
        <v>Casa</v>
      </c>
    </row>
    <row r="3439" customFormat="false" ht="15" hidden="false" customHeight="false" outlineLevel="0" collapsed="false">
      <c r="A3439" s="17" t="s">
        <v>3611</v>
      </c>
      <c r="B3439" s="17" t="n">
        <v>1</v>
      </c>
      <c r="C3439" s="21" t="n">
        <v>45935</v>
      </c>
      <c r="D3439" s="17" t="s">
        <v>408</v>
      </c>
      <c r="E3439" s="17" t="s">
        <v>183</v>
      </c>
      <c r="F3439" s="17" t="s">
        <v>1499</v>
      </c>
      <c r="G3439" s="17" t="s">
        <v>64</v>
      </c>
      <c r="H3439" s="17" t="s">
        <v>1537</v>
      </c>
      <c r="I3439" s="17" t="s">
        <v>1524</v>
      </c>
      <c r="J3439" s="17" t="n">
        <v>1</v>
      </c>
      <c r="K3439" s="15" t="n">
        <v>121.9</v>
      </c>
      <c r="L3439" s="22" t="n">
        <v>0</v>
      </c>
      <c r="M3439" s="15" t="n">
        <v>18.95</v>
      </c>
      <c r="N3439" s="15" t="n">
        <f aca="false">J3439*K3439</f>
        <v>121.9</v>
      </c>
      <c r="O3439" s="15" t="n">
        <f aca="false">N3439*L3439</f>
        <v>0</v>
      </c>
      <c r="P3439" s="15" t="n">
        <f aca="false">N3439-O3439</f>
        <v>121.9</v>
      </c>
      <c r="Q3439" s="15" t="n">
        <f aca="false">J3439*INDEX(dProdutos!$F$2:$F$47,MATCH(E3439,dProdutos!$A$2:$A$47,0))</f>
        <v>52.76</v>
      </c>
      <c r="R3439" s="15" t="n">
        <f aca="false">IF(I3439="Cancelado",0,P3439-Q3439)</f>
        <v>69.14</v>
      </c>
      <c r="S3439" s="17" t="str">
        <f aca="false">INDEX(dProdutos!$D$2:$D$47,MATCH(E3439,dProdutos!$A$2:$A$47,0))</f>
        <v>Eletrônicos</v>
      </c>
    </row>
    <row r="3440" customFormat="false" ht="15" hidden="false" customHeight="false" outlineLevel="0" collapsed="false">
      <c r="A3440" s="17" t="s">
        <v>3612</v>
      </c>
      <c r="B3440" s="17" t="n">
        <v>1</v>
      </c>
      <c r="C3440" s="21" t="n">
        <v>45935</v>
      </c>
      <c r="D3440" s="17" t="s">
        <v>1145</v>
      </c>
      <c r="E3440" s="17" t="s">
        <v>177</v>
      </c>
      <c r="F3440" s="17" t="s">
        <v>1503</v>
      </c>
      <c r="G3440" s="17" t="s">
        <v>60</v>
      </c>
      <c r="H3440" s="17" t="s">
        <v>1537</v>
      </c>
      <c r="I3440" s="17" t="s">
        <v>1524</v>
      </c>
      <c r="J3440" s="17" t="n">
        <v>1</v>
      </c>
      <c r="K3440" s="15" t="n">
        <v>257.9</v>
      </c>
      <c r="L3440" s="22" t="n">
        <v>0</v>
      </c>
      <c r="M3440" s="15" t="n">
        <v>0</v>
      </c>
      <c r="N3440" s="15" t="n">
        <f aca="false">J3440*K3440</f>
        <v>257.9</v>
      </c>
      <c r="O3440" s="15" t="n">
        <f aca="false">N3440*L3440</f>
        <v>0</v>
      </c>
      <c r="P3440" s="15" t="n">
        <f aca="false">N3440-O3440</f>
        <v>257.9</v>
      </c>
      <c r="Q3440" s="15" t="n">
        <f aca="false">J3440*INDEX(dProdutos!$F$2:$F$47,MATCH(E3440,dProdutos!$A$2:$A$47,0))</f>
        <v>138.23</v>
      </c>
      <c r="R3440" s="15" t="n">
        <f aca="false">IF(I3440="Cancelado",0,P3440-Q3440)</f>
        <v>119.67</v>
      </c>
      <c r="S3440" s="17" t="str">
        <f aca="false">INDEX(dProdutos!$D$2:$D$47,MATCH(E3440,dProdutos!$A$2:$A$47,0))</f>
        <v>Casa</v>
      </c>
    </row>
    <row r="3441" customFormat="false" ht="15" hidden="false" customHeight="false" outlineLevel="0" collapsed="false">
      <c r="A3441" s="17" t="s">
        <v>3612</v>
      </c>
      <c r="B3441" s="17" t="n">
        <v>2</v>
      </c>
      <c r="C3441" s="21" t="n">
        <v>45935</v>
      </c>
      <c r="D3441" s="17" t="s">
        <v>1145</v>
      </c>
      <c r="E3441" s="17" t="s">
        <v>162</v>
      </c>
      <c r="F3441" s="17" t="s">
        <v>1503</v>
      </c>
      <c r="G3441" s="17" t="s">
        <v>60</v>
      </c>
      <c r="H3441" s="17" t="s">
        <v>1537</v>
      </c>
      <c r="I3441" s="17" t="s">
        <v>1524</v>
      </c>
      <c r="J3441" s="17" t="n">
        <v>1</v>
      </c>
      <c r="K3441" s="15" t="n">
        <v>231.9</v>
      </c>
      <c r="L3441" s="22" t="n">
        <v>0.05</v>
      </c>
      <c r="M3441" s="15" t="n">
        <v>0</v>
      </c>
      <c r="N3441" s="15" t="n">
        <f aca="false">J3441*K3441</f>
        <v>231.9</v>
      </c>
      <c r="O3441" s="15" t="n">
        <f aca="false">N3441*L3441</f>
        <v>11.595</v>
      </c>
      <c r="P3441" s="15" t="n">
        <f aca="false">N3441-O3441</f>
        <v>220.305</v>
      </c>
      <c r="Q3441" s="15" t="n">
        <f aca="false">J3441*INDEX(dProdutos!$F$2:$F$47,MATCH(E3441,dProdutos!$A$2:$A$47,0))</f>
        <v>134.41</v>
      </c>
      <c r="R3441" s="15" t="n">
        <f aca="false">IF(I3441="Cancelado",0,P3441-Q3441)</f>
        <v>85.895</v>
      </c>
      <c r="S3441" s="17" t="str">
        <f aca="false">INDEX(dProdutos!$D$2:$D$47,MATCH(E3441,dProdutos!$A$2:$A$47,0))</f>
        <v>Casa</v>
      </c>
    </row>
    <row r="3442" customFormat="false" ht="15" hidden="false" customHeight="false" outlineLevel="0" collapsed="false">
      <c r="A3442" s="17" t="s">
        <v>3612</v>
      </c>
      <c r="B3442" s="17" t="n">
        <v>3</v>
      </c>
      <c r="C3442" s="21" t="n">
        <v>45935</v>
      </c>
      <c r="D3442" s="17" t="s">
        <v>1145</v>
      </c>
      <c r="E3442" s="17" t="s">
        <v>171</v>
      </c>
      <c r="F3442" s="17" t="s">
        <v>1503</v>
      </c>
      <c r="G3442" s="17" t="s">
        <v>60</v>
      </c>
      <c r="H3442" s="17" t="s">
        <v>1537</v>
      </c>
      <c r="I3442" s="17" t="s">
        <v>1524</v>
      </c>
      <c r="J3442" s="17" t="n">
        <v>1</v>
      </c>
      <c r="K3442" s="15" t="n">
        <v>246.9</v>
      </c>
      <c r="L3442" s="22" t="n">
        <v>0</v>
      </c>
      <c r="M3442" s="15" t="n">
        <v>0</v>
      </c>
      <c r="N3442" s="15" t="n">
        <f aca="false">J3442*K3442</f>
        <v>246.9</v>
      </c>
      <c r="O3442" s="15" t="n">
        <f aca="false">N3442*L3442</f>
        <v>0</v>
      </c>
      <c r="P3442" s="15" t="n">
        <f aca="false">N3442-O3442</f>
        <v>246.9</v>
      </c>
      <c r="Q3442" s="15" t="n">
        <f aca="false">J3442*INDEX(dProdutos!$F$2:$F$47,MATCH(E3442,dProdutos!$A$2:$A$47,0))</f>
        <v>103.61</v>
      </c>
      <c r="R3442" s="15" t="n">
        <f aca="false">IF(I3442="Cancelado",0,P3442-Q3442)</f>
        <v>143.29</v>
      </c>
      <c r="S3442" s="17" t="str">
        <f aca="false">INDEX(dProdutos!$D$2:$D$47,MATCH(E3442,dProdutos!$A$2:$A$47,0))</f>
        <v>Casa</v>
      </c>
    </row>
    <row r="3443" customFormat="false" ht="15" hidden="false" customHeight="false" outlineLevel="0" collapsed="false">
      <c r="A3443" s="17" t="s">
        <v>3612</v>
      </c>
      <c r="B3443" s="17" t="n">
        <v>4</v>
      </c>
      <c r="C3443" s="21" t="n">
        <v>45935</v>
      </c>
      <c r="D3443" s="17" t="s">
        <v>1145</v>
      </c>
      <c r="E3443" s="17" t="s">
        <v>88</v>
      </c>
      <c r="F3443" s="17" t="s">
        <v>1503</v>
      </c>
      <c r="G3443" s="17" t="s">
        <v>60</v>
      </c>
      <c r="H3443" s="17" t="s">
        <v>1537</v>
      </c>
      <c r="I3443" s="17" t="s">
        <v>1524</v>
      </c>
      <c r="J3443" s="17" t="n">
        <v>1</v>
      </c>
      <c r="K3443" s="15" t="n">
        <v>170.9</v>
      </c>
      <c r="L3443" s="22" t="n">
        <v>0.1</v>
      </c>
      <c r="M3443" s="15" t="n">
        <v>0</v>
      </c>
      <c r="N3443" s="15" t="n">
        <f aca="false">J3443*K3443</f>
        <v>170.9</v>
      </c>
      <c r="O3443" s="15" t="n">
        <f aca="false">N3443*L3443</f>
        <v>17.09</v>
      </c>
      <c r="P3443" s="15" t="n">
        <f aca="false">N3443-O3443</f>
        <v>153.81</v>
      </c>
      <c r="Q3443" s="15" t="n">
        <f aca="false">J3443*INDEX(dProdutos!$F$2:$F$47,MATCH(E3443,dProdutos!$A$2:$A$47,0))</f>
        <v>98.14</v>
      </c>
      <c r="R3443" s="15" t="n">
        <f aca="false">IF(I3443="Cancelado",0,P3443-Q3443)</f>
        <v>55.67</v>
      </c>
      <c r="S3443" s="17" t="str">
        <f aca="false">INDEX(dProdutos!$D$2:$D$47,MATCH(E3443,dProdutos!$A$2:$A$47,0))</f>
        <v>Moda Feminina</v>
      </c>
    </row>
    <row r="3444" customFormat="false" ht="15" hidden="false" customHeight="false" outlineLevel="0" collapsed="false">
      <c r="A3444" s="17" t="s">
        <v>3613</v>
      </c>
      <c r="B3444" s="17" t="n">
        <v>1</v>
      </c>
      <c r="C3444" s="21" t="n">
        <v>45935</v>
      </c>
      <c r="D3444" s="17" t="s">
        <v>1148</v>
      </c>
      <c r="E3444" s="17" t="s">
        <v>150</v>
      </c>
      <c r="F3444" s="17" t="s">
        <v>1497</v>
      </c>
      <c r="G3444" s="17" t="s">
        <v>59</v>
      </c>
      <c r="H3444" s="17" t="s">
        <v>1527</v>
      </c>
      <c r="I3444" s="17" t="s">
        <v>1524</v>
      </c>
      <c r="J3444" s="17" t="n">
        <v>1</v>
      </c>
      <c r="K3444" s="15" t="n">
        <v>71.9</v>
      </c>
      <c r="L3444" s="22" t="n">
        <v>0</v>
      </c>
      <c r="M3444" s="15" t="n">
        <v>0</v>
      </c>
      <c r="N3444" s="15" t="n">
        <f aca="false">J3444*K3444</f>
        <v>71.9</v>
      </c>
      <c r="O3444" s="15" t="n">
        <f aca="false">N3444*L3444</f>
        <v>0</v>
      </c>
      <c r="P3444" s="15" t="n">
        <f aca="false">N3444-O3444</f>
        <v>71.9</v>
      </c>
      <c r="Q3444" s="15" t="n">
        <f aca="false">J3444*INDEX(dProdutos!$F$2:$F$47,MATCH(E3444,dProdutos!$A$2:$A$47,0))</f>
        <v>27.38</v>
      </c>
      <c r="R3444" s="15" t="n">
        <f aca="false">IF(I3444="Cancelado",0,P3444-Q3444)</f>
        <v>44.52</v>
      </c>
      <c r="S3444" s="17" t="str">
        <f aca="false">INDEX(dProdutos!$D$2:$D$47,MATCH(E3444,dProdutos!$A$2:$A$47,0))</f>
        <v>Acessórios</v>
      </c>
    </row>
    <row r="3445" customFormat="false" ht="15" hidden="false" customHeight="false" outlineLevel="0" collapsed="false">
      <c r="A3445" s="17" t="s">
        <v>3613</v>
      </c>
      <c r="B3445" s="17" t="n">
        <v>2</v>
      </c>
      <c r="C3445" s="21" t="n">
        <v>45935</v>
      </c>
      <c r="D3445" s="17" t="s">
        <v>1148</v>
      </c>
      <c r="E3445" s="17" t="s">
        <v>95</v>
      </c>
      <c r="F3445" s="17" t="s">
        <v>1497</v>
      </c>
      <c r="G3445" s="17" t="s">
        <v>59</v>
      </c>
      <c r="H3445" s="17" t="s">
        <v>1527</v>
      </c>
      <c r="I3445" s="17" t="s">
        <v>1524</v>
      </c>
      <c r="J3445" s="17" t="n">
        <v>1</v>
      </c>
      <c r="K3445" s="15" t="n">
        <v>77.9</v>
      </c>
      <c r="L3445" s="22" t="n">
        <v>0.2</v>
      </c>
      <c r="M3445" s="15" t="n">
        <v>0</v>
      </c>
      <c r="N3445" s="15" t="n">
        <f aca="false">J3445*K3445</f>
        <v>77.9</v>
      </c>
      <c r="O3445" s="15" t="n">
        <f aca="false">N3445*L3445</f>
        <v>15.58</v>
      </c>
      <c r="P3445" s="15" t="n">
        <f aca="false">N3445-O3445</f>
        <v>62.32</v>
      </c>
      <c r="Q3445" s="15" t="n">
        <f aca="false">J3445*INDEX(dProdutos!$F$2:$F$47,MATCH(E3445,dProdutos!$A$2:$A$47,0))</f>
        <v>36.71</v>
      </c>
      <c r="R3445" s="15" t="n">
        <f aca="false">IF(I3445="Cancelado",0,P3445-Q3445)</f>
        <v>25.61</v>
      </c>
      <c r="S3445" s="17" t="str">
        <f aca="false">INDEX(dProdutos!$D$2:$D$47,MATCH(E3445,dProdutos!$A$2:$A$47,0))</f>
        <v>Moda Feminina</v>
      </c>
    </row>
    <row r="3446" customFormat="false" ht="15" hidden="false" customHeight="false" outlineLevel="0" collapsed="false">
      <c r="A3446" s="17" t="s">
        <v>3614</v>
      </c>
      <c r="B3446" s="17" t="n">
        <v>1</v>
      </c>
      <c r="C3446" s="21" t="n">
        <v>45935</v>
      </c>
      <c r="D3446" s="17" t="s">
        <v>1423</v>
      </c>
      <c r="E3446" s="17" t="s">
        <v>138</v>
      </c>
      <c r="F3446" s="17" t="s">
        <v>1497</v>
      </c>
      <c r="G3446" s="17" t="s">
        <v>59</v>
      </c>
      <c r="H3446" s="17" t="s">
        <v>1523</v>
      </c>
      <c r="I3446" s="17" t="s">
        <v>1531</v>
      </c>
      <c r="J3446" s="17" t="n">
        <v>1</v>
      </c>
      <c r="K3446" s="15" t="n">
        <v>231.9</v>
      </c>
      <c r="L3446" s="22" t="n">
        <v>0</v>
      </c>
      <c r="M3446" s="15" t="n">
        <v>30.4</v>
      </c>
      <c r="N3446" s="15" t="n">
        <f aca="false">J3446*K3446</f>
        <v>231.9</v>
      </c>
      <c r="O3446" s="15" t="n">
        <f aca="false">N3446*L3446</f>
        <v>0</v>
      </c>
      <c r="P3446" s="15" t="n">
        <f aca="false">N3446-O3446</f>
        <v>231.9</v>
      </c>
      <c r="Q3446" s="15" t="n">
        <f aca="false">J3446*INDEX(dProdutos!$F$2:$F$47,MATCH(E3446,dProdutos!$A$2:$A$47,0))</f>
        <v>132.21</v>
      </c>
      <c r="R3446" s="15" t="n">
        <f aca="false">IF(I3446="Cancelado",0,P3446-Q3446)</f>
        <v>0</v>
      </c>
      <c r="S3446" s="17" t="str">
        <f aca="false">INDEX(dProdutos!$D$2:$D$47,MATCH(E3446,dProdutos!$A$2:$A$47,0))</f>
        <v>Calçados</v>
      </c>
    </row>
    <row r="3447" customFormat="false" ht="15" hidden="false" customHeight="false" outlineLevel="0" collapsed="false">
      <c r="A3447" s="17" t="s">
        <v>3614</v>
      </c>
      <c r="B3447" s="17" t="n">
        <v>2</v>
      </c>
      <c r="C3447" s="21" t="n">
        <v>45935</v>
      </c>
      <c r="D3447" s="17" t="s">
        <v>1423</v>
      </c>
      <c r="E3447" s="17" t="s">
        <v>102</v>
      </c>
      <c r="F3447" s="17" t="s">
        <v>1497</v>
      </c>
      <c r="G3447" s="17" t="s">
        <v>59</v>
      </c>
      <c r="H3447" s="17" t="s">
        <v>1523</v>
      </c>
      <c r="I3447" s="17" t="s">
        <v>1531</v>
      </c>
      <c r="J3447" s="17" t="n">
        <v>1</v>
      </c>
      <c r="K3447" s="15" t="n">
        <v>65.9</v>
      </c>
      <c r="L3447" s="22" t="n">
        <v>0</v>
      </c>
      <c r="M3447" s="15" t="n">
        <v>0</v>
      </c>
      <c r="N3447" s="15" t="n">
        <f aca="false">J3447*K3447</f>
        <v>65.9</v>
      </c>
      <c r="O3447" s="15" t="n">
        <f aca="false">N3447*L3447</f>
        <v>0</v>
      </c>
      <c r="P3447" s="15" t="n">
        <f aca="false">N3447-O3447</f>
        <v>65.9</v>
      </c>
      <c r="Q3447" s="15" t="n">
        <f aca="false">J3447*INDEX(dProdutos!$F$2:$F$47,MATCH(E3447,dProdutos!$A$2:$A$47,0))</f>
        <v>29.68</v>
      </c>
      <c r="R3447" s="15" t="n">
        <f aca="false">IF(I3447="Cancelado",0,P3447-Q3447)</f>
        <v>0</v>
      </c>
      <c r="S3447" s="17" t="str">
        <f aca="false">INDEX(dProdutos!$D$2:$D$47,MATCH(E3447,dProdutos!$A$2:$A$47,0))</f>
        <v>Moda Masculina</v>
      </c>
    </row>
    <row r="3448" customFormat="false" ht="15" hidden="false" customHeight="false" outlineLevel="0" collapsed="false">
      <c r="A3448" s="17" t="s">
        <v>3614</v>
      </c>
      <c r="B3448" s="17" t="n">
        <v>3</v>
      </c>
      <c r="C3448" s="21" t="n">
        <v>45935</v>
      </c>
      <c r="D3448" s="17" t="s">
        <v>1423</v>
      </c>
      <c r="E3448" s="17" t="s">
        <v>195</v>
      </c>
      <c r="F3448" s="17" t="s">
        <v>1497</v>
      </c>
      <c r="G3448" s="17" t="s">
        <v>59</v>
      </c>
      <c r="H3448" s="17" t="s">
        <v>1523</v>
      </c>
      <c r="I3448" s="17" t="s">
        <v>1531</v>
      </c>
      <c r="J3448" s="17" t="n">
        <v>1</v>
      </c>
      <c r="K3448" s="15" t="n">
        <v>72.9</v>
      </c>
      <c r="L3448" s="22" t="n">
        <v>0.15</v>
      </c>
      <c r="M3448" s="15" t="n">
        <v>0</v>
      </c>
      <c r="N3448" s="15" t="n">
        <f aca="false">J3448*K3448</f>
        <v>72.9</v>
      </c>
      <c r="O3448" s="15" t="n">
        <f aca="false">N3448*L3448</f>
        <v>10.935</v>
      </c>
      <c r="P3448" s="15" t="n">
        <f aca="false">N3448-O3448</f>
        <v>61.965</v>
      </c>
      <c r="Q3448" s="15" t="n">
        <f aca="false">J3448*INDEX(dProdutos!$F$2:$F$47,MATCH(E3448,dProdutos!$A$2:$A$47,0))</f>
        <v>39.23</v>
      </c>
      <c r="R3448" s="15" t="n">
        <f aca="false">IF(I3448="Cancelado",0,P3448-Q3448)</f>
        <v>0</v>
      </c>
      <c r="S3448" s="17" t="str">
        <f aca="false">INDEX(dProdutos!$D$2:$D$47,MATCH(E3448,dProdutos!$A$2:$A$47,0))</f>
        <v>Eletrônicos</v>
      </c>
    </row>
    <row r="3449" customFormat="false" ht="15" hidden="false" customHeight="false" outlineLevel="0" collapsed="false">
      <c r="A3449" s="17" t="s">
        <v>3615</v>
      </c>
      <c r="B3449" s="17" t="n">
        <v>1</v>
      </c>
      <c r="C3449" s="21" t="n">
        <v>45935</v>
      </c>
      <c r="D3449" s="17" t="s">
        <v>931</v>
      </c>
      <c r="E3449" s="17" t="s">
        <v>88</v>
      </c>
      <c r="F3449" s="17" t="s">
        <v>1503</v>
      </c>
      <c r="G3449" s="17" t="s">
        <v>59</v>
      </c>
      <c r="H3449" s="17" t="s">
        <v>1527</v>
      </c>
      <c r="I3449" s="17" t="s">
        <v>1524</v>
      </c>
      <c r="J3449" s="17" t="n">
        <v>3</v>
      </c>
      <c r="K3449" s="15" t="n">
        <v>170.9</v>
      </c>
      <c r="L3449" s="22" t="n">
        <v>0.1</v>
      </c>
      <c r="M3449" s="15" t="n">
        <v>34.14</v>
      </c>
      <c r="N3449" s="15" t="n">
        <f aca="false">J3449*K3449</f>
        <v>512.7</v>
      </c>
      <c r="O3449" s="15" t="n">
        <f aca="false">N3449*L3449</f>
        <v>51.27</v>
      </c>
      <c r="P3449" s="15" t="n">
        <f aca="false">N3449-O3449</f>
        <v>461.43</v>
      </c>
      <c r="Q3449" s="15" t="n">
        <f aca="false">J3449*INDEX(dProdutos!$F$2:$F$47,MATCH(E3449,dProdutos!$A$2:$A$47,0))</f>
        <v>294.42</v>
      </c>
      <c r="R3449" s="15" t="n">
        <f aca="false">IF(I3449="Cancelado",0,P3449-Q3449)</f>
        <v>167.01</v>
      </c>
      <c r="S3449" s="17" t="str">
        <f aca="false">INDEX(dProdutos!$D$2:$D$47,MATCH(E3449,dProdutos!$A$2:$A$47,0))</f>
        <v>Moda Feminina</v>
      </c>
    </row>
    <row r="3450" customFormat="false" ht="15" hidden="false" customHeight="false" outlineLevel="0" collapsed="false">
      <c r="A3450" s="17" t="s">
        <v>3615</v>
      </c>
      <c r="B3450" s="17" t="n">
        <v>2</v>
      </c>
      <c r="C3450" s="21" t="n">
        <v>45935</v>
      </c>
      <c r="D3450" s="17" t="s">
        <v>931</v>
      </c>
      <c r="E3450" s="17" t="s">
        <v>95</v>
      </c>
      <c r="F3450" s="17" t="s">
        <v>1503</v>
      </c>
      <c r="G3450" s="17" t="s">
        <v>59</v>
      </c>
      <c r="H3450" s="17" t="s">
        <v>1527</v>
      </c>
      <c r="I3450" s="17" t="s">
        <v>1524</v>
      </c>
      <c r="J3450" s="17" t="n">
        <v>1</v>
      </c>
      <c r="K3450" s="15" t="n">
        <v>77.9</v>
      </c>
      <c r="L3450" s="22" t="n">
        <v>0</v>
      </c>
      <c r="M3450" s="15" t="n">
        <v>0</v>
      </c>
      <c r="N3450" s="15" t="n">
        <f aca="false">J3450*K3450</f>
        <v>77.9</v>
      </c>
      <c r="O3450" s="15" t="n">
        <f aca="false">N3450*L3450</f>
        <v>0</v>
      </c>
      <c r="P3450" s="15" t="n">
        <f aca="false">N3450-O3450</f>
        <v>77.9</v>
      </c>
      <c r="Q3450" s="15" t="n">
        <f aca="false">J3450*INDEX(dProdutos!$F$2:$F$47,MATCH(E3450,dProdutos!$A$2:$A$47,0))</f>
        <v>36.71</v>
      </c>
      <c r="R3450" s="15" t="n">
        <f aca="false">IF(I3450="Cancelado",0,P3450-Q3450)</f>
        <v>41.19</v>
      </c>
      <c r="S3450" s="17" t="str">
        <f aca="false">INDEX(dProdutos!$D$2:$D$47,MATCH(E3450,dProdutos!$A$2:$A$47,0))</f>
        <v>Moda Feminina</v>
      </c>
    </row>
    <row r="3451" customFormat="false" ht="15" hidden="false" customHeight="false" outlineLevel="0" collapsed="false">
      <c r="A3451" s="17" t="s">
        <v>3616</v>
      </c>
      <c r="B3451" s="17" t="n">
        <v>1</v>
      </c>
      <c r="C3451" s="21" t="n">
        <v>45935</v>
      </c>
      <c r="D3451" s="17" t="s">
        <v>468</v>
      </c>
      <c r="E3451" s="17" t="s">
        <v>85</v>
      </c>
      <c r="F3451" s="17" t="s">
        <v>1487</v>
      </c>
      <c r="G3451" s="17" t="s">
        <v>59</v>
      </c>
      <c r="H3451" s="17" t="s">
        <v>1537</v>
      </c>
      <c r="I3451" s="17" t="s">
        <v>1524</v>
      </c>
      <c r="J3451" s="17" t="n">
        <v>1</v>
      </c>
      <c r="K3451" s="15" t="n">
        <v>165.9</v>
      </c>
      <c r="L3451" s="22" t="n">
        <v>0.2</v>
      </c>
      <c r="M3451" s="15" t="n">
        <v>17.09</v>
      </c>
      <c r="N3451" s="15" t="n">
        <f aca="false">J3451*K3451</f>
        <v>165.9</v>
      </c>
      <c r="O3451" s="15" t="n">
        <f aca="false">N3451*L3451</f>
        <v>33.18</v>
      </c>
      <c r="P3451" s="15" t="n">
        <f aca="false">N3451-O3451</f>
        <v>132.72</v>
      </c>
      <c r="Q3451" s="15" t="n">
        <f aca="false">J3451*INDEX(dProdutos!$F$2:$F$47,MATCH(E3451,dProdutos!$A$2:$A$47,0))</f>
        <v>91.55</v>
      </c>
      <c r="R3451" s="15" t="n">
        <f aca="false">IF(I3451="Cancelado",0,P3451-Q3451)</f>
        <v>41.17</v>
      </c>
      <c r="S3451" s="17" t="str">
        <f aca="false">INDEX(dProdutos!$D$2:$D$47,MATCH(E3451,dProdutos!$A$2:$A$47,0))</f>
        <v>Moda Feminina</v>
      </c>
    </row>
    <row r="3452" customFormat="false" ht="15" hidden="false" customHeight="false" outlineLevel="0" collapsed="false">
      <c r="A3452" s="17" t="s">
        <v>3617</v>
      </c>
      <c r="B3452" s="17" t="n">
        <v>1</v>
      </c>
      <c r="C3452" s="21" t="n">
        <v>45935</v>
      </c>
      <c r="D3452" s="17" t="s">
        <v>590</v>
      </c>
      <c r="E3452" s="17" t="s">
        <v>144</v>
      </c>
      <c r="F3452" s="17" t="s">
        <v>1501</v>
      </c>
      <c r="G3452" s="17" t="s">
        <v>59</v>
      </c>
      <c r="H3452" s="17" t="s">
        <v>1537</v>
      </c>
      <c r="I3452" s="17" t="s">
        <v>1524</v>
      </c>
      <c r="J3452" s="17" t="n">
        <v>1</v>
      </c>
      <c r="K3452" s="15" t="n">
        <v>260.9</v>
      </c>
      <c r="L3452" s="22" t="n">
        <v>0.05</v>
      </c>
      <c r="M3452" s="15" t="n">
        <v>20.81</v>
      </c>
      <c r="N3452" s="15" t="n">
        <f aca="false">J3452*K3452</f>
        <v>260.9</v>
      </c>
      <c r="O3452" s="15" t="n">
        <f aca="false">N3452*L3452</f>
        <v>13.045</v>
      </c>
      <c r="P3452" s="15" t="n">
        <f aca="false">N3452-O3452</f>
        <v>247.855</v>
      </c>
      <c r="Q3452" s="15" t="n">
        <f aca="false">J3452*INDEX(dProdutos!$F$2:$F$47,MATCH(E3452,dProdutos!$A$2:$A$47,0))</f>
        <v>99.86</v>
      </c>
      <c r="R3452" s="15" t="n">
        <f aca="false">IF(I3452="Cancelado",0,P3452-Q3452)</f>
        <v>147.995</v>
      </c>
      <c r="S3452" s="17" t="str">
        <f aca="false">INDEX(dProdutos!$D$2:$D$47,MATCH(E3452,dProdutos!$A$2:$A$47,0))</f>
        <v>Acessórios</v>
      </c>
    </row>
    <row r="3453" customFormat="false" ht="15" hidden="false" customHeight="false" outlineLevel="0" collapsed="false">
      <c r="A3453" s="17" t="s">
        <v>3618</v>
      </c>
      <c r="B3453" s="17" t="n">
        <v>1</v>
      </c>
      <c r="C3453" s="21" t="n">
        <v>45935</v>
      </c>
      <c r="D3453" s="17" t="s">
        <v>1102</v>
      </c>
      <c r="E3453" s="17" t="s">
        <v>150</v>
      </c>
      <c r="F3453" s="17" t="s">
        <v>1487</v>
      </c>
      <c r="G3453" s="17" t="s">
        <v>63</v>
      </c>
      <c r="H3453" s="17" t="s">
        <v>1537</v>
      </c>
      <c r="I3453" s="17" t="s">
        <v>1524</v>
      </c>
      <c r="J3453" s="17" t="n">
        <v>1</v>
      </c>
      <c r="K3453" s="15" t="n">
        <v>71.9</v>
      </c>
      <c r="L3453" s="22" t="n">
        <v>0.05</v>
      </c>
      <c r="M3453" s="15" t="n">
        <v>0</v>
      </c>
      <c r="N3453" s="15" t="n">
        <f aca="false">J3453*K3453</f>
        <v>71.9</v>
      </c>
      <c r="O3453" s="15" t="n">
        <f aca="false">N3453*L3453</f>
        <v>3.595</v>
      </c>
      <c r="P3453" s="15" t="n">
        <f aca="false">N3453-O3453</f>
        <v>68.305</v>
      </c>
      <c r="Q3453" s="15" t="n">
        <f aca="false">J3453*INDEX(dProdutos!$F$2:$F$47,MATCH(E3453,dProdutos!$A$2:$A$47,0))</f>
        <v>27.38</v>
      </c>
      <c r="R3453" s="15" t="n">
        <f aca="false">IF(I3453="Cancelado",0,P3453-Q3453)</f>
        <v>40.925</v>
      </c>
      <c r="S3453" s="17" t="str">
        <f aca="false">INDEX(dProdutos!$D$2:$D$47,MATCH(E3453,dProdutos!$A$2:$A$47,0))</f>
        <v>Acessórios</v>
      </c>
    </row>
    <row r="3454" customFormat="false" ht="15" hidden="false" customHeight="false" outlineLevel="0" collapsed="false">
      <c r="A3454" s="17" t="s">
        <v>3619</v>
      </c>
      <c r="B3454" s="17" t="n">
        <v>1</v>
      </c>
      <c r="C3454" s="21" t="n">
        <v>45936</v>
      </c>
      <c r="D3454" s="17" t="s">
        <v>759</v>
      </c>
      <c r="E3454" s="17" t="s">
        <v>98</v>
      </c>
      <c r="F3454" s="17" t="s">
        <v>1487</v>
      </c>
      <c r="G3454" s="17" t="s">
        <v>63</v>
      </c>
      <c r="H3454" s="17" t="s">
        <v>1537</v>
      </c>
      <c r="I3454" s="17" t="s">
        <v>1524</v>
      </c>
      <c r="J3454" s="17" t="n">
        <v>1</v>
      </c>
      <c r="K3454" s="15" t="n">
        <v>108.9</v>
      </c>
      <c r="L3454" s="22" t="n">
        <v>0.05</v>
      </c>
      <c r="M3454" s="15" t="n">
        <v>30.03</v>
      </c>
      <c r="N3454" s="15" t="n">
        <f aca="false">J3454*K3454</f>
        <v>108.9</v>
      </c>
      <c r="O3454" s="15" t="n">
        <f aca="false">N3454*L3454</f>
        <v>5.445</v>
      </c>
      <c r="P3454" s="15" t="n">
        <f aca="false">N3454-O3454</f>
        <v>103.455</v>
      </c>
      <c r="Q3454" s="15" t="n">
        <f aca="false">J3454*INDEX(dProdutos!$F$2:$F$47,MATCH(E3454,dProdutos!$A$2:$A$47,0))</f>
        <v>42.52</v>
      </c>
      <c r="R3454" s="15" t="n">
        <f aca="false">IF(I3454="Cancelado",0,P3454-Q3454)</f>
        <v>60.935</v>
      </c>
      <c r="S3454" s="17" t="str">
        <f aca="false">INDEX(dProdutos!$D$2:$D$47,MATCH(E3454,dProdutos!$A$2:$A$47,0))</f>
        <v>Moda Feminina</v>
      </c>
    </row>
    <row r="3455" customFormat="false" ht="15" hidden="false" customHeight="false" outlineLevel="0" collapsed="false">
      <c r="A3455" s="17" t="s">
        <v>3619</v>
      </c>
      <c r="B3455" s="17" t="n">
        <v>2</v>
      </c>
      <c r="C3455" s="21" t="n">
        <v>45936</v>
      </c>
      <c r="D3455" s="17" t="s">
        <v>759</v>
      </c>
      <c r="E3455" s="17" t="s">
        <v>192</v>
      </c>
      <c r="F3455" s="17" t="s">
        <v>1487</v>
      </c>
      <c r="G3455" s="17" t="s">
        <v>63</v>
      </c>
      <c r="H3455" s="17" t="s">
        <v>1537</v>
      </c>
      <c r="I3455" s="17" t="s">
        <v>1524</v>
      </c>
      <c r="J3455" s="17" t="n">
        <v>1</v>
      </c>
      <c r="K3455" s="15" t="n">
        <v>245.9</v>
      </c>
      <c r="L3455" s="22" t="n">
        <v>0</v>
      </c>
      <c r="M3455" s="15" t="n">
        <v>0</v>
      </c>
      <c r="N3455" s="15" t="n">
        <f aca="false">J3455*K3455</f>
        <v>245.9</v>
      </c>
      <c r="O3455" s="15" t="n">
        <f aca="false">N3455*L3455</f>
        <v>0</v>
      </c>
      <c r="P3455" s="15" t="n">
        <f aca="false">N3455-O3455</f>
        <v>245.9</v>
      </c>
      <c r="Q3455" s="15" t="n">
        <f aca="false">J3455*INDEX(dProdutos!$F$2:$F$47,MATCH(E3455,dProdutos!$A$2:$A$47,0))</f>
        <v>107.78</v>
      </c>
      <c r="R3455" s="15" t="n">
        <f aca="false">IF(I3455="Cancelado",0,P3455-Q3455)</f>
        <v>138.12</v>
      </c>
      <c r="S3455" s="17" t="str">
        <f aca="false">INDEX(dProdutos!$D$2:$D$47,MATCH(E3455,dProdutos!$A$2:$A$47,0))</f>
        <v>Eletrônicos</v>
      </c>
    </row>
    <row r="3456" customFormat="false" ht="15" hidden="false" customHeight="false" outlineLevel="0" collapsed="false">
      <c r="A3456" s="17" t="s">
        <v>3619</v>
      </c>
      <c r="B3456" s="17" t="n">
        <v>3</v>
      </c>
      <c r="C3456" s="21" t="n">
        <v>45936</v>
      </c>
      <c r="D3456" s="17" t="s">
        <v>759</v>
      </c>
      <c r="E3456" s="17" t="s">
        <v>105</v>
      </c>
      <c r="F3456" s="17" t="s">
        <v>1487</v>
      </c>
      <c r="G3456" s="17" t="s">
        <v>63</v>
      </c>
      <c r="H3456" s="17" t="s">
        <v>1537</v>
      </c>
      <c r="I3456" s="17" t="s">
        <v>1524</v>
      </c>
      <c r="J3456" s="17" t="n">
        <v>2</v>
      </c>
      <c r="K3456" s="15" t="n">
        <v>175.9</v>
      </c>
      <c r="L3456" s="22" t="n">
        <v>0.15</v>
      </c>
      <c r="M3456" s="15" t="n">
        <v>0</v>
      </c>
      <c r="N3456" s="15" t="n">
        <f aca="false">J3456*K3456</f>
        <v>351.8</v>
      </c>
      <c r="O3456" s="15" t="n">
        <f aca="false">N3456*L3456</f>
        <v>52.77</v>
      </c>
      <c r="P3456" s="15" t="n">
        <f aca="false">N3456-O3456</f>
        <v>299.03</v>
      </c>
      <c r="Q3456" s="15" t="n">
        <f aca="false">J3456*INDEX(dProdutos!$F$2:$F$47,MATCH(E3456,dProdutos!$A$2:$A$47,0))</f>
        <v>193.18</v>
      </c>
      <c r="R3456" s="15" t="n">
        <f aca="false">IF(I3456="Cancelado",0,P3456-Q3456)</f>
        <v>105.85</v>
      </c>
      <c r="S3456" s="17" t="str">
        <f aca="false">INDEX(dProdutos!$D$2:$D$47,MATCH(E3456,dProdutos!$A$2:$A$47,0))</f>
        <v>Moda Masculina</v>
      </c>
    </row>
    <row r="3457" customFormat="false" ht="15" hidden="false" customHeight="false" outlineLevel="0" collapsed="false">
      <c r="A3457" s="17" t="s">
        <v>3620</v>
      </c>
      <c r="B3457" s="17" t="n">
        <v>1</v>
      </c>
      <c r="C3457" s="21" t="n">
        <v>45936</v>
      </c>
      <c r="D3457" s="17" t="s">
        <v>717</v>
      </c>
      <c r="E3457" s="17" t="s">
        <v>177</v>
      </c>
      <c r="F3457" s="17" t="s">
        <v>1490</v>
      </c>
      <c r="G3457" s="17" t="s">
        <v>61</v>
      </c>
      <c r="H3457" s="17" t="s">
        <v>1523</v>
      </c>
      <c r="I3457" s="17" t="s">
        <v>1524</v>
      </c>
      <c r="J3457" s="17" t="n">
        <v>1</v>
      </c>
      <c r="K3457" s="15" t="n">
        <v>257.9</v>
      </c>
      <c r="L3457" s="22" t="n">
        <v>0</v>
      </c>
      <c r="M3457" s="15" t="n">
        <v>16.86</v>
      </c>
      <c r="N3457" s="15" t="n">
        <f aca="false">J3457*K3457</f>
        <v>257.9</v>
      </c>
      <c r="O3457" s="15" t="n">
        <f aca="false">N3457*L3457</f>
        <v>0</v>
      </c>
      <c r="P3457" s="15" t="n">
        <f aca="false">N3457-O3457</f>
        <v>257.9</v>
      </c>
      <c r="Q3457" s="15" t="n">
        <f aca="false">J3457*INDEX(dProdutos!$F$2:$F$47,MATCH(E3457,dProdutos!$A$2:$A$47,0))</f>
        <v>138.23</v>
      </c>
      <c r="R3457" s="15" t="n">
        <f aca="false">IF(I3457="Cancelado",0,P3457-Q3457)</f>
        <v>119.67</v>
      </c>
      <c r="S3457" s="17" t="str">
        <f aca="false">INDEX(dProdutos!$D$2:$D$47,MATCH(E3457,dProdutos!$A$2:$A$47,0))</f>
        <v>Casa</v>
      </c>
    </row>
    <row r="3458" customFormat="false" ht="15" hidden="false" customHeight="false" outlineLevel="0" collapsed="false">
      <c r="A3458" s="17" t="s">
        <v>3620</v>
      </c>
      <c r="B3458" s="17" t="n">
        <v>2</v>
      </c>
      <c r="C3458" s="21" t="n">
        <v>45936</v>
      </c>
      <c r="D3458" s="17" t="s">
        <v>717</v>
      </c>
      <c r="E3458" s="17" t="s">
        <v>171</v>
      </c>
      <c r="F3458" s="17" t="s">
        <v>1490</v>
      </c>
      <c r="G3458" s="17" t="s">
        <v>61</v>
      </c>
      <c r="H3458" s="17" t="s">
        <v>1523</v>
      </c>
      <c r="I3458" s="17" t="s">
        <v>1524</v>
      </c>
      <c r="J3458" s="17" t="n">
        <v>2</v>
      </c>
      <c r="K3458" s="15" t="n">
        <v>246.9</v>
      </c>
      <c r="L3458" s="22" t="n">
        <v>0.15</v>
      </c>
      <c r="M3458" s="15" t="n">
        <v>0</v>
      </c>
      <c r="N3458" s="15" t="n">
        <f aca="false">J3458*K3458</f>
        <v>493.8</v>
      </c>
      <c r="O3458" s="15" t="n">
        <f aca="false">N3458*L3458</f>
        <v>74.07</v>
      </c>
      <c r="P3458" s="15" t="n">
        <f aca="false">N3458-O3458</f>
        <v>419.73</v>
      </c>
      <c r="Q3458" s="15" t="n">
        <f aca="false">J3458*INDEX(dProdutos!$F$2:$F$47,MATCH(E3458,dProdutos!$A$2:$A$47,0))</f>
        <v>207.22</v>
      </c>
      <c r="R3458" s="15" t="n">
        <f aca="false">IF(I3458="Cancelado",0,P3458-Q3458)</f>
        <v>212.51</v>
      </c>
      <c r="S3458" s="17" t="str">
        <f aca="false">INDEX(dProdutos!$D$2:$D$47,MATCH(E3458,dProdutos!$A$2:$A$47,0))</f>
        <v>Casa</v>
      </c>
    </row>
    <row r="3459" customFormat="false" ht="15" hidden="false" customHeight="false" outlineLevel="0" collapsed="false">
      <c r="A3459" s="17" t="s">
        <v>3620</v>
      </c>
      <c r="B3459" s="17" t="n">
        <v>3</v>
      </c>
      <c r="C3459" s="21" t="n">
        <v>45936</v>
      </c>
      <c r="D3459" s="17" t="s">
        <v>717</v>
      </c>
      <c r="E3459" s="17" t="s">
        <v>135</v>
      </c>
      <c r="F3459" s="17" t="s">
        <v>1490</v>
      </c>
      <c r="G3459" s="17" t="s">
        <v>61</v>
      </c>
      <c r="H3459" s="17" t="s">
        <v>1523</v>
      </c>
      <c r="I3459" s="17" t="s">
        <v>1524</v>
      </c>
      <c r="J3459" s="17" t="n">
        <v>1</v>
      </c>
      <c r="K3459" s="15" t="n">
        <v>200.9</v>
      </c>
      <c r="L3459" s="22" t="n">
        <v>0.1</v>
      </c>
      <c r="M3459" s="15" t="n">
        <v>0</v>
      </c>
      <c r="N3459" s="15" t="n">
        <f aca="false">J3459*K3459</f>
        <v>200.9</v>
      </c>
      <c r="O3459" s="15" t="n">
        <f aca="false">N3459*L3459</f>
        <v>20.09</v>
      </c>
      <c r="P3459" s="15" t="n">
        <f aca="false">N3459-O3459</f>
        <v>180.81</v>
      </c>
      <c r="Q3459" s="15" t="n">
        <f aca="false">J3459*INDEX(dProdutos!$F$2:$F$47,MATCH(E3459,dProdutos!$A$2:$A$47,0))</f>
        <v>80.73</v>
      </c>
      <c r="R3459" s="15" t="n">
        <f aca="false">IF(I3459="Cancelado",0,P3459-Q3459)</f>
        <v>100.08</v>
      </c>
      <c r="S3459" s="17" t="str">
        <f aca="false">INDEX(dProdutos!$D$2:$D$47,MATCH(E3459,dProdutos!$A$2:$A$47,0))</f>
        <v>Calçados</v>
      </c>
    </row>
    <row r="3460" customFormat="false" ht="15" hidden="false" customHeight="false" outlineLevel="0" collapsed="false">
      <c r="A3460" s="17" t="s">
        <v>3620</v>
      </c>
      <c r="B3460" s="17" t="n">
        <v>4</v>
      </c>
      <c r="C3460" s="21" t="n">
        <v>45936</v>
      </c>
      <c r="D3460" s="17" t="s">
        <v>717</v>
      </c>
      <c r="E3460" s="17" t="s">
        <v>168</v>
      </c>
      <c r="F3460" s="17" t="s">
        <v>1490</v>
      </c>
      <c r="G3460" s="17" t="s">
        <v>61</v>
      </c>
      <c r="H3460" s="17" t="s">
        <v>1523</v>
      </c>
      <c r="I3460" s="17" t="s">
        <v>1524</v>
      </c>
      <c r="J3460" s="17" t="n">
        <v>1</v>
      </c>
      <c r="K3460" s="15" t="n">
        <v>253.9</v>
      </c>
      <c r="L3460" s="22" t="n">
        <v>0</v>
      </c>
      <c r="M3460" s="15" t="n">
        <v>0</v>
      </c>
      <c r="N3460" s="15" t="n">
        <f aca="false">J3460*K3460</f>
        <v>253.9</v>
      </c>
      <c r="O3460" s="15" t="n">
        <f aca="false">N3460*L3460</f>
        <v>0</v>
      </c>
      <c r="P3460" s="15" t="n">
        <f aca="false">N3460-O3460</f>
        <v>253.9</v>
      </c>
      <c r="Q3460" s="15" t="n">
        <f aca="false">J3460*INDEX(dProdutos!$F$2:$F$47,MATCH(E3460,dProdutos!$A$2:$A$47,0))</f>
        <v>128.94</v>
      </c>
      <c r="R3460" s="15" t="n">
        <f aca="false">IF(I3460="Cancelado",0,P3460-Q3460)</f>
        <v>124.96</v>
      </c>
      <c r="S3460" s="17" t="str">
        <f aca="false">INDEX(dProdutos!$D$2:$D$47,MATCH(E3460,dProdutos!$A$2:$A$47,0))</f>
        <v>Casa</v>
      </c>
    </row>
    <row r="3461" customFormat="false" ht="15" hidden="false" customHeight="false" outlineLevel="0" collapsed="false">
      <c r="A3461" s="17" t="s">
        <v>3621</v>
      </c>
      <c r="B3461" s="17" t="n">
        <v>1</v>
      </c>
      <c r="C3461" s="21" t="n">
        <v>45936</v>
      </c>
      <c r="D3461" s="17" t="s">
        <v>637</v>
      </c>
      <c r="E3461" s="17" t="s">
        <v>120</v>
      </c>
      <c r="F3461" s="17" t="s">
        <v>1487</v>
      </c>
      <c r="G3461" s="17" t="s">
        <v>62</v>
      </c>
      <c r="H3461" s="17" t="s">
        <v>1537</v>
      </c>
      <c r="I3461" s="17" t="s">
        <v>1524</v>
      </c>
      <c r="J3461" s="17" t="n">
        <v>1</v>
      </c>
      <c r="K3461" s="15" t="n">
        <v>96.9</v>
      </c>
      <c r="L3461" s="22" t="n">
        <v>0.1</v>
      </c>
      <c r="M3461" s="15" t="n">
        <v>30.92</v>
      </c>
      <c r="N3461" s="15" t="n">
        <f aca="false">J3461*K3461</f>
        <v>96.9</v>
      </c>
      <c r="O3461" s="15" t="n">
        <f aca="false">N3461*L3461</f>
        <v>9.69</v>
      </c>
      <c r="P3461" s="15" t="n">
        <f aca="false">N3461-O3461</f>
        <v>87.21</v>
      </c>
      <c r="Q3461" s="15" t="n">
        <f aca="false">J3461*INDEX(dProdutos!$F$2:$F$47,MATCH(E3461,dProdutos!$A$2:$A$47,0))</f>
        <v>44.36</v>
      </c>
      <c r="R3461" s="15" t="n">
        <f aca="false">IF(I3461="Cancelado",0,P3461-Q3461)</f>
        <v>42.85</v>
      </c>
      <c r="S3461" s="17" t="str">
        <f aca="false">INDEX(dProdutos!$D$2:$D$47,MATCH(E3461,dProdutos!$A$2:$A$47,0))</f>
        <v>Moda Masculina</v>
      </c>
    </row>
    <row r="3462" customFormat="false" ht="15" hidden="false" customHeight="false" outlineLevel="0" collapsed="false">
      <c r="A3462" s="17" t="s">
        <v>3622</v>
      </c>
      <c r="B3462" s="17" t="n">
        <v>1</v>
      </c>
      <c r="C3462" s="21" t="n">
        <v>45936</v>
      </c>
      <c r="D3462" s="17" t="s">
        <v>333</v>
      </c>
      <c r="E3462" s="17" t="s">
        <v>98</v>
      </c>
      <c r="F3462" s="17" t="s">
        <v>1499</v>
      </c>
      <c r="G3462" s="17" t="s">
        <v>63</v>
      </c>
      <c r="H3462" s="17" t="s">
        <v>1523</v>
      </c>
      <c r="I3462" s="17" t="s">
        <v>1524</v>
      </c>
      <c r="J3462" s="17" t="n">
        <v>1</v>
      </c>
      <c r="K3462" s="15" t="n">
        <v>108.9</v>
      </c>
      <c r="L3462" s="22" t="n">
        <v>0</v>
      </c>
      <c r="M3462" s="15" t="n">
        <v>21.87</v>
      </c>
      <c r="N3462" s="15" t="n">
        <f aca="false">J3462*K3462</f>
        <v>108.9</v>
      </c>
      <c r="O3462" s="15" t="n">
        <f aca="false">N3462*L3462</f>
        <v>0</v>
      </c>
      <c r="P3462" s="15" t="n">
        <f aca="false">N3462-O3462</f>
        <v>108.9</v>
      </c>
      <c r="Q3462" s="15" t="n">
        <f aca="false">J3462*INDEX(dProdutos!$F$2:$F$47,MATCH(E3462,dProdutos!$A$2:$A$47,0))</f>
        <v>42.52</v>
      </c>
      <c r="R3462" s="15" t="n">
        <f aca="false">IF(I3462="Cancelado",0,P3462-Q3462)</f>
        <v>66.38</v>
      </c>
      <c r="S3462" s="17" t="str">
        <f aca="false">INDEX(dProdutos!$D$2:$D$47,MATCH(E3462,dProdutos!$A$2:$A$47,0))</f>
        <v>Moda Feminina</v>
      </c>
    </row>
    <row r="3463" customFormat="false" ht="15" hidden="false" customHeight="false" outlineLevel="0" collapsed="false">
      <c r="A3463" s="17" t="s">
        <v>3622</v>
      </c>
      <c r="B3463" s="17" t="n">
        <v>2</v>
      </c>
      <c r="C3463" s="21" t="n">
        <v>45936</v>
      </c>
      <c r="D3463" s="17" t="s">
        <v>333</v>
      </c>
      <c r="E3463" s="17" t="s">
        <v>123</v>
      </c>
      <c r="F3463" s="17" t="s">
        <v>1499</v>
      </c>
      <c r="G3463" s="17" t="s">
        <v>63</v>
      </c>
      <c r="H3463" s="17" t="s">
        <v>1523</v>
      </c>
      <c r="I3463" s="17" t="s">
        <v>1524</v>
      </c>
      <c r="J3463" s="17" t="n">
        <v>1</v>
      </c>
      <c r="K3463" s="15" t="n">
        <v>277.9</v>
      </c>
      <c r="L3463" s="22" t="n">
        <v>0</v>
      </c>
      <c r="M3463" s="15" t="n">
        <v>0</v>
      </c>
      <c r="N3463" s="15" t="n">
        <f aca="false">J3463*K3463</f>
        <v>277.9</v>
      </c>
      <c r="O3463" s="15" t="n">
        <f aca="false">N3463*L3463</f>
        <v>0</v>
      </c>
      <c r="P3463" s="15" t="n">
        <f aca="false">N3463-O3463</f>
        <v>277.9</v>
      </c>
      <c r="Q3463" s="15" t="n">
        <f aca="false">J3463*INDEX(dProdutos!$F$2:$F$47,MATCH(E3463,dProdutos!$A$2:$A$47,0))</f>
        <v>132.36</v>
      </c>
      <c r="R3463" s="15" t="n">
        <f aca="false">IF(I3463="Cancelado",0,P3463-Q3463)</f>
        <v>145.54</v>
      </c>
      <c r="S3463" s="17" t="str">
        <f aca="false">INDEX(dProdutos!$D$2:$D$47,MATCH(E3463,dProdutos!$A$2:$A$47,0))</f>
        <v>Calçados</v>
      </c>
    </row>
    <row r="3464" customFormat="false" ht="15" hidden="false" customHeight="false" outlineLevel="0" collapsed="false">
      <c r="A3464" s="17" t="s">
        <v>3623</v>
      </c>
      <c r="B3464" s="17" t="n">
        <v>1</v>
      </c>
      <c r="C3464" s="21" t="n">
        <v>45936</v>
      </c>
      <c r="D3464" s="17" t="s">
        <v>825</v>
      </c>
      <c r="E3464" s="17" t="s">
        <v>102</v>
      </c>
      <c r="F3464" s="17" t="s">
        <v>1503</v>
      </c>
      <c r="G3464" s="17" t="s">
        <v>61</v>
      </c>
      <c r="H3464" s="17" t="s">
        <v>1537</v>
      </c>
      <c r="I3464" s="17" t="s">
        <v>1524</v>
      </c>
      <c r="J3464" s="17" t="n">
        <v>1</v>
      </c>
      <c r="K3464" s="15" t="n">
        <v>65.9</v>
      </c>
      <c r="L3464" s="22" t="n">
        <v>0</v>
      </c>
      <c r="M3464" s="15" t="n">
        <v>19.82</v>
      </c>
      <c r="N3464" s="15" t="n">
        <f aca="false">J3464*K3464</f>
        <v>65.9</v>
      </c>
      <c r="O3464" s="15" t="n">
        <f aca="false">N3464*L3464</f>
        <v>0</v>
      </c>
      <c r="P3464" s="15" t="n">
        <f aca="false">N3464-O3464</f>
        <v>65.9</v>
      </c>
      <c r="Q3464" s="15" t="n">
        <f aca="false">J3464*INDEX(dProdutos!$F$2:$F$47,MATCH(E3464,dProdutos!$A$2:$A$47,0))</f>
        <v>29.68</v>
      </c>
      <c r="R3464" s="15" t="n">
        <f aca="false">IF(I3464="Cancelado",0,P3464-Q3464)</f>
        <v>36.22</v>
      </c>
      <c r="S3464" s="17" t="str">
        <f aca="false">INDEX(dProdutos!$D$2:$D$47,MATCH(E3464,dProdutos!$A$2:$A$47,0))</f>
        <v>Moda Masculina</v>
      </c>
    </row>
    <row r="3465" customFormat="false" ht="15" hidden="false" customHeight="false" outlineLevel="0" collapsed="false">
      <c r="A3465" s="17" t="s">
        <v>3623</v>
      </c>
      <c r="B3465" s="17" t="n">
        <v>2</v>
      </c>
      <c r="C3465" s="21" t="n">
        <v>45936</v>
      </c>
      <c r="D3465" s="17" t="s">
        <v>825</v>
      </c>
      <c r="E3465" s="17" t="s">
        <v>102</v>
      </c>
      <c r="F3465" s="17" t="s">
        <v>1503</v>
      </c>
      <c r="G3465" s="17" t="s">
        <v>61</v>
      </c>
      <c r="H3465" s="17" t="s">
        <v>1537</v>
      </c>
      <c r="I3465" s="17" t="s">
        <v>1524</v>
      </c>
      <c r="J3465" s="17" t="n">
        <v>2</v>
      </c>
      <c r="K3465" s="15" t="n">
        <v>65.9</v>
      </c>
      <c r="L3465" s="22" t="n">
        <v>0</v>
      </c>
      <c r="M3465" s="15" t="n">
        <v>0</v>
      </c>
      <c r="N3465" s="15" t="n">
        <f aca="false">J3465*K3465</f>
        <v>131.8</v>
      </c>
      <c r="O3465" s="15" t="n">
        <f aca="false">N3465*L3465</f>
        <v>0</v>
      </c>
      <c r="P3465" s="15" t="n">
        <f aca="false">N3465-O3465</f>
        <v>131.8</v>
      </c>
      <c r="Q3465" s="15" t="n">
        <f aca="false">J3465*INDEX(dProdutos!$F$2:$F$47,MATCH(E3465,dProdutos!$A$2:$A$47,0))</f>
        <v>59.36</v>
      </c>
      <c r="R3465" s="15" t="n">
        <f aca="false">IF(I3465="Cancelado",0,P3465-Q3465)</f>
        <v>72.44</v>
      </c>
      <c r="S3465" s="17" t="str">
        <f aca="false">INDEX(dProdutos!$D$2:$D$47,MATCH(E3465,dProdutos!$A$2:$A$47,0))</f>
        <v>Moda Masculina</v>
      </c>
    </row>
    <row r="3466" customFormat="false" ht="15" hidden="false" customHeight="false" outlineLevel="0" collapsed="false">
      <c r="A3466" s="17" t="s">
        <v>3624</v>
      </c>
      <c r="B3466" s="17" t="n">
        <v>1</v>
      </c>
      <c r="C3466" s="21" t="n">
        <v>45936</v>
      </c>
      <c r="D3466" s="17" t="s">
        <v>726</v>
      </c>
      <c r="E3466" s="17" t="s">
        <v>177</v>
      </c>
      <c r="F3466" s="17" t="s">
        <v>1490</v>
      </c>
      <c r="G3466" s="17" t="s">
        <v>61</v>
      </c>
      <c r="H3466" s="17" t="s">
        <v>1523</v>
      </c>
      <c r="I3466" s="17" t="s">
        <v>1524</v>
      </c>
      <c r="J3466" s="17" t="n">
        <v>2</v>
      </c>
      <c r="K3466" s="15" t="n">
        <v>257.9</v>
      </c>
      <c r="L3466" s="22" t="n">
        <v>0</v>
      </c>
      <c r="M3466" s="15" t="n">
        <v>27.94</v>
      </c>
      <c r="N3466" s="15" t="n">
        <f aca="false">J3466*K3466</f>
        <v>515.8</v>
      </c>
      <c r="O3466" s="15" t="n">
        <f aca="false">N3466*L3466</f>
        <v>0</v>
      </c>
      <c r="P3466" s="15" t="n">
        <f aca="false">N3466-O3466</f>
        <v>515.8</v>
      </c>
      <c r="Q3466" s="15" t="n">
        <f aca="false">J3466*INDEX(dProdutos!$F$2:$F$47,MATCH(E3466,dProdutos!$A$2:$A$47,0))</f>
        <v>276.46</v>
      </c>
      <c r="R3466" s="15" t="n">
        <f aca="false">IF(I3466="Cancelado",0,P3466-Q3466)</f>
        <v>239.34</v>
      </c>
      <c r="S3466" s="17" t="str">
        <f aca="false">INDEX(dProdutos!$D$2:$D$47,MATCH(E3466,dProdutos!$A$2:$A$47,0))</f>
        <v>Casa</v>
      </c>
    </row>
    <row r="3467" customFormat="false" ht="15" hidden="false" customHeight="false" outlineLevel="0" collapsed="false">
      <c r="A3467" s="17" t="s">
        <v>3624</v>
      </c>
      <c r="B3467" s="17" t="n">
        <v>2</v>
      </c>
      <c r="C3467" s="21" t="n">
        <v>45936</v>
      </c>
      <c r="D3467" s="17" t="s">
        <v>726</v>
      </c>
      <c r="E3467" s="17" t="s">
        <v>102</v>
      </c>
      <c r="F3467" s="17" t="s">
        <v>1490</v>
      </c>
      <c r="G3467" s="17" t="s">
        <v>61</v>
      </c>
      <c r="H3467" s="17" t="s">
        <v>1523</v>
      </c>
      <c r="I3467" s="17" t="s">
        <v>1524</v>
      </c>
      <c r="J3467" s="17" t="n">
        <v>1</v>
      </c>
      <c r="K3467" s="15" t="n">
        <v>65.9</v>
      </c>
      <c r="L3467" s="22" t="n">
        <v>0.05</v>
      </c>
      <c r="M3467" s="15" t="n">
        <v>0</v>
      </c>
      <c r="N3467" s="15" t="n">
        <f aca="false">J3467*K3467</f>
        <v>65.9</v>
      </c>
      <c r="O3467" s="15" t="n">
        <f aca="false">N3467*L3467</f>
        <v>3.295</v>
      </c>
      <c r="P3467" s="15" t="n">
        <f aca="false">N3467-O3467</f>
        <v>62.605</v>
      </c>
      <c r="Q3467" s="15" t="n">
        <f aca="false">J3467*INDEX(dProdutos!$F$2:$F$47,MATCH(E3467,dProdutos!$A$2:$A$47,0))</f>
        <v>29.68</v>
      </c>
      <c r="R3467" s="15" t="n">
        <f aca="false">IF(I3467="Cancelado",0,P3467-Q3467)</f>
        <v>32.925</v>
      </c>
      <c r="S3467" s="17" t="str">
        <f aca="false">INDEX(dProdutos!$D$2:$D$47,MATCH(E3467,dProdutos!$A$2:$A$47,0))</f>
        <v>Moda Masculina</v>
      </c>
    </row>
    <row r="3468" customFormat="false" ht="15" hidden="false" customHeight="false" outlineLevel="0" collapsed="false">
      <c r="A3468" s="17" t="s">
        <v>3624</v>
      </c>
      <c r="B3468" s="17" t="n">
        <v>3</v>
      </c>
      <c r="C3468" s="21" t="n">
        <v>45936</v>
      </c>
      <c r="D3468" s="17" t="s">
        <v>726</v>
      </c>
      <c r="E3468" s="17" t="s">
        <v>183</v>
      </c>
      <c r="F3468" s="17" t="s">
        <v>1490</v>
      </c>
      <c r="G3468" s="17" t="s">
        <v>61</v>
      </c>
      <c r="H3468" s="17" t="s">
        <v>1523</v>
      </c>
      <c r="I3468" s="17" t="s">
        <v>1524</v>
      </c>
      <c r="J3468" s="17" t="n">
        <v>1</v>
      </c>
      <c r="K3468" s="15" t="n">
        <v>121.9</v>
      </c>
      <c r="L3468" s="22" t="n">
        <v>0</v>
      </c>
      <c r="M3468" s="15" t="n">
        <v>0</v>
      </c>
      <c r="N3468" s="15" t="n">
        <f aca="false">J3468*K3468</f>
        <v>121.9</v>
      </c>
      <c r="O3468" s="15" t="n">
        <f aca="false">N3468*L3468</f>
        <v>0</v>
      </c>
      <c r="P3468" s="15" t="n">
        <f aca="false">N3468-O3468</f>
        <v>121.9</v>
      </c>
      <c r="Q3468" s="15" t="n">
        <f aca="false">J3468*INDEX(dProdutos!$F$2:$F$47,MATCH(E3468,dProdutos!$A$2:$A$47,0))</f>
        <v>52.76</v>
      </c>
      <c r="R3468" s="15" t="n">
        <f aca="false">IF(I3468="Cancelado",0,P3468-Q3468)</f>
        <v>69.14</v>
      </c>
      <c r="S3468" s="17" t="str">
        <f aca="false">INDEX(dProdutos!$D$2:$D$47,MATCH(E3468,dProdutos!$A$2:$A$47,0))</f>
        <v>Eletrônicos</v>
      </c>
    </row>
    <row r="3469" customFormat="false" ht="15" hidden="false" customHeight="false" outlineLevel="0" collapsed="false">
      <c r="A3469" s="17" t="s">
        <v>3624</v>
      </c>
      <c r="B3469" s="17" t="n">
        <v>4</v>
      </c>
      <c r="C3469" s="21" t="n">
        <v>45936</v>
      </c>
      <c r="D3469" s="17" t="s">
        <v>726</v>
      </c>
      <c r="E3469" s="17" t="s">
        <v>207</v>
      </c>
      <c r="F3469" s="17" t="s">
        <v>1490</v>
      </c>
      <c r="G3469" s="17" t="s">
        <v>61</v>
      </c>
      <c r="H3469" s="17" t="s">
        <v>1523</v>
      </c>
      <c r="I3469" s="17" t="s">
        <v>1524</v>
      </c>
      <c r="J3469" s="17" t="n">
        <v>1</v>
      </c>
      <c r="K3469" s="15" t="n">
        <v>143.9</v>
      </c>
      <c r="L3469" s="22" t="n">
        <v>0</v>
      </c>
      <c r="M3469" s="15" t="n">
        <v>0</v>
      </c>
      <c r="N3469" s="15" t="n">
        <f aca="false">J3469*K3469</f>
        <v>143.9</v>
      </c>
      <c r="O3469" s="15" t="n">
        <f aca="false">N3469*L3469</f>
        <v>0</v>
      </c>
      <c r="P3469" s="15" t="n">
        <f aca="false">N3469-O3469</f>
        <v>143.9</v>
      </c>
      <c r="Q3469" s="15" t="n">
        <f aca="false">J3469*INDEX(dProdutos!$F$2:$F$47,MATCH(E3469,dProdutos!$A$2:$A$47,0))</f>
        <v>84.43</v>
      </c>
      <c r="R3469" s="15" t="n">
        <f aca="false">IF(I3469="Cancelado",0,P3469-Q3469)</f>
        <v>59.47</v>
      </c>
      <c r="S3469" s="17" t="str">
        <f aca="false">INDEX(dProdutos!$D$2:$D$47,MATCH(E3469,dProdutos!$A$2:$A$47,0))</f>
        <v>Beleza</v>
      </c>
    </row>
    <row r="3470" customFormat="false" ht="15" hidden="false" customHeight="false" outlineLevel="0" collapsed="false">
      <c r="A3470" s="17" t="s">
        <v>3625</v>
      </c>
      <c r="B3470" s="17" t="n">
        <v>1</v>
      </c>
      <c r="C3470" s="21" t="n">
        <v>45936</v>
      </c>
      <c r="D3470" s="17" t="s">
        <v>385</v>
      </c>
      <c r="E3470" s="17" t="s">
        <v>135</v>
      </c>
      <c r="F3470" s="17" t="s">
        <v>1487</v>
      </c>
      <c r="G3470" s="17" t="s">
        <v>61</v>
      </c>
      <c r="H3470" s="17" t="s">
        <v>1537</v>
      </c>
      <c r="I3470" s="17" t="s">
        <v>1524</v>
      </c>
      <c r="J3470" s="17" t="n">
        <v>1</v>
      </c>
      <c r="K3470" s="15" t="n">
        <v>200.9</v>
      </c>
      <c r="L3470" s="22" t="n">
        <v>0.05</v>
      </c>
      <c r="M3470" s="15" t="n">
        <v>10.2</v>
      </c>
      <c r="N3470" s="15" t="n">
        <f aca="false">J3470*K3470</f>
        <v>200.9</v>
      </c>
      <c r="O3470" s="15" t="n">
        <f aca="false">N3470*L3470</f>
        <v>10.045</v>
      </c>
      <c r="P3470" s="15" t="n">
        <f aca="false">N3470-O3470</f>
        <v>190.855</v>
      </c>
      <c r="Q3470" s="15" t="n">
        <f aca="false">J3470*INDEX(dProdutos!$F$2:$F$47,MATCH(E3470,dProdutos!$A$2:$A$47,0))</f>
        <v>80.73</v>
      </c>
      <c r="R3470" s="15" t="n">
        <f aca="false">IF(I3470="Cancelado",0,P3470-Q3470)</f>
        <v>110.125</v>
      </c>
      <c r="S3470" s="17" t="str">
        <f aca="false">INDEX(dProdutos!$D$2:$D$47,MATCH(E3470,dProdutos!$A$2:$A$47,0))</f>
        <v>Calçados</v>
      </c>
    </row>
    <row r="3471" customFormat="false" ht="15" hidden="false" customHeight="false" outlineLevel="0" collapsed="false">
      <c r="A3471" s="17" t="s">
        <v>3625</v>
      </c>
      <c r="B3471" s="17" t="n">
        <v>2</v>
      </c>
      <c r="C3471" s="21" t="n">
        <v>45936</v>
      </c>
      <c r="D3471" s="17" t="s">
        <v>385</v>
      </c>
      <c r="E3471" s="17" t="s">
        <v>204</v>
      </c>
      <c r="F3471" s="17" t="s">
        <v>1487</v>
      </c>
      <c r="G3471" s="17" t="s">
        <v>61</v>
      </c>
      <c r="H3471" s="17" t="s">
        <v>1537</v>
      </c>
      <c r="I3471" s="17" t="s">
        <v>1524</v>
      </c>
      <c r="J3471" s="17" t="n">
        <v>2</v>
      </c>
      <c r="K3471" s="15" t="n">
        <v>64.9</v>
      </c>
      <c r="L3471" s="22" t="n">
        <v>0</v>
      </c>
      <c r="M3471" s="15" t="n">
        <v>0</v>
      </c>
      <c r="N3471" s="15" t="n">
        <f aca="false">J3471*K3471</f>
        <v>129.8</v>
      </c>
      <c r="O3471" s="15" t="n">
        <f aca="false">N3471*L3471</f>
        <v>0</v>
      </c>
      <c r="P3471" s="15" t="n">
        <f aca="false">N3471-O3471</f>
        <v>129.8</v>
      </c>
      <c r="Q3471" s="15" t="n">
        <f aca="false">J3471*INDEX(dProdutos!$F$2:$F$47,MATCH(E3471,dProdutos!$A$2:$A$47,0))</f>
        <v>55.04</v>
      </c>
      <c r="R3471" s="15" t="n">
        <f aca="false">IF(I3471="Cancelado",0,P3471-Q3471)</f>
        <v>74.76</v>
      </c>
      <c r="S3471" s="17" t="str">
        <f aca="false">INDEX(dProdutos!$D$2:$D$47,MATCH(E3471,dProdutos!$A$2:$A$47,0))</f>
        <v>Beleza</v>
      </c>
    </row>
    <row r="3472" customFormat="false" ht="15" hidden="false" customHeight="false" outlineLevel="0" collapsed="false">
      <c r="A3472" s="17" t="s">
        <v>3626</v>
      </c>
      <c r="B3472" s="17" t="n">
        <v>1</v>
      </c>
      <c r="C3472" s="21" t="n">
        <v>45936</v>
      </c>
      <c r="D3472" s="17" t="s">
        <v>499</v>
      </c>
      <c r="E3472" s="17" t="s">
        <v>150</v>
      </c>
      <c r="F3472" s="17" t="s">
        <v>1493</v>
      </c>
      <c r="G3472" s="17" t="s">
        <v>61</v>
      </c>
      <c r="H3472" s="17" t="s">
        <v>1523</v>
      </c>
      <c r="I3472" s="17" t="s">
        <v>1524</v>
      </c>
      <c r="J3472" s="17" t="n">
        <v>3</v>
      </c>
      <c r="K3472" s="15" t="n">
        <v>71.9</v>
      </c>
      <c r="L3472" s="22" t="n">
        <v>0</v>
      </c>
      <c r="M3472" s="15" t="n">
        <v>0</v>
      </c>
      <c r="N3472" s="15" t="n">
        <f aca="false">J3472*K3472</f>
        <v>215.7</v>
      </c>
      <c r="O3472" s="15" t="n">
        <f aca="false">N3472*L3472</f>
        <v>0</v>
      </c>
      <c r="P3472" s="15" t="n">
        <f aca="false">N3472-O3472</f>
        <v>215.7</v>
      </c>
      <c r="Q3472" s="15" t="n">
        <f aca="false">J3472*INDEX(dProdutos!$F$2:$F$47,MATCH(E3472,dProdutos!$A$2:$A$47,0))</f>
        <v>82.14</v>
      </c>
      <c r="R3472" s="15" t="n">
        <f aca="false">IF(I3472="Cancelado",0,P3472-Q3472)</f>
        <v>133.56</v>
      </c>
      <c r="S3472" s="17" t="str">
        <f aca="false">INDEX(dProdutos!$D$2:$D$47,MATCH(E3472,dProdutos!$A$2:$A$47,0))</f>
        <v>Acessórios</v>
      </c>
    </row>
    <row r="3473" customFormat="false" ht="15" hidden="false" customHeight="false" outlineLevel="0" collapsed="false">
      <c r="A3473" s="17" t="s">
        <v>3626</v>
      </c>
      <c r="B3473" s="17" t="n">
        <v>2</v>
      </c>
      <c r="C3473" s="21" t="n">
        <v>45936</v>
      </c>
      <c r="D3473" s="17" t="s">
        <v>499</v>
      </c>
      <c r="E3473" s="17" t="s">
        <v>123</v>
      </c>
      <c r="F3473" s="17" t="s">
        <v>1493</v>
      </c>
      <c r="G3473" s="17" t="s">
        <v>61</v>
      </c>
      <c r="H3473" s="17" t="s">
        <v>1523</v>
      </c>
      <c r="I3473" s="17" t="s">
        <v>1524</v>
      </c>
      <c r="J3473" s="17" t="n">
        <v>2</v>
      </c>
      <c r="K3473" s="15" t="n">
        <v>277.9</v>
      </c>
      <c r="L3473" s="22" t="n">
        <v>0.05</v>
      </c>
      <c r="M3473" s="15" t="n">
        <v>0</v>
      </c>
      <c r="N3473" s="15" t="n">
        <f aca="false">J3473*K3473</f>
        <v>555.8</v>
      </c>
      <c r="O3473" s="15" t="n">
        <f aca="false">N3473*L3473</f>
        <v>27.79</v>
      </c>
      <c r="P3473" s="15" t="n">
        <f aca="false">N3473-O3473</f>
        <v>528.01</v>
      </c>
      <c r="Q3473" s="15" t="n">
        <f aca="false">J3473*INDEX(dProdutos!$F$2:$F$47,MATCH(E3473,dProdutos!$A$2:$A$47,0))</f>
        <v>264.72</v>
      </c>
      <c r="R3473" s="15" t="n">
        <f aca="false">IF(I3473="Cancelado",0,P3473-Q3473)</f>
        <v>263.29</v>
      </c>
      <c r="S3473" s="17" t="str">
        <f aca="false">INDEX(dProdutos!$D$2:$D$47,MATCH(E3473,dProdutos!$A$2:$A$47,0))</f>
        <v>Calçados</v>
      </c>
    </row>
    <row r="3474" customFormat="false" ht="15" hidden="false" customHeight="false" outlineLevel="0" collapsed="false">
      <c r="A3474" s="17" t="s">
        <v>3627</v>
      </c>
      <c r="B3474" s="17" t="n">
        <v>1</v>
      </c>
      <c r="C3474" s="21" t="n">
        <v>45936</v>
      </c>
      <c r="D3474" s="17" t="s">
        <v>1082</v>
      </c>
      <c r="E3474" s="17" t="s">
        <v>186</v>
      </c>
      <c r="F3474" s="17" t="s">
        <v>1503</v>
      </c>
      <c r="G3474" s="17" t="s">
        <v>61</v>
      </c>
      <c r="H3474" s="17" t="s">
        <v>1527</v>
      </c>
      <c r="I3474" s="17" t="s">
        <v>1524</v>
      </c>
      <c r="J3474" s="17" t="n">
        <v>1</v>
      </c>
      <c r="K3474" s="15" t="n">
        <v>120.9</v>
      </c>
      <c r="L3474" s="22" t="n">
        <v>0.1</v>
      </c>
      <c r="M3474" s="15" t="n">
        <v>15.48</v>
      </c>
      <c r="N3474" s="15" t="n">
        <f aca="false">J3474*K3474</f>
        <v>120.9</v>
      </c>
      <c r="O3474" s="15" t="n">
        <f aca="false">N3474*L3474</f>
        <v>12.09</v>
      </c>
      <c r="P3474" s="15" t="n">
        <f aca="false">N3474-O3474</f>
        <v>108.81</v>
      </c>
      <c r="Q3474" s="15" t="n">
        <f aca="false">J3474*INDEX(dProdutos!$F$2:$F$47,MATCH(E3474,dProdutos!$A$2:$A$47,0))</f>
        <v>72.21</v>
      </c>
      <c r="R3474" s="15" t="n">
        <f aca="false">IF(I3474="Cancelado",0,P3474-Q3474)</f>
        <v>36.6</v>
      </c>
      <c r="S3474" s="17" t="str">
        <f aca="false">INDEX(dProdutos!$D$2:$D$47,MATCH(E3474,dProdutos!$A$2:$A$47,0))</f>
        <v>Eletrônicos</v>
      </c>
    </row>
    <row r="3475" customFormat="false" ht="15" hidden="false" customHeight="false" outlineLevel="0" collapsed="false">
      <c r="A3475" s="17" t="s">
        <v>3627</v>
      </c>
      <c r="B3475" s="17" t="n">
        <v>2</v>
      </c>
      <c r="C3475" s="21" t="n">
        <v>45936</v>
      </c>
      <c r="D3475" s="17" t="s">
        <v>1082</v>
      </c>
      <c r="E3475" s="17" t="s">
        <v>177</v>
      </c>
      <c r="F3475" s="17" t="s">
        <v>1503</v>
      </c>
      <c r="G3475" s="17" t="s">
        <v>61</v>
      </c>
      <c r="H3475" s="17" t="s">
        <v>1527</v>
      </c>
      <c r="I3475" s="17" t="s">
        <v>1524</v>
      </c>
      <c r="J3475" s="17" t="n">
        <v>1</v>
      </c>
      <c r="K3475" s="15" t="n">
        <v>257.9</v>
      </c>
      <c r="L3475" s="22" t="n">
        <v>0</v>
      </c>
      <c r="M3475" s="15" t="n">
        <v>0</v>
      </c>
      <c r="N3475" s="15" t="n">
        <f aca="false">J3475*K3475</f>
        <v>257.9</v>
      </c>
      <c r="O3475" s="15" t="n">
        <f aca="false">N3475*L3475</f>
        <v>0</v>
      </c>
      <c r="P3475" s="15" t="n">
        <f aca="false">N3475-O3475</f>
        <v>257.9</v>
      </c>
      <c r="Q3475" s="15" t="n">
        <f aca="false">J3475*INDEX(dProdutos!$F$2:$F$47,MATCH(E3475,dProdutos!$A$2:$A$47,0))</f>
        <v>138.23</v>
      </c>
      <c r="R3475" s="15" t="n">
        <f aca="false">IF(I3475="Cancelado",0,P3475-Q3475)</f>
        <v>119.67</v>
      </c>
      <c r="S3475" s="17" t="str">
        <f aca="false">INDEX(dProdutos!$D$2:$D$47,MATCH(E3475,dProdutos!$A$2:$A$47,0))</f>
        <v>Casa</v>
      </c>
    </row>
    <row r="3476" customFormat="false" ht="15" hidden="false" customHeight="false" outlineLevel="0" collapsed="false">
      <c r="A3476" s="17" t="s">
        <v>3627</v>
      </c>
      <c r="B3476" s="17" t="n">
        <v>3</v>
      </c>
      <c r="C3476" s="21" t="n">
        <v>45936</v>
      </c>
      <c r="D3476" s="17" t="s">
        <v>1082</v>
      </c>
      <c r="E3476" s="17" t="s">
        <v>81</v>
      </c>
      <c r="F3476" s="17" t="s">
        <v>1503</v>
      </c>
      <c r="G3476" s="17" t="s">
        <v>61</v>
      </c>
      <c r="H3476" s="17" t="s">
        <v>1527</v>
      </c>
      <c r="I3476" s="17" t="s">
        <v>1524</v>
      </c>
      <c r="J3476" s="17" t="n">
        <v>1</v>
      </c>
      <c r="K3476" s="15" t="n">
        <v>64.9</v>
      </c>
      <c r="L3476" s="22" t="n">
        <v>0</v>
      </c>
      <c r="M3476" s="15" t="n">
        <v>0</v>
      </c>
      <c r="N3476" s="15" t="n">
        <f aca="false">J3476*K3476</f>
        <v>64.9</v>
      </c>
      <c r="O3476" s="15" t="n">
        <f aca="false">N3476*L3476</f>
        <v>0</v>
      </c>
      <c r="P3476" s="15" t="n">
        <f aca="false">N3476-O3476</f>
        <v>64.9</v>
      </c>
      <c r="Q3476" s="15" t="n">
        <f aca="false">J3476*INDEX(dProdutos!$F$2:$F$47,MATCH(E3476,dProdutos!$A$2:$A$47,0))</f>
        <v>26.12</v>
      </c>
      <c r="R3476" s="15" t="n">
        <f aca="false">IF(I3476="Cancelado",0,P3476-Q3476)</f>
        <v>38.78</v>
      </c>
      <c r="S3476" s="17" t="str">
        <f aca="false">INDEX(dProdutos!$D$2:$D$47,MATCH(E3476,dProdutos!$A$2:$A$47,0))</f>
        <v>Moda Feminina</v>
      </c>
    </row>
    <row r="3477" customFormat="false" ht="15" hidden="false" customHeight="false" outlineLevel="0" collapsed="false">
      <c r="A3477" s="17" t="s">
        <v>3628</v>
      </c>
      <c r="B3477" s="17" t="n">
        <v>1</v>
      </c>
      <c r="C3477" s="21" t="n">
        <v>45936</v>
      </c>
      <c r="D3477" s="17" t="s">
        <v>877</v>
      </c>
      <c r="E3477" s="17" t="s">
        <v>73</v>
      </c>
      <c r="F3477" s="17" t="s">
        <v>1503</v>
      </c>
      <c r="G3477" s="17" t="s">
        <v>62</v>
      </c>
      <c r="H3477" s="17" t="s">
        <v>1537</v>
      </c>
      <c r="I3477" s="17" t="s">
        <v>1524</v>
      </c>
      <c r="J3477" s="17" t="n">
        <v>1</v>
      </c>
      <c r="K3477" s="15" t="n">
        <v>179.9</v>
      </c>
      <c r="L3477" s="22" t="n">
        <v>0.1</v>
      </c>
      <c r="M3477" s="15" t="n">
        <v>0</v>
      </c>
      <c r="N3477" s="15" t="n">
        <f aca="false">J3477*K3477</f>
        <v>179.9</v>
      </c>
      <c r="O3477" s="15" t="n">
        <f aca="false">N3477*L3477</f>
        <v>17.99</v>
      </c>
      <c r="P3477" s="15" t="n">
        <f aca="false">N3477-O3477</f>
        <v>161.91</v>
      </c>
      <c r="Q3477" s="15" t="n">
        <f aca="false">J3477*INDEX(dProdutos!$F$2:$F$47,MATCH(E3477,dProdutos!$A$2:$A$47,0))</f>
        <v>69.44</v>
      </c>
      <c r="R3477" s="15" t="n">
        <f aca="false">IF(I3477="Cancelado",0,P3477-Q3477)</f>
        <v>92.47</v>
      </c>
      <c r="S3477" s="17" t="str">
        <f aca="false">INDEX(dProdutos!$D$2:$D$47,MATCH(E3477,dProdutos!$A$2:$A$47,0))</f>
        <v>Moda Feminina</v>
      </c>
    </row>
    <row r="3478" customFormat="false" ht="15" hidden="false" customHeight="false" outlineLevel="0" collapsed="false">
      <c r="A3478" s="17" t="s">
        <v>3629</v>
      </c>
      <c r="B3478" s="17" t="n">
        <v>1</v>
      </c>
      <c r="C3478" s="21" t="n">
        <v>45936</v>
      </c>
      <c r="D3478" s="17" t="s">
        <v>1043</v>
      </c>
      <c r="E3478" s="17" t="s">
        <v>165</v>
      </c>
      <c r="F3478" s="17" t="s">
        <v>1490</v>
      </c>
      <c r="G3478" s="17" t="s">
        <v>61</v>
      </c>
      <c r="H3478" s="17" t="s">
        <v>1537</v>
      </c>
      <c r="I3478" s="17" t="s">
        <v>1524</v>
      </c>
      <c r="J3478" s="17" t="n">
        <v>1</v>
      </c>
      <c r="K3478" s="15" t="n">
        <v>231.9</v>
      </c>
      <c r="L3478" s="22" t="n">
        <v>0</v>
      </c>
      <c r="M3478" s="15" t="n">
        <v>27.81</v>
      </c>
      <c r="N3478" s="15" t="n">
        <f aca="false">J3478*K3478</f>
        <v>231.9</v>
      </c>
      <c r="O3478" s="15" t="n">
        <f aca="false">N3478*L3478</f>
        <v>0</v>
      </c>
      <c r="P3478" s="15" t="n">
        <f aca="false">N3478-O3478</f>
        <v>231.9</v>
      </c>
      <c r="Q3478" s="15" t="n">
        <f aca="false">J3478*INDEX(dProdutos!$F$2:$F$47,MATCH(E3478,dProdutos!$A$2:$A$47,0))</f>
        <v>140.83</v>
      </c>
      <c r="R3478" s="15" t="n">
        <f aca="false">IF(I3478="Cancelado",0,P3478-Q3478)</f>
        <v>91.07</v>
      </c>
      <c r="S3478" s="17" t="str">
        <f aca="false">INDEX(dProdutos!$D$2:$D$47,MATCH(E3478,dProdutos!$A$2:$A$47,0))</f>
        <v>Casa</v>
      </c>
    </row>
    <row r="3479" customFormat="false" ht="15" hidden="false" customHeight="false" outlineLevel="0" collapsed="false">
      <c r="A3479" s="17" t="s">
        <v>3630</v>
      </c>
      <c r="B3479" s="17" t="n">
        <v>1</v>
      </c>
      <c r="C3479" s="21" t="n">
        <v>45937</v>
      </c>
      <c r="D3479" s="17" t="s">
        <v>834</v>
      </c>
      <c r="E3479" s="17" t="s">
        <v>77</v>
      </c>
      <c r="F3479" s="17" t="s">
        <v>1490</v>
      </c>
      <c r="G3479" s="17" t="s">
        <v>59</v>
      </c>
      <c r="H3479" s="17" t="s">
        <v>1523</v>
      </c>
      <c r="I3479" s="17" t="s">
        <v>1524</v>
      </c>
      <c r="J3479" s="17" t="n">
        <v>2</v>
      </c>
      <c r="K3479" s="15" t="n">
        <v>198.9</v>
      </c>
      <c r="L3479" s="22" t="n">
        <v>0</v>
      </c>
      <c r="M3479" s="15" t="n">
        <v>0</v>
      </c>
      <c r="N3479" s="15" t="n">
        <f aca="false">J3479*K3479</f>
        <v>397.8</v>
      </c>
      <c r="O3479" s="15" t="n">
        <f aca="false">N3479*L3479</f>
        <v>0</v>
      </c>
      <c r="P3479" s="15" t="n">
        <f aca="false">N3479-O3479</f>
        <v>397.8</v>
      </c>
      <c r="Q3479" s="15" t="n">
        <f aca="false">J3479*INDEX(dProdutos!$F$2:$F$47,MATCH(E3479,dProdutos!$A$2:$A$47,0))</f>
        <v>215.76</v>
      </c>
      <c r="R3479" s="15" t="n">
        <f aca="false">IF(I3479="Cancelado",0,P3479-Q3479)</f>
        <v>182.04</v>
      </c>
      <c r="S3479" s="17" t="str">
        <f aca="false">INDEX(dProdutos!$D$2:$D$47,MATCH(E3479,dProdutos!$A$2:$A$47,0))</f>
        <v>Moda Feminina</v>
      </c>
    </row>
    <row r="3480" customFormat="false" ht="15" hidden="false" customHeight="false" outlineLevel="0" collapsed="false">
      <c r="A3480" s="17" t="s">
        <v>3630</v>
      </c>
      <c r="B3480" s="17" t="n">
        <v>2</v>
      </c>
      <c r="C3480" s="21" t="n">
        <v>45937</v>
      </c>
      <c r="D3480" s="17" t="s">
        <v>834</v>
      </c>
      <c r="E3480" s="17" t="s">
        <v>204</v>
      </c>
      <c r="F3480" s="17" t="s">
        <v>1490</v>
      </c>
      <c r="G3480" s="17" t="s">
        <v>59</v>
      </c>
      <c r="H3480" s="17" t="s">
        <v>1523</v>
      </c>
      <c r="I3480" s="17" t="s">
        <v>1524</v>
      </c>
      <c r="J3480" s="17" t="n">
        <v>1</v>
      </c>
      <c r="K3480" s="15" t="n">
        <v>64.9</v>
      </c>
      <c r="L3480" s="22" t="n">
        <v>0</v>
      </c>
      <c r="M3480" s="15" t="n">
        <v>0</v>
      </c>
      <c r="N3480" s="15" t="n">
        <f aca="false">J3480*K3480</f>
        <v>64.9</v>
      </c>
      <c r="O3480" s="15" t="n">
        <f aca="false">N3480*L3480</f>
        <v>0</v>
      </c>
      <c r="P3480" s="15" t="n">
        <f aca="false">N3480-O3480</f>
        <v>64.9</v>
      </c>
      <c r="Q3480" s="15" t="n">
        <f aca="false">J3480*INDEX(dProdutos!$F$2:$F$47,MATCH(E3480,dProdutos!$A$2:$A$47,0))</f>
        <v>27.52</v>
      </c>
      <c r="R3480" s="15" t="n">
        <f aca="false">IF(I3480="Cancelado",0,P3480-Q3480)</f>
        <v>37.38</v>
      </c>
      <c r="S3480" s="17" t="str">
        <f aca="false">INDEX(dProdutos!$D$2:$D$47,MATCH(E3480,dProdutos!$A$2:$A$47,0))</f>
        <v>Beleza</v>
      </c>
    </row>
    <row r="3481" customFormat="false" ht="15" hidden="false" customHeight="false" outlineLevel="0" collapsed="false">
      <c r="A3481" s="17" t="s">
        <v>3631</v>
      </c>
      <c r="B3481" s="17" t="n">
        <v>1</v>
      </c>
      <c r="C3481" s="21" t="n">
        <v>45937</v>
      </c>
      <c r="D3481" s="17" t="s">
        <v>1028</v>
      </c>
      <c r="E3481" s="17" t="s">
        <v>102</v>
      </c>
      <c r="F3481" s="17" t="s">
        <v>1499</v>
      </c>
      <c r="G3481" s="17" t="s">
        <v>62</v>
      </c>
      <c r="H3481" s="17" t="s">
        <v>1537</v>
      </c>
      <c r="I3481" s="17" t="s">
        <v>1524</v>
      </c>
      <c r="J3481" s="17" t="n">
        <v>1</v>
      </c>
      <c r="K3481" s="15" t="n">
        <v>65.9</v>
      </c>
      <c r="L3481" s="22" t="n">
        <v>0</v>
      </c>
      <c r="M3481" s="15" t="n">
        <v>0</v>
      </c>
      <c r="N3481" s="15" t="n">
        <f aca="false">J3481*K3481</f>
        <v>65.9</v>
      </c>
      <c r="O3481" s="15" t="n">
        <f aca="false">N3481*L3481</f>
        <v>0</v>
      </c>
      <c r="P3481" s="15" t="n">
        <f aca="false">N3481-O3481</f>
        <v>65.9</v>
      </c>
      <c r="Q3481" s="15" t="n">
        <f aca="false">J3481*INDEX(dProdutos!$F$2:$F$47,MATCH(E3481,dProdutos!$A$2:$A$47,0))</f>
        <v>29.68</v>
      </c>
      <c r="R3481" s="15" t="n">
        <f aca="false">IF(I3481="Cancelado",0,P3481-Q3481)</f>
        <v>36.22</v>
      </c>
      <c r="S3481" s="17" t="str">
        <f aca="false">INDEX(dProdutos!$D$2:$D$47,MATCH(E3481,dProdutos!$A$2:$A$47,0))</f>
        <v>Moda Masculina</v>
      </c>
    </row>
    <row r="3482" customFormat="false" ht="15" hidden="false" customHeight="false" outlineLevel="0" collapsed="false">
      <c r="A3482" s="17" t="s">
        <v>3632</v>
      </c>
      <c r="B3482" s="17" t="n">
        <v>1</v>
      </c>
      <c r="C3482" s="21" t="n">
        <v>45937</v>
      </c>
      <c r="D3482" s="17" t="s">
        <v>455</v>
      </c>
      <c r="E3482" s="17" t="s">
        <v>165</v>
      </c>
      <c r="F3482" s="17" t="s">
        <v>1490</v>
      </c>
      <c r="G3482" s="17" t="s">
        <v>59</v>
      </c>
      <c r="H3482" s="17" t="s">
        <v>1523</v>
      </c>
      <c r="I3482" s="17" t="s">
        <v>1524</v>
      </c>
      <c r="J3482" s="17" t="n">
        <v>1</v>
      </c>
      <c r="K3482" s="15" t="n">
        <v>231.9</v>
      </c>
      <c r="L3482" s="22" t="n">
        <v>0</v>
      </c>
      <c r="M3482" s="15" t="n">
        <v>0</v>
      </c>
      <c r="N3482" s="15" t="n">
        <f aca="false">J3482*K3482</f>
        <v>231.9</v>
      </c>
      <c r="O3482" s="15" t="n">
        <f aca="false">N3482*L3482</f>
        <v>0</v>
      </c>
      <c r="P3482" s="15" t="n">
        <f aca="false">N3482-O3482</f>
        <v>231.9</v>
      </c>
      <c r="Q3482" s="15" t="n">
        <f aca="false">J3482*INDEX(dProdutos!$F$2:$F$47,MATCH(E3482,dProdutos!$A$2:$A$47,0))</f>
        <v>140.83</v>
      </c>
      <c r="R3482" s="15" t="n">
        <f aca="false">IF(I3482="Cancelado",0,P3482-Q3482)</f>
        <v>91.07</v>
      </c>
      <c r="S3482" s="17" t="str">
        <f aca="false">INDEX(dProdutos!$D$2:$D$47,MATCH(E3482,dProdutos!$A$2:$A$47,0))</f>
        <v>Casa</v>
      </c>
    </row>
    <row r="3483" customFormat="false" ht="15" hidden="false" customHeight="false" outlineLevel="0" collapsed="false">
      <c r="A3483" s="17" t="s">
        <v>3632</v>
      </c>
      <c r="B3483" s="17" t="n">
        <v>2</v>
      </c>
      <c r="C3483" s="21" t="n">
        <v>45937</v>
      </c>
      <c r="D3483" s="17" t="s">
        <v>455</v>
      </c>
      <c r="E3483" s="17" t="s">
        <v>165</v>
      </c>
      <c r="F3483" s="17" t="s">
        <v>1490</v>
      </c>
      <c r="G3483" s="17" t="s">
        <v>59</v>
      </c>
      <c r="H3483" s="17" t="s">
        <v>1523</v>
      </c>
      <c r="I3483" s="17" t="s">
        <v>1524</v>
      </c>
      <c r="J3483" s="17" t="n">
        <v>1</v>
      </c>
      <c r="K3483" s="15" t="n">
        <v>231.9</v>
      </c>
      <c r="L3483" s="22" t="n">
        <v>0.1</v>
      </c>
      <c r="M3483" s="15" t="n">
        <v>0</v>
      </c>
      <c r="N3483" s="15" t="n">
        <f aca="false">J3483*K3483</f>
        <v>231.9</v>
      </c>
      <c r="O3483" s="15" t="n">
        <f aca="false">N3483*L3483</f>
        <v>23.19</v>
      </c>
      <c r="P3483" s="15" t="n">
        <f aca="false">N3483-O3483</f>
        <v>208.71</v>
      </c>
      <c r="Q3483" s="15" t="n">
        <f aca="false">J3483*INDEX(dProdutos!$F$2:$F$47,MATCH(E3483,dProdutos!$A$2:$A$47,0))</f>
        <v>140.83</v>
      </c>
      <c r="R3483" s="15" t="n">
        <f aca="false">IF(I3483="Cancelado",0,P3483-Q3483)</f>
        <v>67.88</v>
      </c>
      <c r="S3483" s="17" t="str">
        <f aca="false">INDEX(dProdutos!$D$2:$D$47,MATCH(E3483,dProdutos!$A$2:$A$47,0))</f>
        <v>Casa</v>
      </c>
    </row>
    <row r="3484" customFormat="false" ht="15" hidden="false" customHeight="false" outlineLevel="0" collapsed="false">
      <c r="A3484" s="17" t="s">
        <v>3632</v>
      </c>
      <c r="B3484" s="17" t="n">
        <v>3</v>
      </c>
      <c r="C3484" s="21" t="n">
        <v>45937</v>
      </c>
      <c r="D3484" s="17" t="s">
        <v>455</v>
      </c>
      <c r="E3484" s="17" t="s">
        <v>189</v>
      </c>
      <c r="F3484" s="17" t="s">
        <v>1490</v>
      </c>
      <c r="G3484" s="17" t="s">
        <v>59</v>
      </c>
      <c r="H3484" s="17" t="s">
        <v>1523</v>
      </c>
      <c r="I3484" s="17" t="s">
        <v>1524</v>
      </c>
      <c r="J3484" s="17" t="n">
        <v>1</v>
      </c>
      <c r="K3484" s="15" t="n">
        <v>138.9</v>
      </c>
      <c r="L3484" s="22" t="n">
        <v>0.2</v>
      </c>
      <c r="M3484" s="15" t="n">
        <v>0</v>
      </c>
      <c r="N3484" s="15" t="n">
        <f aca="false">J3484*K3484</f>
        <v>138.9</v>
      </c>
      <c r="O3484" s="15" t="n">
        <f aca="false">N3484*L3484</f>
        <v>27.78</v>
      </c>
      <c r="P3484" s="15" t="n">
        <f aca="false">N3484-O3484</f>
        <v>111.12</v>
      </c>
      <c r="Q3484" s="15" t="n">
        <f aca="false">J3484*INDEX(dProdutos!$F$2:$F$47,MATCH(E3484,dProdutos!$A$2:$A$47,0))</f>
        <v>68.96</v>
      </c>
      <c r="R3484" s="15" t="n">
        <f aca="false">IF(I3484="Cancelado",0,P3484-Q3484)</f>
        <v>42.16</v>
      </c>
      <c r="S3484" s="17" t="str">
        <f aca="false">INDEX(dProdutos!$D$2:$D$47,MATCH(E3484,dProdutos!$A$2:$A$47,0))</f>
        <v>Eletrônicos</v>
      </c>
    </row>
    <row r="3485" customFormat="false" ht="15" hidden="false" customHeight="false" outlineLevel="0" collapsed="false">
      <c r="A3485" s="17" t="s">
        <v>3633</v>
      </c>
      <c r="B3485" s="17" t="n">
        <v>1</v>
      </c>
      <c r="C3485" s="21" t="n">
        <v>45937</v>
      </c>
      <c r="D3485" s="17" t="s">
        <v>1339</v>
      </c>
      <c r="E3485" s="17" t="s">
        <v>129</v>
      </c>
      <c r="F3485" s="17" t="s">
        <v>1497</v>
      </c>
      <c r="G3485" s="17" t="s">
        <v>63</v>
      </c>
      <c r="H3485" s="17" t="s">
        <v>1523</v>
      </c>
      <c r="I3485" s="17" t="s">
        <v>1524</v>
      </c>
      <c r="J3485" s="17" t="n">
        <v>1</v>
      </c>
      <c r="K3485" s="15" t="n">
        <v>105.9</v>
      </c>
      <c r="L3485" s="22" t="n">
        <v>0.1</v>
      </c>
      <c r="M3485" s="15" t="n">
        <v>0</v>
      </c>
      <c r="N3485" s="15" t="n">
        <f aca="false">J3485*K3485</f>
        <v>105.9</v>
      </c>
      <c r="O3485" s="15" t="n">
        <f aca="false">N3485*L3485</f>
        <v>10.59</v>
      </c>
      <c r="P3485" s="15" t="n">
        <f aca="false">N3485-O3485</f>
        <v>95.31</v>
      </c>
      <c r="Q3485" s="15" t="n">
        <f aca="false">J3485*INDEX(dProdutos!$F$2:$F$47,MATCH(E3485,dProdutos!$A$2:$A$47,0))</f>
        <v>43.79</v>
      </c>
      <c r="R3485" s="15" t="n">
        <f aca="false">IF(I3485="Cancelado",0,P3485-Q3485)</f>
        <v>51.52</v>
      </c>
      <c r="S3485" s="17" t="str">
        <f aca="false">INDEX(dProdutos!$D$2:$D$47,MATCH(E3485,dProdutos!$A$2:$A$47,0))</f>
        <v>Calçados</v>
      </c>
    </row>
    <row r="3486" customFormat="false" ht="15" hidden="false" customHeight="false" outlineLevel="0" collapsed="false">
      <c r="A3486" s="17" t="s">
        <v>3634</v>
      </c>
      <c r="B3486" s="17" t="n">
        <v>1</v>
      </c>
      <c r="C3486" s="21" t="n">
        <v>45937</v>
      </c>
      <c r="D3486" s="17" t="s">
        <v>1361</v>
      </c>
      <c r="E3486" s="17" t="s">
        <v>183</v>
      </c>
      <c r="F3486" s="17" t="s">
        <v>1493</v>
      </c>
      <c r="G3486" s="17" t="s">
        <v>60</v>
      </c>
      <c r="H3486" s="17" t="s">
        <v>1523</v>
      </c>
      <c r="I3486" s="17" t="s">
        <v>1524</v>
      </c>
      <c r="J3486" s="17" t="n">
        <v>1</v>
      </c>
      <c r="K3486" s="15" t="n">
        <v>121.9</v>
      </c>
      <c r="L3486" s="22" t="n">
        <v>0</v>
      </c>
      <c r="M3486" s="15" t="n">
        <v>0</v>
      </c>
      <c r="N3486" s="15" t="n">
        <f aca="false">J3486*K3486</f>
        <v>121.9</v>
      </c>
      <c r="O3486" s="15" t="n">
        <f aca="false">N3486*L3486</f>
        <v>0</v>
      </c>
      <c r="P3486" s="15" t="n">
        <f aca="false">N3486-O3486</f>
        <v>121.9</v>
      </c>
      <c r="Q3486" s="15" t="n">
        <f aca="false">J3486*INDEX(dProdutos!$F$2:$F$47,MATCH(E3486,dProdutos!$A$2:$A$47,0))</f>
        <v>52.76</v>
      </c>
      <c r="R3486" s="15" t="n">
        <f aca="false">IF(I3486="Cancelado",0,P3486-Q3486)</f>
        <v>69.14</v>
      </c>
      <c r="S3486" s="17" t="str">
        <f aca="false">INDEX(dProdutos!$D$2:$D$47,MATCH(E3486,dProdutos!$A$2:$A$47,0))</f>
        <v>Eletrônicos</v>
      </c>
    </row>
    <row r="3487" customFormat="false" ht="15" hidden="false" customHeight="false" outlineLevel="0" collapsed="false">
      <c r="A3487" s="17" t="s">
        <v>3635</v>
      </c>
      <c r="B3487" s="17" t="n">
        <v>1</v>
      </c>
      <c r="C3487" s="21" t="n">
        <v>45937</v>
      </c>
      <c r="D3487" s="17" t="s">
        <v>632</v>
      </c>
      <c r="E3487" s="17" t="s">
        <v>111</v>
      </c>
      <c r="F3487" s="17" t="s">
        <v>1487</v>
      </c>
      <c r="G3487" s="17" t="s">
        <v>59</v>
      </c>
      <c r="H3487" s="17" t="s">
        <v>1537</v>
      </c>
      <c r="I3487" s="17" t="s">
        <v>1524</v>
      </c>
      <c r="J3487" s="17" t="n">
        <v>1</v>
      </c>
      <c r="K3487" s="15" t="n">
        <v>188.9</v>
      </c>
      <c r="L3487" s="22" t="n">
        <v>0</v>
      </c>
      <c r="M3487" s="15" t="n">
        <v>10.01</v>
      </c>
      <c r="N3487" s="15" t="n">
        <f aca="false">J3487*K3487</f>
        <v>188.9</v>
      </c>
      <c r="O3487" s="15" t="n">
        <f aca="false">N3487*L3487</f>
        <v>0</v>
      </c>
      <c r="P3487" s="15" t="n">
        <f aca="false">N3487-O3487</f>
        <v>188.9</v>
      </c>
      <c r="Q3487" s="15" t="n">
        <f aca="false">J3487*INDEX(dProdutos!$F$2:$F$47,MATCH(E3487,dProdutos!$A$2:$A$47,0))</f>
        <v>88.32</v>
      </c>
      <c r="R3487" s="15" t="n">
        <f aca="false">IF(I3487="Cancelado",0,P3487-Q3487)</f>
        <v>100.58</v>
      </c>
      <c r="S3487" s="17" t="str">
        <f aca="false">INDEX(dProdutos!$D$2:$D$47,MATCH(E3487,dProdutos!$A$2:$A$47,0))</f>
        <v>Moda Masculina</v>
      </c>
    </row>
    <row r="3488" customFormat="false" ht="15" hidden="false" customHeight="false" outlineLevel="0" collapsed="false">
      <c r="A3488" s="17" t="s">
        <v>3635</v>
      </c>
      <c r="B3488" s="17" t="n">
        <v>2</v>
      </c>
      <c r="C3488" s="21" t="n">
        <v>45937</v>
      </c>
      <c r="D3488" s="17" t="s">
        <v>632</v>
      </c>
      <c r="E3488" s="17" t="s">
        <v>177</v>
      </c>
      <c r="F3488" s="17" t="s">
        <v>1487</v>
      </c>
      <c r="G3488" s="17" t="s">
        <v>59</v>
      </c>
      <c r="H3488" s="17" t="s">
        <v>1537</v>
      </c>
      <c r="I3488" s="17" t="s">
        <v>1524</v>
      </c>
      <c r="J3488" s="17" t="n">
        <v>1</v>
      </c>
      <c r="K3488" s="15" t="n">
        <v>257.9</v>
      </c>
      <c r="L3488" s="22" t="n">
        <v>0.05</v>
      </c>
      <c r="M3488" s="15" t="n">
        <v>0</v>
      </c>
      <c r="N3488" s="15" t="n">
        <f aca="false">J3488*K3488</f>
        <v>257.9</v>
      </c>
      <c r="O3488" s="15" t="n">
        <f aca="false">N3488*L3488</f>
        <v>12.895</v>
      </c>
      <c r="P3488" s="15" t="n">
        <f aca="false">N3488-O3488</f>
        <v>245.005</v>
      </c>
      <c r="Q3488" s="15" t="n">
        <f aca="false">J3488*INDEX(dProdutos!$F$2:$F$47,MATCH(E3488,dProdutos!$A$2:$A$47,0))</f>
        <v>138.23</v>
      </c>
      <c r="R3488" s="15" t="n">
        <f aca="false">IF(I3488="Cancelado",0,P3488-Q3488)</f>
        <v>106.775</v>
      </c>
      <c r="S3488" s="17" t="str">
        <f aca="false">INDEX(dProdutos!$D$2:$D$47,MATCH(E3488,dProdutos!$A$2:$A$47,0))</f>
        <v>Casa</v>
      </c>
    </row>
    <row r="3489" customFormat="false" ht="15" hidden="false" customHeight="false" outlineLevel="0" collapsed="false">
      <c r="A3489" s="17" t="s">
        <v>3636</v>
      </c>
      <c r="B3489" s="17" t="n">
        <v>1</v>
      </c>
      <c r="C3489" s="21" t="n">
        <v>45937</v>
      </c>
      <c r="D3489" s="17" t="s">
        <v>962</v>
      </c>
      <c r="E3489" s="17" t="s">
        <v>95</v>
      </c>
      <c r="F3489" s="17" t="s">
        <v>1493</v>
      </c>
      <c r="G3489" s="17" t="s">
        <v>59</v>
      </c>
      <c r="H3489" s="17" t="s">
        <v>1527</v>
      </c>
      <c r="I3489" s="17" t="s">
        <v>1524</v>
      </c>
      <c r="J3489" s="17" t="n">
        <v>1</v>
      </c>
      <c r="K3489" s="15" t="n">
        <v>77.9</v>
      </c>
      <c r="L3489" s="22" t="n">
        <v>0</v>
      </c>
      <c r="M3489" s="15" t="n">
        <v>0</v>
      </c>
      <c r="N3489" s="15" t="n">
        <f aca="false">J3489*K3489</f>
        <v>77.9</v>
      </c>
      <c r="O3489" s="15" t="n">
        <f aca="false">N3489*L3489</f>
        <v>0</v>
      </c>
      <c r="P3489" s="15" t="n">
        <f aca="false">N3489-O3489</f>
        <v>77.9</v>
      </c>
      <c r="Q3489" s="15" t="n">
        <f aca="false">J3489*INDEX(dProdutos!$F$2:$F$47,MATCH(E3489,dProdutos!$A$2:$A$47,0))</f>
        <v>36.71</v>
      </c>
      <c r="R3489" s="15" t="n">
        <f aca="false">IF(I3489="Cancelado",0,P3489-Q3489)</f>
        <v>41.19</v>
      </c>
      <c r="S3489" s="17" t="str">
        <f aca="false">INDEX(dProdutos!$D$2:$D$47,MATCH(E3489,dProdutos!$A$2:$A$47,0))</f>
        <v>Moda Feminina</v>
      </c>
    </row>
    <row r="3490" customFormat="false" ht="15" hidden="false" customHeight="false" outlineLevel="0" collapsed="false">
      <c r="A3490" s="17" t="s">
        <v>3637</v>
      </c>
      <c r="B3490" s="17" t="n">
        <v>1</v>
      </c>
      <c r="C3490" s="21" t="n">
        <v>45937</v>
      </c>
      <c r="D3490" s="17" t="s">
        <v>723</v>
      </c>
      <c r="E3490" s="17" t="s">
        <v>171</v>
      </c>
      <c r="F3490" s="17" t="s">
        <v>1499</v>
      </c>
      <c r="G3490" s="17" t="s">
        <v>62</v>
      </c>
      <c r="H3490" s="17" t="s">
        <v>1527</v>
      </c>
      <c r="I3490" s="17" t="s">
        <v>1524</v>
      </c>
      <c r="J3490" s="17" t="n">
        <v>1</v>
      </c>
      <c r="K3490" s="15" t="n">
        <v>246.9</v>
      </c>
      <c r="L3490" s="22" t="n">
        <v>0</v>
      </c>
      <c r="M3490" s="15" t="n">
        <v>27.53</v>
      </c>
      <c r="N3490" s="15" t="n">
        <f aca="false">J3490*K3490</f>
        <v>246.9</v>
      </c>
      <c r="O3490" s="15" t="n">
        <f aca="false">N3490*L3490</f>
        <v>0</v>
      </c>
      <c r="P3490" s="15" t="n">
        <f aca="false">N3490-O3490</f>
        <v>246.9</v>
      </c>
      <c r="Q3490" s="15" t="n">
        <f aca="false">J3490*INDEX(dProdutos!$F$2:$F$47,MATCH(E3490,dProdutos!$A$2:$A$47,0))</f>
        <v>103.61</v>
      </c>
      <c r="R3490" s="15" t="n">
        <f aca="false">IF(I3490="Cancelado",0,P3490-Q3490)</f>
        <v>143.29</v>
      </c>
      <c r="S3490" s="17" t="str">
        <f aca="false">INDEX(dProdutos!$D$2:$D$47,MATCH(E3490,dProdutos!$A$2:$A$47,0))</f>
        <v>Casa</v>
      </c>
    </row>
    <row r="3491" customFormat="false" ht="15" hidden="false" customHeight="false" outlineLevel="0" collapsed="false">
      <c r="A3491" s="17" t="s">
        <v>3638</v>
      </c>
      <c r="B3491" s="17" t="n">
        <v>1</v>
      </c>
      <c r="C3491" s="21" t="n">
        <v>45937</v>
      </c>
      <c r="D3491" s="17" t="s">
        <v>502</v>
      </c>
      <c r="E3491" s="17" t="s">
        <v>150</v>
      </c>
      <c r="F3491" s="17" t="s">
        <v>1499</v>
      </c>
      <c r="G3491" s="17" t="s">
        <v>60</v>
      </c>
      <c r="H3491" s="17" t="s">
        <v>1523</v>
      </c>
      <c r="I3491" s="17" t="s">
        <v>1524</v>
      </c>
      <c r="J3491" s="17" t="n">
        <v>1</v>
      </c>
      <c r="K3491" s="15" t="n">
        <v>71.9</v>
      </c>
      <c r="L3491" s="22" t="n">
        <v>0</v>
      </c>
      <c r="M3491" s="15" t="n">
        <v>0</v>
      </c>
      <c r="N3491" s="15" t="n">
        <f aca="false">J3491*K3491</f>
        <v>71.9</v>
      </c>
      <c r="O3491" s="15" t="n">
        <f aca="false">N3491*L3491</f>
        <v>0</v>
      </c>
      <c r="P3491" s="15" t="n">
        <f aca="false">N3491-O3491</f>
        <v>71.9</v>
      </c>
      <c r="Q3491" s="15" t="n">
        <f aca="false">J3491*INDEX(dProdutos!$F$2:$F$47,MATCH(E3491,dProdutos!$A$2:$A$47,0))</f>
        <v>27.38</v>
      </c>
      <c r="R3491" s="15" t="n">
        <f aca="false">IF(I3491="Cancelado",0,P3491-Q3491)</f>
        <v>44.52</v>
      </c>
      <c r="S3491" s="17" t="str">
        <f aca="false">INDEX(dProdutos!$D$2:$D$47,MATCH(E3491,dProdutos!$A$2:$A$47,0))</f>
        <v>Acessórios</v>
      </c>
    </row>
    <row r="3492" customFormat="false" ht="15" hidden="false" customHeight="false" outlineLevel="0" collapsed="false">
      <c r="A3492" s="17" t="s">
        <v>3638</v>
      </c>
      <c r="B3492" s="17" t="n">
        <v>2</v>
      </c>
      <c r="C3492" s="21" t="n">
        <v>45937</v>
      </c>
      <c r="D3492" s="17" t="s">
        <v>502</v>
      </c>
      <c r="E3492" s="17" t="s">
        <v>85</v>
      </c>
      <c r="F3492" s="17" t="s">
        <v>1499</v>
      </c>
      <c r="G3492" s="17" t="s">
        <v>60</v>
      </c>
      <c r="H3492" s="17" t="s">
        <v>1523</v>
      </c>
      <c r="I3492" s="17" t="s">
        <v>1524</v>
      </c>
      <c r="J3492" s="17" t="n">
        <v>3</v>
      </c>
      <c r="K3492" s="15" t="n">
        <v>165.9</v>
      </c>
      <c r="L3492" s="22" t="n">
        <v>0.05</v>
      </c>
      <c r="M3492" s="15" t="n">
        <v>0</v>
      </c>
      <c r="N3492" s="15" t="n">
        <f aca="false">J3492*K3492</f>
        <v>497.7</v>
      </c>
      <c r="O3492" s="15" t="n">
        <f aca="false">N3492*L3492</f>
        <v>24.885</v>
      </c>
      <c r="P3492" s="15" t="n">
        <f aca="false">N3492-O3492</f>
        <v>472.815</v>
      </c>
      <c r="Q3492" s="15" t="n">
        <f aca="false">J3492*INDEX(dProdutos!$F$2:$F$47,MATCH(E3492,dProdutos!$A$2:$A$47,0))</f>
        <v>274.65</v>
      </c>
      <c r="R3492" s="15" t="n">
        <f aca="false">IF(I3492="Cancelado",0,P3492-Q3492)</f>
        <v>198.165</v>
      </c>
      <c r="S3492" s="17" t="str">
        <f aca="false">INDEX(dProdutos!$D$2:$D$47,MATCH(E3492,dProdutos!$A$2:$A$47,0))</f>
        <v>Moda Feminina</v>
      </c>
    </row>
    <row r="3493" customFormat="false" ht="15" hidden="false" customHeight="false" outlineLevel="0" collapsed="false">
      <c r="A3493" s="17" t="s">
        <v>3639</v>
      </c>
      <c r="B3493" s="17" t="n">
        <v>1</v>
      </c>
      <c r="C3493" s="21" t="n">
        <v>45937</v>
      </c>
      <c r="D3493" s="17" t="s">
        <v>1164</v>
      </c>
      <c r="E3493" s="17" t="s">
        <v>129</v>
      </c>
      <c r="F3493" s="17" t="s">
        <v>1490</v>
      </c>
      <c r="G3493" s="17" t="s">
        <v>60</v>
      </c>
      <c r="H3493" s="17" t="s">
        <v>1537</v>
      </c>
      <c r="I3493" s="17" t="s">
        <v>1524</v>
      </c>
      <c r="J3493" s="17" t="n">
        <v>2</v>
      </c>
      <c r="K3493" s="15" t="n">
        <v>105.9</v>
      </c>
      <c r="L3493" s="22" t="n">
        <v>0.1</v>
      </c>
      <c r="M3493" s="15" t="n">
        <v>27.73</v>
      </c>
      <c r="N3493" s="15" t="n">
        <f aca="false">J3493*K3493</f>
        <v>211.8</v>
      </c>
      <c r="O3493" s="15" t="n">
        <f aca="false">N3493*L3493</f>
        <v>21.18</v>
      </c>
      <c r="P3493" s="15" t="n">
        <f aca="false">N3493-O3493</f>
        <v>190.62</v>
      </c>
      <c r="Q3493" s="15" t="n">
        <f aca="false">J3493*INDEX(dProdutos!$F$2:$F$47,MATCH(E3493,dProdutos!$A$2:$A$47,0))</f>
        <v>87.58</v>
      </c>
      <c r="R3493" s="15" t="n">
        <f aca="false">IF(I3493="Cancelado",0,P3493-Q3493)</f>
        <v>103.04</v>
      </c>
      <c r="S3493" s="17" t="str">
        <f aca="false">INDEX(dProdutos!$D$2:$D$47,MATCH(E3493,dProdutos!$A$2:$A$47,0))</f>
        <v>Calçados</v>
      </c>
    </row>
    <row r="3494" customFormat="false" ht="15" hidden="false" customHeight="false" outlineLevel="0" collapsed="false">
      <c r="A3494" s="17" t="s">
        <v>3640</v>
      </c>
      <c r="B3494" s="17" t="n">
        <v>1</v>
      </c>
      <c r="C3494" s="21" t="n">
        <v>45938</v>
      </c>
      <c r="D3494" s="17" t="s">
        <v>318</v>
      </c>
      <c r="E3494" s="17" t="s">
        <v>183</v>
      </c>
      <c r="F3494" s="17" t="s">
        <v>1499</v>
      </c>
      <c r="G3494" s="17" t="s">
        <v>59</v>
      </c>
      <c r="H3494" s="17" t="s">
        <v>1540</v>
      </c>
      <c r="I3494" s="17" t="s">
        <v>1524</v>
      </c>
      <c r="J3494" s="17" t="n">
        <v>1</v>
      </c>
      <c r="K3494" s="15" t="n">
        <v>121.9</v>
      </c>
      <c r="L3494" s="22" t="n">
        <v>0.05</v>
      </c>
      <c r="M3494" s="15" t="n">
        <v>17.88</v>
      </c>
      <c r="N3494" s="15" t="n">
        <f aca="false">J3494*K3494</f>
        <v>121.9</v>
      </c>
      <c r="O3494" s="15" t="n">
        <f aca="false">N3494*L3494</f>
        <v>6.095</v>
      </c>
      <c r="P3494" s="15" t="n">
        <f aca="false">N3494-O3494</f>
        <v>115.805</v>
      </c>
      <c r="Q3494" s="15" t="n">
        <f aca="false">J3494*INDEX(dProdutos!$F$2:$F$47,MATCH(E3494,dProdutos!$A$2:$A$47,0))</f>
        <v>52.76</v>
      </c>
      <c r="R3494" s="15" t="n">
        <f aca="false">IF(I3494="Cancelado",0,P3494-Q3494)</f>
        <v>63.045</v>
      </c>
      <c r="S3494" s="17" t="str">
        <f aca="false">INDEX(dProdutos!$D$2:$D$47,MATCH(E3494,dProdutos!$A$2:$A$47,0))</f>
        <v>Eletrônicos</v>
      </c>
    </row>
    <row r="3495" customFormat="false" ht="15" hidden="false" customHeight="false" outlineLevel="0" collapsed="false">
      <c r="A3495" s="17" t="s">
        <v>3640</v>
      </c>
      <c r="B3495" s="17" t="n">
        <v>2</v>
      </c>
      <c r="C3495" s="21" t="n">
        <v>45938</v>
      </c>
      <c r="D3495" s="17" t="s">
        <v>318</v>
      </c>
      <c r="E3495" s="17" t="s">
        <v>138</v>
      </c>
      <c r="F3495" s="17" t="s">
        <v>1499</v>
      </c>
      <c r="G3495" s="17" t="s">
        <v>59</v>
      </c>
      <c r="H3495" s="17" t="s">
        <v>1540</v>
      </c>
      <c r="I3495" s="17" t="s">
        <v>1524</v>
      </c>
      <c r="J3495" s="17" t="n">
        <v>1</v>
      </c>
      <c r="K3495" s="15" t="n">
        <v>231.9</v>
      </c>
      <c r="L3495" s="22" t="n">
        <v>0</v>
      </c>
      <c r="M3495" s="15" t="n">
        <v>0</v>
      </c>
      <c r="N3495" s="15" t="n">
        <f aca="false">J3495*K3495</f>
        <v>231.9</v>
      </c>
      <c r="O3495" s="15" t="n">
        <f aca="false">N3495*L3495</f>
        <v>0</v>
      </c>
      <c r="P3495" s="15" t="n">
        <f aca="false">N3495-O3495</f>
        <v>231.9</v>
      </c>
      <c r="Q3495" s="15" t="n">
        <f aca="false">J3495*INDEX(dProdutos!$F$2:$F$47,MATCH(E3495,dProdutos!$A$2:$A$47,0))</f>
        <v>132.21</v>
      </c>
      <c r="R3495" s="15" t="n">
        <f aca="false">IF(I3495="Cancelado",0,P3495-Q3495)</f>
        <v>99.69</v>
      </c>
      <c r="S3495" s="17" t="str">
        <f aca="false">INDEX(dProdutos!$D$2:$D$47,MATCH(E3495,dProdutos!$A$2:$A$47,0))</f>
        <v>Calçados</v>
      </c>
    </row>
    <row r="3496" customFormat="false" ht="15" hidden="false" customHeight="false" outlineLevel="0" collapsed="false">
      <c r="A3496" s="17" t="s">
        <v>3641</v>
      </c>
      <c r="B3496" s="17" t="n">
        <v>1</v>
      </c>
      <c r="C3496" s="21" t="n">
        <v>45938</v>
      </c>
      <c r="D3496" s="17" t="s">
        <v>382</v>
      </c>
      <c r="E3496" s="17" t="s">
        <v>123</v>
      </c>
      <c r="F3496" s="17" t="s">
        <v>1503</v>
      </c>
      <c r="G3496" s="17" t="s">
        <v>59</v>
      </c>
      <c r="H3496" s="17" t="s">
        <v>1523</v>
      </c>
      <c r="I3496" s="17" t="s">
        <v>1531</v>
      </c>
      <c r="J3496" s="17" t="n">
        <v>1</v>
      </c>
      <c r="K3496" s="15" t="n">
        <v>277.9</v>
      </c>
      <c r="L3496" s="22" t="n">
        <v>0.1</v>
      </c>
      <c r="M3496" s="15" t="n">
        <v>0</v>
      </c>
      <c r="N3496" s="15" t="n">
        <f aca="false">J3496*K3496</f>
        <v>277.9</v>
      </c>
      <c r="O3496" s="15" t="n">
        <f aca="false">N3496*L3496</f>
        <v>27.79</v>
      </c>
      <c r="P3496" s="15" t="n">
        <f aca="false">N3496-O3496</f>
        <v>250.11</v>
      </c>
      <c r="Q3496" s="15" t="n">
        <f aca="false">J3496*INDEX(dProdutos!$F$2:$F$47,MATCH(E3496,dProdutos!$A$2:$A$47,0))</f>
        <v>132.36</v>
      </c>
      <c r="R3496" s="15" t="n">
        <f aca="false">IF(I3496="Cancelado",0,P3496-Q3496)</f>
        <v>0</v>
      </c>
      <c r="S3496" s="17" t="str">
        <f aca="false">INDEX(dProdutos!$D$2:$D$47,MATCH(E3496,dProdutos!$A$2:$A$47,0))</f>
        <v>Calçados</v>
      </c>
    </row>
    <row r="3497" customFormat="false" ht="15" hidden="false" customHeight="false" outlineLevel="0" collapsed="false">
      <c r="A3497" s="17" t="s">
        <v>3641</v>
      </c>
      <c r="B3497" s="17" t="n">
        <v>2</v>
      </c>
      <c r="C3497" s="21" t="n">
        <v>45938</v>
      </c>
      <c r="D3497" s="17" t="s">
        <v>382</v>
      </c>
      <c r="E3497" s="17" t="s">
        <v>192</v>
      </c>
      <c r="F3497" s="17" t="s">
        <v>1503</v>
      </c>
      <c r="G3497" s="17" t="s">
        <v>59</v>
      </c>
      <c r="H3497" s="17" t="s">
        <v>1523</v>
      </c>
      <c r="I3497" s="17" t="s">
        <v>1531</v>
      </c>
      <c r="J3497" s="17" t="n">
        <v>1</v>
      </c>
      <c r="K3497" s="15" t="n">
        <v>245.9</v>
      </c>
      <c r="L3497" s="22" t="n">
        <v>0</v>
      </c>
      <c r="M3497" s="15" t="n">
        <v>0</v>
      </c>
      <c r="N3497" s="15" t="n">
        <f aca="false">J3497*K3497</f>
        <v>245.9</v>
      </c>
      <c r="O3497" s="15" t="n">
        <f aca="false">N3497*L3497</f>
        <v>0</v>
      </c>
      <c r="P3497" s="15" t="n">
        <f aca="false">N3497-O3497</f>
        <v>245.9</v>
      </c>
      <c r="Q3497" s="15" t="n">
        <f aca="false">J3497*INDEX(dProdutos!$F$2:$F$47,MATCH(E3497,dProdutos!$A$2:$A$47,0))</f>
        <v>107.78</v>
      </c>
      <c r="R3497" s="15" t="n">
        <f aca="false">IF(I3497="Cancelado",0,P3497-Q3497)</f>
        <v>0</v>
      </c>
      <c r="S3497" s="17" t="str">
        <f aca="false">INDEX(dProdutos!$D$2:$D$47,MATCH(E3497,dProdutos!$A$2:$A$47,0))</f>
        <v>Eletrônicos</v>
      </c>
    </row>
    <row r="3498" customFormat="false" ht="15" hidden="false" customHeight="false" outlineLevel="0" collapsed="false">
      <c r="A3498" s="17" t="s">
        <v>3641</v>
      </c>
      <c r="B3498" s="17" t="n">
        <v>3</v>
      </c>
      <c r="C3498" s="21" t="n">
        <v>45938</v>
      </c>
      <c r="D3498" s="17" t="s">
        <v>382</v>
      </c>
      <c r="E3498" s="17" t="s">
        <v>192</v>
      </c>
      <c r="F3498" s="17" t="s">
        <v>1503</v>
      </c>
      <c r="G3498" s="17" t="s">
        <v>59</v>
      </c>
      <c r="H3498" s="17" t="s">
        <v>1523</v>
      </c>
      <c r="I3498" s="17" t="s">
        <v>1531</v>
      </c>
      <c r="J3498" s="17" t="n">
        <v>1</v>
      </c>
      <c r="K3498" s="15" t="n">
        <v>245.9</v>
      </c>
      <c r="L3498" s="22" t="n">
        <v>0</v>
      </c>
      <c r="M3498" s="15" t="n">
        <v>0</v>
      </c>
      <c r="N3498" s="15" t="n">
        <f aca="false">J3498*K3498</f>
        <v>245.9</v>
      </c>
      <c r="O3498" s="15" t="n">
        <f aca="false">N3498*L3498</f>
        <v>0</v>
      </c>
      <c r="P3498" s="15" t="n">
        <f aca="false">N3498-O3498</f>
        <v>245.9</v>
      </c>
      <c r="Q3498" s="15" t="n">
        <f aca="false">J3498*INDEX(dProdutos!$F$2:$F$47,MATCH(E3498,dProdutos!$A$2:$A$47,0))</f>
        <v>107.78</v>
      </c>
      <c r="R3498" s="15" t="n">
        <f aca="false">IF(I3498="Cancelado",0,P3498-Q3498)</f>
        <v>0</v>
      </c>
      <c r="S3498" s="17" t="str">
        <f aca="false">INDEX(dProdutos!$D$2:$D$47,MATCH(E3498,dProdutos!$A$2:$A$47,0))</f>
        <v>Eletrônicos</v>
      </c>
    </row>
    <row r="3499" customFormat="false" ht="15" hidden="false" customHeight="false" outlineLevel="0" collapsed="false">
      <c r="A3499" s="17" t="s">
        <v>3642</v>
      </c>
      <c r="B3499" s="17" t="n">
        <v>1</v>
      </c>
      <c r="C3499" s="21" t="n">
        <v>45938</v>
      </c>
      <c r="D3499" s="17" t="s">
        <v>1443</v>
      </c>
      <c r="E3499" s="17" t="s">
        <v>204</v>
      </c>
      <c r="F3499" s="17" t="s">
        <v>1501</v>
      </c>
      <c r="G3499" s="17" t="s">
        <v>62</v>
      </c>
      <c r="H3499" s="17" t="s">
        <v>1537</v>
      </c>
      <c r="I3499" s="17" t="s">
        <v>1524</v>
      </c>
      <c r="J3499" s="17" t="n">
        <v>1</v>
      </c>
      <c r="K3499" s="15" t="n">
        <v>64.9</v>
      </c>
      <c r="L3499" s="22" t="n">
        <v>0</v>
      </c>
      <c r="M3499" s="15" t="n">
        <v>19.1</v>
      </c>
      <c r="N3499" s="15" t="n">
        <f aca="false">J3499*K3499</f>
        <v>64.9</v>
      </c>
      <c r="O3499" s="15" t="n">
        <f aca="false">N3499*L3499</f>
        <v>0</v>
      </c>
      <c r="P3499" s="15" t="n">
        <f aca="false">N3499-O3499</f>
        <v>64.9</v>
      </c>
      <c r="Q3499" s="15" t="n">
        <f aca="false">J3499*INDEX(dProdutos!$F$2:$F$47,MATCH(E3499,dProdutos!$A$2:$A$47,0))</f>
        <v>27.52</v>
      </c>
      <c r="R3499" s="15" t="n">
        <f aca="false">IF(I3499="Cancelado",0,P3499-Q3499)</f>
        <v>37.38</v>
      </c>
      <c r="S3499" s="17" t="str">
        <f aca="false">INDEX(dProdutos!$D$2:$D$47,MATCH(E3499,dProdutos!$A$2:$A$47,0))</f>
        <v>Beleza</v>
      </c>
    </row>
    <row r="3500" customFormat="false" ht="15" hidden="false" customHeight="false" outlineLevel="0" collapsed="false">
      <c r="A3500" s="17" t="s">
        <v>3642</v>
      </c>
      <c r="B3500" s="17" t="n">
        <v>2</v>
      </c>
      <c r="C3500" s="21" t="n">
        <v>45938</v>
      </c>
      <c r="D3500" s="17" t="s">
        <v>1443</v>
      </c>
      <c r="E3500" s="17" t="s">
        <v>174</v>
      </c>
      <c r="F3500" s="17" t="s">
        <v>1501</v>
      </c>
      <c r="G3500" s="17" t="s">
        <v>62</v>
      </c>
      <c r="H3500" s="17" t="s">
        <v>1537</v>
      </c>
      <c r="I3500" s="17" t="s">
        <v>1524</v>
      </c>
      <c r="J3500" s="17" t="n">
        <v>2</v>
      </c>
      <c r="K3500" s="15" t="n">
        <v>250.9</v>
      </c>
      <c r="L3500" s="22" t="n">
        <v>0</v>
      </c>
      <c r="M3500" s="15" t="n">
        <v>0</v>
      </c>
      <c r="N3500" s="15" t="n">
        <f aca="false">J3500*K3500</f>
        <v>501.8</v>
      </c>
      <c r="O3500" s="15" t="n">
        <f aca="false">N3500*L3500</f>
        <v>0</v>
      </c>
      <c r="P3500" s="15" t="n">
        <f aca="false">N3500-O3500</f>
        <v>501.8</v>
      </c>
      <c r="Q3500" s="15" t="n">
        <f aca="false">J3500*INDEX(dProdutos!$F$2:$F$47,MATCH(E3500,dProdutos!$A$2:$A$47,0))</f>
        <v>302.56</v>
      </c>
      <c r="R3500" s="15" t="n">
        <f aca="false">IF(I3500="Cancelado",0,P3500-Q3500)</f>
        <v>199.24</v>
      </c>
      <c r="S3500" s="17" t="str">
        <f aca="false">INDEX(dProdutos!$D$2:$D$47,MATCH(E3500,dProdutos!$A$2:$A$47,0))</f>
        <v>Casa</v>
      </c>
    </row>
    <row r="3501" customFormat="false" ht="15" hidden="false" customHeight="false" outlineLevel="0" collapsed="false">
      <c r="A3501" s="17" t="s">
        <v>3643</v>
      </c>
      <c r="B3501" s="17" t="n">
        <v>1</v>
      </c>
      <c r="C3501" s="21" t="n">
        <v>45938</v>
      </c>
      <c r="D3501" s="17" t="s">
        <v>1298</v>
      </c>
      <c r="E3501" s="17" t="s">
        <v>165</v>
      </c>
      <c r="F3501" s="17" t="s">
        <v>1499</v>
      </c>
      <c r="G3501" s="17" t="s">
        <v>61</v>
      </c>
      <c r="H3501" s="17" t="s">
        <v>1537</v>
      </c>
      <c r="I3501" s="17" t="s">
        <v>1524</v>
      </c>
      <c r="J3501" s="17" t="n">
        <v>2</v>
      </c>
      <c r="K3501" s="15" t="n">
        <v>231.9</v>
      </c>
      <c r="L3501" s="22" t="n">
        <v>0.2</v>
      </c>
      <c r="M3501" s="15" t="n">
        <v>34.46</v>
      </c>
      <c r="N3501" s="15" t="n">
        <f aca="false">J3501*K3501</f>
        <v>463.8</v>
      </c>
      <c r="O3501" s="15" t="n">
        <f aca="false">N3501*L3501</f>
        <v>92.76</v>
      </c>
      <c r="P3501" s="15" t="n">
        <f aca="false">N3501-O3501</f>
        <v>371.04</v>
      </c>
      <c r="Q3501" s="15" t="n">
        <f aca="false">J3501*INDEX(dProdutos!$F$2:$F$47,MATCH(E3501,dProdutos!$A$2:$A$47,0))</f>
        <v>281.66</v>
      </c>
      <c r="R3501" s="15" t="n">
        <f aca="false">IF(I3501="Cancelado",0,P3501-Q3501)</f>
        <v>89.38</v>
      </c>
      <c r="S3501" s="17" t="str">
        <f aca="false">INDEX(dProdutos!$D$2:$D$47,MATCH(E3501,dProdutos!$A$2:$A$47,0))</f>
        <v>Casa</v>
      </c>
    </row>
    <row r="3502" customFormat="false" ht="15" hidden="false" customHeight="false" outlineLevel="0" collapsed="false">
      <c r="A3502" s="17" t="s">
        <v>3644</v>
      </c>
      <c r="B3502" s="17" t="n">
        <v>1</v>
      </c>
      <c r="C3502" s="21" t="n">
        <v>45938</v>
      </c>
      <c r="D3502" s="17" t="s">
        <v>1377</v>
      </c>
      <c r="E3502" s="17" t="s">
        <v>117</v>
      </c>
      <c r="F3502" s="17" t="s">
        <v>1495</v>
      </c>
      <c r="G3502" s="17" t="s">
        <v>59</v>
      </c>
      <c r="H3502" s="17" t="s">
        <v>1537</v>
      </c>
      <c r="I3502" s="17" t="s">
        <v>1524</v>
      </c>
      <c r="J3502" s="17" t="n">
        <v>3</v>
      </c>
      <c r="K3502" s="15" t="n">
        <v>166.9</v>
      </c>
      <c r="L3502" s="22" t="n">
        <v>0</v>
      </c>
      <c r="M3502" s="15" t="n">
        <v>13.47</v>
      </c>
      <c r="N3502" s="15" t="n">
        <f aca="false">J3502*K3502</f>
        <v>500.7</v>
      </c>
      <c r="O3502" s="15" t="n">
        <f aca="false">N3502*L3502</f>
        <v>0</v>
      </c>
      <c r="P3502" s="15" t="n">
        <f aca="false">N3502-O3502</f>
        <v>500.7</v>
      </c>
      <c r="Q3502" s="15" t="n">
        <f aca="false">J3502*INDEX(dProdutos!$F$2:$F$47,MATCH(E3502,dProdutos!$A$2:$A$47,0))</f>
        <v>219.69</v>
      </c>
      <c r="R3502" s="15" t="n">
        <f aca="false">IF(I3502="Cancelado",0,P3502-Q3502)</f>
        <v>281.01</v>
      </c>
      <c r="S3502" s="17" t="str">
        <f aca="false">INDEX(dProdutos!$D$2:$D$47,MATCH(E3502,dProdutos!$A$2:$A$47,0))</f>
        <v>Moda Masculina</v>
      </c>
    </row>
    <row r="3503" customFormat="false" ht="15" hidden="false" customHeight="false" outlineLevel="0" collapsed="false">
      <c r="A3503" s="17" t="s">
        <v>3644</v>
      </c>
      <c r="B3503" s="17" t="n">
        <v>2</v>
      </c>
      <c r="C3503" s="21" t="n">
        <v>45938</v>
      </c>
      <c r="D3503" s="17" t="s">
        <v>1377</v>
      </c>
      <c r="E3503" s="17" t="s">
        <v>186</v>
      </c>
      <c r="F3503" s="17" t="s">
        <v>1495</v>
      </c>
      <c r="G3503" s="17" t="s">
        <v>59</v>
      </c>
      <c r="H3503" s="17" t="s">
        <v>1537</v>
      </c>
      <c r="I3503" s="17" t="s">
        <v>1524</v>
      </c>
      <c r="J3503" s="17" t="n">
        <v>1</v>
      </c>
      <c r="K3503" s="15" t="n">
        <v>120.9</v>
      </c>
      <c r="L3503" s="22" t="n">
        <v>0.15</v>
      </c>
      <c r="M3503" s="15" t="n">
        <v>0</v>
      </c>
      <c r="N3503" s="15" t="n">
        <f aca="false">J3503*K3503</f>
        <v>120.9</v>
      </c>
      <c r="O3503" s="15" t="n">
        <f aca="false">N3503*L3503</f>
        <v>18.135</v>
      </c>
      <c r="P3503" s="15" t="n">
        <f aca="false">N3503-O3503</f>
        <v>102.765</v>
      </c>
      <c r="Q3503" s="15" t="n">
        <f aca="false">J3503*INDEX(dProdutos!$F$2:$F$47,MATCH(E3503,dProdutos!$A$2:$A$47,0))</f>
        <v>72.21</v>
      </c>
      <c r="R3503" s="15" t="n">
        <f aca="false">IF(I3503="Cancelado",0,P3503-Q3503)</f>
        <v>30.555</v>
      </c>
      <c r="S3503" s="17" t="str">
        <f aca="false">INDEX(dProdutos!$D$2:$D$47,MATCH(E3503,dProdutos!$A$2:$A$47,0))</f>
        <v>Eletrônicos</v>
      </c>
    </row>
    <row r="3504" customFormat="false" ht="15" hidden="false" customHeight="false" outlineLevel="0" collapsed="false">
      <c r="A3504" s="17" t="s">
        <v>3644</v>
      </c>
      <c r="B3504" s="17" t="n">
        <v>3</v>
      </c>
      <c r="C3504" s="21" t="n">
        <v>45938</v>
      </c>
      <c r="D3504" s="17" t="s">
        <v>1377</v>
      </c>
      <c r="E3504" s="17" t="s">
        <v>92</v>
      </c>
      <c r="F3504" s="17" t="s">
        <v>1495</v>
      </c>
      <c r="G3504" s="17" t="s">
        <v>59</v>
      </c>
      <c r="H3504" s="17" t="s">
        <v>1537</v>
      </c>
      <c r="I3504" s="17" t="s">
        <v>1524</v>
      </c>
      <c r="J3504" s="17" t="n">
        <v>1</v>
      </c>
      <c r="K3504" s="15" t="n">
        <v>191.9</v>
      </c>
      <c r="L3504" s="22" t="n">
        <v>0</v>
      </c>
      <c r="M3504" s="15" t="n">
        <v>0</v>
      </c>
      <c r="N3504" s="15" t="n">
        <f aca="false">J3504*K3504</f>
        <v>191.9</v>
      </c>
      <c r="O3504" s="15" t="n">
        <f aca="false">N3504*L3504</f>
        <v>0</v>
      </c>
      <c r="P3504" s="15" t="n">
        <f aca="false">N3504-O3504</f>
        <v>191.9</v>
      </c>
      <c r="Q3504" s="15" t="n">
        <f aca="false">J3504*INDEX(dProdutos!$F$2:$F$47,MATCH(E3504,dProdutos!$A$2:$A$47,0))</f>
        <v>88.59</v>
      </c>
      <c r="R3504" s="15" t="n">
        <f aca="false">IF(I3504="Cancelado",0,P3504-Q3504)</f>
        <v>103.31</v>
      </c>
      <c r="S3504" s="17" t="str">
        <f aca="false">INDEX(dProdutos!$D$2:$D$47,MATCH(E3504,dProdutos!$A$2:$A$47,0))</f>
        <v>Moda Feminina</v>
      </c>
    </row>
    <row r="3505" customFormat="false" ht="15" hidden="false" customHeight="false" outlineLevel="0" collapsed="false">
      <c r="A3505" s="17" t="s">
        <v>3645</v>
      </c>
      <c r="B3505" s="17" t="n">
        <v>1</v>
      </c>
      <c r="C3505" s="21" t="n">
        <v>45938</v>
      </c>
      <c r="D3505" s="17" t="s">
        <v>928</v>
      </c>
      <c r="E3505" s="17" t="s">
        <v>174</v>
      </c>
      <c r="F3505" s="17" t="s">
        <v>1503</v>
      </c>
      <c r="G3505" s="17" t="s">
        <v>59</v>
      </c>
      <c r="H3505" s="17" t="s">
        <v>1523</v>
      </c>
      <c r="I3505" s="17" t="s">
        <v>1524</v>
      </c>
      <c r="J3505" s="17" t="n">
        <v>1</v>
      </c>
      <c r="K3505" s="15" t="n">
        <v>250.9</v>
      </c>
      <c r="L3505" s="22" t="n">
        <v>0.1</v>
      </c>
      <c r="M3505" s="15" t="n">
        <v>34.01</v>
      </c>
      <c r="N3505" s="15" t="n">
        <f aca="false">J3505*K3505</f>
        <v>250.9</v>
      </c>
      <c r="O3505" s="15" t="n">
        <f aca="false">N3505*L3505</f>
        <v>25.09</v>
      </c>
      <c r="P3505" s="15" t="n">
        <f aca="false">N3505-O3505</f>
        <v>225.81</v>
      </c>
      <c r="Q3505" s="15" t="n">
        <f aca="false">J3505*INDEX(dProdutos!$F$2:$F$47,MATCH(E3505,dProdutos!$A$2:$A$47,0))</f>
        <v>151.28</v>
      </c>
      <c r="R3505" s="15" t="n">
        <f aca="false">IF(I3505="Cancelado",0,P3505-Q3505)</f>
        <v>74.53</v>
      </c>
      <c r="S3505" s="17" t="str">
        <f aca="false">INDEX(dProdutos!$D$2:$D$47,MATCH(E3505,dProdutos!$A$2:$A$47,0))</f>
        <v>Casa</v>
      </c>
    </row>
    <row r="3506" customFormat="false" ht="15" hidden="false" customHeight="false" outlineLevel="0" collapsed="false">
      <c r="A3506" s="17" t="s">
        <v>3646</v>
      </c>
      <c r="B3506" s="17" t="n">
        <v>1</v>
      </c>
      <c r="C3506" s="21" t="n">
        <v>45938</v>
      </c>
      <c r="D3506" s="17" t="s">
        <v>1108</v>
      </c>
      <c r="E3506" s="17" t="s">
        <v>165</v>
      </c>
      <c r="F3506" s="17" t="s">
        <v>1499</v>
      </c>
      <c r="G3506" s="17" t="s">
        <v>59</v>
      </c>
      <c r="H3506" s="17" t="s">
        <v>1540</v>
      </c>
      <c r="I3506" s="17" t="s">
        <v>1524</v>
      </c>
      <c r="J3506" s="17" t="n">
        <v>1</v>
      </c>
      <c r="K3506" s="15" t="n">
        <v>231.9</v>
      </c>
      <c r="L3506" s="22" t="n">
        <v>0.15</v>
      </c>
      <c r="M3506" s="15" t="n">
        <v>26.92</v>
      </c>
      <c r="N3506" s="15" t="n">
        <f aca="false">J3506*K3506</f>
        <v>231.9</v>
      </c>
      <c r="O3506" s="15" t="n">
        <f aca="false">N3506*L3506</f>
        <v>34.785</v>
      </c>
      <c r="P3506" s="15" t="n">
        <f aca="false">N3506-O3506</f>
        <v>197.115</v>
      </c>
      <c r="Q3506" s="15" t="n">
        <f aca="false">J3506*INDEX(dProdutos!$F$2:$F$47,MATCH(E3506,dProdutos!$A$2:$A$47,0))</f>
        <v>140.83</v>
      </c>
      <c r="R3506" s="15" t="n">
        <f aca="false">IF(I3506="Cancelado",0,P3506-Q3506)</f>
        <v>56.285</v>
      </c>
      <c r="S3506" s="17" t="str">
        <f aca="false">INDEX(dProdutos!$D$2:$D$47,MATCH(E3506,dProdutos!$A$2:$A$47,0))</f>
        <v>Casa</v>
      </c>
    </row>
    <row r="3507" customFormat="false" ht="15" hidden="false" customHeight="false" outlineLevel="0" collapsed="false">
      <c r="A3507" s="17" t="s">
        <v>3647</v>
      </c>
      <c r="B3507" s="17" t="n">
        <v>1</v>
      </c>
      <c r="C3507" s="21" t="n">
        <v>45939</v>
      </c>
      <c r="D3507" s="17" t="s">
        <v>1096</v>
      </c>
      <c r="E3507" s="17" t="s">
        <v>171</v>
      </c>
      <c r="F3507" s="17" t="s">
        <v>1497</v>
      </c>
      <c r="G3507" s="17" t="s">
        <v>59</v>
      </c>
      <c r="H3507" s="17" t="s">
        <v>1523</v>
      </c>
      <c r="I3507" s="17" t="s">
        <v>1531</v>
      </c>
      <c r="J3507" s="17" t="n">
        <v>1</v>
      </c>
      <c r="K3507" s="15" t="n">
        <v>246.9</v>
      </c>
      <c r="L3507" s="22" t="n">
        <v>0.1</v>
      </c>
      <c r="M3507" s="15" t="n">
        <v>0</v>
      </c>
      <c r="N3507" s="15" t="n">
        <f aca="false">J3507*K3507</f>
        <v>246.9</v>
      </c>
      <c r="O3507" s="15" t="n">
        <f aca="false">N3507*L3507</f>
        <v>24.69</v>
      </c>
      <c r="P3507" s="15" t="n">
        <f aca="false">N3507-O3507</f>
        <v>222.21</v>
      </c>
      <c r="Q3507" s="15" t="n">
        <f aca="false">J3507*INDEX(dProdutos!$F$2:$F$47,MATCH(E3507,dProdutos!$A$2:$A$47,0))</f>
        <v>103.61</v>
      </c>
      <c r="R3507" s="15" t="n">
        <f aca="false">IF(I3507="Cancelado",0,P3507-Q3507)</f>
        <v>0</v>
      </c>
      <c r="S3507" s="17" t="str">
        <f aca="false">INDEX(dProdutos!$D$2:$D$47,MATCH(E3507,dProdutos!$A$2:$A$47,0))</f>
        <v>Casa</v>
      </c>
    </row>
    <row r="3508" customFormat="false" ht="15" hidden="false" customHeight="false" outlineLevel="0" collapsed="false">
      <c r="A3508" s="17" t="s">
        <v>3647</v>
      </c>
      <c r="B3508" s="17" t="n">
        <v>2</v>
      </c>
      <c r="C3508" s="21" t="n">
        <v>45939</v>
      </c>
      <c r="D3508" s="17" t="s">
        <v>1096</v>
      </c>
      <c r="E3508" s="17" t="s">
        <v>171</v>
      </c>
      <c r="F3508" s="17" t="s">
        <v>1497</v>
      </c>
      <c r="G3508" s="17" t="s">
        <v>59</v>
      </c>
      <c r="H3508" s="17" t="s">
        <v>1523</v>
      </c>
      <c r="I3508" s="17" t="s">
        <v>1531</v>
      </c>
      <c r="J3508" s="17" t="n">
        <v>1</v>
      </c>
      <c r="K3508" s="15" t="n">
        <v>246.9</v>
      </c>
      <c r="L3508" s="22" t="n">
        <v>0.15</v>
      </c>
      <c r="M3508" s="15" t="n">
        <v>0</v>
      </c>
      <c r="N3508" s="15" t="n">
        <f aca="false">J3508*K3508</f>
        <v>246.9</v>
      </c>
      <c r="O3508" s="15" t="n">
        <f aca="false">N3508*L3508</f>
        <v>37.035</v>
      </c>
      <c r="P3508" s="15" t="n">
        <f aca="false">N3508-O3508</f>
        <v>209.865</v>
      </c>
      <c r="Q3508" s="15" t="n">
        <f aca="false">J3508*INDEX(dProdutos!$F$2:$F$47,MATCH(E3508,dProdutos!$A$2:$A$47,0))</f>
        <v>103.61</v>
      </c>
      <c r="R3508" s="15" t="n">
        <f aca="false">IF(I3508="Cancelado",0,P3508-Q3508)</f>
        <v>0</v>
      </c>
      <c r="S3508" s="17" t="str">
        <f aca="false">INDEX(dProdutos!$D$2:$D$47,MATCH(E3508,dProdutos!$A$2:$A$47,0))</f>
        <v>Casa</v>
      </c>
    </row>
    <row r="3509" customFormat="false" ht="15" hidden="false" customHeight="false" outlineLevel="0" collapsed="false">
      <c r="A3509" s="17" t="s">
        <v>3647</v>
      </c>
      <c r="B3509" s="17" t="n">
        <v>3</v>
      </c>
      <c r="C3509" s="21" t="n">
        <v>45939</v>
      </c>
      <c r="D3509" s="17" t="s">
        <v>1096</v>
      </c>
      <c r="E3509" s="17" t="s">
        <v>171</v>
      </c>
      <c r="F3509" s="17" t="s">
        <v>1497</v>
      </c>
      <c r="G3509" s="17" t="s">
        <v>59</v>
      </c>
      <c r="H3509" s="17" t="s">
        <v>1523</v>
      </c>
      <c r="I3509" s="17" t="s">
        <v>1531</v>
      </c>
      <c r="J3509" s="17" t="n">
        <v>2</v>
      </c>
      <c r="K3509" s="15" t="n">
        <v>246.9</v>
      </c>
      <c r="L3509" s="22" t="n">
        <v>0</v>
      </c>
      <c r="M3509" s="15" t="n">
        <v>0</v>
      </c>
      <c r="N3509" s="15" t="n">
        <f aca="false">J3509*K3509</f>
        <v>493.8</v>
      </c>
      <c r="O3509" s="15" t="n">
        <f aca="false">N3509*L3509</f>
        <v>0</v>
      </c>
      <c r="P3509" s="15" t="n">
        <f aca="false">N3509-O3509</f>
        <v>493.8</v>
      </c>
      <c r="Q3509" s="15" t="n">
        <f aca="false">J3509*INDEX(dProdutos!$F$2:$F$47,MATCH(E3509,dProdutos!$A$2:$A$47,0))</f>
        <v>207.22</v>
      </c>
      <c r="R3509" s="15" t="n">
        <f aca="false">IF(I3509="Cancelado",0,P3509-Q3509)</f>
        <v>0</v>
      </c>
      <c r="S3509" s="17" t="str">
        <f aca="false">INDEX(dProdutos!$D$2:$D$47,MATCH(E3509,dProdutos!$A$2:$A$47,0))</f>
        <v>Casa</v>
      </c>
    </row>
    <row r="3510" customFormat="false" ht="15" hidden="false" customHeight="false" outlineLevel="0" collapsed="false">
      <c r="A3510" s="17" t="s">
        <v>3648</v>
      </c>
      <c r="B3510" s="17" t="n">
        <v>1</v>
      </c>
      <c r="C3510" s="21" t="n">
        <v>45939</v>
      </c>
      <c r="D3510" s="17" t="s">
        <v>417</v>
      </c>
      <c r="E3510" s="17" t="s">
        <v>144</v>
      </c>
      <c r="F3510" s="17" t="s">
        <v>1497</v>
      </c>
      <c r="G3510" s="17" t="s">
        <v>64</v>
      </c>
      <c r="H3510" s="17" t="s">
        <v>1523</v>
      </c>
      <c r="I3510" s="17" t="s">
        <v>1531</v>
      </c>
      <c r="J3510" s="17" t="n">
        <v>1</v>
      </c>
      <c r="K3510" s="15" t="n">
        <v>260.9</v>
      </c>
      <c r="L3510" s="22" t="n">
        <v>0</v>
      </c>
      <c r="M3510" s="15" t="n">
        <v>31.31</v>
      </c>
      <c r="N3510" s="15" t="n">
        <f aca="false">J3510*K3510</f>
        <v>260.9</v>
      </c>
      <c r="O3510" s="15" t="n">
        <f aca="false">N3510*L3510</f>
        <v>0</v>
      </c>
      <c r="P3510" s="15" t="n">
        <f aca="false">N3510-O3510</f>
        <v>260.9</v>
      </c>
      <c r="Q3510" s="15" t="n">
        <f aca="false">J3510*INDEX(dProdutos!$F$2:$F$47,MATCH(E3510,dProdutos!$A$2:$A$47,0))</f>
        <v>99.86</v>
      </c>
      <c r="R3510" s="15" t="n">
        <f aca="false">IF(I3510="Cancelado",0,P3510-Q3510)</f>
        <v>0</v>
      </c>
      <c r="S3510" s="17" t="str">
        <f aca="false">INDEX(dProdutos!$D$2:$D$47,MATCH(E3510,dProdutos!$A$2:$A$47,0))</f>
        <v>Acessórios</v>
      </c>
    </row>
    <row r="3511" customFormat="false" ht="15" hidden="false" customHeight="false" outlineLevel="0" collapsed="false">
      <c r="A3511" s="17" t="s">
        <v>3649</v>
      </c>
      <c r="B3511" s="17" t="n">
        <v>1</v>
      </c>
      <c r="C3511" s="21" t="n">
        <v>45939</v>
      </c>
      <c r="D3511" s="17" t="s">
        <v>1001</v>
      </c>
      <c r="E3511" s="17" t="s">
        <v>144</v>
      </c>
      <c r="F3511" s="17" t="s">
        <v>1497</v>
      </c>
      <c r="G3511" s="17" t="s">
        <v>63</v>
      </c>
      <c r="H3511" s="17" t="s">
        <v>1537</v>
      </c>
      <c r="I3511" s="17" t="s">
        <v>1524</v>
      </c>
      <c r="J3511" s="17" t="n">
        <v>1</v>
      </c>
      <c r="K3511" s="15" t="n">
        <v>260.9</v>
      </c>
      <c r="L3511" s="22" t="n">
        <v>0</v>
      </c>
      <c r="M3511" s="15" t="n">
        <v>33.48</v>
      </c>
      <c r="N3511" s="15" t="n">
        <f aca="false">J3511*K3511</f>
        <v>260.9</v>
      </c>
      <c r="O3511" s="15" t="n">
        <f aca="false">N3511*L3511</f>
        <v>0</v>
      </c>
      <c r="P3511" s="15" t="n">
        <f aca="false">N3511-O3511</f>
        <v>260.9</v>
      </c>
      <c r="Q3511" s="15" t="n">
        <f aca="false">J3511*INDEX(dProdutos!$F$2:$F$47,MATCH(E3511,dProdutos!$A$2:$A$47,0))</f>
        <v>99.86</v>
      </c>
      <c r="R3511" s="15" t="n">
        <f aca="false">IF(I3511="Cancelado",0,P3511-Q3511)</f>
        <v>161.04</v>
      </c>
      <c r="S3511" s="17" t="str">
        <f aca="false">INDEX(dProdutos!$D$2:$D$47,MATCH(E3511,dProdutos!$A$2:$A$47,0))</f>
        <v>Acessórios</v>
      </c>
    </row>
    <row r="3512" customFormat="false" ht="15" hidden="false" customHeight="false" outlineLevel="0" collapsed="false">
      <c r="A3512" s="17" t="s">
        <v>3649</v>
      </c>
      <c r="B3512" s="17" t="n">
        <v>2</v>
      </c>
      <c r="C3512" s="21" t="n">
        <v>45939</v>
      </c>
      <c r="D3512" s="17" t="s">
        <v>1001</v>
      </c>
      <c r="E3512" s="17" t="s">
        <v>144</v>
      </c>
      <c r="F3512" s="17" t="s">
        <v>1497</v>
      </c>
      <c r="G3512" s="17" t="s">
        <v>63</v>
      </c>
      <c r="H3512" s="17" t="s">
        <v>1537</v>
      </c>
      <c r="I3512" s="17" t="s">
        <v>1524</v>
      </c>
      <c r="J3512" s="17" t="n">
        <v>1</v>
      </c>
      <c r="K3512" s="15" t="n">
        <v>260.9</v>
      </c>
      <c r="L3512" s="22" t="n">
        <v>0.05</v>
      </c>
      <c r="M3512" s="15" t="n">
        <v>0</v>
      </c>
      <c r="N3512" s="15" t="n">
        <f aca="false">J3512*K3512</f>
        <v>260.9</v>
      </c>
      <c r="O3512" s="15" t="n">
        <f aca="false">N3512*L3512</f>
        <v>13.045</v>
      </c>
      <c r="P3512" s="15" t="n">
        <f aca="false">N3512-O3512</f>
        <v>247.855</v>
      </c>
      <c r="Q3512" s="15" t="n">
        <f aca="false">J3512*INDEX(dProdutos!$F$2:$F$47,MATCH(E3512,dProdutos!$A$2:$A$47,0))</f>
        <v>99.86</v>
      </c>
      <c r="R3512" s="15" t="n">
        <f aca="false">IF(I3512="Cancelado",0,P3512-Q3512)</f>
        <v>147.995</v>
      </c>
      <c r="S3512" s="17" t="str">
        <f aca="false">INDEX(dProdutos!$D$2:$D$47,MATCH(E3512,dProdutos!$A$2:$A$47,0))</f>
        <v>Acessórios</v>
      </c>
    </row>
    <row r="3513" customFormat="false" ht="15" hidden="false" customHeight="false" outlineLevel="0" collapsed="false">
      <c r="A3513" s="17" t="s">
        <v>3649</v>
      </c>
      <c r="B3513" s="17" t="n">
        <v>3</v>
      </c>
      <c r="C3513" s="21" t="n">
        <v>45939</v>
      </c>
      <c r="D3513" s="17" t="s">
        <v>1001</v>
      </c>
      <c r="E3513" s="17" t="s">
        <v>92</v>
      </c>
      <c r="F3513" s="17" t="s">
        <v>1497</v>
      </c>
      <c r="G3513" s="17" t="s">
        <v>63</v>
      </c>
      <c r="H3513" s="17" t="s">
        <v>1537</v>
      </c>
      <c r="I3513" s="17" t="s">
        <v>1524</v>
      </c>
      <c r="J3513" s="17" t="n">
        <v>1</v>
      </c>
      <c r="K3513" s="15" t="n">
        <v>191.9</v>
      </c>
      <c r="L3513" s="22" t="n">
        <v>0</v>
      </c>
      <c r="M3513" s="15" t="n">
        <v>0</v>
      </c>
      <c r="N3513" s="15" t="n">
        <f aca="false">J3513*K3513</f>
        <v>191.9</v>
      </c>
      <c r="O3513" s="15" t="n">
        <f aca="false">N3513*L3513</f>
        <v>0</v>
      </c>
      <c r="P3513" s="15" t="n">
        <f aca="false">N3513-O3513</f>
        <v>191.9</v>
      </c>
      <c r="Q3513" s="15" t="n">
        <f aca="false">J3513*INDEX(dProdutos!$F$2:$F$47,MATCH(E3513,dProdutos!$A$2:$A$47,0))</f>
        <v>88.59</v>
      </c>
      <c r="R3513" s="15" t="n">
        <f aca="false">IF(I3513="Cancelado",0,P3513-Q3513)</f>
        <v>103.31</v>
      </c>
      <c r="S3513" s="17" t="str">
        <f aca="false">INDEX(dProdutos!$D$2:$D$47,MATCH(E3513,dProdutos!$A$2:$A$47,0))</f>
        <v>Moda Feminina</v>
      </c>
    </row>
    <row r="3514" customFormat="false" ht="15" hidden="false" customHeight="false" outlineLevel="0" collapsed="false">
      <c r="A3514" s="17" t="s">
        <v>3650</v>
      </c>
      <c r="B3514" s="17" t="n">
        <v>1</v>
      </c>
      <c r="C3514" s="21" t="n">
        <v>45939</v>
      </c>
      <c r="D3514" s="17" t="s">
        <v>1265</v>
      </c>
      <c r="E3514" s="17" t="s">
        <v>153</v>
      </c>
      <c r="F3514" s="17" t="s">
        <v>1503</v>
      </c>
      <c r="G3514" s="17" t="s">
        <v>61</v>
      </c>
      <c r="H3514" s="17" t="s">
        <v>1523</v>
      </c>
      <c r="I3514" s="17" t="s">
        <v>1524</v>
      </c>
      <c r="J3514" s="17" t="n">
        <v>2</v>
      </c>
      <c r="K3514" s="15" t="n">
        <v>165.9</v>
      </c>
      <c r="L3514" s="22" t="n">
        <v>0.1</v>
      </c>
      <c r="M3514" s="15" t="n">
        <v>17.01</v>
      </c>
      <c r="N3514" s="15" t="n">
        <f aca="false">J3514*K3514</f>
        <v>331.8</v>
      </c>
      <c r="O3514" s="15" t="n">
        <f aca="false">N3514*L3514</f>
        <v>33.18</v>
      </c>
      <c r="P3514" s="15" t="n">
        <f aca="false">N3514-O3514</f>
        <v>298.62</v>
      </c>
      <c r="Q3514" s="15" t="n">
        <f aca="false">J3514*INDEX(dProdutos!$F$2:$F$47,MATCH(E3514,dProdutos!$A$2:$A$47,0))</f>
        <v>134.56</v>
      </c>
      <c r="R3514" s="15" t="n">
        <f aca="false">IF(I3514="Cancelado",0,P3514-Q3514)</f>
        <v>164.06</v>
      </c>
      <c r="S3514" s="17" t="str">
        <f aca="false">INDEX(dProdutos!$D$2:$D$47,MATCH(E3514,dProdutos!$A$2:$A$47,0))</f>
        <v>Acessórios</v>
      </c>
    </row>
    <row r="3515" customFormat="false" ht="15" hidden="false" customHeight="false" outlineLevel="0" collapsed="false">
      <c r="A3515" s="17" t="s">
        <v>3651</v>
      </c>
      <c r="B3515" s="17" t="n">
        <v>1</v>
      </c>
      <c r="C3515" s="21" t="n">
        <v>45939</v>
      </c>
      <c r="D3515" s="17" t="s">
        <v>1410</v>
      </c>
      <c r="E3515" s="17" t="s">
        <v>92</v>
      </c>
      <c r="F3515" s="17" t="s">
        <v>1490</v>
      </c>
      <c r="G3515" s="17" t="s">
        <v>59</v>
      </c>
      <c r="H3515" s="17" t="s">
        <v>1523</v>
      </c>
      <c r="I3515" s="17" t="s">
        <v>1524</v>
      </c>
      <c r="J3515" s="17" t="n">
        <v>3</v>
      </c>
      <c r="K3515" s="15" t="n">
        <v>191.9</v>
      </c>
      <c r="L3515" s="22" t="n">
        <v>0</v>
      </c>
      <c r="M3515" s="15" t="n">
        <v>31.64</v>
      </c>
      <c r="N3515" s="15" t="n">
        <f aca="false">J3515*K3515</f>
        <v>575.7</v>
      </c>
      <c r="O3515" s="15" t="n">
        <f aca="false">N3515*L3515</f>
        <v>0</v>
      </c>
      <c r="P3515" s="15" t="n">
        <f aca="false">N3515-O3515</f>
        <v>575.7</v>
      </c>
      <c r="Q3515" s="15" t="n">
        <f aca="false">J3515*INDEX(dProdutos!$F$2:$F$47,MATCH(E3515,dProdutos!$A$2:$A$47,0))</f>
        <v>265.77</v>
      </c>
      <c r="R3515" s="15" t="n">
        <f aca="false">IF(I3515="Cancelado",0,P3515-Q3515)</f>
        <v>309.93</v>
      </c>
      <c r="S3515" s="17" t="str">
        <f aca="false">INDEX(dProdutos!$D$2:$D$47,MATCH(E3515,dProdutos!$A$2:$A$47,0))</f>
        <v>Moda Feminina</v>
      </c>
    </row>
    <row r="3516" customFormat="false" ht="15" hidden="false" customHeight="false" outlineLevel="0" collapsed="false">
      <c r="A3516" s="17" t="s">
        <v>3652</v>
      </c>
      <c r="B3516" s="17" t="n">
        <v>1</v>
      </c>
      <c r="C3516" s="21" t="n">
        <v>45939</v>
      </c>
      <c r="D3516" s="17" t="s">
        <v>1088</v>
      </c>
      <c r="E3516" s="17" t="s">
        <v>114</v>
      </c>
      <c r="F3516" s="17" t="s">
        <v>1503</v>
      </c>
      <c r="G3516" s="17" t="s">
        <v>59</v>
      </c>
      <c r="H3516" s="17" t="s">
        <v>1537</v>
      </c>
      <c r="I3516" s="17" t="s">
        <v>1524</v>
      </c>
      <c r="J3516" s="17" t="n">
        <v>1</v>
      </c>
      <c r="K3516" s="15" t="n">
        <v>202.9</v>
      </c>
      <c r="L3516" s="22" t="n">
        <v>0.05</v>
      </c>
      <c r="M3516" s="15" t="n">
        <v>18.48</v>
      </c>
      <c r="N3516" s="15" t="n">
        <f aca="false">J3516*K3516</f>
        <v>202.9</v>
      </c>
      <c r="O3516" s="15" t="n">
        <f aca="false">N3516*L3516</f>
        <v>10.145</v>
      </c>
      <c r="P3516" s="15" t="n">
        <f aca="false">N3516-O3516</f>
        <v>192.755</v>
      </c>
      <c r="Q3516" s="15" t="n">
        <f aca="false">J3516*INDEX(dProdutos!$F$2:$F$47,MATCH(E3516,dProdutos!$A$2:$A$47,0))</f>
        <v>110.39</v>
      </c>
      <c r="R3516" s="15" t="n">
        <f aca="false">IF(I3516="Cancelado",0,P3516-Q3516)</f>
        <v>82.365</v>
      </c>
      <c r="S3516" s="17" t="str">
        <f aca="false">INDEX(dProdutos!$D$2:$D$47,MATCH(E3516,dProdutos!$A$2:$A$47,0))</f>
        <v>Moda Masculina</v>
      </c>
    </row>
    <row r="3517" customFormat="false" ht="15" hidden="false" customHeight="false" outlineLevel="0" collapsed="false">
      <c r="A3517" s="17" t="s">
        <v>3652</v>
      </c>
      <c r="B3517" s="17" t="n">
        <v>2</v>
      </c>
      <c r="C3517" s="21" t="n">
        <v>45939</v>
      </c>
      <c r="D3517" s="17" t="s">
        <v>1088</v>
      </c>
      <c r="E3517" s="17" t="s">
        <v>135</v>
      </c>
      <c r="F3517" s="17" t="s">
        <v>1503</v>
      </c>
      <c r="G3517" s="17" t="s">
        <v>59</v>
      </c>
      <c r="H3517" s="17" t="s">
        <v>1537</v>
      </c>
      <c r="I3517" s="17" t="s">
        <v>1524</v>
      </c>
      <c r="J3517" s="17" t="n">
        <v>1</v>
      </c>
      <c r="K3517" s="15" t="n">
        <v>200.9</v>
      </c>
      <c r="L3517" s="22" t="n">
        <v>0</v>
      </c>
      <c r="M3517" s="15" t="n">
        <v>0</v>
      </c>
      <c r="N3517" s="15" t="n">
        <f aca="false">J3517*K3517</f>
        <v>200.9</v>
      </c>
      <c r="O3517" s="15" t="n">
        <f aca="false">N3517*L3517</f>
        <v>0</v>
      </c>
      <c r="P3517" s="15" t="n">
        <f aca="false">N3517-O3517</f>
        <v>200.9</v>
      </c>
      <c r="Q3517" s="15" t="n">
        <f aca="false">J3517*INDEX(dProdutos!$F$2:$F$47,MATCH(E3517,dProdutos!$A$2:$A$47,0))</f>
        <v>80.73</v>
      </c>
      <c r="R3517" s="15" t="n">
        <f aca="false">IF(I3517="Cancelado",0,P3517-Q3517)</f>
        <v>120.17</v>
      </c>
      <c r="S3517" s="17" t="str">
        <f aca="false">INDEX(dProdutos!$D$2:$D$47,MATCH(E3517,dProdutos!$A$2:$A$47,0))</f>
        <v>Calçados</v>
      </c>
    </row>
    <row r="3518" customFormat="false" ht="15" hidden="false" customHeight="false" outlineLevel="0" collapsed="false">
      <c r="A3518" s="17" t="s">
        <v>3653</v>
      </c>
      <c r="B3518" s="17" t="n">
        <v>1</v>
      </c>
      <c r="C3518" s="21" t="n">
        <v>45940</v>
      </c>
      <c r="D3518" s="17" t="s">
        <v>757</v>
      </c>
      <c r="E3518" s="17" t="s">
        <v>168</v>
      </c>
      <c r="F3518" s="17" t="s">
        <v>1497</v>
      </c>
      <c r="G3518" s="17" t="s">
        <v>63</v>
      </c>
      <c r="H3518" s="17" t="s">
        <v>1537</v>
      </c>
      <c r="I3518" s="17" t="s">
        <v>1524</v>
      </c>
      <c r="J3518" s="17" t="n">
        <v>1</v>
      </c>
      <c r="K3518" s="15" t="n">
        <v>253.9</v>
      </c>
      <c r="L3518" s="22" t="n">
        <v>0.1</v>
      </c>
      <c r="M3518" s="15" t="n">
        <v>0</v>
      </c>
      <c r="N3518" s="15" t="n">
        <f aca="false">J3518*K3518</f>
        <v>253.9</v>
      </c>
      <c r="O3518" s="15" t="n">
        <f aca="false">N3518*L3518</f>
        <v>25.39</v>
      </c>
      <c r="P3518" s="15" t="n">
        <f aca="false">N3518-O3518</f>
        <v>228.51</v>
      </c>
      <c r="Q3518" s="15" t="n">
        <f aca="false">J3518*INDEX(dProdutos!$F$2:$F$47,MATCH(E3518,dProdutos!$A$2:$A$47,0))</f>
        <v>128.94</v>
      </c>
      <c r="R3518" s="15" t="n">
        <f aca="false">IF(I3518="Cancelado",0,P3518-Q3518)</f>
        <v>99.57</v>
      </c>
      <c r="S3518" s="17" t="str">
        <f aca="false">INDEX(dProdutos!$D$2:$D$47,MATCH(E3518,dProdutos!$A$2:$A$47,0))</f>
        <v>Casa</v>
      </c>
    </row>
    <row r="3519" customFormat="false" ht="15" hidden="false" customHeight="false" outlineLevel="0" collapsed="false">
      <c r="A3519" s="17" t="s">
        <v>3653</v>
      </c>
      <c r="B3519" s="17" t="n">
        <v>2</v>
      </c>
      <c r="C3519" s="21" t="n">
        <v>45940</v>
      </c>
      <c r="D3519" s="17" t="s">
        <v>757</v>
      </c>
      <c r="E3519" s="17" t="s">
        <v>150</v>
      </c>
      <c r="F3519" s="17" t="s">
        <v>1497</v>
      </c>
      <c r="G3519" s="17" t="s">
        <v>63</v>
      </c>
      <c r="H3519" s="17" t="s">
        <v>1537</v>
      </c>
      <c r="I3519" s="17" t="s">
        <v>1524</v>
      </c>
      <c r="J3519" s="17" t="n">
        <v>1</v>
      </c>
      <c r="K3519" s="15" t="n">
        <v>71.9</v>
      </c>
      <c r="L3519" s="22" t="n">
        <v>0.05</v>
      </c>
      <c r="M3519" s="15" t="n">
        <v>0</v>
      </c>
      <c r="N3519" s="15" t="n">
        <f aca="false">J3519*K3519</f>
        <v>71.9</v>
      </c>
      <c r="O3519" s="15" t="n">
        <f aca="false">N3519*L3519</f>
        <v>3.595</v>
      </c>
      <c r="P3519" s="15" t="n">
        <f aca="false">N3519-O3519</f>
        <v>68.305</v>
      </c>
      <c r="Q3519" s="15" t="n">
        <f aca="false">J3519*INDEX(dProdutos!$F$2:$F$47,MATCH(E3519,dProdutos!$A$2:$A$47,0))</f>
        <v>27.38</v>
      </c>
      <c r="R3519" s="15" t="n">
        <f aca="false">IF(I3519="Cancelado",0,P3519-Q3519)</f>
        <v>40.925</v>
      </c>
      <c r="S3519" s="17" t="str">
        <f aca="false">INDEX(dProdutos!$D$2:$D$47,MATCH(E3519,dProdutos!$A$2:$A$47,0))</f>
        <v>Acessórios</v>
      </c>
    </row>
    <row r="3520" customFormat="false" ht="15" hidden="false" customHeight="false" outlineLevel="0" collapsed="false">
      <c r="A3520" s="17" t="s">
        <v>3654</v>
      </c>
      <c r="B3520" s="17" t="n">
        <v>1</v>
      </c>
      <c r="C3520" s="21" t="n">
        <v>45940</v>
      </c>
      <c r="D3520" s="17" t="s">
        <v>879</v>
      </c>
      <c r="E3520" s="17" t="s">
        <v>210</v>
      </c>
      <c r="F3520" s="17" t="s">
        <v>1493</v>
      </c>
      <c r="G3520" s="17" t="s">
        <v>63</v>
      </c>
      <c r="H3520" s="17" t="s">
        <v>1523</v>
      </c>
      <c r="I3520" s="17" t="s">
        <v>1524</v>
      </c>
      <c r="J3520" s="17" t="n">
        <v>1</v>
      </c>
      <c r="K3520" s="15" t="n">
        <v>245.9</v>
      </c>
      <c r="L3520" s="22" t="n">
        <v>0</v>
      </c>
      <c r="M3520" s="15" t="n">
        <v>22.32</v>
      </c>
      <c r="N3520" s="15" t="n">
        <f aca="false">J3520*K3520</f>
        <v>245.9</v>
      </c>
      <c r="O3520" s="15" t="n">
        <f aca="false">N3520*L3520</f>
        <v>0</v>
      </c>
      <c r="P3520" s="15" t="n">
        <f aca="false">N3520-O3520</f>
        <v>245.9</v>
      </c>
      <c r="Q3520" s="15" t="n">
        <f aca="false">J3520*INDEX(dProdutos!$F$2:$F$47,MATCH(E3520,dProdutos!$A$2:$A$47,0))</f>
        <v>150.63</v>
      </c>
      <c r="R3520" s="15" t="n">
        <f aca="false">IF(I3520="Cancelado",0,P3520-Q3520)</f>
        <v>95.27</v>
      </c>
      <c r="S3520" s="17" t="str">
        <f aca="false">INDEX(dProdutos!$D$2:$D$47,MATCH(E3520,dProdutos!$A$2:$A$47,0))</f>
        <v>Beleza</v>
      </c>
    </row>
    <row r="3521" customFormat="false" ht="15" hidden="false" customHeight="false" outlineLevel="0" collapsed="false">
      <c r="A3521" s="17" t="s">
        <v>3655</v>
      </c>
      <c r="B3521" s="17" t="n">
        <v>1</v>
      </c>
      <c r="C3521" s="21" t="n">
        <v>45940</v>
      </c>
      <c r="D3521" s="17" t="s">
        <v>1011</v>
      </c>
      <c r="E3521" s="17" t="s">
        <v>213</v>
      </c>
      <c r="F3521" s="17" t="s">
        <v>1490</v>
      </c>
      <c r="G3521" s="17" t="s">
        <v>62</v>
      </c>
      <c r="H3521" s="17" t="s">
        <v>1527</v>
      </c>
      <c r="I3521" s="17" t="s">
        <v>1524</v>
      </c>
      <c r="J3521" s="17" t="n">
        <v>1</v>
      </c>
      <c r="K3521" s="15" t="n">
        <v>153.9</v>
      </c>
      <c r="L3521" s="22" t="n">
        <v>0</v>
      </c>
      <c r="M3521" s="15" t="n">
        <v>33.78</v>
      </c>
      <c r="N3521" s="15" t="n">
        <f aca="false">J3521*K3521</f>
        <v>153.9</v>
      </c>
      <c r="O3521" s="15" t="n">
        <f aca="false">N3521*L3521</f>
        <v>0</v>
      </c>
      <c r="P3521" s="15" t="n">
        <f aca="false">N3521-O3521</f>
        <v>153.9</v>
      </c>
      <c r="Q3521" s="15" t="n">
        <f aca="false">J3521*INDEX(dProdutos!$F$2:$F$47,MATCH(E3521,dProdutos!$A$2:$A$47,0))</f>
        <v>90.42</v>
      </c>
      <c r="R3521" s="15" t="n">
        <f aca="false">IF(I3521="Cancelado",0,P3521-Q3521)</f>
        <v>63.48</v>
      </c>
      <c r="S3521" s="17" t="str">
        <f aca="false">INDEX(dProdutos!$D$2:$D$47,MATCH(E3521,dProdutos!$A$2:$A$47,0))</f>
        <v>Beleza</v>
      </c>
    </row>
    <row r="3522" customFormat="false" ht="15" hidden="false" customHeight="false" outlineLevel="0" collapsed="false">
      <c r="A3522" s="17" t="s">
        <v>3656</v>
      </c>
      <c r="B3522" s="17" t="n">
        <v>1</v>
      </c>
      <c r="C3522" s="21" t="n">
        <v>45940</v>
      </c>
      <c r="D3522" s="17" t="s">
        <v>1234</v>
      </c>
      <c r="E3522" s="17" t="s">
        <v>81</v>
      </c>
      <c r="F3522" s="17" t="s">
        <v>1501</v>
      </c>
      <c r="G3522" s="17" t="s">
        <v>61</v>
      </c>
      <c r="H3522" s="17" t="s">
        <v>1537</v>
      </c>
      <c r="I3522" s="17" t="s">
        <v>1524</v>
      </c>
      <c r="J3522" s="17" t="n">
        <v>1</v>
      </c>
      <c r="K3522" s="15" t="n">
        <v>64.9</v>
      </c>
      <c r="L3522" s="22" t="n">
        <v>0</v>
      </c>
      <c r="M3522" s="15" t="n">
        <v>31.4</v>
      </c>
      <c r="N3522" s="15" t="n">
        <f aca="false">J3522*K3522</f>
        <v>64.9</v>
      </c>
      <c r="O3522" s="15" t="n">
        <f aca="false">N3522*L3522</f>
        <v>0</v>
      </c>
      <c r="P3522" s="15" t="n">
        <f aca="false">N3522-O3522</f>
        <v>64.9</v>
      </c>
      <c r="Q3522" s="15" t="n">
        <f aca="false">J3522*INDEX(dProdutos!$F$2:$F$47,MATCH(E3522,dProdutos!$A$2:$A$47,0))</f>
        <v>26.12</v>
      </c>
      <c r="R3522" s="15" t="n">
        <f aca="false">IF(I3522="Cancelado",0,P3522-Q3522)</f>
        <v>38.78</v>
      </c>
      <c r="S3522" s="17" t="str">
        <f aca="false">INDEX(dProdutos!$D$2:$D$47,MATCH(E3522,dProdutos!$A$2:$A$47,0))</f>
        <v>Moda Feminina</v>
      </c>
    </row>
    <row r="3523" customFormat="false" ht="15" hidden="false" customHeight="false" outlineLevel="0" collapsed="false">
      <c r="A3523" s="17" t="s">
        <v>3657</v>
      </c>
      <c r="B3523" s="17" t="n">
        <v>1</v>
      </c>
      <c r="C3523" s="21" t="n">
        <v>45940</v>
      </c>
      <c r="D3523" s="17" t="s">
        <v>1023</v>
      </c>
      <c r="E3523" s="17" t="s">
        <v>192</v>
      </c>
      <c r="F3523" s="17" t="s">
        <v>1490</v>
      </c>
      <c r="G3523" s="17" t="s">
        <v>61</v>
      </c>
      <c r="H3523" s="17" t="s">
        <v>1537</v>
      </c>
      <c r="I3523" s="17" t="s">
        <v>1524</v>
      </c>
      <c r="J3523" s="17" t="n">
        <v>1</v>
      </c>
      <c r="K3523" s="15" t="n">
        <v>245.9</v>
      </c>
      <c r="L3523" s="22" t="n">
        <v>0.05</v>
      </c>
      <c r="M3523" s="15" t="n">
        <v>17.94</v>
      </c>
      <c r="N3523" s="15" t="n">
        <f aca="false">J3523*K3523</f>
        <v>245.9</v>
      </c>
      <c r="O3523" s="15" t="n">
        <f aca="false">N3523*L3523</f>
        <v>12.295</v>
      </c>
      <c r="P3523" s="15" t="n">
        <f aca="false">N3523-O3523</f>
        <v>233.605</v>
      </c>
      <c r="Q3523" s="15" t="n">
        <f aca="false">J3523*INDEX(dProdutos!$F$2:$F$47,MATCH(E3523,dProdutos!$A$2:$A$47,0))</f>
        <v>107.78</v>
      </c>
      <c r="R3523" s="15" t="n">
        <f aca="false">IF(I3523="Cancelado",0,P3523-Q3523)</f>
        <v>125.825</v>
      </c>
      <c r="S3523" s="17" t="str">
        <f aca="false">INDEX(dProdutos!$D$2:$D$47,MATCH(E3523,dProdutos!$A$2:$A$47,0))</f>
        <v>Eletrônicos</v>
      </c>
    </row>
    <row r="3524" customFormat="false" ht="15" hidden="false" customHeight="false" outlineLevel="0" collapsed="false">
      <c r="A3524" s="17" t="s">
        <v>3658</v>
      </c>
      <c r="B3524" s="17" t="n">
        <v>1</v>
      </c>
      <c r="C3524" s="21" t="n">
        <v>45940</v>
      </c>
      <c r="D3524" s="17" t="s">
        <v>757</v>
      </c>
      <c r="E3524" s="17" t="s">
        <v>213</v>
      </c>
      <c r="F3524" s="17" t="s">
        <v>1487</v>
      </c>
      <c r="G3524" s="17" t="s">
        <v>61</v>
      </c>
      <c r="H3524" s="17" t="s">
        <v>1523</v>
      </c>
      <c r="I3524" s="17" t="s">
        <v>1524</v>
      </c>
      <c r="J3524" s="17" t="n">
        <v>1</v>
      </c>
      <c r="K3524" s="15" t="n">
        <v>153.9</v>
      </c>
      <c r="L3524" s="22" t="n">
        <v>0.1</v>
      </c>
      <c r="M3524" s="15" t="n">
        <v>0</v>
      </c>
      <c r="N3524" s="15" t="n">
        <f aca="false">J3524*K3524</f>
        <v>153.9</v>
      </c>
      <c r="O3524" s="15" t="n">
        <f aca="false">N3524*L3524</f>
        <v>15.39</v>
      </c>
      <c r="P3524" s="15" t="n">
        <f aca="false">N3524-O3524</f>
        <v>138.51</v>
      </c>
      <c r="Q3524" s="15" t="n">
        <f aca="false">J3524*INDEX(dProdutos!$F$2:$F$47,MATCH(E3524,dProdutos!$A$2:$A$47,0))</f>
        <v>90.42</v>
      </c>
      <c r="R3524" s="15" t="n">
        <f aca="false">IF(I3524="Cancelado",0,P3524-Q3524)</f>
        <v>48.09</v>
      </c>
      <c r="S3524" s="17" t="str">
        <f aca="false">INDEX(dProdutos!$D$2:$D$47,MATCH(E3524,dProdutos!$A$2:$A$47,0))</f>
        <v>Beleza</v>
      </c>
    </row>
    <row r="3525" customFormat="false" ht="15" hidden="false" customHeight="false" outlineLevel="0" collapsed="false">
      <c r="A3525" s="17" t="s">
        <v>3659</v>
      </c>
      <c r="B3525" s="17" t="n">
        <v>1</v>
      </c>
      <c r="C3525" s="21" t="n">
        <v>45940</v>
      </c>
      <c r="D3525" s="17" t="s">
        <v>1383</v>
      </c>
      <c r="E3525" s="17" t="s">
        <v>153</v>
      </c>
      <c r="F3525" s="17" t="s">
        <v>1493</v>
      </c>
      <c r="G3525" s="17" t="s">
        <v>59</v>
      </c>
      <c r="H3525" s="17" t="s">
        <v>1523</v>
      </c>
      <c r="I3525" s="17" t="s">
        <v>1524</v>
      </c>
      <c r="J3525" s="17" t="n">
        <v>1</v>
      </c>
      <c r="K3525" s="15" t="n">
        <v>165.9</v>
      </c>
      <c r="L3525" s="22" t="n">
        <v>0.05</v>
      </c>
      <c r="M3525" s="15" t="n">
        <v>18.18</v>
      </c>
      <c r="N3525" s="15" t="n">
        <f aca="false">J3525*K3525</f>
        <v>165.9</v>
      </c>
      <c r="O3525" s="15" t="n">
        <f aca="false">N3525*L3525</f>
        <v>8.295</v>
      </c>
      <c r="P3525" s="15" t="n">
        <f aca="false">N3525-O3525</f>
        <v>157.605</v>
      </c>
      <c r="Q3525" s="15" t="n">
        <f aca="false">J3525*INDEX(dProdutos!$F$2:$F$47,MATCH(E3525,dProdutos!$A$2:$A$47,0))</f>
        <v>67.28</v>
      </c>
      <c r="R3525" s="15" t="n">
        <f aca="false">IF(I3525="Cancelado",0,P3525-Q3525)</f>
        <v>90.325</v>
      </c>
      <c r="S3525" s="17" t="str">
        <f aca="false">INDEX(dProdutos!$D$2:$D$47,MATCH(E3525,dProdutos!$A$2:$A$47,0))</f>
        <v>Acessórios</v>
      </c>
    </row>
    <row r="3526" customFormat="false" ht="15" hidden="false" customHeight="false" outlineLevel="0" collapsed="false">
      <c r="A3526" s="17" t="s">
        <v>3660</v>
      </c>
      <c r="B3526" s="17" t="n">
        <v>1</v>
      </c>
      <c r="C3526" s="21" t="n">
        <v>45940</v>
      </c>
      <c r="D3526" s="17" t="s">
        <v>330</v>
      </c>
      <c r="E3526" s="17" t="s">
        <v>153</v>
      </c>
      <c r="F3526" s="17" t="s">
        <v>1490</v>
      </c>
      <c r="G3526" s="17" t="s">
        <v>64</v>
      </c>
      <c r="H3526" s="17" t="s">
        <v>1537</v>
      </c>
      <c r="I3526" s="17" t="s">
        <v>1524</v>
      </c>
      <c r="J3526" s="17" t="n">
        <v>2</v>
      </c>
      <c r="K3526" s="15" t="n">
        <v>165.9</v>
      </c>
      <c r="L3526" s="22" t="n">
        <v>0.05</v>
      </c>
      <c r="M3526" s="15" t="n">
        <v>0</v>
      </c>
      <c r="N3526" s="15" t="n">
        <f aca="false">J3526*K3526</f>
        <v>331.8</v>
      </c>
      <c r="O3526" s="15" t="n">
        <f aca="false">N3526*L3526</f>
        <v>16.59</v>
      </c>
      <c r="P3526" s="15" t="n">
        <f aca="false">N3526-O3526</f>
        <v>315.21</v>
      </c>
      <c r="Q3526" s="15" t="n">
        <f aca="false">J3526*INDEX(dProdutos!$F$2:$F$47,MATCH(E3526,dProdutos!$A$2:$A$47,0))</f>
        <v>134.56</v>
      </c>
      <c r="R3526" s="15" t="n">
        <f aca="false">IF(I3526="Cancelado",0,P3526-Q3526)</f>
        <v>180.65</v>
      </c>
      <c r="S3526" s="17" t="str">
        <f aca="false">INDEX(dProdutos!$D$2:$D$47,MATCH(E3526,dProdutos!$A$2:$A$47,0))</f>
        <v>Acessórios</v>
      </c>
    </row>
    <row r="3527" customFormat="false" ht="15" hidden="false" customHeight="false" outlineLevel="0" collapsed="false">
      <c r="A3527" s="17" t="s">
        <v>3661</v>
      </c>
      <c r="B3527" s="17" t="n">
        <v>1</v>
      </c>
      <c r="C3527" s="21" t="n">
        <v>45940</v>
      </c>
      <c r="D3527" s="17" t="s">
        <v>1262</v>
      </c>
      <c r="E3527" s="17" t="s">
        <v>81</v>
      </c>
      <c r="F3527" s="17" t="s">
        <v>1493</v>
      </c>
      <c r="G3527" s="17" t="s">
        <v>60</v>
      </c>
      <c r="H3527" s="17" t="s">
        <v>1523</v>
      </c>
      <c r="I3527" s="17" t="s">
        <v>1541</v>
      </c>
      <c r="J3527" s="17" t="n">
        <v>1</v>
      </c>
      <c r="K3527" s="15" t="n">
        <v>64.9</v>
      </c>
      <c r="L3527" s="22" t="n">
        <v>0</v>
      </c>
      <c r="M3527" s="15" t="n">
        <v>0</v>
      </c>
      <c r="N3527" s="15" t="n">
        <f aca="false">J3527*K3527</f>
        <v>64.9</v>
      </c>
      <c r="O3527" s="15" t="n">
        <f aca="false">N3527*L3527</f>
        <v>0</v>
      </c>
      <c r="P3527" s="15" t="n">
        <f aca="false">N3527-O3527</f>
        <v>64.9</v>
      </c>
      <c r="Q3527" s="15" t="n">
        <f aca="false">J3527*INDEX(dProdutos!$F$2:$F$47,MATCH(E3527,dProdutos!$A$2:$A$47,0))</f>
        <v>26.12</v>
      </c>
      <c r="R3527" s="15" t="n">
        <f aca="false">IF(I3527="Cancelado",0,P3527-Q3527)</f>
        <v>38.78</v>
      </c>
      <c r="S3527" s="17" t="str">
        <f aca="false">INDEX(dProdutos!$D$2:$D$47,MATCH(E3527,dProdutos!$A$2:$A$47,0))</f>
        <v>Moda Feminina</v>
      </c>
    </row>
    <row r="3528" customFormat="false" ht="15" hidden="false" customHeight="false" outlineLevel="0" collapsed="false">
      <c r="A3528" s="17" t="s">
        <v>3661</v>
      </c>
      <c r="B3528" s="17" t="n">
        <v>2</v>
      </c>
      <c r="C3528" s="21" t="n">
        <v>45940</v>
      </c>
      <c r="D3528" s="17" t="s">
        <v>1262</v>
      </c>
      <c r="E3528" s="17" t="s">
        <v>132</v>
      </c>
      <c r="F3528" s="17" t="s">
        <v>1493</v>
      </c>
      <c r="G3528" s="17" t="s">
        <v>60</v>
      </c>
      <c r="H3528" s="17" t="s">
        <v>1523</v>
      </c>
      <c r="I3528" s="17" t="s">
        <v>1541</v>
      </c>
      <c r="J3528" s="17" t="n">
        <v>2</v>
      </c>
      <c r="K3528" s="15" t="n">
        <v>179.9</v>
      </c>
      <c r="L3528" s="22" t="n">
        <v>0.1</v>
      </c>
      <c r="M3528" s="15" t="n">
        <v>0</v>
      </c>
      <c r="N3528" s="15" t="n">
        <f aca="false">J3528*K3528</f>
        <v>359.8</v>
      </c>
      <c r="O3528" s="15" t="n">
        <f aca="false">N3528*L3528</f>
        <v>35.98</v>
      </c>
      <c r="P3528" s="15" t="n">
        <f aca="false">N3528-O3528</f>
        <v>323.82</v>
      </c>
      <c r="Q3528" s="15" t="n">
        <f aca="false">J3528*INDEX(dProdutos!$F$2:$F$47,MATCH(E3528,dProdutos!$A$2:$A$47,0))</f>
        <v>187.12</v>
      </c>
      <c r="R3528" s="15" t="n">
        <f aca="false">IF(I3528="Cancelado",0,P3528-Q3528)</f>
        <v>136.7</v>
      </c>
      <c r="S3528" s="17" t="str">
        <f aca="false">INDEX(dProdutos!$D$2:$D$47,MATCH(E3528,dProdutos!$A$2:$A$47,0))</f>
        <v>Calçados</v>
      </c>
    </row>
    <row r="3529" customFormat="false" ht="15" hidden="false" customHeight="false" outlineLevel="0" collapsed="false">
      <c r="A3529" s="17" t="s">
        <v>3661</v>
      </c>
      <c r="B3529" s="17" t="n">
        <v>3</v>
      </c>
      <c r="C3529" s="21" t="n">
        <v>45940</v>
      </c>
      <c r="D3529" s="17" t="s">
        <v>1262</v>
      </c>
      <c r="E3529" s="17" t="s">
        <v>138</v>
      </c>
      <c r="F3529" s="17" t="s">
        <v>1493</v>
      </c>
      <c r="G3529" s="17" t="s">
        <v>60</v>
      </c>
      <c r="H3529" s="17" t="s">
        <v>1523</v>
      </c>
      <c r="I3529" s="17" t="s">
        <v>1541</v>
      </c>
      <c r="J3529" s="17" t="n">
        <v>1</v>
      </c>
      <c r="K3529" s="15" t="n">
        <v>231.9</v>
      </c>
      <c r="L3529" s="22" t="n">
        <v>0.1</v>
      </c>
      <c r="M3529" s="15" t="n">
        <v>0</v>
      </c>
      <c r="N3529" s="15" t="n">
        <f aca="false">J3529*K3529</f>
        <v>231.9</v>
      </c>
      <c r="O3529" s="15" t="n">
        <f aca="false">N3529*L3529</f>
        <v>23.19</v>
      </c>
      <c r="P3529" s="15" t="n">
        <f aca="false">N3529-O3529</f>
        <v>208.71</v>
      </c>
      <c r="Q3529" s="15" t="n">
        <f aca="false">J3529*INDEX(dProdutos!$F$2:$F$47,MATCH(E3529,dProdutos!$A$2:$A$47,0))</f>
        <v>132.21</v>
      </c>
      <c r="R3529" s="15" t="n">
        <f aca="false">IF(I3529="Cancelado",0,P3529-Q3529)</f>
        <v>76.5</v>
      </c>
      <c r="S3529" s="17" t="str">
        <f aca="false">INDEX(dProdutos!$D$2:$D$47,MATCH(E3529,dProdutos!$A$2:$A$47,0))</f>
        <v>Calçados</v>
      </c>
    </row>
    <row r="3530" customFormat="false" ht="15" hidden="false" customHeight="false" outlineLevel="0" collapsed="false">
      <c r="A3530" s="17" t="s">
        <v>3661</v>
      </c>
      <c r="B3530" s="17" t="n">
        <v>4</v>
      </c>
      <c r="C3530" s="21" t="n">
        <v>45940</v>
      </c>
      <c r="D3530" s="17" t="s">
        <v>1262</v>
      </c>
      <c r="E3530" s="17" t="s">
        <v>88</v>
      </c>
      <c r="F3530" s="17" t="s">
        <v>1493</v>
      </c>
      <c r="G3530" s="17" t="s">
        <v>60</v>
      </c>
      <c r="H3530" s="17" t="s">
        <v>1523</v>
      </c>
      <c r="I3530" s="17" t="s">
        <v>1541</v>
      </c>
      <c r="J3530" s="17" t="n">
        <v>2</v>
      </c>
      <c r="K3530" s="15" t="n">
        <v>170.9</v>
      </c>
      <c r="L3530" s="22" t="n">
        <v>0</v>
      </c>
      <c r="M3530" s="15" t="n">
        <v>0</v>
      </c>
      <c r="N3530" s="15" t="n">
        <f aca="false">J3530*K3530</f>
        <v>341.8</v>
      </c>
      <c r="O3530" s="15" t="n">
        <f aca="false">N3530*L3530</f>
        <v>0</v>
      </c>
      <c r="P3530" s="15" t="n">
        <f aca="false">N3530-O3530</f>
        <v>341.8</v>
      </c>
      <c r="Q3530" s="15" t="n">
        <f aca="false">J3530*INDEX(dProdutos!$F$2:$F$47,MATCH(E3530,dProdutos!$A$2:$A$47,0))</f>
        <v>196.28</v>
      </c>
      <c r="R3530" s="15" t="n">
        <f aca="false">IF(I3530="Cancelado",0,P3530-Q3530)</f>
        <v>145.52</v>
      </c>
      <c r="S3530" s="17" t="str">
        <f aca="false">INDEX(dProdutos!$D$2:$D$47,MATCH(E3530,dProdutos!$A$2:$A$47,0))</f>
        <v>Moda Feminina</v>
      </c>
    </row>
    <row r="3531" customFormat="false" ht="15" hidden="false" customHeight="false" outlineLevel="0" collapsed="false">
      <c r="A3531" s="17" t="s">
        <v>3662</v>
      </c>
      <c r="B3531" s="17" t="n">
        <v>1</v>
      </c>
      <c r="C3531" s="21" t="n">
        <v>45941</v>
      </c>
      <c r="D3531" s="17" t="s">
        <v>496</v>
      </c>
      <c r="E3531" s="17" t="s">
        <v>174</v>
      </c>
      <c r="F3531" s="17" t="s">
        <v>1487</v>
      </c>
      <c r="G3531" s="17" t="s">
        <v>61</v>
      </c>
      <c r="H3531" s="17" t="s">
        <v>1540</v>
      </c>
      <c r="I3531" s="17" t="s">
        <v>1524</v>
      </c>
      <c r="J3531" s="17" t="n">
        <v>1</v>
      </c>
      <c r="K3531" s="15" t="n">
        <v>250.9</v>
      </c>
      <c r="L3531" s="22" t="n">
        <v>0</v>
      </c>
      <c r="M3531" s="15" t="n">
        <v>13.59</v>
      </c>
      <c r="N3531" s="15" t="n">
        <f aca="false">J3531*K3531</f>
        <v>250.9</v>
      </c>
      <c r="O3531" s="15" t="n">
        <f aca="false">N3531*L3531</f>
        <v>0</v>
      </c>
      <c r="P3531" s="15" t="n">
        <f aca="false">N3531-O3531</f>
        <v>250.9</v>
      </c>
      <c r="Q3531" s="15" t="n">
        <f aca="false">J3531*INDEX(dProdutos!$F$2:$F$47,MATCH(E3531,dProdutos!$A$2:$A$47,0))</f>
        <v>151.28</v>
      </c>
      <c r="R3531" s="15" t="n">
        <f aca="false">IF(I3531="Cancelado",0,P3531-Q3531)</f>
        <v>99.62</v>
      </c>
      <c r="S3531" s="17" t="str">
        <f aca="false">INDEX(dProdutos!$D$2:$D$47,MATCH(E3531,dProdutos!$A$2:$A$47,0))</f>
        <v>Casa</v>
      </c>
    </row>
    <row r="3532" customFormat="false" ht="15" hidden="false" customHeight="false" outlineLevel="0" collapsed="false">
      <c r="A3532" s="17" t="s">
        <v>3662</v>
      </c>
      <c r="B3532" s="17" t="n">
        <v>2</v>
      </c>
      <c r="C3532" s="21" t="n">
        <v>45941</v>
      </c>
      <c r="D3532" s="17" t="s">
        <v>496</v>
      </c>
      <c r="E3532" s="17" t="s">
        <v>77</v>
      </c>
      <c r="F3532" s="17" t="s">
        <v>1487</v>
      </c>
      <c r="G3532" s="17" t="s">
        <v>61</v>
      </c>
      <c r="H3532" s="17" t="s">
        <v>1540</v>
      </c>
      <c r="I3532" s="17" t="s">
        <v>1524</v>
      </c>
      <c r="J3532" s="17" t="n">
        <v>1</v>
      </c>
      <c r="K3532" s="15" t="n">
        <v>198.9</v>
      </c>
      <c r="L3532" s="22" t="n">
        <v>0</v>
      </c>
      <c r="M3532" s="15" t="n">
        <v>0</v>
      </c>
      <c r="N3532" s="15" t="n">
        <f aca="false">J3532*K3532</f>
        <v>198.9</v>
      </c>
      <c r="O3532" s="15" t="n">
        <f aca="false">N3532*L3532</f>
        <v>0</v>
      </c>
      <c r="P3532" s="15" t="n">
        <f aca="false">N3532-O3532</f>
        <v>198.9</v>
      </c>
      <c r="Q3532" s="15" t="n">
        <f aca="false">J3532*INDEX(dProdutos!$F$2:$F$47,MATCH(E3532,dProdutos!$A$2:$A$47,0))</f>
        <v>107.88</v>
      </c>
      <c r="R3532" s="15" t="n">
        <f aca="false">IF(I3532="Cancelado",0,P3532-Q3532)</f>
        <v>91.02</v>
      </c>
      <c r="S3532" s="17" t="str">
        <f aca="false">INDEX(dProdutos!$D$2:$D$47,MATCH(E3532,dProdutos!$A$2:$A$47,0))</f>
        <v>Moda Feminina</v>
      </c>
    </row>
    <row r="3533" customFormat="false" ht="15" hidden="false" customHeight="false" outlineLevel="0" collapsed="false">
      <c r="A3533" s="17" t="s">
        <v>3663</v>
      </c>
      <c r="B3533" s="17" t="n">
        <v>1</v>
      </c>
      <c r="C3533" s="21" t="n">
        <v>45941</v>
      </c>
      <c r="D3533" s="17" t="s">
        <v>488</v>
      </c>
      <c r="E3533" s="17" t="s">
        <v>114</v>
      </c>
      <c r="F3533" s="17" t="s">
        <v>1490</v>
      </c>
      <c r="G3533" s="17" t="s">
        <v>59</v>
      </c>
      <c r="H3533" s="17" t="s">
        <v>1527</v>
      </c>
      <c r="I3533" s="17" t="s">
        <v>1524</v>
      </c>
      <c r="J3533" s="17" t="n">
        <v>1</v>
      </c>
      <c r="K3533" s="15" t="n">
        <v>202.9</v>
      </c>
      <c r="L3533" s="22" t="n">
        <v>0.05</v>
      </c>
      <c r="M3533" s="15" t="n">
        <v>25.71</v>
      </c>
      <c r="N3533" s="15" t="n">
        <f aca="false">J3533*K3533</f>
        <v>202.9</v>
      </c>
      <c r="O3533" s="15" t="n">
        <f aca="false">N3533*L3533</f>
        <v>10.145</v>
      </c>
      <c r="P3533" s="15" t="n">
        <f aca="false">N3533-O3533</f>
        <v>192.755</v>
      </c>
      <c r="Q3533" s="15" t="n">
        <f aca="false">J3533*INDEX(dProdutos!$F$2:$F$47,MATCH(E3533,dProdutos!$A$2:$A$47,0))</f>
        <v>110.39</v>
      </c>
      <c r="R3533" s="15" t="n">
        <f aca="false">IF(I3533="Cancelado",0,P3533-Q3533)</f>
        <v>82.365</v>
      </c>
      <c r="S3533" s="17" t="str">
        <f aca="false">INDEX(dProdutos!$D$2:$D$47,MATCH(E3533,dProdutos!$A$2:$A$47,0))</f>
        <v>Moda Masculina</v>
      </c>
    </row>
    <row r="3534" customFormat="false" ht="15" hidden="false" customHeight="false" outlineLevel="0" collapsed="false">
      <c r="A3534" s="17" t="s">
        <v>3664</v>
      </c>
      <c r="B3534" s="17" t="n">
        <v>1</v>
      </c>
      <c r="C3534" s="21" t="n">
        <v>45941</v>
      </c>
      <c r="D3534" s="17" t="s">
        <v>627</v>
      </c>
      <c r="E3534" s="17" t="s">
        <v>204</v>
      </c>
      <c r="F3534" s="17" t="s">
        <v>1497</v>
      </c>
      <c r="G3534" s="17" t="s">
        <v>64</v>
      </c>
      <c r="H3534" s="17" t="s">
        <v>1537</v>
      </c>
      <c r="I3534" s="17" t="s">
        <v>1524</v>
      </c>
      <c r="J3534" s="17" t="n">
        <v>1</v>
      </c>
      <c r="K3534" s="15" t="n">
        <v>64.9</v>
      </c>
      <c r="L3534" s="22" t="n">
        <v>0</v>
      </c>
      <c r="M3534" s="15" t="n">
        <v>24.42</v>
      </c>
      <c r="N3534" s="15" t="n">
        <f aca="false">J3534*K3534</f>
        <v>64.9</v>
      </c>
      <c r="O3534" s="15" t="n">
        <f aca="false">N3534*L3534</f>
        <v>0</v>
      </c>
      <c r="P3534" s="15" t="n">
        <f aca="false">N3534-O3534</f>
        <v>64.9</v>
      </c>
      <c r="Q3534" s="15" t="n">
        <f aca="false">J3534*INDEX(dProdutos!$F$2:$F$47,MATCH(E3534,dProdutos!$A$2:$A$47,0))</f>
        <v>27.52</v>
      </c>
      <c r="R3534" s="15" t="n">
        <f aca="false">IF(I3534="Cancelado",0,P3534-Q3534)</f>
        <v>37.38</v>
      </c>
      <c r="S3534" s="17" t="str">
        <f aca="false">INDEX(dProdutos!$D$2:$D$47,MATCH(E3534,dProdutos!$A$2:$A$47,0))</f>
        <v>Beleza</v>
      </c>
    </row>
    <row r="3535" customFormat="false" ht="15" hidden="false" customHeight="false" outlineLevel="0" collapsed="false">
      <c r="A3535" s="17" t="s">
        <v>3665</v>
      </c>
      <c r="B3535" s="17" t="n">
        <v>1</v>
      </c>
      <c r="C3535" s="21" t="n">
        <v>45941</v>
      </c>
      <c r="D3535" s="17" t="s">
        <v>242</v>
      </c>
      <c r="E3535" s="17" t="s">
        <v>105</v>
      </c>
      <c r="F3535" s="17" t="s">
        <v>1495</v>
      </c>
      <c r="G3535" s="17" t="s">
        <v>61</v>
      </c>
      <c r="H3535" s="17" t="s">
        <v>1523</v>
      </c>
      <c r="I3535" s="17" t="s">
        <v>1524</v>
      </c>
      <c r="J3535" s="17" t="n">
        <v>1</v>
      </c>
      <c r="K3535" s="15" t="n">
        <v>175.9</v>
      </c>
      <c r="L3535" s="22" t="n">
        <v>0.2</v>
      </c>
      <c r="M3535" s="15" t="n">
        <v>0</v>
      </c>
      <c r="N3535" s="15" t="n">
        <f aca="false">J3535*K3535</f>
        <v>175.9</v>
      </c>
      <c r="O3535" s="15" t="n">
        <f aca="false">N3535*L3535</f>
        <v>35.18</v>
      </c>
      <c r="P3535" s="15" t="n">
        <f aca="false">N3535-O3535</f>
        <v>140.72</v>
      </c>
      <c r="Q3535" s="15" t="n">
        <f aca="false">J3535*INDEX(dProdutos!$F$2:$F$47,MATCH(E3535,dProdutos!$A$2:$A$47,0))</f>
        <v>96.59</v>
      </c>
      <c r="R3535" s="15" t="n">
        <f aca="false">IF(I3535="Cancelado",0,P3535-Q3535)</f>
        <v>44.13</v>
      </c>
      <c r="S3535" s="17" t="str">
        <f aca="false">INDEX(dProdutos!$D$2:$D$47,MATCH(E3535,dProdutos!$A$2:$A$47,0))</f>
        <v>Moda Masculina</v>
      </c>
    </row>
    <row r="3536" customFormat="false" ht="15" hidden="false" customHeight="false" outlineLevel="0" collapsed="false">
      <c r="A3536" s="17" t="s">
        <v>3665</v>
      </c>
      <c r="B3536" s="17" t="n">
        <v>2</v>
      </c>
      <c r="C3536" s="21" t="n">
        <v>45941</v>
      </c>
      <c r="D3536" s="17" t="s">
        <v>242</v>
      </c>
      <c r="E3536" s="17" t="s">
        <v>95</v>
      </c>
      <c r="F3536" s="17" t="s">
        <v>1495</v>
      </c>
      <c r="G3536" s="17" t="s">
        <v>61</v>
      </c>
      <c r="H3536" s="17" t="s">
        <v>1523</v>
      </c>
      <c r="I3536" s="17" t="s">
        <v>1524</v>
      </c>
      <c r="J3536" s="17" t="n">
        <v>1</v>
      </c>
      <c r="K3536" s="15" t="n">
        <v>77.9</v>
      </c>
      <c r="L3536" s="22" t="n">
        <v>0.05</v>
      </c>
      <c r="M3536" s="15" t="n">
        <v>0</v>
      </c>
      <c r="N3536" s="15" t="n">
        <f aca="false">J3536*K3536</f>
        <v>77.9</v>
      </c>
      <c r="O3536" s="15" t="n">
        <f aca="false">N3536*L3536</f>
        <v>3.895</v>
      </c>
      <c r="P3536" s="15" t="n">
        <f aca="false">N3536-O3536</f>
        <v>74.005</v>
      </c>
      <c r="Q3536" s="15" t="n">
        <f aca="false">J3536*INDEX(dProdutos!$F$2:$F$47,MATCH(E3536,dProdutos!$A$2:$A$47,0))</f>
        <v>36.71</v>
      </c>
      <c r="R3536" s="15" t="n">
        <f aca="false">IF(I3536="Cancelado",0,P3536-Q3536)</f>
        <v>37.295</v>
      </c>
      <c r="S3536" s="17" t="str">
        <f aca="false">INDEX(dProdutos!$D$2:$D$47,MATCH(E3536,dProdutos!$A$2:$A$47,0))</f>
        <v>Moda Feminina</v>
      </c>
    </row>
    <row r="3537" customFormat="false" ht="15" hidden="false" customHeight="false" outlineLevel="0" collapsed="false">
      <c r="A3537" s="17" t="s">
        <v>3666</v>
      </c>
      <c r="B3537" s="17" t="n">
        <v>1</v>
      </c>
      <c r="C3537" s="21" t="n">
        <v>45941</v>
      </c>
      <c r="D3537" s="17" t="s">
        <v>645</v>
      </c>
      <c r="E3537" s="17" t="s">
        <v>171</v>
      </c>
      <c r="F3537" s="17" t="s">
        <v>1497</v>
      </c>
      <c r="G3537" s="17" t="s">
        <v>60</v>
      </c>
      <c r="H3537" s="17" t="s">
        <v>1537</v>
      </c>
      <c r="I3537" s="17" t="s">
        <v>1524</v>
      </c>
      <c r="J3537" s="17" t="n">
        <v>3</v>
      </c>
      <c r="K3537" s="15" t="n">
        <v>246.9</v>
      </c>
      <c r="L3537" s="22" t="n">
        <v>0.1</v>
      </c>
      <c r="M3537" s="15" t="n">
        <v>16</v>
      </c>
      <c r="N3537" s="15" t="n">
        <f aca="false">J3537*K3537</f>
        <v>740.7</v>
      </c>
      <c r="O3537" s="15" t="n">
        <f aca="false">N3537*L3537</f>
        <v>74.07</v>
      </c>
      <c r="P3537" s="15" t="n">
        <f aca="false">N3537-O3537</f>
        <v>666.63</v>
      </c>
      <c r="Q3537" s="15" t="n">
        <f aca="false">J3537*INDEX(dProdutos!$F$2:$F$47,MATCH(E3537,dProdutos!$A$2:$A$47,0))</f>
        <v>310.83</v>
      </c>
      <c r="R3537" s="15" t="n">
        <f aca="false">IF(I3537="Cancelado",0,P3537-Q3537)</f>
        <v>355.8</v>
      </c>
      <c r="S3537" s="17" t="str">
        <f aca="false">INDEX(dProdutos!$D$2:$D$47,MATCH(E3537,dProdutos!$A$2:$A$47,0))</f>
        <v>Casa</v>
      </c>
    </row>
    <row r="3538" customFormat="false" ht="15" hidden="false" customHeight="false" outlineLevel="0" collapsed="false">
      <c r="A3538" s="17" t="s">
        <v>3667</v>
      </c>
      <c r="B3538" s="17" t="n">
        <v>1</v>
      </c>
      <c r="C3538" s="21" t="n">
        <v>45941</v>
      </c>
      <c r="D3538" s="17" t="s">
        <v>874</v>
      </c>
      <c r="E3538" s="17" t="s">
        <v>126</v>
      </c>
      <c r="F3538" s="17" t="s">
        <v>1501</v>
      </c>
      <c r="G3538" s="17" t="s">
        <v>61</v>
      </c>
      <c r="H3538" s="17" t="s">
        <v>1537</v>
      </c>
      <c r="I3538" s="17" t="s">
        <v>1524</v>
      </c>
      <c r="J3538" s="17" t="n">
        <v>1</v>
      </c>
      <c r="K3538" s="15" t="n">
        <v>296.9</v>
      </c>
      <c r="L3538" s="22" t="n">
        <v>0</v>
      </c>
      <c r="M3538" s="15" t="n">
        <v>0</v>
      </c>
      <c r="N3538" s="15" t="n">
        <f aca="false">J3538*K3538</f>
        <v>296.9</v>
      </c>
      <c r="O3538" s="15" t="n">
        <f aca="false">N3538*L3538</f>
        <v>0</v>
      </c>
      <c r="P3538" s="15" t="n">
        <f aca="false">N3538-O3538</f>
        <v>296.9</v>
      </c>
      <c r="Q3538" s="15" t="n">
        <f aca="false">J3538*INDEX(dProdutos!$F$2:$F$47,MATCH(E3538,dProdutos!$A$2:$A$47,0))</f>
        <v>135.24</v>
      </c>
      <c r="R3538" s="15" t="n">
        <f aca="false">IF(I3538="Cancelado",0,P3538-Q3538)</f>
        <v>161.66</v>
      </c>
      <c r="S3538" s="17" t="str">
        <f aca="false">INDEX(dProdutos!$D$2:$D$47,MATCH(E3538,dProdutos!$A$2:$A$47,0))</f>
        <v>Calçados</v>
      </c>
    </row>
    <row r="3539" customFormat="false" ht="15" hidden="false" customHeight="false" outlineLevel="0" collapsed="false">
      <c r="A3539" s="17" t="s">
        <v>3668</v>
      </c>
      <c r="B3539" s="17" t="n">
        <v>1</v>
      </c>
      <c r="C3539" s="21" t="n">
        <v>45941</v>
      </c>
      <c r="D3539" s="17" t="s">
        <v>417</v>
      </c>
      <c r="E3539" s="17" t="s">
        <v>120</v>
      </c>
      <c r="F3539" s="17" t="s">
        <v>1493</v>
      </c>
      <c r="G3539" s="17" t="s">
        <v>61</v>
      </c>
      <c r="H3539" s="17" t="s">
        <v>1537</v>
      </c>
      <c r="I3539" s="17" t="s">
        <v>1531</v>
      </c>
      <c r="J3539" s="17" t="n">
        <v>1</v>
      </c>
      <c r="K3539" s="15" t="n">
        <v>96.9</v>
      </c>
      <c r="L3539" s="22" t="n">
        <v>0</v>
      </c>
      <c r="M3539" s="15" t="n">
        <v>32.84</v>
      </c>
      <c r="N3539" s="15" t="n">
        <f aca="false">J3539*K3539</f>
        <v>96.9</v>
      </c>
      <c r="O3539" s="15" t="n">
        <f aca="false">N3539*L3539</f>
        <v>0</v>
      </c>
      <c r="P3539" s="15" t="n">
        <f aca="false">N3539-O3539</f>
        <v>96.9</v>
      </c>
      <c r="Q3539" s="15" t="n">
        <f aca="false">J3539*INDEX(dProdutos!$F$2:$F$47,MATCH(E3539,dProdutos!$A$2:$A$47,0))</f>
        <v>44.36</v>
      </c>
      <c r="R3539" s="15" t="n">
        <f aca="false">IF(I3539="Cancelado",0,P3539-Q3539)</f>
        <v>0</v>
      </c>
      <c r="S3539" s="17" t="str">
        <f aca="false">INDEX(dProdutos!$D$2:$D$47,MATCH(E3539,dProdutos!$A$2:$A$47,0))</f>
        <v>Moda Masculina</v>
      </c>
    </row>
    <row r="3540" customFormat="false" ht="15" hidden="false" customHeight="false" outlineLevel="0" collapsed="false">
      <c r="A3540" s="17" t="s">
        <v>3669</v>
      </c>
      <c r="B3540" s="17" t="n">
        <v>1</v>
      </c>
      <c r="C3540" s="21" t="n">
        <v>45942</v>
      </c>
      <c r="D3540" s="17" t="s">
        <v>632</v>
      </c>
      <c r="E3540" s="17" t="s">
        <v>102</v>
      </c>
      <c r="F3540" s="17" t="s">
        <v>1490</v>
      </c>
      <c r="G3540" s="17" t="s">
        <v>59</v>
      </c>
      <c r="H3540" s="17" t="s">
        <v>1537</v>
      </c>
      <c r="I3540" s="17" t="s">
        <v>1524</v>
      </c>
      <c r="J3540" s="17" t="n">
        <v>1</v>
      </c>
      <c r="K3540" s="15" t="n">
        <v>65.9</v>
      </c>
      <c r="L3540" s="22" t="n">
        <v>0.05</v>
      </c>
      <c r="M3540" s="15" t="n">
        <v>0</v>
      </c>
      <c r="N3540" s="15" t="n">
        <f aca="false">J3540*K3540</f>
        <v>65.9</v>
      </c>
      <c r="O3540" s="15" t="n">
        <f aca="false">N3540*L3540</f>
        <v>3.295</v>
      </c>
      <c r="P3540" s="15" t="n">
        <f aca="false">N3540-O3540</f>
        <v>62.605</v>
      </c>
      <c r="Q3540" s="15" t="n">
        <f aca="false">J3540*INDEX(dProdutos!$F$2:$F$47,MATCH(E3540,dProdutos!$A$2:$A$47,0))</f>
        <v>29.68</v>
      </c>
      <c r="R3540" s="15" t="n">
        <f aca="false">IF(I3540="Cancelado",0,P3540-Q3540)</f>
        <v>32.925</v>
      </c>
      <c r="S3540" s="17" t="str">
        <f aca="false">INDEX(dProdutos!$D$2:$D$47,MATCH(E3540,dProdutos!$A$2:$A$47,0))</f>
        <v>Moda Masculina</v>
      </c>
    </row>
    <row r="3541" customFormat="false" ht="15" hidden="false" customHeight="false" outlineLevel="0" collapsed="false">
      <c r="A3541" s="17" t="s">
        <v>3670</v>
      </c>
      <c r="B3541" s="17" t="n">
        <v>1</v>
      </c>
      <c r="C3541" s="21" t="n">
        <v>45942</v>
      </c>
      <c r="D3541" s="17" t="s">
        <v>1234</v>
      </c>
      <c r="E3541" s="17" t="s">
        <v>150</v>
      </c>
      <c r="F3541" s="17" t="s">
        <v>1490</v>
      </c>
      <c r="G3541" s="17" t="s">
        <v>62</v>
      </c>
      <c r="H3541" s="17" t="s">
        <v>1537</v>
      </c>
      <c r="I3541" s="17" t="s">
        <v>1524</v>
      </c>
      <c r="J3541" s="17" t="n">
        <v>1</v>
      </c>
      <c r="K3541" s="15" t="n">
        <v>71.9</v>
      </c>
      <c r="L3541" s="22" t="n">
        <v>0.05</v>
      </c>
      <c r="M3541" s="15" t="n">
        <v>11.71</v>
      </c>
      <c r="N3541" s="15" t="n">
        <f aca="false">J3541*K3541</f>
        <v>71.9</v>
      </c>
      <c r="O3541" s="15" t="n">
        <f aca="false">N3541*L3541</f>
        <v>3.595</v>
      </c>
      <c r="P3541" s="15" t="n">
        <f aca="false">N3541-O3541</f>
        <v>68.305</v>
      </c>
      <c r="Q3541" s="15" t="n">
        <f aca="false">J3541*INDEX(dProdutos!$F$2:$F$47,MATCH(E3541,dProdutos!$A$2:$A$47,0))</f>
        <v>27.38</v>
      </c>
      <c r="R3541" s="15" t="n">
        <f aca="false">IF(I3541="Cancelado",0,P3541-Q3541)</f>
        <v>40.925</v>
      </c>
      <c r="S3541" s="17" t="str">
        <f aca="false">INDEX(dProdutos!$D$2:$D$47,MATCH(E3541,dProdutos!$A$2:$A$47,0))</f>
        <v>Acessórios</v>
      </c>
    </row>
    <row r="3542" customFormat="false" ht="15" hidden="false" customHeight="false" outlineLevel="0" collapsed="false">
      <c r="A3542" s="17" t="s">
        <v>3671</v>
      </c>
      <c r="B3542" s="17" t="n">
        <v>1</v>
      </c>
      <c r="C3542" s="21" t="n">
        <v>45942</v>
      </c>
      <c r="D3542" s="17" t="s">
        <v>479</v>
      </c>
      <c r="E3542" s="17" t="s">
        <v>81</v>
      </c>
      <c r="F3542" s="17" t="s">
        <v>1487</v>
      </c>
      <c r="G3542" s="17" t="s">
        <v>63</v>
      </c>
      <c r="H3542" s="17" t="s">
        <v>1537</v>
      </c>
      <c r="I3542" s="17" t="s">
        <v>1524</v>
      </c>
      <c r="J3542" s="17" t="n">
        <v>2</v>
      </c>
      <c r="K3542" s="15" t="n">
        <v>64.9</v>
      </c>
      <c r="L3542" s="22" t="n">
        <v>0</v>
      </c>
      <c r="M3542" s="15" t="n">
        <v>0</v>
      </c>
      <c r="N3542" s="15" t="n">
        <f aca="false">J3542*K3542</f>
        <v>129.8</v>
      </c>
      <c r="O3542" s="15" t="n">
        <f aca="false">N3542*L3542</f>
        <v>0</v>
      </c>
      <c r="P3542" s="15" t="n">
        <f aca="false">N3542-O3542</f>
        <v>129.8</v>
      </c>
      <c r="Q3542" s="15" t="n">
        <f aca="false">J3542*INDEX(dProdutos!$F$2:$F$47,MATCH(E3542,dProdutos!$A$2:$A$47,0))</f>
        <v>52.24</v>
      </c>
      <c r="R3542" s="15" t="n">
        <f aca="false">IF(I3542="Cancelado",0,P3542-Q3542)</f>
        <v>77.56</v>
      </c>
      <c r="S3542" s="17" t="str">
        <f aca="false">INDEX(dProdutos!$D$2:$D$47,MATCH(E3542,dProdutos!$A$2:$A$47,0))</f>
        <v>Moda Feminina</v>
      </c>
    </row>
    <row r="3543" customFormat="false" ht="15" hidden="false" customHeight="false" outlineLevel="0" collapsed="false">
      <c r="A3543" s="17" t="s">
        <v>3671</v>
      </c>
      <c r="B3543" s="17" t="n">
        <v>2</v>
      </c>
      <c r="C3543" s="21" t="n">
        <v>45942</v>
      </c>
      <c r="D3543" s="17" t="s">
        <v>479</v>
      </c>
      <c r="E3543" s="17" t="s">
        <v>85</v>
      </c>
      <c r="F3543" s="17" t="s">
        <v>1487</v>
      </c>
      <c r="G3543" s="17" t="s">
        <v>63</v>
      </c>
      <c r="H3543" s="17" t="s">
        <v>1537</v>
      </c>
      <c r="I3543" s="17" t="s">
        <v>1524</v>
      </c>
      <c r="J3543" s="17" t="n">
        <v>1</v>
      </c>
      <c r="K3543" s="15" t="n">
        <v>165.9</v>
      </c>
      <c r="L3543" s="22" t="n">
        <v>0</v>
      </c>
      <c r="M3543" s="15" t="n">
        <v>0</v>
      </c>
      <c r="N3543" s="15" t="n">
        <f aca="false">J3543*K3543</f>
        <v>165.9</v>
      </c>
      <c r="O3543" s="15" t="n">
        <f aca="false">N3543*L3543</f>
        <v>0</v>
      </c>
      <c r="P3543" s="15" t="n">
        <f aca="false">N3543-O3543</f>
        <v>165.9</v>
      </c>
      <c r="Q3543" s="15" t="n">
        <f aca="false">J3543*INDEX(dProdutos!$F$2:$F$47,MATCH(E3543,dProdutos!$A$2:$A$47,0))</f>
        <v>91.55</v>
      </c>
      <c r="R3543" s="15" t="n">
        <f aca="false">IF(I3543="Cancelado",0,P3543-Q3543)</f>
        <v>74.35</v>
      </c>
      <c r="S3543" s="17" t="str">
        <f aca="false">INDEX(dProdutos!$D$2:$D$47,MATCH(E3543,dProdutos!$A$2:$A$47,0))</f>
        <v>Moda Feminina</v>
      </c>
    </row>
    <row r="3544" customFormat="false" ht="15" hidden="false" customHeight="false" outlineLevel="0" collapsed="false">
      <c r="A3544" s="17" t="s">
        <v>3671</v>
      </c>
      <c r="B3544" s="17" t="n">
        <v>3</v>
      </c>
      <c r="C3544" s="21" t="n">
        <v>45942</v>
      </c>
      <c r="D3544" s="17" t="s">
        <v>479</v>
      </c>
      <c r="E3544" s="17" t="s">
        <v>150</v>
      </c>
      <c r="F3544" s="17" t="s">
        <v>1487</v>
      </c>
      <c r="G3544" s="17" t="s">
        <v>63</v>
      </c>
      <c r="H3544" s="17" t="s">
        <v>1537</v>
      </c>
      <c r="I3544" s="17" t="s">
        <v>1524</v>
      </c>
      <c r="J3544" s="17" t="n">
        <v>1</v>
      </c>
      <c r="K3544" s="15" t="n">
        <v>71.9</v>
      </c>
      <c r="L3544" s="22" t="n">
        <v>0</v>
      </c>
      <c r="M3544" s="15" t="n">
        <v>0</v>
      </c>
      <c r="N3544" s="15" t="n">
        <f aca="false">J3544*K3544</f>
        <v>71.9</v>
      </c>
      <c r="O3544" s="15" t="n">
        <f aca="false">N3544*L3544</f>
        <v>0</v>
      </c>
      <c r="P3544" s="15" t="n">
        <f aca="false">N3544-O3544</f>
        <v>71.9</v>
      </c>
      <c r="Q3544" s="15" t="n">
        <f aca="false">J3544*INDEX(dProdutos!$F$2:$F$47,MATCH(E3544,dProdutos!$A$2:$A$47,0))</f>
        <v>27.38</v>
      </c>
      <c r="R3544" s="15" t="n">
        <f aca="false">IF(I3544="Cancelado",0,P3544-Q3544)</f>
        <v>44.52</v>
      </c>
      <c r="S3544" s="17" t="str">
        <f aca="false">INDEX(dProdutos!$D$2:$D$47,MATCH(E3544,dProdutos!$A$2:$A$47,0))</f>
        <v>Acessórios</v>
      </c>
    </row>
    <row r="3545" customFormat="false" ht="15" hidden="false" customHeight="false" outlineLevel="0" collapsed="false">
      <c r="A3545" s="17" t="s">
        <v>3672</v>
      </c>
      <c r="B3545" s="17" t="n">
        <v>1</v>
      </c>
      <c r="C3545" s="21" t="n">
        <v>45942</v>
      </c>
      <c r="D3545" s="17" t="s">
        <v>330</v>
      </c>
      <c r="E3545" s="17" t="s">
        <v>150</v>
      </c>
      <c r="F3545" s="17" t="s">
        <v>1490</v>
      </c>
      <c r="G3545" s="17" t="s">
        <v>61</v>
      </c>
      <c r="H3545" s="17" t="s">
        <v>1537</v>
      </c>
      <c r="I3545" s="17" t="s">
        <v>1524</v>
      </c>
      <c r="J3545" s="17" t="n">
        <v>1</v>
      </c>
      <c r="K3545" s="15" t="n">
        <v>71.9</v>
      </c>
      <c r="L3545" s="22" t="n">
        <v>0</v>
      </c>
      <c r="M3545" s="15" t="n">
        <v>21.02</v>
      </c>
      <c r="N3545" s="15" t="n">
        <f aca="false">J3545*K3545</f>
        <v>71.9</v>
      </c>
      <c r="O3545" s="15" t="n">
        <f aca="false">N3545*L3545</f>
        <v>0</v>
      </c>
      <c r="P3545" s="15" t="n">
        <f aca="false">N3545-O3545</f>
        <v>71.9</v>
      </c>
      <c r="Q3545" s="15" t="n">
        <f aca="false">J3545*INDEX(dProdutos!$F$2:$F$47,MATCH(E3545,dProdutos!$A$2:$A$47,0))</f>
        <v>27.38</v>
      </c>
      <c r="R3545" s="15" t="n">
        <f aca="false">IF(I3545="Cancelado",0,P3545-Q3545)</f>
        <v>44.52</v>
      </c>
      <c r="S3545" s="17" t="str">
        <f aca="false">INDEX(dProdutos!$D$2:$D$47,MATCH(E3545,dProdutos!$A$2:$A$47,0))</f>
        <v>Acessórios</v>
      </c>
    </row>
    <row r="3546" customFormat="false" ht="15" hidden="false" customHeight="false" outlineLevel="0" collapsed="false">
      <c r="A3546" s="17" t="s">
        <v>3673</v>
      </c>
      <c r="B3546" s="17" t="n">
        <v>1</v>
      </c>
      <c r="C3546" s="21" t="n">
        <v>45942</v>
      </c>
      <c r="D3546" s="17" t="s">
        <v>485</v>
      </c>
      <c r="E3546" s="17" t="s">
        <v>213</v>
      </c>
      <c r="F3546" s="17" t="s">
        <v>1487</v>
      </c>
      <c r="G3546" s="17" t="s">
        <v>62</v>
      </c>
      <c r="H3546" s="17" t="s">
        <v>1523</v>
      </c>
      <c r="I3546" s="17" t="s">
        <v>1524</v>
      </c>
      <c r="J3546" s="17" t="n">
        <v>1</v>
      </c>
      <c r="K3546" s="15" t="n">
        <v>153.9</v>
      </c>
      <c r="L3546" s="22" t="n">
        <v>0.05</v>
      </c>
      <c r="M3546" s="15" t="n">
        <v>0</v>
      </c>
      <c r="N3546" s="15" t="n">
        <f aca="false">J3546*K3546</f>
        <v>153.9</v>
      </c>
      <c r="O3546" s="15" t="n">
        <f aca="false">N3546*L3546</f>
        <v>7.695</v>
      </c>
      <c r="P3546" s="15" t="n">
        <f aca="false">N3546-O3546</f>
        <v>146.205</v>
      </c>
      <c r="Q3546" s="15" t="n">
        <f aca="false">J3546*INDEX(dProdutos!$F$2:$F$47,MATCH(E3546,dProdutos!$A$2:$A$47,0))</f>
        <v>90.42</v>
      </c>
      <c r="R3546" s="15" t="n">
        <f aca="false">IF(I3546="Cancelado",0,P3546-Q3546)</f>
        <v>55.785</v>
      </c>
      <c r="S3546" s="17" t="str">
        <f aca="false">INDEX(dProdutos!$D$2:$D$47,MATCH(E3546,dProdutos!$A$2:$A$47,0))</f>
        <v>Beleza</v>
      </c>
    </row>
    <row r="3547" customFormat="false" ht="15" hidden="false" customHeight="false" outlineLevel="0" collapsed="false">
      <c r="A3547" s="17" t="s">
        <v>3674</v>
      </c>
      <c r="B3547" s="17" t="n">
        <v>1</v>
      </c>
      <c r="C3547" s="21" t="n">
        <v>45942</v>
      </c>
      <c r="D3547" s="17" t="s">
        <v>330</v>
      </c>
      <c r="E3547" s="17" t="s">
        <v>141</v>
      </c>
      <c r="F3547" s="17" t="s">
        <v>1503</v>
      </c>
      <c r="G3547" s="17" t="s">
        <v>59</v>
      </c>
      <c r="H3547" s="17" t="s">
        <v>1523</v>
      </c>
      <c r="I3547" s="17" t="s">
        <v>1524</v>
      </c>
      <c r="J3547" s="17" t="n">
        <v>2</v>
      </c>
      <c r="K3547" s="15" t="n">
        <v>131.9</v>
      </c>
      <c r="L3547" s="22" t="n">
        <v>0.1</v>
      </c>
      <c r="M3547" s="15" t="n">
        <v>13.33</v>
      </c>
      <c r="N3547" s="15" t="n">
        <f aca="false">J3547*K3547</f>
        <v>263.8</v>
      </c>
      <c r="O3547" s="15" t="n">
        <f aca="false">N3547*L3547</f>
        <v>26.38</v>
      </c>
      <c r="P3547" s="15" t="n">
        <f aca="false">N3547-O3547</f>
        <v>237.42</v>
      </c>
      <c r="Q3547" s="15" t="n">
        <f aca="false">J3547*INDEX(dProdutos!$F$2:$F$47,MATCH(E3547,dProdutos!$A$2:$A$47,0))</f>
        <v>163.32</v>
      </c>
      <c r="R3547" s="15" t="n">
        <f aca="false">IF(I3547="Cancelado",0,P3547-Q3547)</f>
        <v>74.1</v>
      </c>
      <c r="S3547" s="17" t="str">
        <f aca="false">INDEX(dProdutos!$D$2:$D$47,MATCH(E3547,dProdutos!$A$2:$A$47,0))</f>
        <v>Acessórios</v>
      </c>
    </row>
    <row r="3548" customFormat="false" ht="15" hidden="false" customHeight="false" outlineLevel="0" collapsed="false">
      <c r="A3548" s="17" t="s">
        <v>3674</v>
      </c>
      <c r="B3548" s="17" t="n">
        <v>2</v>
      </c>
      <c r="C3548" s="21" t="n">
        <v>45942</v>
      </c>
      <c r="D3548" s="17" t="s">
        <v>330</v>
      </c>
      <c r="E3548" s="17" t="s">
        <v>73</v>
      </c>
      <c r="F3548" s="17" t="s">
        <v>1503</v>
      </c>
      <c r="G3548" s="17" t="s">
        <v>59</v>
      </c>
      <c r="H3548" s="17" t="s">
        <v>1523</v>
      </c>
      <c r="I3548" s="17" t="s">
        <v>1524</v>
      </c>
      <c r="J3548" s="17" t="n">
        <v>1</v>
      </c>
      <c r="K3548" s="15" t="n">
        <v>179.9</v>
      </c>
      <c r="L3548" s="22" t="n">
        <v>0.15</v>
      </c>
      <c r="M3548" s="15" t="n">
        <v>0</v>
      </c>
      <c r="N3548" s="15" t="n">
        <f aca="false">J3548*K3548</f>
        <v>179.9</v>
      </c>
      <c r="O3548" s="15" t="n">
        <f aca="false">N3548*L3548</f>
        <v>26.985</v>
      </c>
      <c r="P3548" s="15" t="n">
        <f aca="false">N3548-O3548</f>
        <v>152.915</v>
      </c>
      <c r="Q3548" s="15" t="n">
        <f aca="false">J3548*INDEX(dProdutos!$F$2:$F$47,MATCH(E3548,dProdutos!$A$2:$A$47,0))</f>
        <v>69.44</v>
      </c>
      <c r="R3548" s="15" t="n">
        <f aca="false">IF(I3548="Cancelado",0,P3548-Q3548)</f>
        <v>83.475</v>
      </c>
      <c r="S3548" s="17" t="str">
        <f aca="false">INDEX(dProdutos!$D$2:$D$47,MATCH(E3548,dProdutos!$A$2:$A$47,0))</f>
        <v>Moda Feminina</v>
      </c>
    </row>
    <row r="3549" customFormat="false" ht="15" hidden="false" customHeight="false" outlineLevel="0" collapsed="false">
      <c r="A3549" s="17" t="s">
        <v>3674</v>
      </c>
      <c r="B3549" s="17" t="n">
        <v>3</v>
      </c>
      <c r="C3549" s="21" t="n">
        <v>45942</v>
      </c>
      <c r="D3549" s="17" t="s">
        <v>330</v>
      </c>
      <c r="E3549" s="17" t="s">
        <v>150</v>
      </c>
      <c r="F3549" s="17" t="s">
        <v>1503</v>
      </c>
      <c r="G3549" s="17" t="s">
        <v>59</v>
      </c>
      <c r="H3549" s="17" t="s">
        <v>1523</v>
      </c>
      <c r="I3549" s="17" t="s">
        <v>1524</v>
      </c>
      <c r="J3549" s="17" t="n">
        <v>3</v>
      </c>
      <c r="K3549" s="15" t="n">
        <v>71.9</v>
      </c>
      <c r="L3549" s="22" t="n">
        <v>0</v>
      </c>
      <c r="M3549" s="15" t="n">
        <v>0</v>
      </c>
      <c r="N3549" s="15" t="n">
        <f aca="false">J3549*K3549</f>
        <v>215.7</v>
      </c>
      <c r="O3549" s="15" t="n">
        <f aca="false">N3549*L3549</f>
        <v>0</v>
      </c>
      <c r="P3549" s="15" t="n">
        <f aca="false">N3549-O3549</f>
        <v>215.7</v>
      </c>
      <c r="Q3549" s="15" t="n">
        <f aca="false">J3549*INDEX(dProdutos!$F$2:$F$47,MATCH(E3549,dProdutos!$A$2:$A$47,0))</f>
        <v>82.14</v>
      </c>
      <c r="R3549" s="15" t="n">
        <f aca="false">IF(I3549="Cancelado",0,P3549-Q3549)</f>
        <v>133.56</v>
      </c>
      <c r="S3549" s="17" t="str">
        <f aca="false">INDEX(dProdutos!$D$2:$D$47,MATCH(E3549,dProdutos!$A$2:$A$47,0))</f>
        <v>Acessórios</v>
      </c>
    </row>
    <row r="3550" customFormat="false" ht="15" hidden="false" customHeight="false" outlineLevel="0" collapsed="false">
      <c r="A3550" s="17" t="s">
        <v>3675</v>
      </c>
      <c r="B3550" s="17" t="n">
        <v>1</v>
      </c>
      <c r="C3550" s="21" t="n">
        <v>45942</v>
      </c>
      <c r="D3550" s="17" t="s">
        <v>1244</v>
      </c>
      <c r="E3550" s="17" t="s">
        <v>108</v>
      </c>
      <c r="F3550" s="17" t="s">
        <v>1497</v>
      </c>
      <c r="G3550" s="17" t="s">
        <v>63</v>
      </c>
      <c r="H3550" s="17" t="s">
        <v>1527</v>
      </c>
      <c r="I3550" s="17" t="s">
        <v>1524</v>
      </c>
      <c r="J3550" s="17" t="n">
        <v>1</v>
      </c>
      <c r="K3550" s="15" t="n">
        <v>265.9</v>
      </c>
      <c r="L3550" s="22" t="n">
        <v>0.15</v>
      </c>
      <c r="M3550" s="15" t="n">
        <v>21.23</v>
      </c>
      <c r="N3550" s="15" t="n">
        <f aca="false">J3550*K3550</f>
        <v>265.9</v>
      </c>
      <c r="O3550" s="15" t="n">
        <f aca="false">N3550*L3550</f>
        <v>39.885</v>
      </c>
      <c r="P3550" s="15" t="n">
        <f aca="false">N3550-O3550</f>
        <v>226.015</v>
      </c>
      <c r="Q3550" s="15" t="n">
        <f aca="false">J3550*INDEX(dProdutos!$F$2:$F$47,MATCH(E3550,dProdutos!$A$2:$A$47,0))</f>
        <v>155.62</v>
      </c>
      <c r="R3550" s="15" t="n">
        <f aca="false">IF(I3550="Cancelado",0,P3550-Q3550)</f>
        <v>70.395</v>
      </c>
      <c r="S3550" s="17" t="str">
        <f aca="false">INDEX(dProdutos!$D$2:$D$47,MATCH(E3550,dProdutos!$A$2:$A$47,0))</f>
        <v>Moda Masculina</v>
      </c>
    </row>
    <row r="3551" customFormat="false" ht="15" hidden="false" customHeight="false" outlineLevel="0" collapsed="false">
      <c r="A3551" s="17" t="s">
        <v>3676</v>
      </c>
      <c r="B3551" s="17" t="n">
        <v>1</v>
      </c>
      <c r="C3551" s="21" t="n">
        <v>45942</v>
      </c>
      <c r="D3551" s="17" t="s">
        <v>642</v>
      </c>
      <c r="E3551" s="17" t="s">
        <v>186</v>
      </c>
      <c r="F3551" s="17" t="s">
        <v>1487</v>
      </c>
      <c r="G3551" s="17" t="s">
        <v>59</v>
      </c>
      <c r="H3551" s="17" t="s">
        <v>1523</v>
      </c>
      <c r="I3551" s="17" t="s">
        <v>1524</v>
      </c>
      <c r="J3551" s="17" t="n">
        <v>3</v>
      </c>
      <c r="K3551" s="15" t="n">
        <v>120.9</v>
      </c>
      <c r="L3551" s="22" t="n">
        <v>0</v>
      </c>
      <c r="M3551" s="15" t="n">
        <v>21.86</v>
      </c>
      <c r="N3551" s="15" t="n">
        <f aca="false">J3551*K3551</f>
        <v>362.7</v>
      </c>
      <c r="O3551" s="15" t="n">
        <f aca="false">N3551*L3551</f>
        <v>0</v>
      </c>
      <c r="P3551" s="15" t="n">
        <f aca="false">N3551-O3551</f>
        <v>362.7</v>
      </c>
      <c r="Q3551" s="15" t="n">
        <f aca="false">J3551*INDEX(dProdutos!$F$2:$F$47,MATCH(E3551,dProdutos!$A$2:$A$47,0))</f>
        <v>216.63</v>
      </c>
      <c r="R3551" s="15" t="n">
        <f aca="false">IF(I3551="Cancelado",0,P3551-Q3551)</f>
        <v>146.07</v>
      </c>
      <c r="S3551" s="17" t="str">
        <f aca="false">INDEX(dProdutos!$D$2:$D$47,MATCH(E3551,dProdutos!$A$2:$A$47,0))</f>
        <v>Eletrônicos</v>
      </c>
    </row>
    <row r="3552" customFormat="false" ht="15" hidden="false" customHeight="false" outlineLevel="0" collapsed="false">
      <c r="A3552" s="17" t="s">
        <v>3677</v>
      </c>
      <c r="B3552" s="17" t="n">
        <v>1</v>
      </c>
      <c r="C3552" s="21" t="n">
        <v>45942</v>
      </c>
      <c r="D3552" s="17" t="s">
        <v>1135</v>
      </c>
      <c r="E3552" s="17" t="s">
        <v>85</v>
      </c>
      <c r="F3552" s="17" t="s">
        <v>1495</v>
      </c>
      <c r="G3552" s="17" t="s">
        <v>61</v>
      </c>
      <c r="H3552" s="17" t="s">
        <v>1527</v>
      </c>
      <c r="I3552" s="17" t="s">
        <v>1524</v>
      </c>
      <c r="J3552" s="17" t="n">
        <v>1</v>
      </c>
      <c r="K3552" s="15" t="n">
        <v>165.9</v>
      </c>
      <c r="L3552" s="22" t="n">
        <v>0</v>
      </c>
      <c r="M3552" s="15" t="n">
        <v>0</v>
      </c>
      <c r="N3552" s="15" t="n">
        <f aca="false">J3552*K3552</f>
        <v>165.9</v>
      </c>
      <c r="O3552" s="15" t="n">
        <f aca="false">N3552*L3552</f>
        <v>0</v>
      </c>
      <c r="P3552" s="15" t="n">
        <f aca="false">N3552-O3552</f>
        <v>165.9</v>
      </c>
      <c r="Q3552" s="15" t="n">
        <f aca="false">J3552*INDEX(dProdutos!$F$2:$F$47,MATCH(E3552,dProdutos!$A$2:$A$47,0))</f>
        <v>91.55</v>
      </c>
      <c r="R3552" s="15" t="n">
        <f aca="false">IF(I3552="Cancelado",0,P3552-Q3552)</f>
        <v>74.35</v>
      </c>
      <c r="S3552" s="17" t="str">
        <f aca="false">INDEX(dProdutos!$D$2:$D$47,MATCH(E3552,dProdutos!$A$2:$A$47,0))</f>
        <v>Moda Feminina</v>
      </c>
    </row>
    <row r="3553" customFormat="false" ht="15" hidden="false" customHeight="false" outlineLevel="0" collapsed="false">
      <c r="A3553" s="17" t="s">
        <v>3678</v>
      </c>
      <c r="B3553" s="17" t="n">
        <v>1</v>
      </c>
      <c r="C3553" s="21" t="n">
        <v>45942</v>
      </c>
      <c r="D3553" s="17" t="s">
        <v>479</v>
      </c>
      <c r="E3553" s="17" t="s">
        <v>120</v>
      </c>
      <c r="F3553" s="17" t="s">
        <v>1501</v>
      </c>
      <c r="G3553" s="17" t="s">
        <v>62</v>
      </c>
      <c r="H3553" s="17" t="s">
        <v>1537</v>
      </c>
      <c r="I3553" s="17" t="s">
        <v>1524</v>
      </c>
      <c r="J3553" s="17" t="n">
        <v>2</v>
      </c>
      <c r="K3553" s="15" t="n">
        <v>96.9</v>
      </c>
      <c r="L3553" s="22" t="n">
        <v>0</v>
      </c>
      <c r="M3553" s="15" t="n">
        <v>12.89</v>
      </c>
      <c r="N3553" s="15" t="n">
        <f aca="false">J3553*K3553</f>
        <v>193.8</v>
      </c>
      <c r="O3553" s="15" t="n">
        <f aca="false">N3553*L3553</f>
        <v>0</v>
      </c>
      <c r="P3553" s="15" t="n">
        <f aca="false">N3553-O3553</f>
        <v>193.8</v>
      </c>
      <c r="Q3553" s="15" t="n">
        <f aca="false">J3553*INDEX(dProdutos!$F$2:$F$47,MATCH(E3553,dProdutos!$A$2:$A$47,0))</f>
        <v>88.72</v>
      </c>
      <c r="R3553" s="15" t="n">
        <f aca="false">IF(I3553="Cancelado",0,P3553-Q3553)</f>
        <v>105.08</v>
      </c>
      <c r="S3553" s="17" t="str">
        <f aca="false">INDEX(dProdutos!$D$2:$D$47,MATCH(E3553,dProdutos!$A$2:$A$47,0))</f>
        <v>Moda Masculina</v>
      </c>
    </row>
    <row r="3554" customFormat="false" ht="15" hidden="false" customHeight="false" outlineLevel="0" collapsed="false">
      <c r="A3554" s="17" t="s">
        <v>3679</v>
      </c>
      <c r="B3554" s="17" t="n">
        <v>1</v>
      </c>
      <c r="C3554" s="21" t="n">
        <v>45942</v>
      </c>
      <c r="D3554" s="17" t="s">
        <v>998</v>
      </c>
      <c r="E3554" s="17" t="s">
        <v>165</v>
      </c>
      <c r="F3554" s="17" t="s">
        <v>1503</v>
      </c>
      <c r="G3554" s="17" t="s">
        <v>59</v>
      </c>
      <c r="H3554" s="17" t="s">
        <v>1537</v>
      </c>
      <c r="I3554" s="17" t="s">
        <v>1524</v>
      </c>
      <c r="J3554" s="17" t="n">
        <v>3</v>
      </c>
      <c r="K3554" s="15" t="n">
        <v>231.9</v>
      </c>
      <c r="L3554" s="22" t="n">
        <v>0</v>
      </c>
      <c r="M3554" s="15" t="n">
        <v>10.16</v>
      </c>
      <c r="N3554" s="15" t="n">
        <f aca="false">J3554*K3554</f>
        <v>695.7</v>
      </c>
      <c r="O3554" s="15" t="n">
        <f aca="false">N3554*L3554</f>
        <v>0</v>
      </c>
      <c r="P3554" s="15" t="n">
        <f aca="false">N3554-O3554</f>
        <v>695.7</v>
      </c>
      <c r="Q3554" s="15" t="n">
        <f aca="false">J3554*INDEX(dProdutos!$F$2:$F$47,MATCH(E3554,dProdutos!$A$2:$A$47,0))</f>
        <v>422.49</v>
      </c>
      <c r="R3554" s="15" t="n">
        <f aca="false">IF(I3554="Cancelado",0,P3554-Q3554)</f>
        <v>273.21</v>
      </c>
      <c r="S3554" s="17" t="str">
        <f aca="false">INDEX(dProdutos!$D$2:$D$47,MATCH(E3554,dProdutos!$A$2:$A$47,0))</f>
        <v>Casa</v>
      </c>
    </row>
    <row r="3555" customFormat="false" ht="15" hidden="false" customHeight="false" outlineLevel="0" collapsed="false">
      <c r="A3555" s="17" t="s">
        <v>3680</v>
      </c>
      <c r="B3555" s="17" t="n">
        <v>1</v>
      </c>
      <c r="C3555" s="21" t="n">
        <v>45942</v>
      </c>
      <c r="D3555" s="17" t="s">
        <v>706</v>
      </c>
      <c r="E3555" s="17" t="s">
        <v>144</v>
      </c>
      <c r="F3555" s="17" t="s">
        <v>1503</v>
      </c>
      <c r="G3555" s="17" t="s">
        <v>64</v>
      </c>
      <c r="H3555" s="17" t="s">
        <v>1523</v>
      </c>
      <c r="I3555" s="17" t="s">
        <v>1524</v>
      </c>
      <c r="J3555" s="17" t="n">
        <v>2</v>
      </c>
      <c r="K3555" s="15" t="n">
        <v>260.9</v>
      </c>
      <c r="L3555" s="22" t="n">
        <v>0.15</v>
      </c>
      <c r="M3555" s="15" t="n">
        <v>0</v>
      </c>
      <c r="N3555" s="15" t="n">
        <f aca="false">J3555*K3555</f>
        <v>521.8</v>
      </c>
      <c r="O3555" s="15" t="n">
        <f aca="false">N3555*L3555</f>
        <v>78.27</v>
      </c>
      <c r="P3555" s="15" t="n">
        <f aca="false">N3555-O3555</f>
        <v>443.53</v>
      </c>
      <c r="Q3555" s="15" t="n">
        <f aca="false">J3555*INDEX(dProdutos!$F$2:$F$47,MATCH(E3555,dProdutos!$A$2:$A$47,0))</f>
        <v>199.72</v>
      </c>
      <c r="R3555" s="15" t="n">
        <f aca="false">IF(I3555="Cancelado",0,P3555-Q3555)</f>
        <v>243.81</v>
      </c>
      <c r="S3555" s="17" t="str">
        <f aca="false">INDEX(dProdutos!$D$2:$D$47,MATCH(E3555,dProdutos!$A$2:$A$47,0))</f>
        <v>Acessórios</v>
      </c>
    </row>
    <row r="3556" customFormat="false" ht="15" hidden="false" customHeight="false" outlineLevel="0" collapsed="false">
      <c r="A3556" s="17" t="s">
        <v>3681</v>
      </c>
      <c r="B3556" s="17" t="n">
        <v>1</v>
      </c>
      <c r="C3556" s="21" t="n">
        <v>45943</v>
      </c>
      <c r="D3556" s="17" t="s">
        <v>1332</v>
      </c>
      <c r="E3556" s="17" t="s">
        <v>183</v>
      </c>
      <c r="F3556" s="17" t="s">
        <v>1499</v>
      </c>
      <c r="G3556" s="17" t="s">
        <v>59</v>
      </c>
      <c r="H3556" s="17" t="s">
        <v>1523</v>
      </c>
      <c r="I3556" s="17" t="s">
        <v>1524</v>
      </c>
      <c r="J3556" s="17" t="n">
        <v>2</v>
      </c>
      <c r="K3556" s="15" t="n">
        <v>121.9</v>
      </c>
      <c r="L3556" s="22" t="n">
        <v>0</v>
      </c>
      <c r="M3556" s="15" t="n">
        <v>26.71</v>
      </c>
      <c r="N3556" s="15" t="n">
        <f aca="false">J3556*K3556</f>
        <v>243.8</v>
      </c>
      <c r="O3556" s="15" t="n">
        <f aca="false">N3556*L3556</f>
        <v>0</v>
      </c>
      <c r="P3556" s="15" t="n">
        <f aca="false">N3556-O3556</f>
        <v>243.8</v>
      </c>
      <c r="Q3556" s="15" t="n">
        <f aca="false">J3556*INDEX(dProdutos!$F$2:$F$47,MATCH(E3556,dProdutos!$A$2:$A$47,0))</f>
        <v>105.52</v>
      </c>
      <c r="R3556" s="15" t="n">
        <f aca="false">IF(I3556="Cancelado",0,P3556-Q3556)</f>
        <v>138.28</v>
      </c>
      <c r="S3556" s="17" t="str">
        <f aca="false">INDEX(dProdutos!$D$2:$D$47,MATCH(E3556,dProdutos!$A$2:$A$47,0))</f>
        <v>Eletrônicos</v>
      </c>
    </row>
    <row r="3557" customFormat="false" ht="15" hidden="false" customHeight="false" outlineLevel="0" collapsed="false">
      <c r="A3557" s="17" t="s">
        <v>3682</v>
      </c>
      <c r="B3557" s="17" t="n">
        <v>1</v>
      </c>
      <c r="C3557" s="21" t="n">
        <v>45943</v>
      </c>
      <c r="D3557" s="17" t="s">
        <v>1122</v>
      </c>
      <c r="E3557" s="17" t="s">
        <v>138</v>
      </c>
      <c r="F3557" s="17" t="s">
        <v>1487</v>
      </c>
      <c r="G3557" s="17" t="s">
        <v>61</v>
      </c>
      <c r="H3557" s="17" t="s">
        <v>1523</v>
      </c>
      <c r="I3557" s="17" t="s">
        <v>1524</v>
      </c>
      <c r="J3557" s="17" t="n">
        <v>1</v>
      </c>
      <c r="K3557" s="15" t="n">
        <v>231.9</v>
      </c>
      <c r="L3557" s="22" t="n">
        <v>0.05</v>
      </c>
      <c r="M3557" s="15" t="n">
        <v>9.97</v>
      </c>
      <c r="N3557" s="15" t="n">
        <f aca="false">J3557*K3557</f>
        <v>231.9</v>
      </c>
      <c r="O3557" s="15" t="n">
        <f aca="false">N3557*L3557</f>
        <v>11.595</v>
      </c>
      <c r="P3557" s="15" t="n">
        <f aca="false">N3557-O3557</f>
        <v>220.305</v>
      </c>
      <c r="Q3557" s="15" t="n">
        <f aca="false">J3557*INDEX(dProdutos!$F$2:$F$47,MATCH(E3557,dProdutos!$A$2:$A$47,0))</f>
        <v>132.21</v>
      </c>
      <c r="R3557" s="15" t="n">
        <f aca="false">IF(I3557="Cancelado",0,P3557-Q3557)</f>
        <v>88.095</v>
      </c>
      <c r="S3557" s="17" t="str">
        <f aca="false">INDEX(dProdutos!$D$2:$D$47,MATCH(E3557,dProdutos!$A$2:$A$47,0))</f>
        <v>Calçados</v>
      </c>
    </row>
    <row r="3558" customFormat="false" ht="15" hidden="false" customHeight="false" outlineLevel="0" collapsed="false">
      <c r="A3558" s="17" t="s">
        <v>3682</v>
      </c>
      <c r="B3558" s="17" t="n">
        <v>2</v>
      </c>
      <c r="C3558" s="21" t="n">
        <v>45943</v>
      </c>
      <c r="D3558" s="17" t="s">
        <v>1122</v>
      </c>
      <c r="E3558" s="17" t="s">
        <v>165</v>
      </c>
      <c r="F3558" s="17" t="s">
        <v>1487</v>
      </c>
      <c r="G3558" s="17" t="s">
        <v>61</v>
      </c>
      <c r="H3558" s="17" t="s">
        <v>1523</v>
      </c>
      <c r="I3558" s="17" t="s">
        <v>1524</v>
      </c>
      <c r="J3558" s="17" t="n">
        <v>1</v>
      </c>
      <c r="K3558" s="15" t="n">
        <v>231.9</v>
      </c>
      <c r="L3558" s="22" t="n">
        <v>0.15</v>
      </c>
      <c r="M3558" s="15" t="n">
        <v>0</v>
      </c>
      <c r="N3558" s="15" t="n">
        <f aca="false">J3558*K3558</f>
        <v>231.9</v>
      </c>
      <c r="O3558" s="15" t="n">
        <f aca="false">N3558*L3558</f>
        <v>34.785</v>
      </c>
      <c r="P3558" s="15" t="n">
        <f aca="false">N3558-O3558</f>
        <v>197.115</v>
      </c>
      <c r="Q3558" s="15" t="n">
        <f aca="false">J3558*INDEX(dProdutos!$F$2:$F$47,MATCH(E3558,dProdutos!$A$2:$A$47,0))</f>
        <v>140.83</v>
      </c>
      <c r="R3558" s="15" t="n">
        <f aca="false">IF(I3558="Cancelado",0,P3558-Q3558)</f>
        <v>56.285</v>
      </c>
      <c r="S3558" s="17" t="str">
        <f aca="false">INDEX(dProdutos!$D$2:$D$47,MATCH(E3558,dProdutos!$A$2:$A$47,0))</f>
        <v>Casa</v>
      </c>
    </row>
    <row r="3559" customFormat="false" ht="15" hidden="false" customHeight="false" outlineLevel="0" collapsed="false">
      <c r="A3559" s="17" t="s">
        <v>3683</v>
      </c>
      <c r="B3559" s="17" t="n">
        <v>1</v>
      </c>
      <c r="C3559" s="21" t="n">
        <v>45943</v>
      </c>
      <c r="D3559" s="17" t="s">
        <v>792</v>
      </c>
      <c r="E3559" s="17" t="s">
        <v>85</v>
      </c>
      <c r="F3559" s="17" t="s">
        <v>1490</v>
      </c>
      <c r="G3559" s="17" t="s">
        <v>61</v>
      </c>
      <c r="H3559" s="17" t="s">
        <v>1523</v>
      </c>
      <c r="I3559" s="17" t="s">
        <v>1524</v>
      </c>
      <c r="J3559" s="17" t="n">
        <v>1</v>
      </c>
      <c r="K3559" s="15" t="n">
        <v>165.9</v>
      </c>
      <c r="L3559" s="22" t="n">
        <v>0</v>
      </c>
      <c r="M3559" s="15" t="n">
        <v>0</v>
      </c>
      <c r="N3559" s="15" t="n">
        <f aca="false">J3559*K3559</f>
        <v>165.9</v>
      </c>
      <c r="O3559" s="15" t="n">
        <f aca="false">N3559*L3559</f>
        <v>0</v>
      </c>
      <c r="P3559" s="15" t="n">
        <f aca="false">N3559-O3559</f>
        <v>165.9</v>
      </c>
      <c r="Q3559" s="15" t="n">
        <f aca="false">J3559*INDEX(dProdutos!$F$2:$F$47,MATCH(E3559,dProdutos!$A$2:$A$47,0))</f>
        <v>91.55</v>
      </c>
      <c r="R3559" s="15" t="n">
        <f aca="false">IF(I3559="Cancelado",0,P3559-Q3559)</f>
        <v>74.35</v>
      </c>
      <c r="S3559" s="17" t="str">
        <f aca="false">INDEX(dProdutos!$D$2:$D$47,MATCH(E3559,dProdutos!$A$2:$A$47,0))</f>
        <v>Moda Feminina</v>
      </c>
    </row>
    <row r="3560" customFormat="false" ht="15" hidden="false" customHeight="false" outlineLevel="0" collapsed="false">
      <c r="A3560" s="17" t="s">
        <v>3683</v>
      </c>
      <c r="B3560" s="17" t="n">
        <v>2</v>
      </c>
      <c r="C3560" s="21" t="n">
        <v>45943</v>
      </c>
      <c r="D3560" s="17" t="s">
        <v>792</v>
      </c>
      <c r="E3560" s="17" t="s">
        <v>105</v>
      </c>
      <c r="F3560" s="17" t="s">
        <v>1490</v>
      </c>
      <c r="G3560" s="17" t="s">
        <v>61</v>
      </c>
      <c r="H3560" s="17" t="s">
        <v>1523</v>
      </c>
      <c r="I3560" s="17" t="s">
        <v>1524</v>
      </c>
      <c r="J3560" s="17" t="n">
        <v>1</v>
      </c>
      <c r="K3560" s="15" t="n">
        <v>175.9</v>
      </c>
      <c r="L3560" s="22" t="n">
        <v>0</v>
      </c>
      <c r="M3560" s="15" t="n">
        <v>0</v>
      </c>
      <c r="N3560" s="15" t="n">
        <f aca="false">J3560*K3560</f>
        <v>175.9</v>
      </c>
      <c r="O3560" s="15" t="n">
        <f aca="false">N3560*L3560</f>
        <v>0</v>
      </c>
      <c r="P3560" s="15" t="n">
        <f aca="false">N3560-O3560</f>
        <v>175.9</v>
      </c>
      <c r="Q3560" s="15" t="n">
        <f aca="false">J3560*INDEX(dProdutos!$F$2:$F$47,MATCH(E3560,dProdutos!$A$2:$A$47,0))</f>
        <v>96.59</v>
      </c>
      <c r="R3560" s="15" t="n">
        <f aca="false">IF(I3560="Cancelado",0,P3560-Q3560)</f>
        <v>79.31</v>
      </c>
      <c r="S3560" s="17" t="str">
        <f aca="false">INDEX(dProdutos!$D$2:$D$47,MATCH(E3560,dProdutos!$A$2:$A$47,0))</f>
        <v>Moda Masculina</v>
      </c>
    </row>
    <row r="3561" customFormat="false" ht="15" hidden="false" customHeight="false" outlineLevel="0" collapsed="false">
      <c r="A3561" s="17" t="s">
        <v>3684</v>
      </c>
      <c r="B3561" s="17" t="n">
        <v>1</v>
      </c>
      <c r="C3561" s="21" t="n">
        <v>45943</v>
      </c>
      <c r="D3561" s="17" t="s">
        <v>812</v>
      </c>
      <c r="E3561" s="17" t="s">
        <v>81</v>
      </c>
      <c r="F3561" s="17" t="s">
        <v>1493</v>
      </c>
      <c r="G3561" s="17" t="s">
        <v>59</v>
      </c>
      <c r="H3561" s="17" t="s">
        <v>1540</v>
      </c>
      <c r="I3561" s="17" t="s">
        <v>1524</v>
      </c>
      <c r="J3561" s="17" t="n">
        <v>2</v>
      </c>
      <c r="K3561" s="15" t="n">
        <v>64.9</v>
      </c>
      <c r="L3561" s="22" t="n">
        <v>0.15</v>
      </c>
      <c r="M3561" s="15" t="n">
        <v>18.09</v>
      </c>
      <c r="N3561" s="15" t="n">
        <f aca="false">J3561*K3561</f>
        <v>129.8</v>
      </c>
      <c r="O3561" s="15" t="n">
        <f aca="false">N3561*L3561</f>
        <v>19.47</v>
      </c>
      <c r="P3561" s="15" t="n">
        <f aca="false">N3561-O3561</f>
        <v>110.33</v>
      </c>
      <c r="Q3561" s="15" t="n">
        <f aca="false">J3561*INDEX(dProdutos!$F$2:$F$47,MATCH(E3561,dProdutos!$A$2:$A$47,0))</f>
        <v>52.24</v>
      </c>
      <c r="R3561" s="15" t="n">
        <f aca="false">IF(I3561="Cancelado",0,P3561-Q3561)</f>
        <v>58.09</v>
      </c>
      <c r="S3561" s="17" t="str">
        <f aca="false">INDEX(dProdutos!$D$2:$D$47,MATCH(E3561,dProdutos!$A$2:$A$47,0))</f>
        <v>Moda Feminina</v>
      </c>
    </row>
    <row r="3562" customFormat="false" ht="15" hidden="false" customHeight="false" outlineLevel="0" collapsed="false">
      <c r="A3562" s="17" t="s">
        <v>3685</v>
      </c>
      <c r="B3562" s="17" t="n">
        <v>1</v>
      </c>
      <c r="C3562" s="21" t="n">
        <v>45943</v>
      </c>
      <c r="D3562" s="17" t="s">
        <v>327</v>
      </c>
      <c r="E3562" s="17" t="s">
        <v>85</v>
      </c>
      <c r="F3562" s="17" t="s">
        <v>1497</v>
      </c>
      <c r="G3562" s="17" t="s">
        <v>59</v>
      </c>
      <c r="H3562" s="17" t="s">
        <v>1537</v>
      </c>
      <c r="I3562" s="17" t="s">
        <v>1524</v>
      </c>
      <c r="J3562" s="17" t="n">
        <v>1</v>
      </c>
      <c r="K3562" s="15" t="n">
        <v>165.9</v>
      </c>
      <c r="L3562" s="22" t="n">
        <v>0</v>
      </c>
      <c r="M3562" s="15" t="n">
        <v>28.06</v>
      </c>
      <c r="N3562" s="15" t="n">
        <f aca="false">J3562*K3562</f>
        <v>165.9</v>
      </c>
      <c r="O3562" s="15" t="n">
        <f aca="false">N3562*L3562</f>
        <v>0</v>
      </c>
      <c r="P3562" s="15" t="n">
        <f aca="false">N3562-O3562</f>
        <v>165.9</v>
      </c>
      <c r="Q3562" s="15" t="n">
        <f aca="false">J3562*INDEX(dProdutos!$F$2:$F$47,MATCH(E3562,dProdutos!$A$2:$A$47,0))</f>
        <v>91.55</v>
      </c>
      <c r="R3562" s="15" t="n">
        <f aca="false">IF(I3562="Cancelado",0,P3562-Q3562)</f>
        <v>74.35</v>
      </c>
      <c r="S3562" s="17" t="str">
        <f aca="false">INDEX(dProdutos!$D$2:$D$47,MATCH(E3562,dProdutos!$A$2:$A$47,0))</f>
        <v>Moda Feminina</v>
      </c>
    </row>
    <row r="3563" customFormat="false" ht="15" hidden="false" customHeight="false" outlineLevel="0" collapsed="false">
      <c r="A3563" s="17" t="s">
        <v>3686</v>
      </c>
      <c r="B3563" s="17" t="n">
        <v>1</v>
      </c>
      <c r="C3563" s="21" t="n">
        <v>45943</v>
      </c>
      <c r="D3563" s="17" t="s">
        <v>940</v>
      </c>
      <c r="E3563" s="17" t="s">
        <v>165</v>
      </c>
      <c r="F3563" s="17" t="s">
        <v>1490</v>
      </c>
      <c r="G3563" s="17" t="s">
        <v>62</v>
      </c>
      <c r="H3563" s="17" t="s">
        <v>1523</v>
      </c>
      <c r="I3563" s="17" t="s">
        <v>1524</v>
      </c>
      <c r="J3563" s="17" t="n">
        <v>1</v>
      </c>
      <c r="K3563" s="15" t="n">
        <v>231.9</v>
      </c>
      <c r="L3563" s="22" t="n">
        <v>0.15</v>
      </c>
      <c r="M3563" s="15" t="n">
        <v>10.72</v>
      </c>
      <c r="N3563" s="15" t="n">
        <f aca="false">J3563*K3563</f>
        <v>231.9</v>
      </c>
      <c r="O3563" s="15" t="n">
        <f aca="false">N3563*L3563</f>
        <v>34.785</v>
      </c>
      <c r="P3563" s="15" t="n">
        <f aca="false">N3563-O3563</f>
        <v>197.115</v>
      </c>
      <c r="Q3563" s="15" t="n">
        <f aca="false">J3563*INDEX(dProdutos!$F$2:$F$47,MATCH(E3563,dProdutos!$A$2:$A$47,0))</f>
        <v>140.83</v>
      </c>
      <c r="R3563" s="15" t="n">
        <f aca="false">IF(I3563="Cancelado",0,P3563-Q3563)</f>
        <v>56.285</v>
      </c>
      <c r="S3563" s="17" t="str">
        <f aca="false">INDEX(dProdutos!$D$2:$D$47,MATCH(E3563,dProdutos!$A$2:$A$47,0))</f>
        <v>Casa</v>
      </c>
    </row>
    <row r="3564" customFormat="false" ht="15" hidden="false" customHeight="false" outlineLevel="0" collapsed="false">
      <c r="A3564" s="17" t="s">
        <v>3687</v>
      </c>
      <c r="B3564" s="17" t="n">
        <v>1</v>
      </c>
      <c r="C3564" s="21" t="n">
        <v>45943</v>
      </c>
      <c r="D3564" s="17" t="s">
        <v>789</v>
      </c>
      <c r="E3564" s="17" t="s">
        <v>117</v>
      </c>
      <c r="F3564" s="17" t="s">
        <v>1503</v>
      </c>
      <c r="G3564" s="17" t="s">
        <v>62</v>
      </c>
      <c r="H3564" s="17" t="s">
        <v>1523</v>
      </c>
      <c r="I3564" s="17" t="s">
        <v>1524</v>
      </c>
      <c r="J3564" s="17" t="n">
        <v>1</v>
      </c>
      <c r="K3564" s="15" t="n">
        <v>166.9</v>
      </c>
      <c r="L3564" s="22" t="n">
        <v>0.15</v>
      </c>
      <c r="M3564" s="15" t="n">
        <v>26.25</v>
      </c>
      <c r="N3564" s="15" t="n">
        <f aca="false">J3564*K3564</f>
        <v>166.9</v>
      </c>
      <c r="O3564" s="15" t="n">
        <f aca="false">N3564*L3564</f>
        <v>25.035</v>
      </c>
      <c r="P3564" s="15" t="n">
        <f aca="false">N3564-O3564</f>
        <v>141.865</v>
      </c>
      <c r="Q3564" s="15" t="n">
        <f aca="false">J3564*INDEX(dProdutos!$F$2:$F$47,MATCH(E3564,dProdutos!$A$2:$A$47,0))</f>
        <v>73.23</v>
      </c>
      <c r="R3564" s="15" t="n">
        <f aca="false">IF(I3564="Cancelado",0,P3564-Q3564)</f>
        <v>68.635</v>
      </c>
      <c r="S3564" s="17" t="str">
        <f aca="false">INDEX(dProdutos!$D$2:$D$47,MATCH(E3564,dProdutos!$A$2:$A$47,0))</f>
        <v>Moda Masculina</v>
      </c>
    </row>
    <row r="3565" customFormat="false" ht="15" hidden="false" customHeight="false" outlineLevel="0" collapsed="false">
      <c r="A3565" s="17" t="s">
        <v>3687</v>
      </c>
      <c r="B3565" s="17" t="n">
        <v>2</v>
      </c>
      <c r="C3565" s="21" t="n">
        <v>45943</v>
      </c>
      <c r="D3565" s="17" t="s">
        <v>789</v>
      </c>
      <c r="E3565" s="17" t="s">
        <v>105</v>
      </c>
      <c r="F3565" s="17" t="s">
        <v>1503</v>
      </c>
      <c r="G3565" s="17" t="s">
        <v>62</v>
      </c>
      <c r="H3565" s="17" t="s">
        <v>1523</v>
      </c>
      <c r="I3565" s="17" t="s">
        <v>1524</v>
      </c>
      <c r="J3565" s="17" t="n">
        <v>3</v>
      </c>
      <c r="K3565" s="15" t="n">
        <v>175.9</v>
      </c>
      <c r="L3565" s="22" t="n">
        <v>0.1</v>
      </c>
      <c r="M3565" s="15" t="n">
        <v>0</v>
      </c>
      <c r="N3565" s="15" t="n">
        <f aca="false">J3565*K3565</f>
        <v>527.7</v>
      </c>
      <c r="O3565" s="15" t="n">
        <f aca="false">N3565*L3565</f>
        <v>52.77</v>
      </c>
      <c r="P3565" s="15" t="n">
        <f aca="false">N3565-O3565</f>
        <v>474.93</v>
      </c>
      <c r="Q3565" s="15" t="n">
        <f aca="false">J3565*INDEX(dProdutos!$F$2:$F$47,MATCH(E3565,dProdutos!$A$2:$A$47,0))</f>
        <v>289.77</v>
      </c>
      <c r="R3565" s="15" t="n">
        <f aca="false">IF(I3565="Cancelado",0,P3565-Q3565)</f>
        <v>185.16</v>
      </c>
      <c r="S3565" s="17" t="str">
        <f aca="false">INDEX(dProdutos!$D$2:$D$47,MATCH(E3565,dProdutos!$A$2:$A$47,0))</f>
        <v>Moda Masculina</v>
      </c>
    </row>
    <row r="3566" customFormat="false" ht="15" hidden="false" customHeight="false" outlineLevel="0" collapsed="false">
      <c r="A3566" s="17" t="s">
        <v>3687</v>
      </c>
      <c r="B3566" s="17" t="n">
        <v>3</v>
      </c>
      <c r="C3566" s="21" t="n">
        <v>45943</v>
      </c>
      <c r="D3566" s="17" t="s">
        <v>789</v>
      </c>
      <c r="E3566" s="17" t="s">
        <v>153</v>
      </c>
      <c r="F3566" s="17" t="s">
        <v>1503</v>
      </c>
      <c r="G3566" s="17" t="s">
        <v>62</v>
      </c>
      <c r="H3566" s="17" t="s">
        <v>1523</v>
      </c>
      <c r="I3566" s="17" t="s">
        <v>1524</v>
      </c>
      <c r="J3566" s="17" t="n">
        <v>1</v>
      </c>
      <c r="K3566" s="15" t="n">
        <v>165.9</v>
      </c>
      <c r="L3566" s="22" t="n">
        <v>0.1</v>
      </c>
      <c r="M3566" s="15" t="n">
        <v>0</v>
      </c>
      <c r="N3566" s="15" t="n">
        <f aca="false">J3566*K3566</f>
        <v>165.9</v>
      </c>
      <c r="O3566" s="15" t="n">
        <f aca="false">N3566*L3566</f>
        <v>16.59</v>
      </c>
      <c r="P3566" s="15" t="n">
        <f aca="false">N3566-O3566</f>
        <v>149.31</v>
      </c>
      <c r="Q3566" s="15" t="n">
        <f aca="false">J3566*INDEX(dProdutos!$F$2:$F$47,MATCH(E3566,dProdutos!$A$2:$A$47,0))</f>
        <v>67.28</v>
      </c>
      <c r="R3566" s="15" t="n">
        <f aca="false">IF(I3566="Cancelado",0,P3566-Q3566)</f>
        <v>82.03</v>
      </c>
      <c r="S3566" s="17" t="str">
        <f aca="false">INDEX(dProdutos!$D$2:$D$47,MATCH(E3566,dProdutos!$A$2:$A$47,0))</f>
        <v>Acessórios</v>
      </c>
    </row>
    <row r="3567" customFormat="false" ht="15" hidden="false" customHeight="false" outlineLevel="0" collapsed="false">
      <c r="A3567" s="17" t="s">
        <v>3688</v>
      </c>
      <c r="B3567" s="17" t="n">
        <v>1</v>
      </c>
      <c r="C3567" s="21" t="n">
        <v>45943</v>
      </c>
      <c r="D3567" s="17" t="s">
        <v>765</v>
      </c>
      <c r="E3567" s="17" t="s">
        <v>85</v>
      </c>
      <c r="F3567" s="17" t="s">
        <v>1487</v>
      </c>
      <c r="G3567" s="17" t="s">
        <v>62</v>
      </c>
      <c r="H3567" s="17" t="s">
        <v>1523</v>
      </c>
      <c r="I3567" s="17" t="s">
        <v>1524</v>
      </c>
      <c r="J3567" s="17" t="n">
        <v>1</v>
      </c>
      <c r="K3567" s="15" t="n">
        <v>165.9</v>
      </c>
      <c r="L3567" s="22" t="n">
        <v>0</v>
      </c>
      <c r="M3567" s="15" t="n">
        <v>0</v>
      </c>
      <c r="N3567" s="15" t="n">
        <f aca="false">J3567*K3567</f>
        <v>165.9</v>
      </c>
      <c r="O3567" s="15" t="n">
        <f aca="false">N3567*L3567</f>
        <v>0</v>
      </c>
      <c r="P3567" s="15" t="n">
        <f aca="false">N3567-O3567</f>
        <v>165.9</v>
      </c>
      <c r="Q3567" s="15" t="n">
        <f aca="false">J3567*INDEX(dProdutos!$F$2:$F$47,MATCH(E3567,dProdutos!$A$2:$A$47,0))</f>
        <v>91.55</v>
      </c>
      <c r="R3567" s="15" t="n">
        <f aca="false">IF(I3567="Cancelado",0,P3567-Q3567)</f>
        <v>74.35</v>
      </c>
      <c r="S3567" s="17" t="str">
        <f aca="false">INDEX(dProdutos!$D$2:$D$47,MATCH(E3567,dProdutos!$A$2:$A$47,0))</f>
        <v>Moda Feminina</v>
      </c>
    </row>
    <row r="3568" customFormat="false" ht="15" hidden="false" customHeight="false" outlineLevel="0" collapsed="false">
      <c r="A3568" s="17" t="s">
        <v>3688</v>
      </c>
      <c r="B3568" s="17" t="n">
        <v>2</v>
      </c>
      <c r="C3568" s="21" t="n">
        <v>45943</v>
      </c>
      <c r="D3568" s="17" t="s">
        <v>765</v>
      </c>
      <c r="E3568" s="17" t="s">
        <v>88</v>
      </c>
      <c r="F3568" s="17" t="s">
        <v>1487</v>
      </c>
      <c r="G3568" s="17" t="s">
        <v>62</v>
      </c>
      <c r="H3568" s="17" t="s">
        <v>1523</v>
      </c>
      <c r="I3568" s="17" t="s">
        <v>1524</v>
      </c>
      <c r="J3568" s="17" t="n">
        <v>1</v>
      </c>
      <c r="K3568" s="15" t="n">
        <v>170.9</v>
      </c>
      <c r="L3568" s="22" t="n">
        <v>0</v>
      </c>
      <c r="M3568" s="15" t="n">
        <v>0</v>
      </c>
      <c r="N3568" s="15" t="n">
        <f aca="false">J3568*K3568</f>
        <v>170.9</v>
      </c>
      <c r="O3568" s="15" t="n">
        <f aca="false">N3568*L3568</f>
        <v>0</v>
      </c>
      <c r="P3568" s="15" t="n">
        <f aca="false">N3568-O3568</f>
        <v>170.9</v>
      </c>
      <c r="Q3568" s="15" t="n">
        <f aca="false">J3568*INDEX(dProdutos!$F$2:$F$47,MATCH(E3568,dProdutos!$A$2:$A$47,0))</f>
        <v>98.14</v>
      </c>
      <c r="R3568" s="15" t="n">
        <f aca="false">IF(I3568="Cancelado",0,P3568-Q3568)</f>
        <v>72.76</v>
      </c>
      <c r="S3568" s="17" t="str">
        <f aca="false">INDEX(dProdutos!$D$2:$D$47,MATCH(E3568,dProdutos!$A$2:$A$47,0))</f>
        <v>Moda Feminina</v>
      </c>
    </row>
    <row r="3569" customFormat="false" ht="15" hidden="false" customHeight="false" outlineLevel="0" collapsed="false">
      <c r="A3569" s="17" t="s">
        <v>3689</v>
      </c>
      <c r="B3569" s="17" t="n">
        <v>1</v>
      </c>
      <c r="C3569" s="21" t="n">
        <v>45943</v>
      </c>
      <c r="D3569" s="17" t="s">
        <v>309</v>
      </c>
      <c r="E3569" s="17" t="s">
        <v>174</v>
      </c>
      <c r="F3569" s="17" t="s">
        <v>1503</v>
      </c>
      <c r="G3569" s="17" t="s">
        <v>62</v>
      </c>
      <c r="H3569" s="17" t="s">
        <v>1540</v>
      </c>
      <c r="I3569" s="17" t="s">
        <v>1524</v>
      </c>
      <c r="J3569" s="17" t="n">
        <v>1</v>
      </c>
      <c r="K3569" s="15" t="n">
        <v>250.9</v>
      </c>
      <c r="L3569" s="22" t="n">
        <v>0</v>
      </c>
      <c r="M3569" s="15" t="n">
        <v>14.59</v>
      </c>
      <c r="N3569" s="15" t="n">
        <f aca="false">J3569*K3569</f>
        <v>250.9</v>
      </c>
      <c r="O3569" s="15" t="n">
        <f aca="false">N3569*L3569</f>
        <v>0</v>
      </c>
      <c r="P3569" s="15" t="n">
        <f aca="false">N3569-O3569</f>
        <v>250.9</v>
      </c>
      <c r="Q3569" s="15" t="n">
        <f aca="false">J3569*INDEX(dProdutos!$F$2:$F$47,MATCH(E3569,dProdutos!$A$2:$A$47,0))</f>
        <v>151.28</v>
      </c>
      <c r="R3569" s="15" t="n">
        <f aca="false">IF(I3569="Cancelado",0,P3569-Q3569)</f>
        <v>99.62</v>
      </c>
      <c r="S3569" s="17" t="str">
        <f aca="false">INDEX(dProdutos!$D$2:$D$47,MATCH(E3569,dProdutos!$A$2:$A$47,0))</f>
        <v>Casa</v>
      </c>
    </row>
    <row r="3570" customFormat="false" ht="15" hidden="false" customHeight="false" outlineLevel="0" collapsed="false">
      <c r="A3570" s="17" t="s">
        <v>3690</v>
      </c>
      <c r="B3570" s="17" t="n">
        <v>1</v>
      </c>
      <c r="C3570" s="21" t="n">
        <v>45943</v>
      </c>
      <c r="D3570" s="17" t="s">
        <v>902</v>
      </c>
      <c r="E3570" s="17" t="s">
        <v>92</v>
      </c>
      <c r="F3570" s="17" t="s">
        <v>1499</v>
      </c>
      <c r="G3570" s="17" t="s">
        <v>62</v>
      </c>
      <c r="H3570" s="17" t="s">
        <v>1537</v>
      </c>
      <c r="I3570" s="17" t="s">
        <v>1524</v>
      </c>
      <c r="J3570" s="17" t="n">
        <v>1</v>
      </c>
      <c r="K3570" s="15" t="n">
        <v>191.9</v>
      </c>
      <c r="L3570" s="22" t="n">
        <v>0</v>
      </c>
      <c r="M3570" s="15" t="n">
        <v>25.1</v>
      </c>
      <c r="N3570" s="15" t="n">
        <f aca="false">J3570*K3570</f>
        <v>191.9</v>
      </c>
      <c r="O3570" s="15" t="n">
        <f aca="false">N3570*L3570</f>
        <v>0</v>
      </c>
      <c r="P3570" s="15" t="n">
        <f aca="false">N3570-O3570</f>
        <v>191.9</v>
      </c>
      <c r="Q3570" s="15" t="n">
        <f aca="false">J3570*INDEX(dProdutos!$F$2:$F$47,MATCH(E3570,dProdutos!$A$2:$A$47,0))</f>
        <v>88.59</v>
      </c>
      <c r="R3570" s="15" t="n">
        <f aca="false">IF(I3570="Cancelado",0,P3570-Q3570)</f>
        <v>103.31</v>
      </c>
      <c r="S3570" s="17" t="str">
        <f aca="false">INDEX(dProdutos!$D$2:$D$47,MATCH(E3570,dProdutos!$A$2:$A$47,0))</f>
        <v>Moda Feminina</v>
      </c>
    </row>
    <row r="3571" customFormat="false" ht="15" hidden="false" customHeight="false" outlineLevel="0" collapsed="false">
      <c r="A3571" s="17" t="s">
        <v>3691</v>
      </c>
      <c r="B3571" s="17" t="n">
        <v>1</v>
      </c>
      <c r="C3571" s="21" t="n">
        <v>45943</v>
      </c>
      <c r="D3571" s="17" t="s">
        <v>237</v>
      </c>
      <c r="E3571" s="17" t="s">
        <v>177</v>
      </c>
      <c r="F3571" s="17" t="s">
        <v>1501</v>
      </c>
      <c r="G3571" s="17" t="s">
        <v>60</v>
      </c>
      <c r="H3571" s="17" t="s">
        <v>1523</v>
      </c>
      <c r="I3571" s="17" t="s">
        <v>1524</v>
      </c>
      <c r="J3571" s="17" t="n">
        <v>1</v>
      </c>
      <c r="K3571" s="15" t="n">
        <v>257.9</v>
      </c>
      <c r="L3571" s="22" t="n">
        <v>0</v>
      </c>
      <c r="M3571" s="15" t="n">
        <v>17.43</v>
      </c>
      <c r="N3571" s="15" t="n">
        <f aca="false">J3571*K3571</f>
        <v>257.9</v>
      </c>
      <c r="O3571" s="15" t="n">
        <f aca="false">N3571*L3571</f>
        <v>0</v>
      </c>
      <c r="P3571" s="15" t="n">
        <f aca="false">N3571-O3571</f>
        <v>257.9</v>
      </c>
      <c r="Q3571" s="15" t="n">
        <f aca="false">J3571*INDEX(dProdutos!$F$2:$F$47,MATCH(E3571,dProdutos!$A$2:$A$47,0))</f>
        <v>138.23</v>
      </c>
      <c r="R3571" s="15" t="n">
        <f aca="false">IF(I3571="Cancelado",0,P3571-Q3571)</f>
        <v>119.67</v>
      </c>
      <c r="S3571" s="17" t="str">
        <f aca="false">INDEX(dProdutos!$D$2:$D$47,MATCH(E3571,dProdutos!$A$2:$A$47,0))</f>
        <v>Casa</v>
      </c>
    </row>
    <row r="3572" customFormat="false" ht="15" hidden="false" customHeight="false" outlineLevel="0" collapsed="false">
      <c r="A3572" s="17" t="s">
        <v>3691</v>
      </c>
      <c r="B3572" s="17" t="n">
        <v>2</v>
      </c>
      <c r="C3572" s="21" t="n">
        <v>45943</v>
      </c>
      <c r="D3572" s="17" t="s">
        <v>237</v>
      </c>
      <c r="E3572" s="17" t="s">
        <v>144</v>
      </c>
      <c r="F3572" s="17" t="s">
        <v>1501</v>
      </c>
      <c r="G3572" s="17" t="s">
        <v>60</v>
      </c>
      <c r="H3572" s="17" t="s">
        <v>1523</v>
      </c>
      <c r="I3572" s="17" t="s">
        <v>1524</v>
      </c>
      <c r="J3572" s="17" t="n">
        <v>1</v>
      </c>
      <c r="K3572" s="15" t="n">
        <v>260.9</v>
      </c>
      <c r="L3572" s="22" t="n">
        <v>0</v>
      </c>
      <c r="M3572" s="15" t="n">
        <v>0</v>
      </c>
      <c r="N3572" s="15" t="n">
        <f aca="false">J3572*K3572</f>
        <v>260.9</v>
      </c>
      <c r="O3572" s="15" t="n">
        <f aca="false">N3572*L3572</f>
        <v>0</v>
      </c>
      <c r="P3572" s="15" t="n">
        <f aca="false">N3572-O3572</f>
        <v>260.9</v>
      </c>
      <c r="Q3572" s="15" t="n">
        <f aca="false">J3572*INDEX(dProdutos!$F$2:$F$47,MATCH(E3572,dProdutos!$A$2:$A$47,0))</f>
        <v>99.86</v>
      </c>
      <c r="R3572" s="15" t="n">
        <f aca="false">IF(I3572="Cancelado",0,P3572-Q3572)</f>
        <v>161.04</v>
      </c>
      <c r="S3572" s="17" t="str">
        <f aca="false">INDEX(dProdutos!$D$2:$D$47,MATCH(E3572,dProdutos!$A$2:$A$47,0))</f>
        <v>Acessórios</v>
      </c>
    </row>
    <row r="3573" customFormat="false" ht="15" hidden="false" customHeight="false" outlineLevel="0" collapsed="false">
      <c r="A3573" s="17" t="s">
        <v>3692</v>
      </c>
      <c r="B3573" s="17" t="n">
        <v>1</v>
      </c>
      <c r="C3573" s="21" t="n">
        <v>45943</v>
      </c>
      <c r="D3573" s="17" t="s">
        <v>1099</v>
      </c>
      <c r="E3573" s="17" t="s">
        <v>111</v>
      </c>
      <c r="F3573" s="17" t="s">
        <v>1497</v>
      </c>
      <c r="G3573" s="17" t="s">
        <v>61</v>
      </c>
      <c r="H3573" s="17" t="s">
        <v>1537</v>
      </c>
      <c r="I3573" s="17" t="s">
        <v>1524</v>
      </c>
      <c r="J3573" s="17" t="n">
        <v>1</v>
      </c>
      <c r="K3573" s="15" t="n">
        <v>188.9</v>
      </c>
      <c r="L3573" s="22" t="n">
        <v>0</v>
      </c>
      <c r="M3573" s="15" t="n">
        <v>0</v>
      </c>
      <c r="N3573" s="15" t="n">
        <f aca="false">J3573*K3573</f>
        <v>188.9</v>
      </c>
      <c r="O3573" s="15" t="n">
        <f aca="false">N3573*L3573</f>
        <v>0</v>
      </c>
      <c r="P3573" s="15" t="n">
        <f aca="false">N3573-O3573</f>
        <v>188.9</v>
      </c>
      <c r="Q3573" s="15" t="n">
        <f aca="false">J3573*INDEX(dProdutos!$F$2:$F$47,MATCH(E3573,dProdutos!$A$2:$A$47,0))</f>
        <v>88.32</v>
      </c>
      <c r="R3573" s="15" t="n">
        <f aca="false">IF(I3573="Cancelado",0,P3573-Q3573)</f>
        <v>100.58</v>
      </c>
      <c r="S3573" s="17" t="str">
        <f aca="false">INDEX(dProdutos!$D$2:$D$47,MATCH(E3573,dProdutos!$A$2:$A$47,0))</f>
        <v>Moda Masculina</v>
      </c>
    </row>
    <row r="3574" customFormat="false" ht="15" hidden="false" customHeight="false" outlineLevel="0" collapsed="false">
      <c r="A3574" s="17" t="s">
        <v>3693</v>
      </c>
      <c r="B3574" s="17" t="n">
        <v>1</v>
      </c>
      <c r="C3574" s="21" t="n">
        <v>45943</v>
      </c>
      <c r="D3574" s="17" t="s">
        <v>634</v>
      </c>
      <c r="E3574" s="17" t="s">
        <v>174</v>
      </c>
      <c r="F3574" s="17" t="s">
        <v>1490</v>
      </c>
      <c r="G3574" s="17" t="s">
        <v>59</v>
      </c>
      <c r="H3574" s="17" t="s">
        <v>1523</v>
      </c>
      <c r="I3574" s="17" t="s">
        <v>1524</v>
      </c>
      <c r="J3574" s="17" t="n">
        <v>1</v>
      </c>
      <c r="K3574" s="15" t="n">
        <v>250.9</v>
      </c>
      <c r="L3574" s="22" t="n">
        <v>0.2</v>
      </c>
      <c r="M3574" s="15" t="n">
        <v>0</v>
      </c>
      <c r="N3574" s="15" t="n">
        <f aca="false">J3574*K3574</f>
        <v>250.9</v>
      </c>
      <c r="O3574" s="15" t="n">
        <f aca="false">N3574*L3574</f>
        <v>50.18</v>
      </c>
      <c r="P3574" s="15" t="n">
        <f aca="false">N3574-O3574</f>
        <v>200.72</v>
      </c>
      <c r="Q3574" s="15" t="n">
        <f aca="false">J3574*INDEX(dProdutos!$F$2:$F$47,MATCH(E3574,dProdutos!$A$2:$A$47,0))</f>
        <v>151.28</v>
      </c>
      <c r="R3574" s="15" t="n">
        <f aca="false">IF(I3574="Cancelado",0,P3574-Q3574)</f>
        <v>49.44</v>
      </c>
      <c r="S3574" s="17" t="str">
        <f aca="false">INDEX(dProdutos!$D$2:$D$47,MATCH(E3574,dProdutos!$A$2:$A$47,0))</f>
        <v>Casa</v>
      </c>
    </row>
    <row r="3575" customFormat="false" ht="15" hidden="false" customHeight="false" outlineLevel="0" collapsed="false">
      <c r="A3575" s="17" t="s">
        <v>3694</v>
      </c>
      <c r="B3575" s="17" t="n">
        <v>1</v>
      </c>
      <c r="C3575" s="21" t="n">
        <v>45943</v>
      </c>
      <c r="D3575" s="17" t="s">
        <v>1298</v>
      </c>
      <c r="E3575" s="17" t="s">
        <v>126</v>
      </c>
      <c r="F3575" s="17" t="s">
        <v>1497</v>
      </c>
      <c r="G3575" s="17" t="s">
        <v>59</v>
      </c>
      <c r="H3575" s="17" t="s">
        <v>1537</v>
      </c>
      <c r="I3575" s="17" t="s">
        <v>1524</v>
      </c>
      <c r="J3575" s="17" t="n">
        <v>1</v>
      </c>
      <c r="K3575" s="15" t="n">
        <v>296.9</v>
      </c>
      <c r="L3575" s="22" t="n">
        <v>0</v>
      </c>
      <c r="M3575" s="15" t="n">
        <v>0</v>
      </c>
      <c r="N3575" s="15" t="n">
        <f aca="false">J3575*K3575</f>
        <v>296.9</v>
      </c>
      <c r="O3575" s="15" t="n">
        <f aca="false">N3575*L3575</f>
        <v>0</v>
      </c>
      <c r="P3575" s="15" t="n">
        <f aca="false">N3575-O3575</f>
        <v>296.9</v>
      </c>
      <c r="Q3575" s="15" t="n">
        <f aca="false">J3575*INDEX(dProdutos!$F$2:$F$47,MATCH(E3575,dProdutos!$A$2:$A$47,0))</f>
        <v>135.24</v>
      </c>
      <c r="R3575" s="15" t="n">
        <f aca="false">IF(I3575="Cancelado",0,P3575-Q3575)</f>
        <v>161.66</v>
      </c>
      <c r="S3575" s="17" t="str">
        <f aca="false">INDEX(dProdutos!$D$2:$D$47,MATCH(E3575,dProdutos!$A$2:$A$47,0))</f>
        <v>Calçados</v>
      </c>
    </row>
    <row r="3576" customFormat="false" ht="15" hidden="false" customHeight="false" outlineLevel="0" collapsed="false">
      <c r="A3576" s="17" t="s">
        <v>3694</v>
      </c>
      <c r="B3576" s="17" t="n">
        <v>2</v>
      </c>
      <c r="C3576" s="21" t="n">
        <v>45943</v>
      </c>
      <c r="D3576" s="17" t="s">
        <v>1298</v>
      </c>
      <c r="E3576" s="17" t="s">
        <v>165</v>
      </c>
      <c r="F3576" s="17" t="s">
        <v>1497</v>
      </c>
      <c r="G3576" s="17" t="s">
        <v>59</v>
      </c>
      <c r="H3576" s="17" t="s">
        <v>1537</v>
      </c>
      <c r="I3576" s="17" t="s">
        <v>1524</v>
      </c>
      <c r="J3576" s="17" t="n">
        <v>1</v>
      </c>
      <c r="K3576" s="15" t="n">
        <v>231.9</v>
      </c>
      <c r="L3576" s="22" t="n">
        <v>0</v>
      </c>
      <c r="M3576" s="15" t="n">
        <v>0</v>
      </c>
      <c r="N3576" s="15" t="n">
        <f aca="false">J3576*K3576</f>
        <v>231.9</v>
      </c>
      <c r="O3576" s="15" t="n">
        <f aca="false">N3576*L3576</f>
        <v>0</v>
      </c>
      <c r="P3576" s="15" t="n">
        <f aca="false">N3576-O3576</f>
        <v>231.9</v>
      </c>
      <c r="Q3576" s="15" t="n">
        <f aca="false">J3576*INDEX(dProdutos!$F$2:$F$47,MATCH(E3576,dProdutos!$A$2:$A$47,0))</f>
        <v>140.83</v>
      </c>
      <c r="R3576" s="15" t="n">
        <f aca="false">IF(I3576="Cancelado",0,P3576-Q3576)</f>
        <v>91.07</v>
      </c>
      <c r="S3576" s="17" t="str">
        <f aca="false">INDEX(dProdutos!$D$2:$D$47,MATCH(E3576,dProdutos!$A$2:$A$47,0))</f>
        <v>Casa</v>
      </c>
    </row>
    <row r="3577" customFormat="false" ht="15" hidden="false" customHeight="false" outlineLevel="0" collapsed="false">
      <c r="A3577" s="17" t="s">
        <v>3695</v>
      </c>
      <c r="B3577" s="17" t="n">
        <v>1</v>
      </c>
      <c r="C3577" s="21" t="n">
        <v>45944</v>
      </c>
      <c r="D3577" s="17" t="s">
        <v>1284</v>
      </c>
      <c r="E3577" s="17" t="s">
        <v>102</v>
      </c>
      <c r="F3577" s="17" t="s">
        <v>1490</v>
      </c>
      <c r="G3577" s="17" t="s">
        <v>59</v>
      </c>
      <c r="H3577" s="17" t="s">
        <v>1537</v>
      </c>
      <c r="I3577" s="17" t="s">
        <v>1524</v>
      </c>
      <c r="J3577" s="17" t="n">
        <v>2</v>
      </c>
      <c r="K3577" s="15" t="n">
        <v>65.9</v>
      </c>
      <c r="L3577" s="22" t="n">
        <v>0</v>
      </c>
      <c r="M3577" s="15" t="n">
        <v>20.2</v>
      </c>
      <c r="N3577" s="15" t="n">
        <f aca="false">J3577*K3577</f>
        <v>131.8</v>
      </c>
      <c r="O3577" s="15" t="n">
        <f aca="false">N3577*L3577</f>
        <v>0</v>
      </c>
      <c r="P3577" s="15" t="n">
        <f aca="false">N3577-O3577</f>
        <v>131.8</v>
      </c>
      <c r="Q3577" s="15" t="n">
        <f aca="false">J3577*INDEX(dProdutos!$F$2:$F$47,MATCH(E3577,dProdutos!$A$2:$A$47,0))</f>
        <v>59.36</v>
      </c>
      <c r="R3577" s="15" t="n">
        <f aca="false">IF(I3577="Cancelado",0,P3577-Q3577)</f>
        <v>72.44</v>
      </c>
      <c r="S3577" s="17" t="str">
        <f aca="false">INDEX(dProdutos!$D$2:$D$47,MATCH(E3577,dProdutos!$A$2:$A$47,0))</f>
        <v>Moda Masculina</v>
      </c>
    </row>
    <row r="3578" customFormat="false" ht="15" hidden="false" customHeight="false" outlineLevel="0" collapsed="false">
      <c r="A3578" s="17" t="s">
        <v>3696</v>
      </c>
      <c r="B3578" s="17" t="n">
        <v>1</v>
      </c>
      <c r="C3578" s="21" t="n">
        <v>45944</v>
      </c>
      <c r="D3578" s="17" t="s">
        <v>1244</v>
      </c>
      <c r="E3578" s="17" t="s">
        <v>162</v>
      </c>
      <c r="F3578" s="17" t="s">
        <v>1490</v>
      </c>
      <c r="G3578" s="17" t="s">
        <v>59</v>
      </c>
      <c r="H3578" s="17" t="s">
        <v>1527</v>
      </c>
      <c r="I3578" s="17" t="s">
        <v>1524</v>
      </c>
      <c r="J3578" s="17" t="n">
        <v>1</v>
      </c>
      <c r="K3578" s="15" t="n">
        <v>231.9</v>
      </c>
      <c r="L3578" s="22" t="n">
        <v>0</v>
      </c>
      <c r="M3578" s="15" t="n">
        <v>10.9</v>
      </c>
      <c r="N3578" s="15" t="n">
        <f aca="false">J3578*K3578</f>
        <v>231.9</v>
      </c>
      <c r="O3578" s="15" t="n">
        <f aca="false">N3578*L3578</f>
        <v>0</v>
      </c>
      <c r="P3578" s="15" t="n">
        <f aca="false">N3578-O3578</f>
        <v>231.9</v>
      </c>
      <c r="Q3578" s="15" t="n">
        <f aca="false">J3578*INDEX(dProdutos!$F$2:$F$47,MATCH(E3578,dProdutos!$A$2:$A$47,0))</f>
        <v>134.41</v>
      </c>
      <c r="R3578" s="15" t="n">
        <f aca="false">IF(I3578="Cancelado",0,P3578-Q3578)</f>
        <v>97.49</v>
      </c>
      <c r="S3578" s="17" t="str">
        <f aca="false">INDEX(dProdutos!$D$2:$D$47,MATCH(E3578,dProdutos!$A$2:$A$47,0))</f>
        <v>Casa</v>
      </c>
    </row>
    <row r="3579" customFormat="false" ht="15" hidden="false" customHeight="false" outlineLevel="0" collapsed="false">
      <c r="A3579" s="17" t="s">
        <v>3697</v>
      </c>
      <c r="B3579" s="17" t="n">
        <v>1</v>
      </c>
      <c r="C3579" s="21" t="n">
        <v>45944</v>
      </c>
      <c r="D3579" s="17" t="s">
        <v>1138</v>
      </c>
      <c r="E3579" s="17" t="s">
        <v>177</v>
      </c>
      <c r="F3579" s="17" t="s">
        <v>1503</v>
      </c>
      <c r="G3579" s="17" t="s">
        <v>61</v>
      </c>
      <c r="H3579" s="17" t="s">
        <v>1527</v>
      </c>
      <c r="I3579" s="17" t="s">
        <v>1524</v>
      </c>
      <c r="J3579" s="17" t="n">
        <v>2</v>
      </c>
      <c r="K3579" s="15" t="n">
        <v>257.9</v>
      </c>
      <c r="L3579" s="22" t="n">
        <v>0</v>
      </c>
      <c r="M3579" s="15" t="n">
        <v>17.31</v>
      </c>
      <c r="N3579" s="15" t="n">
        <f aca="false">J3579*K3579</f>
        <v>515.8</v>
      </c>
      <c r="O3579" s="15" t="n">
        <f aca="false">N3579*L3579</f>
        <v>0</v>
      </c>
      <c r="P3579" s="15" t="n">
        <f aca="false">N3579-O3579</f>
        <v>515.8</v>
      </c>
      <c r="Q3579" s="15" t="n">
        <f aca="false">J3579*INDEX(dProdutos!$F$2:$F$47,MATCH(E3579,dProdutos!$A$2:$A$47,0))</f>
        <v>276.46</v>
      </c>
      <c r="R3579" s="15" t="n">
        <f aca="false">IF(I3579="Cancelado",0,P3579-Q3579)</f>
        <v>239.34</v>
      </c>
      <c r="S3579" s="17" t="str">
        <f aca="false">INDEX(dProdutos!$D$2:$D$47,MATCH(E3579,dProdutos!$A$2:$A$47,0))</f>
        <v>Casa</v>
      </c>
    </row>
    <row r="3580" customFormat="false" ht="15" hidden="false" customHeight="false" outlineLevel="0" collapsed="false">
      <c r="A3580" s="17" t="s">
        <v>3697</v>
      </c>
      <c r="B3580" s="17" t="n">
        <v>2</v>
      </c>
      <c r="C3580" s="21" t="n">
        <v>45944</v>
      </c>
      <c r="D3580" s="17" t="s">
        <v>1138</v>
      </c>
      <c r="E3580" s="17" t="s">
        <v>144</v>
      </c>
      <c r="F3580" s="17" t="s">
        <v>1503</v>
      </c>
      <c r="G3580" s="17" t="s">
        <v>61</v>
      </c>
      <c r="H3580" s="17" t="s">
        <v>1527</v>
      </c>
      <c r="I3580" s="17" t="s">
        <v>1524</v>
      </c>
      <c r="J3580" s="17" t="n">
        <v>2</v>
      </c>
      <c r="K3580" s="15" t="n">
        <v>260.9</v>
      </c>
      <c r="L3580" s="22" t="n">
        <v>0.15</v>
      </c>
      <c r="M3580" s="15" t="n">
        <v>0</v>
      </c>
      <c r="N3580" s="15" t="n">
        <f aca="false">J3580*K3580</f>
        <v>521.8</v>
      </c>
      <c r="O3580" s="15" t="n">
        <f aca="false">N3580*L3580</f>
        <v>78.27</v>
      </c>
      <c r="P3580" s="15" t="n">
        <f aca="false">N3580-O3580</f>
        <v>443.53</v>
      </c>
      <c r="Q3580" s="15" t="n">
        <f aca="false">J3580*INDEX(dProdutos!$F$2:$F$47,MATCH(E3580,dProdutos!$A$2:$A$47,0))</f>
        <v>199.72</v>
      </c>
      <c r="R3580" s="15" t="n">
        <f aca="false">IF(I3580="Cancelado",0,P3580-Q3580)</f>
        <v>243.81</v>
      </c>
      <c r="S3580" s="17" t="str">
        <f aca="false">INDEX(dProdutos!$D$2:$D$47,MATCH(E3580,dProdutos!$A$2:$A$47,0))</f>
        <v>Acessórios</v>
      </c>
    </row>
    <row r="3581" customFormat="false" ht="15" hidden="false" customHeight="false" outlineLevel="0" collapsed="false">
      <c r="A3581" s="17" t="s">
        <v>3698</v>
      </c>
      <c r="B3581" s="17" t="n">
        <v>1</v>
      </c>
      <c r="C3581" s="21" t="n">
        <v>45944</v>
      </c>
      <c r="D3581" s="17" t="s">
        <v>1272</v>
      </c>
      <c r="E3581" s="17" t="s">
        <v>147</v>
      </c>
      <c r="F3581" s="17" t="s">
        <v>1497</v>
      </c>
      <c r="G3581" s="17" t="s">
        <v>64</v>
      </c>
      <c r="H3581" s="17" t="s">
        <v>1540</v>
      </c>
      <c r="I3581" s="17" t="s">
        <v>1524</v>
      </c>
      <c r="J3581" s="17" t="n">
        <v>1</v>
      </c>
      <c r="K3581" s="15" t="n">
        <v>231.9</v>
      </c>
      <c r="L3581" s="22" t="n">
        <v>0</v>
      </c>
      <c r="M3581" s="15" t="n">
        <v>26.98</v>
      </c>
      <c r="N3581" s="15" t="n">
        <f aca="false">J3581*K3581</f>
        <v>231.9</v>
      </c>
      <c r="O3581" s="15" t="n">
        <f aca="false">N3581*L3581</f>
        <v>0</v>
      </c>
      <c r="P3581" s="15" t="n">
        <f aca="false">N3581-O3581</f>
        <v>231.9</v>
      </c>
      <c r="Q3581" s="15" t="n">
        <f aca="false">J3581*INDEX(dProdutos!$F$2:$F$47,MATCH(E3581,dProdutos!$A$2:$A$47,0))</f>
        <v>130.9</v>
      </c>
      <c r="R3581" s="15" t="n">
        <f aca="false">IF(I3581="Cancelado",0,P3581-Q3581)</f>
        <v>101</v>
      </c>
      <c r="S3581" s="17" t="str">
        <f aca="false">INDEX(dProdutos!$D$2:$D$47,MATCH(E3581,dProdutos!$A$2:$A$47,0))</f>
        <v>Acessórios</v>
      </c>
    </row>
    <row r="3582" customFormat="false" ht="15" hidden="false" customHeight="false" outlineLevel="0" collapsed="false">
      <c r="A3582" s="17" t="s">
        <v>3698</v>
      </c>
      <c r="B3582" s="17" t="n">
        <v>2</v>
      </c>
      <c r="C3582" s="21" t="n">
        <v>45944</v>
      </c>
      <c r="D3582" s="17" t="s">
        <v>1272</v>
      </c>
      <c r="E3582" s="17" t="s">
        <v>135</v>
      </c>
      <c r="F3582" s="17" t="s">
        <v>1497</v>
      </c>
      <c r="G3582" s="17" t="s">
        <v>64</v>
      </c>
      <c r="H3582" s="17" t="s">
        <v>1540</v>
      </c>
      <c r="I3582" s="17" t="s">
        <v>1524</v>
      </c>
      <c r="J3582" s="17" t="n">
        <v>1</v>
      </c>
      <c r="K3582" s="15" t="n">
        <v>200.9</v>
      </c>
      <c r="L3582" s="22" t="n">
        <v>0.15</v>
      </c>
      <c r="M3582" s="15" t="n">
        <v>0</v>
      </c>
      <c r="N3582" s="15" t="n">
        <f aca="false">J3582*K3582</f>
        <v>200.9</v>
      </c>
      <c r="O3582" s="15" t="n">
        <f aca="false">N3582*L3582</f>
        <v>30.135</v>
      </c>
      <c r="P3582" s="15" t="n">
        <f aca="false">N3582-O3582</f>
        <v>170.765</v>
      </c>
      <c r="Q3582" s="15" t="n">
        <f aca="false">J3582*INDEX(dProdutos!$F$2:$F$47,MATCH(E3582,dProdutos!$A$2:$A$47,0))</f>
        <v>80.73</v>
      </c>
      <c r="R3582" s="15" t="n">
        <f aca="false">IF(I3582="Cancelado",0,P3582-Q3582)</f>
        <v>90.035</v>
      </c>
      <c r="S3582" s="17" t="str">
        <f aca="false">INDEX(dProdutos!$D$2:$D$47,MATCH(E3582,dProdutos!$A$2:$A$47,0))</f>
        <v>Calçados</v>
      </c>
    </row>
    <row r="3583" customFormat="false" ht="15" hidden="false" customHeight="false" outlineLevel="0" collapsed="false">
      <c r="A3583" s="17" t="s">
        <v>3699</v>
      </c>
      <c r="B3583" s="17" t="n">
        <v>1</v>
      </c>
      <c r="C3583" s="21" t="n">
        <v>45944</v>
      </c>
      <c r="D3583" s="17" t="s">
        <v>417</v>
      </c>
      <c r="E3583" s="17" t="s">
        <v>88</v>
      </c>
      <c r="F3583" s="17" t="s">
        <v>1495</v>
      </c>
      <c r="G3583" s="17" t="s">
        <v>61</v>
      </c>
      <c r="H3583" s="17" t="s">
        <v>1537</v>
      </c>
      <c r="I3583" s="17" t="s">
        <v>1524</v>
      </c>
      <c r="J3583" s="17" t="n">
        <v>1</v>
      </c>
      <c r="K3583" s="15" t="n">
        <v>170.9</v>
      </c>
      <c r="L3583" s="22" t="n">
        <v>0</v>
      </c>
      <c r="M3583" s="15" t="n">
        <v>14.41</v>
      </c>
      <c r="N3583" s="15" t="n">
        <f aca="false">J3583*K3583</f>
        <v>170.9</v>
      </c>
      <c r="O3583" s="15" t="n">
        <f aca="false">N3583*L3583</f>
        <v>0</v>
      </c>
      <c r="P3583" s="15" t="n">
        <f aca="false">N3583-O3583</f>
        <v>170.9</v>
      </c>
      <c r="Q3583" s="15" t="n">
        <f aca="false">J3583*INDEX(dProdutos!$F$2:$F$47,MATCH(E3583,dProdutos!$A$2:$A$47,0))</f>
        <v>98.14</v>
      </c>
      <c r="R3583" s="15" t="n">
        <f aca="false">IF(I3583="Cancelado",0,P3583-Q3583)</f>
        <v>72.76</v>
      </c>
      <c r="S3583" s="17" t="str">
        <f aca="false">INDEX(dProdutos!$D$2:$D$47,MATCH(E3583,dProdutos!$A$2:$A$47,0))</f>
        <v>Moda Feminina</v>
      </c>
    </row>
    <row r="3584" customFormat="false" ht="15" hidden="false" customHeight="false" outlineLevel="0" collapsed="false">
      <c r="A3584" s="17" t="s">
        <v>3700</v>
      </c>
      <c r="B3584" s="17" t="n">
        <v>1</v>
      </c>
      <c r="C3584" s="21" t="n">
        <v>45944</v>
      </c>
      <c r="D3584" s="17" t="s">
        <v>321</v>
      </c>
      <c r="E3584" s="17" t="s">
        <v>198</v>
      </c>
      <c r="F3584" s="17" t="s">
        <v>1499</v>
      </c>
      <c r="G3584" s="17" t="s">
        <v>60</v>
      </c>
      <c r="H3584" s="17" t="s">
        <v>1537</v>
      </c>
      <c r="I3584" s="17" t="s">
        <v>1524</v>
      </c>
      <c r="J3584" s="17" t="n">
        <v>1</v>
      </c>
      <c r="K3584" s="15" t="n">
        <v>253.9</v>
      </c>
      <c r="L3584" s="22" t="n">
        <v>0.15</v>
      </c>
      <c r="M3584" s="15" t="n">
        <v>0</v>
      </c>
      <c r="N3584" s="15" t="n">
        <f aca="false">J3584*K3584</f>
        <v>253.9</v>
      </c>
      <c r="O3584" s="15" t="n">
        <f aca="false">N3584*L3584</f>
        <v>38.085</v>
      </c>
      <c r="P3584" s="15" t="n">
        <f aca="false">N3584-O3584</f>
        <v>215.815</v>
      </c>
      <c r="Q3584" s="15" t="n">
        <f aca="false">J3584*INDEX(dProdutos!$F$2:$F$47,MATCH(E3584,dProdutos!$A$2:$A$47,0))</f>
        <v>99.78</v>
      </c>
      <c r="R3584" s="15" t="n">
        <f aca="false">IF(I3584="Cancelado",0,P3584-Q3584)</f>
        <v>116.035</v>
      </c>
      <c r="S3584" s="17" t="str">
        <f aca="false">INDEX(dProdutos!$D$2:$D$47,MATCH(E3584,dProdutos!$A$2:$A$47,0))</f>
        <v>Beleza</v>
      </c>
    </row>
    <row r="3585" customFormat="false" ht="15" hidden="false" customHeight="false" outlineLevel="0" collapsed="false">
      <c r="A3585" s="17" t="s">
        <v>3701</v>
      </c>
      <c r="B3585" s="17" t="n">
        <v>1</v>
      </c>
      <c r="C3585" s="21" t="n">
        <v>45945</v>
      </c>
      <c r="D3585" s="17" t="s">
        <v>1001</v>
      </c>
      <c r="E3585" s="17" t="s">
        <v>144</v>
      </c>
      <c r="F3585" s="17" t="s">
        <v>1497</v>
      </c>
      <c r="G3585" s="17" t="s">
        <v>61</v>
      </c>
      <c r="H3585" s="17" t="s">
        <v>1527</v>
      </c>
      <c r="I3585" s="17" t="s">
        <v>1524</v>
      </c>
      <c r="J3585" s="17" t="n">
        <v>2</v>
      </c>
      <c r="K3585" s="15" t="n">
        <v>260.9</v>
      </c>
      <c r="L3585" s="22" t="n">
        <v>0.1</v>
      </c>
      <c r="M3585" s="15" t="n">
        <v>18.17</v>
      </c>
      <c r="N3585" s="15" t="n">
        <f aca="false">J3585*K3585</f>
        <v>521.8</v>
      </c>
      <c r="O3585" s="15" t="n">
        <f aca="false">N3585*L3585</f>
        <v>52.18</v>
      </c>
      <c r="P3585" s="15" t="n">
        <f aca="false">N3585-O3585</f>
        <v>469.62</v>
      </c>
      <c r="Q3585" s="15" t="n">
        <f aca="false">J3585*INDEX(dProdutos!$F$2:$F$47,MATCH(E3585,dProdutos!$A$2:$A$47,0))</f>
        <v>199.72</v>
      </c>
      <c r="R3585" s="15" t="n">
        <f aca="false">IF(I3585="Cancelado",0,P3585-Q3585)</f>
        <v>269.9</v>
      </c>
      <c r="S3585" s="17" t="str">
        <f aca="false">INDEX(dProdutos!$D$2:$D$47,MATCH(E3585,dProdutos!$A$2:$A$47,0))</f>
        <v>Acessórios</v>
      </c>
    </row>
    <row r="3586" customFormat="false" ht="15" hidden="false" customHeight="false" outlineLevel="0" collapsed="false">
      <c r="A3586" s="17" t="s">
        <v>3702</v>
      </c>
      <c r="B3586" s="17" t="n">
        <v>1</v>
      </c>
      <c r="C3586" s="21" t="n">
        <v>45945</v>
      </c>
      <c r="D3586" s="17" t="s">
        <v>356</v>
      </c>
      <c r="E3586" s="17" t="s">
        <v>213</v>
      </c>
      <c r="F3586" s="17" t="s">
        <v>1490</v>
      </c>
      <c r="G3586" s="17" t="s">
        <v>59</v>
      </c>
      <c r="H3586" s="17" t="s">
        <v>1540</v>
      </c>
      <c r="I3586" s="17" t="s">
        <v>1531</v>
      </c>
      <c r="J3586" s="17" t="n">
        <v>2</v>
      </c>
      <c r="K3586" s="15" t="n">
        <v>153.9</v>
      </c>
      <c r="L3586" s="22" t="n">
        <v>0</v>
      </c>
      <c r="M3586" s="15" t="n">
        <v>0</v>
      </c>
      <c r="N3586" s="15" t="n">
        <f aca="false">J3586*K3586</f>
        <v>307.8</v>
      </c>
      <c r="O3586" s="15" t="n">
        <f aca="false">N3586*L3586</f>
        <v>0</v>
      </c>
      <c r="P3586" s="15" t="n">
        <f aca="false">N3586-O3586</f>
        <v>307.8</v>
      </c>
      <c r="Q3586" s="15" t="n">
        <f aca="false">J3586*INDEX(dProdutos!$F$2:$F$47,MATCH(E3586,dProdutos!$A$2:$A$47,0))</f>
        <v>180.84</v>
      </c>
      <c r="R3586" s="15" t="n">
        <f aca="false">IF(I3586="Cancelado",0,P3586-Q3586)</f>
        <v>0</v>
      </c>
      <c r="S3586" s="17" t="str">
        <f aca="false">INDEX(dProdutos!$D$2:$D$47,MATCH(E3586,dProdutos!$A$2:$A$47,0))</f>
        <v>Beleza</v>
      </c>
    </row>
    <row r="3587" customFormat="false" ht="15" hidden="false" customHeight="false" outlineLevel="0" collapsed="false">
      <c r="A3587" s="17" t="s">
        <v>3702</v>
      </c>
      <c r="B3587" s="17" t="n">
        <v>2</v>
      </c>
      <c r="C3587" s="21" t="n">
        <v>45945</v>
      </c>
      <c r="D3587" s="17" t="s">
        <v>356</v>
      </c>
      <c r="E3587" s="17" t="s">
        <v>210</v>
      </c>
      <c r="F3587" s="17" t="s">
        <v>1490</v>
      </c>
      <c r="G3587" s="17" t="s">
        <v>59</v>
      </c>
      <c r="H3587" s="17" t="s">
        <v>1540</v>
      </c>
      <c r="I3587" s="17" t="s">
        <v>1531</v>
      </c>
      <c r="J3587" s="17" t="n">
        <v>1</v>
      </c>
      <c r="K3587" s="15" t="n">
        <v>245.9</v>
      </c>
      <c r="L3587" s="22" t="n">
        <v>0.05</v>
      </c>
      <c r="M3587" s="15" t="n">
        <v>0</v>
      </c>
      <c r="N3587" s="15" t="n">
        <f aca="false">J3587*K3587</f>
        <v>245.9</v>
      </c>
      <c r="O3587" s="15" t="n">
        <f aca="false">N3587*L3587</f>
        <v>12.295</v>
      </c>
      <c r="P3587" s="15" t="n">
        <f aca="false">N3587-O3587</f>
        <v>233.605</v>
      </c>
      <c r="Q3587" s="15" t="n">
        <f aca="false">J3587*INDEX(dProdutos!$F$2:$F$47,MATCH(E3587,dProdutos!$A$2:$A$47,0))</f>
        <v>150.63</v>
      </c>
      <c r="R3587" s="15" t="n">
        <f aca="false">IF(I3587="Cancelado",0,P3587-Q3587)</f>
        <v>0</v>
      </c>
      <c r="S3587" s="17" t="str">
        <f aca="false">INDEX(dProdutos!$D$2:$D$47,MATCH(E3587,dProdutos!$A$2:$A$47,0))</f>
        <v>Beleza</v>
      </c>
    </row>
    <row r="3588" customFormat="false" ht="15" hidden="false" customHeight="false" outlineLevel="0" collapsed="false">
      <c r="A3588" s="17" t="s">
        <v>3702</v>
      </c>
      <c r="B3588" s="17" t="n">
        <v>3</v>
      </c>
      <c r="C3588" s="21" t="n">
        <v>45945</v>
      </c>
      <c r="D3588" s="17" t="s">
        <v>356</v>
      </c>
      <c r="E3588" s="17" t="s">
        <v>132</v>
      </c>
      <c r="F3588" s="17" t="s">
        <v>1490</v>
      </c>
      <c r="G3588" s="17" t="s">
        <v>59</v>
      </c>
      <c r="H3588" s="17" t="s">
        <v>1540</v>
      </c>
      <c r="I3588" s="17" t="s">
        <v>1531</v>
      </c>
      <c r="J3588" s="17" t="n">
        <v>1</v>
      </c>
      <c r="K3588" s="15" t="n">
        <v>179.9</v>
      </c>
      <c r="L3588" s="22" t="n">
        <v>0</v>
      </c>
      <c r="M3588" s="15" t="n">
        <v>0</v>
      </c>
      <c r="N3588" s="15" t="n">
        <f aca="false">J3588*K3588</f>
        <v>179.9</v>
      </c>
      <c r="O3588" s="15" t="n">
        <f aca="false">N3588*L3588</f>
        <v>0</v>
      </c>
      <c r="P3588" s="15" t="n">
        <f aca="false">N3588-O3588</f>
        <v>179.9</v>
      </c>
      <c r="Q3588" s="15" t="n">
        <f aca="false">J3588*INDEX(dProdutos!$F$2:$F$47,MATCH(E3588,dProdutos!$A$2:$A$47,0))</f>
        <v>93.56</v>
      </c>
      <c r="R3588" s="15" t="n">
        <f aca="false">IF(I3588="Cancelado",0,P3588-Q3588)</f>
        <v>0</v>
      </c>
      <c r="S3588" s="17" t="str">
        <f aca="false">INDEX(dProdutos!$D$2:$D$47,MATCH(E3588,dProdutos!$A$2:$A$47,0))</f>
        <v>Calçados</v>
      </c>
    </row>
    <row r="3589" customFormat="false" ht="15" hidden="false" customHeight="false" outlineLevel="0" collapsed="false">
      <c r="A3589" s="17" t="s">
        <v>3703</v>
      </c>
      <c r="B3589" s="17" t="n">
        <v>1</v>
      </c>
      <c r="C3589" s="21" t="n">
        <v>45945</v>
      </c>
      <c r="D3589" s="17" t="s">
        <v>1202</v>
      </c>
      <c r="E3589" s="17" t="s">
        <v>95</v>
      </c>
      <c r="F3589" s="17" t="s">
        <v>1503</v>
      </c>
      <c r="G3589" s="17" t="s">
        <v>64</v>
      </c>
      <c r="H3589" s="17" t="s">
        <v>1523</v>
      </c>
      <c r="I3589" s="17" t="s">
        <v>1524</v>
      </c>
      <c r="J3589" s="17" t="n">
        <v>1</v>
      </c>
      <c r="K3589" s="15" t="n">
        <v>77.9</v>
      </c>
      <c r="L3589" s="22" t="n">
        <v>0.2</v>
      </c>
      <c r="M3589" s="15" t="n">
        <v>22.8</v>
      </c>
      <c r="N3589" s="15" t="n">
        <f aca="false">J3589*K3589</f>
        <v>77.9</v>
      </c>
      <c r="O3589" s="15" t="n">
        <f aca="false">N3589*L3589</f>
        <v>15.58</v>
      </c>
      <c r="P3589" s="15" t="n">
        <f aca="false">N3589-O3589</f>
        <v>62.32</v>
      </c>
      <c r="Q3589" s="15" t="n">
        <f aca="false">J3589*INDEX(dProdutos!$F$2:$F$47,MATCH(E3589,dProdutos!$A$2:$A$47,0))</f>
        <v>36.71</v>
      </c>
      <c r="R3589" s="15" t="n">
        <f aca="false">IF(I3589="Cancelado",0,P3589-Q3589)</f>
        <v>25.61</v>
      </c>
      <c r="S3589" s="17" t="str">
        <f aca="false">INDEX(dProdutos!$D$2:$D$47,MATCH(E3589,dProdutos!$A$2:$A$47,0))</f>
        <v>Moda Feminina</v>
      </c>
    </row>
    <row r="3590" customFormat="false" ht="15" hidden="false" customHeight="false" outlineLevel="0" collapsed="false">
      <c r="A3590" s="17" t="s">
        <v>3704</v>
      </c>
      <c r="B3590" s="17" t="n">
        <v>1</v>
      </c>
      <c r="C3590" s="21" t="n">
        <v>45945</v>
      </c>
      <c r="D3590" s="17" t="s">
        <v>680</v>
      </c>
      <c r="E3590" s="17" t="s">
        <v>88</v>
      </c>
      <c r="F3590" s="17" t="s">
        <v>1499</v>
      </c>
      <c r="G3590" s="17" t="s">
        <v>61</v>
      </c>
      <c r="H3590" s="17" t="s">
        <v>1537</v>
      </c>
      <c r="I3590" s="17" t="s">
        <v>1524</v>
      </c>
      <c r="J3590" s="17" t="n">
        <v>1</v>
      </c>
      <c r="K3590" s="15" t="n">
        <v>170.9</v>
      </c>
      <c r="L3590" s="22" t="n">
        <v>0.1</v>
      </c>
      <c r="M3590" s="15" t="n">
        <v>20.08</v>
      </c>
      <c r="N3590" s="15" t="n">
        <f aca="false">J3590*K3590</f>
        <v>170.9</v>
      </c>
      <c r="O3590" s="15" t="n">
        <f aca="false">N3590*L3590</f>
        <v>17.09</v>
      </c>
      <c r="P3590" s="15" t="n">
        <f aca="false">N3590-O3590</f>
        <v>153.81</v>
      </c>
      <c r="Q3590" s="15" t="n">
        <f aca="false">J3590*INDEX(dProdutos!$F$2:$F$47,MATCH(E3590,dProdutos!$A$2:$A$47,0))</f>
        <v>98.14</v>
      </c>
      <c r="R3590" s="15" t="n">
        <f aca="false">IF(I3590="Cancelado",0,P3590-Q3590)</f>
        <v>55.67</v>
      </c>
      <c r="S3590" s="17" t="str">
        <f aca="false">INDEX(dProdutos!$D$2:$D$47,MATCH(E3590,dProdutos!$A$2:$A$47,0))</f>
        <v>Moda Feminina</v>
      </c>
    </row>
    <row r="3591" customFormat="false" ht="15" hidden="false" customHeight="false" outlineLevel="0" collapsed="false">
      <c r="A3591" s="17" t="s">
        <v>3704</v>
      </c>
      <c r="B3591" s="17" t="n">
        <v>2</v>
      </c>
      <c r="C3591" s="21" t="n">
        <v>45945</v>
      </c>
      <c r="D3591" s="17" t="s">
        <v>680</v>
      </c>
      <c r="E3591" s="17" t="s">
        <v>123</v>
      </c>
      <c r="F3591" s="17" t="s">
        <v>1499</v>
      </c>
      <c r="G3591" s="17" t="s">
        <v>61</v>
      </c>
      <c r="H3591" s="17" t="s">
        <v>1537</v>
      </c>
      <c r="I3591" s="17" t="s">
        <v>1524</v>
      </c>
      <c r="J3591" s="17" t="n">
        <v>1</v>
      </c>
      <c r="K3591" s="15" t="n">
        <v>277.9</v>
      </c>
      <c r="L3591" s="22" t="n">
        <v>0</v>
      </c>
      <c r="M3591" s="15" t="n">
        <v>0</v>
      </c>
      <c r="N3591" s="15" t="n">
        <f aca="false">J3591*K3591</f>
        <v>277.9</v>
      </c>
      <c r="O3591" s="15" t="n">
        <f aca="false">N3591*L3591</f>
        <v>0</v>
      </c>
      <c r="P3591" s="15" t="n">
        <f aca="false">N3591-O3591</f>
        <v>277.9</v>
      </c>
      <c r="Q3591" s="15" t="n">
        <f aca="false">J3591*INDEX(dProdutos!$F$2:$F$47,MATCH(E3591,dProdutos!$A$2:$A$47,0))</f>
        <v>132.36</v>
      </c>
      <c r="R3591" s="15" t="n">
        <f aca="false">IF(I3591="Cancelado",0,P3591-Q3591)</f>
        <v>145.54</v>
      </c>
      <c r="S3591" s="17" t="str">
        <f aca="false">INDEX(dProdutos!$D$2:$D$47,MATCH(E3591,dProdutos!$A$2:$A$47,0))</f>
        <v>Calçados</v>
      </c>
    </row>
    <row r="3592" customFormat="false" ht="15" hidden="false" customHeight="false" outlineLevel="0" collapsed="false">
      <c r="A3592" s="17" t="s">
        <v>3704</v>
      </c>
      <c r="B3592" s="17" t="n">
        <v>3</v>
      </c>
      <c r="C3592" s="21" t="n">
        <v>45945</v>
      </c>
      <c r="D3592" s="17" t="s">
        <v>680</v>
      </c>
      <c r="E3592" s="17" t="s">
        <v>150</v>
      </c>
      <c r="F3592" s="17" t="s">
        <v>1499</v>
      </c>
      <c r="G3592" s="17" t="s">
        <v>61</v>
      </c>
      <c r="H3592" s="17" t="s">
        <v>1537</v>
      </c>
      <c r="I3592" s="17" t="s">
        <v>1524</v>
      </c>
      <c r="J3592" s="17" t="n">
        <v>2</v>
      </c>
      <c r="K3592" s="15" t="n">
        <v>71.9</v>
      </c>
      <c r="L3592" s="22" t="n">
        <v>0.2</v>
      </c>
      <c r="M3592" s="15" t="n">
        <v>0</v>
      </c>
      <c r="N3592" s="15" t="n">
        <f aca="false">J3592*K3592</f>
        <v>143.8</v>
      </c>
      <c r="O3592" s="15" t="n">
        <f aca="false">N3592*L3592</f>
        <v>28.76</v>
      </c>
      <c r="P3592" s="15" t="n">
        <f aca="false">N3592-O3592</f>
        <v>115.04</v>
      </c>
      <c r="Q3592" s="15" t="n">
        <f aca="false">J3592*INDEX(dProdutos!$F$2:$F$47,MATCH(E3592,dProdutos!$A$2:$A$47,0))</f>
        <v>54.76</v>
      </c>
      <c r="R3592" s="15" t="n">
        <f aca="false">IF(I3592="Cancelado",0,P3592-Q3592)</f>
        <v>60.28</v>
      </c>
      <c r="S3592" s="17" t="str">
        <f aca="false">INDEX(dProdutos!$D$2:$D$47,MATCH(E3592,dProdutos!$A$2:$A$47,0))</f>
        <v>Acessórios</v>
      </c>
    </row>
    <row r="3593" customFormat="false" ht="15" hidden="false" customHeight="false" outlineLevel="0" collapsed="false">
      <c r="A3593" s="17" t="s">
        <v>3705</v>
      </c>
      <c r="B3593" s="17" t="n">
        <v>1</v>
      </c>
      <c r="C3593" s="21" t="n">
        <v>45945</v>
      </c>
      <c r="D3593" s="17" t="s">
        <v>1397</v>
      </c>
      <c r="E3593" s="17" t="s">
        <v>105</v>
      </c>
      <c r="F3593" s="17" t="s">
        <v>1495</v>
      </c>
      <c r="G3593" s="17" t="s">
        <v>62</v>
      </c>
      <c r="H3593" s="17" t="s">
        <v>1537</v>
      </c>
      <c r="I3593" s="17" t="s">
        <v>1524</v>
      </c>
      <c r="J3593" s="17" t="n">
        <v>1</v>
      </c>
      <c r="K3593" s="15" t="n">
        <v>175.9</v>
      </c>
      <c r="L3593" s="22" t="n">
        <v>0</v>
      </c>
      <c r="M3593" s="15" t="n">
        <v>0</v>
      </c>
      <c r="N3593" s="15" t="n">
        <f aca="false">J3593*K3593</f>
        <v>175.9</v>
      </c>
      <c r="O3593" s="15" t="n">
        <f aca="false">N3593*L3593</f>
        <v>0</v>
      </c>
      <c r="P3593" s="15" t="n">
        <f aca="false">N3593-O3593</f>
        <v>175.9</v>
      </c>
      <c r="Q3593" s="15" t="n">
        <f aca="false">J3593*INDEX(dProdutos!$F$2:$F$47,MATCH(E3593,dProdutos!$A$2:$A$47,0))</f>
        <v>96.59</v>
      </c>
      <c r="R3593" s="15" t="n">
        <f aca="false">IF(I3593="Cancelado",0,P3593-Q3593)</f>
        <v>79.31</v>
      </c>
      <c r="S3593" s="17" t="str">
        <f aca="false">INDEX(dProdutos!$D$2:$D$47,MATCH(E3593,dProdutos!$A$2:$A$47,0))</f>
        <v>Moda Masculina</v>
      </c>
    </row>
    <row r="3594" customFormat="false" ht="15" hidden="false" customHeight="false" outlineLevel="0" collapsed="false">
      <c r="A3594" s="17" t="s">
        <v>3706</v>
      </c>
      <c r="B3594" s="17" t="n">
        <v>1</v>
      </c>
      <c r="C3594" s="21" t="n">
        <v>45945</v>
      </c>
      <c r="D3594" s="17" t="s">
        <v>455</v>
      </c>
      <c r="E3594" s="17" t="s">
        <v>192</v>
      </c>
      <c r="F3594" s="17" t="s">
        <v>1493</v>
      </c>
      <c r="G3594" s="17" t="s">
        <v>64</v>
      </c>
      <c r="H3594" s="17" t="s">
        <v>1537</v>
      </c>
      <c r="I3594" s="17" t="s">
        <v>1524</v>
      </c>
      <c r="J3594" s="17" t="n">
        <v>1</v>
      </c>
      <c r="K3594" s="15" t="n">
        <v>245.9</v>
      </c>
      <c r="L3594" s="22" t="n">
        <v>0.1</v>
      </c>
      <c r="M3594" s="15" t="n">
        <v>33.91</v>
      </c>
      <c r="N3594" s="15" t="n">
        <f aca="false">J3594*K3594</f>
        <v>245.9</v>
      </c>
      <c r="O3594" s="15" t="n">
        <f aca="false">N3594*L3594</f>
        <v>24.59</v>
      </c>
      <c r="P3594" s="15" t="n">
        <f aca="false">N3594-O3594</f>
        <v>221.31</v>
      </c>
      <c r="Q3594" s="15" t="n">
        <f aca="false">J3594*INDEX(dProdutos!$F$2:$F$47,MATCH(E3594,dProdutos!$A$2:$A$47,0))</f>
        <v>107.78</v>
      </c>
      <c r="R3594" s="15" t="n">
        <f aca="false">IF(I3594="Cancelado",0,P3594-Q3594)</f>
        <v>113.53</v>
      </c>
      <c r="S3594" s="17" t="str">
        <f aca="false">INDEX(dProdutos!$D$2:$D$47,MATCH(E3594,dProdutos!$A$2:$A$47,0))</f>
        <v>Eletrônicos</v>
      </c>
    </row>
    <row r="3595" customFormat="false" ht="15" hidden="false" customHeight="false" outlineLevel="0" collapsed="false">
      <c r="A3595" s="17" t="s">
        <v>3707</v>
      </c>
      <c r="B3595" s="17" t="n">
        <v>1</v>
      </c>
      <c r="C3595" s="21" t="n">
        <v>45945</v>
      </c>
      <c r="D3595" s="17" t="s">
        <v>965</v>
      </c>
      <c r="E3595" s="17" t="s">
        <v>183</v>
      </c>
      <c r="F3595" s="17" t="s">
        <v>1487</v>
      </c>
      <c r="G3595" s="17" t="s">
        <v>60</v>
      </c>
      <c r="H3595" s="17" t="s">
        <v>1523</v>
      </c>
      <c r="I3595" s="17" t="s">
        <v>1524</v>
      </c>
      <c r="J3595" s="17" t="n">
        <v>2</v>
      </c>
      <c r="K3595" s="15" t="n">
        <v>121.9</v>
      </c>
      <c r="L3595" s="22" t="n">
        <v>0</v>
      </c>
      <c r="M3595" s="15" t="n">
        <v>31.76</v>
      </c>
      <c r="N3595" s="15" t="n">
        <f aca="false">J3595*K3595</f>
        <v>243.8</v>
      </c>
      <c r="O3595" s="15" t="n">
        <f aca="false">N3595*L3595</f>
        <v>0</v>
      </c>
      <c r="P3595" s="15" t="n">
        <f aca="false">N3595-O3595</f>
        <v>243.8</v>
      </c>
      <c r="Q3595" s="15" t="n">
        <f aca="false">J3595*INDEX(dProdutos!$F$2:$F$47,MATCH(E3595,dProdutos!$A$2:$A$47,0))</f>
        <v>105.52</v>
      </c>
      <c r="R3595" s="15" t="n">
        <f aca="false">IF(I3595="Cancelado",0,P3595-Q3595)</f>
        <v>138.28</v>
      </c>
      <c r="S3595" s="17" t="str">
        <f aca="false">INDEX(dProdutos!$D$2:$D$47,MATCH(E3595,dProdutos!$A$2:$A$47,0))</f>
        <v>Eletrônicos</v>
      </c>
    </row>
    <row r="3596" customFormat="false" ht="15" hidden="false" customHeight="false" outlineLevel="0" collapsed="false">
      <c r="A3596" s="17" t="s">
        <v>3708</v>
      </c>
      <c r="B3596" s="17" t="n">
        <v>1</v>
      </c>
      <c r="C3596" s="21" t="n">
        <v>45945</v>
      </c>
      <c r="D3596" s="17" t="s">
        <v>1151</v>
      </c>
      <c r="E3596" s="17" t="s">
        <v>147</v>
      </c>
      <c r="F3596" s="17" t="s">
        <v>1487</v>
      </c>
      <c r="G3596" s="17" t="s">
        <v>61</v>
      </c>
      <c r="H3596" s="17" t="s">
        <v>1537</v>
      </c>
      <c r="I3596" s="17" t="s">
        <v>1524</v>
      </c>
      <c r="J3596" s="17" t="n">
        <v>1</v>
      </c>
      <c r="K3596" s="15" t="n">
        <v>231.9</v>
      </c>
      <c r="L3596" s="22" t="n">
        <v>0</v>
      </c>
      <c r="M3596" s="15" t="n">
        <v>0</v>
      </c>
      <c r="N3596" s="15" t="n">
        <f aca="false">J3596*K3596</f>
        <v>231.9</v>
      </c>
      <c r="O3596" s="15" t="n">
        <f aca="false">N3596*L3596</f>
        <v>0</v>
      </c>
      <c r="P3596" s="15" t="n">
        <f aca="false">N3596-O3596</f>
        <v>231.9</v>
      </c>
      <c r="Q3596" s="15" t="n">
        <f aca="false">J3596*INDEX(dProdutos!$F$2:$F$47,MATCH(E3596,dProdutos!$A$2:$A$47,0))</f>
        <v>130.9</v>
      </c>
      <c r="R3596" s="15" t="n">
        <f aca="false">IF(I3596="Cancelado",0,P3596-Q3596)</f>
        <v>101</v>
      </c>
      <c r="S3596" s="17" t="str">
        <f aca="false">INDEX(dProdutos!$D$2:$D$47,MATCH(E3596,dProdutos!$A$2:$A$47,0))</f>
        <v>Acessórios</v>
      </c>
    </row>
    <row r="3597" customFormat="false" ht="15" hidden="false" customHeight="false" outlineLevel="0" collapsed="false">
      <c r="A3597" s="17" t="s">
        <v>3708</v>
      </c>
      <c r="B3597" s="17" t="n">
        <v>2</v>
      </c>
      <c r="C3597" s="21" t="n">
        <v>45945</v>
      </c>
      <c r="D3597" s="17" t="s">
        <v>1151</v>
      </c>
      <c r="E3597" s="17" t="s">
        <v>177</v>
      </c>
      <c r="F3597" s="17" t="s">
        <v>1487</v>
      </c>
      <c r="G3597" s="17" t="s">
        <v>61</v>
      </c>
      <c r="H3597" s="17" t="s">
        <v>1537</v>
      </c>
      <c r="I3597" s="17" t="s">
        <v>1524</v>
      </c>
      <c r="J3597" s="17" t="n">
        <v>2</v>
      </c>
      <c r="K3597" s="15" t="n">
        <v>257.9</v>
      </c>
      <c r="L3597" s="22" t="n">
        <v>0</v>
      </c>
      <c r="M3597" s="15" t="n">
        <v>0</v>
      </c>
      <c r="N3597" s="15" t="n">
        <f aca="false">J3597*K3597</f>
        <v>515.8</v>
      </c>
      <c r="O3597" s="15" t="n">
        <f aca="false">N3597*L3597</f>
        <v>0</v>
      </c>
      <c r="P3597" s="15" t="n">
        <f aca="false">N3597-O3597</f>
        <v>515.8</v>
      </c>
      <c r="Q3597" s="15" t="n">
        <f aca="false">J3597*INDEX(dProdutos!$F$2:$F$47,MATCH(E3597,dProdutos!$A$2:$A$47,0))</f>
        <v>276.46</v>
      </c>
      <c r="R3597" s="15" t="n">
        <f aca="false">IF(I3597="Cancelado",0,P3597-Q3597)</f>
        <v>239.34</v>
      </c>
      <c r="S3597" s="17" t="str">
        <f aca="false">INDEX(dProdutos!$D$2:$D$47,MATCH(E3597,dProdutos!$A$2:$A$47,0))</f>
        <v>Casa</v>
      </c>
    </row>
    <row r="3598" customFormat="false" ht="15" hidden="false" customHeight="false" outlineLevel="0" collapsed="false">
      <c r="A3598" s="17" t="s">
        <v>3708</v>
      </c>
      <c r="B3598" s="17" t="n">
        <v>3</v>
      </c>
      <c r="C3598" s="21" t="n">
        <v>45945</v>
      </c>
      <c r="D3598" s="17" t="s">
        <v>1151</v>
      </c>
      <c r="E3598" s="17" t="s">
        <v>192</v>
      </c>
      <c r="F3598" s="17" t="s">
        <v>1487</v>
      </c>
      <c r="G3598" s="17" t="s">
        <v>61</v>
      </c>
      <c r="H3598" s="17" t="s">
        <v>1537</v>
      </c>
      <c r="I3598" s="17" t="s">
        <v>1524</v>
      </c>
      <c r="J3598" s="17" t="n">
        <v>2</v>
      </c>
      <c r="K3598" s="15" t="n">
        <v>245.9</v>
      </c>
      <c r="L3598" s="22" t="n">
        <v>0</v>
      </c>
      <c r="M3598" s="15" t="n">
        <v>0</v>
      </c>
      <c r="N3598" s="15" t="n">
        <f aca="false">J3598*K3598</f>
        <v>491.8</v>
      </c>
      <c r="O3598" s="15" t="n">
        <f aca="false">N3598*L3598</f>
        <v>0</v>
      </c>
      <c r="P3598" s="15" t="n">
        <f aca="false">N3598-O3598</f>
        <v>491.8</v>
      </c>
      <c r="Q3598" s="15" t="n">
        <f aca="false">J3598*INDEX(dProdutos!$F$2:$F$47,MATCH(E3598,dProdutos!$A$2:$A$47,0))</f>
        <v>215.56</v>
      </c>
      <c r="R3598" s="15" t="n">
        <f aca="false">IF(I3598="Cancelado",0,P3598-Q3598)</f>
        <v>276.24</v>
      </c>
      <c r="S3598" s="17" t="str">
        <f aca="false">INDEX(dProdutos!$D$2:$D$47,MATCH(E3598,dProdutos!$A$2:$A$47,0))</f>
        <v>Eletrônicos</v>
      </c>
    </row>
    <row r="3599" customFormat="false" ht="15" hidden="false" customHeight="false" outlineLevel="0" collapsed="false">
      <c r="A3599" s="17" t="s">
        <v>3709</v>
      </c>
      <c r="B3599" s="17" t="n">
        <v>1</v>
      </c>
      <c r="C3599" s="21" t="n">
        <v>45946</v>
      </c>
      <c r="D3599" s="17" t="s">
        <v>885</v>
      </c>
      <c r="E3599" s="17" t="s">
        <v>165</v>
      </c>
      <c r="F3599" s="17" t="s">
        <v>1490</v>
      </c>
      <c r="G3599" s="17" t="s">
        <v>63</v>
      </c>
      <c r="H3599" s="17" t="s">
        <v>1537</v>
      </c>
      <c r="I3599" s="17" t="s">
        <v>1531</v>
      </c>
      <c r="J3599" s="17" t="n">
        <v>2</v>
      </c>
      <c r="K3599" s="15" t="n">
        <v>231.9</v>
      </c>
      <c r="L3599" s="22" t="n">
        <v>0.15</v>
      </c>
      <c r="M3599" s="15" t="n">
        <v>0</v>
      </c>
      <c r="N3599" s="15" t="n">
        <f aca="false">J3599*K3599</f>
        <v>463.8</v>
      </c>
      <c r="O3599" s="15" t="n">
        <f aca="false">N3599*L3599</f>
        <v>69.57</v>
      </c>
      <c r="P3599" s="15" t="n">
        <f aca="false">N3599-O3599</f>
        <v>394.23</v>
      </c>
      <c r="Q3599" s="15" t="n">
        <f aca="false">J3599*INDEX(dProdutos!$F$2:$F$47,MATCH(E3599,dProdutos!$A$2:$A$47,0))</f>
        <v>281.66</v>
      </c>
      <c r="R3599" s="15" t="n">
        <f aca="false">IF(I3599="Cancelado",0,P3599-Q3599)</f>
        <v>0</v>
      </c>
      <c r="S3599" s="17" t="str">
        <f aca="false">INDEX(dProdutos!$D$2:$D$47,MATCH(E3599,dProdutos!$A$2:$A$47,0))</f>
        <v>Casa</v>
      </c>
    </row>
    <row r="3600" customFormat="false" ht="15" hidden="false" customHeight="false" outlineLevel="0" collapsed="false">
      <c r="A3600" s="17" t="s">
        <v>3709</v>
      </c>
      <c r="B3600" s="17" t="n">
        <v>2</v>
      </c>
      <c r="C3600" s="21" t="n">
        <v>45946</v>
      </c>
      <c r="D3600" s="17" t="s">
        <v>885</v>
      </c>
      <c r="E3600" s="17" t="s">
        <v>98</v>
      </c>
      <c r="F3600" s="17" t="s">
        <v>1490</v>
      </c>
      <c r="G3600" s="17" t="s">
        <v>63</v>
      </c>
      <c r="H3600" s="17" t="s">
        <v>1537</v>
      </c>
      <c r="I3600" s="17" t="s">
        <v>1531</v>
      </c>
      <c r="J3600" s="17" t="n">
        <v>1</v>
      </c>
      <c r="K3600" s="15" t="n">
        <v>108.9</v>
      </c>
      <c r="L3600" s="22" t="n">
        <v>0</v>
      </c>
      <c r="M3600" s="15" t="n">
        <v>0</v>
      </c>
      <c r="N3600" s="15" t="n">
        <f aca="false">J3600*K3600</f>
        <v>108.9</v>
      </c>
      <c r="O3600" s="15" t="n">
        <f aca="false">N3600*L3600</f>
        <v>0</v>
      </c>
      <c r="P3600" s="15" t="n">
        <f aca="false">N3600-O3600</f>
        <v>108.9</v>
      </c>
      <c r="Q3600" s="15" t="n">
        <f aca="false">J3600*INDEX(dProdutos!$F$2:$F$47,MATCH(E3600,dProdutos!$A$2:$A$47,0))</f>
        <v>42.52</v>
      </c>
      <c r="R3600" s="15" t="n">
        <f aca="false">IF(I3600="Cancelado",0,P3600-Q3600)</f>
        <v>0</v>
      </c>
      <c r="S3600" s="17" t="str">
        <f aca="false">INDEX(dProdutos!$D$2:$D$47,MATCH(E3600,dProdutos!$A$2:$A$47,0))</f>
        <v>Moda Feminina</v>
      </c>
    </row>
    <row r="3601" customFormat="false" ht="15" hidden="false" customHeight="false" outlineLevel="0" collapsed="false">
      <c r="A3601" s="17" t="s">
        <v>3709</v>
      </c>
      <c r="B3601" s="17" t="n">
        <v>3</v>
      </c>
      <c r="C3601" s="21" t="n">
        <v>45946</v>
      </c>
      <c r="D3601" s="17" t="s">
        <v>885</v>
      </c>
      <c r="E3601" s="17" t="s">
        <v>95</v>
      </c>
      <c r="F3601" s="17" t="s">
        <v>1490</v>
      </c>
      <c r="G3601" s="17" t="s">
        <v>63</v>
      </c>
      <c r="H3601" s="17" t="s">
        <v>1537</v>
      </c>
      <c r="I3601" s="17" t="s">
        <v>1531</v>
      </c>
      <c r="J3601" s="17" t="n">
        <v>1</v>
      </c>
      <c r="K3601" s="15" t="n">
        <v>77.9</v>
      </c>
      <c r="L3601" s="22" t="n">
        <v>0</v>
      </c>
      <c r="M3601" s="15" t="n">
        <v>0</v>
      </c>
      <c r="N3601" s="15" t="n">
        <f aca="false">J3601*K3601</f>
        <v>77.9</v>
      </c>
      <c r="O3601" s="15" t="n">
        <f aca="false">N3601*L3601</f>
        <v>0</v>
      </c>
      <c r="P3601" s="15" t="n">
        <f aca="false">N3601-O3601</f>
        <v>77.9</v>
      </c>
      <c r="Q3601" s="15" t="n">
        <f aca="false">J3601*INDEX(dProdutos!$F$2:$F$47,MATCH(E3601,dProdutos!$A$2:$A$47,0))</f>
        <v>36.71</v>
      </c>
      <c r="R3601" s="15" t="n">
        <f aca="false">IF(I3601="Cancelado",0,P3601-Q3601)</f>
        <v>0</v>
      </c>
      <c r="S3601" s="17" t="str">
        <f aca="false">INDEX(dProdutos!$D$2:$D$47,MATCH(E3601,dProdutos!$A$2:$A$47,0))</f>
        <v>Moda Feminina</v>
      </c>
    </row>
    <row r="3602" customFormat="false" ht="15" hidden="false" customHeight="false" outlineLevel="0" collapsed="false">
      <c r="A3602" s="17" t="s">
        <v>3710</v>
      </c>
      <c r="B3602" s="17" t="n">
        <v>1</v>
      </c>
      <c r="C3602" s="21" t="n">
        <v>45946</v>
      </c>
      <c r="D3602" s="17" t="s">
        <v>720</v>
      </c>
      <c r="E3602" s="17" t="s">
        <v>141</v>
      </c>
      <c r="F3602" s="17" t="s">
        <v>1501</v>
      </c>
      <c r="G3602" s="17" t="s">
        <v>61</v>
      </c>
      <c r="H3602" s="17" t="s">
        <v>1537</v>
      </c>
      <c r="I3602" s="17" t="s">
        <v>1531</v>
      </c>
      <c r="J3602" s="17" t="n">
        <v>1</v>
      </c>
      <c r="K3602" s="15" t="n">
        <v>131.9</v>
      </c>
      <c r="L3602" s="22" t="n">
        <v>0.05</v>
      </c>
      <c r="M3602" s="15" t="n">
        <v>28.93</v>
      </c>
      <c r="N3602" s="15" t="n">
        <f aca="false">J3602*K3602</f>
        <v>131.9</v>
      </c>
      <c r="O3602" s="15" t="n">
        <f aca="false">N3602*L3602</f>
        <v>6.595</v>
      </c>
      <c r="P3602" s="15" t="n">
        <f aca="false">N3602-O3602</f>
        <v>125.305</v>
      </c>
      <c r="Q3602" s="15" t="n">
        <f aca="false">J3602*INDEX(dProdutos!$F$2:$F$47,MATCH(E3602,dProdutos!$A$2:$A$47,0))</f>
        <v>81.66</v>
      </c>
      <c r="R3602" s="15" t="n">
        <f aca="false">IF(I3602="Cancelado",0,P3602-Q3602)</f>
        <v>0</v>
      </c>
      <c r="S3602" s="17" t="str">
        <f aca="false">INDEX(dProdutos!$D$2:$D$47,MATCH(E3602,dProdutos!$A$2:$A$47,0))</f>
        <v>Acessórios</v>
      </c>
    </row>
    <row r="3603" customFormat="false" ht="15" hidden="false" customHeight="false" outlineLevel="0" collapsed="false">
      <c r="A3603" s="17" t="s">
        <v>3711</v>
      </c>
      <c r="B3603" s="17" t="n">
        <v>1</v>
      </c>
      <c r="C3603" s="21" t="n">
        <v>45946</v>
      </c>
      <c r="D3603" s="17" t="s">
        <v>1020</v>
      </c>
      <c r="E3603" s="17" t="s">
        <v>183</v>
      </c>
      <c r="F3603" s="17" t="s">
        <v>1503</v>
      </c>
      <c r="G3603" s="17" t="s">
        <v>60</v>
      </c>
      <c r="H3603" s="17" t="s">
        <v>1537</v>
      </c>
      <c r="I3603" s="17" t="s">
        <v>1524</v>
      </c>
      <c r="J3603" s="17" t="n">
        <v>1</v>
      </c>
      <c r="K3603" s="15" t="n">
        <v>121.9</v>
      </c>
      <c r="L3603" s="22" t="n">
        <v>0.05</v>
      </c>
      <c r="M3603" s="15" t="n">
        <v>0</v>
      </c>
      <c r="N3603" s="15" t="n">
        <f aca="false">J3603*K3603</f>
        <v>121.9</v>
      </c>
      <c r="O3603" s="15" t="n">
        <f aca="false">N3603*L3603</f>
        <v>6.095</v>
      </c>
      <c r="P3603" s="15" t="n">
        <f aca="false">N3603-O3603</f>
        <v>115.805</v>
      </c>
      <c r="Q3603" s="15" t="n">
        <f aca="false">J3603*INDEX(dProdutos!$F$2:$F$47,MATCH(E3603,dProdutos!$A$2:$A$47,0))</f>
        <v>52.76</v>
      </c>
      <c r="R3603" s="15" t="n">
        <f aca="false">IF(I3603="Cancelado",0,P3603-Q3603)</f>
        <v>63.045</v>
      </c>
      <c r="S3603" s="17" t="str">
        <f aca="false">INDEX(dProdutos!$D$2:$D$47,MATCH(E3603,dProdutos!$A$2:$A$47,0))</f>
        <v>Eletrônicos</v>
      </c>
    </row>
    <row r="3604" customFormat="false" ht="15" hidden="false" customHeight="false" outlineLevel="0" collapsed="false">
      <c r="A3604" s="17" t="s">
        <v>3711</v>
      </c>
      <c r="B3604" s="17" t="n">
        <v>2</v>
      </c>
      <c r="C3604" s="21" t="n">
        <v>45946</v>
      </c>
      <c r="D3604" s="17" t="s">
        <v>1020</v>
      </c>
      <c r="E3604" s="17" t="s">
        <v>98</v>
      </c>
      <c r="F3604" s="17" t="s">
        <v>1503</v>
      </c>
      <c r="G3604" s="17" t="s">
        <v>60</v>
      </c>
      <c r="H3604" s="17" t="s">
        <v>1537</v>
      </c>
      <c r="I3604" s="17" t="s">
        <v>1524</v>
      </c>
      <c r="J3604" s="17" t="n">
        <v>2</v>
      </c>
      <c r="K3604" s="15" t="n">
        <v>108.9</v>
      </c>
      <c r="L3604" s="22" t="n">
        <v>0</v>
      </c>
      <c r="M3604" s="15" t="n">
        <v>0</v>
      </c>
      <c r="N3604" s="15" t="n">
        <f aca="false">J3604*K3604</f>
        <v>217.8</v>
      </c>
      <c r="O3604" s="15" t="n">
        <f aca="false">N3604*L3604</f>
        <v>0</v>
      </c>
      <c r="P3604" s="15" t="n">
        <f aca="false">N3604-O3604</f>
        <v>217.8</v>
      </c>
      <c r="Q3604" s="15" t="n">
        <f aca="false">J3604*INDEX(dProdutos!$F$2:$F$47,MATCH(E3604,dProdutos!$A$2:$A$47,0))</f>
        <v>85.04</v>
      </c>
      <c r="R3604" s="15" t="n">
        <f aca="false">IF(I3604="Cancelado",0,P3604-Q3604)</f>
        <v>132.76</v>
      </c>
      <c r="S3604" s="17" t="str">
        <f aca="false">INDEX(dProdutos!$D$2:$D$47,MATCH(E3604,dProdutos!$A$2:$A$47,0))</f>
        <v>Moda Feminina</v>
      </c>
    </row>
    <row r="3605" customFormat="false" ht="15" hidden="false" customHeight="false" outlineLevel="0" collapsed="false">
      <c r="A3605" s="17" t="s">
        <v>3712</v>
      </c>
      <c r="B3605" s="17" t="n">
        <v>1</v>
      </c>
      <c r="C3605" s="21" t="n">
        <v>45946</v>
      </c>
      <c r="D3605" s="17" t="s">
        <v>1292</v>
      </c>
      <c r="E3605" s="17" t="s">
        <v>126</v>
      </c>
      <c r="F3605" s="17" t="s">
        <v>1499</v>
      </c>
      <c r="G3605" s="17" t="s">
        <v>59</v>
      </c>
      <c r="H3605" s="17" t="s">
        <v>1523</v>
      </c>
      <c r="I3605" s="17" t="s">
        <v>1531</v>
      </c>
      <c r="J3605" s="17" t="n">
        <v>1</v>
      </c>
      <c r="K3605" s="15" t="n">
        <v>296.9</v>
      </c>
      <c r="L3605" s="22" t="n">
        <v>0</v>
      </c>
      <c r="M3605" s="15" t="n">
        <v>0</v>
      </c>
      <c r="N3605" s="15" t="n">
        <f aca="false">J3605*K3605</f>
        <v>296.9</v>
      </c>
      <c r="O3605" s="15" t="n">
        <f aca="false">N3605*L3605</f>
        <v>0</v>
      </c>
      <c r="P3605" s="15" t="n">
        <f aca="false">N3605-O3605</f>
        <v>296.9</v>
      </c>
      <c r="Q3605" s="15" t="n">
        <f aca="false">J3605*INDEX(dProdutos!$F$2:$F$47,MATCH(E3605,dProdutos!$A$2:$A$47,0))</f>
        <v>135.24</v>
      </c>
      <c r="R3605" s="15" t="n">
        <f aca="false">IF(I3605="Cancelado",0,P3605-Q3605)</f>
        <v>0</v>
      </c>
      <c r="S3605" s="17" t="str">
        <f aca="false">INDEX(dProdutos!$D$2:$D$47,MATCH(E3605,dProdutos!$A$2:$A$47,0))</f>
        <v>Calçados</v>
      </c>
    </row>
    <row r="3606" customFormat="false" ht="15" hidden="false" customHeight="false" outlineLevel="0" collapsed="false">
      <c r="A3606" s="17" t="s">
        <v>3713</v>
      </c>
      <c r="B3606" s="17" t="n">
        <v>1</v>
      </c>
      <c r="C3606" s="21" t="n">
        <v>45946</v>
      </c>
      <c r="D3606" s="17" t="s">
        <v>1365</v>
      </c>
      <c r="E3606" s="17" t="s">
        <v>120</v>
      </c>
      <c r="F3606" s="17" t="s">
        <v>1493</v>
      </c>
      <c r="G3606" s="17" t="s">
        <v>63</v>
      </c>
      <c r="H3606" s="17" t="s">
        <v>1523</v>
      </c>
      <c r="I3606" s="17" t="s">
        <v>1524</v>
      </c>
      <c r="J3606" s="17" t="n">
        <v>1</v>
      </c>
      <c r="K3606" s="15" t="n">
        <v>96.9</v>
      </c>
      <c r="L3606" s="22" t="n">
        <v>0.1</v>
      </c>
      <c r="M3606" s="15" t="n">
        <v>23.44</v>
      </c>
      <c r="N3606" s="15" t="n">
        <f aca="false">J3606*K3606</f>
        <v>96.9</v>
      </c>
      <c r="O3606" s="15" t="n">
        <f aca="false">N3606*L3606</f>
        <v>9.69</v>
      </c>
      <c r="P3606" s="15" t="n">
        <f aca="false">N3606-O3606</f>
        <v>87.21</v>
      </c>
      <c r="Q3606" s="15" t="n">
        <f aca="false">J3606*INDEX(dProdutos!$F$2:$F$47,MATCH(E3606,dProdutos!$A$2:$A$47,0))</f>
        <v>44.36</v>
      </c>
      <c r="R3606" s="15" t="n">
        <f aca="false">IF(I3606="Cancelado",0,P3606-Q3606)</f>
        <v>42.85</v>
      </c>
      <c r="S3606" s="17" t="str">
        <f aca="false">INDEX(dProdutos!$D$2:$D$47,MATCH(E3606,dProdutos!$A$2:$A$47,0))</f>
        <v>Moda Masculina</v>
      </c>
    </row>
    <row r="3607" customFormat="false" ht="15" hidden="false" customHeight="false" outlineLevel="0" collapsed="false">
      <c r="A3607" s="17" t="s">
        <v>3713</v>
      </c>
      <c r="B3607" s="17" t="n">
        <v>2</v>
      </c>
      <c r="C3607" s="21" t="n">
        <v>45946</v>
      </c>
      <c r="D3607" s="17" t="s">
        <v>1365</v>
      </c>
      <c r="E3607" s="17" t="s">
        <v>138</v>
      </c>
      <c r="F3607" s="17" t="s">
        <v>1493</v>
      </c>
      <c r="G3607" s="17" t="s">
        <v>63</v>
      </c>
      <c r="H3607" s="17" t="s">
        <v>1523</v>
      </c>
      <c r="I3607" s="17" t="s">
        <v>1524</v>
      </c>
      <c r="J3607" s="17" t="n">
        <v>3</v>
      </c>
      <c r="K3607" s="15" t="n">
        <v>231.9</v>
      </c>
      <c r="L3607" s="22" t="n">
        <v>0.1</v>
      </c>
      <c r="M3607" s="15" t="n">
        <v>0</v>
      </c>
      <c r="N3607" s="15" t="n">
        <f aca="false">J3607*K3607</f>
        <v>695.7</v>
      </c>
      <c r="O3607" s="15" t="n">
        <f aca="false">N3607*L3607</f>
        <v>69.57</v>
      </c>
      <c r="P3607" s="15" t="n">
        <f aca="false">N3607-O3607</f>
        <v>626.13</v>
      </c>
      <c r="Q3607" s="15" t="n">
        <f aca="false">J3607*INDEX(dProdutos!$F$2:$F$47,MATCH(E3607,dProdutos!$A$2:$A$47,0))</f>
        <v>396.63</v>
      </c>
      <c r="R3607" s="15" t="n">
        <f aca="false">IF(I3607="Cancelado",0,P3607-Q3607)</f>
        <v>229.5</v>
      </c>
      <c r="S3607" s="17" t="str">
        <f aca="false">INDEX(dProdutos!$D$2:$D$47,MATCH(E3607,dProdutos!$A$2:$A$47,0))</f>
        <v>Calçados</v>
      </c>
    </row>
    <row r="3608" customFormat="false" ht="15" hidden="false" customHeight="false" outlineLevel="0" collapsed="false">
      <c r="A3608" s="17" t="s">
        <v>3714</v>
      </c>
      <c r="B3608" s="17" t="n">
        <v>1</v>
      </c>
      <c r="C3608" s="21" t="n">
        <v>45946</v>
      </c>
      <c r="D3608" s="17" t="s">
        <v>482</v>
      </c>
      <c r="E3608" s="17" t="s">
        <v>171</v>
      </c>
      <c r="F3608" s="17" t="s">
        <v>1487</v>
      </c>
      <c r="G3608" s="17" t="s">
        <v>64</v>
      </c>
      <c r="H3608" s="17" t="s">
        <v>1523</v>
      </c>
      <c r="I3608" s="17" t="s">
        <v>1524</v>
      </c>
      <c r="J3608" s="17" t="n">
        <v>1</v>
      </c>
      <c r="K3608" s="15" t="n">
        <v>246.9</v>
      </c>
      <c r="L3608" s="22" t="n">
        <v>0.05</v>
      </c>
      <c r="M3608" s="15" t="n">
        <v>20.84</v>
      </c>
      <c r="N3608" s="15" t="n">
        <f aca="false">J3608*K3608</f>
        <v>246.9</v>
      </c>
      <c r="O3608" s="15" t="n">
        <f aca="false">N3608*L3608</f>
        <v>12.345</v>
      </c>
      <c r="P3608" s="15" t="n">
        <f aca="false">N3608-O3608</f>
        <v>234.555</v>
      </c>
      <c r="Q3608" s="15" t="n">
        <f aca="false">J3608*INDEX(dProdutos!$F$2:$F$47,MATCH(E3608,dProdutos!$A$2:$A$47,0))</f>
        <v>103.61</v>
      </c>
      <c r="R3608" s="15" t="n">
        <f aca="false">IF(I3608="Cancelado",0,P3608-Q3608)</f>
        <v>130.945</v>
      </c>
      <c r="S3608" s="17" t="str">
        <f aca="false">INDEX(dProdutos!$D$2:$D$47,MATCH(E3608,dProdutos!$A$2:$A$47,0))</f>
        <v>Casa</v>
      </c>
    </row>
    <row r="3609" customFormat="false" ht="15" hidden="false" customHeight="false" outlineLevel="0" collapsed="false">
      <c r="A3609" s="17" t="s">
        <v>3715</v>
      </c>
      <c r="B3609" s="17" t="n">
        <v>1</v>
      </c>
      <c r="C3609" s="21" t="n">
        <v>45946</v>
      </c>
      <c r="D3609" s="17" t="s">
        <v>596</v>
      </c>
      <c r="E3609" s="17" t="s">
        <v>126</v>
      </c>
      <c r="F3609" s="17" t="s">
        <v>1499</v>
      </c>
      <c r="G3609" s="17" t="s">
        <v>59</v>
      </c>
      <c r="H3609" s="17" t="s">
        <v>1523</v>
      </c>
      <c r="I3609" s="17" t="s">
        <v>1524</v>
      </c>
      <c r="J3609" s="17" t="n">
        <v>2</v>
      </c>
      <c r="K3609" s="15" t="n">
        <v>296.9</v>
      </c>
      <c r="L3609" s="22" t="n">
        <v>0</v>
      </c>
      <c r="M3609" s="15" t="n">
        <v>34.37</v>
      </c>
      <c r="N3609" s="15" t="n">
        <f aca="false">J3609*K3609</f>
        <v>593.8</v>
      </c>
      <c r="O3609" s="15" t="n">
        <f aca="false">N3609*L3609</f>
        <v>0</v>
      </c>
      <c r="P3609" s="15" t="n">
        <f aca="false">N3609-O3609</f>
        <v>593.8</v>
      </c>
      <c r="Q3609" s="15" t="n">
        <f aca="false">J3609*INDEX(dProdutos!$F$2:$F$47,MATCH(E3609,dProdutos!$A$2:$A$47,0))</f>
        <v>270.48</v>
      </c>
      <c r="R3609" s="15" t="n">
        <f aca="false">IF(I3609="Cancelado",0,P3609-Q3609)</f>
        <v>323.32</v>
      </c>
      <c r="S3609" s="17" t="str">
        <f aca="false">INDEX(dProdutos!$D$2:$D$47,MATCH(E3609,dProdutos!$A$2:$A$47,0))</f>
        <v>Calçados</v>
      </c>
    </row>
    <row r="3610" customFormat="false" ht="15" hidden="false" customHeight="false" outlineLevel="0" collapsed="false">
      <c r="A3610" s="17" t="s">
        <v>3715</v>
      </c>
      <c r="B3610" s="17" t="n">
        <v>2</v>
      </c>
      <c r="C3610" s="21" t="n">
        <v>45946</v>
      </c>
      <c r="D3610" s="17" t="s">
        <v>596</v>
      </c>
      <c r="E3610" s="17" t="s">
        <v>105</v>
      </c>
      <c r="F3610" s="17" t="s">
        <v>1499</v>
      </c>
      <c r="G3610" s="17" t="s">
        <v>59</v>
      </c>
      <c r="H3610" s="17" t="s">
        <v>1523</v>
      </c>
      <c r="I3610" s="17" t="s">
        <v>1524</v>
      </c>
      <c r="J3610" s="17" t="n">
        <v>3</v>
      </c>
      <c r="K3610" s="15" t="n">
        <v>175.9</v>
      </c>
      <c r="L3610" s="22" t="n">
        <v>0</v>
      </c>
      <c r="M3610" s="15" t="n">
        <v>0</v>
      </c>
      <c r="N3610" s="15" t="n">
        <f aca="false">J3610*K3610</f>
        <v>527.7</v>
      </c>
      <c r="O3610" s="15" t="n">
        <f aca="false">N3610*L3610</f>
        <v>0</v>
      </c>
      <c r="P3610" s="15" t="n">
        <f aca="false">N3610-O3610</f>
        <v>527.7</v>
      </c>
      <c r="Q3610" s="15" t="n">
        <f aca="false">J3610*INDEX(dProdutos!$F$2:$F$47,MATCH(E3610,dProdutos!$A$2:$A$47,0))</f>
        <v>289.77</v>
      </c>
      <c r="R3610" s="15" t="n">
        <f aca="false">IF(I3610="Cancelado",0,P3610-Q3610)</f>
        <v>237.93</v>
      </c>
      <c r="S3610" s="17" t="str">
        <f aca="false">INDEX(dProdutos!$D$2:$D$47,MATCH(E3610,dProdutos!$A$2:$A$47,0))</f>
        <v>Moda Masculina</v>
      </c>
    </row>
    <row r="3611" customFormat="false" ht="15" hidden="false" customHeight="false" outlineLevel="0" collapsed="false">
      <c r="A3611" s="17" t="s">
        <v>3716</v>
      </c>
      <c r="B3611" s="17" t="n">
        <v>1</v>
      </c>
      <c r="C3611" s="21" t="n">
        <v>45947</v>
      </c>
      <c r="D3611" s="17" t="s">
        <v>1386</v>
      </c>
      <c r="E3611" s="17" t="s">
        <v>120</v>
      </c>
      <c r="F3611" s="17" t="s">
        <v>1501</v>
      </c>
      <c r="G3611" s="17" t="s">
        <v>61</v>
      </c>
      <c r="H3611" s="17" t="s">
        <v>1523</v>
      </c>
      <c r="I3611" s="17" t="s">
        <v>1524</v>
      </c>
      <c r="J3611" s="17" t="n">
        <v>1</v>
      </c>
      <c r="K3611" s="15" t="n">
        <v>96.9</v>
      </c>
      <c r="L3611" s="22" t="n">
        <v>0.05</v>
      </c>
      <c r="M3611" s="15" t="n">
        <v>0</v>
      </c>
      <c r="N3611" s="15" t="n">
        <f aca="false">J3611*K3611</f>
        <v>96.9</v>
      </c>
      <c r="O3611" s="15" t="n">
        <f aca="false">N3611*L3611</f>
        <v>4.845</v>
      </c>
      <c r="P3611" s="15" t="n">
        <f aca="false">N3611-O3611</f>
        <v>92.055</v>
      </c>
      <c r="Q3611" s="15" t="n">
        <f aca="false">J3611*INDEX(dProdutos!$F$2:$F$47,MATCH(E3611,dProdutos!$A$2:$A$47,0))</f>
        <v>44.36</v>
      </c>
      <c r="R3611" s="15" t="n">
        <f aca="false">IF(I3611="Cancelado",0,P3611-Q3611)</f>
        <v>47.695</v>
      </c>
      <c r="S3611" s="17" t="str">
        <f aca="false">INDEX(dProdutos!$D$2:$D$47,MATCH(E3611,dProdutos!$A$2:$A$47,0))</f>
        <v>Moda Masculina</v>
      </c>
    </row>
    <row r="3612" customFormat="false" ht="15" hidden="false" customHeight="false" outlineLevel="0" collapsed="false">
      <c r="A3612" s="17" t="s">
        <v>3717</v>
      </c>
      <c r="B3612" s="17" t="n">
        <v>1</v>
      </c>
      <c r="C3612" s="21" t="n">
        <v>45947</v>
      </c>
      <c r="D3612" s="17" t="s">
        <v>582</v>
      </c>
      <c r="E3612" s="17" t="s">
        <v>177</v>
      </c>
      <c r="F3612" s="17" t="s">
        <v>1487</v>
      </c>
      <c r="G3612" s="17" t="s">
        <v>59</v>
      </c>
      <c r="H3612" s="17" t="s">
        <v>1523</v>
      </c>
      <c r="I3612" s="17" t="s">
        <v>1524</v>
      </c>
      <c r="J3612" s="17" t="n">
        <v>2</v>
      </c>
      <c r="K3612" s="15" t="n">
        <v>257.9</v>
      </c>
      <c r="L3612" s="22" t="n">
        <v>0.15</v>
      </c>
      <c r="M3612" s="15" t="n">
        <v>13.06</v>
      </c>
      <c r="N3612" s="15" t="n">
        <f aca="false">J3612*K3612</f>
        <v>515.8</v>
      </c>
      <c r="O3612" s="15" t="n">
        <f aca="false">N3612*L3612</f>
        <v>77.37</v>
      </c>
      <c r="P3612" s="15" t="n">
        <f aca="false">N3612-O3612</f>
        <v>438.43</v>
      </c>
      <c r="Q3612" s="15" t="n">
        <f aca="false">J3612*INDEX(dProdutos!$F$2:$F$47,MATCH(E3612,dProdutos!$A$2:$A$47,0))</f>
        <v>276.46</v>
      </c>
      <c r="R3612" s="15" t="n">
        <f aca="false">IF(I3612="Cancelado",0,P3612-Q3612)</f>
        <v>161.97</v>
      </c>
      <c r="S3612" s="17" t="str">
        <f aca="false">INDEX(dProdutos!$D$2:$D$47,MATCH(E3612,dProdutos!$A$2:$A$47,0))</f>
        <v>Casa</v>
      </c>
    </row>
    <row r="3613" customFormat="false" ht="15" hidden="false" customHeight="false" outlineLevel="0" collapsed="false">
      <c r="A3613" s="17" t="s">
        <v>3718</v>
      </c>
      <c r="B3613" s="17" t="n">
        <v>1</v>
      </c>
      <c r="C3613" s="21" t="n">
        <v>45947</v>
      </c>
      <c r="D3613" s="17" t="s">
        <v>275</v>
      </c>
      <c r="E3613" s="17" t="s">
        <v>192</v>
      </c>
      <c r="F3613" s="17" t="s">
        <v>1490</v>
      </c>
      <c r="G3613" s="17" t="s">
        <v>59</v>
      </c>
      <c r="H3613" s="17" t="s">
        <v>1537</v>
      </c>
      <c r="I3613" s="17" t="s">
        <v>1524</v>
      </c>
      <c r="J3613" s="17" t="n">
        <v>1</v>
      </c>
      <c r="K3613" s="15" t="n">
        <v>245.9</v>
      </c>
      <c r="L3613" s="22" t="n">
        <v>0.1</v>
      </c>
      <c r="M3613" s="15" t="n">
        <v>18.18</v>
      </c>
      <c r="N3613" s="15" t="n">
        <f aca="false">J3613*K3613</f>
        <v>245.9</v>
      </c>
      <c r="O3613" s="15" t="n">
        <f aca="false">N3613*L3613</f>
        <v>24.59</v>
      </c>
      <c r="P3613" s="15" t="n">
        <f aca="false">N3613-O3613</f>
        <v>221.31</v>
      </c>
      <c r="Q3613" s="15" t="n">
        <f aca="false">J3613*INDEX(dProdutos!$F$2:$F$47,MATCH(E3613,dProdutos!$A$2:$A$47,0))</f>
        <v>107.78</v>
      </c>
      <c r="R3613" s="15" t="n">
        <f aca="false">IF(I3613="Cancelado",0,P3613-Q3613)</f>
        <v>113.53</v>
      </c>
      <c r="S3613" s="17" t="str">
        <f aca="false">INDEX(dProdutos!$D$2:$D$47,MATCH(E3613,dProdutos!$A$2:$A$47,0))</f>
        <v>Eletrônicos</v>
      </c>
    </row>
    <row r="3614" customFormat="false" ht="15" hidden="false" customHeight="false" outlineLevel="0" collapsed="false">
      <c r="A3614" s="17" t="s">
        <v>3719</v>
      </c>
      <c r="B3614" s="17" t="n">
        <v>1</v>
      </c>
      <c r="C3614" s="21" t="n">
        <v>45947</v>
      </c>
      <c r="D3614" s="17" t="s">
        <v>1251</v>
      </c>
      <c r="E3614" s="17" t="s">
        <v>92</v>
      </c>
      <c r="F3614" s="17" t="s">
        <v>1497</v>
      </c>
      <c r="G3614" s="17" t="s">
        <v>64</v>
      </c>
      <c r="H3614" s="17" t="s">
        <v>1523</v>
      </c>
      <c r="I3614" s="17" t="s">
        <v>1524</v>
      </c>
      <c r="J3614" s="17" t="n">
        <v>1</v>
      </c>
      <c r="K3614" s="15" t="n">
        <v>191.9</v>
      </c>
      <c r="L3614" s="22" t="n">
        <v>0.05</v>
      </c>
      <c r="M3614" s="15" t="n">
        <v>26.13</v>
      </c>
      <c r="N3614" s="15" t="n">
        <f aca="false">J3614*K3614</f>
        <v>191.9</v>
      </c>
      <c r="O3614" s="15" t="n">
        <f aca="false">N3614*L3614</f>
        <v>9.595</v>
      </c>
      <c r="P3614" s="15" t="n">
        <f aca="false">N3614-O3614</f>
        <v>182.305</v>
      </c>
      <c r="Q3614" s="15" t="n">
        <f aca="false">J3614*INDEX(dProdutos!$F$2:$F$47,MATCH(E3614,dProdutos!$A$2:$A$47,0))</f>
        <v>88.59</v>
      </c>
      <c r="R3614" s="15" t="n">
        <f aca="false">IF(I3614="Cancelado",0,P3614-Q3614)</f>
        <v>93.715</v>
      </c>
      <c r="S3614" s="17" t="str">
        <f aca="false">INDEX(dProdutos!$D$2:$D$47,MATCH(E3614,dProdutos!$A$2:$A$47,0))</f>
        <v>Moda Feminina</v>
      </c>
    </row>
    <row r="3615" customFormat="false" ht="15" hidden="false" customHeight="false" outlineLevel="0" collapsed="false">
      <c r="A3615" s="17" t="s">
        <v>3720</v>
      </c>
      <c r="B3615" s="17" t="n">
        <v>1</v>
      </c>
      <c r="C3615" s="21" t="n">
        <v>45947</v>
      </c>
      <c r="D3615" s="17" t="s">
        <v>1450</v>
      </c>
      <c r="E3615" s="17" t="s">
        <v>105</v>
      </c>
      <c r="F3615" s="17" t="s">
        <v>1503</v>
      </c>
      <c r="G3615" s="17" t="s">
        <v>60</v>
      </c>
      <c r="H3615" s="17" t="s">
        <v>1523</v>
      </c>
      <c r="I3615" s="17" t="s">
        <v>1524</v>
      </c>
      <c r="J3615" s="17" t="n">
        <v>2</v>
      </c>
      <c r="K3615" s="15" t="n">
        <v>175.9</v>
      </c>
      <c r="L3615" s="22" t="n">
        <v>0.15</v>
      </c>
      <c r="M3615" s="15" t="n">
        <v>19.89</v>
      </c>
      <c r="N3615" s="15" t="n">
        <f aca="false">J3615*K3615</f>
        <v>351.8</v>
      </c>
      <c r="O3615" s="15" t="n">
        <f aca="false">N3615*L3615</f>
        <v>52.77</v>
      </c>
      <c r="P3615" s="15" t="n">
        <f aca="false">N3615-O3615</f>
        <v>299.03</v>
      </c>
      <c r="Q3615" s="15" t="n">
        <f aca="false">J3615*INDEX(dProdutos!$F$2:$F$47,MATCH(E3615,dProdutos!$A$2:$A$47,0))</f>
        <v>193.18</v>
      </c>
      <c r="R3615" s="15" t="n">
        <f aca="false">IF(I3615="Cancelado",0,P3615-Q3615)</f>
        <v>105.85</v>
      </c>
      <c r="S3615" s="17" t="str">
        <f aca="false">INDEX(dProdutos!$D$2:$D$47,MATCH(E3615,dProdutos!$A$2:$A$47,0))</f>
        <v>Moda Masculina</v>
      </c>
    </row>
    <row r="3616" customFormat="false" ht="15" hidden="false" customHeight="false" outlineLevel="0" collapsed="false">
      <c r="A3616" s="17" t="s">
        <v>3720</v>
      </c>
      <c r="B3616" s="17" t="n">
        <v>2</v>
      </c>
      <c r="C3616" s="21" t="n">
        <v>45947</v>
      </c>
      <c r="D3616" s="17" t="s">
        <v>1450</v>
      </c>
      <c r="E3616" s="17" t="s">
        <v>129</v>
      </c>
      <c r="F3616" s="17" t="s">
        <v>1503</v>
      </c>
      <c r="G3616" s="17" t="s">
        <v>60</v>
      </c>
      <c r="H3616" s="17" t="s">
        <v>1523</v>
      </c>
      <c r="I3616" s="17" t="s">
        <v>1524</v>
      </c>
      <c r="J3616" s="17" t="n">
        <v>1</v>
      </c>
      <c r="K3616" s="15" t="n">
        <v>105.9</v>
      </c>
      <c r="L3616" s="22" t="n">
        <v>0</v>
      </c>
      <c r="M3616" s="15" t="n">
        <v>0</v>
      </c>
      <c r="N3616" s="15" t="n">
        <f aca="false">J3616*K3616</f>
        <v>105.9</v>
      </c>
      <c r="O3616" s="15" t="n">
        <f aca="false">N3616*L3616</f>
        <v>0</v>
      </c>
      <c r="P3616" s="15" t="n">
        <f aca="false">N3616-O3616</f>
        <v>105.9</v>
      </c>
      <c r="Q3616" s="15" t="n">
        <f aca="false">J3616*INDEX(dProdutos!$F$2:$F$47,MATCH(E3616,dProdutos!$A$2:$A$47,0))</f>
        <v>43.79</v>
      </c>
      <c r="R3616" s="15" t="n">
        <f aca="false">IF(I3616="Cancelado",0,P3616-Q3616)</f>
        <v>62.11</v>
      </c>
      <c r="S3616" s="17" t="str">
        <f aca="false">INDEX(dProdutos!$D$2:$D$47,MATCH(E3616,dProdutos!$A$2:$A$47,0))</f>
        <v>Calçados</v>
      </c>
    </row>
    <row r="3617" customFormat="false" ht="15" hidden="false" customHeight="false" outlineLevel="0" collapsed="false">
      <c r="A3617" s="17" t="s">
        <v>3721</v>
      </c>
      <c r="B3617" s="17" t="n">
        <v>1</v>
      </c>
      <c r="C3617" s="21" t="n">
        <v>45947</v>
      </c>
      <c r="D3617" s="17" t="s">
        <v>668</v>
      </c>
      <c r="E3617" s="17" t="s">
        <v>98</v>
      </c>
      <c r="F3617" s="17" t="s">
        <v>1495</v>
      </c>
      <c r="G3617" s="17" t="s">
        <v>64</v>
      </c>
      <c r="H3617" s="17" t="s">
        <v>1537</v>
      </c>
      <c r="I3617" s="17" t="s">
        <v>1524</v>
      </c>
      <c r="J3617" s="17" t="n">
        <v>2</v>
      </c>
      <c r="K3617" s="15" t="n">
        <v>108.9</v>
      </c>
      <c r="L3617" s="22" t="n">
        <v>0.2</v>
      </c>
      <c r="M3617" s="15" t="n">
        <v>15.61</v>
      </c>
      <c r="N3617" s="15" t="n">
        <f aca="false">J3617*K3617</f>
        <v>217.8</v>
      </c>
      <c r="O3617" s="15" t="n">
        <f aca="false">N3617*L3617</f>
        <v>43.56</v>
      </c>
      <c r="P3617" s="15" t="n">
        <f aca="false">N3617-O3617</f>
        <v>174.24</v>
      </c>
      <c r="Q3617" s="15" t="n">
        <f aca="false">J3617*INDEX(dProdutos!$F$2:$F$47,MATCH(E3617,dProdutos!$A$2:$A$47,0))</f>
        <v>85.04</v>
      </c>
      <c r="R3617" s="15" t="n">
        <f aca="false">IF(I3617="Cancelado",0,P3617-Q3617)</f>
        <v>89.2</v>
      </c>
      <c r="S3617" s="17" t="str">
        <f aca="false">INDEX(dProdutos!$D$2:$D$47,MATCH(E3617,dProdutos!$A$2:$A$47,0))</f>
        <v>Moda Feminina</v>
      </c>
    </row>
    <row r="3618" customFormat="false" ht="15" hidden="false" customHeight="false" outlineLevel="0" collapsed="false">
      <c r="A3618" s="17" t="s">
        <v>3722</v>
      </c>
      <c r="B3618" s="17" t="n">
        <v>1</v>
      </c>
      <c r="C3618" s="21" t="n">
        <v>45947</v>
      </c>
      <c r="D3618" s="17" t="s">
        <v>502</v>
      </c>
      <c r="E3618" s="17" t="s">
        <v>135</v>
      </c>
      <c r="F3618" s="17" t="s">
        <v>1490</v>
      </c>
      <c r="G3618" s="17" t="s">
        <v>61</v>
      </c>
      <c r="H3618" s="17" t="s">
        <v>1537</v>
      </c>
      <c r="I3618" s="17" t="s">
        <v>1524</v>
      </c>
      <c r="J3618" s="17" t="n">
        <v>1</v>
      </c>
      <c r="K3618" s="15" t="n">
        <v>200.9</v>
      </c>
      <c r="L3618" s="22" t="n">
        <v>0</v>
      </c>
      <c r="M3618" s="15" t="n">
        <v>10.63</v>
      </c>
      <c r="N3618" s="15" t="n">
        <f aca="false">J3618*K3618</f>
        <v>200.9</v>
      </c>
      <c r="O3618" s="15" t="n">
        <f aca="false">N3618*L3618</f>
        <v>0</v>
      </c>
      <c r="P3618" s="15" t="n">
        <f aca="false">N3618-O3618</f>
        <v>200.9</v>
      </c>
      <c r="Q3618" s="15" t="n">
        <f aca="false">J3618*INDEX(dProdutos!$F$2:$F$47,MATCH(E3618,dProdutos!$A$2:$A$47,0))</f>
        <v>80.73</v>
      </c>
      <c r="R3618" s="15" t="n">
        <f aca="false">IF(I3618="Cancelado",0,P3618-Q3618)</f>
        <v>120.17</v>
      </c>
      <c r="S3618" s="17" t="str">
        <f aca="false">INDEX(dProdutos!$D$2:$D$47,MATCH(E3618,dProdutos!$A$2:$A$47,0))</f>
        <v>Calçados</v>
      </c>
    </row>
    <row r="3619" customFormat="false" ht="15" hidden="false" customHeight="false" outlineLevel="0" collapsed="false">
      <c r="A3619" s="17" t="s">
        <v>3722</v>
      </c>
      <c r="B3619" s="17" t="n">
        <v>2</v>
      </c>
      <c r="C3619" s="21" t="n">
        <v>45947</v>
      </c>
      <c r="D3619" s="17" t="s">
        <v>502</v>
      </c>
      <c r="E3619" s="17" t="s">
        <v>98</v>
      </c>
      <c r="F3619" s="17" t="s">
        <v>1490</v>
      </c>
      <c r="G3619" s="17" t="s">
        <v>61</v>
      </c>
      <c r="H3619" s="17" t="s">
        <v>1537</v>
      </c>
      <c r="I3619" s="17" t="s">
        <v>1524</v>
      </c>
      <c r="J3619" s="17" t="n">
        <v>1</v>
      </c>
      <c r="K3619" s="15" t="n">
        <v>108.9</v>
      </c>
      <c r="L3619" s="22" t="n">
        <v>0.1</v>
      </c>
      <c r="M3619" s="15" t="n">
        <v>0</v>
      </c>
      <c r="N3619" s="15" t="n">
        <f aca="false">J3619*K3619</f>
        <v>108.9</v>
      </c>
      <c r="O3619" s="15" t="n">
        <f aca="false">N3619*L3619</f>
        <v>10.89</v>
      </c>
      <c r="P3619" s="15" t="n">
        <f aca="false">N3619-O3619</f>
        <v>98.01</v>
      </c>
      <c r="Q3619" s="15" t="n">
        <f aca="false">J3619*INDEX(dProdutos!$F$2:$F$47,MATCH(E3619,dProdutos!$A$2:$A$47,0))</f>
        <v>42.52</v>
      </c>
      <c r="R3619" s="15" t="n">
        <f aca="false">IF(I3619="Cancelado",0,P3619-Q3619)</f>
        <v>55.49</v>
      </c>
      <c r="S3619" s="17" t="str">
        <f aca="false">INDEX(dProdutos!$D$2:$D$47,MATCH(E3619,dProdutos!$A$2:$A$47,0))</f>
        <v>Moda Feminina</v>
      </c>
    </row>
    <row r="3620" customFormat="false" ht="15" hidden="false" customHeight="false" outlineLevel="0" collapsed="false">
      <c r="A3620" s="17" t="s">
        <v>3723</v>
      </c>
      <c r="B3620" s="17" t="n">
        <v>1</v>
      </c>
      <c r="C3620" s="21" t="n">
        <v>45947</v>
      </c>
      <c r="D3620" s="17" t="s">
        <v>1221</v>
      </c>
      <c r="E3620" s="17" t="s">
        <v>102</v>
      </c>
      <c r="F3620" s="17" t="s">
        <v>1501</v>
      </c>
      <c r="G3620" s="17" t="s">
        <v>64</v>
      </c>
      <c r="H3620" s="17" t="s">
        <v>1537</v>
      </c>
      <c r="I3620" s="17" t="s">
        <v>1524</v>
      </c>
      <c r="J3620" s="17" t="n">
        <v>1</v>
      </c>
      <c r="K3620" s="15" t="n">
        <v>65.9</v>
      </c>
      <c r="L3620" s="22" t="n">
        <v>0.15</v>
      </c>
      <c r="M3620" s="15" t="n">
        <v>25.8</v>
      </c>
      <c r="N3620" s="15" t="n">
        <f aca="false">J3620*K3620</f>
        <v>65.9</v>
      </c>
      <c r="O3620" s="15" t="n">
        <f aca="false">N3620*L3620</f>
        <v>9.885</v>
      </c>
      <c r="P3620" s="15" t="n">
        <f aca="false">N3620-O3620</f>
        <v>56.015</v>
      </c>
      <c r="Q3620" s="15" t="n">
        <f aca="false">J3620*INDEX(dProdutos!$F$2:$F$47,MATCH(E3620,dProdutos!$A$2:$A$47,0))</f>
        <v>29.68</v>
      </c>
      <c r="R3620" s="15" t="n">
        <f aca="false">IF(I3620="Cancelado",0,P3620-Q3620)</f>
        <v>26.335</v>
      </c>
      <c r="S3620" s="17" t="str">
        <f aca="false">INDEX(dProdutos!$D$2:$D$47,MATCH(E3620,dProdutos!$A$2:$A$47,0))</f>
        <v>Moda Masculina</v>
      </c>
    </row>
    <row r="3621" customFormat="false" ht="15" hidden="false" customHeight="false" outlineLevel="0" collapsed="false">
      <c r="A3621" s="17" t="s">
        <v>3724</v>
      </c>
      <c r="B3621" s="17" t="n">
        <v>1</v>
      </c>
      <c r="C3621" s="21" t="n">
        <v>45947</v>
      </c>
      <c r="D3621" s="17" t="s">
        <v>321</v>
      </c>
      <c r="E3621" s="17" t="s">
        <v>144</v>
      </c>
      <c r="F3621" s="17" t="s">
        <v>1490</v>
      </c>
      <c r="G3621" s="17" t="s">
        <v>64</v>
      </c>
      <c r="H3621" s="17" t="s">
        <v>1523</v>
      </c>
      <c r="I3621" s="17" t="s">
        <v>1524</v>
      </c>
      <c r="J3621" s="17" t="n">
        <v>1</v>
      </c>
      <c r="K3621" s="15" t="n">
        <v>260.9</v>
      </c>
      <c r="L3621" s="22" t="n">
        <v>0</v>
      </c>
      <c r="M3621" s="15" t="n">
        <v>0</v>
      </c>
      <c r="N3621" s="15" t="n">
        <f aca="false">J3621*K3621</f>
        <v>260.9</v>
      </c>
      <c r="O3621" s="15" t="n">
        <f aca="false">N3621*L3621</f>
        <v>0</v>
      </c>
      <c r="P3621" s="15" t="n">
        <f aca="false">N3621-O3621</f>
        <v>260.9</v>
      </c>
      <c r="Q3621" s="15" t="n">
        <f aca="false">J3621*INDEX(dProdutos!$F$2:$F$47,MATCH(E3621,dProdutos!$A$2:$A$47,0))</f>
        <v>99.86</v>
      </c>
      <c r="R3621" s="15" t="n">
        <f aca="false">IF(I3621="Cancelado",0,P3621-Q3621)</f>
        <v>161.04</v>
      </c>
      <c r="S3621" s="17" t="str">
        <f aca="false">INDEX(dProdutos!$D$2:$D$47,MATCH(E3621,dProdutos!$A$2:$A$47,0))</f>
        <v>Acessórios</v>
      </c>
    </row>
    <row r="3622" customFormat="false" ht="15" hidden="false" customHeight="false" outlineLevel="0" collapsed="false">
      <c r="A3622" s="17" t="s">
        <v>3724</v>
      </c>
      <c r="B3622" s="17" t="n">
        <v>2</v>
      </c>
      <c r="C3622" s="21" t="n">
        <v>45947</v>
      </c>
      <c r="D3622" s="17" t="s">
        <v>321</v>
      </c>
      <c r="E3622" s="17" t="s">
        <v>88</v>
      </c>
      <c r="F3622" s="17" t="s">
        <v>1490</v>
      </c>
      <c r="G3622" s="17" t="s">
        <v>64</v>
      </c>
      <c r="H3622" s="17" t="s">
        <v>1523</v>
      </c>
      <c r="I3622" s="17" t="s">
        <v>1524</v>
      </c>
      <c r="J3622" s="17" t="n">
        <v>1</v>
      </c>
      <c r="K3622" s="15" t="n">
        <v>170.9</v>
      </c>
      <c r="L3622" s="22" t="n">
        <v>0</v>
      </c>
      <c r="M3622" s="15" t="n">
        <v>0</v>
      </c>
      <c r="N3622" s="15" t="n">
        <f aca="false">J3622*K3622</f>
        <v>170.9</v>
      </c>
      <c r="O3622" s="15" t="n">
        <f aca="false">N3622*L3622</f>
        <v>0</v>
      </c>
      <c r="P3622" s="15" t="n">
        <f aca="false">N3622-O3622</f>
        <v>170.9</v>
      </c>
      <c r="Q3622" s="15" t="n">
        <f aca="false">J3622*INDEX(dProdutos!$F$2:$F$47,MATCH(E3622,dProdutos!$A$2:$A$47,0))</f>
        <v>98.14</v>
      </c>
      <c r="R3622" s="15" t="n">
        <f aca="false">IF(I3622="Cancelado",0,P3622-Q3622)</f>
        <v>72.76</v>
      </c>
      <c r="S3622" s="17" t="str">
        <f aca="false">INDEX(dProdutos!$D$2:$D$47,MATCH(E3622,dProdutos!$A$2:$A$47,0))</f>
        <v>Moda Feminina</v>
      </c>
    </row>
    <row r="3623" customFormat="false" ht="15" hidden="false" customHeight="false" outlineLevel="0" collapsed="false">
      <c r="A3623" s="17" t="s">
        <v>3725</v>
      </c>
      <c r="B3623" s="17" t="n">
        <v>1</v>
      </c>
      <c r="C3623" s="21" t="n">
        <v>45948</v>
      </c>
      <c r="D3623" s="17" t="s">
        <v>1040</v>
      </c>
      <c r="E3623" s="17" t="s">
        <v>102</v>
      </c>
      <c r="F3623" s="17" t="s">
        <v>1499</v>
      </c>
      <c r="G3623" s="17" t="s">
        <v>59</v>
      </c>
      <c r="H3623" s="17" t="s">
        <v>1523</v>
      </c>
      <c r="I3623" s="17" t="s">
        <v>1524</v>
      </c>
      <c r="J3623" s="17" t="n">
        <v>2</v>
      </c>
      <c r="K3623" s="15" t="n">
        <v>65.9</v>
      </c>
      <c r="L3623" s="22" t="n">
        <v>0</v>
      </c>
      <c r="M3623" s="15" t="n">
        <v>0</v>
      </c>
      <c r="N3623" s="15" t="n">
        <f aca="false">J3623*K3623</f>
        <v>131.8</v>
      </c>
      <c r="O3623" s="15" t="n">
        <f aca="false">N3623*L3623</f>
        <v>0</v>
      </c>
      <c r="P3623" s="15" t="n">
        <f aca="false">N3623-O3623</f>
        <v>131.8</v>
      </c>
      <c r="Q3623" s="15" t="n">
        <f aca="false">J3623*INDEX(dProdutos!$F$2:$F$47,MATCH(E3623,dProdutos!$A$2:$A$47,0))</f>
        <v>59.36</v>
      </c>
      <c r="R3623" s="15" t="n">
        <f aca="false">IF(I3623="Cancelado",0,P3623-Q3623)</f>
        <v>72.44</v>
      </c>
      <c r="S3623" s="17" t="str">
        <f aca="false">INDEX(dProdutos!$D$2:$D$47,MATCH(E3623,dProdutos!$A$2:$A$47,0))</f>
        <v>Moda Masculina</v>
      </c>
    </row>
    <row r="3624" customFormat="false" ht="15" hidden="false" customHeight="false" outlineLevel="0" collapsed="false">
      <c r="A3624" s="17" t="s">
        <v>3725</v>
      </c>
      <c r="B3624" s="17" t="n">
        <v>2</v>
      </c>
      <c r="C3624" s="21" t="n">
        <v>45948</v>
      </c>
      <c r="D3624" s="17" t="s">
        <v>1040</v>
      </c>
      <c r="E3624" s="17" t="s">
        <v>111</v>
      </c>
      <c r="F3624" s="17" t="s">
        <v>1499</v>
      </c>
      <c r="G3624" s="17" t="s">
        <v>59</v>
      </c>
      <c r="H3624" s="17" t="s">
        <v>1523</v>
      </c>
      <c r="I3624" s="17" t="s">
        <v>1524</v>
      </c>
      <c r="J3624" s="17" t="n">
        <v>1</v>
      </c>
      <c r="K3624" s="15" t="n">
        <v>188.9</v>
      </c>
      <c r="L3624" s="22" t="n">
        <v>0</v>
      </c>
      <c r="M3624" s="15" t="n">
        <v>0</v>
      </c>
      <c r="N3624" s="15" t="n">
        <f aca="false">J3624*K3624</f>
        <v>188.9</v>
      </c>
      <c r="O3624" s="15" t="n">
        <f aca="false">N3624*L3624</f>
        <v>0</v>
      </c>
      <c r="P3624" s="15" t="n">
        <f aca="false">N3624-O3624</f>
        <v>188.9</v>
      </c>
      <c r="Q3624" s="15" t="n">
        <f aca="false">J3624*INDEX(dProdutos!$F$2:$F$47,MATCH(E3624,dProdutos!$A$2:$A$47,0))</f>
        <v>88.32</v>
      </c>
      <c r="R3624" s="15" t="n">
        <f aca="false">IF(I3624="Cancelado",0,P3624-Q3624)</f>
        <v>100.58</v>
      </c>
      <c r="S3624" s="17" t="str">
        <f aca="false">INDEX(dProdutos!$D$2:$D$47,MATCH(E3624,dProdutos!$A$2:$A$47,0))</f>
        <v>Moda Masculina</v>
      </c>
    </row>
    <row r="3625" customFormat="false" ht="15" hidden="false" customHeight="false" outlineLevel="0" collapsed="false">
      <c r="A3625" s="17" t="s">
        <v>3726</v>
      </c>
      <c r="B3625" s="17" t="n">
        <v>1</v>
      </c>
      <c r="C3625" s="21" t="n">
        <v>45948</v>
      </c>
      <c r="D3625" s="17" t="s">
        <v>1191</v>
      </c>
      <c r="E3625" s="17" t="s">
        <v>153</v>
      </c>
      <c r="F3625" s="17" t="s">
        <v>1493</v>
      </c>
      <c r="G3625" s="17" t="s">
        <v>59</v>
      </c>
      <c r="H3625" s="17" t="s">
        <v>1523</v>
      </c>
      <c r="I3625" s="17" t="s">
        <v>1524</v>
      </c>
      <c r="J3625" s="17" t="n">
        <v>1</v>
      </c>
      <c r="K3625" s="15" t="n">
        <v>165.9</v>
      </c>
      <c r="L3625" s="22" t="n">
        <v>0</v>
      </c>
      <c r="M3625" s="15" t="n">
        <v>0</v>
      </c>
      <c r="N3625" s="15" t="n">
        <f aca="false">J3625*K3625</f>
        <v>165.9</v>
      </c>
      <c r="O3625" s="15" t="n">
        <f aca="false">N3625*L3625</f>
        <v>0</v>
      </c>
      <c r="P3625" s="15" t="n">
        <f aca="false">N3625-O3625</f>
        <v>165.9</v>
      </c>
      <c r="Q3625" s="15" t="n">
        <f aca="false">J3625*INDEX(dProdutos!$F$2:$F$47,MATCH(E3625,dProdutos!$A$2:$A$47,0))</f>
        <v>67.28</v>
      </c>
      <c r="R3625" s="15" t="n">
        <f aca="false">IF(I3625="Cancelado",0,P3625-Q3625)</f>
        <v>98.62</v>
      </c>
      <c r="S3625" s="17" t="str">
        <f aca="false">INDEX(dProdutos!$D$2:$D$47,MATCH(E3625,dProdutos!$A$2:$A$47,0))</f>
        <v>Acessórios</v>
      </c>
    </row>
    <row r="3626" customFormat="false" ht="15" hidden="false" customHeight="false" outlineLevel="0" collapsed="false">
      <c r="A3626" s="17" t="s">
        <v>3727</v>
      </c>
      <c r="B3626" s="17" t="n">
        <v>1</v>
      </c>
      <c r="C3626" s="21" t="n">
        <v>45948</v>
      </c>
      <c r="D3626" s="17" t="s">
        <v>1246</v>
      </c>
      <c r="E3626" s="17" t="s">
        <v>150</v>
      </c>
      <c r="F3626" s="17" t="s">
        <v>1503</v>
      </c>
      <c r="G3626" s="17" t="s">
        <v>62</v>
      </c>
      <c r="H3626" s="17" t="s">
        <v>1537</v>
      </c>
      <c r="I3626" s="17" t="s">
        <v>1531</v>
      </c>
      <c r="J3626" s="17" t="n">
        <v>3</v>
      </c>
      <c r="K3626" s="15" t="n">
        <v>71.9</v>
      </c>
      <c r="L3626" s="22" t="n">
        <v>0</v>
      </c>
      <c r="M3626" s="15" t="n">
        <v>0</v>
      </c>
      <c r="N3626" s="15" t="n">
        <f aca="false">J3626*K3626</f>
        <v>215.7</v>
      </c>
      <c r="O3626" s="15" t="n">
        <f aca="false">N3626*L3626</f>
        <v>0</v>
      </c>
      <c r="P3626" s="15" t="n">
        <f aca="false">N3626-O3626</f>
        <v>215.7</v>
      </c>
      <c r="Q3626" s="15" t="n">
        <f aca="false">J3626*INDEX(dProdutos!$F$2:$F$47,MATCH(E3626,dProdutos!$A$2:$A$47,0))</f>
        <v>82.14</v>
      </c>
      <c r="R3626" s="15" t="n">
        <f aca="false">IF(I3626="Cancelado",0,P3626-Q3626)</f>
        <v>0</v>
      </c>
      <c r="S3626" s="17" t="str">
        <f aca="false">INDEX(dProdutos!$D$2:$D$47,MATCH(E3626,dProdutos!$A$2:$A$47,0))</f>
        <v>Acessórios</v>
      </c>
    </row>
    <row r="3627" customFormat="false" ht="15" hidden="false" customHeight="false" outlineLevel="0" collapsed="false">
      <c r="A3627" s="17" t="s">
        <v>3728</v>
      </c>
      <c r="B3627" s="17" t="n">
        <v>1</v>
      </c>
      <c r="C3627" s="21" t="n">
        <v>45948</v>
      </c>
      <c r="D3627" s="17" t="s">
        <v>759</v>
      </c>
      <c r="E3627" s="17" t="s">
        <v>114</v>
      </c>
      <c r="F3627" s="17" t="s">
        <v>1490</v>
      </c>
      <c r="G3627" s="17" t="s">
        <v>61</v>
      </c>
      <c r="H3627" s="17" t="s">
        <v>1523</v>
      </c>
      <c r="I3627" s="17" t="s">
        <v>1524</v>
      </c>
      <c r="J3627" s="17" t="n">
        <v>1</v>
      </c>
      <c r="K3627" s="15" t="n">
        <v>202.9</v>
      </c>
      <c r="L3627" s="22" t="n">
        <v>0.15</v>
      </c>
      <c r="M3627" s="15" t="n">
        <v>25.69</v>
      </c>
      <c r="N3627" s="15" t="n">
        <f aca="false">J3627*K3627</f>
        <v>202.9</v>
      </c>
      <c r="O3627" s="15" t="n">
        <f aca="false">N3627*L3627</f>
        <v>30.435</v>
      </c>
      <c r="P3627" s="15" t="n">
        <f aca="false">N3627-O3627</f>
        <v>172.465</v>
      </c>
      <c r="Q3627" s="15" t="n">
        <f aca="false">J3627*INDEX(dProdutos!$F$2:$F$47,MATCH(E3627,dProdutos!$A$2:$A$47,0))</f>
        <v>110.39</v>
      </c>
      <c r="R3627" s="15" t="n">
        <f aca="false">IF(I3627="Cancelado",0,P3627-Q3627)</f>
        <v>62.075</v>
      </c>
      <c r="S3627" s="17" t="str">
        <f aca="false">INDEX(dProdutos!$D$2:$D$47,MATCH(E3627,dProdutos!$A$2:$A$47,0))</f>
        <v>Moda Masculina</v>
      </c>
    </row>
    <row r="3628" customFormat="false" ht="15" hidden="false" customHeight="false" outlineLevel="0" collapsed="false">
      <c r="A3628" s="17" t="s">
        <v>3729</v>
      </c>
      <c r="B3628" s="17" t="n">
        <v>1</v>
      </c>
      <c r="C3628" s="21" t="n">
        <v>45948</v>
      </c>
      <c r="D3628" s="17" t="s">
        <v>1430</v>
      </c>
      <c r="E3628" s="17" t="s">
        <v>171</v>
      </c>
      <c r="F3628" s="17" t="s">
        <v>1490</v>
      </c>
      <c r="G3628" s="17" t="s">
        <v>59</v>
      </c>
      <c r="H3628" s="17" t="s">
        <v>1537</v>
      </c>
      <c r="I3628" s="17" t="s">
        <v>1524</v>
      </c>
      <c r="J3628" s="17" t="n">
        <v>1</v>
      </c>
      <c r="K3628" s="15" t="n">
        <v>246.9</v>
      </c>
      <c r="L3628" s="22" t="n">
        <v>0</v>
      </c>
      <c r="M3628" s="15" t="n">
        <v>0</v>
      </c>
      <c r="N3628" s="15" t="n">
        <f aca="false">J3628*K3628</f>
        <v>246.9</v>
      </c>
      <c r="O3628" s="15" t="n">
        <f aca="false">N3628*L3628</f>
        <v>0</v>
      </c>
      <c r="P3628" s="15" t="n">
        <f aca="false">N3628-O3628</f>
        <v>246.9</v>
      </c>
      <c r="Q3628" s="15" t="n">
        <f aca="false">J3628*INDEX(dProdutos!$F$2:$F$47,MATCH(E3628,dProdutos!$A$2:$A$47,0))</f>
        <v>103.61</v>
      </c>
      <c r="R3628" s="15" t="n">
        <f aca="false">IF(I3628="Cancelado",0,P3628-Q3628)</f>
        <v>143.29</v>
      </c>
      <c r="S3628" s="17" t="str">
        <f aca="false">INDEX(dProdutos!$D$2:$D$47,MATCH(E3628,dProdutos!$A$2:$A$47,0))</f>
        <v>Casa</v>
      </c>
    </row>
    <row r="3629" customFormat="false" ht="15" hidden="false" customHeight="false" outlineLevel="0" collapsed="false">
      <c r="A3629" s="17" t="s">
        <v>3730</v>
      </c>
      <c r="B3629" s="17" t="n">
        <v>1</v>
      </c>
      <c r="C3629" s="21" t="n">
        <v>45948</v>
      </c>
      <c r="D3629" s="17" t="s">
        <v>1394</v>
      </c>
      <c r="E3629" s="17" t="s">
        <v>88</v>
      </c>
      <c r="F3629" s="17" t="s">
        <v>1503</v>
      </c>
      <c r="G3629" s="17" t="s">
        <v>64</v>
      </c>
      <c r="H3629" s="17" t="s">
        <v>1540</v>
      </c>
      <c r="I3629" s="17" t="s">
        <v>1524</v>
      </c>
      <c r="J3629" s="17" t="n">
        <v>1</v>
      </c>
      <c r="K3629" s="15" t="n">
        <v>170.9</v>
      </c>
      <c r="L3629" s="22" t="n">
        <v>0</v>
      </c>
      <c r="M3629" s="15" t="n">
        <v>22.42</v>
      </c>
      <c r="N3629" s="15" t="n">
        <f aca="false">J3629*K3629</f>
        <v>170.9</v>
      </c>
      <c r="O3629" s="15" t="n">
        <f aca="false">N3629*L3629</f>
        <v>0</v>
      </c>
      <c r="P3629" s="15" t="n">
        <f aca="false">N3629-O3629</f>
        <v>170.9</v>
      </c>
      <c r="Q3629" s="15" t="n">
        <f aca="false">J3629*INDEX(dProdutos!$F$2:$F$47,MATCH(E3629,dProdutos!$A$2:$A$47,0))</f>
        <v>98.14</v>
      </c>
      <c r="R3629" s="15" t="n">
        <f aca="false">IF(I3629="Cancelado",0,P3629-Q3629)</f>
        <v>72.76</v>
      </c>
      <c r="S3629" s="17" t="str">
        <f aca="false">INDEX(dProdutos!$D$2:$D$47,MATCH(E3629,dProdutos!$A$2:$A$47,0))</f>
        <v>Moda Feminina</v>
      </c>
    </row>
    <row r="3630" customFormat="false" ht="15" hidden="false" customHeight="false" outlineLevel="0" collapsed="false">
      <c r="A3630" s="17" t="s">
        <v>3730</v>
      </c>
      <c r="B3630" s="17" t="n">
        <v>2</v>
      </c>
      <c r="C3630" s="21" t="n">
        <v>45948</v>
      </c>
      <c r="D3630" s="17" t="s">
        <v>1394</v>
      </c>
      <c r="E3630" s="17" t="s">
        <v>159</v>
      </c>
      <c r="F3630" s="17" t="s">
        <v>1503</v>
      </c>
      <c r="G3630" s="17" t="s">
        <v>64</v>
      </c>
      <c r="H3630" s="17" t="s">
        <v>1540</v>
      </c>
      <c r="I3630" s="17" t="s">
        <v>1524</v>
      </c>
      <c r="J3630" s="17" t="n">
        <v>1</v>
      </c>
      <c r="K3630" s="15" t="n">
        <v>276.9</v>
      </c>
      <c r="L3630" s="22" t="n">
        <v>0</v>
      </c>
      <c r="M3630" s="15" t="n">
        <v>0</v>
      </c>
      <c r="N3630" s="15" t="n">
        <f aca="false">J3630*K3630</f>
        <v>276.9</v>
      </c>
      <c r="O3630" s="15" t="n">
        <f aca="false">N3630*L3630</f>
        <v>0</v>
      </c>
      <c r="P3630" s="15" t="n">
        <f aca="false">N3630-O3630</f>
        <v>276.9</v>
      </c>
      <c r="Q3630" s="15" t="n">
        <f aca="false">J3630*INDEX(dProdutos!$F$2:$F$47,MATCH(E3630,dProdutos!$A$2:$A$47,0))</f>
        <v>145.03</v>
      </c>
      <c r="R3630" s="15" t="n">
        <f aca="false">IF(I3630="Cancelado",0,P3630-Q3630)</f>
        <v>131.87</v>
      </c>
      <c r="S3630" s="17" t="str">
        <f aca="false">INDEX(dProdutos!$D$2:$D$47,MATCH(E3630,dProdutos!$A$2:$A$47,0))</f>
        <v>Acessórios</v>
      </c>
    </row>
    <row r="3631" customFormat="false" ht="15" hidden="false" customHeight="false" outlineLevel="0" collapsed="false">
      <c r="A3631" s="17" t="s">
        <v>3731</v>
      </c>
      <c r="B3631" s="17" t="n">
        <v>1</v>
      </c>
      <c r="C3631" s="21" t="n">
        <v>45948</v>
      </c>
      <c r="D3631" s="17" t="s">
        <v>699</v>
      </c>
      <c r="E3631" s="17" t="s">
        <v>81</v>
      </c>
      <c r="F3631" s="17" t="s">
        <v>1501</v>
      </c>
      <c r="G3631" s="17" t="s">
        <v>60</v>
      </c>
      <c r="H3631" s="17" t="s">
        <v>1537</v>
      </c>
      <c r="I3631" s="17" t="s">
        <v>1524</v>
      </c>
      <c r="J3631" s="17" t="n">
        <v>1</v>
      </c>
      <c r="K3631" s="15" t="n">
        <v>64.9</v>
      </c>
      <c r="L3631" s="22" t="n">
        <v>0.05</v>
      </c>
      <c r="M3631" s="15" t="n">
        <v>0</v>
      </c>
      <c r="N3631" s="15" t="n">
        <f aca="false">J3631*K3631</f>
        <v>64.9</v>
      </c>
      <c r="O3631" s="15" t="n">
        <f aca="false">N3631*L3631</f>
        <v>3.245</v>
      </c>
      <c r="P3631" s="15" t="n">
        <f aca="false">N3631-O3631</f>
        <v>61.655</v>
      </c>
      <c r="Q3631" s="15" t="n">
        <f aca="false">J3631*INDEX(dProdutos!$F$2:$F$47,MATCH(E3631,dProdutos!$A$2:$A$47,0))</f>
        <v>26.12</v>
      </c>
      <c r="R3631" s="15" t="n">
        <f aca="false">IF(I3631="Cancelado",0,P3631-Q3631)</f>
        <v>35.535</v>
      </c>
      <c r="S3631" s="17" t="str">
        <f aca="false">INDEX(dProdutos!$D$2:$D$47,MATCH(E3631,dProdutos!$A$2:$A$47,0))</f>
        <v>Moda Feminina</v>
      </c>
    </row>
    <row r="3632" customFormat="false" ht="15" hidden="false" customHeight="false" outlineLevel="0" collapsed="false">
      <c r="A3632" s="17" t="s">
        <v>3731</v>
      </c>
      <c r="B3632" s="17" t="n">
        <v>2</v>
      </c>
      <c r="C3632" s="21" t="n">
        <v>45948</v>
      </c>
      <c r="D3632" s="17" t="s">
        <v>699</v>
      </c>
      <c r="E3632" s="17" t="s">
        <v>177</v>
      </c>
      <c r="F3632" s="17" t="s">
        <v>1501</v>
      </c>
      <c r="G3632" s="17" t="s">
        <v>60</v>
      </c>
      <c r="H3632" s="17" t="s">
        <v>1537</v>
      </c>
      <c r="I3632" s="17" t="s">
        <v>1524</v>
      </c>
      <c r="J3632" s="17" t="n">
        <v>1</v>
      </c>
      <c r="K3632" s="15" t="n">
        <v>257.9</v>
      </c>
      <c r="L3632" s="22" t="n">
        <v>0.15</v>
      </c>
      <c r="M3632" s="15" t="n">
        <v>0</v>
      </c>
      <c r="N3632" s="15" t="n">
        <f aca="false">J3632*K3632</f>
        <v>257.9</v>
      </c>
      <c r="O3632" s="15" t="n">
        <f aca="false">N3632*L3632</f>
        <v>38.685</v>
      </c>
      <c r="P3632" s="15" t="n">
        <f aca="false">N3632-O3632</f>
        <v>219.215</v>
      </c>
      <c r="Q3632" s="15" t="n">
        <f aca="false">J3632*INDEX(dProdutos!$F$2:$F$47,MATCH(E3632,dProdutos!$A$2:$A$47,0))</f>
        <v>138.23</v>
      </c>
      <c r="R3632" s="15" t="n">
        <f aca="false">IF(I3632="Cancelado",0,P3632-Q3632)</f>
        <v>80.985</v>
      </c>
      <c r="S3632" s="17" t="str">
        <f aca="false">INDEX(dProdutos!$D$2:$D$47,MATCH(E3632,dProdutos!$A$2:$A$47,0))</f>
        <v>Casa</v>
      </c>
    </row>
    <row r="3633" customFormat="false" ht="15" hidden="false" customHeight="false" outlineLevel="0" collapsed="false">
      <c r="A3633" s="17" t="s">
        <v>3732</v>
      </c>
      <c r="B3633" s="17" t="n">
        <v>1</v>
      </c>
      <c r="C3633" s="21" t="n">
        <v>45948</v>
      </c>
      <c r="D3633" s="17" t="s">
        <v>928</v>
      </c>
      <c r="E3633" s="17" t="s">
        <v>165</v>
      </c>
      <c r="F3633" s="17" t="s">
        <v>1490</v>
      </c>
      <c r="G3633" s="17" t="s">
        <v>61</v>
      </c>
      <c r="H3633" s="17" t="s">
        <v>1523</v>
      </c>
      <c r="I3633" s="17" t="s">
        <v>1524</v>
      </c>
      <c r="J3633" s="17" t="n">
        <v>1</v>
      </c>
      <c r="K3633" s="15" t="n">
        <v>231.9</v>
      </c>
      <c r="L3633" s="22" t="n">
        <v>0</v>
      </c>
      <c r="M3633" s="15" t="n">
        <v>14.61</v>
      </c>
      <c r="N3633" s="15" t="n">
        <f aca="false">J3633*K3633</f>
        <v>231.9</v>
      </c>
      <c r="O3633" s="15" t="n">
        <f aca="false">N3633*L3633</f>
        <v>0</v>
      </c>
      <c r="P3633" s="15" t="n">
        <f aca="false">N3633-O3633</f>
        <v>231.9</v>
      </c>
      <c r="Q3633" s="15" t="n">
        <f aca="false">J3633*INDEX(dProdutos!$F$2:$F$47,MATCH(E3633,dProdutos!$A$2:$A$47,0))</f>
        <v>140.83</v>
      </c>
      <c r="R3633" s="15" t="n">
        <f aca="false">IF(I3633="Cancelado",0,P3633-Q3633)</f>
        <v>91.07</v>
      </c>
      <c r="S3633" s="17" t="str">
        <f aca="false">INDEX(dProdutos!$D$2:$D$47,MATCH(E3633,dProdutos!$A$2:$A$47,0))</f>
        <v>Casa</v>
      </c>
    </row>
    <row r="3634" customFormat="false" ht="15" hidden="false" customHeight="false" outlineLevel="0" collapsed="false">
      <c r="A3634" s="17" t="s">
        <v>3732</v>
      </c>
      <c r="B3634" s="17" t="n">
        <v>2</v>
      </c>
      <c r="C3634" s="21" t="n">
        <v>45948</v>
      </c>
      <c r="D3634" s="17" t="s">
        <v>928</v>
      </c>
      <c r="E3634" s="17" t="s">
        <v>105</v>
      </c>
      <c r="F3634" s="17" t="s">
        <v>1490</v>
      </c>
      <c r="G3634" s="17" t="s">
        <v>61</v>
      </c>
      <c r="H3634" s="17" t="s">
        <v>1523</v>
      </c>
      <c r="I3634" s="17" t="s">
        <v>1524</v>
      </c>
      <c r="J3634" s="17" t="n">
        <v>1</v>
      </c>
      <c r="K3634" s="15" t="n">
        <v>175.9</v>
      </c>
      <c r="L3634" s="22" t="n">
        <v>0.2</v>
      </c>
      <c r="M3634" s="15" t="n">
        <v>0</v>
      </c>
      <c r="N3634" s="15" t="n">
        <f aca="false">J3634*K3634</f>
        <v>175.9</v>
      </c>
      <c r="O3634" s="15" t="n">
        <f aca="false">N3634*L3634</f>
        <v>35.18</v>
      </c>
      <c r="P3634" s="15" t="n">
        <f aca="false">N3634-O3634</f>
        <v>140.72</v>
      </c>
      <c r="Q3634" s="15" t="n">
        <f aca="false">J3634*INDEX(dProdutos!$F$2:$F$47,MATCH(E3634,dProdutos!$A$2:$A$47,0))</f>
        <v>96.59</v>
      </c>
      <c r="R3634" s="15" t="n">
        <f aca="false">IF(I3634="Cancelado",0,P3634-Q3634)</f>
        <v>44.13</v>
      </c>
      <c r="S3634" s="17" t="str">
        <f aca="false">INDEX(dProdutos!$D$2:$D$47,MATCH(E3634,dProdutos!$A$2:$A$47,0))</f>
        <v>Moda Masculina</v>
      </c>
    </row>
    <row r="3635" customFormat="false" ht="15" hidden="false" customHeight="false" outlineLevel="0" collapsed="false">
      <c r="A3635" s="17" t="s">
        <v>3733</v>
      </c>
      <c r="B3635" s="17" t="n">
        <v>1</v>
      </c>
      <c r="C3635" s="21" t="n">
        <v>45949</v>
      </c>
      <c r="D3635" s="17" t="s">
        <v>1481</v>
      </c>
      <c r="E3635" s="17" t="s">
        <v>183</v>
      </c>
      <c r="F3635" s="17" t="s">
        <v>1503</v>
      </c>
      <c r="G3635" s="17" t="s">
        <v>59</v>
      </c>
      <c r="H3635" s="17" t="s">
        <v>1523</v>
      </c>
      <c r="I3635" s="17" t="s">
        <v>1524</v>
      </c>
      <c r="J3635" s="17" t="n">
        <v>2</v>
      </c>
      <c r="K3635" s="15" t="n">
        <v>121.9</v>
      </c>
      <c r="L3635" s="22" t="n">
        <v>0.05</v>
      </c>
      <c r="M3635" s="15" t="n">
        <v>20.81</v>
      </c>
      <c r="N3635" s="15" t="n">
        <f aca="false">J3635*K3635</f>
        <v>243.8</v>
      </c>
      <c r="O3635" s="15" t="n">
        <f aca="false">N3635*L3635</f>
        <v>12.19</v>
      </c>
      <c r="P3635" s="15" t="n">
        <f aca="false">N3635-O3635</f>
        <v>231.61</v>
      </c>
      <c r="Q3635" s="15" t="n">
        <f aca="false">J3635*INDEX(dProdutos!$F$2:$F$47,MATCH(E3635,dProdutos!$A$2:$A$47,0))</f>
        <v>105.52</v>
      </c>
      <c r="R3635" s="15" t="n">
        <f aca="false">IF(I3635="Cancelado",0,P3635-Q3635)</f>
        <v>126.09</v>
      </c>
      <c r="S3635" s="17" t="str">
        <f aca="false">INDEX(dProdutos!$D$2:$D$47,MATCH(E3635,dProdutos!$A$2:$A$47,0))</f>
        <v>Eletrônicos</v>
      </c>
    </row>
    <row r="3636" customFormat="false" ht="15" hidden="false" customHeight="false" outlineLevel="0" collapsed="false">
      <c r="A3636" s="17" t="s">
        <v>3734</v>
      </c>
      <c r="B3636" s="17" t="n">
        <v>1</v>
      </c>
      <c r="C3636" s="21" t="n">
        <v>45949</v>
      </c>
      <c r="D3636" s="17" t="s">
        <v>396</v>
      </c>
      <c r="E3636" s="17" t="s">
        <v>138</v>
      </c>
      <c r="F3636" s="17" t="s">
        <v>1490</v>
      </c>
      <c r="G3636" s="17" t="s">
        <v>62</v>
      </c>
      <c r="H3636" s="17" t="s">
        <v>1523</v>
      </c>
      <c r="I3636" s="17" t="s">
        <v>1524</v>
      </c>
      <c r="J3636" s="17" t="n">
        <v>1</v>
      </c>
      <c r="K3636" s="15" t="n">
        <v>231.9</v>
      </c>
      <c r="L3636" s="22" t="n">
        <v>0.05</v>
      </c>
      <c r="M3636" s="15" t="n">
        <v>30.66</v>
      </c>
      <c r="N3636" s="15" t="n">
        <f aca="false">J3636*K3636</f>
        <v>231.9</v>
      </c>
      <c r="O3636" s="15" t="n">
        <f aca="false">N3636*L3636</f>
        <v>11.595</v>
      </c>
      <c r="P3636" s="15" t="n">
        <f aca="false">N3636-O3636</f>
        <v>220.305</v>
      </c>
      <c r="Q3636" s="15" t="n">
        <f aca="false">J3636*INDEX(dProdutos!$F$2:$F$47,MATCH(E3636,dProdutos!$A$2:$A$47,0))</f>
        <v>132.21</v>
      </c>
      <c r="R3636" s="15" t="n">
        <f aca="false">IF(I3636="Cancelado",0,P3636-Q3636)</f>
        <v>88.095</v>
      </c>
      <c r="S3636" s="17" t="str">
        <f aca="false">INDEX(dProdutos!$D$2:$D$47,MATCH(E3636,dProdutos!$A$2:$A$47,0))</f>
        <v>Calçados</v>
      </c>
    </row>
    <row r="3637" customFormat="false" ht="15" hidden="false" customHeight="false" outlineLevel="0" collapsed="false">
      <c r="A3637" s="17" t="s">
        <v>3735</v>
      </c>
      <c r="B3637" s="17" t="n">
        <v>1</v>
      </c>
      <c r="C3637" s="21" t="n">
        <v>45949</v>
      </c>
      <c r="D3637" s="17" t="s">
        <v>1260</v>
      </c>
      <c r="E3637" s="17" t="s">
        <v>162</v>
      </c>
      <c r="F3637" s="17" t="s">
        <v>1487</v>
      </c>
      <c r="G3637" s="17" t="s">
        <v>64</v>
      </c>
      <c r="H3637" s="17" t="s">
        <v>1523</v>
      </c>
      <c r="I3637" s="17" t="s">
        <v>1531</v>
      </c>
      <c r="J3637" s="17" t="n">
        <v>1</v>
      </c>
      <c r="K3637" s="15" t="n">
        <v>231.9</v>
      </c>
      <c r="L3637" s="22" t="n">
        <v>0</v>
      </c>
      <c r="M3637" s="15" t="n">
        <v>0</v>
      </c>
      <c r="N3637" s="15" t="n">
        <f aca="false">J3637*K3637</f>
        <v>231.9</v>
      </c>
      <c r="O3637" s="15" t="n">
        <f aca="false">N3637*L3637</f>
        <v>0</v>
      </c>
      <c r="P3637" s="15" t="n">
        <f aca="false">N3637-O3637</f>
        <v>231.9</v>
      </c>
      <c r="Q3637" s="15" t="n">
        <f aca="false">J3637*INDEX(dProdutos!$F$2:$F$47,MATCH(E3637,dProdutos!$A$2:$A$47,0))</f>
        <v>134.41</v>
      </c>
      <c r="R3637" s="15" t="n">
        <f aca="false">IF(I3637="Cancelado",0,P3637-Q3637)</f>
        <v>0</v>
      </c>
      <c r="S3637" s="17" t="str">
        <f aca="false">INDEX(dProdutos!$D$2:$D$47,MATCH(E3637,dProdutos!$A$2:$A$47,0))</f>
        <v>Casa</v>
      </c>
    </row>
    <row r="3638" customFormat="false" ht="15" hidden="false" customHeight="false" outlineLevel="0" collapsed="false">
      <c r="A3638" s="17" t="s">
        <v>3735</v>
      </c>
      <c r="B3638" s="17" t="n">
        <v>2</v>
      </c>
      <c r="C3638" s="21" t="n">
        <v>45949</v>
      </c>
      <c r="D3638" s="17" t="s">
        <v>1260</v>
      </c>
      <c r="E3638" s="17" t="s">
        <v>192</v>
      </c>
      <c r="F3638" s="17" t="s">
        <v>1487</v>
      </c>
      <c r="G3638" s="17" t="s">
        <v>64</v>
      </c>
      <c r="H3638" s="17" t="s">
        <v>1523</v>
      </c>
      <c r="I3638" s="17" t="s">
        <v>1531</v>
      </c>
      <c r="J3638" s="17" t="n">
        <v>1</v>
      </c>
      <c r="K3638" s="15" t="n">
        <v>245.9</v>
      </c>
      <c r="L3638" s="22" t="n">
        <v>0.15</v>
      </c>
      <c r="M3638" s="15" t="n">
        <v>0</v>
      </c>
      <c r="N3638" s="15" t="n">
        <f aca="false">J3638*K3638</f>
        <v>245.9</v>
      </c>
      <c r="O3638" s="15" t="n">
        <f aca="false">N3638*L3638</f>
        <v>36.885</v>
      </c>
      <c r="P3638" s="15" t="n">
        <f aca="false">N3638-O3638</f>
        <v>209.015</v>
      </c>
      <c r="Q3638" s="15" t="n">
        <f aca="false">J3638*INDEX(dProdutos!$F$2:$F$47,MATCH(E3638,dProdutos!$A$2:$A$47,0))</f>
        <v>107.78</v>
      </c>
      <c r="R3638" s="15" t="n">
        <f aca="false">IF(I3638="Cancelado",0,P3638-Q3638)</f>
        <v>0</v>
      </c>
      <c r="S3638" s="17" t="str">
        <f aca="false">INDEX(dProdutos!$D$2:$D$47,MATCH(E3638,dProdutos!$A$2:$A$47,0))</f>
        <v>Eletrônicos</v>
      </c>
    </row>
    <row r="3639" customFormat="false" ht="15" hidden="false" customHeight="false" outlineLevel="0" collapsed="false">
      <c r="A3639" s="17" t="s">
        <v>3736</v>
      </c>
      <c r="B3639" s="17" t="n">
        <v>1</v>
      </c>
      <c r="C3639" s="21" t="n">
        <v>45949</v>
      </c>
      <c r="D3639" s="17" t="s">
        <v>390</v>
      </c>
      <c r="E3639" s="17" t="s">
        <v>141</v>
      </c>
      <c r="F3639" s="17" t="s">
        <v>1503</v>
      </c>
      <c r="G3639" s="17" t="s">
        <v>62</v>
      </c>
      <c r="H3639" s="17" t="s">
        <v>1537</v>
      </c>
      <c r="I3639" s="17" t="s">
        <v>1524</v>
      </c>
      <c r="J3639" s="17" t="n">
        <v>1</v>
      </c>
      <c r="K3639" s="15" t="n">
        <v>131.9</v>
      </c>
      <c r="L3639" s="22" t="n">
        <v>0</v>
      </c>
      <c r="M3639" s="15" t="n">
        <v>34.33</v>
      </c>
      <c r="N3639" s="15" t="n">
        <f aca="false">J3639*K3639</f>
        <v>131.9</v>
      </c>
      <c r="O3639" s="15" t="n">
        <f aca="false">N3639*L3639</f>
        <v>0</v>
      </c>
      <c r="P3639" s="15" t="n">
        <f aca="false">N3639-O3639</f>
        <v>131.9</v>
      </c>
      <c r="Q3639" s="15" t="n">
        <f aca="false">J3639*INDEX(dProdutos!$F$2:$F$47,MATCH(E3639,dProdutos!$A$2:$A$47,0))</f>
        <v>81.66</v>
      </c>
      <c r="R3639" s="15" t="n">
        <f aca="false">IF(I3639="Cancelado",0,P3639-Q3639)</f>
        <v>50.24</v>
      </c>
      <c r="S3639" s="17" t="str">
        <f aca="false">INDEX(dProdutos!$D$2:$D$47,MATCH(E3639,dProdutos!$A$2:$A$47,0))</f>
        <v>Acessórios</v>
      </c>
    </row>
    <row r="3640" customFormat="false" ht="15" hidden="false" customHeight="false" outlineLevel="0" collapsed="false">
      <c r="A3640" s="17" t="s">
        <v>3737</v>
      </c>
      <c r="B3640" s="17" t="n">
        <v>1</v>
      </c>
      <c r="C3640" s="21" t="n">
        <v>45949</v>
      </c>
      <c r="D3640" s="17" t="s">
        <v>576</v>
      </c>
      <c r="E3640" s="17" t="s">
        <v>141</v>
      </c>
      <c r="F3640" s="17" t="s">
        <v>1497</v>
      </c>
      <c r="G3640" s="17" t="s">
        <v>62</v>
      </c>
      <c r="H3640" s="17" t="s">
        <v>1537</v>
      </c>
      <c r="I3640" s="17" t="s">
        <v>1524</v>
      </c>
      <c r="J3640" s="17" t="n">
        <v>1</v>
      </c>
      <c r="K3640" s="15" t="n">
        <v>131.9</v>
      </c>
      <c r="L3640" s="22" t="n">
        <v>0</v>
      </c>
      <c r="M3640" s="15" t="n">
        <v>23.57</v>
      </c>
      <c r="N3640" s="15" t="n">
        <f aca="false">J3640*K3640</f>
        <v>131.9</v>
      </c>
      <c r="O3640" s="15" t="n">
        <f aca="false">N3640*L3640</f>
        <v>0</v>
      </c>
      <c r="P3640" s="15" t="n">
        <f aca="false">N3640-O3640</f>
        <v>131.9</v>
      </c>
      <c r="Q3640" s="15" t="n">
        <f aca="false">J3640*INDEX(dProdutos!$F$2:$F$47,MATCH(E3640,dProdutos!$A$2:$A$47,0))</f>
        <v>81.66</v>
      </c>
      <c r="R3640" s="15" t="n">
        <f aca="false">IF(I3640="Cancelado",0,P3640-Q3640)</f>
        <v>50.24</v>
      </c>
      <c r="S3640" s="17" t="str">
        <f aca="false">INDEX(dProdutos!$D$2:$D$47,MATCH(E3640,dProdutos!$A$2:$A$47,0))</f>
        <v>Acessórios</v>
      </c>
    </row>
    <row r="3641" customFormat="false" ht="15" hidden="false" customHeight="false" outlineLevel="0" collapsed="false">
      <c r="A3641" s="17" t="s">
        <v>3738</v>
      </c>
      <c r="B3641" s="17" t="n">
        <v>1</v>
      </c>
      <c r="C3641" s="21" t="n">
        <v>45949</v>
      </c>
      <c r="D3641" s="17" t="s">
        <v>1341</v>
      </c>
      <c r="E3641" s="17" t="s">
        <v>105</v>
      </c>
      <c r="F3641" s="17" t="s">
        <v>1487</v>
      </c>
      <c r="G3641" s="17" t="s">
        <v>59</v>
      </c>
      <c r="H3641" s="17" t="s">
        <v>1537</v>
      </c>
      <c r="I3641" s="17" t="s">
        <v>1524</v>
      </c>
      <c r="J3641" s="17" t="n">
        <v>1</v>
      </c>
      <c r="K3641" s="15" t="n">
        <v>175.9</v>
      </c>
      <c r="L3641" s="22" t="n">
        <v>0.05</v>
      </c>
      <c r="M3641" s="15" t="n">
        <v>15</v>
      </c>
      <c r="N3641" s="15" t="n">
        <f aca="false">J3641*K3641</f>
        <v>175.9</v>
      </c>
      <c r="O3641" s="15" t="n">
        <f aca="false">N3641*L3641</f>
        <v>8.795</v>
      </c>
      <c r="P3641" s="15" t="n">
        <f aca="false">N3641-O3641</f>
        <v>167.105</v>
      </c>
      <c r="Q3641" s="15" t="n">
        <f aca="false">J3641*INDEX(dProdutos!$F$2:$F$47,MATCH(E3641,dProdutos!$A$2:$A$47,0))</f>
        <v>96.59</v>
      </c>
      <c r="R3641" s="15" t="n">
        <f aca="false">IF(I3641="Cancelado",0,P3641-Q3641)</f>
        <v>70.515</v>
      </c>
      <c r="S3641" s="17" t="str">
        <f aca="false">INDEX(dProdutos!$D$2:$D$47,MATCH(E3641,dProdutos!$A$2:$A$47,0))</f>
        <v>Moda Masculina</v>
      </c>
    </row>
    <row r="3642" customFormat="false" ht="15" hidden="false" customHeight="false" outlineLevel="0" collapsed="false">
      <c r="A3642" s="17" t="s">
        <v>3739</v>
      </c>
      <c r="B3642" s="17" t="n">
        <v>1</v>
      </c>
      <c r="C3642" s="21" t="n">
        <v>45949</v>
      </c>
      <c r="D3642" s="17" t="s">
        <v>706</v>
      </c>
      <c r="E3642" s="17" t="s">
        <v>150</v>
      </c>
      <c r="F3642" s="17" t="s">
        <v>1497</v>
      </c>
      <c r="G3642" s="17" t="s">
        <v>59</v>
      </c>
      <c r="H3642" s="17" t="s">
        <v>1523</v>
      </c>
      <c r="I3642" s="17" t="s">
        <v>1524</v>
      </c>
      <c r="J3642" s="17" t="n">
        <v>1</v>
      </c>
      <c r="K3642" s="15" t="n">
        <v>71.9</v>
      </c>
      <c r="L3642" s="22" t="n">
        <v>0</v>
      </c>
      <c r="M3642" s="15" t="n">
        <v>26.02</v>
      </c>
      <c r="N3642" s="15" t="n">
        <f aca="false">J3642*K3642</f>
        <v>71.9</v>
      </c>
      <c r="O3642" s="15" t="n">
        <f aca="false">N3642*L3642</f>
        <v>0</v>
      </c>
      <c r="P3642" s="15" t="n">
        <f aca="false">N3642-O3642</f>
        <v>71.9</v>
      </c>
      <c r="Q3642" s="15" t="n">
        <f aca="false">J3642*INDEX(dProdutos!$F$2:$F$47,MATCH(E3642,dProdutos!$A$2:$A$47,0))</f>
        <v>27.38</v>
      </c>
      <c r="R3642" s="15" t="n">
        <f aca="false">IF(I3642="Cancelado",0,P3642-Q3642)</f>
        <v>44.52</v>
      </c>
      <c r="S3642" s="17" t="str">
        <f aca="false">INDEX(dProdutos!$D$2:$D$47,MATCH(E3642,dProdutos!$A$2:$A$47,0))</f>
        <v>Acessórios</v>
      </c>
    </row>
    <row r="3643" customFormat="false" ht="15" hidden="false" customHeight="false" outlineLevel="0" collapsed="false">
      <c r="A3643" s="17" t="s">
        <v>3739</v>
      </c>
      <c r="B3643" s="17" t="n">
        <v>2</v>
      </c>
      <c r="C3643" s="21" t="n">
        <v>45949</v>
      </c>
      <c r="D3643" s="17" t="s">
        <v>706</v>
      </c>
      <c r="E3643" s="17" t="s">
        <v>165</v>
      </c>
      <c r="F3643" s="17" t="s">
        <v>1497</v>
      </c>
      <c r="G3643" s="17" t="s">
        <v>59</v>
      </c>
      <c r="H3643" s="17" t="s">
        <v>1523</v>
      </c>
      <c r="I3643" s="17" t="s">
        <v>1524</v>
      </c>
      <c r="J3643" s="17" t="n">
        <v>1</v>
      </c>
      <c r="K3643" s="15" t="n">
        <v>231.9</v>
      </c>
      <c r="L3643" s="22" t="n">
        <v>0.1</v>
      </c>
      <c r="M3643" s="15" t="n">
        <v>0</v>
      </c>
      <c r="N3643" s="15" t="n">
        <f aca="false">J3643*K3643</f>
        <v>231.9</v>
      </c>
      <c r="O3643" s="15" t="n">
        <f aca="false">N3643*L3643</f>
        <v>23.19</v>
      </c>
      <c r="P3643" s="15" t="n">
        <f aca="false">N3643-O3643</f>
        <v>208.71</v>
      </c>
      <c r="Q3643" s="15" t="n">
        <f aca="false">J3643*INDEX(dProdutos!$F$2:$F$47,MATCH(E3643,dProdutos!$A$2:$A$47,0))</f>
        <v>140.83</v>
      </c>
      <c r="R3643" s="15" t="n">
        <f aca="false">IF(I3643="Cancelado",0,P3643-Q3643)</f>
        <v>67.88</v>
      </c>
      <c r="S3643" s="17" t="str">
        <f aca="false">INDEX(dProdutos!$D$2:$D$47,MATCH(E3643,dProdutos!$A$2:$A$47,0))</f>
        <v>Casa</v>
      </c>
    </row>
    <row r="3644" customFormat="false" ht="15" hidden="false" customHeight="false" outlineLevel="0" collapsed="false">
      <c r="A3644" s="17" t="s">
        <v>3740</v>
      </c>
      <c r="B3644" s="17" t="n">
        <v>1</v>
      </c>
      <c r="C3644" s="21" t="n">
        <v>45949</v>
      </c>
      <c r="D3644" s="17" t="s">
        <v>423</v>
      </c>
      <c r="E3644" s="17" t="s">
        <v>150</v>
      </c>
      <c r="F3644" s="17" t="s">
        <v>1497</v>
      </c>
      <c r="G3644" s="17" t="s">
        <v>63</v>
      </c>
      <c r="H3644" s="17" t="s">
        <v>1537</v>
      </c>
      <c r="I3644" s="17" t="s">
        <v>1524</v>
      </c>
      <c r="J3644" s="17" t="n">
        <v>2</v>
      </c>
      <c r="K3644" s="15" t="n">
        <v>71.9</v>
      </c>
      <c r="L3644" s="22" t="n">
        <v>0</v>
      </c>
      <c r="M3644" s="15" t="n">
        <v>14.7</v>
      </c>
      <c r="N3644" s="15" t="n">
        <f aca="false">J3644*K3644</f>
        <v>143.8</v>
      </c>
      <c r="O3644" s="15" t="n">
        <f aca="false">N3644*L3644</f>
        <v>0</v>
      </c>
      <c r="P3644" s="15" t="n">
        <f aca="false">N3644-O3644</f>
        <v>143.8</v>
      </c>
      <c r="Q3644" s="15" t="n">
        <f aca="false">J3644*INDEX(dProdutos!$F$2:$F$47,MATCH(E3644,dProdutos!$A$2:$A$47,0))</f>
        <v>54.76</v>
      </c>
      <c r="R3644" s="15" t="n">
        <f aca="false">IF(I3644="Cancelado",0,P3644-Q3644)</f>
        <v>89.04</v>
      </c>
      <c r="S3644" s="17" t="str">
        <f aca="false">INDEX(dProdutos!$D$2:$D$47,MATCH(E3644,dProdutos!$A$2:$A$47,0))</f>
        <v>Acessórios</v>
      </c>
    </row>
    <row r="3645" customFormat="false" ht="15" hidden="false" customHeight="false" outlineLevel="0" collapsed="false">
      <c r="A3645" s="17" t="s">
        <v>3741</v>
      </c>
      <c r="B3645" s="17" t="n">
        <v>1</v>
      </c>
      <c r="C3645" s="21" t="n">
        <v>45949</v>
      </c>
      <c r="D3645" s="17" t="s">
        <v>900</v>
      </c>
      <c r="E3645" s="17" t="s">
        <v>195</v>
      </c>
      <c r="F3645" s="17" t="s">
        <v>1503</v>
      </c>
      <c r="G3645" s="17" t="s">
        <v>59</v>
      </c>
      <c r="H3645" s="17" t="s">
        <v>1537</v>
      </c>
      <c r="I3645" s="17" t="s">
        <v>1524</v>
      </c>
      <c r="J3645" s="17" t="n">
        <v>2</v>
      </c>
      <c r="K3645" s="15" t="n">
        <v>72.9</v>
      </c>
      <c r="L3645" s="22" t="n">
        <v>0.2</v>
      </c>
      <c r="M3645" s="15" t="n">
        <v>11.25</v>
      </c>
      <c r="N3645" s="15" t="n">
        <f aca="false">J3645*K3645</f>
        <v>145.8</v>
      </c>
      <c r="O3645" s="15" t="n">
        <f aca="false">N3645*L3645</f>
        <v>29.16</v>
      </c>
      <c r="P3645" s="15" t="n">
        <f aca="false">N3645-O3645</f>
        <v>116.64</v>
      </c>
      <c r="Q3645" s="15" t="n">
        <f aca="false">J3645*INDEX(dProdutos!$F$2:$F$47,MATCH(E3645,dProdutos!$A$2:$A$47,0))</f>
        <v>78.46</v>
      </c>
      <c r="R3645" s="15" t="n">
        <f aca="false">IF(I3645="Cancelado",0,P3645-Q3645)</f>
        <v>38.18</v>
      </c>
      <c r="S3645" s="17" t="str">
        <f aca="false">INDEX(dProdutos!$D$2:$D$47,MATCH(E3645,dProdutos!$A$2:$A$47,0))</f>
        <v>Eletrônicos</v>
      </c>
    </row>
    <row r="3646" customFormat="false" ht="15" hidden="false" customHeight="false" outlineLevel="0" collapsed="false">
      <c r="A3646" s="17" t="s">
        <v>3742</v>
      </c>
      <c r="B3646" s="17" t="n">
        <v>1</v>
      </c>
      <c r="C3646" s="21" t="n">
        <v>45949</v>
      </c>
      <c r="D3646" s="17" t="s">
        <v>955</v>
      </c>
      <c r="E3646" s="17" t="s">
        <v>177</v>
      </c>
      <c r="F3646" s="17" t="s">
        <v>1487</v>
      </c>
      <c r="G3646" s="17" t="s">
        <v>63</v>
      </c>
      <c r="H3646" s="17" t="s">
        <v>1537</v>
      </c>
      <c r="I3646" s="17" t="s">
        <v>1524</v>
      </c>
      <c r="J3646" s="17" t="n">
        <v>2</v>
      </c>
      <c r="K3646" s="15" t="n">
        <v>257.9</v>
      </c>
      <c r="L3646" s="22" t="n">
        <v>0</v>
      </c>
      <c r="M3646" s="15" t="n">
        <v>25.36</v>
      </c>
      <c r="N3646" s="15" t="n">
        <f aca="false">J3646*K3646</f>
        <v>515.8</v>
      </c>
      <c r="O3646" s="15" t="n">
        <f aca="false">N3646*L3646</f>
        <v>0</v>
      </c>
      <c r="P3646" s="15" t="n">
        <f aca="false">N3646-O3646</f>
        <v>515.8</v>
      </c>
      <c r="Q3646" s="15" t="n">
        <f aca="false">J3646*INDEX(dProdutos!$F$2:$F$47,MATCH(E3646,dProdutos!$A$2:$A$47,0))</f>
        <v>276.46</v>
      </c>
      <c r="R3646" s="15" t="n">
        <f aca="false">IF(I3646="Cancelado",0,P3646-Q3646)</f>
        <v>239.34</v>
      </c>
      <c r="S3646" s="17" t="str">
        <f aca="false">INDEX(dProdutos!$D$2:$D$47,MATCH(E3646,dProdutos!$A$2:$A$47,0))</f>
        <v>Casa</v>
      </c>
    </row>
    <row r="3647" customFormat="false" ht="15" hidden="false" customHeight="false" outlineLevel="0" collapsed="false">
      <c r="A3647" s="17" t="s">
        <v>3742</v>
      </c>
      <c r="B3647" s="17" t="n">
        <v>2</v>
      </c>
      <c r="C3647" s="21" t="n">
        <v>45949</v>
      </c>
      <c r="D3647" s="17" t="s">
        <v>955</v>
      </c>
      <c r="E3647" s="17" t="s">
        <v>138</v>
      </c>
      <c r="F3647" s="17" t="s">
        <v>1487</v>
      </c>
      <c r="G3647" s="17" t="s">
        <v>63</v>
      </c>
      <c r="H3647" s="17" t="s">
        <v>1537</v>
      </c>
      <c r="I3647" s="17" t="s">
        <v>1524</v>
      </c>
      <c r="J3647" s="17" t="n">
        <v>1</v>
      </c>
      <c r="K3647" s="15" t="n">
        <v>231.9</v>
      </c>
      <c r="L3647" s="22" t="n">
        <v>0</v>
      </c>
      <c r="M3647" s="15" t="n">
        <v>0</v>
      </c>
      <c r="N3647" s="15" t="n">
        <f aca="false">J3647*K3647</f>
        <v>231.9</v>
      </c>
      <c r="O3647" s="15" t="n">
        <f aca="false">N3647*L3647</f>
        <v>0</v>
      </c>
      <c r="P3647" s="15" t="n">
        <f aca="false">N3647-O3647</f>
        <v>231.9</v>
      </c>
      <c r="Q3647" s="15" t="n">
        <f aca="false">J3647*INDEX(dProdutos!$F$2:$F$47,MATCH(E3647,dProdutos!$A$2:$A$47,0))</f>
        <v>132.21</v>
      </c>
      <c r="R3647" s="15" t="n">
        <f aca="false">IF(I3647="Cancelado",0,P3647-Q3647)</f>
        <v>99.69</v>
      </c>
      <c r="S3647" s="17" t="str">
        <f aca="false">INDEX(dProdutos!$D$2:$D$47,MATCH(E3647,dProdutos!$A$2:$A$47,0))</f>
        <v>Calçados</v>
      </c>
    </row>
    <row r="3648" customFormat="false" ht="15" hidden="false" customHeight="false" outlineLevel="0" collapsed="false">
      <c r="A3648" s="17" t="s">
        <v>3742</v>
      </c>
      <c r="B3648" s="17" t="n">
        <v>3</v>
      </c>
      <c r="C3648" s="21" t="n">
        <v>45949</v>
      </c>
      <c r="D3648" s="17" t="s">
        <v>955</v>
      </c>
      <c r="E3648" s="17" t="s">
        <v>81</v>
      </c>
      <c r="F3648" s="17" t="s">
        <v>1487</v>
      </c>
      <c r="G3648" s="17" t="s">
        <v>63</v>
      </c>
      <c r="H3648" s="17" t="s">
        <v>1537</v>
      </c>
      <c r="I3648" s="17" t="s">
        <v>1524</v>
      </c>
      <c r="J3648" s="17" t="n">
        <v>1</v>
      </c>
      <c r="K3648" s="15" t="n">
        <v>64.9</v>
      </c>
      <c r="L3648" s="22" t="n">
        <v>0.1</v>
      </c>
      <c r="M3648" s="15" t="n">
        <v>0</v>
      </c>
      <c r="N3648" s="15" t="n">
        <f aca="false">J3648*K3648</f>
        <v>64.9</v>
      </c>
      <c r="O3648" s="15" t="n">
        <f aca="false">N3648*L3648</f>
        <v>6.49</v>
      </c>
      <c r="P3648" s="15" t="n">
        <f aca="false">N3648-O3648</f>
        <v>58.41</v>
      </c>
      <c r="Q3648" s="15" t="n">
        <f aca="false">J3648*INDEX(dProdutos!$F$2:$F$47,MATCH(E3648,dProdutos!$A$2:$A$47,0))</f>
        <v>26.12</v>
      </c>
      <c r="R3648" s="15" t="n">
        <f aca="false">IF(I3648="Cancelado",0,P3648-Q3648)</f>
        <v>32.29</v>
      </c>
      <c r="S3648" s="17" t="str">
        <f aca="false">INDEX(dProdutos!$D$2:$D$47,MATCH(E3648,dProdutos!$A$2:$A$47,0))</f>
        <v>Moda Feminina</v>
      </c>
    </row>
    <row r="3649" customFormat="false" ht="15" hidden="false" customHeight="false" outlineLevel="0" collapsed="false">
      <c r="A3649" s="17" t="s">
        <v>3743</v>
      </c>
      <c r="B3649" s="17" t="n">
        <v>1</v>
      </c>
      <c r="C3649" s="21" t="n">
        <v>45950</v>
      </c>
      <c r="D3649" s="17" t="s">
        <v>1380</v>
      </c>
      <c r="E3649" s="17" t="s">
        <v>174</v>
      </c>
      <c r="F3649" s="17" t="s">
        <v>1490</v>
      </c>
      <c r="G3649" s="17" t="s">
        <v>60</v>
      </c>
      <c r="H3649" s="17" t="s">
        <v>1537</v>
      </c>
      <c r="I3649" s="17" t="s">
        <v>1524</v>
      </c>
      <c r="J3649" s="17" t="n">
        <v>1</v>
      </c>
      <c r="K3649" s="15" t="n">
        <v>250.9</v>
      </c>
      <c r="L3649" s="22" t="n">
        <v>0.1</v>
      </c>
      <c r="M3649" s="15" t="n">
        <v>0</v>
      </c>
      <c r="N3649" s="15" t="n">
        <f aca="false">J3649*K3649</f>
        <v>250.9</v>
      </c>
      <c r="O3649" s="15" t="n">
        <f aca="false">N3649*L3649</f>
        <v>25.09</v>
      </c>
      <c r="P3649" s="15" t="n">
        <f aca="false">N3649-O3649</f>
        <v>225.81</v>
      </c>
      <c r="Q3649" s="15" t="n">
        <f aca="false">J3649*INDEX(dProdutos!$F$2:$F$47,MATCH(E3649,dProdutos!$A$2:$A$47,0))</f>
        <v>151.28</v>
      </c>
      <c r="R3649" s="15" t="n">
        <f aca="false">IF(I3649="Cancelado",0,P3649-Q3649)</f>
        <v>74.53</v>
      </c>
      <c r="S3649" s="17" t="str">
        <f aca="false">INDEX(dProdutos!$D$2:$D$47,MATCH(E3649,dProdutos!$A$2:$A$47,0))</f>
        <v>Casa</v>
      </c>
    </row>
    <row r="3650" customFormat="false" ht="15" hidden="false" customHeight="false" outlineLevel="0" collapsed="false">
      <c r="A3650" s="17" t="s">
        <v>3744</v>
      </c>
      <c r="B3650" s="17" t="n">
        <v>1</v>
      </c>
      <c r="C3650" s="21" t="n">
        <v>45950</v>
      </c>
      <c r="D3650" s="17" t="s">
        <v>971</v>
      </c>
      <c r="E3650" s="17" t="s">
        <v>126</v>
      </c>
      <c r="F3650" s="17" t="s">
        <v>1493</v>
      </c>
      <c r="G3650" s="17" t="s">
        <v>62</v>
      </c>
      <c r="H3650" s="17" t="s">
        <v>1537</v>
      </c>
      <c r="I3650" s="17" t="s">
        <v>1524</v>
      </c>
      <c r="J3650" s="17" t="n">
        <v>1</v>
      </c>
      <c r="K3650" s="15" t="n">
        <v>296.9</v>
      </c>
      <c r="L3650" s="22" t="n">
        <v>0</v>
      </c>
      <c r="M3650" s="15" t="n">
        <v>13.7</v>
      </c>
      <c r="N3650" s="15" t="n">
        <f aca="false">J3650*K3650</f>
        <v>296.9</v>
      </c>
      <c r="O3650" s="15" t="n">
        <f aca="false">N3650*L3650</f>
        <v>0</v>
      </c>
      <c r="P3650" s="15" t="n">
        <f aca="false">N3650-O3650</f>
        <v>296.9</v>
      </c>
      <c r="Q3650" s="15" t="n">
        <f aca="false">J3650*INDEX(dProdutos!$F$2:$F$47,MATCH(E3650,dProdutos!$A$2:$A$47,0))</f>
        <v>135.24</v>
      </c>
      <c r="R3650" s="15" t="n">
        <f aca="false">IF(I3650="Cancelado",0,P3650-Q3650)</f>
        <v>161.66</v>
      </c>
      <c r="S3650" s="17" t="str">
        <f aca="false">INDEX(dProdutos!$D$2:$D$47,MATCH(E3650,dProdutos!$A$2:$A$47,0))</f>
        <v>Calçados</v>
      </c>
    </row>
    <row r="3651" customFormat="false" ht="15" hidden="false" customHeight="false" outlineLevel="0" collapsed="false">
      <c r="A3651" s="17" t="s">
        <v>3745</v>
      </c>
      <c r="B3651" s="17" t="n">
        <v>1</v>
      </c>
      <c r="C3651" s="21" t="n">
        <v>45950</v>
      </c>
      <c r="D3651" s="17" t="s">
        <v>283</v>
      </c>
      <c r="E3651" s="17" t="s">
        <v>183</v>
      </c>
      <c r="F3651" s="17" t="s">
        <v>1501</v>
      </c>
      <c r="G3651" s="17" t="s">
        <v>62</v>
      </c>
      <c r="H3651" s="17" t="s">
        <v>1527</v>
      </c>
      <c r="I3651" s="17" t="s">
        <v>1524</v>
      </c>
      <c r="J3651" s="17" t="n">
        <v>1</v>
      </c>
      <c r="K3651" s="15" t="n">
        <v>121.9</v>
      </c>
      <c r="L3651" s="22" t="n">
        <v>0</v>
      </c>
      <c r="M3651" s="15" t="n">
        <v>0</v>
      </c>
      <c r="N3651" s="15" t="n">
        <f aca="false">J3651*K3651</f>
        <v>121.9</v>
      </c>
      <c r="O3651" s="15" t="n">
        <f aca="false">N3651*L3651</f>
        <v>0</v>
      </c>
      <c r="P3651" s="15" t="n">
        <f aca="false">N3651-O3651</f>
        <v>121.9</v>
      </c>
      <c r="Q3651" s="15" t="n">
        <f aca="false">J3651*INDEX(dProdutos!$F$2:$F$47,MATCH(E3651,dProdutos!$A$2:$A$47,0))</f>
        <v>52.76</v>
      </c>
      <c r="R3651" s="15" t="n">
        <f aca="false">IF(I3651="Cancelado",0,P3651-Q3651)</f>
        <v>69.14</v>
      </c>
      <c r="S3651" s="17" t="str">
        <f aca="false">INDEX(dProdutos!$D$2:$D$47,MATCH(E3651,dProdutos!$A$2:$A$47,0))</f>
        <v>Eletrônicos</v>
      </c>
    </row>
    <row r="3652" customFormat="false" ht="15" hidden="false" customHeight="false" outlineLevel="0" collapsed="false">
      <c r="A3652" s="17" t="s">
        <v>3745</v>
      </c>
      <c r="B3652" s="17" t="n">
        <v>2</v>
      </c>
      <c r="C3652" s="21" t="n">
        <v>45950</v>
      </c>
      <c r="D3652" s="17" t="s">
        <v>283</v>
      </c>
      <c r="E3652" s="17" t="s">
        <v>171</v>
      </c>
      <c r="F3652" s="17" t="s">
        <v>1501</v>
      </c>
      <c r="G3652" s="17" t="s">
        <v>62</v>
      </c>
      <c r="H3652" s="17" t="s">
        <v>1527</v>
      </c>
      <c r="I3652" s="17" t="s">
        <v>1524</v>
      </c>
      <c r="J3652" s="17" t="n">
        <v>2</v>
      </c>
      <c r="K3652" s="15" t="n">
        <v>246.9</v>
      </c>
      <c r="L3652" s="22" t="n">
        <v>0.1</v>
      </c>
      <c r="M3652" s="15" t="n">
        <v>0</v>
      </c>
      <c r="N3652" s="15" t="n">
        <f aca="false">J3652*K3652</f>
        <v>493.8</v>
      </c>
      <c r="O3652" s="15" t="n">
        <f aca="false">N3652*L3652</f>
        <v>49.38</v>
      </c>
      <c r="P3652" s="15" t="n">
        <f aca="false">N3652-O3652</f>
        <v>444.42</v>
      </c>
      <c r="Q3652" s="15" t="n">
        <f aca="false">J3652*INDEX(dProdutos!$F$2:$F$47,MATCH(E3652,dProdutos!$A$2:$A$47,0))</f>
        <v>207.22</v>
      </c>
      <c r="R3652" s="15" t="n">
        <f aca="false">IF(I3652="Cancelado",0,P3652-Q3652)</f>
        <v>237.2</v>
      </c>
      <c r="S3652" s="17" t="str">
        <f aca="false">INDEX(dProdutos!$D$2:$D$47,MATCH(E3652,dProdutos!$A$2:$A$47,0))</f>
        <v>Casa</v>
      </c>
    </row>
    <row r="3653" customFormat="false" ht="15" hidden="false" customHeight="false" outlineLevel="0" collapsed="false">
      <c r="A3653" s="17" t="s">
        <v>3746</v>
      </c>
      <c r="B3653" s="17" t="n">
        <v>1</v>
      </c>
      <c r="C3653" s="21" t="n">
        <v>45950</v>
      </c>
      <c r="D3653" s="17" t="s">
        <v>1440</v>
      </c>
      <c r="E3653" s="17" t="s">
        <v>129</v>
      </c>
      <c r="F3653" s="17" t="s">
        <v>1503</v>
      </c>
      <c r="G3653" s="17" t="s">
        <v>64</v>
      </c>
      <c r="H3653" s="17" t="s">
        <v>1523</v>
      </c>
      <c r="I3653" s="17" t="s">
        <v>1524</v>
      </c>
      <c r="J3653" s="17" t="n">
        <v>1</v>
      </c>
      <c r="K3653" s="15" t="n">
        <v>105.9</v>
      </c>
      <c r="L3653" s="22" t="n">
        <v>0</v>
      </c>
      <c r="M3653" s="15" t="n">
        <v>29.19</v>
      </c>
      <c r="N3653" s="15" t="n">
        <f aca="false">J3653*K3653</f>
        <v>105.9</v>
      </c>
      <c r="O3653" s="15" t="n">
        <f aca="false">N3653*L3653</f>
        <v>0</v>
      </c>
      <c r="P3653" s="15" t="n">
        <f aca="false">N3653-O3653</f>
        <v>105.9</v>
      </c>
      <c r="Q3653" s="15" t="n">
        <f aca="false">J3653*INDEX(dProdutos!$F$2:$F$47,MATCH(E3653,dProdutos!$A$2:$A$47,0))</f>
        <v>43.79</v>
      </c>
      <c r="R3653" s="15" t="n">
        <f aca="false">IF(I3653="Cancelado",0,P3653-Q3653)</f>
        <v>62.11</v>
      </c>
      <c r="S3653" s="17" t="str">
        <f aca="false">INDEX(dProdutos!$D$2:$D$47,MATCH(E3653,dProdutos!$A$2:$A$47,0))</f>
        <v>Calçados</v>
      </c>
    </row>
    <row r="3654" customFormat="false" ht="15" hidden="false" customHeight="false" outlineLevel="0" collapsed="false">
      <c r="A3654" s="17" t="s">
        <v>3747</v>
      </c>
      <c r="B3654" s="17" t="n">
        <v>1</v>
      </c>
      <c r="C3654" s="21" t="n">
        <v>45950</v>
      </c>
      <c r="D3654" s="17" t="s">
        <v>1108</v>
      </c>
      <c r="E3654" s="17" t="s">
        <v>171</v>
      </c>
      <c r="F3654" s="17" t="s">
        <v>1497</v>
      </c>
      <c r="G3654" s="17" t="s">
        <v>60</v>
      </c>
      <c r="H3654" s="17" t="s">
        <v>1523</v>
      </c>
      <c r="I3654" s="17" t="s">
        <v>1524</v>
      </c>
      <c r="J3654" s="17" t="n">
        <v>3</v>
      </c>
      <c r="K3654" s="15" t="n">
        <v>246.9</v>
      </c>
      <c r="L3654" s="22" t="n">
        <v>0</v>
      </c>
      <c r="M3654" s="15" t="n">
        <v>27.06</v>
      </c>
      <c r="N3654" s="15" t="n">
        <f aca="false">J3654*K3654</f>
        <v>740.7</v>
      </c>
      <c r="O3654" s="15" t="n">
        <f aca="false">N3654*L3654</f>
        <v>0</v>
      </c>
      <c r="P3654" s="15" t="n">
        <f aca="false">N3654-O3654</f>
        <v>740.7</v>
      </c>
      <c r="Q3654" s="15" t="n">
        <f aca="false">J3654*INDEX(dProdutos!$F$2:$F$47,MATCH(E3654,dProdutos!$A$2:$A$47,0))</f>
        <v>310.83</v>
      </c>
      <c r="R3654" s="15" t="n">
        <f aca="false">IF(I3654="Cancelado",0,P3654-Q3654)</f>
        <v>429.87</v>
      </c>
      <c r="S3654" s="17" t="str">
        <f aca="false">INDEX(dProdutos!$D$2:$D$47,MATCH(E3654,dProdutos!$A$2:$A$47,0))</f>
        <v>Casa</v>
      </c>
    </row>
    <row r="3655" customFormat="false" ht="15" hidden="false" customHeight="false" outlineLevel="0" collapsed="false">
      <c r="A3655" s="17" t="s">
        <v>3748</v>
      </c>
      <c r="B3655" s="17" t="n">
        <v>1</v>
      </c>
      <c r="C3655" s="21" t="n">
        <v>45950</v>
      </c>
      <c r="D3655" s="17" t="s">
        <v>1238</v>
      </c>
      <c r="E3655" s="17" t="s">
        <v>141</v>
      </c>
      <c r="F3655" s="17" t="s">
        <v>1493</v>
      </c>
      <c r="G3655" s="17" t="s">
        <v>59</v>
      </c>
      <c r="H3655" s="17" t="s">
        <v>1537</v>
      </c>
      <c r="I3655" s="17" t="s">
        <v>1524</v>
      </c>
      <c r="J3655" s="17" t="n">
        <v>2</v>
      </c>
      <c r="K3655" s="15" t="n">
        <v>131.9</v>
      </c>
      <c r="L3655" s="22" t="n">
        <v>0</v>
      </c>
      <c r="M3655" s="15" t="n">
        <v>10.12</v>
      </c>
      <c r="N3655" s="15" t="n">
        <f aca="false">J3655*K3655</f>
        <v>263.8</v>
      </c>
      <c r="O3655" s="15" t="n">
        <f aca="false">N3655*L3655</f>
        <v>0</v>
      </c>
      <c r="P3655" s="15" t="n">
        <f aca="false">N3655-O3655</f>
        <v>263.8</v>
      </c>
      <c r="Q3655" s="15" t="n">
        <f aca="false">J3655*INDEX(dProdutos!$F$2:$F$47,MATCH(E3655,dProdutos!$A$2:$A$47,0))</f>
        <v>163.32</v>
      </c>
      <c r="R3655" s="15" t="n">
        <f aca="false">IF(I3655="Cancelado",0,P3655-Q3655)</f>
        <v>100.48</v>
      </c>
      <c r="S3655" s="17" t="str">
        <f aca="false">INDEX(dProdutos!$D$2:$D$47,MATCH(E3655,dProdutos!$A$2:$A$47,0))</f>
        <v>Acessórios</v>
      </c>
    </row>
    <row r="3656" customFormat="false" ht="15" hidden="false" customHeight="false" outlineLevel="0" collapsed="false">
      <c r="A3656" s="17" t="s">
        <v>3749</v>
      </c>
      <c r="B3656" s="17" t="n">
        <v>1</v>
      </c>
      <c r="C3656" s="21" t="n">
        <v>45950</v>
      </c>
      <c r="D3656" s="17" t="s">
        <v>321</v>
      </c>
      <c r="E3656" s="17" t="s">
        <v>192</v>
      </c>
      <c r="F3656" s="17" t="s">
        <v>1497</v>
      </c>
      <c r="G3656" s="17" t="s">
        <v>59</v>
      </c>
      <c r="H3656" s="17" t="s">
        <v>1537</v>
      </c>
      <c r="I3656" s="17" t="s">
        <v>1524</v>
      </c>
      <c r="J3656" s="17" t="n">
        <v>1</v>
      </c>
      <c r="K3656" s="15" t="n">
        <v>245.9</v>
      </c>
      <c r="L3656" s="22" t="n">
        <v>0</v>
      </c>
      <c r="M3656" s="15" t="n">
        <v>29.88</v>
      </c>
      <c r="N3656" s="15" t="n">
        <f aca="false">J3656*K3656</f>
        <v>245.9</v>
      </c>
      <c r="O3656" s="15" t="n">
        <f aca="false">N3656*L3656</f>
        <v>0</v>
      </c>
      <c r="P3656" s="15" t="n">
        <f aca="false">N3656-O3656</f>
        <v>245.9</v>
      </c>
      <c r="Q3656" s="15" t="n">
        <f aca="false">J3656*INDEX(dProdutos!$F$2:$F$47,MATCH(E3656,dProdutos!$A$2:$A$47,0))</f>
        <v>107.78</v>
      </c>
      <c r="R3656" s="15" t="n">
        <f aca="false">IF(I3656="Cancelado",0,P3656-Q3656)</f>
        <v>138.12</v>
      </c>
      <c r="S3656" s="17" t="str">
        <f aca="false">INDEX(dProdutos!$D$2:$D$47,MATCH(E3656,dProdutos!$A$2:$A$47,0))</f>
        <v>Eletrônicos</v>
      </c>
    </row>
    <row r="3657" customFormat="false" ht="15" hidden="false" customHeight="false" outlineLevel="0" collapsed="false">
      <c r="A3657" s="17" t="s">
        <v>3750</v>
      </c>
      <c r="B3657" s="17" t="n">
        <v>1</v>
      </c>
      <c r="C3657" s="21" t="n">
        <v>45950</v>
      </c>
      <c r="D3657" s="17" t="s">
        <v>1246</v>
      </c>
      <c r="E3657" s="17" t="s">
        <v>153</v>
      </c>
      <c r="F3657" s="17" t="s">
        <v>1495</v>
      </c>
      <c r="G3657" s="17" t="s">
        <v>61</v>
      </c>
      <c r="H3657" s="17" t="s">
        <v>1537</v>
      </c>
      <c r="I3657" s="17" t="s">
        <v>1524</v>
      </c>
      <c r="J3657" s="17" t="n">
        <v>1</v>
      </c>
      <c r="K3657" s="15" t="n">
        <v>165.9</v>
      </c>
      <c r="L3657" s="22" t="n">
        <v>0.05</v>
      </c>
      <c r="M3657" s="15" t="n">
        <v>0</v>
      </c>
      <c r="N3657" s="15" t="n">
        <f aca="false">J3657*K3657</f>
        <v>165.9</v>
      </c>
      <c r="O3657" s="15" t="n">
        <f aca="false">N3657*L3657</f>
        <v>8.295</v>
      </c>
      <c r="P3657" s="15" t="n">
        <f aca="false">N3657-O3657</f>
        <v>157.605</v>
      </c>
      <c r="Q3657" s="15" t="n">
        <f aca="false">J3657*INDEX(dProdutos!$F$2:$F$47,MATCH(E3657,dProdutos!$A$2:$A$47,0))</f>
        <v>67.28</v>
      </c>
      <c r="R3657" s="15" t="n">
        <f aca="false">IF(I3657="Cancelado",0,P3657-Q3657)</f>
        <v>90.325</v>
      </c>
      <c r="S3657" s="17" t="str">
        <f aca="false">INDEX(dProdutos!$D$2:$D$47,MATCH(E3657,dProdutos!$A$2:$A$47,0))</f>
        <v>Acessórios</v>
      </c>
    </row>
    <row r="3658" customFormat="false" ht="15" hidden="false" customHeight="false" outlineLevel="0" collapsed="false">
      <c r="A3658" s="17" t="s">
        <v>3751</v>
      </c>
      <c r="B3658" s="17" t="n">
        <v>1</v>
      </c>
      <c r="C3658" s="21" t="n">
        <v>45950</v>
      </c>
      <c r="D3658" s="17" t="s">
        <v>537</v>
      </c>
      <c r="E3658" s="17" t="s">
        <v>120</v>
      </c>
      <c r="F3658" s="17" t="s">
        <v>1487</v>
      </c>
      <c r="G3658" s="17" t="s">
        <v>63</v>
      </c>
      <c r="H3658" s="17" t="s">
        <v>1537</v>
      </c>
      <c r="I3658" s="17" t="s">
        <v>1524</v>
      </c>
      <c r="J3658" s="17" t="n">
        <v>1</v>
      </c>
      <c r="K3658" s="15" t="n">
        <v>96.9</v>
      </c>
      <c r="L3658" s="22" t="n">
        <v>0</v>
      </c>
      <c r="M3658" s="15" t="n">
        <v>27.05</v>
      </c>
      <c r="N3658" s="15" t="n">
        <f aca="false">J3658*K3658</f>
        <v>96.9</v>
      </c>
      <c r="O3658" s="15" t="n">
        <f aca="false">N3658*L3658</f>
        <v>0</v>
      </c>
      <c r="P3658" s="15" t="n">
        <f aca="false">N3658-O3658</f>
        <v>96.9</v>
      </c>
      <c r="Q3658" s="15" t="n">
        <f aca="false">J3658*INDEX(dProdutos!$F$2:$F$47,MATCH(E3658,dProdutos!$A$2:$A$47,0))</f>
        <v>44.36</v>
      </c>
      <c r="R3658" s="15" t="n">
        <f aca="false">IF(I3658="Cancelado",0,P3658-Q3658)</f>
        <v>52.54</v>
      </c>
      <c r="S3658" s="17" t="str">
        <f aca="false">INDEX(dProdutos!$D$2:$D$47,MATCH(E3658,dProdutos!$A$2:$A$47,0))</f>
        <v>Moda Masculina</v>
      </c>
    </row>
    <row r="3659" customFormat="false" ht="15" hidden="false" customHeight="false" outlineLevel="0" collapsed="false">
      <c r="A3659" s="17" t="s">
        <v>3752</v>
      </c>
      <c r="B3659" s="17" t="n">
        <v>1</v>
      </c>
      <c r="C3659" s="21" t="n">
        <v>45950</v>
      </c>
      <c r="D3659" s="17" t="s">
        <v>1472</v>
      </c>
      <c r="E3659" s="17" t="s">
        <v>114</v>
      </c>
      <c r="F3659" s="17" t="s">
        <v>1487</v>
      </c>
      <c r="G3659" s="17" t="s">
        <v>61</v>
      </c>
      <c r="H3659" s="17" t="s">
        <v>1537</v>
      </c>
      <c r="I3659" s="17" t="s">
        <v>1524</v>
      </c>
      <c r="J3659" s="17" t="n">
        <v>2</v>
      </c>
      <c r="K3659" s="15" t="n">
        <v>202.9</v>
      </c>
      <c r="L3659" s="22" t="n">
        <v>0.1</v>
      </c>
      <c r="M3659" s="15" t="n">
        <v>10.5</v>
      </c>
      <c r="N3659" s="15" t="n">
        <f aca="false">J3659*K3659</f>
        <v>405.8</v>
      </c>
      <c r="O3659" s="15" t="n">
        <f aca="false">N3659*L3659</f>
        <v>40.58</v>
      </c>
      <c r="P3659" s="15" t="n">
        <f aca="false">N3659-O3659</f>
        <v>365.22</v>
      </c>
      <c r="Q3659" s="15" t="n">
        <f aca="false">J3659*INDEX(dProdutos!$F$2:$F$47,MATCH(E3659,dProdutos!$A$2:$A$47,0))</f>
        <v>220.78</v>
      </c>
      <c r="R3659" s="15" t="n">
        <f aca="false">IF(I3659="Cancelado",0,P3659-Q3659)</f>
        <v>144.44</v>
      </c>
      <c r="S3659" s="17" t="str">
        <f aca="false">INDEX(dProdutos!$D$2:$D$47,MATCH(E3659,dProdutos!$A$2:$A$47,0))</f>
        <v>Moda Masculina</v>
      </c>
    </row>
    <row r="3660" customFormat="false" ht="15" hidden="false" customHeight="false" outlineLevel="0" collapsed="false">
      <c r="A3660" s="17" t="s">
        <v>3753</v>
      </c>
      <c r="B3660" s="17" t="n">
        <v>1</v>
      </c>
      <c r="C3660" s="21" t="n">
        <v>45950</v>
      </c>
      <c r="D3660" s="17" t="s">
        <v>608</v>
      </c>
      <c r="E3660" s="17" t="s">
        <v>156</v>
      </c>
      <c r="F3660" s="17" t="s">
        <v>1493</v>
      </c>
      <c r="G3660" s="17" t="s">
        <v>61</v>
      </c>
      <c r="H3660" s="17" t="s">
        <v>1540</v>
      </c>
      <c r="I3660" s="17" t="s">
        <v>1524</v>
      </c>
      <c r="J3660" s="17" t="n">
        <v>1</v>
      </c>
      <c r="K3660" s="15" t="n">
        <v>192.9</v>
      </c>
      <c r="L3660" s="22" t="n">
        <v>0</v>
      </c>
      <c r="M3660" s="15" t="n">
        <v>19.81</v>
      </c>
      <c r="N3660" s="15" t="n">
        <f aca="false">J3660*K3660</f>
        <v>192.9</v>
      </c>
      <c r="O3660" s="15" t="n">
        <f aca="false">N3660*L3660</f>
        <v>0</v>
      </c>
      <c r="P3660" s="15" t="n">
        <f aca="false">N3660-O3660</f>
        <v>192.9</v>
      </c>
      <c r="Q3660" s="15" t="n">
        <f aca="false">J3660*INDEX(dProdutos!$F$2:$F$47,MATCH(E3660,dProdutos!$A$2:$A$47,0))</f>
        <v>80.38</v>
      </c>
      <c r="R3660" s="15" t="n">
        <f aca="false">IF(I3660="Cancelado",0,P3660-Q3660)</f>
        <v>112.52</v>
      </c>
      <c r="S3660" s="17" t="str">
        <f aca="false">INDEX(dProdutos!$D$2:$D$47,MATCH(E3660,dProdutos!$A$2:$A$47,0))</f>
        <v>Acessórios</v>
      </c>
    </row>
    <row r="3661" customFormat="false" ht="15" hidden="false" customHeight="false" outlineLevel="0" collapsed="false">
      <c r="A3661" s="17" t="s">
        <v>3754</v>
      </c>
      <c r="B3661" s="17" t="n">
        <v>1</v>
      </c>
      <c r="C3661" s="21" t="n">
        <v>45950</v>
      </c>
      <c r="D3661" s="17" t="s">
        <v>261</v>
      </c>
      <c r="E3661" s="17" t="s">
        <v>111</v>
      </c>
      <c r="F3661" s="17" t="s">
        <v>1487</v>
      </c>
      <c r="G3661" s="17" t="s">
        <v>62</v>
      </c>
      <c r="H3661" s="17" t="s">
        <v>1537</v>
      </c>
      <c r="I3661" s="17" t="s">
        <v>1524</v>
      </c>
      <c r="J3661" s="17" t="n">
        <v>1</v>
      </c>
      <c r="K3661" s="15" t="n">
        <v>188.9</v>
      </c>
      <c r="L3661" s="22" t="n">
        <v>0</v>
      </c>
      <c r="M3661" s="15" t="n">
        <v>20.23</v>
      </c>
      <c r="N3661" s="15" t="n">
        <f aca="false">J3661*K3661</f>
        <v>188.9</v>
      </c>
      <c r="O3661" s="15" t="n">
        <f aca="false">N3661*L3661</f>
        <v>0</v>
      </c>
      <c r="P3661" s="15" t="n">
        <f aca="false">N3661-O3661</f>
        <v>188.9</v>
      </c>
      <c r="Q3661" s="15" t="n">
        <f aca="false">J3661*INDEX(dProdutos!$F$2:$F$47,MATCH(E3661,dProdutos!$A$2:$A$47,0))</f>
        <v>88.32</v>
      </c>
      <c r="R3661" s="15" t="n">
        <f aca="false">IF(I3661="Cancelado",0,P3661-Q3661)</f>
        <v>100.58</v>
      </c>
      <c r="S3661" s="17" t="str">
        <f aca="false">INDEX(dProdutos!$D$2:$D$47,MATCH(E3661,dProdutos!$A$2:$A$47,0))</f>
        <v>Moda Masculina</v>
      </c>
    </row>
    <row r="3662" customFormat="false" ht="15" hidden="false" customHeight="false" outlineLevel="0" collapsed="false">
      <c r="A3662" s="17" t="s">
        <v>3754</v>
      </c>
      <c r="B3662" s="17" t="n">
        <v>2</v>
      </c>
      <c r="C3662" s="21" t="n">
        <v>45950</v>
      </c>
      <c r="D3662" s="17" t="s">
        <v>261</v>
      </c>
      <c r="E3662" s="17" t="s">
        <v>135</v>
      </c>
      <c r="F3662" s="17" t="s">
        <v>1487</v>
      </c>
      <c r="G3662" s="17" t="s">
        <v>62</v>
      </c>
      <c r="H3662" s="17" t="s">
        <v>1537</v>
      </c>
      <c r="I3662" s="17" t="s">
        <v>1524</v>
      </c>
      <c r="J3662" s="17" t="n">
        <v>1</v>
      </c>
      <c r="K3662" s="15" t="n">
        <v>200.9</v>
      </c>
      <c r="L3662" s="22" t="n">
        <v>0.1</v>
      </c>
      <c r="M3662" s="15" t="n">
        <v>0</v>
      </c>
      <c r="N3662" s="15" t="n">
        <f aca="false">J3662*K3662</f>
        <v>200.9</v>
      </c>
      <c r="O3662" s="15" t="n">
        <f aca="false">N3662*L3662</f>
        <v>20.09</v>
      </c>
      <c r="P3662" s="15" t="n">
        <f aca="false">N3662-O3662</f>
        <v>180.81</v>
      </c>
      <c r="Q3662" s="15" t="n">
        <f aca="false">J3662*INDEX(dProdutos!$F$2:$F$47,MATCH(E3662,dProdutos!$A$2:$A$47,0))</f>
        <v>80.73</v>
      </c>
      <c r="R3662" s="15" t="n">
        <f aca="false">IF(I3662="Cancelado",0,P3662-Q3662)</f>
        <v>100.08</v>
      </c>
      <c r="S3662" s="17" t="str">
        <f aca="false">INDEX(dProdutos!$D$2:$D$47,MATCH(E3662,dProdutos!$A$2:$A$47,0))</f>
        <v>Calçados</v>
      </c>
    </row>
    <row r="3663" customFormat="false" ht="15" hidden="false" customHeight="false" outlineLevel="0" collapsed="false">
      <c r="A3663" s="17" t="s">
        <v>3754</v>
      </c>
      <c r="B3663" s="17" t="n">
        <v>3</v>
      </c>
      <c r="C3663" s="21" t="n">
        <v>45950</v>
      </c>
      <c r="D3663" s="17" t="s">
        <v>261</v>
      </c>
      <c r="E3663" s="17" t="s">
        <v>138</v>
      </c>
      <c r="F3663" s="17" t="s">
        <v>1487</v>
      </c>
      <c r="G3663" s="17" t="s">
        <v>62</v>
      </c>
      <c r="H3663" s="17" t="s">
        <v>1537</v>
      </c>
      <c r="I3663" s="17" t="s">
        <v>1524</v>
      </c>
      <c r="J3663" s="17" t="n">
        <v>1</v>
      </c>
      <c r="K3663" s="15" t="n">
        <v>231.9</v>
      </c>
      <c r="L3663" s="22" t="n">
        <v>0</v>
      </c>
      <c r="M3663" s="15" t="n">
        <v>0</v>
      </c>
      <c r="N3663" s="15" t="n">
        <f aca="false">J3663*K3663</f>
        <v>231.9</v>
      </c>
      <c r="O3663" s="15" t="n">
        <f aca="false">N3663*L3663</f>
        <v>0</v>
      </c>
      <c r="P3663" s="15" t="n">
        <f aca="false">N3663-O3663</f>
        <v>231.9</v>
      </c>
      <c r="Q3663" s="15" t="n">
        <f aca="false">J3663*INDEX(dProdutos!$F$2:$F$47,MATCH(E3663,dProdutos!$A$2:$A$47,0))</f>
        <v>132.21</v>
      </c>
      <c r="R3663" s="15" t="n">
        <f aca="false">IF(I3663="Cancelado",0,P3663-Q3663)</f>
        <v>99.69</v>
      </c>
      <c r="S3663" s="17" t="str">
        <f aca="false">INDEX(dProdutos!$D$2:$D$47,MATCH(E3663,dProdutos!$A$2:$A$47,0))</f>
        <v>Calçados</v>
      </c>
    </row>
    <row r="3664" customFormat="false" ht="15" hidden="false" customHeight="false" outlineLevel="0" collapsed="false">
      <c r="A3664" s="17" t="s">
        <v>3755</v>
      </c>
      <c r="B3664" s="17" t="n">
        <v>1</v>
      </c>
      <c r="C3664" s="21" t="n">
        <v>45951</v>
      </c>
      <c r="D3664" s="17" t="s">
        <v>420</v>
      </c>
      <c r="E3664" s="17" t="s">
        <v>114</v>
      </c>
      <c r="F3664" s="17" t="s">
        <v>1493</v>
      </c>
      <c r="G3664" s="17" t="s">
        <v>60</v>
      </c>
      <c r="H3664" s="17" t="s">
        <v>1537</v>
      </c>
      <c r="I3664" s="17" t="s">
        <v>1524</v>
      </c>
      <c r="J3664" s="17" t="n">
        <v>1</v>
      </c>
      <c r="K3664" s="15" t="n">
        <v>202.9</v>
      </c>
      <c r="L3664" s="22" t="n">
        <v>0</v>
      </c>
      <c r="M3664" s="15" t="n">
        <v>12.95</v>
      </c>
      <c r="N3664" s="15" t="n">
        <f aca="false">J3664*K3664</f>
        <v>202.9</v>
      </c>
      <c r="O3664" s="15" t="n">
        <f aca="false">N3664*L3664</f>
        <v>0</v>
      </c>
      <c r="P3664" s="15" t="n">
        <f aca="false">N3664-O3664</f>
        <v>202.9</v>
      </c>
      <c r="Q3664" s="15" t="n">
        <f aca="false">J3664*INDEX(dProdutos!$F$2:$F$47,MATCH(E3664,dProdutos!$A$2:$A$47,0))</f>
        <v>110.39</v>
      </c>
      <c r="R3664" s="15" t="n">
        <f aca="false">IF(I3664="Cancelado",0,P3664-Q3664)</f>
        <v>92.51</v>
      </c>
      <c r="S3664" s="17" t="str">
        <f aca="false">INDEX(dProdutos!$D$2:$D$47,MATCH(E3664,dProdutos!$A$2:$A$47,0))</f>
        <v>Moda Masculina</v>
      </c>
    </row>
    <row r="3665" customFormat="false" ht="15" hidden="false" customHeight="false" outlineLevel="0" collapsed="false">
      <c r="A3665" s="17" t="s">
        <v>3756</v>
      </c>
      <c r="B3665" s="17" t="n">
        <v>1</v>
      </c>
      <c r="C3665" s="21" t="n">
        <v>45951</v>
      </c>
      <c r="D3665" s="17" t="s">
        <v>1350</v>
      </c>
      <c r="E3665" s="17" t="s">
        <v>102</v>
      </c>
      <c r="F3665" s="17" t="s">
        <v>1490</v>
      </c>
      <c r="G3665" s="17" t="s">
        <v>62</v>
      </c>
      <c r="H3665" s="17" t="s">
        <v>1537</v>
      </c>
      <c r="I3665" s="17" t="s">
        <v>1524</v>
      </c>
      <c r="J3665" s="17" t="n">
        <v>1</v>
      </c>
      <c r="K3665" s="15" t="n">
        <v>65.9</v>
      </c>
      <c r="L3665" s="22" t="n">
        <v>0</v>
      </c>
      <c r="M3665" s="15" t="n">
        <v>0</v>
      </c>
      <c r="N3665" s="15" t="n">
        <f aca="false">J3665*K3665</f>
        <v>65.9</v>
      </c>
      <c r="O3665" s="15" t="n">
        <f aca="false">N3665*L3665</f>
        <v>0</v>
      </c>
      <c r="P3665" s="15" t="n">
        <f aca="false">N3665-O3665</f>
        <v>65.9</v>
      </c>
      <c r="Q3665" s="15" t="n">
        <f aca="false">J3665*INDEX(dProdutos!$F$2:$F$47,MATCH(E3665,dProdutos!$A$2:$A$47,0))</f>
        <v>29.68</v>
      </c>
      <c r="R3665" s="15" t="n">
        <f aca="false">IF(I3665="Cancelado",0,P3665-Q3665)</f>
        <v>36.22</v>
      </c>
      <c r="S3665" s="17" t="str">
        <f aca="false">INDEX(dProdutos!$D$2:$D$47,MATCH(E3665,dProdutos!$A$2:$A$47,0))</f>
        <v>Moda Masculina</v>
      </c>
    </row>
    <row r="3666" customFormat="false" ht="15" hidden="false" customHeight="false" outlineLevel="0" collapsed="false">
      <c r="A3666" s="17" t="s">
        <v>3757</v>
      </c>
      <c r="B3666" s="17" t="n">
        <v>1</v>
      </c>
      <c r="C3666" s="21" t="n">
        <v>45951</v>
      </c>
      <c r="D3666" s="17" t="s">
        <v>860</v>
      </c>
      <c r="E3666" s="17" t="s">
        <v>144</v>
      </c>
      <c r="F3666" s="17" t="s">
        <v>1495</v>
      </c>
      <c r="G3666" s="17" t="s">
        <v>59</v>
      </c>
      <c r="H3666" s="17" t="s">
        <v>1537</v>
      </c>
      <c r="I3666" s="17" t="s">
        <v>1531</v>
      </c>
      <c r="J3666" s="17" t="n">
        <v>1</v>
      </c>
      <c r="K3666" s="15" t="n">
        <v>260.9</v>
      </c>
      <c r="L3666" s="22" t="n">
        <v>0.1</v>
      </c>
      <c r="M3666" s="15" t="n">
        <v>31.84</v>
      </c>
      <c r="N3666" s="15" t="n">
        <f aca="false">J3666*K3666</f>
        <v>260.9</v>
      </c>
      <c r="O3666" s="15" t="n">
        <f aca="false">N3666*L3666</f>
        <v>26.09</v>
      </c>
      <c r="P3666" s="15" t="n">
        <f aca="false">N3666-O3666</f>
        <v>234.81</v>
      </c>
      <c r="Q3666" s="15" t="n">
        <f aca="false">J3666*INDEX(dProdutos!$F$2:$F$47,MATCH(E3666,dProdutos!$A$2:$A$47,0))</f>
        <v>99.86</v>
      </c>
      <c r="R3666" s="15" t="n">
        <f aca="false">IF(I3666="Cancelado",0,P3666-Q3666)</f>
        <v>0</v>
      </c>
      <c r="S3666" s="17" t="str">
        <f aca="false">INDEX(dProdutos!$D$2:$D$47,MATCH(E3666,dProdutos!$A$2:$A$47,0))</f>
        <v>Acessórios</v>
      </c>
    </row>
    <row r="3667" customFormat="false" ht="15" hidden="false" customHeight="false" outlineLevel="0" collapsed="false">
      <c r="A3667" s="17" t="s">
        <v>3758</v>
      </c>
      <c r="B3667" s="17" t="n">
        <v>1</v>
      </c>
      <c r="C3667" s="21" t="n">
        <v>45951</v>
      </c>
      <c r="D3667" s="17" t="s">
        <v>275</v>
      </c>
      <c r="E3667" s="17" t="s">
        <v>129</v>
      </c>
      <c r="F3667" s="17" t="s">
        <v>1499</v>
      </c>
      <c r="G3667" s="17" t="s">
        <v>60</v>
      </c>
      <c r="H3667" s="17" t="s">
        <v>1523</v>
      </c>
      <c r="I3667" s="17" t="s">
        <v>1524</v>
      </c>
      <c r="J3667" s="17" t="n">
        <v>3</v>
      </c>
      <c r="K3667" s="15" t="n">
        <v>105.9</v>
      </c>
      <c r="L3667" s="22" t="n">
        <v>0</v>
      </c>
      <c r="M3667" s="15" t="n">
        <v>32.64</v>
      </c>
      <c r="N3667" s="15" t="n">
        <f aca="false">J3667*K3667</f>
        <v>317.7</v>
      </c>
      <c r="O3667" s="15" t="n">
        <f aca="false">N3667*L3667</f>
        <v>0</v>
      </c>
      <c r="P3667" s="15" t="n">
        <f aca="false">N3667-O3667</f>
        <v>317.7</v>
      </c>
      <c r="Q3667" s="15" t="n">
        <f aca="false">J3667*INDEX(dProdutos!$F$2:$F$47,MATCH(E3667,dProdutos!$A$2:$A$47,0))</f>
        <v>131.37</v>
      </c>
      <c r="R3667" s="15" t="n">
        <f aca="false">IF(I3667="Cancelado",0,P3667-Q3667)</f>
        <v>186.33</v>
      </c>
      <c r="S3667" s="17" t="str">
        <f aca="false">INDEX(dProdutos!$D$2:$D$47,MATCH(E3667,dProdutos!$A$2:$A$47,0))</f>
        <v>Calçados</v>
      </c>
    </row>
    <row r="3668" customFormat="false" ht="15" hidden="false" customHeight="false" outlineLevel="0" collapsed="false">
      <c r="A3668" s="17" t="s">
        <v>3759</v>
      </c>
      <c r="B3668" s="17" t="n">
        <v>1</v>
      </c>
      <c r="C3668" s="21" t="n">
        <v>45951</v>
      </c>
      <c r="D3668" s="17" t="s">
        <v>1322</v>
      </c>
      <c r="E3668" s="17" t="s">
        <v>210</v>
      </c>
      <c r="F3668" s="17" t="s">
        <v>1490</v>
      </c>
      <c r="G3668" s="17" t="s">
        <v>63</v>
      </c>
      <c r="H3668" s="17" t="s">
        <v>1523</v>
      </c>
      <c r="I3668" s="17" t="s">
        <v>1524</v>
      </c>
      <c r="J3668" s="17" t="n">
        <v>2</v>
      </c>
      <c r="K3668" s="15" t="n">
        <v>245.9</v>
      </c>
      <c r="L3668" s="22" t="n">
        <v>0</v>
      </c>
      <c r="M3668" s="15" t="n">
        <v>0</v>
      </c>
      <c r="N3668" s="15" t="n">
        <f aca="false">J3668*K3668</f>
        <v>491.8</v>
      </c>
      <c r="O3668" s="15" t="n">
        <f aca="false">N3668*L3668</f>
        <v>0</v>
      </c>
      <c r="P3668" s="15" t="n">
        <f aca="false">N3668-O3668</f>
        <v>491.8</v>
      </c>
      <c r="Q3668" s="15" t="n">
        <f aca="false">J3668*INDEX(dProdutos!$F$2:$F$47,MATCH(E3668,dProdutos!$A$2:$A$47,0))</f>
        <v>301.26</v>
      </c>
      <c r="R3668" s="15" t="n">
        <f aca="false">IF(I3668="Cancelado",0,P3668-Q3668)</f>
        <v>190.54</v>
      </c>
      <c r="S3668" s="17" t="str">
        <f aca="false">INDEX(dProdutos!$D$2:$D$47,MATCH(E3668,dProdutos!$A$2:$A$47,0))</f>
        <v>Beleza</v>
      </c>
    </row>
    <row r="3669" customFormat="false" ht="15" hidden="false" customHeight="false" outlineLevel="0" collapsed="false">
      <c r="A3669" s="17" t="s">
        <v>3760</v>
      </c>
      <c r="B3669" s="17" t="n">
        <v>1</v>
      </c>
      <c r="C3669" s="21" t="n">
        <v>45951</v>
      </c>
      <c r="D3669" s="17" t="s">
        <v>1481</v>
      </c>
      <c r="E3669" s="17" t="s">
        <v>165</v>
      </c>
      <c r="F3669" s="17" t="s">
        <v>1499</v>
      </c>
      <c r="G3669" s="17" t="s">
        <v>59</v>
      </c>
      <c r="H3669" s="17" t="s">
        <v>1523</v>
      </c>
      <c r="I3669" s="17" t="s">
        <v>1524</v>
      </c>
      <c r="J3669" s="17" t="n">
        <v>2</v>
      </c>
      <c r="K3669" s="15" t="n">
        <v>231.9</v>
      </c>
      <c r="L3669" s="22" t="n">
        <v>0</v>
      </c>
      <c r="M3669" s="15" t="n">
        <v>0</v>
      </c>
      <c r="N3669" s="15" t="n">
        <f aca="false">J3669*K3669</f>
        <v>463.8</v>
      </c>
      <c r="O3669" s="15" t="n">
        <f aca="false">N3669*L3669</f>
        <v>0</v>
      </c>
      <c r="P3669" s="15" t="n">
        <f aca="false">N3669-O3669</f>
        <v>463.8</v>
      </c>
      <c r="Q3669" s="15" t="n">
        <f aca="false">J3669*INDEX(dProdutos!$F$2:$F$47,MATCH(E3669,dProdutos!$A$2:$A$47,0))</f>
        <v>281.66</v>
      </c>
      <c r="R3669" s="15" t="n">
        <f aca="false">IF(I3669="Cancelado",0,P3669-Q3669)</f>
        <v>182.14</v>
      </c>
      <c r="S3669" s="17" t="str">
        <f aca="false">INDEX(dProdutos!$D$2:$D$47,MATCH(E3669,dProdutos!$A$2:$A$47,0))</f>
        <v>Casa</v>
      </c>
    </row>
    <row r="3670" customFormat="false" ht="15" hidden="false" customHeight="false" outlineLevel="0" collapsed="false">
      <c r="A3670" s="17" t="s">
        <v>3761</v>
      </c>
      <c r="B3670" s="17" t="n">
        <v>1</v>
      </c>
      <c r="C3670" s="21" t="n">
        <v>45951</v>
      </c>
      <c r="D3670" s="17" t="s">
        <v>602</v>
      </c>
      <c r="E3670" s="17" t="s">
        <v>95</v>
      </c>
      <c r="F3670" s="17" t="s">
        <v>1503</v>
      </c>
      <c r="G3670" s="17" t="s">
        <v>63</v>
      </c>
      <c r="H3670" s="17" t="s">
        <v>1537</v>
      </c>
      <c r="I3670" s="17" t="s">
        <v>1531</v>
      </c>
      <c r="J3670" s="17" t="n">
        <v>1</v>
      </c>
      <c r="K3670" s="15" t="n">
        <v>77.9</v>
      </c>
      <c r="L3670" s="22" t="n">
        <v>0</v>
      </c>
      <c r="M3670" s="15" t="n">
        <v>13.34</v>
      </c>
      <c r="N3670" s="15" t="n">
        <f aca="false">J3670*K3670</f>
        <v>77.9</v>
      </c>
      <c r="O3670" s="15" t="n">
        <f aca="false">N3670*L3670</f>
        <v>0</v>
      </c>
      <c r="P3670" s="15" t="n">
        <f aca="false">N3670-O3670</f>
        <v>77.9</v>
      </c>
      <c r="Q3670" s="15" t="n">
        <f aca="false">J3670*INDEX(dProdutos!$F$2:$F$47,MATCH(E3670,dProdutos!$A$2:$A$47,0))</f>
        <v>36.71</v>
      </c>
      <c r="R3670" s="15" t="n">
        <f aca="false">IF(I3670="Cancelado",0,P3670-Q3670)</f>
        <v>0</v>
      </c>
      <c r="S3670" s="17" t="str">
        <f aca="false">INDEX(dProdutos!$D$2:$D$47,MATCH(E3670,dProdutos!$A$2:$A$47,0))</f>
        <v>Moda Feminina</v>
      </c>
    </row>
    <row r="3671" customFormat="false" ht="15" hidden="false" customHeight="false" outlineLevel="0" collapsed="false">
      <c r="A3671" s="17" t="s">
        <v>3762</v>
      </c>
      <c r="B3671" s="17" t="n">
        <v>1</v>
      </c>
      <c r="C3671" s="21" t="n">
        <v>45951</v>
      </c>
      <c r="D3671" s="17" t="s">
        <v>1380</v>
      </c>
      <c r="E3671" s="17" t="s">
        <v>171</v>
      </c>
      <c r="F3671" s="17" t="s">
        <v>1497</v>
      </c>
      <c r="G3671" s="17" t="s">
        <v>63</v>
      </c>
      <c r="H3671" s="17" t="s">
        <v>1523</v>
      </c>
      <c r="I3671" s="17" t="s">
        <v>1524</v>
      </c>
      <c r="J3671" s="17" t="n">
        <v>1</v>
      </c>
      <c r="K3671" s="15" t="n">
        <v>246.9</v>
      </c>
      <c r="L3671" s="22" t="n">
        <v>0</v>
      </c>
      <c r="M3671" s="15" t="n">
        <v>28.07</v>
      </c>
      <c r="N3671" s="15" t="n">
        <f aca="false">J3671*K3671</f>
        <v>246.9</v>
      </c>
      <c r="O3671" s="15" t="n">
        <f aca="false">N3671*L3671</f>
        <v>0</v>
      </c>
      <c r="P3671" s="15" t="n">
        <f aca="false">N3671-O3671</f>
        <v>246.9</v>
      </c>
      <c r="Q3671" s="15" t="n">
        <f aca="false">J3671*INDEX(dProdutos!$F$2:$F$47,MATCH(E3671,dProdutos!$A$2:$A$47,0))</f>
        <v>103.61</v>
      </c>
      <c r="R3671" s="15" t="n">
        <f aca="false">IF(I3671="Cancelado",0,P3671-Q3671)</f>
        <v>143.29</v>
      </c>
      <c r="S3671" s="17" t="str">
        <f aca="false">INDEX(dProdutos!$D$2:$D$47,MATCH(E3671,dProdutos!$A$2:$A$47,0))</f>
        <v>Casa</v>
      </c>
    </row>
    <row r="3672" customFormat="false" ht="15" hidden="false" customHeight="false" outlineLevel="0" collapsed="false">
      <c r="A3672" s="17" t="s">
        <v>3762</v>
      </c>
      <c r="B3672" s="17" t="n">
        <v>2</v>
      </c>
      <c r="C3672" s="21" t="n">
        <v>45951</v>
      </c>
      <c r="D3672" s="17" t="s">
        <v>1380</v>
      </c>
      <c r="E3672" s="17" t="s">
        <v>177</v>
      </c>
      <c r="F3672" s="17" t="s">
        <v>1497</v>
      </c>
      <c r="G3672" s="17" t="s">
        <v>63</v>
      </c>
      <c r="H3672" s="17" t="s">
        <v>1523</v>
      </c>
      <c r="I3672" s="17" t="s">
        <v>1524</v>
      </c>
      <c r="J3672" s="17" t="n">
        <v>1</v>
      </c>
      <c r="K3672" s="15" t="n">
        <v>257.9</v>
      </c>
      <c r="L3672" s="22" t="n">
        <v>0.05</v>
      </c>
      <c r="M3672" s="15" t="n">
        <v>0</v>
      </c>
      <c r="N3672" s="15" t="n">
        <f aca="false">J3672*K3672</f>
        <v>257.9</v>
      </c>
      <c r="O3672" s="15" t="n">
        <f aca="false">N3672*L3672</f>
        <v>12.895</v>
      </c>
      <c r="P3672" s="15" t="n">
        <f aca="false">N3672-O3672</f>
        <v>245.005</v>
      </c>
      <c r="Q3672" s="15" t="n">
        <f aca="false">J3672*INDEX(dProdutos!$F$2:$F$47,MATCH(E3672,dProdutos!$A$2:$A$47,0))</f>
        <v>138.23</v>
      </c>
      <c r="R3672" s="15" t="n">
        <f aca="false">IF(I3672="Cancelado",0,P3672-Q3672)</f>
        <v>106.775</v>
      </c>
      <c r="S3672" s="17" t="str">
        <f aca="false">INDEX(dProdutos!$D$2:$D$47,MATCH(E3672,dProdutos!$A$2:$A$47,0))</f>
        <v>Casa</v>
      </c>
    </row>
    <row r="3673" customFormat="false" ht="15" hidden="false" customHeight="false" outlineLevel="0" collapsed="false">
      <c r="A3673" s="17" t="s">
        <v>3763</v>
      </c>
      <c r="B3673" s="17" t="n">
        <v>1</v>
      </c>
      <c r="C3673" s="21" t="n">
        <v>45952</v>
      </c>
      <c r="D3673" s="17" t="s">
        <v>735</v>
      </c>
      <c r="E3673" s="17" t="s">
        <v>171</v>
      </c>
      <c r="F3673" s="17" t="s">
        <v>1501</v>
      </c>
      <c r="G3673" s="17" t="s">
        <v>61</v>
      </c>
      <c r="H3673" s="17" t="s">
        <v>1537</v>
      </c>
      <c r="I3673" s="17" t="s">
        <v>1524</v>
      </c>
      <c r="J3673" s="17" t="n">
        <v>1</v>
      </c>
      <c r="K3673" s="15" t="n">
        <v>246.9</v>
      </c>
      <c r="L3673" s="22" t="n">
        <v>0</v>
      </c>
      <c r="M3673" s="15" t="n">
        <v>0</v>
      </c>
      <c r="N3673" s="15" t="n">
        <f aca="false">J3673*K3673</f>
        <v>246.9</v>
      </c>
      <c r="O3673" s="15" t="n">
        <f aca="false">N3673*L3673</f>
        <v>0</v>
      </c>
      <c r="P3673" s="15" t="n">
        <f aca="false">N3673-O3673</f>
        <v>246.9</v>
      </c>
      <c r="Q3673" s="15" t="n">
        <f aca="false">J3673*INDEX(dProdutos!$F$2:$F$47,MATCH(E3673,dProdutos!$A$2:$A$47,0))</f>
        <v>103.61</v>
      </c>
      <c r="R3673" s="15" t="n">
        <f aca="false">IF(I3673="Cancelado",0,P3673-Q3673)</f>
        <v>143.29</v>
      </c>
      <c r="S3673" s="17" t="str">
        <f aca="false">INDEX(dProdutos!$D$2:$D$47,MATCH(E3673,dProdutos!$A$2:$A$47,0))</f>
        <v>Casa</v>
      </c>
    </row>
    <row r="3674" customFormat="false" ht="15" hidden="false" customHeight="false" outlineLevel="0" collapsed="false">
      <c r="A3674" s="17" t="s">
        <v>3764</v>
      </c>
      <c r="B3674" s="17" t="n">
        <v>1</v>
      </c>
      <c r="C3674" s="21" t="n">
        <v>45952</v>
      </c>
      <c r="D3674" s="17" t="s">
        <v>784</v>
      </c>
      <c r="E3674" s="17" t="s">
        <v>201</v>
      </c>
      <c r="F3674" s="17" t="s">
        <v>1487</v>
      </c>
      <c r="G3674" s="17" t="s">
        <v>59</v>
      </c>
      <c r="H3674" s="17" t="s">
        <v>1537</v>
      </c>
      <c r="I3674" s="17" t="s">
        <v>1524</v>
      </c>
      <c r="J3674" s="17" t="n">
        <v>2</v>
      </c>
      <c r="K3674" s="15" t="n">
        <v>236.9</v>
      </c>
      <c r="L3674" s="22" t="n">
        <v>0.05</v>
      </c>
      <c r="M3674" s="15" t="n">
        <v>31.3</v>
      </c>
      <c r="N3674" s="15" t="n">
        <f aca="false">J3674*K3674</f>
        <v>473.8</v>
      </c>
      <c r="O3674" s="15" t="n">
        <f aca="false">N3674*L3674</f>
        <v>23.69</v>
      </c>
      <c r="P3674" s="15" t="n">
        <f aca="false">N3674-O3674</f>
        <v>450.11</v>
      </c>
      <c r="Q3674" s="15" t="n">
        <f aca="false">J3674*INDEX(dProdutos!$F$2:$F$47,MATCH(E3674,dProdutos!$A$2:$A$47,0))</f>
        <v>192.46</v>
      </c>
      <c r="R3674" s="15" t="n">
        <f aca="false">IF(I3674="Cancelado",0,P3674-Q3674)</f>
        <v>257.65</v>
      </c>
      <c r="S3674" s="17" t="str">
        <f aca="false">INDEX(dProdutos!$D$2:$D$47,MATCH(E3674,dProdutos!$A$2:$A$47,0))</f>
        <v>Beleza</v>
      </c>
    </row>
    <row r="3675" customFormat="false" ht="15" hidden="false" customHeight="false" outlineLevel="0" collapsed="false">
      <c r="A3675" s="17" t="s">
        <v>3764</v>
      </c>
      <c r="B3675" s="17" t="n">
        <v>2</v>
      </c>
      <c r="C3675" s="21" t="n">
        <v>45952</v>
      </c>
      <c r="D3675" s="17" t="s">
        <v>784</v>
      </c>
      <c r="E3675" s="17" t="s">
        <v>105</v>
      </c>
      <c r="F3675" s="17" t="s">
        <v>1487</v>
      </c>
      <c r="G3675" s="17" t="s">
        <v>59</v>
      </c>
      <c r="H3675" s="17" t="s">
        <v>1537</v>
      </c>
      <c r="I3675" s="17" t="s">
        <v>1524</v>
      </c>
      <c r="J3675" s="17" t="n">
        <v>1</v>
      </c>
      <c r="K3675" s="15" t="n">
        <v>175.9</v>
      </c>
      <c r="L3675" s="22" t="n">
        <v>0</v>
      </c>
      <c r="M3675" s="15" t="n">
        <v>0</v>
      </c>
      <c r="N3675" s="15" t="n">
        <f aca="false">J3675*K3675</f>
        <v>175.9</v>
      </c>
      <c r="O3675" s="15" t="n">
        <f aca="false">N3675*L3675</f>
        <v>0</v>
      </c>
      <c r="P3675" s="15" t="n">
        <f aca="false">N3675-O3675</f>
        <v>175.9</v>
      </c>
      <c r="Q3675" s="15" t="n">
        <f aca="false">J3675*INDEX(dProdutos!$F$2:$F$47,MATCH(E3675,dProdutos!$A$2:$A$47,0))</f>
        <v>96.59</v>
      </c>
      <c r="R3675" s="15" t="n">
        <f aca="false">IF(I3675="Cancelado",0,P3675-Q3675)</f>
        <v>79.31</v>
      </c>
      <c r="S3675" s="17" t="str">
        <f aca="false">INDEX(dProdutos!$D$2:$D$47,MATCH(E3675,dProdutos!$A$2:$A$47,0))</f>
        <v>Moda Masculina</v>
      </c>
    </row>
    <row r="3676" customFormat="false" ht="15" hidden="false" customHeight="false" outlineLevel="0" collapsed="false">
      <c r="A3676" s="17" t="s">
        <v>3765</v>
      </c>
      <c r="B3676" s="17" t="n">
        <v>1</v>
      </c>
      <c r="C3676" s="21" t="n">
        <v>45952</v>
      </c>
      <c r="D3676" s="17" t="s">
        <v>1310</v>
      </c>
      <c r="E3676" s="17" t="s">
        <v>150</v>
      </c>
      <c r="F3676" s="17" t="s">
        <v>1503</v>
      </c>
      <c r="G3676" s="17" t="s">
        <v>62</v>
      </c>
      <c r="H3676" s="17" t="s">
        <v>1537</v>
      </c>
      <c r="I3676" s="17" t="s">
        <v>1524</v>
      </c>
      <c r="J3676" s="17" t="n">
        <v>1</v>
      </c>
      <c r="K3676" s="15" t="n">
        <v>71.9</v>
      </c>
      <c r="L3676" s="22" t="n">
        <v>0.05</v>
      </c>
      <c r="M3676" s="15" t="n">
        <v>0</v>
      </c>
      <c r="N3676" s="15" t="n">
        <f aca="false">J3676*K3676</f>
        <v>71.9</v>
      </c>
      <c r="O3676" s="15" t="n">
        <f aca="false">N3676*L3676</f>
        <v>3.595</v>
      </c>
      <c r="P3676" s="15" t="n">
        <f aca="false">N3676-O3676</f>
        <v>68.305</v>
      </c>
      <c r="Q3676" s="15" t="n">
        <f aca="false">J3676*INDEX(dProdutos!$F$2:$F$47,MATCH(E3676,dProdutos!$A$2:$A$47,0))</f>
        <v>27.38</v>
      </c>
      <c r="R3676" s="15" t="n">
        <f aca="false">IF(I3676="Cancelado",0,P3676-Q3676)</f>
        <v>40.925</v>
      </c>
      <c r="S3676" s="17" t="str">
        <f aca="false">INDEX(dProdutos!$D$2:$D$47,MATCH(E3676,dProdutos!$A$2:$A$47,0))</f>
        <v>Acessórios</v>
      </c>
    </row>
    <row r="3677" customFormat="false" ht="15" hidden="false" customHeight="false" outlineLevel="0" collapsed="false">
      <c r="A3677" s="17" t="s">
        <v>3766</v>
      </c>
      <c r="B3677" s="17" t="n">
        <v>1</v>
      </c>
      <c r="C3677" s="21" t="n">
        <v>45952</v>
      </c>
      <c r="D3677" s="17" t="s">
        <v>1478</v>
      </c>
      <c r="E3677" s="17" t="s">
        <v>129</v>
      </c>
      <c r="F3677" s="17" t="s">
        <v>1499</v>
      </c>
      <c r="G3677" s="17" t="s">
        <v>60</v>
      </c>
      <c r="H3677" s="17" t="s">
        <v>1537</v>
      </c>
      <c r="I3677" s="17" t="s">
        <v>1531</v>
      </c>
      <c r="J3677" s="17" t="n">
        <v>1</v>
      </c>
      <c r="K3677" s="15" t="n">
        <v>105.9</v>
      </c>
      <c r="L3677" s="22" t="n">
        <v>0.1</v>
      </c>
      <c r="M3677" s="15" t="n">
        <v>0</v>
      </c>
      <c r="N3677" s="15" t="n">
        <f aca="false">J3677*K3677</f>
        <v>105.9</v>
      </c>
      <c r="O3677" s="15" t="n">
        <f aca="false">N3677*L3677</f>
        <v>10.59</v>
      </c>
      <c r="P3677" s="15" t="n">
        <f aca="false">N3677-O3677</f>
        <v>95.31</v>
      </c>
      <c r="Q3677" s="15" t="n">
        <f aca="false">J3677*INDEX(dProdutos!$F$2:$F$47,MATCH(E3677,dProdutos!$A$2:$A$47,0))</f>
        <v>43.79</v>
      </c>
      <c r="R3677" s="15" t="n">
        <f aca="false">IF(I3677="Cancelado",0,P3677-Q3677)</f>
        <v>0</v>
      </c>
      <c r="S3677" s="17" t="str">
        <f aca="false">INDEX(dProdutos!$D$2:$D$47,MATCH(E3677,dProdutos!$A$2:$A$47,0))</f>
        <v>Calçados</v>
      </c>
    </row>
    <row r="3678" customFormat="false" ht="15" hidden="false" customHeight="false" outlineLevel="0" collapsed="false">
      <c r="A3678" s="17" t="s">
        <v>3766</v>
      </c>
      <c r="B3678" s="17" t="n">
        <v>2</v>
      </c>
      <c r="C3678" s="21" t="n">
        <v>45952</v>
      </c>
      <c r="D3678" s="17" t="s">
        <v>1478</v>
      </c>
      <c r="E3678" s="17" t="s">
        <v>150</v>
      </c>
      <c r="F3678" s="17" t="s">
        <v>1499</v>
      </c>
      <c r="G3678" s="17" t="s">
        <v>60</v>
      </c>
      <c r="H3678" s="17" t="s">
        <v>1537</v>
      </c>
      <c r="I3678" s="17" t="s">
        <v>1531</v>
      </c>
      <c r="J3678" s="17" t="n">
        <v>3</v>
      </c>
      <c r="K3678" s="15" t="n">
        <v>71.9</v>
      </c>
      <c r="L3678" s="22" t="n">
        <v>0.1</v>
      </c>
      <c r="M3678" s="15" t="n">
        <v>0</v>
      </c>
      <c r="N3678" s="15" t="n">
        <f aca="false">J3678*K3678</f>
        <v>215.7</v>
      </c>
      <c r="O3678" s="15" t="n">
        <f aca="false">N3678*L3678</f>
        <v>21.57</v>
      </c>
      <c r="P3678" s="15" t="n">
        <f aca="false">N3678-O3678</f>
        <v>194.13</v>
      </c>
      <c r="Q3678" s="15" t="n">
        <f aca="false">J3678*INDEX(dProdutos!$F$2:$F$47,MATCH(E3678,dProdutos!$A$2:$A$47,0))</f>
        <v>82.14</v>
      </c>
      <c r="R3678" s="15" t="n">
        <f aca="false">IF(I3678="Cancelado",0,P3678-Q3678)</f>
        <v>0</v>
      </c>
      <c r="S3678" s="17" t="str">
        <f aca="false">INDEX(dProdutos!$D$2:$D$47,MATCH(E3678,dProdutos!$A$2:$A$47,0))</f>
        <v>Acessórios</v>
      </c>
    </row>
    <row r="3679" customFormat="false" ht="15" hidden="false" customHeight="false" outlineLevel="0" collapsed="false">
      <c r="A3679" s="17" t="s">
        <v>3767</v>
      </c>
      <c r="B3679" s="17" t="n">
        <v>1</v>
      </c>
      <c r="C3679" s="21" t="n">
        <v>45952</v>
      </c>
      <c r="D3679" s="17" t="s">
        <v>943</v>
      </c>
      <c r="E3679" s="17" t="s">
        <v>73</v>
      </c>
      <c r="F3679" s="17" t="s">
        <v>1501</v>
      </c>
      <c r="G3679" s="17" t="s">
        <v>62</v>
      </c>
      <c r="H3679" s="17" t="s">
        <v>1537</v>
      </c>
      <c r="I3679" s="17" t="s">
        <v>1524</v>
      </c>
      <c r="J3679" s="17" t="n">
        <v>1</v>
      </c>
      <c r="K3679" s="15" t="n">
        <v>179.9</v>
      </c>
      <c r="L3679" s="22" t="n">
        <v>0.15</v>
      </c>
      <c r="M3679" s="15" t="n">
        <v>14.11</v>
      </c>
      <c r="N3679" s="15" t="n">
        <f aca="false">J3679*K3679</f>
        <v>179.9</v>
      </c>
      <c r="O3679" s="15" t="n">
        <f aca="false">N3679*L3679</f>
        <v>26.985</v>
      </c>
      <c r="P3679" s="15" t="n">
        <f aca="false">N3679-O3679</f>
        <v>152.915</v>
      </c>
      <c r="Q3679" s="15" t="n">
        <f aca="false">J3679*INDEX(dProdutos!$F$2:$F$47,MATCH(E3679,dProdutos!$A$2:$A$47,0))</f>
        <v>69.44</v>
      </c>
      <c r="R3679" s="15" t="n">
        <f aca="false">IF(I3679="Cancelado",0,P3679-Q3679)</f>
        <v>83.475</v>
      </c>
      <c r="S3679" s="17" t="str">
        <f aca="false">INDEX(dProdutos!$D$2:$D$47,MATCH(E3679,dProdutos!$A$2:$A$47,0))</f>
        <v>Moda Feminina</v>
      </c>
    </row>
    <row r="3680" customFormat="false" ht="15" hidden="false" customHeight="false" outlineLevel="0" collapsed="false">
      <c r="A3680" s="17" t="s">
        <v>3768</v>
      </c>
      <c r="B3680" s="17" t="n">
        <v>1</v>
      </c>
      <c r="C3680" s="21" t="n">
        <v>45952</v>
      </c>
      <c r="D3680" s="17" t="s">
        <v>1272</v>
      </c>
      <c r="E3680" s="17" t="s">
        <v>174</v>
      </c>
      <c r="F3680" s="17" t="s">
        <v>1501</v>
      </c>
      <c r="G3680" s="17" t="s">
        <v>61</v>
      </c>
      <c r="H3680" s="17" t="s">
        <v>1537</v>
      </c>
      <c r="I3680" s="17" t="s">
        <v>1524</v>
      </c>
      <c r="J3680" s="17" t="n">
        <v>1</v>
      </c>
      <c r="K3680" s="15" t="n">
        <v>250.9</v>
      </c>
      <c r="L3680" s="22" t="n">
        <v>0</v>
      </c>
      <c r="M3680" s="15" t="n">
        <v>26.46</v>
      </c>
      <c r="N3680" s="15" t="n">
        <f aca="false">J3680*K3680</f>
        <v>250.9</v>
      </c>
      <c r="O3680" s="15" t="n">
        <f aca="false">N3680*L3680</f>
        <v>0</v>
      </c>
      <c r="P3680" s="15" t="n">
        <f aca="false">N3680-O3680</f>
        <v>250.9</v>
      </c>
      <c r="Q3680" s="15" t="n">
        <f aca="false">J3680*INDEX(dProdutos!$F$2:$F$47,MATCH(E3680,dProdutos!$A$2:$A$47,0))</f>
        <v>151.28</v>
      </c>
      <c r="R3680" s="15" t="n">
        <f aca="false">IF(I3680="Cancelado",0,P3680-Q3680)</f>
        <v>99.62</v>
      </c>
      <c r="S3680" s="17" t="str">
        <f aca="false">INDEX(dProdutos!$D$2:$D$47,MATCH(E3680,dProdutos!$A$2:$A$47,0))</f>
        <v>Casa</v>
      </c>
    </row>
    <row r="3681" customFormat="false" ht="15" hidden="false" customHeight="false" outlineLevel="0" collapsed="false">
      <c r="A3681" s="17" t="s">
        <v>3769</v>
      </c>
      <c r="B3681" s="17" t="n">
        <v>1</v>
      </c>
      <c r="C3681" s="21" t="n">
        <v>45952</v>
      </c>
      <c r="D3681" s="17" t="s">
        <v>1218</v>
      </c>
      <c r="E3681" s="17" t="s">
        <v>171</v>
      </c>
      <c r="F3681" s="17" t="s">
        <v>1487</v>
      </c>
      <c r="G3681" s="17" t="s">
        <v>60</v>
      </c>
      <c r="H3681" s="17" t="s">
        <v>1537</v>
      </c>
      <c r="I3681" s="17" t="s">
        <v>1524</v>
      </c>
      <c r="J3681" s="17" t="n">
        <v>1</v>
      </c>
      <c r="K3681" s="15" t="n">
        <v>246.9</v>
      </c>
      <c r="L3681" s="22" t="n">
        <v>0.1</v>
      </c>
      <c r="M3681" s="15" t="n">
        <v>0</v>
      </c>
      <c r="N3681" s="15" t="n">
        <f aca="false">J3681*K3681</f>
        <v>246.9</v>
      </c>
      <c r="O3681" s="15" t="n">
        <f aca="false">N3681*L3681</f>
        <v>24.69</v>
      </c>
      <c r="P3681" s="15" t="n">
        <f aca="false">N3681-O3681</f>
        <v>222.21</v>
      </c>
      <c r="Q3681" s="15" t="n">
        <f aca="false">J3681*INDEX(dProdutos!$F$2:$F$47,MATCH(E3681,dProdutos!$A$2:$A$47,0))</f>
        <v>103.61</v>
      </c>
      <c r="R3681" s="15" t="n">
        <f aca="false">IF(I3681="Cancelado",0,P3681-Q3681)</f>
        <v>118.6</v>
      </c>
      <c r="S3681" s="17" t="str">
        <f aca="false">INDEX(dProdutos!$D$2:$D$47,MATCH(E3681,dProdutos!$A$2:$A$47,0))</f>
        <v>Casa</v>
      </c>
    </row>
    <row r="3682" customFormat="false" ht="15" hidden="false" customHeight="false" outlineLevel="0" collapsed="false">
      <c r="A3682" s="17" t="s">
        <v>3770</v>
      </c>
      <c r="B3682" s="17" t="n">
        <v>1</v>
      </c>
      <c r="C3682" s="21" t="n">
        <v>45952</v>
      </c>
      <c r="D3682" s="17" t="s">
        <v>1234</v>
      </c>
      <c r="E3682" s="17" t="s">
        <v>165</v>
      </c>
      <c r="F3682" s="17" t="s">
        <v>1503</v>
      </c>
      <c r="G3682" s="17" t="s">
        <v>63</v>
      </c>
      <c r="H3682" s="17" t="s">
        <v>1537</v>
      </c>
      <c r="I3682" s="17" t="s">
        <v>1524</v>
      </c>
      <c r="J3682" s="17" t="n">
        <v>1</v>
      </c>
      <c r="K3682" s="15" t="n">
        <v>231.9</v>
      </c>
      <c r="L3682" s="22" t="n">
        <v>0.05</v>
      </c>
      <c r="M3682" s="15" t="n">
        <v>34.05</v>
      </c>
      <c r="N3682" s="15" t="n">
        <f aca="false">J3682*K3682</f>
        <v>231.9</v>
      </c>
      <c r="O3682" s="15" t="n">
        <f aca="false">N3682*L3682</f>
        <v>11.595</v>
      </c>
      <c r="P3682" s="15" t="n">
        <f aca="false">N3682-O3682</f>
        <v>220.305</v>
      </c>
      <c r="Q3682" s="15" t="n">
        <f aca="false">J3682*INDEX(dProdutos!$F$2:$F$47,MATCH(E3682,dProdutos!$A$2:$A$47,0))</f>
        <v>140.83</v>
      </c>
      <c r="R3682" s="15" t="n">
        <f aca="false">IF(I3682="Cancelado",0,P3682-Q3682)</f>
        <v>79.475</v>
      </c>
      <c r="S3682" s="17" t="str">
        <f aca="false">INDEX(dProdutos!$D$2:$D$47,MATCH(E3682,dProdutos!$A$2:$A$47,0))</f>
        <v>Casa</v>
      </c>
    </row>
    <row r="3683" customFormat="false" ht="15" hidden="false" customHeight="false" outlineLevel="0" collapsed="false">
      <c r="A3683" s="17" t="s">
        <v>3771</v>
      </c>
      <c r="B3683" s="17" t="n">
        <v>1</v>
      </c>
      <c r="C3683" s="21" t="n">
        <v>45952</v>
      </c>
      <c r="D3683" s="17" t="s">
        <v>751</v>
      </c>
      <c r="E3683" s="17" t="s">
        <v>198</v>
      </c>
      <c r="F3683" s="17" t="s">
        <v>1493</v>
      </c>
      <c r="G3683" s="17" t="s">
        <v>64</v>
      </c>
      <c r="H3683" s="17" t="s">
        <v>1523</v>
      </c>
      <c r="I3683" s="17" t="s">
        <v>1524</v>
      </c>
      <c r="J3683" s="17" t="n">
        <v>1</v>
      </c>
      <c r="K3683" s="15" t="n">
        <v>253.9</v>
      </c>
      <c r="L3683" s="22" t="n">
        <v>0.05</v>
      </c>
      <c r="M3683" s="15" t="n">
        <v>31.75</v>
      </c>
      <c r="N3683" s="15" t="n">
        <f aca="false">J3683*K3683</f>
        <v>253.9</v>
      </c>
      <c r="O3683" s="15" t="n">
        <f aca="false">N3683*L3683</f>
        <v>12.695</v>
      </c>
      <c r="P3683" s="15" t="n">
        <f aca="false">N3683-O3683</f>
        <v>241.205</v>
      </c>
      <c r="Q3683" s="15" t="n">
        <f aca="false">J3683*INDEX(dProdutos!$F$2:$F$47,MATCH(E3683,dProdutos!$A$2:$A$47,0))</f>
        <v>99.78</v>
      </c>
      <c r="R3683" s="15" t="n">
        <f aca="false">IF(I3683="Cancelado",0,P3683-Q3683)</f>
        <v>141.425</v>
      </c>
      <c r="S3683" s="17" t="str">
        <f aca="false">INDEX(dProdutos!$D$2:$D$47,MATCH(E3683,dProdutos!$A$2:$A$47,0))</f>
        <v>Beleza</v>
      </c>
    </row>
    <row r="3684" customFormat="false" ht="15" hidden="false" customHeight="false" outlineLevel="0" collapsed="false">
      <c r="A3684" s="17" t="s">
        <v>3771</v>
      </c>
      <c r="B3684" s="17" t="n">
        <v>2</v>
      </c>
      <c r="C3684" s="21" t="n">
        <v>45952</v>
      </c>
      <c r="D3684" s="17" t="s">
        <v>751</v>
      </c>
      <c r="E3684" s="17" t="s">
        <v>114</v>
      </c>
      <c r="F3684" s="17" t="s">
        <v>1493</v>
      </c>
      <c r="G3684" s="17" t="s">
        <v>64</v>
      </c>
      <c r="H3684" s="17" t="s">
        <v>1523</v>
      </c>
      <c r="I3684" s="17" t="s">
        <v>1524</v>
      </c>
      <c r="J3684" s="17" t="n">
        <v>2</v>
      </c>
      <c r="K3684" s="15" t="n">
        <v>202.9</v>
      </c>
      <c r="L3684" s="22" t="n">
        <v>0</v>
      </c>
      <c r="M3684" s="15" t="n">
        <v>0</v>
      </c>
      <c r="N3684" s="15" t="n">
        <f aca="false">J3684*K3684</f>
        <v>405.8</v>
      </c>
      <c r="O3684" s="15" t="n">
        <f aca="false">N3684*L3684</f>
        <v>0</v>
      </c>
      <c r="P3684" s="15" t="n">
        <f aca="false">N3684-O3684</f>
        <v>405.8</v>
      </c>
      <c r="Q3684" s="15" t="n">
        <f aca="false">J3684*INDEX(dProdutos!$F$2:$F$47,MATCH(E3684,dProdutos!$A$2:$A$47,0))</f>
        <v>220.78</v>
      </c>
      <c r="R3684" s="15" t="n">
        <f aca="false">IF(I3684="Cancelado",0,P3684-Q3684)</f>
        <v>185.02</v>
      </c>
      <c r="S3684" s="17" t="str">
        <f aca="false">INDEX(dProdutos!$D$2:$D$47,MATCH(E3684,dProdutos!$A$2:$A$47,0))</f>
        <v>Moda Masculina</v>
      </c>
    </row>
    <row r="3685" customFormat="false" ht="15" hidden="false" customHeight="false" outlineLevel="0" collapsed="false">
      <c r="A3685" s="17" t="s">
        <v>3772</v>
      </c>
      <c r="B3685" s="17" t="n">
        <v>1</v>
      </c>
      <c r="C3685" s="21" t="n">
        <v>45952</v>
      </c>
      <c r="D3685" s="17" t="s">
        <v>1258</v>
      </c>
      <c r="E3685" s="17" t="s">
        <v>177</v>
      </c>
      <c r="F3685" s="17" t="s">
        <v>1501</v>
      </c>
      <c r="G3685" s="17" t="s">
        <v>63</v>
      </c>
      <c r="H3685" s="17" t="s">
        <v>1523</v>
      </c>
      <c r="I3685" s="17" t="s">
        <v>1524</v>
      </c>
      <c r="J3685" s="17" t="n">
        <v>1</v>
      </c>
      <c r="K3685" s="15" t="n">
        <v>257.9</v>
      </c>
      <c r="L3685" s="22" t="n">
        <v>0.1</v>
      </c>
      <c r="M3685" s="15" t="n">
        <v>13.64</v>
      </c>
      <c r="N3685" s="15" t="n">
        <f aca="false">J3685*K3685</f>
        <v>257.9</v>
      </c>
      <c r="O3685" s="15" t="n">
        <f aca="false">N3685*L3685</f>
        <v>25.79</v>
      </c>
      <c r="P3685" s="15" t="n">
        <f aca="false">N3685-O3685</f>
        <v>232.11</v>
      </c>
      <c r="Q3685" s="15" t="n">
        <f aca="false">J3685*INDEX(dProdutos!$F$2:$F$47,MATCH(E3685,dProdutos!$A$2:$A$47,0))</f>
        <v>138.23</v>
      </c>
      <c r="R3685" s="15" t="n">
        <f aca="false">IF(I3685="Cancelado",0,P3685-Q3685)</f>
        <v>93.88</v>
      </c>
      <c r="S3685" s="17" t="str">
        <f aca="false">INDEX(dProdutos!$D$2:$D$47,MATCH(E3685,dProdutos!$A$2:$A$47,0))</f>
        <v>Casa</v>
      </c>
    </row>
    <row r="3686" customFormat="false" ht="15" hidden="false" customHeight="false" outlineLevel="0" collapsed="false">
      <c r="A3686" s="17" t="s">
        <v>3772</v>
      </c>
      <c r="B3686" s="17" t="n">
        <v>2</v>
      </c>
      <c r="C3686" s="21" t="n">
        <v>45952</v>
      </c>
      <c r="D3686" s="17" t="s">
        <v>1258</v>
      </c>
      <c r="E3686" s="17" t="s">
        <v>147</v>
      </c>
      <c r="F3686" s="17" t="s">
        <v>1501</v>
      </c>
      <c r="G3686" s="17" t="s">
        <v>63</v>
      </c>
      <c r="H3686" s="17" t="s">
        <v>1523</v>
      </c>
      <c r="I3686" s="17" t="s">
        <v>1524</v>
      </c>
      <c r="J3686" s="17" t="n">
        <v>1</v>
      </c>
      <c r="K3686" s="15" t="n">
        <v>231.9</v>
      </c>
      <c r="L3686" s="22" t="n">
        <v>0.15</v>
      </c>
      <c r="M3686" s="15" t="n">
        <v>0</v>
      </c>
      <c r="N3686" s="15" t="n">
        <f aca="false">J3686*K3686</f>
        <v>231.9</v>
      </c>
      <c r="O3686" s="15" t="n">
        <f aca="false">N3686*L3686</f>
        <v>34.785</v>
      </c>
      <c r="P3686" s="15" t="n">
        <f aca="false">N3686-O3686</f>
        <v>197.115</v>
      </c>
      <c r="Q3686" s="15" t="n">
        <f aca="false">J3686*INDEX(dProdutos!$F$2:$F$47,MATCH(E3686,dProdutos!$A$2:$A$47,0))</f>
        <v>130.9</v>
      </c>
      <c r="R3686" s="15" t="n">
        <f aca="false">IF(I3686="Cancelado",0,P3686-Q3686)</f>
        <v>66.215</v>
      </c>
      <c r="S3686" s="17" t="str">
        <f aca="false">INDEX(dProdutos!$D$2:$D$47,MATCH(E3686,dProdutos!$A$2:$A$47,0))</f>
        <v>Acessórios</v>
      </c>
    </row>
    <row r="3687" customFormat="false" ht="15" hidden="false" customHeight="false" outlineLevel="0" collapsed="false">
      <c r="A3687" s="17" t="s">
        <v>3772</v>
      </c>
      <c r="B3687" s="17" t="n">
        <v>3</v>
      </c>
      <c r="C3687" s="21" t="n">
        <v>45952</v>
      </c>
      <c r="D3687" s="17" t="s">
        <v>1258</v>
      </c>
      <c r="E3687" s="17" t="s">
        <v>156</v>
      </c>
      <c r="F3687" s="17" t="s">
        <v>1501</v>
      </c>
      <c r="G3687" s="17" t="s">
        <v>63</v>
      </c>
      <c r="H3687" s="17" t="s">
        <v>1523</v>
      </c>
      <c r="I3687" s="17" t="s">
        <v>1524</v>
      </c>
      <c r="J3687" s="17" t="n">
        <v>1</v>
      </c>
      <c r="K3687" s="15" t="n">
        <v>192.9</v>
      </c>
      <c r="L3687" s="22" t="n">
        <v>0.05</v>
      </c>
      <c r="M3687" s="15" t="n">
        <v>0</v>
      </c>
      <c r="N3687" s="15" t="n">
        <f aca="false">J3687*K3687</f>
        <v>192.9</v>
      </c>
      <c r="O3687" s="15" t="n">
        <f aca="false">N3687*L3687</f>
        <v>9.645</v>
      </c>
      <c r="P3687" s="15" t="n">
        <f aca="false">N3687-O3687</f>
        <v>183.255</v>
      </c>
      <c r="Q3687" s="15" t="n">
        <f aca="false">J3687*INDEX(dProdutos!$F$2:$F$47,MATCH(E3687,dProdutos!$A$2:$A$47,0))</f>
        <v>80.38</v>
      </c>
      <c r="R3687" s="15" t="n">
        <f aca="false">IF(I3687="Cancelado",0,P3687-Q3687)</f>
        <v>102.875</v>
      </c>
      <c r="S3687" s="17" t="str">
        <f aca="false">INDEX(dProdutos!$D$2:$D$47,MATCH(E3687,dProdutos!$A$2:$A$47,0))</f>
        <v>Acessórios</v>
      </c>
    </row>
    <row r="3688" customFormat="false" ht="15" hidden="false" customHeight="false" outlineLevel="0" collapsed="false">
      <c r="A3688" s="17" t="s">
        <v>3772</v>
      </c>
      <c r="B3688" s="17" t="n">
        <v>4</v>
      </c>
      <c r="C3688" s="21" t="n">
        <v>45952</v>
      </c>
      <c r="D3688" s="17" t="s">
        <v>1258</v>
      </c>
      <c r="E3688" s="17" t="s">
        <v>138</v>
      </c>
      <c r="F3688" s="17" t="s">
        <v>1501</v>
      </c>
      <c r="G3688" s="17" t="s">
        <v>63</v>
      </c>
      <c r="H3688" s="17" t="s">
        <v>1523</v>
      </c>
      <c r="I3688" s="17" t="s">
        <v>1524</v>
      </c>
      <c r="J3688" s="17" t="n">
        <v>1</v>
      </c>
      <c r="K3688" s="15" t="n">
        <v>231.9</v>
      </c>
      <c r="L3688" s="22" t="n">
        <v>0.05</v>
      </c>
      <c r="M3688" s="15" t="n">
        <v>0</v>
      </c>
      <c r="N3688" s="15" t="n">
        <f aca="false">J3688*K3688</f>
        <v>231.9</v>
      </c>
      <c r="O3688" s="15" t="n">
        <f aca="false">N3688*L3688</f>
        <v>11.595</v>
      </c>
      <c r="P3688" s="15" t="n">
        <f aca="false">N3688-O3688</f>
        <v>220.305</v>
      </c>
      <c r="Q3688" s="15" t="n">
        <f aca="false">J3688*INDEX(dProdutos!$F$2:$F$47,MATCH(E3688,dProdutos!$A$2:$A$47,0))</f>
        <v>132.21</v>
      </c>
      <c r="R3688" s="15" t="n">
        <f aca="false">IF(I3688="Cancelado",0,P3688-Q3688)</f>
        <v>88.095</v>
      </c>
      <c r="S3688" s="17" t="str">
        <f aca="false">INDEX(dProdutos!$D$2:$D$47,MATCH(E3688,dProdutos!$A$2:$A$47,0))</f>
        <v>Calçados</v>
      </c>
    </row>
    <row r="3689" customFormat="false" ht="15" hidden="false" customHeight="false" outlineLevel="0" collapsed="false">
      <c r="A3689" s="17" t="s">
        <v>3773</v>
      </c>
      <c r="B3689" s="17" t="n">
        <v>1</v>
      </c>
      <c r="C3689" s="21" t="n">
        <v>45952</v>
      </c>
      <c r="D3689" s="17" t="s">
        <v>321</v>
      </c>
      <c r="E3689" s="17" t="s">
        <v>88</v>
      </c>
      <c r="F3689" s="17" t="s">
        <v>1503</v>
      </c>
      <c r="G3689" s="17" t="s">
        <v>60</v>
      </c>
      <c r="H3689" s="17" t="s">
        <v>1537</v>
      </c>
      <c r="I3689" s="17" t="s">
        <v>1524</v>
      </c>
      <c r="J3689" s="17" t="n">
        <v>1</v>
      </c>
      <c r="K3689" s="15" t="n">
        <v>170.9</v>
      </c>
      <c r="L3689" s="22" t="n">
        <v>0</v>
      </c>
      <c r="M3689" s="15" t="n">
        <v>27.67</v>
      </c>
      <c r="N3689" s="15" t="n">
        <f aca="false">J3689*K3689</f>
        <v>170.9</v>
      </c>
      <c r="O3689" s="15" t="n">
        <f aca="false">N3689*L3689</f>
        <v>0</v>
      </c>
      <c r="P3689" s="15" t="n">
        <f aca="false">N3689-O3689</f>
        <v>170.9</v>
      </c>
      <c r="Q3689" s="15" t="n">
        <f aca="false">J3689*INDEX(dProdutos!$F$2:$F$47,MATCH(E3689,dProdutos!$A$2:$A$47,0))</f>
        <v>98.14</v>
      </c>
      <c r="R3689" s="15" t="n">
        <f aca="false">IF(I3689="Cancelado",0,P3689-Q3689)</f>
        <v>72.76</v>
      </c>
      <c r="S3689" s="17" t="str">
        <f aca="false">INDEX(dProdutos!$D$2:$D$47,MATCH(E3689,dProdutos!$A$2:$A$47,0))</f>
        <v>Moda Feminina</v>
      </c>
    </row>
    <row r="3690" customFormat="false" ht="15" hidden="false" customHeight="false" outlineLevel="0" collapsed="false">
      <c r="A3690" s="17" t="s">
        <v>3774</v>
      </c>
      <c r="B3690" s="17" t="n">
        <v>1</v>
      </c>
      <c r="C3690" s="21" t="n">
        <v>45952</v>
      </c>
      <c r="D3690" s="17" t="s">
        <v>1287</v>
      </c>
      <c r="E3690" s="17" t="s">
        <v>177</v>
      </c>
      <c r="F3690" s="17" t="s">
        <v>1499</v>
      </c>
      <c r="G3690" s="17" t="s">
        <v>59</v>
      </c>
      <c r="H3690" s="17" t="s">
        <v>1523</v>
      </c>
      <c r="I3690" s="17" t="s">
        <v>1541</v>
      </c>
      <c r="J3690" s="17" t="n">
        <v>2</v>
      </c>
      <c r="K3690" s="15" t="n">
        <v>257.9</v>
      </c>
      <c r="L3690" s="22" t="n">
        <v>0</v>
      </c>
      <c r="M3690" s="15" t="n">
        <v>10.84</v>
      </c>
      <c r="N3690" s="15" t="n">
        <f aca="false">J3690*K3690</f>
        <v>515.8</v>
      </c>
      <c r="O3690" s="15" t="n">
        <f aca="false">N3690*L3690</f>
        <v>0</v>
      </c>
      <c r="P3690" s="15" t="n">
        <f aca="false">N3690-O3690</f>
        <v>515.8</v>
      </c>
      <c r="Q3690" s="15" t="n">
        <f aca="false">J3690*INDEX(dProdutos!$F$2:$F$47,MATCH(E3690,dProdutos!$A$2:$A$47,0))</f>
        <v>276.46</v>
      </c>
      <c r="R3690" s="15" t="n">
        <f aca="false">IF(I3690="Cancelado",0,P3690-Q3690)</f>
        <v>239.34</v>
      </c>
      <c r="S3690" s="17" t="str">
        <f aca="false">INDEX(dProdutos!$D$2:$D$47,MATCH(E3690,dProdutos!$A$2:$A$47,0))</f>
        <v>Casa</v>
      </c>
    </row>
    <row r="3691" customFormat="false" ht="15" hidden="false" customHeight="false" outlineLevel="0" collapsed="false">
      <c r="A3691" s="17" t="s">
        <v>3774</v>
      </c>
      <c r="B3691" s="17" t="n">
        <v>2</v>
      </c>
      <c r="C3691" s="21" t="n">
        <v>45952</v>
      </c>
      <c r="D3691" s="17" t="s">
        <v>1287</v>
      </c>
      <c r="E3691" s="17" t="s">
        <v>111</v>
      </c>
      <c r="F3691" s="17" t="s">
        <v>1499</v>
      </c>
      <c r="G3691" s="17" t="s">
        <v>59</v>
      </c>
      <c r="H3691" s="17" t="s">
        <v>1523</v>
      </c>
      <c r="I3691" s="17" t="s">
        <v>1541</v>
      </c>
      <c r="J3691" s="17" t="n">
        <v>1</v>
      </c>
      <c r="K3691" s="15" t="n">
        <v>188.9</v>
      </c>
      <c r="L3691" s="22" t="n">
        <v>0</v>
      </c>
      <c r="M3691" s="15" t="n">
        <v>0</v>
      </c>
      <c r="N3691" s="15" t="n">
        <f aca="false">J3691*K3691</f>
        <v>188.9</v>
      </c>
      <c r="O3691" s="15" t="n">
        <f aca="false">N3691*L3691</f>
        <v>0</v>
      </c>
      <c r="P3691" s="15" t="n">
        <f aca="false">N3691-O3691</f>
        <v>188.9</v>
      </c>
      <c r="Q3691" s="15" t="n">
        <f aca="false">J3691*INDEX(dProdutos!$F$2:$F$47,MATCH(E3691,dProdutos!$A$2:$A$47,0))</f>
        <v>88.32</v>
      </c>
      <c r="R3691" s="15" t="n">
        <f aca="false">IF(I3691="Cancelado",0,P3691-Q3691)</f>
        <v>100.58</v>
      </c>
      <c r="S3691" s="17" t="str">
        <f aca="false">INDEX(dProdutos!$D$2:$D$47,MATCH(E3691,dProdutos!$A$2:$A$47,0))</f>
        <v>Moda Masculina</v>
      </c>
    </row>
    <row r="3692" customFormat="false" ht="15" hidden="false" customHeight="false" outlineLevel="0" collapsed="false">
      <c r="A3692" s="17" t="s">
        <v>3774</v>
      </c>
      <c r="B3692" s="17" t="n">
        <v>3</v>
      </c>
      <c r="C3692" s="21" t="n">
        <v>45952</v>
      </c>
      <c r="D3692" s="17" t="s">
        <v>1287</v>
      </c>
      <c r="E3692" s="17" t="s">
        <v>195</v>
      </c>
      <c r="F3692" s="17" t="s">
        <v>1499</v>
      </c>
      <c r="G3692" s="17" t="s">
        <v>59</v>
      </c>
      <c r="H3692" s="17" t="s">
        <v>1523</v>
      </c>
      <c r="I3692" s="17" t="s">
        <v>1541</v>
      </c>
      <c r="J3692" s="17" t="n">
        <v>1</v>
      </c>
      <c r="K3692" s="15" t="n">
        <v>72.9</v>
      </c>
      <c r="L3692" s="22" t="n">
        <v>0</v>
      </c>
      <c r="M3692" s="15" t="n">
        <v>0</v>
      </c>
      <c r="N3692" s="15" t="n">
        <f aca="false">J3692*K3692</f>
        <v>72.9</v>
      </c>
      <c r="O3692" s="15" t="n">
        <f aca="false">N3692*L3692</f>
        <v>0</v>
      </c>
      <c r="P3692" s="15" t="n">
        <f aca="false">N3692-O3692</f>
        <v>72.9</v>
      </c>
      <c r="Q3692" s="15" t="n">
        <f aca="false">J3692*INDEX(dProdutos!$F$2:$F$47,MATCH(E3692,dProdutos!$A$2:$A$47,0))</f>
        <v>39.23</v>
      </c>
      <c r="R3692" s="15" t="n">
        <f aca="false">IF(I3692="Cancelado",0,P3692-Q3692)</f>
        <v>33.67</v>
      </c>
      <c r="S3692" s="17" t="str">
        <f aca="false">INDEX(dProdutos!$D$2:$D$47,MATCH(E3692,dProdutos!$A$2:$A$47,0))</f>
        <v>Eletrônicos</v>
      </c>
    </row>
    <row r="3693" customFormat="false" ht="15" hidden="false" customHeight="false" outlineLevel="0" collapsed="false">
      <c r="A3693" s="17" t="s">
        <v>3775</v>
      </c>
      <c r="B3693" s="17" t="n">
        <v>1</v>
      </c>
      <c r="C3693" s="21" t="n">
        <v>45953</v>
      </c>
      <c r="D3693" s="17" t="s">
        <v>841</v>
      </c>
      <c r="E3693" s="17" t="s">
        <v>174</v>
      </c>
      <c r="F3693" s="17" t="s">
        <v>1490</v>
      </c>
      <c r="G3693" s="17" t="s">
        <v>60</v>
      </c>
      <c r="H3693" s="17" t="s">
        <v>1523</v>
      </c>
      <c r="I3693" s="17" t="s">
        <v>1531</v>
      </c>
      <c r="J3693" s="17" t="n">
        <v>1</v>
      </c>
      <c r="K3693" s="15" t="n">
        <v>250.9</v>
      </c>
      <c r="L3693" s="22" t="n">
        <v>0.1</v>
      </c>
      <c r="M3693" s="15" t="n">
        <v>31.31</v>
      </c>
      <c r="N3693" s="15" t="n">
        <f aca="false">J3693*K3693</f>
        <v>250.9</v>
      </c>
      <c r="O3693" s="15" t="n">
        <f aca="false">N3693*L3693</f>
        <v>25.09</v>
      </c>
      <c r="P3693" s="15" t="n">
        <f aca="false">N3693-O3693</f>
        <v>225.81</v>
      </c>
      <c r="Q3693" s="15" t="n">
        <f aca="false">J3693*INDEX(dProdutos!$F$2:$F$47,MATCH(E3693,dProdutos!$A$2:$A$47,0))</f>
        <v>151.28</v>
      </c>
      <c r="R3693" s="15" t="n">
        <f aca="false">IF(I3693="Cancelado",0,P3693-Q3693)</f>
        <v>0</v>
      </c>
      <c r="S3693" s="17" t="str">
        <f aca="false">INDEX(dProdutos!$D$2:$D$47,MATCH(E3693,dProdutos!$A$2:$A$47,0))</f>
        <v>Casa</v>
      </c>
    </row>
    <row r="3694" customFormat="false" ht="15" hidden="false" customHeight="false" outlineLevel="0" collapsed="false">
      <c r="A3694" s="17" t="s">
        <v>3776</v>
      </c>
      <c r="B3694" s="17" t="n">
        <v>1</v>
      </c>
      <c r="C3694" s="21" t="n">
        <v>45953</v>
      </c>
      <c r="D3694" s="17" t="s">
        <v>517</v>
      </c>
      <c r="E3694" s="17" t="s">
        <v>150</v>
      </c>
      <c r="F3694" s="17" t="s">
        <v>1499</v>
      </c>
      <c r="G3694" s="17" t="s">
        <v>60</v>
      </c>
      <c r="H3694" s="17" t="s">
        <v>1540</v>
      </c>
      <c r="I3694" s="17" t="s">
        <v>1524</v>
      </c>
      <c r="J3694" s="17" t="n">
        <v>1</v>
      </c>
      <c r="K3694" s="15" t="n">
        <v>71.9</v>
      </c>
      <c r="L3694" s="22" t="n">
        <v>0</v>
      </c>
      <c r="M3694" s="15" t="n">
        <v>29.14</v>
      </c>
      <c r="N3694" s="15" t="n">
        <f aca="false">J3694*K3694</f>
        <v>71.9</v>
      </c>
      <c r="O3694" s="15" t="n">
        <f aca="false">N3694*L3694</f>
        <v>0</v>
      </c>
      <c r="P3694" s="15" t="n">
        <f aca="false">N3694-O3694</f>
        <v>71.9</v>
      </c>
      <c r="Q3694" s="15" t="n">
        <f aca="false">J3694*INDEX(dProdutos!$F$2:$F$47,MATCH(E3694,dProdutos!$A$2:$A$47,0))</f>
        <v>27.38</v>
      </c>
      <c r="R3694" s="15" t="n">
        <f aca="false">IF(I3694="Cancelado",0,P3694-Q3694)</f>
        <v>44.52</v>
      </c>
      <c r="S3694" s="17" t="str">
        <f aca="false">INDEX(dProdutos!$D$2:$D$47,MATCH(E3694,dProdutos!$A$2:$A$47,0))</f>
        <v>Acessórios</v>
      </c>
    </row>
    <row r="3695" customFormat="false" ht="15" hidden="false" customHeight="false" outlineLevel="0" collapsed="false">
      <c r="A3695" s="17" t="s">
        <v>3777</v>
      </c>
      <c r="B3695" s="17" t="n">
        <v>1</v>
      </c>
      <c r="C3695" s="21" t="n">
        <v>45953</v>
      </c>
      <c r="D3695" s="17" t="s">
        <v>1262</v>
      </c>
      <c r="E3695" s="17" t="s">
        <v>207</v>
      </c>
      <c r="F3695" s="17" t="s">
        <v>1490</v>
      </c>
      <c r="G3695" s="17" t="s">
        <v>61</v>
      </c>
      <c r="H3695" s="17" t="s">
        <v>1523</v>
      </c>
      <c r="I3695" s="17" t="s">
        <v>1524</v>
      </c>
      <c r="J3695" s="17" t="n">
        <v>1</v>
      </c>
      <c r="K3695" s="15" t="n">
        <v>143.9</v>
      </c>
      <c r="L3695" s="22" t="n">
        <v>0</v>
      </c>
      <c r="M3695" s="15" t="n">
        <v>0</v>
      </c>
      <c r="N3695" s="15" t="n">
        <f aca="false">J3695*K3695</f>
        <v>143.9</v>
      </c>
      <c r="O3695" s="15" t="n">
        <f aca="false">N3695*L3695</f>
        <v>0</v>
      </c>
      <c r="P3695" s="15" t="n">
        <f aca="false">N3695-O3695</f>
        <v>143.9</v>
      </c>
      <c r="Q3695" s="15" t="n">
        <f aca="false">J3695*INDEX(dProdutos!$F$2:$F$47,MATCH(E3695,dProdutos!$A$2:$A$47,0))</f>
        <v>84.43</v>
      </c>
      <c r="R3695" s="15" t="n">
        <f aca="false">IF(I3695="Cancelado",0,P3695-Q3695)</f>
        <v>59.47</v>
      </c>
      <c r="S3695" s="17" t="str">
        <f aca="false">INDEX(dProdutos!$D$2:$D$47,MATCH(E3695,dProdutos!$A$2:$A$47,0))</f>
        <v>Beleza</v>
      </c>
    </row>
    <row r="3696" customFormat="false" ht="15" hidden="false" customHeight="false" outlineLevel="0" collapsed="false">
      <c r="A3696" s="17" t="s">
        <v>3777</v>
      </c>
      <c r="B3696" s="17" t="n">
        <v>2</v>
      </c>
      <c r="C3696" s="21" t="n">
        <v>45953</v>
      </c>
      <c r="D3696" s="17" t="s">
        <v>1262</v>
      </c>
      <c r="E3696" s="17" t="s">
        <v>141</v>
      </c>
      <c r="F3696" s="17" t="s">
        <v>1490</v>
      </c>
      <c r="G3696" s="17" t="s">
        <v>61</v>
      </c>
      <c r="H3696" s="17" t="s">
        <v>1523</v>
      </c>
      <c r="I3696" s="17" t="s">
        <v>1524</v>
      </c>
      <c r="J3696" s="17" t="n">
        <v>1</v>
      </c>
      <c r="K3696" s="15" t="n">
        <v>131.9</v>
      </c>
      <c r="L3696" s="22" t="n">
        <v>0</v>
      </c>
      <c r="M3696" s="15" t="n">
        <v>0</v>
      </c>
      <c r="N3696" s="15" t="n">
        <f aca="false">J3696*K3696</f>
        <v>131.9</v>
      </c>
      <c r="O3696" s="15" t="n">
        <f aca="false">N3696*L3696</f>
        <v>0</v>
      </c>
      <c r="P3696" s="15" t="n">
        <f aca="false">N3696-O3696</f>
        <v>131.9</v>
      </c>
      <c r="Q3696" s="15" t="n">
        <f aca="false">J3696*INDEX(dProdutos!$F$2:$F$47,MATCH(E3696,dProdutos!$A$2:$A$47,0))</f>
        <v>81.66</v>
      </c>
      <c r="R3696" s="15" t="n">
        <f aca="false">IF(I3696="Cancelado",0,P3696-Q3696)</f>
        <v>50.24</v>
      </c>
      <c r="S3696" s="17" t="str">
        <f aca="false">INDEX(dProdutos!$D$2:$D$47,MATCH(E3696,dProdutos!$A$2:$A$47,0))</f>
        <v>Acessórios</v>
      </c>
    </row>
    <row r="3697" customFormat="false" ht="15" hidden="false" customHeight="false" outlineLevel="0" collapsed="false">
      <c r="A3697" s="17" t="s">
        <v>3778</v>
      </c>
      <c r="B3697" s="17" t="n">
        <v>1</v>
      </c>
      <c r="C3697" s="21" t="n">
        <v>45953</v>
      </c>
      <c r="D3697" s="17" t="s">
        <v>479</v>
      </c>
      <c r="E3697" s="17" t="s">
        <v>81</v>
      </c>
      <c r="F3697" s="17" t="s">
        <v>1490</v>
      </c>
      <c r="G3697" s="17" t="s">
        <v>59</v>
      </c>
      <c r="H3697" s="17" t="s">
        <v>1527</v>
      </c>
      <c r="I3697" s="17" t="s">
        <v>1524</v>
      </c>
      <c r="J3697" s="17" t="n">
        <v>3</v>
      </c>
      <c r="K3697" s="15" t="n">
        <v>64.9</v>
      </c>
      <c r="L3697" s="22" t="n">
        <v>0.1</v>
      </c>
      <c r="M3697" s="15" t="n">
        <v>28.08</v>
      </c>
      <c r="N3697" s="15" t="n">
        <f aca="false">J3697*K3697</f>
        <v>194.7</v>
      </c>
      <c r="O3697" s="15" t="n">
        <f aca="false">N3697*L3697</f>
        <v>19.47</v>
      </c>
      <c r="P3697" s="15" t="n">
        <f aca="false">N3697-O3697</f>
        <v>175.23</v>
      </c>
      <c r="Q3697" s="15" t="n">
        <f aca="false">J3697*INDEX(dProdutos!$F$2:$F$47,MATCH(E3697,dProdutos!$A$2:$A$47,0))</f>
        <v>78.36</v>
      </c>
      <c r="R3697" s="15" t="n">
        <f aca="false">IF(I3697="Cancelado",0,P3697-Q3697)</f>
        <v>96.87</v>
      </c>
      <c r="S3697" s="17" t="str">
        <f aca="false">INDEX(dProdutos!$D$2:$D$47,MATCH(E3697,dProdutos!$A$2:$A$47,0))</f>
        <v>Moda Feminina</v>
      </c>
    </row>
    <row r="3698" customFormat="false" ht="15" hidden="false" customHeight="false" outlineLevel="0" collapsed="false">
      <c r="A3698" s="17" t="s">
        <v>3779</v>
      </c>
      <c r="B3698" s="17" t="n">
        <v>1</v>
      </c>
      <c r="C3698" s="21" t="n">
        <v>45953</v>
      </c>
      <c r="D3698" s="17" t="s">
        <v>846</v>
      </c>
      <c r="E3698" s="17" t="s">
        <v>135</v>
      </c>
      <c r="F3698" s="17" t="s">
        <v>1495</v>
      </c>
      <c r="G3698" s="17" t="s">
        <v>64</v>
      </c>
      <c r="H3698" s="17" t="s">
        <v>1537</v>
      </c>
      <c r="I3698" s="17" t="s">
        <v>1524</v>
      </c>
      <c r="J3698" s="17" t="n">
        <v>2</v>
      </c>
      <c r="K3698" s="15" t="n">
        <v>200.9</v>
      </c>
      <c r="L3698" s="22" t="n">
        <v>0.1</v>
      </c>
      <c r="M3698" s="15" t="n">
        <v>28.1</v>
      </c>
      <c r="N3698" s="15" t="n">
        <f aca="false">J3698*K3698</f>
        <v>401.8</v>
      </c>
      <c r="O3698" s="15" t="n">
        <f aca="false">N3698*L3698</f>
        <v>40.18</v>
      </c>
      <c r="P3698" s="15" t="n">
        <f aca="false">N3698-O3698</f>
        <v>361.62</v>
      </c>
      <c r="Q3698" s="15" t="n">
        <f aca="false">J3698*INDEX(dProdutos!$F$2:$F$47,MATCH(E3698,dProdutos!$A$2:$A$47,0))</f>
        <v>161.46</v>
      </c>
      <c r="R3698" s="15" t="n">
        <f aca="false">IF(I3698="Cancelado",0,P3698-Q3698)</f>
        <v>200.16</v>
      </c>
      <c r="S3698" s="17" t="str">
        <f aca="false">INDEX(dProdutos!$D$2:$D$47,MATCH(E3698,dProdutos!$A$2:$A$47,0))</f>
        <v>Calçados</v>
      </c>
    </row>
    <row r="3699" customFormat="false" ht="15" hidden="false" customHeight="false" outlineLevel="0" collapsed="false">
      <c r="A3699" s="17" t="s">
        <v>3780</v>
      </c>
      <c r="B3699" s="17" t="n">
        <v>1</v>
      </c>
      <c r="C3699" s="21" t="n">
        <v>45954</v>
      </c>
      <c r="D3699" s="17" t="s">
        <v>1074</v>
      </c>
      <c r="E3699" s="17" t="s">
        <v>92</v>
      </c>
      <c r="F3699" s="17" t="s">
        <v>1497</v>
      </c>
      <c r="G3699" s="17" t="s">
        <v>60</v>
      </c>
      <c r="H3699" s="17" t="s">
        <v>1537</v>
      </c>
      <c r="I3699" s="17" t="s">
        <v>1524</v>
      </c>
      <c r="J3699" s="17" t="n">
        <v>1</v>
      </c>
      <c r="K3699" s="15" t="n">
        <v>191.9</v>
      </c>
      <c r="L3699" s="22" t="n">
        <v>0.1</v>
      </c>
      <c r="M3699" s="15" t="n">
        <v>26.62</v>
      </c>
      <c r="N3699" s="15" t="n">
        <f aca="false">J3699*K3699</f>
        <v>191.9</v>
      </c>
      <c r="O3699" s="15" t="n">
        <f aca="false">N3699*L3699</f>
        <v>19.19</v>
      </c>
      <c r="P3699" s="15" t="n">
        <f aca="false">N3699-O3699</f>
        <v>172.71</v>
      </c>
      <c r="Q3699" s="15" t="n">
        <f aca="false">J3699*INDEX(dProdutos!$F$2:$F$47,MATCH(E3699,dProdutos!$A$2:$A$47,0))</f>
        <v>88.59</v>
      </c>
      <c r="R3699" s="15" t="n">
        <f aca="false">IF(I3699="Cancelado",0,P3699-Q3699)</f>
        <v>84.12</v>
      </c>
      <c r="S3699" s="17" t="str">
        <f aca="false">INDEX(dProdutos!$D$2:$D$47,MATCH(E3699,dProdutos!$A$2:$A$47,0))</f>
        <v>Moda Feminina</v>
      </c>
    </row>
    <row r="3700" customFormat="false" ht="15" hidden="false" customHeight="false" outlineLevel="0" collapsed="false">
      <c r="A3700" s="17" t="s">
        <v>3781</v>
      </c>
      <c r="B3700" s="17" t="n">
        <v>1</v>
      </c>
      <c r="C3700" s="21" t="n">
        <v>45954</v>
      </c>
      <c r="D3700" s="17" t="s">
        <v>540</v>
      </c>
      <c r="E3700" s="17" t="s">
        <v>177</v>
      </c>
      <c r="F3700" s="17" t="s">
        <v>1497</v>
      </c>
      <c r="G3700" s="17" t="s">
        <v>62</v>
      </c>
      <c r="H3700" s="17" t="s">
        <v>1537</v>
      </c>
      <c r="I3700" s="17" t="s">
        <v>1524</v>
      </c>
      <c r="J3700" s="17" t="n">
        <v>1</v>
      </c>
      <c r="K3700" s="15" t="n">
        <v>257.9</v>
      </c>
      <c r="L3700" s="22" t="n">
        <v>0.1</v>
      </c>
      <c r="M3700" s="15" t="n">
        <v>34.5</v>
      </c>
      <c r="N3700" s="15" t="n">
        <f aca="false">J3700*K3700</f>
        <v>257.9</v>
      </c>
      <c r="O3700" s="15" t="n">
        <f aca="false">N3700*L3700</f>
        <v>25.79</v>
      </c>
      <c r="P3700" s="15" t="n">
        <f aca="false">N3700-O3700</f>
        <v>232.11</v>
      </c>
      <c r="Q3700" s="15" t="n">
        <f aca="false">J3700*INDEX(dProdutos!$F$2:$F$47,MATCH(E3700,dProdutos!$A$2:$A$47,0))</f>
        <v>138.23</v>
      </c>
      <c r="R3700" s="15" t="n">
        <f aca="false">IF(I3700="Cancelado",0,P3700-Q3700)</f>
        <v>93.88</v>
      </c>
      <c r="S3700" s="17" t="str">
        <f aca="false">INDEX(dProdutos!$D$2:$D$47,MATCH(E3700,dProdutos!$A$2:$A$47,0))</f>
        <v>Casa</v>
      </c>
    </row>
    <row r="3701" customFormat="false" ht="15" hidden="false" customHeight="false" outlineLevel="0" collapsed="false">
      <c r="A3701" s="17" t="s">
        <v>3782</v>
      </c>
      <c r="B3701" s="17" t="n">
        <v>1</v>
      </c>
      <c r="C3701" s="21" t="n">
        <v>45954</v>
      </c>
      <c r="D3701" s="17" t="s">
        <v>1014</v>
      </c>
      <c r="E3701" s="17" t="s">
        <v>105</v>
      </c>
      <c r="F3701" s="17" t="s">
        <v>1497</v>
      </c>
      <c r="G3701" s="17" t="s">
        <v>62</v>
      </c>
      <c r="H3701" s="17" t="s">
        <v>1537</v>
      </c>
      <c r="I3701" s="17" t="s">
        <v>1524</v>
      </c>
      <c r="J3701" s="17" t="n">
        <v>2</v>
      </c>
      <c r="K3701" s="15" t="n">
        <v>175.9</v>
      </c>
      <c r="L3701" s="22" t="n">
        <v>0.1</v>
      </c>
      <c r="M3701" s="15" t="n">
        <v>28.69</v>
      </c>
      <c r="N3701" s="15" t="n">
        <f aca="false">J3701*K3701</f>
        <v>351.8</v>
      </c>
      <c r="O3701" s="15" t="n">
        <f aca="false">N3701*L3701</f>
        <v>35.18</v>
      </c>
      <c r="P3701" s="15" t="n">
        <f aca="false">N3701-O3701</f>
        <v>316.62</v>
      </c>
      <c r="Q3701" s="15" t="n">
        <f aca="false">J3701*INDEX(dProdutos!$F$2:$F$47,MATCH(E3701,dProdutos!$A$2:$A$47,0))</f>
        <v>193.18</v>
      </c>
      <c r="R3701" s="15" t="n">
        <f aca="false">IF(I3701="Cancelado",0,P3701-Q3701)</f>
        <v>123.44</v>
      </c>
      <c r="S3701" s="17" t="str">
        <f aca="false">INDEX(dProdutos!$D$2:$D$47,MATCH(E3701,dProdutos!$A$2:$A$47,0))</f>
        <v>Moda Masculina</v>
      </c>
    </row>
    <row r="3702" customFormat="false" ht="15" hidden="false" customHeight="false" outlineLevel="0" collapsed="false">
      <c r="A3702" s="17" t="s">
        <v>3782</v>
      </c>
      <c r="B3702" s="17" t="n">
        <v>2</v>
      </c>
      <c r="C3702" s="21" t="n">
        <v>45954</v>
      </c>
      <c r="D3702" s="17" t="s">
        <v>1014</v>
      </c>
      <c r="E3702" s="17" t="s">
        <v>81</v>
      </c>
      <c r="F3702" s="17" t="s">
        <v>1497</v>
      </c>
      <c r="G3702" s="17" t="s">
        <v>62</v>
      </c>
      <c r="H3702" s="17" t="s">
        <v>1537</v>
      </c>
      <c r="I3702" s="17" t="s">
        <v>1524</v>
      </c>
      <c r="J3702" s="17" t="n">
        <v>1</v>
      </c>
      <c r="K3702" s="15" t="n">
        <v>64.9</v>
      </c>
      <c r="L3702" s="22" t="n">
        <v>0.15</v>
      </c>
      <c r="M3702" s="15" t="n">
        <v>0</v>
      </c>
      <c r="N3702" s="15" t="n">
        <f aca="false">J3702*K3702</f>
        <v>64.9</v>
      </c>
      <c r="O3702" s="15" t="n">
        <f aca="false">N3702*L3702</f>
        <v>9.735</v>
      </c>
      <c r="P3702" s="15" t="n">
        <f aca="false">N3702-O3702</f>
        <v>55.165</v>
      </c>
      <c r="Q3702" s="15" t="n">
        <f aca="false">J3702*INDEX(dProdutos!$F$2:$F$47,MATCH(E3702,dProdutos!$A$2:$A$47,0))</f>
        <v>26.12</v>
      </c>
      <c r="R3702" s="15" t="n">
        <f aca="false">IF(I3702="Cancelado",0,P3702-Q3702)</f>
        <v>29.045</v>
      </c>
      <c r="S3702" s="17" t="str">
        <f aca="false">INDEX(dProdutos!$D$2:$D$47,MATCH(E3702,dProdutos!$A$2:$A$47,0))</f>
        <v>Moda Feminina</v>
      </c>
    </row>
    <row r="3703" customFormat="false" ht="15" hidden="false" customHeight="false" outlineLevel="0" collapsed="false">
      <c r="A3703" s="17" t="s">
        <v>3782</v>
      </c>
      <c r="B3703" s="17" t="n">
        <v>3</v>
      </c>
      <c r="C3703" s="21" t="n">
        <v>45954</v>
      </c>
      <c r="D3703" s="17" t="s">
        <v>1014</v>
      </c>
      <c r="E3703" s="17" t="s">
        <v>177</v>
      </c>
      <c r="F3703" s="17" t="s">
        <v>1497</v>
      </c>
      <c r="G3703" s="17" t="s">
        <v>62</v>
      </c>
      <c r="H3703" s="17" t="s">
        <v>1537</v>
      </c>
      <c r="I3703" s="17" t="s">
        <v>1524</v>
      </c>
      <c r="J3703" s="17" t="n">
        <v>1</v>
      </c>
      <c r="K3703" s="15" t="n">
        <v>257.9</v>
      </c>
      <c r="L3703" s="22" t="n">
        <v>0</v>
      </c>
      <c r="M3703" s="15" t="n">
        <v>0</v>
      </c>
      <c r="N3703" s="15" t="n">
        <f aca="false">J3703*K3703</f>
        <v>257.9</v>
      </c>
      <c r="O3703" s="15" t="n">
        <f aca="false">N3703*L3703</f>
        <v>0</v>
      </c>
      <c r="P3703" s="15" t="n">
        <f aca="false">N3703-O3703</f>
        <v>257.9</v>
      </c>
      <c r="Q3703" s="15" t="n">
        <f aca="false">J3703*INDEX(dProdutos!$F$2:$F$47,MATCH(E3703,dProdutos!$A$2:$A$47,0))</f>
        <v>138.23</v>
      </c>
      <c r="R3703" s="15" t="n">
        <f aca="false">IF(I3703="Cancelado",0,P3703-Q3703)</f>
        <v>119.67</v>
      </c>
      <c r="S3703" s="17" t="str">
        <f aca="false">INDEX(dProdutos!$D$2:$D$47,MATCH(E3703,dProdutos!$A$2:$A$47,0))</f>
        <v>Casa</v>
      </c>
    </row>
    <row r="3704" customFormat="false" ht="15" hidden="false" customHeight="false" outlineLevel="0" collapsed="false">
      <c r="A3704" s="17" t="s">
        <v>3783</v>
      </c>
      <c r="B3704" s="17" t="n">
        <v>1</v>
      </c>
      <c r="C3704" s="21" t="n">
        <v>45954</v>
      </c>
      <c r="D3704" s="17" t="s">
        <v>656</v>
      </c>
      <c r="E3704" s="17" t="s">
        <v>132</v>
      </c>
      <c r="F3704" s="17" t="s">
        <v>1497</v>
      </c>
      <c r="G3704" s="17" t="s">
        <v>62</v>
      </c>
      <c r="H3704" s="17" t="s">
        <v>1523</v>
      </c>
      <c r="I3704" s="17" t="s">
        <v>1524</v>
      </c>
      <c r="J3704" s="17" t="n">
        <v>1</v>
      </c>
      <c r="K3704" s="15" t="n">
        <v>179.9</v>
      </c>
      <c r="L3704" s="22" t="n">
        <v>0.05</v>
      </c>
      <c r="M3704" s="15" t="n">
        <v>0</v>
      </c>
      <c r="N3704" s="15" t="n">
        <f aca="false">J3704*K3704</f>
        <v>179.9</v>
      </c>
      <c r="O3704" s="15" t="n">
        <f aca="false">N3704*L3704</f>
        <v>8.995</v>
      </c>
      <c r="P3704" s="15" t="n">
        <f aca="false">N3704-O3704</f>
        <v>170.905</v>
      </c>
      <c r="Q3704" s="15" t="n">
        <f aca="false">J3704*INDEX(dProdutos!$F$2:$F$47,MATCH(E3704,dProdutos!$A$2:$A$47,0))</f>
        <v>93.56</v>
      </c>
      <c r="R3704" s="15" t="n">
        <f aca="false">IF(I3704="Cancelado",0,P3704-Q3704)</f>
        <v>77.345</v>
      </c>
      <c r="S3704" s="17" t="str">
        <f aca="false">INDEX(dProdutos!$D$2:$D$47,MATCH(E3704,dProdutos!$A$2:$A$47,0))</f>
        <v>Calçados</v>
      </c>
    </row>
    <row r="3705" customFormat="false" ht="15" hidden="false" customHeight="false" outlineLevel="0" collapsed="false">
      <c r="A3705" s="17" t="s">
        <v>3784</v>
      </c>
      <c r="B3705" s="17" t="n">
        <v>1</v>
      </c>
      <c r="C3705" s="21" t="n">
        <v>45954</v>
      </c>
      <c r="D3705" s="17" t="s">
        <v>765</v>
      </c>
      <c r="E3705" s="17" t="s">
        <v>135</v>
      </c>
      <c r="F3705" s="17" t="s">
        <v>1487</v>
      </c>
      <c r="G3705" s="17" t="s">
        <v>61</v>
      </c>
      <c r="H3705" s="17" t="s">
        <v>1537</v>
      </c>
      <c r="I3705" s="17" t="s">
        <v>1524</v>
      </c>
      <c r="J3705" s="17" t="n">
        <v>1</v>
      </c>
      <c r="K3705" s="15" t="n">
        <v>200.9</v>
      </c>
      <c r="L3705" s="22" t="n">
        <v>0.05</v>
      </c>
      <c r="M3705" s="15" t="n">
        <v>19.77</v>
      </c>
      <c r="N3705" s="15" t="n">
        <f aca="false">J3705*K3705</f>
        <v>200.9</v>
      </c>
      <c r="O3705" s="15" t="n">
        <f aca="false">N3705*L3705</f>
        <v>10.045</v>
      </c>
      <c r="P3705" s="15" t="n">
        <f aca="false">N3705-O3705</f>
        <v>190.855</v>
      </c>
      <c r="Q3705" s="15" t="n">
        <f aca="false">J3705*INDEX(dProdutos!$F$2:$F$47,MATCH(E3705,dProdutos!$A$2:$A$47,0))</f>
        <v>80.73</v>
      </c>
      <c r="R3705" s="15" t="n">
        <f aca="false">IF(I3705="Cancelado",0,P3705-Q3705)</f>
        <v>110.125</v>
      </c>
      <c r="S3705" s="17" t="str">
        <f aca="false">INDEX(dProdutos!$D$2:$D$47,MATCH(E3705,dProdutos!$A$2:$A$47,0))</f>
        <v>Calçados</v>
      </c>
    </row>
    <row r="3706" customFormat="false" ht="15" hidden="false" customHeight="false" outlineLevel="0" collapsed="false">
      <c r="A3706" s="17" t="s">
        <v>3785</v>
      </c>
      <c r="B3706" s="17" t="n">
        <v>1</v>
      </c>
      <c r="C3706" s="21" t="n">
        <v>45954</v>
      </c>
      <c r="D3706" s="17" t="s">
        <v>393</v>
      </c>
      <c r="E3706" s="17" t="s">
        <v>73</v>
      </c>
      <c r="F3706" s="17" t="s">
        <v>1499</v>
      </c>
      <c r="G3706" s="17" t="s">
        <v>61</v>
      </c>
      <c r="H3706" s="17" t="s">
        <v>1523</v>
      </c>
      <c r="I3706" s="17" t="s">
        <v>1524</v>
      </c>
      <c r="J3706" s="17" t="n">
        <v>2</v>
      </c>
      <c r="K3706" s="15" t="n">
        <v>179.9</v>
      </c>
      <c r="L3706" s="22" t="n">
        <v>0</v>
      </c>
      <c r="M3706" s="15" t="n">
        <v>22.36</v>
      </c>
      <c r="N3706" s="15" t="n">
        <f aca="false">J3706*K3706</f>
        <v>359.8</v>
      </c>
      <c r="O3706" s="15" t="n">
        <f aca="false">N3706*L3706</f>
        <v>0</v>
      </c>
      <c r="P3706" s="15" t="n">
        <f aca="false">N3706-O3706</f>
        <v>359.8</v>
      </c>
      <c r="Q3706" s="15" t="n">
        <f aca="false">J3706*INDEX(dProdutos!$F$2:$F$47,MATCH(E3706,dProdutos!$A$2:$A$47,0))</f>
        <v>138.88</v>
      </c>
      <c r="R3706" s="15" t="n">
        <f aca="false">IF(I3706="Cancelado",0,P3706-Q3706)</f>
        <v>220.92</v>
      </c>
      <c r="S3706" s="17" t="str">
        <f aca="false">INDEX(dProdutos!$D$2:$D$47,MATCH(E3706,dProdutos!$A$2:$A$47,0))</f>
        <v>Moda Feminina</v>
      </c>
    </row>
    <row r="3707" customFormat="false" ht="15" hidden="false" customHeight="false" outlineLevel="0" collapsed="false">
      <c r="A3707" s="17" t="s">
        <v>3786</v>
      </c>
      <c r="B3707" s="17" t="n">
        <v>1</v>
      </c>
      <c r="C3707" s="21" t="n">
        <v>45954</v>
      </c>
      <c r="D3707" s="17" t="s">
        <v>709</v>
      </c>
      <c r="E3707" s="17" t="s">
        <v>105</v>
      </c>
      <c r="F3707" s="17" t="s">
        <v>1490</v>
      </c>
      <c r="G3707" s="17" t="s">
        <v>59</v>
      </c>
      <c r="H3707" s="17" t="s">
        <v>1537</v>
      </c>
      <c r="I3707" s="17" t="s">
        <v>1524</v>
      </c>
      <c r="J3707" s="17" t="n">
        <v>3</v>
      </c>
      <c r="K3707" s="15" t="n">
        <v>175.9</v>
      </c>
      <c r="L3707" s="22" t="n">
        <v>0</v>
      </c>
      <c r="M3707" s="15" t="n">
        <v>19.83</v>
      </c>
      <c r="N3707" s="15" t="n">
        <f aca="false">J3707*K3707</f>
        <v>527.7</v>
      </c>
      <c r="O3707" s="15" t="n">
        <f aca="false">N3707*L3707</f>
        <v>0</v>
      </c>
      <c r="P3707" s="15" t="n">
        <f aca="false">N3707-O3707</f>
        <v>527.7</v>
      </c>
      <c r="Q3707" s="15" t="n">
        <f aca="false">J3707*INDEX(dProdutos!$F$2:$F$47,MATCH(E3707,dProdutos!$A$2:$A$47,0))</f>
        <v>289.77</v>
      </c>
      <c r="R3707" s="15" t="n">
        <f aca="false">IF(I3707="Cancelado",0,P3707-Q3707)</f>
        <v>237.93</v>
      </c>
      <c r="S3707" s="17" t="str">
        <f aca="false">INDEX(dProdutos!$D$2:$D$47,MATCH(E3707,dProdutos!$A$2:$A$47,0))</f>
        <v>Moda Masculina</v>
      </c>
    </row>
    <row r="3708" customFormat="false" ht="15" hidden="false" customHeight="false" outlineLevel="0" collapsed="false">
      <c r="A3708" s="17" t="s">
        <v>3786</v>
      </c>
      <c r="B3708" s="17" t="n">
        <v>2</v>
      </c>
      <c r="C3708" s="21" t="n">
        <v>45954</v>
      </c>
      <c r="D3708" s="17" t="s">
        <v>709</v>
      </c>
      <c r="E3708" s="17" t="s">
        <v>102</v>
      </c>
      <c r="F3708" s="17" t="s">
        <v>1490</v>
      </c>
      <c r="G3708" s="17" t="s">
        <v>59</v>
      </c>
      <c r="H3708" s="17" t="s">
        <v>1537</v>
      </c>
      <c r="I3708" s="17" t="s">
        <v>1524</v>
      </c>
      <c r="J3708" s="17" t="n">
        <v>1</v>
      </c>
      <c r="K3708" s="15" t="n">
        <v>65.9</v>
      </c>
      <c r="L3708" s="22" t="n">
        <v>0.15</v>
      </c>
      <c r="M3708" s="15" t="n">
        <v>0</v>
      </c>
      <c r="N3708" s="15" t="n">
        <f aca="false">J3708*K3708</f>
        <v>65.9</v>
      </c>
      <c r="O3708" s="15" t="n">
        <f aca="false">N3708*L3708</f>
        <v>9.885</v>
      </c>
      <c r="P3708" s="15" t="n">
        <f aca="false">N3708-O3708</f>
        <v>56.015</v>
      </c>
      <c r="Q3708" s="15" t="n">
        <f aca="false">J3708*INDEX(dProdutos!$F$2:$F$47,MATCH(E3708,dProdutos!$A$2:$A$47,0))</f>
        <v>29.68</v>
      </c>
      <c r="R3708" s="15" t="n">
        <f aca="false">IF(I3708="Cancelado",0,P3708-Q3708)</f>
        <v>26.335</v>
      </c>
      <c r="S3708" s="17" t="str">
        <f aca="false">INDEX(dProdutos!$D$2:$D$47,MATCH(E3708,dProdutos!$A$2:$A$47,0))</f>
        <v>Moda Masculina</v>
      </c>
    </row>
    <row r="3709" customFormat="false" ht="15" hidden="false" customHeight="false" outlineLevel="0" collapsed="false">
      <c r="A3709" s="17" t="s">
        <v>3786</v>
      </c>
      <c r="B3709" s="17" t="n">
        <v>3</v>
      </c>
      <c r="C3709" s="21" t="n">
        <v>45954</v>
      </c>
      <c r="D3709" s="17" t="s">
        <v>709</v>
      </c>
      <c r="E3709" s="17" t="s">
        <v>183</v>
      </c>
      <c r="F3709" s="17" t="s">
        <v>1490</v>
      </c>
      <c r="G3709" s="17" t="s">
        <v>59</v>
      </c>
      <c r="H3709" s="17" t="s">
        <v>1537</v>
      </c>
      <c r="I3709" s="17" t="s">
        <v>1524</v>
      </c>
      <c r="J3709" s="17" t="n">
        <v>3</v>
      </c>
      <c r="K3709" s="15" t="n">
        <v>121.9</v>
      </c>
      <c r="L3709" s="22" t="n">
        <v>0</v>
      </c>
      <c r="M3709" s="15" t="n">
        <v>0</v>
      </c>
      <c r="N3709" s="15" t="n">
        <f aca="false">J3709*K3709</f>
        <v>365.7</v>
      </c>
      <c r="O3709" s="15" t="n">
        <f aca="false">N3709*L3709</f>
        <v>0</v>
      </c>
      <c r="P3709" s="15" t="n">
        <f aca="false">N3709-O3709</f>
        <v>365.7</v>
      </c>
      <c r="Q3709" s="15" t="n">
        <f aca="false">J3709*INDEX(dProdutos!$F$2:$F$47,MATCH(E3709,dProdutos!$A$2:$A$47,0))</f>
        <v>158.28</v>
      </c>
      <c r="R3709" s="15" t="n">
        <f aca="false">IF(I3709="Cancelado",0,P3709-Q3709)</f>
        <v>207.42</v>
      </c>
      <c r="S3709" s="17" t="str">
        <f aca="false">INDEX(dProdutos!$D$2:$D$47,MATCH(E3709,dProdutos!$A$2:$A$47,0))</f>
        <v>Eletrônicos</v>
      </c>
    </row>
    <row r="3710" customFormat="false" ht="15" hidden="false" customHeight="false" outlineLevel="0" collapsed="false">
      <c r="A3710" s="17" t="s">
        <v>3786</v>
      </c>
      <c r="B3710" s="17" t="n">
        <v>4</v>
      </c>
      <c r="C3710" s="21" t="n">
        <v>45954</v>
      </c>
      <c r="D3710" s="17" t="s">
        <v>709</v>
      </c>
      <c r="E3710" s="17" t="s">
        <v>129</v>
      </c>
      <c r="F3710" s="17" t="s">
        <v>1490</v>
      </c>
      <c r="G3710" s="17" t="s">
        <v>59</v>
      </c>
      <c r="H3710" s="17" t="s">
        <v>1537</v>
      </c>
      <c r="I3710" s="17" t="s">
        <v>1524</v>
      </c>
      <c r="J3710" s="17" t="n">
        <v>1</v>
      </c>
      <c r="K3710" s="15" t="n">
        <v>105.9</v>
      </c>
      <c r="L3710" s="22" t="n">
        <v>0.15</v>
      </c>
      <c r="M3710" s="15" t="n">
        <v>0</v>
      </c>
      <c r="N3710" s="15" t="n">
        <f aca="false">J3710*K3710</f>
        <v>105.9</v>
      </c>
      <c r="O3710" s="15" t="n">
        <f aca="false">N3710*L3710</f>
        <v>15.885</v>
      </c>
      <c r="P3710" s="15" t="n">
        <f aca="false">N3710-O3710</f>
        <v>90.015</v>
      </c>
      <c r="Q3710" s="15" t="n">
        <f aca="false">J3710*INDEX(dProdutos!$F$2:$F$47,MATCH(E3710,dProdutos!$A$2:$A$47,0))</f>
        <v>43.79</v>
      </c>
      <c r="R3710" s="15" t="n">
        <f aca="false">IF(I3710="Cancelado",0,P3710-Q3710)</f>
        <v>46.225</v>
      </c>
      <c r="S3710" s="17" t="str">
        <f aca="false">INDEX(dProdutos!$D$2:$D$47,MATCH(E3710,dProdutos!$A$2:$A$47,0))</f>
        <v>Calçados</v>
      </c>
    </row>
    <row r="3711" customFormat="false" ht="15" hidden="false" customHeight="false" outlineLevel="0" collapsed="false">
      <c r="A3711" s="17" t="s">
        <v>3787</v>
      </c>
      <c r="B3711" s="17" t="n">
        <v>1</v>
      </c>
      <c r="C3711" s="21" t="n">
        <v>45955</v>
      </c>
      <c r="D3711" s="17" t="s">
        <v>1330</v>
      </c>
      <c r="E3711" s="17" t="s">
        <v>117</v>
      </c>
      <c r="F3711" s="17" t="s">
        <v>1487</v>
      </c>
      <c r="G3711" s="17" t="s">
        <v>64</v>
      </c>
      <c r="H3711" s="17" t="s">
        <v>1523</v>
      </c>
      <c r="I3711" s="17" t="s">
        <v>1524</v>
      </c>
      <c r="J3711" s="17" t="n">
        <v>1</v>
      </c>
      <c r="K3711" s="15" t="n">
        <v>166.9</v>
      </c>
      <c r="L3711" s="22" t="n">
        <v>0</v>
      </c>
      <c r="M3711" s="15" t="n">
        <v>10.88</v>
      </c>
      <c r="N3711" s="15" t="n">
        <f aca="false">J3711*K3711</f>
        <v>166.9</v>
      </c>
      <c r="O3711" s="15" t="n">
        <f aca="false">N3711*L3711</f>
        <v>0</v>
      </c>
      <c r="P3711" s="15" t="n">
        <f aca="false">N3711-O3711</f>
        <v>166.9</v>
      </c>
      <c r="Q3711" s="15" t="n">
        <f aca="false">J3711*INDEX(dProdutos!$F$2:$F$47,MATCH(E3711,dProdutos!$A$2:$A$47,0))</f>
        <v>73.23</v>
      </c>
      <c r="R3711" s="15" t="n">
        <f aca="false">IF(I3711="Cancelado",0,P3711-Q3711)</f>
        <v>93.67</v>
      </c>
      <c r="S3711" s="17" t="str">
        <f aca="false">INDEX(dProdutos!$D$2:$D$47,MATCH(E3711,dProdutos!$A$2:$A$47,0))</f>
        <v>Moda Masculina</v>
      </c>
    </row>
    <row r="3712" customFormat="false" ht="15" hidden="false" customHeight="false" outlineLevel="0" collapsed="false">
      <c r="A3712" s="17" t="s">
        <v>3788</v>
      </c>
      <c r="B3712" s="17" t="n">
        <v>1</v>
      </c>
      <c r="C3712" s="21" t="n">
        <v>45955</v>
      </c>
      <c r="D3712" s="17" t="s">
        <v>1181</v>
      </c>
      <c r="E3712" s="17" t="s">
        <v>102</v>
      </c>
      <c r="F3712" s="17" t="s">
        <v>1487</v>
      </c>
      <c r="G3712" s="17" t="s">
        <v>61</v>
      </c>
      <c r="H3712" s="17" t="s">
        <v>1523</v>
      </c>
      <c r="I3712" s="17" t="s">
        <v>1524</v>
      </c>
      <c r="J3712" s="17" t="n">
        <v>1</v>
      </c>
      <c r="K3712" s="15" t="n">
        <v>65.9</v>
      </c>
      <c r="L3712" s="22" t="n">
        <v>0.2</v>
      </c>
      <c r="M3712" s="15" t="n">
        <v>0</v>
      </c>
      <c r="N3712" s="15" t="n">
        <f aca="false">J3712*K3712</f>
        <v>65.9</v>
      </c>
      <c r="O3712" s="15" t="n">
        <f aca="false">N3712*L3712</f>
        <v>13.18</v>
      </c>
      <c r="P3712" s="15" t="n">
        <f aca="false">N3712-O3712</f>
        <v>52.72</v>
      </c>
      <c r="Q3712" s="15" t="n">
        <f aca="false">J3712*INDEX(dProdutos!$F$2:$F$47,MATCH(E3712,dProdutos!$A$2:$A$47,0))</f>
        <v>29.68</v>
      </c>
      <c r="R3712" s="15" t="n">
        <f aca="false">IF(I3712="Cancelado",0,P3712-Q3712)</f>
        <v>23.04</v>
      </c>
      <c r="S3712" s="17" t="str">
        <f aca="false">INDEX(dProdutos!$D$2:$D$47,MATCH(E3712,dProdutos!$A$2:$A$47,0))</f>
        <v>Moda Masculina</v>
      </c>
    </row>
    <row r="3713" customFormat="false" ht="15" hidden="false" customHeight="false" outlineLevel="0" collapsed="false">
      <c r="A3713" s="17" t="s">
        <v>3788</v>
      </c>
      <c r="B3713" s="17" t="n">
        <v>2</v>
      </c>
      <c r="C3713" s="21" t="n">
        <v>45955</v>
      </c>
      <c r="D3713" s="17" t="s">
        <v>1181</v>
      </c>
      <c r="E3713" s="17" t="s">
        <v>174</v>
      </c>
      <c r="F3713" s="17" t="s">
        <v>1487</v>
      </c>
      <c r="G3713" s="17" t="s">
        <v>61</v>
      </c>
      <c r="H3713" s="17" t="s">
        <v>1523</v>
      </c>
      <c r="I3713" s="17" t="s">
        <v>1524</v>
      </c>
      <c r="J3713" s="17" t="n">
        <v>1</v>
      </c>
      <c r="K3713" s="15" t="n">
        <v>250.9</v>
      </c>
      <c r="L3713" s="22" t="n">
        <v>0.1</v>
      </c>
      <c r="M3713" s="15" t="n">
        <v>0</v>
      </c>
      <c r="N3713" s="15" t="n">
        <f aca="false">J3713*K3713</f>
        <v>250.9</v>
      </c>
      <c r="O3713" s="15" t="n">
        <f aca="false">N3713*L3713</f>
        <v>25.09</v>
      </c>
      <c r="P3713" s="15" t="n">
        <f aca="false">N3713-O3713</f>
        <v>225.81</v>
      </c>
      <c r="Q3713" s="15" t="n">
        <f aca="false">J3713*INDEX(dProdutos!$F$2:$F$47,MATCH(E3713,dProdutos!$A$2:$A$47,0))</f>
        <v>151.28</v>
      </c>
      <c r="R3713" s="15" t="n">
        <f aca="false">IF(I3713="Cancelado",0,P3713-Q3713)</f>
        <v>74.53</v>
      </c>
      <c r="S3713" s="17" t="str">
        <f aca="false">INDEX(dProdutos!$D$2:$D$47,MATCH(E3713,dProdutos!$A$2:$A$47,0))</f>
        <v>Casa</v>
      </c>
    </row>
    <row r="3714" customFormat="false" ht="15" hidden="false" customHeight="false" outlineLevel="0" collapsed="false">
      <c r="A3714" s="17" t="s">
        <v>3789</v>
      </c>
      <c r="B3714" s="17" t="n">
        <v>1</v>
      </c>
      <c r="C3714" s="21" t="n">
        <v>45955</v>
      </c>
      <c r="D3714" s="17" t="s">
        <v>1433</v>
      </c>
      <c r="E3714" s="17" t="s">
        <v>135</v>
      </c>
      <c r="F3714" s="17" t="s">
        <v>1501</v>
      </c>
      <c r="G3714" s="17" t="s">
        <v>59</v>
      </c>
      <c r="H3714" s="17" t="s">
        <v>1523</v>
      </c>
      <c r="I3714" s="17" t="s">
        <v>1524</v>
      </c>
      <c r="J3714" s="17" t="n">
        <v>1</v>
      </c>
      <c r="K3714" s="15" t="n">
        <v>200.9</v>
      </c>
      <c r="L3714" s="22" t="n">
        <v>0</v>
      </c>
      <c r="M3714" s="15" t="n">
        <v>15.12</v>
      </c>
      <c r="N3714" s="15" t="n">
        <f aca="false">J3714*K3714</f>
        <v>200.9</v>
      </c>
      <c r="O3714" s="15" t="n">
        <f aca="false">N3714*L3714</f>
        <v>0</v>
      </c>
      <c r="P3714" s="15" t="n">
        <f aca="false">N3714-O3714</f>
        <v>200.9</v>
      </c>
      <c r="Q3714" s="15" t="n">
        <f aca="false">J3714*INDEX(dProdutos!$F$2:$F$47,MATCH(E3714,dProdutos!$A$2:$A$47,0))</f>
        <v>80.73</v>
      </c>
      <c r="R3714" s="15" t="n">
        <f aca="false">IF(I3714="Cancelado",0,P3714-Q3714)</f>
        <v>120.17</v>
      </c>
      <c r="S3714" s="17" t="str">
        <f aca="false">INDEX(dProdutos!$D$2:$D$47,MATCH(E3714,dProdutos!$A$2:$A$47,0))</f>
        <v>Calçados</v>
      </c>
    </row>
    <row r="3715" customFormat="false" ht="15" hidden="false" customHeight="false" outlineLevel="0" collapsed="false">
      <c r="A3715" s="17" t="s">
        <v>3790</v>
      </c>
      <c r="B3715" s="17" t="n">
        <v>1</v>
      </c>
      <c r="C3715" s="21" t="n">
        <v>45955</v>
      </c>
      <c r="D3715" s="17" t="s">
        <v>482</v>
      </c>
      <c r="E3715" s="17" t="s">
        <v>177</v>
      </c>
      <c r="F3715" s="17" t="s">
        <v>1495</v>
      </c>
      <c r="G3715" s="17" t="s">
        <v>60</v>
      </c>
      <c r="H3715" s="17" t="s">
        <v>1537</v>
      </c>
      <c r="I3715" s="17" t="s">
        <v>1524</v>
      </c>
      <c r="J3715" s="17" t="n">
        <v>2</v>
      </c>
      <c r="K3715" s="15" t="n">
        <v>257.9</v>
      </c>
      <c r="L3715" s="22" t="n">
        <v>0</v>
      </c>
      <c r="M3715" s="15" t="n">
        <v>15.67</v>
      </c>
      <c r="N3715" s="15" t="n">
        <f aca="false">J3715*K3715</f>
        <v>515.8</v>
      </c>
      <c r="O3715" s="15" t="n">
        <f aca="false">N3715*L3715</f>
        <v>0</v>
      </c>
      <c r="P3715" s="15" t="n">
        <f aca="false">N3715-O3715</f>
        <v>515.8</v>
      </c>
      <c r="Q3715" s="15" t="n">
        <f aca="false">J3715*INDEX(dProdutos!$F$2:$F$47,MATCH(E3715,dProdutos!$A$2:$A$47,0))</f>
        <v>276.46</v>
      </c>
      <c r="R3715" s="15" t="n">
        <f aca="false">IF(I3715="Cancelado",0,P3715-Q3715)</f>
        <v>239.34</v>
      </c>
      <c r="S3715" s="17" t="str">
        <f aca="false">INDEX(dProdutos!$D$2:$D$47,MATCH(E3715,dProdutos!$A$2:$A$47,0))</f>
        <v>Casa</v>
      </c>
    </row>
    <row r="3716" customFormat="false" ht="15" hidden="false" customHeight="false" outlineLevel="0" collapsed="false">
      <c r="A3716" s="17" t="s">
        <v>3791</v>
      </c>
      <c r="B3716" s="17" t="n">
        <v>1</v>
      </c>
      <c r="C3716" s="21" t="n">
        <v>45955</v>
      </c>
      <c r="D3716" s="17" t="s">
        <v>1218</v>
      </c>
      <c r="E3716" s="17" t="s">
        <v>138</v>
      </c>
      <c r="F3716" s="17" t="s">
        <v>1490</v>
      </c>
      <c r="G3716" s="17" t="s">
        <v>60</v>
      </c>
      <c r="H3716" s="17" t="s">
        <v>1523</v>
      </c>
      <c r="I3716" s="17" t="s">
        <v>1524</v>
      </c>
      <c r="J3716" s="17" t="n">
        <v>1</v>
      </c>
      <c r="K3716" s="15" t="n">
        <v>231.9</v>
      </c>
      <c r="L3716" s="22" t="n">
        <v>0.05</v>
      </c>
      <c r="M3716" s="15" t="n">
        <v>0</v>
      </c>
      <c r="N3716" s="15" t="n">
        <f aca="false">J3716*K3716</f>
        <v>231.9</v>
      </c>
      <c r="O3716" s="15" t="n">
        <f aca="false">N3716*L3716</f>
        <v>11.595</v>
      </c>
      <c r="P3716" s="15" t="n">
        <f aca="false">N3716-O3716</f>
        <v>220.305</v>
      </c>
      <c r="Q3716" s="15" t="n">
        <f aca="false">J3716*INDEX(dProdutos!$F$2:$F$47,MATCH(E3716,dProdutos!$A$2:$A$47,0))</f>
        <v>132.21</v>
      </c>
      <c r="R3716" s="15" t="n">
        <f aca="false">IF(I3716="Cancelado",0,P3716-Q3716)</f>
        <v>88.095</v>
      </c>
      <c r="S3716" s="17" t="str">
        <f aca="false">INDEX(dProdutos!$D$2:$D$47,MATCH(E3716,dProdutos!$A$2:$A$47,0))</f>
        <v>Calçados</v>
      </c>
    </row>
    <row r="3717" customFormat="false" ht="15" hidden="false" customHeight="false" outlineLevel="0" collapsed="false">
      <c r="A3717" s="17" t="s">
        <v>3792</v>
      </c>
      <c r="B3717" s="17" t="n">
        <v>1</v>
      </c>
      <c r="C3717" s="21" t="n">
        <v>45955</v>
      </c>
      <c r="D3717" s="17" t="s">
        <v>330</v>
      </c>
      <c r="E3717" s="17" t="s">
        <v>102</v>
      </c>
      <c r="F3717" s="17" t="s">
        <v>1487</v>
      </c>
      <c r="G3717" s="17" t="s">
        <v>62</v>
      </c>
      <c r="H3717" s="17" t="s">
        <v>1537</v>
      </c>
      <c r="I3717" s="17" t="s">
        <v>1524</v>
      </c>
      <c r="J3717" s="17" t="n">
        <v>1</v>
      </c>
      <c r="K3717" s="15" t="n">
        <v>65.9</v>
      </c>
      <c r="L3717" s="22" t="n">
        <v>0.15</v>
      </c>
      <c r="M3717" s="15" t="n">
        <v>0</v>
      </c>
      <c r="N3717" s="15" t="n">
        <f aca="false">J3717*K3717</f>
        <v>65.9</v>
      </c>
      <c r="O3717" s="15" t="n">
        <f aca="false">N3717*L3717</f>
        <v>9.885</v>
      </c>
      <c r="P3717" s="15" t="n">
        <f aca="false">N3717-O3717</f>
        <v>56.015</v>
      </c>
      <c r="Q3717" s="15" t="n">
        <f aca="false">J3717*INDEX(dProdutos!$F$2:$F$47,MATCH(E3717,dProdutos!$A$2:$A$47,0))</f>
        <v>29.68</v>
      </c>
      <c r="R3717" s="15" t="n">
        <f aca="false">IF(I3717="Cancelado",0,P3717-Q3717)</f>
        <v>26.335</v>
      </c>
      <c r="S3717" s="17" t="str">
        <f aca="false">INDEX(dProdutos!$D$2:$D$47,MATCH(E3717,dProdutos!$A$2:$A$47,0))</f>
        <v>Moda Masculina</v>
      </c>
    </row>
    <row r="3718" customFormat="false" ht="15" hidden="false" customHeight="false" outlineLevel="0" collapsed="false">
      <c r="A3718" s="17" t="s">
        <v>3792</v>
      </c>
      <c r="B3718" s="17" t="n">
        <v>2</v>
      </c>
      <c r="C3718" s="21" t="n">
        <v>45955</v>
      </c>
      <c r="D3718" s="17" t="s">
        <v>330</v>
      </c>
      <c r="E3718" s="17" t="s">
        <v>135</v>
      </c>
      <c r="F3718" s="17" t="s">
        <v>1487</v>
      </c>
      <c r="G3718" s="17" t="s">
        <v>62</v>
      </c>
      <c r="H3718" s="17" t="s">
        <v>1537</v>
      </c>
      <c r="I3718" s="17" t="s">
        <v>1524</v>
      </c>
      <c r="J3718" s="17" t="n">
        <v>1</v>
      </c>
      <c r="K3718" s="15" t="n">
        <v>200.9</v>
      </c>
      <c r="L3718" s="22" t="n">
        <v>0</v>
      </c>
      <c r="M3718" s="15" t="n">
        <v>0</v>
      </c>
      <c r="N3718" s="15" t="n">
        <f aca="false">J3718*K3718</f>
        <v>200.9</v>
      </c>
      <c r="O3718" s="15" t="n">
        <f aca="false">N3718*L3718</f>
        <v>0</v>
      </c>
      <c r="P3718" s="15" t="n">
        <f aca="false">N3718-O3718</f>
        <v>200.9</v>
      </c>
      <c r="Q3718" s="15" t="n">
        <f aca="false">J3718*INDEX(dProdutos!$F$2:$F$47,MATCH(E3718,dProdutos!$A$2:$A$47,0))</f>
        <v>80.73</v>
      </c>
      <c r="R3718" s="15" t="n">
        <f aca="false">IF(I3718="Cancelado",0,P3718-Q3718)</f>
        <v>120.17</v>
      </c>
      <c r="S3718" s="17" t="str">
        <f aca="false">INDEX(dProdutos!$D$2:$D$47,MATCH(E3718,dProdutos!$A$2:$A$47,0))</f>
        <v>Calçados</v>
      </c>
    </row>
    <row r="3719" customFormat="false" ht="15" hidden="false" customHeight="false" outlineLevel="0" collapsed="false">
      <c r="A3719" s="17" t="s">
        <v>3792</v>
      </c>
      <c r="B3719" s="17" t="n">
        <v>3</v>
      </c>
      <c r="C3719" s="21" t="n">
        <v>45955</v>
      </c>
      <c r="D3719" s="17" t="s">
        <v>330</v>
      </c>
      <c r="E3719" s="17" t="s">
        <v>108</v>
      </c>
      <c r="F3719" s="17" t="s">
        <v>1487</v>
      </c>
      <c r="G3719" s="17" t="s">
        <v>62</v>
      </c>
      <c r="H3719" s="17" t="s">
        <v>1537</v>
      </c>
      <c r="I3719" s="17" t="s">
        <v>1524</v>
      </c>
      <c r="J3719" s="17" t="n">
        <v>1</v>
      </c>
      <c r="K3719" s="15" t="n">
        <v>265.9</v>
      </c>
      <c r="L3719" s="22" t="n">
        <v>0.15</v>
      </c>
      <c r="M3719" s="15" t="n">
        <v>0</v>
      </c>
      <c r="N3719" s="15" t="n">
        <f aca="false">J3719*K3719</f>
        <v>265.9</v>
      </c>
      <c r="O3719" s="15" t="n">
        <f aca="false">N3719*L3719</f>
        <v>39.885</v>
      </c>
      <c r="P3719" s="15" t="n">
        <f aca="false">N3719-O3719</f>
        <v>226.015</v>
      </c>
      <c r="Q3719" s="15" t="n">
        <f aca="false">J3719*INDEX(dProdutos!$F$2:$F$47,MATCH(E3719,dProdutos!$A$2:$A$47,0))</f>
        <v>155.62</v>
      </c>
      <c r="R3719" s="15" t="n">
        <f aca="false">IF(I3719="Cancelado",0,P3719-Q3719)</f>
        <v>70.395</v>
      </c>
      <c r="S3719" s="17" t="str">
        <f aca="false">INDEX(dProdutos!$D$2:$D$47,MATCH(E3719,dProdutos!$A$2:$A$47,0))</f>
        <v>Moda Masculina</v>
      </c>
    </row>
    <row r="3720" customFormat="false" ht="15" hidden="false" customHeight="false" outlineLevel="0" collapsed="false">
      <c r="A3720" s="17" t="s">
        <v>3793</v>
      </c>
      <c r="B3720" s="17" t="n">
        <v>1</v>
      </c>
      <c r="C3720" s="21" t="n">
        <v>45955</v>
      </c>
      <c r="D3720" s="17" t="s">
        <v>996</v>
      </c>
      <c r="E3720" s="17" t="s">
        <v>138</v>
      </c>
      <c r="F3720" s="17" t="s">
        <v>1490</v>
      </c>
      <c r="G3720" s="17" t="s">
        <v>59</v>
      </c>
      <c r="H3720" s="17" t="s">
        <v>1537</v>
      </c>
      <c r="I3720" s="17" t="s">
        <v>1524</v>
      </c>
      <c r="J3720" s="17" t="n">
        <v>1</v>
      </c>
      <c r="K3720" s="15" t="n">
        <v>231.9</v>
      </c>
      <c r="L3720" s="22" t="n">
        <v>0.15</v>
      </c>
      <c r="M3720" s="15" t="n">
        <v>0</v>
      </c>
      <c r="N3720" s="15" t="n">
        <f aca="false">J3720*K3720</f>
        <v>231.9</v>
      </c>
      <c r="O3720" s="15" t="n">
        <f aca="false">N3720*L3720</f>
        <v>34.785</v>
      </c>
      <c r="P3720" s="15" t="n">
        <f aca="false">N3720-O3720</f>
        <v>197.115</v>
      </c>
      <c r="Q3720" s="15" t="n">
        <f aca="false">J3720*INDEX(dProdutos!$F$2:$F$47,MATCH(E3720,dProdutos!$A$2:$A$47,0))</f>
        <v>132.21</v>
      </c>
      <c r="R3720" s="15" t="n">
        <f aca="false">IF(I3720="Cancelado",0,P3720-Q3720)</f>
        <v>64.905</v>
      </c>
      <c r="S3720" s="17" t="str">
        <f aca="false">INDEX(dProdutos!$D$2:$D$47,MATCH(E3720,dProdutos!$A$2:$A$47,0))</f>
        <v>Calçados</v>
      </c>
    </row>
    <row r="3721" customFormat="false" ht="15" hidden="false" customHeight="false" outlineLevel="0" collapsed="false">
      <c r="A3721" s="17" t="s">
        <v>3794</v>
      </c>
      <c r="B3721" s="17" t="n">
        <v>1</v>
      </c>
      <c r="C3721" s="21" t="n">
        <v>45955</v>
      </c>
      <c r="D3721" s="17" t="s">
        <v>653</v>
      </c>
      <c r="E3721" s="17" t="s">
        <v>165</v>
      </c>
      <c r="F3721" s="17" t="s">
        <v>1493</v>
      </c>
      <c r="G3721" s="17" t="s">
        <v>60</v>
      </c>
      <c r="H3721" s="17" t="s">
        <v>1523</v>
      </c>
      <c r="I3721" s="17" t="s">
        <v>1524</v>
      </c>
      <c r="J3721" s="17" t="n">
        <v>1</v>
      </c>
      <c r="K3721" s="15" t="n">
        <v>231.9</v>
      </c>
      <c r="L3721" s="22" t="n">
        <v>0</v>
      </c>
      <c r="M3721" s="15" t="n">
        <v>19.19</v>
      </c>
      <c r="N3721" s="15" t="n">
        <f aca="false">J3721*K3721</f>
        <v>231.9</v>
      </c>
      <c r="O3721" s="15" t="n">
        <f aca="false">N3721*L3721</f>
        <v>0</v>
      </c>
      <c r="P3721" s="15" t="n">
        <f aca="false">N3721-O3721</f>
        <v>231.9</v>
      </c>
      <c r="Q3721" s="15" t="n">
        <f aca="false">J3721*INDEX(dProdutos!$F$2:$F$47,MATCH(E3721,dProdutos!$A$2:$A$47,0))</f>
        <v>140.83</v>
      </c>
      <c r="R3721" s="15" t="n">
        <f aca="false">IF(I3721="Cancelado",0,P3721-Q3721)</f>
        <v>91.07</v>
      </c>
      <c r="S3721" s="17" t="str">
        <f aca="false">INDEX(dProdutos!$D$2:$D$47,MATCH(E3721,dProdutos!$A$2:$A$47,0))</f>
        <v>Casa</v>
      </c>
    </row>
    <row r="3722" customFormat="false" ht="15" hidden="false" customHeight="false" outlineLevel="0" collapsed="false">
      <c r="A3722" s="17" t="s">
        <v>3794</v>
      </c>
      <c r="B3722" s="17" t="n">
        <v>2</v>
      </c>
      <c r="C3722" s="21" t="n">
        <v>45955</v>
      </c>
      <c r="D3722" s="17" t="s">
        <v>653</v>
      </c>
      <c r="E3722" s="17" t="s">
        <v>138</v>
      </c>
      <c r="F3722" s="17" t="s">
        <v>1493</v>
      </c>
      <c r="G3722" s="17" t="s">
        <v>60</v>
      </c>
      <c r="H3722" s="17" t="s">
        <v>1523</v>
      </c>
      <c r="I3722" s="17" t="s">
        <v>1524</v>
      </c>
      <c r="J3722" s="17" t="n">
        <v>2</v>
      </c>
      <c r="K3722" s="15" t="n">
        <v>231.9</v>
      </c>
      <c r="L3722" s="22" t="n">
        <v>0.05</v>
      </c>
      <c r="M3722" s="15" t="n">
        <v>0</v>
      </c>
      <c r="N3722" s="15" t="n">
        <f aca="false">J3722*K3722</f>
        <v>463.8</v>
      </c>
      <c r="O3722" s="15" t="n">
        <f aca="false">N3722*L3722</f>
        <v>23.19</v>
      </c>
      <c r="P3722" s="15" t="n">
        <f aca="false">N3722-O3722</f>
        <v>440.61</v>
      </c>
      <c r="Q3722" s="15" t="n">
        <f aca="false">J3722*INDEX(dProdutos!$F$2:$F$47,MATCH(E3722,dProdutos!$A$2:$A$47,0))</f>
        <v>264.42</v>
      </c>
      <c r="R3722" s="15" t="n">
        <f aca="false">IF(I3722="Cancelado",0,P3722-Q3722)</f>
        <v>176.19</v>
      </c>
      <c r="S3722" s="17" t="str">
        <f aca="false">INDEX(dProdutos!$D$2:$D$47,MATCH(E3722,dProdutos!$A$2:$A$47,0))</f>
        <v>Calçados</v>
      </c>
    </row>
    <row r="3723" customFormat="false" ht="15" hidden="false" customHeight="false" outlineLevel="0" collapsed="false">
      <c r="A3723" s="17" t="s">
        <v>3794</v>
      </c>
      <c r="B3723" s="17" t="n">
        <v>3</v>
      </c>
      <c r="C3723" s="21" t="n">
        <v>45955</v>
      </c>
      <c r="D3723" s="17" t="s">
        <v>653</v>
      </c>
      <c r="E3723" s="17" t="s">
        <v>132</v>
      </c>
      <c r="F3723" s="17" t="s">
        <v>1493</v>
      </c>
      <c r="G3723" s="17" t="s">
        <v>60</v>
      </c>
      <c r="H3723" s="17" t="s">
        <v>1523</v>
      </c>
      <c r="I3723" s="17" t="s">
        <v>1524</v>
      </c>
      <c r="J3723" s="17" t="n">
        <v>1</v>
      </c>
      <c r="K3723" s="15" t="n">
        <v>179.9</v>
      </c>
      <c r="L3723" s="22" t="n">
        <v>0</v>
      </c>
      <c r="M3723" s="15" t="n">
        <v>0</v>
      </c>
      <c r="N3723" s="15" t="n">
        <f aca="false">J3723*K3723</f>
        <v>179.9</v>
      </c>
      <c r="O3723" s="15" t="n">
        <f aca="false">N3723*L3723</f>
        <v>0</v>
      </c>
      <c r="P3723" s="15" t="n">
        <f aca="false">N3723-O3723</f>
        <v>179.9</v>
      </c>
      <c r="Q3723" s="15" t="n">
        <f aca="false">J3723*INDEX(dProdutos!$F$2:$F$47,MATCH(E3723,dProdutos!$A$2:$A$47,0))</f>
        <v>93.56</v>
      </c>
      <c r="R3723" s="15" t="n">
        <f aca="false">IF(I3723="Cancelado",0,P3723-Q3723)</f>
        <v>86.34</v>
      </c>
      <c r="S3723" s="17" t="str">
        <f aca="false">INDEX(dProdutos!$D$2:$D$47,MATCH(E3723,dProdutos!$A$2:$A$47,0))</f>
        <v>Calçados</v>
      </c>
    </row>
    <row r="3724" customFormat="false" ht="15" hidden="false" customHeight="false" outlineLevel="0" collapsed="false">
      <c r="A3724" s="17" t="s">
        <v>3795</v>
      </c>
      <c r="B3724" s="17" t="n">
        <v>1</v>
      </c>
      <c r="C3724" s="21" t="n">
        <v>45956</v>
      </c>
      <c r="D3724" s="17" t="s">
        <v>1284</v>
      </c>
      <c r="E3724" s="17" t="s">
        <v>98</v>
      </c>
      <c r="F3724" s="17" t="s">
        <v>1501</v>
      </c>
      <c r="G3724" s="17" t="s">
        <v>59</v>
      </c>
      <c r="H3724" s="17" t="s">
        <v>1537</v>
      </c>
      <c r="I3724" s="17" t="s">
        <v>1524</v>
      </c>
      <c r="J3724" s="17" t="n">
        <v>1</v>
      </c>
      <c r="K3724" s="15" t="n">
        <v>108.9</v>
      </c>
      <c r="L3724" s="22" t="n">
        <v>0.1</v>
      </c>
      <c r="M3724" s="15" t="n">
        <v>15.46</v>
      </c>
      <c r="N3724" s="15" t="n">
        <f aca="false">J3724*K3724</f>
        <v>108.9</v>
      </c>
      <c r="O3724" s="15" t="n">
        <f aca="false">N3724*L3724</f>
        <v>10.89</v>
      </c>
      <c r="P3724" s="15" t="n">
        <f aca="false">N3724-O3724</f>
        <v>98.01</v>
      </c>
      <c r="Q3724" s="15" t="n">
        <f aca="false">J3724*INDEX(dProdutos!$F$2:$F$47,MATCH(E3724,dProdutos!$A$2:$A$47,0))</f>
        <v>42.52</v>
      </c>
      <c r="R3724" s="15" t="n">
        <f aca="false">IF(I3724="Cancelado",0,P3724-Q3724)</f>
        <v>55.49</v>
      </c>
      <c r="S3724" s="17" t="str">
        <f aca="false">INDEX(dProdutos!$D$2:$D$47,MATCH(E3724,dProdutos!$A$2:$A$47,0))</f>
        <v>Moda Feminina</v>
      </c>
    </row>
    <row r="3725" customFormat="false" ht="15" hidden="false" customHeight="false" outlineLevel="0" collapsed="false">
      <c r="A3725" s="17" t="s">
        <v>3795</v>
      </c>
      <c r="B3725" s="17" t="n">
        <v>2</v>
      </c>
      <c r="C3725" s="21" t="n">
        <v>45956</v>
      </c>
      <c r="D3725" s="17" t="s">
        <v>1284</v>
      </c>
      <c r="E3725" s="17" t="s">
        <v>114</v>
      </c>
      <c r="F3725" s="17" t="s">
        <v>1501</v>
      </c>
      <c r="G3725" s="17" t="s">
        <v>59</v>
      </c>
      <c r="H3725" s="17" t="s">
        <v>1537</v>
      </c>
      <c r="I3725" s="17" t="s">
        <v>1524</v>
      </c>
      <c r="J3725" s="17" t="n">
        <v>1</v>
      </c>
      <c r="K3725" s="15" t="n">
        <v>202.9</v>
      </c>
      <c r="L3725" s="22" t="n">
        <v>0</v>
      </c>
      <c r="M3725" s="15" t="n">
        <v>0</v>
      </c>
      <c r="N3725" s="15" t="n">
        <f aca="false">J3725*K3725</f>
        <v>202.9</v>
      </c>
      <c r="O3725" s="15" t="n">
        <f aca="false">N3725*L3725</f>
        <v>0</v>
      </c>
      <c r="P3725" s="15" t="n">
        <f aca="false">N3725-O3725</f>
        <v>202.9</v>
      </c>
      <c r="Q3725" s="15" t="n">
        <f aca="false">J3725*INDEX(dProdutos!$F$2:$F$47,MATCH(E3725,dProdutos!$A$2:$A$47,0))</f>
        <v>110.39</v>
      </c>
      <c r="R3725" s="15" t="n">
        <f aca="false">IF(I3725="Cancelado",0,P3725-Q3725)</f>
        <v>92.51</v>
      </c>
      <c r="S3725" s="17" t="str">
        <f aca="false">INDEX(dProdutos!$D$2:$D$47,MATCH(E3725,dProdutos!$A$2:$A$47,0))</f>
        <v>Moda Masculina</v>
      </c>
    </row>
    <row r="3726" customFormat="false" ht="15" hidden="false" customHeight="false" outlineLevel="0" collapsed="false">
      <c r="A3726" s="17" t="s">
        <v>3796</v>
      </c>
      <c r="B3726" s="17" t="n">
        <v>1</v>
      </c>
      <c r="C3726" s="21" t="n">
        <v>45956</v>
      </c>
      <c r="D3726" s="17" t="s">
        <v>1181</v>
      </c>
      <c r="E3726" s="17" t="s">
        <v>144</v>
      </c>
      <c r="F3726" s="17" t="s">
        <v>1503</v>
      </c>
      <c r="G3726" s="17" t="s">
        <v>64</v>
      </c>
      <c r="H3726" s="17" t="s">
        <v>1537</v>
      </c>
      <c r="I3726" s="17" t="s">
        <v>1524</v>
      </c>
      <c r="J3726" s="17" t="n">
        <v>1</v>
      </c>
      <c r="K3726" s="15" t="n">
        <v>260.9</v>
      </c>
      <c r="L3726" s="22" t="n">
        <v>0</v>
      </c>
      <c r="M3726" s="15" t="n">
        <v>16.48</v>
      </c>
      <c r="N3726" s="15" t="n">
        <f aca="false">J3726*K3726</f>
        <v>260.9</v>
      </c>
      <c r="O3726" s="15" t="n">
        <f aca="false">N3726*L3726</f>
        <v>0</v>
      </c>
      <c r="P3726" s="15" t="n">
        <f aca="false">N3726-O3726</f>
        <v>260.9</v>
      </c>
      <c r="Q3726" s="15" t="n">
        <f aca="false">J3726*INDEX(dProdutos!$F$2:$F$47,MATCH(E3726,dProdutos!$A$2:$A$47,0))</f>
        <v>99.86</v>
      </c>
      <c r="R3726" s="15" t="n">
        <f aca="false">IF(I3726="Cancelado",0,P3726-Q3726)</f>
        <v>161.04</v>
      </c>
      <c r="S3726" s="17" t="str">
        <f aca="false">INDEX(dProdutos!$D$2:$D$47,MATCH(E3726,dProdutos!$A$2:$A$47,0))</f>
        <v>Acessórios</v>
      </c>
    </row>
    <row r="3727" customFormat="false" ht="15" hidden="false" customHeight="false" outlineLevel="0" collapsed="false">
      <c r="A3727" s="17" t="s">
        <v>3796</v>
      </c>
      <c r="B3727" s="17" t="n">
        <v>2</v>
      </c>
      <c r="C3727" s="21" t="n">
        <v>45956</v>
      </c>
      <c r="D3727" s="17" t="s">
        <v>1181</v>
      </c>
      <c r="E3727" s="17" t="s">
        <v>150</v>
      </c>
      <c r="F3727" s="17" t="s">
        <v>1503</v>
      </c>
      <c r="G3727" s="17" t="s">
        <v>64</v>
      </c>
      <c r="H3727" s="17" t="s">
        <v>1537</v>
      </c>
      <c r="I3727" s="17" t="s">
        <v>1524</v>
      </c>
      <c r="J3727" s="17" t="n">
        <v>2</v>
      </c>
      <c r="K3727" s="15" t="n">
        <v>71.9</v>
      </c>
      <c r="L3727" s="22" t="n">
        <v>0</v>
      </c>
      <c r="M3727" s="15" t="n">
        <v>0</v>
      </c>
      <c r="N3727" s="15" t="n">
        <f aca="false">J3727*K3727</f>
        <v>143.8</v>
      </c>
      <c r="O3727" s="15" t="n">
        <f aca="false">N3727*L3727</f>
        <v>0</v>
      </c>
      <c r="P3727" s="15" t="n">
        <f aca="false">N3727-O3727</f>
        <v>143.8</v>
      </c>
      <c r="Q3727" s="15" t="n">
        <f aca="false">J3727*INDEX(dProdutos!$F$2:$F$47,MATCH(E3727,dProdutos!$A$2:$A$47,0))</f>
        <v>54.76</v>
      </c>
      <c r="R3727" s="15" t="n">
        <f aca="false">IF(I3727="Cancelado",0,P3727-Q3727)</f>
        <v>89.04</v>
      </c>
      <c r="S3727" s="17" t="str">
        <f aca="false">INDEX(dProdutos!$D$2:$D$47,MATCH(E3727,dProdutos!$A$2:$A$47,0))</f>
        <v>Acessórios</v>
      </c>
    </row>
    <row r="3728" customFormat="false" ht="15" hidden="false" customHeight="false" outlineLevel="0" collapsed="false">
      <c r="A3728" s="17" t="s">
        <v>3796</v>
      </c>
      <c r="B3728" s="17" t="n">
        <v>3</v>
      </c>
      <c r="C3728" s="21" t="n">
        <v>45956</v>
      </c>
      <c r="D3728" s="17" t="s">
        <v>1181</v>
      </c>
      <c r="E3728" s="17" t="s">
        <v>156</v>
      </c>
      <c r="F3728" s="17" t="s">
        <v>1503</v>
      </c>
      <c r="G3728" s="17" t="s">
        <v>64</v>
      </c>
      <c r="H3728" s="17" t="s">
        <v>1537</v>
      </c>
      <c r="I3728" s="17" t="s">
        <v>1524</v>
      </c>
      <c r="J3728" s="17" t="n">
        <v>2</v>
      </c>
      <c r="K3728" s="15" t="n">
        <v>192.9</v>
      </c>
      <c r="L3728" s="22" t="n">
        <v>0.05</v>
      </c>
      <c r="M3728" s="15" t="n">
        <v>0</v>
      </c>
      <c r="N3728" s="15" t="n">
        <f aca="false">J3728*K3728</f>
        <v>385.8</v>
      </c>
      <c r="O3728" s="15" t="n">
        <f aca="false">N3728*L3728</f>
        <v>19.29</v>
      </c>
      <c r="P3728" s="15" t="n">
        <f aca="false">N3728-O3728</f>
        <v>366.51</v>
      </c>
      <c r="Q3728" s="15" t="n">
        <f aca="false">J3728*INDEX(dProdutos!$F$2:$F$47,MATCH(E3728,dProdutos!$A$2:$A$47,0))</f>
        <v>160.76</v>
      </c>
      <c r="R3728" s="15" t="n">
        <f aca="false">IF(I3728="Cancelado",0,P3728-Q3728)</f>
        <v>205.75</v>
      </c>
      <c r="S3728" s="17" t="str">
        <f aca="false">INDEX(dProdutos!$D$2:$D$47,MATCH(E3728,dProdutos!$A$2:$A$47,0))</f>
        <v>Acessórios</v>
      </c>
    </row>
    <row r="3729" customFormat="false" ht="15" hidden="false" customHeight="false" outlineLevel="0" collapsed="false">
      <c r="A3729" s="17" t="s">
        <v>3796</v>
      </c>
      <c r="B3729" s="17" t="n">
        <v>4</v>
      </c>
      <c r="C3729" s="21" t="n">
        <v>45956</v>
      </c>
      <c r="D3729" s="17" t="s">
        <v>1181</v>
      </c>
      <c r="E3729" s="17" t="s">
        <v>150</v>
      </c>
      <c r="F3729" s="17" t="s">
        <v>1503</v>
      </c>
      <c r="G3729" s="17" t="s">
        <v>64</v>
      </c>
      <c r="H3729" s="17" t="s">
        <v>1537</v>
      </c>
      <c r="I3729" s="17" t="s">
        <v>1524</v>
      </c>
      <c r="J3729" s="17" t="n">
        <v>2</v>
      </c>
      <c r="K3729" s="15" t="n">
        <v>71.9</v>
      </c>
      <c r="L3729" s="22" t="n">
        <v>0.05</v>
      </c>
      <c r="M3729" s="15" t="n">
        <v>0</v>
      </c>
      <c r="N3729" s="15" t="n">
        <f aca="false">J3729*K3729</f>
        <v>143.8</v>
      </c>
      <c r="O3729" s="15" t="n">
        <f aca="false">N3729*L3729</f>
        <v>7.19</v>
      </c>
      <c r="P3729" s="15" t="n">
        <f aca="false">N3729-O3729</f>
        <v>136.61</v>
      </c>
      <c r="Q3729" s="15" t="n">
        <f aca="false">J3729*INDEX(dProdutos!$F$2:$F$47,MATCH(E3729,dProdutos!$A$2:$A$47,0))</f>
        <v>54.76</v>
      </c>
      <c r="R3729" s="15" t="n">
        <f aca="false">IF(I3729="Cancelado",0,P3729-Q3729)</f>
        <v>81.85</v>
      </c>
      <c r="S3729" s="17" t="str">
        <f aca="false">INDEX(dProdutos!$D$2:$D$47,MATCH(E3729,dProdutos!$A$2:$A$47,0))</f>
        <v>Acessórios</v>
      </c>
    </row>
    <row r="3730" customFormat="false" ht="15" hidden="false" customHeight="false" outlineLevel="0" collapsed="false">
      <c r="A3730" s="17" t="s">
        <v>3797</v>
      </c>
      <c r="B3730" s="17" t="n">
        <v>1</v>
      </c>
      <c r="C3730" s="21" t="n">
        <v>45956</v>
      </c>
      <c r="D3730" s="17" t="s">
        <v>379</v>
      </c>
      <c r="E3730" s="17" t="s">
        <v>204</v>
      </c>
      <c r="F3730" s="17" t="s">
        <v>1499</v>
      </c>
      <c r="G3730" s="17" t="s">
        <v>59</v>
      </c>
      <c r="H3730" s="17" t="s">
        <v>1537</v>
      </c>
      <c r="I3730" s="17" t="s">
        <v>1524</v>
      </c>
      <c r="J3730" s="17" t="n">
        <v>1</v>
      </c>
      <c r="K3730" s="15" t="n">
        <v>64.9</v>
      </c>
      <c r="L3730" s="22" t="n">
        <v>0.05</v>
      </c>
      <c r="M3730" s="15" t="n">
        <v>24.44</v>
      </c>
      <c r="N3730" s="15" t="n">
        <f aca="false">J3730*K3730</f>
        <v>64.9</v>
      </c>
      <c r="O3730" s="15" t="n">
        <f aca="false">N3730*L3730</f>
        <v>3.245</v>
      </c>
      <c r="P3730" s="15" t="n">
        <f aca="false">N3730-O3730</f>
        <v>61.655</v>
      </c>
      <c r="Q3730" s="15" t="n">
        <f aca="false">J3730*INDEX(dProdutos!$F$2:$F$47,MATCH(E3730,dProdutos!$A$2:$A$47,0))</f>
        <v>27.52</v>
      </c>
      <c r="R3730" s="15" t="n">
        <f aca="false">IF(I3730="Cancelado",0,P3730-Q3730)</f>
        <v>34.135</v>
      </c>
      <c r="S3730" s="17" t="str">
        <f aca="false">INDEX(dProdutos!$D$2:$D$47,MATCH(E3730,dProdutos!$A$2:$A$47,0))</f>
        <v>Beleza</v>
      </c>
    </row>
    <row r="3731" customFormat="false" ht="15" hidden="false" customHeight="false" outlineLevel="0" collapsed="false">
      <c r="A3731" s="17" t="s">
        <v>3797</v>
      </c>
      <c r="B3731" s="17" t="n">
        <v>2</v>
      </c>
      <c r="C3731" s="21" t="n">
        <v>45956</v>
      </c>
      <c r="D3731" s="17" t="s">
        <v>379</v>
      </c>
      <c r="E3731" s="17" t="s">
        <v>177</v>
      </c>
      <c r="F3731" s="17" t="s">
        <v>1499</v>
      </c>
      <c r="G3731" s="17" t="s">
        <v>59</v>
      </c>
      <c r="H3731" s="17" t="s">
        <v>1537</v>
      </c>
      <c r="I3731" s="17" t="s">
        <v>1524</v>
      </c>
      <c r="J3731" s="17" t="n">
        <v>1</v>
      </c>
      <c r="K3731" s="15" t="n">
        <v>257.9</v>
      </c>
      <c r="L3731" s="22" t="n">
        <v>0</v>
      </c>
      <c r="M3731" s="15" t="n">
        <v>0</v>
      </c>
      <c r="N3731" s="15" t="n">
        <f aca="false">J3731*K3731</f>
        <v>257.9</v>
      </c>
      <c r="O3731" s="15" t="n">
        <f aca="false">N3731*L3731</f>
        <v>0</v>
      </c>
      <c r="P3731" s="15" t="n">
        <f aca="false">N3731-O3731</f>
        <v>257.9</v>
      </c>
      <c r="Q3731" s="15" t="n">
        <f aca="false">J3731*INDEX(dProdutos!$F$2:$F$47,MATCH(E3731,dProdutos!$A$2:$A$47,0))</f>
        <v>138.23</v>
      </c>
      <c r="R3731" s="15" t="n">
        <f aca="false">IF(I3731="Cancelado",0,P3731-Q3731)</f>
        <v>119.67</v>
      </c>
      <c r="S3731" s="17" t="str">
        <f aca="false">INDEX(dProdutos!$D$2:$D$47,MATCH(E3731,dProdutos!$A$2:$A$47,0))</f>
        <v>Casa</v>
      </c>
    </row>
    <row r="3732" customFormat="false" ht="15" hidden="false" customHeight="false" outlineLevel="0" collapsed="false">
      <c r="A3732" s="17" t="s">
        <v>3798</v>
      </c>
      <c r="B3732" s="17" t="n">
        <v>1</v>
      </c>
      <c r="C3732" s="21" t="n">
        <v>45956</v>
      </c>
      <c r="D3732" s="17" t="s">
        <v>252</v>
      </c>
      <c r="E3732" s="17" t="s">
        <v>156</v>
      </c>
      <c r="F3732" s="17" t="s">
        <v>1493</v>
      </c>
      <c r="G3732" s="17" t="s">
        <v>60</v>
      </c>
      <c r="H3732" s="17" t="s">
        <v>1540</v>
      </c>
      <c r="I3732" s="17" t="s">
        <v>1524</v>
      </c>
      <c r="J3732" s="17" t="n">
        <v>1</v>
      </c>
      <c r="K3732" s="15" t="n">
        <v>192.9</v>
      </c>
      <c r="L3732" s="22" t="n">
        <v>0</v>
      </c>
      <c r="M3732" s="15" t="n">
        <v>26.68</v>
      </c>
      <c r="N3732" s="15" t="n">
        <f aca="false">J3732*K3732</f>
        <v>192.9</v>
      </c>
      <c r="O3732" s="15" t="n">
        <f aca="false">N3732*L3732</f>
        <v>0</v>
      </c>
      <c r="P3732" s="15" t="n">
        <f aca="false">N3732-O3732</f>
        <v>192.9</v>
      </c>
      <c r="Q3732" s="15" t="n">
        <f aca="false">J3732*INDEX(dProdutos!$F$2:$F$47,MATCH(E3732,dProdutos!$A$2:$A$47,0))</f>
        <v>80.38</v>
      </c>
      <c r="R3732" s="15" t="n">
        <f aca="false">IF(I3732="Cancelado",0,P3732-Q3732)</f>
        <v>112.52</v>
      </c>
      <c r="S3732" s="17" t="str">
        <f aca="false">INDEX(dProdutos!$D$2:$D$47,MATCH(E3732,dProdutos!$A$2:$A$47,0))</f>
        <v>Acessórios</v>
      </c>
    </row>
    <row r="3733" customFormat="false" ht="15" hidden="false" customHeight="false" outlineLevel="0" collapsed="false">
      <c r="A3733" s="17" t="s">
        <v>3799</v>
      </c>
      <c r="B3733" s="17" t="n">
        <v>1</v>
      </c>
      <c r="C3733" s="21" t="n">
        <v>45956</v>
      </c>
      <c r="D3733" s="17" t="s">
        <v>862</v>
      </c>
      <c r="E3733" s="17" t="s">
        <v>123</v>
      </c>
      <c r="F3733" s="17" t="s">
        <v>1495</v>
      </c>
      <c r="G3733" s="17" t="s">
        <v>63</v>
      </c>
      <c r="H3733" s="17" t="s">
        <v>1523</v>
      </c>
      <c r="I3733" s="17" t="s">
        <v>1524</v>
      </c>
      <c r="J3733" s="17" t="n">
        <v>1</v>
      </c>
      <c r="K3733" s="15" t="n">
        <v>277.9</v>
      </c>
      <c r="L3733" s="22" t="n">
        <v>0.15</v>
      </c>
      <c r="M3733" s="15" t="n">
        <v>16.07</v>
      </c>
      <c r="N3733" s="15" t="n">
        <f aca="false">J3733*K3733</f>
        <v>277.9</v>
      </c>
      <c r="O3733" s="15" t="n">
        <f aca="false">N3733*L3733</f>
        <v>41.685</v>
      </c>
      <c r="P3733" s="15" t="n">
        <f aca="false">N3733-O3733</f>
        <v>236.215</v>
      </c>
      <c r="Q3733" s="15" t="n">
        <f aca="false">J3733*INDEX(dProdutos!$F$2:$F$47,MATCH(E3733,dProdutos!$A$2:$A$47,0))</f>
        <v>132.36</v>
      </c>
      <c r="R3733" s="15" t="n">
        <f aca="false">IF(I3733="Cancelado",0,P3733-Q3733)</f>
        <v>103.855</v>
      </c>
      <c r="S3733" s="17" t="str">
        <f aca="false">INDEX(dProdutos!$D$2:$D$47,MATCH(E3733,dProdutos!$A$2:$A$47,0))</f>
        <v>Calçados</v>
      </c>
    </row>
    <row r="3734" customFormat="false" ht="15" hidden="false" customHeight="false" outlineLevel="0" collapsed="false">
      <c r="A3734" s="17" t="s">
        <v>3800</v>
      </c>
      <c r="B3734" s="17" t="n">
        <v>1</v>
      </c>
      <c r="C3734" s="21" t="n">
        <v>45956</v>
      </c>
      <c r="D3734" s="17" t="s">
        <v>224</v>
      </c>
      <c r="E3734" s="17" t="s">
        <v>150</v>
      </c>
      <c r="F3734" s="17" t="s">
        <v>1490</v>
      </c>
      <c r="G3734" s="17" t="s">
        <v>60</v>
      </c>
      <c r="H3734" s="17" t="s">
        <v>1537</v>
      </c>
      <c r="I3734" s="17" t="s">
        <v>1524</v>
      </c>
      <c r="J3734" s="17" t="n">
        <v>1</v>
      </c>
      <c r="K3734" s="15" t="n">
        <v>71.9</v>
      </c>
      <c r="L3734" s="22" t="n">
        <v>0.15</v>
      </c>
      <c r="M3734" s="15" t="n">
        <v>13.72</v>
      </c>
      <c r="N3734" s="15" t="n">
        <f aca="false">J3734*K3734</f>
        <v>71.9</v>
      </c>
      <c r="O3734" s="15" t="n">
        <f aca="false">N3734*L3734</f>
        <v>10.785</v>
      </c>
      <c r="P3734" s="15" t="n">
        <f aca="false">N3734-O3734</f>
        <v>61.115</v>
      </c>
      <c r="Q3734" s="15" t="n">
        <f aca="false">J3734*INDEX(dProdutos!$F$2:$F$47,MATCH(E3734,dProdutos!$A$2:$A$47,0))</f>
        <v>27.38</v>
      </c>
      <c r="R3734" s="15" t="n">
        <f aca="false">IF(I3734="Cancelado",0,P3734-Q3734)</f>
        <v>33.735</v>
      </c>
      <c r="S3734" s="17" t="str">
        <f aca="false">INDEX(dProdutos!$D$2:$D$47,MATCH(E3734,dProdutos!$A$2:$A$47,0))</f>
        <v>Acessórios</v>
      </c>
    </row>
    <row r="3735" customFormat="false" ht="15" hidden="false" customHeight="false" outlineLevel="0" collapsed="false">
      <c r="A3735" s="17" t="s">
        <v>3801</v>
      </c>
      <c r="B3735" s="17" t="n">
        <v>1</v>
      </c>
      <c r="C3735" s="21" t="n">
        <v>45956</v>
      </c>
      <c r="D3735" s="17" t="s">
        <v>900</v>
      </c>
      <c r="E3735" s="17" t="s">
        <v>114</v>
      </c>
      <c r="F3735" s="17" t="s">
        <v>1490</v>
      </c>
      <c r="G3735" s="17" t="s">
        <v>61</v>
      </c>
      <c r="H3735" s="17" t="s">
        <v>1527</v>
      </c>
      <c r="I3735" s="17" t="s">
        <v>1524</v>
      </c>
      <c r="J3735" s="17" t="n">
        <v>1</v>
      </c>
      <c r="K3735" s="15" t="n">
        <v>202.9</v>
      </c>
      <c r="L3735" s="22" t="n">
        <v>0.1</v>
      </c>
      <c r="M3735" s="15" t="n">
        <v>25.28</v>
      </c>
      <c r="N3735" s="15" t="n">
        <f aca="false">J3735*K3735</f>
        <v>202.9</v>
      </c>
      <c r="O3735" s="15" t="n">
        <f aca="false">N3735*L3735</f>
        <v>20.29</v>
      </c>
      <c r="P3735" s="15" t="n">
        <f aca="false">N3735-O3735</f>
        <v>182.61</v>
      </c>
      <c r="Q3735" s="15" t="n">
        <f aca="false">J3735*INDEX(dProdutos!$F$2:$F$47,MATCH(E3735,dProdutos!$A$2:$A$47,0))</f>
        <v>110.39</v>
      </c>
      <c r="R3735" s="15" t="n">
        <f aca="false">IF(I3735="Cancelado",0,P3735-Q3735)</f>
        <v>72.22</v>
      </c>
      <c r="S3735" s="17" t="str">
        <f aca="false">INDEX(dProdutos!$D$2:$D$47,MATCH(E3735,dProdutos!$A$2:$A$47,0))</f>
        <v>Moda Masculina</v>
      </c>
    </row>
    <row r="3736" customFormat="false" ht="15" hidden="false" customHeight="false" outlineLevel="0" collapsed="false">
      <c r="A3736" s="17" t="s">
        <v>3801</v>
      </c>
      <c r="B3736" s="17" t="n">
        <v>2</v>
      </c>
      <c r="C3736" s="21" t="n">
        <v>45956</v>
      </c>
      <c r="D3736" s="17" t="s">
        <v>900</v>
      </c>
      <c r="E3736" s="17" t="s">
        <v>102</v>
      </c>
      <c r="F3736" s="17" t="s">
        <v>1490</v>
      </c>
      <c r="G3736" s="17" t="s">
        <v>61</v>
      </c>
      <c r="H3736" s="17" t="s">
        <v>1527</v>
      </c>
      <c r="I3736" s="17" t="s">
        <v>1524</v>
      </c>
      <c r="J3736" s="17" t="n">
        <v>1</v>
      </c>
      <c r="K3736" s="15" t="n">
        <v>65.9</v>
      </c>
      <c r="L3736" s="22" t="n">
        <v>0</v>
      </c>
      <c r="M3736" s="15" t="n">
        <v>0</v>
      </c>
      <c r="N3736" s="15" t="n">
        <f aca="false">J3736*K3736</f>
        <v>65.9</v>
      </c>
      <c r="O3736" s="15" t="n">
        <f aca="false">N3736*L3736</f>
        <v>0</v>
      </c>
      <c r="P3736" s="15" t="n">
        <f aca="false">N3736-O3736</f>
        <v>65.9</v>
      </c>
      <c r="Q3736" s="15" t="n">
        <f aca="false">J3736*INDEX(dProdutos!$F$2:$F$47,MATCH(E3736,dProdutos!$A$2:$A$47,0))</f>
        <v>29.68</v>
      </c>
      <c r="R3736" s="15" t="n">
        <f aca="false">IF(I3736="Cancelado",0,P3736-Q3736)</f>
        <v>36.22</v>
      </c>
      <c r="S3736" s="17" t="str">
        <f aca="false">INDEX(dProdutos!$D$2:$D$47,MATCH(E3736,dProdutos!$A$2:$A$47,0))</f>
        <v>Moda Masculina</v>
      </c>
    </row>
    <row r="3737" customFormat="false" ht="15" hidden="false" customHeight="false" outlineLevel="0" collapsed="false">
      <c r="A3737" s="17" t="s">
        <v>3801</v>
      </c>
      <c r="B3737" s="17" t="n">
        <v>3</v>
      </c>
      <c r="C3737" s="21" t="n">
        <v>45956</v>
      </c>
      <c r="D3737" s="17" t="s">
        <v>900</v>
      </c>
      <c r="E3737" s="17" t="s">
        <v>150</v>
      </c>
      <c r="F3737" s="17" t="s">
        <v>1490</v>
      </c>
      <c r="G3737" s="17" t="s">
        <v>61</v>
      </c>
      <c r="H3737" s="17" t="s">
        <v>1527</v>
      </c>
      <c r="I3737" s="17" t="s">
        <v>1524</v>
      </c>
      <c r="J3737" s="17" t="n">
        <v>1</v>
      </c>
      <c r="K3737" s="15" t="n">
        <v>71.9</v>
      </c>
      <c r="L3737" s="22" t="n">
        <v>0</v>
      </c>
      <c r="M3737" s="15" t="n">
        <v>0</v>
      </c>
      <c r="N3737" s="15" t="n">
        <f aca="false">J3737*K3737</f>
        <v>71.9</v>
      </c>
      <c r="O3737" s="15" t="n">
        <f aca="false">N3737*L3737</f>
        <v>0</v>
      </c>
      <c r="P3737" s="15" t="n">
        <f aca="false">N3737-O3737</f>
        <v>71.9</v>
      </c>
      <c r="Q3737" s="15" t="n">
        <f aca="false">J3737*INDEX(dProdutos!$F$2:$F$47,MATCH(E3737,dProdutos!$A$2:$A$47,0))</f>
        <v>27.38</v>
      </c>
      <c r="R3737" s="15" t="n">
        <f aca="false">IF(I3737="Cancelado",0,P3737-Q3737)</f>
        <v>44.52</v>
      </c>
      <c r="S3737" s="17" t="str">
        <f aca="false">INDEX(dProdutos!$D$2:$D$47,MATCH(E3737,dProdutos!$A$2:$A$47,0))</f>
        <v>Acessórios</v>
      </c>
    </row>
    <row r="3738" customFormat="false" ht="15" hidden="false" customHeight="false" outlineLevel="0" collapsed="false">
      <c r="A3738" s="17" t="s">
        <v>3802</v>
      </c>
      <c r="B3738" s="17" t="n">
        <v>1</v>
      </c>
      <c r="C3738" s="21" t="n">
        <v>45956</v>
      </c>
      <c r="D3738" s="17" t="s">
        <v>368</v>
      </c>
      <c r="E3738" s="17" t="s">
        <v>171</v>
      </c>
      <c r="F3738" s="17" t="s">
        <v>1495</v>
      </c>
      <c r="G3738" s="17" t="s">
        <v>61</v>
      </c>
      <c r="H3738" s="17" t="s">
        <v>1537</v>
      </c>
      <c r="I3738" s="17" t="s">
        <v>1524</v>
      </c>
      <c r="J3738" s="17" t="n">
        <v>2</v>
      </c>
      <c r="K3738" s="15" t="n">
        <v>246.9</v>
      </c>
      <c r="L3738" s="22" t="n">
        <v>0</v>
      </c>
      <c r="M3738" s="15" t="n">
        <v>12.18</v>
      </c>
      <c r="N3738" s="15" t="n">
        <f aca="false">J3738*K3738</f>
        <v>493.8</v>
      </c>
      <c r="O3738" s="15" t="n">
        <f aca="false">N3738*L3738</f>
        <v>0</v>
      </c>
      <c r="P3738" s="15" t="n">
        <f aca="false">N3738-O3738</f>
        <v>493.8</v>
      </c>
      <c r="Q3738" s="15" t="n">
        <f aca="false">J3738*INDEX(dProdutos!$F$2:$F$47,MATCH(E3738,dProdutos!$A$2:$A$47,0))</f>
        <v>207.22</v>
      </c>
      <c r="R3738" s="15" t="n">
        <f aca="false">IF(I3738="Cancelado",0,P3738-Q3738)</f>
        <v>286.58</v>
      </c>
      <c r="S3738" s="17" t="str">
        <f aca="false">INDEX(dProdutos!$D$2:$D$47,MATCH(E3738,dProdutos!$A$2:$A$47,0))</f>
        <v>Casa</v>
      </c>
    </row>
    <row r="3739" customFormat="false" ht="15" hidden="false" customHeight="false" outlineLevel="0" collapsed="false">
      <c r="A3739" s="17" t="s">
        <v>3802</v>
      </c>
      <c r="B3739" s="17" t="n">
        <v>2</v>
      </c>
      <c r="C3739" s="21" t="n">
        <v>45956</v>
      </c>
      <c r="D3739" s="17" t="s">
        <v>368</v>
      </c>
      <c r="E3739" s="17" t="s">
        <v>201</v>
      </c>
      <c r="F3739" s="17" t="s">
        <v>1495</v>
      </c>
      <c r="G3739" s="17" t="s">
        <v>61</v>
      </c>
      <c r="H3739" s="17" t="s">
        <v>1537</v>
      </c>
      <c r="I3739" s="17" t="s">
        <v>1524</v>
      </c>
      <c r="J3739" s="17" t="n">
        <v>1</v>
      </c>
      <c r="K3739" s="15" t="n">
        <v>236.9</v>
      </c>
      <c r="L3739" s="22" t="n">
        <v>0.05</v>
      </c>
      <c r="M3739" s="15" t="n">
        <v>0</v>
      </c>
      <c r="N3739" s="15" t="n">
        <f aca="false">J3739*K3739</f>
        <v>236.9</v>
      </c>
      <c r="O3739" s="15" t="n">
        <f aca="false">N3739*L3739</f>
        <v>11.845</v>
      </c>
      <c r="P3739" s="15" t="n">
        <f aca="false">N3739-O3739</f>
        <v>225.055</v>
      </c>
      <c r="Q3739" s="15" t="n">
        <f aca="false">J3739*INDEX(dProdutos!$F$2:$F$47,MATCH(E3739,dProdutos!$A$2:$A$47,0))</f>
        <v>96.23</v>
      </c>
      <c r="R3739" s="15" t="n">
        <f aca="false">IF(I3739="Cancelado",0,P3739-Q3739)</f>
        <v>128.825</v>
      </c>
      <c r="S3739" s="17" t="str">
        <f aca="false">INDEX(dProdutos!$D$2:$D$47,MATCH(E3739,dProdutos!$A$2:$A$47,0))</f>
        <v>Beleza</v>
      </c>
    </row>
    <row r="3740" customFormat="false" ht="15" hidden="false" customHeight="false" outlineLevel="0" collapsed="false">
      <c r="A3740" s="17" t="s">
        <v>3803</v>
      </c>
      <c r="B3740" s="17" t="n">
        <v>1</v>
      </c>
      <c r="C3740" s="21" t="n">
        <v>45956</v>
      </c>
      <c r="D3740" s="17" t="s">
        <v>508</v>
      </c>
      <c r="E3740" s="17" t="s">
        <v>102</v>
      </c>
      <c r="F3740" s="17" t="s">
        <v>1493</v>
      </c>
      <c r="G3740" s="17" t="s">
        <v>60</v>
      </c>
      <c r="H3740" s="17" t="s">
        <v>1523</v>
      </c>
      <c r="I3740" s="17" t="s">
        <v>1524</v>
      </c>
      <c r="J3740" s="17" t="n">
        <v>1</v>
      </c>
      <c r="K3740" s="15" t="n">
        <v>65.9</v>
      </c>
      <c r="L3740" s="22" t="n">
        <v>0.05</v>
      </c>
      <c r="M3740" s="15" t="n">
        <v>14.55</v>
      </c>
      <c r="N3740" s="15" t="n">
        <f aca="false">J3740*K3740</f>
        <v>65.9</v>
      </c>
      <c r="O3740" s="15" t="n">
        <f aca="false">N3740*L3740</f>
        <v>3.295</v>
      </c>
      <c r="P3740" s="15" t="n">
        <f aca="false">N3740-O3740</f>
        <v>62.605</v>
      </c>
      <c r="Q3740" s="15" t="n">
        <f aca="false">J3740*INDEX(dProdutos!$F$2:$F$47,MATCH(E3740,dProdutos!$A$2:$A$47,0))</f>
        <v>29.68</v>
      </c>
      <c r="R3740" s="15" t="n">
        <f aca="false">IF(I3740="Cancelado",0,P3740-Q3740)</f>
        <v>32.925</v>
      </c>
      <c r="S3740" s="17" t="str">
        <f aca="false">INDEX(dProdutos!$D$2:$D$47,MATCH(E3740,dProdutos!$A$2:$A$47,0))</f>
        <v>Moda Masculina</v>
      </c>
    </row>
    <row r="3741" customFormat="false" ht="15" hidden="false" customHeight="false" outlineLevel="0" collapsed="false">
      <c r="A3741" s="17" t="s">
        <v>3803</v>
      </c>
      <c r="B3741" s="17" t="n">
        <v>2</v>
      </c>
      <c r="C3741" s="21" t="n">
        <v>45956</v>
      </c>
      <c r="D3741" s="17" t="s">
        <v>508</v>
      </c>
      <c r="E3741" s="17" t="s">
        <v>195</v>
      </c>
      <c r="F3741" s="17" t="s">
        <v>1493</v>
      </c>
      <c r="G3741" s="17" t="s">
        <v>60</v>
      </c>
      <c r="H3741" s="17" t="s">
        <v>1523</v>
      </c>
      <c r="I3741" s="17" t="s">
        <v>1524</v>
      </c>
      <c r="J3741" s="17" t="n">
        <v>1</v>
      </c>
      <c r="K3741" s="15" t="n">
        <v>72.9</v>
      </c>
      <c r="L3741" s="22" t="n">
        <v>0.05</v>
      </c>
      <c r="M3741" s="15" t="n">
        <v>0</v>
      </c>
      <c r="N3741" s="15" t="n">
        <f aca="false">J3741*K3741</f>
        <v>72.9</v>
      </c>
      <c r="O3741" s="15" t="n">
        <f aca="false">N3741*L3741</f>
        <v>3.645</v>
      </c>
      <c r="P3741" s="15" t="n">
        <f aca="false">N3741-O3741</f>
        <v>69.255</v>
      </c>
      <c r="Q3741" s="15" t="n">
        <f aca="false">J3741*INDEX(dProdutos!$F$2:$F$47,MATCH(E3741,dProdutos!$A$2:$A$47,0))</f>
        <v>39.23</v>
      </c>
      <c r="R3741" s="15" t="n">
        <f aca="false">IF(I3741="Cancelado",0,P3741-Q3741)</f>
        <v>30.025</v>
      </c>
      <c r="S3741" s="17" t="str">
        <f aca="false">INDEX(dProdutos!$D$2:$D$47,MATCH(E3741,dProdutos!$A$2:$A$47,0))</f>
        <v>Eletrônicos</v>
      </c>
    </row>
    <row r="3742" customFormat="false" ht="15" hidden="false" customHeight="false" outlineLevel="0" collapsed="false">
      <c r="A3742" s="17" t="s">
        <v>3803</v>
      </c>
      <c r="B3742" s="17" t="n">
        <v>3</v>
      </c>
      <c r="C3742" s="21" t="n">
        <v>45956</v>
      </c>
      <c r="D3742" s="17" t="s">
        <v>508</v>
      </c>
      <c r="E3742" s="17" t="s">
        <v>135</v>
      </c>
      <c r="F3742" s="17" t="s">
        <v>1493</v>
      </c>
      <c r="G3742" s="17" t="s">
        <v>60</v>
      </c>
      <c r="H3742" s="17" t="s">
        <v>1523</v>
      </c>
      <c r="I3742" s="17" t="s">
        <v>1524</v>
      </c>
      <c r="J3742" s="17" t="n">
        <v>1</v>
      </c>
      <c r="K3742" s="15" t="n">
        <v>200.9</v>
      </c>
      <c r="L3742" s="22" t="n">
        <v>0</v>
      </c>
      <c r="M3742" s="15" t="n">
        <v>0</v>
      </c>
      <c r="N3742" s="15" t="n">
        <f aca="false">J3742*K3742</f>
        <v>200.9</v>
      </c>
      <c r="O3742" s="15" t="n">
        <f aca="false">N3742*L3742</f>
        <v>0</v>
      </c>
      <c r="P3742" s="15" t="n">
        <f aca="false">N3742-O3742</f>
        <v>200.9</v>
      </c>
      <c r="Q3742" s="15" t="n">
        <f aca="false">J3742*INDEX(dProdutos!$F$2:$F$47,MATCH(E3742,dProdutos!$A$2:$A$47,0))</f>
        <v>80.73</v>
      </c>
      <c r="R3742" s="15" t="n">
        <f aca="false">IF(I3742="Cancelado",0,P3742-Q3742)</f>
        <v>120.17</v>
      </c>
      <c r="S3742" s="17" t="str">
        <f aca="false">INDEX(dProdutos!$D$2:$D$47,MATCH(E3742,dProdutos!$A$2:$A$47,0))</f>
        <v>Calçados</v>
      </c>
    </row>
    <row r="3743" customFormat="false" ht="15" hidden="false" customHeight="false" outlineLevel="0" collapsed="false">
      <c r="A3743" s="17" t="s">
        <v>3804</v>
      </c>
      <c r="B3743" s="17" t="n">
        <v>1</v>
      </c>
      <c r="C3743" s="21" t="n">
        <v>45956</v>
      </c>
      <c r="D3743" s="17" t="s">
        <v>447</v>
      </c>
      <c r="E3743" s="17" t="s">
        <v>102</v>
      </c>
      <c r="F3743" s="17" t="s">
        <v>1487</v>
      </c>
      <c r="G3743" s="17" t="s">
        <v>59</v>
      </c>
      <c r="H3743" s="17" t="s">
        <v>1523</v>
      </c>
      <c r="I3743" s="17" t="s">
        <v>1524</v>
      </c>
      <c r="J3743" s="17" t="n">
        <v>1</v>
      </c>
      <c r="K3743" s="15" t="n">
        <v>65.9</v>
      </c>
      <c r="L3743" s="22" t="n">
        <v>0</v>
      </c>
      <c r="M3743" s="15" t="n">
        <v>28.08</v>
      </c>
      <c r="N3743" s="15" t="n">
        <f aca="false">J3743*K3743</f>
        <v>65.9</v>
      </c>
      <c r="O3743" s="15" t="n">
        <f aca="false">N3743*L3743</f>
        <v>0</v>
      </c>
      <c r="P3743" s="15" t="n">
        <f aca="false">N3743-O3743</f>
        <v>65.9</v>
      </c>
      <c r="Q3743" s="15" t="n">
        <f aca="false">J3743*INDEX(dProdutos!$F$2:$F$47,MATCH(E3743,dProdutos!$A$2:$A$47,0))</f>
        <v>29.68</v>
      </c>
      <c r="R3743" s="15" t="n">
        <f aca="false">IF(I3743="Cancelado",0,P3743-Q3743)</f>
        <v>36.22</v>
      </c>
      <c r="S3743" s="17" t="str">
        <f aca="false">INDEX(dProdutos!$D$2:$D$47,MATCH(E3743,dProdutos!$A$2:$A$47,0))</f>
        <v>Moda Masculina</v>
      </c>
    </row>
    <row r="3744" customFormat="false" ht="15" hidden="false" customHeight="false" outlineLevel="0" collapsed="false">
      <c r="A3744" s="17" t="s">
        <v>3804</v>
      </c>
      <c r="B3744" s="17" t="n">
        <v>2</v>
      </c>
      <c r="C3744" s="21" t="n">
        <v>45956</v>
      </c>
      <c r="D3744" s="17" t="s">
        <v>447</v>
      </c>
      <c r="E3744" s="17" t="s">
        <v>183</v>
      </c>
      <c r="F3744" s="17" t="s">
        <v>1487</v>
      </c>
      <c r="G3744" s="17" t="s">
        <v>59</v>
      </c>
      <c r="H3744" s="17" t="s">
        <v>1523</v>
      </c>
      <c r="I3744" s="17" t="s">
        <v>1524</v>
      </c>
      <c r="J3744" s="17" t="n">
        <v>2</v>
      </c>
      <c r="K3744" s="15" t="n">
        <v>121.9</v>
      </c>
      <c r="L3744" s="22" t="n">
        <v>0</v>
      </c>
      <c r="M3744" s="15" t="n">
        <v>0</v>
      </c>
      <c r="N3744" s="15" t="n">
        <f aca="false">J3744*K3744</f>
        <v>243.8</v>
      </c>
      <c r="O3744" s="15" t="n">
        <f aca="false">N3744*L3744</f>
        <v>0</v>
      </c>
      <c r="P3744" s="15" t="n">
        <f aca="false">N3744-O3744</f>
        <v>243.8</v>
      </c>
      <c r="Q3744" s="15" t="n">
        <f aca="false">J3744*INDEX(dProdutos!$F$2:$F$47,MATCH(E3744,dProdutos!$A$2:$A$47,0))</f>
        <v>105.52</v>
      </c>
      <c r="R3744" s="15" t="n">
        <f aca="false">IF(I3744="Cancelado",0,P3744-Q3744)</f>
        <v>138.28</v>
      </c>
      <c r="S3744" s="17" t="str">
        <f aca="false">INDEX(dProdutos!$D$2:$D$47,MATCH(E3744,dProdutos!$A$2:$A$47,0))</f>
        <v>Eletrônicos</v>
      </c>
    </row>
    <row r="3745" customFormat="false" ht="15" hidden="false" customHeight="false" outlineLevel="0" collapsed="false">
      <c r="A3745" s="17" t="s">
        <v>3805</v>
      </c>
      <c r="B3745" s="17" t="n">
        <v>1</v>
      </c>
      <c r="C3745" s="21" t="n">
        <v>45957</v>
      </c>
      <c r="D3745" s="17" t="s">
        <v>1341</v>
      </c>
      <c r="E3745" s="17" t="s">
        <v>111</v>
      </c>
      <c r="F3745" s="17" t="s">
        <v>1495</v>
      </c>
      <c r="G3745" s="17" t="s">
        <v>61</v>
      </c>
      <c r="H3745" s="17" t="s">
        <v>1523</v>
      </c>
      <c r="I3745" s="17" t="s">
        <v>1524</v>
      </c>
      <c r="J3745" s="17" t="n">
        <v>1</v>
      </c>
      <c r="K3745" s="15" t="n">
        <v>188.9</v>
      </c>
      <c r="L3745" s="22" t="n">
        <v>0</v>
      </c>
      <c r="M3745" s="15" t="n">
        <v>25.25</v>
      </c>
      <c r="N3745" s="15" t="n">
        <f aca="false">J3745*K3745</f>
        <v>188.9</v>
      </c>
      <c r="O3745" s="15" t="n">
        <f aca="false">N3745*L3745</f>
        <v>0</v>
      </c>
      <c r="P3745" s="15" t="n">
        <f aca="false">N3745-O3745</f>
        <v>188.9</v>
      </c>
      <c r="Q3745" s="15" t="n">
        <f aca="false">J3745*INDEX(dProdutos!$F$2:$F$47,MATCH(E3745,dProdutos!$A$2:$A$47,0))</f>
        <v>88.32</v>
      </c>
      <c r="R3745" s="15" t="n">
        <f aca="false">IF(I3745="Cancelado",0,P3745-Q3745)</f>
        <v>100.58</v>
      </c>
      <c r="S3745" s="17" t="str">
        <f aca="false">INDEX(dProdutos!$D$2:$D$47,MATCH(E3745,dProdutos!$A$2:$A$47,0))</f>
        <v>Moda Masculina</v>
      </c>
    </row>
    <row r="3746" customFormat="false" ht="15" hidden="false" customHeight="false" outlineLevel="0" collapsed="false">
      <c r="A3746" s="17" t="s">
        <v>3805</v>
      </c>
      <c r="B3746" s="17" t="n">
        <v>2</v>
      </c>
      <c r="C3746" s="21" t="n">
        <v>45957</v>
      </c>
      <c r="D3746" s="17" t="s">
        <v>1341</v>
      </c>
      <c r="E3746" s="17" t="s">
        <v>138</v>
      </c>
      <c r="F3746" s="17" t="s">
        <v>1495</v>
      </c>
      <c r="G3746" s="17" t="s">
        <v>61</v>
      </c>
      <c r="H3746" s="17" t="s">
        <v>1523</v>
      </c>
      <c r="I3746" s="17" t="s">
        <v>1524</v>
      </c>
      <c r="J3746" s="17" t="n">
        <v>2</v>
      </c>
      <c r="K3746" s="15" t="n">
        <v>231.9</v>
      </c>
      <c r="L3746" s="22" t="n">
        <v>0.05</v>
      </c>
      <c r="M3746" s="15" t="n">
        <v>0</v>
      </c>
      <c r="N3746" s="15" t="n">
        <f aca="false">J3746*K3746</f>
        <v>463.8</v>
      </c>
      <c r="O3746" s="15" t="n">
        <f aca="false">N3746*L3746</f>
        <v>23.19</v>
      </c>
      <c r="P3746" s="15" t="n">
        <f aca="false">N3746-O3746</f>
        <v>440.61</v>
      </c>
      <c r="Q3746" s="15" t="n">
        <f aca="false">J3746*INDEX(dProdutos!$F$2:$F$47,MATCH(E3746,dProdutos!$A$2:$A$47,0))</f>
        <v>264.42</v>
      </c>
      <c r="R3746" s="15" t="n">
        <f aca="false">IF(I3746="Cancelado",0,P3746-Q3746)</f>
        <v>176.19</v>
      </c>
      <c r="S3746" s="17" t="str">
        <f aca="false">INDEX(dProdutos!$D$2:$D$47,MATCH(E3746,dProdutos!$A$2:$A$47,0))</f>
        <v>Calçados</v>
      </c>
    </row>
    <row r="3747" customFormat="false" ht="15" hidden="false" customHeight="false" outlineLevel="0" collapsed="false">
      <c r="A3747" s="17" t="s">
        <v>3806</v>
      </c>
      <c r="B3747" s="17" t="n">
        <v>1</v>
      </c>
      <c r="C3747" s="21" t="n">
        <v>45957</v>
      </c>
      <c r="D3747" s="17" t="s">
        <v>1114</v>
      </c>
      <c r="E3747" s="17" t="s">
        <v>201</v>
      </c>
      <c r="F3747" s="17" t="s">
        <v>1490</v>
      </c>
      <c r="G3747" s="17" t="s">
        <v>59</v>
      </c>
      <c r="H3747" s="17" t="s">
        <v>1537</v>
      </c>
      <c r="I3747" s="17" t="s">
        <v>1531</v>
      </c>
      <c r="J3747" s="17" t="n">
        <v>1</v>
      </c>
      <c r="K3747" s="15" t="n">
        <v>236.9</v>
      </c>
      <c r="L3747" s="22" t="n">
        <v>0</v>
      </c>
      <c r="M3747" s="15" t="n">
        <v>26.32</v>
      </c>
      <c r="N3747" s="15" t="n">
        <f aca="false">J3747*K3747</f>
        <v>236.9</v>
      </c>
      <c r="O3747" s="15" t="n">
        <f aca="false">N3747*L3747</f>
        <v>0</v>
      </c>
      <c r="P3747" s="15" t="n">
        <f aca="false">N3747-O3747</f>
        <v>236.9</v>
      </c>
      <c r="Q3747" s="15" t="n">
        <f aca="false">J3747*INDEX(dProdutos!$F$2:$F$47,MATCH(E3747,dProdutos!$A$2:$A$47,0))</f>
        <v>96.23</v>
      </c>
      <c r="R3747" s="15" t="n">
        <f aca="false">IF(I3747="Cancelado",0,P3747-Q3747)</f>
        <v>0</v>
      </c>
      <c r="S3747" s="17" t="str">
        <f aca="false">INDEX(dProdutos!$D$2:$D$47,MATCH(E3747,dProdutos!$A$2:$A$47,0))</f>
        <v>Beleza</v>
      </c>
    </row>
    <row r="3748" customFormat="false" ht="15" hidden="false" customHeight="false" outlineLevel="0" collapsed="false">
      <c r="A3748" s="17" t="s">
        <v>3807</v>
      </c>
      <c r="B3748" s="17" t="n">
        <v>1</v>
      </c>
      <c r="C3748" s="21" t="n">
        <v>45957</v>
      </c>
      <c r="D3748" s="17" t="s">
        <v>1319</v>
      </c>
      <c r="E3748" s="17" t="s">
        <v>177</v>
      </c>
      <c r="F3748" s="17" t="s">
        <v>1495</v>
      </c>
      <c r="G3748" s="17" t="s">
        <v>59</v>
      </c>
      <c r="H3748" s="17" t="s">
        <v>1537</v>
      </c>
      <c r="I3748" s="17" t="s">
        <v>1524</v>
      </c>
      <c r="J3748" s="17" t="n">
        <v>1</v>
      </c>
      <c r="K3748" s="15" t="n">
        <v>257.9</v>
      </c>
      <c r="L3748" s="22" t="n">
        <v>0.1</v>
      </c>
      <c r="M3748" s="15" t="n">
        <v>17.4</v>
      </c>
      <c r="N3748" s="15" t="n">
        <f aca="false">J3748*K3748</f>
        <v>257.9</v>
      </c>
      <c r="O3748" s="15" t="n">
        <f aca="false">N3748*L3748</f>
        <v>25.79</v>
      </c>
      <c r="P3748" s="15" t="n">
        <f aca="false">N3748-O3748</f>
        <v>232.11</v>
      </c>
      <c r="Q3748" s="15" t="n">
        <f aca="false">J3748*INDEX(dProdutos!$F$2:$F$47,MATCH(E3748,dProdutos!$A$2:$A$47,0))</f>
        <v>138.23</v>
      </c>
      <c r="R3748" s="15" t="n">
        <f aca="false">IF(I3748="Cancelado",0,P3748-Q3748)</f>
        <v>93.88</v>
      </c>
      <c r="S3748" s="17" t="str">
        <f aca="false">INDEX(dProdutos!$D$2:$D$47,MATCH(E3748,dProdutos!$A$2:$A$47,0))</f>
        <v>Casa</v>
      </c>
    </row>
    <row r="3749" customFormat="false" ht="15" hidden="false" customHeight="false" outlineLevel="0" collapsed="false">
      <c r="A3749" s="17" t="s">
        <v>3807</v>
      </c>
      <c r="B3749" s="17" t="n">
        <v>2</v>
      </c>
      <c r="C3749" s="21" t="n">
        <v>45957</v>
      </c>
      <c r="D3749" s="17" t="s">
        <v>1319</v>
      </c>
      <c r="E3749" s="17" t="s">
        <v>165</v>
      </c>
      <c r="F3749" s="17" t="s">
        <v>1495</v>
      </c>
      <c r="G3749" s="17" t="s">
        <v>59</v>
      </c>
      <c r="H3749" s="17" t="s">
        <v>1537</v>
      </c>
      <c r="I3749" s="17" t="s">
        <v>1524</v>
      </c>
      <c r="J3749" s="17" t="n">
        <v>2</v>
      </c>
      <c r="K3749" s="15" t="n">
        <v>231.9</v>
      </c>
      <c r="L3749" s="22" t="n">
        <v>0.1</v>
      </c>
      <c r="M3749" s="15" t="n">
        <v>0</v>
      </c>
      <c r="N3749" s="15" t="n">
        <f aca="false">J3749*K3749</f>
        <v>463.8</v>
      </c>
      <c r="O3749" s="15" t="n">
        <f aca="false">N3749*L3749</f>
        <v>46.38</v>
      </c>
      <c r="P3749" s="15" t="n">
        <f aca="false">N3749-O3749</f>
        <v>417.42</v>
      </c>
      <c r="Q3749" s="15" t="n">
        <f aca="false">J3749*INDEX(dProdutos!$F$2:$F$47,MATCH(E3749,dProdutos!$A$2:$A$47,0))</f>
        <v>281.66</v>
      </c>
      <c r="R3749" s="15" t="n">
        <f aca="false">IF(I3749="Cancelado",0,P3749-Q3749)</f>
        <v>135.76</v>
      </c>
      <c r="S3749" s="17" t="str">
        <f aca="false">INDEX(dProdutos!$D$2:$D$47,MATCH(E3749,dProdutos!$A$2:$A$47,0))</f>
        <v>Casa</v>
      </c>
    </row>
    <row r="3750" customFormat="false" ht="15" hidden="false" customHeight="false" outlineLevel="0" collapsed="false">
      <c r="A3750" s="17" t="s">
        <v>3807</v>
      </c>
      <c r="B3750" s="17" t="n">
        <v>3</v>
      </c>
      <c r="C3750" s="21" t="n">
        <v>45957</v>
      </c>
      <c r="D3750" s="17" t="s">
        <v>1319</v>
      </c>
      <c r="E3750" s="17" t="s">
        <v>204</v>
      </c>
      <c r="F3750" s="17" t="s">
        <v>1495</v>
      </c>
      <c r="G3750" s="17" t="s">
        <v>59</v>
      </c>
      <c r="H3750" s="17" t="s">
        <v>1537</v>
      </c>
      <c r="I3750" s="17" t="s">
        <v>1524</v>
      </c>
      <c r="J3750" s="17" t="n">
        <v>2</v>
      </c>
      <c r="K3750" s="15" t="n">
        <v>64.9</v>
      </c>
      <c r="L3750" s="22" t="n">
        <v>0.15</v>
      </c>
      <c r="M3750" s="15" t="n">
        <v>0</v>
      </c>
      <c r="N3750" s="15" t="n">
        <f aca="false">J3750*K3750</f>
        <v>129.8</v>
      </c>
      <c r="O3750" s="15" t="n">
        <f aca="false">N3750*L3750</f>
        <v>19.47</v>
      </c>
      <c r="P3750" s="15" t="n">
        <f aca="false">N3750-O3750</f>
        <v>110.33</v>
      </c>
      <c r="Q3750" s="15" t="n">
        <f aca="false">J3750*INDEX(dProdutos!$F$2:$F$47,MATCH(E3750,dProdutos!$A$2:$A$47,0))</f>
        <v>55.04</v>
      </c>
      <c r="R3750" s="15" t="n">
        <f aca="false">IF(I3750="Cancelado",0,P3750-Q3750)</f>
        <v>55.29</v>
      </c>
      <c r="S3750" s="17" t="str">
        <f aca="false">INDEX(dProdutos!$D$2:$D$47,MATCH(E3750,dProdutos!$A$2:$A$47,0))</f>
        <v>Beleza</v>
      </c>
    </row>
    <row r="3751" customFormat="false" ht="15" hidden="false" customHeight="false" outlineLevel="0" collapsed="false">
      <c r="A3751" s="17" t="s">
        <v>3808</v>
      </c>
      <c r="B3751" s="17" t="n">
        <v>1</v>
      </c>
      <c r="C3751" s="21" t="n">
        <v>45957</v>
      </c>
      <c r="D3751" s="17" t="s">
        <v>735</v>
      </c>
      <c r="E3751" s="17" t="s">
        <v>102</v>
      </c>
      <c r="F3751" s="17" t="s">
        <v>1487</v>
      </c>
      <c r="G3751" s="17" t="s">
        <v>64</v>
      </c>
      <c r="H3751" s="17" t="s">
        <v>1537</v>
      </c>
      <c r="I3751" s="17" t="s">
        <v>1524</v>
      </c>
      <c r="J3751" s="17" t="n">
        <v>1</v>
      </c>
      <c r="K3751" s="15" t="n">
        <v>65.9</v>
      </c>
      <c r="L3751" s="22" t="n">
        <v>0.15</v>
      </c>
      <c r="M3751" s="15" t="n">
        <v>32.86</v>
      </c>
      <c r="N3751" s="15" t="n">
        <f aca="false">J3751*K3751</f>
        <v>65.9</v>
      </c>
      <c r="O3751" s="15" t="n">
        <f aca="false">N3751*L3751</f>
        <v>9.885</v>
      </c>
      <c r="P3751" s="15" t="n">
        <f aca="false">N3751-O3751</f>
        <v>56.015</v>
      </c>
      <c r="Q3751" s="15" t="n">
        <f aca="false">J3751*INDEX(dProdutos!$F$2:$F$47,MATCH(E3751,dProdutos!$A$2:$A$47,0))</f>
        <v>29.68</v>
      </c>
      <c r="R3751" s="15" t="n">
        <f aca="false">IF(I3751="Cancelado",0,P3751-Q3751)</f>
        <v>26.335</v>
      </c>
      <c r="S3751" s="17" t="str">
        <f aca="false">INDEX(dProdutos!$D$2:$D$47,MATCH(E3751,dProdutos!$A$2:$A$47,0))</f>
        <v>Moda Masculina</v>
      </c>
    </row>
    <row r="3752" customFormat="false" ht="15" hidden="false" customHeight="false" outlineLevel="0" collapsed="false">
      <c r="A3752" s="17" t="s">
        <v>3809</v>
      </c>
      <c r="B3752" s="17" t="n">
        <v>1</v>
      </c>
      <c r="C3752" s="21" t="n">
        <v>45957</v>
      </c>
      <c r="D3752" s="17" t="s">
        <v>1301</v>
      </c>
      <c r="E3752" s="17" t="s">
        <v>177</v>
      </c>
      <c r="F3752" s="17" t="s">
        <v>1493</v>
      </c>
      <c r="G3752" s="17" t="s">
        <v>59</v>
      </c>
      <c r="H3752" s="17" t="s">
        <v>1523</v>
      </c>
      <c r="I3752" s="17" t="s">
        <v>1524</v>
      </c>
      <c r="J3752" s="17" t="n">
        <v>1</v>
      </c>
      <c r="K3752" s="15" t="n">
        <v>257.9</v>
      </c>
      <c r="L3752" s="22" t="n">
        <v>0.05</v>
      </c>
      <c r="M3752" s="15" t="n">
        <v>34.32</v>
      </c>
      <c r="N3752" s="15" t="n">
        <f aca="false">J3752*K3752</f>
        <v>257.9</v>
      </c>
      <c r="O3752" s="15" t="n">
        <f aca="false">N3752*L3752</f>
        <v>12.895</v>
      </c>
      <c r="P3752" s="15" t="n">
        <f aca="false">N3752-O3752</f>
        <v>245.005</v>
      </c>
      <c r="Q3752" s="15" t="n">
        <f aca="false">J3752*INDEX(dProdutos!$F$2:$F$47,MATCH(E3752,dProdutos!$A$2:$A$47,0))</f>
        <v>138.23</v>
      </c>
      <c r="R3752" s="15" t="n">
        <f aca="false">IF(I3752="Cancelado",0,P3752-Q3752)</f>
        <v>106.775</v>
      </c>
      <c r="S3752" s="17" t="str">
        <f aca="false">INDEX(dProdutos!$D$2:$D$47,MATCH(E3752,dProdutos!$A$2:$A$47,0))</f>
        <v>Casa</v>
      </c>
    </row>
    <row r="3753" customFormat="false" ht="15" hidden="false" customHeight="false" outlineLevel="0" collapsed="false">
      <c r="A3753" s="17" t="s">
        <v>3810</v>
      </c>
      <c r="B3753" s="17" t="n">
        <v>1</v>
      </c>
      <c r="C3753" s="21" t="n">
        <v>45957</v>
      </c>
      <c r="D3753" s="17" t="s">
        <v>843</v>
      </c>
      <c r="E3753" s="17" t="s">
        <v>144</v>
      </c>
      <c r="F3753" s="17" t="s">
        <v>1495</v>
      </c>
      <c r="G3753" s="17" t="s">
        <v>61</v>
      </c>
      <c r="H3753" s="17" t="s">
        <v>1523</v>
      </c>
      <c r="I3753" s="17" t="s">
        <v>1524</v>
      </c>
      <c r="J3753" s="17" t="n">
        <v>1</v>
      </c>
      <c r="K3753" s="15" t="n">
        <v>260.9</v>
      </c>
      <c r="L3753" s="22" t="n">
        <v>0.05</v>
      </c>
      <c r="M3753" s="15" t="n">
        <v>11.34</v>
      </c>
      <c r="N3753" s="15" t="n">
        <f aca="false">J3753*K3753</f>
        <v>260.9</v>
      </c>
      <c r="O3753" s="15" t="n">
        <f aca="false">N3753*L3753</f>
        <v>13.045</v>
      </c>
      <c r="P3753" s="15" t="n">
        <f aca="false">N3753-O3753</f>
        <v>247.855</v>
      </c>
      <c r="Q3753" s="15" t="n">
        <f aca="false">J3753*INDEX(dProdutos!$F$2:$F$47,MATCH(E3753,dProdutos!$A$2:$A$47,0))</f>
        <v>99.86</v>
      </c>
      <c r="R3753" s="15" t="n">
        <f aca="false">IF(I3753="Cancelado",0,P3753-Q3753)</f>
        <v>147.995</v>
      </c>
      <c r="S3753" s="17" t="str">
        <f aca="false">INDEX(dProdutos!$D$2:$D$47,MATCH(E3753,dProdutos!$A$2:$A$47,0))</f>
        <v>Acessórios</v>
      </c>
    </row>
    <row r="3754" customFormat="false" ht="15" hidden="false" customHeight="false" outlineLevel="0" collapsed="false">
      <c r="A3754" s="17" t="s">
        <v>3811</v>
      </c>
      <c r="B3754" s="17" t="n">
        <v>1</v>
      </c>
      <c r="C3754" s="21" t="n">
        <v>45957</v>
      </c>
      <c r="D3754" s="17" t="s">
        <v>1215</v>
      </c>
      <c r="E3754" s="17" t="s">
        <v>174</v>
      </c>
      <c r="F3754" s="17" t="s">
        <v>1493</v>
      </c>
      <c r="G3754" s="17" t="s">
        <v>60</v>
      </c>
      <c r="H3754" s="17" t="s">
        <v>1523</v>
      </c>
      <c r="I3754" s="17" t="s">
        <v>1524</v>
      </c>
      <c r="J3754" s="17" t="n">
        <v>1</v>
      </c>
      <c r="K3754" s="15" t="n">
        <v>250.9</v>
      </c>
      <c r="L3754" s="22" t="n">
        <v>0</v>
      </c>
      <c r="M3754" s="15" t="n">
        <v>0</v>
      </c>
      <c r="N3754" s="15" t="n">
        <f aca="false">J3754*K3754</f>
        <v>250.9</v>
      </c>
      <c r="O3754" s="15" t="n">
        <f aca="false">N3754*L3754</f>
        <v>0</v>
      </c>
      <c r="P3754" s="15" t="n">
        <f aca="false">N3754-O3754</f>
        <v>250.9</v>
      </c>
      <c r="Q3754" s="15" t="n">
        <f aca="false">J3754*INDEX(dProdutos!$F$2:$F$47,MATCH(E3754,dProdutos!$A$2:$A$47,0))</f>
        <v>151.28</v>
      </c>
      <c r="R3754" s="15" t="n">
        <f aca="false">IF(I3754="Cancelado",0,P3754-Q3754)</f>
        <v>99.62</v>
      </c>
      <c r="S3754" s="17" t="str">
        <f aca="false">INDEX(dProdutos!$D$2:$D$47,MATCH(E3754,dProdutos!$A$2:$A$47,0))</f>
        <v>Casa</v>
      </c>
    </row>
    <row r="3755" customFormat="false" ht="15" hidden="false" customHeight="false" outlineLevel="0" collapsed="false">
      <c r="A3755" s="17" t="s">
        <v>3812</v>
      </c>
      <c r="B3755" s="17" t="n">
        <v>1</v>
      </c>
      <c r="C3755" s="21" t="n">
        <v>45957</v>
      </c>
      <c r="D3755" s="17" t="s">
        <v>846</v>
      </c>
      <c r="E3755" s="17" t="s">
        <v>144</v>
      </c>
      <c r="F3755" s="17" t="s">
        <v>1497</v>
      </c>
      <c r="G3755" s="17" t="s">
        <v>59</v>
      </c>
      <c r="H3755" s="17" t="s">
        <v>1537</v>
      </c>
      <c r="I3755" s="17" t="s">
        <v>1524</v>
      </c>
      <c r="J3755" s="17" t="n">
        <v>1</v>
      </c>
      <c r="K3755" s="15" t="n">
        <v>260.9</v>
      </c>
      <c r="L3755" s="22" t="n">
        <v>0</v>
      </c>
      <c r="M3755" s="15" t="n">
        <v>19.62</v>
      </c>
      <c r="N3755" s="15" t="n">
        <f aca="false">J3755*K3755</f>
        <v>260.9</v>
      </c>
      <c r="O3755" s="15" t="n">
        <f aca="false">N3755*L3755</f>
        <v>0</v>
      </c>
      <c r="P3755" s="15" t="n">
        <f aca="false">N3755-O3755</f>
        <v>260.9</v>
      </c>
      <c r="Q3755" s="15" t="n">
        <f aca="false">J3755*INDEX(dProdutos!$F$2:$F$47,MATCH(E3755,dProdutos!$A$2:$A$47,0))</f>
        <v>99.86</v>
      </c>
      <c r="R3755" s="15" t="n">
        <f aca="false">IF(I3755="Cancelado",0,P3755-Q3755)</f>
        <v>161.04</v>
      </c>
      <c r="S3755" s="17" t="str">
        <f aca="false">INDEX(dProdutos!$D$2:$D$47,MATCH(E3755,dProdutos!$A$2:$A$47,0))</f>
        <v>Acessórios</v>
      </c>
    </row>
    <row r="3756" customFormat="false" ht="15" hidden="false" customHeight="false" outlineLevel="0" collapsed="false">
      <c r="A3756" s="17" t="s">
        <v>3812</v>
      </c>
      <c r="B3756" s="17" t="n">
        <v>2</v>
      </c>
      <c r="C3756" s="21" t="n">
        <v>45957</v>
      </c>
      <c r="D3756" s="17" t="s">
        <v>846</v>
      </c>
      <c r="E3756" s="17" t="s">
        <v>85</v>
      </c>
      <c r="F3756" s="17" t="s">
        <v>1497</v>
      </c>
      <c r="G3756" s="17" t="s">
        <v>59</v>
      </c>
      <c r="H3756" s="17" t="s">
        <v>1537</v>
      </c>
      <c r="I3756" s="17" t="s">
        <v>1524</v>
      </c>
      <c r="J3756" s="17" t="n">
        <v>1</v>
      </c>
      <c r="K3756" s="15" t="n">
        <v>165.9</v>
      </c>
      <c r="L3756" s="22" t="n">
        <v>0</v>
      </c>
      <c r="M3756" s="15" t="n">
        <v>0</v>
      </c>
      <c r="N3756" s="15" t="n">
        <f aca="false">J3756*K3756</f>
        <v>165.9</v>
      </c>
      <c r="O3756" s="15" t="n">
        <f aca="false">N3756*L3756</f>
        <v>0</v>
      </c>
      <c r="P3756" s="15" t="n">
        <f aca="false">N3756-O3756</f>
        <v>165.9</v>
      </c>
      <c r="Q3756" s="15" t="n">
        <f aca="false">J3756*INDEX(dProdutos!$F$2:$F$47,MATCH(E3756,dProdutos!$A$2:$A$47,0))</f>
        <v>91.55</v>
      </c>
      <c r="R3756" s="15" t="n">
        <f aca="false">IF(I3756="Cancelado",0,P3756-Q3756)</f>
        <v>74.35</v>
      </c>
      <c r="S3756" s="17" t="str">
        <f aca="false">INDEX(dProdutos!$D$2:$D$47,MATCH(E3756,dProdutos!$A$2:$A$47,0))</f>
        <v>Moda Feminina</v>
      </c>
    </row>
    <row r="3757" customFormat="false" ht="15" hidden="false" customHeight="false" outlineLevel="0" collapsed="false">
      <c r="A3757" s="17" t="s">
        <v>3813</v>
      </c>
      <c r="B3757" s="17" t="n">
        <v>1</v>
      </c>
      <c r="C3757" s="21" t="n">
        <v>45957</v>
      </c>
      <c r="D3757" s="17" t="s">
        <v>1145</v>
      </c>
      <c r="E3757" s="17" t="s">
        <v>108</v>
      </c>
      <c r="F3757" s="17" t="s">
        <v>1490</v>
      </c>
      <c r="G3757" s="17" t="s">
        <v>60</v>
      </c>
      <c r="H3757" s="17" t="s">
        <v>1540</v>
      </c>
      <c r="I3757" s="17" t="s">
        <v>1524</v>
      </c>
      <c r="J3757" s="17" t="n">
        <v>1</v>
      </c>
      <c r="K3757" s="15" t="n">
        <v>265.9</v>
      </c>
      <c r="L3757" s="22" t="n">
        <v>0</v>
      </c>
      <c r="M3757" s="15" t="n">
        <v>0</v>
      </c>
      <c r="N3757" s="15" t="n">
        <f aca="false">J3757*K3757</f>
        <v>265.9</v>
      </c>
      <c r="O3757" s="15" t="n">
        <f aca="false">N3757*L3757</f>
        <v>0</v>
      </c>
      <c r="P3757" s="15" t="n">
        <f aca="false">N3757-O3757</f>
        <v>265.9</v>
      </c>
      <c r="Q3757" s="15" t="n">
        <f aca="false">J3757*INDEX(dProdutos!$F$2:$F$47,MATCH(E3757,dProdutos!$A$2:$A$47,0))</f>
        <v>155.62</v>
      </c>
      <c r="R3757" s="15" t="n">
        <f aca="false">IF(I3757="Cancelado",0,P3757-Q3757)</f>
        <v>110.28</v>
      </c>
      <c r="S3757" s="17" t="str">
        <f aca="false">INDEX(dProdutos!$D$2:$D$47,MATCH(E3757,dProdutos!$A$2:$A$47,0))</f>
        <v>Moda Masculina</v>
      </c>
    </row>
    <row r="3758" customFormat="false" ht="15" hidden="false" customHeight="false" outlineLevel="0" collapsed="false">
      <c r="A3758" s="17" t="s">
        <v>3814</v>
      </c>
      <c r="B3758" s="17" t="n">
        <v>1</v>
      </c>
      <c r="C3758" s="21" t="n">
        <v>45958</v>
      </c>
      <c r="D3758" s="17" t="s">
        <v>1304</v>
      </c>
      <c r="E3758" s="17" t="s">
        <v>105</v>
      </c>
      <c r="F3758" s="17" t="s">
        <v>1501</v>
      </c>
      <c r="G3758" s="17" t="s">
        <v>60</v>
      </c>
      <c r="H3758" s="17" t="s">
        <v>1537</v>
      </c>
      <c r="I3758" s="17" t="s">
        <v>1524</v>
      </c>
      <c r="J3758" s="17" t="n">
        <v>3</v>
      </c>
      <c r="K3758" s="15" t="n">
        <v>175.9</v>
      </c>
      <c r="L3758" s="22" t="n">
        <v>0.05</v>
      </c>
      <c r="M3758" s="15" t="n">
        <v>0</v>
      </c>
      <c r="N3758" s="15" t="n">
        <f aca="false">J3758*K3758</f>
        <v>527.7</v>
      </c>
      <c r="O3758" s="15" t="n">
        <f aca="false">N3758*L3758</f>
        <v>26.385</v>
      </c>
      <c r="P3758" s="15" t="n">
        <f aca="false">N3758-O3758</f>
        <v>501.315</v>
      </c>
      <c r="Q3758" s="15" t="n">
        <f aca="false">J3758*INDEX(dProdutos!$F$2:$F$47,MATCH(E3758,dProdutos!$A$2:$A$47,0))</f>
        <v>289.77</v>
      </c>
      <c r="R3758" s="15" t="n">
        <f aca="false">IF(I3758="Cancelado",0,P3758-Q3758)</f>
        <v>211.545</v>
      </c>
      <c r="S3758" s="17" t="str">
        <f aca="false">INDEX(dProdutos!$D$2:$D$47,MATCH(E3758,dProdutos!$A$2:$A$47,0))</f>
        <v>Moda Masculina</v>
      </c>
    </row>
    <row r="3759" customFormat="false" ht="15" hidden="false" customHeight="false" outlineLevel="0" collapsed="false">
      <c r="A3759" s="17" t="s">
        <v>3814</v>
      </c>
      <c r="B3759" s="17" t="n">
        <v>2</v>
      </c>
      <c r="C3759" s="21" t="n">
        <v>45958</v>
      </c>
      <c r="D3759" s="17" t="s">
        <v>1304</v>
      </c>
      <c r="E3759" s="17" t="s">
        <v>150</v>
      </c>
      <c r="F3759" s="17" t="s">
        <v>1501</v>
      </c>
      <c r="G3759" s="17" t="s">
        <v>60</v>
      </c>
      <c r="H3759" s="17" t="s">
        <v>1537</v>
      </c>
      <c r="I3759" s="17" t="s">
        <v>1524</v>
      </c>
      <c r="J3759" s="17" t="n">
        <v>1</v>
      </c>
      <c r="K3759" s="15" t="n">
        <v>71.9</v>
      </c>
      <c r="L3759" s="22" t="n">
        <v>0</v>
      </c>
      <c r="M3759" s="15" t="n">
        <v>0</v>
      </c>
      <c r="N3759" s="15" t="n">
        <f aca="false">J3759*K3759</f>
        <v>71.9</v>
      </c>
      <c r="O3759" s="15" t="n">
        <f aca="false">N3759*L3759</f>
        <v>0</v>
      </c>
      <c r="P3759" s="15" t="n">
        <f aca="false">N3759-O3759</f>
        <v>71.9</v>
      </c>
      <c r="Q3759" s="15" t="n">
        <f aca="false">J3759*INDEX(dProdutos!$F$2:$F$47,MATCH(E3759,dProdutos!$A$2:$A$47,0))</f>
        <v>27.38</v>
      </c>
      <c r="R3759" s="15" t="n">
        <f aca="false">IF(I3759="Cancelado",0,P3759-Q3759)</f>
        <v>44.52</v>
      </c>
      <c r="S3759" s="17" t="str">
        <f aca="false">INDEX(dProdutos!$D$2:$D$47,MATCH(E3759,dProdutos!$A$2:$A$47,0))</f>
        <v>Acessórios</v>
      </c>
    </row>
    <row r="3760" customFormat="false" ht="15" hidden="false" customHeight="false" outlineLevel="0" collapsed="false">
      <c r="A3760" s="17" t="s">
        <v>3814</v>
      </c>
      <c r="B3760" s="17" t="n">
        <v>3</v>
      </c>
      <c r="C3760" s="21" t="n">
        <v>45958</v>
      </c>
      <c r="D3760" s="17" t="s">
        <v>1304</v>
      </c>
      <c r="E3760" s="17" t="s">
        <v>165</v>
      </c>
      <c r="F3760" s="17" t="s">
        <v>1501</v>
      </c>
      <c r="G3760" s="17" t="s">
        <v>60</v>
      </c>
      <c r="H3760" s="17" t="s">
        <v>1537</v>
      </c>
      <c r="I3760" s="17" t="s">
        <v>1524</v>
      </c>
      <c r="J3760" s="17" t="n">
        <v>2</v>
      </c>
      <c r="K3760" s="15" t="n">
        <v>231.9</v>
      </c>
      <c r="L3760" s="22" t="n">
        <v>0</v>
      </c>
      <c r="M3760" s="15" t="n">
        <v>0</v>
      </c>
      <c r="N3760" s="15" t="n">
        <f aca="false">J3760*K3760</f>
        <v>463.8</v>
      </c>
      <c r="O3760" s="15" t="n">
        <f aca="false">N3760*L3760</f>
        <v>0</v>
      </c>
      <c r="P3760" s="15" t="n">
        <f aca="false">N3760-O3760</f>
        <v>463.8</v>
      </c>
      <c r="Q3760" s="15" t="n">
        <f aca="false">J3760*INDEX(dProdutos!$F$2:$F$47,MATCH(E3760,dProdutos!$A$2:$A$47,0))</f>
        <v>281.66</v>
      </c>
      <c r="R3760" s="15" t="n">
        <f aca="false">IF(I3760="Cancelado",0,P3760-Q3760)</f>
        <v>182.14</v>
      </c>
      <c r="S3760" s="17" t="str">
        <f aca="false">INDEX(dProdutos!$D$2:$D$47,MATCH(E3760,dProdutos!$A$2:$A$47,0))</f>
        <v>Casa</v>
      </c>
    </row>
    <row r="3761" customFormat="false" ht="15" hidden="false" customHeight="false" outlineLevel="0" collapsed="false">
      <c r="A3761" s="17" t="s">
        <v>3814</v>
      </c>
      <c r="B3761" s="17" t="n">
        <v>4</v>
      </c>
      <c r="C3761" s="21" t="n">
        <v>45958</v>
      </c>
      <c r="D3761" s="17" t="s">
        <v>1304</v>
      </c>
      <c r="E3761" s="17" t="s">
        <v>165</v>
      </c>
      <c r="F3761" s="17" t="s">
        <v>1501</v>
      </c>
      <c r="G3761" s="17" t="s">
        <v>60</v>
      </c>
      <c r="H3761" s="17" t="s">
        <v>1537</v>
      </c>
      <c r="I3761" s="17" t="s">
        <v>1524</v>
      </c>
      <c r="J3761" s="17" t="n">
        <v>1</v>
      </c>
      <c r="K3761" s="15" t="n">
        <v>231.9</v>
      </c>
      <c r="L3761" s="22" t="n">
        <v>0.05</v>
      </c>
      <c r="M3761" s="15" t="n">
        <v>0</v>
      </c>
      <c r="N3761" s="15" t="n">
        <f aca="false">J3761*K3761</f>
        <v>231.9</v>
      </c>
      <c r="O3761" s="15" t="n">
        <f aca="false">N3761*L3761</f>
        <v>11.595</v>
      </c>
      <c r="P3761" s="15" t="n">
        <f aca="false">N3761-O3761</f>
        <v>220.305</v>
      </c>
      <c r="Q3761" s="15" t="n">
        <f aca="false">J3761*INDEX(dProdutos!$F$2:$F$47,MATCH(E3761,dProdutos!$A$2:$A$47,0))</f>
        <v>140.83</v>
      </c>
      <c r="R3761" s="15" t="n">
        <f aca="false">IF(I3761="Cancelado",0,P3761-Q3761)</f>
        <v>79.475</v>
      </c>
      <c r="S3761" s="17" t="str">
        <f aca="false">INDEX(dProdutos!$D$2:$D$47,MATCH(E3761,dProdutos!$A$2:$A$47,0))</f>
        <v>Casa</v>
      </c>
    </row>
    <row r="3762" customFormat="false" ht="15" hidden="false" customHeight="false" outlineLevel="0" collapsed="false">
      <c r="A3762" s="17" t="s">
        <v>3815</v>
      </c>
      <c r="B3762" s="17" t="n">
        <v>1</v>
      </c>
      <c r="C3762" s="21" t="n">
        <v>45958</v>
      </c>
      <c r="D3762" s="17" t="s">
        <v>312</v>
      </c>
      <c r="E3762" s="17" t="s">
        <v>183</v>
      </c>
      <c r="F3762" s="17" t="s">
        <v>1499</v>
      </c>
      <c r="G3762" s="17" t="s">
        <v>60</v>
      </c>
      <c r="H3762" s="17" t="s">
        <v>1537</v>
      </c>
      <c r="I3762" s="17" t="s">
        <v>1524</v>
      </c>
      <c r="J3762" s="17" t="n">
        <v>1</v>
      </c>
      <c r="K3762" s="15" t="n">
        <v>121.9</v>
      </c>
      <c r="L3762" s="22" t="n">
        <v>0.1</v>
      </c>
      <c r="M3762" s="15" t="n">
        <v>0</v>
      </c>
      <c r="N3762" s="15" t="n">
        <f aca="false">J3762*K3762</f>
        <v>121.9</v>
      </c>
      <c r="O3762" s="15" t="n">
        <f aca="false">N3762*L3762</f>
        <v>12.19</v>
      </c>
      <c r="P3762" s="15" t="n">
        <f aca="false">N3762-O3762</f>
        <v>109.71</v>
      </c>
      <c r="Q3762" s="15" t="n">
        <f aca="false">J3762*INDEX(dProdutos!$F$2:$F$47,MATCH(E3762,dProdutos!$A$2:$A$47,0))</f>
        <v>52.76</v>
      </c>
      <c r="R3762" s="15" t="n">
        <f aca="false">IF(I3762="Cancelado",0,P3762-Q3762)</f>
        <v>56.95</v>
      </c>
      <c r="S3762" s="17" t="str">
        <f aca="false">INDEX(dProdutos!$D$2:$D$47,MATCH(E3762,dProdutos!$A$2:$A$47,0))</f>
        <v>Eletrônicos</v>
      </c>
    </row>
    <row r="3763" customFormat="false" ht="15" hidden="false" customHeight="false" outlineLevel="0" collapsed="false">
      <c r="A3763" s="17" t="s">
        <v>3816</v>
      </c>
      <c r="B3763" s="17" t="n">
        <v>1</v>
      </c>
      <c r="C3763" s="21" t="n">
        <v>45958</v>
      </c>
      <c r="D3763" s="17" t="s">
        <v>841</v>
      </c>
      <c r="E3763" s="17" t="s">
        <v>98</v>
      </c>
      <c r="F3763" s="17" t="s">
        <v>1487</v>
      </c>
      <c r="G3763" s="17" t="s">
        <v>62</v>
      </c>
      <c r="H3763" s="17" t="s">
        <v>1523</v>
      </c>
      <c r="I3763" s="17" t="s">
        <v>1524</v>
      </c>
      <c r="J3763" s="17" t="n">
        <v>1</v>
      </c>
      <c r="K3763" s="15" t="n">
        <v>108.9</v>
      </c>
      <c r="L3763" s="22" t="n">
        <v>0</v>
      </c>
      <c r="M3763" s="15" t="n">
        <v>0</v>
      </c>
      <c r="N3763" s="15" t="n">
        <f aca="false">J3763*K3763</f>
        <v>108.9</v>
      </c>
      <c r="O3763" s="15" t="n">
        <f aca="false">N3763*L3763</f>
        <v>0</v>
      </c>
      <c r="P3763" s="15" t="n">
        <f aca="false">N3763-O3763</f>
        <v>108.9</v>
      </c>
      <c r="Q3763" s="15" t="n">
        <f aca="false">J3763*INDEX(dProdutos!$F$2:$F$47,MATCH(E3763,dProdutos!$A$2:$A$47,0))</f>
        <v>42.52</v>
      </c>
      <c r="R3763" s="15" t="n">
        <f aca="false">IF(I3763="Cancelado",0,P3763-Q3763)</f>
        <v>66.38</v>
      </c>
      <c r="S3763" s="17" t="str">
        <f aca="false">INDEX(dProdutos!$D$2:$D$47,MATCH(E3763,dProdutos!$A$2:$A$47,0))</f>
        <v>Moda Feminina</v>
      </c>
    </row>
    <row r="3764" customFormat="false" ht="15" hidden="false" customHeight="false" outlineLevel="0" collapsed="false">
      <c r="A3764" s="17" t="s">
        <v>3816</v>
      </c>
      <c r="B3764" s="17" t="n">
        <v>2</v>
      </c>
      <c r="C3764" s="21" t="n">
        <v>45958</v>
      </c>
      <c r="D3764" s="17" t="s">
        <v>841</v>
      </c>
      <c r="E3764" s="17" t="s">
        <v>120</v>
      </c>
      <c r="F3764" s="17" t="s">
        <v>1487</v>
      </c>
      <c r="G3764" s="17" t="s">
        <v>62</v>
      </c>
      <c r="H3764" s="17" t="s">
        <v>1523</v>
      </c>
      <c r="I3764" s="17" t="s">
        <v>1524</v>
      </c>
      <c r="J3764" s="17" t="n">
        <v>1</v>
      </c>
      <c r="K3764" s="15" t="n">
        <v>96.9</v>
      </c>
      <c r="L3764" s="22" t="n">
        <v>0.15</v>
      </c>
      <c r="M3764" s="15" t="n">
        <v>0</v>
      </c>
      <c r="N3764" s="15" t="n">
        <f aca="false">J3764*K3764</f>
        <v>96.9</v>
      </c>
      <c r="O3764" s="15" t="n">
        <f aca="false">N3764*L3764</f>
        <v>14.535</v>
      </c>
      <c r="P3764" s="15" t="n">
        <f aca="false">N3764-O3764</f>
        <v>82.365</v>
      </c>
      <c r="Q3764" s="15" t="n">
        <f aca="false">J3764*INDEX(dProdutos!$F$2:$F$47,MATCH(E3764,dProdutos!$A$2:$A$47,0))</f>
        <v>44.36</v>
      </c>
      <c r="R3764" s="15" t="n">
        <f aca="false">IF(I3764="Cancelado",0,P3764-Q3764)</f>
        <v>38.005</v>
      </c>
      <c r="S3764" s="17" t="str">
        <f aca="false">INDEX(dProdutos!$D$2:$D$47,MATCH(E3764,dProdutos!$A$2:$A$47,0))</f>
        <v>Moda Masculina</v>
      </c>
    </row>
    <row r="3765" customFormat="false" ht="15" hidden="false" customHeight="false" outlineLevel="0" collapsed="false">
      <c r="A3765" s="17" t="s">
        <v>3816</v>
      </c>
      <c r="B3765" s="17" t="n">
        <v>3</v>
      </c>
      <c r="C3765" s="21" t="n">
        <v>45958</v>
      </c>
      <c r="D3765" s="17" t="s">
        <v>841</v>
      </c>
      <c r="E3765" s="17" t="s">
        <v>183</v>
      </c>
      <c r="F3765" s="17" t="s">
        <v>1487</v>
      </c>
      <c r="G3765" s="17" t="s">
        <v>62</v>
      </c>
      <c r="H3765" s="17" t="s">
        <v>1523</v>
      </c>
      <c r="I3765" s="17" t="s">
        <v>1524</v>
      </c>
      <c r="J3765" s="17" t="n">
        <v>1</v>
      </c>
      <c r="K3765" s="15" t="n">
        <v>121.9</v>
      </c>
      <c r="L3765" s="22" t="n">
        <v>0</v>
      </c>
      <c r="M3765" s="15" t="n">
        <v>0</v>
      </c>
      <c r="N3765" s="15" t="n">
        <f aca="false">J3765*K3765</f>
        <v>121.9</v>
      </c>
      <c r="O3765" s="15" t="n">
        <f aca="false">N3765*L3765</f>
        <v>0</v>
      </c>
      <c r="P3765" s="15" t="n">
        <f aca="false">N3765-O3765</f>
        <v>121.9</v>
      </c>
      <c r="Q3765" s="15" t="n">
        <f aca="false">J3765*INDEX(dProdutos!$F$2:$F$47,MATCH(E3765,dProdutos!$A$2:$A$47,0))</f>
        <v>52.76</v>
      </c>
      <c r="R3765" s="15" t="n">
        <f aca="false">IF(I3765="Cancelado",0,P3765-Q3765)</f>
        <v>69.14</v>
      </c>
      <c r="S3765" s="17" t="str">
        <f aca="false">INDEX(dProdutos!$D$2:$D$47,MATCH(E3765,dProdutos!$A$2:$A$47,0))</f>
        <v>Eletrônicos</v>
      </c>
    </row>
    <row r="3766" customFormat="false" ht="15" hidden="false" customHeight="false" outlineLevel="0" collapsed="false">
      <c r="A3766" s="17" t="s">
        <v>3817</v>
      </c>
      <c r="B3766" s="17" t="n">
        <v>1</v>
      </c>
      <c r="C3766" s="21" t="n">
        <v>45958</v>
      </c>
      <c r="D3766" s="17" t="s">
        <v>690</v>
      </c>
      <c r="E3766" s="17" t="s">
        <v>192</v>
      </c>
      <c r="F3766" s="17" t="s">
        <v>1499</v>
      </c>
      <c r="G3766" s="17" t="s">
        <v>63</v>
      </c>
      <c r="H3766" s="17" t="s">
        <v>1537</v>
      </c>
      <c r="I3766" s="17" t="s">
        <v>1524</v>
      </c>
      <c r="J3766" s="17" t="n">
        <v>2</v>
      </c>
      <c r="K3766" s="15" t="n">
        <v>245.9</v>
      </c>
      <c r="L3766" s="22" t="n">
        <v>0.05</v>
      </c>
      <c r="M3766" s="15" t="n">
        <v>23.87</v>
      </c>
      <c r="N3766" s="15" t="n">
        <f aca="false">J3766*K3766</f>
        <v>491.8</v>
      </c>
      <c r="O3766" s="15" t="n">
        <f aca="false">N3766*L3766</f>
        <v>24.59</v>
      </c>
      <c r="P3766" s="15" t="n">
        <f aca="false">N3766-O3766</f>
        <v>467.21</v>
      </c>
      <c r="Q3766" s="15" t="n">
        <f aca="false">J3766*INDEX(dProdutos!$F$2:$F$47,MATCH(E3766,dProdutos!$A$2:$A$47,0))</f>
        <v>215.56</v>
      </c>
      <c r="R3766" s="15" t="n">
        <f aca="false">IF(I3766="Cancelado",0,P3766-Q3766)</f>
        <v>251.65</v>
      </c>
      <c r="S3766" s="17" t="str">
        <f aca="false">INDEX(dProdutos!$D$2:$D$47,MATCH(E3766,dProdutos!$A$2:$A$47,0))</f>
        <v>Eletrônicos</v>
      </c>
    </row>
    <row r="3767" customFormat="false" ht="15" hidden="false" customHeight="false" outlineLevel="0" collapsed="false">
      <c r="A3767" s="17" t="s">
        <v>3818</v>
      </c>
      <c r="B3767" s="17" t="n">
        <v>1</v>
      </c>
      <c r="C3767" s="21" t="n">
        <v>45958</v>
      </c>
      <c r="D3767" s="17" t="s">
        <v>1128</v>
      </c>
      <c r="E3767" s="17" t="s">
        <v>120</v>
      </c>
      <c r="F3767" s="17" t="s">
        <v>1497</v>
      </c>
      <c r="G3767" s="17" t="s">
        <v>61</v>
      </c>
      <c r="H3767" s="17" t="s">
        <v>1537</v>
      </c>
      <c r="I3767" s="17" t="s">
        <v>1524</v>
      </c>
      <c r="J3767" s="17" t="n">
        <v>1</v>
      </c>
      <c r="K3767" s="15" t="n">
        <v>96.9</v>
      </c>
      <c r="L3767" s="22" t="n">
        <v>0.05</v>
      </c>
      <c r="M3767" s="15" t="n">
        <v>19.24</v>
      </c>
      <c r="N3767" s="15" t="n">
        <f aca="false">J3767*K3767</f>
        <v>96.9</v>
      </c>
      <c r="O3767" s="15" t="n">
        <f aca="false">N3767*L3767</f>
        <v>4.845</v>
      </c>
      <c r="P3767" s="15" t="n">
        <f aca="false">N3767-O3767</f>
        <v>92.055</v>
      </c>
      <c r="Q3767" s="15" t="n">
        <f aca="false">J3767*INDEX(dProdutos!$F$2:$F$47,MATCH(E3767,dProdutos!$A$2:$A$47,0))</f>
        <v>44.36</v>
      </c>
      <c r="R3767" s="15" t="n">
        <f aca="false">IF(I3767="Cancelado",0,P3767-Q3767)</f>
        <v>47.695</v>
      </c>
      <c r="S3767" s="17" t="str">
        <f aca="false">INDEX(dProdutos!$D$2:$D$47,MATCH(E3767,dProdutos!$A$2:$A$47,0))</f>
        <v>Moda Masculina</v>
      </c>
    </row>
    <row r="3768" customFormat="false" ht="15" hidden="false" customHeight="false" outlineLevel="0" collapsed="false">
      <c r="A3768" s="17" t="s">
        <v>3818</v>
      </c>
      <c r="B3768" s="17" t="n">
        <v>2</v>
      </c>
      <c r="C3768" s="21" t="n">
        <v>45958</v>
      </c>
      <c r="D3768" s="17" t="s">
        <v>1128</v>
      </c>
      <c r="E3768" s="17" t="s">
        <v>150</v>
      </c>
      <c r="F3768" s="17" t="s">
        <v>1497</v>
      </c>
      <c r="G3768" s="17" t="s">
        <v>61</v>
      </c>
      <c r="H3768" s="17" t="s">
        <v>1537</v>
      </c>
      <c r="I3768" s="17" t="s">
        <v>1524</v>
      </c>
      <c r="J3768" s="17" t="n">
        <v>2</v>
      </c>
      <c r="K3768" s="15" t="n">
        <v>71.9</v>
      </c>
      <c r="L3768" s="22" t="n">
        <v>0.05</v>
      </c>
      <c r="M3768" s="15" t="n">
        <v>0</v>
      </c>
      <c r="N3768" s="15" t="n">
        <f aca="false">J3768*K3768</f>
        <v>143.8</v>
      </c>
      <c r="O3768" s="15" t="n">
        <f aca="false">N3768*L3768</f>
        <v>7.19</v>
      </c>
      <c r="P3768" s="15" t="n">
        <f aca="false">N3768-O3768</f>
        <v>136.61</v>
      </c>
      <c r="Q3768" s="15" t="n">
        <f aca="false">J3768*INDEX(dProdutos!$F$2:$F$47,MATCH(E3768,dProdutos!$A$2:$A$47,0))</f>
        <v>54.76</v>
      </c>
      <c r="R3768" s="15" t="n">
        <f aca="false">IF(I3768="Cancelado",0,P3768-Q3768)</f>
        <v>81.85</v>
      </c>
      <c r="S3768" s="17" t="str">
        <f aca="false">INDEX(dProdutos!$D$2:$D$47,MATCH(E3768,dProdutos!$A$2:$A$47,0))</f>
        <v>Acessórios</v>
      </c>
    </row>
    <row r="3769" customFormat="false" ht="15" hidden="false" customHeight="false" outlineLevel="0" collapsed="false">
      <c r="A3769" s="17" t="s">
        <v>3818</v>
      </c>
      <c r="B3769" s="17" t="n">
        <v>3</v>
      </c>
      <c r="C3769" s="21" t="n">
        <v>45958</v>
      </c>
      <c r="D3769" s="17" t="s">
        <v>1128</v>
      </c>
      <c r="E3769" s="17" t="s">
        <v>165</v>
      </c>
      <c r="F3769" s="17" t="s">
        <v>1497</v>
      </c>
      <c r="G3769" s="17" t="s">
        <v>61</v>
      </c>
      <c r="H3769" s="17" t="s">
        <v>1537</v>
      </c>
      <c r="I3769" s="17" t="s">
        <v>1524</v>
      </c>
      <c r="J3769" s="17" t="n">
        <v>1</v>
      </c>
      <c r="K3769" s="15" t="n">
        <v>231.9</v>
      </c>
      <c r="L3769" s="22" t="n">
        <v>0</v>
      </c>
      <c r="M3769" s="15" t="n">
        <v>0</v>
      </c>
      <c r="N3769" s="15" t="n">
        <f aca="false">J3769*K3769</f>
        <v>231.9</v>
      </c>
      <c r="O3769" s="15" t="n">
        <f aca="false">N3769*L3769</f>
        <v>0</v>
      </c>
      <c r="P3769" s="15" t="n">
        <f aca="false">N3769-O3769</f>
        <v>231.9</v>
      </c>
      <c r="Q3769" s="15" t="n">
        <f aca="false">J3769*INDEX(dProdutos!$F$2:$F$47,MATCH(E3769,dProdutos!$A$2:$A$47,0))</f>
        <v>140.83</v>
      </c>
      <c r="R3769" s="15" t="n">
        <f aca="false">IF(I3769="Cancelado",0,P3769-Q3769)</f>
        <v>91.07</v>
      </c>
      <c r="S3769" s="17" t="str">
        <f aca="false">INDEX(dProdutos!$D$2:$D$47,MATCH(E3769,dProdutos!$A$2:$A$47,0))</f>
        <v>Casa</v>
      </c>
    </row>
    <row r="3770" customFormat="false" ht="15" hidden="false" customHeight="false" outlineLevel="0" collapsed="false">
      <c r="A3770" s="17" t="s">
        <v>3819</v>
      </c>
      <c r="B3770" s="17" t="n">
        <v>1</v>
      </c>
      <c r="C3770" s="21" t="n">
        <v>45958</v>
      </c>
      <c r="D3770" s="17" t="s">
        <v>885</v>
      </c>
      <c r="E3770" s="17" t="s">
        <v>183</v>
      </c>
      <c r="F3770" s="17" t="s">
        <v>1499</v>
      </c>
      <c r="G3770" s="17" t="s">
        <v>61</v>
      </c>
      <c r="H3770" s="17" t="s">
        <v>1523</v>
      </c>
      <c r="I3770" s="17" t="s">
        <v>1524</v>
      </c>
      <c r="J3770" s="17" t="n">
        <v>1</v>
      </c>
      <c r="K3770" s="15" t="n">
        <v>121.9</v>
      </c>
      <c r="L3770" s="22" t="n">
        <v>0.1</v>
      </c>
      <c r="M3770" s="15" t="n">
        <v>25.16</v>
      </c>
      <c r="N3770" s="15" t="n">
        <f aca="false">J3770*K3770</f>
        <v>121.9</v>
      </c>
      <c r="O3770" s="15" t="n">
        <f aca="false">N3770*L3770</f>
        <v>12.19</v>
      </c>
      <c r="P3770" s="15" t="n">
        <f aca="false">N3770-O3770</f>
        <v>109.71</v>
      </c>
      <c r="Q3770" s="15" t="n">
        <f aca="false">J3770*INDEX(dProdutos!$F$2:$F$47,MATCH(E3770,dProdutos!$A$2:$A$47,0))</f>
        <v>52.76</v>
      </c>
      <c r="R3770" s="15" t="n">
        <f aca="false">IF(I3770="Cancelado",0,P3770-Q3770)</f>
        <v>56.95</v>
      </c>
      <c r="S3770" s="17" t="str">
        <f aca="false">INDEX(dProdutos!$D$2:$D$47,MATCH(E3770,dProdutos!$A$2:$A$47,0))</f>
        <v>Eletrônicos</v>
      </c>
    </row>
    <row r="3771" customFormat="false" ht="15" hidden="false" customHeight="false" outlineLevel="0" collapsed="false">
      <c r="A3771" s="17" t="s">
        <v>3820</v>
      </c>
      <c r="B3771" s="17" t="n">
        <v>1</v>
      </c>
      <c r="C3771" s="21" t="n">
        <v>45958</v>
      </c>
      <c r="D3771" s="17" t="s">
        <v>1445</v>
      </c>
      <c r="E3771" s="17" t="s">
        <v>88</v>
      </c>
      <c r="F3771" s="17" t="s">
        <v>1497</v>
      </c>
      <c r="G3771" s="17" t="s">
        <v>62</v>
      </c>
      <c r="H3771" s="17" t="s">
        <v>1523</v>
      </c>
      <c r="I3771" s="17" t="s">
        <v>1531</v>
      </c>
      <c r="J3771" s="17" t="n">
        <v>1</v>
      </c>
      <c r="K3771" s="15" t="n">
        <v>170.9</v>
      </c>
      <c r="L3771" s="22" t="n">
        <v>0</v>
      </c>
      <c r="M3771" s="15" t="n">
        <v>22.16</v>
      </c>
      <c r="N3771" s="15" t="n">
        <f aca="false">J3771*K3771</f>
        <v>170.9</v>
      </c>
      <c r="O3771" s="15" t="n">
        <f aca="false">N3771*L3771</f>
        <v>0</v>
      </c>
      <c r="P3771" s="15" t="n">
        <f aca="false">N3771-O3771</f>
        <v>170.9</v>
      </c>
      <c r="Q3771" s="15" t="n">
        <f aca="false">J3771*INDEX(dProdutos!$F$2:$F$47,MATCH(E3771,dProdutos!$A$2:$A$47,0))</f>
        <v>98.14</v>
      </c>
      <c r="R3771" s="15" t="n">
        <f aca="false">IF(I3771="Cancelado",0,P3771-Q3771)</f>
        <v>0</v>
      </c>
      <c r="S3771" s="17" t="str">
        <f aca="false">INDEX(dProdutos!$D$2:$D$47,MATCH(E3771,dProdutos!$A$2:$A$47,0))</f>
        <v>Moda Feminina</v>
      </c>
    </row>
    <row r="3772" customFormat="false" ht="15" hidden="false" customHeight="false" outlineLevel="0" collapsed="false">
      <c r="A3772" s="17" t="s">
        <v>3820</v>
      </c>
      <c r="B3772" s="17" t="n">
        <v>2</v>
      </c>
      <c r="C3772" s="21" t="n">
        <v>45958</v>
      </c>
      <c r="D3772" s="17" t="s">
        <v>1445</v>
      </c>
      <c r="E3772" s="17" t="s">
        <v>135</v>
      </c>
      <c r="F3772" s="17" t="s">
        <v>1497</v>
      </c>
      <c r="G3772" s="17" t="s">
        <v>62</v>
      </c>
      <c r="H3772" s="17" t="s">
        <v>1523</v>
      </c>
      <c r="I3772" s="17" t="s">
        <v>1531</v>
      </c>
      <c r="J3772" s="17" t="n">
        <v>1</v>
      </c>
      <c r="K3772" s="15" t="n">
        <v>200.9</v>
      </c>
      <c r="L3772" s="22" t="n">
        <v>0.1</v>
      </c>
      <c r="M3772" s="15" t="n">
        <v>0</v>
      </c>
      <c r="N3772" s="15" t="n">
        <f aca="false">J3772*K3772</f>
        <v>200.9</v>
      </c>
      <c r="O3772" s="15" t="n">
        <f aca="false">N3772*L3772</f>
        <v>20.09</v>
      </c>
      <c r="P3772" s="15" t="n">
        <f aca="false">N3772-O3772</f>
        <v>180.81</v>
      </c>
      <c r="Q3772" s="15" t="n">
        <f aca="false">J3772*INDEX(dProdutos!$F$2:$F$47,MATCH(E3772,dProdutos!$A$2:$A$47,0))</f>
        <v>80.73</v>
      </c>
      <c r="R3772" s="15" t="n">
        <f aca="false">IF(I3772="Cancelado",0,P3772-Q3772)</f>
        <v>0</v>
      </c>
      <c r="S3772" s="17" t="str">
        <f aca="false">INDEX(dProdutos!$D$2:$D$47,MATCH(E3772,dProdutos!$A$2:$A$47,0))</f>
        <v>Calçados</v>
      </c>
    </row>
    <row r="3773" customFormat="false" ht="15" hidden="false" customHeight="false" outlineLevel="0" collapsed="false">
      <c r="A3773" s="17" t="s">
        <v>3820</v>
      </c>
      <c r="B3773" s="17" t="n">
        <v>3</v>
      </c>
      <c r="C3773" s="21" t="n">
        <v>45958</v>
      </c>
      <c r="D3773" s="17" t="s">
        <v>1445</v>
      </c>
      <c r="E3773" s="17" t="s">
        <v>98</v>
      </c>
      <c r="F3773" s="17" t="s">
        <v>1497</v>
      </c>
      <c r="G3773" s="17" t="s">
        <v>62</v>
      </c>
      <c r="H3773" s="17" t="s">
        <v>1523</v>
      </c>
      <c r="I3773" s="17" t="s">
        <v>1531</v>
      </c>
      <c r="J3773" s="17" t="n">
        <v>1</v>
      </c>
      <c r="K3773" s="15" t="n">
        <v>108.9</v>
      </c>
      <c r="L3773" s="22" t="n">
        <v>0</v>
      </c>
      <c r="M3773" s="15" t="n">
        <v>0</v>
      </c>
      <c r="N3773" s="15" t="n">
        <f aca="false">J3773*K3773</f>
        <v>108.9</v>
      </c>
      <c r="O3773" s="15" t="n">
        <f aca="false">N3773*L3773</f>
        <v>0</v>
      </c>
      <c r="P3773" s="15" t="n">
        <f aca="false">N3773-O3773</f>
        <v>108.9</v>
      </c>
      <c r="Q3773" s="15" t="n">
        <f aca="false">J3773*INDEX(dProdutos!$F$2:$F$47,MATCH(E3773,dProdutos!$A$2:$A$47,0))</f>
        <v>42.52</v>
      </c>
      <c r="R3773" s="15" t="n">
        <f aca="false">IF(I3773="Cancelado",0,P3773-Q3773)</f>
        <v>0</v>
      </c>
      <c r="S3773" s="17" t="str">
        <f aca="false">INDEX(dProdutos!$D$2:$D$47,MATCH(E3773,dProdutos!$A$2:$A$47,0))</f>
        <v>Moda Feminina</v>
      </c>
    </row>
    <row r="3774" customFormat="false" ht="15" hidden="false" customHeight="false" outlineLevel="0" collapsed="false">
      <c r="A3774" s="17" t="s">
        <v>3821</v>
      </c>
      <c r="B3774" s="17" t="n">
        <v>1</v>
      </c>
      <c r="C3774" s="21" t="n">
        <v>45958</v>
      </c>
      <c r="D3774" s="17" t="s">
        <v>463</v>
      </c>
      <c r="E3774" s="17" t="s">
        <v>213</v>
      </c>
      <c r="F3774" s="17" t="s">
        <v>1487</v>
      </c>
      <c r="G3774" s="17" t="s">
        <v>63</v>
      </c>
      <c r="H3774" s="17" t="s">
        <v>1540</v>
      </c>
      <c r="I3774" s="17" t="s">
        <v>1524</v>
      </c>
      <c r="J3774" s="17" t="n">
        <v>1</v>
      </c>
      <c r="K3774" s="15" t="n">
        <v>153.9</v>
      </c>
      <c r="L3774" s="22" t="n">
        <v>0.15</v>
      </c>
      <c r="M3774" s="15" t="n">
        <v>0</v>
      </c>
      <c r="N3774" s="15" t="n">
        <f aca="false">J3774*K3774</f>
        <v>153.9</v>
      </c>
      <c r="O3774" s="15" t="n">
        <f aca="false">N3774*L3774</f>
        <v>23.085</v>
      </c>
      <c r="P3774" s="15" t="n">
        <f aca="false">N3774-O3774</f>
        <v>130.815</v>
      </c>
      <c r="Q3774" s="15" t="n">
        <f aca="false">J3774*INDEX(dProdutos!$F$2:$F$47,MATCH(E3774,dProdutos!$A$2:$A$47,0))</f>
        <v>90.42</v>
      </c>
      <c r="R3774" s="15" t="n">
        <f aca="false">IF(I3774="Cancelado",0,P3774-Q3774)</f>
        <v>40.395</v>
      </c>
      <c r="S3774" s="17" t="str">
        <f aca="false">INDEX(dProdutos!$D$2:$D$47,MATCH(E3774,dProdutos!$A$2:$A$47,0))</f>
        <v>Beleza</v>
      </c>
    </row>
    <row r="3775" customFormat="false" ht="15" hidden="false" customHeight="false" outlineLevel="0" collapsed="false">
      <c r="A3775" s="17" t="s">
        <v>3822</v>
      </c>
      <c r="B3775" s="17" t="n">
        <v>1</v>
      </c>
      <c r="C3775" s="21" t="n">
        <v>45958</v>
      </c>
      <c r="D3775" s="17" t="s">
        <v>364</v>
      </c>
      <c r="E3775" s="17" t="s">
        <v>73</v>
      </c>
      <c r="F3775" s="17" t="s">
        <v>1503</v>
      </c>
      <c r="G3775" s="17" t="s">
        <v>61</v>
      </c>
      <c r="H3775" s="17" t="s">
        <v>1537</v>
      </c>
      <c r="I3775" s="17" t="s">
        <v>1524</v>
      </c>
      <c r="J3775" s="17" t="n">
        <v>1</v>
      </c>
      <c r="K3775" s="15" t="n">
        <v>179.9</v>
      </c>
      <c r="L3775" s="22" t="n">
        <v>0</v>
      </c>
      <c r="M3775" s="15" t="n">
        <v>27.81</v>
      </c>
      <c r="N3775" s="15" t="n">
        <f aca="false">J3775*K3775</f>
        <v>179.9</v>
      </c>
      <c r="O3775" s="15" t="n">
        <f aca="false">N3775*L3775</f>
        <v>0</v>
      </c>
      <c r="P3775" s="15" t="n">
        <f aca="false">N3775-O3775</f>
        <v>179.9</v>
      </c>
      <c r="Q3775" s="15" t="n">
        <f aca="false">J3775*INDEX(dProdutos!$F$2:$F$47,MATCH(E3775,dProdutos!$A$2:$A$47,0))</f>
        <v>69.44</v>
      </c>
      <c r="R3775" s="15" t="n">
        <f aca="false">IF(I3775="Cancelado",0,P3775-Q3775)</f>
        <v>110.46</v>
      </c>
      <c r="S3775" s="17" t="str">
        <f aca="false">INDEX(dProdutos!$D$2:$D$47,MATCH(E3775,dProdutos!$A$2:$A$47,0))</f>
        <v>Moda Feminina</v>
      </c>
    </row>
    <row r="3776" customFormat="false" ht="15" hidden="false" customHeight="false" outlineLevel="0" collapsed="false">
      <c r="A3776" s="17" t="s">
        <v>3823</v>
      </c>
      <c r="B3776" s="17" t="n">
        <v>1</v>
      </c>
      <c r="C3776" s="21" t="n">
        <v>45959</v>
      </c>
      <c r="D3776" s="17" t="s">
        <v>528</v>
      </c>
      <c r="E3776" s="17" t="s">
        <v>153</v>
      </c>
      <c r="F3776" s="17" t="s">
        <v>1503</v>
      </c>
      <c r="G3776" s="17" t="s">
        <v>62</v>
      </c>
      <c r="H3776" s="17" t="s">
        <v>1523</v>
      </c>
      <c r="I3776" s="17" t="s">
        <v>1524</v>
      </c>
      <c r="J3776" s="17" t="n">
        <v>1</v>
      </c>
      <c r="K3776" s="15" t="n">
        <v>165.9</v>
      </c>
      <c r="L3776" s="22" t="n">
        <v>0</v>
      </c>
      <c r="M3776" s="15" t="n">
        <v>32.82</v>
      </c>
      <c r="N3776" s="15" t="n">
        <f aca="false">J3776*K3776</f>
        <v>165.9</v>
      </c>
      <c r="O3776" s="15" t="n">
        <f aca="false">N3776*L3776</f>
        <v>0</v>
      </c>
      <c r="P3776" s="15" t="n">
        <f aca="false">N3776-O3776</f>
        <v>165.9</v>
      </c>
      <c r="Q3776" s="15" t="n">
        <f aca="false">J3776*INDEX(dProdutos!$F$2:$F$47,MATCH(E3776,dProdutos!$A$2:$A$47,0))</f>
        <v>67.28</v>
      </c>
      <c r="R3776" s="15" t="n">
        <f aca="false">IF(I3776="Cancelado",0,P3776-Q3776)</f>
        <v>98.62</v>
      </c>
      <c r="S3776" s="17" t="str">
        <f aca="false">INDEX(dProdutos!$D$2:$D$47,MATCH(E3776,dProdutos!$A$2:$A$47,0))</f>
        <v>Acessórios</v>
      </c>
    </row>
    <row r="3777" customFormat="false" ht="15" hidden="false" customHeight="false" outlineLevel="0" collapsed="false">
      <c r="A3777" s="17" t="s">
        <v>3823</v>
      </c>
      <c r="B3777" s="17" t="n">
        <v>2</v>
      </c>
      <c r="C3777" s="21" t="n">
        <v>45959</v>
      </c>
      <c r="D3777" s="17" t="s">
        <v>528</v>
      </c>
      <c r="E3777" s="17" t="s">
        <v>183</v>
      </c>
      <c r="F3777" s="17" t="s">
        <v>1503</v>
      </c>
      <c r="G3777" s="17" t="s">
        <v>62</v>
      </c>
      <c r="H3777" s="17" t="s">
        <v>1523</v>
      </c>
      <c r="I3777" s="17" t="s">
        <v>1524</v>
      </c>
      <c r="J3777" s="17" t="n">
        <v>1</v>
      </c>
      <c r="K3777" s="15" t="n">
        <v>121.9</v>
      </c>
      <c r="L3777" s="22" t="n">
        <v>0.05</v>
      </c>
      <c r="M3777" s="15" t="n">
        <v>0</v>
      </c>
      <c r="N3777" s="15" t="n">
        <f aca="false">J3777*K3777</f>
        <v>121.9</v>
      </c>
      <c r="O3777" s="15" t="n">
        <f aca="false">N3777*L3777</f>
        <v>6.095</v>
      </c>
      <c r="P3777" s="15" t="n">
        <f aca="false">N3777-O3777</f>
        <v>115.805</v>
      </c>
      <c r="Q3777" s="15" t="n">
        <f aca="false">J3777*INDEX(dProdutos!$F$2:$F$47,MATCH(E3777,dProdutos!$A$2:$A$47,0))</f>
        <v>52.76</v>
      </c>
      <c r="R3777" s="15" t="n">
        <f aca="false">IF(I3777="Cancelado",0,P3777-Q3777)</f>
        <v>63.045</v>
      </c>
      <c r="S3777" s="17" t="str">
        <f aca="false">INDEX(dProdutos!$D$2:$D$47,MATCH(E3777,dProdutos!$A$2:$A$47,0))</f>
        <v>Eletrônicos</v>
      </c>
    </row>
    <row r="3778" customFormat="false" ht="15" hidden="false" customHeight="false" outlineLevel="0" collapsed="false">
      <c r="A3778" s="17" t="s">
        <v>3823</v>
      </c>
      <c r="B3778" s="17" t="n">
        <v>3</v>
      </c>
      <c r="C3778" s="21" t="n">
        <v>45959</v>
      </c>
      <c r="D3778" s="17" t="s">
        <v>528</v>
      </c>
      <c r="E3778" s="17" t="s">
        <v>198</v>
      </c>
      <c r="F3778" s="17" t="s">
        <v>1503</v>
      </c>
      <c r="G3778" s="17" t="s">
        <v>62</v>
      </c>
      <c r="H3778" s="17" t="s">
        <v>1523</v>
      </c>
      <c r="I3778" s="17" t="s">
        <v>1524</v>
      </c>
      <c r="J3778" s="17" t="n">
        <v>1</v>
      </c>
      <c r="K3778" s="15" t="n">
        <v>253.9</v>
      </c>
      <c r="L3778" s="22" t="n">
        <v>0.05</v>
      </c>
      <c r="M3778" s="15" t="n">
        <v>0</v>
      </c>
      <c r="N3778" s="15" t="n">
        <f aca="false">J3778*K3778</f>
        <v>253.9</v>
      </c>
      <c r="O3778" s="15" t="n">
        <f aca="false">N3778*L3778</f>
        <v>12.695</v>
      </c>
      <c r="P3778" s="15" t="n">
        <f aca="false">N3778-O3778</f>
        <v>241.205</v>
      </c>
      <c r="Q3778" s="15" t="n">
        <f aca="false">J3778*INDEX(dProdutos!$F$2:$F$47,MATCH(E3778,dProdutos!$A$2:$A$47,0))</f>
        <v>99.78</v>
      </c>
      <c r="R3778" s="15" t="n">
        <f aca="false">IF(I3778="Cancelado",0,P3778-Q3778)</f>
        <v>141.425</v>
      </c>
      <c r="S3778" s="17" t="str">
        <f aca="false">INDEX(dProdutos!$D$2:$D$47,MATCH(E3778,dProdutos!$A$2:$A$47,0))</f>
        <v>Beleza</v>
      </c>
    </row>
    <row r="3779" customFormat="false" ht="15" hidden="false" customHeight="false" outlineLevel="0" collapsed="false">
      <c r="A3779" s="17" t="s">
        <v>3823</v>
      </c>
      <c r="B3779" s="17" t="n">
        <v>4</v>
      </c>
      <c r="C3779" s="21" t="n">
        <v>45959</v>
      </c>
      <c r="D3779" s="17" t="s">
        <v>528</v>
      </c>
      <c r="E3779" s="17" t="s">
        <v>135</v>
      </c>
      <c r="F3779" s="17" t="s">
        <v>1503</v>
      </c>
      <c r="G3779" s="17" t="s">
        <v>62</v>
      </c>
      <c r="H3779" s="17" t="s">
        <v>1523</v>
      </c>
      <c r="I3779" s="17" t="s">
        <v>1524</v>
      </c>
      <c r="J3779" s="17" t="n">
        <v>1</v>
      </c>
      <c r="K3779" s="15" t="n">
        <v>200.9</v>
      </c>
      <c r="L3779" s="22" t="n">
        <v>0.15</v>
      </c>
      <c r="M3779" s="15" t="n">
        <v>0</v>
      </c>
      <c r="N3779" s="15" t="n">
        <f aca="false">J3779*K3779</f>
        <v>200.9</v>
      </c>
      <c r="O3779" s="15" t="n">
        <f aca="false">N3779*L3779</f>
        <v>30.135</v>
      </c>
      <c r="P3779" s="15" t="n">
        <f aca="false">N3779-O3779</f>
        <v>170.765</v>
      </c>
      <c r="Q3779" s="15" t="n">
        <f aca="false">J3779*INDEX(dProdutos!$F$2:$F$47,MATCH(E3779,dProdutos!$A$2:$A$47,0))</f>
        <v>80.73</v>
      </c>
      <c r="R3779" s="15" t="n">
        <f aca="false">IF(I3779="Cancelado",0,P3779-Q3779)</f>
        <v>90.035</v>
      </c>
      <c r="S3779" s="17" t="str">
        <f aca="false">INDEX(dProdutos!$D$2:$D$47,MATCH(E3779,dProdutos!$A$2:$A$47,0))</f>
        <v>Calçados</v>
      </c>
    </row>
    <row r="3780" customFormat="false" ht="15" hidden="false" customHeight="false" outlineLevel="0" collapsed="false">
      <c r="A3780" s="17" t="s">
        <v>3824</v>
      </c>
      <c r="B3780" s="17" t="n">
        <v>1</v>
      </c>
      <c r="C3780" s="21" t="n">
        <v>45959</v>
      </c>
      <c r="D3780" s="17" t="s">
        <v>1207</v>
      </c>
      <c r="E3780" s="17" t="s">
        <v>105</v>
      </c>
      <c r="F3780" s="17" t="s">
        <v>1499</v>
      </c>
      <c r="G3780" s="17" t="s">
        <v>63</v>
      </c>
      <c r="H3780" s="17" t="s">
        <v>1523</v>
      </c>
      <c r="I3780" s="17" t="s">
        <v>1524</v>
      </c>
      <c r="J3780" s="17" t="n">
        <v>1</v>
      </c>
      <c r="K3780" s="15" t="n">
        <v>175.9</v>
      </c>
      <c r="L3780" s="22" t="n">
        <v>0.05</v>
      </c>
      <c r="M3780" s="15" t="n">
        <v>25.26</v>
      </c>
      <c r="N3780" s="15" t="n">
        <f aca="false">J3780*K3780</f>
        <v>175.9</v>
      </c>
      <c r="O3780" s="15" t="n">
        <f aca="false">N3780*L3780</f>
        <v>8.795</v>
      </c>
      <c r="P3780" s="15" t="n">
        <f aca="false">N3780-O3780</f>
        <v>167.105</v>
      </c>
      <c r="Q3780" s="15" t="n">
        <f aca="false">J3780*INDEX(dProdutos!$F$2:$F$47,MATCH(E3780,dProdutos!$A$2:$A$47,0))</f>
        <v>96.59</v>
      </c>
      <c r="R3780" s="15" t="n">
        <f aca="false">IF(I3780="Cancelado",0,P3780-Q3780)</f>
        <v>70.515</v>
      </c>
      <c r="S3780" s="17" t="str">
        <f aca="false">INDEX(dProdutos!$D$2:$D$47,MATCH(E3780,dProdutos!$A$2:$A$47,0))</f>
        <v>Moda Masculina</v>
      </c>
    </row>
    <row r="3781" customFormat="false" ht="15" hidden="false" customHeight="false" outlineLevel="0" collapsed="false">
      <c r="A3781" s="17" t="s">
        <v>3824</v>
      </c>
      <c r="B3781" s="17" t="n">
        <v>2</v>
      </c>
      <c r="C3781" s="21" t="n">
        <v>45959</v>
      </c>
      <c r="D3781" s="17" t="s">
        <v>1207</v>
      </c>
      <c r="E3781" s="17" t="s">
        <v>85</v>
      </c>
      <c r="F3781" s="17" t="s">
        <v>1499</v>
      </c>
      <c r="G3781" s="17" t="s">
        <v>63</v>
      </c>
      <c r="H3781" s="17" t="s">
        <v>1523</v>
      </c>
      <c r="I3781" s="17" t="s">
        <v>1524</v>
      </c>
      <c r="J3781" s="17" t="n">
        <v>1</v>
      </c>
      <c r="K3781" s="15" t="n">
        <v>165.9</v>
      </c>
      <c r="L3781" s="22" t="n">
        <v>0.1</v>
      </c>
      <c r="M3781" s="15" t="n">
        <v>0</v>
      </c>
      <c r="N3781" s="15" t="n">
        <f aca="false">J3781*K3781</f>
        <v>165.9</v>
      </c>
      <c r="O3781" s="15" t="n">
        <f aca="false">N3781*L3781</f>
        <v>16.59</v>
      </c>
      <c r="P3781" s="15" t="n">
        <f aca="false">N3781-O3781</f>
        <v>149.31</v>
      </c>
      <c r="Q3781" s="15" t="n">
        <f aca="false">J3781*INDEX(dProdutos!$F$2:$F$47,MATCH(E3781,dProdutos!$A$2:$A$47,0))</f>
        <v>91.55</v>
      </c>
      <c r="R3781" s="15" t="n">
        <f aca="false">IF(I3781="Cancelado",0,P3781-Q3781)</f>
        <v>57.76</v>
      </c>
      <c r="S3781" s="17" t="str">
        <f aca="false">INDEX(dProdutos!$D$2:$D$47,MATCH(E3781,dProdutos!$A$2:$A$47,0))</f>
        <v>Moda Feminina</v>
      </c>
    </row>
    <row r="3782" customFormat="false" ht="15" hidden="false" customHeight="false" outlineLevel="0" collapsed="false">
      <c r="A3782" s="17" t="s">
        <v>3825</v>
      </c>
      <c r="B3782" s="17" t="n">
        <v>1</v>
      </c>
      <c r="C3782" s="21" t="n">
        <v>45959</v>
      </c>
      <c r="D3782" s="17" t="s">
        <v>1088</v>
      </c>
      <c r="E3782" s="17" t="s">
        <v>162</v>
      </c>
      <c r="F3782" s="17" t="s">
        <v>1499</v>
      </c>
      <c r="G3782" s="17" t="s">
        <v>59</v>
      </c>
      <c r="H3782" s="17" t="s">
        <v>1537</v>
      </c>
      <c r="I3782" s="17" t="s">
        <v>1524</v>
      </c>
      <c r="J3782" s="17" t="n">
        <v>1</v>
      </c>
      <c r="K3782" s="15" t="n">
        <v>231.9</v>
      </c>
      <c r="L3782" s="22" t="n">
        <v>0.05</v>
      </c>
      <c r="M3782" s="15" t="n">
        <v>0</v>
      </c>
      <c r="N3782" s="15" t="n">
        <f aca="false">J3782*K3782</f>
        <v>231.9</v>
      </c>
      <c r="O3782" s="15" t="n">
        <f aca="false">N3782*L3782</f>
        <v>11.595</v>
      </c>
      <c r="P3782" s="15" t="n">
        <f aca="false">N3782-O3782</f>
        <v>220.305</v>
      </c>
      <c r="Q3782" s="15" t="n">
        <f aca="false">J3782*INDEX(dProdutos!$F$2:$F$47,MATCH(E3782,dProdutos!$A$2:$A$47,0))</f>
        <v>134.41</v>
      </c>
      <c r="R3782" s="15" t="n">
        <f aca="false">IF(I3782="Cancelado",0,P3782-Q3782)</f>
        <v>85.895</v>
      </c>
      <c r="S3782" s="17" t="str">
        <f aca="false">INDEX(dProdutos!$D$2:$D$47,MATCH(E3782,dProdutos!$A$2:$A$47,0))</f>
        <v>Casa</v>
      </c>
    </row>
    <row r="3783" customFormat="false" ht="15" hidden="false" customHeight="false" outlineLevel="0" collapsed="false">
      <c r="A3783" s="17" t="s">
        <v>3826</v>
      </c>
      <c r="B3783" s="17" t="n">
        <v>1</v>
      </c>
      <c r="C3783" s="21" t="n">
        <v>45959</v>
      </c>
      <c r="D3783" s="17" t="s">
        <v>1236</v>
      </c>
      <c r="E3783" s="17" t="s">
        <v>129</v>
      </c>
      <c r="F3783" s="17" t="s">
        <v>1495</v>
      </c>
      <c r="G3783" s="17" t="s">
        <v>61</v>
      </c>
      <c r="H3783" s="17" t="s">
        <v>1523</v>
      </c>
      <c r="I3783" s="17" t="s">
        <v>1524</v>
      </c>
      <c r="J3783" s="17" t="n">
        <v>1</v>
      </c>
      <c r="K3783" s="15" t="n">
        <v>105.9</v>
      </c>
      <c r="L3783" s="22" t="n">
        <v>0.1</v>
      </c>
      <c r="M3783" s="15" t="n">
        <v>0</v>
      </c>
      <c r="N3783" s="15" t="n">
        <f aca="false">J3783*K3783</f>
        <v>105.9</v>
      </c>
      <c r="O3783" s="15" t="n">
        <f aca="false">N3783*L3783</f>
        <v>10.59</v>
      </c>
      <c r="P3783" s="15" t="n">
        <f aca="false">N3783-O3783</f>
        <v>95.31</v>
      </c>
      <c r="Q3783" s="15" t="n">
        <f aca="false">J3783*INDEX(dProdutos!$F$2:$F$47,MATCH(E3783,dProdutos!$A$2:$A$47,0))</f>
        <v>43.79</v>
      </c>
      <c r="R3783" s="15" t="n">
        <f aca="false">IF(I3783="Cancelado",0,P3783-Q3783)</f>
        <v>51.52</v>
      </c>
      <c r="S3783" s="17" t="str">
        <f aca="false">INDEX(dProdutos!$D$2:$D$47,MATCH(E3783,dProdutos!$A$2:$A$47,0))</f>
        <v>Calçados</v>
      </c>
    </row>
    <row r="3784" customFormat="false" ht="15" hidden="false" customHeight="false" outlineLevel="0" collapsed="false">
      <c r="A3784" s="17" t="s">
        <v>3827</v>
      </c>
      <c r="B3784" s="17" t="n">
        <v>1</v>
      </c>
      <c r="C3784" s="21" t="n">
        <v>45959</v>
      </c>
      <c r="D3784" s="17" t="s">
        <v>1459</v>
      </c>
      <c r="E3784" s="17" t="s">
        <v>85</v>
      </c>
      <c r="F3784" s="17" t="s">
        <v>1495</v>
      </c>
      <c r="G3784" s="17" t="s">
        <v>64</v>
      </c>
      <c r="H3784" s="17" t="s">
        <v>1537</v>
      </c>
      <c r="I3784" s="17" t="s">
        <v>1524</v>
      </c>
      <c r="J3784" s="17" t="n">
        <v>1</v>
      </c>
      <c r="K3784" s="15" t="n">
        <v>165.9</v>
      </c>
      <c r="L3784" s="22" t="n">
        <v>0</v>
      </c>
      <c r="M3784" s="15" t="n">
        <v>0</v>
      </c>
      <c r="N3784" s="15" t="n">
        <f aca="false">J3784*K3784</f>
        <v>165.9</v>
      </c>
      <c r="O3784" s="15" t="n">
        <f aca="false">N3784*L3784</f>
        <v>0</v>
      </c>
      <c r="P3784" s="15" t="n">
        <f aca="false">N3784-O3784</f>
        <v>165.9</v>
      </c>
      <c r="Q3784" s="15" t="n">
        <f aca="false">J3784*INDEX(dProdutos!$F$2:$F$47,MATCH(E3784,dProdutos!$A$2:$A$47,0))</f>
        <v>91.55</v>
      </c>
      <c r="R3784" s="15" t="n">
        <f aca="false">IF(I3784="Cancelado",0,P3784-Q3784)</f>
        <v>74.35</v>
      </c>
      <c r="S3784" s="17" t="str">
        <f aca="false">INDEX(dProdutos!$D$2:$D$47,MATCH(E3784,dProdutos!$A$2:$A$47,0))</f>
        <v>Moda Feminina</v>
      </c>
    </row>
    <row r="3785" customFormat="false" ht="15" hidden="false" customHeight="false" outlineLevel="0" collapsed="false">
      <c r="A3785" s="17" t="s">
        <v>3828</v>
      </c>
      <c r="B3785" s="17" t="n">
        <v>1</v>
      </c>
      <c r="C3785" s="21" t="n">
        <v>45959</v>
      </c>
      <c r="D3785" s="17" t="s">
        <v>1001</v>
      </c>
      <c r="E3785" s="17" t="s">
        <v>171</v>
      </c>
      <c r="F3785" s="17" t="s">
        <v>1487</v>
      </c>
      <c r="G3785" s="17" t="s">
        <v>62</v>
      </c>
      <c r="H3785" s="17" t="s">
        <v>1523</v>
      </c>
      <c r="I3785" s="17" t="s">
        <v>1531</v>
      </c>
      <c r="J3785" s="17" t="n">
        <v>2</v>
      </c>
      <c r="K3785" s="15" t="n">
        <v>246.9</v>
      </c>
      <c r="L3785" s="22" t="n">
        <v>0.1</v>
      </c>
      <c r="M3785" s="15" t="n">
        <v>29.12</v>
      </c>
      <c r="N3785" s="15" t="n">
        <f aca="false">J3785*K3785</f>
        <v>493.8</v>
      </c>
      <c r="O3785" s="15" t="n">
        <f aca="false">N3785*L3785</f>
        <v>49.38</v>
      </c>
      <c r="P3785" s="15" t="n">
        <f aca="false">N3785-O3785</f>
        <v>444.42</v>
      </c>
      <c r="Q3785" s="15" t="n">
        <f aca="false">J3785*INDEX(dProdutos!$F$2:$F$47,MATCH(E3785,dProdutos!$A$2:$A$47,0))</f>
        <v>207.22</v>
      </c>
      <c r="R3785" s="15" t="n">
        <f aca="false">IF(I3785="Cancelado",0,P3785-Q3785)</f>
        <v>0</v>
      </c>
      <c r="S3785" s="17" t="str">
        <f aca="false">INDEX(dProdutos!$D$2:$D$47,MATCH(E3785,dProdutos!$A$2:$A$47,0))</f>
        <v>Casa</v>
      </c>
    </row>
    <row r="3786" customFormat="false" ht="15" hidden="false" customHeight="false" outlineLevel="0" collapsed="false">
      <c r="A3786" s="17" t="s">
        <v>3829</v>
      </c>
      <c r="B3786" s="17" t="n">
        <v>1</v>
      </c>
      <c r="C3786" s="21" t="n">
        <v>45959</v>
      </c>
      <c r="D3786" s="17" t="s">
        <v>1478</v>
      </c>
      <c r="E3786" s="17" t="s">
        <v>150</v>
      </c>
      <c r="F3786" s="17" t="s">
        <v>1495</v>
      </c>
      <c r="G3786" s="17" t="s">
        <v>59</v>
      </c>
      <c r="H3786" s="17" t="s">
        <v>1523</v>
      </c>
      <c r="I3786" s="17" t="s">
        <v>1524</v>
      </c>
      <c r="J3786" s="17" t="n">
        <v>1</v>
      </c>
      <c r="K3786" s="15" t="n">
        <v>71.9</v>
      </c>
      <c r="L3786" s="22" t="n">
        <v>0</v>
      </c>
      <c r="M3786" s="15" t="n">
        <v>0</v>
      </c>
      <c r="N3786" s="15" t="n">
        <f aca="false">J3786*K3786</f>
        <v>71.9</v>
      </c>
      <c r="O3786" s="15" t="n">
        <f aca="false">N3786*L3786</f>
        <v>0</v>
      </c>
      <c r="P3786" s="15" t="n">
        <f aca="false">N3786-O3786</f>
        <v>71.9</v>
      </c>
      <c r="Q3786" s="15" t="n">
        <f aca="false">J3786*INDEX(dProdutos!$F$2:$F$47,MATCH(E3786,dProdutos!$A$2:$A$47,0))</f>
        <v>27.38</v>
      </c>
      <c r="R3786" s="15" t="n">
        <f aca="false">IF(I3786="Cancelado",0,P3786-Q3786)</f>
        <v>44.52</v>
      </c>
      <c r="S3786" s="17" t="str">
        <f aca="false">INDEX(dProdutos!$D$2:$D$47,MATCH(E3786,dProdutos!$A$2:$A$47,0))</f>
        <v>Acessórios</v>
      </c>
    </row>
    <row r="3787" customFormat="false" ht="15" hidden="false" customHeight="false" outlineLevel="0" collapsed="false">
      <c r="A3787" s="17" t="s">
        <v>3829</v>
      </c>
      <c r="B3787" s="17" t="n">
        <v>2</v>
      </c>
      <c r="C3787" s="21" t="n">
        <v>45959</v>
      </c>
      <c r="D3787" s="17" t="s">
        <v>1478</v>
      </c>
      <c r="E3787" s="17" t="s">
        <v>105</v>
      </c>
      <c r="F3787" s="17" t="s">
        <v>1495</v>
      </c>
      <c r="G3787" s="17" t="s">
        <v>59</v>
      </c>
      <c r="H3787" s="17" t="s">
        <v>1523</v>
      </c>
      <c r="I3787" s="17" t="s">
        <v>1524</v>
      </c>
      <c r="J3787" s="17" t="n">
        <v>1</v>
      </c>
      <c r="K3787" s="15" t="n">
        <v>175.9</v>
      </c>
      <c r="L3787" s="22" t="n">
        <v>0.15</v>
      </c>
      <c r="M3787" s="15" t="n">
        <v>0</v>
      </c>
      <c r="N3787" s="15" t="n">
        <f aca="false">J3787*K3787</f>
        <v>175.9</v>
      </c>
      <c r="O3787" s="15" t="n">
        <f aca="false">N3787*L3787</f>
        <v>26.385</v>
      </c>
      <c r="P3787" s="15" t="n">
        <f aca="false">N3787-O3787</f>
        <v>149.515</v>
      </c>
      <c r="Q3787" s="15" t="n">
        <f aca="false">J3787*INDEX(dProdutos!$F$2:$F$47,MATCH(E3787,dProdutos!$A$2:$A$47,0))</f>
        <v>96.59</v>
      </c>
      <c r="R3787" s="15" t="n">
        <f aca="false">IF(I3787="Cancelado",0,P3787-Q3787)</f>
        <v>52.925</v>
      </c>
      <c r="S3787" s="17" t="str">
        <f aca="false">INDEX(dProdutos!$D$2:$D$47,MATCH(E3787,dProdutos!$A$2:$A$47,0))</f>
        <v>Moda Masculina</v>
      </c>
    </row>
    <row r="3788" customFormat="false" ht="15" hidden="false" customHeight="false" outlineLevel="0" collapsed="false">
      <c r="A3788" s="17" t="s">
        <v>3830</v>
      </c>
      <c r="B3788" s="17" t="n">
        <v>1</v>
      </c>
      <c r="C3788" s="21" t="n">
        <v>45959</v>
      </c>
      <c r="D3788" s="17" t="s">
        <v>291</v>
      </c>
      <c r="E3788" s="17" t="s">
        <v>141</v>
      </c>
      <c r="F3788" s="17" t="s">
        <v>1499</v>
      </c>
      <c r="G3788" s="17" t="s">
        <v>59</v>
      </c>
      <c r="H3788" s="17" t="s">
        <v>1523</v>
      </c>
      <c r="I3788" s="17" t="s">
        <v>1524</v>
      </c>
      <c r="J3788" s="17" t="n">
        <v>2</v>
      </c>
      <c r="K3788" s="15" t="n">
        <v>131.9</v>
      </c>
      <c r="L3788" s="22" t="n">
        <v>0</v>
      </c>
      <c r="M3788" s="15" t="n">
        <v>0</v>
      </c>
      <c r="N3788" s="15" t="n">
        <f aca="false">J3788*K3788</f>
        <v>263.8</v>
      </c>
      <c r="O3788" s="15" t="n">
        <f aca="false">N3788*L3788</f>
        <v>0</v>
      </c>
      <c r="P3788" s="15" t="n">
        <f aca="false">N3788-O3788</f>
        <v>263.8</v>
      </c>
      <c r="Q3788" s="15" t="n">
        <f aca="false">J3788*INDEX(dProdutos!$F$2:$F$47,MATCH(E3788,dProdutos!$A$2:$A$47,0))</f>
        <v>163.32</v>
      </c>
      <c r="R3788" s="15" t="n">
        <f aca="false">IF(I3788="Cancelado",0,P3788-Q3788)</f>
        <v>100.48</v>
      </c>
      <c r="S3788" s="17" t="str">
        <f aca="false">INDEX(dProdutos!$D$2:$D$47,MATCH(E3788,dProdutos!$A$2:$A$47,0))</f>
        <v>Acessórios</v>
      </c>
    </row>
    <row r="3789" customFormat="false" ht="15" hidden="false" customHeight="false" outlineLevel="0" collapsed="false">
      <c r="A3789" s="17" t="s">
        <v>3830</v>
      </c>
      <c r="B3789" s="17" t="n">
        <v>2</v>
      </c>
      <c r="C3789" s="21" t="n">
        <v>45959</v>
      </c>
      <c r="D3789" s="17" t="s">
        <v>291</v>
      </c>
      <c r="E3789" s="17" t="s">
        <v>132</v>
      </c>
      <c r="F3789" s="17" t="s">
        <v>1499</v>
      </c>
      <c r="G3789" s="17" t="s">
        <v>59</v>
      </c>
      <c r="H3789" s="17" t="s">
        <v>1523</v>
      </c>
      <c r="I3789" s="17" t="s">
        <v>1524</v>
      </c>
      <c r="J3789" s="17" t="n">
        <v>1</v>
      </c>
      <c r="K3789" s="15" t="n">
        <v>179.9</v>
      </c>
      <c r="L3789" s="22" t="n">
        <v>0.05</v>
      </c>
      <c r="M3789" s="15" t="n">
        <v>0</v>
      </c>
      <c r="N3789" s="15" t="n">
        <f aca="false">J3789*K3789</f>
        <v>179.9</v>
      </c>
      <c r="O3789" s="15" t="n">
        <f aca="false">N3789*L3789</f>
        <v>8.995</v>
      </c>
      <c r="P3789" s="15" t="n">
        <f aca="false">N3789-O3789</f>
        <v>170.905</v>
      </c>
      <c r="Q3789" s="15" t="n">
        <f aca="false">J3789*INDEX(dProdutos!$F$2:$F$47,MATCH(E3789,dProdutos!$A$2:$A$47,0))</f>
        <v>93.56</v>
      </c>
      <c r="R3789" s="15" t="n">
        <f aca="false">IF(I3789="Cancelado",0,P3789-Q3789)</f>
        <v>77.345</v>
      </c>
      <c r="S3789" s="17" t="str">
        <f aca="false">INDEX(dProdutos!$D$2:$D$47,MATCH(E3789,dProdutos!$A$2:$A$47,0))</f>
        <v>Calçados</v>
      </c>
    </row>
    <row r="3790" customFormat="false" ht="15" hidden="false" customHeight="false" outlineLevel="0" collapsed="false">
      <c r="A3790" s="17" t="s">
        <v>3830</v>
      </c>
      <c r="B3790" s="17" t="n">
        <v>3</v>
      </c>
      <c r="C3790" s="21" t="n">
        <v>45959</v>
      </c>
      <c r="D3790" s="17" t="s">
        <v>291</v>
      </c>
      <c r="E3790" s="17" t="s">
        <v>95</v>
      </c>
      <c r="F3790" s="17" t="s">
        <v>1499</v>
      </c>
      <c r="G3790" s="17" t="s">
        <v>59</v>
      </c>
      <c r="H3790" s="17" t="s">
        <v>1523</v>
      </c>
      <c r="I3790" s="17" t="s">
        <v>1524</v>
      </c>
      <c r="J3790" s="17" t="n">
        <v>1</v>
      </c>
      <c r="K3790" s="15" t="n">
        <v>77.9</v>
      </c>
      <c r="L3790" s="22" t="n">
        <v>0.05</v>
      </c>
      <c r="M3790" s="15" t="n">
        <v>0</v>
      </c>
      <c r="N3790" s="15" t="n">
        <f aca="false">J3790*K3790</f>
        <v>77.9</v>
      </c>
      <c r="O3790" s="15" t="n">
        <f aca="false">N3790*L3790</f>
        <v>3.895</v>
      </c>
      <c r="P3790" s="15" t="n">
        <f aca="false">N3790-O3790</f>
        <v>74.005</v>
      </c>
      <c r="Q3790" s="15" t="n">
        <f aca="false">J3790*INDEX(dProdutos!$F$2:$F$47,MATCH(E3790,dProdutos!$A$2:$A$47,0))</f>
        <v>36.71</v>
      </c>
      <c r="R3790" s="15" t="n">
        <f aca="false">IF(I3790="Cancelado",0,P3790-Q3790)</f>
        <v>37.295</v>
      </c>
      <c r="S3790" s="17" t="str">
        <f aca="false">INDEX(dProdutos!$D$2:$D$47,MATCH(E3790,dProdutos!$A$2:$A$47,0))</f>
        <v>Moda Feminina</v>
      </c>
    </row>
    <row r="3791" customFormat="false" ht="15" hidden="false" customHeight="false" outlineLevel="0" collapsed="false">
      <c r="A3791" s="17" t="s">
        <v>3831</v>
      </c>
      <c r="B3791" s="17" t="n">
        <v>1</v>
      </c>
      <c r="C3791" s="21" t="n">
        <v>45960</v>
      </c>
      <c r="D3791" s="17" t="s">
        <v>1074</v>
      </c>
      <c r="E3791" s="17" t="s">
        <v>153</v>
      </c>
      <c r="F3791" s="17" t="s">
        <v>1497</v>
      </c>
      <c r="G3791" s="17" t="s">
        <v>61</v>
      </c>
      <c r="H3791" s="17" t="s">
        <v>1537</v>
      </c>
      <c r="I3791" s="17" t="s">
        <v>1541</v>
      </c>
      <c r="J3791" s="17" t="n">
        <v>1</v>
      </c>
      <c r="K3791" s="15" t="n">
        <v>165.9</v>
      </c>
      <c r="L3791" s="22" t="n">
        <v>0.05</v>
      </c>
      <c r="M3791" s="15" t="n">
        <v>0</v>
      </c>
      <c r="N3791" s="15" t="n">
        <f aca="false">J3791*K3791</f>
        <v>165.9</v>
      </c>
      <c r="O3791" s="15" t="n">
        <f aca="false">N3791*L3791</f>
        <v>8.295</v>
      </c>
      <c r="P3791" s="15" t="n">
        <f aca="false">N3791-O3791</f>
        <v>157.605</v>
      </c>
      <c r="Q3791" s="15" t="n">
        <f aca="false">J3791*INDEX(dProdutos!$F$2:$F$47,MATCH(E3791,dProdutos!$A$2:$A$47,0))</f>
        <v>67.28</v>
      </c>
      <c r="R3791" s="15" t="n">
        <f aca="false">IF(I3791="Cancelado",0,P3791-Q3791)</f>
        <v>90.325</v>
      </c>
      <c r="S3791" s="17" t="str">
        <f aca="false">INDEX(dProdutos!$D$2:$D$47,MATCH(E3791,dProdutos!$A$2:$A$47,0))</f>
        <v>Acessórios</v>
      </c>
    </row>
    <row r="3792" customFormat="false" ht="15" hidden="false" customHeight="false" outlineLevel="0" collapsed="false">
      <c r="A3792" s="17" t="s">
        <v>3832</v>
      </c>
      <c r="B3792" s="17" t="n">
        <v>1</v>
      </c>
      <c r="C3792" s="21" t="n">
        <v>45960</v>
      </c>
      <c r="D3792" s="17" t="s">
        <v>915</v>
      </c>
      <c r="E3792" s="17" t="s">
        <v>174</v>
      </c>
      <c r="F3792" s="17" t="s">
        <v>1503</v>
      </c>
      <c r="G3792" s="17" t="s">
        <v>64</v>
      </c>
      <c r="H3792" s="17" t="s">
        <v>1537</v>
      </c>
      <c r="I3792" s="17" t="s">
        <v>1524</v>
      </c>
      <c r="J3792" s="17" t="n">
        <v>1</v>
      </c>
      <c r="K3792" s="15" t="n">
        <v>250.9</v>
      </c>
      <c r="L3792" s="22" t="n">
        <v>0</v>
      </c>
      <c r="M3792" s="15" t="n">
        <v>0</v>
      </c>
      <c r="N3792" s="15" t="n">
        <f aca="false">J3792*K3792</f>
        <v>250.9</v>
      </c>
      <c r="O3792" s="15" t="n">
        <f aca="false">N3792*L3792</f>
        <v>0</v>
      </c>
      <c r="P3792" s="15" t="n">
        <f aca="false">N3792-O3792</f>
        <v>250.9</v>
      </c>
      <c r="Q3792" s="15" t="n">
        <f aca="false">J3792*INDEX(dProdutos!$F$2:$F$47,MATCH(E3792,dProdutos!$A$2:$A$47,0))</f>
        <v>151.28</v>
      </c>
      <c r="R3792" s="15" t="n">
        <f aca="false">IF(I3792="Cancelado",0,P3792-Q3792)</f>
        <v>99.62</v>
      </c>
      <c r="S3792" s="17" t="str">
        <f aca="false">INDEX(dProdutos!$D$2:$D$47,MATCH(E3792,dProdutos!$A$2:$A$47,0))</f>
        <v>Casa</v>
      </c>
    </row>
    <row r="3793" customFormat="false" ht="15" hidden="false" customHeight="false" outlineLevel="0" collapsed="false">
      <c r="A3793" s="17" t="s">
        <v>3833</v>
      </c>
      <c r="B3793" s="17" t="n">
        <v>1</v>
      </c>
      <c r="C3793" s="21" t="n">
        <v>45960</v>
      </c>
      <c r="D3793" s="17" t="s">
        <v>1322</v>
      </c>
      <c r="E3793" s="17" t="s">
        <v>183</v>
      </c>
      <c r="F3793" s="17" t="s">
        <v>1493</v>
      </c>
      <c r="G3793" s="17" t="s">
        <v>59</v>
      </c>
      <c r="H3793" s="17" t="s">
        <v>1523</v>
      </c>
      <c r="I3793" s="17" t="s">
        <v>1524</v>
      </c>
      <c r="J3793" s="17" t="n">
        <v>1</v>
      </c>
      <c r="K3793" s="15" t="n">
        <v>121.9</v>
      </c>
      <c r="L3793" s="22" t="n">
        <v>0</v>
      </c>
      <c r="M3793" s="15" t="n">
        <v>0</v>
      </c>
      <c r="N3793" s="15" t="n">
        <f aca="false">J3793*K3793</f>
        <v>121.9</v>
      </c>
      <c r="O3793" s="15" t="n">
        <f aca="false">N3793*L3793</f>
        <v>0</v>
      </c>
      <c r="P3793" s="15" t="n">
        <f aca="false">N3793-O3793</f>
        <v>121.9</v>
      </c>
      <c r="Q3793" s="15" t="n">
        <f aca="false">J3793*INDEX(dProdutos!$F$2:$F$47,MATCH(E3793,dProdutos!$A$2:$A$47,0))</f>
        <v>52.76</v>
      </c>
      <c r="R3793" s="15" t="n">
        <f aca="false">IF(I3793="Cancelado",0,P3793-Q3793)</f>
        <v>69.14</v>
      </c>
      <c r="S3793" s="17" t="str">
        <f aca="false">INDEX(dProdutos!$D$2:$D$47,MATCH(E3793,dProdutos!$A$2:$A$47,0))</f>
        <v>Eletrônicos</v>
      </c>
    </row>
    <row r="3794" customFormat="false" ht="15" hidden="false" customHeight="false" outlineLevel="0" collapsed="false">
      <c r="A3794" s="17" t="s">
        <v>3834</v>
      </c>
      <c r="B3794" s="17" t="n">
        <v>1</v>
      </c>
      <c r="C3794" s="21" t="n">
        <v>45960</v>
      </c>
      <c r="D3794" s="17" t="s">
        <v>1156</v>
      </c>
      <c r="E3794" s="17" t="s">
        <v>95</v>
      </c>
      <c r="F3794" s="17" t="s">
        <v>1493</v>
      </c>
      <c r="G3794" s="17" t="s">
        <v>61</v>
      </c>
      <c r="H3794" s="17" t="s">
        <v>1537</v>
      </c>
      <c r="I3794" s="17" t="s">
        <v>1524</v>
      </c>
      <c r="J3794" s="17" t="n">
        <v>1</v>
      </c>
      <c r="K3794" s="15" t="n">
        <v>77.9</v>
      </c>
      <c r="L3794" s="22" t="n">
        <v>0.1</v>
      </c>
      <c r="M3794" s="15" t="n">
        <v>17.9</v>
      </c>
      <c r="N3794" s="15" t="n">
        <f aca="false">J3794*K3794</f>
        <v>77.9</v>
      </c>
      <c r="O3794" s="15" t="n">
        <f aca="false">N3794*L3794</f>
        <v>7.79</v>
      </c>
      <c r="P3794" s="15" t="n">
        <f aca="false">N3794-O3794</f>
        <v>70.11</v>
      </c>
      <c r="Q3794" s="15" t="n">
        <f aca="false">J3794*INDEX(dProdutos!$F$2:$F$47,MATCH(E3794,dProdutos!$A$2:$A$47,0))</f>
        <v>36.71</v>
      </c>
      <c r="R3794" s="15" t="n">
        <f aca="false">IF(I3794="Cancelado",0,P3794-Q3794)</f>
        <v>33.4</v>
      </c>
      <c r="S3794" s="17" t="str">
        <f aca="false">INDEX(dProdutos!$D$2:$D$47,MATCH(E3794,dProdutos!$A$2:$A$47,0))</f>
        <v>Moda Feminina</v>
      </c>
    </row>
    <row r="3795" customFormat="false" ht="15" hidden="false" customHeight="false" outlineLevel="0" collapsed="false">
      <c r="A3795" s="17" t="s">
        <v>3834</v>
      </c>
      <c r="B3795" s="17" t="n">
        <v>2</v>
      </c>
      <c r="C3795" s="21" t="n">
        <v>45960</v>
      </c>
      <c r="D3795" s="17" t="s">
        <v>1156</v>
      </c>
      <c r="E3795" s="17" t="s">
        <v>174</v>
      </c>
      <c r="F3795" s="17" t="s">
        <v>1493</v>
      </c>
      <c r="G3795" s="17" t="s">
        <v>61</v>
      </c>
      <c r="H3795" s="17" t="s">
        <v>1537</v>
      </c>
      <c r="I3795" s="17" t="s">
        <v>1524</v>
      </c>
      <c r="J3795" s="17" t="n">
        <v>3</v>
      </c>
      <c r="K3795" s="15" t="n">
        <v>250.9</v>
      </c>
      <c r="L3795" s="22" t="n">
        <v>0</v>
      </c>
      <c r="M3795" s="15" t="n">
        <v>0</v>
      </c>
      <c r="N3795" s="15" t="n">
        <f aca="false">J3795*K3795</f>
        <v>752.7</v>
      </c>
      <c r="O3795" s="15" t="n">
        <f aca="false">N3795*L3795</f>
        <v>0</v>
      </c>
      <c r="P3795" s="15" t="n">
        <f aca="false">N3795-O3795</f>
        <v>752.7</v>
      </c>
      <c r="Q3795" s="15" t="n">
        <f aca="false">J3795*INDEX(dProdutos!$F$2:$F$47,MATCH(E3795,dProdutos!$A$2:$A$47,0))</f>
        <v>453.84</v>
      </c>
      <c r="R3795" s="15" t="n">
        <f aca="false">IF(I3795="Cancelado",0,P3795-Q3795)</f>
        <v>298.86</v>
      </c>
      <c r="S3795" s="17" t="str">
        <f aca="false">INDEX(dProdutos!$D$2:$D$47,MATCH(E3795,dProdutos!$A$2:$A$47,0))</f>
        <v>Casa</v>
      </c>
    </row>
    <row r="3796" customFormat="false" ht="15" hidden="false" customHeight="false" outlineLevel="0" collapsed="false">
      <c r="A3796" s="17" t="s">
        <v>3834</v>
      </c>
      <c r="B3796" s="17" t="n">
        <v>3</v>
      </c>
      <c r="C3796" s="21" t="n">
        <v>45960</v>
      </c>
      <c r="D3796" s="17" t="s">
        <v>1156</v>
      </c>
      <c r="E3796" s="17" t="s">
        <v>165</v>
      </c>
      <c r="F3796" s="17" t="s">
        <v>1493</v>
      </c>
      <c r="G3796" s="17" t="s">
        <v>61</v>
      </c>
      <c r="H3796" s="17" t="s">
        <v>1537</v>
      </c>
      <c r="I3796" s="17" t="s">
        <v>1524</v>
      </c>
      <c r="J3796" s="17" t="n">
        <v>1</v>
      </c>
      <c r="K3796" s="15" t="n">
        <v>231.9</v>
      </c>
      <c r="L3796" s="22" t="n">
        <v>0</v>
      </c>
      <c r="M3796" s="15" t="n">
        <v>0</v>
      </c>
      <c r="N3796" s="15" t="n">
        <f aca="false">J3796*K3796</f>
        <v>231.9</v>
      </c>
      <c r="O3796" s="15" t="n">
        <f aca="false">N3796*L3796</f>
        <v>0</v>
      </c>
      <c r="P3796" s="15" t="n">
        <f aca="false">N3796-O3796</f>
        <v>231.9</v>
      </c>
      <c r="Q3796" s="15" t="n">
        <f aca="false">J3796*INDEX(dProdutos!$F$2:$F$47,MATCH(E3796,dProdutos!$A$2:$A$47,0))</f>
        <v>140.83</v>
      </c>
      <c r="R3796" s="15" t="n">
        <f aca="false">IF(I3796="Cancelado",0,P3796-Q3796)</f>
        <v>91.07</v>
      </c>
      <c r="S3796" s="17" t="str">
        <f aca="false">INDEX(dProdutos!$D$2:$D$47,MATCH(E3796,dProdutos!$A$2:$A$47,0))</f>
        <v>Casa</v>
      </c>
    </row>
    <row r="3797" customFormat="false" ht="15" hidden="false" customHeight="false" outlineLevel="0" collapsed="false">
      <c r="A3797" s="17" t="s">
        <v>3835</v>
      </c>
      <c r="B3797" s="17" t="n">
        <v>1</v>
      </c>
      <c r="C3797" s="21" t="n">
        <v>45960</v>
      </c>
      <c r="D3797" s="17" t="s">
        <v>1341</v>
      </c>
      <c r="E3797" s="17" t="s">
        <v>129</v>
      </c>
      <c r="F3797" s="17" t="s">
        <v>1499</v>
      </c>
      <c r="G3797" s="17" t="s">
        <v>60</v>
      </c>
      <c r="H3797" s="17" t="s">
        <v>1537</v>
      </c>
      <c r="I3797" s="17" t="s">
        <v>1524</v>
      </c>
      <c r="J3797" s="17" t="n">
        <v>2</v>
      </c>
      <c r="K3797" s="15" t="n">
        <v>105.9</v>
      </c>
      <c r="L3797" s="22" t="n">
        <v>0.2</v>
      </c>
      <c r="M3797" s="15" t="n">
        <v>13.09</v>
      </c>
      <c r="N3797" s="15" t="n">
        <f aca="false">J3797*K3797</f>
        <v>211.8</v>
      </c>
      <c r="O3797" s="15" t="n">
        <f aca="false">N3797*L3797</f>
        <v>42.36</v>
      </c>
      <c r="P3797" s="15" t="n">
        <f aca="false">N3797-O3797</f>
        <v>169.44</v>
      </c>
      <c r="Q3797" s="15" t="n">
        <f aca="false">J3797*INDEX(dProdutos!$F$2:$F$47,MATCH(E3797,dProdutos!$A$2:$A$47,0))</f>
        <v>87.58</v>
      </c>
      <c r="R3797" s="15" t="n">
        <f aca="false">IF(I3797="Cancelado",0,P3797-Q3797)</f>
        <v>81.86</v>
      </c>
      <c r="S3797" s="17" t="str">
        <f aca="false">INDEX(dProdutos!$D$2:$D$47,MATCH(E3797,dProdutos!$A$2:$A$47,0))</f>
        <v>Calçados</v>
      </c>
    </row>
    <row r="3798" customFormat="false" ht="15" hidden="false" customHeight="false" outlineLevel="0" collapsed="false">
      <c r="A3798" s="17" t="s">
        <v>3835</v>
      </c>
      <c r="B3798" s="17" t="n">
        <v>2</v>
      </c>
      <c r="C3798" s="21" t="n">
        <v>45960</v>
      </c>
      <c r="D3798" s="17" t="s">
        <v>1341</v>
      </c>
      <c r="E3798" s="17" t="s">
        <v>150</v>
      </c>
      <c r="F3798" s="17" t="s">
        <v>1499</v>
      </c>
      <c r="G3798" s="17" t="s">
        <v>60</v>
      </c>
      <c r="H3798" s="17" t="s">
        <v>1537</v>
      </c>
      <c r="I3798" s="17" t="s">
        <v>1524</v>
      </c>
      <c r="J3798" s="17" t="n">
        <v>1</v>
      </c>
      <c r="K3798" s="15" t="n">
        <v>71.9</v>
      </c>
      <c r="L3798" s="22" t="n">
        <v>0</v>
      </c>
      <c r="M3798" s="15" t="n">
        <v>0</v>
      </c>
      <c r="N3798" s="15" t="n">
        <f aca="false">J3798*K3798</f>
        <v>71.9</v>
      </c>
      <c r="O3798" s="15" t="n">
        <f aca="false">N3798*L3798</f>
        <v>0</v>
      </c>
      <c r="P3798" s="15" t="n">
        <f aca="false">N3798-O3798</f>
        <v>71.9</v>
      </c>
      <c r="Q3798" s="15" t="n">
        <f aca="false">J3798*INDEX(dProdutos!$F$2:$F$47,MATCH(E3798,dProdutos!$A$2:$A$47,0))</f>
        <v>27.38</v>
      </c>
      <c r="R3798" s="15" t="n">
        <f aca="false">IF(I3798="Cancelado",0,P3798-Q3798)</f>
        <v>44.52</v>
      </c>
      <c r="S3798" s="17" t="str">
        <f aca="false">INDEX(dProdutos!$D$2:$D$47,MATCH(E3798,dProdutos!$A$2:$A$47,0))</f>
        <v>Acessórios</v>
      </c>
    </row>
    <row r="3799" customFormat="false" ht="15" hidden="false" customHeight="false" outlineLevel="0" collapsed="false">
      <c r="A3799" s="17" t="s">
        <v>3836</v>
      </c>
      <c r="B3799" s="17" t="n">
        <v>1</v>
      </c>
      <c r="C3799" s="21" t="n">
        <v>45961</v>
      </c>
      <c r="D3799" s="17" t="s">
        <v>318</v>
      </c>
      <c r="E3799" s="17" t="s">
        <v>85</v>
      </c>
      <c r="F3799" s="17" t="s">
        <v>1487</v>
      </c>
      <c r="G3799" s="17" t="s">
        <v>60</v>
      </c>
      <c r="H3799" s="17" t="s">
        <v>1537</v>
      </c>
      <c r="I3799" s="17" t="s">
        <v>1524</v>
      </c>
      <c r="J3799" s="17" t="n">
        <v>1</v>
      </c>
      <c r="K3799" s="15" t="n">
        <v>165.9</v>
      </c>
      <c r="L3799" s="22" t="n">
        <v>0.15</v>
      </c>
      <c r="M3799" s="15" t="n">
        <v>27</v>
      </c>
      <c r="N3799" s="15" t="n">
        <f aca="false">J3799*K3799</f>
        <v>165.9</v>
      </c>
      <c r="O3799" s="15" t="n">
        <f aca="false">N3799*L3799</f>
        <v>24.885</v>
      </c>
      <c r="P3799" s="15" t="n">
        <f aca="false">N3799-O3799</f>
        <v>141.015</v>
      </c>
      <c r="Q3799" s="15" t="n">
        <f aca="false">J3799*INDEX(dProdutos!$F$2:$F$47,MATCH(E3799,dProdutos!$A$2:$A$47,0))</f>
        <v>91.55</v>
      </c>
      <c r="R3799" s="15" t="n">
        <f aca="false">IF(I3799="Cancelado",0,P3799-Q3799)</f>
        <v>49.465</v>
      </c>
      <c r="S3799" s="17" t="str">
        <f aca="false">INDEX(dProdutos!$D$2:$D$47,MATCH(E3799,dProdutos!$A$2:$A$47,0))</f>
        <v>Moda Feminina</v>
      </c>
    </row>
    <row r="3800" customFormat="false" ht="15" hidden="false" customHeight="false" outlineLevel="0" collapsed="false">
      <c r="A3800" s="17" t="s">
        <v>3837</v>
      </c>
      <c r="B3800" s="17" t="n">
        <v>1</v>
      </c>
      <c r="C3800" s="21" t="n">
        <v>45961</v>
      </c>
      <c r="D3800" s="17" t="s">
        <v>458</v>
      </c>
      <c r="E3800" s="17" t="s">
        <v>95</v>
      </c>
      <c r="F3800" s="17" t="s">
        <v>1490</v>
      </c>
      <c r="G3800" s="17" t="s">
        <v>62</v>
      </c>
      <c r="H3800" s="17" t="s">
        <v>1537</v>
      </c>
      <c r="I3800" s="17" t="s">
        <v>1524</v>
      </c>
      <c r="J3800" s="17" t="n">
        <v>2</v>
      </c>
      <c r="K3800" s="15" t="n">
        <v>77.9</v>
      </c>
      <c r="L3800" s="22" t="n">
        <v>0</v>
      </c>
      <c r="M3800" s="15" t="n">
        <v>0</v>
      </c>
      <c r="N3800" s="15" t="n">
        <f aca="false">J3800*K3800</f>
        <v>155.8</v>
      </c>
      <c r="O3800" s="15" t="n">
        <f aca="false">N3800*L3800</f>
        <v>0</v>
      </c>
      <c r="P3800" s="15" t="n">
        <f aca="false">N3800-O3800</f>
        <v>155.8</v>
      </c>
      <c r="Q3800" s="15" t="n">
        <f aca="false">J3800*INDEX(dProdutos!$F$2:$F$47,MATCH(E3800,dProdutos!$A$2:$A$47,0))</f>
        <v>73.42</v>
      </c>
      <c r="R3800" s="15" t="n">
        <f aca="false">IF(I3800="Cancelado",0,P3800-Q3800)</f>
        <v>82.38</v>
      </c>
      <c r="S3800" s="17" t="str">
        <f aca="false">INDEX(dProdutos!$D$2:$D$47,MATCH(E3800,dProdutos!$A$2:$A$47,0))</f>
        <v>Moda Feminina</v>
      </c>
    </row>
    <row r="3801" customFormat="false" ht="15" hidden="false" customHeight="false" outlineLevel="0" collapsed="false">
      <c r="A3801" s="17" t="s">
        <v>3838</v>
      </c>
      <c r="B3801" s="17" t="n">
        <v>1</v>
      </c>
      <c r="C3801" s="21" t="n">
        <v>45961</v>
      </c>
      <c r="D3801" s="17" t="s">
        <v>297</v>
      </c>
      <c r="E3801" s="17" t="s">
        <v>85</v>
      </c>
      <c r="F3801" s="17" t="s">
        <v>1487</v>
      </c>
      <c r="G3801" s="17" t="s">
        <v>60</v>
      </c>
      <c r="H3801" s="17" t="s">
        <v>1523</v>
      </c>
      <c r="I3801" s="17" t="s">
        <v>1524</v>
      </c>
      <c r="J3801" s="17" t="n">
        <v>1</v>
      </c>
      <c r="K3801" s="15" t="n">
        <v>165.9</v>
      </c>
      <c r="L3801" s="22" t="n">
        <v>0</v>
      </c>
      <c r="M3801" s="15" t="n">
        <v>0</v>
      </c>
      <c r="N3801" s="15" t="n">
        <f aca="false">J3801*K3801</f>
        <v>165.9</v>
      </c>
      <c r="O3801" s="15" t="n">
        <f aca="false">N3801*L3801</f>
        <v>0</v>
      </c>
      <c r="P3801" s="15" t="n">
        <f aca="false">N3801-O3801</f>
        <v>165.9</v>
      </c>
      <c r="Q3801" s="15" t="n">
        <f aca="false">J3801*INDEX(dProdutos!$F$2:$F$47,MATCH(E3801,dProdutos!$A$2:$A$47,0))</f>
        <v>91.55</v>
      </c>
      <c r="R3801" s="15" t="n">
        <f aca="false">IF(I3801="Cancelado",0,P3801-Q3801)</f>
        <v>74.35</v>
      </c>
      <c r="S3801" s="17" t="str">
        <f aca="false">INDEX(dProdutos!$D$2:$D$47,MATCH(E3801,dProdutos!$A$2:$A$47,0))</f>
        <v>Moda Feminina</v>
      </c>
    </row>
    <row r="3802" customFormat="false" ht="15" hidden="false" customHeight="false" outlineLevel="0" collapsed="false">
      <c r="A3802" s="17" t="s">
        <v>3839</v>
      </c>
      <c r="B3802" s="17" t="n">
        <v>1</v>
      </c>
      <c r="C3802" s="21" t="n">
        <v>45961</v>
      </c>
      <c r="D3802" s="17" t="s">
        <v>1443</v>
      </c>
      <c r="E3802" s="17" t="s">
        <v>88</v>
      </c>
      <c r="F3802" s="17" t="s">
        <v>1487</v>
      </c>
      <c r="G3802" s="17" t="s">
        <v>62</v>
      </c>
      <c r="H3802" s="17" t="s">
        <v>1537</v>
      </c>
      <c r="I3802" s="17" t="s">
        <v>1524</v>
      </c>
      <c r="J3802" s="17" t="n">
        <v>1</v>
      </c>
      <c r="K3802" s="15" t="n">
        <v>170.9</v>
      </c>
      <c r="L3802" s="22" t="n">
        <v>0</v>
      </c>
      <c r="M3802" s="15" t="n">
        <v>15.59</v>
      </c>
      <c r="N3802" s="15" t="n">
        <f aca="false">J3802*K3802</f>
        <v>170.9</v>
      </c>
      <c r="O3802" s="15" t="n">
        <f aca="false">N3802*L3802</f>
        <v>0</v>
      </c>
      <c r="P3802" s="15" t="n">
        <f aca="false">N3802-O3802</f>
        <v>170.9</v>
      </c>
      <c r="Q3802" s="15" t="n">
        <f aca="false">J3802*INDEX(dProdutos!$F$2:$F$47,MATCH(E3802,dProdutos!$A$2:$A$47,0))</f>
        <v>98.14</v>
      </c>
      <c r="R3802" s="15" t="n">
        <f aca="false">IF(I3802="Cancelado",0,P3802-Q3802)</f>
        <v>72.76</v>
      </c>
      <c r="S3802" s="17" t="str">
        <f aca="false">INDEX(dProdutos!$D$2:$D$47,MATCH(E3802,dProdutos!$A$2:$A$47,0))</f>
        <v>Moda Feminina</v>
      </c>
    </row>
    <row r="3803" customFormat="false" ht="15" hidden="false" customHeight="false" outlineLevel="0" collapsed="false">
      <c r="A3803" s="17" t="s">
        <v>3840</v>
      </c>
      <c r="B3803" s="17" t="n">
        <v>1</v>
      </c>
      <c r="C3803" s="21" t="n">
        <v>45961</v>
      </c>
      <c r="D3803" s="17" t="s">
        <v>801</v>
      </c>
      <c r="E3803" s="17" t="s">
        <v>105</v>
      </c>
      <c r="F3803" s="17" t="s">
        <v>1503</v>
      </c>
      <c r="G3803" s="17" t="s">
        <v>59</v>
      </c>
      <c r="H3803" s="17" t="s">
        <v>1523</v>
      </c>
      <c r="I3803" s="17" t="s">
        <v>1524</v>
      </c>
      <c r="J3803" s="17" t="n">
        <v>1</v>
      </c>
      <c r="K3803" s="15" t="n">
        <v>175.9</v>
      </c>
      <c r="L3803" s="22" t="n">
        <v>0</v>
      </c>
      <c r="M3803" s="15" t="n">
        <v>0</v>
      </c>
      <c r="N3803" s="15" t="n">
        <f aca="false">J3803*K3803</f>
        <v>175.9</v>
      </c>
      <c r="O3803" s="15" t="n">
        <f aca="false">N3803*L3803</f>
        <v>0</v>
      </c>
      <c r="P3803" s="15" t="n">
        <f aca="false">N3803-O3803</f>
        <v>175.9</v>
      </c>
      <c r="Q3803" s="15" t="n">
        <f aca="false">J3803*INDEX(dProdutos!$F$2:$F$47,MATCH(E3803,dProdutos!$A$2:$A$47,0))</f>
        <v>96.59</v>
      </c>
      <c r="R3803" s="15" t="n">
        <f aca="false">IF(I3803="Cancelado",0,P3803-Q3803)</f>
        <v>79.31</v>
      </c>
      <c r="S3803" s="17" t="str">
        <f aca="false">INDEX(dProdutos!$D$2:$D$47,MATCH(E3803,dProdutos!$A$2:$A$47,0))</f>
        <v>Moda Masculina</v>
      </c>
    </row>
    <row r="3804" customFormat="false" ht="15" hidden="false" customHeight="false" outlineLevel="0" collapsed="false">
      <c r="A3804" s="17" t="s">
        <v>3840</v>
      </c>
      <c r="B3804" s="17" t="n">
        <v>2</v>
      </c>
      <c r="C3804" s="21" t="n">
        <v>45961</v>
      </c>
      <c r="D3804" s="17" t="s">
        <v>801</v>
      </c>
      <c r="E3804" s="17" t="s">
        <v>95</v>
      </c>
      <c r="F3804" s="17" t="s">
        <v>1503</v>
      </c>
      <c r="G3804" s="17" t="s">
        <v>59</v>
      </c>
      <c r="H3804" s="17" t="s">
        <v>1523</v>
      </c>
      <c r="I3804" s="17" t="s">
        <v>1524</v>
      </c>
      <c r="J3804" s="17" t="n">
        <v>1</v>
      </c>
      <c r="K3804" s="15" t="n">
        <v>77.9</v>
      </c>
      <c r="L3804" s="22" t="n">
        <v>0.15</v>
      </c>
      <c r="M3804" s="15" t="n">
        <v>0</v>
      </c>
      <c r="N3804" s="15" t="n">
        <f aca="false">J3804*K3804</f>
        <v>77.9</v>
      </c>
      <c r="O3804" s="15" t="n">
        <f aca="false">N3804*L3804</f>
        <v>11.685</v>
      </c>
      <c r="P3804" s="15" t="n">
        <f aca="false">N3804-O3804</f>
        <v>66.215</v>
      </c>
      <c r="Q3804" s="15" t="n">
        <f aca="false">J3804*INDEX(dProdutos!$F$2:$F$47,MATCH(E3804,dProdutos!$A$2:$A$47,0))</f>
        <v>36.71</v>
      </c>
      <c r="R3804" s="15" t="n">
        <f aca="false">IF(I3804="Cancelado",0,P3804-Q3804)</f>
        <v>29.505</v>
      </c>
      <c r="S3804" s="17" t="str">
        <f aca="false">INDEX(dProdutos!$D$2:$D$47,MATCH(E3804,dProdutos!$A$2:$A$47,0))</f>
        <v>Moda Feminina</v>
      </c>
    </row>
    <row r="3805" customFormat="false" ht="15" hidden="false" customHeight="false" outlineLevel="0" collapsed="false">
      <c r="A3805" s="17" t="s">
        <v>3841</v>
      </c>
      <c r="B3805" s="17" t="n">
        <v>1</v>
      </c>
      <c r="C3805" s="21" t="n">
        <v>45961</v>
      </c>
      <c r="D3805" s="17" t="s">
        <v>1481</v>
      </c>
      <c r="E3805" s="17" t="s">
        <v>192</v>
      </c>
      <c r="F3805" s="17" t="s">
        <v>1497</v>
      </c>
      <c r="G3805" s="17" t="s">
        <v>63</v>
      </c>
      <c r="H3805" s="17" t="s">
        <v>1540</v>
      </c>
      <c r="I3805" s="17" t="s">
        <v>1524</v>
      </c>
      <c r="J3805" s="17" t="n">
        <v>1</v>
      </c>
      <c r="K3805" s="15" t="n">
        <v>245.9</v>
      </c>
      <c r="L3805" s="22" t="n">
        <v>0.15</v>
      </c>
      <c r="M3805" s="15" t="n">
        <v>0</v>
      </c>
      <c r="N3805" s="15" t="n">
        <f aca="false">J3805*K3805</f>
        <v>245.9</v>
      </c>
      <c r="O3805" s="15" t="n">
        <f aca="false">N3805*L3805</f>
        <v>36.885</v>
      </c>
      <c r="P3805" s="15" t="n">
        <f aca="false">N3805-O3805</f>
        <v>209.015</v>
      </c>
      <c r="Q3805" s="15" t="n">
        <f aca="false">J3805*INDEX(dProdutos!$F$2:$F$47,MATCH(E3805,dProdutos!$A$2:$A$47,0))</f>
        <v>107.78</v>
      </c>
      <c r="R3805" s="15" t="n">
        <f aca="false">IF(I3805="Cancelado",0,P3805-Q3805)</f>
        <v>101.235</v>
      </c>
      <c r="S3805" s="17" t="str">
        <f aca="false">INDEX(dProdutos!$D$2:$D$47,MATCH(E3805,dProdutos!$A$2:$A$47,0))</f>
        <v>Eletrônicos</v>
      </c>
    </row>
    <row r="3806" customFormat="false" ht="15" hidden="false" customHeight="false" outlineLevel="0" collapsed="false">
      <c r="A3806" s="17" t="s">
        <v>3841</v>
      </c>
      <c r="B3806" s="17" t="n">
        <v>2</v>
      </c>
      <c r="C3806" s="21" t="n">
        <v>45961</v>
      </c>
      <c r="D3806" s="17" t="s">
        <v>1481</v>
      </c>
      <c r="E3806" s="17" t="s">
        <v>156</v>
      </c>
      <c r="F3806" s="17" t="s">
        <v>1497</v>
      </c>
      <c r="G3806" s="17" t="s">
        <v>63</v>
      </c>
      <c r="H3806" s="17" t="s">
        <v>1540</v>
      </c>
      <c r="I3806" s="17" t="s">
        <v>1524</v>
      </c>
      <c r="J3806" s="17" t="n">
        <v>2</v>
      </c>
      <c r="K3806" s="15" t="n">
        <v>192.9</v>
      </c>
      <c r="L3806" s="22" t="n">
        <v>0</v>
      </c>
      <c r="M3806" s="15" t="n">
        <v>0</v>
      </c>
      <c r="N3806" s="15" t="n">
        <f aca="false">J3806*K3806</f>
        <v>385.8</v>
      </c>
      <c r="O3806" s="15" t="n">
        <f aca="false">N3806*L3806</f>
        <v>0</v>
      </c>
      <c r="P3806" s="15" t="n">
        <f aca="false">N3806-O3806</f>
        <v>385.8</v>
      </c>
      <c r="Q3806" s="15" t="n">
        <f aca="false">J3806*INDEX(dProdutos!$F$2:$F$47,MATCH(E3806,dProdutos!$A$2:$A$47,0))</f>
        <v>160.76</v>
      </c>
      <c r="R3806" s="15" t="n">
        <f aca="false">IF(I3806="Cancelado",0,P3806-Q3806)</f>
        <v>225.04</v>
      </c>
      <c r="S3806" s="17" t="str">
        <f aca="false">INDEX(dProdutos!$D$2:$D$47,MATCH(E3806,dProdutos!$A$2:$A$47,0))</f>
        <v>Acessórios</v>
      </c>
    </row>
    <row r="3807" customFormat="false" ht="15" hidden="false" customHeight="false" outlineLevel="0" collapsed="false">
      <c r="A3807" s="17" t="s">
        <v>3842</v>
      </c>
      <c r="B3807" s="17" t="n">
        <v>1</v>
      </c>
      <c r="C3807" s="21" t="n">
        <v>45961</v>
      </c>
      <c r="D3807" s="17" t="s">
        <v>1368</v>
      </c>
      <c r="E3807" s="17" t="s">
        <v>138</v>
      </c>
      <c r="F3807" s="17" t="s">
        <v>1495</v>
      </c>
      <c r="G3807" s="17" t="s">
        <v>59</v>
      </c>
      <c r="H3807" s="17" t="s">
        <v>1523</v>
      </c>
      <c r="I3807" s="17" t="s">
        <v>1524</v>
      </c>
      <c r="J3807" s="17" t="n">
        <v>1</v>
      </c>
      <c r="K3807" s="15" t="n">
        <v>231.9</v>
      </c>
      <c r="L3807" s="22" t="n">
        <v>0</v>
      </c>
      <c r="M3807" s="15" t="n">
        <v>0</v>
      </c>
      <c r="N3807" s="15" t="n">
        <f aca="false">J3807*K3807</f>
        <v>231.9</v>
      </c>
      <c r="O3807" s="15" t="n">
        <f aca="false">N3807*L3807</f>
        <v>0</v>
      </c>
      <c r="P3807" s="15" t="n">
        <f aca="false">N3807-O3807</f>
        <v>231.9</v>
      </c>
      <c r="Q3807" s="15" t="n">
        <f aca="false">J3807*INDEX(dProdutos!$F$2:$F$47,MATCH(E3807,dProdutos!$A$2:$A$47,0))</f>
        <v>132.21</v>
      </c>
      <c r="R3807" s="15" t="n">
        <f aca="false">IF(I3807="Cancelado",0,P3807-Q3807)</f>
        <v>99.69</v>
      </c>
      <c r="S3807" s="17" t="str">
        <f aca="false">INDEX(dProdutos!$D$2:$D$47,MATCH(E3807,dProdutos!$A$2:$A$47,0))</f>
        <v>Calçados</v>
      </c>
    </row>
    <row r="3808" customFormat="false" ht="15" hidden="false" customHeight="false" outlineLevel="0" collapsed="false">
      <c r="A3808" s="17" t="s">
        <v>3842</v>
      </c>
      <c r="B3808" s="17" t="n">
        <v>2</v>
      </c>
      <c r="C3808" s="21" t="n">
        <v>45961</v>
      </c>
      <c r="D3808" s="17" t="s">
        <v>1368</v>
      </c>
      <c r="E3808" s="17" t="s">
        <v>183</v>
      </c>
      <c r="F3808" s="17" t="s">
        <v>1495</v>
      </c>
      <c r="G3808" s="17" t="s">
        <v>59</v>
      </c>
      <c r="H3808" s="17" t="s">
        <v>1523</v>
      </c>
      <c r="I3808" s="17" t="s">
        <v>1524</v>
      </c>
      <c r="J3808" s="17" t="n">
        <v>1</v>
      </c>
      <c r="K3808" s="15" t="n">
        <v>121.9</v>
      </c>
      <c r="L3808" s="22" t="n">
        <v>0</v>
      </c>
      <c r="M3808" s="15" t="n">
        <v>0</v>
      </c>
      <c r="N3808" s="15" t="n">
        <f aca="false">J3808*K3808</f>
        <v>121.9</v>
      </c>
      <c r="O3808" s="15" t="n">
        <f aca="false">N3808*L3808</f>
        <v>0</v>
      </c>
      <c r="P3808" s="15" t="n">
        <f aca="false">N3808-O3808</f>
        <v>121.9</v>
      </c>
      <c r="Q3808" s="15" t="n">
        <f aca="false">J3808*INDEX(dProdutos!$F$2:$F$47,MATCH(E3808,dProdutos!$A$2:$A$47,0))</f>
        <v>52.76</v>
      </c>
      <c r="R3808" s="15" t="n">
        <f aca="false">IF(I3808="Cancelado",0,P3808-Q3808)</f>
        <v>69.14</v>
      </c>
      <c r="S3808" s="17" t="str">
        <f aca="false">INDEX(dProdutos!$D$2:$D$47,MATCH(E3808,dProdutos!$A$2:$A$47,0))</f>
        <v>Eletrônicos</v>
      </c>
    </row>
    <row r="3809" customFormat="false" ht="15" hidden="false" customHeight="false" outlineLevel="0" collapsed="false">
      <c r="A3809" s="17" t="s">
        <v>3843</v>
      </c>
      <c r="B3809" s="17" t="n">
        <v>1</v>
      </c>
      <c r="C3809" s="21" t="n">
        <v>45962</v>
      </c>
      <c r="D3809" s="17" t="s">
        <v>432</v>
      </c>
      <c r="E3809" s="17" t="s">
        <v>171</v>
      </c>
      <c r="F3809" s="17" t="s">
        <v>1493</v>
      </c>
      <c r="G3809" s="17" t="s">
        <v>61</v>
      </c>
      <c r="H3809" s="17" t="s">
        <v>1537</v>
      </c>
      <c r="I3809" s="17" t="s">
        <v>1524</v>
      </c>
      <c r="J3809" s="17" t="n">
        <v>1</v>
      </c>
      <c r="K3809" s="15" t="n">
        <v>246.9</v>
      </c>
      <c r="L3809" s="22" t="n">
        <v>0</v>
      </c>
      <c r="M3809" s="15" t="n">
        <v>24.05</v>
      </c>
      <c r="N3809" s="15" t="n">
        <f aca="false">J3809*K3809</f>
        <v>246.9</v>
      </c>
      <c r="O3809" s="15" t="n">
        <f aca="false">N3809*L3809</f>
        <v>0</v>
      </c>
      <c r="P3809" s="15" t="n">
        <f aca="false">N3809-O3809</f>
        <v>246.9</v>
      </c>
      <c r="Q3809" s="15" t="n">
        <f aca="false">J3809*INDEX(dProdutos!$F$2:$F$47,MATCH(E3809,dProdutos!$A$2:$A$47,0))</f>
        <v>103.61</v>
      </c>
      <c r="R3809" s="15" t="n">
        <f aca="false">IF(I3809="Cancelado",0,P3809-Q3809)</f>
        <v>143.29</v>
      </c>
      <c r="S3809" s="17" t="str">
        <f aca="false">INDEX(dProdutos!$D$2:$D$47,MATCH(E3809,dProdutos!$A$2:$A$47,0))</f>
        <v>Casa</v>
      </c>
    </row>
    <row r="3810" customFormat="false" ht="15" hidden="false" customHeight="false" outlineLevel="0" collapsed="false">
      <c r="A3810" s="17" t="s">
        <v>3843</v>
      </c>
      <c r="B3810" s="17" t="n">
        <v>2</v>
      </c>
      <c r="C3810" s="21" t="n">
        <v>45962</v>
      </c>
      <c r="D3810" s="17" t="s">
        <v>432</v>
      </c>
      <c r="E3810" s="17" t="s">
        <v>88</v>
      </c>
      <c r="F3810" s="17" t="s">
        <v>1493</v>
      </c>
      <c r="G3810" s="17" t="s">
        <v>61</v>
      </c>
      <c r="H3810" s="17" t="s">
        <v>1537</v>
      </c>
      <c r="I3810" s="17" t="s">
        <v>1524</v>
      </c>
      <c r="J3810" s="17" t="n">
        <v>1</v>
      </c>
      <c r="K3810" s="15" t="n">
        <v>170.9</v>
      </c>
      <c r="L3810" s="22" t="n">
        <v>0.05</v>
      </c>
      <c r="M3810" s="15" t="n">
        <v>0</v>
      </c>
      <c r="N3810" s="15" t="n">
        <f aca="false">J3810*K3810</f>
        <v>170.9</v>
      </c>
      <c r="O3810" s="15" t="n">
        <f aca="false">N3810*L3810</f>
        <v>8.545</v>
      </c>
      <c r="P3810" s="15" t="n">
        <f aca="false">N3810-O3810</f>
        <v>162.355</v>
      </c>
      <c r="Q3810" s="15" t="n">
        <f aca="false">J3810*INDEX(dProdutos!$F$2:$F$47,MATCH(E3810,dProdutos!$A$2:$A$47,0))</f>
        <v>98.14</v>
      </c>
      <c r="R3810" s="15" t="n">
        <f aca="false">IF(I3810="Cancelado",0,P3810-Q3810)</f>
        <v>64.215</v>
      </c>
      <c r="S3810" s="17" t="str">
        <f aca="false">INDEX(dProdutos!$D$2:$D$47,MATCH(E3810,dProdutos!$A$2:$A$47,0))</f>
        <v>Moda Feminina</v>
      </c>
    </row>
    <row r="3811" customFormat="false" ht="15" hidden="false" customHeight="false" outlineLevel="0" collapsed="false">
      <c r="A3811" s="17" t="s">
        <v>3844</v>
      </c>
      <c r="B3811" s="17" t="n">
        <v>1</v>
      </c>
      <c r="C3811" s="21" t="n">
        <v>45962</v>
      </c>
      <c r="D3811" s="17" t="s">
        <v>816</v>
      </c>
      <c r="E3811" s="17" t="s">
        <v>135</v>
      </c>
      <c r="F3811" s="17" t="s">
        <v>1487</v>
      </c>
      <c r="G3811" s="17" t="s">
        <v>60</v>
      </c>
      <c r="H3811" s="17" t="s">
        <v>1527</v>
      </c>
      <c r="I3811" s="17" t="s">
        <v>1524</v>
      </c>
      <c r="J3811" s="17" t="n">
        <v>1</v>
      </c>
      <c r="K3811" s="15" t="n">
        <v>200.9</v>
      </c>
      <c r="L3811" s="22" t="n">
        <v>0</v>
      </c>
      <c r="M3811" s="15" t="n">
        <v>29.21</v>
      </c>
      <c r="N3811" s="15" t="n">
        <f aca="false">J3811*K3811</f>
        <v>200.9</v>
      </c>
      <c r="O3811" s="15" t="n">
        <f aca="false">N3811*L3811</f>
        <v>0</v>
      </c>
      <c r="P3811" s="15" t="n">
        <f aca="false">N3811-O3811</f>
        <v>200.9</v>
      </c>
      <c r="Q3811" s="15" t="n">
        <f aca="false">J3811*INDEX(dProdutos!$F$2:$F$47,MATCH(E3811,dProdutos!$A$2:$A$47,0))</f>
        <v>80.73</v>
      </c>
      <c r="R3811" s="15" t="n">
        <f aca="false">IF(I3811="Cancelado",0,P3811-Q3811)</f>
        <v>120.17</v>
      </c>
      <c r="S3811" s="17" t="str">
        <f aca="false">INDEX(dProdutos!$D$2:$D$47,MATCH(E3811,dProdutos!$A$2:$A$47,0))</f>
        <v>Calçados</v>
      </c>
    </row>
    <row r="3812" customFormat="false" ht="15" hidden="false" customHeight="false" outlineLevel="0" collapsed="false">
      <c r="A3812" s="17" t="s">
        <v>3844</v>
      </c>
      <c r="B3812" s="17" t="n">
        <v>2</v>
      </c>
      <c r="C3812" s="21" t="n">
        <v>45962</v>
      </c>
      <c r="D3812" s="17" t="s">
        <v>816</v>
      </c>
      <c r="E3812" s="17" t="s">
        <v>102</v>
      </c>
      <c r="F3812" s="17" t="s">
        <v>1487</v>
      </c>
      <c r="G3812" s="17" t="s">
        <v>60</v>
      </c>
      <c r="H3812" s="17" t="s">
        <v>1527</v>
      </c>
      <c r="I3812" s="17" t="s">
        <v>1524</v>
      </c>
      <c r="J3812" s="17" t="n">
        <v>1</v>
      </c>
      <c r="K3812" s="15" t="n">
        <v>65.9</v>
      </c>
      <c r="L3812" s="22" t="n">
        <v>0</v>
      </c>
      <c r="M3812" s="15" t="n">
        <v>0</v>
      </c>
      <c r="N3812" s="15" t="n">
        <f aca="false">J3812*K3812</f>
        <v>65.9</v>
      </c>
      <c r="O3812" s="15" t="n">
        <f aca="false">N3812*L3812</f>
        <v>0</v>
      </c>
      <c r="P3812" s="15" t="n">
        <f aca="false">N3812-O3812</f>
        <v>65.9</v>
      </c>
      <c r="Q3812" s="15" t="n">
        <f aca="false">J3812*INDEX(dProdutos!$F$2:$F$47,MATCH(E3812,dProdutos!$A$2:$A$47,0))</f>
        <v>29.68</v>
      </c>
      <c r="R3812" s="15" t="n">
        <f aca="false">IF(I3812="Cancelado",0,P3812-Q3812)</f>
        <v>36.22</v>
      </c>
      <c r="S3812" s="17" t="str">
        <f aca="false">INDEX(dProdutos!$D$2:$D$47,MATCH(E3812,dProdutos!$A$2:$A$47,0))</f>
        <v>Moda Masculina</v>
      </c>
    </row>
    <row r="3813" customFormat="false" ht="15" hidden="false" customHeight="false" outlineLevel="0" collapsed="false">
      <c r="A3813" s="17" t="s">
        <v>3845</v>
      </c>
      <c r="B3813" s="17" t="n">
        <v>1</v>
      </c>
      <c r="C3813" s="21" t="n">
        <v>45962</v>
      </c>
      <c r="D3813" s="17" t="s">
        <v>1472</v>
      </c>
      <c r="E3813" s="17" t="s">
        <v>171</v>
      </c>
      <c r="F3813" s="17" t="s">
        <v>1490</v>
      </c>
      <c r="G3813" s="17" t="s">
        <v>59</v>
      </c>
      <c r="H3813" s="17" t="s">
        <v>1537</v>
      </c>
      <c r="I3813" s="17" t="s">
        <v>1524</v>
      </c>
      <c r="J3813" s="17" t="n">
        <v>3</v>
      </c>
      <c r="K3813" s="15" t="n">
        <v>246.9</v>
      </c>
      <c r="L3813" s="22" t="n">
        <v>0.1</v>
      </c>
      <c r="M3813" s="15" t="n">
        <v>33.66</v>
      </c>
      <c r="N3813" s="15" t="n">
        <f aca="false">J3813*K3813</f>
        <v>740.7</v>
      </c>
      <c r="O3813" s="15" t="n">
        <f aca="false">N3813*L3813</f>
        <v>74.07</v>
      </c>
      <c r="P3813" s="15" t="n">
        <f aca="false">N3813-O3813</f>
        <v>666.63</v>
      </c>
      <c r="Q3813" s="15" t="n">
        <f aca="false">J3813*INDEX(dProdutos!$F$2:$F$47,MATCH(E3813,dProdutos!$A$2:$A$47,0))</f>
        <v>310.83</v>
      </c>
      <c r="R3813" s="15" t="n">
        <f aca="false">IF(I3813="Cancelado",0,P3813-Q3813)</f>
        <v>355.8</v>
      </c>
      <c r="S3813" s="17" t="str">
        <f aca="false">INDEX(dProdutos!$D$2:$D$47,MATCH(E3813,dProdutos!$A$2:$A$47,0))</f>
        <v>Casa</v>
      </c>
    </row>
    <row r="3814" customFormat="false" ht="15" hidden="false" customHeight="false" outlineLevel="0" collapsed="false">
      <c r="A3814" s="17" t="s">
        <v>3846</v>
      </c>
      <c r="B3814" s="17" t="n">
        <v>1</v>
      </c>
      <c r="C3814" s="21" t="n">
        <v>45962</v>
      </c>
      <c r="D3814" s="17" t="s">
        <v>482</v>
      </c>
      <c r="E3814" s="17" t="s">
        <v>192</v>
      </c>
      <c r="F3814" s="17" t="s">
        <v>1490</v>
      </c>
      <c r="G3814" s="17" t="s">
        <v>59</v>
      </c>
      <c r="H3814" s="17" t="s">
        <v>1537</v>
      </c>
      <c r="I3814" s="17" t="s">
        <v>1524</v>
      </c>
      <c r="J3814" s="17" t="n">
        <v>3</v>
      </c>
      <c r="K3814" s="15" t="n">
        <v>245.9</v>
      </c>
      <c r="L3814" s="22" t="n">
        <v>0.05</v>
      </c>
      <c r="M3814" s="15" t="n">
        <v>0</v>
      </c>
      <c r="N3814" s="15" t="n">
        <f aca="false">J3814*K3814</f>
        <v>737.7</v>
      </c>
      <c r="O3814" s="15" t="n">
        <f aca="false">N3814*L3814</f>
        <v>36.885</v>
      </c>
      <c r="P3814" s="15" t="n">
        <f aca="false">N3814-O3814</f>
        <v>700.815</v>
      </c>
      <c r="Q3814" s="15" t="n">
        <f aca="false">J3814*INDEX(dProdutos!$F$2:$F$47,MATCH(E3814,dProdutos!$A$2:$A$47,0))</f>
        <v>323.34</v>
      </c>
      <c r="R3814" s="15" t="n">
        <f aca="false">IF(I3814="Cancelado",0,P3814-Q3814)</f>
        <v>377.475</v>
      </c>
      <c r="S3814" s="17" t="str">
        <f aca="false">INDEX(dProdutos!$D$2:$D$47,MATCH(E3814,dProdutos!$A$2:$A$47,0))</f>
        <v>Eletrônicos</v>
      </c>
    </row>
    <row r="3815" customFormat="false" ht="15" hidden="false" customHeight="false" outlineLevel="0" collapsed="false">
      <c r="A3815" s="17" t="s">
        <v>3847</v>
      </c>
      <c r="B3815" s="17" t="n">
        <v>1</v>
      </c>
      <c r="C3815" s="21" t="n">
        <v>45962</v>
      </c>
      <c r="D3815" s="17" t="s">
        <v>1327</v>
      </c>
      <c r="E3815" s="17" t="s">
        <v>171</v>
      </c>
      <c r="F3815" s="17" t="s">
        <v>1490</v>
      </c>
      <c r="G3815" s="17" t="s">
        <v>59</v>
      </c>
      <c r="H3815" s="17" t="s">
        <v>1537</v>
      </c>
      <c r="I3815" s="17" t="s">
        <v>1524</v>
      </c>
      <c r="J3815" s="17" t="n">
        <v>1</v>
      </c>
      <c r="K3815" s="15" t="n">
        <v>246.9</v>
      </c>
      <c r="L3815" s="22" t="n">
        <v>0.2</v>
      </c>
      <c r="M3815" s="15" t="n">
        <v>0</v>
      </c>
      <c r="N3815" s="15" t="n">
        <f aca="false">J3815*K3815</f>
        <v>246.9</v>
      </c>
      <c r="O3815" s="15" t="n">
        <f aca="false">N3815*L3815</f>
        <v>49.38</v>
      </c>
      <c r="P3815" s="15" t="n">
        <f aca="false">N3815-O3815</f>
        <v>197.52</v>
      </c>
      <c r="Q3815" s="15" t="n">
        <f aca="false">J3815*INDEX(dProdutos!$F$2:$F$47,MATCH(E3815,dProdutos!$A$2:$A$47,0))</f>
        <v>103.61</v>
      </c>
      <c r="R3815" s="15" t="n">
        <f aca="false">IF(I3815="Cancelado",0,P3815-Q3815)</f>
        <v>93.91</v>
      </c>
      <c r="S3815" s="17" t="str">
        <f aca="false">INDEX(dProdutos!$D$2:$D$47,MATCH(E3815,dProdutos!$A$2:$A$47,0))</f>
        <v>Casa</v>
      </c>
    </row>
    <row r="3816" customFormat="false" ht="15" hidden="false" customHeight="false" outlineLevel="0" collapsed="false">
      <c r="A3816" s="17" t="s">
        <v>3848</v>
      </c>
      <c r="B3816" s="17" t="n">
        <v>1</v>
      </c>
      <c r="C3816" s="21" t="n">
        <v>45962</v>
      </c>
      <c r="D3816" s="17" t="s">
        <v>496</v>
      </c>
      <c r="E3816" s="17" t="s">
        <v>147</v>
      </c>
      <c r="F3816" s="17" t="s">
        <v>1487</v>
      </c>
      <c r="G3816" s="17" t="s">
        <v>59</v>
      </c>
      <c r="H3816" s="17" t="s">
        <v>1537</v>
      </c>
      <c r="I3816" s="17" t="s">
        <v>1524</v>
      </c>
      <c r="J3816" s="17" t="n">
        <v>3</v>
      </c>
      <c r="K3816" s="15" t="n">
        <v>231.9</v>
      </c>
      <c r="L3816" s="22" t="n">
        <v>0</v>
      </c>
      <c r="M3816" s="15" t="n">
        <v>27.61</v>
      </c>
      <c r="N3816" s="15" t="n">
        <f aca="false">J3816*K3816</f>
        <v>695.7</v>
      </c>
      <c r="O3816" s="15" t="n">
        <f aca="false">N3816*L3816</f>
        <v>0</v>
      </c>
      <c r="P3816" s="15" t="n">
        <f aca="false">N3816-O3816</f>
        <v>695.7</v>
      </c>
      <c r="Q3816" s="15" t="n">
        <f aca="false">J3816*INDEX(dProdutos!$F$2:$F$47,MATCH(E3816,dProdutos!$A$2:$A$47,0))</f>
        <v>392.7</v>
      </c>
      <c r="R3816" s="15" t="n">
        <f aca="false">IF(I3816="Cancelado",0,P3816-Q3816)</f>
        <v>303</v>
      </c>
      <c r="S3816" s="17" t="str">
        <f aca="false">INDEX(dProdutos!$D$2:$D$47,MATCH(E3816,dProdutos!$A$2:$A$47,0))</f>
        <v>Acessórios</v>
      </c>
    </row>
    <row r="3817" customFormat="false" ht="15" hidden="false" customHeight="false" outlineLevel="0" collapsed="false">
      <c r="A3817" s="17" t="s">
        <v>3849</v>
      </c>
      <c r="B3817" s="17" t="n">
        <v>1</v>
      </c>
      <c r="C3817" s="21" t="n">
        <v>45962</v>
      </c>
      <c r="D3817" s="17" t="s">
        <v>1258</v>
      </c>
      <c r="E3817" s="17" t="s">
        <v>102</v>
      </c>
      <c r="F3817" s="17" t="s">
        <v>1499</v>
      </c>
      <c r="G3817" s="17" t="s">
        <v>61</v>
      </c>
      <c r="H3817" s="17" t="s">
        <v>1537</v>
      </c>
      <c r="I3817" s="17" t="s">
        <v>1524</v>
      </c>
      <c r="J3817" s="17" t="n">
        <v>1</v>
      </c>
      <c r="K3817" s="15" t="n">
        <v>65.9</v>
      </c>
      <c r="L3817" s="22" t="n">
        <v>0.1</v>
      </c>
      <c r="M3817" s="15" t="n">
        <v>0</v>
      </c>
      <c r="N3817" s="15" t="n">
        <f aca="false">J3817*K3817</f>
        <v>65.9</v>
      </c>
      <c r="O3817" s="15" t="n">
        <f aca="false">N3817*L3817</f>
        <v>6.59</v>
      </c>
      <c r="P3817" s="15" t="n">
        <f aca="false">N3817-O3817</f>
        <v>59.31</v>
      </c>
      <c r="Q3817" s="15" t="n">
        <f aca="false">J3817*INDEX(dProdutos!$F$2:$F$47,MATCH(E3817,dProdutos!$A$2:$A$47,0))</f>
        <v>29.68</v>
      </c>
      <c r="R3817" s="15" t="n">
        <f aca="false">IF(I3817="Cancelado",0,P3817-Q3817)</f>
        <v>29.63</v>
      </c>
      <c r="S3817" s="17" t="str">
        <f aca="false">INDEX(dProdutos!$D$2:$D$47,MATCH(E3817,dProdutos!$A$2:$A$47,0))</f>
        <v>Moda Masculina</v>
      </c>
    </row>
    <row r="3818" customFormat="false" ht="15" hidden="false" customHeight="false" outlineLevel="0" collapsed="false">
      <c r="A3818" s="17" t="s">
        <v>3850</v>
      </c>
      <c r="B3818" s="17" t="n">
        <v>1</v>
      </c>
      <c r="C3818" s="21" t="n">
        <v>45962</v>
      </c>
      <c r="D3818" s="17" t="s">
        <v>1270</v>
      </c>
      <c r="E3818" s="17" t="s">
        <v>88</v>
      </c>
      <c r="F3818" s="17" t="s">
        <v>1503</v>
      </c>
      <c r="G3818" s="17" t="s">
        <v>61</v>
      </c>
      <c r="H3818" s="17" t="s">
        <v>1523</v>
      </c>
      <c r="I3818" s="17" t="s">
        <v>1524</v>
      </c>
      <c r="J3818" s="17" t="n">
        <v>1</v>
      </c>
      <c r="K3818" s="15" t="n">
        <v>170.9</v>
      </c>
      <c r="L3818" s="22" t="n">
        <v>0</v>
      </c>
      <c r="M3818" s="15" t="n">
        <v>27.63</v>
      </c>
      <c r="N3818" s="15" t="n">
        <f aca="false">J3818*K3818</f>
        <v>170.9</v>
      </c>
      <c r="O3818" s="15" t="n">
        <f aca="false">N3818*L3818</f>
        <v>0</v>
      </c>
      <c r="P3818" s="15" t="n">
        <f aca="false">N3818-O3818</f>
        <v>170.9</v>
      </c>
      <c r="Q3818" s="15" t="n">
        <f aca="false">J3818*INDEX(dProdutos!$F$2:$F$47,MATCH(E3818,dProdutos!$A$2:$A$47,0))</f>
        <v>98.14</v>
      </c>
      <c r="R3818" s="15" t="n">
        <f aca="false">IF(I3818="Cancelado",0,P3818-Q3818)</f>
        <v>72.76</v>
      </c>
      <c r="S3818" s="17" t="str">
        <f aca="false">INDEX(dProdutos!$D$2:$D$47,MATCH(E3818,dProdutos!$A$2:$A$47,0))</f>
        <v>Moda Feminina</v>
      </c>
    </row>
    <row r="3819" customFormat="false" ht="15" hidden="false" customHeight="false" outlineLevel="0" collapsed="false">
      <c r="A3819" s="17" t="s">
        <v>3851</v>
      </c>
      <c r="B3819" s="17" t="n">
        <v>1</v>
      </c>
      <c r="C3819" s="21" t="n">
        <v>45962</v>
      </c>
      <c r="D3819" s="17" t="s">
        <v>693</v>
      </c>
      <c r="E3819" s="17" t="s">
        <v>95</v>
      </c>
      <c r="F3819" s="17" t="s">
        <v>1499</v>
      </c>
      <c r="G3819" s="17" t="s">
        <v>64</v>
      </c>
      <c r="H3819" s="17" t="s">
        <v>1537</v>
      </c>
      <c r="I3819" s="17" t="s">
        <v>1531</v>
      </c>
      <c r="J3819" s="17" t="n">
        <v>1</v>
      </c>
      <c r="K3819" s="15" t="n">
        <v>77.9</v>
      </c>
      <c r="L3819" s="22" t="n">
        <v>0.15</v>
      </c>
      <c r="M3819" s="15" t="n">
        <v>0</v>
      </c>
      <c r="N3819" s="15" t="n">
        <f aca="false">J3819*K3819</f>
        <v>77.9</v>
      </c>
      <c r="O3819" s="15" t="n">
        <f aca="false">N3819*L3819</f>
        <v>11.685</v>
      </c>
      <c r="P3819" s="15" t="n">
        <f aca="false">N3819-O3819</f>
        <v>66.215</v>
      </c>
      <c r="Q3819" s="15" t="n">
        <f aca="false">J3819*INDEX(dProdutos!$F$2:$F$47,MATCH(E3819,dProdutos!$A$2:$A$47,0))</f>
        <v>36.71</v>
      </c>
      <c r="R3819" s="15" t="n">
        <f aca="false">IF(I3819="Cancelado",0,P3819-Q3819)</f>
        <v>0</v>
      </c>
      <c r="S3819" s="17" t="str">
        <f aca="false">INDEX(dProdutos!$D$2:$D$47,MATCH(E3819,dProdutos!$A$2:$A$47,0))</f>
        <v>Moda Feminina</v>
      </c>
    </row>
    <row r="3820" customFormat="false" ht="15" hidden="false" customHeight="false" outlineLevel="0" collapsed="false">
      <c r="A3820" s="17" t="s">
        <v>3851</v>
      </c>
      <c r="B3820" s="17" t="n">
        <v>2</v>
      </c>
      <c r="C3820" s="21" t="n">
        <v>45962</v>
      </c>
      <c r="D3820" s="17" t="s">
        <v>693</v>
      </c>
      <c r="E3820" s="17" t="s">
        <v>177</v>
      </c>
      <c r="F3820" s="17" t="s">
        <v>1499</v>
      </c>
      <c r="G3820" s="17" t="s">
        <v>64</v>
      </c>
      <c r="H3820" s="17" t="s">
        <v>1537</v>
      </c>
      <c r="I3820" s="17" t="s">
        <v>1531</v>
      </c>
      <c r="J3820" s="17" t="n">
        <v>1</v>
      </c>
      <c r="K3820" s="15" t="n">
        <v>257.9</v>
      </c>
      <c r="L3820" s="22" t="n">
        <v>0.05</v>
      </c>
      <c r="M3820" s="15" t="n">
        <v>0</v>
      </c>
      <c r="N3820" s="15" t="n">
        <f aca="false">J3820*K3820</f>
        <v>257.9</v>
      </c>
      <c r="O3820" s="15" t="n">
        <f aca="false">N3820*L3820</f>
        <v>12.895</v>
      </c>
      <c r="P3820" s="15" t="n">
        <f aca="false">N3820-O3820</f>
        <v>245.005</v>
      </c>
      <c r="Q3820" s="15" t="n">
        <f aca="false">J3820*INDEX(dProdutos!$F$2:$F$47,MATCH(E3820,dProdutos!$A$2:$A$47,0))</f>
        <v>138.23</v>
      </c>
      <c r="R3820" s="15" t="n">
        <f aca="false">IF(I3820="Cancelado",0,P3820-Q3820)</f>
        <v>0</v>
      </c>
      <c r="S3820" s="17" t="str">
        <f aca="false">INDEX(dProdutos!$D$2:$D$47,MATCH(E3820,dProdutos!$A$2:$A$47,0))</f>
        <v>Casa</v>
      </c>
    </row>
    <row r="3821" customFormat="false" ht="15" hidden="false" customHeight="false" outlineLevel="0" collapsed="false">
      <c r="A3821" s="17" t="s">
        <v>3852</v>
      </c>
      <c r="B3821" s="17" t="n">
        <v>1</v>
      </c>
      <c r="C3821" s="21" t="n">
        <v>45962</v>
      </c>
      <c r="D3821" s="17" t="s">
        <v>1470</v>
      </c>
      <c r="E3821" s="17" t="s">
        <v>88</v>
      </c>
      <c r="F3821" s="17" t="s">
        <v>1497</v>
      </c>
      <c r="G3821" s="17" t="s">
        <v>64</v>
      </c>
      <c r="H3821" s="17" t="s">
        <v>1537</v>
      </c>
      <c r="I3821" s="17" t="s">
        <v>1524</v>
      </c>
      <c r="J3821" s="17" t="n">
        <v>2</v>
      </c>
      <c r="K3821" s="15" t="n">
        <v>170.9</v>
      </c>
      <c r="L3821" s="22" t="n">
        <v>0.15</v>
      </c>
      <c r="M3821" s="15" t="n">
        <v>0</v>
      </c>
      <c r="N3821" s="15" t="n">
        <f aca="false">J3821*K3821</f>
        <v>341.8</v>
      </c>
      <c r="O3821" s="15" t="n">
        <f aca="false">N3821*L3821</f>
        <v>51.27</v>
      </c>
      <c r="P3821" s="15" t="n">
        <f aca="false">N3821-O3821</f>
        <v>290.53</v>
      </c>
      <c r="Q3821" s="15" t="n">
        <f aca="false">J3821*INDEX(dProdutos!$F$2:$F$47,MATCH(E3821,dProdutos!$A$2:$A$47,0))</f>
        <v>196.28</v>
      </c>
      <c r="R3821" s="15" t="n">
        <f aca="false">IF(I3821="Cancelado",0,P3821-Q3821)</f>
        <v>94.25</v>
      </c>
      <c r="S3821" s="17" t="str">
        <f aca="false">INDEX(dProdutos!$D$2:$D$47,MATCH(E3821,dProdutos!$A$2:$A$47,0))</f>
        <v>Moda Feminina</v>
      </c>
    </row>
    <row r="3822" customFormat="false" ht="15" hidden="false" customHeight="false" outlineLevel="0" collapsed="false">
      <c r="A3822" s="17" t="s">
        <v>3853</v>
      </c>
      <c r="B3822" s="17" t="n">
        <v>1</v>
      </c>
      <c r="C3822" s="21" t="n">
        <v>45962</v>
      </c>
      <c r="D3822" s="17" t="s">
        <v>405</v>
      </c>
      <c r="E3822" s="17" t="s">
        <v>150</v>
      </c>
      <c r="F3822" s="17" t="s">
        <v>1499</v>
      </c>
      <c r="G3822" s="17" t="s">
        <v>62</v>
      </c>
      <c r="H3822" s="17" t="s">
        <v>1537</v>
      </c>
      <c r="I3822" s="17" t="s">
        <v>1524</v>
      </c>
      <c r="J3822" s="17" t="n">
        <v>1</v>
      </c>
      <c r="K3822" s="15" t="n">
        <v>71.9</v>
      </c>
      <c r="L3822" s="22" t="n">
        <v>0.05</v>
      </c>
      <c r="M3822" s="15" t="n">
        <v>0</v>
      </c>
      <c r="N3822" s="15" t="n">
        <f aca="false">J3822*K3822</f>
        <v>71.9</v>
      </c>
      <c r="O3822" s="15" t="n">
        <f aca="false">N3822*L3822</f>
        <v>3.595</v>
      </c>
      <c r="P3822" s="15" t="n">
        <f aca="false">N3822-O3822</f>
        <v>68.305</v>
      </c>
      <c r="Q3822" s="15" t="n">
        <f aca="false">J3822*INDEX(dProdutos!$F$2:$F$47,MATCH(E3822,dProdutos!$A$2:$A$47,0))</f>
        <v>27.38</v>
      </c>
      <c r="R3822" s="15" t="n">
        <f aca="false">IF(I3822="Cancelado",0,P3822-Q3822)</f>
        <v>40.925</v>
      </c>
      <c r="S3822" s="17" t="str">
        <f aca="false">INDEX(dProdutos!$D$2:$D$47,MATCH(E3822,dProdutos!$A$2:$A$47,0))</f>
        <v>Acessórios</v>
      </c>
    </row>
    <row r="3823" customFormat="false" ht="15" hidden="false" customHeight="false" outlineLevel="0" collapsed="false">
      <c r="A3823" s="17" t="s">
        <v>3854</v>
      </c>
      <c r="B3823" s="17" t="n">
        <v>1</v>
      </c>
      <c r="C3823" s="21" t="n">
        <v>45962</v>
      </c>
      <c r="D3823" s="17" t="s">
        <v>1435</v>
      </c>
      <c r="E3823" s="17" t="s">
        <v>105</v>
      </c>
      <c r="F3823" s="17" t="s">
        <v>1497</v>
      </c>
      <c r="G3823" s="17" t="s">
        <v>59</v>
      </c>
      <c r="H3823" s="17" t="s">
        <v>1537</v>
      </c>
      <c r="I3823" s="17" t="s">
        <v>1524</v>
      </c>
      <c r="J3823" s="17" t="n">
        <v>1</v>
      </c>
      <c r="K3823" s="15" t="n">
        <v>175.9</v>
      </c>
      <c r="L3823" s="22" t="n">
        <v>0</v>
      </c>
      <c r="M3823" s="15" t="n">
        <v>0</v>
      </c>
      <c r="N3823" s="15" t="n">
        <f aca="false">J3823*K3823</f>
        <v>175.9</v>
      </c>
      <c r="O3823" s="15" t="n">
        <f aca="false">N3823*L3823</f>
        <v>0</v>
      </c>
      <c r="P3823" s="15" t="n">
        <f aca="false">N3823-O3823</f>
        <v>175.9</v>
      </c>
      <c r="Q3823" s="15" t="n">
        <f aca="false">J3823*INDEX(dProdutos!$F$2:$F$47,MATCH(E3823,dProdutos!$A$2:$A$47,0))</f>
        <v>96.59</v>
      </c>
      <c r="R3823" s="15" t="n">
        <f aca="false">IF(I3823="Cancelado",0,P3823-Q3823)</f>
        <v>79.31</v>
      </c>
      <c r="S3823" s="17" t="str">
        <f aca="false">INDEX(dProdutos!$D$2:$D$47,MATCH(E3823,dProdutos!$A$2:$A$47,0))</f>
        <v>Moda Masculina</v>
      </c>
    </row>
    <row r="3824" customFormat="false" ht="15" hidden="false" customHeight="false" outlineLevel="0" collapsed="false">
      <c r="A3824" s="17" t="s">
        <v>3854</v>
      </c>
      <c r="B3824" s="17" t="n">
        <v>2</v>
      </c>
      <c r="C3824" s="21" t="n">
        <v>45962</v>
      </c>
      <c r="D3824" s="17" t="s">
        <v>1435</v>
      </c>
      <c r="E3824" s="17" t="s">
        <v>114</v>
      </c>
      <c r="F3824" s="17" t="s">
        <v>1497</v>
      </c>
      <c r="G3824" s="17" t="s">
        <v>59</v>
      </c>
      <c r="H3824" s="17" t="s">
        <v>1537</v>
      </c>
      <c r="I3824" s="17" t="s">
        <v>1524</v>
      </c>
      <c r="J3824" s="17" t="n">
        <v>1</v>
      </c>
      <c r="K3824" s="15" t="n">
        <v>202.9</v>
      </c>
      <c r="L3824" s="22" t="n">
        <v>0.1</v>
      </c>
      <c r="M3824" s="15" t="n">
        <v>0</v>
      </c>
      <c r="N3824" s="15" t="n">
        <f aca="false">J3824*K3824</f>
        <v>202.9</v>
      </c>
      <c r="O3824" s="15" t="n">
        <f aca="false">N3824*L3824</f>
        <v>20.29</v>
      </c>
      <c r="P3824" s="15" t="n">
        <f aca="false">N3824-O3824</f>
        <v>182.61</v>
      </c>
      <c r="Q3824" s="15" t="n">
        <f aca="false">J3824*INDEX(dProdutos!$F$2:$F$47,MATCH(E3824,dProdutos!$A$2:$A$47,0))</f>
        <v>110.39</v>
      </c>
      <c r="R3824" s="15" t="n">
        <f aca="false">IF(I3824="Cancelado",0,P3824-Q3824)</f>
        <v>72.22</v>
      </c>
      <c r="S3824" s="17" t="str">
        <f aca="false">INDEX(dProdutos!$D$2:$D$47,MATCH(E3824,dProdutos!$A$2:$A$47,0))</f>
        <v>Moda Masculina</v>
      </c>
    </row>
    <row r="3825" customFormat="false" ht="15" hidden="false" customHeight="false" outlineLevel="0" collapsed="false">
      <c r="A3825" s="17" t="s">
        <v>3855</v>
      </c>
      <c r="B3825" s="17" t="n">
        <v>1</v>
      </c>
      <c r="C3825" s="21" t="n">
        <v>45962</v>
      </c>
      <c r="D3825" s="17" t="s">
        <v>1399</v>
      </c>
      <c r="E3825" s="17" t="s">
        <v>129</v>
      </c>
      <c r="F3825" s="17" t="s">
        <v>1495</v>
      </c>
      <c r="G3825" s="17" t="s">
        <v>60</v>
      </c>
      <c r="H3825" s="17" t="s">
        <v>1537</v>
      </c>
      <c r="I3825" s="17" t="s">
        <v>1524</v>
      </c>
      <c r="J3825" s="17" t="n">
        <v>2</v>
      </c>
      <c r="K3825" s="15" t="n">
        <v>105.9</v>
      </c>
      <c r="L3825" s="22" t="n">
        <v>0.2</v>
      </c>
      <c r="M3825" s="15" t="n">
        <v>30.85</v>
      </c>
      <c r="N3825" s="15" t="n">
        <f aca="false">J3825*K3825</f>
        <v>211.8</v>
      </c>
      <c r="O3825" s="15" t="n">
        <f aca="false">N3825*L3825</f>
        <v>42.36</v>
      </c>
      <c r="P3825" s="15" t="n">
        <f aca="false">N3825-O3825</f>
        <v>169.44</v>
      </c>
      <c r="Q3825" s="15" t="n">
        <f aca="false">J3825*INDEX(dProdutos!$F$2:$F$47,MATCH(E3825,dProdutos!$A$2:$A$47,0))</f>
        <v>87.58</v>
      </c>
      <c r="R3825" s="15" t="n">
        <f aca="false">IF(I3825="Cancelado",0,P3825-Q3825)</f>
        <v>81.86</v>
      </c>
      <c r="S3825" s="17" t="str">
        <f aca="false">INDEX(dProdutos!$D$2:$D$47,MATCH(E3825,dProdutos!$A$2:$A$47,0))</f>
        <v>Calçados</v>
      </c>
    </row>
    <row r="3826" customFormat="false" ht="15" hidden="false" customHeight="false" outlineLevel="0" collapsed="false">
      <c r="A3826" s="17" t="s">
        <v>3856</v>
      </c>
      <c r="B3826" s="17" t="n">
        <v>1</v>
      </c>
      <c r="C3826" s="21" t="n">
        <v>45962</v>
      </c>
      <c r="D3826" s="17" t="s">
        <v>1394</v>
      </c>
      <c r="E3826" s="17" t="s">
        <v>195</v>
      </c>
      <c r="F3826" s="17" t="s">
        <v>1501</v>
      </c>
      <c r="G3826" s="17" t="s">
        <v>59</v>
      </c>
      <c r="H3826" s="17" t="s">
        <v>1523</v>
      </c>
      <c r="I3826" s="17" t="s">
        <v>1524</v>
      </c>
      <c r="J3826" s="17" t="n">
        <v>1</v>
      </c>
      <c r="K3826" s="15" t="n">
        <v>72.9</v>
      </c>
      <c r="L3826" s="22" t="n">
        <v>0</v>
      </c>
      <c r="M3826" s="15" t="n">
        <v>15.33</v>
      </c>
      <c r="N3826" s="15" t="n">
        <f aca="false">J3826*K3826</f>
        <v>72.9</v>
      </c>
      <c r="O3826" s="15" t="n">
        <f aca="false">N3826*L3826</f>
        <v>0</v>
      </c>
      <c r="P3826" s="15" t="n">
        <f aca="false">N3826-O3826</f>
        <v>72.9</v>
      </c>
      <c r="Q3826" s="15" t="n">
        <f aca="false">J3826*INDEX(dProdutos!$F$2:$F$47,MATCH(E3826,dProdutos!$A$2:$A$47,0))</f>
        <v>39.23</v>
      </c>
      <c r="R3826" s="15" t="n">
        <f aca="false">IF(I3826="Cancelado",0,P3826-Q3826)</f>
        <v>33.67</v>
      </c>
      <c r="S3826" s="17" t="str">
        <f aca="false">INDEX(dProdutos!$D$2:$D$47,MATCH(E3826,dProdutos!$A$2:$A$47,0))</f>
        <v>Eletrônicos</v>
      </c>
    </row>
    <row r="3827" customFormat="false" ht="15" hidden="false" customHeight="false" outlineLevel="0" collapsed="false">
      <c r="A3827" s="17" t="s">
        <v>3857</v>
      </c>
      <c r="B3827" s="17" t="n">
        <v>1</v>
      </c>
      <c r="C3827" s="21" t="n">
        <v>45963</v>
      </c>
      <c r="D3827" s="17" t="s">
        <v>683</v>
      </c>
      <c r="E3827" s="17" t="s">
        <v>189</v>
      </c>
      <c r="F3827" s="17" t="s">
        <v>1497</v>
      </c>
      <c r="G3827" s="17" t="s">
        <v>59</v>
      </c>
      <c r="H3827" s="17" t="s">
        <v>1540</v>
      </c>
      <c r="I3827" s="17" t="s">
        <v>1524</v>
      </c>
      <c r="J3827" s="17" t="n">
        <v>1</v>
      </c>
      <c r="K3827" s="15" t="n">
        <v>138.9</v>
      </c>
      <c r="L3827" s="22" t="n">
        <v>0.05</v>
      </c>
      <c r="M3827" s="15" t="n">
        <v>0</v>
      </c>
      <c r="N3827" s="15" t="n">
        <f aca="false">J3827*K3827</f>
        <v>138.9</v>
      </c>
      <c r="O3827" s="15" t="n">
        <f aca="false">N3827*L3827</f>
        <v>6.945</v>
      </c>
      <c r="P3827" s="15" t="n">
        <f aca="false">N3827-O3827</f>
        <v>131.955</v>
      </c>
      <c r="Q3827" s="15" t="n">
        <f aca="false">J3827*INDEX(dProdutos!$F$2:$F$47,MATCH(E3827,dProdutos!$A$2:$A$47,0))</f>
        <v>68.96</v>
      </c>
      <c r="R3827" s="15" t="n">
        <f aca="false">IF(I3827="Cancelado",0,P3827-Q3827)</f>
        <v>62.995</v>
      </c>
      <c r="S3827" s="17" t="str">
        <f aca="false">INDEX(dProdutos!$D$2:$D$47,MATCH(E3827,dProdutos!$A$2:$A$47,0))</f>
        <v>Eletrônicos</v>
      </c>
    </row>
    <row r="3828" customFormat="false" ht="15" hidden="false" customHeight="false" outlineLevel="0" collapsed="false">
      <c r="A3828" s="17" t="s">
        <v>3858</v>
      </c>
      <c r="B3828" s="17" t="n">
        <v>1</v>
      </c>
      <c r="C3828" s="21" t="n">
        <v>45963</v>
      </c>
      <c r="D3828" s="17" t="s">
        <v>894</v>
      </c>
      <c r="E3828" s="17" t="s">
        <v>144</v>
      </c>
      <c r="F3828" s="17" t="s">
        <v>1487</v>
      </c>
      <c r="G3828" s="17" t="s">
        <v>61</v>
      </c>
      <c r="H3828" s="17" t="s">
        <v>1523</v>
      </c>
      <c r="I3828" s="17" t="s">
        <v>1541</v>
      </c>
      <c r="J3828" s="17" t="n">
        <v>1</v>
      </c>
      <c r="K3828" s="15" t="n">
        <v>260.9</v>
      </c>
      <c r="L3828" s="22" t="n">
        <v>0</v>
      </c>
      <c r="M3828" s="15" t="n">
        <v>31.86</v>
      </c>
      <c r="N3828" s="15" t="n">
        <f aca="false">J3828*K3828</f>
        <v>260.9</v>
      </c>
      <c r="O3828" s="15" t="n">
        <f aca="false">N3828*L3828</f>
        <v>0</v>
      </c>
      <c r="P3828" s="15" t="n">
        <f aca="false">N3828-O3828</f>
        <v>260.9</v>
      </c>
      <c r="Q3828" s="15" t="n">
        <f aca="false">J3828*INDEX(dProdutos!$F$2:$F$47,MATCH(E3828,dProdutos!$A$2:$A$47,0))</f>
        <v>99.86</v>
      </c>
      <c r="R3828" s="15" t="n">
        <f aca="false">IF(I3828="Cancelado",0,P3828-Q3828)</f>
        <v>161.04</v>
      </c>
      <c r="S3828" s="17" t="str">
        <f aca="false">INDEX(dProdutos!$D$2:$D$47,MATCH(E3828,dProdutos!$A$2:$A$47,0))</f>
        <v>Acessórios</v>
      </c>
    </row>
    <row r="3829" customFormat="false" ht="15" hidden="false" customHeight="false" outlineLevel="0" collapsed="false">
      <c r="A3829" s="17" t="s">
        <v>3858</v>
      </c>
      <c r="B3829" s="17" t="n">
        <v>2</v>
      </c>
      <c r="C3829" s="21" t="n">
        <v>45963</v>
      </c>
      <c r="D3829" s="17" t="s">
        <v>894</v>
      </c>
      <c r="E3829" s="17" t="s">
        <v>177</v>
      </c>
      <c r="F3829" s="17" t="s">
        <v>1487</v>
      </c>
      <c r="G3829" s="17" t="s">
        <v>61</v>
      </c>
      <c r="H3829" s="17" t="s">
        <v>1523</v>
      </c>
      <c r="I3829" s="17" t="s">
        <v>1541</v>
      </c>
      <c r="J3829" s="17" t="n">
        <v>2</v>
      </c>
      <c r="K3829" s="15" t="n">
        <v>257.9</v>
      </c>
      <c r="L3829" s="22" t="n">
        <v>0</v>
      </c>
      <c r="M3829" s="15" t="n">
        <v>0</v>
      </c>
      <c r="N3829" s="15" t="n">
        <f aca="false">J3829*K3829</f>
        <v>515.8</v>
      </c>
      <c r="O3829" s="15" t="n">
        <f aca="false">N3829*L3829</f>
        <v>0</v>
      </c>
      <c r="P3829" s="15" t="n">
        <f aca="false">N3829-O3829</f>
        <v>515.8</v>
      </c>
      <c r="Q3829" s="15" t="n">
        <f aca="false">J3829*INDEX(dProdutos!$F$2:$F$47,MATCH(E3829,dProdutos!$A$2:$A$47,0))</f>
        <v>276.46</v>
      </c>
      <c r="R3829" s="15" t="n">
        <f aca="false">IF(I3829="Cancelado",0,P3829-Q3829)</f>
        <v>239.34</v>
      </c>
      <c r="S3829" s="17" t="str">
        <f aca="false">INDEX(dProdutos!$D$2:$D$47,MATCH(E3829,dProdutos!$A$2:$A$47,0))</f>
        <v>Casa</v>
      </c>
    </row>
    <row r="3830" customFormat="false" ht="15" hidden="false" customHeight="false" outlineLevel="0" collapsed="false">
      <c r="A3830" s="17" t="s">
        <v>3858</v>
      </c>
      <c r="B3830" s="17" t="n">
        <v>3</v>
      </c>
      <c r="C3830" s="21" t="n">
        <v>45963</v>
      </c>
      <c r="D3830" s="17" t="s">
        <v>894</v>
      </c>
      <c r="E3830" s="17" t="s">
        <v>150</v>
      </c>
      <c r="F3830" s="17" t="s">
        <v>1487</v>
      </c>
      <c r="G3830" s="17" t="s">
        <v>61</v>
      </c>
      <c r="H3830" s="17" t="s">
        <v>1523</v>
      </c>
      <c r="I3830" s="17" t="s">
        <v>1541</v>
      </c>
      <c r="J3830" s="17" t="n">
        <v>1</v>
      </c>
      <c r="K3830" s="15" t="n">
        <v>71.9</v>
      </c>
      <c r="L3830" s="22" t="n">
        <v>0</v>
      </c>
      <c r="M3830" s="15" t="n">
        <v>0</v>
      </c>
      <c r="N3830" s="15" t="n">
        <f aca="false">J3830*K3830</f>
        <v>71.9</v>
      </c>
      <c r="O3830" s="15" t="n">
        <f aca="false">N3830*L3830</f>
        <v>0</v>
      </c>
      <c r="P3830" s="15" t="n">
        <f aca="false">N3830-O3830</f>
        <v>71.9</v>
      </c>
      <c r="Q3830" s="15" t="n">
        <f aca="false">J3830*INDEX(dProdutos!$F$2:$F$47,MATCH(E3830,dProdutos!$A$2:$A$47,0))</f>
        <v>27.38</v>
      </c>
      <c r="R3830" s="15" t="n">
        <f aca="false">IF(I3830="Cancelado",0,P3830-Q3830)</f>
        <v>44.52</v>
      </c>
      <c r="S3830" s="17" t="str">
        <f aca="false">INDEX(dProdutos!$D$2:$D$47,MATCH(E3830,dProdutos!$A$2:$A$47,0))</f>
        <v>Acessórios</v>
      </c>
    </row>
    <row r="3831" customFormat="false" ht="15" hidden="false" customHeight="false" outlineLevel="0" collapsed="false">
      <c r="A3831" s="17" t="s">
        <v>3859</v>
      </c>
      <c r="B3831" s="17" t="n">
        <v>1</v>
      </c>
      <c r="C3831" s="21" t="n">
        <v>45963</v>
      </c>
      <c r="D3831" s="17" t="s">
        <v>819</v>
      </c>
      <c r="E3831" s="17" t="s">
        <v>126</v>
      </c>
      <c r="F3831" s="17" t="s">
        <v>1493</v>
      </c>
      <c r="G3831" s="17" t="s">
        <v>64</v>
      </c>
      <c r="H3831" s="17" t="s">
        <v>1523</v>
      </c>
      <c r="I3831" s="17" t="s">
        <v>1524</v>
      </c>
      <c r="J3831" s="17" t="n">
        <v>2</v>
      </c>
      <c r="K3831" s="15" t="n">
        <v>296.9</v>
      </c>
      <c r="L3831" s="22" t="n">
        <v>0</v>
      </c>
      <c r="M3831" s="15" t="n">
        <v>0</v>
      </c>
      <c r="N3831" s="15" t="n">
        <f aca="false">J3831*K3831</f>
        <v>593.8</v>
      </c>
      <c r="O3831" s="15" t="n">
        <f aca="false">N3831*L3831</f>
        <v>0</v>
      </c>
      <c r="P3831" s="15" t="n">
        <f aca="false">N3831-O3831</f>
        <v>593.8</v>
      </c>
      <c r="Q3831" s="15" t="n">
        <f aca="false">J3831*INDEX(dProdutos!$F$2:$F$47,MATCH(E3831,dProdutos!$A$2:$A$47,0))</f>
        <v>270.48</v>
      </c>
      <c r="R3831" s="15" t="n">
        <f aca="false">IF(I3831="Cancelado",0,P3831-Q3831)</f>
        <v>323.32</v>
      </c>
      <c r="S3831" s="17" t="str">
        <f aca="false">INDEX(dProdutos!$D$2:$D$47,MATCH(E3831,dProdutos!$A$2:$A$47,0))</f>
        <v>Calçados</v>
      </c>
    </row>
    <row r="3832" customFormat="false" ht="15" hidden="false" customHeight="false" outlineLevel="0" collapsed="false">
      <c r="A3832" s="17" t="s">
        <v>3859</v>
      </c>
      <c r="B3832" s="17" t="n">
        <v>2</v>
      </c>
      <c r="C3832" s="21" t="n">
        <v>45963</v>
      </c>
      <c r="D3832" s="17" t="s">
        <v>819</v>
      </c>
      <c r="E3832" s="17" t="s">
        <v>171</v>
      </c>
      <c r="F3832" s="17" t="s">
        <v>1493</v>
      </c>
      <c r="G3832" s="17" t="s">
        <v>64</v>
      </c>
      <c r="H3832" s="17" t="s">
        <v>1523</v>
      </c>
      <c r="I3832" s="17" t="s">
        <v>1524</v>
      </c>
      <c r="J3832" s="17" t="n">
        <v>3</v>
      </c>
      <c r="K3832" s="15" t="n">
        <v>246.9</v>
      </c>
      <c r="L3832" s="22" t="n">
        <v>0.1</v>
      </c>
      <c r="M3832" s="15" t="n">
        <v>0</v>
      </c>
      <c r="N3832" s="15" t="n">
        <f aca="false">J3832*K3832</f>
        <v>740.7</v>
      </c>
      <c r="O3832" s="15" t="n">
        <f aca="false">N3832*L3832</f>
        <v>74.07</v>
      </c>
      <c r="P3832" s="15" t="n">
        <f aca="false">N3832-O3832</f>
        <v>666.63</v>
      </c>
      <c r="Q3832" s="15" t="n">
        <f aca="false">J3832*INDEX(dProdutos!$F$2:$F$47,MATCH(E3832,dProdutos!$A$2:$A$47,0))</f>
        <v>310.83</v>
      </c>
      <c r="R3832" s="15" t="n">
        <f aca="false">IF(I3832="Cancelado",0,P3832-Q3832)</f>
        <v>355.8</v>
      </c>
      <c r="S3832" s="17" t="str">
        <f aca="false">INDEX(dProdutos!$D$2:$D$47,MATCH(E3832,dProdutos!$A$2:$A$47,0))</f>
        <v>Casa</v>
      </c>
    </row>
    <row r="3833" customFormat="false" ht="15" hidden="false" customHeight="false" outlineLevel="0" collapsed="false">
      <c r="A3833" s="17" t="s">
        <v>3859</v>
      </c>
      <c r="B3833" s="17" t="n">
        <v>3</v>
      </c>
      <c r="C3833" s="21" t="n">
        <v>45963</v>
      </c>
      <c r="D3833" s="17" t="s">
        <v>819</v>
      </c>
      <c r="E3833" s="17" t="s">
        <v>98</v>
      </c>
      <c r="F3833" s="17" t="s">
        <v>1493</v>
      </c>
      <c r="G3833" s="17" t="s">
        <v>64</v>
      </c>
      <c r="H3833" s="17" t="s">
        <v>1523</v>
      </c>
      <c r="I3833" s="17" t="s">
        <v>1524</v>
      </c>
      <c r="J3833" s="17" t="n">
        <v>1</v>
      </c>
      <c r="K3833" s="15" t="n">
        <v>108.9</v>
      </c>
      <c r="L3833" s="22" t="n">
        <v>0</v>
      </c>
      <c r="M3833" s="15" t="n">
        <v>0</v>
      </c>
      <c r="N3833" s="15" t="n">
        <f aca="false">J3833*K3833</f>
        <v>108.9</v>
      </c>
      <c r="O3833" s="15" t="n">
        <f aca="false">N3833*L3833</f>
        <v>0</v>
      </c>
      <c r="P3833" s="15" t="n">
        <f aca="false">N3833-O3833</f>
        <v>108.9</v>
      </c>
      <c r="Q3833" s="15" t="n">
        <f aca="false">J3833*INDEX(dProdutos!$F$2:$F$47,MATCH(E3833,dProdutos!$A$2:$A$47,0))</f>
        <v>42.52</v>
      </c>
      <c r="R3833" s="15" t="n">
        <f aca="false">IF(I3833="Cancelado",0,P3833-Q3833)</f>
        <v>66.38</v>
      </c>
      <c r="S3833" s="17" t="str">
        <f aca="false">INDEX(dProdutos!$D$2:$D$47,MATCH(E3833,dProdutos!$A$2:$A$47,0))</f>
        <v>Moda Feminina</v>
      </c>
    </row>
    <row r="3834" customFormat="false" ht="15" hidden="false" customHeight="false" outlineLevel="0" collapsed="false">
      <c r="A3834" s="17" t="s">
        <v>3859</v>
      </c>
      <c r="B3834" s="17" t="n">
        <v>4</v>
      </c>
      <c r="C3834" s="21" t="n">
        <v>45963</v>
      </c>
      <c r="D3834" s="17" t="s">
        <v>819</v>
      </c>
      <c r="E3834" s="17" t="s">
        <v>213</v>
      </c>
      <c r="F3834" s="17" t="s">
        <v>1493</v>
      </c>
      <c r="G3834" s="17" t="s">
        <v>64</v>
      </c>
      <c r="H3834" s="17" t="s">
        <v>1523</v>
      </c>
      <c r="I3834" s="17" t="s">
        <v>1524</v>
      </c>
      <c r="J3834" s="17" t="n">
        <v>1</v>
      </c>
      <c r="K3834" s="15" t="n">
        <v>153.9</v>
      </c>
      <c r="L3834" s="22" t="n">
        <v>0.15</v>
      </c>
      <c r="M3834" s="15" t="n">
        <v>0</v>
      </c>
      <c r="N3834" s="15" t="n">
        <f aca="false">J3834*K3834</f>
        <v>153.9</v>
      </c>
      <c r="O3834" s="15" t="n">
        <f aca="false">N3834*L3834</f>
        <v>23.085</v>
      </c>
      <c r="P3834" s="15" t="n">
        <f aca="false">N3834-O3834</f>
        <v>130.815</v>
      </c>
      <c r="Q3834" s="15" t="n">
        <f aca="false">J3834*INDEX(dProdutos!$F$2:$F$47,MATCH(E3834,dProdutos!$A$2:$A$47,0))</f>
        <v>90.42</v>
      </c>
      <c r="R3834" s="15" t="n">
        <f aca="false">IF(I3834="Cancelado",0,P3834-Q3834)</f>
        <v>40.395</v>
      </c>
      <c r="S3834" s="17" t="str">
        <f aca="false">INDEX(dProdutos!$D$2:$D$47,MATCH(E3834,dProdutos!$A$2:$A$47,0))</f>
        <v>Beleza</v>
      </c>
    </row>
    <row r="3835" customFormat="false" ht="15" hidden="false" customHeight="false" outlineLevel="0" collapsed="false">
      <c r="A3835" s="17" t="s">
        <v>3860</v>
      </c>
      <c r="B3835" s="17" t="n">
        <v>1</v>
      </c>
      <c r="C3835" s="21" t="n">
        <v>45963</v>
      </c>
      <c r="D3835" s="17" t="s">
        <v>1456</v>
      </c>
      <c r="E3835" s="17" t="s">
        <v>135</v>
      </c>
      <c r="F3835" s="17" t="s">
        <v>1501</v>
      </c>
      <c r="G3835" s="17" t="s">
        <v>60</v>
      </c>
      <c r="H3835" s="17" t="s">
        <v>1527</v>
      </c>
      <c r="I3835" s="17" t="s">
        <v>1524</v>
      </c>
      <c r="J3835" s="17" t="n">
        <v>1</v>
      </c>
      <c r="K3835" s="15" t="n">
        <v>200.9</v>
      </c>
      <c r="L3835" s="22" t="n">
        <v>0</v>
      </c>
      <c r="M3835" s="15" t="n">
        <v>16.44</v>
      </c>
      <c r="N3835" s="15" t="n">
        <f aca="false">J3835*K3835</f>
        <v>200.9</v>
      </c>
      <c r="O3835" s="15" t="n">
        <f aca="false">N3835*L3835</f>
        <v>0</v>
      </c>
      <c r="P3835" s="15" t="n">
        <f aca="false">N3835-O3835</f>
        <v>200.9</v>
      </c>
      <c r="Q3835" s="15" t="n">
        <f aca="false">J3835*INDEX(dProdutos!$F$2:$F$47,MATCH(E3835,dProdutos!$A$2:$A$47,0))</f>
        <v>80.73</v>
      </c>
      <c r="R3835" s="15" t="n">
        <f aca="false">IF(I3835="Cancelado",0,P3835-Q3835)</f>
        <v>120.17</v>
      </c>
      <c r="S3835" s="17" t="str">
        <f aca="false">INDEX(dProdutos!$D$2:$D$47,MATCH(E3835,dProdutos!$A$2:$A$47,0))</f>
        <v>Calçados</v>
      </c>
    </row>
    <row r="3836" customFormat="false" ht="15" hidden="false" customHeight="false" outlineLevel="0" collapsed="false">
      <c r="A3836" s="17" t="s">
        <v>3861</v>
      </c>
      <c r="B3836" s="17" t="n">
        <v>1</v>
      </c>
      <c r="C3836" s="21" t="n">
        <v>45963</v>
      </c>
      <c r="D3836" s="17" t="s">
        <v>565</v>
      </c>
      <c r="E3836" s="17" t="s">
        <v>98</v>
      </c>
      <c r="F3836" s="17" t="s">
        <v>1490</v>
      </c>
      <c r="G3836" s="17" t="s">
        <v>59</v>
      </c>
      <c r="H3836" s="17" t="s">
        <v>1537</v>
      </c>
      <c r="I3836" s="17" t="s">
        <v>1524</v>
      </c>
      <c r="J3836" s="17" t="n">
        <v>1</v>
      </c>
      <c r="K3836" s="15" t="n">
        <v>108.9</v>
      </c>
      <c r="L3836" s="22" t="n">
        <v>0.15</v>
      </c>
      <c r="M3836" s="15" t="n">
        <v>34.86</v>
      </c>
      <c r="N3836" s="15" t="n">
        <f aca="false">J3836*K3836</f>
        <v>108.9</v>
      </c>
      <c r="O3836" s="15" t="n">
        <f aca="false">N3836*L3836</f>
        <v>16.335</v>
      </c>
      <c r="P3836" s="15" t="n">
        <f aca="false">N3836-O3836</f>
        <v>92.565</v>
      </c>
      <c r="Q3836" s="15" t="n">
        <f aca="false">J3836*INDEX(dProdutos!$F$2:$F$47,MATCH(E3836,dProdutos!$A$2:$A$47,0))</f>
        <v>42.52</v>
      </c>
      <c r="R3836" s="15" t="n">
        <f aca="false">IF(I3836="Cancelado",0,P3836-Q3836)</f>
        <v>50.045</v>
      </c>
      <c r="S3836" s="17" t="str">
        <f aca="false">INDEX(dProdutos!$D$2:$D$47,MATCH(E3836,dProdutos!$A$2:$A$47,0))</f>
        <v>Moda Feminina</v>
      </c>
    </row>
    <row r="3837" customFormat="false" ht="15" hidden="false" customHeight="false" outlineLevel="0" collapsed="false">
      <c r="A3837" s="17" t="s">
        <v>3862</v>
      </c>
      <c r="B3837" s="17" t="n">
        <v>1</v>
      </c>
      <c r="C3837" s="21" t="n">
        <v>45963</v>
      </c>
      <c r="D3837" s="17" t="s">
        <v>841</v>
      </c>
      <c r="E3837" s="17" t="s">
        <v>159</v>
      </c>
      <c r="F3837" s="17" t="s">
        <v>1497</v>
      </c>
      <c r="G3837" s="17" t="s">
        <v>60</v>
      </c>
      <c r="H3837" s="17" t="s">
        <v>1540</v>
      </c>
      <c r="I3837" s="17" t="s">
        <v>1524</v>
      </c>
      <c r="J3837" s="17" t="n">
        <v>1</v>
      </c>
      <c r="K3837" s="15" t="n">
        <v>276.9</v>
      </c>
      <c r="L3837" s="22" t="n">
        <v>0.2</v>
      </c>
      <c r="M3837" s="15" t="n">
        <v>12.26</v>
      </c>
      <c r="N3837" s="15" t="n">
        <f aca="false">J3837*K3837</f>
        <v>276.9</v>
      </c>
      <c r="O3837" s="15" t="n">
        <f aca="false">N3837*L3837</f>
        <v>55.38</v>
      </c>
      <c r="P3837" s="15" t="n">
        <f aca="false">N3837-O3837</f>
        <v>221.52</v>
      </c>
      <c r="Q3837" s="15" t="n">
        <f aca="false">J3837*INDEX(dProdutos!$F$2:$F$47,MATCH(E3837,dProdutos!$A$2:$A$47,0))</f>
        <v>145.03</v>
      </c>
      <c r="R3837" s="15" t="n">
        <f aca="false">IF(I3837="Cancelado",0,P3837-Q3837)</f>
        <v>76.49</v>
      </c>
      <c r="S3837" s="17" t="str">
        <f aca="false">INDEX(dProdutos!$D$2:$D$47,MATCH(E3837,dProdutos!$A$2:$A$47,0))</f>
        <v>Acessórios</v>
      </c>
    </row>
    <row r="3838" customFormat="false" ht="15" hidden="false" customHeight="false" outlineLevel="0" collapsed="false">
      <c r="A3838" s="17" t="s">
        <v>3863</v>
      </c>
      <c r="B3838" s="17" t="n">
        <v>1</v>
      </c>
      <c r="C3838" s="21" t="n">
        <v>45963</v>
      </c>
      <c r="D3838" s="17" t="s">
        <v>1004</v>
      </c>
      <c r="E3838" s="17" t="s">
        <v>114</v>
      </c>
      <c r="F3838" s="17" t="s">
        <v>1499</v>
      </c>
      <c r="G3838" s="17" t="s">
        <v>59</v>
      </c>
      <c r="H3838" s="17" t="s">
        <v>1540</v>
      </c>
      <c r="I3838" s="17" t="s">
        <v>1524</v>
      </c>
      <c r="J3838" s="17" t="n">
        <v>2</v>
      </c>
      <c r="K3838" s="15" t="n">
        <v>202.9</v>
      </c>
      <c r="L3838" s="22" t="n">
        <v>0</v>
      </c>
      <c r="M3838" s="15" t="n">
        <v>0</v>
      </c>
      <c r="N3838" s="15" t="n">
        <f aca="false">J3838*K3838</f>
        <v>405.8</v>
      </c>
      <c r="O3838" s="15" t="n">
        <f aca="false">N3838*L3838</f>
        <v>0</v>
      </c>
      <c r="P3838" s="15" t="n">
        <f aca="false">N3838-O3838</f>
        <v>405.8</v>
      </c>
      <c r="Q3838" s="15" t="n">
        <f aca="false">J3838*INDEX(dProdutos!$F$2:$F$47,MATCH(E3838,dProdutos!$A$2:$A$47,0))</f>
        <v>220.78</v>
      </c>
      <c r="R3838" s="15" t="n">
        <f aca="false">IF(I3838="Cancelado",0,P3838-Q3838)</f>
        <v>185.02</v>
      </c>
      <c r="S3838" s="17" t="str">
        <f aca="false">INDEX(dProdutos!$D$2:$D$47,MATCH(E3838,dProdutos!$A$2:$A$47,0))</f>
        <v>Moda Masculina</v>
      </c>
    </row>
    <row r="3839" customFormat="false" ht="15" hidden="false" customHeight="false" outlineLevel="0" collapsed="false">
      <c r="A3839" s="17" t="s">
        <v>3864</v>
      </c>
      <c r="B3839" s="17" t="n">
        <v>1</v>
      </c>
      <c r="C3839" s="21" t="n">
        <v>45963</v>
      </c>
      <c r="D3839" s="17" t="s">
        <v>408</v>
      </c>
      <c r="E3839" s="17" t="s">
        <v>138</v>
      </c>
      <c r="F3839" s="17" t="s">
        <v>1487</v>
      </c>
      <c r="G3839" s="17" t="s">
        <v>59</v>
      </c>
      <c r="H3839" s="17" t="s">
        <v>1537</v>
      </c>
      <c r="I3839" s="17" t="s">
        <v>1524</v>
      </c>
      <c r="J3839" s="17" t="n">
        <v>1</v>
      </c>
      <c r="K3839" s="15" t="n">
        <v>231.9</v>
      </c>
      <c r="L3839" s="22" t="n">
        <v>0.1</v>
      </c>
      <c r="M3839" s="15" t="n">
        <v>21.59</v>
      </c>
      <c r="N3839" s="15" t="n">
        <f aca="false">J3839*K3839</f>
        <v>231.9</v>
      </c>
      <c r="O3839" s="15" t="n">
        <f aca="false">N3839*L3839</f>
        <v>23.19</v>
      </c>
      <c r="P3839" s="15" t="n">
        <f aca="false">N3839-O3839</f>
        <v>208.71</v>
      </c>
      <c r="Q3839" s="15" t="n">
        <f aca="false">J3839*INDEX(dProdutos!$F$2:$F$47,MATCH(E3839,dProdutos!$A$2:$A$47,0))</f>
        <v>132.21</v>
      </c>
      <c r="R3839" s="15" t="n">
        <f aca="false">IF(I3839="Cancelado",0,P3839-Q3839)</f>
        <v>76.5</v>
      </c>
      <c r="S3839" s="17" t="str">
        <f aca="false">INDEX(dProdutos!$D$2:$D$47,MATCH(E3839,dProdutos!$A$2:$A$47,0))</f>
        <v>Calçados</v>
      </c>
    </row>
    <row r="3840" customFormat="false" ht="15" hidden="false" customHeight="false" outlineLevel="0" collapsed="false">
      <c r="A3840" s="17" t="s">
        <v>3864</v>
      </c>
      <c r="B3840" s="17" t="n">
        <v>2</v>
      </c>
      <c r="C3840" s="21" t="n">
        <v>45963</v>
      </c>
      <c r="D3840" s="17" t="s">
        <v>408</v>
      </c>
      <c r="E3840" s="17" t="s">
        <v>168</v>
      </c>
      <c r="F3840" s="17" t="s">
        <v>1487</v>
      </c>
      <c r="G3840" s="17" t="s">
        <v>59</v>
      </c>
      <c r="H3840" s="17" t="s">
        <v>1537</v>
      </c>
      <c r="I3840" s="17" t="s">
        <v>1524</v>
      </c>
      <c r="J3840" s="17" t="n">
        <v>2</v>
      </c>
      <c r="K3840" s="15" t="n">
        <v>253.9</v>
      </c>
      <c r="L3840" s="22" t="n">
        <v>0.1</v>
      </c>
      <c r="M3840" s="15" t="n">
        <v>0</v>
      </c>
      <c r="N3840" s="15" t="n">
        <f aca="false">J3840*K3840</f>
        <v>507.8</v>
      </c>
      <c r="O3840" s="15" t="n">
        <f aca="false">N3840*L3840</f>
        <v>50.78</v>
      </c>
      <c r="P3840" s="15" t="n">
        <f aca="false">N3840-O3840</f>
        <v>457.02</v>
      </c>
      <c r="Q3840" s="15" t="n">
        <f aca="false">J3840*INDEX(dProdutos!$F$2:$F$47,MATCH(E3840,dProdutos!$A$2:$A$47,0))</f>
        <v>257.88</v>
      </c>
      <c r="R3840" s="15" t="n">
        <f aca="false">IF(I3840="Cancelado",0,P3840-Q3840)</f>
        <v>199.14</v>
      </c>
      <c r="S3840" s="17" t="str">
        <f aca="false">INDEX(dProdutos!$D$2:$D$47,MATCH(E3840,dProdutos!$A$2:$A$47,0))</f>
        <v>Casa</v>
      </c>
    </row>
    <row r="3841" customFormat="false" ht="15" hidden="false" customHeight="false" outlineLevel="0" collapsed="false">
      <c r="A3841" s="17" t="s">
        <v>3865</v>
      </c>
      <c r="B3841" s="17" t="n">
        <v>1</v>
      </c>
      <c r="C3841" s="21" t="n">
        <v>45963</v>
      </c>
      <c r="D3841" s="17" t="s">
        <v>632</v>
      </c>
      <c r="E3841" s="17" t="s">
        <v>123</v>
      </c>
      <c r="F3841" s="17" t="s">
        <v>1497</v>
      </c>
      <c r="G3841" s="17" t="s">
        <v>61</v>
      </c>
      <c r="H3841" s="17" t="s">
        <v>1537</v>
      </c>
      <c r="I3841" s="17" t="s">
        <v>1524</v>
      </c>
      <c r="J3841" s="17" t="n">
        <v>3</v>
      </c>
      <c r="K3841" s="15" t="n">
        <v>277.9</v>
      </c>
      <c r="L3841" s="22" t="n">
        <v>0.05</v>
      </c>
      <c r="M3841" s="15" t="n">
        <v>0</v>
      </c>
      <c r="N3841" s="15" t="n">
        <f aca="false">J3841*K3841</f>
        <v>833.7</v>
      </c>
      <c r="O3841" s="15" t="n">
        <f aca="false">N3841*L3841</f>
        <v>41.685</v>
      </c>
      <c r="P3841" s="15" t="n">
        <f aca="false">N3841-O3841</f>
        <v>792.015</v>
      </c>
      <c r="Q3841" s="15" t="n">
        <f aca="false">J3841*INDEX(dProdutos!$F$2:$F$47,MATCH(E3841,dProdutos!$A$2:$A$47,0))</f>
        <v>397.08</v>
      </c>
      <c r="R3841" s="15" t="n">
        <f aca="false">IF(I3841="Cancelado",0,P3841-Q3841)</f>
        <v>394.935</v>
      </c>
      <c r="S3841" s="17" t="str">
        <f aca="false">INDEX(dProdutos!$D$2:$D$47,MATCH(E3841,dProdutos!$A$2:$A$47,0))</f>
        <v>Calçados</v>
      </c>
    </row>
    <row r="3842" customFormat="false" ht="15" hidden="false" customHeight="false" outlineLevel="0" collapsed="false">
      <c r="A3842" s="17" t="s">
        <v>3866</v>
      </c>
      <c r="B3842" s="17" t="n">
        <v>1</v>
      </c>
      <c r="C3842" s="21" t="n">
        <v>45963</v>
      </c>
      <c r="D3842" s="17" t="s">
        <v>1151</v>
      </c>
      <c r="E3842" s="17" t="s">
        <v>102</v>
      </c>
      <c r="F3842" s="17" t="s">
        <v>1499</v>
      </c>
      <c r="G3842" s="17" t="s">
        <v>61</v>
      </c>
      <c r="H3842" s="17" t="s">
        <v>1537</v>
      </c>
      <c r="I3842" s="17" t="s">
        <v>1524</v>
      </c>
      <c r="J3842" s="17" t="n">
        <v>1</v>
      </c>
      <c r="K3842" s="15" t="n">
        <v>65.9</v>
      </c>
      <c r="L3842" s="22" t="n">
        <v>0.1</v>
      </c>
      <c r="M3842" s="15" t="n">
        <v>0</v>
      </c>
      <c r="N3842" s="15" t="n">
        <f aca="false">J3842*K3842</f>
        <v>65.9</v>
      </c>
      <c r="O3842" s="15" t="n">
        <f aca="false">N3842*L3842</f>
        <v>6.59</v>
      </c>
      <c r="P3842" s="15" t="n">
        <f aca="false">N3842-O3842</f>
        <v>59.31</v>
      </c>
      <c r="Q3842" s="15" t="n">
        <f aca="false">J3842*INDEX(dProdutos!$F$2:$F$47,MATCH(E3842,dProdutos!$A$2:$A$47,0))</f>
        <v>29.68</v>
      </c>
      <c r="R3842" s="15" t="n">
        <f aca="false">IF(I3842="Cancelado",0,P3842-Q3842)</f>
        <v>29.63</v>
      </c>
      <c r="S3842" s="17" t="str">
        <f aca="false">INDEX(dProdutos!$D$2:$D$47,MATCH(E3842,dProdutos!$A$2:$A$47,0))</f>
        <v>Moda Masculina</v>
      </c>
    </row>
    <row r="3843" customFormat="false" ht="15" hidden="false" customHeight="false" outlineLevel="0" collapsed="false">
      <c r="A3843" s="17" t="s">
        <v>3867</v>
      </c>
      <c r="B3843" s="17" t="n">
        <v>1</v>
      </c>
      <c r="C3843" s="21" t="n">
        <v>45963</v>
      </c>
      <c r="D3843" s="17" t="s">
        <v>851</v>
      </c>
      <c r="E3843" s="17" t="s">
        <v>138</v>
      </c>
      <c r="F3843" s="17" t="s">
        <v>1490</v>
      </c>
      <c r="G3843" s="17" t="s">
        <v>62</v>
      </c>
      <c r="H3843" s="17" t="s">
        <v>1537</v>
      </c>
      <c r="I3843" s="17" t="s">
        <v>1524</v>
      </c>
      <c r="J3843" s="17" t="n">
        <v>1</v>
      </c>
      <c r="K3843" s="15" t="n">
        <v>231.9</v>
      </c>
      <c r="L3843" s="22" t="n">
        <v>0</v>
      </c>
      <c r="M3843" s="15" t="n">
        <v>21.43</v>
      </c>
      <c r="N3843" s="15" t="n">
        <f aca="false">J3843*K3843</f>
        <v>231.9</v>
      </c>
      <c r="O3843" s="15" t="n">
        <f aca="false">N3843*L3843</f>
        <v>0</v>
      </c>
      <c r="P3843" s="15" t="n">
        <f aca="false">N3843-O3843</f>
        <v>231.9</v>
      </c>
      <c r="Q3843" s="15" t="n">
        <f aca="false">J3843*INDEX(dProdutos!$F$2:$F$47,MATCH(E3843,dProdutos!$A$2:$A$47,0))</f>
        <v>132.21</v>
      </c>
      <c r="R3843" s="15" t="n">
        <f aca="false">IF(I3843="Cancelado",0,P3843-Q3843)</f>
        <v>99.69</v>
      </c>
      <c r="S3843" s="17" t="str">
        <f aca="false">INDEX(dProdutos!$D$2:$D$47,MATCH(E3843,dProdutos!$A$2:$A$47,0))</f>
        <v>Calçados</v>
      </c>
    </row>
    <row r="3844" customFormat="false" ht="15" hidden="false" customHeight="false" outlineLevel="0" collapsed="false">
      <c r="A3844" s="17" t="s">
        <v>3868</v>
      </c>
      <c r="B3844" s="17" t="n">
        <v>1</v>
      </c>
      <c r="C3844" s="21" t="n">
        <v>45963</v>
      </c>
      <c r="D3844" s="17" t="s">
        <v>1365</v>
      </c>
      <c r="E3844" s="17" t="s">
        <v>120</v>
      </c>
      <c r="F3844" s="17" t="s">
        <v>1497</v>
      </c>
      <c r="G3844" s="17" t="s">
        <v>59</v>
      </c>
      <c r="H3844" s="17" t="s">
        <v>1523</v>
      </c>
      <c r="I3844" s="17" t="s">
        <v>1524</v>
      </c>
      <c r="J3844" s="17" t="n">
        <v>1</v>
      </c>
      <c r="K3844" s="15" t="n">
        <v>96.9</v>
      </c>
      <c r="L3844" s="22" t="n">
        <v>0.2</v>
      </c>
      <c r="M3844" s="15" t="n">
        <v>34.86</v>
      </c>
      <c r="N3844" s="15" t="n">
        <f aca="false">J3844*K3844</f>
        <v>96.9</v>
      </c>
      <c r="O3844" s="15" t="n">
        <f aca="false">N3844*L3844</f>
        <v>19.38</v>
      </c>
      <c r="P3844" s="15" t="n">
        <f aca="false">N3844-O3844</f>
        <v>77.52</v>
      </c>
      <c r="Q3844" s="15" t="n">
        <f aca="false">J3844*INDEX(dProdutos!$F$2:$F$47,MATCH(E3844,dProdutos!$A$2:$A$47,0))</f>
        <v>44.36</v>
      </c>
      <c r="R3844" s="15" t="n">
        <f aca="false">IF(I3844="Cancelado",0,P3844-Q3844)</f>
        <v>33.16</v>
      </c>
      <c r="S3844" s="17" t="str">
        <f aca="false">INDEX(dProdutos!$D$2:$D$47,MATCH(E3844,dProdutos!$A$2:$A$47,0))</f>
        <v>Moda Masculina</v>
      </c>
    </row>
    <row r="3845" customFormat="false" ht="15" hidden="false" customHeight="false" outlineLevel="0" collapsed="false">
      <c r="A3845" s="17" t="s">
        <v>3869</v>
      </c>
      <c r="B3845" s="17" t="n">
        <v>1</v>
      </c>
      <c r="C3845" s="21" t="n">
        <v>45963</v>
      </c>
      <c r="D3845" s="17" t="s">
        <v>280</v>
      </c>
      <c r="E3845" s="17" t="s">
        <v>153</v>
      </c>
      <c r="F3845" s="17" t="s">
        <v>1503</v>
      </c>
      <c r="G3845" s="17" t="s">
        <v>62</v>
      </c>
      <c r="H3845" s="17" t="s">
        <v>1523</v>
      </c>
      <c r="I3845" s="17" t="s">
        <v>1524</v>
      </c>
      <c r="J3845" s="17" t="n">
        <v>1</v>
      </c>
      <c r="K3845" s="15" t="n">
        <v>165.9</v>
      </c>
      <c r="L3845" s="22" t="n">
        <v>0.1</v>
      </c>
      <c r="M3845" s="15" t="n">
        <v>31.27</v>
      </c>
      <c r="N3845" s="15" t="n">
        <f aca="false">J3845*K3845</f>
        <v>165.9</v>
      </c>
      <c r="O3845" s="15" t="n">
        <f aca="false">N3845*L3845</f>
        <v>16.59</v>
      </c>
      <c r="P3845" s="15" t="n">
        <f aca="false">N3845-O3845</f>
        <v>149.31</v>
      </c>
      <c r="Q3845" s="15" t="n">
        <f aca="false">J3845*INDEX(dProdutos!$F$2:$F$47,MATCH(E3845,dProdutos!$A$2:$A$47,0))</f>
        <v>67.28</v>
      </c>
      <c r="R3845" s="15" t="n">
        <f aca="false">IF(I3845="Cancelado",0,P3845-Q3845)</f>
        <v>82.03</v>
      </c>
      <c r="S3845" s="17" t="str">
        <f aca="false">INDEX(dProdutos!$D$2:$D$47,MATCH(E3845,dProdutos!$A$2:$A$47,0))</f>
        <v>Acessórios</v>
      </c>
    </row>
    <row r="3846" customFormat="false" ht="15" hidden="false" customHeight="false" outlineLevel="0" collapsed="false">
      <c r="A3846" s="17" t="s">
        <v>3870</v>
      </c>
      <c r="B3846" s="17" t="n">
        <v>1</v>
      </c>
      <c r="C3846" s="21" t="n">
        <v>45963</v>
      </c>
      <c r="D3846" s="17" t="s">
        <v>1443</v>
      </c>
      <c r="E3846" s="17" t="s">
        <v>117</v>
      </c>
      <c r="F3846" s="17" t="s">
        <v>1493</v>
      </c>
      <c r="G3846" s="17" t="s">
        <v>60</v>
      </c>
      <c r="H3846" s="17" t="s">
        <v>1537</v>
      </c>
      <c r="I3846" s="17" t="s">
        <v>1524</v>
      </c>
      <c r="J3846" s="17" t="n">
        <v>1</v>
      </c>
      <c r="K3846" s="15" t="n">
        <v>166.9</v>
      </c>
      <c r="L3846" s="22" t="n">
        <v>0</v>
      </c>
      <c r="M3846" s="15" t="n">
        <v>0</v>
      </c>
      <c r="N3846" s="15" t="n">
        <f aca="false">J3846*K3846</f>
        <v>166.9</v>
      </c>
      <c r="O3846" s="15" t="n">
        <f aca="false">N3846*L3846</f>
        <v>0</v>
      </c>
      <c r="P3846" s="15" t="n">
        <f aca="false">N3846-O3846</f>
        <v>166.9</v>
      </c>
      <c r="Q3846" s="15" t="n">
        <f aca="false">J3846*INDEX(dProdutos!$F$2:$F$47,MATCH(E3846,dProdutos!$A$2:$A$47,0))</f>
        <v>73.23</v>
      </c>
      <c r="R3846" s="15" t="n">
        <f aca="false">IF(I3846="Cancelado",0,P3846-Q3846)</f>
        <v>93.67</v>
      </c>
      <c r="S3846" s="17" t="str">
        <f aca="false">INDEX(dProdutos!$D$2:$D$47,MATCH(E3846,dProdutos!$A$2:$A$47,0))</f>
        <v>Moda Masculina</v>
      </c>
    </row>
    <row r="3847" customFormat="false" ht="15" hidden="false" customHeight="false" outlineLevel="0" collapsed="false">
      <c r="A3847" s="17" t="s">
        <v>3870</v>
      </c>
      <c r="B3847" s="17" t="n">
        <v>2</v>
      </c>
      <c r="C3847" s="21" t="n">
        <v>45963</v>
      </c>
      <c r="D3847" s="17" t="s">
        <v>1443</v>
      </c>
      <c r="E3847" s="17" t="s">
        <v>144</v>
      </c>
      <c r="F3847" s="17" t="s">
        <v>1493</v>
      </c>
      <c r="G3847" s="17" t="s">
        <v>60</v>
      </c>
      <c r="H3847" s="17" t="s">
        <v>1537</v>
      </c>
      <c r="I3847" s="17" t="s">
        <v>1524</v>
      </c>
      <c r="J3847" s="17" t="n">
        <v>1</v>
      </c>
      <c r="K3847" s="15" t="n">
        <v>260.9</v>
      </c>
      <c r="L3847" s="22" t="n">
        <v>0</v>
      </c>
      <c r="M3847" s="15" t="n">
        <v>0</v>
      </c>
      <c r="N3847" s="15" t="n">
        <f aca="false">J3847*K3847</f>
        <v>260.9</v>
      </c>
      <c r="O3847" s="15" t="n">
        <f aca="false">N3847*L3847</f>
        <v>0</v>
      </c>
      <c r="P3847" s="15" t="n">
        <f aca="false">N3847-O3847</f>
        <v>260.9</v>
      </c>
      <c r="Q3847" s="15" t="n">
        <f aca="false">J3847*INDEX(dProdutos!$F$2:$F$47,MATCH(E3847,dProdutos!$A$2:$A$47,0))</f>
        <v>99.86</v>
      </c>
      <c r="R3847" s="15" t="n">
        <f aca="false">IF(I3847="Cancelado",0,P3847-Q3847)</f>
        <v>161.04</v>
      </c>
      <c r="S3847" s="17" t="str">
        <f aca="false">INDEX(dProdutos!$D$2:$D$47,MATCH(E3847,dProdutos!$A$2:$A$47,0))</f>
        <v>Acessórios</v>
      </c>
    </row>
    <row r="3848" customFormat="false" ht="15" hidden="false" customHeight="false" outlineLevel="0" collapsed="false">
      <c r="A3848" s="17" t="s">
        <v>3871</v>
      </c>
      <c r="B3848" s="17" t="n">
        <v>1</v>
      </c>
      <c r="C3848" s="21" t="n">
        <v>45963</v>
      </c>
      <c r="D3848" s="17" t="s">
        <v>629</v>
      </c>
      <c r="E3848" s="17" t="s">
        <v>144</v>
      </c>
      <c r="F3848" s="17" t="s">
        <v>1495</v>
      </c>
      <c r="G3848" s="17" t="s">
        <v>59</v>
      </c>
      <c r="H3848" s="17" t="s">
        <v>1537</v>
      </c>
      <c r="I3848" s="17" t="s">
        <v>1541</v>
      </c>
      <c r="J3848" s="17" t="n">
        <v>1</v>
      </c>
      <c r="K3848" s="15" t="n">
        <v>260.9</v>
      </c>
      <c r="L3848" s="22" t="n">
        <v>0.1</v>
      </c>
      <c r="M3848" s="15" t="n">
        <v>12.08</v>
      </c>
      <c r="N3848" s="15" t="n">
        <f aca="false">J3848*K3848</f>
        <v>260.9</v>
      </c>
      <c r="O3848" s="15" t="n">
        <f aca="false">N3848*L3848</f>
        <v>26.09</v>
      </c>
      <c r="P3848" s="15" t="n">
        <f aca="false">N3848-O3848</f>
        <v>234.81</v>
      </c>
      <c r="Q3848" s="15" t="n">
        <f aca="false">J3848*INDEX(dProdutos!$F$2:$F$47,MATCH(E3848,dProdutos!$A$2:$A$47,0))</f>
        <v>99.86</v>
      </c>
      <c r="R3848" s="15" t="n">
        <f aca="false">IF(I3848="Cancelado",0,P3848-Q3848)</f>
        <v>134.95</v>
      </c>
      <c r="S3848" s="17" t="str">
        <f aca="false">INDEX(dProdutos!$D$2:$D$47,MATCH(E3848,dProdutos!$A$2:$A$47,0))</f>
        <v>Acessórios</v>
      </c>
    </row>
    <row r="3849" customFormat="false" ht="15" hidden="false" customHeight="false" outlineLevel="0" collapsed="false">
      <c r="A3849" s="17" t="s">
        <v>3871</v>
      </c>
      <c r="B3849" s="17" t="n">
        <v>2</v>
      </c>
      <c r="C3849" s="21" t="n">
        <v>45963</v>
      </c>
      <c r="D3849" s="17" t="s">
        <v>629</v>
      </c>
      <c r="E3849" s="17" t="s">
        <v>129</v>
      </c>
      <c r="F3849" s="17" t="s">
        <v>1495</v>
      </c>
      <c r="G3849" s="17" t="s">
        <v>59</v>
      </c>
      <c r="H3849" s="17" t="s">
        <v>1537</v>
      </c>
      <c r="I3849" s="17" t="s">
        <v>1541</v>
      </c>
      <c r="J3849" s="17" t="n">
        <v>2</v>
      </c>
      <c r="K3849" s="15" t="n">
        <v>105.9</v>
      </c>
      <c r="L3849" s="22" t="n">
        <v>0.1</v>
      </c>
      <c r="M3849" s="15" t="n">
        <v>0</v>
      </c>
      <c r="N3849" s="15" t="n">
        <f aca="false">J3849*K3849</f>
        <v>211.8</v>
      </c>
      <c r="O3849" s="15" t="n">
        <f aca="false">N3849*L3849</f>
        <v>21.18</v>
      </c>
      <c r="P3849" s="15" t="n">
        <f aca="false">N3849-O3849</f>
        <v>190.62</v>
      </c>
      <c r="Q3849" s="15" t="n">
        <f aca="false">J3849*INDEX(dProdutos!$F$2:$F$47,MATCH(E3849,dProdutos!$A$2:$A$47,0))</f>
        <v>87.58</v>
      </c>
      <c r="R3849" s="15" t="n">
        <f aca="false">IF(I3849="Cancelado",0,P3849-Q3849)</f>
        <v>103.04</v>
      </c>
      <c r="S3849" s="17" t="str">
        <f aca="false">INDEX(dProdutos!$D$2:$D$47,MATCH(E3849,dProdutos!$A$2:$A$47,0))</f>
        <v>Calçados</v>
      </c>
    </row>
    <row r="3850" customFormat="false" ht="15" hidden="false" customHeight="false" outlineLevel="0" collapsed="false">
      <c r="A3850" s="17" t="s">
        <v>3871</v>
      </c>
      <c r="B3850" s="17" t="n">
        <v>3</v>
      </c>
      <c r="C3850" s="21" t="n">
        <v>45963</v>
      </c>
      <c r="D3850" s="17" t="s">
        <v>629</v>
      </c>
      <c r="E3850" s="17" t="s">
        <v>177</v>
      </c>
      <c r="F3850" s="17" t="s">
        <v>1495</v>
      </c>
      <c r="G3850" s="17" t="s">
        <v>59</v>
      </c>
      <c r="H3850" s="17" t="s">
        <v>1537</v>
      </c>
      <c r="I3850" s="17" t="s">
        <v>1541</v>
      </c>
      <c r="J3850" s="17" t="n">
        <v>1</v>
      </c>
      <c r="K3850" s="15" t="n">
        <v>257.9</v>
      </c>
      <c r="L3850" s="22" t="n">
        <v>0</v>
      </c>
      <c r="M3850" s="15" t="n">
        <v>0</v>
      </c>
      <c r="N3850" s="15" t="n">
        <f aca="false">J3850*K3850</f>
        <v>257.9</v>
      </c>
      <c r="O3850" s="15" t="n">
        <f aca="false">N3850*L3850</f>
        <v>0</v>
      </c>
      <c r="P3850" s="15" t="n">
        <f aca="false">N3850-O3850</f>
        <v>257.9</v>
      </c>
      <c r="Q3850" s="15" t="n">
        <f aca="false">J3850*INDEX(dProdutos!$F$2:$F$47,MATCH(E3850,dProdutos!$A$2:$A$47,0))</f>
        <v>138.23</v>
      </c>
      <c r="R3850" s="15" t="n">
        <f aca="false">IF(I3850="Cancelado",0,P3850-Q3850)</f>
        <v>119.67</v>
      </c>
      <c r="S3850" s="17" t="str">
        <f aca="false">INDEX(dProdutos!$D$2:$D$47,MATCH(E3850,dProdutos!$A$2:$A$47,0))</f>
        <v>Casa</v>
      </c>
    </row>
    <row r="3851" customFormat="false" ht="15" hidden="false" customHeight="false" outlineLevel="0" collapsed="false">
      <c r="A3851" s="17" t="s">
        <v>3872</v>
      </c>
      <c r="B3851" s="17" t="n">
        <v>1</v>
      </c>
      <c r="C3851" s="21" t="n">
        <v>45963</v>
      </c>
      <c r="D3851" s="17" t="s">
        <v>1430</v>
      </c>
      <c r="E3851" s="17" t="s">
        <v>105</v>
      </c>
      <c r="F3851" s="17" t="s">
        <v>1497</v>
      </c>
      <c r="G3851" s="17" t="s">
        <v>62</v>
      </c>
      <c r="H3851" s="17" t="s">
        <v>1523</v>
      </c>
      <c r="I3851" s="17" t="s">
        <v>1531</v>
      </c>
      <c r="J3851" s="17" t="n">
        <v>1</v>
      </c>
      <c r="K3851" s="15" t="n">
        <v>175.9</v>
      </c>
      <c r="L3851" s="22" t="n">
        <v>0.15</v>
      </c>
      <c r="M3851" s="15" t="n">
        <v>0</v>
      </c>
      <c r="N3851" s="15" t="n">
        <f aca="false">J3851*K3851</f>
        <v>175.9</v>
      </c>
      <c r="O3851" s="15" t="n">
        <f aca="false">N3851*L3851</f>
        <v>26.385</v>
      </c>
      <c r="P3851" s="15" t="n">
        <f aca="false">N3851-O3851</f>
        <v>149.515</v>
      </c>
      <c r="Q3851" s="15" t="n">
        <f aca="false">J3851*INDEX(dProdutos!$F$2:$F$47,MATCH(E3851,dProdutos!$A$2:$A$47,0))</f>
        <v>96.59</v>
      </c>
      <c r="R3851" s="15" t="n">
        <f aca="false">IF(I3851="Cancelado",0,P3851-Q3851)</f>
        <v>0</v>
      </c>
      <c r="S3851" s="17" t="str">
        <f aca="false">INDEX(dProdutos!$D$2:$D$47,MATCH(E3851,dProdutos!$A$2:$A$47,0))</f>
        <v>Moda Masculina</v>
      </c>
    </row>
    <row r="3852" customFormat="false" ht="15" hidden="false" customHeight="false" outlineLevel="0" collapsed="false">
      <c r="A3852" s="17" t="s">
        <v>3872</v>
      </c>
      <c r="B3852" s="17" t="n">
        <v>2</v>
      </c>
      <c r="C3852" s="21" t="n">
        <v>45963</v>
      </c>
      <c r="D3852" s="17" t="s">
        <v>1430</v>
      </c>
      <c r="E3852" s="17" t="s">
        <v>162</v>
      </c>
      <c r="F3852" s="17" t="s">
        <v>1497</v>
      </c>
      <c r="G3852" s="17" t="s">
        <v>62</v>
      </c>
      <c r="H3852" s="17" t="s">
        <v>1523</v>
      </c>
      <c r="I3852" s="17" t="s">
        <v>1531</v>
      </c>
      <c r="J3852" s="17" t="n">
        <v>1</v>
      </c>
      <c r="K3852" s="15" t="n">
        <v>231.9</v>
      </c>
      <c r="L3852" s="22" t="n">
        <v>0.05</v>
      </c>
      <c r="M3852" s="15" t="n">
        <v>0</v>
      </c>
      <c r="N3852" s="15" t="n">
        <f aca="false">J3852*K3852</f>
        <v>231.9</v>
      </c>
      <c r="O3852" s="15" t="n">
        <f aca="false">N3852*L3852</f>
        <v>11.595</v>
      </c>
      <c r="P3852" s="15" t="n">
        <f aca="false">N3852-O3852</f>
        <v>220.305</v>
      </c>
      <c r="Q3852" s="15" t="n">
        <f aca="false">J3852*INDEX(dProdutos!$F$2:$F$47,MATCH(E3852,dProdutos!$A$2:$A$47,0))</f>
        <v>134.41</v>
      </c>
      <c r="R3852" s="15" t="n">
        <f aca="false">IF(I3852="Cancelado",0,P3852-Q3852)</f>
        <v>0</v>
      </c>
      <c r="S3852" s="17" t="str">
        <f aca="false">INDEX(dProdutos!$D$2:$D$47,MATCH(E3852,dProdutos!$A$2:$A$47,0))</f>
        <v>Casa</v>
      </c>
    </row>
    <row r="3853" customFormat="false" ht="15" hidden="false" customHeight="false" outlineLevel="0" collapsed="false">
      <c r="A3853" s="17" t="s">
        <v>3872</v>
      </c>
      <c r="B3853" s="17" t="n">
        <v>3</v>
      </c>
      <c r="C3853" s="21" t="n">
        <v>45963</v>
      </c>
      <c r="D3853" s="17" t="s">
        <v>1430</v>
      </c>
      <c r="E3853" s="17" t="s">
        <v>81</v>
      </c>
      <c r="F3853" s="17" t="s">
        <v>1497</v>
      </c>
      <c r="G3853" s="17" t="s">
        <v>62</v>
      </c>
      <c r="H3853" s="17" t="s">
        <v>1523</v>
      </c>
      <c r="I3853" s="17" t="s">
        <v>1531</v>
      </c>
      <c r="J3853" s="17" t="n">
        <v>1</v>
      </c>
      <c r="K3853" s="15" t="n">
        <v>64.9</v>
      </c>
      <c r="L3853" s="22" t="n">
        <v>0</v>
      </c>
      <c r="M3853" s="15" t="n">
        <v>0</v>
      </c>
      <c r="N3853" s="15" t="n">
        <f aca="false">J3853*K3853</f>
        <v>64.9</v>
      </c>
      <c r="O3853" s="15" t="n">
        <f aca="false">N3853*L3853</f>
        <v>0</v>
      </c>
      <c r="P3853" s="15" t="n">
        <f aca="false">N3853-O3853</f>
        <v>64.9</v>
      </c>
      <c r="Q3853" s="15" t="n">
        <f aca="false">J3853*INDEX(dProdutos!$F$2:$F$47,MATCH(E3853,dProdutos!$A$2:$A$47,0))</f>
        <v>26.12</v>
      </c>
      <c r="R3853" s="15" t="n">
        <f aca="false">IF(I3853="Cancelado",0,P3853-Q3853)</f>
        <v>0</v>
      </c>
      <c r="S3853" s="17" t="str">
        <f aca="false">INDEX(dProdutos!$D$2:$D$47,MATCH(E3853,dProdutos!$A$2:$A$47,0))</f>
        <v>Moda Feminina</v>
      </c>
    </row>
    <row r="3854" customFormat="false" ht="15" hidden="false" customHeight="false" outlineLevel="0" collapsed="false">
      <c r="A3854" s="17" t="s">
        <v>3873</v>
      </c>
      <c r="B3854" s="17" t="n">
        <v>1</v>
      </c>
      <c r="C3854" s="21" t="n">
        <v>45963</v>
      </c>
      <c r="D3854" s="17" t="s">
        <v>303</v>
      </c>
      <c r="E3854" s="17" t="s">
        <v>114</v>
      </c>
      <c r="F3854" s="17" t="s">
        <v>1497</v>
      </c>
      <c r="G3854" s="17" t="s">
        <v>60</v>
      </c>
      <c r="H3854" s="17" t="s">
        <v>1537</v>
      </c>
      <c r="I3854" s="17" t="s">
        <v>1524</v>
      </c>
      <c r="J3854" s="17" t="n">
        <v>1</v>
      </c>
      <c r="K3854" s="15" t="n">
        <v>202.9</v>
      </c>
      <c r="L3854" s="22" t="n">
        <v>0</v>
      </c>
      <c r="M3854" s="15" t="n">
        <v>0</v>
      </c>
      <c r="N3854" s="15" t="n">
        <f aca="false">J3854*K3854</f>
        <v>202.9</v>
      </c>
      <c r="O3854" s="15" t="n">
        <f aca="false">N3854*L3854</f>
        <v>0</v>
      </c>
      <c r="P3854" s="15" t="n">
        <f aca="false">N3854-O3854</f>
        <v>202.9</v>
      </c>
      <c r="Q3854" s="15" t="n">
        <f aca="false">J3854*INDEX(dProdutos!$F$2:$F$47,MATCH(E3854,dProdutos!$A$2:$A$47,0))</f>
        <v>110.39</v>
      </c>
      <c r="R3854" s="15" t="n">
        <f aca="false">IF(I3854="Cancelado",0,P3854-Q3854)</f>
        <v>92.51</v>
      </c>
      <c r="S3854" s="17" t="str">
        <f aca="false">INDEX(dProdutos!$D$2:$D$47,MATCH(E3854,dProdutos!$A$2:$A$47,0))</f>
        <v>Moda Masculina</v>
      </c>
    </row>
    <row r="3855" customFormat="false" ht="15" hidden="false" customHeight="false" outlineLevel="0" collapsed="false">
      <c r="A3855" s="17" t="s">
        <v>3874</v>
      </c>
      <c r="B3855" s="17" t="n">
        <v>1</v>
      </c>
      <c r="C3855" s="21" t="n">
        <v>45964</v>
      </c>
      <c r="D3855" s="17" t="s">
        <v>1066</v>
      </c>
      <c r="E3855" s="17" t="s">
        <v>156</v>
      </c>
      <c r="F3855" s="17" t="s">
        <v>1493</v>
      </c>
      <c r="G3855" s="17" t="s">
        <v>59</v>
      </c>
      <c r="H3855" s="17" t="s">
        <v>1537</v>
      </c>
      <c r="I3855" s="17" t="s">
        <v>1524</v>
      </c>
      <c r="J3855" s="17" t="n">
        <v>1</v>
      </c>
      <c r="K3855" s="15" t="n">
        <v>192.9</v>
      </c>
      <c r="L3855" s="22" t="n">
        <v>0.05</v>
      </c>
      <c r="M3855" s="15" t="n">
        <v>12.49</v>
      </c>
      <c r="N3855" s="15" t="n">
        <f aca="false">J3855*K3855</f>
        <v>192.9</v>
      </c>
      <c r="O3855" s="15" t="n">
        <f aca="false">N3855*L3855</f>
        <v>9.645</v>
      </c>
      <c r="P3855" s="15" t="n">
        <f aca="false">N3855-O3855</f>
        <v>183.255</v>
      </c>
      <c r="Q3855" s="15" t="n">
        <f aca="false">J3855*INDEX(dProdutos!$F$2:$F$47,MATCH(E3855,dProdutos!$A$2:$A$47,0))</f>
        <v>80.38</v>
      </c>
      <c r="R3855" s="15" t="n">
        <f aca="false">IF(I3855="Cancelado",0,P3855-Q3855)</f>
        <v>102.875</v>
      </c>
      <c r="S3855" s="17" t="str">
        <f aca="false">INDEX(dProdutos!$D$2:$D$47,MATCH(E3855,dProdutos!$A$2:$A$47,0))</f>
        <v>Acessórios</v>
      </c>
    </row>
    <row r="3856" customFormat="false" ht="15" hidden="false" customHeight="false" outlineLevel="0" collapsed="false">
      <c r="A3856" s="17" t="s">
        <v>3874</v>
      </c>
      <c r="B3856" s="17" t="n">
        <v>2</v>
      </c>
      <c r="C3856" s="21" t="n">
        <v>45964</v>
      </c>
      <c r="D3856" s="17" t="s">
        <v>1066</v>
      </c>
      <c r="E3856" s="17" t="s">
        <v>123</v>
      </c>
      <c r="F3856" s="17" t="s">
        <v>1493</v>
      </c>
      <c r="G3856" s="17" t="s">
        <v>59</v>
      </c>
      <c r="H3856" s="17" t="s">
        <v>1537</v>
      </c>
      <c r="I3856" s="17" t="s">
        <v>1524</v>
      </c>
      <c r="J3856" s="17" t="n">
        <v>1</v>
      </c>
      <c r="K3856" s="15" t="n">
        <v>277.9</v>
      </c>
      <c r="L3856" s="22" t="n">
        <v>0.15</v>
      </c>
      <c r="M3856" s="15" t="n">
        <v>0</v>
      </c>
      <c r="N3856" s="15" t="n">
        <f aca="false">J3856*K3856</f>
        <v>277.9</v>
      </c>
      <c r="O3856" s="15" t="n">
        <f aca="false">N3856*L3856</f>
        <v>41.685</v>
      </c>
      <c r="P3856" s="15" t="n">
        <f aca="false">N3856-O3856</f>
        <v>236.215</v>
      </c>
      <c r="Q3856" s="15" t="n">
        <f aca="false">J3856*INDEX(dProdutos!$F$2:$F$47,MATCH(E3856,dProdutos!$A$2:$A$47,0))</f>
        <v>132.36</v>
      </c>
      <c r="R3856" s="15" t="n">
        <f aca="false">IF(I3856="Cancelado",0,P3856-Q3856)</f>
        <v>103.855</v>
      </c>
      <c r="S3856" s="17" t="str">
        <f aca="false">INDEX(dProdutos!$D$2:$D$47,MATCH(E3856,dProdutos!$A$2:$A$47,0))</f>
        <v>Calçados</v>
      </c>
    </row>
    <row r="3857" customFormat="false" ht="15" hidden="false" customHeight="false" outlineLevel="0" collapsed="false">
      <c r="A3857" s="17" t="s">
        <v>3875</v>
      </c>
      <c r="B3857" s="17" t="n">
        <v>1</v>
      </c>
      <c r="C3857" s="21" t="n">
        <v>45964</v>
      </c>
      <c r="D3857" s="17" t="s">
        <v>933</v>
      </c>
      <c r="E3857" s="17" t="s">
        <v>165</v>
      </c>
      <c r="F3857" s="17" t="s">
        <v>1487</v>
      </c>
      <c r="G3857" s="17" t="s">
        <v>59</v>
      </c>
      <c r="H3857" s="17" t="s">
        <v>1537</v>
      </c>
      <c r="I3857" s="17" t="s">
        <v>1524</v>
      </c>
      <c r="J3857" s="17" t="n">
        <v>2</v>
      </c>
      <c r="K3857" s="15" t="n">
        <v>231.9</v>
      </c>
      <c r="L3857" s="22" t="n">
        <v>0</v>
      </c>
      <c r="M3857" s="15" t="n">
        <v>0</v>
      </c>
      <c r="N3857" s="15" t="n">
        <f aca="false">J3857*K3857</f>
        <v>463.8</v>
      </c>
      <c r="O3857" s="15" t="n">
        <f aca="false">N3857*L3857</f>
        <v>0</v>
      </c>
      <c r="P3857" s="15" t="n">
        <f aca="false">N3857-O3857</f>
        <v>463.8</v>
      </c>
      <c r="Q3857" s="15" t="n">
        <f aca="false">J3857*INDEX(dProdutos!$F$2:$F$47,MATCH(E3857,dProdutos!$A$2:$A$47,0))</f>
        <v>281.66</v>
      </c>
      <c r="R3857" s="15" t="n">
        <f aca="false">IF(I3857="Cancelado",0,P3857-Q3857)</f>
        <v>182.14</v>
      </c>
      <c r="S3857" s="17" t="str">
        <f aca="false">INDEX(dProdutos!$D$2:$D$47,MATCH(E3857,dProdutos!$A$2:$A$47,0))</f>
        <v>Casa</v>
      </c>
    </row>
    <row r="3858" customFormat="false" ht="15" hidden="false" customHeight="false" outlineLevel="0" collapsed="false">
      <c r="A3858" s="17" t="s">
        <v>3875</v>
      </c>
      <c r="B3858" s="17" t="n">
        <v>2</v>
      </c>
      <c r="C3858" s="21" t="n">
        <v>45964</v>
      </c>
      <c r="D3858" s="17" t="s">
        <v>933</v>
      </c>
      <c r="E3858" s="17" t="s">
        <v>102</v>
      </c>
      <c r="F3858" s="17" t="s">
        <v>1487</v>
      </c>
      <c r="G3858" s="17" t="s">
        <v>59</v>
      </c>
      <c r="H3858" s="17" t="s">
        <v>1537</v>
      </c>
      <c r="I3858" s="17" t="s">
        <v>1524</v>
      </c>
      <c r="J3858" s="17" t="n">
        <v>3</v>
      </c>
      <c r="K3858" s="15" t="n">
        <v>65.9</v>
      </c>
      <c r="L3858" s="22" t="n">
        <v>0</v>
      </c>
      <c r="M3858" s="15" t="n">
        <v>0</v>
      </c>
      <c r="N3858" s="15" t="n">
        <f aca="false">J3858*K3858</f>
        <v>197.7</v>
      </c>
      <c r="O3858" s="15" t="n">
        <f aca="false">N3858*L3858</f>
        <v>0</v>
      </c>
      <c r="P3858" s="15" t="n">
        <f aca="false">N3858-O3858</f>
        <v>197.7</v>
      </c>
      <c r="Q3858" s="15" t="n">
        <f aca="false">J3858*INDEX(dProdutos!$F$2:$F$47,MATCH(E3858,dProdutos!$A$2:$A$47,0))</f>
        <v>89.04</v>
      </c>
      <c r="R3858" s="15" t="n">
        <f aca="false">IF(I3858="Cancelado",0,P3858-Q3858)</f>
        <v>108.66</v>
      </c>
      <c r="S3858" s="17" t="str">
        <f aca="false">INDEX(dProdutos!$D$2:$D$47,MATCH(E3858,dProdutos!$A$2:$A$47,0))</f>
        <v>Moda Masculina</v>
      </c>
    </row>
    <row r="3859" customFormat="false" ht="15" hidden="false" customHeight="false" outlineLevel="0" collapsed="false">
      <c r="A3859" s="17" t="s">
        <v>3875</v>
      </c>
      <c r="B3859" s="17" t="n">
        <v>3</v>
      </c>
      <c r="C3859" s="21" t="n">
        <v>45964</v>
      </c>
      <c r="D3859" s="17" t="s">
        <v>933</v>
      </c>
      <c r="E3859" s="17" t="s">
        <v>177</v>
      </c>
      <c r="F3859" s="17" t="s">
        <v>1487</v>
      </c>
      <c r="G3859" s="17" t="s">
        <v>59</v>
      </c>
      <c r="H3859" s="17" t="s">
        <v>1537</v>
      </c>
      <c r="I3859" s="17" t="s">
        <v>1524</v>
      </c>
      <c r="J3859" s="17" t="n">
        <v>1</v>
      </c>
      <c r="K3859" s="15" t="n">
        <v>257.9</v>
      </c>
      <c r="L3859" s="22" t="n">
        <v>0</v>
      </c>
      <c r="M3859" s="15" t="n">
        <v>0</v>
      </c>
      <c r="N3859" s="15" t="n">
        <f aca="false">J3859*K3859</f>
        <v>257.9</v>
      </c>
      <c r="O3859" s="15" t="n">
        <f aca="false">N3859*L3859</f>
        <v>0</v>
      </c>
      <c r="P3859" s="15" t="n">
        <f aca="false">N3859-O3859</f>
        <v>257.9</v>
      </c>
      <c r="Q3859" s="15" t="n">
        <f aca="false">J3859*INDEX(dProdutos!$F$2:$F$47,MATCH(E3859,dProdutos!$A$2:$A$47,0))</f>
        <v>138.23</v>
      </c>
      <c r="R3859" s="15" t="n">
        <f aca="false">IF(I3859="Cancelado",0,P3859-Q3859)</f>
        <v>119.67</v>
      </c>
      <c r="S3859" s="17" t="str">
        <f aca="false">INDEX(dProdutos!$D$2:$D$47,MATCH(E3859,dProdutos!$A$2:$A$47,0))</f>
        <v>Casa</v>
      </c>
    </row>
    <row r="3860" customFormat="false" ht="15" hidden="false" customHeight="false" outlineLevel="0" collapsed="false">
      <c r="A3860" s="17" t="s">
        <v>3875</v>
      </c>
      <c r="B3860" s="17" t="n">
        <v>4</v>
      </c>
      <c r="C3860" s="21" t="n">
        <v>45964</v>
      </c>
      <c r="D3860" s="17" t="s">
        <v>933</v>
      </c>
      <c r="E3860" s="17" t="s">
        <v>171</v>
      </c>
      <c r="F3860" s="17" t="s">
        <v>1487</v>
      </c>
      <c r="G3860" s="17" t="s">
        <v>59</v>
      </c>
      <c r="H3860" s="17" t="s">
        <v>1537</v>
      </c>
      <c r="I3860" s="17" t="s">
        <v>1524</v>
      </c>
      <c r="J3860" s="17" t="n">
        <v>1</v>
      </c>
      <c r="K3860" s="15" t="n">
        <v>246.9</v>
      </c>
      <c r="L3860" s="22" t="n">
        <v>0.15</v>
      </c>
      <c r="M3860" s="15" t="n">
        <v>0</v>
      </c>
      <c r="N3860" s="15" t="n">
        <f aca="false">J3860*K3860</f>
        <v>246.9</v>
      </c>
      <c r="O3860" s="15" t="n">
        <f aca="false">N3860*L3860</f>
        <v>37.035</v>
      </c>
      <c r="P3860" s="15" t="n">
        <f aca="false">N3860-O3860</f>
        <v>209.865</v>
      </c>
      <c r="Q3860" s="15" t="n">
        <f aca="false">J3860*INDEX(dProdutos!$F$2:$F$47,MATCH(E3860,dProdutos!$A$2:$A$47,0))</f>
        <v>103.61</v>
      </c>
      <c r="R3860" s="15" t="n">
        <f aca="false">IF(I3860="Cancelado",0,P3860-Q3860)</f>
        <v>106.255</v>
      </c>
      <c r="S3860" s="17" t="str">
        <f aca="false">INDEX(dProdutos!$D$2:$D$47,MATCH(E3860,dProdutos!$A$2:$A$47,0))</f>
        <v>Casa</v>
      </c>
    </row>
    <row r="3861" customFormat="false" ht="15" hidden="false" customHeight="false" outlineLevel="0" collapsed="false">
      <c r="A3861" s="17" t="s">
        <v>3876</v>
      </c>
      <c r="B3861" s="17" t="n">
        <v>1</v>
      </c>
      <c r="C3861" s="21" t="n">
        <v>45964</v>
      </c>
      <c r="D3861" s="17" t="s">
        <v>1234</v>
      </c>
      <c r="E3861" s="17" t="s">
        <v>102</v>
      </c>
      <c r="F3861" s="17" t="s">
        <v>1495</v>
      </c>
      <c r="G3861" s="17" t="s">
        <v>62</v>
      </c>
      <c r="H3861" s="17" t="s">
        <v>1537</v>
      </c>
      <c r="I3861" s="17" t="s">
        <v>1524</v>
      </c>
      <c r="J3861" s="17" t="n">
        <v>1</v>
      </c>
      <c r="K3861" s="15" t="n">
        <v>65.9</v>
      </c>
      <c r="L3861" s="22" t="n">
        <v>0.2</v>
      </c>
      <c r="M3861" s="15" t="n">
        <v>0</v>
      </c>
      <c r="N3861" s="15" t="n">
        <f aca="false">J3861*K3861</f>
        <v>65.9</v>
      </c>
      <c r="O3861" s="15" t="n">
        <f aca="false">N3861*L3861</f>
        <v>13.18</v>
      </c>
      <c r="P3861" s="15" t="n">
        <f aca="false">N3861-O3861</f>
        <v>52.72</v>
      </c>
      <c r="Q3861" s="15" t="n">
        <f aca="false">J3861*INDEX(dProdutos!$F$2:$F$47,MATCH(E3861,dProdutos!$A$2:$A$47,0))</f>
        <v>29.68</v>
      </c>
      <c r="R3861" s="15" t="n">
        <f aca="false">IF(I3861="Cancelado",0,P3861-Q3861)</f>
        <v>23.04</v>
      </c>
      <c r="S3861" s="17" t="str">
        <f aca="false">INDEX(dProdutos!$D$2:$D$47,MATCH(E3861,dProdutos!$A$2:$A$47,0))</f>
        <v>Moda Masculina</v>
      </c>
    </row>
    <row r="3862" customFormat="false" ht="15" hidden="false" customHeight="false" outlineLevel="0" collapsed="false">
      <c r="A3862" s="17" t="s">
        <v>3876</v>
      </c>
      <c r="B3862" s="17" t="n">
        <v>2</v>
      </c>
      <c r="C3862" s="21" t="n">
        <v>45964</v>
      </c>
      <c r="D3862" s="17" t="s">
        <v>1234</v>
      </c>
      <c r="E3862" s="17" t="s">
        <v>120</v>
      </c>
      <c r="F3862" s="17" t="s">
        <v>1495</v>
      </c>
      <c r="G3862" s="17" t="s">
        <v>62</v>
      </c>
      <c r="H3862" s="17" t="s">
        <v>1537</v>
      </c>
      <c r="I3862" s="17" t="s">
        <v>1524</v>
      </c>
      <c r="J3862" s="17" t="n">
        <v>2</v>
      </c>
      <c r="K3862" s="15" t="n">
        <v>96.9</v>
      </c>
      <c r="L3862" s="22" t="n">
        <v>0.1</v>
      </c>
      <c r="M3862" s="15" t="n">
        <v>0</v>
      </c>
      <c r="N3862" s="15" t="n">
        <f aca="false">J3862*K3862</f>
        <v>193.8</v>
      </c>
      <c r="O3862" s="15" t="n">
        <f aca="false">N3862*L3862</f>
        <v>19.38</v>
      </c>
      <c r="P3862" s="15" t="n">
        <f aca="false">N3862-O3862</f>
        <v>174.42</v>
      </c>
      <c r="Q3862" s="15" t="n">
        <f aca="false">J3862*INDEX(dProdutos!$F$2:$F$47,MATCH(E3862,dProdutos!$A$2:$A$47,0))</f>
        <v>88.72</v>
      </c>
      <c r="R3862" s="15" t="n">
        <f aca="false">IF(I3862="Cancelado",0,P3862-Q3862)</f>
        <v>85.7</v>
      </c>
      <c r="S3862" s="17" t="str">
        <f aca="false">INDEX(dProdutos!$D$2:$D$47,MATCH(E3862,dProdutos!$A$2:$A$47,0))</f>
        <v>Moda Masculina</v>
      </c>
    </row>
    <row r="3863" customFormat="false" ht="15" hidden="false" customHeight="false" outlineLevel="0" collapsed="false">
      <c r="A3863" s="17" t="s">
        <v>3877</v>
      </c>
      <c r="B3863" s="17" t="n">
        <v>1</v>
      </c>
      <c r="C3863" s="21" t="n">
        <v>45964</v>
      </c>
      <c r="D3863" s="17" t="s">
        <v>1420</v>
      </c>
      <c r="E3863" s="17" t="s">
        <v>141</v>
      </c>
      <c r="F3863" s="17" t="s">
        <v>1497</v>
      </c>
      <c r="G3863" s="17" t="s">
        <v>62</v>
      </c>
      <c r="H3863" s="17" t="s">
        <v>1527</v>
      </c>
      <c r="I3863" s="17" t="s">
        <v>1531</v>
      </c>
      <c r="J3863" s="17" t="n">
        <v>1</v>
      </c>
      <c r="K3863" s="15" t="n">
        <v>131.9</v>
      </c>
      <c r="L3863" s="22" t="n">
        <v>0</v>
      </c>
      <c r="M3863" s="15" t="n">
        <v>20.17</v>
      </c>
      <c r="N3863" s="15" t="n">
        <f aca="false">J3863*K3863</f>
        <v>131.9</v>
      </c>
      <c r="O3863" s="15" t="n">
        <f aca="false">N3863*L3863</f>
        <v>0</v>
      </c>
      <c r="P3863" s="15" t="n">
        <f aca="false">N3863-O3863</f>
        <v>131.9</v>
      </c>
      <c r="Q3863" s="15" t="n">
        <f aca="false">J3863*INDEX(dProdutos!$F$2:$F$47,MATCH(E3863,dProdutos!$A$2:$A$47,0))</f>
        <v>81.66</v>
      </c>
      <c r="R3863" s="15" t="n">
        <f aca="false">IF(I3863="Cancelado",0,P3863-Q3863)</f>
        <v>0</v>
      </c>
      <c r="S3863" s="17" t="str">
        <f aca="false">INDEX(dProdutos!$D$2:$D$47,MATCH(E3863,dProdutos!$A$2:$A$47,0))</f>
        <v>Acessórios</v>
      </c>
    </row>
    <row r="3864" customFormat="false" ht="15" hidden="false" customHeight="false" outlineLevel="0" collapsed="false">
      <c r="A3864" s="17" t="s">
        <v>3878</v>
      </c>
      <c r="B3864" s="17" t="n">
        <v>1</v>
      </c>
      <c r="C3864" s="21" t="n">
        <v>45964</v>
      </c>
      <c r="D3864" s="17" t="s">
        <v>962</v>
      </c>
      <c r="E3864" s="17" t="s">
        <v>177</v>
      </c>
      <c r="F3864" s="17" t="s">
        <v>1493</v>
      </c>
      <c r="G3864" s="17" t="s">
        <v>61</v>
      </c>
      <c r="H3864" s="17" t="s">
        <v>1537</v>
      </c>
      <c r="I3864" s="17" t="s">
        <v>1524</v>
      </c>
      <c r="J3864" s="17" t="n">
        <v>1</v>
      </c>
      <c r="K3864" s="15" t="n">
        <v>257.9</v>
      </c>
      <c r="L3864" s="22" t="n">
        <v>0.05</v>
      </c>
      <c r="M3864" s="15" t="n">
        <v>24.76</v>
      </c>
      <c r="N3864" s="15" t="n">
        <f aca="false">J3864*K3864</f>
        <v>257.9</v>
      </c>
      <c r="O3864" s="15" t="n">
        <f aca="false">N3864*L3864</f>
        <v>12.895</v>
      </c>
      <c r="P3864" s="15" t="n">
        <f aca="false">N3864-O3864</f>
        <v>245.005</v>
      </c>
      <c r="Q3864" s="15" t="n">
        <f aca="false">J3864*INDEX(dProdutos!$F$2:$F$47,MATCH(E3864,dProdutos!$A$2:$A$47,0))</f>
        <v>138.23</v>
      </c>
      <c r="R3864" s="15" t="n">
        <f aca="false">IF(I3864="Cancelado",0,P3864-Q3864)</f>
        <v>106.775</v>
      </c>
      <c r="S3864" s="17" t="str">
        <f aca="false">INDEX(dProdutos!$D$2:$D$47,MATCH(E3864,dProdutos!$A$2:$A$47,0))</f>
        <v>Casa</v>
      </c>
    </row>
    <row r="3865" customFormat="false" ht="15" hidden="false" customHeight="false" outlineLevel="0" collapsed="false">
      <c r="A3865" s="17" t="s">
        <v>3878</v>
      </c>
      <c r="B3865" s="17" t="n">
        <v>2</v>
      </c>
      <c r="C3865" s="21" t="n">
        <v>45964</v>
      </c>
      <c r="D3865" s="17" t="s">
        <v>962</v>
      </c>
      <c r="E3865" s="17" t="s">
        <v>171</v>
      </c>
      <c r="F3865" s="17" t="s">
        <v>1493</v>
      </c>
      <c r="G3865" s="17" t="s">
        <v>61</v>
      </c>
      <c r="H3865" s="17" t="s">
        <v>1537</v>
      </c>
      <c r="I3865" s="17" t="s">
        <v>1524</v>
      </c>
      <c r="J3865" s="17" t="n">
        <v>1</v>
      </c>
      <c r="K3865" s="15" t="n">
        <v>246.9</v>
      </c>
      <c r="L3865" s="22" t="n">
        <v>0.05</v>
      </c>
      <c r="M3865" s="15" t="n">
        <v>0</v>
      </c>
      <c r="N3865" s="15" t="n">
        <f aca="false">J3865*K3865</f>
        <v>246.9</v>
      </c>
      <c r="O3865" s="15" t="n">
        <f aca="false">N3865*L3865</f>
        <v>12.345</v>
      </c>
      <c r="P3865" s="15" t="n">
        <f aca="false">N3865-O3865</f>
        <v>234.555</v>
      </c>
      <c r="Q3865" s="15" t="n">
        <f aca="false">J3865*INDEX(dProdutos!$F$2:$F$47,MATCH(E3865,dProdutos!$A$2:$A$47,0))</f>
        <v>103.61</v>
      </c>
      <c r="R3865" s="15" t="n">
        <f aca="false">IF(I3865="Cancelado",0,P3865-Q3865)</f>
        <v>130.945</v>
      </c>
      <c r="S3865" s="17" t="str">
        <f aca="false">INDEX(dProdutos!$D$2:$D$47,MATCH(E3865,dProdutos!$A$2:$A$47,0))</f>
        <v>Casa</v>
      </c>
    </row>
    <row r="3866" customFormat="false" ht="15" hidden="false" customHeight="false" outlineLevel="0" collapsed="false">
      <c r="A3866" s="17" t="s">
        <v>3879</v>
      </c>
      <c r="B3866" s="17" t="n">
        <v>1</v>
      </c>
      <c r="C3866" s="21" t="n">
        <v>45964</v>
      </c>
      <c r="D3866" s="17" t="s">
        <v>1405</v>
      </c>
      <c r="E3866" s="17" t="s">
        <v>111</v>
      </c>
      <c r="F3866" s="17" t="s">
        <v>1497</v>
      </c>
      <c r="G3866" s="17" t="s">
        <v>59</v>
      </c>
      <c r="H3866" s="17" t="s">
        <v>1537</v>
      </c>
      <c r="I3866" s="17" t="s">
        <v>1524</v>
      </c>
      <c r="J3866" s="17" t="n">
        <v>1</v>
      </c>
      <c r="K3866" s="15" t="n">
        <v>188.9</v>
      </c>
      <c r="L3866" s="22" t="n">
        <v>0</v>
      </c>
      <c r="M3866" s="15" t="n">
        <v>25.61</v>
      </c>
      <c r="N3866" s="15" t="n">
        <f aca="false">J3866*K3866</f>
        <v>188.9</v>
      </c>
      <c r="O3866" s="15" t="n">
        <f aca="false">N3866*L3866</f>
        <v>0</v>
      </c>
      <c r="P3866" s="15" t="n">
        <f aca="false">N3866-O3866</f>
        <v>188.9</v>
      </c>
      <c r="Q3866" s="15" t="n">
        <f aca="false">J3866*INDEX(dProdutos!$F$2:$F$47,MATCH(E3866,dProdutos!$A$2:$A$47,0))</f>
        <v>88.32</v>
      </c>
      <c r="R3866" s="15" t="n">
        <f aca="false">IF(I3866="Cancelado",0,P3866-Q3866)</f>
        <v>100.58</v>
      </c>
      <c r="S3866" s="17" t="str">
        <f aca="false">INDEX(dProdutos!$D$2:$D$47,MATCH(E3866,dProdutos!$A$2:$A$47,0))</f>
        <v>Moda Masculina</v>
      </c>
    </row>
    <row r="3867" customFormat="false" ht="15" hidden="false" customHeight="false" outlineLevel="0" collapsed="false">
      <c r="A3867" s="17" t="s">
        <v>3879</v>
      </c>
      <c r="B3867" s="17" t="n">
        <v>2</v>
      </c>
      <c r="C3867" s="21" t="n">
        <v>45964</v>
      </c>
      <c r="D3867" s="17" t="s">
        <v>1405</v>
      </c>
      <c r="E3867" s="17" t="s">
        <v>135</v>
      </c>
      <c r="F3867" s="17" t="s">
        <v>1497</v>
      </c>
      <c r="G3867" s="17" t="s">
        <v>59</v>
      </c>
      <c r="H3867" s="17" t="s">
        <v>1537</v>
      </c>
      <c r="I3867" s="17" t="s">
        <v>1524</v>
      </c>
      <c r="J3867" s="17" t="n">
        <v>1</v>
      </c>
      <c r="K3867" s="15" t="n">
        <v>200.9</v>
      </c>
      <c r="L3867" s="22" t="n">
        <v>0.05</v>
      </c>
      <c r="M3867" s="15" t="n">
        <v>0</v>
      </c>
      <c r="N3867" s="15" t="n">
        <f aca="false">J3867*K3867</f>
        <v>200.9</v>
      </c>
      <c r="O3867" s="15" t="n">
        <f aca="false">N3867*L3867</f>
        <v>10.045</v>
      </c>
      <c r="P3867" s="15" t="n">
        <f aca="false">N3867-O3867</f>
        <v>190.855</v>
      </c>
      <c r="Q3867" s="15" t="n">
        <f aca="false">J3867*INDEX(dProdutos!$F$2:$F$47,MATCH(E3867,dProdutos!$A$2:$A$47,0))</f>
        <v>80.73</v>
      </c>
      <c r="R3867" s="15" t="n">
        <f aca="false">IF(I3867="Cancelado",0,P3867-Q3867)</f>
        <v>110.125</v>
      </c>
      <c r="S3867" s="17" t="str">
        <f aca="false">INDEX(dProdutos!$D$2:$D$47,MATCH(E3867,dProdutos!$A$2:$A$47,0))</f>
        <v>Calçados</v>
      </c>
    </row>
    <row r="3868" customFormat="false" ht="15" hidden="false" customHeight="false" outlineLevel="0" collapsed="false">
      <c r="A3868" s="17" t="s">
        <v>3880</v>
      </c>
      <c r="B3868" s="17" t="n">
        <v>1</v>
      </c>
      <c r="C3868" s="21" t="n">
        <v>45964</v>
      </c>
      <c r="D3868" s="17" t="s">
        <v>632</v>
      </c>
      <c r="E3868" s="17" t="s">
        <v>183</v>
      </c>
      <c r="F3868" s="17" t="s">
        <v>1487</v>
      </c>
      <c r="G3868" s="17" t="s">
        <v>60</v>
      </c>
      <c r="H3868" s="17" t="s">
        <v>1537</v>
      </c>
      <c r="I3868" s="17" t="s">
        <v>1524</v>
      </c>
      <c r="J3868" s="17" t="n">
        <v>1</v>
      </c>
      <c r="K3868" s="15" t="n">
        <v>121.9</v>
      </c>
      <c r="L3868" s="22" t="n">
        <v>0</v>
      </c>
      <c r="M3868" s="15" t="n">
        <v>23.88</v>
      </c>
      <c r="N3868" s="15" t="n">
        <f aca="false">J3868*K3868</f>
        <v>121.9</v>
      </c>
      <c r="O3868" s="15" t="n">
        <f aca="false">N3868*L3868</f>
        <v>0</v>
      </c>
      <c r="P3868" s="15" t="n">
        <f aca="false">N3868-O3868</f>
        <v>121.9</v>
      </c>
      <c r="Q3868" s="15" t="n">
        <f aca="false">J3868*INDEX(dProdutos!$F$2:$F$47,MATCH(E3868,dProdutos!$A$2:$A$47,0))</f>
        <v>52.76</v>
      </c>
      <c r="R3868" s="15" t="n">
        <f aca="false">IF(I3868="Cancelado",0,P3868-Q3868)</f>
        <v>69.14</v>
      </c>
      <c r="S3868" s="17" t="str">
        <f aca="false">INDEX(dProdutos!$D$2:$D$47,MATCH(E3868,dProdutos!$A$2:$A$47,0))</f>
        <v>Eletrônicos</v>
      </c>
    </row>
    <row r="3869" customFormat="false" ht="15" hidden="false" customHeight="false" outlineLevel="0" collapsed="false">
      <c r="A3869" s="17" t="s">
        <v>3881</v>
      </c>
      <c r="B3869" s="17" t="n">
        <v>1</v>
      </c>
      <c r="C3869" s="21" t="n">
        <v>45964</v>
      </c>
      <c r="D3869" s="17" t="s">
        <v>1481</v>
      </c>
      <c r="E3869" s="17" t="s">
        <v>186</v>
      </c>
      <c r="F3869" s="17" t="s">
        <v>1490</v>
      </c>
      <c r="G3869" s="17" t="s">
        <v>61</v>
      </c>
      <c r="H3869" s="17" t="s">
        <v>1537</v>
      </c>
      <c r="I3869" s="17" t="s">
        <v>1524</v>
      </c>
      <c r="J3869" s="17" t="n">
        <v>1</v>
      </c>
      <c r="K3869" s="15" t="n">
        <v>120.9</v>
      </c>
      <c r="L3869" s="22" t="n">
        <v>0.2</v>
      </c>
      <c r="M3869" s="15" t="n">
        <v>30.27</v>
      </c>
      <c r="N3869" s="15" t="n">
        <f aca="false">J3869*K3869</f>
        <v>120.9</v>
      </c>
      <c r="O3869" s="15" t="n">
        <f aca="false">N3869*L3869</f>
        <v>24.18</v>
      </c>
      <c r="P3869" s="15" t="n">
        <f aca="false">N3869-O3869</f>
        <v>96.72</v>
      </c>
      <c r="Q3869" s="15" t="n">
        <f aca="false">J3869*INDEX(dProdutos!$F$2:$F$47,MATCH(E3869,dProdutos!$A$2:$A$47,0))</f>
        <v>72.21</v>
      </c>
      <c r="R3869" s="15" t="n">
        <f aca="false">IF(I3869="Cancelado",0,P3869-Q3869)</f>
        <v>24.51</v>
      </c>
      <c r="S3869" s="17" t="str">
        <f aca="false">INDEX(dProdutos!$D$2:$D$47,MATCH(E3869,dProdutos!$A$2:$A$47,0))</f>
        <v>Eletrônicos</v>
      </c>
    </row>
    <row r="3870" customFormat="false" ht="15" hidden="false" customHeight="false" outlineLevel="0" collapsed="false">
      <c r="A3870" s="17" t="s">
        <v>3882</v>
      </c>
      <c r="B3870" s="17" t="n">
        <v>1</v>
      </c>
      <c r="C3870" s="21" t="n">
        <v>45964</v>
      </c>
      <c r="D3870" s="17" t="s">
        <v>1008</v>
      </c>
      <c r="E3870" s="17" t="s">
        <v>171</v>
      </c>
      <c r="F3870" s="17" t="s">
        <v>1487</v>
      </c>
      <c r="G3870" s="17" t="s">
        <v>59</v>
      </c>
      <c r="H3870" s="17" t="s">
        <v>1537</v>
      </c>
      <c r="I3870" s="17" t="s">
        <v>1524</v>
      </c>
      <c r="J3870" s="17" t="n">
        <v>1</v>
      </c>
      <c r="K3870" s="15" t="n">
        <v>246.9</v>
      </c>
      <c r="L3870" s="22" t="n">
        <v>0</v>
      </c>
      <c r="M3870" s="15" t="n">
        <v>19.97</v>
      </c>
      <c r="N3870" s="15" t="n">
        <f aca="false">J3870*K3870</f>
        <v>246.9</v>
      </c>
      <c r="O3870" s="15" t="n">
        <f aca="false">N3870*L3870</f>
        <v>0</v>
      </c>
      <c r="P3870" s="15" t="n">
        <f aca="false">N3870-O3870</f>
        <v>246.9</v>
      </c>
      <c r="Q3870" s="15" t="n">
        <f aca="false">J3870*INDEX(dProdutos!$F$2:$F$47,MATCH(E3870,dProdutos!$A$2:$A$47,0))</f>
        <v>103.61</v>
      </c>
      <c r="R3870" s="15" t="n">
        <f aca="false">IF(I3870="Cancelado",0,P3870-Q3870)</f>
        <v>143.29</v>
      </c>
      <c r="S3870" s="17" t="str">
        <f aca="false">INDEX(dProdutos!$D$2:$D$47,MATCH(E3870,dProdutos!$A$2:$A$47,0))</f>
        <v>Casa</v>
      </c>
    </row>
    <row r="3871" customFormat="false" ht="15" hidden="false" customHeight="false" outlineLevel="0" collapsed="false">
      <c r="A3871" s="17" t="s">
        <v>3883</v>
      </c>
      <c r="B3871" s="17" t="n">
        <v>1</v>
      </c>
      <c r="C3871" s="21" t="n">
        <v>45964</v>
      </c>
      <c r="D3871" s="17" t="s">
        <v>812</v>
      </c>
      <c r="E3871" s="17" t="s">
        <v>102</v>
      </c>
      <c r="F3871" s="17" t="s">
        <v>1490</v>
      </c>
      <c r="G3871" s="17" t="s">
        <v>62</v>
      </c>
      <c r="H3871" s="17" t="s">
        <v>1537</v>
      </c>
      <c r="I3871" s="17" t="s">
        <v>1531</v>
      </c>
      <c r="J3871" s="17" t="n">
        <v>3</v>
      </c>
      <c r="K3871" s="15" t="n">
        <v>65.9</v>
      </c>
      <c r="L3871" s="22" t="n">
        <v>0.15</v>
      </c>
      <c r="M3871" s="15" t="n">
        <v>10.63</v>
      </c>
      <c r="N3871" s="15" t="n">
        <f aca="false">J3871*K3871</f>
        <v>197.7</v>
      </c>
      <c r="O3871" s="15" t="n">
        <f aca="false">N3871*L3871</f>
        <v>29.655</v>
      </c>
      <c r="P3871" s="15" t="n">
        <f aca="false">N3871-O3871</f>
        <v>168.045</v>
      </c>
      <c r="Q3871" s="15" t="n">
        <f aca="false">J3871*INDEX(dProdutos!$F$2:$F$47,MATCH(E3871,dProdutos!$A$2:$A$47,0))</f>
        <v>89.04</v>
      </c>
      <c r="R3871" s="15" t="n">
        <f aca="false">IF(I3871="Cancelado",0,P3871-Q3871)</f>
        <v>0</v>
      </c>
      <c r="S3871" s="17" t="str">
        <f aca="false">INDEX(dProdutos!$D$2:$D$47,MATCH(E3871,dProdutos!$A$2:$A$47,0))</f>
        <v>Moda Masculina</v>
      </c>
    </row>
    <row r="3872" customFormat="false" ht="15" hidden="false" customHeight="false" outlineLevel="0" collapsed="false">
      <c r="A3872" s="17" t="s">
        <v>3884</v>
      </c>
      <c r="B3872" s="17" t="n">
        <v>1</v>
      </c>
      <c r="C3872" s="21" t="n">
        <v>45964</v>
      </c>
      <c r="D3872" s="17" t="s">
        <v>390</v>
      </c>
      <c r="E3872" s="17" t="s">
        <v>92</v>
      </c>
      <c r="F3872" s="17" t="s">
        <v>1493</v>
      </c>
      <c r="G3872" s="17" t="s">
        <v>62</v>
      </c>
      <c r="H3872" s="17" t="s">
        <v>1537</v>
      </c>
      <c r="I3872" s="17" t="s">
        <v>1524</v>
      </c>
      <c r="J3872" s="17" t="n">
        <v>2</v>
      </c>
      <c r="K3872" s="15" t="n">
        <v>191.9</v>
      </c>
      <c r="L3872" s="22" t="n">
        <v>0.15</v>
      </c>
      <c r="M3872" s="15" t="n">
        <v>16.34</v>
      </c>
      <c r="N3872" s="15" t="n">
        <f aca="false">J3872*K3872</f>
        <v>383.8</v>
      </c>
      <c r="O3872" s="15" t="n">
        <f aca="false">N3872*L3872</f>
        <v>57.57</v>
      </c>
      <c r="P3872" s="15" t="n">
        <f aca="false">N3872-O3872</f>
        <v>326.23</v>
      </c>
      <c r="Q3872" s="15" t="n">
        <f aca="false">J3872*INDEX(dProdutos!$F$2:$F$47,MATCH(E3872,dProdutos!$A$2:$A$47,0))</f>
        <v>177.18</v>
      </c>
      <c r="R3872" s="15" t="n">
        <f aca="false">IF(I3872="Cancelado",0,P3872-Q3872)</f>
        <v>149.05</v>
      </c>
      <c r="S3872" s="17" t="str">
        <f aca="false">INDEX(dProdutos!$D$2:$D$47,MATCH(E3872,dProdutos!$A$2:$A$47,0))</f>
        <v>Moda Feminina</v>
      </c>
    </row>
    <row r="3873" customFormat="false" ht="15" hidden="false" customHeight="false" outlineLevel="0" collapsed="false">
      <c r="A3873" s="17" t="s">
        <v>3885</v>
      </c>
      <c r="B3873" s="17" t="n">
        <v>1</v>
      </c>
      <c r="C3873" s="21" t="n">
        <v>45964</v>
      </c>
      <c r="D3873" s="17" t="s">
        <v>849</v>
      </c>
      <c r="E3873" s="17" t="s">
        <v>129</v>
      </c>
      <c r="F3873" s="17" t="s">
        <v>1493</v>
      </c>
      <c r="G3873" s="17" t="s">
        <v>59</v>
      </c>
      <c r="H3873" s="17" t="s">
        <v>1523</v>
      </c>
      <c r="I3873" s="17" t="s">
        <v>1524</v>
      </c>
      <c r="J3873" s="17" t="n">
        <v>1</v>
      </c>
      <c r="K3873" s="15" t="n">
        <v>105.9</v>
      </c>
      <c r="L3873" s="22" t="n">
        <v>0</v>
      </c>
      <c r="M3873" s="15" t="n">
        <v>14.95</v>
      </c>
      <c r="N3873" s="15" t="n">
        <f aca="false">J3873*K3873</f>
        <v>105.9</v>
      </c>
      <c r="O3873" s="15" t="n">
        <f aca="false">N3873*L3873</f>
        <v>0</v>
      </c>
      <c r="P3873" s="15" t="n">
        <f aca="false">N3873-O3873</f>
        <v>105.9</v>
      </c>
      <c r="Q3873" s="15" t="n">
        <f aca="false">J3873*INDEX(dProdutos!$F$2:$F$47,MATCH(E3873,dProdutos!$A$2:$A$47,0))</f>
        <v>43.79</v>
      </c>
      <c r="R3873" s="15" t="n">
        <f aca="false">IF(I3873="Cancelado",0,P3873-Q3873)</f>
        <v>62.11</v>
      </c>
      <c r="S3873" s="17" t="str">
        <f aca="false">INDEX(dProdutos!$D$2:$D$47,MATCH(E3873,dProdutos!$A$2:$A$47,0))</f>
        <v>Calçados</v>
      </c>
    </row>
    <row r="3874" customFormat="false" ht="15" hidden="false" customHeight="false" outlineLevel="0" collapsed="false">
      <c r="A3874" s="17" t="s">
        <v>3886</v>
      </c>
      <c r="B3874" s="17" t="n">
        <v>1</v>
      </c>
      <c r="C3874" s="21" t="n">
        <v>45964</v>
      </c>
      <c r="D3874" s="17" t="s">
        <v>1241</v>
      </c>
      <c r="E3874" s="17" t="s">
        <v>201</v>
      </c>
      <c r="F3874" s="17" t="s">
        <v>1503</v>
      </c>
      <c r="G3874" s="17" t="s">
        <v>62</v>
      </c>
      <c r="H3874" s="17" t="s">
        <v>1540</v>
      </c>
      <c r="I3874" s="17" t="s">
        <v>1524</v>
      </c>
      <c r="J3874" s="17" t="n">
        <v>2</v>
      </c>
      <c r="K3874" s="15" t="n">
        <v>236.9</v>
      </c>
      <c r="L3874" s="22" t="n">
        <v>0.05</v>
      </c>
      <c r="M3874" s="15" t="n">
        <v>16.09</v>
      </c>
      <c r="N3874" s="15" t="n">
        <f aca="false">J3874*K3874</f>
        <v>473.8</v>
      </c>
      <c r="O3874" s="15" t="n">
        <f aca="false">N3874*L3874</f>
        <v>23.69</v>
      </c>
      <c r="P3874" s="15" t="n">
        <f aca="false">N3874-O3874</f>
        <v>450.11</v>
      </c>
      <c r="Q3874" s="15" t="n">
        <f aca="false">J3874*INDEX(dProdutos!$F$2:$F$47,MATCH(E3874,dProdutos!$A$2:$A$47,0))</f>
        <v>192.46</v>
      </c>
      <c r="R3874" s="15" t="n">
        <f aca="false">IF(I3874="Cancelado",0,P3874-Q3874)</f>
        <v>257.65</v>
      </c>
      <c r="S3874" s="17" t="str">
        <f aca="false">INDEX(dProdutos!$D$2:$D$47,MATCH(E3874,dProdutos!$A$2:$A$47,0))</f>
        <v>Beleza</v>
      </c>
    </row>
    <row r="3875" customFormat="false" ht="15" hidden="false" customHeight="false" outlineLevel="0" collapsed="false">
      <c r="A3875" s="17" t="s">
        <v>3886</v>
      </c>
      <c r="B3875" s="17" t="n">
        <v>2</v>
      </c>
      <c r="C3875" s="21" t="n">
        <v>45964</v>
      </c>
      <c r="D3875" s="17" t="s">
        <v>1241</v>
      </c>
      <c r="E3875" s="17" t="s">
        <v>192</v>
      </c>
      <c r="F3875" s="17" t="s">
        <v>1503</v>
      </c>
      <c r="G3875" s="17" t="s">
        <v>62</v>
      </c>
      <c r="H3875" s="17" t="s">
        <v>1540</v>
      </c>
      <c r="I3875" s="17" t="s">
        <v>1524</v>
      </c>
      <c r="J3875" s="17" t="n">
        <v>1</v>
      </c>
      <c r="K3875" s="15" t="n">
        <v>245.9</v>
      </c>
      <c r="L3875" s="22" t="n">
        <v>0</v>
      </c>
      <c r="M3875" s="15" t="n">
        <v>0</v>
      </c>
      <c r="N3875" s="15" t="n">
        <f aca="false">J3875*K3875</f>
        <v>245.9</v>
      </c>
      <c r="O3875" s="15" t="n">
        <f aca="false">N3875*L3875</f>
        <v>0</v>
      </c>
      <c r="P3875" s="15" t="n">
        <f aca="false">N3875-O3875</f>
        <v>245.9</v>
      </c>
      <c r="Q3875" s="15" t="n">
        <f aca="false">J3875*INDEX(dProdutos!$F$2:$F$47,MATCH(E3875,dProdutos!$A$2:$A$47,0))</f>
        <v>107.78</v>
      </c>
      <c r="R3875" s="15" t="n">
        <f aca="false">IF(I3875="Cancelado",0,P3875-Q3875)</f>
        <v>138.12</v>
      </c>
      <c r="S3875" s="17" t="str">
        <f aca="false">INDEX(dProdutos!$D$2:$D$47,MATCH(E3875,dProdutos!$A$2:$A$47,0))</f>
        <v>Eletrônicos</v>
      </c>
    </row>
    <row r="3876" customFormat="false" ht="15" hidden="false" customHeight="false" outlineLevel="0" collapsed="false">
      <c r="A3876" s="17" t="s">
        <v>3886</v>
      </c>
      <c r="B3876" s="17" t="n">
        <v>3</v>
      </c>
      <c r="C3876" s="21" t="n">
        <v>45964</v>
      </c>
      <c r="D3876" s="17" t="s">
        <v>1241</v>
      </c>
      <c r="E3876" s="17" t="s">
        <v>102</v>
      </c>
      <c r="F3876" s="17" t="s">
        <v>1503</v>
      </c>
      <c r="G3876" s="17" t="s">
        <v>62</v>
      </c>
      <c r="H3876" s="17" t="s">
        <v>1540</v>
      </c>
      <c r="I3876" s="17" t="s">
        <v>1524</v>
      </c>
      <c r="J3876" s="17" t="n">
        <v>1</v>
      </c>
      <c r="K3876" s="15" t="n">
        <v>65.9</v>
      </c>
      <c r="L3876" s="22" t="n">
        <v>0</v>
      </c>
      <c r="M3876" s="15" t="n">
        <v>0</v>
      </c>
      <c r="N3876" s="15" t="n">
        <f aca="false">J3876*K3876</f>
        <v>65.9</v>
      </c>
      <c r="O3876" s="15" t="n">
        <f aca="false">N3876*L3876</f>
        <v>0</v>
      </c>
      <c r="P3876" s="15" t="n">
        <f aca="false">N3876-O3876</f>
        <v>65.9</v>
      </c>
      <c r="Q3876" s="15" t="n">
        <f aca="false">J3876*INDEX(dProdutos!$F$2:$F$47,MATCH(E3876,dProdutos!$A$2:$A$47,0))</f>
        <v>29.68</v>
      </c>
      <c r="R3876" s="15" t="n">
        <f aca="false">IF(I3876="Cancelado",0,P3876-Q3876)</f>
        <v>36.22</v>
      </c>
      <c r="S3876" s="17" t="str">
        <f aca="false">INDEX(dProdutos!$D$2:$D$47,MATCH(E3876,dProdutos!$A$2:$A$47,0))</f>
        <v>Moda Masculina</v>
      </c>
    </row>
    <row r="3877" customFormat="false" ht="15" hidden="false" customHeight="false" outlineLevel="0" collapsed="false">
      <c r="A3877" s="17" t="s">
        <v>3887</v>
      </c>
      <c r="B3877" s="17" t="n">
        <v>1</v>
      </c>
      <c r="C3877" s="21" t="n">
        <v>45964</v>
      </c>
      <c r="D3877" s="17" t="s">
        <v>1330</v>
      </c>
      <c r="E3877" s="17" t="s">
        <v>135</v>
      </c>
      <c r="F3877" s="17" t="s">
        <v>1497</v>
      </c>
      <c r="G3877" s="17" t="s">
        <v>62</v>
      </c>
      <c r="H3877" s="17" t="s">
        <v>1537</v>
      </c>
      <c r="I3877" s="17" t="s">
        <v>1524</v>
      </c>
      <c r="J3877" s="17" t="n">
        <v>1</v>
      </c>
      <c r="K3877" s="15" t="n">
        <v>200.9</v>
      </c>
      <c r="L3877" s="22" t="n">
        <v>0.05</v>
      </c>
      <c r="M3877" s="15" t="n">
        <v>0</v>
      </c>
      <c r="N3877" s="15" t="n">
        <f aca="false">J3877*K3877</f>
        <v>200.9</v>
      </c>
      <c r="O3877" s="15" t="n">
        <f aca="false">N3877*L3877</f>
        <v>10.045</v>
      </c>
      <c r="P3877" s="15" t="n">
        <f aca="false">N3877-O3877</f>
        <v>190.855</v>
      </c>
      <c r="Q3877" s="15" t="n">
        <f aca="false">J3877*INDEX(dProdutos!$F$2:$F$47,MATCH(E3877,dProdutos!$A$2:$A$47,0))</f>
        <v>80.73</v>
      </c>
      <c r="R3877" s="15" t="n">
        <f aca="false">IF(I3877="Cancelado",0,P3877-Q3877)</f>
        <v>110.125</v>
      </c>
      <c r="S3877" s="17" t="str">
        <f aca="false">INDEX(dProdutos!$D$2:$D$47,MATCH(E3877,dProdutos!$A$2:$A$47,0))</f>
        <v>Calçados</v>
      </c>
    </row>
    <row r="3878" customFormat="false" ht="15" hidden="false" customHeight="false" outlineLevel="0" collapsed="false">
      <c r="A3878" s="17" t="s">
        <v>3887</v>
      </c>
      <c r="B3878" s="17" t="n">
        <v>2</v>
      </c>
      <c r="C3878" s="21" t="n">
        <v>45964</v>
      </c>
      <c r="D3878" s="17" t="s">
        <v>1330</v>
      </c>
      <c r="E3878" s="17" t="s">
        <v>138</v>
      </c>
      <c r="F3878" s="17" t="s">
        <v>1497</v>
      </c>
      <c r="G3878" s="17" t="s">
        <v>62</v>
      </c>
      <c r="H3878" s="17" t="s">
        <v>1537</v>
      </c>
      <c r="I3878" s="17" t="s">
        <v>1524</v>
      </c>
      <c r="J3878" s="17" t="n">
        <v>1</v>
      </c>
      <c r="K3878" s="15" t="n">
        <v>231.9</v>
      </c>
      <c r="L3878" s="22" t="n">
        <v>0</v>
      </c>
      <c r="M3878" s="15" t="n">
        <v>0</v>
      </c>
      <c r="N3878" s="15" t="n">
        <f aca="false">J3878*K3878</f>
        <v>231.9</v>
      </c>
      <c r="O3878" s="15" t="n">
        <f aca="false">N3878*L3878</f>
        <v>0</v>
      </c>
      <c r="P3878" s="15" t="n">
        <f aca="false">N3878-O3878</f>
        <v>231.9</v>
      </c>
      <c r="Q3878" s="15" t="n">
        <f aca="false">J3878*INDEX(dProdutos!$F$2:$F$47,MATCH(E3878,dProdutos!$A$2:$A$47,0))</f>
        <v>132.21</v>
      </c>
      <c r="R3878" s="15" t="n">
        <f aca="false">IF(I3878="Cancelado",0,P3878-Q3878)</f>
        <v>99.69</v>
      </c>
      <c r="S3878" s="17" t="str">
        <f aca="false">INDEX(dProdutos!$D$2:$D$47,MATCH(E3878,dProdutos!$A$2:$A$47,0))</f>
        <v>Calçados</v>
      </c>
    </row>
    <row r="3879" customFormat="false" ht="15" hidden="false" customHeight="false" outlineLevel="0" collapsed="false">
      <c r="A3879" s="17" t="s">
        <v>3888</v>
      </c>
      <c r="B3879" s="17" t="n">
        <v>1</v>
      </c>
      <c r="C3879" s="21" t="n">
        <v>45964</v>
      </c>
      <c r="D3879" s="17" t="s">
        <v>699</v>
      </c>
      <c r="E3879" s="17" t="s">
        <v>105</v>
      </c>
      <c r="F3879" s="17" t="s">
        <v>1503</v>
      </c>
      <c r="G3879" s="17" t="s">
        <v>59</v>
      </c>
      <c r="H3879" s="17" t="s">
        <v>1540</v>
      </c>
      <c r="I3879" s="17" t="s">
        <v>1524</v>
      </c>
      <c r="J3879" s="17" t="n">
        <v>2</v>
      </c>
      <c r="K3879" s="15" t="n">
        <v>175.9</v>
      </c>
      <c r="L3879" s="22" t="n">
        <v>0</v>
      </c>
      <c r="M3879" s="15" t="n">
        <v>14.95</v>
      </c>
      <c r="N3879" s="15" t="n">
        <f aca="false">J3879*K3879</f>
        <v>351.8</v>
      </c>
      <c r="O3879" s="15" t="n">
        <f aca="false">N3879*L3879</f>
        <v>0</v>
      </c>
      <c r="P3879" s="15" t="n">
        <f aca="false">N3879-O3879</f>
        <v>351.8</v>
      </c>
      <c r="Q3879" s="15" t="n">
        <f aca="false">J3879*INDEX(dProdutos!$F$2:$F$47,MATCH(E3879,dProdutos!$A$2:$A$47,0))</f>
        <v>193.18</v>
      </c>
      <c r="R3879" s="15" t="n">
        <f aca="false">IF(I3879="Cancelado",0,P3879-Q3879)</f>
        <v>158.62</v>
      </c>
      <c r="S3879" s="17" t="str">
        <f aca="false">INDEX(dProdutos!$D$2:$D$47,MATCH(E3879,dProdutos!$A$2:$A$47,0))</f>
        <v>Moda Masculina</v>
      </c>
    </row>
    <row r="3880" customFormat="false" ht="15" hidden="false" customHeight="false" outlineLevel="0" collapsed="false">
      <c r="A3880" s="17" t="s">
        <v>3889</v>
      </c>
      <c r="B3880" s="17" t="n">
        <v>1</v>
      </c>
      <c r="C3880" s="21" t="n">
        <v>45964</v>
      </c>
      <c r="D3880" s="17" t="s">
        <v>645</v>
      </c>
      <c r="E3880" s="17" t="s">
        <v>144</v>
      </c>
      <c r="F3880" s="17" t="s">
        <v>1490</v>
      </c>
      <c r="G3880" s="17" t="s">
        <v>63</v>
      </c>
      <c r="H3880" s="17" t="s">
        <v>1537</v>
      </c>
      <c r="I3880" s="17" t="s">
        <v>1524</v>
      </c>
      <c r="J3880" s="17" t="n">
        <v>2</v>
      </c>
      <c r="K3880" s="15" t="n">
        <v>260.9</v>
      </c>
      <c r="L3880" s="22" t="n">
        <v>0.15</v>
      </c>
      <c r="M3880" s="15" t="n">
        <v>0</v>
      </c>
      <c r="N3880" s="15" t="n">
        <f aca="false">J3880*K3880</f>
        <v>521.8</v>
      </c>
      <c r="O3880" s="15" t="n">
        <f aca="false">N3880*L3880</f>
        <v>78.27</v>
      </c>
      <c r="P3880" s="15" t="n">
        <f aca="false">N3880-O3880</f>
        <v>443.53</v>
      </c>
      <c r="Q3880" s="15" t="n">
        <f aca="false">J3880*INDEX(dProdutos!$F$2:$F$47,MATCH(E3880,dProdutos!$A$2:$A$47,0))</f>
        <v>199.72</v>
      </c>
      <c r="R3880" s="15" t="n">
        <f aca="false">IF(I3880="Cancelado",0,P3880-Q3880)</f>
        <v>243.81</v>
      </c>
      <c r="S3880" s="17" t="str">
        <f aca="false">INDEX(dProdutos!$D$2:$D$47,MATCH(E3880,dProdutos!$A$2:$A$47,0))</f>
        <v>Acessórios</v>
      </c>
    </row>
    <row r="3881" customFormat="false" ht="15" hidden="false" customHeight="false" outlineLevel="0" collapsed="false">
      <c r="A3881" s="17" t="s">
        <v>3889</v>
      </c>
      <c r="B3881" s="17" t="n">
        <v>2</v>
      </c>
      <c r="C3881" s="21" t="n">
        <v>45964</v>
      </c>
      <c r="D3881" s="17" t="s">
        <v>645</v>
      </c>
      <c r="E3881" s="17" t="s">
        <v>102</v>
      </c>
      <c r="F3881" s="17" t="s">
        <v>1490</v>
      </c>
      <c r="G3881" s="17" t="s">
        <v>63</v>
      </c>
      <c r="H3881" s="17" t="s">
        <v>1537</v>
      </c>
      <c r="I3881" s="17" t="s">
        <v>1524</v>
      </c>
      <c r="J3881" s="17" t="n">
        <v>1</v>
      </c>
      <c r="K3881" s="15" t="n">
        <v>65.9</v>
      </c>
      <c r="L3881" s="22" t="n">
        <v>0.1</v>
      </c>
      <c r="M3881" s="15" t="n">
        <v>0</v>
      </c>
      <c r="N3881" s="15" t="n">
        <f aca="false">J3881*K3881</f>
        <v>65.9</v>
      </c>
      <c r="O3881" s="15" t="n">
        <f aca="false">N3881*L3881</f>
        <v>6.59</v>
      </c>
      <c r="P3881" s="15" t="n">
        <f aca="false">N3881-O3881</f>
        <v>59.31</v>
      </c>
      <c r="Q3881" s="15" t="n">
        <f aca="false">J3881*INDEX(dProdutos!$F$2:$F$47,MATCH(E3881,dProdutos!$A$2:$A$47,0))</f>
        <v>29.68</v>
      </c>
      <c r="R3881" s="15" t="n">
        <f aca="false">IF(I3881="Cancelado",0,P3881-Q3881)</f>
        <v>29.63</v>
      </c>
      <c r="S3881" s="17" t="str">
        <f aca="false">INDEX(dProdutos!$D$2:$D$47,MATCH(E3881,dProdutos!$A$2:$A$47,0))</f>
        <v>Moda Masculina</v>
      </c>
    </row>
    <row r="3882" customFormat="false" ht="15" hidden="false" customHeight="false" outlineLevel="0" collapsed="false">
      <c r="A3882" s="17" t="s">
        <v>3889</v>
      </c>
      <c r="B3882" s="17" t="n">
        <v>3</v>
      </c>
      <c r="C3882" s="21" t="n">
        <v>45964</v>
      </c>
      <c r="D3882" s="17" t="s">
        <v>645</v>
      </c>
      <c r="E3882" s="17" t="s">
        <v>120</v>
      </c>
      <c r="F3882" s="17" t="s">
        <v>1490</v>
      </c>
      <c r="G3882" s="17" t="s">
        <v>63</v>
      </c>
      <c r="H3882" s="17" t="s">
        <v>1537</v>
      </c>
      <c r="I3882" s="17" t="s">
        <v>1524</v>
      </c>
      <c r="J3882" s="17" t="n">
        <v>1</v>
      </c>
      <c r="K3882" s="15" t="n">
        <v>96.9</v>
      </c>
      <c r="L3882" s="22" t="n">
        <v>0</v>
      </c>
      <c r="M3882" s="15" t="n">
        <v>0</v>
      </c>
      <c r="N3882" s="15" t="n">
        <f aca="false">J3882*K3882</f>
        <v>96.9</v>
      </c>
      <c r="O3882" s="15" t="n">
        <f aca="false">N3882*L3882</f>
        <v>0</v>
      </c>
      <c r="P3882" s="15" t="n">
        <f aca="false">N3882-O3882</f>
        <v>96.9</v>
      </c>
      <c r="Q3882" s="15" t="n">
        <f aca="false">J3882*INDEX(dProdutos!$F$2:$F$47,MATCH(E3882,dProdutos!$A$2:$A$47,0))</f>
        <v>44.36</v>
      </c>
      <c r="R3882" s="15" t="n">
        <f aca="false">IF(I3882="Cancelado",0,P3882-Q3882)</f>
        <v>52.54</v>
      </c>
      <c r="S3882" s="17" t="str">
        <f aca="false">INDEX(dProdutos!$D$2:$D$47,MATCH(E3882,dProdutos!$A$2:$A$47,0))</f>
        <v>Moda Masculina</v>
      </c>
    </row>
    <row r="3883" customFormat="false" ht="15" hidden="false" customHeight="false" outlineLevel="0" collapsed="false">
      <c r="A3883" s="17" t="s">
        <v>3890</v>
      </c>
      <c r="B3883" s="17" t="n">
        <v>1</v>
      </c>
      <c r="C3883" s="21" t="n">
        <v>45965</v>
      </c>
      <c r="D3883" s="17" t="s">
        <v>537</v>
      </c>
      <c r="E3883" s="17" t="s">
        <v>85</v>
      </c>
      <c r="F3883" s="17" t="s">
        <v>1499</v>
      </c>
      <c r="G3883" s="17" t="s">
        <v>59</v>
      </c>
      <c r="H3883" s="17" t="s">
        <v>1537</v>
      </c>
      <c r="I3883" s="17" t="s">
        <v>1524</v>
      </c>
      <c r="J3883" s="17" t="n">
        <v>2</v>
      </c>
      <c r="K3883" s="15" t="n">
        <v>165.9</v>
      </c>
      <c r="L3883" s="22" t="n">
        <v>0.05</v>
      </c>
      <c r="M3883" s="15" t="n">
        <v>0</v>
      </c>
      <c r="N3883" s="15" t="n">
        <f aca="false">J3883*K3883</f>
        <v>331.8</v>
      </c>
      <c r="O3883" s="15" t="n">
        <f aca="false">N3883*L3883</f>
        <v>16.59</v>
      </c>
      <c r="P3883" s="15" t="n">
        <f aca="false">N3883-O3883</f>
        <v>315.21</v>
      </c>
      <c r="Q3883" s="15" t="n">
        <f aca="false">J3883*INDEX(dProdutos!$F$2:$F$47,MATCH(E3883,dProdutos!$A$2:$A$47,0))</f>
        <v>183.1</v>
      </c>
      <c r="R3883" s="15" t="n">
        <f aca="false">IF(I3883="Cancelado",0,P3883-Q3883)</f>
        <v>132.11</v>
      </c>
      <c r="S3883" s="17" t="str">
        <f aca="false">INDEX(dProdutos!$D$2:$D$47,MATCH(E3883,dProdutos!$A$2:$A$47,0))</f>
        <v>Moda Feminina</v>
      </c>
    </row>
    <row r="3884" customFormat="false" ht="15" hidden="false" customHeight="false" outlineLevel="0" collapsed="false">
      <c r="A3884" s="17" t="s">
        <v>3890</v>
      </c>
      <c r="B3884" s="17" t="n">
        <v>2</v>
      </c>
      <c r="C3884" s="21" t="n">
        <v>45965</v>
      </c>
      <c r="D3884" s="17" t="s">
        <v>537</v>
      </c>
      <c r="E3884" s="17" t="s">
        <v>88</v>
      </c>
      <c r="F3884" s="17" t="s">
        <v>1499</v>
      </c>
      <c r="G3884" s="17" t="s">
        <v>59</v>
      </c>
      <c r="H3884" s="17" t="s">
        <v>1537</v>
      </c>
      <c r="I3884" s="17" t="s">
        <v>1524</v>
      </c>
      <c r="J3884" s="17" t="n">
        <v>1</v>
      </c>
      <c r="K3884" s="15" t="n">
        <v>170.9</v>
      </c>
      <c r="L3884" s="22" t="n">
        <v>0</v>
      </c>
      <c r="M3884" s="15" t="n">
        <v>0</v>
      </c>
      <c r="N3884" s="15" t="n">
        <f aca="false">J3884*K3884</f>
        <v>170.9</v>
      </c>
      <c r="O3884" s="15" t="n">
        <f aca="false">N3884*L3884</f>
        <v>0</v>
      </c>
      <c r="P3884" s="15" t="n">
        <f aca="false">N3884-O3884</f>
        <v>170.9</v>
      </c>
      <c r="Q3884" s="15" t="n">
        <f aca="false">J3884*INDEX(dProdutos!$F$2:$F$47,MATCH(E3884,dProdutos!$A$2:$A$47,0))</f>
        <v>98.14</v>
      </c>
      <c r="R3884" s="15" t="n">
        <f aca="false">IF(I3884="Cancelado",0,P3884-Q3884)</f>
        <v>72.76</v>
      </c>
      <c r="S3884" s="17" t="str">
        <f aca="false">INDEX(dProdutos!$D$2:$D$47,MATCH(E3884,dProdutos!$A$2:$A$47,0))</f>
        <v>Moda Feminina</v>
      </c>
    </row>
    <row r="3885" customFormat="false" ht="15" hidden="false" customHeight="false" outlineLevel="0" collapsed="false">
      <c r="A3885" s="17" t="s">
        <v>3891</v>
      </c>
      <c r="B3885" s="17" t="n">
        <v>1</v>
      </c>
      <c r="C3885" s="21" t="n">
        <v>45965</v>
      </c>
      <c r="D3885" s="17" t="s">
        <v>496</v>
      </c>
      <c r="E3885" s="17" t="s">
        <v>141</v>
      </c>
      <c r="F3885" s="17" t="s">
        <v>1497</v>
      </c>
      <c r="G3885" s="17" t="s">
        <v>59</v>
      </c>
      <c r="H3885" s="17" t="s">
        <v>1523</v>
      </c>
      <c r="I3885" s="17" t="s">
        <v>1531</v>
      </c>
      <c r="J3885" s="17" t="n">
        <v>1</v>
      </c>
      <c r="K3885" s="15" t="n">
        <v>131.9</v>
      </c>
      <c r="L3885" s="22" t="n">
        <v>0.05</v>
      </c>
      <c r="M3885" s="15" t="n">
        <v>24.15</v>
      </c>
      <c r="N3885" s="15" t="n">
        <f aca="false">J3885*K3885</f>
        <v>131.9</v>
      </c>
      <c r="O3885" s="15" t="n">
        <f aca="false">N3885*L3885</f>
        <v>6.595</v>
      </c>
      <c r="P3885" s="15" t="n">
        <f aca="false">N3885-O3885</f>
        <v>125.305</v>
      </c>
      <c r="Q3885" s="15" t="n">
        <f aca="false">J3885*INDEX(dProdutos!$F$2:$F$47,MATCH(E3885,dProdutos!$A$2:$A$47,0))</f>
        <v>81.66</v>
      </c>
      <c r="R3885" s="15" t="n">
        <f aca="false">IF(I3885="Cancelado",0,P3885-Q3885)</f>
        <v>0</v>
      </c>
      <c r="S3885" s="17" t="str">
        <f aca="false">INDEX(dProdutos!$D$2:$D$47,MATCH(E3885,dProdutos!$A$2:$A$47,0))</f>
        <v>Acessórios</v>
      </c>
    </row>
    <row r="3886" customFormat="false" ht="15" hidden="false" customHeight="false" outlineLevel="0" collapsed="false">
      <c r="A3886" s="17" t="s">
        <v>3892</v>
      </c>
      <c r="B3886" s="17" t="n">
        <v>1</v>
      </c>
      <c r="C3886" s="21" t="n">
        <v>45965</v>
      </c>
      <c r="D3886" s="17" t="s">
        <v>1099</v>
      </c>
      <c r="E3886" s="17" t="s">
        <v>132</v>
      </c>
      <c r="F3886" s="17" t="s">
        <v>1495</v>
      </c>
      <c r="G3886" s="17" t="s">
        <v>59</v>
      </c>
      <c r="H3886" s="17" t="s">
        <v>1523</v>
      </c>
      <c r="I3886" s="17" t="s">
        <v>1524</v>
      </c>
      <c r="J3886" s="17" t="n">
        <v>1</v>
      </c>
      <c r="K3886" s="15" t="n">
        <v>179.9</v>
      </c>
      <c r="L3886" s="22" t="n">
        <v>0</v>
      </c>
      <c r="M3886" s="15" t="n">
        <v>32.63</v>
      </c>
      <c r="N3886" s="15" t="n">
        <f aca="false">J3886*K3886</f>
        <v>179.9</v>
      </c>
      <c r="O3886" s="15" t="n">
        <f aca="false">N3886*L3886</f>
        <v>0</v>
      </c>
      <c r="P3886" s="15" t="n">
        <f aca="false">N3886-O3886</f>
        <v>179.9</v>
      </c>
      <c r="Q3886" s="15" t="n">
        <f aca="false">J3886*INDEX(dProdutos!$F$2:$F$47,MATCH(E3886,dProdutos!$A$2:$A$47,0))</f>
        <v>93.56</v>
      </c>
      <c r="R3886" s="15" t="n">
        <f aca="false">IF(I3886="Cancelado",0,P3886-Q3886)</f>
        <v>86.34</v>
      </c>
      <c r="S3886" s="17" t="str">
        <f aca="false">INDEX(dProdutos!$D$2:$D$47,MATCH(E3886,dProdutos!$A$2:$A$47,0))</f>
        <v>Calçados</v>
      </c>
    </row>
    <row r="3887" customFormat="false" ht="15" hidden="false" customHeight="false" outlineLevel="0" collapsed="false">
      <c r="A3887" s="17" t="s">
        <v>3893</v>
      </c>
      <c r="B3887" s="17" t="n">
        <v>1</v>
      </c>
      <c r="C3887" s="21" t="n">
        <v>45965</v>
      </c>
      <c r="D3887" s="17" t="s">
        <v>1244</v>
      </c>
      <c r="E3887" s="17" t="s">
        <v>129</v>
      </c>
      <c r="F3887" s="17" t="s">
        <v>1495</v>
      </c>
      <c r="G3887" s="17" t="s">
        <v>64</v>
      </c>
      <c r="H3887" s="17" t="s">
        <v>1523</v>
      </c>
      <c r="I3887" s="17" t="s">
        <v>1524</v>
      </c>
      <c r="J3887" s="17" t="n">
        <v>1</v>
      </c>
      <c r="K3887" s="15" t="n">
        <v>105.9</v>
      </c>
      <c r="L3887" s="22" t="n">
        <v>0</v>
      </c>
      <c r="M3887" s="15" t="n">
        <v>0</v>
      </c>
      <c r="N3887" s="15" t="n">
        <f aca="false">J3887*K3887</f>
        <v>105.9</v>
      </c>
      <c r="O3887" s="15" t="n">
        <f aca="false">N3887*L3887</f>
        <v>0</v>
      </c>
      <c r="P3887" s="15" t="n">
        <f aca="false">N3887-O3887</f>
        <v>105.9</v>
      </c>
      <c r="Q3887" s="15" t="n">
        <f aca="false">J3887*INDEX(dProdutos!$F$2:$F$47,MATCH(E3887,dProdutos!$A$2:$A$47,0))</f>
        <v>43.79</v>
      </c>
      <c r="R3887" s="15" t="n">
        <f aca="false">IF(I3887="Cancelado",0,P3887-Q3887)</f>
        <v>62.11</v>
      </c>
      <c r="S3887" s="17" t="str">
        <f aca="false">INDEX(dProdutos!$D$2:$D$47,MATCH(E3887,dProdutos!$A$2:$A$47,0))</f>
        <v>Calçados</v>
      </c>
    </row>
    <row r="3888" customFormat="false" ht="15" hidden="false" customHeight="false" outlineLevel="0" collapsed="false">
      <c r="A3888" s="17" t="s">
        <v>3893</v>
      </c>
      <c r="B3888" s="17" t="n">
        <v>2</v>
      </c>
      <c r="C3888" s="21" t="n">
        <v>45965</v>
      </c>
      <c r="D3888" s="17" t="s">
        <v>1244</v>
      </c>
      <c r="E3888" s="17" t="s">
        <v>156</v>
      </c>
      <c r="F3888" s="17" t="s">
        <v>1495</v>
      </c>
      <c r="G3888" s="17" t="s">
        <v>64</v>
      </c>
      <c r="H3888" s="17" t="s">
        <v>1523</v>
      </c>
      <c r="I3888" s="17" t="s">
        <v>1524</v>
      </c>
      <c r="J3888" s="17" t="n">
        <v>1</v>
      </c>
      <c r="K3888" s="15" t="n">
        <v>192.9</v>
      </c>
      <c r="L3888" s="22" t="n">
        <v>0</v>
      </c>
      <c r="M3888" s="15" t="n">
        <v>0</v>
      </c>
      <c r="N3888" s="15" t="n">
        <f aca="false">J3888*K3888</f>
        <v>192.9</v>
      </c>
      <c r="O3888" s="15" t="n">
        <f aca="false">N3888*L3888</f>
        <v>0</v>
      </c>
      <c r="P3888" s="15" t="n">
        <f aca="false">N3888-O3888</f>
        <v>192.9</v>
      </c>
      <c r="Q3888" s="15" t="n">
        <f aca="false">J3888*INDEX(dProdutos!$F$2:$F$47,MATCH(E3888,dProdutos!$A$2:$A$47,0))</f>
        <v>80.38</v>
      </c>
      <c r="R3888" s="15" t="n">
        <f aca="false">IF(I3888="Cancelado",0,P3888-Q3888)</f>
        <v>112.52</v>
      </c>
      <c r="S3888" s="17" t="str">
        <f aca="false">INDEX(dProdutos!$D$2:$D$47,MATCH(E3888,dProdutos!$A$2:$A$47,0))</f>
        <v>Acessórios</v>
      </c>
    </row>
    <row r="3889" customFormat="false" ht="15" hidden="false" customHeight="false" outlineLevel="0" collapsed="false">
      <c r="A3889" s="17" t="s">
        <v>3894</v>
      </c>
      <c r="B3889" s="17" t="n">
        <v>1</v>
      </c>
      <c r="C3889" s="21" t="n">
        <v>45965</v>
      </c>
      <c r="D3889" s="17" t="s">
        <v>303</v>
      </c>
      <c r="E3889" s="17" t="s">
        <v>108</v>
      </c>
      <c r="F3889" s="17" t="s">
        <v>1503</v>
      </c>
      <c r="G3889" s="17" t="s">
        <v>61</v>
      </c>
      <c r="H3889" s="17" t="s">
        <v>1523</v>
      </c>
      <c r="I3889" s="17" t="s">
        <v>1524</v>
      </c>
      <c r="J3889" s="17" t="n">
        <v>3</v>
      </c>
      <c r="K3889" s="15" t="n">
        <v>265.9</v>
      </c>
      <c r="L3889" s="22" t="n">
        <v>0.1</v>
      </c>
      <c r="M3889" s="15" t="n">
        <v>0</v>
      </c>
      <c r="N3889" s="15" t="n">
        <f aca="false">J3889*K3889</f>
        <v>797.7</v>
      </c>
      <c r="O3889" s="15" t="n">
        <f aca="false">N3889*L3889</f>
        <v>79.77</v>
      </c>
      <c r="P3889" s="15" t="n">
        <f aca="false">N3889-O3889</f>
        <v>717.93</v>
      </c>
      <c r="Q3889" s="15" t="n">
        <f aca="false">J3889*INDEX(dProdutos!$F$2:$F$47,MATCH(E3889,dProdutos!$A$2:$A$47,0))</f>
        <v>466.86</v>
      </c>
      <c r="R3889" s="15" t="n">
        <f aca="false">IF(I3889="Cancelado",0,P3889-Q3889)</f>
        <v>251.07</v>
      </c>
      <c r="S3889" s="17" t="str">
        <f aca="false">INDEX(dProdutos!$D$2:$D$47,MATCH(E3889,dProdutos!$A$2:$A$47,0))</f>
        <v>Moda Masculina</v>
      </c>
    </row>
    <row r="3890" customFormat="false" ht="15" hidden="false" customHeight="false" outlineLevel="0" collapsed="false">
      <c r="A3890" s="17" t="s">
        <v>3895</v>
      </c>
      <c r="B3890" s="17" t="n">
        <v>1</v>
      </c>
      <c r="C3890" s="21" t="n">
        <v>45965</v>
      </c>
      <c r="D3890" s="17" t="s">
        <v>596</v>
      </c>
      <c r="E3890" s="17" t="s">
        <v>165</v>
      </c>
      <c r="F3890" s="17" t="s">
        <v>1490</v>
      </c>
      <c r="G3890" s="17" t="s">
        <v>63</v>
      </c>
      <c r="H3890" s="17" t="s">
        <v>1537</v>
      </c>
      <c r="I3890" s="17" t="s">
        <v>1524</v>
      </c>
      <c r="J3890" s="17" t="n">
        <v>2</v>
      </c>
      <c r="K3890" s="15" t="n">
        <v>231.9</v>
      </c>
      <c r="L3890" s="22" t="n">
        <v>0.15</v>
      </c>
      <c r="M3890" s="15" t="n">
        <v>18.11</v>
      </c>
      <c r="N3890" s="15" t="n">
        <f aca="false">J3890*K3890</f>
        <v>463.8</v>
      </c>
      <c r="O3890" s="15" t="n">
        <f aca="false">N3890*L3890</f>
        <v>69.57</v>
      </c>
      <c r="P3890" s="15" t="n">
        <f aca="false">N3890-O3890</f>
        <v>394.23</v>
      </c>
      <c r="Q3890" s="15" t="n">
        <f aca="false">J3890*INDEX(dProdutos!$F$2:$F$47,MATCH(E3890,dProdutos!$A$2:$A$47,0))</f>
        <v>281.66</v>
      </c>
      <c r="R3890" s="15" t="n">
        <f aca="false">IF(I3890="Cancelado",0,P3890-Q3890)</f>
        <v>112.57</v>
      </c>
      <c r="S3890" s="17" t="str">
        <f aca="false">INDEX(dProdutos!$D$2:$D$47,MATCH(E3890,dProdutos!$A$2:$A$47,0))</f>
        <v>Casa</v>
      </c>
    </row>
    <row r="3891" customFormat="false" ht="15" hidden="false" customHeight="false" outlineLevel="0" collapsed="false">
      <c r="A3891" s="17" t="s">
        <v>3896</v>
      </c>
      <c r="B3891" s="17" t="n">
        <v>1</v>
      </c>
      <c r="C3891" s="21" t="n">
        <v>45965</v>
      </c>
      <c r="D3891" s="17" t="s">
        <v>1143</v>
      </c>
      <c r="E3891" s="17" t="s">
        <v>189</v>
      </c>
      <c r="F3891" s="17" t="s">
        <v>1487</v>
      </c>
      <c r="G3891" s="17" t="s">
        <v>59</v>
      </c>
      <c r="H3891" s="17" t="s">
        <v>1537</v>
      </c>
      <c r="I3891" s="17" t="s">
        <v>1524</v>
      </c>
      <c r="J3891" s="17" t="n">
        <v>1</v>
      </c>
      <c r="K3891" s="15" t="n">
        <v>138.9</v>
      </c>
      <c r="L3891" s="22" t="n">
        <v>0.1</v>
      </c>
      <c r="M3891" s="15" t="n">
        <v>0</v>
      </c>
      <c r="N3891" s="15" t="n">
        <f aca="false">J3891*K3891</f>
        <v>138.9</v>
      </c>
      <c r="O3891" s="15" t="n">
        <f aca="false">N3891*L3891</f>
        <v>13.89</v>
      </c>
      <c r="P3891" s="15" t="n">
        <f aca="false">N3891-O3891</f>
        <v>125.01</v>
      </c>
      <c r="Q3891" s="15" t="n">
        <f aca="false">J3891*INDEX(dProdutos!$F$2:$F$47,MATCH(E3891,dProdutos!$A$2:$A$47,0))</f>
        <v>68.96</v>
      </c>
      <c r="R3891" s="15" t="n">
        <f aca="false">IF(I3891="Cancelado",0,P3891-Q3891)</f>
        <v>56.05</v>
      </c>
      <c r="S3891" s="17" t="str">
        <f aca="false">INDEX(dProdutos!$D$2:$D$47,MATCH(E3891,dProdutos!$A$2:$A$47,0))</f>
        <v>Eletrônicos</v>
      </c>
    </row>
    <row r="3892" customFormat="false" ht="15" hidden="false" customHeight="false" outlineLevel="0" collapsed="false">
      <c r="A3892" s="17" t="s">
        <v>3897</v>
      </c>
      <c r="B3892" s="17" t="n">
        <v>1</v>
      </c>
      <c r="C3892" s="21" t="n">
        <v>45965</v>
      </c>
      <c r="D3892" s="17" t="s">
        <v>1363</v>
      </c>
      <c r="E3892" s="17" t="s">
        <v>156</v>
      </c>
      <c r="F3892" s="17" t="s">
        <v>1493</v>
      </c>
      <c r="G3892" s="17" t="s">
        <v>64</v>
      </c>
      <c r="H3892" s="17" t="s">
        <v>1537</v>
      </c>
      <c r="I3892" s="17" t="s">
        <v>1531</v>
      </c>
      <c r="J3892" s="17" t="n">
        <v>2</v>
      </c>
      <c r="K3892" s="15" t="n">
        <v>192.9</v>
      </c>
      <c r="L3892" s="22" t="n">
        <v>0.15</v>
      </c>
      <c r="M3892" s="15" t="n">
        <v>28.51</v>
      </c>
      <c r="N3892" s="15" t="n">
        <f aca="false">J3892*K3892</f>
        <v>385.8</v>
      </c>
      <c r="O3892" s="15" t="n">
        <f aca="false">N3892*L3892</f>
        <v>57.87</v>
      </c>
      <c r="P3892" s="15" t="n">
        <f aca="false">N3892-O3892</f>
        <v>327.93</v>
      </c>
      <c r="Q3892" s="15" t="n">
        <f aca="false">J3892*INDEX(dProdutos!$F$2:$F$47,MATCH(E3892,dProdutos!$A$2:$A$47,0))</f>
        <v>160.76</v>
      </c>
      <c r="R3892" s="15" t="n">
        <f aca="false">IF(I3892="Cancelado",0,P3892-Q3892)</f>
        <v>0</v>
      </c>
      <c r="S3892" s="17" t="str">
        <f aca="false">INDEX(dProdutos!$D$2:$D$47,MATCH(E3892,dProdutos!$A$2:$A$47,0))</f>
        <v>Acessórios</v>
      </c>
    </row>
    <row r="3893" customFormat="false" ht="15" hidden="false" customHeight="false" outlineLevel="0" collapsed="false">
      <c r="A3893" s="17" t="s">
        <v>3898</v>
      </c>
      <c r="B3893" s="17" t="n">
        <v>1</v>
      </c>
      <c r="C3893" s="21" t="n">
        <v>45965</v>
      </c>
      <c r="D3893" s="17" t="s">
        <v>651</v>
      </c>
      <c r="E3893" s="17" t="s">
        <v>213</v>
      </c>
      <c r="F3893" s="17" t="s">
        <v>1501</v>
      </c>
      <c r="G3893" s="17" t="s">
        <v>61</v>
      </c>
      <c r="H3893" s="17" t="s">
        <v>1523</v>
      </c>
      <c r="I3893" s="17" t="s">
        <v>1524</v>
      </c>
      <c r="J3893" s="17" t="n">
        <v>3</v>
      </c>
      <c r="K3893" s="15" t="n">
        <v>153.9</v>
      </c>
      <c r="L3893" s="22" t="n">
        <v>0</v>
      </c>
      <c r="M3893" s="15" t="n">
        <v>24.59</v>
      </c>
      <c r="N3893" s="15" t="n">
        <f aca="false">J3893*K3893</f>
        <v>461.7</v>
      </c>
      <c r="O3893" s="15" t="n">
        <f aca="false">N3893*L3893</f>
        <v>0</v>
      </c>
      <c r="P3893" s="15" t="n">
        <f aca="false">N3893-O3893</f>
        <v>461.7</v>
      </c>
      <c r="Q3893" s="15" t="n">
        <f aca="false">J3893*INDEX(dProdutos!$F$2:$F$47,MATCH(E3893,dProdutos!$A$2:$A$47,0))</f>
        <v>271.26</v>
      </c>
      <c r="R3893" s="15" t="n">
        <f aca="false">IF(I3893="Cancelado",0,P3893-Q3893)</f>
        <v>190.44</v>
      </c>
      <c r="S3893" s="17" t="str">
        <f aca="false">INDEX(dProdutos!$D$2:$D$47,MATCH(E3893,dProdutos!$A$2:$A$47,0))</f>
        <v>Beleza</v>
      </c>
    </row>
    <row r="3894" customFormat="false" ht="15" hidden="false" customHeight="false" outlineLevel="0" collapsed="false">
      <c r="A3894" s="17" t="s">
        <v>3899</v>
      </c>
      <c r="B3894" s="17" t="n">
        <v>1</v>
      </c>
      <c r="C3894" s="21" t="n">
        <v>45965</v>
      </c>
      <c r="D3894" s="17" t="s">
        <v>1151</v>
      </c>
      <c r="E3894" s="17" t="s">
        <v>174</v>
      </c>
      <c r="F3894" s="17" t="s">
        <v>1501</v>
      </c>
      <c r="G3894" s="17" t="s">
        <v>60</v>
      </c>
      <c r="H3894" s="17" t="s">
        <v>1523</v>
      </c>
      <c r="I3894" s="17" t="s">
        <v>1524</v>
      </c>
      <c r="J3894" s="17" t="n">
        <v>1</v>
      </c>
      <c r="K3894" s="15" t="n">
        <v>250.9</v>
      </c>
      <c r="L3894" s="22" t="n">
        <v>0</v>
      </c>
      <c r="M3894" s="15" t="n">
        <v>0</v>
      </c>
      <c r="N3894" s="15" t="n">
        <f aca="false">J3894*K3894</f>
        <v>250.9</v>
      </c>
      <c r="O3894" s="15" t="n">
        <f aca="false">N3894*L3894</f>
        <v>0</v>
      </c>
      <c r="P3894" s="15" t="n">
        <f aca="false">N3894-O3894</f>
        <v>250.9</v>
      </c>
      <c r="Q3894" s="15" t="n">
        <f aca="false">J3894*INDEX(dProdutos!$F$2:$F$47,MATCH(E3894,dProdutos!$A$2:$A$47,0))</f>
        <v>151.28</v>
      </c>
      <c r="R3894" s="15" t="n">
        <f aca="false">IF(I3894="Cancelado",0,P3894-Q3894)</f>
        <v>99.62</v>
      </c>
      <c r="S3894" s="17" t="str">
        <f aca="false">INDEX(dProdutos!$D$2:$D$47,MATCH(E3894,dProdutos!$A$2:$A$47,0))</f>
        <v>Casa</v>
      </c>
    </row>
    <row r="3895" customFormat="false" ht="15" hidden="false" customHeight="false" outlineLevel="0" collapsed="false">
      <c r="A3895" s="17" t="s">
        <v>3899</v>
      </c>
      <c r="B3895" s="17" t="n">
        <v>2</v>
      </c>
      <c r="C3895" s="21" t="n">
        <v>45965</v>
      </c>
      <c r="D3895" s="17" t="s">
        <v>1151</v>
      </c>
      <c r="E3895" s="17" t="s">
        <v>95</v>
      </c>
      <c r="F3895" s="17" t="s">
        <v>1501</v>
      </c>
      <c r="G3895" s="17" t="s">
        <v>60</v>
      </c>
      <c r="H3895" s="17" t="s">
        <v>1523</v>
      </c>
      <c r="I3895" s="17" t="s">
        <v>1524</v>
      </c>
      <c r="J3895" s="17" t="n">
        <v>2</v>
      </c>
      <c r="K3895" s="15" t="n">
        <v>77.9</v>
      </c>
      <c r="L3895" s="22" t="n">
        <v>0</v>
      </c>
      <c r="M3895" s="15" t="n">
        <v>0</v>
      </c>
      <c r="N3895" s="15" t="n">
        <f aca="false">J3895*K3895</f>
        <v>155.8</v>
      </c>
      <c r="O3895" s="15" t="n">
        <f aca="false">N3895*L3895</f>
        <v>0</v>
      </c>
      <c r="P3895" s="15" t="n">
        <f aca="false">N3895-O3895</f>
        <v>155.8</v>
      </c>
      <c r="Q3895" s="15" t="n">
        <f aca="false">J3895*INDEX(dProdutos!$F$2:$F$47,MATCH(E3895,dProdutos!$A$2:$A$47,0))</f>
        <v>73.42</v>
      </c>
      <c r="R3895" s="15" t="n">
        <f aca="false">IF(I3895="Cancelado",0,P3895-Q3895)</f>
        <v>82.38</v>
      </c>
      <c r="S3895" s="17" t="str">
        <f aca="false">INDEX(dProdutos!$D$2:$D$47,MATCH(E3895,dProdutos!$A$2:$A$47,0))</f>
        <v>Moda Feminina</v>
      </c>
    </row>
    <row r="3896" customFormat="false" ht="15" hidden="false" customHeight="false" outlineLevel="0" collapsed="false">
      <c r="A3896" s="17" t="s">
        <v>3900</v>
      </c>
      <c r="B3896" s="17" t="n">
        <v>1</v>
      </c>
      <c r="C3896" s="21" t="n">
        <v>45965</v>
      </c>
      <c r="D3896" s="17" t="s">
        <v>455</v>
      </c>
      <c r="E3896" s="17" t="s">
        <v>177</v>
      </c>
      <c r="F3896" s="17" t="s">
        <v>1497</v>
      </c>
      <c r="G3896" s="17" t="s">
        <v>61</v>
      </c>
      <c r="H3896" s="17" t="s">
        <v>1523</v>
      </c>
      <c r="I3896" s="17" t="s">
        <v>1524</v>
      </c>
      <c r="J3896" s="17" t="n">
        <v>1</v>
      </c>
      <c r="K3896" s="15" t="n">
        <v>257.9</v>
      </c>
      <c r="L3896" s="22" t="n">
        <v>0</v>
      </c>
      <c r="M3896" s="15" t="n">
        <v>0</v>
      </c>
      <c r="N3896" s="15" t="n">
        <f aca="false">J3896*K3896</f>
        <v>257.9</v>
      </c>
      <c r="O3896" s="15" t="n">
        <f aca="false">N3896*L3896</f>
        <v>0</v>
      </c>
      <c r="P3896" s="15" t="n">
        <f aca="false">N3896-O3896</f>
        <v>257.9</v>
      </c>
      <c r="Q3896" s="15" t="n">
        <f aca="false">J3896*INDEX(dProdutos!$F$2:$F$47,MATCH(E3896,dProdutos!$A$2:$A$47,0))</f>
        <v>138.23</v>
      </c>
      <c r="R3896" s="15" t="n">
        <f aca="false">IF(I3896="Cancelado",0,P3896-Q3896)</f>
        <v>119.67</v>
      </c>
      <c r="S3896" s="17" t="str">
        <f aca="false">INDEX(dProdutos!$D$2:$D$47,MATCH(E3896,dProdutos!$A$2:$A$47,0))</f>
        <v>Casa</v>
      </c>
    </row>
    <row r="3897" customFormat="false" ht="15" hidden="false" customHeight="false" outlineLevel="0" collapsed="false">
      <c r="A3897" s="17" t="s">
        <v>3900</v>
      </c>
      <c r="B3897" s="17" t="n">
        <v>2</v>
      </c>
      <c r="C3897" s="21" t="n">
        <v>45965</v>
      </c>
      <c r="D3897" s="17" t="s">
        <v>455</v>
      </c>
      <c r="E3897" s="17" t="s">
        <v>98</v>
      </c>
      <c r="F3897" s="17" t="s">
        <v>1497</v>
      </c>
      <c r="G3897" s="17" t="s">
        <v>61</v>
      </c>
      <c r="H3897" s="17" t="s">
        <v>1523</v>
      </c>
      <c r="I3897" s="17" t="s">
        <v>1524</v>
      </c>
      <c r="J3897" s="17" t="n">
        <v>1</v>
      </c>
      <c r="K3897" s="15" t="n">
        <v>108.9</v>
      </c>
      <c r="L3897" s="22" t="n">
        <v>0</v>
      </c>
      <c r="M3897" s="15" t="n">
        <v>0</v>
      </c>
      <c r="N3897" s="15" t="n">
        <f aca="false">J3897*K3897</f>
        <v>108.9</v>
      </c>
      <c r="O3897" s="15" t="n">
        <f aca="false">N3897*L3897</f>
        <v>0</v>
      </c>
      <c r="P3897" s="15" t="n">
        <f aca="false">N3897-O3897</f>
        <v>108.9</v>
      </c>
      <c r="Q3897" s="15" t="n">
        <f aca="false">J3897*INDEX(dProdutos!$F$2:$F$47,MATCH(E3897,dProdutos!$A$2:$A$47,0))</f>
        <v>42.52</v>
      </c>
      <c r="R3897" s="15" t="n">
        <f aca="false">IF(I3897="Cancelado",0,P3897-Q3897)</f>
        <v>66.38</v>
      </c>
      <c r="S3897" s="17" t="str">
        <f aca="false">INDEX(dProdutos!$D$2:$D$47,MATCH(E3897,dProdutos!$A$2:$A$47,0))</f>
        <v>Moda Feminina</v>
      </c>
    </row>
    <row r="3898" customFormat="false" ht="15" hidden="false" customHeight="false" outlineLevel="0" collapsed="false">
      <c r="A3898" s="17" t="s">
        <v>3900</v>
      </c>
      <c r="B3898" s="17" t="n">
        <v>3</v>
      </c>
      <c r="C3898" s="21" t="n">
        <v>45965</v>
      </c>
      <c r="D3898" s="17" t="s">
        <v>455</v>
      </c>
      <c r="E3898" s="17" t="s">
        <v>105</v>
      </c>
      <c r="F3898" s="17" t="s">
        <v>1497</v>
      </c>
      <c r="G3898" s="17" t="s">
        <v>61</v>
      </c>
      <c r="H3898" s="17" t="s">
        <v>1523</v>
      </c>
      <c r="I3898" s="17" t="s">
        <v>1524</v>
      </c>
      <c r="J3898" s="17" t="n">
        <v>1</v>
      </c>
      <c r="K3898" s="15" t="n">
        <v>175.9</v>
      </c>
      <c r="L3898" s="22" t="n">
        <v>0.05</v>
      </c>
      <c r="M3898" s="15" t="n">
        <v>0</v>
      </c>
      <c r="N3898" s="15" t="n">
        <f aca="false">J3898*K3898</f>
        <v>175.9</v>
      </c>
      <c r="O3898" s="15" t="n">
        <f aca="false">N3898*L3898</f>
        <v>8.795</v>
      </c>
      <c r="P3898" s="15" t="n">
        <f aca="false">N3898-O3898</f>
        <v>167.105</v>
      </c>
      <c r="Q3898" s="15" t="n">
        <f aca="false">J3898*INDEX(dProdutos!$F$2:$F$47,MATCH(E3898,dProdutos!$A$2:$A$47,0))</f>
        <v>96.59</v>
      </c>
      <c r="R3898" s="15" t="n">
        <f aca="false">IF(I3898="Cancelado",0,P3898-Q3898)</f>
        <v>70.515</v>
      </c>
      <c r="S3898" s="17" t="str">
        <f aca="false">INDEX(dProdutos!$D$2:$D$47,MATCH(E3898,dProdutos!$A$2:$A$47,0))</f>
        <v>Moda Masculina</v>
      </c>
    </row>
    <row r="3899" customFormat="false" ht="15" hidden="false" customHeight="false" outlineLevel="0" collapsed="false">
      <c r="A3899" s="17" t="s">
        <v>3900</v>
      </c>
      <c r="B3899" s="17" t="n">
        <v>4</v>
      </c>
      <c r="C3899" s="21" t="n">
        <v>45965</v>
      </c>
      <c r="D3899" s="17" t="s">
        <v>455</v>
      </c>
      <c r="E3899" s="17" t="s">
        <v>183</v>
      </c>
      <c r="F3899" s="17" t="s">
        <v>1497</v>
      </c>
      <c r="G3899" s="17" t="s">
        <v>61</v>
      </c>
      <c r="H3899" s="17" t="s">
        <v>1523</v>
      </c>
      <c r="I3899" s="17" t="s">
        <v>1524</v>
      </c>
      <c r="J3899" s="17" t="n">
        <v>1</v>
      </c>
      <c r="K3899" s="15" t="n">
        <v>121.9</v>
      </c>
      <c r="L3899" s="22" t="n">
        <v>0</v>
      </c>
      <c r="M3899" s="15" t="n">
        <v>0</v>
      </c>
      <c r="N3899" s="15" t="n">
        <f aca="false">J3899*K3899</f>
        <v>121.9</v>
      </c>
      <c r="O3899" s="15" t="n">
        <f aca="false">N3899*L3899</f>
        <v>0</v>
      </c>
      <c r="P3899" s="15" t="n">
        <f aca="false">N3899-O3899</f>
        <v>121.9</v>
      </c>
      <c r="Q3899" s="15" t="n">
        <f aca="false">J3899*INDEX(dProdutos!$F$2:$F$47,MATCH(E3899,dProdutos!$A$2:$A$47,0))</f>
        <v>52.76</v>
      </c>
      <c r="R3899" s="15" t="n">
        <f aca="false">IF(I3899="Cancelado",0,P3899-Q3899)</f>
        <v>69.14</v>
      </c>
      <c r="S3899" s="17" t="str">
        <f aca="false">INDEX(dProdutos!$D$2:$D$47,MATCH(E3899,dProdutos!$A$2:$A$47,0))</f>
        <v>Eletrônicos</v>
      </c>
    </row>
    <row r="3900" customFormat="false" ht="15" hidden="false" customHeight="false" outlineLevel="0" collapsed="false">
      <c r="A3900" s="17" t="s">
        <v>3901</v>
      </c>
      <c r="B3900" s="17" t="n">
        <v>1</v>
      </c>
      <c r="C3900" s="21" t="n">
        <v>45965</v>
      </c>
      <c r="D3900" s="17" t="s">
        <v>1389</v>
      </c>
      <c r="E3900" s="17" t="s">
        <v>207</v>
      </c>
      <c r="F3900" s="17" t="s">
        <v>1499</v>
      </c>
      <c r="G3900" s="17" t="s">
        <v>59</v>
      </c>
      <c r="H3900" s="17" t="s">
        <v>1537</v>
      </c>
      <c r="I3900" s="17" t="s">
        <v>1524</v>
      </c>
      <c r="J3900" s="17" t="n">
        <v>1</v>
      </c>
      <c r="K3900" s="15" t="n">
        <v>143.9</v>
      </c>
      <c r="L3900" s="22" t="n">
        <v>0</v>
      </c>
      <c r="M3900" s="15" t="n">
        <v>10.54</v>
      </c>
      <c r="N3900" s="15" t="n">
        <f aca="false">J3900*K3900</f>
        <v>143.9</v>
      </c>
      <c r="O3900" s="15" t="n">
        <f aca="false">N3900*L3900</f>
        <v>0</v>
      </c>
      <c r="P3900" s="15" t="n">
        <f aca="false">N3900-O3900</f>
        <v>143.9</v>
      </c>
      <c r="Q3900" s="15" t="n">
        <f aca="false">J3900*INDEX(dProdutos!$F$2:$F$47,MATCH(E3900,dProdutos!$A$2:$A$47,0))</f>
        <v>84.43</v>
      </c>
      <c r="R3900" s="15" t="n">
        <f aca="false">IF(I3900="Cancelado",0,P3900-Q3900)</f>
        <v>59.47</v>
      </c>
      <c r="S3900" s="17" t="str">
        <f aca="false">INDEX(dProdutos!$D$2:$D$47,MATCH(E3900,dProdutos!$A$2:$A$47,0))</f>
        <v>Beleza</v>
      </c>
    </row>
    <row r="3901" customFormat="false" ht="15" hidden="false" customHeight="false" outlineLevel="0" collapsed="false">
      <c r="A3901" s="17" t="s">
        <v>3902</v>
      </c>
      <c r="B3901" s="17" t="n">
        <v>1</v>
      </c>
      <c r="C3901" s="21" t="n">
        <v>45965</v>
      </c>
      <c r="D3901" s="17" t="s">
        <v>1054</v>
      </c>
      <c r="E3901" s="17" t="s">
        <v>95</v>
      </c>
      <c r="F3901" s="17" t="s">
        <v>1503</v>
      </c>
      <c r="G3901" s="17" t="s">
        <v>60</v>
      </c>
      <c r="H3901" s="17" t="s">
        <v>1537</v>
      </c>
      <c r="I3901" s="17" t="s">
        <v>1524</v>
      </c>
      <c r="J3901" s="17" t="n">
        <v>2</v>
      </c>
      <c r="K3901" s="15" t="n">
        <v>77.9</v>
      </c>
      <c r="L3901" s="22" t="n">
        <v>0.15</v>
      </c>
      <c r="M3901" s="15" t="n">
        <v>0</v>
      </c>
      <c r="N3901" s="15" t="n">
        <f aca="false">J3901*K3901</f>
        <v>155.8</v>
      </c>
      <c r="O3901" s="15" t="n">
        <f aca="false">N3901*L3901</f>
        <v>23.37</v>
      </c>
      <c r="P3901" s="15" t="n">
        <f aca="false">N3901-O3901</f>
        <v>132.43</v>
      </c>
      <c r="Q3901" s="15" t="n">
        <f aca="false">J3901*INDEX(dProdutos!$F$2:$F$47,MATCH(E3901,dProdutos!$A$2:$A$47,0))</f>
        <v>73.42</v>
      </c>
      <c r="R3901" s="15" t="n">
        <f aca="false">IF(I3901="Cancelado",0,P3901-Q3901)</f>
        <v>59.01</v>
      </c>
      <c r="S3901" s="17" t="str">
        <f aca="false">INDEX(dProdutos!$D$2:$D$47,MATCH(E3901,dProdutos!$A$2:$A$47,0))</f>
        <v>Moda Feminina</v>
      </c>
    </row>
    <row r="3902" customFormat="false" ht="15" hidden="false" customHeight="false" outlineLevel="0" collapsed="false">
      <c r="A3902" s="17" t="s">
        <v>3902</v>
      </c>
      <c r="B3902" s="17" t="n">
        <v>2</v>
      </c>
      <c r="C3902" s="21" t="n">
        <v>45965</v>
      </c>
      <c r="D3902" s="17" t="s">
        <v>1054</v>
      </c>
      <c r="E3902" s="17" t="s">
        <v>81</v>
      </c>
      <c r="F3902" s="17" t="s">
        <v>1503</v>
      </c>
      <c r="G3902" s="17" t="s">
        <v>60</v>
      </c>
      <c r="H3902" s="17" t="s">
        <v>1537</v>
      </c>
      <c r="I3902" s="17" t="s">
        <v>1524</v>
      </c>
      <c r="J3902" s="17" t="n">
        <v>1</v>
      </c>
      <c r="K3902" s="15" t="n">
        <v>64.9</v>
      </c>
      <c r="L3902" s="22" t="n">
        <v>0.15</v>
      </c>
      <c r="M3902" s="15" t="n">
        <v>0</v>
      </c>
      <c r="N3902" s="15" t="n">
        <f aca="false">J3902*K3902</f>
        <v>64.9</v>
      </c>
      <c r="O3902" s="15" t="n">
        <f aca="false">N3902*L3902</f>
        <v>9.735</v>
      </c>
      <c r="P3902" s="15" t="n">
        <f aca="false">N3902-O3902</f>
        <v>55.165</v>
      </c>
      <c r="Q3902" s="15" t="n">
        <f aca="false">J3902*INDEX(dProdutos!$F$2:$F$47,MATCH(E3902,dProdutos!$A$2:$A$47,0))</f>
        <v>26.12</v>
      </c>
      <c r="R3902" s="15" t="n">
        <f aca="false">IF(I3902="Cancelado",0,P3902-Q3902)</f>
        <v>29.045</v>
      </c>
      <c r="S3902" s="17" t="str">
        <f aca="false">INDEX(dProdutos!$D$2:$D$47,MATCH(E3902,dProdutos!$A$2:$A$47,0))</f>
        <v>Moda Feminina</v>
      </c>
    </row>
    <row r="3903" customFormat="false" ht="15" hidden="false" customHeight="false" outlineLevel="0" collapsed="false">
      <c r="A3903" s="17" t="s">
        <v>3902</v>
      </c>
      <c r="B3903" s="17" t="n">
        <v>3</v>
      </c>
      <c r="C3903" s="21" t="n">
        <v>45965</v>
      </c>
      <c r="D3903" s="17" t="s">
        <v>1054</v>
      </c>
      <c r="E3903" s="17" t="s">
        <v>213</v>
      </c>
      <c r="F3903" s="17" t="s">
        <v>1503</v>
      </c>
      <c r="G3903" s="17" t="s">
        <v>60</v>
      </c>
      <c r="H3903" s="17" t="s">
        <v>1537</v>
      </c>
      <c r="I3903" s="17" t="s">
        <v>1524</v>
      </c>
      <c r="J3903" s="17" t="n">
        <v>1</v>
      </c>
      <c r="K3903" s="15" t="n">
        <v>153.9</v>
      </c>
      <c r="L3903" s="22" t="n">
        <v>0.15</v>
      </c>
      <c r="M3903" s="15" t="n">
        <v>0</v>
      </c>
      <c r="N3903" s="15" t="n">
        <f aca="false">J3903*K3903</f>
        <v>153.9</v>
      </c>
      <c r="O3903" s="15" t="n">
        <f aca="false">N3903*L3903</f>
        <v>23.085</v>
      </c>
      <c r="P3903" s="15" t="n">
        <f aca="false">N3903-O3903</f>
        <v>130.815</v>
      </c>
      <c r="Q3903" s="15" t="n">
        <f aca="false">J3903*INDEX(dProdutos!$F$2:$F$47,MATCH(E3903,dProdutos!$A$2:$A$47,0))</f>
        <v>90.42</v>
      </c>
      <c r="R3903" s="15" t="n">
        <f aca="false">IF(I3903="Cancelado",0,P3903-Q3903)</f>
        <v>40.395</v>
      </c>
      <c r="S3903" s="17" t="str">
        <f aca="false">INDEX(dProdutos!$D$2:$D$47,MATCH(E3903,dProdutos!$A$2:$A$47,0))</f>
        <v>Beleza</v>
      </c>
    </row>
    <row r="3904" customFormat="false" ht="15" hidden="false" customHeight="false" outlineLevel="0" collapsed="false">
      <c r="A3904" s="17" t="s">
        <v>3903</v>
      </c>
      <c r="B3904" s="17" t="n">
        <v>1</v>
      </c>
      <c r="C3904" s="21" t="n">
        <v>45965</v>
      </c>
      <c r="D3904" s="17" t="s">
        <v>1358</v>
      </c>
      <c r="E3904" s="17" t="s">
        <v>135</v>
      </c>
      <c r="F3904" s="17" t="s">
        <v>1499</v>
      </c>
      <c r="G3904" s="17" t="s">
        <v>61</v>
      </c>
      <c r="H3904" s="17" t="s">
        <v>1540</v>
      </c>
      <c r="I3904" s="17" t="s">
        <v>1524</v>
      </c>
      <c r="J3904" s="17" t="n">
        <v>2</v>
      </c>
      <c r="K3904" s="15" t="n">
        <v>200.9</v>
      </c>
      <c r="L3904" s="22" t="n">
        <v>0</v>
      </c>
      <c r="M3904" s="15" t="n">
        <v>17.33</v>
      </c>
      <c r="N3904" s="15" t="n">
        <f aca="false">J3904*K3904</f>
        <v>401.8</v>
      </c>
      <c r="O3904" s="15" t="n">
        <f aca="false">N3904*L3904</f>
        <v>0</v>
      </c>
      <c r="P3904" s="15" t="n">
        <f aca="false">N3904-O3904</f>
        <v>401.8</v>
      </c>
      <c r="Q3904" s="15" t="n">
        <f aca="false">J3904*INDEX(dProdutos!$F$2:$F$47,MATCH(E3904,dProdutos!$A$2:$A$47,0))</f>
        <v>161.46</v>
      </c>
      <c r="R3904" s="15" t="n">
        <f aca="false">IF(I3904="Cancelado",0,P3904-Q3904)</f>
        <v>240.34</v>
      </c>
      <c r="S3904" s="17" t="str">
        <f aca="false">INDEX(dProdutos!$D$2:$D$47,MATCH(E3904,dProdutos!$A$2:$A$47,0))</f>
        <v>Calçados</v>
      </c>
    </row>
    <row r="3905" customFormat="false" ht="15" hidden="false" customHeight="false" outlineLevel="0" collapsed="false">
      <c r="A3905" s="17" t="s">
        <v>3904</v>
      </c>
      <c r="B3905" s="17" t="n">
        <v>1</v>
      </c>
      <c r="C3905" s="21" t="n">
        <v>45966</v>
      </c>
      <c r="D3905" s="17" t="s">
        <v>905</v>
      </c>
      <c r="E3905" s="17" t="s">
        <v>156</v>
      </c>
      <c r="F3905" s="17" t="s">
        <v>1501</v>
      </c>
      <c r="G3905" s="17" t="s">
        <v>61</v>
      </c>
      <c r="H3905" s="17" t="s">
        <v>1523</v>
      </c>
      <c r="I3905" s="17" t="s">
        <v>1524</v>
      </c>
      <c r="J3905" s="17" t="n">
        <v>1</v>
      </c>
      <c r="K3905" s="15" t="n">
        <v>192.9</v>
      </c>
      <c r="L3905" s="22" t="n">
        <v>0</v>
      </c>
      <c r="M3905" s="15" t="n">
        <v>0</v>
      </c>
      <c r="N3905" s="15" t="n">
        <f aca="false">J3905*K3905</f>
        <v>192.9</v>
      </c>
      <c r="O3905" s="15" t="n">
        <f aca="false">N3905*L3905</f>
        <v>0</v>
      </c>
      <c r="P3905" s="15" t="n">
        <f aca="false">N3905-O3905</f>
        <v>192.9</v>
      </c>
      <c r="Q3905" s="15" t="n">
        <f aca="false">J3905*INDEX(dProdutos!$F$2:$F$47,MATCH(E3905,dProdutos!$A$2:$A$47,0))</f>
        <v>80.38</v>
      </c>
      <c r="R3905" s="15" t="n">
        <f aca="false">IF(I3905="Cancelado",0,P3905-Q3905)</f>
        <v>112.52</v>
      </c>
      <c r="S3905" s="17" t="str">
        <f aca="false">INDEX(dProdutos!$D$2:$D$47,MATCH(E3905,dProdutos!$A$2:$A$47,0))</f>
        <v>Acessórios</v>
      </c>
    </row>
    <row r="3906" customFormat="false" ht="15" hidden="false" customHeight="false" outlineLevel="0" collapsed="false">
      <c r="A3906" s="17" t="s">
        <v>3904</v>
      </c>
      <c r="B3906" s="17" t="n">
        <v>2</v>
      </c>
      <c r="C3906" s="21" t="n">
        <v>45966</v>
      </c>
      <c r="D3906" s="17" t="s">
        <v>905</v>
      </c>
      <c r="E3906" s="17" t="s">
        <v>117</v>
      </c>
      <c r="F3906" s="17" t="s">
        <v>1501</v>
      </c>
      <c r="G3906" s="17" t="s">
        <v>61</v>
      </c>
      <c r="H3906" s="17" t="s">
        <v>1523</v>
      </c>
      <c r="I3906" s="17" t="s">
        <v>1524</v>
      </c>
      <c r="J3906" s="17" t="n">
        <v>2</v>
      </c>
      <c r="K3906" s="15" t="n">
        <v>166.9</v>
      </c>
      <c r="L3906" s="22" t="n">
        <v>0</v>
      </c>
      <c r="M3906" s="15" t="n">
        <v>0</v>
      </c>
      <c r="N3906" s="15" t="n">
        <f aca="false">J3906*K3906</f>
        <v>333.8</v>
      </c>
      <c r="O3906" s="15" t="n">
        <f aca="false">N3906*L3906</f>
        <v>0</v>
      </c>
      <c r="P3906" s="15" t="n">
        <f aca="false">N3906-O3906</f>
        <v>333.8</v>
      </c>
      <c r="Q3906" s="15" t="n">
        <f aca="false">J3906*INDEX(dProdutos!$F$2:$F$47,MATCH(E3906,dProdutos!$A$2:$A$47,0))</f>
        <v>146.46</v>
      </c>
      <c r="R3906" s="15" t="n">
        <f aca="false">IF(I3906="Cancelado",0,P3906-Q3906)</f>
        <v>187.34</v>
      </c>
      <c r="S3906" s="17" t="str">
        <f aca="false">INDEX(dProdutos!$D$2:$D$47,MATCH(E3906,dProdutos!$A$2:$A$47,0))</f>
        <v>Moda Masculina</v>
      </c>
    </row>
    <row r="3907" customFormat="false" ht="15" hidden="false" customHeight="false" outlineLevel="0" collapsed="false">
      <c r="A3907" s="17" t="s">
        <v>3905</v>
      </c>
      <c r="B3907" s="17" t="n">
        <v>1</v>
      </c>
      <c r="C3907" s="21" t="n">
        <v>45966</v>
      </c>
      <c r="D3907" s="17" t="s">
        <v>958</v>
      </c>
      <c r="E3907" s="17" t="s">
        <v>123</v>
      </c>
      <c r="F3907" s="17" t="s">
        <v>1487</v>
      </c>
      <c r="G3907" s="17" t="s">
        <v>62</v>
      </c>
      <c r="H3907" s="17" t="s">
        <v>1523</v>
      </c>
      <c r="I3907" s="17" t="s">
        <v>1524</v>
      </c>
      <c r="J3907" s="17" t="n">
        <v>3</v>
      </c>
      <c r="K3907" s="15" t="n">
        <v>277.9</v>
      </c>
      <c r="L3907" s="22" t="n">
        <v>0</v>
      </c>
      <c r="M3907" s="15" t="n">
        <v>16.76</v>
      </c>
      <c r="N3907" s="15" t="n">
        <f aca="false">J3907*K3907</f>
        <v>833.7</v>
      </c>
      <c r="O3907" s="15" t="n">
        <f aca="false">N3907*L3907</f>
        <v>0</v>
      </c>
      <c r="P3907" s="15" t="n">
        <f aca="false">N3907-O3907</f>
        <v>833.7</v>
      </c>
      <c r="Q3907" s="15" t="n">
        <f aca="false">J3907*INDEX(dProdutos!$F$2:$F$47,MATCH(E3907,dProdutos!$A$2:$A$47,0))</f>
        <v>397.08</v>
      </c>
      <c r="R3907" s="15" t="n">
        <f aca="false">IF(I3907="Cancelado",0,P3907-Q3907)</f>
        <v>436.62</v>
      </c>
      <c r="S3907" s="17" t="str">
        <f aca="false">INDEX(dProdutos!$D$2:$D$47,MATCH(E3907,dProdutos!$A$2:$A$47,0))</f>
        <v>Calçados</v>
      </c>
    </row>
    <row r="3908" customFormat="false" ht="15" hidden="false" customHeight="false" outlineLevel="0" collapsed="false">
      <c r="A3908" s="17" t="s">
        <v>3906</v>
      </c>
      <c r="B3908" s="17" t="n">
        <v>1</v>
      </c>
      <c r="C3908" s="21" t="n">
        <v>45966</v>
      </c>
      <c r="D3908" s="17" t="s">
        <v>534</v>
      </c>
      <c r="E3908" s="17" t="s">
        <v>120</v>
      </c>
      <c r="F3908" s="17" t="s">
        <v>1501</v>
      </c>
      <c r="G3908" s="17" t="s">
        <v>60</v>
      </c>
      <c r="H3908" s="17" t="s">
        <v>1523</v>
      </c>
      <c r="I3908" s="17" t="s">
        <v>1524</v>
      </c>
      <c r="J3908" s="17" t="n">
        <v>1</v>
      </c>
      <c r="K3908" s="15" t="n">
        <v>96.9</v>
      </c>
      <c r="L3908" s="22" t="n">
        <v>0</v>
      </c>
      <c r="M3908" s="15" t="n">
        <v>23.05</v>
      </c>
      <c r="N3908" s="15" t="n">
        <f aca="false">J3908*K3908</f>
        <v>96.9</v>
      </c>
      <c r="O3908" s="15" t="n">
        <f aca="false">N3908*L3908</f>
        <v>0</v>
      </c>
      <c r="P3908" s="15" t="n">
        <f aca="false">N3908-O3908</f>
        <v>96.9</v>
      </c>
      <c r="Q3908" s="15" t="n">
        <f aca="false">J3908*INDEX(dProdutos!$F$2:$F$47,MATCH(E3908,dProdutos!$A$2:$A$47,0))</f>
        <v>44.36</v>
      </c>
      <c r="R3908" s="15" t="n">
        <f aca="false">IF(I3908="Cancelado",0,P3908-Q3908)</f>
        <v>52.54</v>
      </c>
      <c r="S3908" s="17" t="str">
        <f aca="false">INDEX(dProdutos!$D$2:$D$47,MATCH(E3908,dProdutos!$A$2:$A$47,0))</f>
        <v>Moda Masculina</v>
      </c>
    </row>
    <row r="3909" customFormat="false" ht="15" hidden="false" customHeight="false" outlineLevel="0" collapsed="false">
      <c r="A3909" s="17" t="s">
        <v>3906</v>
      </c>
      <c r="B3909" s="17" t="n">
        <v>2</v>
      </c>
      <c r="C3909" s="21" t="n">
        <v>45966</v>
      </c>
      <c r="D3909" s="17" t="s">
        <v>534</v>
      </c>
      <c r="E3909" s="17" t="s">
        <v>120</v>
      </c>
      <c r="F3909" s="17" t="s">
        <v>1501</v>
      </c>
      <c r="G3909" s="17" t="s">
        <v>60</v>
      </c>
      <c r="H3909" s="17" t="s">
        <v>1523</v>
      </c>
      <c r="I3909" s="17" t="s">
        <v>1524</v>
      </c>
      <c r="J3909" s="17" t="n">
        <v>1</v>
      </c>
      <c r="K3909" s="15" t="n">
        <v>96.9</v>
      </c>
      <c r="L3909" s="22" t="n">
        <v>0.05</v>
      </c>
      <c r="M3909" s="15" t="n">
        <v>0</v>
      </c>
      <c r="N3909" s="15" t="n">
        <f aca="false">J3909*K3909</f>
        <v>96.9</v>
      </c>
      <c r="O3909" s="15" t="n">
        <f aca="false">N3909*L3909</f>
        <v>4.845</v>
      </c>
      <c r="P3909" s="15" t="n">
        <f aca="false">N3909-O3909</f>
        <v>92.055</v>
      </c>
      <c r="Q3909" s="15" t="n">
        <f aca="false">J3909*INDEX(dProdutos!$F$2:$F$47,MATCH(E3909,dProdutos!$A$2:$A$47,0))</f>
        <v>44.36</v>
      </c>
      <c r="R3909" s="15" t="n">
        <f aca="false">IF(I3909="Cancelado",0,P3909-Q3909)</f>
        <v>47.695</v>
      </c>
      <c r="S3909" s="17" t="str">
        <f aca="false">INDEX(dProdutos!$D$2:$D$47,MATCH(E3909,dProdutos!$A$2:$A$47,0))</f>
        <v>Moda Masculina</v>
      </c>
    </row>
    <row r="3910" customFormat="false" ht="15" hidden="false" customHeight="false" outlineLevel="0" collapsed="false">
      <c r="A3910" s="17" t="s">
        <v>3907</v>
      </c>
      <c r="B3910" s="17" t="n">
        <v>1</v>
      </c>
      <c r="C3910" s="21" t="n">
        <v>45966</v>
      </c>
      <c r="D3910" s="17" t="s">
        <v>1284</v>
      </c>
      <c r="E3910" s="17" t="s">
        <v>177</v>
      </c>
      <c r="F3910" s="17" t="s">
        <v>1499</v>
      </c>
      <c r="G3910" s="17" t="s">
        <v>63</v>
      </c>
      <c r="H3910" s="17" t="s">
        <v>1537</v>
      </c>
      <c r="I3910" s="17" t="s">
        <v>1524</v>
      </c>
      <c r="J3910" s="17" t="n">
        <v>1</v>
      </c>
      <c r="K3910" s="15" t="n">
        <v>257.9</v>
      </c>
      <c r="L3910" s="22" t="n">
        <v>0.1</v>
      </c>
      <c r="M3910" s="15" t="n">
        <v>21.24</v>
      </c>
      <c r="N3910" s="15" t="n">
        <f aca="false">J3910*K3910</f>
        <v>257.9</v>
      </c>
      <c r="O3910" s="15" t="n">
        <f aca="false">N3910*L3910</f>
        <v>25.79</v>
      </c>
      <c r="P3910" s="15" t="n">
        <f aca="false">N3910-O3910</f>
        <v>232.11</v>
      </c>
      <c r="Q3910" s="15" t="n">
        <f aca="false">J3910*INDEX(dProdutos!$F$2:$F$47,MATCH(E3910,dProdutos!$A$2:$A$47,0))</f>
        <v>138.23</v>
      </c>
      <c r="R3910" s="15" t="n">
        <f aca="false">IF(I3910="Cancelado",0,P3910-Q3910)</f>
        <v>93.88</v>
      </c>
      <c r="S3910" s="17" t="str">
        <f aca="false">INDEX(dProdutos!$D$2:$D$47,MATCH(E3910,dProdutos!$A$2:$A$47,0))</f>
        <v>Casa</v>
      </c>
    </row>
    <row r="3911" customFormat="false" ht="15" hidden="false" customHeight="false" outlineLevel="0" collapsed="false">
      <c r="A3911" s="17" t="s">
        <v>3908</v>
      </c>
      <c r="B3911" s="17" t="n">
        <v>1</v>
      </c>
      <c r="C3911" s="21" t="n">
        <v>45966</v>
      </c>
      <c r="D3911" s="17" t="s">
        <v>690</v>
      </c>
      <c r="E3911" s="17" t="s">
        <v>95</v>
      </c>
      <c r="F3911" s="17" t="s">
        <v>1495</v>
      </c>
      <c r="G3911" s="17" t="s">
        <v>59</v>
      </c>
      <c r="H3911" s="17" t="s">
        <v>1523</v>
      </c>
      <c r="I3911" s="17" t="s">
        <v>1524</v>
      </c>
      <c r="J3911" s="17" t="n">
        <v>1</v>
      </c>
      <c r="K3911" s="15" t="n">
        <v>77.9</v>
      </c>
      <c r="L3911" s="22" t="n">
        <v>0</v>
      </c>
      <c r="M3911" s="15" t="n">
        <v>28.33</v>
      </c>
      <c r="N3911" s="15" t="n">
        <f aca="false">J3911*K3911</f>
        <v>77.9</v>
      </c>
      <c r="O3911" s="15" t="n">
        <f aca="false">N3911*L3911</f>
        <v>0</v>
      </c>
      <c r="P3911" s="15" t="n">
        <f aca="false">N3911-O3911</f>
        <v>77.9</v>
      </c>
      <c r="Q3911" s="15" t="n">
        <f aca="false">J3911*INDEX(dProdutos!$F$2:$F$47,MATCH(E3911,dProdutos!$A$2:$A$47,0))</f>
        <v>36.71</v>
      </c>
      <c r="R3911" s="15" t="n">
        <f aca="false">IF(I3911="Cancelado",0,P3911-Q3911)</f>
        <v>41.19</v>
      </c>
      <c r="S3911" s="17" t="str">
        <f aca="false">INDEX(dProdutos!$D$2:$D$47,MATCH(E3911,dProdutos!$A$2:$A$47,0))</f>
        <v>Moda Feminina</v>
      </c>
    </row>
    <row r="3912" customFormat="false" ht="15" hidden="false" customHeight="false" outlineLevel="0" collapsed="false">
      <c r="A3912" s="17" t="s">
        <v>3909</v>
      </c>
      <c r="B3912" s="17" t="n">
        <v>1</v>
      </c>
      <c r="C3912" s="21" t="n">
        <v>45966</v>
      </c>
      <c r="D3912" s="17" t="s">
        <v>685</v>
      </c>
      <c r="E3912" s="17" t="s">
        <v>123</v>
      </c>
      <c r="F3912" s="17" t="s">
        <v>1487</v>
      </c>
      <c r="G3912" s="17" t="s">
        <v>63</v>
      </c>
      <c r="H3912" s="17" t="s">
        <v>1537</v>
      </c>
      <c r="I3912" s="17" t="s">
        <v>1531</v>
      </c>
      <c r="J3912" s="17" t="n">
        <v>1</v>
      </c>
      <c r="K3912" s="15" t="n">
        <v>277.9</v>
      </c>
      <c r="L3912" s="22" t="n">
        <v>0.1</v>
      </c>
      <c r="M3912" s="15" t="n">
        <v>33.16</v>
      </c>
      <c r="N3912" s="15" t="n">
        <f aca="false">J3912*K3912</f>
        <v>277.9</v>
      </c>
      <c r="O3912" s="15" t="n">
        <f aca="false">N3912*L3912</f>
        <v>27.79</v>
      </c>
      <c r="P3912" s="15" t="n">
        <f aca="false">N3912-O3912</f>
        <v>250.11</v>
      </c>
      <c r="Q3912" s="15" t="n">
        <f aca="false">J3912*INDEX(dProdutos!$F$2:$F$47,MATCH(E3912,dProdutos!$A$2:$A$47,0))</f>
        <v>132.36</v>
      </c>
      <c r="R3912" s="15" t="n">
        <f aca="false">IF(I3912="Cancelado",0,P3912-Q3912)</f>
        <v>0</v>
      </c>
      <c r="S3912" s="17" t="str">
        <f aca="false">INDEX(dProdutos!$D$2:$D$47,MATCH(E3912,dProdutos!$A$2:$A$47,0))</f>
        <v>Calçados</v>
      </c>
    </row>
    <row r="3913" customFormat="false" ht="15" hidden="false" customHeight="false" outlineLevel="0" collapsed="false">
      <c r="A3913" s="17" t="s">
        <v>3910</v>
      </c>
      <c r="B3913" s="17" t="n">
        <v>1</v>
      </c>
      <c r="C3913" s="21" t="n">
        <v>45966</v>
      </c>
      <c r="D3913" s="17" t="s">
        <v>571</v>
      </c>
      <c r="E3913" s="17" t="s">
        <v>135</v>
      </c>
      <c r="F3913" s="17" t="s">
        <v>1493</v>
      </c>
      <c r="G3913" s="17" t="s">
        <v>60</v>
      </c>
      <c r="H3913" s="17" t="s">
        <v>1523</v>
      </c>
      <c r="I3913" s="17" t="s">
        <v>1524</v>
      </c>
      <c r="J3913" s="17" t="n">
        <v>1</v>
      </c>
      <c r="K3913" s="15" t="n">
        <v>200.9</v>
      </c>
      <c r="L3913" s="22" t="n">
        <v>0.1</v>
      </c>
      <c r="M3913" s="15" t="n">
        <v>27.7</v>
      </c>
      <c r="N3913" s="15" t="n">
        <f aca="false">J3913*K3913</f>
        <v>200.9</v>
      </c>
      <c r="O3913" s="15" t="n">
        <f aca="false">N3913*L3913</f>
        <v>20.09</v>
      </c>
      <c r="P3913" s="15" t="n">
        <f aca="false">N3913-O3913</f>
        <v>180.81</v>
      </c>
      <c r="Q3913" s="15" t="n">
        <f aca="false">J3913*INDEX(dProdutos!$F$2:$F$47,MATCH(E3913,dProdutos!$A$2:$A$47,0))</f>
        <v>80.73</v>
      </c>
      <c r="R3913" s="15" t="n">
        <f aca="false">IF(I3913="Cancelado",0,P3913-Q3913)</f>
        <v>100.08</v>
      </c>
      <c r="S3913" s="17" t="str">
        <f aca="false">INDEX(dProdutos!$D$2:$D$47,MATCH(E3913,dProdutos!$A$2:$A$47,0))</f>
        <v>Calçados</v>
      </c>
    </row>
    <row r="3914" customFormat="false" ht="15" hidden="false" customHeight="false" outlineLevel="0" collapsed="false">
      <c r="A3914" s="17" t="s">
        <v>3910</v>
      </c>
      <c r="B3914" s="17" t="n">
        <v>2</v>
      </c>
      <c r="C3914" s="21" t="n">
        <v>45966</v>
      </c>
      <c r="D3914" s="17" t="s">
        <v>571</v>
      </c>
      <c r="E3914" s="17" t="s">
        <v>174</v>
      </c>
      <c r="F3914" s="17" t="s">
        <v>1493</v>
      </c>
      <c r="G3914" s="17" t="s">
        <v>60</v>
      </c>
      <c r="H3914" s="17" t="s">
        <v>1523</v>
      </c>
      <c r="I3914" s="17" t="s">
        <v>1524</v>
      </c>
      <c r="J3914" s="17" t="n">
        <v>1</v>
      </c>
      <c r="K3914" s="15" t="n">
        <v>250.9</v>
      </c>
      <c r="L3914" s="22" t="n">
        <v>0</v>
      </c>
      <c r="M3914" s="15" t="n">
        <v>0</v>
      </c>
      <c r="N3914" s="15" t="n">
        <f aca="false">J3914*K3914</f>
        <v>250.9</v>
      </c>
      <c r="O3914" s="15" t="n">
        <f aca="false">N3914*L3914</f>
        <v>0</v>
      </c>
      <c r="P3914" s="15" t="n">
        <f aca="false">N3914-O3914</f>
        <v>250.9</v>
      </c>
      <c r="Q3914" s="15" t="n">
        <f aca="false">J3914*INDEX(dProdutos!$F$2:$F$47,MATCH(E3914,dProdutos!$A$2:$A$47,0))</f>
        <v>151.28</v>
      </c>
      <c r="R3914" s="15" t="n">
        <f aca="false">IF(I3914="Cancelado",0,P3914-Q3914)</f>
        <v>99.62</v>
      </c>
      <c r="S3914" s="17" t="str">
        <f aca="false">INDEX(dProdutos!$D$2:$D$47,MATCH(E3914,dProdutos!$A$2:$A$47,0))</f>
        <v>Casa</v>
      </c>
    </row>
    <row r="3915" customFormat="false" ht="15" hidden="false" customHeight="false" outlineLevel="0" collapsed="false">
      <c r="A3915" s="17" t="s">
        <v>3911</v>
      </c>
      <c r="B3915" s="17" t="n">
        <v>1</v>
      </c>
      <c r="C3915" s="21" t="n">
        <v>45966</v>
      </c>
      <c r="D3915" s="17" t="s">
        <v>968</v>
      </c>
      <c r="E3915" s="17" t="s">
        <v>95</v>
      </c>
      <c r="F3915" s="17" t="s">
        <v>1490</v>
      </c>
      <c r="G3915" s="17" t="s">
        <v>61</v>
      </c>
      <c r="H3915" s="17" t="s">
        <v>1537</v>
      </c>
      <c r="I3915" s="17" t="s">
        <v>1524</v>
      </c>
      <c r="J3915" s="17" t="n">
        <v>1</v>
      </c>
      <c r="K3915" s="15" t="n">
        <v>77.9</v>
      </c>
      <c r="L3915" s="22" t="n">
        <v>0.05</v>
      </c>
      <c r="M3915" s="15" t="n">
        <v>13.05</v>
      </c>
      <c r="N3915" s="15" t="n">
        <f aca="false">J3915*K3915</f>
        <v>77.9</v>
      </c>
      <c r="O3915" s="15" t="n">
        <f aca="false">N3915*L3915</f>
        <v>3.895</v>
      </c>
      <c r="P3915" s="15" t="n">
        <f aca="false">N3915-O3915</f>
        <v>74.005</v>
      </c>
      <c r="Q3915" s="15" t="n">
        <f aca="false">J3915*INDEX(dProdutos!$F$2:$F$47,MATCH(E3915,dProdutos!$A$2:$A$47,0))</f>
        <v>36.71</v>
      </c>
      <c r="R3915" s="15" t="n">
        <f aca="false">IF(I3915="Cancelado",0,P3915-Q3915)</f>
        <v>37.295</v>
      </c>
      <c r="S3915" s="17" t="str">
        <f aca="false">INDEX(dProdutos!$D$2:$D$47,MATCH(E3915,dProdutos!$A$2:$A$47,0))</f>
        <v>Moda Feminina</v>
      </c>
    </row>
    <row r="3916" customFormat="false" ht="15" hidden="false" customHeight="false" outlineLevel="0" collapsed="false">
      <c r="A3916" s="17" t="s">
        <v>3912</v>
      </c>
      <c r="B3916" s="17" t="n">
        <v>1</v>
      </c>
      <c r="C3916" s="21" t="n">
        <v>45966</v>
      </c>
      <c r="D3916" s="17" t="s">
        <v>1397</v>
      </c>
      <c r="E3916" s="17" t="s">
        <v>117</v>
      </c>
      <c r="F3916" s="17" t="s">
        <v>1490</v>
      </c>
      <c r="G3916" s="17" t="s">
        <v>61</v>
      </c>
      <c r="H3916" s="17" t="s">
        <v>1523</v>
      </c>
      <c r="I3916" s="17" t="s">
        <v>1524</v>
      </c>
      <c r="J3916" s="17" t="n">
        <v>1</v>
      </c>
      <c r="K3916" s="15" t="n">
        <v>166.9</v>
      </c>
      <c r="L3916" s="22" t="n">
        <v>0.2</v>
      </c>
      <c r="M3916" s="15" t="n">
        <v>0</v>
      </c>
      <c r="N3916" s="15" t="n">
        <f aca="false">J3916*K3916</f>
        <v>166.9</v>
      </c>
      <c r="O3916" s="15" t="n">
        <f aca="false">N3916*L3916</f>
        <v>33.38</v>
      </c>
      <c r="P3916" s="15" t="n">
        <f aca="false">N3916-O3916</f>
        <v>133.52</v>
      </c>
      <c r="Q3916" s="15" t="n">
        <f aca="false">J3916*INDEX(dProdutos!$F$2:$F$47,MATCH(E3916,dProdutos!$A$2:$A$47,0))</f>
        <v>73.23</v>
      </c>
      <c r="R3916" s="15" t="n">
        <f aca="false">IF(I3916="Cancelado",0,P3916-Q3916)</f>
        <v>60.29</v>
      </c>
      <c r="S3916" s="17" t="str">
        <f aca="false">INDEX(dProdutos!$D$2:$D$47,MATCH(E3916,dProdutos!$A$2:$A$47,0))</f>
        <v>Moda Masculina</v>
      </c>
    </row>
    <row r="3917" customFormat="false" ht="15" hidden="false" customHeight="false" outlineLevel="0" collapsed="false">
      <c r="A3917" s="17" t="s">
        <v>3913</v>
      </c>
      <c r="B3917" s="17" t="n">
        <v>1</v>
      </c>
      <c r="C3917" s="21" t="n">
        <v>45966</v>
      </c>
      <c r="D3917" s="17" t="s">
        <v>1040</v>
      </c>
      <c r="E3917" s="17" t="s">
        <v>192</v>
      </c>
      <c r="F3917" s="17" t="s">
        <v>1501</v>
      </c>
      <c r="G3917" s="17" t="s">
        <v>61</v>
      </c>
      <c r="H3917" s="17" t="s">
        <v>1523</v>
      </c>
      <c r="I3917" s="17" t="s">
        <v>1524</v>
      </c>
      <c r="J3917" s="17" t="n">
        <v>1</v>
      </c>
      <c r="K3917" s="15" t="n">
        <v>245.9</v>
      </c>
      <c r="L3917" s="22" t="n">
        <v>0.05</v>
      </c>
      <c r="M3917" s="15" t="n">
        <v>0</v>
      </c>
      <c r="N3917" s="15" t="n">
        <f aca="false">J3917*K3917</f>
        <v>245.9</v>
      </c>
      <c r="O3917" s="15" t="n">
        <f aca="false">N3917*L3917</f>
        <v>12.295</v>
      </c>
      <c r="P3917" s="15" t="n">
        <f aca="false">N3917-O3917</f>
        <v>233.605</v>
      </c>
      <c r="Q3917" s="15" t="n">
        <f aca="false">J3917*INDEX(dProdutos!$F$2:$F$47,MATCH(E3917,dProdutos!$A$2:$A$47,0))</f>
        <v>107.78</v>
      </c>
      <c r="R3917" s="15" t="n">
        <f aca="false">IF(I3917="Cancelado",0,P3917-Q3917)</f>
        <v>125.825</v>
      </c>
      <c r="S3917" s="17" t="str">
        <f aca="false">INDEX(dProdutos!$D$2:$D$47,MATCH(E3917,dProdutos!$A$2:$A$47,0))</f>
        <v>Eletrônicos</v>
      </c>
    </row>
    <row r="3918" customFormat="false" ht="15" hidden="false" customHeight="false" outlineLevel="0" collapsed="false">
      <c r="A3918" s="17" t="s">
        <v>3913</v>
      </c>
      <c r="B3918" s="17" t="n">
        <v>2</v>
      </c>
      <c r="C3918" s="21" t="n">
        <v>45966</v>
      </c>
      <c r="D3918" s="17" t="s">
        <v>1040</v>
      </c>
      <c r="E3918" s="17" t="s">
        <v>135</v>
      </c>
      <c r="F3918" s="17" t="s">
        <v>1501</v>
      </c>
      <c r="G3918" s="17" t="s">
        <v>61</v>
      </c>
      <c r="H3918" s="17" t="s">
        <v>1523</v>
      </c>
      <c r="I3918" s="17" t="s">
        <v>1524</v>
      </c>
      <c r="J3918" s="17" t="n">
        <v>1</v>
      </c>
      <c r="K3918" s="15" t="n">
        <v>200.9</v>
      </c>
      <c r="L3918" s="22" t="n">
        <v>0</v>
      </c>
      <c r="M3918" s="15" t="n">
        <v>0</v>
      </c>
      <c r="N3918" s="15" t="n">
        <f aca="false">J3918*K3918</f>
        <v>200.9</v>
      </c>
      <c r="O3918" s="15" t="n">
        <f aca="false">N3918*L3918</f>
        <v>0</v>
      </c>
      <c r="P3918" s="15" t="n">
        <f aca="false">N3918-O3918</f>
        <v>200.9</v>
      </c>
      <c r="Q3918" s="15" t="n">
        <f aca="false">J3918*INDEX(dProdutos!$F$2:$F$47,MATCH(E3918,dProdutos!$A$2:$A$47,0))</f>
        <v>80.73</v>
      </c>
      <c r="R3918" s="15" t="n">
        <f aca="false">IF(I3918="Cancelado",0,P3918-Q3918)</f>
        <v>120.17</v>
      </c>
      <c r="S3918" s="17" t="str">
        <f aca="false">INDEX(dProdutos!$D$2:$D$47,MATCH(E3918,dProdutos!$A$2:$A$47,0))</f>
        <v>Calçados</v>
      </c>
    </row>
    <row r="3919" customFormat="false" ht="15" hidden="false" customHeight="false" outlineLevel="0" collapsed="false">
      <c r="A3919" s="17" t="s">
        <v>3914</v>
      </c>
      <c r="B3919" s="17" t="n">
        <v>1</v>
      </c>
      <c r="C3919" s="21" t="n">
        <v>45966</v>
      </c>
      <c r="D3919" s="17" t="s">
        <v>1438</v>
      </c>
      <c r="E3919" s="17" t="s">
        <v>135</v>
      </c>
      <c r="F3919" s="17" t="s">
        <v>1495</v>
      </c>
      <c r="G3919" s="17" t="s">
        <v>59</v>
      </c>
      <c r="H3919" s="17" t="s">
        <v>1537</v>
      </c>
      <c r="I3919" s="17" t="s">
        <v>1524</v>
      </c>
      <c r="J3919" s="17" t="n">
        <v>1</v>
      </c>
      <c r="K3919" s="15" t="n">
        <v>200.9</v>
      </c>
      <c r="L3919" s="22" t="n">
        <v>0</v>
      </c>
      <c r="M3919" s="15" t="n">
        <v>33.15</v>
      </c>
      <c r="N3919" s="15" t="n">
        <f aca="false">J3919*K3919</f>
        <v>200.9</v>
      </c>
      <c r="O3919" s="15" t="n">
        <f aca="false">N3919*L3919</f>
        <v>0</v>
      </c>
      <c r="P3919" s="15" t="n">
        <f aca="false">N3919-O3919</f>
        <v>200.9</v>
      </c>
      <c r="Q3919" s="15" t="n">
        <f aca="false">J3919*INDEX(dProdutos!$F$2:$F$47,MATCH(E3919,dProdutos!$A$2:$A$47,0))</f>
        <v>80.73</v>
      </c>
      <c r="R3919" s="15" t="n">
        <f aca="false">IF(I3919="Cancelado",0,P3919-Q3919)</f>
        <v>120.17</v>
      </c>
      <c r="S3919" s="17" t="str">
        <f aca="false">INDEX(dProdutos!$D$2:$D$47,MATCH(E3919,dProdutos!$A$2:$A$47,0))</f>
        <v>Calçados</v>
      </c>
    </row>
    <row r="3920" customFormat="false" ht="15" hidden="false" customHeight="false" outlineLevel="0" collapsed="false">
      <c r="A3920" s="17" t="s">
        <v>3914</v>
      </c>
      <c r="B3920" s="17" t="n">
        <v>2</v>
      </c>
      <c r="C3920" s="21" t="n">
        <v>45966</v>
      </c>
      <c r="D3920" s="17" t="s">
        <v>1438</v>
      </c>
      <c r="E3920" s="17" t="s">
        <v>108</v>
      </c>
      <c r="F3920" s="17" t="s">
        <v>1495</v>
      </c>
      <c r="G3920" s="17" t="s">
        <v>59</v>
      </c>
      <c r="H3920" s="17" t="s">
        <v>1537</v>
      </c>
      <c r="I3920" s="17" t="s">
        <v>1524</v>
      </c>
      <c r="J3920" s="17" t="n">
        <v>1</v>
      </c>
      <c r="K3920" s="15" t="n">
        <v>265.9</v>
      </c>
      <c r="L3920" s="22" t="n">
        <v>0.1</v>
      </c>
      <c r="M3920" s="15" t="n">
        <v>0</v>
      </c>
      <c r="N3920" s="15" t="n">
        <f aca="false">J3920*K3920</f>
        <v>265.9</v>
      </c>
      <c r="O3920" s="15" t="n">
        <f aca="false">N3920*L3920</f>
        <v>26.59</v>
      </c>
      <c r="P3920" s="15" t="n">
        <f aca="false">N3920-O3920</f>
        <v>239.31</v>
      </c>
      <c r="Q3920" s="15" t="n">
        <f aca="false">J3920*INDEX(dProdutos!$F$2:$F$47,MATCH(E3920,dProdutos!$A$2:$A$47,0))</f>
        <v>155.62</v>
      </c>
      <c r="R3920" s="15" t="n">
        <f aca="false">IF(I3920="Cancelado",0,P3920-Q3920)</f>
        <v>83.69</v>
      </c>
      <c r="S3920" s="17" t="str">
        <f aca="false">INDEX(dProdutos!$D$2:$D$47,MATCH(E3920,dProdutos!$A$2:$A$47,0))</f>
        <v>Moda Masculina</v>
      </c>
    </row>
    <row r="3921" customFormat="false" ht="15" hidden="false" customHeight="false" outlineLevel="0" collapsed="false">
      <c r="A3921" s="17" t="s">
        <v>3915</v>
      </c>
      <c r="B3921" s="17" t="n">
        <v>1</v>
      </c>
      <c r="C3921" s="21" t="n">
        <v>45966</v>
      </c>
      <c r="D3921" s="17" t="s">
        <v>1350</v>
      </c>
      <c r="E3921" s="17" t="s">
        <v>111</v>
      </c>
      <c r="F3921" s="17" t="s">
        <v>1503</v>
      </c>
      <c r="G3921" s="17" t="s">
        <v>61</v>
      </c>
      <c r="H3921" s="17" t="s">
        <v>1523</v>
      </c>
      <c r="I3921" s="17" t="s">
        <v>1524</v>
      </c>
      <c r="J3921" s="17" t="n">
        <v>1</v>
      </c>
      <c r="K3921" s="15" t="n">
        <v>188.9</v>
      </c>
      <c r="L3921" s="22" t="n">
        <v>0</v>
      </c>
      <c r="M3921" s="15" t="n">
        <v>0</v>
      </c>
      <c r="N3921" s="15" t="n">
        <f aca="false">J3921*K3921</f>
        <v>188.9</v>
      </c>
      <c r="O3921" s="15" t="n">
        <f aca="false">N3921*L3921</f>
        <v>0</v>
      </c>
      <c r="P3921" s="15" t="n">
        <f aca="false">N3921-O3921</f>
        <v>188.9</v>
      </c>
      <c r="Q3921" s="15" t="n">
        <f aca="false">J3921*INDEX(dProdutos!$F$2:$F$47,MATCH(E3921,dProdutos!$A$2:$A$47,0))</f>
        <v>88.32</v>
      </c>
      <c r="R3921" s="15" t="n">
        <f aca="false">IF(I3921="Cancelado",0,P3921-Q3921)</f>
        <v>100.58</v>
      </c>
      <c r="S3921" s="17" t="str">
        <f aca="false">INDEX(dProdutos!$D$2:$D$47,MATCH(E3921,dProdutos!$A$2:$A$47,0))</f>
        <v>Moda Masculina</v>
      </c>
    </row>
    <row r="3922" customFormat="false" ht="15" hidden="false" customHeight="false" outlineLevel="0" collapsed="false">
      <c r="A3922" s="17" t="s">
        <v>3916</v>
      </c>
      <c r="B3922" s="17" t="n">
        <v>1</v>
      </c>
      <c r="C3922" s="21" t="n">
        <v>45966</v>
      </c>
      <c r="D3922" s="17" t="s">
        <v>1153</v>
      </c>
      <c r="E3922" s="17" t="s">
        <v>204</v>
      </c>
      <c r="F3922" s="17" t="s">
        <v>1490</v>
      </c>
      <c r="G3922" s="17" t="s">
        <v>59</v>
      </c>
      <c r="H3922" s="17" t="s">
        <v>1540</v>
      </c>
      <c r="I3922" s="17" t="s">
        <v>1524</v>
      </c>
      <c r="J3922" s="17" t="n">
        <v>1</v>
      </c>
      <c r="K3922" s="15" t="n">
        <v>64.9</v>
      </c>
      <c r="L3922" s="22" t="n">
        <v>0</v>
      </c>
      <c r="M3922" s="15" t="n">
        <v>0</v>
      </c>
      <c r="N3922" s="15" t="n">
        <f aca="false">J3922*K3922</f>
        <v>64.9</v>
      </c>
      <c r="O3922" s="15" t="n">
        <f aca="false">N3922*L3922</f>
        <v>0</v>
      </c>
      <c r="P3922" s="15" t="n">
        <f aca="false">N3922-O3922</f>
        <v>64.9</v>
      </c>
      <c r="Q3922" s="15" t="n">
        <f aca="false">J3922*INDEX(dProdutos!$F$2:$F$47,MATCH(E3922,dProdutos!$A$2:$A$47,0))</f>
        <v>27.52</v>
      </c>
      <c r="R3922" s="15" t="n">
        <f aca="false">IF(I3922="Cancelado",0,P3922-Q3922)</f>
        <v>37.38</v>
      </c>
      <c r="S3922" s="17" t="str">
        <f aca="false">INDEX(dProdutos!$D$2:$D$47,MATCH(E3922,dProdutos!$A$2:$A$47,0))</f>
        <v>Beleza</v>
      </c>
    </row>
    <row r="3923" customFormat="false" ht="15" hidden="false" customHeight="false" outlineLevel="0" collapsed="false">
      <c r="A3923" s="17" t="s">
        <v>3917</v>
      </c>
      <c r="B3923" s="17" t="n">
        <v>1</v>
      </c>
      <c r="C3923" s="21" t="n">
        <v>45966</v>
      </c>
      <c r="D3923" s="17" t="s">
        <v>685</v>
      </c>
      <c r="E3923" s="17" t="s">
        <v>135</v>
      </c>
      <c r="F3923" s="17" t="s">
        <v>1493</v>
      </c>
      <c r="G3923" s="17" t="s">
        <v>61</v>
      </c>
      <c r="H3923" s="17" t="s">
        <v>1537</v>
      </c>
      <c r="I3923" s="17" t="s">
        <v>1524</v>
      </c>
      <c r="J3923" s="17" t="n">
        <v>1</v>
      </c>
      <c r="K3923" s="15" t="n">
        <v>200.9</v>
      </c>
      <c r="L3923" s="22" t="n">
        <v>0.2</v>
      </c>
      <c r="M3923" s="15" t="n">
        <v>29.94</v>
      </c>
      <c r="N3923" s="15" t="n">
        <f aca="false">J3923*K3923</f>
        <v>200.9</v>
      </c>
      <c r="O3923" s="15" t="n">
        <f aca="false">N3923*L3923</f>
        <v>40.18</v>
      </c>
      <c r="P3923" s="15" t="n">
        <f aca="false">N3923-O3923</f>
        <v>160.72</v>
      </c>
      <c r="Q3923" s="15" t="n">
        <f aca="false">J3923*INDEX(dProdutos!$F$2:$F$47,MATCH(E3923,dProdutos!$A$2:$A$47,0))</f>
        <v>80.73</v>
      </c>
      <c r="R3923" s="15" t="n">
        <f aca="false">IF(I3923="Cancelado",0,P3923-Q3923)</f>
        <v>79.99</v>
      </c>
      <c r="S3923" s="17" t="str">
        <f aca="false">INDEX(dProdutos!$D$2:$D$47,MATCH(E3923,dProdutos!$A$2:$A$47,0))</f>
        <v>Calçados</v>
      </c>
    </row>
    <row r="3924" customFormat="false" ht="15" hidden="false" customHeight="false" outlineLevel="0" collapsed="false">
      <c r="A3924" s="17" t="s">
        <v>3917</v>
      </c>
      <c r="B3924" s="17" t="n">
        <v>2</v>
      </c>
      <c r="C3924" s="21" t="n">
        <v>45966</v>
      </c>
      <c r="D3924" s="17" t="s">
        <v>685</v>
      </c>
      <c r="E3924" s="17" t="s">
        <v>150</v>
      </c>
      <c r="F3924" s="17" t="s">
        <v>1493</v>
      </c>
      <c r="G3924" s="17" t="s">
        <v>61</v>
      </c>
      <c r="H3924" s="17" t="s">
        <v>1537</v>
      </c>
      <c r="I3924" s="17" t="s">
        <v>1524</v>
      </c>
      <c r="J3924" s="17" t="n">
        <v>1</v>
      </c>
      <c r="K3924" s="15" t="n">
        <v>71.9</v>
      </c>
      <c r="L3924" s="22" t="n">
        <v>0.05</v>
      </c>
      <c r="M3924" s="15" t="n">
        <v>0</v>
      </c>
      <c r="N3924" s="15" t="n">
        <f aca="false">J3924*K3924</f>
        <v>71.9</v>
      </c>
      <c r="O3924" s="15" t="n">
        <f aca="false">N3924*L3924</f>
        <v>3.595</v>
      </c>
      <c r="P3924" s="15" t="n">
        <f aca="false">N3924-O3924</f>
        <v>68.305</v>
      </c>
      <c r="Q3924" s="15" t="n">
        <f aca="false">J3924*INDEX(dProdutos!$F$2:$F$47,MATCH(E3924,dProdutos!$A$2:$A$47,0))</f>
        <v>27.38</v>
      </c>
      <c r="R3924" s="15" t="n">
        <f aca="false">IF(I3924="Cancelado",0,P3924-Q3924)</f>
        <v>40.925</v>
      </c>
      <c r="S3924" s="17" t="str">
        <f aca="false">INDEX(dProdutos!$D$2:$D$47,MATCH(E3924,dProdutos!$A$2:$A$47,0))</f>
        <v>Acessórios</v>
      </c>
    </row>
    <row r="3925" customFormat="false" ht="15" hidden="false" customHeight="false" outlineLevel="0" collapsed="false">
      <c r="A3925" s="17" t="s">
        <v>3917</v>
      </c>
      <c r="B3925" s="17" t="n">
        <v>3</v>
      </c>
      <c r="C3925" s="21" t="n">
        <v>45966</v>
      </c>
      <c r="D3925" s="17" t="s">
        <v>685</v>
      </c>
      <c r="E3925" s="17" t="s">
        <v>207</v>
      </c>
      <c r="F3925" s="17" t="s">
        <v>1493</v>
      </c>
      <c r="G3925" s="17" t="s">
        <v>61</v>
      </c>
      <c r="H3925" s="17" t="s">
        <v>1537</v>
      </c>
      <c r="I3925" s="17" t="s">
        <v>1524</v>
      </c>
      <c r="J3925" s="17" t="n">
        <v>2</v>
      </c>
      <c r="K3925" s="15" t="n">
        <v>143.9</v>
      </c>
      <c r="L3925" s="22" t="n">
        <v>0</v>
      </c>
      <c r="M3925" s="15" t="n">
        <v>0</v>
      </c>
      <c r="N3925" s="15" t="n">
        <f aca="false">J3925*K3925</f>
        <v>287.8</v>
      </c>
      <c r="O3925" s="15" t="n">
        <f aca="false">N3925*L3925</f>
        <v>0</v>
      </c>
      <c r="P3925" s="15" t="n">
        <f aca="false">N3925-O3925</f>
        <v>287.8</v>
      </c>
      <c r="Q3925" s="15" t="n">
        <f aca="false">J3925*INDEX(dProdutos!$F$2:$F$47,MATCH(E3925,dProdutos!$A$2:$A$47,0))</f>
        <v>168.86</v>
      </c>
      <c r="R3925" s="15" t="n">
        <f aca="false">IF(I3925="Cancelado",0,P3925-Q3925)</f>
        <v>118.94</v>
      </c>
      <c r="S3925" s="17" t="str">
        <f aca="false">INDEX(dProdutos!$D$2:$D$47,MATCH(E3925,dProdutos!$A$2:$A$47,0))</f>
        <v>Beleza</v>
      </c>
    </row>
    <row r="3926" customFormat="false" ht="15" hidden="false" customHeight="false" outlineLevel="0" collapsed="false">
      <c r="A3926" s="17" t="s">
        <v>3917</v>
      </c>
      <c r="B3926" s="17" t="n">
        <v>4</v>
      </c>
      <c r="C3926" s="21" t="n">
        <v>45966</v>
      </c>
      <c r="D3926" s="17" t="s">
        <v>685</v>
      </c>
      <c r="E3926" s="17" t="s">
        <v>102</v>
      </c>
      <c r="F3926" s="17" t="s">
        <v>1493</v>
      </c>
      <c r="G3926" s="17" t="s">
        <v>61</v>
      </c>
      <c r="H3926" s="17" t="s">
        <v>1537</v>
      </c>
      <c r="I3926" s="17" t="s">
        <v>1524</v>
      </c>
      <c r="J3926" s="17" t="n">
        <v>1</v>
      </c>
      <c r="K3926" s="15" t="n">
        <v>65.9</v>
      </c>
      <c r="L3926" s="22" t="n">
        <v>0.05</v>
      </c>
      <c r="M3926" s="15" t="n">
        <v>0</v>
      </c>
      <c r="N3926" s="15" t="n">
        <f aca="false">J3926*K3926</f>
        <v>65.9</v>
      </c>
      <c r="O3926" s="15" t="n">
        <f aca="false">N3926*L3926</f>
        <v>3.295</v>
      </c>
      <c r="P3926" s="15" t="n">
        <f aca="false">N3926-O3926</f>
        <v>62.605</v>
      </c>
      <c r="Q3926" s="15" t="n">
        <f aca="false">J3926*INDEX(dProdutos!$F$2:$F$47,MATCH(E3926,dProdutos!$A$2:$A$47,0))</f>
        <v>29.68</v>
      </c>
      <c r="R3926" s="15" t="n">
        <f aca="false">IF(I3926="Cancelado",0,P3926-Q3926)</f>
        <v>32.925</v>
      </c>
      <c r="S3926" s="17" t="str">
        <f aca="false">INDEX(dProdutos!$D$2:$D$47,MATCH(E3926,dProdutos!$A$2:$A$47,0))</f>
        <v>Moda Masculina</v>
      </c>
    </row>
    <row r="3927" customFormat="false" ht="15" hidden="false" customHeight="false" outlineLevel="0" collapsed="false">
      <c r="A3927" s="17" t="s">
        <v>3918</v>
      </c>
      <c r="B3927" s="17" t="n">
        <v>1</v>
      </c>
      <c r="C3927" s="21" t="n">
        <v>45967</v>
      </c>
      <c r="D3927" s="17" t="s">
        <v>1358</v>
      </c>
      <c r="E3927" s="17" t="s">
        <v>171</v>
      </c>
      <c r="F3927" s="17" t="s">
        <v>1497</v>
      </c>
      <c r="G3927" s="17" t="s">
        <v>62</v>
      </c>
      <c r="H3927" s="17" t="s">
        <v>1537</v>
      </c>
      <c r="I3927" s="17" t="s">
        <v>1524</v>
      </c>
      <c r="J3927" s="17" t="n">
        <v>1</v>
      </c>
      <c r="K3927" s="15" t="n">
        <v>246.9</v>
      </c>
      <c r="L3927" s="22" t="n">
        <v>0</v>
      </c>
      <c r="M3927" s="15" t="n">
        <v>10.65</v>
      </c>
      <c r="N3927" s="15" t="n">
        <f aca="false">J3927*K3927</f>
        <v>246.9</v>
      </c>
      <c r="O3927" s="15" t="n">
        <f aca="false">N3927*L3927</f>
        <v>0</v>
      </c>
      <c r="P3927" s="15" t="n">
        <f aca="false">N3927-O3927</f>
        <v>246.9</v>
      </c>
      <c r="Q3927" s="15" t="n">
        <f aca="false">J3927*INDEX(dProdutos!$F$2:$F$47,MATCH(E3927,dProdutos!$A$2:$A$47,0))</f>
        <v>103.61</v>
      </c>
      <c r="R3927" s="15" t="n">
        <f aca="false">IF(I3927="Cancelado",0,P3927-Q3927)</f>
        <v>143.29</v>
      </c>
      <c r="S3927" s="17" t="str">
        <f aca="false">INDEX(dProdutos!$D$2:$D$47,MATCH(E3927,dProdutos!$A$2:$A$47,0))</f>
        <v>Casa</v>
      </c>
    </row>
    <row r="3928" customFormat="false" ht="15" hidden="false" customHeight="false" outlineLevel="0" collapsed="false">
      <c r="A3928" s="17" t="s">
        <v>3919</v>
      </c>
      <c r="B3928" s="17" t="n">
        <v>1</v>
      </c>
      <c r="C3928" s="21" t="n">
        <v>45967</v>
      </c>
      <c r="D3928" s="17" t="s">
        <v>393</v>
      </c>
      <c r="E3928" s="17" t="s">
        <v>150</v>
      </c>
      <c r="F3928" s="17" t="s">
        <v>1493</v>
      </c>
      <c r="G3928" s="17" t="s">
        <v>60</v>
      </c>
      <c r="H3928" s="17" t="s">
        <v>1523</v>
      </c>
      <c r="I3928" s="17" t="s">
        <v>1524</v>
      </c>
      <c r="J3928" s="17" t="n">
        <v>1</v>
      </c>
      <c r="K3928" s="15" t="n">
        <v>71.9</v>
      </c>
      <c r="L3928" s="22" t="n">
        <v>0.05</v>
      </c>
      <c r="M3928" s="15" t="n">
        <v>0</v>
      </c>
      <c r="N3928" s="15" t="n">
        <f aca="false">J3928*K3928</f>
        <v>71.9</v>
      </c>
      <c r="O3928" s="15" t="n">
        <f aca="false">N3928*L3928</f>
        <v>3.595</v>
      </c>
      <c r="P3928" s="15" t="n">
        <f aca="false">N3928-O3928</f>
        <v>68.305</v>
      </c>
      <c r="Q3928" s="15" t="n">
        <f aca="false">J3928*INDEX(dProdutos!$F$2:$F$47,MATCH(E3928,dProdutos!$A$2:$A$47,0))</f>
        <v>27.38</v>
      </c>
      <c r="R3928" s="15" t="n">
        <f aca="false">IF(I3928="Cancelado",0,P3928-Q3928)</f>
        <v>40.925</v>
      </c>
      <c r="S3928" s="17" t="str">
        <f aca="false">INDEX(dProdutos!$D$2:$D$47,MATCH(E3928,dProdutos!$A$2:$A$47,0))</f>
        <v>Acessórios</v>
      </c>
    </row>
    <row r="3929" customFormat="false" ht="15" hidden="false" customHeight="false" outlineLevel="0" collapsed="false">
      <c r="A3929" s="17" t="s">
        <v>3919</v>
      </c>
      <c r="B3929" s="17" t="n">
        <v>2</v>
      </c>
      <c r="C3929" s="21" t="n">
        <v>45967</v>
      </c>
      <c r="D3929" s="17" t="s">
        <v>393</v>
      </c>
      <c r="E3929" s="17" t="s">
        <v>150</v>
      </c>
      <c r="F3929" s="17" t="s">
        <v>1493</v>
      </c>
      <c r="G3929" s="17" t="s">
        <v>60</v>
      </c>
      <c r="H3929" s="17" t="s">
        <v>1523</v>
      </c>
      <c r="I3929" s="17" t="s">
        <v>1524</v>
      </c>
      <c r="J3929" s="17" t="n">
        <v>2</v>
      </c>
      <c r="K3929" s="15" t="n">
        <v>71.9</v>
      </c>
      <c r="L3929" s="22" t="n">
        <v>0.1</v>
      </c>
      <c r="M3929" s="15" t="n">
        <v>0</v>
      </c>
      <c r="N3929" s="15" t="n">
        <f aca="false">J3929*K3929</f>
        <v>143.8</v>
      </c>
      <c r="O3929" s="15" t="n">
        <f aca="false">N3929*L3929</f>
        <v>14.38</v>
      </c>
      <c r="P3929" s="15" t="n">
        <f aca="false">N3929-O3929</f>
        <v>129.42</v>
      </c>
      <c r="Q3929" s="15" t="n">
        <f aca="false">J3929*INDEX(dProdutos!$F$2:$F$47,MATCH(E3929,dProdutos!$A$2:$A$47,0))</f>
        <v>54.76</v>
      </c>
      <c r="R3929" s="15" t="n">
        <f aca="false">IF(I3929="Cancelado",0,P3929-Q3929)</f>
        <v>74.66</v>
      </c>
      <c r="S3929" s="17" t="str">
        <f aca="false">INDEX(dProdutos!$D$2:$D$47,MATCH(E3929,dProdutos!$A$2:$A$47,0))</f>
        <v>Acessórios</v>
      </c>
    </row>
    <row r="3930" customFormat="false" ht="15" hidden="false" customHeight="false" outlineLevel="0" collapsed="false">
      <c r="A3930" s="17" t="s">
        <v>3920</v>
      </c>
      <c r="B3930" s="17" t="n">
        <v>1</v>
      </c>
      <c r="C3930" s="21" t="n">
        <v>45967</v>
      </c>
      <c r="D3930" s="17" t="s">
        <v>1138</v>
      </c>
      <c r="E3930" s="17" t="s">
        <v>204</v>
      </c>
      <c r="F3930" s="17" t="s">
        <v>1497</v>
      </c>
      <c r="G3930" s="17" t="s">
        <v>59</v>
      </c>
      <c r="H3930" s="17" t="s">
        <v>1537</v>
      </c>
      <c r="I3930" s="17" t="s">
        <v>1524</v>
      </c>
      <c r="J3930" s="17" t="n">
        <v>1</v>
      </c>
      <c r="K3930" s="15" t="n">
        <v>64.9</v>
      </c>
      <c r="L3930" s="22" t="n">
        <v>0</v>
      </c>
      <c r="M3930" s="15" t="n">
        <v>0</v>
      </c>
      <c r="N3930" s="15" t="n">
        <f aca="false">J3930*K3930</f>
        <v>64.9</v>
      </c>
      <c r="O3930" s="15" t="n">
        <f aca="false">N3930*L3930</f>
        <v>0</v>
      </c>
      <c r="P3930" s="15" t="n">
        <f aca="false">N3930-O3930</f>
        <v>64.9</v>
      </c>
      <c r="Q3930" s="15" t="n">
        <f aca="false">J3930*INDEX(dProdutos!$F$2:$F$47,MATCH(E3930,dProdutos!$A$2:$A$47,0))</f>
        <v>27.52</v>
      </c>
      <c r="R3930" s="15" t="n">
        <f aca="false">IF(I3930="Cancelado",0,P3930-Q3930)</f>
        <v>37.38</v>
      </c>
      <c r="S3930" s="17" t="str">
        <f aca="false">INDEX(dProdutos!$D$2:$D$47,MATCH(E3930,dProdutos!$A$2:$A$47,0))</f>
        <v>Beleza</v>
      </c>
    </row>
    <row r="3931" customFormat="false" ht="15" hidden="false" customHeight="false" outlineLevel="0" collapsed="false">
      <c r="A3931" s="17" t="s">
        <v>3921</v>
      </c>
      <c r="B3931" s="17" t="n">
        <v>1</v>
      </c>
      <c r="C3931" s="21" t="n">
        <v>45967</v>
      </c>
      <c r="D3931" s="17" t="s">
        <v>770</v>
      </c>
      <c r="E3931" s="17" t="s">
        <v>88</v>
      </c>
      <c r="F3931" s="17" t="s">
        <v>1497</v>
      </c>
      <c r="G3931" s="17" t="s">
        <v>59</v>
      </c>
      <c r="H3931" s="17" t="s">
        <v>1537</v>
      </c>
      <c r="I3931" s="17" t="s">
        <v>1524</v>
      </c>
      <c r="J3931" s="17" t="n">
        <v>1</v>
      </c>
      <c r="K3931" s="15" t="n">
        <v>170.9</v>
      </c>
      <c r="L3931" s="22" t="n">
        <v>0</v>
      </c>
      <c r="M3931" s="15" t="n">
        <v>23.7</v>
      </c>
      <c r="N3931" s="15" t="n">
        <f aca="false">J3931*K3931</f>
        <v>170.9</v>
      </c>
      <c r="O3931" s="15" t="n">
        <f aca="false">N3931*L3931</f>
        <v>0</v>
      </c>
      <c r="P3931" s="15" t="n">
        <f aca="false">N3931-O3931</f>
        <v>170.9</v>
      </c>
      <c r="Q3931" s="15" t="n">
        <f aca="false">J3931*INDEX(dProdutos!$F$2:$F$47,MATCH(E3931,dProdutos!$A$2:$A$47,0))</f>
        <v>98.14</v>
      </c>
      <c r="R3931" s="15" t="n">
        <f aca="false">IF(I3931="Cancelado",0,P3931-Q3931)</f>
        <v>72.76</v>
      </c>
      <c r="S3931" s="17" t="str">
        <f aca="false">INDEX(dProdutos!$D$2:$D$47,MATCH(E3931,dProdutos!$A$2:$A$47,0))</f>
        <v>Moda Feminina</v>
      </c>
    </row>
    <row r="3932" customFormat="false" ht="15" hidden="false" customHeight="false" outlineLevel="0" collapsed="false">
      <c r="A3932" s="17" t="s">
        <v>3922</v>
      </c>
      <c r="B3932" s="17" t="n">
        <v>1</v>
      </c>
      <c r="C3932" s="21" t="n">
        <v>45967</v>
      </c>
      <c r="D3932" s="17" t="s">
        <v>315</v>
      </c>
      <c r="E3932" s="17" t="s">
        <v>198</v>
      </c>
      <c r="F3932" s="17" t="s">
        <v>1487</v>
      </c>
      <c r="G3932" s="17" t="s">
        <v>59</v>
      </c>
      <c r="H3932" s="17" t="s">
        <v>1537</v>
      </c>
      <c r="I3932" s="17" t="s">
        <v>1524</v>
      </c>
      <c r="J3932" s="17" t="n">
        <v>1</v>
      </c>
      <c r="K3932" s="15" t="n">
        <v>253.9</v>
      </c>
      <c r="L3932" s="22" t="n">
        <v>0</v>
      </c>
      <c r="M3932" s="15" t="n">
        <v>28.24</v>
      </c>
      <c r="N3932" s="15" t="n">
        <f aca="false">J3932*K3932</f>
        <v>253.9</v>
      </c>
      <c r="O3932" s="15" t="n">
        <f aca="false">N3932*L3932</f>
        <v>0</v>
      </c>
      <c r="P3932" s="15" t="n">
        <f aca="false">N3932-O3932</f>
        <v>253.9</v>
      </c>
      <c r="Q3932" s="15" t="n">
        <f aca="false">J3932*INDEX(dProdutos!$F$2:$F$47,MATCH(E3932,dProdutos!$A$2:$A$47,0))</f>
        <v>99.78</v>
      </c>
      <c r="R3932" s="15" t="n">
        <f aca="false">IF(I3932="Cancelado",0,P3932-Q3932)</f>
        <v>154.12</v>
      </c>
      <c r="S3932" s="17" t="str">
        <f aca="false">INDEX(dProdutos!$D$2:$D$47,MATCH(E3932,dProdutos!$A$2:$A$47,0))</f>
        <v>Beleza</v>
      </c>
    </row>
    <row r="3933" customFormat="false" ht="15" hidden="false" customHeight="false" outlineLevel="0" collapsed="false">
      <c r="A3933" s="17" t="s">
        <v>3922</v>
      </c>
      <c r="B3933" s="17" t="n">
        <v>2</v>
      </c>
      <c r="C3933" s="21" t="n">
        <v>45967</v>
      </c>
      <c r="D3933" s="17" t="s">
        <v>315</v>
      </c>
      <c r="E3933" s="17" t="s">
        <v>135</v>
      </c>
      <c r="F3933" s="17" t="s">
        <v>1487</v>
      </c>
      <c r="G3933" s="17" t="s">
        <v>59</v>
      </c>
      <c r="H3933" s="17" t="s">
        <v>1537</v>
      </c>
      <c r="I3933" s="17" t="s">
        <v>1524</v>
      </c>
      <c r="J3933" s="17" t="n">
        <v>2</v>
      </c>
      <c r="K3933" s="15" t="n">
        <v>200.9</v>
      </c>
      <c r="L3933" s="22" t="n">
        <v>0.05</v>
      </c>
      <c r="M3933" s="15" t="n">
        <v>0</v>
      </c>
      <c r="N3933" s="15" t="n">
        <f aca="false">J3933*K3933</f>
        <v>401.8</v>
      </c>
      <c r="O3933" s="15" t="n">
        <f aca="false">N3933*L3933</f>
        <v>20.09</v>
      </c>
      <c r="P3933" s="15" t="n">
        <f aca="false">N3933-O3933</f>
        <v>381.71</v>
      </c>
      <c r="Q3933" s="15" t="n">
        <f aca="false">J3933*INDEX(dProdutos!$F$2:$F$47,MATCH(E3933,dProdutos!$A$2:$A$47,0))</f>
        <v>161.46</v>
      </c>
      <c r="R3933" s="15" t="n">
        <f aca="false">IF(I3933="Cancelado",0,P3933-Q3933)</f>
        <v>220.25</v>
      </c>
      <c r="S3933" s="17" t="str">
        <f aca="false">INDEX(dProdutos!$D$2:$D$47,MATCH(E3933,dProdutos!$A$2:$A$47,0))</f>
        <v>Calçados</v>
      </c>
    </row>
    <row r="3934" customFormat="false" ht="15" hidden="false" customHeight="false" outlineLevel="0" collapsed="false">
      <c r="A3934" s="17" t="s">
        <v>3923</v>
      </c>
      <c r="B3934" s="17" t="n">
        <v>1</v>
      </c>
      <c r="C3934" s="21" t="n">
        <v>45967</v>
      </c>
      <c r="D3934" s="17" t="s">
        <v>608</v>
      </c>
      <c r="E3934" s="17" t="s">
        <v>102</v>
      </c>
      <c r="F3934" s="17" t="s">
        <v>1495</v>
      </c>
      <c r="G3934" s="17" t="s">
        <v>61</v>
      </c>
      <c r="H3934" s="17" t="s">
        <v>1523</v>
      </c>
      <c r="I3934" s="17" t="s">
        <v>1531</v>
      </c>
      <c r="J3934" s="17" t="n">
        <v>1</v>
      </c>
      <c r="K3934" s="15" t="n">
        <v>65.9</v>
      </c>
      <c r="L3934" s="22" t="n">
        <v>0.2</v>
      </c>
      <c r="M3934" s="15" t="n">
        <v>11.47</v>
      </c>
      <c r="N3934" s="15" t="n">
        <f aca="false">J3934*K3934</f>
        <v>65.9</v>
      </c>
      <c r="O3934" s="15" t="n">
        <f aca="false">N3934*L3934</f>
        <v>13.18</v>
      </c>
      <c r="P3934" s="15" t="n">
        <f aca="false">N3934-O3934</f>
        <v>52.72</v>
      </c>
      <c r="Q3934" s="15" t="n">
        <f aca="false">J3934*INDEX(dProdutos!$F$2:$F$47,MATCH(E3934,dProdutos!$A$2:$A$47,0))</f>
        <v>29.68</v>
      </c>
      <c r="R3934" s="15" t="n">
        <f aca="false">IF(I3934="Cancelado",0,P3934-Q3934)</f>
        <v>0</v>
      </c>
      <c r="S3934" s="17" t="str">
        <f aca="false">INDEX(dProdutos!$D$2:$D$47,MATCH(E3934,dProdutos!$A$2:$A$47,0))</f>
        <v>Moda Masculina</v>
      </c>
    </row>
    <row r="3935" customFormat="false" ht="15" hidden="false" customHeight="false" outlineLevel="0" collapsed="false">
      <c r="A3935" s="17" t="s">
        <v>3924</v>
      </c>
      <c r="B3935" s="17" t="n">
        <v>1</v>
      </c>
      <c r="C3935" s="21" t="n">
        <v>45967</v>
      </c>
      <c r="D3935" s="17" t="s">
        <v>910</v>
      </c>
      <c r="E3935" s="17" t="s">
        <v>183</v>
      </c>
      <c r="F3935" s="17" t="s">
        <v>1495</v>
      </c>
      <c r="G3935" s="17" t="s">
        <v>62</v>
      </c>
      <c r="H3935" s="17" t="s">
        <v>1537</v>
      </c>
      <c r="I3935" s="17" t="s">
        <v>1524</v>
      </c>
      <c r="J3935" s="17" t="n">
        <v>1</v>
      </c>
      <c r="K3935" s="15" t="n">
        <v>121.9</v>
      </c>
      <c r="L3935" s="22" t="n">
        <v>0</v>
      </c>
      <c r="M3935" s="15" t="n">
        <v>28.59</v>
      </c>
      <c r="N3935" s="15" t="n">
        <f aca="false">J3935*K3935</f>
        <v>121.9</v>
      </c>
      <c r="O3935" s="15" t="n">
        <f aca="false">N3935*L3935</f>
        <v>0</v>
      </c>
      <c r="P3935" s="15" t="n">
        <f aca="false">N3935-O3935</f>
        <v>121.9</v>
      </c>
      <c r="Q3935" s="15" t="n">
        <f aca="false">J3935*INDEX(dProdutos!$F$2:$F$47,MATCH(E3935,dProdutos!$A$2:$A$47,0))</f>
        <v>52.76</v>
      </c>
      <c r="R3935" s="15" t="n">
        <f aca="false">IF(I3935="Cancelado",0,P3935-Q3935)</f>
        <v>69.14</v>
      </c>
      <c r="S3935" s="17" t="str">
        <f aca="false">INDEX(dProdutos!$D$2:$D$47,MATCH(E3935,dProdutos!$A$2:$A$47,0))</f>
        <v>Eletrônicos</v>
      </c>
    </row>
    <row r="3936" customFormat="false" ht="15" hidden="false" customHeight="false" outlineLevel="0" collapsed="false">
      <c r="A3936" s="17" t="s">
        <v>3925</v>
      </c>
      <c r="B3936" s="17" t="n">
        <v>1</v>
      </c>
      <c r="C3936" s="21" t="n">
        <v>45967</v>
      </c>
      <c r="D3936" s="17" t="s">
        <v>605</v>
      </c>
      <c r="E3936" s="17" t="s">
        <v>95</v>
      </c>
      <c r="F3936" s="17" t="s">
        <v>1490</v>
      </c>
      <c r="G3936" s="17" t="s">
        <v>62</v>
      </c>
      <c r="H3936" s="17" t="s">
        <v>1537</v>
      </c>
      <c r="I3936" s="17" t="s">
        <v>1524</v>
      </c>
      <c r="J3936" s="17" t="n">
        <v>2</v>
      </c>
      <c r="K3936" s="15" t="n">
        <v>77.9</v>
      </c>
      <c r="L3936" s="22" t="n">
        <v>0</v>
      </c>
      <c r="M3936" s="15" t="n">
        <v>20.77</v>
      </c>
      <c r="N3936" s="15" t="n">
        <f aca="false">J3936*K3936</f>
        <v>155.8</v>
      </c>
      <c r="O3936" s="15" t="n">
        <f aca="false">N3936*L3936</f>
        <v>0</v>
      </c>
      <c r="P3936" s="15" t="n">
        <f aca="false">N3936-O3936</f>
        <v>155.8</v>
      </c>
      <c r="Q3936" s="15" t="n">
        <f aca="false">J3936*INDEX(dProdutos!$F$2:$F$47,MATCH(E3936,dProdutos!$A$2:$A$47,0))</f>
        <v>73.42</v>
      </c>
      <c r="R3936" s="15" t="n">
        <f aca="false">IF(I3936="Cancelado",0,P3936-Q3936)</f>
        <v>82.38</v>
      </c>
      <c r="S3936" s="17" t="str">
        <f aca="false">INDEX(dProdutos!$D$2:$D$47,MATCH(E3936,dProdutos!$A$2:$A$47,0))</f>
        <v>Moda Feminina</v>
      </c>
    </row>
    <row r="3937" customFormat="false" ht="15" hidden="false" customHeight="false" outlineLevel="0" collapsed="false">
      <c r="A3937" s="17" t="s">
        <v>3926</v>
      </c>
      <c r="B3937" s="17" t="n">
        <v>1</v>
      </c>
      <c r="C3937" s="21" t="n">
        <v>45967</v>
      </c>
      <c r="D3937" s="17" t="s">
        <v>1443</v>
      </c>
      <c r="E3937" s="17" t="s">
        <v>135</v>
      </c>
      <c r="F3937" s="17" t="s">
        <v>1487</v>
      </c>
      <c r="G3937" s="17" t="s">
        <v>61</v>
      </c>
      <c r="H3937" s="17" t="s">
        <v>1523</v>
      </c>
      <c r="I3937" s="17" t="s">
        <v>1524</v>
      </c>
      <c r="J3937" s="17" t="n">
        <v>1</v>
      </c>
      <c r="K3937" s="15" t="n">
        <v>200.9</v>
      </c>
      <c r="L3937" s="22" t="n">
        <v>0.05</v>
      </c>
      <c r="M3937" s="15" t="n">
        <v>28.94</v>
      </c>
      <c r="N3937" s="15" t="n">
        <f aca="false">J3937*K3937</f>
        <v>200.9</v>
      </c>
      <c r="O3937" s="15" t="n">
        <f aca="false">N3937*L3937</f>
        <v>10.045</v>
      </c>
      <c r="P3937" s="15" t="n">
        <f aca="false">N3937-O3937</f>
        <v>190.855</v>
      </c>
      <c r="Q3937" s="15" t="n">
        <f aca="false">J3937*INDEX(dProdutos!$F$2:$F$47,MATCH(E3937,dProdutos!$A$2:$A$47,0))</f>
        <v>80.73</v>
      </c>
      <c r="R3937" s="15" t="n">
        <f aca="false">IF(I3937="Cancelado",0,P3937-Q3937)</f>
        <v>110.125</v>
      </c>
      <c r="S3937" s="17" t="str">
        <f aca="false">INDEX(dProdutos!$D$2:$D$47,MATCH(E3937,dProdutos!$A$2:$A$47,0))</f>
        <v>Calçados</v>
      </c>
    </row>
    <row r="3938" customFormat="false" ht="15" hidden="false" customHeight="false" outlineLevel="0" collapsed="false">
      <c r="A3938" s="17" t="s">
        <v>3927</v>
      </c>
      <c r="B3938" s="17" t="n">
        <v>1</v>
      </c>
      <c r="C3938" s="21" t="n">
        <v>45967</v>
      </c>
      <c r="D3938" s="17" t="s">
        <v>1186</v>
      </c>
      <c r="E3938" s="17" t="s">
        <v>98</v>
      </c>
      <c r="F3938" s="17" t="s">
        <v>1490</v>
      </c>
      <c r="G3938" s="17" t="s">
        <v>59</v>
      </c>
      <c r="H3938" s="17" t="s">
        <v>1523</v>
      </c>
      <c r="I3938" s="17" t="s">
        <v>1524</v>
      </c>
      <c r="J3938" s="17" t="n">
        <v>1</v>
      </c>
      <c r="K3938" s="15" t="n">
        <v>108.9</v>
      </c>
      <c r="L3938" s="22" t="n">
        <v>0</v>
      </c>
      <c r="M3938" s="15" t="n">
        <v>17.46</v>
      </c>
      <c r="N3938" s="15" t="n">
        <f aca="false">J3938*K3938</f>
        <v>108.9</v>
      </c>
      <c r="O3938" s="15" t="n">
        <f aca="false">N3938*L3938</f>
        <v>0</v>
      </c>
      <c r="P3938" s="15" t="n">
        <f aca="false">N3938-O3938</f>
        <v>108.9</v>
      </c>
      <c r="Q3938" s="15" t="n">
        <f aca="false">J3938*INDEX(dProdutos!$F$2:$F$47,MATCH(E3938,dProdutos!$A$2:$A$47,0))</f>
        <v>42.52</v>
      </c>
      <c r="R3938" s="15" t="n">
        <f aca="false">IF(I3938="Cancelado",0,P3938-Q3938)</f>
        <v>66.38</v>
      </c>
      <c r="S3938" s="17" t="str">
        <f aca="false">INDEX(dProdutos!$D$2:$D$47,MATCH(E3938,dProdutos!$A$2:$A$47,0))</f>
        <v>Moda Feminina</v>
      </c>
    </row>
    <row r="3939" customFormat="false" ht="15" hidden="false" customHeight="false" outlineLevel="0" collapsed="false">
      <c r="A3939" s="17" t="s">
        <v>3927</v>
      </c>
      <c r="B3939" s="17" t="n">
        <v>2</v>
      </c>
      <c r="C3939" s="21" t="n">
        <v>45967</v>
      </c>
      <c r="D3939" s="17" t="s">
        <v>1186</v>
      </c>
      <c r="E3939" s="17" t="s">
        <v>129</v>
      </c>
      <c r="F3939" s="17" t="s">
        <v>1490</v>
      </c>
      <c r="G3939" s="17" t="s">
        <v>59</v>
      </c>
      <c r="H3939" s="17" t="s">
        <v>1523</v>
      </c>
      <c r="I3939" s="17" t="s">
        <v>1524</v>
      </c>
      <c r="J3939" s="17" t="n">
        <v>2</v>
      </c>
      <c r="K3939" s="15" t="n">
        <v>105.9</v>
      </c>
      <c r="L3939" s="22" t="n">
        <v>0</v>
      </c>
      <c r="M3939" s="15" t="n">
        <v>0</v>
      </c>
      <c r="N3939" s="15" t="n">
        <f aca="false">J3939*K3939</f>
        <v>211.8</v>
      </c>
      <c r="O3939" s="15" t="n">
        <f aca="false">N3939*L3939</f>
        <v>0</v>
      </c>
      <c r="P3939" s="15" t="n">
        <f aca="false">N3939-O3939</f>
        <v>211.8</v>
      </c>
      <c r="Q3939" s="15" t="n">
        <f aca="false">J3939*INDEX(dProdutos!$F$2:$F$47,MATCH(E3939,dProdutos!$A$2:$A$47,0))</f>
        <v>87.58</v>
      </c>
      <c r="R3939" s="15" t="n">
        <f aca="false">IF(I3939="Cancelado",0,P3939-Q3939)</f>
        <v>124.22</v>
      </c>
      <c r="S3939" s="17" t="str">
        <f aca="false">INDEX(dProdutos!$D$2:$D$47,MATCH(E3939,dProdutos!$A$2:$A$47,0))</f>
        <v>Calçados</v>
      </c>
    </row>
    <row r="3940" customFormat="false" ht="15" hidden="false" customHeight="false" outlineLevel="0" collapsed="false">
      <c r="A3940" s="17" t="s">
        <v>3928</v>
      </c>
      <c r="B3940" s="17" t="n">
        <v>1</v>
      </c>
      <c r="C3940" s="21" t="n">
        <v>45967</v>
      </c>
      <c r="D3940" s="17" t="s">
        <v>1401</v>
      </c>
      <c r="E3940" s="17" t="s">
        <v>117</v>
      </c>
      <c r="F3940" s="17" t="s">
        <v>1497</v>
      </c>
      <c r="G3940" s="17" t="s">
        <v>64</v>
      </c>
      <c r="H3940" s="17" t="s">
        <v>1523</v>
      </c>
      <c r="I3940" s="17" t="s">
        <v>1524</v>
      </c>
      <c r="J3940" s="17" t="n">
        <v>1</v>
      </c>
      <c r="K3940" s="15" t="n">
        <v>166.9</v>
      </c>
      <c r="L3940" s="22" t="n">
        <v>0</v>
      </c>
      <c r="M3940" s="15" t="n">
        <v>0</v>
      </c>
      <c r="N3940" s="15" t="n">
        <f aca="false">J3940*K3940</f>
        <v>166.9</v>
      </c>
      <c r="O3940" s="15" t="n">
        <f aca="false">N3940*L3940</f>
        <v>0</v>
      </c>
      <c r="P3940" s="15" t="n">
        <f aca="false">N3940-O3940</f>
        <v>166.9</v>
      </c>
      <c r="Q3940" s="15" t="n">
        <f aca="false">J3940*INDEX(dProdutos!$F$2:$F$47,MATCH(E3940,dProdutos!$A$2:$A$47,0))</f>
        <v>73.23</v>
      </c>
      <c r="R3940" s="15" t="n">
        <f aca="false">IF(I3940="Cancelado",0,P3940-Q3940)</f>
        <v>93.67</v>
      </c>
      <c r="S3940" s="17" t="str">
        <f aca="false">INDEX(dProdutos!$D$2:$D$47,MATCH(E3940,dProdutos!$A$2:$A$47,0))</f>
        <v>Moda Masculina</v>
      </c>
    </row>
    <row r="3941" customFormat="false" ht="15" hidden="false" customHeight="false" outlineLevel="0" collapsed="false">
      <c r="A3941" s="17" t="s">
        <v>3928</v>
      </c>
      <c r="B3941" s="17" t="n">
        <v>2</v>
      </c>
      <c r="C3941" s="21" t="n">
        <v>45967</v>
      </c>
      <c r="D3941" s="17" t="s">
        <v>1401</v>
      </c>
      <c r="E3941" s="17" t="s">
        <v>135</v>
      </c>
      <c r="F3941" s="17" t="s">
        <v>1497</v>
      </c>
      <c r="G3941" s="17" t="s">
        <v>64</v>
      </c>
      <c r="H3941" s="17" t="s">
        <v>1523</v>
      </c>
      <c r="I3941" s="17" t="s">
        <v>1524</v>
      </c>
      <c r="J3941" s="17" t="n">
        <v>1</v>
      </c>
      <c r="K3941" s="15" t="n">
        <v>200.9</v>
      </c>
      <c r="L3941" s="22" t="n">
        <v>0</v>
      </c>
      <c r="M3941" s="15" t="n">
        <v>0</v>
      </c>
      <c r="N3941" s="15" t="n">
        <f aca="false">J3941*K3941</f>
        <v>200.9</v>
      </c>
      <c r="O3941" s="15" t="n">
        <f aca="false">N3941*L3941</f>
        <v>0</v>
      </c>
      <c r="P3941" s="15" t="n">
        <f aca="false">N3941-O3941</f>
        <v>200.9</v>
      </c>
      <c r="Q3941" s="15" t="n">
        <f aca="false">J3941*INDEX(dProdutos!$F$2:$F$47,MATCH(E3941,dProdutos!$A$2:$A$47,0))</f>
        <v>80.73</v>
      </c>
      <c r="R3941" s="15" t="n">
        <f aca="false">IF(I3941="Cancelado",0,P3941-Q3941)</f>
        <v>120.17</v>
      </c>
      <c r="S3941" s="17" t="str">
        <f aca="false">INDEX(dProdutos!$D$2:$D$47,MATCH(E3941,dProdutos!$A$2:$A$47,0))</f>
        <v>Calçados</v>
      </c>
    </row>
    <row r="3942" customFormat="false" ht="15" hidden="false" customHeight="false" outlineLevel="0" collapsed="false">
      <c r="A3942" s="17" t="s">
        <v>3929</v>
      </c>
      <c r="B3942" s="17" t="n">
        <v>1</v>
      </c>
      <c r="C3942" s="21" t="n">
        <v>45967</v>
      </c>
      <c r="D3942" s="17" t="s">
        <v>488</v>
      </c>
      <c r="E3942" s="17" t="s">
        <v>174</v>
      </c>
      <c r="F3942" s="17" t="s">
        <v>1497</v>
      </c>
      <c r="G3942" s="17" t="s">
        <v>62</v>
      </c>
      <c r="H3942" s="17" t="s">
        <v>1523</v>
      </c>
      <c r="I3942" s="17" t="s">
        <v>1524</v>
      </c>
      <c r="J3942" s="17" t="n">
        <v>1</v>
      </c>
      <c r="K3942" s="15" t="n">
        <v>250.9</v>
      </c>
      <c r="L3942" s="22" t="n">
        <v>0</v>
      </c>
      <c r="M3942" s="15" t="n">
        <v>24.03</v>
      </c>
      <c r="N3942" s="15" t="n">
        <f aca="false">J3942*K3942</f>
        <v>250.9</v>
      </c>
      <c r="O3942" s="15" t="n">
        <f aca="false">N3942*L3942</f>
        <v>0</v>
      </c>
      <c r="P3942" s="15" t="n">
        <f aca="false">N3942-O3942</f>
        <v>250.9</v>
      </c>
      <c r="Q3942" s="15" t="n">
        <f aca="false">J3942*INDEX(dProdutos!$F$2:$F$47,MATCH(E3942,dProdutos!$A$2:$A$47,0))</f>
        <v>151.28</v>
      </c>
      <c r="R3942" s="15" t="n">
        <f aca="false">IF(I3942="Cancelado",0,P3942-Q3942)</f>
        <v>99.62</v>
      </c>
      <c r="S3942" s="17" t="str">
        <f aca="false">INDEX(dProdutos!$D$2:$D$47,MATCH(E3942,dProdutos!$A$2:$A$47,0))</f>
        <v>Casa</v>
      </c>
    </row>
    <row r="3943" customFormat="false" ht="15" hidden="false" customHeight="false" outlineLevel="0" collapsed="false">
      <c r="A3943" s="17" t="s">
        <v>3930</v>
      </c>
      <c r="B3943" s="17" t="n">
        <v>1</v>
      </c>
      <c r="C3943" s="21" t="n">
        <v>45968</v>
      </c>
      <c r="D3943" s="17" t="s">
        <v>345</v>
      </c>
      <c r="E3943" s="17" t="s">
        <v>95</v>
      </c>
      <c r="F3943" s="17" t="s">
        <v>1503</v>
      </c>
      <c r="G3943" s="17" t="s">
        <v>59</v>
      </c>
      <c r="H3943" s="17" t="s">
        <v>1527</v>
      </c>
      <c r="I3943" s="17" t="s">
        <v>1524</v>
      </c>
      <c r="J3943" s="17" t="n">
        <v>1</v>
      </c>
      <c r="K3943" s="15" t="n">
        <v>77.9</v>
      </c>
      <c r="L3943" s="22" t="n">
        <v>0.2</v>
      </c>
      <c r="M3943" s="15" t="n">
        <v>0</v>
      </c>
      <c r="N3943" s="15" t="n">
        <f aca="false">J3943*K3943</f>
        <v>77.9</v>
      </c>
      <c r="O3943" s="15" t="n">
        <f aca="false">N3943*L3943</f>
        <v>15.58</v>
      </c>
      <c r="P3943" s="15" t="n">
        <f aca="false">N3943-O3943</f>
        <v>62.32</v>
      </c>
      <c r="Q3943" s="15" t="n">
        <f aca="false">J3943*INDEX(dProdutos!$F$2:$F$47,MATCH(E3943,dProdutos!$A$2:$A$47,0))</f>
        <v>36.71</v>
      </c>
      <c r="R3943" s="15" t="n">
        <f aca="false">IF(I3943="Cancelado",0,P3943-Q3943)</f>
        <v>25.61</v>
      </c>
      <c r="S3943" s="17" t="str">
        <f aca="false">INDEX(dProdutos!$D$2:$D$47,MATCH(E3943,dProdutos!$A$2:$A$47,0))</f>
        <v>Moda Feminina</v>
      </c>
    </row>
    <row r="3944" customFormat="false" ht="15" hidden="false" customHeight="false" outlineLevel="0" collapsed="false">
      <c r="A3944" s="17" t="s">
        <v>3930</v>
      </c>
      <c r="B3944" s="17" t="n">
        <v>2</v>
      </c>
      <c r="C3944" s="21" t="n">
        <v>45968</v>
      </c>
      <c r="D3944" s="17" t="s">
        <v>345</v>
      </c>
      <c r="E3944" s="17" t="s">
        <v>162</v>
      </c>
      <c r="F3944" s="17" t="s">
        <v>1503</v>
      </c>
      <c r="G3944" s="17" t="s">
        <v>59</v>
      </c>
      <c r="H3944" s="17" t="s">
        <v>1527</v>
      </c>
      <c r="I3944" s="17" t="s">
        <v>1524</v>
      </c>
      <c r="J3944" s="17" t="n">
        <v>1</v>
      </c>
      <c r="K3944" s="15" t="n">
        <v>231.9</v>
      </c>
      <c r="L3944" s="22" t="n">
        <v>0</v>
      </c>
      <c r="M3944" s="15" t="n">
        <v>0</v>
      </c>
      <c r="N3944" s="15" t="n">
        <f aca="false">J3944*K3944</f>
        <v>231.9</v>
      </c>
      <c r="O3944" s="15" t="n">
        <f aca="false">N3944*L3944</f>
        <v>0</v>
      </c>
      <c r="P3944" s="15" t="n">
        <f aca="false">N3944-O3944</f>
        <v>231.9</v>
      </c>
      <c r="Q3944" s="15" t="n">
        <f aca="false">J3944*INDEX(dProdutos!$F$2:$F$47,MATCH(E3944,dProdutos!$A$2:$A$47,0))</f>
        <v>134.41</v>
      </c>
      <c r="R3944" s="15" t="n">
        <f aca="false">IF(I3944="Cancelado",0,P3944-Q3944)</f>
        <v>97.49</v>
      </c>
      <c r="S3944" s="17" t="str">
        <f aca="false">INDEX(dProdutos!$D$2:$D$47,MATCH(E3944,dProdutos!$A$2:$A$47,0))</f>
        <v>Casa</v>
      </c>
    </row>
    <row r="3945" customFormat="false" ht="15" hidden="false" customHeight="false" outlineLevel="0" collapsed="false">
      <c r="A3945" s="17" t="s">
        <v>3931</v>
      </c>
      <c r="B3945" s="17" t="n">
        <v>1</v>
      </c>
      <c r="C3945" s="21" t="n">
        <v>45968</v>
      </c>
      <c r="D3945" s="17" t="s">
        <v>1057</v>
      </c>
      <c r="E3945" s="17" t="s">
        <v>174</v>
      </c>
      <c r="F3945" s="17" t="s">
        <v>1495</v>
      </c>
      <c r="G3945" s="17" t="s">
        <v>59</v>
      </c>
      <c r="H3945" s="17" t="s">
        <v>1537</v>
      </c>
      <c r="I3945" s="17" t="s">
        <v>1524</v>
      </c>
      <c r="J3945" s="17" t="n">
        <v>1</v>
      </c>
      <c r="K3945" s="15" t="n">
        <v>250.9</v>
      </c>
      <c r="L3945" s="22" t="n">
        <v>0.1</v>
      </c>
      <c r="M3945" s="15" t="n">
        <v>0</v>
      </c>
      <c r="N3945" s="15" t="n">
        <f aca="false">J3945*K3945</f>
        <v>250.9</v>
      </c>
      <c r="O3945" s="15" t="n">
        <f aca="false">N3945*L3945</f>
        <v>25.09</v>
      </c>
      <c r="P3945" s="15" t="n">
        <f aca="false">N3945-O3945</f>
        <v>225.81</v>
      </c>
      <c r="Q3945" s="15" t="n">
        <f aca="false">J3945*INDEX(dProdutos!$F$2:$F$47,MATCH(E3945,dProdutos!$A$2:$A$47,0))</f>
        <v>151.28</v>
      </c>
      <c r="R3945" s="15" t="n">
        <f aca="false">IF(I3945="Cancelado",0,P3945-Q3945)</f>
        <v>74.53</v>
      </c>
      <c r="S3945" s="17" t="str">
        <f aca="false">INDEX(dProdutos!$D$2:$D$47,MATCH(E3945,dProdutos!$A$2:$A$47,0))</f>
        <v>Casa</v>
      </c>
    </row>
    <row r="3946" customFormat="false" ht="15" hidden="false" customHeight="false" outlineLevel="0" collapsed="false">
      <c r="A3946" s="17" t="s">
        <v>3931</v>
      </c>
      <c r="B3946" s="17" t="n">
        <v>2</v>
      </c>
      <c r="C3946" s="21" t="n">
        <v>45968</v>
      </c>
      <c r="D3946" s="17" t="s">
        <v>1057</v>
      </c>
      <c r="E3946" s="17" t="s">
        <v>85</v>
      </c>
      <c r="F3946" s="17" t="s">
        <v>1495</v>
      </c>
      <c r="G3946" s="17" t="s">
        <v>59</v>
      </c>
      <c r="H3946" s="17" t="s">
        <v>1537</v>
      </c>
      <c r="I3946" s="17" t="s">
        <v>1524</v>
      </c>
      <c r="J3946" s="17" t="n">
        <v>1</v>
      </c>
      <c r="K3946" s="15" t="n">
        <v>165.9</v>
      </c>
      <c r="L3946" s="22" t="n">
        <v>0</v>
      </c>
      <c r="M3946" s="15" t="n">
        <v>0</v>
      </c>
      <c r="N3946" s="15" t="n">
        <f aca="false">J3946*K3946</f>
        <v>165.9</v>
      </c>
      <c r="O3946" s="15" t="n">
        <f aca="false">N3946*L3946</f>
        <v>0</v>
      </c>
      <c r="P3946" s="15" t="n">
        <f aca="false">N3946-O3946</f>
        <v>165.9</v>
      </c>
      <c r="Q3946" s="15" t="n">
        <f aca="false">J3946*INDEX(dProdutos!$F$2:$F$47,MATCH(E3946,dProdutos!$A$2:$A$47,0))</f>
        <v>91.55</v>
      </c>
      <c r="R3946" s="15" t="n">
        <f aca="false">IF(I3946="Cancelado",0,P3946-Q3946)</f>
        <v>74.35</v>
      </c>
      <c r="S3946" s="17" t="str">
        <f aca="false">INDEX(dProdutos!$D$2:$D$47,MATCH(E3946,dProdutos!$A$2:$A$47,0))</f>
        <v>Moda Feminina</v>
      </c>
    </row>
    <row r="3947" customFormat="false" ht="15" hidden="false" customHeight="false" outlineLevel="0" collapsed="false">
      <c r="A3947" s="17" t="s">
        <v>3932</v>
      </c>
      <c r="B3947" s="17" t="n">
        <v>1</v>
      </c>
      <c r="C3947" s="21" t="n">
        <v>45968</v>
      </c>
      <c r="D3947" s="17" t="s">
        <v>701</v>
      </c>
      <c r="E3947" s="17" t="s">
        <v>177</v>
      </c>
      <c r="F3947" s="17" t="s">
        <v>1499</v>
      </c>
      <c r="G3947" s="17" t="s">
        <v>64</v>
      </c>
      <c r="H3947" s="17" t="s">
        <v>1527</v>
      </c>
      <c r="I3947" s="17" t="s">
        <v>1524</v>
      </c>
      <c r="J3947" s="17" t="n">
        <v>2</v>
      </c>
      <c r="K3947" s="15" t="n">
        <v>257.9</v>
      </c>
      <c r="L3947" s="22" t="n">
        <v>0.15</v>
      </c>
      <c r="M3947" s="15" t="n">
        <v>0</v>
      </c>
      <c r="N3947" s="15" t="n">
        <f aca="false">J3947*K3947</f>
        <v>515.8</v>
      </c>
      <c r="O3947" s="15" t="n">
        <f aca="false">N3947*L3947</f>
        <v>77.37</v>
      </c>
      <c r="P3947" s="15" t="n">
        <f aca="false">N3947-O3947</f>
        <v>438.43</v>
      </c>
      <c r="Q3947" s="15" t="n">
        <f aca="false">J3947*INDEX(dProdutos!$F$2:$F$47,MATCH(E3947,dProdutos!$A$2:$A$47,0))</f>
        <v>276.46</v>
      </c>
      <c r="R3947" s="15" t="n">
        <f aca="false">IF(I3947="Cancelado",0,P3947-Q3947)</f>
        <v>161.97</v>
      </c>
      <c r="S3947" s="17" t="str">
        <f aca="false">INDEX(dProdutos!$D$2:$D$47,MATCH(E3947,dProdutos!$A$2:$A$47,0))</f>
        <v>Casa</v>
      </c>
    </row>
    <row r="3948" customFormat="false" ht="15" hidden="false" customHeight="false" outlineLevel="0" collapsed="false">
      <c r="A3948" s="17" t="s">
        <v>3932</v>
      </c>
      <c r="B3948" s="17" t="n">
        <v>2</v>
      </c>
      <c r="C3948" s="21" t="n">
        <v>45968</v>
      </c>
      <c r="D3948" s="17" t="s">
        <v>701</v>
      </c>
      <c r="E3948" s="17" t="s">
        <v>117</v>
      </c>
      <c r="F3948" s="17" t="s">
        <v>1499</v>
      </c>
      <c r="G3948" s="17" t="s">
        <v>64</v>
      </c>
      <c r="H3948" s="17" t="s">
        <v>1527</v>
      </c>
      <c r="I3948" s="17" t="s">
        <v>1524</v>
      </c>
      <c r="J3948" s="17" t="n">
        <v>1</v>
      </c>
      <c r="K3948" s="15" t="n">
        <v>166.9</v>
      </c>
      <c r="L3948" s="22" t="n">
        <v>0</v>
      </c>
      <c r="M3948" s="15" t="n">
        <v>0</v>
      </c>
      <c r="N3948" s="15" t="n">
        <f aca="false">J3948*K3948</f>
        <v>166.9</v>
      </c>
      <c r="O3948" s="15" t="n">
        <f aca="false">N3948*L3948</f>
        <v>0</v>
      </c>
      <c r="P3948" s="15" t="n">
        <f aca="false">N3948-O3948</f>
        <v>166.9</v>
      </c>
      <c r="Q3948" s="15" t="n">
        <f aca="false">J3948*INDEX(dProdutos!$F$2:$F$47,MATCH(E3948,dProdutos!$A$2:$A$47,0))</f>
        <v>73.23</v>
      </c>
      <c r="R3948" s="15" t="n">
        <f aca="false">IF(I3948="Cancelado",0,P3948-Q3948)</f>
        <v>93.67</v>
      </c>
      <c r="S3948" s="17" t="str">
        <f aca="false">INDEX(dProdutos!$D$2:$D$47,MATCH(E3948,dProdutos!$A$2:$A$47,0))</f>
        <v>Moda Masculina</v>
      </c>
    </row>
    <row r="3949" customFormat="false" ht="15" hidden="false" customHeight="false" outlineLevel="0" collapsed="false">
      <c r="A3949" s="17" t="s">
        <v>3932</v>
      </c>
      <c r="B3949" s="17" t="n">
        <v>3</v>
      </c>
      <c r="C3949" s="21" t="n">
        <v>45968</v>
      </c>
      <c r="D3949" s="17" t="s">
        <v>701</v>
      </c>
      <c r="E3949" s="17" t="s">
        <v>129</v>
      </c>
      <c r="F3949" s="17" t="s">
        <v>1499</v>
      </c>
      <c r="G3949" s="17" t="s">
        <v>64</v>
      </c>
      <c r="H3949" s="17" t="s">
        <v>1527</v>
      </c>
      <c r="I3949" s="17" t="s">
        <v>1524</v>
      </c>
      <c r="J3949" s="17" t="n">
        <v>1</v>
      </c>
      <c r="K3949" s="15" t="n">
        <v>105.9</v>
      </c>
      <c r="L3949" s="22" t="n">
        <v>0.1</v>
      </c>
      <c r="M3949" s="15" t="n">
        <v>0</v>
      </c>
      <c r="N3949" s="15" t="n">
        <f aca="false">J3949*K3949</f>
        <v>105.9</v>
      </c>
      <c r="O3949" s="15" t="n">
        <f aca="false">N3949*L3949</f>
        <v>10.59</v>
      </c>
      <c r="P3949" s="15" t="n">
        <f aca="false">N3949-O3949</f>
        <v>95.31</v>
      </c>
      <c r="Q3949" s="15" t="n">
        <f aca="false">J3949*INDEX(dProdutos!$F$2:$F$47,MATCH(E3949,dProdutos!$A$2:$A$47,0))</f>
        <v>43.79</v>
      </c>
      <c r="R3949" s="15" t="n">
        <f aca="false">IF(I3949="Cancelado",0,P3949-Q3949)</f>
        <v>51.52</v>
      </c>
      <c r="S3949" s="17" t="str">
        <f aca="false">INDEX(dProdutos!$D$2:$D$47,MATCH(E3949,dProdutos!$A$2:$A$47,0))</f>
        <v>Calçados</v>
      </c>
    </row>
    <row r="3950" customFormat="false" ht="15" hidden="false" customHeight="false" outlineLevel="0" collapsed="false">
      <c r="A3950" s="17" t="s">
        <v>3933</v>
      </c>
      <c r="B3950" s="17" t="n">
        <v>1</v>
      </c>
      <c r="C3950" s="21" t="n">
        <v>45968</v>
      </c>
      <c r="D3950" s="17" t="s">
        <v>1368</v>
      </c>
      <c r="E3950" s="17" t="s">
        <v>85</v>
      </c>
      <c r="F3950" s="17" t="s">
        <v>1503</v>
      </c>
      <c r="G3950" s="17" t="s">
        <v>62</v>
      </c>
      <c r="H3950" s="17" t="s">
        <v>1523</v>
      </c>
      <c r="I3950" s="17" t="s">
        <v>1524</v>
      </c>
      <c r="J3950" s="17" t="n">
        <v>1</v>
      </c>
      <c r="K3950" s="15" t="n">
        <v>165.9</v>
      </c>
      <c r="L3950" s="22" t="n">
        <v>0.15</v>
      </c>
      <c r="M3950" s="15" t="n">
        <v>11.25</v>
      </c>
      <c r="N3950" s="15" t="n">
        <f aca="false">J3950*K3950</f>
        <v>165.9</v>
      </c>
      <c r="O3950" s="15" t="n">
        <f aca="false">N3950*L3950</f>
        <v>24.885</v>
      </c>
      <c r="P3950" s="15" t="n">
        <f aca="false">N3950-O3950</f>
        <v>141.015</v>
      </c>
      <c r="Q3950" s="15" t="n">
        <f aca="false">J3950*INDEX(dProdutos!$F$2:$F$47,MATCH(E3950,dProdutos!$A$2:$A$47,0))</f>
        <v>91.55</v>
      </c>
      <c r="R3950" s="15" t="n">
        <f aca="false">IF(I3950="Cancelado",0,P3950-Q3950)</f>
        <v>49.465</v>
      </c>
      <c r="S3950" s="17" t="str">
        <f aca="false">INDEX(dProdutos!$D$2:$D$47,MATCH(E3950,dProdutos!$A$2:$A$47,0))</f>
        <v>Moda Feminina</v>
      </c>
    </row>
    <row r="3951" customFormat="false" ht="15" hidden="false" customHeight="false" outlineLevel="0" collapsed="false">
      <c r="A3951" s="17" t="s">
        <v>3934</v>
      </c>
      <c r="B3951" s="17" t="n">
        <v>1</v>
      </c>
      <c r="C3951" s="21" t="n">
        <v>45968</v>
      </c>
      <c r="D3951" s="17" t="s">
        <v>1166</v>
      </c>
      <c r="E3951" s="17" t="s">
        <v>105</v>
      </c>
      <c r="F3951" s="17" t="s">
        <v>1499</v>
      </c>
      <c r="G3951" s="17" t="s">
        <v>62</v>
      </c>
      <c r="H3951" s="17" t="s">
        <v>1537</v>
      </c>
      <c r="I3951" s="17" t="s">
        <v>1524</v>
      </c>
      <c r="J3951" s="17" t="n">
        <v>1</v>
      </c>
      <c r="K3951" s="15" t="n">
        <v>175.9</v>
      </c>
      <c r="L3951" s="22" t="n">
        <v>0</v>
      </c>
      <c r="M3951" s="15" t="n">
        <v>15.27</v>
      </c>
      <c r="N3951" s="15" t="n">
        <f aca="false">J3951*K3951</f>
        <v>175.9</v>
      </c>
      <c r="O3951" s="15" t="n">
        <f aca="false">N3951*L3951</f>
        <v>0</v>
      </c>
      <c r="P3951" s="15" t="n">
        <f aca="false">N3951-O3951</f>
        <v>175.9</v>
      </c>
      <c r="Q3951" s="15" t="n">
        <f aca="false">J3951*INDEX(dProdutos!$F$2:$F$47,MATCH(E3951,dProdutos!$A$2:$A$47,0))</f>
        <v>96.59</v>
      </c>
      <c r="R3951" s="15" t="n">
        <f aca="false">IF(I3951="Cancelado",0,P3951-Q3951)</f>
        <v>79.31</v>
      </c>
      <c r="S3951" s="17" t="str">
        <f aca="false">INDEX(dProdutos!$D$2:$D$47,MATCH(E3951,dProdutos!$A$2:$A$47,0))</f>
        <v>Moda Masculina</v>
      </c>
    </row>
    <row r="3952" customFormat="false" ht="15" hidden="false" customHeight="false" outlineLevel="0" collapsed="false">
      <c r="A3952" s="17" t="s">
        <v>3935</v>
      </c>
      <c r="B3952" s="17" t="n">
        <v>1</v>
      </c>
      <c r="C3952" s="21" t="n">
        <v>45968</v>
      </c>
      <c r="D3952" s="17" t="s">
        <v>420</v>
      </c>
      <c r="E3952" s="17" t="s">
        <v>114</v>
      </c>
      <c r="F3952" s="17" t="s">
        <v>1490</v>
      </c>
      <c r="G3952" s="17" t="s">
        <v>60</v>
      </c>
      <c r="H3952" s="17" t="s">
        <v>1537</v>
      </c>
      <c r="I3952" s="17" t="s">
        <v>1524</v>
      </c>
      <c r="J3952" s="17" t="n">
        <v>1</v>
      </c>
      <c r="K3952" s="15" t="n">
        <v>202.9</v>
      </c>
      <c r="L3952" s="22" t="n">
        <v>0.05</v>
      </c>
      <c r="M3952" s="15" t="n">
        <v>0</v>
      </c>
      <c r="N3952" s="15" t="n">
        <f aca="false">J3952*K3952</f>
        <v>202.9</v>
      </c>
      <c r="O3952" s="15" t="n">
        <f aca="false">N3952*L3952</f>
        <v>10.145</v>
      </c>
      <c r="P3952" s="15" t="n">
        <f aca="false">N3952-O3952</f>
        <v>192.755</v>
      </c>
      <c r="Q3952" s="15" t="n">
        <f aca="false">J3952*INDEX(dProdutos!$F$2:$F$47,MATCH(E3952,dProdutos!$A$2:$A$47,0))</f>
        <v>110.39</v>
      </c>
      <c r="R3952" s="15" t="n">
        <f aca="false">IF(I3952="Cancelado",0,P3952-Q3952)</f>
        <v>82.365</v>
      </c>
      <c r="S3952" s="17" t="str">
        <f aca="false">INDEX(dProdutos!$D$2:$D$47,MATCH(E3952,dProdutos!$A$2:$A$47,0))</f>
        <v>Moda Masculina</v>
      </c>
    </row>
    <row r="3953" customFormat="false" ht="15" hidden="false" customHeight="false" outlineLevel="0" collapsed="false">
      <c r="A3953" s="17" t="s">
        <v>3936</v>
      </c>
      <c r="B3953" s="17" t="n">
        <v>1</v>
      </c>
      <c r="C3953" s="21" t="n">
        <v>45968</v>
      </c>
      <c r="D3953" s="17" t="s">
        <v>882</v>
      </c>
      <c r="E3953" s="17" t="s">
        <v>156</v>
      </c>
      <c r="F3953" s="17" t="s">
        <v>1493</v>
      </c>
      <c r="G3953" s="17" t="s">
        <v>61</v>
      </c>
      <c r="H3953" s="17" t="s">
        <v>1537</v>
      </c>
      <c r="I3953" s="17" t="s">
        <v>1524</v>
      </c>
      <c r="J3953" s="17" t="n">
        <v>1</v>
      </c>
      <c r="K3953" s="15" t="n">
        <v>192.9</v>
      </c>
      <c r="L3953" s="22" t="n">
        <v>0.2</v>
      </c>
      <c r="M3953" s="15" t="n">
        <v>0</v>
      </c>
      <c r="N3953" s="15" t="n">
        <f aca="false">J3953*K3953</f>
        <v>192.9</v>
      </c>
      <c r="O3953" s="15" t="n">
        <f aca="false">N3953*L3953</f>
        <v>38.58</v>
      </c>
      <c r="P3953" s="15" t="n">
        <f aca="false">N3953-O3953</f>
        <v>154.32</v>
      </c>
      <c r="Q3953" s="15" t="n">
        <f aca="false">J3953*INDEX(dProdutos!$F$2:$F$47,MATCH(E3953,dProdutos!$A$2:$A$47,0))</f>
        <v>80.38</v>
      </c>
      <c r="R3953" s="15" t="n">
        <f aca="false">IF(I3953="Cancelado",0,P3953-Q3953)</f>
        <v>73.94</v>
      </c>
      <c r="S3953" s="17" t="str">
        <f aca="false">INDEX(dProdutos!$D$2:$D$47,MATCH(E3953,dProdutos!$A$2:$A$47,0))</f>
        <v>Acessórios</v>
      </c>
    </row>
    <row r="3954" customFormat="false" ht="15" hidden="false" customHeight="false" outlineLevel="0" collapsed="false">
      <c r="A3954" s="17" t="s">
        <v>3937</v>
      </c>
      <c r="B3954" s="17" t="n">
        <v>1</v>
      </c>
      <c r="C3954" s="21" t="n">
        <v>45968</v>
      </c>
      <c r="D3954" s="17" t="s">
        <v>765</v>
      </c>
      <c r="E3954" s="17" t="s">
        <v>183</v>
      </c>
      <c r="F3954" s="17" t="s">
        <v>1497</v>
      </c>
      <c r="G3954" s="17" t="s">
        <v>62</v>
      </c>
      <c r="H3954" s="17" t="s">
        <v>1523</v>
      </c>
      <c r="I3954" s="17" t="s">
        <v>1524</v>
      </c>
      <c r="J3954" s="17" t="n">
        <v>1</v>
      </c>
      <c r="K3954" s="15" t="n">
        <v>121.9</v>
      </c>
      <c r="L3954" s="22" t="n">
        <v>0</v>
      </c>
      <c r="M3954" s="15" t="n">
        <v>15.79</v>
      </c>
      <c r="N3954" s="15" t="n">
        <f aca="false">J3954*K3954</f>
        <v>121.9</v>
      </c>
      <c r="O3954" s="15" t="n">
        <f aca="false">N3954*L3954</f>
        <v>0</v>
      </c>
      <c r="P3954" s="15" t="n">
        <f aca="false">N3954-O3954</f>
        <v>121.9</v>
      </c>
      <c r="Q3954" s="15" t="n">
        <f aca="false">J3954*INDEX(dProdutos!$F$2:$F$47,MATCH(E3954,dProdutos!$A$2:$A$47,0))</f>
        <v>52.76</v>
      </c>
      <c r="R3954" s="15" t="n">
        <f aca="false">IF(I3954="Cancelado",0,P3954-Q3954)</f>
        <v>69.14</v>
      </c>
      <c r="S3954" s="17" t="str">
        <f aca="false">INDEX(dProdutos!$D$2:$D$47,MATCH(E3954,dProdutos!$A$2:$A$47,0))</f>
        <v>Eletrônicos</v>
      </c>
    </row>
    <row r="3955" customFormat="false" ht="15" hidden="false" customHeight="false" outlineLevel="0" collapsed="false">
      <c r="A3955" s="17" t="s">
        <v>3938</v>
      </c>
      <c r="B3955" s="17" t="n">
        <v>1</v>
      </c>
      <c r="C3955" s="21" t="n">
        <v>45968</v>
      </c>
      <c r="D3955" s="17" t="s">
        <v>1151</v>
      </c>
      <c r="E3955" s="17" t="s">
        <v>135</v>
      </c>
      <c r="F3955" s="17" t="s">
        <v>1490</v>
      </c>
      <c r="G3955" s="17" t="s">
        <v>59</v>
      </c>
      <c r="H3955" s="17" t="s">
        <v>1537</v>
      </c>
      <c r="I3955" s="17" t="s">
        <v>1524</v>
      </c>
      <c r="J3955" s="17" t="n">
        <v>1</v>
      </c>
      <c r="K3955" s="15" t="n">
        <v>200.9</v>
      </c>
      <c r="L3955" s="22" t="n">
        <v>0</v>
      </c>
      <c r="M3955" s="15" t="n">
        <v>31.6</v>
      </c>
      <c r="N3955" s="15" t="n">
        <f aca="false">J3955*K3955</f>
        <v>200.9</v>
      </c>
      <c r="O3955" s="15" t="n">
        <f aca="false">N3955*L3955</f>
        <v>0</v>
      </c>
      <c r="P3955" s="15" t="n">
        <f aca="false">N3955-O3955</f>
        <v>200.9</v>
      </c>
      <c r="Q3955" s="15" t="n">
        <f aca="false">J3955*INDEX(dProdutos!$F$2:$F$47,MATCH(E3955,dProdutos!$A$2:$A$47,0))</f>
        <v>80.73</v>
      </c>
      <c r="R3955" s="15" t="n">
        <f aca="false">IF(I3955="Cancelado",0,P3955-Q3955)</f>
        <v>120.17</v>
      </c>
      <c r="S3955" s="17" t="str">
        <f aca="false">INDEX(dProdutos!$D$2:$D$47,MATCH(E3955,dProdutos!$A$2:$A$47,0))</f>
        <v>Calçados</v>
      </c>
    </row>
    <row r="3956" customFormat="false" ht="15" hidden="false" customHeight="false" outlineLevel="0" collapsed="false">
      <c r="A3956" s="17" t="s">
        <v>3939</v>
      </c>
      <c r="B3956" s="17" t="n">
        <v>1</v>
      </c>
      <c r="C3956" s="21" t="n">
        <v>45968</v>
      </c>
      <c r="D3956" s="17" t="s">
        <v>1450</v>
      </c>
      <c r="E3956" s="17" t="s">
        <v>88</v>
      </c>
      <c r="F3956" s="17" t="s">
        <v>1495</v>
      </c>
      <c r="G3956" s="17" t="s">
        <v>61</v>
      </c>
      <c r="H3956" s="17" t="s">
        <v>1523</v>
      </c>
      <c r="I3956" s="17" t="s">
        <v>1524</v>
      </c>
      <c r="J3956" s="17" t="n">
        <v>1</v>
      </c>
      <c r="K3956" s="15" t="n">
        <v>170.9</v>
      </c>
      <c r="L3956" s="22" t="n">
        <v>0.15</v>
      </c>
      <c r="M3956" s="15" t="n">
        <v>0</v>
      </c>
      <c r="N3956" s="15" t="n">
        <f aca="false">J3956*K3956</f>
        <v>170.9</v>
      </c>
      <c r="O3956" s="15" t="n">
        <f aca="false">N3956*L3956</f>
        <v>25.635</v>
      </c>
      <c r="P3956" s="15" t="n">
        <f aca="false">N3956-O3956</f>
        <v>145.265</v>
      </c>
      <c r="Q3956" s="15" t="n">
        <f aca="false">J3956*INDEX(dProdutos!$F$2:$F$47,MATCH(E3956,dProdutos!$A$2:$A$47,0))</f>
        <v>98.14</v>
      </c>
      <c r="R3956" s="15" t="n">
        <f aca="false">IF(I3956="Cancelado",0,P3956-Q3956)</f>
        <v>47.125</v>
      </c>
      <c r="S3956" s="17" t="str">
        <f aca="false">INDEX(dProdutos!$D$2:$D$47,MATCH(E3956,dProdutos!$A$2:$A$47,0))</f>
        <v>Moda Feminina</v>
      </c>
    </row>
    <row r="3957" customFormat="false" ht="15" hidden="false" customHeight="false" outlineLevel="0" collapsed="false">
      <c r="A3957" s="17" t="s">
        <v>3940</v>
      </c>
      <c r="B3957" s="17" t="n">
        <v>1</v>
      </c>
      <c r="C3957" s="21" t="n">
        <v>45968</v>
      </c>
      <c r="D3957" s="17" t="s">
        <v>1307</v>
      </c>
      <c r="E3957" s="17" t="s">
        <v>95</v>
      </c>
      <c r="F3957" s="17" t="s">
        <v>1499</v>
      </c>
      <c r="G3957" s="17" t="s">
        <v>61</v>
      </c>
      <c r="H3957" s="17" t="s">
        <v>1537</v>
      </c>
      <c r="I3957" s="17" t="s">
        <v>1524</v>
      </c>
      <c r="J3957" s="17" t="n">
        <v>1</v>
      </c>
      <c r="K3957" s="15" t="n">
        <v>77.9</v>
      </c>
      <c r="L3957" s="22" t="n">
        <v>0</v>
      </c>
      <c r="M3957" s="15" t="n">
        <v>0</v>
      </c>
      <c r="N3957" s="15" t="n">
        <f aca="false">J3957*K3957</f>
        <v>77.9</v>
      </c>
      <c r="O3957" s="15" t="n">
        <f aca="false">N3957*L3957</f>
        <v>0</v>
      </c>
      <c r="P3957" s="15" t="n">
        <f aca="false">N3957-O3957</f>
        <v>77.9</v>
      </c>
      <c r="Q3957" s="15" t="n">
        <f aca="false">J3957*INDEX(dProdutos!$F$2:$F$47,MATCH(E3957,dProdutos!$A$2:$A$47,0))</f>
        <v>36.71</v>
      </c>
      <c r="R3957" s="15" t="n">
        <f aca="false">IF(I3957="Cancelado",0,P3957-Q3957)</f>
        <v>41.19</v>
      </c>
      <c r="S3957" s="17" t="str">
        <f aca="false">INDEX(dProdutos!$D$2:$D$47,MATCH(E3957,dProdutos!$A$2:$A$47,0))</f>
        <v>Moda Feminina</v>
      </c>
    </row>
    <row r="3958" customFormat="false" ht="15" hidden="false" customHeight="false" outlineLevel="0" collapsed="false">
      <c r="A3958" s="17" t="s">
        <v>3941</v>
      </c>
      <c r="B3958" s="17" t="n">
        <v>1</v>
      </c>
      <c r="C3958" s="21" t="n">
        <v>45968</v>
      </c>
      <c r="D3958" s="17" t="s">
        <v>923</v>
      </c>
      <c r="E3958" s="17" t="s">
        <v>77</v>
      </c>
      <c r="F3958" s="17" t="s">
        <v>1503</v>
      </c>
      <c r="G3958" s="17" t="s">
        <v>62</v>
      </c>
      <c r="H3958" s="17" t="s">
        <v>1523</v>
      </c>
      <c r="I3958" s="17" t="s">
        <v>1524</v>
      </c>
      <c r="J3958" s="17" t="n">
        <v>1</v>
      </c>
      <c r="K3958" s="15" t="n">
        <v>198.9</v>
      </c>
      <c r="L3958" s="22" t="n">
        <v>0.1</v>
      </c>
      <c r="M3958" s="15" t="n">
        <v>20.06</v>
      </c>
      <c r="N3958" s="15" t="n">
        <f aca="false">J3958*K3958</f>
        <v>198.9</v>
      </c>
      <c r="O3958" s="15" t="n">
        <f aca="false">N3958*L3958</f>
        <v>19.89</v>
      </c>
      <c r="P3958" s="15" t="n">
        <f aca="false">N3958-O3958</f>
        <v>179.01</v>
      </c>
      <c r="Q3958" s="15" t="n">
        <f aca="false">J3958*INDEX(dProdutos!$F$2:$F$47,MATCH(E3958,dProdutos!$A$2:$A$47,0))</f>
        <v>107.88</v>
      </c>
      <c r="R3958" s="15" t="n">
        <f aca="false">IF(I3958="Cancelado",0,P3958-Q3958)</f>
        <v>71.13</v>
      </c>
      <c r="S3958" s="17" t="str">
        <f aca="false">INDEX(dProdutos!$D$2:$D$47,MATCH(E3958,dProdutos!$A$2:$A$47,0))</f>
        <v>Moda Feminina</v>
      </c>
    </row>
    <row r="3959" customFormat="false" ht="15" hidden="false" customHeight="false" outlineLevel="0" collapsed="false">
      <c r="A3959" s="17" t="s">
        <v>3941</v>
      </c>
      <c r="B3959" s="17" t="n">
        <v>2</v>
      </c>
      <c r="C3959" s="21" t="n">
        <v>45968</v>
      </c>
      <c r="D3959" s="17" t="s">
        <v>923</v>
      </c>
      <c r="E3959" s="17" t="s">
        <v>183</v>
      </c>
      <c r="F3959" s="17" t="s">
        <v>1503</v>
      </c>
      <c r="G3959" s="17" t="s">
        <v>62</v>
      </c>
      <c r="H3959" s="17" t="s">
        <v>1523</v>
      </c>
      <c r="I3959" s="17" t="s">
        <v>1524</v>
      </c>
      <c r="J3959" s="17" t="n">
        <v>1</v>
      </c>
      <c r="K3959" s="15" t="n">
        <v>121.9</v>
      </c>
      <c r="L3959" s="22" t="n">
        <v>0.05</v>
      </c>
      <c r="M3959" s="15" t="n">
        <v>0</v>
      </c>
      <c r="N3959" s="15" t="n">
        <f aca="false">J3959*K3959</f>
        <v>121.9</v>
      </c>
      <c r="O3959" s="15" t="n">
        <f aca="false">N3959*L3959</f>
        <v>6.095</v>
      </c>
      <c r="P3959" s="15" t="n">
        <f aca="false">N3959-O3959</f>
        <v>115.805</v>
      </c>
      <c r="Q3959" s="15" t="n">
        <f aca="false">J3959*INDEX(dProdutos!$F$2:$F$47,MATCH(E3959,dProdutos!$A$2:$A$47,0))</f>
        <v>52.76</v>
      </c>
      <c r="R3959" s="15" t="n">
        <f aca="false">IF(I3959="Cancelado",0,P3959-Q3959)</f>
        <v>63.045</v>
      </c>
      <c r="S3959" s="17" t="str">
        <f aca="false">INDEX(dProdutos!$D$2:$D$47,MATCH(E3959,dProdutos!$A$2:$A$47,0))</f>
        <v>Eletrônicos</v>
      </c>
    </row>
    <row r="3960" customFormat="false" ht="15" hidden="false" customHeight="false" outlineLevel="0" collapsed="false">
      <c r="A3960" s="17" t="s">
        <v>3942</v>
      </c>
      <c r="B3960" s="17" t="n">
        <v>1</v>
      </c>
      <c r="C3960" s="21" t="n">
        <v>45969</v>
      </c>
      <c r="D3960" s="17" t="s">
        <v>402</v>
      </c>
      <c r="E3960" s="17" t="s">
        <v>186</v>
      </c>
      <c r="F3960" s="17" t="s">
        <v>1503</v>
      </c>
      <c r="G3960" s="17" t="s">
        <v>62</v>
      </c>
      <c r="H3960" s="17" t="s">
        <v>1537</v>
      </c>
      <c r="I3960" s="17" t="s">
        <v>1524</v>
      </c>
      <c r="J3960" s="17" t="n">
        <v>1</v>
      </c>
      <c r="K3960" s="15" t="n">
        <v>120.9</v>
      </c>
      <c r="L3960" s="22" t="n">
        <v>0</v>
      </c>
      <c r="M3960" s="15" t="n">
        <v>14.74</v>
      </c>
      <c r="N3960" s="15" t="n">
        <f aca="false">J3960*K3960</f>
        <v>120.9</v>
      </c>
      <c r="O3960" s="15" t="n">
        <f aca="false">N3960*L3960</f>
        <v>0</v>
      </c>
      <c r="P3960" s="15" t="n">
        <f aca="false">N3960-O3960</f>
        <v>120.9</v>
      </c>
      <c r="Q3960" s="15" t="n">
        <f aca="false">J3960*INDEX(dProdutos!$F$2:$F$47,MATCH(E3960,dProdutos!$A$2:$A$47,0))</f>
        <v>72.21</v>
      </c>
      <c r="R3960" s="15" t="n">
        <f aca="false">IF(I3960="Cancelado",0,P3960-Q3960)</f>
        <v>48.69</v>
      </c>
      <c r="S3960" s="17" t="str">
        <f aca="false">INDEX(dProdutos!$D$2:$D$47,MATCH(E3960,dProdutos!$A$2:$A$47,0))</f>
        <v>Eletrônicos</v>
      </c>
    </row>
    <row r="3961" customFormat="false" ht="15" hidden="false" customHeight="false" outlineLevel="0" collapsed="false">
      <c r="A3961" s="17" t="s">
        <v>3943</v>
      </c>
      <c r="B3961" s="17" t="n">
        <v>1</v>
      </c>
      <c r="C3961" s="21" t="n">
        <v>45969</v>
      </c>
      <c r="D3961" s="17" t="s">
        <v>1304</v>
      </c>
      <c r="E3961" s="17" t="s">
        <v>95</v>
      </c>
      <c r="F3961" s="17" t="s">
        <v>1499</v>
      </c>
      <c r="G3961" s="17" t="s">
        <v>59</v>
      </c>
      <c r="H3961" s="17" t="s">
        <v>1537</v>
      </c>
      <c r="I3961" s="17" t="s">
        <v>1524</v>
      </c>
      <c r="J3961" s="17" t="n">
        <v>1</v>
      </c>
      <c r="K3961" s="15" t="n">
        <v>77.9</v>
      </c>
      <c r="L3961" s="22" t="n">
        <v>0.1</v>
      </c>
      <c r="M3961" s="15" t="n">
        <v>13.73</v>
      </c>
      <c r="N3961" s="15" t="n">
        <f aca="false">J3961*K3961</f>
        <v>77.9</v>
      </c>
      <c r="O3961" s="15" t="n">
        <f aca="false">N3961*L3961</f>
        <v>7.79</v>
      </c>
      <c r="P3961" s="15" t="n">
        <f aca="false">N3961-O3961</f>
        <v>70.11</v>
      </c>
      <c r="Q3961" s="15" t="n">
        <f aca="false">J3961*INDEX(dProdutos!$F$2:$F$47,MATCH(E3961,dProdutos!$A$2:$A$47,0))</f>
        <v>36.71</v>
      </c>
      <c r="R3961" s="15" t="n">
        <f aca="false">IF(I3961="Cancelado",0,P3961-Q3961)</f>
        <v>33.4</v>
      </c>
      <c r="S3961" s="17" t="str">
        <f aca="false">INDEX(dProdutos!$D$2:$D$47,MATCH(E3961,dProdutos!$A$2:$A$47,0))</f>
        <v>Moda Feminina</v>
      </c>
    </row>
    <row r="3962" customFormat="false" ht="15" hidden="false" customHeight="false" outlineLevel="0" collapsed="false">
      <c r="A3962" s="17" t="s">
        <v>3943</v>
      </c>
      <c r="B3962" s="17" t="n">
        <v>2</v>
      </c>
      <c r="C3962" s="21" t="n">
        <v>45969</v>
      </c>
      <c r="D3962" s="17" t="s">
        <v>1304</v>
      </c>
      <c r="E3962" s="17" t="s">
        <v>129</v>
      </c>
      <c r="F3962" s="17" t="s">
        <v>1499</v>
      </c>
      <c r="G3962" s="17" t="s">
        <v>59</v>
      </c>
      <c r="H3962" s="17" t="s">
        <v>1537</v>
      </c>
      <c r="I3962" s="17" t="s">
        <v>1524</v>
      </c>
      <c r="J3962" s="17" t="n">
        <v>1</v>
      </c>
      <c r="K3962" s="15" t="n">
        <v>105.9</v>
      </c>
      <c r="L3962" s="22" t="n">
        <v>0</v>
      </c>
      <c r="M3962" s="15" t="n">
        <v>0</v>
      </c>
      <c r="N3962" s="15" t="n">
        <f aca="false">J3962*K3962</f>
        <v>105.9</v>
      </c>
      <c r="O3962" s="15" t="n">
        <f aca="false">N3962*L3962</f>
        <v>0</v>
      </c>
      <c r="P3962" s="15" t="n">
        <f aca="false">N3962-O3962</f>
        <v>105.9</v>
      </c>
      <c r="Q3962" s="15" t="n">
        <f aca="false">J3962*INDEX(dProdutos!$F$2:$F$47,MATCH(E3962,dProdutos!$A$2:$A$47,0))</f>
        <v>43.79</v>
      </c>
      <c r="R3962" s="15" t="n">
        <f aca="false">IF(I3962="Cancelado",0,P3962-Q3962)</f>
        <v>62.11</v>
      </c>
      <c r="S3962" s="17" t="str">
        <f aca="false">INDEX(dProdutos!$D$2:$D$47,MATCH(E3962,dProdutos!$A$2:$A$47,0))</f>
        <v>Calçados</v>
      </c>
    </row>
    <row r="3963" customFormat="false" ht="15" hidden="false" customHeight="false" outlineLevel="0" collapsed="false">
      <c r="A3963" s="17" t="s">
        <v>3943</v>
      </c>
      <c r="B3963" s="17" t="n">
        <v>3</v>
      </c>
      <c r="C3963" s="21" t="n">
        <v>45969</v>
      </c>
      <c r="D3963" s="17" t="s">
        <v>1304</v>
      </c>
      <c r="E3963" s="17" t="s">
        <v>153</v>
      </c>
      <c r="F3963" s="17" t="s">
        <v>1499</v>
      </c>
      <c r="G3963" s="17" t="s">
        <v>59</v>
      </c>
      <c r="H3963" s="17" t="s">
        <v>1537</v>
      </c>
      <c r="I3963" s="17" t="s">
        <v>1524</v>
      </c>
      <c r="J3963" s="17" t="n">
        <v>1</v>
      </c>
      <c r="K3963" s="15" t="n">
        <v>165.9</v>
      </c>
      <c r="L3963" s="22" t="n">
        <v>0</v>
      </c>
      <c r="M3963" s="15" t="n">
        <v>0</v>
      </c>
      <c r="N3963" s="15" t="n">
        <f aca="false">J3963*K3963</f>
        <v>165.9</v>
      </c>
      <c r="O3963" s="15" t="n">
        <f aca="false">N3963*L3963</f>
        <v>0</v>
      </c>
      <c r="P3963" s="15" t="n">
        <f aca="false">N3963-O3963</f>
        <v>165.9</v>
      </c>
      <c r="Q3963" s="15" t="n">
        <f aca="false">J3963*INDEX(dProdutos!$F$2:$F$47,MATCH(E3963,dProdutos!$A$2:$A$47,0))</f>
        <v>67.28</v>
      </c>
      <c r="R3963" s="15" t="n">
        <f aca="false">IF(I3963="Cancelado",0,P3963-Q3963)</f>
        <v>98.62</v>
      </c>
      <c r="S3963" s="17" t="str">
        <f aca="false">INDEX(dProdutos!$D$2:$D$47,MATCH(E3963,dProdutos!$A$2:$A$47,0))</f>
        <v>Acessórios</v>
      </c>
    </row>
    <row r="3964" customFormat="false" ht="15" hidden="false" customHeight="false" outlineLevel="0" collapsed="false">
      <c r="A3964" s="17" t="s">
        <v>3944</v>
      </c>
      <c r="B3964" s="17" t="n">
        <v>1</v>
      </c>
      <c r="C3964" s="21" t="n">
        <v>45969</v>
      </c>
      <c r="D3964" s="17" t="s">
        <v>1426</v>
      </c>
      <c r="E3964" s="17" t="s">
        <v>102</v>
      </c>
      <c r="F3964" s="17" t="s">
        <v>1487</v>
      </c>
      <c r="G3964" s="17" t="s">
        <v>59</v>
      </c>
      <c r="H3964" s="17" t="s">
        <v>1537</v>
      </c>
      <c r="I3964" s="17" t="s">
        <v>1524</v>
      </c>
      <c r="J3964" s="17" t="n">
        <v>1</v>
      </c>
      <c r="K3964" s="15" t="n">
        <v>65.9</v>
      </c>
      <c r="L3964" s="22" t="n">
        <v>0.15</v>
      </c>
      <c r="M3964" s="15" t="n">
        <v>0</v>
      </c>
      <c r="N3964" s="15" t="n">
        <f aca="false">J3964*K3964</f>
        <v>65.9</v>
      </c>
      <c r="O3964" s="15" t="n">
        <f aca="false">N3964*L3964</f>
        <v>9.885</v>
      </c>
      <c r="P3964" s="15" t="n">
        <f aca="false">N3964-O3964</f>
        <v>56.015</v>
      </c>
      <c r="Q3964" s="15" t="n">
        <f aca="false">J3964*INDEX(dProdutos!$F$2:$F$47,MATCH(E3964,dProdutos!$A$2:$A$47,0))</f>
        <v>29.68</v>
      </c>
      <c r="R3964" s="15" t="n">
        <f aca="false">IF(I3964="Cancelado",0,P3964-Q3964)</f>
        <v>26.335</v>
      </c>
      <c r="S3964" s="17" t="str">
        <f aca="false">INDEX(dProdutos!$D$2:$D$47,MATCH(E3964,dProdutos!$A$2:$A$47,0))</f>
        <v>Moda Masculina</v>
      </c>
    </row>
    <row r="3965" customFormat="false" ht="15" hidden="false" customHeight="false" outlineLevel="0" collapsed="false">
      <c r="A3965" s="17" t="s">
        <v>3944</v>
      </c>
      <c r="B3965" s="17" t="n">
        <v>2</v>
      </c>
      <c r="C3965" s="21" t="n">
        <v>45969</v>
      </c>
      <c r="D3965" s="17" t="s">
        <v>1426</v>
      </c>
      <c r="E3965" s="17" t="s">
        <v>135</v>
      </c>
      <c r="F3965" s="17" t="s">
        <v>1487</v>
      </c>
      <c r="G3965" s="17" t="s">
        <v>59</v>
      </c>
      <c r="H3965" s="17" t="s">
        <v>1537</v>
      </c>
      <c r="I3965" s="17" t="s">
        <v>1524</v>
      </c>
      <c r="J3965" s="17" t="n">
        <v>1</v>
      </c>
      <c r="K3965" s="15" t="n">
        <v>200.9</v>
      </c>
      <c r="L3965" s="22" t="n">
        <v>0</v>
      </c>
      <c r="M3965" s="15" t="n">
        <v>0</v>
      </c>
      <c r="N3965" s="15" t="n">
        <f aca="false">J3965*K3965</f>
        <v>200.9</v>
      </c>
      <c r="O3965" s="15" t="n">
        <f aca="false">N3965*L3965</f>
        <v>0</v>
      </c>
      <c r="P3965" s="15" t="n">
        <f aca="false">N3965-O3965</f>
        <v>200.9</v>
      </c>
      <c r="Q3965" s="15" t="n">
        <f aca="false">J3965*INDEX(dProdutos!$F$2:$F$47,MATCH(E3965,dProdutos!$A$2:$A$47,0))</f>
        <v>80.73</v>
      </c>
      <c r="R3965" s="15" t="n">
        <f aca="false">IF(I3965="Cancelado",0,P3965-Q3965)</f>
        <v>120.17</v>
      </c>
      <c r="S3965" s="17" t="str">
        <f aca="false">INDEX(dProdutos!$D$2:$D$47,MATCH(E3965,dProdutos!$A$2:$A$47,0))</f>
        <v>Calçados</v>
      </c>
    </row>
    <row r="3966" customFormat="false" ht="15" hidden="false" customHeight="false" outlineLevel="0" collapsed="false">
      <c r="A3966" s="17" t="s">
        <v>3945</v>
      </c>
      <c r="B3966" s="17" t="n">
        <v>1</v>
      </c>
      <c r="C3966" s="21" t="n">
        <v>45969</v>
      </c>
      <c r="D3966" s="17" t="s">
        <v>390</v>
      </c>
      <c r="E3966" s="17" t="s">
        <v>120</v>
      </c>
      <c r="F3966" s="17" t="s">
        <v>1503</v>
      </c>
      <c r="G3966" s="17" t="s">
        <v>64</v>
      </c>
      <c r="H3966" s="17" t="s">
        <v>1537</v>
      </c>
      <c r="I3966" s="17" t="s">
        <v>1524</v>
      </c>
      <c r="J3966" s="17" t="n">
        <v>1</v>
      </c>
      <c r="K3966" s="15" t="n">
        <v>96.9</v>
      </c>
      <c r="L3966" s="22" t="n">
        <v>0.15</v>
      </c>
      <c r="M3966" s="15" t="n">
        <v>16.16</v>
      </c>
      <c r="N3966" s="15" t="n">
        <f aca="false">J3966*K3966</f>
        <v>96.9</v>
      </c>
      <c r="O3966" s="15" t="n">
        <f aca="false">N3966*L3966</f>
        <v>14.535</v>
      </c>
      <c r="P3966" s="15" t="n">
        <f aca="false">N3966-O3966</f>
        <v>82.365</v>
      </c>
      <c r="Q3966" s="15" t="n">
        <f aca="false">J3966*INDEX(dProdutos!$F$2:$F$47,MATCH(E3966,dProdutos!$A$2:$A$47,0))</f>
        <v>44.36</v>
      </c>
      <c r="R3966" s="15" t="n">
        <f aca="false">IF(I3966="Cancelado",0,P3966-Q3966)</f>
        <v>38.005</v>
      </c>
      <c r="S3966" s="17" t="str">
        <f aca="false">INDEX(dProdutos!$D$2:$D$47,MATCH(E3966,dProdutos!$A$2:$A$47,0))</f>
        <v>Moda Masculina</v>
      </c>
    </row>
    <row r="3967" customFormat="false" ht="15" hidden="false" customHeight="false" outlineLevel="0" collapsed="false">
      <c r="A3967" s="17" t="s">
        <v>3946</v>
      </c>
      <c r="B3967" s="17" t="n">
        <v>1</v>
      </c>
      <c r="C3967" s="21" t="n">
        <v>45969</v>
      </c>
      <c r="D3967" s="17" t="s">
        <v>330</v>
      </c>
      <c r="E3967" s="17" t="s">
        <v>92</v>
      </c>
      <c r="F3967" s="17" t="s">
        <v>1497</v>
      </c>
      <c r="G3967" s="17" t="s">
        <v>60</v>
      </c>
      <c r="H3967" s="17" t="s">
        <v>1540</v>
      </c>
      <c r="I3967" s="17" t="s">
        <v>1524</v>
      </c>
      <c r="J3967" s="17" t="n">
        <v>3</v>
      </c>
      <c r="K3967" s="15" t="n">
        <v>191.9</v>
      </c>
      <c r="L3967" s="22" t="n">
        <v>0.15</v>
      </c>
      <c r="M3967" s="15" t="n">
        <v>0</v>
      </c>
      <c r="N3967" s="15" t="n">
        <f aca="false">J3967*K3967</f>
        <v>575.7</v>
      </c>
      <c r="O3967" s="15" t="n">
        <f aca="false">N3967*L3967</f>
        <v>86.355</v>
      </c>
      <c r="P3967" s="15" t="n">
        <f aca="false">N3967-O3967</f>
        <v>489.345</v>
      </c>
      <c r="Q3967" s="15" t="n">
        <f aca="false">J3967*INDEX(dProdutos!$F$2:$F$47,MATCH(E3967,dProdutos!$A$2:$A$47,0))</f>
        <v>265.77</v>
      </c>
      <c r="R3967" s="15" t="n">
        <f aca="false">IF(I3967="Cancelado",0,P3967-Q3967)</f>
        <v>223.575</v>
      </c>
      <c r="S3967" s="17" t="str">
        <f aca="false">INDEX(dProdutos!$D$2:$D$47,MATCH(E3967,dProdutos!$A$2:$A$47,0))</f>
        <v>Moda Feminina</v>
      </c>
    </row>
    <row r="3968" customFormat="false" ht="15" hidden="false" customHeight="false" outlineLevel="0" collapsed="false">
      <c r="A3968" s="17" t="s">
        <v>3946</v>
      </c>
      <c r="B3968" s="17" t="n">
        <v>2</v>
      </c>
      <c r="C3968" s="21" t="n">
        <v>45969</v>
      </c>
      <c r="D3968" s="17" t="s">
        <v>330</v>
      </c>
      <c r="E3968" s="17" t="s">
        <v>73</v>
      </c>
      <c r="F3968" s="17" t="s">
        <v>1497</v>
      </c>
      <c r="G3968" s="17" t="s">
        <v>60</v>
      </c>
      <c r="H3968" s="17" t="s">
        <v>1540</v>
      </c>
      <c r="I3968" s="17" t="s">
        <v>1524</v>
      </c>
      <c r="J3968" s="17" t="n">
        <v>2</v>
      </c>
      <c r="K3968" s="15" t="n">
        <v>179.9</v>
      </c>
      <c r="L3968" s="22" t="n">
        <v>0.15</v>
      </c>
      <c r="M3968" s="15" t="n">
        <v>0</v>
      </c>
      <c r="N3968" s="15" t="n">
        <f aca="false">J3968*K3968</f>
        <v>359.8</v>
      </c>
      <c r="O3968" s="15" t="n">
        <f aca="false">N3968*L3968</f>
        <v>53.97</v>
      </c>
      <c r="P3968" s="15" t="n">
        <f aca="false">N3968-O3968</f>
        <v>305.83</v>
      </c>
      <c r="Q3968" s="15" t="n">
        <f aca="false">J3968*INDEX(dProdutos!$F$2:$F$47,MATCH(E3968,dProdutos!$A$2:$A$47,0))</f>
        <v>138.88</v>
      </c>
      <c r="R3968" s="15" t="n">
        <f aca="false">IF(I3968="Cancelado",0,P3968-Q3968)</f>
        <v>166.95</v>
      </c>
      <c r="S3968" s="17" t="str">
        <f aca="false">INDEX(dProdutos!$D$2:$D$47,MATCH(E3968,dProdutos!$A$2:$A$47,0))</f>
        <v>Moda Feminina</v>
      </c>
    </row>
    <row r="3969" customFormat="false" ht="15" hidden="false" customHeight="false" outlineLevel="0" collapsed="false">
      <c r="A3969" s="17" t="s">
        <v>3947</v>
      </c>
      <c r="B3969" s="17" t="n">
        <v>1</v>
      </c>
      <c r="C3969" s="21" t="n">
        <v>45969</v>
      </c>
      <c r="D3969" s="17" t="s">
        <v>891</v>
      </c>
      <c r="E3969" s="17" t="s">
        <v>88</v>
      </c>
      <c r="F3969" s="17" t="s">
        <v>1495</v>
      </c>
      <c r="G3969" s="17" t="s">
        <v>59</v>
      </c>
      <c r="H3969" s="17" t="s">
        <v>1523</v>
      </c>
      <c r="I3969" s="17" t="s">
        <v>1524</v>
      </c>
      <c r="J3969" s="17" t="n">
        <v>1</v>
      </c>
      <c r="K3969" s="15" t="n">
        <v>170.9</v>
      </c>
      <c r="L3969" s="22" t="n">
        <v>0</v>
      </c>
      <c r="M3969" s="15" t="n">
        <v>29.22</v>
      </c>
      <c r="N3969" s="15" t="n">
        <f aca="false">J3969*K3969</f>
        <v>170.9</v>
      </c>
      <c r="O3969" s="15" t="n">
        <f aca="false">N3969*L3969</f>
        <v>0</v>
      </c>
      <c r="P3969" s="15" t="n">
        <f aca="false">N3969-O3969</f>
        <v>170.9</v>
      </c>
      <c r="Q3969" s="15" t="n">
        <f aca="false">J3969*INDEX(dProdutos!$F$2:$F$47,MATCH(E3969,dProdutos!$A$2:$A$47,0))</f>
        <v>98.14</v>
      </c>
      <c r="R3969" s="15" t="n">
        <f aca="false">IF(I3969="Cancelado",0,P3969-Q3969)</f>
        <v>72.76</v>
      </c>
      <c r="S3969" s="17" t="str">
        <f aca="false">INDEX(dProdutos!$D$2:$D$47,MATCH(E3969,dProdutos!$A$2:$A$47,0))</f>
        <v>Moda Feminina</v>
      </c>
    </row>
    <row r="3970" customFormat="false" ht="15" hidden="false" customHeight="false" outlineLevel="0" collapsed="false">
      <c r="A3970" s="17" t="s">
        <v>3947</v>
      </c>
      <c r="B3970" s="17" t="n">
        <v>2</v>
      </c>
      <c r="C3970" s="21" t="n">
        <v>45969</v>
      </c>
      <c r="D3970" s="17" t="s">
        <v>891</v>
      </c>
      <c r="E3970" s="17" t="s">
        <v>144</v>
      </c>
      <c r="F3970" s="17" t="s">
        <v>1495</v>
      </c>
      <c r="G3970" s="17" t="s">
        <v>59</v>
      </c>
      <c r="H3970" s="17" t="s">
        <v>1523</v>
      </c>
      <c r="I3970" s="17" t="s">
        <v>1524</v>
      </c>
      <c r="J3970" s="17" t="n">
        <v>1</v>
      </c>
      <c r="K3970" s="15" t="n">
        <v>260.9</v>
      </c>
      <c r="L3970" s="22" t="n">
        <v>0</v>
      </c>
      <c r="M3970" s="15" t="n">
        <v>0</v>
      </c>
      <c r="N3970" s="15" t="n">
        <f aca="false">J3970*K3970</f>
        <v>260.9</v>
      </c>
      <c r="O3970" s="15" t="n">
        <f aca="false">N3970*L3970</f>
        <v>0</v>
      </c>
      <c r="P3970" s="15" t="n">
        <f aca="false">N3970-O3970</f>
        <v>260.9</v>
      </c>
      <c r="Q3970" s="15" t="n">
        <f aca="false">J3970*INDEX(dProdutos!$F$2:$F$47,MATCH(E3970,dProdutos!$A$2:$A$47,0))</f>
        <v>99.86</v>
      </c>
      <c r="R3970" s="15" t="n">
        <f aca="false">IF(I3970="Cancelado",0,P3970-Q3970)</f>
        <v>161.04</v>
      </c>
      <c r="S3970" s="17" t="str">
        <f aca="false">INDEX(dProdutos!$D$2:$D$47,MATCH(E3970,dProdutos!$A$2:$A$47,0))</f>
        <v>Acessórios</v>
      </c>
    </row>
    <row r="3971" customFormat="false" ht="15" hidden="false" customHeight="false" outlineLevel="0" collapsed="false">
      <c r="A3971" s="17" t="s">
        <v>3947</v>
      </c>
      <c r="B3971" s="17" t="n">
        <v>3</v>
      </c>
      <c r="C3971" s="21" t="n">
        <v>45969</v>
      </c>
      <c r="D3971" s="17" t="s">
        <v>891</v>
      </c>
      <c r="E3971" s="17" t="s">
        <v>183</v>
      </c>
      <c r="F3971" s="17" t="s">
        <v>1495</v>
      </c>
      <c r="G3971" s="17" t="s">
        <v>59</v>
      </c>
      <c r="H3971" s="17" t="s">
        <v>1523</v>
      </c>
      <c r="I3971" s="17" t="s">
        <v>1524</v>
      </c>
      <c r="J3971" s="17" t="n">
        <v>2</v>
      </c>
      <c r="K3971" s="15" t="n">
        <v>121.9</v>
      </c>
      <c r="L3971" s="22" t="n">
        <v>0</v>
      </c>
      <c r="M3971" s="15" t="n">
        <v>0</v>
      </c>
      <c r="N3971" s="15" t="n">
        <f aca="false">J3971*K3971</f>
        <v>243.8</v>
      </c>
      <c r="O3971" s="15" t="n">
        <f aca="false">N3971*L3971</f>
        <v>0</v>
      </c>
      <c r="P3971" s="15" t="n">
        <f aca="false">N3971-O3971</f>
        <v>243.8</v>
      </c>
      <c r="Q3971" s="15" t="n">
        <f aca="false">J3971*INDEX(dProdutos!$F$2:$F$47,MATCH(E3971,dProdutos!$A$2:$A$47,0))</f>
        <v>105.52</v>
      </c>
      <c r="R3971" s="15" t="n">
        <f aca="false">IF(I3971="Cancelado",0,P3971-Q3971)</f>
        <v>138.28</v>
      </c>
      <c r="S3971" s="17" t="str">
        <f aca="false">INDEX(dProdutos!$D$2:$D$47,MATCH(E3971,dProdutos!$A$2:$A$47,0))</f>
        <v>Eletrônicos</v>
      </c>
    </row>
    <row r="3972" customFormat="false" ht="15" hidden="false" customHeight="false" outlineLevel="0" collapsed="false">
      <c r="A3972" s="17" t="s">
        <v>3947</v>
      </c>
      <c r="B3972" s="17" t="n">
        <v>4</v>
      </c>
      <c r="C3972" s="21" t="n">
        <v>45969</v>
      </c>
      <c r="D3972" s="17" t="s">
        <v>891</v>
      </c>
      <c r="E3972" s="17" t="s">
        <v>135</v>
      </c>
      <c r="F3972" s="17" t="s">
        <v>1495</v>
      </c>
      <c r="G3972" s="17" t="s">
        <v>59</v>
      </c>
      <c r="H3972" s="17" t="s">
        <v>1523</v>
      </c>
      <c r="I3972" s="17" t="s">
        <v>1524</v>
      </c>
      <c r="J3972" s="17" t="n">
        <v>2</v>
      </c>
      <c r="K3972" s="15" t="n">
        <v>200.9</v>
      </c>
      <c r="L3972" s="22" t="n">
        <v>0.1</v>
      </c>
      <c r="M3972" s="15" t="n">
        <v>0</v>
      </c>
      <c r="N3972" s="15" t="n">
        <f aca="false">J3972*K3972</f>
        <v>401.8</v>
      </c>
      <c r="O3972" s="15" t="n">
        <f aca="false">N3972*L3972</f>
        <v>40.18</v>
      </c>
      <c r="P3972" s="15" t="n">
        <f aca="false">N3972-O3972</f>
        <v>361.62</v>
      </c>
      <c r="Q3972" s="15" t="n">
        <f aca="false">J3972*INDEX(dProdutos!$F$2:$F$47,MATCH(E3972,dProdutos!$A$2:$A$47,0))</f>
        <v>161.46</v>
      </c>
      <c r="R3972" s="15" t="n">
        <f aca="false">IF(I3972="Cancelado",0,P3972-Q3972)</f>
        <v>200.16</v>
      </c>
      <c r="S3972" s="17" t="str">
        <f aca="false">INDEX(dProdutos!$D$2:$D$47,MATCH(E3972,dProdutos!$A$2:$A$47,0))</f>
        <v>Calçados</v>
      </c>
    </row>
    <row r="3973" customFormat="false" ht="15" hidden="false" customHeight="false" outlineLevel="0" collapsed="false">
      <c r="A3973" s="17" t="s">
        <v>3948</v>
      </c>
      <c r="B3973" s="17" t="n">
        <v>1</v>
      </c>
      <c r="C3973" s="21" t="n">
        <v>45969</v>
      </c>
      <c r="D3973" s="17" t="s">
        <v>602</v>
      </c>
      <c r="E3973" s="17" t="s">
        <v>189</v>
      </c>
      <c r="F3973" s="17" t="s">
        <v>1487</v>
      </c>
      <c r="G3973" s="17" t="s">
        <v>63</v>
      </c>
      <c r="H3973" s="17" t="s">
        <v>1537</v>
      </c>
      <c r="I3973" s="17" t="s">
        <v>1524</v>
      </c>
      <c r="J3973" s="17" t="n">
        <v>1</v>
      </c>
      <c r="K3973" s="15" t="n">
        <v>138.9</v>
      </c>
      <c r="L3973" s="22" t="n">
        <v>0.1</v>
      </c>
      <c r="M3973" s="15" t="n">
        <v>17.89</v>
      </c>
      <c r="N3973" s="15" t="n">
        <f aca="false">J3973*K3973</f>
        <v>138.9</v>
      </c>
      <c r="O3973" s="15" t="n">
        <f aca="false">N3973*L3973</f>
        <v>13.89</v>
      </c>
      <c r="P3973" s="15" t="n">
        <f aca="false">N3973-O3973</f>
        <v>125.01</v>
      </c>
      <c r="Q3973" s="15" t="n">
        <f aca="false">J3973*INDEX(dProdutos!$F$2:$F$47,MATCH(E3973,dProdutos!$A$2:$A$47,0))</f>
        <v>68.96</v>
      </c>
      <c r="R3973" s="15" t="n">
        <f aca="false">IF(I3973="Cancelado",0,P3973-Q3973)</f>
        <v>56.05</v>
      </c>
      <c r="S3973" s="17" t="str">
        <f aca="false">INDEX(dProdutos!$D$2:$D$47,MATCH(E3973,dProdutos!$A$2:$A$47,0))</f>
        <v>Eletrônicos</v>
      </c>
    </row>
    <row r="3974" customFormat="false" ht="15" hidden="false" customHeight="false" outlineLevel="0" collapsed="false">
      <c r="A3974" s="17" t="s">
        <v>3949</v>
      </c>
      <c r="B3974" s="17" t="n">
        <v>1</v>
      </c>
      <c r="C3974" s="21" t="n">
        <v>45969</v>
      </c>
      <c r="D3974" s="17" t="s">
        <v>900</v>
      </c>
      <c r="E3974" s="17" t="s">
        <v>98</v>
      </c>
      <c r="F3974" s="17" t="s">
        <v>1497</v>
      </c>
      <c r="G3974" s="17" t="s">
        <v>59</v>
      </c>
      <c r="H3974" s="17" t="s">
        <v>1540</v>
      </c>
      <c r="I3974" s="17" t="s">
        <v>1524</v>
      </c>
      <c r="J3974" s="17" t="n">
        <v>1</v>
      </c>
      <c r="K3974" s="15" t="n">
        <v>108.9</v>
      </c>
      <c r="L3974" s="22" t="n">
        <v>0</v>
      </c>
      <c r="M3974" s="15" t="n">
        <v>0</v>
      </c>
      <c r="N3974" s="15" t="n">
        <f aca="false">J3974*K3974</f>
        <v>108.9</v>
      </c>
      <c r="O3974" s="15" t="n">
        <f aca="false">N3974*L3974</f>
        <v>0</v>
      </c>
      <c r="P3974" s="15" t="n">
        <f aca="false">N3974-O3974</f>
        <v>108.9</v>
      </c>
      <c r="Q3974" s="15" t="n">
        <f aca="false">J3974*INDEX(dProdutos!$F$2:$F$47,MATCH(E3974,dProdutos!$A$2:$A$47,0))</f>
        <v>42.52</v>
      </c>
      <c r="R3974" s="15" t="n">
        <f aca="false">IF(I3974="Cancelado",0,P3974-Q3974)</f>
        <v>66.38</v>
      </c>
      <c r="S3974" s="17" t="str">
        <f aca="false">INDEX(dProdutos!$D$2:$D$47,MATCH(E3974,dProdutos!$A$2:$A$47,0))</f>
        <v>Moda Feminina</v>
      </c>
    </row>
    <row r="3975" customFormat="false" ht="15" hidden="false" customHeight="false" outlineLevel="0" collapsed="false">
      <c r="A3975" s="17" t="s">
        <v>3950</v>
      </c>
      <c r="B3975" s="17" t="n">
        <v>1</v>
      </c>
      <c r="C3975" s="21" t="n">
        <v>45969</v>
      </c>
      <c r="D3975" s="17" t="s">
        <v>1014</v>
      </c>
      <c r="E3975" s="17" t="s">
        <v>88</v>
      </c>
      <c r="F3975" s="17" t="s">
        <v>1499</v>
      </c>
      <c r="G3975" s="17" t="s">
        <v>61</v>
      </c>
      <c r="H3975" s="17" t="s">
        <v>1523</v>
      </c>
      <c r="I3975" s="17" t="s">
        <v>1524</v>
      </c>
      <c r="J3975" s="17" t="n">
        <v>1</v>
      </c>
      <c r="K3975" s="15" t="n">
        <v>170.9</v>
      </c>
      <c r="L3975" s="22" t="n">
        <v>0.15</v>
      </c>
      <c r="M3975" s="15" t="n">
        <v>13.47</v>
      </c>
      <c r="N3975" s="15" t="n">
        <f aca="false">J3975*K3975</f>
        <v>170.9</v>
      </c>
      <c r="O3975" s="15" t="n">
        <f aca="false">N3975*L3975</f>
        <v>25.635</v>
      </c>
      <c r="P3975" s="15" t="n">
        <f aca="false">N3975-O3975</f>
        <v>145.265</v>
      </c>
      <c r="Q3975" s="15" t="n">
        <f aca="false">J3975*INDEX(dProdutos!$F$2:$F$47,MATCH(E3975,dProdutos!$A$2:$A$47,0))</f>
        <v>98.14</v>
      </c>
      <c r="R3975" s="15" t="n">
        <f aca="false">IF(I3975="Cancelado",0,P3975-Q3975)</f>
        <v>47.125</v>
      </c>
      <c r="S3975" s="17" t="str">
        <f aca="false">INDEX(dProdutos!$D$2:$D$47,MATCH(E3975,dProdutos!$A$2:$A$47,0))</f>
        <v>Moda Feminina</v>
      </c>
    </row>
    <row r="3976" customFormat="false" ht="15" hidden="false" customHeight="false" outlineLevel="0" collapsed="false">
      <c r="A3976" s="17" t="s">
        <v>3951</v>
      </c>
      <c r="B3976" s="17" t="n">
        <v>1</v>
      </c>
      <c r="C3976" s="21" t="n">
        <v>45969</v>
      </c>
      <c r="D3976" s="17" t="s">
        <v>732</v>
      </c>
      <c r="E3976" s="17" t="s">
        <v>111</v>
      </c>
      <c r="F3976" s="17" t="s">
        <v>1499</v>
      </c>
      <c r="G3976" s="17" t="s">
        <v>61</v>
      </c>
      <c r="H3976" s="17" t="s">
        <v>1537</v>
      </c>
      <c r="I3976" s="17" t="s">
        <v>1524</v>
      </c>
      <c r="J3976" s="17" t="n">
        <v>1</v>
      </c>
      <c r="K3976" s="15" t="n">
        <v>188.9</v>
      </c>
      <c r="L3976" s="22" t="n">
        <v>0.1</v>
      </c>
      <c r="M3976" s="15" t="n">
        <v>0</v>
      </c>
      <c r="N3976" s="15" t="n">
        <f aca="false">J3976*K3976</f>
        <v>188.9</v>
      </c>
      <c r="O3976" s="15" t="n">
        <f aca="false">N3976*L3976</f>
        <v>18.89</v>
      </c>
      <c r="P3976" s="15" t="n">
        <f aca="false">N3976-O3976</f>
        <v>170.01</v>
      </c>
      <c r="Q3976" s="15" t="n">
        <f aca="false">J3976*INDEX(dProdutos!$F$2:$F$47,MATCH(E3976,dProdutos!$A$2:$A$47,0))</f>
        <v>88.32</v>
      </c>
      <c r="R3976" s="15" t="n">
        <f aca="false">IF(I3976="Cancelado",0,P3976-Q3976)</f>
        <v>81.69</v>
      </c>
      <c r="S3976" s="17" t="str">
        <f aca="false">INDEX(dProdutos!$D$2:$D$47,MATCH(E3976,dProdutos!$A$2:$A$47,0))</f>
        <v>Moda Masculina</v>
      </c>
    </row>
    <row r="3977" customFormat="false" ht="15" hidden="false" customHeight="false" outlineLevel="0" collapsed="false">
      <c r="A3977" s="17" t="s">
        <v>3952</v>
      </c>
      <c r="B3977" s="17" t="n">
        <v>1</v>
      </c>
      <c r="C3977" s="21" t="n">
        <v>45969</v>
      </c>
      <c r="D3977" s="17" t="s">
        <v>590</v>
      </c>
      <c r="E3977" s="17" t="s">
        <v>138</v>
      </c>
      <c r="F3977" s="17" t="s">
        <v>1503</v>
      </c>
      <c r="G3977" s="17" t="s">
        <v>59</v>
      </c>
      <c r="H3977" s="17" t="s">
        <v>1537</v>
      </c>
      <c r="I3977" s="17" t="s">
        <v>1524</v>
      </c>
      <c r="J3977" s="17" t="n">
        <v>2</v>
      </c>
      <c r="K3977" s="15" t="n">
        <v>231.9</v>
      </c>
      <c r="L3977" s="22" t="n">
        <v>0</v>
      </c>
      <c r="M3977" s="15" t="n">
        <v>19.11</v>
      </c>
      <c r="N3977" s="15" t="n">
        <f aca="false">J3977*K3977</f>
        <v>463.8</v>
      </c>
      <c r="O3977" s="15" t="n">
        <f aca="false">N3977*L3977</f>
        <v>0</v>
      </c>
      <c r="P3977" s="15" t="n">
        <f aca="false">N3977-O3977</f>
        <v>463.8</v>
      </c>
      <c r="Q3977" s="15" t="n">
        <f aca="false">J3977*INDEX(dProdutos!$F$2:$F$47,MATCH(E3977,dProdutos!$A$2:$A$47,0))</f>
        <v>264.42</v>
      </c>
      <c r="R3977" s="15" t="n">
        <f aca="false">IF(I3977="Cancelado",0,P3977-Q3977)</f>
        <v>199.38</v>
      </c>
      <c r="S3977" s="17" t="str">
        <f aca="false">INDEX(dProdutos!$D$2:$D$47,MATCH(E3977,dProdutos!$A$2:$A$47,0))</f>
        <v>Calçados</v>
      </c>
    </row>
    <row r="3978" customFormat="false" ht="15" hidden="false" customHeight="false" outlineLevel="0" collapsed="false">
      <c r="A3978" s="17" t="s">
        <v>3953</v>
      </c>
      <c r="B3978" s="17" t="n">
        <v>1</v>
      </c>
      <c r="C3978" s="21" t="n">
        <v>45970</v>
      </c>
      <c r="D3978" s="17" t="s">
        <v>441</v>
      </c>
      <c r="E3978" s="17" t="s">
        <v>88</v>
      </c>
      <c r="F3978" s="17" t="s">
        <v>1493</v>
      </c>
      <c r="G3978" s="17" t="s">
        <v>64</v>
      </c>
      <c r="H3978" s="17" t="s">
        <v>1537</v>
      </c>
      <c r="I3978" s="17" t="s">
        <v>1531</v>
      </c>
      <c r="J3978" s="17" t="n">
        <v>2</v>
      </c>
      <c r="K3978" s="15" t="n">
        <v>170.9</v>
      </c>
      <c r="L3978" s="22" t="n">
        <v>0.1</v>
      </c>
      <c r="M3978" s="15" t="n">
        <v>0</v>
      </c>
      <c r="N3978" s="15" t="n">
        <f aca="false">J3978*K3978</f>
        <v>341.8</v>
      </c>
      <c r="O3978" s="15" t="n">
        <f aca="false">N3978*L3978</f>
        <v>34.18</v>
      </c>
      <c r="P3978" s="15" t="n">
        <f aca="false">N3978-O3978</f>
        <v>307.62</v>
      </c>
      <c r="Q3978" s="15" t="n">
        <f aca="false">J3978*INDEX(dProdutos!$F$2:$F$47,MATCH(E3978,dProdutos!$A$2:$A$47,0))</f>
        <v>196.28</v>
      </c>
      <c r="R3978" s="15" t="n">
        <f aca="false">IF(I3978="Cancelado",0,P3978-Q3978)</f>
        <v>0</v>
      </c>
      <c r="S3978" s="17" t="str">
        <f aca="false">INDEX(dProdutos!$D$2:$D$47,MATCH(E3978,dProdutos!$A$2:$A$47,0))</f>
        <v>Moda Feminina</v>
      </c>
    </row>
    <row r="3979" customFormat="false" ht="15" hidden="false" customHeight="false" outlineLevel="0" collapsed="false">
      <c r="A3979" s="17" t="s">
        <v>3953</v>
      </c>
      <c r="B3979" s="17" t="n">
        <v>2</v>
      </c>
      <c r="C3979" s="21" t="n">
        <v>45970</v>
      </c>
      <c r="D3979" s="17" t="s">
        <v>441</v>
      </c>
      <c r="E3979" s="17" t="s">
        <v>138</v>
      </c>
      <c r="F3979" s="17" t="s">
        <v>1493</v>
      </c>
      <c r="G3979" s="17" t="s">
        <v>64</v>
      </c>
      <c r="H3979" s="17" t="s">
        <v>1537</v>
      </c>
      <c r="I3979" s="17" t="s">
        <v>1531</v>
      </c>
      <c r="J3979" s="17" t="n">
        <v>1</v>
      </c>
      <c r="K3979" s="15" t="n">
        <v>231.9</v>
      </c>
      <c r="L3979" s="22" t="n">
        <v>0</v>
      </c>
      <c r="M3979" s="15" t="n">
        <v>0</v>
      </c>
      <c r="N3979" s="15" t="n">
        <f aca="false">J3979*K3979</f>
        <v>231.9</v>
      </c>
      <c r="O3979" s="15" t="n">
        <f aca="false">N3979*L3979</f>
        <v>0</v>
      </c>
      <c r="P3979" s="15" t="n">
        <f aca="false">N3979-O3979</f>
        <v>231.9</v>
      </c>
      <c r="Q3979" s="15" t="n">
        <f aca="false">J3979*INDEX(dProdutos!$F$2:$F$47,MATCH(E3979,dProdutos!$A$2:$A$47,0))</f>
        <v>132.21</v>
      </c>
      <c r="R3979" s="15" t="n">
        <f aca="false">IF(I3979="Cancelado",0,P3979-Q3979)</f>
        <v>0</v>
      </c>
      <c r="S3979" s="17" t="str">
        <f aca="false">INDEX(dProdutos!$D$2:$D$47,MATCH(E3979,dProdutos!$A$2:$A$47,0))</f>
        <v>Calçados</v>
      </c>
    </row>
    <row r="3980" customFormat="false" ht="15" hidden="false" customHeight="false" outlineLevel="0" collapsed="false">
      <c r="A3980" s="17" t="s">
        <v>3954</v>
      </c>
      <c r="B3980" s="17" t="n">
        <v>1</v>
      </c>
      <c r="C3980" s="21" t="n">
        <v>45970</v>
      </c>
      <c r="D3980" s="17" t="s">
        <v>534</v>
      </c>
      <c r="E3980" s="17" t="s">
        <v>195</v>
      </c>
      <c r="F3980" s="17" t="s">
        <v>1490</v>
      </c>
      <c r="G3980" s="17" t="s">
        <v>62</v>
      </c>
      <c r="H3980" s="17" t="s">
        <v>1523</v>
      </c>
      <c r="I3980" s="17" t="s">
        <v>1524</v>
      </c>
      <c r="J3980" s="17" t="n">
        <v>1</v>
      </c>
      <c r="K3980" s="15" t="n">
        <v>72.9</v>
      </c>
      <c r="L3980" s="22" t="n">
        <v>0</v>
      </c>
      <c r="M3980" s="15" t="n">
        <v>30.02</v>
      </c>
      <c r="N3980" s="15" t="n">
        <f aca="false">J3980*K3980</f>
        <v>72.9</v>
      </c>
      <c r="O3980" s="15" t="n">
        <f aca="false">N3980*L3980</f>
        <v>0</v>
      </c>
      <c r="P3980" s="15" t="n">
        <f aca="false">N3980-O3980</f>
        <v>72.9</v>
      </c>
      <c r="Q3980" s="15" t="n">
        <f aca="false">J3980*INDEX(dProdutos!$F$2:$F$47,MATCH(E3980,dProdutos!$A$2:$A$47,0))</f>
        <v>39.23</v>
      </c>
      <c r="R3980" s="15" t="n">
        <f aca="false">IF(I3980="Cancelado",0,P3980-Q3980)</f>
        <v>33.67</v>
      </c>
      <c r="S3980" s="17" t="str">
        <f aca="false">INDEX(dProdutos!$D$2:$D$47,MATCH(E3980,dProdutos!$A$2:$A$47,0))</f>
        <v>Eletrônicos</v>
      </c>
    </row>
    <row r="3981" customFormat="false" ht="15" hidden="false" customHeight="false" outlineLevel="0" collapsed="false">
      <c r="A3981" s="17" t="s">
        <v>3954</v>
      </c>
      <c r="B3981" s="17" t="n">
        <v>2</v>
      </c>
      <c r="C3981" s="21" t="n">
        <v>45970</v>
      </c>
      <c r="D3981" s="17" t="s">
        <v>534</v>
      </c>
      <c r="E3981" s="17" t="s">
        <v>156</v>
      </c>
      <c r="F3981" s="17" t="s">
        <v>1490</v>
      </c>
      <c r="G3981" s="17" t="s">
        <v>62</v>
      </c>
      <c r="H3981" s="17" t="s">
        <v>1523</v>
      </c>
      <c r="I3981" s="17" t="s">
        <v>1524</v>
      </c>
      <c r="J3981" s="17" t="n">
        <v>2</v>
      </c>
      <c r="K3981" s="15" t="n">
        <v>192.9</v>
      </c>
      <c r="L3981" s="22" t="n">
        <v>0</v>
      </c>
      <c r="M3981" s="15" t="n">
        <v>0</v>
      </c>
      <c r="N3981" s="15" t="n">
        <f aca="false">J3981*K3981</f>
        <v>385.8</v>
      </c>
      <c r="O3981" s="15" t="n">
        <f aca="false">N3981*L3981</f>
        <v>0</v>
      </c>
      <c r="P3981" s="15" t="n">
        <f aca="false">N3981-O3981</f>
        <v>385.8</v>
      </c>
      <c r="Q3981" s="15" t="n">
        <f aca="false">J3981*INDEX(dProdutos!$F$2:$F$47,MATCH(E3981,dProdutos!$A$2:$A$47,0))</f>
        <v>160.76</v>
      </c>
      <c r="R3981" s="15" t="n">
        <f aca="false">IF(I3981="Cancelado",0,P3981-Q3981)</f>
        <v>225.04</v>
      </c>
      <c r="S3981" s="17" t="str">
        <f aca="false">INDEX(dProdutos!$D$2:$D$47,MATCH(E3981,dProdutos!$A$2:$A$47,0))</f>
        <v>Acessórios</v>
      </c>
    </row>
    <row r="3982" customFormat="false" ht="15" hidden="false" customHeight="false" outlineLevel="0" collapsed="false">
      <c r="A3982" s="17" t="s">
        <v>3954</v>
      </c>
      <c r="B3982" s="17" t="n">
        <v>3</v>
      </c>
      <c r="C3982" s="21" t="n">
        <v>45970</v>
      </c>
      <c r="D3982" s="17" t="s">
        <v>534</v>
      </c>
      <c r="E3982" s="17" t="s">
        <v>150</v>
      </c>
      <c r="F3982" s="17" t="s">
        <v>1490</v>
      </c>
      <c r="G3982" s="17" t="s">
        <v>62</v>
      </c>
      <c r="H3982" s="17" t="s">
        <v>1523</v>
      </c>
      <c r="I3982" s="17" t="s">
        <v>1524</v>
      </c>
      <c r="J3982" s="17" t="n">
        <v>1</v>
      </c>
      <c r="K3982" s="15" t="n">
        <v>71.9</v>
      </c>
      <c r="L3982" s="22" t="n">
        <v>0</v>
      </c>
      <c r="M3982" s="15" t="n">
        <v>0</v>
      </c>
      <c r="N3982" s="15" t="n">
        <f aca="false">J3982*K3982</f>
        <v>71.9</v>
      </c>
      <c r="O3982" s="15" t="n">
        <f aca="false">N3982*L3982</f>
        <v>0</v>
      </c>
      <c r="P3982" s="15" t="n">
        <f aca="false">N3982-O3982</f>
        <v>71.9</v>
      </c>
      <c r="Q3982" s="15" t="n">
        <f aca="false">J3982*INDEX(dProdutos!$F$2:$F$47,MATCH(E3982,dProdutos!$A$2:$A$47,0))</f>
        <v>27.38</v>
      </c>
      <c r="R3982" s="15" t="n">
        <f aca="false">IF(I3982="Cancelado",0,P3982-Q3982)</f>
        <v>44.52</v>
      </c>
      <c r="S3982" s="17" t="str">
        <f aca="false">INDEX(dProdutos!$D$2:$D$47,MATCH(E3982,dProdutos!$A$2:$A$47,0))</f>
        <v>Acessórios</v>
      </c>
    </row>
    <row r="3983" customFormat="false" ht="15" hidden="false" customHeight="false" outlineLevel="0" collapsed="false">
      <c r="A3983" s="17" t="s">
        <v>3955</v>
      </c>
      <c r="B3983" s="17" t="n">
        <v>1</v>
      </c>
      <c r="C3983" s="21" t="n">
        <v>45970</v>
      </c>
      <c r="D3983" s="17" t="s">
        <v>809</v>
      </c>
      <c r="E3983" s="17" t="s">
        <v>150</v>
      </c>
      <c r="F3983" s="17" t="s">
        <v>1497</v>
      </c>
      <c r="G3983" s="17" t="s">
        <v>60</v>
      </c>
      <c r="H3983" s="17" t="s">
        <v>1537</v>
      </c>
      <c r="I3983" s="17" t="s">
        <v>1524</v>
      </c>
      <c r="J3983" s="17" t="n">
        <v>1</v>
      </c>
      <c r="K3983" s="15" t="n">
        <v>71.9</v>
      </c>
      <c r="L3983" s="22" t="n">
        <v>0.2</v>
      </c>
      <c r="M3983" s="15" t="n">
        <v>15.82</v>
      </c>
      <c r="N3983" s="15" t="n">
        <f aca="false">J3983*K3983</f>
        <v>71.9</v>
      </c>
      <c r="O3983" s="15" t="n">
        <f aca="false">N3983*L3983</f>
        <v>14.38</v>
      </c>
      <c r="P3983" s="15" t="n">
        <f aca="false">N3983-O3983</f>
        <v>57.52</v>
      </c>
      <c r="Q3983" s="15" t="n">
        <f aca="false">J3983*INDEX(dProdutos!$F$2:$F$47,MATCH(E3983,dProdutos!$A$2:$A$47,0))</f>
        <v>27.38</v>
      </c>
      <c r="R3983" s="15" t="n">
        <f aca="false">IF(I3983="Cancelado",0,P3983-Q3983)</f>
        <v>30.14</v>
      </c>
      <c r="S3983" s="17" t="str">
        <f aca="false">INDEX(dProdutos!$D$2:$D$47,MATCH(E3983,dProdutos!$A$2:$A$47,0))</f>
        <v>Acessórios</v>
      </c>
    </row>
    <row r="3984" customFormat="false" ht="15" hidden="false" customHeight="false" outlineLevel="0" collapsed="false">
      <c r="A3984" s="17" t="s">
        <v>3955</v>
      </c>
      <c r="B3984" s="17" t="n">
        <v>2</v>
      </c>
      <c r="C3984" s="21" t="n">
        <v>45970</v>
      </c>
      <c r="D3984" s="17" t="s">
        <v>809</v>
      </c>
      <c r="E3984" s="17" t="s">
        <v>81</v>
      </c>
      <c r="F3984" s="17" t="s">
        <v>1497</v>
      </c>
      <c r="G3984" s="17" t="s">
        <v>60</v>
      </c>
      <c r="H3984" s="17" t="s">
        <v>1537</v>
      </c>
      <c r="I3984" s="17" t="s">
        <v>1524</v>
      </c>
      <c r="J3984" s="17" t="n">
        <v>1</v>
      </c>
      <c r="K3984" s="15" t="n">
        <v>64.9</v>
      </c>
      <c r="L3984" s="22" t="n">
        <v>0.1</v>
      </c>
      <c r="M3984" s="15" t="n">
        <v>0</v>
      </c>
      <c r="N3984" s="15" t="n">
        <f aca="false">J3984*K3984</f>
        <v>64.9</v>
      </c>
      <c r="O3984" s="15" t="n">
        <f aca="false">N3984*L3984</f>
        <v>6.49</v>
      </c>
      <c r="P3984" s="15" t="n">
        <f aca="false">N3984-O3984</f>
        <v>58.41</v>
      </c>
      <c r="Q3984" s="15" t="n">
        <f aca="false">J3984*INDEX(dProdutos!$F$2:$F$47,MATCH(E3984,dProdutos!$A$2:$A$47,0))</f>
        <v>26.12</v>
      </c>
      <c r="R3984" s="15" t="n">
        <f aca="false">IF(I3984="Cancelado",0,P3984-Q3984)</f>
        <v>32.29</v>
      </c>
      <c r="S3984" s="17" t="str">
        <f aca="false">INDEX(dProdutos!$D$2:$D$47,MATCH(E3984,dProdutos!$A$2:$A$47,0))</f>
        <v>Moda Feminina</v>
      </c>
    </row>
    <row r="3985" customFormat="false" ht="15" hidden="false" customHeight="false" outlineLevel="0" collapsed="false">
      <c r="A3985" s="17" t="s">
        <v>3956</v>
      </c>
      <c r="B3985" s="17" t="n">
        <v>1</v>
      </c>
      <c r="C3985" s="21" t="n">
        <v>45970</v>
      </c>
      <c r="D3985" s="17" t="s">
        <v>1412</v>
      </c>
      <c r="E3985" s="17" t="s">
        <v>141</v>
      </c>
      <c r="F3985" s="17" t="s">
        <v>1497</v>
      </c>
      <c r="G3985" s="17" t="s">
        <v>62</v>
      </c>
      <c r="H3985" s="17" t="s">
        <v>1523</v>
      </c>
      <c r="I3985" s="17" t="s">
        <v>1524</v>
      </c>
      <c r="J3985" s="17" t="n">
        <v>2</v>
      </c>
      <c r="K3985" s="15" t="n">
        <v>131.9</v>
      </c>
      <c r="L3985" s="22" t="n">
        <v>0</v>
      </c>
      <c r="M3985" s="15" t="n">
        <v>0</v>
      </c>
      <c r="N3985" s="15" t="n">
        <f aca="false">J3985*K3985</f>
        <v>263.8</v>
      </c>
      <c r="O3985" s="15" t="n">
        <f aca="false">N3985*L3985</f>
        <v>0</v>
      </c>
      <c r="P3985" s="15" t="n">
        <f aca="false">N3985-O3985</f>
        <v>263.8</v>
      </c>
      <c r="Q3985" s="15" t="n">
        <f aca="false">J3985*INDEX(dProdutos!$F$2:$F$47,MATCH(E3985,dProdutos!$A$2:$A$47,0))</f>
        <v>163.32</v>
      </c>
      <c r="R3985" s="15" t="n">
        <f aca="false">IF(I3985="Cancelado",0,P3985-Q3985)</f>
        <v>100.48</v>
      </c>
      <c r="S3985" s="17" t="str">
        <f aca="false">INDEX(dProdutos!$D$2:$D$47,MATCH(E3985,dProdutos!$A$2:$A$47,0))</f>
        <v>Acessórios</v>
      </c>
    </row>
    <row r="3986" customFormat="false" ht="15" hidden="false" customHeight="false" outlineLevel="0" collapsed="false">
      <c r="A3986" s="17" t="s">
        <v>3956</v>
      </c>
      <c r="B3986" s="17" t="n">
        <v>2</v>
      </c>
      <c r="C3986" s="21" t="n">
        <v>45970</v>
      </c>
      <c r="D3986" s="17" t="s">
        <v>1412</v>
      </c>
      <c r="E3986" s="17" t="s">
        <v>102</v>
      </c>
      <c r="F3986" s="17" t="s">
        <v>1497</v>
      </c>
      <c r="G3986" s="17" t="s">
        <v>62</v>
      </c>
      <c r="H3986" s="17" t="s">
        <v>1523</v>
      </c>
      <c r="I3986" s="17" t="s">
        <v>1524</v>
      </c>
      <c r="J3986" s="17" t="n">
        <v>1</v>
      </c>
      <c r="K3986" s="15" t="n">
        <v>65.9</v>
      </c>
      <c r="L3986" s="22" t="n">
        <v>0</v>
      </c>
      <c r="M3986" s="15" t="n">
        <v>0</v>
      </c>
      <c r="N3986" s="15" t="n">
        <f aca="false">J3986*K3986</f>
        <v>65.9</v>
      </c>
      <c r="O3986" s="15" t="n">
        <f aca="false">N3986*L3986</f>
        <v>0</v>
      </c>
      <c r="P3986" s="15" t="n">
        <f aca="false">N3986-O3986</f>
        <v>65.9</v>
      </c>
      <c r="Q3986" s="15" t="n">
        <f aca="false">J3986*INDEX(dProdutos!$F$2:$F$47,MATCH(E3986,dProdutos!$A$2:$A$47,0))</f>
        <v>29.68</v>
      </c>
      <c r="R3986" s="15" t="n">
        <f aca="false">IF(I3986="Cancelado",0,P3986-Q3986)</f>
        <v>36.22</v>
      </c>
      <c r="S3986" s="17" t="str">
        <f aca="false">INDEX(dProdutos!$D$2:$D$47,MATCH(E3986,dProdutos!$A$2:$A$47,0))</f>
        <v>Moda Masculina</v>
      </c>
    </row>
    <row r="3987" customFormat="false" ht="15" hidden="false" customHeight="false" outlineLevel="0" collapsed="false">
      <c r="A3987" s="17" t="s">
        <v>3957</v>
      </c>
      <c r="B3987" s="17" t="n">
        <v>1</v>
      </c>
      <c r="C3987" s="21" t="n">
        <v>45970</v>
      </c>
      <c r="D3987" s="17" t="s">
        <v>1267</v>
      </c>
      <c r="E3987" s="17" t="s">
        <v>189</v>
      </c>
      <c r="F3987" s="17" t="s">
        <v>1499</v>
      </c>
      <c r="G3987" s="17" t="s">
        <v>62</v>
      </c>
      <c r="H3987" s="17" t="s">
        <v>1537</v>
      </c>
      <c r="I3987" s="17" t="s">
        <v>1524</v>
      </c>
      <c r="J3987" s="17" t="n">
        <v>1</v>
      </c>
      <c r="K3987" s="15" t="n">
        <v>138.9</v>
      </c>
      <c r="L3987" s="22" t="n">
        <v>0</v>
      </c>
      <c r="M3987" s="15" t="n">
        <v>25.64</v>
      </c>
      <c r="N3987" s="15" t="n">
        <f aca="false">J3987*K3987</f>
        <v>138.9</v>
      </c>
      <c r="O3987" s="15" t="n">
        <f aca="false">N3987*L3987</f>
        <v>0</v>
      </c>
      <c r="P3987" s="15" t="n">
        <f aca="false">N3987-O3987</f>
        <v>138.9</v>
      </c>
      <c r="Q3987" s="15" t="n">
        <f aca="false">J3987*INDEX(dProdutos!$F$2:$F$47,MATCH(E3987,dProdutos!$A$2:$A$47,0))</f>
        <v>68.96</v>
      </c>
      <c r="R3987" s="15" t="n">
        <f aca="false">IF(I3987="Cancelado",0,P3987-Q3987)</f>
        <v>69.94</v>
      </c>
      <c r="S3987" s="17" t="str">
        <f aca="false">INDEX(dProdutos!$D$2:$D$47,MATCH(E3987,dProdutos!$A$2:$A$47,0))</f>
        <v>Eletrônicos</v>
      </c>
    </row>
    <row r="3988" customFormat="false" ht="15" hidden="false" customHeight="false" outlineLevel="0" collapsed="false">
      <c r="A3988" s="17" t="s">
        <v>3957</v>
      </c>
      <c r="B3988" s="17" t="n">
        <v>2</v>
      </c>
      <c r="C3988" s="21" t="n">
        <v>45970</v>
      </c>
      <c r="D3988" s="17" t="s">
        <v>1267</v>
      </c>
      <c r="E3988" s="17" t="s">
        <v>180</v>
      </c>
      <c r="F3988" s="17" t="s">
        <v>1499</v>
      </c>
      <c r="G3988" s="17" t="s">
        <v>62</v>
      </c>
      <c r="H3988" s="17" t="s">
        <v>1537</v>
      </c>
      <c r="I3988" s="17" t="s">
        <v>1524</v>
      </c>
      <c r="J3988" s="17" t="n">
        <v>2</v>
      </c>
      <c r="K3988" s="15" t="n">
        <v>82.9</v>
      </c>
      <c r="L3988" s="22" t="n">
        <v>0</v>
      </c>
      <c r="M3988" s="15" t="n">
        <v>0</v>
      </c>
      <c r="N3988" s="15" t="n">
        <f aca="false">J3988*K3988</f>
        <v>165.8</v>
      </c>
      <c r="O3988" s="15" t="n">
        <f aca="false">N3988*L3988</f>
        <v>0</v>
      </c>
      <c r="P3988" s="15" t="n">
        <f aca="false">N3988-O3988</f>
        <v>165.8</v>
      </c>
      <c r="Q3988" s="15" t="n">
        <f aca="false">J3988*INDEX(dProdutos!$F$2:$F$47,MATCH(E3988,dProdutos!$A$2:$A$47,0))</f>
        <v>71.94</v>
      </c>
      <c r="R3988" s="15" t="n">
        <f aca="false">IF(I3988="Cancelado",0,P3988-Q3988)</f>
        <v>93.86</v>
      </c>
      <c r="S3988" s="17" t="str">
        <f aca="false">INDEX(dProdutos!$D$2:$D$47,MATCH(E3988,dProdutos!$A$2:$A$47,0))</f>
        <v>Eletrônicos</v>
      </c>
    </row>
    <row r="3989" customFormat="false" ht="15" hidden="false" customHeight="false" outlineLevel="0" collapsed="false">
      <c r="A3989" s="17" t="s">
        <v>3957</v>
      </c>
      <c r="B3989" s="17" t="n">
        <v>3</v>
      </c>
      <c r="C3989" s="21" t="n">
        <v>45970</v>
      </c>
      <c r="D3989" s="17" t="s">
        <v>1267</v>
      </c>
      <c r="E3989" s="17" t="s">
        <v>210</v>
      </c>
      <c r="F3989" s="17" t="s">
        <v>1499</v>
      </c>
      <c r="G3989" s="17" t="s">
        <v>62</v>
      </c>
      <c r="H3989" s="17" t="s">
        <v>1537</v>
      </c>
      <c r="I3989" s="17" t="s">
        <v>1524</v>
      </c>
      <c r="J3989" s="17" t="n">
        <v>1</v>
      </c>
      <c r="K3989" s="15" t="n">
        <v>245.9</v>
      </c>
      <c r="L3989" s="22" t="n">
        <v>0.15</v>
      </c>
      <c r="M3989" s="15" t="n">
        <v>0</v>
      </c>
      <c r="N3989" s="15" t="n">
        <f aca="false">J3989*K3989</f>
        <v>245.9</v>
      </c>
      <c r="O3989" s="15" t="n">
        <f aca="false">N3989*L3989</f>
        <v>36.885</v>
      </c>
      <c r="P3989" s="15" t="n">
        <f aca="false">N3989-O3989</f>
        <v>209.015</v>
      </c>
      <c r="Q3989" s="15" t="n">
        <f aca="false">J3989*INDEX(dProdutos!$F$2:$F$47,MATCH(E3989,dProdutos!$A$2:$A$47,0))</f>
        <v>150.63</v>
      </c>
      <c r="R3989" s="15" t="n">
        <f aca="false">IF(I3989="Cancelado",0,P3989-Q3989)</f>
        <v>58.385</v>
      </c>
      <c r="S3989" s="17" t="str">
        <f aca="false">INDEX(dProdutos!$D$2:$D$47,MATCH(E3989,dProdutos!$A$2:$A$47,0))</f>
        <v>Beleza</v>
      </c>
    </row>
    <row r="3990" customFormat="false" ht="15" hidden="false" customHeight="false" outlineLevel="0" collapsed="false">
      <c r="A3990" s="17" t="s">
        <v>3958</v>
      </c>
      <c r="B3990" s="17" t="n">
        <v>1</v>
      </c>
      <c r="C3990" s="21" t="n">
        <v>45970</v>
      </c>
      <c r="D3990" s="17" t="s">
        <v>814</v>
      </c>
      <c r="E3990" s="17" t="s">
        <v>156</v>
      </c>
      <c r="F3990" s="17" t="s">
        <v>1501</v>
      </c>
      <c r="G3990" s="17" t="s">
        <v>59</v>
      </c>
      <c r="H3990" s="17" t="s">
        <v>1537</v>
      </c>
      <c r="I3990" s="17" t="s">
        <v>1524</v>
      </c>
      <c r="J3990" s="17" t="n">
        <v>1</v>
      </c>
      <c r="K3990" s="15" t="n">
        <v>192.9</v>
      </c>
      <c r="L3990" s="22" t="n">
        <v>0.05</v>
      </c>
      <c r="M3990" s="15" t="n">
        <v>0</v>
      </c>
      <c r="N3990" s="15" t="n">
        <f aca="false">J3990*K3990</f>
        <v>192.9</v>
      </c>
      <c r="O3990" s="15" t="n">
        <f aca="false">N3990*L3990</f>
        <v>9.645</v>
      </c>
      <c r="P3990" s="15" t="n">
        <f aca="false">N3990-O3990</f>
        <v>183.255</v>
      </c>
      <c r="Q3990" s="15" t="n">
        <f aca="false">J3990*INDEX(dProdutos!$F$2:$F$47,MATCH(E3990,dProdutos!$A$2:$A$47,0))</f>
        <v>80.38</v>
      </c>
      <c r="R3990" s="15" t="n">
        <f aca="false">IF(I3990="Cancelado",0,P3990-Q3990)</f>
        <v>102.875</v>
      </c>
      <c r="S3990" s="17" t="str">
        <f aca="false">INDEX(dProdutos!$D$2:$D$47,MATCH(E3990,dProdutos!$A$2:$A$47,0))</f>
        <v>Acessórios</v>
      </c>
    </row>
    <row r="3991" customFormat="false" ht="15" hidden="false" customHeight="false" outlineLevel="0" collapsed="false">
      <c r="A3991" s="17" t="s">
        <v>3959</v>
      </c>
      <c r="B3991" s="17" t="n">
        <v>1</v>
      </c>
      <c r="C3991" s="21" t="n">
        <v>45970</v>
      </c>
      <c r="D3991" s="17" t="s">
        <v>1277</v>
      </c>
      <c r="E3991" s="17" t="s">
        <v>195</v>
      </c>
      <c r="F3991" s="17" t="s">
        <v>1490</v>
      </c>
      <c r="G3991" s="17" t="s">
        <v>59</v>
      </c>
      <c r="H3991" s="17" t="s">
        <v>1523</v>
      </c>
      <c r="I3991" s="17" t="s">
        <v>1524</v>
      </c>
      <c r="J3991" s="17" t="n">
        <v>1</v>
      </c>
      <c r="K3991" s="15" t="n">
        <v>72.9</v>
      </c>
      <c r="L3991" s="22" t="n">
        <v>0</v>
      </c>
      <c r="M3991" s="15" t="n">
        <v>0</v>
      </c>
      <c r="N3991" s="15" t="n">
        <f aca="false">J3991*K3991</f>
        <v>72.9</v>
      </c>
      <c r="O3991" s="15" t="n">
        <f aca="false">N3991*L3991</f>
        <v>0</v>
      </c>
      <c r="P3991" s="15" t="n">
        <f aca="false">N3991-O3991</f>
        <v>72.9</v>
      </c>
      <c r="Q3991" s="15" t="n">
        <f aca="false">J3991*INDEX(dProdutos!$F$2:$F$47,MATCH(E3991,dProdutos!$A$2:$A$47,0))</f>
        <v>39.23</v>
      </c>
      <c r="R3991" s="15" t="n">
        <f aca="false">IF(I3991="Cancelado",0,P3991-Q3991)</f>
        <v>33.67</v>
      </c>
      <c r="S3991" s="17" t="str">
        <f aca="false">INDEX(dProdutos!$D$2:$D$47,MATCH(E3991,dProdutos!$A$2:$A$47,0))</f>
        <v>Eletrônicos</v>
      </c>
    </row>
    <row r="3992" customFormat="false" ht="15" hidden="false" customHeight="false" outlineLevel="0" collapsed="false">
      <c r="A3992" s="17" t="s">
        <v>3960</v>
      </c>
      <c r="B3992" s="17" t="n">
        <v>1</v>
      </c>
      <c r="C3992" s="21" t="n">
        <v>45970</v>
      </c>
      <c r="D3992" s="17" t="s">
        <v>1301</v>
      </c>
      <c r="E3992" s="17" t="s">
        <v>153</v>
      </c>
      <c r="F3992" s="17" t="s">
        <v>1499</v>
      </c>
      <c r="G3992" s="17" t="s">
        <v>59</v>
      </c>
      <c r="H3992" s="17" t="s">
        <v>1523</v>
      </c>
      <c r="I3992" s="17" t="s">
        <v>1524</v>
      </c>
      <c r="J3992" s="17" t="n">
        <v>2</v>
      </c>
      <c r="K3992" s="15" t="n">
        <v>165.9</v>
      </c>
      <c r="L3992" s="22" t="n">
        <v>0</v>
      </c>
      <c r="M3992" s="15" t="n">
        <v>28.39</v>
      </c>
      <c r="N3992" s="15" t="n">
        <f aca="false">J3992*K3992</f>
        <v>331.8</v>
      </c>
      <c r="O3992" s="15" t="n">
        <f aca="false">N3992*L3992</f>
        <v>0</v>
      </c>
      <c r="P3992" s="15" t="n">
        <f aca="false">N3992-O3992</f>
        <v>331.8</v>
      </c>
      <c r="Q3992" s="15" t="n">
        <f aca="false">J3992*INDEX(dProdutos!$F$2:$F$47,MATCH(E3992,dProdutos!$A$2:$A$47,0))</f>
        <v>134.56</v>
      </c>
      <c r="R3992" s="15" t="n">
        <f aca="false">IF(I3992="Cancelado",0,P3992-Q3992)</f>
        <v>197.24</v>
      </c>
      <c r="S3992" s="17" t="str">
        <f aca="false">INDEX(dProdutos!$D$2:$D$47,MATCH(E3992,dProdutos!$A$2:$A$47,0))</f>
        <v>Acessórios</v>
      </c>
    </row>
    <row r="3993" customFormat="false" ht="15" hidden="false" customHeight="false" outlineLevel="0" collapsed="false">
      <c r="A3993" s="17" t="s">
        <v>3961</v>
      </c>
      <c r="B3993" s="17" t="n">
        <v>1</v>
      </c>
      <c r="C3993" s="21" t="n">
        <v>45970</v>
      </c>
      <c r="D3993" s="17" t="s">
        <v>1430</v>
      </c>
      <c r="E3993" s="17" t="s">
        <v>159</v>
      </c>
      <c r="F3993" s="17" t="s">
        <v>1487</v>
      </c>
      <c r="G3993" s="17" t="s">
        <v>61</v>
      </c>
      <c r="H3993" s="17" t="s">
        <v>1523</v>
      </c>
      <c r="I3993" s="17" t="s">
        <v>1524</v>
      </c>
      <c r="J3993" s="17" t="n">
        <v>1</v>
      </c>
      <c r="K3993" s="15" t="n">
        <v>276.9</v>
      </c>
      <c r="L3993" s="22" t="n">
        <v>0.15</v>
      </c>
      <c r="M3993" s="15" t="n">
        <v>0</v>
      </c>
      <c r="N3993" s="15" t="n">
        <f aca="false">J3993*K3993</f>
        <v>276.9</v>
      </c>
      <c r="O3993" s="15" t="n">
        <f aca="false">N3993*L3993</f>
        <v>41.535</v>
      </c>
      <c r="P3993" s="15" t="n">
        <f aca="false">N3993-O3993</f>
        <v>235.365</v>
      </c>
      <c r="Q3993" s="15" t="n">
        <f aca="false">J3993*INDEX(dProdutos!$F$2:$F$47,MATCH(E3993,dProdutos!$A$2:$A$47,0))</f>
        <v>145.03</v>
      </c>
      <c r="R3993" s="15" t="n">
        <f aca="false">IF(I3993="Cancelado",0,P3993-Q3993)</f>
        <v>90.335</v>
      </c>
      <c r="S3993" s="17" t="str">
        <f aca="false">INDEX(dProdutos!$D$2:$D$47,MATCH(E3993,dProdutos!$A$2:$A$47,0))</f>
        <v>Acessórios</v>
      </c>
    </row>
    <row r="3994" customFormat="false" ht="15" hidden="false" customHeight="false" outlineLevel="0" collapsed="false">
      <c r="A3994" s="17" t="s">
        <v>3962</v>
      </c>
      <c r="B3994" s="17" t="n">
        <v>1</v>
      </c>
      <c r="C3994" s="21" t="n">
        <v>45970</v>
      </c>
      <c r="D3994" s="17" t="s">
        <v>463</v>
      </c>
      <c r="E3994" s="17" t="s">
        <v>144</v>
      </c>
      <c r="F3994" s="17" t="s">
        <v>1495</v>
      </c>
      <c r="G3994" s="17" t="s">
        <v>60</v>
      </c>
      <c r="H3994" s="17" t="s">
        <v>1537</v>
      </c>
      <c r="I3994" s="17" t="s">
        <v>1524</v>
      </c>
      <c r="J3994" s="17" t="n">
        <v>1</v>
      </c>
      <c r="K3994" s="15" t="n">
        <v>260.9</v>
      </c>
      <c r="L3994" s="22" t="n">
        <v>0</v>
      </c>
      <c r="M3994" s="15" t="n">
        <v>29.96</v>
      </c>
      <c r="N3994" s="15" t="n">
        <f aca="false">J3994*K3994</f>
        <v>260.9</v>
      </c>
      <c r="O3994" s="15" t="n">
        <f aca="false">N3994*L3994</f>
        <v>0</v>
      </c>
      <c r="P3994" s="15" t="n">
        <f aca="false">N3994-O3994</f>
        <v>260.9</v>
      </c>
      <c r="Q3994" s="15" t="n">
        <f aca="false">J3994*INDEX(dProdutos!$F$2:$F$47,MATCH(E3994,dProdutos!$A$2:$A$47,0))</f>
        <v>99.86</v>
      </c>
      <c r="R3994" s="15" t="n">
        <f aca="false">IF(I3994="Cancelado",0,P3994-Q3994)</f>
        <v>161.04</v>
      </c>
      <c r="S3994" s="17" t="str">
        <f aca="false">INDEX(dProdutos!$D$2:$D$47,MATCH(E3994,dProdutos!$A$2:$A$47,0))</f>
        <v>Acessórios</v>
      </c>
    </row>
    <row r="3995" customFormat="false" ht="15" hidden="false" customHeight="false" outlineLevel="0" collapsed="false">
      <c r="A3995" s="17" t="s">
        <v>3962</v>
      </c>
      <c r="B3995" s="17" t="n">
        <v>2</v>
      </c>
      <c r="C3995" s="21" t="n">
        <v>45970</v>
      </c>
      <c r="D3995" s="17" t="s">
        <v>463</v>
      </c>
      <c r="E3995" s="17" t="s">
        <v>138</v>
      </c>
      <c r="F3995" s="17" t="s">
        <v>1495</v>
      </c>
      <c r="G3995" s="17" t="s">
        <v>60</v>
      </c>
      <c r="H3995" s="17" t="s">
        <v>1537</v>
      </c>
      <c r="I3995" s="17" t="s">
        <v>1524</v>
      </c>
      <c r="J3995" s="17" t="n">
        <v>1</v>
      </c>
      <c r="K3995" s="15" t="n">
        <v>231.9</v>
      </c>
      <c r="L3995" s="22" t="n">
        <v>0</v>
      </c>
      <c r="M3995" s="15" t="n">
        <v>0</v>
      </c>
      <c r="N3995" s="15" t="n">
        <f aca="false">J3995*K3995</f>
        <v>231.9</v>
      </c>
      <c r="O3995" s="15" t="n">
        <f aca="false">N3995*L3995</f>
        <v>0</v>
      </c>
      <c r="P3995" s="15" t="n">
        <f aca="false">N3995-O3995</f>
        <v>231.9</v>
      </c>
      <c r="Q3995" s="15" t="n">
        <f aca="false">J3995*INDEX(dProdutos!$F$2:$F$47,MATCH(E3995,dProdutos!$A$2:$A$47,0))</f>
        <v>132.21</v>
      </c>
      <c r="R3995" s="15" t="n">
        <f aca="false">IF(I3995="Cancelado",0,P3995-Q3995)</f>
        <v>99.69</v>
      </c>
      <c r="S3995" s="17" t="str">
        <f aca="false">INDEX(dProdutos!$D$2:$D$47,MATCH(E3995,dProdutos!$A$2:$A$47,0))</f>
        <v>Calçados</v>
      </c>
    </row>
    <row r="3996" customFormat="false" ht="15" hidden="false" customHeight="false" outlineLevel="0" collapsed="false">
      <c r="A3996" s="17" t="s">
        <v>3963</v>
      </c>
      <c r="B3996" s="17" t="n">
        <v>1</v>
      </c>
      <c r="C3996" s="21" t="n">
        <v>45970</v>
      </c>
      <c r="D3996" s="17" t="s">
        <v>1099</v>
      </c>
      <c r="E3996" s="17" t="s">
        <v>135</v>
      </c>
      <c r="F3996" s="17" t="s">
        <v>1493</v>
      </c>
      <c r="G3996" s="17" t="s">
        <v>62</v>
      </c>
      <c r="H3996" s="17" t="s">
        <v>1523</v>
      </c>
      <c r="I3996" s="17" t="s">
        <v>1524</v>
      </c>
      <c r="J3996" s="17" t="n">
        <v>1</v>
      </c>
      <c r="K3996" s="15" t="n">
        <v>200.9</v>
      </c>
      <c r="L3996" s="22" t="n">
        <v>0.1</v>
      </c>
      <c r="M3996" s="15" t="n">
        <v>0</v>
      </c>
      <c r="N3996" s="15" t="n">
        <f aca="false">J3996*K3996</f>
        <v>200.9</v>
      </c>
      <c r="O3996" s="15" t="n">
        <f aca="false">N3996*L3996</f>
        <v>20.09</v>
      </c>
      <c r="P3996" s="15" t="n">
        <f aca="false">N3996-O3996</f>
        <v>180.81</v>
      </c>
      <c r="Q3996" s="15" t="n">
        <f aca="false">J3996*INDEX(dProdutos!$F$2:$F$47,MATCH(E3996,dProdutos!$A$2:$A$47,0))</f>
        <v>80.73</v>
      </c>
      <c r="R3996" s="15" t="n">
        <f aca="false">IF(I3996="Cancelado",0,P3996-Q3996)</f>
        <v>100.08</v>
      </c>
      <c r="S3996" s="17" t="str">
        <f aca="false">INDEX(dProdutos!$D$2:$D$47,MATCH(E3996,dProdutos!$A$2:$A$47,0))</f>
        <v>Calçados</v>
      </c>
    </row>
    <row r="3997" customFormat="false" ht="15" hidden="false" customHeight="false" outlineLevel="0" collapsed="false">
      <c r="A3997" s="17" t="s">
        <v>3964</v>
      </c>
      <c r="B3997" s="17" t="n">
        <v>1</v>
      </c>
      <c r="C3997" s="21" t="n">
        <v>45970</v>
      </c>
      <c r="D3997" s="17" t="s">
        <v>841</v>
      </c>
      <c r="E3997" s="17" t="s">
        <v>129</v>
      </c>
      <c r="F3997" s="17" t="s">
        <v>1490</v>
      </c>
      <c r="G3997" s="17" t="s">
        <v>59</v>
      </c>
      <c r="H3997" s="17" t="s">
        <v>1523</v>
      </c>
      <c r="I3997" s="17" t="s">
        <v>1524</v>
      </c>
      <c r="J3997" s="17" t="n">
        <v>2</v>
      </c>
      <c r="K3997" s="15" t="n">
        <v>105.9</v>
      </c>
      <c r="L3997" s="22" t="n">
        <v>0.05</v>
      </c>
      <c r="M3997" s="15" t="n">
        <v>0</v>
      </c>
      <c r="N3997" s="15" t="n">
        <f aca="false">J3997*K3997</f>
        <v>211.8</v>
      </c>
      <c r="O3997" s="15" t="n">
        <f aca="false">N3997*L3997</f>
        <v>10.59</v>
      </c>
      <c r="P3997" s="15" t="n">
        <f aca="false">N3997-O3997</f>
        <v>201.21</v>
      </c>
      <c r="Q3997" s="15" t="n">
        <f aca="false">J3997*INDEX(dProdutos!$F$2:$F$47,MATCH(E3997,dProdutos!$A$2:$A$47,0))</f>
        <v>87.58</v>
      </c>
      <c r="R3997" s="15" t="n">
        <f aca="false">IF(I3997="Cancelado",0,P3997-Q3997)</f>
        <v>113.63</v>
      </c>
      <c r="S3997" s="17" t="str">
        <f aca="false">INDEX(dProdutos!$D$2:$D$47,MATCH(E3997,dProdutos!$A$2:$A$47,0))</f>
        <v>Calçados</v>
      </c>
    </row>
    <row r="3998" customFormat="false" ht="15" hidden="false" customHeight="false" outlineLevel="0" collapsed="false">
      <c r="A3998" s="17" t="s">
        <v>3965</v>
      </c>
      <c r="B3998" s="17" t="n">
        <v>1</v>
      </c>
      <c r="C3998" s="21" t="n">
        <v>45970</v>
      </c>
      <c r="D3998" s="17" t="s">
        <v>1105</v>
      </c>
      <c r="E3998" s="17" t="s">
        <v>105</v>
      </c>
      <c r="F3998" s="17" t="s">
        <v>1499</v>
      </c>
      <c r="G3998" s="17" t="s">
        <v>59</v>
      </c>
      <c r="H3998" s="17" t="s">
        <v>1537</v>
      </c>
      <c r="I3998" s="17" t="s">
        <v>1524</v>
      </c>
      <c r="J3998" s="17" t="n">
        <v>2</v>
      </c>
      <c r="K3998" s="15" t="n">
        <v>175.9</v>
      </c>
      <c r="L3998" s="22" t="n">
        <v>0.1</v>
      </c>
      <c r="M3998" s="15" t="n">
        <v>34.17</v>
      </c>
      <c r="N3998" s="15" t="n">
        <f aca="false">J3998*K3998</f>
        <v>351.8</v>
      </c>
      <c r="O3998" s="15" t="n">
        <f aca="false">N3998*L3998</f>
        <v>35.18</v>
      </c>
      <c r="P3998" s="15" t="n">
        <f aca="false">N3998-O3998</f>
        <v>316.62</v>
      </c>
      <c r="Q3998" s="15" t="n">
        <f aca="false">J3998*INDEX(dProdutos!$F$2:$F$47,MATCH(E3998,dProdutos!$A$2:$A$47,0))</f>
        <v>193.18</v>
      </c>
      <c r="R3998" s="15" t="n">
        <f aca="false">IF(I3998="Cancelado",0,P3998-Q3998)</f>
        <v>123.44</v>
      </c>
      <c r="S3998" s="17" t="str">
        <f aca="false">INDEX(dProdutos!$D$2:$D$47,MATCH(E3998,dProdutos!$A$2:$A$47,0))</f>
        <v>Moda Masculina</v>
      </c>
    </row>
    <row r="3999" customFormat="false" ht="15" hidden="false" customHeight="false" outlineLevel="0" collapsed="false">
      <c r="A3999" s="17" t="s">
        <v>3966</v>
      </c>
      <c r="B3999" s="17" t="n">
        <v>1</v>
      </c>
      <c r="C3999" s="21" t="n">
        <v>45970</v>
      </c>
      <c r="D3999" s="17" t="s">
        <v>1301</v>
      </c>
      <c r="E3999" s="17" t="s">
        <v>123</v>
      </c>
      <c r="F3999" s="17" t="s">
        <v>1497</v>
      </c>
      <c r="G3999" s="17" t="s">
        <v>62</v>
      </c>
      <c r="H3999" s="17" t="s">
        <v>1523</v>
      </c>
      <c r="I3999" s="17" t="s">
        <v>1524</v>
      </c>
      <c r="J3999" s="17" t="n">
        <v>1</v>
      </c>
      <c r="K3999" s="15" t="n">
        <v>277.9</v>
      </c>
      <c r="L3999" s="22" t="n">
        <v>0.1</v>
      </c>
      <c r="M3999" s="15" t="n">
        <v>18.69</v>
      </c>
      <c r="N3999" s="15" t="n">
        <f aca="false">J3999*K3999</f>
        <v>277.9</v>
      </c>
      <c r="O3999" s="15" t="n">
        <f aca="false">N3999*L3999</f>
        <v>27.79</v>
      </c>
      <c r="P3999" s="15" t="n">
        <f aca="false">N3999-O3999</f>
        <v>250.11</v>
      </c>
      <c r="Q3999" s="15" t="n">
        <f aca="false">J3999*INDEX(dProdutos!$F$2:$F$47,MATCH(E3999,dProdutos!$A$2:$A$47,0))</f>
        <v>132.36</v>
      </c>
      <c r="R3999" s="15" t="n">
        <f aca="false">IF(I3999="Cancelado",0,P3999-Q3999)</f>
        <v>117.75</v>
      </c>
      <c r="S3999" s="17" t="str">
        <f aca="false">INDEX(dProdutos!$D$2:$D$47,MATCH(E3999,dProdutos!$A$2:$A$47,0))</f>
        <v>Calçados</v>
      </c>
    </row>
    <row r="4000" customFormat="false" ht="15" hidden="false" customHeight="false" outlineLevel="0" collapsed="false">
      <c r="A4000" s="17" t="s">
        <v>3967</v>
      </c>
      <c r="B4000" s="17" t="n">
        <v>1</v>
      </c>
      <c r="C4000" s="21" t="n">
        <v>45970</v>
      </c>
      <c r="D4000" s="17" t="s">
        <v>1394</v>
      </c>
      <c r="E4000" s="17" t="s">
        <v>92</v>
      </c>
      <c r="F4000" s="17" t="s">
        <v>1499</v>
      </c>
      <c r="G4000" s="17" t="s">
        <v>60</v>
      </c>
      <c r="H4000" s="17" t="s">
        <v>1523</v>
      </c>
      <c r="I4000" s="17" t="s">
        <v>1524</v>
      </c>
      <c r="J4000" s="17" t="n">
        <v>1</v>
      </c>
      <c r="K4000" s="15" t="n">
        <v>191.9</v>
      </c>
      <c r="L4000" s="22" t="n">
        <v>0</v>
      </c>
      <c r="M4000" s="15" t="n">
        <v>0</v>
      </c>
      <c r="N4000" s="15" t="n">
        <f aca="false">J4000*K4000</f>
        <v>191.9</v>
      </c>
      <c r="O4000" s="15" t="n">
        <f aca="false">N4000*L4000</f>
        <v>0</v>
      </c>
      <c r="P4000" s="15" t="n">
        <f aca="false">N4000-O4000</f>
        <v>191.9</v>
      </c>
      <c r="Q4000" s="15" t="n">
        <f aca="false">J4000*INDEX(dProdutos!$F$2:$F$47,MATCH(E4000,dProdutos!$A$2:$A$47,0))</f>
        <v>88.59</v>
      </c>
      <c r="R4000" s="15" t="n">
        <f aca="false">IF(I4000="Cancelado",0,P4000-Q4000)</f>
        <v>103.31</v>
      </c>
      <c r="S4000" s="17" t="str">
        <f aca="false">INDEX(dProdutos!$D$2:$D$47,MATCH(E4000,dProdutos!$A$2:$A$47,0))</f>
        <v>Moda Feminina</v>
      </c>
    </row>
    <row r="4001" customFormat="false" ht="15" hidden="false" customHeight="false" outlineLevel="0" collapsed="false">
      <c r="A4001" s="17" t="s">
        <v>3968</v>
      </c>
      <c r="B4001" s="17" t="n">
        <v>1</v>
      </c>
      <c r="C4001" s="21" t="n">
        <v>45970</v>
      </c>
      <c r="D4001" s="17" t="s">
        <v>910</v>
      </c>
      <c r="E4001" s="17" t="s">
        <v>165</v>
      </c>
      <c r="F4001" s="17" t="s">
        <v>1503</v>
      </c>
      <c r="G4001" s="17" t="s">
        <v>59</v>
      </c>
      <c r="H4001" s="17" t="s">
        <v>1523</v>
      </c>
      <c r="I4001" s="17" t="s">
        <v>1524</v>
      </c>
      <c r="J4001" s="17" t="n">
        <v>1</v>
      </c>
      <c r="K4001" s="15" t="n">
        <v>231.9</v>
      </c>
      <c r="L4001" s="22" t="n">
        <v>0</v>
      </c>
      <c r="M4001" s="15" t="n">
        <v>25.26</v>
      </c>
      <c r="N4001" s="15" t="n">
        <f aca="false">J4001*K4001</f>
        <v>231.9</v>
      </c>
      <c r="O4001" s="15" t="n">
        <f aca="false">N4001*L4001</f>
        <v>0</v>
      </c>
      <c r="P4001" s="15" t="n">
        <f aca="false">N4001-O4001</f>
        <v>231.9</v>
      </c>
      <c r="Q4001" s="15" t="n">
        <f aca="false">J4001*INDEX(dProdutos!$F$2:$F$47,MATCH(E4001,dProdutos!$A$2:$A$47,0))</f>
        <v>140.83</v>
      </c>
      <c r="R4001" s="15" t="n">
        <f aca="false">IF(I4001="Cancelado",0,P4001-Q4001)</f>
        <v>91.07</v>
      </c>
      <c r="S4001" s="17" t="str">
        <f aca="false">INDEX(dProdutos!$D$2:$D$47,MATCH(E4001,dProdutos!$A$2:$A$47,0))</f>
        <v>Casa</v>
      </c>
    </row>
    <row r="4002" customFormat="false" ht="15" hidden="false" customHeight="false" outlineLevel="0" collapsed="false">
      <c r="A4002" s="17" t="s">
        <v>3968</v>
      </c>
      <c r="B4002" s="17" t="n">
        <v>2</v>
      </c>
      <c r="C4002" s="21" t="n">
        <v>45970</v>
      </c>
      <c r="D4002" s="17" t="s">
        <v>910</v>
      </c>
      <c r="E4002" s="17" t="s">
        <v>117</v>
      </c>
      <c r="F4002" s="17" t="s">
        <v>1503</v>
      </c>
      <c r="G4002" s="17" t="s">
        <v>59</v>
      </c>
      <c r="H4002" s="17" t="s">
        <v>1523</v>
      </c>
      <c r="I4002" s="17" t="s">
        <v>1524</v>
      </c>
      <c r="J4002" s="17" t="n">
        <v>1</v>
      </c>
      <c r="K4002" s="15" t="n">
        <v>166.9</v>
      </c>
      <c r="L4002" s="22" t="n">
        <v>0</v>
      </c>
      <c r="M4002" s="15" t="n">
        <v>0</v>
      </c>
      <c r="N4002" s="15" t="n">
        <f aca="false">J4002*K4002</f>
        <v>166.9</v>
      </c>
      <c r="O4002" s="15" t="n">
        <f aca="false">N4002*L4002</f>
        <v>0</v>
      </c>
      <c r="P4002" s="15" t="n">
        <f aca="false">N4002-O4002</f>
        <v>166.9</v>
      </c>
      <c r="Q4002" s="15" t="n">
        <f aca="false">J4002*INDEX(dProdutos!$F$2:$F$47,MATCH(E4002,dProdutos!$A$2:$A$47,0))</f>
        <v>73.23</v>
      </c>
      <c r="R4002" s="15" t="n">
        <f aca="false">IF(I4002="Cancelado",0,P4002-Q4002)</f>
        <v>93.67</v>
      </c>
      <c r="S4002" s="17" t="str">
        <f aca="false">INDEX(dProdutos!$D$2:$D$47,MATCH(E4002,dProdutos!$A$2:$A$47,0))</f>
        <v>Moda Masculina</v>
      </c>
    </row>
    <row r="4003" customFormat="false" ht="15" hidden="false" customHeight="false" outlineLevel="0" collapsed="false">
      <c r="A4003" s="17" t="s">
        <v>3969</v>
      </c>
      <c r="B4003" s="17" t="n">
        <v>1</v>
      </c>
      <c r="C4003" s="21" t="n">
        <v>45970</v>
      </c>
      <c r="D4003" s="17" t="s">
        <v>1085</v>
      </c>
      <c r="E4003" s="17" t="s">
        <v>102</v>
      </c>
      <c r="F4003" s="17" t="s">
        <v>1497</v>
      </c>
      <c r="G4003" s="17" t="s">
        <v>62</v>
      </c>
      <c r="H4003" s="17" t="s">
        <v>1537</v>
      </c>
      <c r="I4003" s="17" t="s">
        <v>1524</v>
      </c>
      <c r="J4003" s="17" t="n">
        <v>1</v>
      </c>
      <c r="K4003" s="15" t="n">
        <v>65.9</v>
      </c>
      <c r="L4003" s="22" t="n">
        <v>0.15</v>
      </c>
      <c r="M4003" s="15" t="n">
        <v>0</v>
      </c>
      <c r="N4003" s="15" t="n">
        <f aca="false">J4003*K4003</f>
        <v>65.9</v>
      </c>
      <c r="O4003" s="15" t="n">
        <f aca="false">N4003*L4003</f>
        <v>9.885</v>
      </c>
      <c r="P4003" s="15" t="n">
        <f aca="false">N4003-O4003</f>
        <v>56.015</v>
      </c>
      <c r="Q4003" s="15" t="n">
        <f aca="false">J4003*INDEX(dProdutos!$F$2:$F$47,MATCH(E4003,dProdutos!$A$2:$A$47,0))</f>
        <v>29.68</v>
      </c>
      <c r="R4003" s="15" t="n">
        <f aca="false">IF(I4003="Cancelado",0,P4003-Q4003)</f>
        <v>26.335</v>
      </c>
      <c r="S4003" s="17" t="str">
        <f aca="false">INDEX(dProdutos!$D$2:$D$47,MATCH(E4003,dProdutos!$A$2:$A$47,0))</f>
        <v>Moda Masculina</v>
      </c>
    </row>
    <row r="4004" customFormat="false" ht="15" hidden="false" customHeight="false" outlineLevel="0" collapsed="false">
      <c r="A4004" s="17" t="s">
        <v>3970</v>
      </c>
      <c r="B4004" s="17" t="n">
        <v>1</v>
      </c>
      <c r="C4004" s="21" t="n">
        <v>45970</v>
      </c>
      <c r="D4004" s="17" t="s">
        <v>877</v>
      </c>
      <c r="E4004" s="17" t="s">
        <v>150</v>
      </c>
      <c r="F4004" s="17" t="s">
        <v>1497</v>
      </c>
      <c r="G4004" s="17" t="s">
        <v>59</v>
      </c>
      <c r="H4004" s="17" t="s">
        <v>1537</v>
      </c>
      <c r="I4004" s="17" t="s">
        <v>1524</v>
      </c>
      <c r="J4004" s="17" t="n">
        <v>1</v>
      </c>
      <c r="K4004" s="15" t="n">
        <v>71.9</v>
      </c>
      <c r="L4004" s="22" t="n">
        <v>0</v>
      </c>
      <c r="M4004" s="15" t="n">
        <v>24.11</v>
      </c>
      <c r="N4004" s="15" t="n">
        <f aca="false">J4004*K4004</f>
        <v>71.9</v>
      </c>
      <c r="O4004" s="15" t="n">
        <f aca="false">N4004*L4004</f>
        <v>0</v>
      </c>
      <c r="P4004" s="15" t="n">
        <f aca="false">N4004-O4004</f>
        <v>71.9</v>
      </c>
      <c r="Q4004" s="15" t="n">
        <f aca="false">J4004*INDEX(dProdutos!$F$2:$F$47,MATCH(E4004,dProdutos!$A$2:$A$47,0))</f>
        <v>27.38</v>
      </c>
      <c r="R4004" s="15" t="n">
        <f aca="false">IF(I4004="Cancelado",0,P4004-Q4004)</f>
        <v>44.52</v>
      </c>
      <c r="S4004" s="17" t="str">
        <f aca="false">INDEX(dProdutos!$D$2:$D$47,MATCH(E4004,dProdutos!$A$2:$A$47,0))</f>
        <v>Acessórios</v>
      </c>
    </row>
    <row r="4005" customFormat="false" ht="15" hidden="false" customHeight="false" outlineLevel="0" collapsed="false">
      <c r="A4005" s="17" t="s">
        <v>3970</v>
      </c>
      <c r="B4005" s="17" t="n">
        <v>2</v>
      </c>
      <c r="C4005" s="21" t="n">
        <v>45970</v>
      </c>
      <c r="D4005" s="17" t="s">
        <v>877</v>
      </c>
      <c r="E4005" s="17" t="s">
        <v>102</v>
      </c>
      <c r="F4005" s="17" t="s">
        <v>1497</v>
      </c>
      <c r="G4005" s="17" t="s">
        <v>59</v>
      </c>
      <c r="H4005" s="17" t="s">
        <v>1537</v>
      </c>
      <c r="I4005" s="17" t="s">
        <v>1524</v>
      </c>
      <c r="J4005" s="17" t="n">
        <v>1</v>
      </c>
      <c r="K4005" s="15" t="n">
        <v>65.9</v>
      </c>
      <c r="L4005" s="22" t="n">
        <v>0.05</v>
      </c>
      <c r="M4005" s="15" t="n">
        <v>0</v>
      </c>
      <c r="N4005" s="15" t="n">
        <f aca="false">J4005*K4005</f>
        <v>65.9</v>
      </c>
      <c r="O4005" s="15" t="n">
        <f aca="false">N4005*L4005</f>
        <v>3.295</v>
      </c>
      <c r="P4005" s="15" t="n">
        <f aca="false">N4005-O4005</f>
        <v>62.605</v>
      </c>
      <c r="Q4005" s="15" t="n">
        <f aca="false">J4005*INDEX(dProdutos!$F$2:$F$47,MATCH(E4005,dProdutos!$A$2:$A$47,0))</f>
        <v>29.68</v>
      </c>
      <c r="R4005" s="15" t="n">
        <f aca="false">IF(I4005="Cancelado",0,P4005-Q4005)</f>
        <v>32.925</v>
      </c>
      <c r="S4005" s="17" t="str">
        <f aca="false">INDEX(dProdutos!$D$2:$D$47,MATCH(E4005,dProdutos!$A$2:$A$47,0))</f>
        <v>Moda Masculina</v>
      </c>
    </row>
    <row r="4006" customFormat="false" ht="15" hidden="false" customHeight="false" outlineLevel="0" collapsed="false">
      <c r="A4006" s="17" t="s">
        <v>3970</v>
      </c>
      <c r="B4006" s="17" t="n">
        <v>3</v>
      </c>
      <c r="C4006" s="21" t="n">
        <v>45970</v>
      </c>
      <c r="D4006" s="17" t="s">
        <v>877</v>
      </c>
      <c r="E4006" s="17" t="s">
        <v>105</v>
      </c>
      <c r="F4006" s="17" t="s">
        <v>1497</v>
      </c>
      <c r="G4006" s="17" t="s">
        <v>59</v>
      </c>
      <c r="H4006" s="17" t="s">
        <v>1537</v>
      </c>
      <c r="I4006" s="17" t="s">
        <v>1524</v>
      </c>
      <c r="J4006" s="17" t="n">
        <v>1</v>
      </c>
      <c r="K4006" s="15" t="n">
        <v>175.9</v>
      </c>
      <c r="L4006" s="22" t="n">
        <v>0.05</v>
      </c>
      <c r="M4006" s="15" t="n">
        <v>0</v>
      </c>
      <c r="N4006" s="15" t="n">
        <f aca="false">J4006*K4006</f>
        <v>175.9</v>
      </c>
      <c r="O4006" s="15" t="n">
        <f aca="false">N4006*L4006</f>
        <v>8.795</v>
      </c>
      <c r="P4006" s="15" t="n">
        <f aca="false">N4006-O4006</f>
        <v>167.105</v>
      </c>
      <c r="Q4006" s="15" t="n">
        <f aca="false">J4006*INDEX(dProdutos!$F$2:$F$47,MATCH(E4006,dProdutos!$A$2:$A$47,0))</f>
        <v>96.59</v>
      </c>
      <c r="R4006" s="15" t="n">
        <f aca="false">IF(I4006="Cancelado",0,P4006-Q4006)</f>
        <v>70.515</v>
      </c>
      <c r="S4006" s="17" t="str">
        <f aca="false">INDEX(dProdutos!$D$2:$D$47,MATCH(E4006,dProdutos!$A$2:$A$47,0))</f>
        <v>Moda Masculina</v>
      </c>
    </row>
    <row r="4007" customFormat="false" ht="15" hidden="false" customHeight="false" outlineLevel="0" collapsed="false">
      <c r="A4007" s="17" t="s">
        <v>3970</v>
      </c>
      <c r="B4007" s="17" t="n">
        <v>4</v>
      </c>
      <c r="C4007" s="21" t="n">
        <v>45970</v>
      </c>
      <c r="D4007" s="17" t="s">
        <v>877</v>
      </c>
      <c r="E4007" s="17" t="s">
        <v>81</v>
      </c>
      <c r="F4007" s="17" t="s">
        <v>1497</v>
      </c>
      <c r="G4007" s="17" t="s">
        <v>59</v>
      </c>
      <c r="H4007" s="17" t="s">
        <v>1537</v>
      </c>
      <c r="I4007" s="17" t="s">
        <v>1524</v>
      </c>
      <c r="J4007" s="17" t="n">
        <v>1</v>
      </c>
      <c r="K4007" s="15" t="n">
        <v>64.9</v>
      </c>
      <c r="L4007" s="22" t="n">
        <v>0</v>
      </c>
      <c r="M4007" s="15" t="n">
        <v>0</v>
      </c>
      <c r="N4007" s="15" t="n">
        <f aca="false">J4007*K4007</f>
        <v>64.9</v>
      </c>
      <c r="O4007" s="15" t="n">
        <f aca="false">N4007*L4007</f>
        <v>0</v>
      </c>
      <c r="P4007" s="15" t="n">
        <f aca="false">N4007-O4007</f>
        <v>64.9</v>
      </c>
      <c r="Q4007" s="15" t="n">
        <f aca="false">J4007*INDEX(dProdutos!$F$2:$F$47,MATCH(E4007,dProdutos!$A$2:$A$47,0))</f>
        <v>26.12</v>
      </c>
      <c r="R4007" s="15" t="n">
        <f aca="false">IF(I4007="Cancelado",0,P4007-Q4007)</f>
        <v>38.78</v>
      </c>
      <c r="S4007" s="17" t="str">
        <f aca="false">INDEX(dProdutos!$D$2:$D$47,MATCH(E4007,dProdutos!$A$2:$A$47,0))</f>
        <v>Moda Feminina</v>
      </c>
    </row>
    <row r="4008" customFormat="false" ht="15" hidden="false" customHeight="false" outlineLevel="0" collapsed="false">
      <c r="A4008" s="17" t="s">
        <v>3971</v>
      </c>
      <c r="B4008" s="17" t="n">
        <v>1</v>
      </c>
      <c r="C4008" s="21" t="n">
        <v>45970</v>
      </c>
      <c r="D4008" s="17" t="s">
        <v>1298</v>
      </c>
      <c r="E4008" s="17" t="s">
        <v>98</v>
      </c>
      <c r="F4008" s="17" t="s">
        <v>1499</v>
      </c>
      <c r="G4008" s="17" t="s">
        <v>61</v>
      </c>
      <c r="H4008" s="17" t="s">
        <v>1537</v>
      </c>
      <c r="I4008" s="17" t="s">
        <v>1524</v>
      </c>
      <c r="J4008" s="17" t="n">
        <v>1</v>
      </c>
      <c r="K4008" s="15" t="n">
        <v>108.9</v>
      </c>
      <c r="L4008" s="22" t="n">
        <v>0.05</v>
      </c>
      <c r="M4008" s="15" t="n">
        <v>0</v>
      </c>
      <c r="N4008" s="15" t="n">
        <f aca="false">J4008*K4008</f>
        <v>108.9</v>
      </c>
      <c r="O4008" s="15" t="n">
        <f aca="false">N4008*L4008</f>
        <v>5.445</v>
      </c>
      <c r="P4008" s="15" t="n">
        <f aca="false">N4008-O4008</f>
        <v>103.455</v>
      </c>
      <c r="Q4008" s="15" t="n">
        <f aca="false">J4008*INDEX(dProdutos!$F$2:$F$47,MATCH(E4008,dProdutos!$A$2:$A$47,0))</f>
        <v>42.52</v>
      </c>
      <c r="R4008" s="15" t="n">
        <f aca="false">IF(I4008="Cancelado",0,P4008-Q4008)</f>
        <v>60.935</v>
      </c>
      <c r="S4008" s="17" t="str">
        <f aca="false">INDEX(dProdutos!$D$2:$D$47,MATCH(E4008,dProdutos!$A$2:$A$47,0))</f>
        <v>Moda Feminina</v>
      </c>
    </row>
    <row r="4009" customFormat="false" ht="15" hidden="false" customHeight="false" outlineLevel="0" collapsed="false">
      <c r="A4009" s="17" t="s">
        <v>3972</v>
      </c>
      <c r="B4009" s="17" t="n">
        <v>1</v>
      </c>
      <c r="C4009" s="21" t="n">
        <v>45971</v>
      </c>
      <c r="D4009" s="17" t="s">
        <v>1350</v>
      </c>
      <c r="E4009" s="17" t="s">
        <v>153</v>
      </c>
      <c r="F4009" s="17" t="s">
        <v>1495</v>
      </c>
      <c r="G4009" s="17" t="s">
        <v>61</v>
      </c>
      <c r="H4009" s="17" t="s">
        <v>1523</v>
      </c>
      <c r="I4009" s="17" t="s">
        <v>1524</v>
      </c>
      <c r="J4009" s="17" t="n">
        <v>1</v>
      </c>
      <c r="K4009" s="15" t="n">
        <v>165.9</v>
      </c>
      <c r="L4009" s="22" t="n">
        <v>0</v>
      </c>
      <c r="M4009" s="15" t="n">
        <v>0</v>
      </c>
      <c r="N4009" s="15" t="n">
        <f aca="false">J4009*K4009</f>
        <v>165.9</v>
      </c>
      <c r="O4009" s="15" t="n">
        <f aca="false">N4009*L4009</f>
        <v>0</v>
      </c>
      <c r="P4009" s="15" t="n">
        <f aca="false">N4009-O4009</f>
        <v>165.9</v>
      </c>
      <c r="Q4009" s="15" t="n">
        <f aca="false">J4009*INDEX(dProdutos!$F$2:$F$47,MATCH(E4009,dProdutos!$A$2:$A$47,0))</f>
        <v>67.28</v>
      </c>
      <c r="R4009" s="15" t="n">
        <f aca="false">IF(I4009="Cancelado",0,P4009-Q4009)</f>
        <v>98.62</v>
      </c>
      <c r="S4009" s="17" t="str">
        <f aca="false">INDEX(dProdutos!$D$2:$D$47,MATCH(E4009,dProdutos!$A$2:$A$47,0))</f>
        <v>Acessórios</v>
      </c>
    </row>
    <row r="4010" customFormat="false" ht="15" hidden="false" customHeight="false" outlineLevel="0" collapsed="false">
      <c r="A4010" s="17" t="s">
        <v>3973</v>
      </c>
      <c r="B4010" s="17" t="n">
        <v>1</v>
      </c>
      <c r="C4010" s="21" t="n">
        <v>45971</v>
      </c>
      <c r="D4010" s="17" t="s">
        <v>1310</v>
      </c>
      <c r="E4010" s="17" t="s">
        <v>88</v>
      </c>
      <c r="F4010" s="17" t="s">
        <v>1493</v>
      </c>
      <c r="G4010" s="17" t="s">
        <v>61</v>
      </c>
      <c r="H4010" s="17" t="s">
        <v>1523</v>
      </c>
      <c r="I4010" s="17" t="s">
        <v>1524</v>
      </c>
      <c r="J4010" s="17" t="n">
        <v>1</v>
      </c>
      <c r="K4010" s="15" t="n">
        <v>170.9</v>
      </c>
      <c r="L4010" s="22" t="n">
        <v>0</v>
      </c>
      <c r="M4010" s="15" t="n">
        <v>0</v>
      </c>
      <c r="N4010" s="15" t="n">
        <f aca="false">J4010*K4010</f>
        <v>170.9</v>
      </c>
      <c r="O4010" s="15" t="n">
        <f aca="false">N4010*L4010</f>
        <v>0</v>
      </c>
      <c r="P4010" s="15" t="n">
        <f aca="false">N4010-O4010</f>
        <v>170.9</v>
      </c>
      <c r="Q4010" s="15" t="n">
        <f aca="false">J4010*INDEX(dProdutos!$F$2:$F$47,MATCH(E4010,dProdutos!$A$2:$A$47,0))</f>
        <v>98.14</v>
      </c>
      <c r="R4010" s="15" t="n">
        <f aca="false">IF(I4010="Cancelado",0,P4010-Q4010)</f>
        <v>72.76</v>
      </c>
      <c r="S4010" s="17" t="str">
        <f aca="false">INDEX(dProdutos!$D$2:$D$47,MATCH(E4010,dProdutos!$A$2:$A$47,0))</f>
        <v>Moda Feminina</v>
      </c>
    </row>
    <row r="4011" customFormat="false" ht="15" hidden="false" customHeight="false" outlineLevel="0" collapsed="false">
      <c r="A4011" s="17" t="s">
        <v>3974</v>
      </c>
      <c r="B4011" s="17" t="n">
        <v>1</v>
      </c>
      <c r="C4011" s="21" t="n">
        <v>45971</v>
      </c>
      <c r="D4011" s="17" t="s">
        <v>749</v>
      </c>
      <c r="E4011" s="17" t="s">
        <v>183</v>
      </c>
      <c r="F4011" s="17" t="s">
        <v>1503</v>
      </c>
      <c r="G4011" s="17" t="s">
        <v>59</v>
      </c>
      <c r="H4011" s="17" t="s">
        <v>1537</v>
      </c>
      <c r="I4011" s="17" t="s">
        <v>1524</v>
      </c>
      <c r="J4011" s="17" t="n">
        <v>1</v>
      </c>
      <c r="K4011" s="15" t="n">
        <v>121.9</v>
      </c>
      <c r="L4011" s="22" t="n">
        <v>0</v>
      </c>
      <c r="M4011" s="15" t="n">
        <v>30.18</v>
      </c>
      <c r="N4011" s="15" t="n">
        <f aca="false">J4011*K4011</f>
        <v>121.9</v>
      </c>
      <c r="O4011" s="15" t="n">
        <f aca="false">N4011*L4011</f>
        <v>0</v>
      </c>
      <c r="P4011" s="15" t="n">
        <f aca="false">N4011-O4011</f>
        <v>121.9</v>
      </c>
      <c r="Q4011" s="15" t="n">
        <f aca="false">J4011*INDEX(dProdutos!$F$2:$F$47,MATCH(E4011,dProdutos!$A$2:$A$47,0))</f>
        <v>52.76</v>
      </c>
      <c r="R4011" s="15" t="n">
        <f aca="false">IF(I4011="Cancelado",0,P4011-Q4011)</f>
        <v>69.14</v>
      </c>
      <c r="S4011" s="17" t="str">
        <f aca="false">INDEX(dProdutos!$D$2:$D$47,MATCH(E4011,dProdutos!$A$2:$A$47,0))</f>
        <v>Eletrônicos</v>
      </c>
    </row>
    <row r="4012" customFormat="false" ht="15" hidden="false" customHeight="false" outlineLevel="0" collapsed="false">
      <c r="A4012" s="17" t="s">
        <v>3975</v>
      </c>
      <c r="B4012" s="17" t="n">
        <v>1</v>
      </c>
      <c r="C4012" s="21" t="n">
        <v>45971</v>
      </c>
      <c r="D4012" s="17" t="s">
        <v>735</v>
      </c>
      <c r="E4012" s="17" t="s">
        <v>88</v>
      </c>
      <c r="F4012" s="17" t="s">
        <v>1503</v>
      </c>
      <c r="G4012" s="17" t="s">
        <v>62</v>
      </c>
      <c r="H4012" s="17" t="s">
        <v>1523</v>
      </c>
      <c r="I4012" s="17" t="s">
        <v>1524</v>
      </c>
      <c r="J4012" s="17" t="n">
        <v>1</v>
      </c>
      <c r="K4012" s="15" t="n">
        <v>170.9</v>
      </c>
      <c r="L4012" s="22" t="n">
        <v>0</v>
      </c>
      <c r="M4012" s="15" t="n">
        <v>11.87</v>
      </c>
      <c r="N4012" s="15" t="n">
        <f aca="false">J4012*K4012</f>
        <v>170.9</v>
      </c>
      <c r="O4012" s="15" t="n">
        <f aca="false">N4012*L4012</f>
        <v>0</v>
      </c>
      <c r="P4012" s="15" t="n">
        <f aca="false">N4012-O4012</f>
        <v>170.9</v>
      </c>
      <c r="Q4012" s="15" t="n">
        <f aca="false">J4012*INDEX(dProdutos!$F$2:$F$47,MATCH(E4012,dProdutos!$A$2:$A$47,0))</f>
        <v>98.14</v>
      </c>
      <c r="R4012" s="15" t="n">
        <f aca="false">IF(I4012="Cancelado",0,P4012-Q4012)</f>
        <v>72.76</v>
      </c>
      <c r="S4012" s="17" t="str">
        <f aca="false">INDEX(dProdutos!$D$2:$D$47,MATCH(E4012,dProdutos!$A$2:$A$47,0))</f>
        <v>Moda Feminina</v>
      </c>
    </row>
    <row r="4013" customFormat="false" ht="15" hidden="false" customHeight="false" outlineLevel="0" collapsed="false">
      <c r="A4013" s="17" t="s">
        <v>3976</v>
      </c>
      <c r="B4013" s="17" t="n">
        <v>1</v>
      </c>
      <c r="C4013" s="21" t="n">
        <v>45971</v>
      </c>
      <c r="D4013" s="17" t="s">
        <v>701</v>
      </c>
      <c r="E4013" s="17" t="s">
        <v>141</v>
      </c>
      <c r="F4013" s="17" t="s">
        <v>1497</v>
      </c>
      <c r="G4013" s="17" t="s">
        <v>59</v>
      </c>
      <c r="H4013" s="17" t="s">
        <v>1537</v>
      </c>
      <c r="I4013" s="17" t="s">
        <v>1531</v>
      </c>
      <c r="J4013" s="17" t="n">
        <v>1</v>
      </c>
      <c r="K4013" s="15" t="n">
        <v>131.9</v>
      </c>
      <c r="L4013" s="22" t="n">
        <v>0.15</v>
      </c>
      <c r="M4013" s="15" t="n">
        <v>0</v>
      </c>
      <c r="N4013" s="15" t="n">
        <f aca="false">J4013*K4013</f>
        <v>131.9</v>
      </c>
      <c r="O4013" s="15" t="n">
        <f aca="false">N4013*L4013</f>
        <v>19.785</v>
      </c>
      <c r="P4013" s="15" t="n">
        <f aca="false">N4013-O4013</f>
        <v>112.115</v>
      </c>
      <c r="Q4013" s="15" t="n">
        <f aca="false">J4013*INDEX(dProdutos!$F$2:$F$47,MATCH(E4013,dProdutos!$A$2:$A$47,0))</f>
        <v>81.66</v>
      </c>
      <c r="R4013" s="15" t="n">
        <f aca="false">IF(I4013="Cancelado",0,P4013-Q4013)</f>
        <v>0</v>
      </c>
      <c r="S4013" s="17" t="str">
        <f aca="false">INDEX(dProdutos!$D$2:$D$47,MATCH(E4013,dProdutos!$A$2:$A$47,0))</f>
        <v>Acessórios</v>
      </c>
    </row>
    <row r="4014" customFormat="false" ht="15" hidden="false" customHeight="false" outlineLevel="0" collapsed="false">
      <c r="A4014" s="17" t="s">
        <v>3976</v>
      </c>
      <c r="B4014" s="17" t="n">
        <v>2</v>
      </c>
      <c r="C4014" s="21" t="n">
        <v>45971</v>
      </c>
      <c r="D4014" s="17" t="s">
        <v>701</v>
      </c>
      <c r="E4014" s="17" t="s">
        <v>81</v>
      </c>
      <c r="F4014" s="17" t="s">
        <v>1497</v>
      </c>
      <c r="G4014" s="17" t="s">
        <v>59</v>
      </c>
      <c r="H4014" s="17" t="s">
        <v>1537</v>
      </c>
      <c r="I4014" s="17" t="s">
        <v>1531</v>
      </c>
      <c r="J4014" s="17" t="n">
        <v>1</v>
      </c>
      <c r="K4014" s="15" t="n">
        <v>64.9</v>
      </c>
      <c r="L4014" s="22" t="n">
        <v>0</v>
      </c>
      <c r="M4014" s="15" t="n">
        <v>0</v>
      </c>
      <c r="N4014" s="15" t="n">
        <f aca="false">J4014*K4014</f>
        <v>64.9</v>
      </c>
      <c r="O4014" s="15" t="n">
        <f aca="false">N4014*L4014</f>
        <v>0</v>
      </c>
      <c r="P4014" s="15" t="n">
        <f aca="false">N4014-O4014</f>
        <v>64.9</v>
      </c>
      <c r="Q4014" s="15" t="n">
        <f aca="false">J4014*INDEX(dProdutos!$F$2:$F$47,MATCH(E4014,dProdutos!$A$2:$A$47,0))</f>
        <v>26.12</v>
      </c>
      <c r="R4014" s="15" t="n">
        <f aca="false">IF(I4014="Cancelado",0,P4014-Q4014)</f>
        <v>0</v>
      </c>
      <c r="S4014" s="17" t="str">
        <f aca="false">INDEX(dProdutos!$D$2:$D$47,MATCH(E4014,dProdutos!$A$2:$A$47,0))</f>
        <v>Moda Feminina</v>
      </c>
    </row>
    <row r="4015" customFormat="false" ht="15" hidden="false" customHeight="false" outlineLevel="0" collapsed="false">
      <c r="A4015" s="17" t="s">
        <v>3977</v>
      </c>
      <c r="B4015" s="17" t="n">
        <v>1</v>
      </c>
      <c r="C4015" s="21" t="n">
        <v>45971</v>
      </c>
      <c r="D4015" s="17" t="s">
        <v>659</v>
      </c>
      <c r="E4015" s="17" t="s">
        <v>132</v>
      </c>
      <c r="F4015" s="17" t="s">
        <v>1495</v>
      </c>
      <c r="G4015" s="17" t="s">
        <v>62</v>
      </c>
      <c r="H4015" s="17" t="s">
        <v>1537</v>
      </c>
      <c r="I4015" s="17" t="s">
        <v>1524</v>
      </c>
      <c r="J4015" s="17" t="n">
        <v>2</v>
      </c>
      <c r="K4015" s="15" t="n">
        <v>179.9</v>
      </c>
      <c r="L4015" s="22" t="n">
        <v>0</v>
      </c>
      <c r="M4015" s="15" t="n">
        <v>21.17</v>
      </c>
      <c r="N4015" s="15" t="n">
        <f aca="false">J4015*K4015</f>
        <v>359.8</v>
      </c>
      <c r="O4015" s="15" t="n">
        <f aca="false">N4015*L4015</f>
        <v>0</v>
      </c>
      <c r="P4015" s="15" t="n">
        <f aca="false">N4015-O4015</f>
        <v>359.8</v>
      </c>
      <c r="Q4015" s="15" t="n">
        <f aca="false">J4015*INDEX(dProdutos!$F$2:$F$47,MATCH(E4015,dProdutos!$A$2:$A$47,0))</f>
        <v>187.12</v>
      </c>
      <c r="R4015" s="15" t="n">
        <f aca="false">IF(I4015="Cancelado",0,P4015-Q4015)</f>
        <v>172.68</v>
      </c>
      <c r="S4015" s="17" t="str">
        <f aca="false">INDEX(dProdutos!$D$2:$D$47,MATCH(E4015,dProdutos!$A$2:$A$47,0))</f>
        <v>Calçados</v>
      </c>
    </row>
    <row r="4016" customFormat="false" ht="15" hidden="false" customHeight="false" outlineLevel="0" collapsed="false">
      <c r="A4016" s="17" t="s">
        <v>3978</v>
      </c>
      <c r="B4016" s="17" t="n">
        <v>1</v>
      </c>
      <c r="C4016" s="21" t="n">
        <v>45971</v>
      </c>
      <c r="D4016" s="17" t="s">
        <v>557</v>
      </c>
      <c r="E4016" s="17" t="s">
        <v>114</v>
      </c>
      <c r="F4016" s="17" t="s">
        <v>1497</v>
      </c>
      <c r="G4016" s="17" t="s">
        <v>60</v>
      </c>
      <c r="H4016" s="17" t="s">
        <v>1537</v>
      </c>
      <c r="I4016" s="17" t="s">
        <v>1524</v>
      </c>
      <c r="J4016" s="17" t="n">
        <v>1</v>
      </c>
      <c r="K4016" s="15" t="n">
        <v>202.9</v>
      </c>
      <c r="L4016" s="22" t="n">
        <v>0.05</v>
      </c>
      <c r="M4016" s="15" t="n">
        <v>10.02</v>
      </c>
      <c r="N4016" s="15" t="n">
        <f aca="false">J4016*K4016</f>
        <v>202.9</v>
      </c>
      <c r="O4016" s="15" t="n">
        <f aca="false">N4016*L4016</f>
        <v>10.145</v>
      </c>
      <c r="P4016" s="15" t="n">
        <f aca="false">N4016-O4016</f>
        <v>192.755</v>
      </c>
      <c r="Q4016" s="15" t="n">
        <f aca="false">J4016*INDEX(dProdutos!$F$2:$F$47,MATCH(E4016,dProdutos!$A$2:$A$47,0))</f>
        <v>110.39</v>
      </c>
      <c r="R4016" s="15" t="n">
        <f aca="false">IF(I4016="Cancelado",0,P4016-Q4016)</f>
        <v>82.365</v>
      </c>
      <c r="S4016" s="17" t="str">
        <f aca="false">INDEX(dProdutos!$D$2:$D$47,MATCH(E4016,dProdutos!$A$2:$A$47,0))</f>
        <v>Moda Masculina</v>
      </c>
    </row>
    <row r="4017" customFormat="false" ht="15" hidden="false" customHeight="false" outlineLevel="0" collapsed="false">
      <c r="A4017" s="17" t="s">
        <v>3979</v>
      </c>
      <c r="B4017" s="17" t="n">
        <v>1</v>
      </c>
      <c r="C4017" s="21" t="n">
        <v>45971</v>
      </c>
      <c r="D4017" s="17" t="s">
        <v>659</v>
      </c>
      <c r="E4017" s="17" t="s">
        <v>77</v>
      </c>
      <c r="F4017" s="17" t="s">
        <v>1490</v>
      </c>
      <c r="G4017" s="17" t="s">
        <v>64</v>
      </c>
      <c r="H4017" s="17" t="s">
        <v>1523</v>
      </c>
      <c r="I4017" s="17" t="s">
        <v>1524</v>
      </c>
      <c r="J4017" s="17" t="n">
        <v>1</v>
      </c>
      <c r="K4017" s="15" t="n">
        <v>198.9</v>
      </c>
      <c r="L4017" s="22" t="n">
        <v>0.1</v>
      </c>
      <c r="M4017" s="15" t="n">
        <v>11.41</v>
      </c>
      <c r="N4017" s="15" t="n">
        <f aca="false">J4017*K4017</f>
        <v>198.9</v>
      </c>
      <c r="O4017" s="15" t="n">
        <f aca="false">N4017*L4017</f>
        <v>19.89</v>
      </c>
      <c r="P4017" s="15" t="n">
        <f aca="false">N4017-O4017</f>
        <v>179.01</v>
      </c>
      <c r="Q4017" s="15" t="n">
        <f aca="false">J4017*INDEX(dProdutos!$F$2:$F$47,MATCH(E4017,dProdutos!$A$2:$A$47,0))</f>
        <v>107.88</v>
      </c>
      <c r="R4017" s="15" t="n">
        <f aca="false">IF(I4017="Cancelado",0,P4017-Q4017)</f>
        <v>71.13</v>
      </c>
      <c r="S4017" s="17" t="str">
        <f aca="false">INDEX(dProdutos!$D$2:$D$47,MATCH(E4017,dProdutos!$A$2:$A$47,0))</f>
        <v>Moda Feminina</v>
      </c>
    </row>
    <row r="4018" customFormat="false" ht="15" hidden="false" customHeight="false" outlineLevel="0" collapsed="false">
      <c r="A4018" s="17" t="s">
        <v>3979</v>
      </c>
      <c r="B4018" s="17" t="n">
        <v>2</v>
      </c>
      <c r="C4018" s="21" t="n">
        <v>45971</v>
      </c>
      <c r="D4018" s="17" t="s">
        <v>659</v>
      </c>
      <c r="E4018" s="17" t="s">
        <v>95</v>
      </c>
      <c r="F4018" s="17" t="s">
        <v>1490</v>
      </c>
      <c r="G4018" s="17" t="s">
        <v>64</v>
      </c>
      <c r="H4018" s="17" t="s">
        <v>1523</v>
      </c>
      <c r="I4018" s="17" t="s">
        <v>1524</v>
      </c>
      <c r="J4018" s="17" t="n">
        <v>1</v>
      </c>
      <c r="K4018" s="15" t="n">
        <v>77.9</v>
      </c>
      <c r="L4018" s="22" t="n">
        <v>0.05</v>
      </c>
      <c r="M4018" s="15" t="n">
        <v>0</v>
      </c>
      <c r="N4018" s="15" t="n">
        <f aca="false">J4018*K4018</f>
        <v>77.9</v>
      </c>
      <c r="O4018" s="15" t="n">
        <f aca="false">N4018*L4018</f>
        <v>3.895</v>
      </c>
      <c r="P4018" s="15" t="n">
        <f aca="false">N4018-O4018</f>
        <v>74.005</v>
      </c>
      <c r="Q4018" s="15" t="n">
        <f aca="false">J4018*INDEX(dProdutos!$F$2:$F$47,MATCH(E4018,dProdutos!$A$2:$A$47,0))</f>
        <v>36.71</v>
      </c>
      <c r="R4018" s="15" t="n">
        <f aca="false">IF(I4018="Cancelado",0,P4018-Q4018)</f>
        <v>37.295</v>
      </c>
      <c r="S4018" s="17" t="str">
        <f aca="false">INDEX(dProdutos!$D$2:$D$47,MATCH(E4018,dProdutos!$A$2:$A$47,0))</f>
        <v>Moda Feminina</v>
      </c>
    </row>
    <row r="4019" customFormat="false" ht="15" hidden="false" customHeight="false" outlineLevel="0" collapsed="false">
      <c r="A4019" s="17" t="s">
        <v>3980</v>
      </c>
      <c r="B4019" s="17" t="n">
        <v>1</v>
      </c>
      <c r="C4019" s="21" t="n">
        <v>45971</v>
      </c>
      <c r="D4019" s="17" t="s">
        <v>767</v>
      </c>
      <c r="E4019" s="17" t="s">
        <v>88</v>
      </c>
      <c r="F4019" s="17" t="s">
        <v>1490</v>
      </c>
      <c r="G4019" s="17" t="s">
        <v>61</v>
      </c>
      <c r="H4019" s="17" t="s">
        <v>1537</v>
      </c>
      <c r="I4019" s="17" t="s">
        <v>1531</v>
      </c>
      <c r="J4019" s="17" t="n">
        <v>1</v>
      </c>
      <c r="K4019" s="15" t="n">
        <v>170.9</v>
      </c>
      <c r="L4019" s="22" t="n">
        <v>0.05</v>
      </c>
      <c r="M4019" s="15" t="n">
        <v>0</v>
      </c>
      <c r="N4019" s="15" t="n">
        <f aca="false">J4019*K4019</f>
        <v>170.9</v>
      </c>
      <c r="O4019" s="15" t="n">
        <f aca="false">N4019*L4019</f>
        <v>8.545</v>
      </c>
      <c r="P4019" s="15" t="n">
        <f aca="false">N4019-O4019</f>
        <v>162.355</v>
      </c>
      <c r="Q4019" s="15" t="n">
        <f aca="false">J4019*INDEX(dProdutos!$F$2:$F$47,MATCH(E4019,dProdutos!$A$2:$A$47,0))</f>
        <v>98.14</v>
      </c>
      <c r="R4019" s="15" t="n">
        <f aca="false">IF(I4019="Cancelado",0,P4019-Q4019)</f>
        <v>0</v>
      </c>
      <c r="S4019" s="17" t="str">
        <f aca="false">INDEX(dProdutos!$D$2:$D$47,MATCH(E4019,dProdutos!$A$2:$A$47,0))</f>
        <v>Moda Feminina</v>
      </c>
    </row>
    <row r="4020" customFormat="false" ht="15" hidden="false" customHeight="false" outlineLevel="0" collapsed="false">
      <c r="A4020" s="17" t="s">
        <v>3981</v>
      </c>
      <c r="B4020" s="17" t="n">
        <v>1</v>
      </c>
      <c r="C4020" s="21" t="n">
        <v>45971</v>
      </c>
      <c r="D4020" s="17" t="s">
        <v>860</v>
      </c>
      <c r="E4020" s="17" t="s">
        <v>156</v>
      </c>
      <c r="F4020" s="17" t="s">
        <v>1497</v>
      </c>
      <c r="G4020" s="17" t="s">
        <v>64</v>
      </c>
      <c r="H4020" s="17" t="s">
        <v>1523</v>
      </c>
      <c r="I4020" s="17" t="s">
        <v>1524</v>
      </c>
      <c r="J4020" s="17" t="n">
        <v>1</v>
      </c>
      <c r="K4020" s="15" t="n">
        <v>192.9</v>
      </c>
      <c r="L4020" s="22" t="n">
        <v>0.2</v>
      </c>
      <c r="M4020" s="15" t="n">
        <v>0</v>
      </c>
      <c r="N4020" s="15" t="n">
        <f aca="false">J4020*K4020</f>
        <v>192.9</v>
      </c>
      <c r="O4020" s="15" t="n">
        <f aca="false">N4020*L4020</f>
        <v>38.58</v>
      </c>
      <c r="P4020" s="15" t="n">
        <f aca="false">N4020-O4020</f>
        <v>154.32</v>
      </c>
      <c r="Q4020" s="15" t="n">
        <f aca="false">J4020*INDEX(dProdutos!$F$2:$F$47,MATCH(E4020,dProdutos!$A$2:$A$47,0))</f>
        <v>80.38</v>
      </c>
      <c r="R4020" s="15" t="n">
        <f aca="false">IF(I4020="Cancelado",0,P4020-Q4020)</f>
        <v>73.94</v>
      </c>
      <c r="S4020" s="17" t="str">
        <f aca="false">INDEX(dProdutos!$D$2:$D$47,MATCH(E4020,dProdutos!$A$2:$A$47,0))</f>
        <v>Acessórios</v>
      </c>
    </row>
    <row r="4021" customFormat="false" ht="15" hidden="false" customHeight="false" outlineLevel="0" collapsed="false">
      <c r="A4021" s="17" t="s">
        <v>3981</v>
      </c>
      <c r="B4021" s="17" t="n">
        <v>2</v>
      </c>
      <c r="C4021" s="21" t="n">
        <v>45971</v>
      </c>
      <c r="D4021" s="17" t="s">
        <v>860</v>
      </c>
      <c r="E4021" s="17" t="s">
        <v>105</v>
      </c>
      <c r="F4021" s="17" t="s">
        <v>1497</v>
      </c>
      <c r="G4021" s="17" t="s">
        <v>64</v>
      </c>
      <c r="H4021" s="17" t="s">
        <v>1523</v>
      </c>
      <c r="I4021" s="17" t="s">
        <v>1524</v>
      </c>
      <c r="J4021" s="17" t="n">
        <v>1</v>
      </c>
      <c r="K4021" s="15" t="n">
        <v>175.9</v>
      </c>
      <c r="L4021" s="22" t="n">
        <v>0</v>
      </c>
      <c r="M4021" s="15" t="n">
        <v>0</v>
      </c>
      <c r="N4021" s="15" t="n">
        <f aca="false">J4021*K4021</f>
        <v>175.9</v>
      </c>
      <c r="O4021" s="15" t="n">
        <f aca="false">N4021*L4021</f>
        <v>0</v>
      </c>
      <c r="P4021" s="15" t="n">
        <f aca="false">N4021-O4021</f>
        <v>175.9</v>
      </c>
      <c r="Q4021" s="15" t="n">
        <f aca="false">J4021*INDEX(dProdutos!$F$2:$F$47,MATCH(E4021,dProdutos!$A$2:$A$47,0))</f>
        <v>96.59</v>
      </c>
      <c r="R4021" s="15" t="n">
        <f aca="false">IF(I4021="Cancelado",0,P4021-Q4021)</f>
        <v>79.31</v>
      </c>
      <c r="S4021" s="17" t="str">
        <f aca="false">INDEX(dProdutos!$D$2:$D$47,MATCH(E4021,dProdutos!$A$2:$A$47,0))</f>
        <v>Moda Masculina</v>
      </c>
    </row>
    <row r="4022" customFormat="false" ht="15" hidden="false" customHeight="false" outlineLevel="0" collapsed="false">
      <c r="A4022" s="17" t="s">
        <v>3982</v>
      </c>
      <c r="B4022" s="17" t="n">
        <v>1</v>
      </c>
      <c r="C4022" s="21" t="n">
        <v>45971</v>
      </c>
      <c r="D4022" s="17" t="s">
        <v>982</v>
      </c>
      <c r="E4022" s="17" t="s">
        <v>135</v>
      </c>
      <c r="F4022" s="17" t="s">
        <v>1501</v>
      </c>
      <c r="G4022" s="17" t="s">
        <v>59</v>
      </c>
      <c r="H4022" s="17" t="s">
        <v>1537</v>
      </c>
      <c r="I4022" s="17" t="s">
        <v>1524</v>
      </c>
      <c r="J4022" s="17" t="n">
        <v>1</v>
      </c>
      <c r="K4022" s="15" t="n">
        <v>200.9</v>
      </c>
      <c r="L4022" s="22" t="n">
        <v>0.05</v>
      </c>
      <c r="M4022" s="15" t="n">
        <v>0</v>
      </c>
      <c r="N4022" s="15" t="n">
        <f aca="false">J4022*K4022</f>
        <v>200.9</v>
      </c>
      <c r="O4022" s="15" t="n">
        <f aca="false">N4022*L4022</f>
        <v>10.045</v>
      </c>
      <c r="P4022" s="15" t="n">
        <f aca="false">N4022-O4022</f>
        <v>190.855</v>
      </c>
      <c r="Q4022" s="15" t="n">
        <f aca="false">J4022*INDEX(dProdutos!$F$2:$F$47,MATCH(E4022,dProdutos!$A$2:$A$47,0))</f>
        <v>80.73</v>
      </c>
      <c r="R4022" s="15" t="n">
        <f aca="false">IF(I4022="Cancelado",0,P4022-Q4022)</f>
        <v>110.125</v>
      </c>
      <c r="S4022" s="17" t="str">
        <f aca="false">INDEX(dProdutos!$D$2:$D$47,MATCH(E4022,dProdutos!$A$2:$A$47,0))</f>
        <v>Calçados</v>
      </c>
    </row>
    <row r="4023" customFormat="false" ht="15" hidden="false" customHeight="false" outlineLevel="0" collapsed="false">
      <c r="A4023" s="17" t="s">
        <v>3983</v>
      </c>
      <c r="B4023" s="17" t="n">
        <v>1</v>
      </c>
      <c r="C4023" s="21" t="n">
        <v>45971</v>
      </c>
      <c r="D4023" s="17" t="s">
        <v>1472</v>
      </c>
      <c r="E4023" s="17" t="s">
        <v>183</v>
      </c>
      <c r="F4023" s="17" t="s">
        <v>1503</v>
      </c>
      <c r="G4023" s="17" t="s">
        <v>60</v>
      </c>
      <c r="H4023" s="17" t="s">
        <v>1523</v>
      </c>
      <c r="I4023" s="17" t="s">
        <v>1524</v>
      </c>
      <c r="J4023" s="17" t="n">
        <v>1</v>
      </c>
      <c r="K4023" s="15" t="n">
        <v>121.9</v>
      </c>
      <c r="L4023" s="22" t="n">
        <v>0</v>
      </c>
      <c r="M4023" s="15" t="n">
        <v>0</v>
      </c>
      <c r="N4023" s="15" t="n">
        <f aca="false">J4023*K4023</f>
        <v>121.9</v>
      </c>
      <c r="O4023" s="15" t="n">
        <f aca="false">N4023*L4023</f>
        <v>0</v>
      </c>
      <c r="P4023" s="15" t="n">
        <f aca="false">N4023-O4023</f>
        <v>121.9</v>
      </c>
      <c r="Q4023" s="15" t="n">
        <f aca="false">J4023*INDEX(dProdutos!$F$2:$F$47,MATCH(E4023,dProdutos!$A$2:$A$47,0))</f>
        <v>52.76</v>
      </c>
      <c r="R4023" s="15" t="n">
        <f aca="false">IF(I4023="Cancelado",0,P4023-Q4023)</f>
        <v>69.14</v>
      </c>
      <c r="S4023" s="17" t="str">
        <f aca="false">INDEX(dProdutos!$D$2:$D$47,MATCH(E4023,dProdutos!$A$2:$A$47,0))</f>
        <v>Eletrônicos</v>
      </c>
    </row>
    <row r="4024" customFormat="false" ht="15" hidden="false" customHeight="false" outlineLevel="0" collapsed="false">
      <c r="A4024" s="17" t="s">
        <v>3984</v>
      </c>
      <c r="B4024" s="17" t="n">
        <v>1</v>
      </c>
      <c r="C4024" s="21" t="n">
        <v>45971</v>
      </c>
      <c r="D4024" s="17" t="s">
        <v>862</v>
      </c>
      <c r="E4024" s="17" t="s">
        <v>177</v>
      </c>
      <c r="F4024" s="17" t="s">
        <v>1503</v>
      </c>
      <c r="G4024" s="17" t="s">
        <v>59</v>
      </c>
      <c r="H4024" s="17" t="s">
        <v>1537</v>
      </c>
      <c r="I4024" s="17" t="s">
        <v>1524</v>
      </c>
      <c r="J4024" s="17" t="n">
        <v>1</v>
      </c>
      <c r="K4024" s="15" t="n">
        <v>257.9</v>
      </c>
      <c r="L4024" s="22" t="n">
        <v>0</v>
      </c>
      <c r="M4024" s="15" t="n">
        <v>0</v>
      </c>
      <c r="N4024" s="15" t="n">
        <f aca="false">J4024*K4024</f>
        <v>257.9</v>
      </c>
      <c r="O4024" s="15" t="n">
        <f aca="false">N4024*L4024</f>
        <v>0</v>
      </c>
      <c r="P4024" s="15" t="n">
        <f aca="false">N4024-O4024</f>
        <v>257.9</v>
      </c>
      <c r="Q4024" s="15" t="n">
        <f aca="false">J4024*INDEX(dProdutos!$F$2:$F$47,MATCH(E4024,dProdutos!$A$2:$A$47,0))</f>
        <v>138.23</v>
      </c>
      <c r="R4024" s="15" t="n">
        <f aca="false">IF(I4024="Cancelado",0,P4024-Q4024)</f>
        <v>119.67</v>
      </c>
      <c r="S4024" s="17" t="str">
        <f aca="false">INDEX(dProdutos!$D$2:$D$47,MATCH(E4024,dProdutos!$A$2:$A$47,0))</f>
        <v>Casa</v>
      </c>
    </row>
    <row r="4025" customFormat="false" ht="15" hidden="false" customHeight="false" outlineLevel="0" collapsed="false">
      <c r="A4025" s="17" t="s">
        <v>3984</v>
      </c>
      <c r="B4025" s="17" t="n">
        <v>2</v>
      </c>
      <c r="C4025" s="21" t="n">
        <v>45971</v>
      </c>
      <c r="D4025" s="17" t="s">
        <v>862</v>
      </c>
      <c r="E4025" s="17" t="s">
        <v>153</v>
      </c>
      <c r="F4025" s="17" t="s">
        <v>1503</v>
      </c>
      <c r="G4025" s="17" t="s">
        <v>59</v>
      </c>
      <c r="H4025" s="17" t="s">
        <v>1537</v>
      </c>
      <c r="I4025" s="17" t="s">
        <v>1524</v>
      </c>
      <c r="J4025" s="17" t="n">
        <v>1</v>
      </c>
      <c r="K4025" s="15" t="n">
        <v>165.9</v>
      </c>
      <c r="L4025" s="22" t="n">
        <v>0</v>
      </c>
      <c r="M4025" s="15" t="n">
        <v>0</v>
      </c>
      <c r="N4025" s="15" t="n">
        <f aca="false">J4025*K4025</f>
        <v>165.9</v>
      </c>
      <c r="O4025" s="15" t="n">
        <f aca="false">N4025*L4025</f>
        <v>0</v>
      </c>
      <c r="P4025" s="15" t="n">
        <f aca="false">N4025-O4025</f>
        <v>165.9</v>
      </c>
      <c r="Q4025" s="15" t="n">
        <f aca="false">J4025*INDEX(dProdutos!$F$2:$F$47,MATCH(E4025,dProdutos!$A$2:$A$47,0))</f>
        <v>67.28</v>
      </c>
      <c r="R4025" s="15" t="n">
        <f aca="false">IF(I4025="Cancelado",0,P4025-Q4025)</f>
        <v>98.62</v>
      </c>
      <c r="S4025" s="17" t="str">
        <f aca="false">INDEX(dProdutos!$D$2:$D$47,MATCH(E4025,dProdutos!$A$2:$A$47,0))</f>
        <v>Acessórios</v>
      </c>
    </row>
    <row r="4026" customFormat="false" ht="15" hidden="false" customHeight="false" outlineLevel="0" collapsed="false">
      <c r="A4026" s="17" t="s">
        <v>3985</v>
      </c>
      <c r="B4026" s="17" t="n">
        <v>1</v>
      </c>
      <c r="C4026" s="21" t="n">
        <v>45971</v>
      </c>
      <c r="D4026" s="17" t="s">
        <v>962</v>
      </c>
      <c r="E4026" s="17" t="s">
        <v>192</v>
      </c>
      <c r="F4026" s="17" t="s">
        <v>1501</v>
      </c>
      <c r="G4026" s="17" t="s">
        <v>59</v>
      </c>
      <c r="H4026" s="17" t="s">
        <v>1537</v>
      </c>
      <c r="I4026" s="17" t="s">
        <v>1524</v>
      </c>
      <c r="J4026" s="17" t="n">
        <v>2</v>
      </c>
      <c r="K4026" s="15" t="n">
        <v>245.9</v>
      </c>
      <c r="L4026" s="22" t="n">
        <v>0.1</v>
      </c>
      <c r="M4026" s="15" t="n">
        <v>0</v>
      </c>
      <c r="N4026" s="15" t="n">
        <f aca="false">J4026*K4026</f>
        <v>491.8</v>
      </c>
      <c r="O4026" s="15" t="n">
        <f aca="false">N4026*L4026</f>
        <v>49.18</v>
      </c>
      <c r="P4026" s="15" t="n">
        <f aca="false">N4026-O4026</f>
        <v>442.62</v>
      </c>
      <c r="Q4026" s="15" t="n">
        <f aca="false">J4026*INDEX(dProdutos!$F$2:$F$47,MATCH(E4026,dProdutos!$A$2:$A$47,0))</f>
        <v>215.56</v>
      </c>
      <c r="R4026" s="15" t="n">
        <f aca="false">IF(I4026="Cancelado",0,P4026-Q4026)</f>
        <v>227.06</v>
      </c>
      <c r="S4026" s="17" t="str">
        <f aca="false">INDEX(dProdutos!$D$2:$D$47,MATCH(E4026,dProdutos!$A$2:$A$47,0))</f>
        <v>Eletrônicos</v>
      </c>
    </row>
    <row r="4027" customFormat="false" ht="15" hidden="false" customHeight="false" outlineLevel="0" collapsed="false">
      <c r="A4027" s="17" t="s">
        <v>3986</v>
      </c>
      <c r="B4027" s="17" t="n">
        <v>1</v>
      </c>
      <c r="C4027" s="21" t="n">
        <v>45972</v>
      </c>
      <c r="D4027" s="17" t="s">
        <v>640</v>
      </c>
      <c r="E4027" s="17" t="s">
        <v>183</v>
      </c>
      <c r="F4027" s="17" t="s">
        <v>1495</v>
      </c>
      <c r="G4027" s="17" t="s">
        <v>59</v>
      </c>
      <c r="H4027" s="17" t="s">
        <v>1523</v>
      </c>
      <c r="I4027" s="17" t="s">
        <v>1524</v>
      </c>
      <c r="J4027" s="17" t="n">
        <v>1</v>
      </c>
      <c r="K4027" s="15" t="n">
        <v>121.9</v>
      </c>
      <c r="L4027" s="22" t="n">
        <v>0</v>
      </c>
      <c r="M4027" s="15" t="n">
        <v>16.15</v>
      </c>
      <c r="N4027" s="15" t="n">
        <f aca="false">J4027*K4027</f>
        <v>121.9</v>
      </c>
      <c r="O4027" s="15" t="n">
        <f aca="false">N4027*L4027</f>
        <v>0</v>
      </c>
      <c r="P4027" s="15" t="n">
        <f aca="false">N4027-O4027</f>
        <v>121.9</v>
      </c>
      <c r="Q4027" s="15" t="n">
        <f aca="false">J4027*INDEX(dProdutos!$F$2:$F$47,MATCH(E4027,dProdutos!$A$2:$A$47,0))</f>
        <v>52.76</v>
      </c>
      <c r="R4027" s="15" t="n">
        <f aca="false">IF(I4027="Cancelado",0,P4027-Q4027)</f>
        <v>69.14</v>
      </c>
      <c r="S4027" s="17" t="str">
        <f aca="false">INDEX(dProdutos!$D$2:$D$47,MATCH(E4027,dProdutos!$A$2:$A$47,0))</f>
        <v>Eletrônicos</v>
      </c>
    </row>
    <row r="4028" customFormat="false" ht="15" hidden="false" customHeight="false" outlineLevel="0" collapsed="false">
      <c r="A4028" s="17" t="s">
        <v>3987</v>
      </c>
      <c r="B4028" s="17" t="n">
        <v>1</v>
      </c>
      <c r="C4028" s="21" t="n">
        <v>45972</v>
      </c>
      <c r="D4028" s="17" t="s">
        <v>1347</v>
      </c>
      <c r="E4028" s="17" t="s">
        <v>73</v>
      </c>
      <c r="F4028" s="17" t="s">
        <v>1493</v>
      </c>
      <c r="G4028" s="17" t="s">
        <v>60</v>
      </c>
      <c r="H4028" s="17" t="s">
        <v>1537</v>
      </c>
      <c r="I4028" s="17" t="s">
        <v>1524</v>
      </c>
      <c r="J4028" s="17" t="n">
        <v>1</v>
      </c>
      <c r="K4028" s="15" t="n">
        <v>179.9</v>
      </c>
      <c r="L4028" s="22" t="n">
        <v>0</v>
      </c>
      <c r="M4028" s="15" t="n">
        <v>28.35</v>
      </c>
      <c r="N4028" s="15" t="n">
        <f aca="false">J4028*K4028</f>
        <v>179.9</v>
      </c>
      <c r="O4028" s="15" t="n">
        <f aca="false">N4028*L4028</f>
        <v>0</v>
      </c>
      <c r="P4028" s="15" t="n">
        <f aca="false">N4028-O4028</f>
        <v>179.9</v>
      </c>
      <c r="Q4028" s="15" t="n">
        <f aca="false">J4028*INDEX(dProdutos!$F$2:$F$47,MATCH(E4028,dProdutos!$A$2:$A$47,0))</f>
        <v>69.44</v>
      </c>
      <c r="R4028" s="15" t="n">
        <f aca="false">IF(I4028="Cancelado",0,P4028-Q4028)</f>
        <v>110.46</v>
      </c>
      <c r="S4028" s="17" t="str">
        <f aca="false">INDEX(dProdutos!$D$2:$D$47,MATCH(E4028,dProdutos!$A$2:$A$47,0))</f>
        <v>Moda Feminina</v>
      </c>
    </row>
    <row r="4029" customFormat="false" ht="15" hidden="false" customHeight="false" outlineLevel="0" collapsed="false">
      <c r="A4029" s="17" t="s">
        <v>3987</v>
      </c>
      <c r="B4029" s="17" t="n">
        <v>2</v>
      </c>
      <c r="C4029" s="21" t="n">
        <v>45972</v>
      </c>
      <c r="D4029" s="17" t="s">
        <v>1347</v>
      </c>
      <c r="E4029" s="17" t="s">
        <v>98</v>
      </c>
      <c r="F4029" s="17" t="s">
        <v>1493</v>
      </c>
      <c r="G4029" s="17" t="s">
        <v>60</v>
      </c>
      <c r="H4029" s="17" t="s">
        <v>1537</v>
      </c>
      <c r="I4029" s="17" t="s">
        <v>1524</v>
      </c>
      <c r="J4029" s="17" t="n">
        <v>1</v>
      </c>
      <c r="K4029" s="15" t="n">
        <v>108.9</v>
      </c>
      <c r="L4029" s="22" t="n">
        <v>0</v>
      </c>
      <c r="M4029" s="15" t="n">
        <v>0</v>
      </c>
      <c r="N4029" s="15" t="n">
        <f aca="false">J4029*K4029</f>
        <v>108.9</v>
      </c>
      <c r="O4029" s="15" t="n">
        <f aca="false">N4029*L4029</f>
        <v>0</v>
      </c>
      <c r="P4029" s="15" t="n">
        <f aca="false">N4029-O4029</f>
        <v>108.9</v>
      </c>
      <c r="Q4029" s="15" t="n">
        <f aca="false">J4029*INDEX(dProdutos!$F$2:$F$47,MATCH(E4029,dProdutos!$A$2:$A$47,0))</f>
        <v>42.52</v>
      </c>
      <c r="R4029" s="15" t="n">
        <f aca="false">IF(I4029="Cancelado",0,P4029-Q4029)</f>
        <v>66.38</v>
      </c>
      <c r="S4029" s="17" t="str">
        <f aca="false">INDEX(dProdutos!$D$2:$D$47,MATCH(E4029,dProdutos!$A$2:$A$47,0))</f>
        <v>Moda Feminina</v>
      </c>
    </row>
    <row r="4030" customFormat="false" ht="15" hidden="false" customHeight="false" outlineLevel="0" collapsed="false">
      <c r="A4030" s="17" t="s">
        <v>3988</v>
      </c>
      <c r="B4030" s="17" t="n">
        <v>1</v>
      </c>
      <c r="C4030" s="21" t="n">
        <v>45972</v>
      </c>
      <c r="D4030" s="17" t="s">
        <v>996</v>
      </c>
      <c r="E4030" s="17" t="s">
        <v>192</v>
      </c>
      <c r="F4030" s="17" t="s">
        <v>1487</v>
      </c>
      <c r="G4030" s="17" t="s">
        <v>61</v>
      </c>
      <c r="H4030" s="17" t="s">
        <v>1537</v>
      </c>
      <c r="I4030" s="17" t="s">
        <v>1524</v>
      </c>
      <c r="J4030" s="17" t="n">
        <v>1</v>
      </c>
      <c r="K4030" s="15" t="n">
        <v>245.9</v>
      </c>
      <c r="L4030" s="22" t="n">
        <v>0.05</v>
      </c>
      <c r="M4030" s="15" t="n">
        <v>0</v>
      </c>
      <c r="N4030" s="15" t="n">
        <f aca="false">J4030*K4030</f>
        <v>245.9</v>
      </c>
      <c r="O4030" s="15" t="n">
        <f aca="false">N4030*L4030</f>
        <v>12.295</v>
      </c>
      <c r="P4030" s="15" t="n">
        <f aca="false">N4030-O4030</f>
        <v>233.605</v>
      </c>
      <c r="Q4030" s="15" t="n">
        <f aca="false">J4030*INDEX(dProdutos!$F$2:$F$47,MATCH(E4030,dProdutos!$A$2:$A$47,0))</f>
        <v>107.78</v>
      </c>
      <c r="R4030" s="15" t="n">
        <f aca="false">IF(I4030="Cancelado",0,P4030-Q4030)</f>
        <v>125.825</v>
      </c>
      <c r="S4030" s="17" t="str">
        <f aca="false">INDEX(dProdutos!$D$2:$D$47,MATCH(E4030,dProdutos!$A$2:$A$47,0))</f>
        <v>Eletrônicos</v>
      </c>
    </row>
    <row r="4031" customFormat="false" ht="15" hidden="false" customHeight="false" outlineLevel="0" collapsed="false">
      <c r="A4031" s="17" t="s">
        <v>3988</v>
      </c>
      <c r="B4031" s="17" t="n">
        <v>2</v>
      </c>
      <c r="C4031" s="21" t="n">
        <v>45972</v>
      </c>
      <c r="D4031" s="17" t="s">
        <v>996</v>
      </c>
      <c r="E4031" s="17" t="s">
        <v>111</v>
      </c>
      <c r="F4031" s="17" t="s">
        <v>1487</v>
      </c>
      <c r="G4031" s="17" t="s">
        <v>61</v>
      </c>
      <c r="H4031" s="17" t="s">
        <v>1537</v>
      </c>
      <c r="I4031" s="17" t="s">
        <v>1524</v>
      </c>
      <c r="J4031" s="17" t="n">
        <v>1</v>
      </c>
      <c r="K4031" s="15" t="n">
        <v>188.9</v>
      </c>
      <c r="L4031" s="22" t="n">
        <v>0</v>
      </c>
      <c r="M4031" s="15" t="n">
        <v>0</v>
      </c>
      <c r="N4031" s="15" t="n">
        <f aca="false">J4031*K4031</f>
        <v>188.9</v>
      </c>
      <c r="O4031" s="15" t="n">
        <f aca="false">N4031*L4031</f>
        <v>0</v>
      </c>
      <c r="P4031" s="15" t="n">
        <f aca="false">N4031-O4031</f>
        <v>188.9</v>
      </c>
      <c r="Q4031" s="15" t="n">
        <f aca="false">J4031*INDEX(dProdutos!$F$2:$F$47,MATCH(E4031,dProdutos!$A$2:$A$47,0))</f>
        <v>88.32</v>
      </c>
      <c r="R4031" s="15" t="n">
        <f aca="false">IF(I4031="Cancelado",0,P4031-Q4031)</f>
        <v>100.58</v>
      </c>
      <c r="S4031" s="17" t="str">
        <f aca="false">INDEX(dProdutos!$D$2:$D$47,MATCH(E4031,dProdutos!$A$2:$A$47,0))</f>
        <v>Moda Masculina</v>
      </c>
    </row>
    <row r="4032" customFormat="false" ht="15" hidden="false" customHeight="false" outlineLevel="0" collapsed="false">
      <c r="A4032" s="17" t="s">
        <v>3989</v>
      </c>
      <c r="B4032" s="17" t="n">
        <v>1</v>
      </c>
      <c r="C4032" s="21" t="n">
        <v>45972</v>
      </c>
      <c r="D4032" s="17" t="s">
        <v>1386</v>
      </c>
      <c r="E4032" s="17" t="s">
        <v>174</v>
      </c>
      <c r="F4032" s="17" t="s">
        <v>1487</v>
      </c>
      <c r="G4032" s="17" t="s">
        <v>61</v>
      </c>
      <c r="H4032" s="17" t="s">
        <v>1527</v>
      </c>
      <c r="I4032" s="17" t="s">
        <v>1524</v>
      </c>
      <c r="J4032" s="17" t="n">
        <v>1</v>
      </c>
      <c r="K4032" s="15" t="n">
        <v>250.9</v>
      </c>
      <c r="L4032" s="22" t="n">
        <v>0</v>
      </c>
      <c r="M4032" s="15" t="n">
        <v>18.12</v>
      </c>
      <c r="N4032" s="15" t="n">
        <f aca="false">J4032*K4032</f>
        <v>250.9</v>
      </c>
      <c r="O4032" s="15" t="n">
        <f aca="false">N4032*L4032</f>
        <v>0</v>
      </c>
      <c r="P4032" s="15" t="n">
        <f aca="false">N4032-O4032</f>
        <v>250.9</v>
      </c>
      <c r="Q4032" s="15" t="n">
        <f aca="false">J4032*INDEX(dProdutos!$F$2:$F$47,MATCH(E4032,dProdutos!$A$2:$A$47,0))</f>
        <v>151.28</v>
      </c>
      <c r="R4032" s="15" t="n">
        <f aca="false">IF(I4032="Cancelado",0,P4032-Q4032)</f>
        <v>99.62</v>
      </c>
      <c r="S4032" s="17" t="str">
        <f aca="false">INDEX(dProdutos!$D$2:$D$47,MATCH(E4032,dProdutos!$A$2:$A$47,0))</f>
        <v>Casa</v>
      </c>
    </row>
    <row r="4033" customFormat="false" ht="15" hidden="false" customHeight="false" outlineLevel="0" collapsed="false">
      <c r="A4033" s="17" t="s">
        <v>3990</v>
      </c>
      <c r="B4033" s="17" t="n">
        <v>1</v>
      </c>
      <c r="C4033" s="21" t="n">
        <v>45972</v>
      </c>
      <c r="D4033" s="17" t="s">
        <v>1181</v>
      </c>
      <c r="E4033" s="17" t="s">
        <v>177</v>
      </c>
      <c r="F4033" s="17" t="s">
        <v>1497</v>
      </c>
      <c r="G4033" s="17" t="s">
        <v>62</v>
      </c>
      <c r="H4033" s="17" t="s">
        <v>1523</v>
      </c>
      <c r="I4033" s="17" t="s">
        <v>1524</v>
      </c>
      <c r="J4033" s="17" t="n">
        <v>1</v>
      </c>
      <c r="K4033" s="15" t="n">
        <v>257.9</v>
      </c>
      <c r="L4033" s="22" t="n">
        <v>0</v>
      </c>
      <c r="M4033" s="15" t="n">
        <v>27.5</v>
      </c>
      <c r="N4033" s="15" t="n">
        <f aca="false">J4033*K4033</f>
        <v>257.9</v>
      </c>
      <c r="O4033" s="15" t="n">
        <f aca="false">N4033*L4033</f>
        <v>0</v>
      </c>
      <c r="P4033" s="15" t="n">
        <f aca="false">N4033-O4033</f>
        <v>257.9</v>
      </c>
      <c r="Q4033" s="15" t="n">
        <f aca="false">J4033*INDEX(dProdutos!$F$2:$F$47,MATCH(E4033,dProdutos!$A$2:$A$47,0))</f>
        <v>138.23</v>
      </c>
      <c r="R4033" s="15" t="n">
        <f aca="false">IF(I4033="Cancelado",0,P4033-Q4033)</f>
        <v>119.67</v>
      </c>
      <c r="S4033" s="17" t="str">
        <f aca="false">INDEX(dProdutos!$D$2:$D$47,MATCH(E4033,dProdutos!$A$2:$A$47,0))</f>
        <v>Casa</v>
      </c>
    </row>
    <row r="4034" customFormat="false" ht="15" hidden="false" customHeight="false" outlineLevel="0" collapsed="false">
      <c r="A4034" s="17" t="s">
        <v>3991</v>
      </c>
      <c r="B4034" s="17" t="n">
        <v>1</v>
      </c>
      <c r="C4034" s="21" t="n">
        <v>45972</v>
      </c>
      <c r="D4034" s="17" t="s">
        <v>1399</v>
      </c>
      <c r="E4034" s="17" t="s">
        <v>153</v>
      </c>
      <c r="F4034" s="17" t="s">
        <v>1497</v>
      </c>
      <c r="G4034" s="17" t="s">
        <v>59</v>
      </c>
      <c r="H4034" s="17" t="s">
        <v>1523</v>
      </c>
      <c r="I4034" s="17" t="s">
        <v>1524</v>
      </c>
      <c r="J4034" s="17" t="n">
        <v>1</v>
      </c>
      <c r="K4034" s="15" t="n">
        <v>165.9</v>
      </c>
      <c r="L4034" s="22" t="n">
        <v>0</v>
      </c>
      <c r="M4034" s="15" t="n">
        <v>0</v>
      </c>
      <c r="N4034" s="15" t="n">
        <f aca="false">J4034*K4034</f>
        <v>165.9</v>
      </c>
      <c r="O4034" s="15" t="n">
        <f aca="false">N4034*L4034</f>
        <v>0</v>
      </c>
      <c r="P4034" s="15" t="n">
        <f aca="false">N4034-O4034</f>
        <v>165.9</v>
      </c>
      <c r="Q4034" s="15" t="n">
        <f aca="false">J4034*INDEX(dProdutos!$F$2:$F$47,MATCH(E4034,dProdutos!$A$2:$A$47,0))</f>
        <v>67.28</v>
      </c>
      <c r="R4034" s="15" t="n">
        <f aca="false">IF(I4034="Cancelado",0,P4034-Q4034)</f>
        <v>98.62</v>
      </c>
      <c r="S4034" s="17" t="str">
        <f aca="false">INDEX(dProdutos!$D$2:$D$47,MATCH(E4034,dProdutos!$A$2:$A$47,0))</f>
        <v>Acessórios</v>
      </c>
    </row>
    <row r="4035" customFormat="false" ht="15" hidden="false" customHeight="false" outlineLevel="0" collapsed="false">
      <c r="A4035" s="17" t="s">
        <v>3992</v>
      </c>
      <c r="B4035" s="17" t="n">
        <v>1</v>
      </c>
      <c r="C4035" s="21" t="n">
        <v>45972</v>
      </c>
      <c r="D4035" s="17" t="s">
        <v>677</v>
      </c>
      <c r="E4035" s="17" t="s">
        <v>102</v>
      </c>
      <c r="F4035" s="17" t="s">
        <v>1487</v>
      </c>
      <c r="G4035" s="17" t="s">
        <v>59</v>
      </c>
      <c r="H4035" s="17" t="s">
        <v>1523</v>
      </c>
      <c r="I4035" s="17" t="s">
        <v>1531</v>
      </c>
      <c r="J4035" s="17" t="n">
        <v>1</v>
      </c>
      <c r="K4035" s="15" t="n">
        <v>65.9</v>
      </c>
      <c r="L4035" s="22" t="n">
        <v>0.15</v>
      </c>
      <c r="M4035" s="15" t="n">
        <v>19.82</v>
      </c>
      <c r="N4035" s="15" t="n">
        <f aca="false">J4035*K4035</f>
        <v>65.9</v>
      </c>
      <c r="O4035" s="15" t="n">
        <f aca="false">N4035*L4035</f>
        <v>9.885</v>
      </c>
      <c r="P4035" s="15" t="n">
        <f aca="false">N4035-O4035</f>
        <v>56.015</v>
      </c>
      <c r="Q4035" s="15" t="n">
        <f aca="false">J4035*INDEX(dProdutos!$F$2:$F$47,MATCH(E4035,dProdutos!$A$2:$A$47,0))</f>
        <v>29.68</v>
      </c>
      <c r="R4035" s="15" t="n">
        <f aca="false">IF(I4035="Cancelado",0,P4035-Q4035)</f>
        <v>0</v>
      </c>
      <c r="S4035" s="17" t="str">
        <f aca="false">INDEX(dProdutos!$D$2:$D$47,MATCH(E4035,dProdutos!$A$2:$A$47,0))</f>
        <v>Moda Masculina</v>
      </c>
    </row>
    <row r="4036" customFormat="false" ht="15" hidden="false" customHeight="false" outlineLevel="0" collapsed="false">
      <c r="A4036" s="17" t="s">
        <v>3993</v>
      </c>
      <c r="B4036" s="17" t="n">
        <v>1</v>
      </c>
      <c r="C4036" s="21" t="n">
        <v>45972</v>
      </c>
      <c r="D4036" s="17" t="s">
        <v>857</v>
      </c>
      <c r="E4036" s="17" t="s">
        <v>81</v>
      </c>
      <c r="F4036" s="17" t="s">
        <v>1490</v>
      </c>
      <c r="G4036" s="17" t="s">
        <v>59</v>
      </c>
      <c r="H4036" s="17" t="s">
        <v>1537</v>
      </c>
      <c r="I4036" s="17" t="s">
        <v>1524</v>
      </c>
      <c r="J4036" s="17" t="n">
        <v>1</v>
      </c>
      <c r="K4036" s="15" t="n">
        <v>64.9</v>
      </c>
      <c r="L4036" s="22" t="n">
        <v>0.15</v>
      </c>
      <c r="M4036" s="15" t="n">
        <v>12.6</v>
      </c>
      <c r="N4036" s="15" t="n">
        <f aca="false">J4036*K4036</f>
        <v>64.9</v>
      </c>
      <c r="O4036" s="15" t="n">
        <f aca="false">N4036*L4036</f>
        <v>9.735</v>
      </c>
      <c r="P4036" s="15" t="n">
        <f aca="false">N4036-O4036</f>
        <v>55.165</v>
      </c>
      <c r="Q4036" s="15" t="n">
        <f aca="false">J4036*INDEX(dProdutos!$F$2:$F$47,MATCH(E4036,dProdutos!$A$2:$A$47,0))</f>
        <v>26.12</v>
      </c>
      <c r="R4036" s="15" t="n">
        <f aca="false">IF(I4036="Cancelado",0,P4036-Q4036)</f>
        <v>29.045</v>
      </c>
      <c r="S4036" s="17" t="str">
        <f aca="false">INDEX(dProdutos!$D$2:$D$47,MATCH(E4036,dProdutos!$A$2:$A$47,0))</f>
        <v>Moda Feminina</v>
      </c>
    </row>
    <row r="4037" customFormat="false" ht="15" hidden="false" customHeight="false" outlineLevel="0" collapsed="false">
      <c r="A4037" s="17" t="s">
        <v>3994</v>
      </c>
      <c r="B4037" s="17" t="n">
        <v>1</v>
      </c>
      <c r="C4037" s="21" t="n">
        <v>45972</v>
      </c>
      <c r="D4037" s="17" t="s">
        <v>1181</v>
      </c>
      <c r="E4037" s="17" t="s">
        <v>114</v>
      </c>
      <c r="F4037" s="17" t="s">
        <v>1490</v>
      </c>
      <c r="G4037" s="17" t="s">
        <v>60</v>
      </c>
      <c r="H4037" s="17" t="s">
        <v>1523</v>
      </c>
      <c r="I4037" s="17" t="s">
        <v>1524</v>
      </c>
      <c r="J4037" s="17" t="n">
        <v>1</v>
      </c>
      <c r="K4037" s="15" t="n">
        <v>202.9</v>
      </c>
      <c r="L4037" s="22" t="n">
        <v>0</v>
      </c>
      <c r="M4037" s="15" t="n">
        <v>19.68</v>
      </c>
      <c r="N4037" s="15" t="n">
        <f aca="false">J4037*K4037</f>
        <v>202.9</v>
      </c>
      <c r="O4037" s="15" t="n">
        <f aca="false">N4037*L4037</f>
        <v>0</v>
      </c>
      <c r="P4037" s="15" t="n">
        <f aca="false">N4037-O4037</f>
        <v>202.9</v>
      </c>
      <c r="Q4037" s="15" t="n">
        <f aca="false">J4037*INDEX(dProdutos!$F$2:$F$47,MATCH(E4037,dProdutos!$A$2:$A$47,0))</f>
        <v>110.39</v>
      </c>
      <c r="R4037" s="15" t="n">
        <f aca="false">IF(I4037="Cancelado",0,P4037-Q4037)</f>
        <v>92.51</v>
      </c>
      <c r="S4037" s="17" t="str">
        <f aca="false">INDEX(dProdutos!$D$2:$D$47,MATCH(E4037,dProdutos!$A$2:$A$47,0))</f>
        <v>Moda Masculina</v>
      </c>
    </row>
    <row r="4038" customFormat="false" ht="15" hidden="false" customHeight="false" outlineLevel="0" collapsed="false">
      <c r="A4038" s="17" t="s">
        <v>3995</v>
      </c>
      <c r="B4038" s="17" t="n">
        <v>1</v>
      </c>
      <c r="C4038" s="21" t="n">
        <v>45972</v>
      </c>
      <c r="D4038" s="17" t="s">
        <v>928</v>
      </c>
      <c r="E4038" s="17" t="s">
        <v>201</v>
      </c>
      <c r="F4038" s="17" t="s">
        <v>1490</v>
      </c>
      <c r="G4038" s="17" t="s">
        <v>62</v>
      </c>
      <c r="H4038" s="17" t="s">
        <v>1537</v>
      </c>
      <c r="I4038" s="17" t="s">
        <v>1524</v>
      </c>
      <c r="J4038" s="17" t="n">
        <v>1</v>
      </c>
      <c r="K4038" s="15" t="n">
        <v>236.9</v>
      </c>
      <c r="L4038" s="22" t="n">
        <v>0.05</v>
      </c>
      <c r="M4038" s="15" t="n">
        <v>26.6</v>
      </c>
      <c r="N4038" s="15" t="n">
        <f aca="false">J4038*K4038</f>
        <v>236.9</v>
      </c>
      <c r="O4038" s="15" t="n">
        <f aca="false">N4038*L4038</f>
        <v>11.845</v>
      </c>
      <c r="P4038" s="15" t="n">
        <f aca="false">N4038-O4038</f>
        <v>225.055</v>
      </c>
      <c r="Q4038" s="15" t="n">
        <f aca="false">J4038*INDEX(dProdutos!$F$2:$F$47,MATCH(E4038,dProdutos!$A$2:$A$47,0))</f>
        <v>96.23</v>
      </c>
      <c r="R4038" s="15" t="n">
        <f aca="false">IF(I4038="Cancelado",0,P4038-Q4038)</f>
        <v>128.825</v>
      </c>
      <c r="S4038" s="17" t="str">
        <f aca="false">INDEX(dProdutos!$D$2:$D$47,MATCH(E4038,dProdutos!$A$2:$A$47,0))</f>
        <v>Beleza</v>
      </c>
    </row>
    <row r="4039" customFormat="false" ht="15" hidden="false" customHeight="false" outlineLevel="0" collapsed="false">
      <c r="A4039" s="17" t="s">
        <v>3995</v>
      </c>
      <c r="B4039" s="17" t="n">
        <v>2</v>
      </c>
      <c r="C4039" s="21" t="n">
        <v>45972</v>
      </c>
      <c r="D4039" s="17" t="s">
        <v>928</v>
      </c>
      <c r="E4039" s="17" t="s">
        <v>192</v>
      </c>
      <c r="F4039" s="17" t="s">
        <v>1490</v>
      </c>
      <c r="G4039" s="17" t="s">
        <v>62</v>
      </c>
      <c r="H4039" s="17" t="s">
        <v>1537</v>
      </c>
      <c r="I4039" s="17" t="s">
        <v>1524</v>
      </c>
      <c r="J4039" s="17" t="n">
        <v>1</v>
      </c>
      <c r="K4039" s="15" t="n">
        <v>245.9</v>
      </c>
      <c r="L4039" s="22" t="n">
        <v>0.15</v>
      </c>
      <c r="M4039" s="15" t="n">
        <v>0</v>
      </c>
      <c r="N4039" s="15" t="n">
        <f aca="false">J4039*K4039</f>
        <v>245.9</v>
      </c>
      <c r="O4039" s="15" t="n">
        <f aca="false">N4039*L4039</f>
        <v>36.885</v>
      </c>
      <c r="P4039" s="15" t="n">
        <f aca="false">N4039-O4039</f>
        <v>209.015</v>
      </c>
      <c r="Q4039" s="15" t="n">
        <f aca="false">J4039*INDEX(dProdutos!$F$2:$F$47,MATCH(E4039,dProdutos!$A$2:$A$47,0))</f>
        <v>107.78</v>
      </c>
      <c r="R4039" s="15" t="n">
        <f aca="false">IF(I4039="Cancelado",0,P4039-Q4039)</f>
        <v>101.235</v>
      </c>
      <c r="S4039" s="17" t="str">
        <f aca="false">INDEX(dProdutos!$D$2:$D$47,MATCH(E4039,dProdutos!$A$2:$A$47,0))</f>
        <v>Eletrônicos</v>
      </c>
    </row>
    <row r="4040" customFormat="false" ht="15" hidden="false" customHeight="false" outlineLevel="0" collapsed="false">
      <c r="A4040" s="17" t="s">
        <v>3995</v>
      </c>
      <c r="B4040" s="17" t="n">
        <v>3</v>
      </c>
      <c r="C4040" s="21" t="n">
        <v>45972</v>
      </c>
      <c r="D4040" s="17" t="s">
        <v>928</v>
      </c>
      <c r="E4040" s="17" t="s">
        <v>114</v>
      </c>
      <c r="F4040" s="17" t="s">
        <v>1490</v>
      </c>
      <c r="G4040" s="17" t="s">
        <v>62</v>
      </c>
      <c r="H4040" s="17" t="s">
        <v>1537</v>
      </c>
      <c r="I4040" s="17" t="s">
        <v>1524</v>
      </c>
      <c r="J4040" s="17" t="n">
        <v>1</v>
      </c>
      <c r="K4040" s="15" t="n">
        <v>202.9</v>
      </c>
      <c r="L4040" s="22" t="n">
        <v>0.1</v>
      </c>
      <c r="M4040" s="15" t="n">
        <v>0</v>
      </c>
      <c r="N4040" s="15" t="n">
        <f aca="false">J4040*K4040</f>
        <v>202.9</v>
      </c>
      <c r="O4040" s="15" t="n">
        <f aca="false">N4040*L4040</f>
        <v>20.29</v>
      </c>
      <c r="P4040" s="15" t="n">
        <f aca="false">N4040-O4040</f>
        <v>182.61</v>
      </c>
      <c r="Q4040" s="15" t="n">
        <f aca="false">J4040*INDEX(dProdutos!$F$2:$F$47,MATCH(E4040,dProdutos!$A$2:$A$47,0))</f>
        <v>110.39</v>
      </c>
      <c r="R4040" s="15" t="n">
        <f aca="false">IF(I4040="Cancelado",0,P4040-Q4040)</f>
        <v>72.22</v>
      </c>
      <c r="S4040" s="17" t="str">
        <f aca="false">INDEX(dProdutos!$D$2:$D$47,MATCH(E4040,dProdutos!$A$2:$A$47,0))</f>
        <v>Moda Masculina</v>
      </c>
    </row>
    <row r="4041" customFormat="false" ht="15" hidden="false" customHeight="false" outlineLevel="0" collapsed="false">
      <c r="A4041" s="17" t="s">
        <v>3996</v>
      </c>
      <c r="B4041" s="17" t="n">
        <v>1</v>
      </c>
      <c r="C4041" s="21" t="n">
        <v>45972</v>
      </c>
      <c r="D4041" s="17" t="s">
        <v>1275</v>
      </c>
      <c r="E4041" s="17" t="s">
        <v>95</v>
      </c>
      <c r="F4041" s="17" t="s">
        <v>1487</v>
      </c>
      <c r="G4041" s="17" t="s">
        <v>62</v>
      </c>
      <c r="H4041" s="17" t="s">
        <v>1540</v>
      </c>
      <c r="I4041" s="17" t="s">
        <v>1524</v>
      </c>
      <c r="J4041" s="17" t="n">
        <v>1</v>
      </c>
      <c r="K4041" s="15" t="n">
        <v>77.9</v>
      </c>
      <c r="L4041" s="22" t="n">
        <v>0</v>
      </c>
      <c r="M4041" s="15" t="n">
        <v>0</v>
      </c>
      <c r="N4041" s="15" t="n">
        <f aca="false">J4041*K4041</f>
        <v>77.9</v>
      </c>
      <c r="O4041" s="15" t="n">
        <f aca="false">N4041*L4041</f>
        <v>0</v>
      </c>
      <c r="P4041" s="15" t="n">
        <f aca="false">N4041-O4041</f>
        <v>77.9</v>
      </c>
      <c r="Q4041" s="15" t="n">
        <f aca="false">J4041*INDEX(dProdutos!$F$2:$F$47,MATCH(E4041,dProdutos!$A$2:$A$47,0))</f>
        <v>36.71</v>
      </c>
      <c r="R4041" s="15" t="n">
        <f aca="false">IF(I4041="Cancelado",0,P4041-Q4041)</f>
        <v>41.19</v>
      </c>
      <c r="S4041" s="17" t="str">
        <f aca="false">INDEX(dProdutos!$D$2:$D$47,MATCH(E4041,dProdutos!$A$2:$A$47,0))</f>
        <v>Moda Feminina</v>
      </c>
    </row>
    <row r="4042" customFormat="false" ht="15" hidden="false" customHeight="false" outlineLevel="0" collapsed="false">
      <c r="A4042" s="17" t="s">
        <v>3997</v>
      </c>
      <c r="B4042" s="17" t="n">
        <v>1</v>
      </c>
      <c r="C4042" s="21" t="n">
        <v>45972</v>
      </c>
      <c r="D4042" s="17" t="s">
        <v>1481</v>
      </c>
      <c r="E4042" s="17" t="s">
        <v>171</v>
      </c>
      <c r="F4042" s="17" t="s">
        <v>1495</v>
      </c>
      <c r="G4042" s="17" t="s">
        <v>59</v>
      </c>
      <c r="H4042" s="17" t="s">
        <v>1527</v>
      </c>
      <c r="I4042" s="17" t="s">
        <v>1524</v>
      </c>
      <c r="J4042" s="17" t="n">
        <v>1</v>
      </c>
      <c r="K4042" s="15" t="n">
        <v>246.9</v>
      </c>
      <c r="L4042" s="22" t="n">
        <v>0</v>
      </c>
      <c r="M4042" s="15" t="n">
        <v>33.25</v>
      </c>
      <c r="N4042" s="15" t="n">
        <f aca="false">J4042*K4042</f>
        <v>246.9</v>
      </c>
      <c r="O4042" s="15" t="n">
        <f aca="false">N4042*L4042</f>
        <v>0</v>
      </c>
      <c r="P4042" s="15" t="n">
        <f aca="false">N4042-O4042</f>
        <v>246.9</v>
      </c>
      <c r="Q4042" s="15" t="n">
        <f aca="false">J4042*INDEX(dProdutos!$F$2:$F$47,MATCH(E4042,dProdutos!$A$2:$A$47,0))</f>
        <v>103.61</v>
      </c>
      <c r="R4042" s="15" t="n">
        <f aca="false">IF(I4042="Cancelado",0,P4042-Q4042)</f>
        <v>143.29</v>
      </c>
      <c r="S4042" s="17" t="str">
        <f aca="false">INDEX(dProdutos!$D$2:$D$47,MATCH(E4042,dProdutos!$A$2:$A$47,0))</f>
        <v>Casa</v>
      </c>
    </row>
    <row r="4043" customFormat="false" ht="15" hidden="false" customHeight="false" outlineLevel="0" collapsed="false">
      <c r="A4043" s="17" t="s">
        <v>3997</v>
      </c>
      <c r="B4043" s="17" t="n">
        <v>2</v>
      </c>
      <c r="C4043" s="21" t="n">
        <v>45972</v>
      </c>
      <c r="D4043" s="17" t="s">
        <v>1481</v>
      </c>
      <c r="E4043" s="17" t="s">
        <v>95</v>
      </c>
      <c r="F4043" s="17" t="s">
        <v>1495</v>
      </c>
      <c r="G4043" s="17" t="s">
        <v>59</v>
      </c>
      <c r="H4043" s="17" t="s">
        <v>1527</v>
      </c>
      <c r="I4043" s="17" t="s">
        <v>1524</v>
      </c>
      <c r="J4043" s="17" t="n">
        <v>1</v>
      </c>
      <c r="K4043" s="15" t="n">
        <v>77.9</v>
      </c>
      <c r="L4043" s="22" t="n">
        <v>0.1</v>
      </c>
      <c r="M4043" s="15" t="n">
        <v>0</v>
      </c>
      <c r="N4043" s="15" t="n">
        <f aca="false">J4043*K4043</f>
        <v>77.9</v>
      </c>
      <c r="O4043" s="15" t="n">
        <f aca="false">N4043*L4043</f>
        <v>7.79</v>
      </c>
      <c r="P4043" s="15" t="n">
        <f aca="false">N4043-O4043</f>
        <v>70.11</v>
      </c>
      <c r="Q4043" s="15" t="n">
        <f aca="false">J4043*INDEX(dProdutos!$F$2:$F$47,MATCH(E4043,dProdutos!$A$2:$A$47,0))</f>
        <v>36.71</v>
      </c>
      <c r="R4043" s="15" t="n">
        <f aca="false">IF(I4043="Cancelado",0,P4043-Q4043)</f>
        <v>33.4</v>
      </c>
      <c r="S4043" s="17" t="str">
        <f aca="false">INDEX(dProdutos!$D$2:$D$47,MATCH(E4043,dProdutos!$A$2:$A$47,0))</f>
        <v>Moda Feminina</v>
      </c>
    </row>
    <row r="4044" customFormat="false" ht="15" hidden="false" customHeight="false" outlineLevel="0" collapsed="false">
      <c r="A4044" s="17" t="s">
        <v>3997</v>
      </c>
      <c r="B4044" s="17" t="n">
        <v>3</v>
      </c>
      <c r="C4044" s="21" t="n">
        <v>45972</v>
      </c>
      <c r="D4044" s="17" t="s">
        <v>1481</v>
      </c>
      <c r="E4044" s="17" t="s">
        <v>171</v>
      </c>
      <c r="F4044" s="17" t="s">
        <v>1495</v>
      </c>
      <c r="G4044" s="17" t="s">
        <v>59</v>
      </c>
      <c r="H4044" s="17" t="s">
        <v>1527</v>
      </c>
      <c r="I4044" s="17" t="s">
        <v>1524</v>
      </c>
      <c r="J4044" s="17" t="n">
        <v>1</v>
      </c>
      <c r="K4044" s="15" t="n">
        <v>246.9</v>
      </c>
      <c r="L4044" s="22" t="n">
        <v>0.2</v>
      </c>
      <c r="M4044" s="15" t="n">
        <v>0</v>
      </c>
      <c r="N4044" s="15" t="n">
        <f aca="false">J4044*K4044</f>
        <v>246.9</v>
      </c>
      <c r="O4044" s="15" t="n">
        <f aca="false">N4044*L4044</f>
        <v>49.38</v>
      </c>
      <c r="P4044" s="15" t="n">
        <f aca="false">N4044-O4044</f>
        <v>197.52</v>
      </c>
      <c r="Q4044" s="15" t="n">
        <f aca="false">J4044*INDEX(dProdutos!$F$2:$F$47,MATCH(E4044,dProdutos!$A$2:$A$47,0))</f>
        <v>103.61</v>
      </c>
      <c r="R4044" s="15" t="n">
        <f aca="false">IF(I4044="Cancelado",0,P4044-Q4044)</f>
        <v>93.91</v>
      </c>
      <c r="S4044" s="17" t="str">
        <f aca="false">INDEX(dProdutos!$D$2:$D$47,MATCH(E4044,dProdutos!$A$2:$A$47,0))</f>
        <v>Casa</v>
      </c>
    </row>
    <row r="4045" customFormat="false" ht="15" hidden="false" customHeight="false" outlineLevel="0" collapsed="false">
      <c r="A4045" s="17" t="s">
        <v>3997</v>
      </c>
      <c r="B4045" s="17" t="n">
        <v>4</v>
      </c>
      <c r="C4045" s="21" t="n">
        <v>45972</v>
      </c>
      <c r="D4045" s="17" t="s">
        <v>1481</v>
      </c>
      <c r="E4045" s="17" t="s">
        <v>171</v>
      </c>
      <c r="F4045" s="17" t="s">
        <v>1495</v>
      </c>
      <c r="G4045" s="17" t="s">
        <v>59</v>
      </c>
      <c r="H4045" s="17" t="s">
        <v>1527</v>
      </c>
      <c r="I4045" s="17" t="s">
        <v>1524</v>
      </c>
      <c r="J4045" s="17" t="n">
        <v>1</v>
      </c>
      <c r="K4045" s="15" t="n">
        <v>246.9</v>
      </c>
      <c r="L4045" s="22" t="n">
        <v>0.2</v>
      </c>
      <c r="M4045" s="15" t="n">
        <v>0</v>
      </c>
      <c r="N4045" s="15" t="n">
        <f aca="false">J4045*K4045</f>
        <v>246.9</v>
      </c>
      <c r="O4045" s="15" t="n">
        <f aca="false">N4045*L4045</f>
        <v>49.38</v>
      </c>
      <c r="P4045" s="15" t="n">
        <f aca="false">N4045-O4045</f>
        <v>197.52</v>
      </c>
      <c r="Q4045" s="15" t="n">
        <f aca="false">J4045*INDEX(dProdutos!$F$2:$F$47,MATCH(E4045,dProdutos!$A$2:$A$47,0))</f>
        <v>103.61</v>
      </c>
      <c r="R4045" s="15" t="n">
        <f aca="false">IF(I4045="Cancelado",0,P4045-Q4045)</f>
        <v>93.91</v>
      </c>
      <c r="S4045" s="17" t="str">
        <f aca="false">INDEX(dProdutos!$D$2:$D$47,MATCH(E4045,dProdutos!$A$2:$A$47,0))</f>
        <v>Casa</v>
      </c>
    </row>
    <row r="4046" customFormat="false" ht="15" hidden="false" customHeight="false" outlineLevel="0" collapsed="false">
      <c r="A4046" s="17" t="s">
        <v>3998</v>
      </c>
      <c r="B4046" s="17" t="n">
        <v>1</v>
      </c>
      <c r="C4046" s="21" t="n">
        <v>45972</v>
      </c>
      <c r="D4046" s="17" t="s">
        <v>717</v>
      </c>
      <c r="E4046" s="17" t="s">
        <v>177</v>
      </c>
      <c r="F4046" s="17" t="s">
        <v>1490</v>
      </c>
      <c r="G4046" s="17" t="s">
        <v>63</v>
      </c>
      <c r="H4046" s="17" t="s">
        <v>1523</v>
      </c>
      <c r="I4046" s="17" t="s">
        <v>1524</v>
      </c>
      <c r="J4046" s="17" t="n">
        <v>2</v>
      </c>
      <c r="K4046" s="15" t="n">
        <v>257.9</v>
      </c>
      <c r="L4046" s="22" t="n">
        <v>0</v>
      </c>
      <c r="M4046" s="15" t="n">
        <v>0</v>
      </c>
      <c r="N4046" s="15" t="n">
        <f aca="false">J4046*K4046</f>
        <v>515.8</v>
      </c>
      <c r="O4046" s="15" t="n">
        <f aca="false">N4046*L4046</f>
        <v>0</v>
      </c>
      <c r="P4046" s="15" t="n">
        <f aca="false">N4046-O4046</f>
        <v>515.8</v>
      </c>
      <c r="Q4046" s="15" t="n">
        <f aca="false">J4046*INDEX(dProdutos!$F$2:$F$47,MATCH(E4046,dProdutos!$A$2:$A$47,0))</f>
        <v>276.46</v>
      </c>
      <c r="R4046" s="15" t="n">
        <f aca="false">IF(I4046="Cancelado",0,P4046-Q4046)</f>
        <v>239.34</v>
      </c>
      <c r="S4046" s="17" t="str">
        <f aca="false">INDEX(dProdutos!$D$2:$D$47,MATCH(E4046,dProdutos!$A$2:$A$47,0))</f>
        <v>Casa</v>
      </c>
    </row>
    <row r="4047" customFormat="false" ht="15" hidden="false" customHeight="false" outlineLevel="0" collapsed="false">
      <c r="A4047" s="17" t="s">
        <v>3999</v>
      </c>
      <c r="B4047" s="17" t="n">
        <v>1</v>
      </c>
      <c r="C4047" s="21" t="n">
        <v>45972</v>
      </c>
      <c r="D4047" s="17" t="s">
        <v>291</v>
      </c>
      <c r="E4047" s="17" t="s">
        <v>174</v>
      </c>
      <c r="F4047" s="17" t="s">
        <v>1490</v>
      </c>
      <c r="G4047" s="17" t="s">
        <v>59</v>
      </c>
      <c r="H4047" s="17" t="s">
        <v>1540</v>
      </c>
      <c r="I4047" s="17" t="s">
        <v>1524</v>
      </c>
      <c r="J4047" s="17" t="n">
        <v>1</v>
      </c>
      <c r="K4047" s="15" t="n">
        <v>250.9</v>
      </c>
      <c r="L4047" s="22" t="n">
        <v>0.15</v>
      </c>
      <c r="M4047" s="15" t="n">
        <v>33.24</v>
      </c>
      <c r="N4047" s="15" t="n">
        <f aca="false">J4047*K4047</f>
        <v>250.9</v>
      </c>
      <c r="O4047" s="15" t="n">
        <f aca="false">N4047*L4047</f>
        <v>37.635</v>
      </c>
      <c r="P4047" s="15" t="n">
        <f aca="false">N4047-O4047</f>
        <v>213.265</v>
      </c>
      <c r="Q4047" s="15" t="n">
        <f aca="false">J4047*INDEX(dProdutos!$F$2:$F$47,MATCH(E4047,dProdutos!$A$2:$A$47,0))</f>
        <v>151.28</v>
      </c>
      <c r="R4047" s="15" t="n">
        <f aca="false">IF(I4047="Cancelado",0,P4047-Q4047)</f>
        <v>61.985</v>
      </c>
      <c r="S4047" s="17" t="str">
        <f aca="false">INDEX(dProdutos!$D$2:$D$47,MATCH(E4047,dProdutos!$A$2:$A$47,0))</f>
        <v>Casa</v>
      </c>
    </row>
    <row r="4048" customFormat="false" ht="15" hidden="false" customHeight="false" outlineLevel="0" collapsed="false">
      <c r="A4048" s="17" t="s">
        <v>3999</v>
      </c>
      <c r="B4048" s="17" t="n">
        <v>2</v>
      </c>
      <c r="C4048" s="21" t="n">
        <v>45972</v>
      </c>
      <c r="D4048" s="17" t="s">
        <v>291</v>
      </c>
      <c r="E4048" s="17" t="s">
        <v>141</v>
      </c>
      <c r="F4048" s="17" t="s">
        <v>1490</v>
      </c>
      <c r="G4048" s="17" t="s">
        <v>59</v>
      </c>
      <c r="H4048" s="17" t="s">
        <v>1540</v>
      </c>
      <c r="I4048" s="17" t="s">
        <v>1524</v>
      </c>
      <c r="J4048" s="17" t="n">
        <v>1</v>
      </c>
      <c r="K4048" s="15" t="n">
        <v>131.9</v>
      </c>
      <c r="L4048" s="22" t="n">
        <v>0.15</v>
      </c>
      <c r="M4048" s="15" t="n">
        <v>0</v>
      </c>
      <c r="N4048" s="15" t="n">
        <f aca="false">J4048*K4048</f>
        <v>131.9</v>
      </c>
      <c r="O4048" s="15" t="n">
        <f aca="false">N4048*L4048</f>
        <v>19.785</v>
      </c>
      <c r="P4048" s="15" t="n">
        <f aca="false">N4048-O4048</f>
        <v>112.115</v>
      </c>
      <c r="Q4048" s="15" t="n">
        <f aca="false">J4048*INDEX(dProdutos!$F$2:$F$47,MATCH(E4048,dProdutos!$A$2:$A$47,0))</f>
        <v>81.66</v>
      </c>
      <c r="R4048" s="15" t="n">
        <f aca="false">IF(I4048="Cancelado",0,P4048-Q4048)</f>
        <v>30.455</v>
      </c>
      <c r="S4048" s="17" t="str">
        <f aca="false">INDEX(dProdutos!$D$2:$D$47,MATCH(E4048,dProdutos!$A$2:$A$47,0))</f>
        <v>Acessórios</v>
      </c>
    </row>
    <row r="4049" customFormat="false" ht="15" hidden="false" customHeight="false" outlineLevel="0" collapsed="false">
      <c r="A4049" s="17" t="s">
        <v>4000</v>
      </c>
      <c r="B4049" s="17" t="n">
        <v>1</v>
      </c>
      <c r="C4049" s="21" t="n">
        <v>45972</v>
      </c>
      <c r="D4049" s="17" t="s">
        <v>701</v>
      </c>
      <c r="E4049" s="17" t="s">
        <v>159</v>
      </c>
      <c r="F4049" s="17" t="s">
        <v>1487</v>
      </c>
      <c r="G4049" s="17" t="s">
        <v>61</v>
      </c>
      <c r="H4049" s="17" t="s">
        <v>1540</v>
      </c>
      <c r="I4049" s="17" t="s">
        <v>1524</v>
      </c>
      <c r="J4049" s="17" t="n">
        <v>1</v>
      </c>
      <c r="K4049" s="15" t="n">
        <v>276.9</v>
      </c>
      <c r="L4049" s="22" t="n">
        <v>0</v>
      </c>
      <c r="M4049" s="15" t="n">
        <v>13.25</v>
      </c>
      <c r="N4049" s="15" t="n">
        <f aca="false">J4049*K4049</f>
        <v>276.9</v>
      </c>
      <c r="O4049" s="15" t="n">
        <f aca="false">N4049*L4049</f>
        <v>0</v>
      </c>
      <c r="P4049" s="15" t="n">
        <f aca="false">N4049-O4049</f>
        <v>276.9</v>
      </c>
      <c r="Q4049" s="15" t="n">
        <f aca="false">J4049*INDEX(dProdutos!$F$2:$F$47,MATCH(E4049,dProdutos!$A$2:$A$47,0))</f>
        <v>145.03</v>
      </c>
      <c r="R4049" s="15" t="n">
        <f aca="false">IF(I4049="Cancelado",0,P4049-Q4049)</f>
        <v>131.87</v>
      </c>
      <c r="S4049" s="17" t="str">
        <f aca="false">INDEX(dProdutos!$D$2:$D$47,MATCH(E4049,dProdutos!$A$2:$A$47,0))</f>
        <v>Acessórios</v>
      </c>
    </row>
    <row r="4050" customFormat="false" ht="15" hidden="false" customHeight="false" outlineLevel="0" collapsed="false">
      <c r="A4050" s="17" t="s">
        <v>4001</v>
      </c>
      <c r="B4050" s="17" t="n">
        <v>1</v>
      </c>
      <c r="C4050" s="21" t="n">
        <v>45972</v>
      </c>
      <c r="D4050" s="17" t="s">
        <v>1236</v>
      </c>
      <c r="E4050" s="17" t="s">
        <v>165</v>
      </c>
      <c r="F4050" s="17" t="s">
        <v>1487</v>
      </c>
      <c r="G4050" s="17" t="s">
        <v>59</v>
      </c>
      <c r="H4050" s="17" t="s">
        <v>1537</v>
      </c>
      <c r="I4050" s="17" t="s">
        <v>1524</v>
      </c>
      <c r="J4050" s="17" t="n">
        <v>2</v>
      </c>
      <c r="K4050" s="15" t="n">
        <v>231.9</v>
      </c>
      <c r="L4050" s="22" t="n">
        <v>0.05</v>
      </c>
      <c r="M4050" s="15" t="n">
        <v>31.26</v>
      </c>
      <c r="N4050" s="15" t="n">
        <f aca="false">J4050*K4050</f>
        <v>463.8</v>
      </c>
      <c r="O4050" s="15" t="n">
        <f aca="false">N4050*L4050</f>
        <v>23.19</v>
      </c>
      <c r="P4050" s="15" t="n">
        <f aca="false">N4050-O4050</f>
        <v>440.61</v>
      </c>
      <c r="Q4050" s="15" t="n">
        <f aca="false">J4050*INDEX(dProdutos!$F$2:$F$47,MATCH(E4050,dProdutos!$A$2:$A$47,0))</f>
        <v>281.66</v>
      </c>
      <c r="R4050" s="15" t="n">
        <f aca="false">IF(I4050="Cancelado",0,P4050-Q4050)</f>
        <v>158.95</v>
      </c>
      <c r="S4050" s="17" t="str">
        <f aca="false">INDEX(dProdutos!$D$2:$D$47,MATCH(E4050,dProdutos!$A$2:$A$47,0))</f>
        <v>Casa</v>
      </c>
    </row>
    <row r="4051" customFormat="false" ht="15" hidden="false" customHeight="false" outlineLevel="0" collapsed="false">
      <c r="A4051" s="17" t="s">
        <v>4002</v>
      </c>
      <c r="B4051" s="17" t="n">
        <v>1</v>
      </c>
      <c r="C4051" s="21" t="n">
        <v>45972</v>
      </c>
      <c r="D4051" s="17" t="s">
        <v>1461</v>
      </c>
      <c r="E4051" s="17" t="s">
        <v>120</v>
      </c>
      <c r="F4051" s="17" t="s">
        <v>1495</v>
      </c>
      <c r="G4051" s="17" t="s">
        <v>63</v>
      </c>
      <c r="H4051" s="17" t="s">
        <v>1537</v>
      </c>
      <c r="I4051" s="17" t="s">
        <v>1524</v>
      </c>
      <c r="J4051" s="17" t="n">
        <v>2</v>
      </c>
      <c r="K4051" s="15" t="n">
        <v>96.9</v>
      </c>
      <c r="L4051" s="22" t="n">
        <v>0</v>
      </c>
      <c r="M4051" s="15" t="n">
        <v>18.52</v>
      </c>
      <c r="N4051" s="15" t="n">
        <f aca="false">J4051*K4051</f>
        <v>193.8</v>
      </c>
      <c r="O4051" s="15" t="n">
        <f aca="false">N4051*L4051</f>
        <v>0</v>
      </c>
      <c r="P4051" s="15" t="n">
        <f aca="false">N4051-O4051</f>
        <v>193.8</v>
      </c>
      <c r="Q4051" s="15" t="n">
        <f aca="false">J4051*INDEX(dProdutos!$F$2:$F$47,MATCH(E4051,dProdutos!$A$2:$A$47,0))</f>
        <v>88.72</v>
      </c>
      <c r="R4051" s="15" t="n">
        <f aca="false">IF(I4051="Cancelado",0,P4051-Q4051)</f>
        <v>105.08</v>
      </c>
      <c r="S4051" s="17" t="str">
        <f aca="false">INDEX(dProdutos!$D$2:$D$47,MATCH(E4051,dProdutos!$A$2:$A$47,0))</f>
        <v>Moda Masculina</v>
      </c>
    </row>
    <row r="4052" customFormat="false" ht="15" hidden="false" customHeight="false" outlineLevel="0" collapsed="false">
      <c r="A4052" s="17" t="s">
        <v>4003</v>
      </c>
      <c r="B4052" s="17" t="n">
        <v>1</v>
      </c>
      <c r="C4052" s="21" t="n">
        <v>45973</v>
      </c>
      <c r="D4052" s="17" t="s">
        <v>1397</v>
      </c>
      <c r="E4052" s="17" t="s">
        <v>201</v>
      </c>
      <c r="F4052" s="17" t="s">
        <v>1497</v>
      </c>
      <c r="G4052" s="17" t="s">
        <v>61</v>
      </c>
      <c r="H4052" s="17" t="s">
        <v>1523</v>
      </c>
      <c r="I4052" s="17" t="s">
        <v>1524</v>
      </c>
      <c r="J4052" s="17" t="n">
        <v>1</v>
      </c>
      <c r="K4052" s="15" t="n">
        <v>236.9</v>
      </c>
      <c r="L4052" s="22" t="n">
        <v>0.05</v>
      </c>
      <c r="M4052" s="15" t="n">
        <v>31</v>
      </c>
      <c r="N4052" s="15" t="n">
        <f aca="false">J4052*K4052</f>
        <v>236.9</v>
      </c>
      <c r="O4052" s="15" t="n">
        <f aca="false">N4052*L4052</f>
        <v>11.845</v>
      </c>
      <c r="P4052" s="15" t="n">
        <f aca="false">N4052-O4052</f>
        <v>225.055</v>
      </c>
      <c r="Q4052" s="15" t="n">
        <f aca="false">J4052*INDEX(dProdutos!$F$2:$F$47,MATCH(E4052,dProdutos!$A$2:$A$47,0))</f>
        <v>96.23</v>
      </c>
      <c r="R4052" s="15" t="n">
        <f aca="false">IF(I4052="Cancelado",0,P4052-Q4052)</f>
        <v>128.825</v>
      </c>
      <c r="S4052" s="17" t="str">
        <f aca="false">INDEX(dProdutos!$D$2:$D$47,MATCH(E4052,dProdutos!$A$2:$A$47,0))</f>
        <v>Beleza</v>
      </c>
    </row>
    <row r="4053" customFormat="false" ht="15" hidden="false" customHeight="false" outlineLevel="0" collapsed="false">
      <c r="A4053" s="17" t="s">
        <v>4003</v>
      </c>
      <c r="B4053" s="17" t="n">
        <v>2</v>
      </c>
      <c r="C4053" s="21" t="n">
        <v>45973</v>
      </c>
      <c r="D4053" s="17" t="s">
        <v>1397</v>
      </c>
      <c r="E4053" s="17" t="s">
        <v>168</v>
      </c>
      <c r="F4053" s="17" t="s">
        <v>1497</v>
      </c>
      <c r="G4053" s="17" t="s">
        <v>61</v>
      </c>
      <c r="H4053" s="17" t="s">
        <v>1523</v>
      </c>
      <c r="I4053" s="17" t="s">
        <v>1524</v>
      </c>
      <c r="J4053" s="17" t="n">
        <v>1</v>
      </c>
      <c r="K4053" s="15" t="n">
        <v>253.9</v>
      </c>
      <c r="L4053" s="22" t="n">
        <v>0</v>
      </c>
      <c r="M4053" s="15" t="n">
        <v>0</v>
      </c>
      <c r="N4053" s="15" t="n">
        <f aca="false">J4053*K4053</f>
        <v>253.9</v>
      </c>
      <c r="O4053" s="15" t="n">
        <f aca="false">N4053*L4053</f>
        <v>0</v>
      </c>
      <c r="P4053" s="15" t="n">
        <f aca="false">N4053-O4053</f>
        <v>253.9</v>
      </c>
      <c r="Q4053" s="15" t="n">
        <f aca="false">J4053*INDEX(dProdutos!$F$2:$F$47,MATCH(E4053,dProdutos!$A$2:$A$47,0))</f>
        <v>128.94</v>
      </c>
      <c r="R4053" s="15" t="n">
        <f aca="false">IF(I4053="Cancelado",0,P4053-Q4053)</f>
        <v>124.96</v>
      </c>
      <c r="S4053" s="17" t="str">
        <f aca="false">INDEX(dProdutos!$D$2:$D$47,MATCH(E4053,dProdutos!$A$2:$A$47,0))</f>
        <v>Casa</v>
      </c>
    </row>
    <row r="4054" customFormat="false" ht="15" hidden="false" customHeight="false" outlineLevel="0" collapsed="false">
      <c r="A4054" s="17" t="s">
        <v>4004</v>
      </c>
      <c r="B4054" s="17" t="n">
        <v>1</v>
      </c>
      <c r="C4054" s="21" t="n">
        <v>45973</v>
      </c>
      <c r="D4054" s="17" t="s">
        <v>1194</v>
      </c>
      <c r="E4054" s="17" t="s">
        <v>102</v>
      </c>
      <c r="F4054" s="17" t="s">
        <v>1487</v>
      </c>
      <c r="G4054" s="17" t="s">
        <v>61</v>
      </c>
      <c r="H4054" s="17" t="s">
        <v>1523</v>
      </c>
      <c r="I4054" s="17" t="s">
        <v>1524</v>
      </c>
      <c r="J4054" s="17" t="n">
        <v>1</v>
      </c>
      <c r="K4054" s="15" t="n">
        <v>65.9</v>
      </c>
      <c r="L4054" s="22" t="n">
        <v>0</v>
      </c>
      <c r="M4054" s="15" t="n">
        <v>0</v>
      </c>
      <c r="N4054" s="15" t="n">
        <f aca="false">J4054*K4054</f>
        <v>65.9</v>
      </c>
      <c r="O4054" s="15" t="n">
        <f aca="false">N4054*L4054</f>
        <v>0</v>
      </c>
      <c r="P4054" s="15" t="n">
        <f aca="false">N4054-O4054</f>
        <v>65.9</v>
      </c>
      <c r="Q4054" s="15" t="n">
        <f aca="false">J4054*INDEX(dProdutos!$F$2:$F$47,MATCH(E4054,dProdutos!$A$2:$A$47,0))</f>
        <v>29.68</v>
      </c>
      <c r="R4054" s="15" t="n">
        <f aca="false">IF(I4054="Cancelado",0,P4054-Q4054)</f>
        <v>36.22</v>
      </c>
      <c r="S4054" s="17" t="str">
        <f aca="false">INDEX(dProdutos!$D$2:$D$47,MATCH(E4054,dProdutos!$A$2:$A$47,0))</f>
        <v>Moda Masculina</v>
      </c>
    </row>
    <row r="4055" customFormat="false" ht="15" hidden="false" customHeight="false" outlineLevel="0" collapsed="false">
      <c r="A4055" s="17" t="s">
        <v>4005</v>
      </c>
      <c r="B4055" s="17" t="n">
        <v>1</v>
      </c>
      <c r="C4055" s="21" t="n">
        <v>45973</v>
      </c>
      <c r="D4055" s="17" t="s">
        <v>1426</v>
      </c>
      <c r="E4055" s="17" t="s">
        <v>159</v>
      </c>
      <c r="F4055" s="17" t="s">
        <v>1493</v>
      </c>
      <c r="G4055" s="17" t="s">
        <v>62</v>
      </c>
      <c r="H4055" s="17" t="s">
        <v>1523</v>
      </c>
      <c r="I4055" s="17" t="s">
        <v>1524</v>
      </c>
      <c r="J4055" s="17" t="n">
        <v>1</v>
      </c>
      <c r="K4055" s="15" t="n">
        <v>276.9</v>
      </c>
      <c r="L4055" s="22" t="n">
        <v>0.15</v>
      </c>
      <c r="M4055" s="15" t="n">
        <v>32.87</v>
      </c>
      <c r="N4055" s="15" t="n">
        <f aca="false">J4055*K4055</f>
        <v>276.9</v>
      </c>
      <c r="O4055" s="15" t="n">
        <f aca="false">N4055*L4055</f>
        <v>41.535</v>
      </c>
      <c r="P4055" s="15" t="n">
        <f aca="false">N4055-O4055</f>
        <v>235.365</v>
      </c>
      <c r="Q4055" s="15" t="n">
        <f aca="false">J4055*INDEX(dProdutos!$F$2:$F$47,MATCH(E4055,dProdutos!$A$2:$A$47,0))</f>
        <v>145.03</v>
      </c>
      <c r="R4055" s="15" t="n">
        <f aca="false">IF(I4055="Cancelado",0,P4055-Q4055)</f>
        <v>90.335</v>
      </c>
      <c r="S4055" s="17" t="str">
        <f aca="false">INDEX(dProdutos!$D$2:$D$47,MATCH(E4055,dProdutos!$A$2:$A$47,0))</f>
        <v>Acessórios</v>
      </c>
    </row>
    <row r="4056" customFormat="false" ht="15" hidden="false" customHeight="false" outlineLevel="0" collapsed="false">
      <c r="A4056" s="17" t="s">
        <v>4006</v>
      </c>
      <c r="B4056" s="17" t="n">
        <v>1</v>
      </c>
      <c r="C4056" s="21" t="n">
        <v>45973</v>
      </c>
      <c r="D4056" s="17" t="s">
        <v>917</v>
      </c>
      <c r="E4056" s="17" t="s">
        <v>135</v>
      </c>
      <c r="F4056" s="17" t="s">
        <v>1499</v>
      </c>
      <c r="G4056" s="17" t="s">
        <v>59</v>
      </c>
      <c r="H4056" s="17" t="s">
        <v>1523</v>
      </c>
      <c r="I4056" s="17" t="s">
        <v>1524</v>
      </c>
      <c r="J4056" s="17" t="n">
        <v>1</v>
      </c>
      <c r="K4056" s="15" t="n">
        <v>200.9</v>
      </c>
      <c r="L4056" s="22" t="n">
        <v>0</v>
      </c>
      <c r="M4056" s="15" t="n">
        <v>11.67</v>
      </c>
      <c r="N4056" s="15" t="n">
        <f aca="false">J4056*K4056</f>
        <v>200.9</v>
      </c>
      <c r="O4056" s="15" t="n">
        <f aca="false">N4056*L4056</f>
        <v>0</v>
      </c>
      <c r="P4056" s="15" t="n">
        <f aca="false">N4056-O4056</f>
        <v>200.9</v>
      </c>
      <c r="Q4056" s="15" t="n">
        <f aca="false">J4056*INDEX(dProdutos!$F$2:$F$47,MATCH(E4056,dProdutos!$A$2:$A$47,0))</f>
        <v>80.73</v>
      </c>
      <c r="R4056" s="15" t="n">
        <f aca="false">IF(I4056="Cancelado",0,P4056-Q4056)</f>
        <v>120.17</v>
      </c>
      <c r="S4056" s="17" t="str">
        <f aca="false">INDEX(dProdutos!$D$2:$D$47,MATCH(E4056,dProdutos!$A$2:$A$47,0))</f>
        <v>Calçados</v>
      </c>
    </row>
    <row r="4057" customFormat="false" ht="15" hidden="false" customHeight="false" outlineLevel="0" collapsed="false">
      <c r="A4057" s="17" t="s">
        <v>4007</v>
      </c>
      <c r="B4057" s="17" t="n">
        <v>1</v>
      </c>
      <c r="C4057" s="21" t="n">
        <v>45973</v>
      </c>
      <c r="D4057" s="17" t="s">
        <v>379</v>
      </c>
      <c r="E4057" s="17" t="s">
        <v>138</v>
      </c>
      <c r="F4057" s="17" t="s">
        <v>1497</v>
      </c>
      <c r="G4057" s="17" t="s">
        <v>60</v>
      </c>
      <c r="H4057" s="17" t="s">
        <v>1537</v>
      </c>
      <c r="I4057" s="17" t="s">
        <v>1524</v>
      </c>
      <c r="J4057" s="17" t="n">
        <v>2</v>
      </c>
      <c r="K4057" s="15" t="n">
        <v>231.9</v>
      </c>
      <c r="L4057" s="22" t="n">
        <v>0.05</v>
      </c>
      <c r="M4057" s="15" t="n">
        <v>0</v>
      </c>
      <c r="N4057" s="15" t="n">
        <f aca="false">J4057*K4057</f>
        <v>463.8</v>
      </c>
      <c r="O4057" s="15" t="n">
        <f aca="false">N4057*L4057</f>
        <v>23.19</v>
      </c>
      <c r="P4057" s="15" t="n">
        <f aca="false">N4057-O4057</f>
        <v>440.61</v>
      </c>
      <c r="Q4057" s="15" t="n">
        <f aca="false">J4057*INDEX(dProdutos!$F$2:$F$47,MATCH(E4057,dProdutos!$A$2:$A$47,0))</f>
        <v>264.42</v>
      </c>
      <c r="R4057" s="15" t="n">
        <f aca="false">IF(I4057="Cancelado",0,P4057-Q4057)</f>
        <v>176.19</v>
      </c>
      <c r="S4057" s="17" t="str">
        <f aca="false">INDEX(dProdutos!$D$2:$D$47,MATCH(E4057,dProdutos!$A$2:$A$47,0))</f>
        <v>Calçados</v>
      </c>
    </row>
    <row r="4058" customFormat="false" ht="15" hidden="false" customHeight="false" outlineLevel="0" collapsed="false">
      <c r="A4058" s="17" t="s">
        <v>4008</v>
      </c>
      <c r="B4058" s="17" t="n">
        <v>1</v>
      </c>
      <c r="C4058" s="21" t="n">
        <v>45973</v>
      </c>
      <c r="D4058" s="17" t="s">
        <v>971</v>
      </c>
      <c r="E4058" s="17" t="s">
        <v>153</v>
      </c>
      <c r="F4058" s="17" t="s">
        <v>1495</v>
      </c>
      <c r="G4058" s="17" t="s">
        <v>59</v>
      </c>
      <c r="H4058" s="17" t="s">
        <v>1523</v>
      </c>
      <c r="I4058" s="17" t="s">
        <v>1531</v>
      </c>
      <c r="J4058" s="17" t="n">
        <v>1</v>
      </c>
      <c r="K4058" s="15" t="n">
        <v>165.9</v>
      </c>
      <c r="L4058" s="22" t="n">
        <v>0.1</v>
      </c>
      <c r="M4058" s="15" t="n">
        <v>24.06</v>
      </c>
      <c r="N4058" s="15" t="n">
        <f aca="false">J4058*K4058</f>
        <v>165.9</v>
      </c>
      <c r="O4058" s="15" t="n">
        <f aca="false">N4058*L4058</f>
        <v>16.59</v>
      </c>
      <c r="P4058" s="15" t="n">
        <f aca="false">N4058-O4058</f>
        <v>149.31</v>
      </c>
      <c r="Q4058" s="15" t="n">
        <f aca="false">J4058*INDEX(dProdutos!$F$2:$F$47,MATCH(E4058,dProdutos!$A$2:$A$47,0))</f>
        <v>67.28</v>
      </c>
      <c r="R4058" s="15" t="n">
        <f aca="false">IF(I4058="Cancelado",0,P4058-Q4058)</f>
        <v>0</v>
      </c>
      <c r="S4058" s="17" t="str">
        <f aca="false">INDEX(dProdutos!$D$2:$D$47,MATCH(E4058,dProdutos!$A$2:$A$47,0))</f>
        <v>Acessórios</v>
      </c>
    </row>
    <row r="4059" customFormat="false" ht="15" hidden="false" customHeight="false" outlineLevel="0" collapsed="false">
      <c r="A4059" s="17" t="s">
        <v>4008</v>
      </c>
      <c r="B4059" s="17" t="n">
        <v>2</v>
      </c>
      <c r="C4059" s="21" t="n">
        <v>45973</v>
      </c>
      <c r="D4059" s="17" t="s">
        <v>971</v>
      </c>
      <c r="E4059" s="17" t="s">
        <v>177</v>
      </c>
      <c r="F4059" s="17" t="s">
        <v>1495</v>
      </c>
      <c r="G4059" s="17" t="s">
        <v>59</v>
      </c>
      <c r="H4059" s="17" t="s">
        <v>1523</v>
      </c>
      <c r="I4059" s="17" t="s">
        <v>1531</v>
      </c>
      <c r="J4059" s="17" t="n">
        <v>1</v>
      </c>
      <c r="K4059" s="15" t="n">
        <v>257.9</v>
      </c>
      <c r="L4059" s="22" t="n">
        <v>0</v>
      </c>
      <c r="M4059" s="15" t="n">
        <v>0</v>
      </c>
      <c r="N4059" s="15" t="n">
        <f aca="false">J4059*K4059</f>
        <v>257.9</v>
      </c>
      <c r="O4059" s="15" t="n">
        <f aca="false">N4059*L4059</f>
        <v>0</v>
      </c>
      <c r="P4059" s="15" t="n">
        <f aca="false">N4059-O4059</f>
        <v>257.9</v>
      </c>
      <c r="Q4059" s="15" t="n">
        <f aca="false">J4059*INDEX(dProdutos!$F$2:$F$47,MATCH(E4059,dProdutos!$A$2:$A$47,0))</f>
        <v>138.23</v>
      </c>
      <c r="R4059" s="15" t="n">
        <f aca="false">IF(I4059="Cancelado",0,P4059-Q4059)</f>
        <v>0</v>
      </c>
      <c r="S4059" s="17" t="str">
        <f aca="false">INDEX(dProdutos!$D$2:$D$47,MATCH(E4059,dProdutos!$A$2:$A$47,0))</f>
        <v>Casa</v>
      </c>
    </row>
    <row r="4060" customFormat="false" ht="15" hidden="false" customHeight="false" outlineLevel="0" collapsed="false">
      <c r="A4060" s="17" t="s">
        <v>4009</v>
      </c>
      <c r="B4060" s="17" t="n">
        <v>1</v>
      </c>
      <c r="C4060" s="21" t="n">
        <v>45973</v>
      </c>
      <c r="D4060" s="17" t="s">
        <v>1255</v>
      </c>
      <c r="E4060" s="17" t="s">
        <v>150</v>
      </c>
      <c r="F4060" s="17" t="s">
        <v>1503</v>
      </c>
      <c r="G4060" s="17" t="s">
        <v>59</v>
      </c>
      <c r="H4060" s="17" t="s">
        <v>1537</v>
      </c>
      <c r="I4060" s="17" t="s">
        <v>1524</v>
      </c>
      <c r="J4060" s="17" t="n">
        <v>1</v>
      </c>
      <c r="K4060" s="15" t="n">
        <v>71.9</v>
      </c>
      <c r="L4060" s="22" t="n">
        <v>0.1</v>
      </c>
      <c r="M4060" s="15" t="n">
        <v>0</v>
      </c>
      <c r="N4060" s="15" t="n">
        <f aca="false">J4060*K4060</f>
        <v>71.9</v>
      </c>
      <c r="O4060" s="15" t="n">
        <f aca="false">N4060*L4060</f>
        <v>7.19</v>
      </c>
      <c r="P4060" s="15" t="n">
        <f aca="false">N4060-O4060</f>
        <v>64.71</v>
      </c>
      <c r="Q4060" s="15" t="n">
        <f aca="false">J4060*INDEX(dProdutos!$F$2:$F$47,MATCH(E4060,dProdutos!$A$2:$A$47,0))</f>
        <v>27.38</v>
      </c>
      <c r="R4060" s="15" t="n">
        <f aca="false">IF(I4060="Cancelado",0,P4060-Q4060)</f>
        <v>37.33</v>
      </c>
      <c r="S4060" s="17" t="str">
        <f aca="false">INDEX(dProdutos!$D$2:$D$47,MATCH(E4060,dProdutos!$A$2:$A$47,0))</f>
        <v>Acessórios</v>
      </c>
    </row>
    <row r="4061" customFormat="false" ht="15" hidden="false" customHeight="false" outlineLevel="0" collapsed="false">
      <c r="A4061" s="17" t="s">
        <v>4010</v>
      </c>
      <c r="B4061" s="17" t="n">
        <v>1</v>
      </c>
      <c r="C4061" s="21" t="n">
        <v>45973</v>
      </c>
      <c r="D4061" s="17" t="s">
        <v>637</v>
      </c>
      <c r="E4061" s="17" t="s">
        <v>102</v>
      </c>
      <c r="F4061" s="17" t="s">
        <v>1495</v>
      </c>
      <c r="G4061" s="17" t="s">
        <v>62</v>
      </c>
      <c r="H4061" s="17" t="s">
        <v>1537</v>
      </c>
      <c r="I4061" s="17" t="s">
        <v>1524</v>
      </c>
      <c r="J4061" s="17" t="n">
        <v>2</v>
      </c>
      <c r="K4061" s="15" t="n">
        <v>65.9</v>
      </c>
      <c r="L4061" s="22" t="n">
        <v>0</v>
      </c>
      <c r="M4061" s="15" t="n">
        <v>24.47</v>
      </c>
      <c r="N4061" s="15" t="n">
        <f aca="false">J4061*K4061</f>
        <v>131.8</v>
      </c>
      <c r="O4061" s="15" t="n">
        <f aca="false">N4061*L4061</f>
        <v>0</v>
      </c>
      <c r="P4061" s="15" t="n">
        <f aca="false">N4061-O4061</f>
        <v>131.8</v>
      </c>
      <c r="Q4061" s="15" t="n">
        <f aca="false">J4061*INDEX(dProdutos!$F$2:$F$47,MATCH(E4061,dProdutos!$A$2:$A$47,0))</f>
        <v>59.36</v>
      </c>
      <c r="R4061" s="15" t="n">
        <f aca="false">IF(I4061="Cancelado",0,P4061-Q4061)</f>
        <v>72.44</v>
      </c>
      <c r="S4061" s="17" t="str">
        <f aca="false">INDEX(dProdutos!$D$2:$D$47,MATCH(E4061,dProdutos!$A$2:$A$47,0))</f>
        <v>Moda Masculina</v>
      </c>
    </row>
    <row r="4062" customFormat="false" ht="15" hidden="false" customHeight="false" outlineLevel="0" collapsed="false">
      <c r="A4062" s="17" t="s">
        <v>4011</v>
      </c>
      <c r="B4062" s="17" t="n">
        <v>1</v>
      </c>
      <c r="C4062" s="21" t="n">
        <v>45973</v>
      </c>
      <c r="D4062" s="17" t="s">
        <v>297</v>
      </c>
      <c r="E4062" s="17" t="s">
        <v>195</v>
      </c>
      <c r="F4062" s="17" t="s">
        <v>1499</v>
      </c>
      <c r="G4062" s="17" t="s">
        <v>61</v>
      </c>
      <c r="H4062" s="17" t="s">
        <v>1537</v>
      </c>
      <c r="I4062" s="17" t="s">
        <v>1524</v>
      </c>
      <c r="J4062" s="17" t="n">
        <v>1</v>
      </c>
      <c r="K4062" s="15" t="n">
        <v>72.9</v>
      </c>
      <c r="L4062" s="22" t="n">
        <v>0.15</v>
      </c>
      <c r="M4062" s="15" t="n">
        <v>26.39</v>
      </c>
      <c r="N4062" s="15" t="n">
        <f aca="false">J4062*K4062</f>
        <v>72.9</v>
      </c>
      <c r="O4062" s="15" t="n">
        <f aca="false">N4062*L4062</f>
        <v>10.935</v>
      </c>
      <c r="P4062" s="15" t="n">
        <f aca="false">N4062-O4062</f>
        <v>61.965</v>
      </c>
      <c r="Q4062" s="15" t="n">
        <f aca="false">J4062*INDEX(dProdutos!$F$2:$F$47,MATCH(E4062,dProdutos!$A$2:$A$47,0))</f>
        <v>39.23</v>
      </c>
      <c r="R4062" s="15" t="n">
        <f aca="false">IF(I4062="Cancelado",0,P4062-Q4062)</f>
        <v>22.735</v>
      </c>
      <c r="S4062" s="17" t="str">
        <f aca="false">INDEX(dProdutos!$D$2:$D$47,MATCH(E4062,dProdutos!$A$2:$A$47,0))</f>
        <v>Eletrônicos</v>
      </c>
    </row>
    <row r="4063" customFormat="false" ht="15" hidden="false" customHeight="false" outlineLevel="0" collapsed="false">
      <c r="A4063" s="17" t="s">
        <v>4012</v>
      </c>
      <c r="B4063" s="17" t="n">
        <v>1</v>
      </c>
      <c r="C4063" s="21" t="n">
        <v>45973</v>
      </c>
      <c r="D4063" s="17" t="s">
        <v>283</v>
      </c>
      <c r="E4063" s="17" t="s">
        <v>129</v>
      </c>
      <c r="F4063" s="17" t="s">
        <v>1497</v>
      </c>
      <c r="G4063" s="17" t="s">
        <v>61</v>
      </c>
      <c r="H4063" s="17" t="s">
        <v>1537</v>
      </c>
      <c r="I4063" s="17" t="s">
        <v>1524</v>
      </c>
      <c r="J4063" s="17" t="n">
        <v>1</v>
      </c>
      <c r="K4063" s="15" t="n">
        <v>105.9</v>
      </c>
      <c r="L4063" s="22" t="n">
        <v>0.05</v>
      </c>
      <c r="M4063" s="15" t="n">
        <v>30.07</v>
      </c>
      <c r="N4063" s="15" t="n">
        <f aca="false">J4063*K4063</f>
        <v>105.9</v>
      </c>
      <c r="O4063" s="15" t="n">
        <f aca="false">N4063*L4063</f>
        <v>5.295</v>
      </c>
      <c r="P4063" s="15" t="n">
        <f aca="false">N4063-O4063</f>
        <v>100.605</v>
      </c>
      <c r="Q4063" s="15" t="n">
        <f aca="false">J4063*INDEX(dProdutos!$F$2:$F$47,MATCH(E4063,dProdutos!$A$2:$A$47,0))</f>
        <v>43.79</v>
      </c>
      <c r="R4063" s="15" t="n">
        <f aca="false">IF(I4063="Cancelado",0,P4063-Q4063)</f>
        <v>56.815</v>
      </c>
      <c r="S4063" s="17" t="str">
        <f aca="false">INDEX(dProdutos!$D$2:$D$47,MATCH(E4063,dProdutos!$A$2:$A$47,0))</f>
        <v>Calçados</v>
      </c>
    </row>
    <row r="4064" customFormat="false" ht="15" hidden="false" customHeight="false" outlineLevel="0" collapsed="false">
      <c r="A4064" s="17" t="s">
        <v>4013</v>
      </c>
      <c r="B4064" s="17" t="n">
        <v>1</v>
      </c>
      <c r="C4064" s="21" t="n">
        <v>45973</v>
      </c>
      <c r="D4064" s="17" t="s">
        <v>1448</v>
      </c>
      <c r="E4064" s="17" t="s">
        <v>108</v>
      </c>
      <c r="F4064" s="17" t="s">
        <v>1490</v>
      </c>
      <c r="G4064" s="17" t="s">
        <v>59</v>
      </c>
      <c r="H4064" s="17" t="s">
        <v>1537</v>
      </c>
      <c r="I4064" s="17" t="s">
        <v>1524</v>
      </c>
      <c r="J4064" s="17" t="n">
        <v>1</v>
      </c>
      <c r="K4064" s="15" t="n">
        <v>265.9</v>
      </c>
      <c r="L4064" s="22" t="n">
        <v>0.1</v>
      </c>
      <c r="M4064" s="15" t="n">
        <v>32.54</v>
      </c>
      <c r="N4064" s="15" t="n">
        <f aca="false">J4064*K4064</f>
        <v>265.9</v>
      </c>
      <c r="O4064" s="15" t="n">
        <f aca="false">N4064*L4064</f>
        <v>26.59</v>
      </c>
      <c r="P4064" s="15" t="n">
        <f aca="false">N4064-O4064</f>
        <v>239.31</v>
      </c>
      <c r="Q4064" s="15" t="n">
        <f aca="false">J4064*INDEX(dProdutos!$F$2:$F$47,MATCH(E4064,dProdutos!$A$2:$A$47,0))</f>
        <v>155.62</v>
      </c>
      <c r="R4064" s="15" t="n">
        <f aca="false">IF(I4064="Cancelado",0,P4064-Q4064)</f>
        <v>83.69</v>
      </c>
      <c r="S4064" s="17" t="str">
        <f aca="false">INDEX(dProdutos!$D$2:$D$47,MATCH(E4064,dProdutos!$A$2:$A$47,0))</f>
        <v>Moda Masculina</v>
      </c>
    </row>
    <row r="4065" customFormat="false" ht="15" hidden="false" customHeight="false" outlineLevel="0" collapsed="false">
      <c r="A4065" s="17" t="s">
        <v>4014</v>
      </c>
      <c r="B4065" s="17" t="n">
        <v>1</v>
      </c>
      <c r="C4065" s="21" t="n">
        <v>45973</v>
      </c>
      <c r="D4065" s="17" t="s">
        <v>1435</v>
      </c>
      <c r="E4065" s="17" t="s">
        <v>165</v>
      </c>
      <c r="F4065" s="17" t="s">
        <v>1495</v>
      </c>
      <c r="G4065" s="17" t="s">
        <v>62</v>
      </c>
      <c r="H4065" s="17" t="s">
        <v>1540</v>
      </c>
      <c r="I4065" s="17" t="s">
        <v>1531</v>
      </c>
      <c r="J4065" s="17" t="n">
        <v>1</v>
      </c>
      <c r="K4065" s="15" t="n">
        <v>231.9</v>
      </c>
      <c r="L4065" s="22" t="n">
        <v>0</v>
      </c>
      <c r="M4065" s="15" t="n">
        <v>14.87</v>
      </c>
      <c r="N4065" s="15" t="n">
        <f aca="false">J4065*K4065</f>
        <v>231.9</v>
      </c>
      <c r="O4065" s="15" t="n">
        <f aca="false">N4065*L4065</f>
        <v>0</v>
      </c>
      <c r="P4065" s="15" t="n">
        <f aca="false">N4065-O4065</f>
        <v>231.9</v>
      </c>
      <c r="Q4065" s="15" t="n">
        <f aca="false">J4065*INDEX(dProdutos!$F$2:$F$47,MATCH(E4065,dProdutos!$A$2:$A$47,0))</f>
        <v>140.83</v>
      </c>
      <c r="R4065" s="15" t="n">
        <f aca="false">IF(I4065="Cancelado",0,P4065-Q4065)</f>
        <v>0</v>
      </c>
      <c r="S4065" s="17" t="str">
        <f aca="false">INDEX(dProdutos!$D$2:$D$47,MATCH(E4065,dProdutos!$A$2:$A$47,0))</f>
        <v>Casa</v>
      </c>
    </row>
    <row r="4066" customFormat="false" ht="15" hidden="false" customHeight="false" outlineLevel="0" collapsed="false">
      <c r="A4066" s="17" t="s">
        <v>4014</v>
      </c>
      <c r="B4066" s="17" t="n">
        <v>2</v>
      </c>
      <c r="C4066" s="21" t="n">
        <v>45973</v>
      </c>
      <c r="D4066" s="17" t="s">
        <v>1435</v>
      </c>
      <c r="E4066" s="17" t="s">
        <v>102</v>
      </c>
      <c r="F4066" s="17" t="s">
        <v>1495</v>
      </c>
      <c r="G4066" s="17" t="s">
        <v>62</v>
      </c>
      <c r="H4066" s="17" t="s">
        <v>1540</v>
      </c>
      <c r="I4066" s="17" t="s">
        <v>1531</v>
      </c>
      <c r="J4066" s="17" t="n">
        <v>2</v>
      </c>
      <c r="K4066" s="15" t="n">
        <v>65.9</v>
      </c>
      <c r="L4066" s="22" t="n">
        <v>0.15</v>
      </c>
      <c r="M4066" s="15" t="n">
        <v>0</v>
      </c>
      <c r="N4066" s="15" t="n">
        <f aca="false">J4066*K4066</f>
        <v>131.8</v>
      </c>
      <c r="O4066" s="15" t="n">
        <f aca="false">N4066*L4066</f>
        <v>19.77</v>
      </c>
      <c r="P4066" s="15" t="n">
        <f aca="false">N4066-O4066</f>
        <v>112.03</v>
      </c>
      <c r="Q4066" s="15" t="n">
        <f aca="false">J4066*INDEX(dProdutos!$F$2:$F$47,MATCH(E4066,dProdutos!$A$2:$A$47,0))</f>
        <v>59.36</v>
      </c>
      <c r="R4066" s="15" t="n">
        <f aca="false">IF(I4066="Cancelado",0,P4066-Q4066)</f>
        <v>0</v>
      </c>
      <c r="S4066" s="17" t="str">
        <f aca="false">INDEX(dProdutos!$D$2:$D$47,MATCH(E4066,dProdutos!$A$2:$A$47,0))</f>
        <v>Moda Masculina</v>
      </c>
    </row>
    <row r="4067" customFormat="false" ht="15" hidden="false" customHeight="false" outlineLevel="0" collapsed="false">
      <c r="A4067" s="17" t="s">
        <v>4014</v>
      </c>
      <c r="B4067" s="17" t="n">
        <v>3</v>
      </c>
      <c r="C4067" s="21" t="n">
        <v>45973</v>
      </c>
      <c r="D4067" s="17" t="s">
        <v>1435</v>
      </c>
      <c r="E4067" s="17" t="s">
        <v>180</v>
      </c>
      <c r="F4067" s="17" t="s">
        <v>1495</v>
      </c>
      <c r="G4067" s="17" t="s">
        <v>62</v>
      </c>
      <c r="H4067" s="17" t="s">
        <v>1540</v>
      </c>
      <c r="I4067" s="17" t="s">
        <v>1531</v>
      </c>
      <c r="J4067" s="17" t="n">
        <v>2</v>
      </c>
      <c r="K4067" s="15" t="n">
        <v>82.9</v>
      </c>
      <c r="L4067" s="22" t="n">
        <v>0.05</v>
      </c>
      <c r="M4067" s="15" t="n">
        <v>0</v>
      </c>
      <c r="N4067" s="15" t="n">
        <f aca="false">J4067*K4067</f>
        <v>165.8</v>
      </c>
      <c r="O4067" s="15" t="n">
        <f aca="false">N4067*L4067</f>
        <v>8.29</v>
      </c>
      <c r="P4067" s="15" t="n">
        <f aca="false">N4067-O4067</f>
        <v>157.51</v>
      </c>
      <c r="Q4067" s="15" t="n">
        <f aca="false">J4067*INDEX(dProdutos!$F$2:$F$47,MATCH(E4067,dProdutos!$A$2:$A$47,0))</f>
        <v>71.94</v>
      </c>
      <c r="R4067" s="15" t="n">
        <f aca="false">IF(I4067="Cancelado",0,P4067-Q4067)</f>
        <v>0</v>
      </c>
      <c r="S4067" s="17" t="str">
        <f aca="false">INDEX(dProdutos!$D$2:$D$47,MATCH(E4067,dProdutos!$A$2:$A$47,0))</f>
        <v>Eletrônicos</v>
      </c>
    </row>
    <row r="4068" customFormat="false" ht="15" hidden="false" customHeight="false" outlineLevel="0" collapsed="false">
      <c r="A4068" s="17" t="s">
        <v>4014</v>
      </c>
      <c r="B4068" s="17" t="n">
        <v>4</v>
      </c>
      <c r="C4068" s="21" t="n">
        <v>45973</v>
      </c>
      <c r="D4068" s="17" t="s">
        <v>1435</v>
      </c>
      <c r="E4068" s="17" t="s">
        <v>92</v>
      </c>
      <c r="F4068" s="17" t="s">
        <v>1495</v>
      </c>
      <c r="G4068" s="17" t="s">
        <v>62</v>
      </c>
      <c r="H4068" s="17" t="s">
        <v>1540</v>
      </c>
      <c r="I4068" s="17" t="s">
        <v>1531</v>
      </c>
      <c r="J4068" s="17" t="n">
        <v>1</v>
      </c>
      <c r="K4068" s="15" t="n">
        <v>191.9</v>
      </c>
      <c r="L4068" s="22" t="n">
        <v>0</v>
      </c>
      <c r="M4068" s="15" t="n">
        <v>0</v>
      </c>
      <c r="N4068" s="15" t="n">
        <f aca="false">J4068*K4068</f>
        <v>191.9</v>
      </c>
      <c r="O4068" s="15" t="n">
        <f aca="false">N4068*L4068</f>
        <v>0</v>
      </c>
      <c r="P4068" s="15" t="n">
        <f aca="false">N4068-O4068</f>
        <v>191.9</v>
      </c>
      <c r="Q4068" s="15" t="n">
        <f aca="false">J4068*INDEX(dProdutos!$F$2:$F$47,MATCH(E4068,dProdutos!$A$2:$A$47,0))</f>
        <v>88.59</v>
      </c>
      <c r="R4068" s="15" t="n">
        <f aca="false">IF(I4068="Cancelado",0,P4068-Q4068)</f>
        <v>0</v>
      </c>
      <c r="S4068" s="17" t="str">
        <f aca="false">INDEX(dProdutos!$D$2:$D$47,MATCH(E4068,dProdutos!$A$2:$A$47,0))</f>
        <v>Moda Feminina</v>
      </c>
    </row>
    <row r="4069" customFormat="false" ht="15" hidden="false" customHeight="false" outlineLevel="0" collapsed="false">
      <c r="A4069" s="17" t="s">
        <v>4015</v>
      </c>
      <c r="B4069" s="17" t="n">
        <v>1</v>
      </c>
      <c r="C4069" s="21" t="n">
        <v>45974</v>
      </c>
      <c r="D4069" s="17" t="s">
        <v>900</v>
      </c>
      <c r="E4069" s="17" t="s">
        <v>171</v>
      </c>
      <c r="F4069" s="17" t="s">
        <v>1499</v>
      </c>
      <c r="G4069" s="17" t="s">
        <v>63</v>
      </c>
      <c r="H4069" s="17" t="s">
        <v>1537</v>
      </c>
      <c r="I4069" s="17" t="s">
        <v>1524</v>
      </c>
      <c r="J4069" s="17" t="n">
        <v>2</v>
      </c>
      <c r="K4069" s="15" t="n">
        <v>246.9</v>
      </c>
      <c r="L4069" s="22" t="n">
        <v>0</v>
      </c>
      <c r="M4069" s="15" t="n">
        <v>11.67</v>
      </c>
      <c r="N4069" s="15" t="n">
        <f aca="false">J4069*K4069</f>
        <v>493.8</v>
      </c>
      <c r="O4069" s="15" t="n">
        <f aca="false">N4069*L4069</f>
        <v>0</v>
      </c>
      <c r="P4069" s="15" t="n">
        <f aca="false">N4069-O4069</f>
        <v>493.8</v>
      </c>
      <c r="Q4069" s="15" t="n">
        <f aca="false">J4069*INDEX(dProdutos!$F$2:$F$47,MATCH(E4069,dProdutos!$A$2:$A$47,0))</f>
        <v>207.22</v>
      </c>
      <c r="R4069" s="15" t="n">
        <f aca="false">IF(I4069="Cancelado",0,P4069-Q4069)</f>
        <v>286.58</v>
      </c>
      <c r="S4069" s="17" t="str">
        <f aca="false">INDEX(dProdutos!$D$2:$D$47,MATCH(E4069,dProdutos!$A$2:$A$47,0))</f>
        <v>Casa</v>
      </c>
    </row>
    <row r="4070" customFormat="false" ht="15" hidden="false" customHeight="false" outlineLevel="0" collapsed="false">
      <c r="A4070" s="17" t="s">
        <v>4016</v>
      </c>
      <c r="B4070" s="17" t="n">
        <v>1</v>
      </c>
      <c r="C4070" s="21" t="n">
        <v>45974</v>
      </c>
      <c r="D4070" s="17" t="s">
        <v>1327</v>
      </c>
      <c r="E4070" s="17" t="s">
        <v>210</v>
      </c>
      <c r="F4070" s="17" t="s">
        <v>1501</v>
      </c>
      <c r="G4070" s="17" t="s">
        <v>63</v>
      </c>
      <c r="H4070" s="17" t="s">
        <v>1537</v>
      </c>
      <c r="I4070" s="17" t="s">
        <v>1524</v>
      </c>
      <c r="J4070" s="17" t="n">
        <v>2</v>
      </c>
      <c r="K4070" s="15" t="n">
        <v>245.9</v>
      </c>
      <c r="L4070" s="22" t="n">
        <v>0.2</v>
      </c>
      <c r="M4070" s="15" t="n">
        <v>33.75</v>
      </c>
      <c r="N4070" s="15" t="n">
        <f aca="false">J4070*K4070</f>
        <v>491.8</v>
      </c>
      <c r="O4070" s="15" t="n">
        <f aca="false">N4070*L4070</f>
        <v>98.36</v>
      </c>
      <c r="P4070" s="15" t="n">
        <f aca="false">N4070-O4070</f>
        <v>393.44</v>
      </c>
      <c r="Q4070" s="15" t="n">
        <f aca="false">J4070*INDEX(dProdutos!$F$2:$F$47,MATCH(E4070,dProdutos!$A$2:$A$47,0))</f>
        <v>301.26</v>
      </c>
      <c r="R4070" s="15" t="n">
        <f aca="false">IF(I4070="Cancelado",0,P4070-Q4070)</f>
        <v>92.18</v>
      </c>
      <c r="S4070" s="17" t="str">
        <f aca="false">INDEX(dProdutos!$D$2:$D$47,MATCH(E4070,dProdutos!$A$2:$A$47,0))</f>
        <v>Beleza</v>
      </c>
    </row>
    <row r="4071" customFormat="false" ht="15" hidden="false" customHeight="false" outlineLevel="0" collapsed="false">
      <c r="A4071" s="17" t="s">
        <v>4017</v>
      </c>
      <c r="B4071" s="17" t="n">
        <v>1</v>
      </c>
      <c r="C4071" s="21" t="n">
        <v>45974</v>
      </c>
      <c r="D4071" s="17" t="s">
        <v>982</v>
      </c>
      <c r="E4071" s="17" t="s">
        <v>108</v>
      </c>
      <c r="F4071" s="17" t="s">
        <v>1493</v>
      </c>
      <c r="G4071" s="17" t="s">
        <v>64</v>
      </c>
      <c r="H4071" s="17" t="s">
        <v>1537</v>
      </c>
      <c r="I4071" s="17" t="s">
        <v>1524</v>
      </c>
      <c r="J4071" s="17" t="n">
        <v>2</v>
      </c>
      <c r="K4071" s="15" t="n">
        <v>265.9</v>
      </c>
      <c r="L4071" s="22" t="n">
        <v>0</v>
      </c>
      <c r="M4071" s="15" t="n">
        <v>29.44</v>
      </c>
      <c r="N4071" s="15" t="n">
        <f aca="false">J4071*K4071</f>
        <v>531.8</v>
      </c>
      <c r="O4071" s="15" t="n">
        <f aca="false">N4071*L4071</f>
        <v>0</v>
      </c>
      <c r="P4071" s="15" t="n">
        <f aca="false">N4071-O4071</f>
        <v>531.8</v>
      </c>
      <c r="Q4071" s="15" t="n">
        <f aca="false">J4071*INDEX(dProdutos!$F$2:$F$47,MATCH(E4071,dProdutos!$A$2:$A$47,0))</f>
        <v>311.24</v>
      </c>
      <c r="R4071" s="15" t="n">
        <f aca="false">IF(I4071="Cancelado",0,P4071-Q4071)</f>
        <v>220.56</v>
      </c>
      <c r="S4071" s="17" t="str">
        <f aca="false">INDEX(dProdutos!$D$2:$D$47,MATCH(E4071,dProdutos!$A$2:$A$47,0))</f>
        <v>Moda Masculina</v>
      </c>
    </row>
    <row r="4072" customFormat="false" ht="15" hidden="false" customHeight="false" outlineLevel="0" collapsed="false">
      <c r="A4072" s="17" t="s">
        <v>4018</v>
      </c>
      <c r="B4072" s="17" t="n">
        <v>1</v>
      </c>
      <c r="C4072" s="21" t="n">
        <v>45974</v>
      </c>
      <c r="D4072" s="17" t="s">
        <v>1399</v>
      </c>
      <c r="E4072" s="17" t="s">
        <v>88</v>
      </c>
      <c r="F4072" s="17" t="s">
        <v>1503</v>
      </c>
      <c r="G4072" s="17" t="s">
        <v>59</v>
      </c>
      <c r="H4072" s="17" t="s">
        <v>1523</v>
      </c>
      <c r="I4072" s="17" t="s">
        <v>1524</v>
      </c>
      <c r="J4072" s="17" t="n">
        <v>1</v>
      </c>
      <c r="K4072" s="15" t="n">
        <v>170.9</v>
      </c>
      <c r="L4072" s="22" t="n">
        <v>0</v>
      </c>
      <c r="M4072" s="15" t="n">
        <v>23.58</v>
      </c>
      <c r="N4072" s="15" t="n">
        <f aca="false">J4072*K4072</f>
        <v>170.9</v>
      </c>
      <c r="O4072" s="15" t="n">
        <f aca="false">N4072*L4072</f>
        <v>0</v>
      </c>
      <c r="P4072" s="15" t="n">
        <f aca="false">N4072-O4072</f>
        <v>170.9</v>
      </c>
      <c r="Q4072" s="15" t="n">
        <f aca="false">J4072*INDEX(dProdutos!$F$2:$F$47,MATCH(E4072,dProdutos!$A$2:$A$47,0))</f>
        <v>98.14</v>
      </c>
      <c r="R4072" s="15" t="n">
        <f aca="false">IF(I4072="Cancelado",0,P4072-Q4072)</f>
        <v>72.76</v>
      </c>
      <c r="S4072" s="17" t="str">
        <f aca="false">INDEX(dProdutos!$D$2:$D$47,MATCH(E4072,dProdutos!$A$2:$A$47,0))</f>
        <v>Moda Feminina</v>
      </c>
    </row>
    <row r="4073" customFormat="false" ht="15" hidden="false" customHeight="false" outlineLevel="0" collapsed="false">
      <c r="A4073" s="17" t="s">
        <v>4019</v>
      </c>
      <c r="B4073" s="17" t="n">
        <v>1</v>
      </c>
      <c r="C4073" s="21" t="n">
        <v>45974</v>
      </c>
      <c r="D4073" s="17" t="s">
        <v>353</v>
      </c>
      <c r="E4073" s="17" t="s">
        <v>144</v>
      </c>
      <c r="F4073" s="17" t="s">
        <v>1495</v>
      </c>
      <c r="G4073" s="17" t="s">
        <v>60</v>
      </c>
      <c r="H4073" s="17" t="s">
        <v>1523</v>
      </c>
      <c r="I4073" s="17" t="s">
        <v>1524</v>
      </c>
      <c r="J4073" s="17" t="n">
        <v>3</v>
      </c>
      <c r="K4073" s="15" t="n">
        <v>260.9</v>
      </c>
      <c r="L4073" s="22" t="n">
        <v>0</v>
      </c>
      <c r="M4073" s="15" t="n">
        <v>0</v>
      </c>
      <c r="N4073" s="15" t="n">
        <f aca="false">J4073*K4073</f>
        <v>782.7</v>
      </c>
      <c r="O4073" s="15" t="n">
        <f aca="false">N4073*L4073</f>
        <v>0</v>
      </c>
      <c r="P4073" s="15" t="n">
        <f aca="false">N4073-O4073</f>
        <v>782.7</v>
      </c>
      <c r="Q4073" s="15" t="n">
        <f aca="false">J4073*INDEX(dProdutos!$F$2:$F$47,MATCH(E4073,dProdutos!$A$2:$A$47,0))</f>
        <v>299.58</v>
      </c>
      <c r="R4073" s="15" t="n">
        <f aca="false">IF(I4073="Cancelado",0,P4073-Q4073)</f>
        <v>483.12</v>
      </c>
      <c r="S4073" s="17" t="str">
        <f aca="false">INDEX(dProdutos!$D$2:$D$47,MATCH(E4073,dProdutos!$A$2:$A$47,0))</f>
        <v>Acessórios</v>
      </c>
    </row>
    <row r="4074" customFormat="false" ht="15" hidden="false" customHeight="false" outlineLevel="0" collapsed="false">
      <c r="A4074" s="17" t="s">
        <v>4020</v>
      </c>
      <c r="B4074" s="17" t="n">
        <v>1</v>
      </c>
      <c r="C4074" s="21" t="n">
        <v>45974</v>
      </c>
      <c r="D4074" s="17" t="s">
        <v>1162</v>
      </c>
      <c r="E4074" s="17" t="s">
        <v>150</v>
      </c>
      <c r="F4074" s="17" t="s">
        <v>1495</v>
      </c>
      <c r="G4074" s="17" t="s">
        <v>61</v>
      </c>
      <c r="H4074" s="17" t="s">
        <v>1523</v>
      </c>
      <c r="I4074" s="17" t="s">
        <v>1524</v>
      </c>
      <c r="J4074" s="17" t="n">
        <v>1</v>
      </c>
      <c r="K4074" s="15" t="n">
        <v>71.9</v>
      </c>
      <c r="L4074" s="22" t="n">
        <v>0.15</v>
      </c>
      <c r="M4074" s="15" t="n">
        <v>0</v>
      </c>
      <c r="N4074" s="15" t="n">
        <f aca="false">J4074*K4074</f>
        <v>71.9</v>
      </c>
      <c r="O4074" s="15" t="n">
        <f aca="false">N4074*L4074</f>
        <v>10.785</v>
      </c>
      <c r="P4074" s="15" t="n">
        <f aca="false">N4074-O4074</f>
        <v>61.115</v>
      </c>
      <c r="Q4074" s="15" t="n">
        <f aca="false">J4074*INDEX(dProdutos!$F$2:$F$47,MATCH(E4074,dProdutos!$A$2:$A$47,0))</f>
        <v>27.38</v>
      </c>
      <c r="R4074" s="15" t="n">
        <f aca="false">IF(I4074="Cancelado",0,P4074-Q4074)</f>
        <v>33.735</v>
      </c>
      <c r="S4074" s="17" t="str">
        <f aca="false">INDEX(dProdutos!$D$2:$D$47,MATCH(E4074,dProdutos!$A$2:$A$47,0))</f>
        <v>Acessórios</v>
      </c>
    </row>
    <row r="4075" customFormat="false" ht="15" hidden="false" customHeight="false" outlineLevel="0" collapsed="false">
      <c r="A4075" s="17" t="s">
        <v>4021</v>
      </c>
      <c r="B4075" s="17" t="n">
        <v>1</v>
      </c>
      <c r="C4075" s="21" t="n">
        <v>45974</v>
      </c>
      <c r="D4075" s="17" t="s">
        <v>1450</v>
      </c>
      <c r="E4075" s="17" t="s">
        <v>171</v>
      </c>
      <c r="F4075" s="17" t="s">
        <v>1487</v>
      </c>
      <c r="G4075" s="17" t="s">
        <v>62</v>
      </c>
      <c r="H4075" s="17" t="s">
        <v>1527</v>
      </c>
      <c r="I4075" s="17" t="s">
        <v>1524</v>
      </c>
      <c r="J4075" s="17" t="n">
        <v>1</v>
      </c>
      <c r="K4075" s="15" t="n">
        <v>246.9</v>
      </c>
      <c r="L4075" s="22" t="n">
        <v>0</v>
      </c>
      <c r="M4075" s="15" t="n">
        <v>26.51</v>
      </c>
      <c r="N4075" s="15" t="n">
        <f aca="false">J4075*K4075</f>
        <v>246.9</v>
      </c>
      <c r="O4075" s="15" t="n">
        <f aca="false">N4075*L4075</f>
        <v>0</v>
      </c>
      <c r="P4075" s="15" t="n">
        <f aca="false">N4075-O4075</f>
        <v>246.9</v>
      </c>
      <c r="Q4075" s="15" t="n">
        <f aca="false">J4075*INDEX(dProdutos!$F$2:$F$47,MATCH(E4075,dProdutos!$A$2:$A$47,0))</f>
        <v>103.61</v>
      </c>
      <c r="R4075" s="15" t="n">
        <f aca="false">IF(I4075="Cancelado",0,P4075-Q4075)</f>
        <v>143.29</v>
      </c>
      <c r="S4075" s="17" t="str">
        <f aca="false">INDEX(dProdutos!$D$2:$D$47,MATCH(E4075,dProdutos!$A$2:$A$47,0))</f>
        <v>Casa</v>
      </c>
    </row>
    <row r="4076" customFormat="false" ht="15" hidden="false" customHeight="false" outlineLevel="0" collapsed="false">
      <c r="A4076" s="17" t="s">
        <v>4022</v>
      </c>
      <c r="B4076" s="17" t="n">
        <v>1</v>
      </c>
      <c r="C4076" s="21" t="n">
        <v>45974</v>
      </c>
      <c r="D4076" s="17" t="s">
        <v>315</v>
      </c>
      <c r="E4076" s="17" t="s">
        <v>114</v>
      </c>
      <c r="F4076" s="17" t="s">
        <v>1493</v>
      </c>
      <c r="G4076" s="17" t="s">
        <v>59</v>
      </c>
      <c r="H4076" s="17" t="s">
        <v>1537</v>
      </c>
      <c r="I4076" s="17" t="s">
        <v>1524</v>
      </c>
      <c r="J4076" s="17" t="n">
        <v>1</v>
      </c>
      <c r="K4076" s="15" t="n">
        <v>202.9</v>
      </c>
      <c r="L4076" s="22" t="n">
        <v>0</v>
      </c>
      <c r="M4076" s="15" t="n">
        <v>9.95</v>
      </c>
      <c r="N4076" s="15" t="n">
        <f aca="false">J4076*K4076</f>
        <v>202.9</v>
      </c>
      <c r="O4076" s="15" t="n">
        <f aca="false">N4076*L4076</f>
        <v>0</v>
      </c>
      <c r="P4076" s="15" t="n">
        <f aca="false">N4076-O4076</f>
        <v>202.9</v>
      </c>
      <c r="Q4076" s="15" t="n">
        <f aca="false">J4076*INDEX(dProdutos!$F$2:$F$47,MATCH(E4076,dProdutos!$A$2:$A$47,0))</f>
        <v>110.39</v>
      </c>
      <c r="R4076" s="15" t="n">
        <f aca="false">IF(I4076="Cancelado",0,P4076-Q4076)</f>
        <v>92.51</v>
      </c>
      <c r="S4076" s="17" t="str">
        <f aca="false">INDEX(dProdutos!$D$2:$D$47,MATCH(E4076,dProdutos!$A$2:$A$47,0))</f>
        <v>Moda Masculina</v>
      </c>
    </row>
    <row r="4077" customFormat="false" ht="15" hidden="false" customHeight="false" outlineLevel="0" collapsed="false">
      <c r="A4077" s="17" t="s">
        <v>4023</v>
      </c>
      <c r="B4077" s="17" t="n">
        <v>1</v>
      </c>
      <c r="C4077" s="21" t="n">
        <v>45974</v>
      </c>
      <c r="D4077" s="17" t="s">
        <v>792</v>
      </c>
      <c r="E4077" s="17" t="s">
        <v>165</v>
      </c>
      <c r="F4077" s="17" t="s">
        <v>1490</v>
      </c>
      <c r="G4077" s="17" t="s">
        <v>62</v>
      </c>
      <c r="H4077" s="17" t="s">
        <v>1523</v>
      </c>
      <c r="I4077" s="17" t="s">
        <v>1524</v>
      </c>
      <c r="J4077" s="17" t="n">
        <v>1</v>
      </c>
      <c r="K4077" s="15" t="n">
        <v>231.9</v>
      </c>
      <c r="L4077" s="22" t="n">
        <v>0.15</v>
      </c>
      <c r="M4077" s="15" t="n">
        <v>28.9</v>
      </c>
      <c r="N4077" s="15" t="n">
        <f aca="false">J4077*K4077</f>
        <v>231.9</v>
      </c>
      <c r="O4077" s="15" t="n">
        <f aca="false">N4077*L4077</f>
        <v>34.785</v>
      </c>
      <c r="P4077" s="15" t="n">
        <f aca="false">N4077-O4077</f>
        <v>197.115</v>
      </c>
      <c r="Q4077" s="15" t="n">
        <f aca="false">J4077*INDEX(dProdutos!$F$2:$F$47,MATCH(E4077,dProdutos!$A$2:$A$47,0))</f>
        <v>140.83</v>
      </c>
      <c r="R4077" s="15" t="n">
        <f aca="false">IF(I4077="Cancelado",0,P4077-Q4077)</f>
        <v>56.285</v>
      </c>
      <c r="S4077" s="17" t="str">
        <f aca="false">INDEX(dProdutos!$D$2:$D$47,MATCH(E4077,dProdutos!$A$2:$A$47,0))</f>
        <v>Casa</v>
      </c>
    </row>
    <row r="4078" customFormat="false" ht="15" hidden="false" customHeight="false" outlineLevel="0" collapsed="false">
      <c r="A4078" s="17" t="s">
        <v>4023</v>
      </c>
      <c r="B4078" s="17" t="n">
        <v>2</v>
      </c>
      <c r="C4078" s="21" t="n">
        <v>45974</v>
      </c>
      <c r="D4078" s="17" t="s">
        <v>792</v>
      </c>
      <c r="E4078" s="17" t="s">
        <v>95</v>
      </c>
      <c r="F4078" s="17" t="s">
        <v>1490</v>
      </c>
      <c r="G4078" s="17" t="s">
        <v>62</v>
      </c>
      <c r="H4078" s="17" t="s">
        <v>1523</v>
      </c>
      <c r="I4078" s="17" t="s">
        <v>1524</v>
      </c>
      <c r="J4078" s="17" t="n">
        <v>1</v>
      </c>
      <c r="K4078" s="15" t="n">
        <v>77.9</v>
      </c>
      <c r="L4078" s="22" t="n">
        <v>0</v>
      </c>
      <c r="M4078" s="15" t="n">
        <v>0</v>
      </c>
      <c r="N4078" s="15" t="n">
        <f aca="false">J4078*K4078</f>
        <v>77.9</v>
      </c>
      <c r="O4078" s="15" t="n">
        <f aca="false">N4078*L4078</f>
        <v>0</v>
      </c>
      <c r="P4078" s="15" t="n">
        <f aca="false">N4078-O4078</f>
        <v>77.9</v>
      </c>
      <c r="Q4078" s="15" t="n">
        <f aca="false">J4078*INDEX(dProdutos!$F$2:$F$47,MATCH(E4078,dProdutos!$A$2:$A$47,0))</f>
        <v>36.71</v>
      </c>
      <c r="R4078" s="15" t="n">
        <f aca="false">IF(I4078="Cancelado",0,P4078-Q4078)</f>
        <v>41.19</v>
      </c>
      <c r="S4078" s="17" t="str">
        <f aca="false">INDEX(dProdutos!$D$2:$D$47,MATCH(E4078,dProdutos!$A$2:$A$47,0))</f>
        <v>Moda Feminina</v>
      </c>
    </row>
    <row r="4079" customFormat="false" ht="15" hidden="false" customHeight="false" outlineLevel="0" collapsed="false">
      <c r="A4079" s="17" t="s">
        <v>4023</v>
      </c>
      <c r="B4079" s="17" t="n">
        <v>3</v>
      </c>
      <c r="C4079" s="21" t="n">
        <v>45974</v>
      </c>
      <c r="D4079" s="17" t="s">
        <v>792</v>
      </c>
      <c r="E4079" s="17" t="s">
        <v>105</v>
      </c>
      <c r="F4079" s="17" t="s">
        <v>1490</v>
      </c>
      <c r="G4079" s="17" t="s">
        <v>62</v>
      </c>
      <c r="H4079" s="17" t="s">
        <v>1523</v>
      </c>
      <c r="I4079" s="17" t="s">
        <v>1524</v>
      </c>
      <c r="J4079" s="17" t="n">
        <v>1</v>
      </c>
      <c r="K4079" s="15" t="n">
        <v>175.9</v>
      </c>
      <c r="L4079" s="22" t="n">
        <v>0</v>
      </c>
      <c r="M4079" s="15" t="n">
        <v>0</v>
      </c>
      <c r="N4079" s="15" t="n">
        <f aca="false">J4079*K4079</f>
        <v>175.9</v>
      </c>
      <c r="O4079" s="15" t="n">
        <f aca="false">N4079*L4079</f>
        <v>0</v>
      </c>
      <c r="P4079" s="15" t="n">
        <f aca="false">N4079-O4079</f>
        <v>175.9</v>
      </c>
      <c r="Q4079" s="15" t="n">
        <f aca="false">J4079*INDEX(dProdutos!$F$2:$F$47,MATCH(E4079,dProdutos!$A$2:$A$47,0))</f>
        <v>96.59</v>
      </c>
      <c r="R4079" s="15" t="n">
        <f aca="false">IF(I4079="Cancelado",0,P4079-Q4079)</f>
        <v>79.31</v>
      </c>
      <c r="S4079" s="17" t="str">
        <f aca="false">INDEX(dProdutos!$D$2:$D$47,MATCH(E4079,dProdutos!$A$2:$A$47,0))</f>
        <v>Moda Masculina</v>
      </c>
    </row>
    <row r="4080" customFormat="false" ht="15" hidden="false" customHeight="false" outlineLevel="0" collapsed="false">
      <c r="A4080" s="17" t="s">
        <v>4023</v>
      </c>
      <c r="B4080" s="17" t="n">
        <v>4</v>
      </c>
      <c r="C4080" s="21" t="n">
        <v>45974</v>
      </c>
      <c r="D4080" s="17" t="s">
        <v>792</v>
      </c>
      <c r="E4080" s="17" t="s">
        <v>204</v>
      </c>
      <c r="F4080" s="17" t="s">
        <v>1490</v>
      </c>
      <c r="G4080" s="17" t="s">
        <v>62</v>
      </c>
      <c r="H4080" s="17" t="s">
        <v>1523</v>
      </c>
      <c r="I4080" s="17" t="s">
        <v>1524</v>
      </c>
      <c r="J4080" s="17" t="n">
        <v>2</v>
      </c>
      <c r="K4080" s="15" t="n">
        <v>64.9</v>
      </c>
      <c r="L4080" s="22" t="n">
        <v>0.1</v>
      </c>
      <c r="M4080" s="15" t="n">
        <v>0</v>
      </c>
      <c r="N4080" s="15" t="n">
        <f aca="false">J4080*K4080</f>
        <v>129.8</v>
      </c>
      <c r="O4080" s="15" t="n">
        <f aca="false">N4080*L4080</f>
        <v>12.98</v>
      </c>
      <c r="P4080" s="15" t="n">
        <f aca="false">N4080-O4080</f>
        <v>116.82</v>
      </c>
      <c r="Q4080" s="15" t="n">
        <f aca="false">J4080*INDEX(dProdutos!$F$2:$F$47,MATCH(E4080,dProdutos!$A$2:$A$47,0))</f>
        <v>55.04</v>
      </c>
      <c r="R4080" s="15" t="n">
        <f aca="false">IF(I4080="Cancelado",0,P4080-Q4080)</f>
        <v>61.78</v>
      </c>
      <c r="S4080" s="17" t="str">
        <f aca="false">INDEX(dProdutos!$D$2:$D$47,MATCH(E4080,dProdutos!$A$2:$A$47,0))</f>
        <v>Beleza</v>
      </c>
    </row>
    <row r="4081" customFormat="false" ht="15" hidden="false" customHeight="false" outlineLevel="0" collapsed="false">
      <c r="A4081" s="17" t="s">
        <v>4024</v>
      </c>
      <c r="B4081" s="17" t="n">
        <v>1</v>
      </c>
      <c r="C4081" s="21" t="n">
        <v>45974</v>
      </c>
      <c r="D4081" s="17" t="s">
        <v>1380</v>
      </c>
      <c r="E4081" s="17" t="s">
        <v>135</v>
      </c>
      <c r="F4081" s="17" t="s">
        <v>1499</v>
      </c>
      <c r="G4081" s="17" t="s">
        <v>63</v>
      </c>
      <c r="H4081" s="17" t="s">
        <v>1523</v>
      </c>
      <c r="I4081" s="17" t="s">
        <v>1524</v>
      </c>
      <c r="J4081" s="17" t="n">
        <v>1</v>
      </c>
      <c r="K4081" s="15" t="n">
        <v>200.9</v>
      </c>
      <c r="L4081" s="22" t="n">
        <v>0.15</v>
      </c>
      <c r="M4081" s="15" t="n">
        <v>23.74</v>
      </c>
      <c r="N4081" s="15" t="n">
        <f aca="false">J4081*K4081</f>
        <v>200.9</v>
      </c>
      <c r="O4081" s="15" t="n">
        <f aca="false">N4081*L4081</f>
        <v>30.135</v>
      </c>
      <c r="P4081" s="15" t="n">
        <f aca="false">N4081-O4081</f>
        <v>170.765</v>
      </c>
      <c r="Q4081" s="15" t="n">
        <f aca="false">J4081*INDEX(dProdutos!$F$2:$F$47,MATCH(E4081,dProdutos!$A$2:$A$47,0))</f>
        <v>80.73</v>
      </c>
      <c r="R4081" s="15" t="n">
        <f aca="false">IF(I4081="Cancelado",0,P4081-Q4081)</f>
        <v>90.035</v>
      </c>
      <c r="S4081" s="17" t="str">
        <f aca="false">INDEX(dProdutos!$D$2:$D$47,MATCH(E4081,dProdutos!$A$2:$A$47,0))</f>
        <v>Calçados</v>
      </c>
    </row>
    <row r="4082" customFormat="false" ht="15" hidden="false" customHeight="false" outlineLevel="0" collapsed="false">
      <c r="A4082" s="17" t="s">
        <v>4024</v>
      </c>
      <c r="B4082" s="17" t="n">
        <v>2</v>
      </c>
      <c r="C4082" s="21" t="n">
        <v>45974</v>
      </c>
      <c r="D4082" s="17" t="s">
        <v>1380</v>
      </c>
      <c r="E4082" s="17" t="s">
        <v>135</v>
      </c>
      <c r="F4082" s="17" t="s">
        <v>1499</v>
      </c>
      <c r="G4082" s="17" t="s">
        <v>63</v>
      </c>
      <c r="H4082" s="17" t="s">
        <v>1523</v>
      </c>
      <c r="I4082" s="17" t="s">
        <v>1524</v>
      </c>
      <c r="J4082" s="17" t="n">
        <v>2</v>
      </c>
      <c r="K4082" s="15" t="n">
        <v>200.9</v>
      </c>
      <c r="L4082" s="22" t="n">
        <v>0</v>
      </c>
      <c r="M4082" s="15" t="n">
        <v>0</v>
      </c>
      <c r="N4082" s="15" t="n">
        <f aca="false">J4082*K4082</f>
        <v>401.8</v>
      </c>
      <c r="O4082" s="15" t="n">
        <f aca="false">N4082*L4082</f>
        <v>0</v>
      </c>
      <c r="P4082" s="15" t="n">
        <f aca="false">N4082-O4082</f>
        <v>401.8</v>
      </c>
      <c r="Q4082" s="15" t="n">
        <f aca="false">J4082*INDEX(dProdutos!$F$2:$F$47,MATCH(E4082,dProdutos!$A$2:$A$47,0))</f>
        <v>161.46</v>
      </c>
      <c r="R4082" s="15" t="n">
        <f aca="false">IF(I4082="Cancelado",0,P4082-Q4082)</f>
        <v>240.34</v>
      </c>
      <c r="S4082" s="17" t="str">
        <f aca="false">INDEX(dProdutos!$D$2:$D$47,MATCH(E4082,dProdutos!$A$2:$A$47,0))</f>
        <v>Calçados</v>
      </c>
    </row>
    <row r="4083" customFormat="false" ht="15" hidden="false" customHeight="false" outlineLevel="0" collapsed="false">
      <c r="A4083" s="17" t="s">
        <v>4025</v>
      </c>
      <c r="B4083" s="17" t="n">
        <v>1</v>
      </c>
      <c r="C4083" s="21" t="n">
        <v>45974</v>
      </c>
      <c r="D4083" s="17" t="s">
        <v>949</v>
      </c>
      <c r="E4083" s="17" t="s">
        <v>105</v>
      </c>
      <c r="F4083" s="17" t="s">
        <v>1493</v>
      </c>
      <c r="G4083" s="17" t="s">
        <v>59</v>
      </c>
      <c r="H4083" s="17" t="s">
        <v>1523</v>
      </c>
      <c r="I4083" s="17" t="s">
        <v>1524</v>
      </c>
      <c r="J4083" s="17" t="n">
        <v>1</v>
      </c>
      <c r="K4083" s="15" t="n">
        <v>175.9</v>
      </c>
      <c r="L4083" s="22" t="n">
        <v>0</v>
      </c>
      <c r="M4083" s="15" t="n">
        <v>0</v>
      </c>
      <c r="N4083" s="15" t="n">
        <f aca="false">J4083*K4083</f>
        <v>175.9</v>
      </c>
      <c r="O4083" s="15" t="n">
        <f aca="false">N4083*L4083</f>
        <v>0</v>
      </c>
      <c r="P4083" s="15" t="n">
        <f aca="false">N4083-O4083</f>
        <v>175.9</v>
      </c>
      <c r="Q4083" s="15" t="n">
        <f aca="false">J4083*INDEX(dProdutos!$F$2:$F$47,MATCH(E4083,dProdutos!$A$2:$A$47,0))</f>
        <v>96.59</v>
      </c>
      <c r="R4083" s="15" t="n">
        <f aca="false">IF(I4083="Cancelado",0,P4083-Q4083)</f>
        <v>79.31</v>
      </c>
      <c r="S4083" s="17" t="str">
        <f aca="false">INDEX(dProdutos!$D$2:$D$47,MATCH(E4083,dProdutos!$A$2:$A$47,0))</f>
        <v>Moda Masculina</v>
      </c>
    </row>
    <row r="4084" customFormat="false" ht="15" hidden="false" customHeight="false" outlineLevel="0" collapsed="false">
      <c r="A4084" s="17" t="s">
        <v>4025</v>
      </c>
      <c r="B4084" s="17" t="n">
        <v>2</v>
      </c>
      <c r="C4084" s="21" t="n">
        <v>45974</v>
      </c>
      <c r="D4084" s="17" t="s">
        <v>949</v>
      </c>
      <c r="E4084" s="17" t="s">
        <v>135</v>
      </c>
      <c r="F4084" s="17" t="s">
        <v>1493</v>
      </c>
      <c r="G4084" s="17" t="s">
        <v>59</v>
      </c>
      <c r="H4084" s="17" t="s">
        <v>1523</v>
      </c>
      <c r="I4084" s="17" t="s">
        <v>1524</v>
      </c>
      <c r="J4084" s="17" t="n">
        <v>1</v>
      </c>
      <c r="K4084" s="15" t="n">
        <v>200.9</v>
      </c>
      <c r="L4084" s="22" t="n">
        <v>0</v>
      </c>
      <c r="M4084" s="15" t="n">
        <v>0</v>
      </c>
      <c r="N4084" s="15" t="n">
        <f aca="false">J4084*K4084</f>
        <v>200.9</v>
      </c>
      <c r="O4084" s="15" t="n">
        <f aca="false">N4084*L4084</f>
        <v>0</v>
      </c>
      <c r="P4084" s="15" t="n">
        <f aca="false">N4084-O4084</f>
        <v>200.9</v>
      </c>
      <c r="Q4084" s="15" t="n">
        <f aca="false">J4084*INDEX(dProdutos!$F$2:$F$47,MATCH(E4084,dProdutos!$A$2:$A$47,0))</f>
        <v>80.73</v>
      </c>
      <c r="R4084" s="15" t="n">
        <f aca="false">IF(I4084="Cancelado",0,P4084-Q4084)</f>
        <v>120.17</v>
      </c>
      <c r="S4084" s="17" t="str">
        <f aca="false">INDEX(dProdutos!$D$2:$D$47,MATCH(E4084,dProdutos!$A$2:$A$47,0))</f>
        <v>Calçados</v>
      </c>
    </row>
    <row r="4085" customFormat="false" ht="15" hidden="false" customHeight="false" outlineLevel="0" collapsed="false">
      <c r="A4085" s="17" t="s">
        <v>4025</v>
      </c>
      <c r="B4085" s="17" t="n">
        <v>3</v>
      </c>
      <c r="C4085" s="21" t="n">
        <v>45974</v>
      </c>
      <c r="D4085" s="17" t="s">
        <v>949</v>
      </c>
      <c r="E4085" s="17" t="s">
        <v>156</v>
      </c>
      <c r="F4085" s="17" t="s">
        <v>1493</v>
      </c>
      <c r="G4085" s="17" t="s">
        <v>59</v>
      </c>
      <c r="H4085" s="17" t="s">
        <v>1523</v>
      </c>
      <c r="I4085" s="17" t="s">
        <v>1524</v>
      </c>
      <c r="J4085" s="17" t="n">
        <v>1</v>
      </c>
      <c r="K4085" s="15" t="n">
        <v>192.9</v>
      </c>
      <c r="L4085" s="22" t="n">
        <v>0</v>
      </c>
      <c r="M4085" s="15" t="n">
        <v>0</v>
      </c>
      <c r="N4085" s="15" t="n">
        <f aca="false">J4085*K4085</f>
        <v>192.9</v>
      </c>
      <c r="O4085" s="15" t="n">
        <f aca="false">N4085*L4085</f>
        <v>0</v>
      </c>
      <c r="P4085" s="15" t="n">
        <f aca="false">N4085-O4085</f>
        <v>192.9</v>
      </c>
      <c r="Q4085" s="15" t="n">
        <f aca="false">J4085*INDEX(dProdutos!$F$2:$F$47,MATCH(E4085,dProdutos!$A$2:$A$47,0))</f>
        <v>80.38</v>
      </c>
      <c r="R4085" s="15" t="n">
        <f aca="false">IF(I4085="Cancelado",0,P4085-Q4085)</f>
        <v>112.52</v>
      </c>
      <c r="S4085" s="17" t="str">
        <f aca="false">INDEX(dProdutos!$D$2:$D$47,MATCH(E4085,dProdutos!$A$2:$A$47,0))</f>
        <v>Acessórios</v>
      </c>
    </row>
    <row r="4086" customFormat="false" ht="15" hidden="false" customHeight="false" outlineLevel="0" collapsed="false">
      <c r="A4086" s="17" t="s">
        <v>4025</v>
      </c>
      <c r="B4086" s="17" t="n">
        <v>4</v>
      </c>
      <c r="C4086" s="21" t="n">
        <v>45974</v>
      </c>
      <c r="D4086" s="17" t="s">
        <v>949</v>
      </c>
      <c r="E4086" s="17" t="s">
        <v>98</v>
      </c>
      <c r="F4086" s="17" t="s">
        <v>1493</v>
      </c>
      <c r="G4086" s="17" t="s">
        <v>59</v>
      </c>
      <c r="H4086" s="17" t="s">
        <v>1523</v>
      </c>
      <c r="I4086" s="17" t="s">
        <v>1524</v>
      </c>
      <c r="J4086" s="17" t="n">
        <v>1</v>
      </c>
      <c r="K4086" s="15" t="n">
        <v>108.9</v>
      </c>
      <c r="L4086" s="22" t="n">
        <v>0</v>
      </c>
      <c r="M4086" s="15" t="n">
        <v>0</v>
      </c>
      <c r="N4086" s="15" t="n">
        <f aca="false">J4086*K4086</f>
        <v>108.9</v>
      </c>
      <c r="O4086" s="15" t="n">
        <f aca="false">N4086*L4086</f>
        <v>0</v>
      </c>
      <c r="P4086" s="15" t="n">
        <f aca="false">N4086-O4086</f>
        <v>108.9</v>
      </c>
      <c r="Q4086" s="15" t="n">
        <f aca="false">J4086*INDEX(dProdutos!$F$2:$F$47,MATCH(E4086,dProdutos!$A$2:$A$47,0))</f>
        <v>42.52</v>
      </c>
      <c r="R4086" s="15" t="n">
        <f aca="false">IF(I4086="Cancelado",0,P4086-Q4086)</f>
        <v>66.38</v>
      </c>
      <c r="S4086" s="17" t="str">
        <f aca="false">INDEX(dProdutos!$D$2:$D$47,MATCH(E4086,dProdutos!$A$2:$A$47,0))</f>
        <v>Moda Feminina</v>
      </c>
    </row>
    <row r="4087" customFormat="false" ht="15" hidden="false" customHeight="false" outlineLevel="0" collapsed="false">
      <c r="A4087" s="17" t="s">
        <v>4026</v>
      </c>
      <c r="B4087" s="17" t="n">
        <v>1</v>
      </c>
      <c r="C4087" s="21" t="n">
        <v>45974</v>
      </c>
      <c r="D4087" s="17" t="s">
        <v>992</v>
      </c>
      <c r="E4087" s="17" t="s">
        <v>192</v>
      </c>
      <c r="F4087" s="17" t="s">
        <v>1499</v>
      </c>
      <c r="G4087" s="17" t="s">
        <v>59</v>
      </c>
      <c r="H4087" s="17" t="s">
        <v>1523</v>
      </c>
      <c r="I4087" s="17" t="s">
        <v>1524</v>
      </c>
      <c r="J4087" s="17" t="n">
        <v>1</v>
      </c>
      <c r="K4087" s="15" t="n">
        <v>245.9</v>
      </c>
      <c r="L4087" s="22" t="n">
        <v>0.2</v>
      </c>
      <c r="M4087" s="15" t="n">
        <v>16.91</v>
      </c>
      <c r="N4087" s="15" t="n">
        <f aca="false">J4087*K4087</f>
        <v>245.9</v>
      </c>
      <c r="O4087" s="15" t="n">
        <f aca="false">N4087*L4087</f>
        <v>49.18</v>
      </c>
      <c r="P4087" s="15" t="n">
        <f aca="false">N4087-O4087</f>
        <v>196.72</v>
      </c>
      <c r="Q4087" s="15" t="n">
        <f aca="false">J4087*INDEX(dProdutos!$F$2:$F$47,MATCH(E4087,dProdutos!$A$2:$A$47,0))</f>
        <v>107.78</v>
      </c>
      <c r="R4087" s="15" t="n">
        <f aca="false">IF(I4087="Cancelado",0,P4087-Q4087)</f>
        <v>88.94</v>
      </c>
      <c r="S4087" s="17" t="str">
        <f aca="false">INDEX(dProdutos!$D$2:$D$47,MATCH(E4087,dProdutos!$A$2:$A$47,0))</f>
        <v>Eletrônicos</v>
      </c>
    </row>
    <row r="4088" customFormat="false" ht="15" hidden="false" customHeight="false" outlineLevel="0" collapsed="false">
      <c r="A4088" s="17" t="s">
        <v>4027</v>
      </c>
      <c r="B4088" s="17" t="n">
        <v>1</v>
      </c>
      <c r="C4088" s="21" t="n">
        <v>45974</v>
      </c>
      <c r="D4088" s="17" t="s">
        <v>1085</v>
      </c>
      <c r="E4088" s="17" t="s">
        <v>138</v>
      </c>
      <c r="F4088" s="17" t="s">
        <v>1497</v>
      </c>
      <c r="G4088" s="17" t="s">
        <v>62</v>
      </c>
      <c r="H4088" s="17" t="s">
        <v>1523</v>
      </c>
      <c r="I4088" s="17" t="s">
        <v>1524</v>
      </c>
      <c r="J4088" s="17" t="n">
        <v>1</v>
      </c>
      <c r="K4088" s="15" t="n">
        <v>231.9</v>
      </c>
      <c r="L4088" s="22" t="n">
        <v>0</v>
      </c>
      <c r="M4088" s="15" t="n">
        <v>29.78</v>
      </c>
      <c r="N4088" s="15" t="n">
        <f aca="false">J4088*K4088</f>
        <v>231.9</v>
      </c>
      <c r="O4088" s="15" t="n">
        <f aca="false">N4088*L4088</f>
        <v>0</v>
      </c>
      <c r="P4088" s="15" t="n">
        <f aca="false">N4088-O4088</f>
        <v>231.9</v>
      </c>
      <c r="Q4088" s="15" t="n">
        <f aca="false">J4088*INDEX(dProdutos!$F$2:$F$47,MATCH(E4088,dProdutos!$A$2:$A$47,0))</f>
        <v>132.21</v>
      </c>
      <c r="R4088" s="15" t="n">
        <f aca="false">IF(I4088="Cancelado",0,P4088-Q4088)</f>
        <v>99.69</v>
      </c>
      <c r="S4088" s="17" t="str">
        <f aca="false">INDEX(dProdutos!$D$2:$D$47,MATCH(E4088,dProdutos!$A$2:$A$47,0))</f>
        <v>Calçados</v>
      </c>
    </row>
    <row r="4089" customFormat="false" ht="15" hidden="false" customHeight="false" outlineLevel="0" collapsed="false">
      <c r="A4089" s="17" t="s">
        <v>4028</v>
      </c>
      <c r="B4089" s="17" t="n">
        <v>1</v>
      </c>
      <c r="C4089" s="21" t="n">
        <v>45974</v>
      </c>
      <c r="D4089" s="17" t="s">
        <v>546</v>
      </c>
      <c r="E4089" s="17" t="s">
        <v>95</v>
      </c>
      <c r="F4089" s="17" t="s">
        <v>1503</v>
      </c>
      <c r="G4089" s="17" t="s">
        <v>59</v>
      </c>
      <c r="H4089" s="17" t="s">
        <v>1527</v>
      </c>
      <c r="I4089" s="17" t="s">
        <v>1524</v>
      </c>
      <c r="J4089" s="17" t="n">
        <v>1</v>
      </c>
      <c r="K4089" s="15" t="n">
        <v>77.9</v>
      </c>
      <c r="L4089" s="22" t="n">
        <v>0</v>
      </c>
      <c r="M4089" s="15" t="n">
        <v>0</v>
      </c>
      <c r="N4089" s="15" t="n">
        <f aca="false">J4089*K4089</f>
        <v>77.9</v>
      </c>
      <c r="O4089" s="15" t="n">
        <f aca="false">N4089*L4089</f>
        <v>0</v>
      </c>
      <c r="P4089" s="15" t="n">
        <f aca="false">N4089-O4089</f>
        <v>77.9</v>
      </c>
      <c r="Q4089" s="15" t="n">
        <f aca="false">J4089*INDEX(dProdutos!$F$2:$F$47,MATCH(E4089,dProdutos!$A$2:$A$47,0))</f>
        <v>36.71</v>
      </c>
      <c r="R4089" s="15" t="n">
        <f aca="false">IF(I4089="Cancelado",0,P4089-Q4089)</f>
        <v>41.19</v>
      </c>
      <c r="S4089" s="17" t="str">
        <f aca="false">INDEX(dProdutos!$D$2:$D$47,MATCH(E4089,dProdutos!$A$2:$A$47,0))</f>
        <v>Moda Feminina</v>
      </c>
    </row>
    <row r="4090" customFormat="false" ht="15" hidden="false" customHeight="false" outlineLevel="0" collapsed="false">
      <c r="A4090" s="17" t="s">
        <v>4029</v>
      </c>
      <c r="B4090" s="17" t="n">
        <v>1</v>
      </c>
      <c r="C4090" s="21" t="n">
        <v>45974</v>
      </c>
      <c r="D4090" s="17" t="s">
        <v>706</v>
      </c>
      <c r="E4090" s="17" t="s">
        <v>132</v>
      </c>
      <c r="F4090" s="17" t="s">
        <v>1497</v>
      </c>
      <c r="G4090" s="17" t="s">
        <v>62</v>
      </c>
      <c r="H4090" s="17" t="s">
        <v>1523</v>
      </c>
      <c r="I4090" s="17" t="s">
        <v>1524</v>
      </c>
      <c r="J4090" s="17" t="n">
        <v>1</v>
      </c>
      <c r="K4090" s="15" t="n">
        <v>179.9</v>
      </c>
      <c r="L4090" s="22" t="n">
        <v>0.1</v>
      </c>
      <c r="M4090" s="15" t="n">
        <v>17.81</v>
      </c>
      <c r="N4090" s="15" t="n">
        <f aca="false">J4090*K4090</f>
        <v>179.9</v>
      </c>
      <c r="O4090" s="15" t="n">
        <f aca="false">N4090*L4090</f>
        <v>17.99</v>
      </c>
      <c r="P4090" s="15" t="n">
        <f aca="false">N4090-O4090</f>
        <v>161.91</v>
      </c>
      <c r="Q4090" s="15" t="n">
        <f aca="false">J4090*INDEX(dProdutos!$F$2:$F$47,MATCH(E4090,dProdutos!$A$2:$A$47,0))</f>
        <v>93.56</v>
      </c>
      <c r="R4090" s="15" t="n">
        <f aca="false">IF(I4090="Cancelado",0,P4090-Q4090)</f>
        <v>68.35</v>
      </c>
      <c r="S4090" s="17" t="str">
        <f aca="false">INDEX(dProdutos!$D$2:$D$47,MATCH(E4090,dProdutos!$A$2:$A$47,0))</f>
        <v>Calçados</v>
      </c>
    </row>
    <row r="4091" customFormat="false" ht="15" hidden="false" customHeight="false" outlineLevel="0" collapsed="false">
      <c r="A4091" s="17" t="s">
        <v>4030</v>
      </c>
      <c r="B4091" s="17" t="n">
        <v>1</v>
      </c>
      <c r="C4091" s="21" t="n">
        <v>45974</v>
      </c>
      <c r="D4091" s="17" t="s">
        <v>917</v>
      </c>
      <c r="E4091" s="17" t="s">
        <v>135</v>
      </c>
      <c r="F4091" s="17" t="s">
        <v>1487</v>
      </c>
      <c r="G4091" s="17" t="s">
        <v>64</v>
      </c>
      <c r="H4091" s="17" t="s">
        <v>1523</v>
      </c>
      <c r="I4091" s="17" t="s">
        <v>1531</v>
      </c>
      <c r="J4091" s="17" t="n">
        <v>1</v>
      </c>
      <c r="K4091" s="15" t="n">
        <v>200.9</v>
      </c>
      <c r="L4091" s="22" t="n">
        <v>0</v>
      </c>
      <c r="M4091" s="15" t="n">
        <v>0</v>
      </c>
      <c r="N4091" s="15" t="n">
        <f aca="false">J4091*K4091</f>
        <v>200.9</v>
      </c>
      <c r="O4091" s="15" t="n">
        <f aca="false">N4091*L4091</f>
        <v>0</v>
      </c>
      <c r="P4091" s="15" t="n">
        <f aca="false">N4091-O4091</f>
        <v>200.9</v>
      </c>
      <c r="Q4091" s="15" t="n">
        <f aca="false">J4091*INDEX(dProdutos!$F$2:$F$47,MATCH(E4091,dProdutos!$A$2:$A$47,0))</f>
        <v>80.73</v>
      </c>
      <c r="R4091" s="15" t="n">
        <f aca="false">IF(I4091="Cancelado",0,P4091-Q4091)</f>
        <v>0</v>
      </c>
      <c r="S4091" s="17" t="str">
        <f aca="false">INDEX(dProdutos!$D$2:$D$47,MATCH(E4091,dProdutos!$A$2:$A$47,0))</f>
        <v>Calçados</v>
      </c>
    </row>
    <row r="4092" customFormat="false" ht="15" hidden="false" customHeight="false" outlineLevel="0" collapsed="false">
      <c r="A4092" s="17" t="s">
        <v>4031</v>
      </c>
      <c r="B4092" s="17" t="n">
        <v>1</v>
      </c>
      <c r="C4092" s="21" t="n">
        <v>45975</v>
      </c>
      <c r="D4092" s="17" t="s">
        <v>1234</v>
      </c>
      <c r="E4092" s="17" t="s">
        <v>198</v>
      </c>
      <c r="F4092" s="17" t="s">
        <v>1501</v>
      </c>
      <c r="G4092" s="17" t="s">
        <v>60</v>
      </c>
      <c r="H4092" s="17" t="s">
        <v>1523</v>
      </c>
      <c r="I4092" s="17" t="s">
        <v>1524</v>
      </c>
      <c r="J4092" s="17" t="n">
        <v>2</v>
      </c>
      <c r="K4092" s="15" t="n">
        <v>253.9</v>
      </c>
      <c r="L4092" s="22" t="n">
        <v>0</v>
      </c>
      <c r="M4092" s="15" t="n">
        <v>26.74</v>
      </c>
      <c r="N4092" s="15" t="n">
        <f aca="false">J4092*K4092</f>
        <v>507.8</v>
      </c>
      <c r="O4092" s="15" t="n">
        <f aca="false">N4092*L4092</f>
        <v>0</v>
      </c>
      <c r="P4092" s="15" t="n">
        <f aca="false">N4092-O4092</f>
        <v>507.8</v>
      </c>
      <c r="Q4092" s="15" t="n">
        <f aca="false">J4092*INDEX(dProdutos!$F$2:$F$47,MATCH(E4092,dProdutos!$A$2:$A$47,0))</f>
        <v>199.56</v>
      </c>
      <c r="R4092" s="15" t="n">
        <f aca="false">IF(I4092="Cancelado",0,P4092-Q4092)</f>
        <v>308.24</v>
      </c>
      <c r="S4092" s="17" t="str">
        <f aca="false">INDEX(dProdutos!$D$2:$D$47,MATCH(E4092,dProdutos!$A$2:$A$47,0))</f>
        <v>Beleza</v>
      </c>
    </row>
    <row r="4093" customFormat="false" ht="15" hidden="false" customHeight="false" outlineLevel="0" collapsed="false">
      <c r="A4093" s="17" t="s">
        <v>4032</v>
      </c>
      <c r="B4093" s="17" t="n">
        <v>1</v>
      </c>
      <c r="C4093" s="21" t="n">
        <v>45975</v>
      </c>
      <c r="D4093" s="17" t="s">
        <v>998</v>
      </c>
      <c r="E4093" s="17" t="s">
        <v>153</v>
      </c>
      <c r="F4093" s="17" t="s">
        <v>1499</v>
      </c>
      <c r="G4093" s="17" t="s">
        <v>62</v>
      </c>
      <c r="H4093" s="17" t="s">
        <v>1523</v>
      </c>
      <c r="I4093" s="17" t="s">
        <v>1524</v>
      </c>
      <c r="J4093" s="17" t="n">
        <v>1</v>
      </c>
      <c r="K4093" s="15" t="n">
        <v>165.9</v>
      </c>
      <c r="L4093" s="22" t="n">
        <v>0.2</v>
      </c>
      <c r="M4093" s="15" t="n">
        <v>23.04</v>
      </c>
      <c r="N4093" s="15" t="n">
        <f aca="false">J4093*K4093</f>
        <v>165.9</v>
      </c>
      <c r="O4093" s="15" t="n">
        <f aca="false">N4093*L4093</f>
        <v>33.18</v>
      </c>
      <c r="P4093" s="15" t="n">
        <f aca="false">N4093-O4093</f>
        <v>132.72</v>
      </c>
      <c r="Q4093" s="15" t="n">
        <f aca="false">J4093*INDEX(dProdutos!$F$2:$F$47,MATCH(E4093,dProdutos!$A$2:$A$47,0))</f>
        <v>67.28</v>
      </c>
      <c r="R4093" s="15" t="n">
        <f aca="false">IF(I4093="Cancelado",0,P4093-Q4093)</f>
        <v>65.44</v>
      </c>
      <c r="S4093" s="17" t="str">
        <f aca="false">INDEX(dProdutos!$D$2:$D$47,MATCH(E4093,dProdutos!$A$2:$A$47,0))</f>
        <v>Acessórios</v>
      </c>
    </row>
    <row r="4094" customFormat="false" ht="15" hidden="false" customHeight="false" outlineLevel="0" collapsed="false">
      <c r="A4094" s="17" t="s">
        <v>4032</v>
      </c>
      <c r="B4094" s="17" t="n">
        <v>2</v>
      </c>
      <c r="C4094" s="21" t="n">
        <v>45975</v>
      </c>
      <c r="D4094" s="17" t="s">
        <v>998</v>
      </c>
      <c r="E4094" s="17" t="s">
        <v>189</v>
      </c>
      <c r="F4094" s="17" t="s">
        <v>1499</v>
      </c>
      <c r="G4094" s="17" t="s">
        <v>62</v>
      </c>
      <c r="H4094" s="17" t="s">
        <v>1523</v>
      </c>
      <c r="I4094" s="17" t="s">
        <v>1524</v>
      </c>
      <c r="J4094" s="17" t="n">
        <v>1</v>
      </c>
      <c r="K4094" s="15" t="n">
        <v>138.9</v>
      </c>
      <c r="L4094" s="22" t="n">
        <v>0.15</v>
      </c>
      <c r="M4094" s="15" t="n">
        <v>0</v>
      </c>
      <c r="N4094" s="15" t="n">
        <f aca="false">J4094*K4094</f>
        <v>138.9</v>
      </c>
      <c r="O4094" s="15" t="n">
        <f aca="false">N4094*L4094</f>
        <v>20.835</v>
      </c>
      <c r="P4094" s="15" t="n">
        <f aca="false">N4094-O4094</f>
        <v>118.065</v>
      </c>
      <c r="Q4094" s="15" t="n">
        <f aca="false">J4094*INDEX(dProdutos!$F$2:$F$47,MATCH(E4094,dProdutos!$A$2:$A$47,0))</f>
        <v>68.96</v>
      </c>
      <c r="R4094" s="15" t="n">
        <f aca="false">IF(I4094="Cancelado",0,P4094-Q4094)</f>
        <v>49.105</v>
      </c>
      <c r="S4094" s="17" t="str">
        <f aca="false">INDEX(dProdutos!$D$2:$D$47,MATCH(E4094,dProdutos!$A$2:$A$47,0))</f>
        <v>Eletrônicos</v>
      </c>
    </row>
    <row r="4095" customFormat="false" ht="15" hidden="false" customHeight="false" outlineLevel="0" collapsed="false">
      <c r="A4095" s="17" t="s">
        <v>4032</v>
      </c>
      <c r="B4095" s="17" t="n">
        <v>3</v>
      </c>
      <c r="C4095" s="21" t="n">
        <v>45975</v>
      </c>
      <c r="D4095" s="17" t="s">
        <v>998</v>
      </c>
      <c r="E4095" s="17" t="s">
        <v>156</v>
      </c>
      <c r="F4095" s="17" t="s">
        <v>1499</v>
      </c>
      <c r="G4095" s="17" t="s">
        <v>62</v>
      </c>
      <c r="H4095" s="17" t="s">
        <v>1523</v>
      </c>
      <c r="I4095" s="17" t="s">
        <v>1524</v>
      </c>
      <c r="J4095" s="17" t="n">
        <v>1</v>
      </c>
      <c r="K4095" s="15" t="n">
        <v>192.9</v>
      </c>
      <c r="L4095" s="22" t="n">
        <v>0</v>
      </c>
      <c r="M4095" s="15" t="n">
        <v>0</v>
      </c>
      <c r="N4095" s="15" t="n">
        <f aca="false">J4095*K4095</f>
        <v>192.9</v>
      </c>
      <c r="O4095" s="15" t="n">
        <f aca="false">N4095*L4095</f>
        <v>0</v>
      </c>
      <c r="P4095" s="15" t="n">
        <f aca="false">N4095-O4095</f>
        <v>192.9</v>
      </c>
      <c r="Q4095" s="15" t="n">
        <f aca="false">J4095*INDEX(dProdutos!$F$2:$F$47,MATCH(E4095,dProdutos!$A$2:$A$47,0))</f>
        <v>80.38</v>
      </c>
      <c r="R4095" s="15" t="n">
        <f aca="false">IF(I4095="Cancelado",0,P4095-Q4095)</f>
        <v>112.52</v>
      </c>
      <c r="S4095" s="17" t="str">
        <f aca="false">INDEX(dProdutos!$D$2:$D$47,MATCH(E4095,dProdutos!$A$2:$A$47,0))</f>
        <v>Acessórios</v>
      </c>
    </row>
    <row r="4096" customFormat="false" ht="15" hidden="false" customHeight="false" outlineLevel="0" collapsed="false">
      <c r="A4096" s="17" t="s">
        <v>4032</v>
      </c>
      <c r="B4096" s="17" t="n">
        <v>4</v>
      </c>
      <c r="C4096" s="21" t="n">
        <v>45975</v>
      </c>
      <c r="D4096" s="17" t="s">
        <v>998</v>
      </c>
      <c r="E4096" s="17" t="s">
        <v>192</v>
      </c>
      <c r="F4096" s="17" t="s">
        <v>1499</v>
      </c>
      <c r="G4096" s="17" t="s">
        <v>62</v>
      </c>
      <c r="H4096" s="17" t="s">
        <v>1523</v>
      </c>
      <c r="I4096" s="17" t="s">
        <v>1524</v>
      </c>
      <c r="J4096" s="17" t="n">
        <v>1</v>
      </c>
      <c r="K4096" s="15" t="n">
        <v>245.9</v>
      </c>
      <c r="L4096" s="22" t="n">
        <v>0.05</v>
      </c>
      <c r="M4096" s="15" t="n">
        <v>0</v>
      </c>
      <c r="N4096" s="15" t="n">
        <f aca="false">J4096*K4096</f>
        <v>245.9</v>
      </c>
      <c r="O4096" s="15" t="n">
        <f aca="false">N4096*L4096</f>
        <v>12.295</v>
      </c>
      <c r="P4096" s="15" t="n">
        <f aca="false">N4096-O4096</f>
        <v>233.605</v>
      </c>
      <c r="Q4096" s="15" t="n">
        <f aca="false">J4096*INDEX(dProdutos!$F$2:$F$47,MATCH(E4096,dProdutos!$A$2:$A$47,0))</f>
        <v>107.78</v>
      </c>
      <c r="R4096" s="15" t="n">
        <f aca="false">IF(I4096="Cancelado",0,P4096-Q4096)</f>
        <v>125.825</v>
      </c>
      <c r="S4096" s="17" t="str">
        <f aca="false">INDEX(dProdutos!$D$2:$D$47,MATCH(E4096,dProdutos!$A$2:$A$47,0))</f>
        <v>Eletrônicos</v>
      </c>
    </row>
    <row r="4097" customFormat="false" ht="15" hidden="false" customHeight="false" outlineLevel="0" collapsed="false">
      <c r="A4097" s="17" t="s">
        <v>4033</v>
      </c>
      <c r="B4097" s="17" t="n">
        <v>1</v>
      </c>
      <c r="C4097" s="21" t="n">
        <v>45975</v>
      </c>
      <c r="D4097" s="17" t="s">
        <v>665</v>
      </c>
      <c r="E4097" s="17" t="s">
        <v>98</v>
      </c>
      <c r="F4097" s="17" t="s">
        <v>1487</v>
      </c>
      <c r="G4097" s="17" t="s">
        <v>62</v>
      </c>
      <c r="H4097" s="17" t="s">
        <v>1537</v>
      </c>
      <c r="I4097" s="17" t="s">
        <v>1524</v>
      </c>
      <c r="J4097" s="17" t="n">
        <v>1</v>
      </c>
      <c r="K4097" s="15" t="n">
        <v>108.9</v>
      </c>
      <c r="L4097" s="22" t="n">
        <v>0.05</v>
      </c>
      <c r="M4097" s="15" t="n">
        <v>0</v>
      </c>
      <c r="N4097" s="15" t="n">
        <f aca="false">J4097*K4097</f>
        <v>108.9</v>
      </c>
      <c r="O4097" s="15" t="n">
        <f aca="false">N4097*L4097</f>
        <v>5.445</v>
      </c>
      <c r="P4097" s="15" t="n">
        <f aca="false">N4097-O4097</f>
        <v>103.455</v>
      </c>
      <c r="Q4097" s="15" t="n">
        <f aca="false">J4097*INDEX(dProdutos!$F$2:$F$47,MATCH(E4097,dProdutos!$A$2:$A$47,0))</f>
        <v>42.52</v>
      </c>
      <c r="R4097" s="15" t="n">
        <f aca="false">IF(I4097="Cancelado",0,P4097-Q4097)</f>
        <v>60.935</v>
      </c>
      <c r="S4097" s="17" t="str">
        <f aca="false">INDEX(dProdutos!$D$2:$D$47,MATCH(E4097,dProdutos!$A$2:$A$47,0))</f>
        <v>Moda Feminina</v>
      </c>
    </row>
    <row r="4098" customFormat="false" ht="15" hidden="false" customHeight="false" outlineLevel="0" collapsed="false">
      <c r="A4098" s="17" t="s">
        <v>4034</v>
      </c>
      <c r="B4098" s="17" t="n">
        <v>1</v>
      </c>
      <c r="C4098" s="21" t="n">
        <v>45975</v>
      </c>
      <c r="D4098" s="17" t="s">
        <v>792</v>
      </c>
      <c r="E4098" s="17" t="s">
        <v>201</v>
      </c>
      <c r="F4098" s="17" t="s">
        <v>1497</v>
      </c>
      <c r="G4098" s="17" t="s">
        <v>61</v>
      </c>
      <c r="H4098" s="17" t="s">
        <v>1537</v>
      </c>
      <c r="I4098" s="17" t="s">
        <v>1531</v>
      </c>
      <c r="J4098" s="17" t="n">
        <v>1</v>
      </c>
      <c r="K4098" s="15" t="n">
        <v>236.9</v>
      </c>
      <c r="L4098" s="22" t="n">
        <v>0</v>
      </c>
      <c r="M4098" s="15" t="n">
        <v>0</v>
      </c>
      <c r="N4098" s="15" t="n">
        <f aca="false">J4098*K4098</f>
        <v>236.9</v>
      </c>
      <c r="O4098" s="15" t="n">
        <f aca="false">N4098*L4098</f>
        <v>0</v>
      </c>
      <c r="P4098" s="15" t="n">
        <f aca="false">N4098-O4098</f>
        <v>236.9</v>
      </c>
      <c r="Q4098" s="15" t="n">
        <f aca="false">J4098*INDEX(dProdutos!$F$2:$F$47,MATCH(E4098,dProdutos!$A$2:$A$47,0))</f>
        <v>96.23</v>
      </c>
      <c r="R4098" s="15" t="n">
        <f aca="false">IF(I4098="Cancelado",0,P4098-Q4098)</f>
        <v>0</v>
      </c>
      <c r="S4098" s="17" t="str">
        <f aca="false">INDEX(dProdutos!$D$2:$D$47,MATCH(E4098,dProdutos!$A$2:$A$47,0))</f>
        <v>Beleza</v>
      </c>
    </row>
    <row r="4099" customFormat="false" ht="15" hidden="false" customHeight="false" outlineLevel="0" collapsed="false">
      <c r="A4099" s="17" t="s">
        <v>4034</v>
      </c>
      <c r="B4099" s="17" t="n">
        <v>2</v>
      </c>
      <c r="C4099" s="21" t="n">
        <v>45975</v>
      </c>
      <c r="D4099" s="17" t="s">
        <v>792</v>
      </c>
      <c r="E4099" s="17" t="s">
        <v>210</v>
      </c>
      <c r="F4099" s="17" t="s">
        <v>1497</v>
      </c>
      <c r="G4099" s="17" t="s">
        <v>61</v>
      </c>
      <c r="H4099" s="17" t="s">
        <v>1537</v>
      </c>
      <c r="I4099" s="17" t="s">
        <v>1531</v>
      </c>
      <c r="J4099" s="17" t="n">
        <v>1</v>
      </c>
      <c r="K4099" s="15" t="n">
        <v>245.9</v>
      </c>
      <c r="L4099" s="22" t="n">
        <v>0.2</v>
      </c>
      <c r="M4099" s="15" t="n">
        <v>0</v>
      </c>
      <c r="N4099" s="15" t="n">
        <f aca="false">J4099*K4099</f>
        <v>245.9</v>
      </c>
      <c r="O4099" s="15" t="n">
        <f aca="false">N4099*L4099</f>
        <v>49.18</v>
      </c>
      <c r="P4099" s="15" t="n">
        <f aca="false">N4099-O4099</f>
        <v>196.72</v>
      </c>
      <c r="Q4099" s="15" t="n">
        <f aca="false">J4099*INDEX(dProdutos!$F$2:$F$47,MATCH(E4099,dProdutos!$A$2:$A$47,0))</f>
        <v>150.63</v>
      </c>
      <c r="R4099" s="15" t="n">
        <f aca="false">IF(I4099="Cancelado",0,P4099-Q4099)</f>
        <v>0</v>
      </c>
      <c r="S4099" s="17" t="str">
        <f aca="false">INDEX(dProdutos!$D$2:$D$47,MATCH(E4099,dProdutos!$A$2:$A$47,0))</f>
        <v>Beleza</v>
      </c>
    </row>
    <row r="4100" customFormat="false" ht="15" hidden="false" customHeight="false" outlineLevel="0" collapsed="false">
      <c r="A4100" s="17" t="s">
        <v>4034</v>
      </c>
      <c r="B4100" s="17" t="n">
        <v>3</v>
      </c>
      <c r="C4100" s="21" t="n">
        <v>45975</v>
      </c>
      <c r="D4100" s="17" t="s">
        <v>792</v>
      </c>
      <c r="E4100" s="17" t="s">
        <v>150</v>
      </c>
      <c r="F4100" s="17" t="s">
        <v>1497</v>
      </c>
      <c r="G4100" s="17" t="s">
        <v>61</v>
      </c>
      <c r="H4100" s="17" t="s">
        <v>1537</v>
      </c>
      <c r="I4100" s="17" t="s">
        <v>1531</v>
      </c>
      <c r="J4100" s="17" t="n">
        <v>1</v>
      </c>
      <c r="K4100" s="15" t="n">
        <v>71.9</v>
      </c>
      <c r="L4100" s="22" t="n">
        <v>0</v>
      </c>
      <c r="M4100" s="15" t="n">
        <v>0</v>
      </c>
      <c r="N4100" s="15" t="n">
        <f aca="false">J4100*K4100</f>
        <v>71.9</v>
      </c>
      <c r="O4100" s="15" t="n">
        <f aca="false">N4100*L4100</f>
        <v>0</v>
      </c>
      <c r="P4100" s="15" t="n">
        <f aca="false">N4100-O4100</f>
        <v>71.9</v>
      </c>
      <c r="Q4100" s="15" t="n">
        <f aca="false">J4100*INDEX(dProdutos!$F$2:$F$47,MATCH(E4100,dProdutos!$A$2:$A$47,0))</f>
        <v>27.38</v>
      </c>
      <c r="R4100" s="15" t="n">
        <f aca="false">IF(I4100="Cancelado",0,P4100-Q4100)</f>
        <v>0</v>
      </c>
      <c r="S4100" s="17" t="str">
        <f aca="false">INDEX(dProdutos!$D$2:$D$47,MATCH(E4100,dProdutos!$A$2:$A$47,0))</f>
        <v>Acessórios</v>
      </c>
    </row>
    <row r="4101" customFormat="false" ht="15" hidden="false" customHeight="false" outlineLevel="0" collapsed="false">
      <c r="A4101" s="17" t="s">
        <v>4035</v>
      </c>
      <c r="B4101" s="17" t="n">
        <v>1</v>
      </c>
      <c r="C4101" s="21" t="n">
        <v>45975</v>
      </c>
      <c r="D4101" s="17" t="s">
        <v>1343</v>
      </c>
      <c r="E4101" s="17" t="s">
        <v>138</v>
      </c>
      <c r="F4101" s="17" t="s">
        <v>1490</v>
      </c>
      <c r="G4101" s="17" t="s">
        <v>62</v>
      </c>
      <c r="H4101" s="17" t="s">
        <v>1527</v>
      </c>
      <c r="I4101" s="17" t="s">
        <v>1524</v>
      </c>
      <c r="J4101" s="17" t="n">
        <v>1</v>
      </c>
      <c r="K4101" s="15" t="n">
        <v>231.9</v>
      </c>
      <c r="L4101" s="22" t="n">
        <v>0</v>
      </c>
      <c r="M4101" s="15" t="n">
        <v>0</v>
      </c>
      <c r="N4101" s="15" t="n">
        <f aca="false">J4101*K4101</f>
        <v>231.9</v>
      </c>
      <c r="O4101" s="15" t="n">
        <f aca="false">N4101*L4101</f>
        <v>0</v>
      </c>
      <c r="P4101" s="15" t="n">
        <f aca="false">N4101-O4101</f>
        <v>231.9</v>
      </c>
      <c r="Q4101" s="15" t="n">
        <f aca="false">J4101*INDEX(dProdutos!$F$2:$F$47,MATCH(E4101,dProdutos!$A$2:$A$47,0))</f>
        <v>132.21</v>
      </c>
      <c r="R4101" s="15" t="n">
        <f aca="false">IF(I4101="Cancelado",0,P4101-Q4101)</f>
        <v>99.69</v>
      </c>
      <c r="S4101" s="17" t="str">
        <f aca="false">INDEX(dProdutos!$D$2:$D$47,MATCH(E4101,dProdutos!$A$2:$A$47,0))</f>
        <v>Calçados</v>
      </c>
    </row>
    <row r="4102" customFormat="false" ht="15" hidden="false" customHeight="false" outlineLevel="0" collapsed="false">
      <c r="A4102" s="17" t="s">
        <v>4036</v>
      </c>
      <c r="B4102" s="17" t="n">
        <v>1</v>
      </c>
      <c r="C4102" s="21" t="n">
        <v>45975</v>
      </c>
      <c r="D4102" s="17" t="s">
        <v>438</v>
      </c>
      <c r="E4102" s="17" t="s">
        <v>165</v>
      </c>
      <c r="F4102" s="17" t="s">
        <v>1495</v>
      </c>
      <c r="G4102" s="17" t="s">
        <v>61</v>
      </c>
      <c r="H4102" s="17" t="s">
        <v>1537</v>
      </c>
      <c r="I4102" s="17" t="s">
        <v>1524</v>
      </c>
      <c r="J4102" s="17" t="n">
        <v>1</v>
      </c>
      <c r="K4102" s="15" t="n">
        <v>231.9</v>
      </c>
      <c r="L4102" s="22" t="n">
        <v>0.1</v>
      </c>
      <c r="M4102" s="15" t="n">
        <v>0</v>
      </c>
      <c r="N4102" s="15" t="n">
        <f aca="false">J4102*K4102</f>
        <v>231.9</v>
      </c>
      <c r="O4102" s="15" t="n">
        <f aca="false">N4102*L4102</f>
        <v>23.19</v>
      </c>
      <c r="P4102" s="15" t="n">
        <f aca="false">N4102-O4102</f>
        <v>208.71</v>
      </c>
      <c r="Q4102" s="15" t="n">
        <f aca="false">J4102*INDEX(dProdutos!$F$2:$F$47,MATCH(E4102,dProdutos!$A$2:$A$47,0))</f>
        <v>140.83</v>
      </c>
      <c r="R4102" s="15" t="n">
        <f aca="false">IF(I4102="Cancelado",0,P4102-Q4102)</f>
        <v>67.88</v>
      </c>
      <c r="S4102" s="17" t="str">
        <f aca="false">INDEX(dProdutos!$D$2:$D$47,MATCH(E4102,dProdutos!$A$2:$A$47,0))</f>
        <v>Casa</v>
      </c>
    </row>
    <row r="4103" customFormat="false" ht="15" hidden="false" customHeight="false" outlineLevel="0" collapsed="false">
      <c r="A4103" s="17" t="s">
        <v>4036</v>
      </c>
      <c r="B4103" s="17" t="n">
        <v>2</v>
      </c>
      <c r="C4103" s="21" t="n">
        <v>45975</v>
      </c>
      <c r="D4103" s="17" t="s">
        <v>438</v>
      </c>
      <c r="E4103" s="17" t="s">
        <v>162</v>
      </c>
      <c r="F4103" s="17" t="s">
        <v>1495</v>
      </c>
      <c r="G4103" s="17" t="s">
        <v>61</v>
      </c>
      <c r="H4103" s="17" t="s">
        <v>1537</v>
      </c>
      <c r="I4103" s="17" t="s">
        <v>1524</v>
      </c>
      <c r="J4103" s="17" t="n">
        <v>1</v>
      </c>
      <c r="K4103" s="15" t="n">
        <v>231.9</v>
      </c>
      <c r="L4103" s="22" t="n">
        <v>0</v>
      </c>
      <c r="M4103" s="15" t="n">
        <v>0</v>
      </c>
      <c r="N4103" s="15" t="n">
        <f aca="false">J4103*K4103</f>
        <v>231.9</v>
      </c>
      <c r="O4103" s="15" t="n">
        <f aca="false">N4103*L4103</f>
        <v>0</v>
      </c>
      <c r="P4103" s="15" t="n">
        <f aca="false">N4103-O4103</f>
        <v>231.9</v>
      </c>
      <c r="Q4103" s="15" t="n">
        <f aca="false">J4103*INDEX(dProdutos!$F$2:$F$47,MATCH(E4103,dProdutos!$A$2:$A$47,0))</f>
        <v>134.41</v>
      </c>
      <c r="R4103" s="15" t="n">
        <f aca="false">IF(I4103="Cancelado",0,P4103-Q4103)</f>
        <v>97.49</v>
      </c>
      <c r="S4103" s="17" t="str">
        <f aca="false">INDEX(dProdutos!$D$2:$D$47,MATCH(E4103,dProdutos!$A$2:$A$47,0))</f>
        <v>Casa</v>
      </c>
    </row>
    <row r="4104" customFormat="false" ht="15" hidden="false" customHeight="false" outlineLevel="0" collapsed="false">
      <c r="A4104" s="17" t="s">
        <v>4037</v>
      </c>
      <c r="B4104" s="17" t="n">
        <v>1</v>
      </c>
      <c r="C4104" s="21" t="n">
        <v>45975</v>
      </c>
      <c r="D4104" s="17" t="s">
        <v>1433</v>
      </c>
      <c r="E4104" s="17" t="s">
        <v>177</v>
      </c>
      <c r="F4104" s="17" t="s">
        <v>1493</v>
      </c>
      <c r="G4104" s="17" t="s">
        <v>60</v>
      </c>
      <c r="H4104" s="17" t="s">
        <v>1523</v>
      </c>
      <c r="I4104" s="17" t="s">
        <v>1541</v>
      </c>
      <c r="J4104" s="17" t="n">
        <v>1</v>
      </c>
      <c r="K4104" s="15" t="n">
        <v>257.9</v>
      </c>
      <c r="L4104" s="22" t="n">
        <v>0.1</v>
      </c>
      <c r="M4104" s="15" t="n">
        <v>26.33</v>
      </c>
      <c r="N4104" s="15" t="n">
        <f aca="false">J4104*K4104</f>
        <v>257.9</v>
      </c>
      <c r="O4104" s="15" t="n">
        <f aca="false">N4104*L4104</f>
        <v>25.79</v>
      </c>
      <c r="P4104" s="15" t="n">
        <f aca="false">N4104-O4104</f>
        <v>232.11</v>
      </c>
      <c r="Q4104" s="15" t="n">
        <f aca="false">J4104*INDEX(dProdutos!$F$2:$F$47,MATCH(E4104,dProdutos!$A$2:$A$47,0))</f>
        <v>138.23</v>
      </c>
      <c r="R4104" s="15" t="n">
        <f aca="false">IF(I4104="Cancelado",0,P4104-Q4104)</f>
        <v>93.88</v>
      </c>
      <c r="S4104" s="17" t="str">
        <f aca="false">INDEX(dProdutos!$D$2:$D$47,MATCH(E4104,dProdutos!$A$2:$A$47,0))</f>
        <v>Casa</v>
      </c>
    </row>
    <row r="4105" customFormat="false" ht="15" hidden="false" customHeight="false" outlineLevel="0" collapsed="false">
      <c r="A4105" s="17" t="s">
        <v>4038</v>
      </c>
      <c r="B4105" s="17" t="n">
        <v>1</v>
      </c>
      <c r="C4105" s="21" t="n">
        <v>45975</v>
      </c>
      <c r="D4105" s="17" t="s">
        <v>1169</v>
      </c>
      <c r="E4105" s="17" t="s">
        <v>156</v>
      </c>
      <c r="F4105" s="17" t="s">
        <v>1499</v>
      </c>
      <c r="G4105" s="17" t="s">
        <v>59</v>
      </c>
      <c r="H4105" s="17" t="s">
        <v>1527</v>
      </c>
      <c r="I4105" s="17" t="s">
        <v>1524</v>
      </c>
      <c r="J4105" s="17" t="n">
        <v>2</v>
      </c>
      <c r="K4105" s="15" t="n">
        <v>192.9</v>
      </c>
      <c r="L4105" s="22" t="n">
        <v>0</v>
      </c>
      <c r="M4105" s="15" t="n">
        <v>0</v>
      </c>
      <c r="N4105" s="15" t="n">
        <f aca="false">J4105*K4105</f>
        <v>385.8</v>
      </c>
      <c r="O4105" s="15" t="n">
        <f aca="false">N4105*L4105</f>
        <v>0</v>
      </c>
      <c r="P4105" s="15" t="n">
        <f aca="false">N4105-O4105</f>
        <v>385.8</v>
      </c>
      <c r="Q4105" s="15" t="n">
        <f aca="false">J4105*INDEX(dProdutos!$F$2:$F$47,MATCH(E4105,dProdutos!$A$2:$A$47,0))</f>
        <v>160.76</v>
      </c>
      <c r="R4105" s="15" t="n">
        <f aca="false">IF(I4105="Cancelado",0,P4105-Q4105)</f>
        <v>225.04</v>
      </c>
      <c r="S4105" s="17" t="str">
        <f aca="false">INDEX(dProdutos!$D$2:$D$47,MATCH(E4105,dProdutos!$A$2:$A$47,0))</f>
        <v>Acessórios</v>
      </c>
    </row>
    <row r="4106" customFormat="false" ht="15" hidden="false" customHeight="false" outlineLevel="0" collapsed="false">
      <c r="A4106" s="17" t="s">
        <v>4039</v>
      </c>
      <c r="B4106" s="17" t="n">
        <v>1</v>
      </c>
      <c r="C4106" s="21" t="n">
        <v>45975</v>
      </c>
      <c r="D4106" s="17" t="s">
        <v>1102</v>
      </c>
      <c r="E4106" s="17" t="s">
        <v>92</v>
      </c>
      <c r="F4106" s="17" t="s">
        <v>1497</v>
      </c>
      <c r="G4106" s="17" t="s">
        <v>59</v>
      </c>
      <c r="H4106" s="17" t="s">
        <v>1523</v>
      </c>
      <c r="I4106" s="17" t="s">
        <v>1524</v>
      </c>
      <c r="J4106" s="17" t="n">
        <v>2</v>
      </c>
      <c r="K4106" s="15" t="n">
        <v>191.9</v>
      </c>
      <c r="L4106" s="22" t="n">
        <v>0</v>
      </c>
      <c r="M4106" s="15" t="n">
        <v>16.96</v>
      </c>
      <c r="N4106" s="15" t="n">
        <f aca="false">J4106*K4106</f>
        <v>383.8</v>
      </c>
      <c r="O4106" s="15" t="n">
        <f aca="false">N4106*L4106</f>
        <v>0</v>
      </c>
      <c r="P4106" s="15" t="n">
        <f aca="false">N4106-O4106</f>
        <v>383.8</v>
      </c>
      <c r="Q4106" s="15" t="n">
        <f aca="false">J4106*INDEX(dProdutos!$F$2:$F$47,MATCH(E4106,dProdutos!$A$2:$A$47,0))</f>
        <v>177.18</v>
      </c>
      <c r="R4106" s="15" t="n">
        <f aca="false">IF(I4106="Cancelado",0,P4106-Q4106)</f>
        <v>206.62</v>
      </c>
      <c r="S4106" s="17" t="str">
        <f aca="false">INDEX(dProdutos!$D$2:$D$47,MATCH(E4106,dProdutos!$A$2:$A$47,0))</f>
        <v>Moda Feminina</v>
      </c>
    </row>
    <row r="4107" customFormat="false" ht="15" hidden="false" customHeight="false" outlineLevel="0" collapsed="false">
      <c r="A4107" s="17" t="s">
        <v>4040</v>
      </c>
      <c r="B4107" s="17" t="n">
        <v>1</v>
      </c>
      <c r="C4107" s="21" t="n">
        <v>45975</v>
      </c>
      <c r="D4107" s="17" t="s">
        <v>399</v>
      </c>
      <c r="E4107" s="17" t="s">
        <v>123</v>
      </c>
      <c r="F4107" s="17" t="s">
        <v>1495</v>
      </c>
      <c r="G4107" s="17" t="s">
        <v>62</v>
      </c>
      <c r="H4107" s="17" t="s">
        <v>1537</v>
      </c>
      <c r="I4107" s="17" t="s">
        <v>1524</v>
      </c>
      <c r="J4107" s="17" t="n">
        <v>1</v>
      </c>
      <c r="K4107" s="15" t="n">
        <v>277.9</v>
      </c>
      <c r="L4107" s="22" t="n">
        <v>0</v>
      </c>
      <c r="M4107" s="15" t="n">
        <v>0</v>
      </c>
      <c r="N4107" s="15" t="n">
        <f aca="false">J4107*K4107</f>
        <v>277.9</v>
      </c>
      <c r="O4107" s="15" t="n">
        <f aca="false">N4107*L4107</f>
        <v>0</v>
      </c>
      <c r="P4107" s="15" t="n">
        <f aca="false">N4107-O4107</f>
        <v>277.9</v>
      </c>
      <c r="Q4107" s="15" t="n">
        <f aca="false">J4107*INDEX(dProdutos!$F$2:$F$47,MATCH(E4107,dProdutos!$A$2:$A$47,0))</f>
        <v>132.36</v>
      </c>
      <c r="R4107" s="15" t="n">
        <f aca="false">IF(I4107="Cancelado",0,P4107-Q4107)</f>
        <v>145.54</v>
      </c>
      <c r="S4107" s="17" t="str">
        <f aca="false">INDEX(dProdutos!$D$2:$D$47,MATCH(E4107,dProdutos!$A$2:$A$47,0))</f>
        <v>Calçados</v>
      </c>
    </row>
    <row r="4108" customFormat="false" ht="15" hidden="false" customHeight="false" outlineLevel="0" collapsed="false">
      <c r="A4108" s="17" t="s">
        <v>4041</v>
      </c>
      <c r="B4108" s="17" t="n">
        <v>1</v>
      </c>
      <c r="C4108" s="21" t="n">
        <v>45975</v>
      </c>
      <c r="D4108" s="17" t="s">
        <v>992</v>
      </c>
      <c r="E4108" s="17" t="s">
        <v>105</v>
      </c>
      <c r="F4108" s="17" t="s">
        <v>1499</v>
      </c>
      <c r="G4108" s="17" t="s">
        <v>59</v>
      </c>
      <c r="H4108" s="17" t="s">
        <v>1537</v>
      </c>
      <c r="I4108" s="17" t="s">
        <v>1524</v>
      </c>
      <c r="J4108" s="17" t="n">
        <v>1</v>
      </c>
      <c r="K4108" s="15" t="n">
        <v>175.9</v>
      </c>
      <c r="L4108" s="22" t="n">
        <v>0</v>
      </c>
      <c r="M4108" s="15" t="n">
        <v>11.32</v>
      </c>
      <c r="N4108" s="15" t="n">
        <f aca="false">J4108*K4108</f>
        <v>175.9</v>
      </c>
      <c r="O4108" s="15" t="n">
        <f aca="false">N4108*L4108</f>
        <v>0</v>
      </c>
      <c r="P4108" s="15" t="n">
        <f aca="false">N4108-O4108</f>
        <v>175.9</v>
      </c>
      <c r="Q4108" s="15" t="n">
        <f aca="false">J4108*INDEX(dProdutos!$F$2:$F$47,MATCH(E4108,dProdutos!$A$2:$A$47,0))</f>
        <v>96.59</v>
      </c>
      <c r="R4108" s="15" t="n">
        <f aca="false">IF(I4108="Cancelado",0,P4108-Q4108)</f>
        <v>79.31</v>
      </c>
      <c r="S4108" s="17" t="str">
        <f aca="false">INDEX(dProdutos!$D$2:$D$47,MATCH(E4108,dProdutos!$A$2:$A$47,0))</f>
        <v>Moda Masculina</v>
      </c>
    </row>
    <row r="4109" customFormat="false" ht="15" hidden="false" customHeight="false" outlineLevel="0" collapsed="false">
      <c r="A4109" s="17" t="s">
        <v>4042</v>
      </c>
      <c r="B4109" s="17" t="n">
        <v>1</v>
      </c>
      <c r="C4109" s="21" t="n">
        <v>45975</v>
      </c>
      <c r="D4109" s="17" t="s">
        <v>1287</v>
      </c>
      <c r="E4109" s="17" t="s">
        <v>177</v>
      </c>
      <c r="F4109" s="17" t="s">
        <v>1501</v>
      </c>
      <c r="G4109" s="17" t="s">
        <v>60</v>
      </c>
      <c r="H4109" s="17" t="s">
        <v>1537</v>
      </c>
      <c r="I4109" s="17" t="s">
        <v>1524</v>
      </c>
      <c r="J4109" s="17" t="n">
        <v>1</v>
      </c>
      <c r="K4109" s="15" t="n">
        <v>257.9</v>
      </c>
      <c r="L4109" s="22" t="n">
        <v>0.15</v>
      </c>
      <c r="M4109" s="15" t="n">
        <v>0</v>
      </c>
      <c r="N4109" s="15" t="n">
        <f aca="false">J4109*K4109</f>
        <v>257.9</v>
      </c>
      <c r="O4109" s="15" t="n">
        <f aca="false">N4109*L4109</f>
        <v>38.685</v>
      </c>
      <c r="P4109" s="15" t="n">
        <f aca="false">N4109-O4109</f>
        <v>219.215</v>
      </c>
      <c r="Q4109" s="15" t="n">
        <f aca="false">J4109*INDEX(dProdutos!$F$2:$F$47,MATCH(E4109,dProdutos!$A$2:$A$47,0))</f>
        <v>138.23</v>
      </c>
      <c r="R4109" s="15" t="n">
        <f aca="false">IF(I4109="Cancelado",0,P4109-Q4109)</f>
        <v>80.985</v>
      </c>
      <c r="S4109" s="17" t="str">
        <f aca="false">INDEX(dProdutos!$D$2:$D$47,MATCH(E4109,dProdutos!$A$2:$A$47,0))</f>
        <v>Casa</v>
      </c>
    </row>
    <row r="4110" customFormat="false" ht="15" hidden="false" customHeight="false" outlineLevel="0" collapsed="false">
      <c r="A4110" s="17" t="s">
        <v>4042</v>
      </c>
      <c r="B4110" s="17" t="n">
        <v>2</v>
      </c>
      <c r="C4110" s="21" t="n">
        <v>45975</v>
      </c>
      <c r="D4110" s="17" t="s">
        <v>1287</v>
      </c>
      <c r="E4110" s="17" t="s">
        <v>174</v>
      </c>
      <c r="F4110" s="17" t="s">
        <v>1501</v>
      </c>
      <c r="G4110" s="17" t="s">
        <v>60</v>
      </c>
      <c r="H4110" s="17" t="s">
        <v>1537</v>
      </c>
      <c r="I4110" s="17" t="s">
        <v>1524</v>
      </c>
      <c r="J4110" s="17" t="n">
        <v>1</v>
      </c>
      <c r="K4110" s="15" t="n">
        <v>250.9</v>
      </c>
      <c r="L4110" s="22" t="n">
        <v>0</v>
      </c>
      <c r="M4110" s="15" t="n">
        <v>0</v>
      </c>
      <c r="N4110" s="15" t="n">
        <f aca="false">J4110*K4110</f>
        <v>250.9</v>
      </c>
      <c r="O4110" s="15" t="n">
        <f aca="false">N4110*L4110</f>
        <v>0</v>
      </c>
      <c r="P4110" s="15" t="n">
        <f aca="false">N4110-O4110</f>
        <v>250.9</v>
      </c>
      <c r="Q4110" s="15" t="n">
        <f aca="false">J4110*INDEX(dProdutos!$F$2:$F$47,MATCH(E4110,dProdutos!$A$2:$A$47,0))</f>
        <v>151.28</v>
      </c>
      <c r="R4110" s="15" t="n">
        <f aca="false">IF(I4110="Cancelado",0,P4110-Q4110)</f>
        <v>99.62</v>
      </c>
      <c r="S4110" s="17" t="str">
        <f aca="false">INDEX(dProdutos!$D$2:$D$47,MATCH(E4110,dProdutos!$A$2:$A$47,0))</f>
        <v>Casa</v>
      </c>
    </row>
    <row r="4111" customFormat="false" ht="15" hidden="false" customHeight="false" outlineLevel="0" collapsed="false">
      <c r="A4111" s="17" t="s">
        <v>4042</v>
      </c>
      <c r="B4111" s="17" t="n">
        <v>3</v>
      </c>
      <c r="C4111" s="21" t="n">
        <v>45975</v>
      </c>
      <c r="D4111" s="17" t="s">
        <v>1287</v>
      </c>
      <c r="E4111" s="17" t="s">
        <v>117</v>
      </c>
      <c r="F4111" s="17" t="s">
        <v>1501</v>
      </c>
      <c r="G4111" s="17" t="s">
        <v>60</v>
      </c>
      <c r="H4111" s="17" t="s">
        <v>1537</v>
      </c>
      <c r="I4111" s="17" t="s">
        <v>1524</v>
      </c>
      <c r="J4111" s="17" t="n">
        <v>1</v>
      </c>
      <c r="K4111" s="15" t="n">
        <v>166.9</v>
      </c>
      <c r="L4111" s="22" t="n">
        <v>0</v>
      </c>
      <c r="M4111" s="15" t="n">
        <v>0</v>
      </c>
      <c r="N4111" s="15" t="n">
        <f aca="false">J4111*K4111</f>
        <v>166.9</v>
      </c>
      <c r="O4111" s="15" t="n">
        <f aca="false">N4111*L4111</f>
        <v>0</v>
      </c>
      <c r="P4111" s="15" t="n">
        <f aca="false">N4111-O4111</f>
        <v>166.9</v>
      </c>
      <c r="Q4111" s="15" t="n">
        <f aca="false">J4111*INDEX(dProdutos!$F$2:$F$47,MATCH(E4111,dProdutos!$A$2:$A$47,0))</f>
        <v>73.23</v>
      </c>
      <c r="R4111" s="15" t="n">
        <f aca="false">IF(I4111="Cancelado",0,P4111-Q4111)</f>
        <v>93.67</v>
      </c>
      <c r="S4111" s="17" t="str">
        <f aca="false">INDEX(dProdutos!$D$2:$D$47,MATCH(E4111,dProdutos!$A$2:$A$47,0))</f>
        <v>Moda Masculina</v>
      </c>
    </row>
    <row r="4112" customFormat="false" ht="15" hidden="false" customHeight="false" outlineLevel="0" collapsed="false">
      <c r="A4112" s="17" t="s">
        <v>4042</v>
      </c>
      <c r="B4112" s="17" t="n">
        <v>4</v>
      </c>
      <c r="C4112" s="21" t="n">
        <v>45975</v>
      </c>
      <c r="D4112" s="17" t="s">
        <v>1287</v>
      </c>
      <c r="E4112" s="17" t="s">
        <v>126</v>
      </c>
      <c r="F4112" s="17" t="s">
        <v>1501</v>
      </c>
      <c r="G4112" s="17" t="s">
        <v>60</v>
      </c>
      <c r="H4112" s="17" t="s">
        <v>1537</v>
      </c>
      <c r="I4112" s="17" t="s">
        <v>1524</v>
      </c>
      <c r="J4112" s="17" t="n">
        <v>1</v>
      </c>
      <c r="K4112" s="15" t="n">
        <v>296.9</v>
      </c>
      <c r="L4112" s="22" t="n">
        <v>0</v>
      </c>
      <c r="M4112" s="15" t="n">
        <v>0</v>
      </c>
      <c r="N4112" s="15" t="n">
        <f aca="false">J4112*K4112</f>
        <v>296.9</v>
      </c>
      <c r="O4112" s="15" t="n">
        <f aca="false">N4112*L4112</f>
        <v>0</v>
      </c>
      <c r="P4112" s="15" t="n">
        <f aca="false">N4112-O4112</f>
        <v>296.9</v>
      </c>
      <c r="Q4112" s="15" t="n">
        <f aca="false">J4112*INDEX(dProdutos!$F$2:$F$47,MATCH(E4112,dProdutos!$A$2:$A$47,0))</f>
        <v>135.24</v>
      </c>
      <c r="R4112" s="15" t="n">
        <f aca="false">IF(I4112="Cancelado",0,P4112-Q4112)</f>
        <v>161.66</v>
      </c>
      <c r="S4112" s="17" t="str">
        <f aca="false">INDEX(dProdutos!$D$2:$D$47,MATCH(E4112,dProdutos!$A$2:$A$47,0))</f>
        <v>Calçados</v>
      </c>
    </row>
    <row r="4113" customFormat="false" ht="15" hidden="false" customHeight="false" outlineLevel="0" collapsed="false">
      <c r="A4113" s="17" t="s">
        <v>4043</v>
      </c>
      <c r="B4113" s="17" t="n">
        <v>1</v>
      </c>
      <c r="C4113" s="21" t="n">
        <v>45975</v>
      </c>
      <c r="D4113" s="17" t="s">
        <v>1105</v>
      </c>
      <c r="E4113" s="17" t="s">
        <v>171</v>
      </c>
      <c r="F4113" s="17" t="s">
        <v>1501</v>
      </c>
      <c r="G4113" s="17" t="s">
        <v>63</v>
      </c>
      <c r="H4113" s="17" t="s">
        <v>1523</v>
      </c>
      <c r="I4113" s="17" t="s">
        <v>1524</v>
      </c>
      <c r="J4113" s="17" t="n">
        <v>1</v>
      </c>
      <c r="K4113" s="15" t="n">
        <v>246.9</v>
      </c>
      <c r="L4113" s="22" t="n">
        <v>0</v>
      </c>
      <c r="M4113" s="15" t="n">
        <v>0</v>
      </c>
      <c r="N4113" s="15" t="n">
        <f aca="false">J4113*K4113</f>
        <v>246.9</v>
      </c>
      <c r="O4113" s="15" t="n">
        <f aca="false">N4113*L4113</f>
        <v>0</v>
      </c>
      <c r="P4113" s="15" t="n">
        <f aca="false">N4113-O4113</f>
        <v>246.9</v>
      </c>
      <c r="Q4113" s="15" t="n">
        <f aca="false">J4113*INDEX(dProdutos!$F$2:$F$47,MATCH(E4113,dProdutos!$A$2:$A$47,0))</f>
        <v>103.61</v>
      </c>
      <c r="R4113" s="15" t="n">
        <f aca="false">IF(I4113="Cancelado",0,P4113-Q4113)</f>
        <v>143.29</v>
      </c>
      <c r="S4113" s="17" t="str">
        <f aca="false">INDEX(dProdutos!$D$2:$D$47,MATCH(E4113,dProdutos!$A$2:$A$47,0))</f>
        <v>Casa</v>
      </c>
    </row>
    <row r="4114" customFormat="false" ht="15" hidden="false" customHeight="false" outlineLevel="0" collapsed="false">
      <c r="A4114" s="17" t="s">
        <v>4044</v>
      </c>
      <c r="B4114" s="17" t="n">
        <v>1</v>
      </c>
      <c r="C4114" s="21" t="n">
        <v>45976</v>
      </c>
      <c r="D4114" s="17" t="s">
        <v>452</v>
      </c>
      <c r="E4114" s="17" t="s">
        <v>210</v>
      </c>
      <c r="F4114" s="17" t="s">
        <v>1490</v>
      </c>
      <c r="G4114" s="17" t="s">
        <v>64</v>
      </c>
      <c r="H4114" s="17" t="s">
        <v>1537</v>
      </c>
      <c r="I4114" s="17" t="s">
        <v>1524</v>
      </c>
      <c r="J4114" s="17" t="n">
        <v>1</v>
      </c>
      <c r="K4114" s="15" t="n">
        <v>245.9</v>
      </c>
      <c r="L4114" s="22" t="n">
        <v>0.1</v>
      </c>
      <c r="M4114" s="15" t="n">
        <v>29.5</v>
      </c>
      <c r="N4114" s="15" t="n">
        <f aca="false">J4114*K4114</f>
        <v>245.9</v>
      </c>
      <c r="O4114" s="15" t="n">
        <f aca="false">N4114*L4114</f>
        <v>24.59</v>
      </c>
      <c r="P4114" s="15" t="n">
        <f aca="false">N4114-O4114</f>
        <v>221.31</v>
      </c>
      <c r="Q4114" s="15" t="n">
        <f aca="false">J4114*INDEX(dProdutos!$F$2:$F$47,MATCH(E4114,dProdutos!$A$2:$A$47,0))</f>
        <v>150.63</v>
      </c>
      <c r="R4114" s="15" t="n">
        <f aca="false">IF(I4114="Cancelado",0,P4114-Q4114)</f>
        <v>70.68</v>
      </c>
      <c r="S4114" s="17" t="str">
        <f aca="false">INDEX(dProdutos!$D$2:$D$47,MATCH(E4114,dProdutos!$A$2:$A$47,0))</f>
        <v>Beleza</v>
      </c>
    </row>
    <row r="4115" customFormat="false" ht="15" hidden="false" customHeight="false" outlineLevel="0" collapsed="false">
      <c r="A4115" s="17" t="s">
        <v>4045</v>
      </c>
      <c r="B4115" s="17" t="n">
        <v>1</v>
      </c>
      <c r="C4115" s="21" t="n">
        <v>45976</v>
      </c>
      <c r="D4115" s="17" t="s">
        <v>1401</v>
      </c>
      <c r="E4115" s="17" t="s">
        <v>92</v>
      </c>
      <c r="F4115" s="17" t="s">
        <v>1490</v>
      </c>
      <c r="G4115" s="17" t="s">
        <v>59</v>
      </c>
      <c r="H4115" s="17" t="s">
        <v>1537</v>
      </c>
      <c r="I4115" s="17" t="s">
        <v>1524</v>
      </c>
      <c r="J4115" s="17" t="n">
        <v>1</v>
      </c>
      <c r="K4115" s="15" t="n">
        <v>191.9</v>
      </c>
      <c r="L4115" s="22" t="n">
        <v>0.05</v>
      </c>
      <c r="M4115" s="15" t="n">
        <v>0</v>
      </c>
      <c r="N4115" s="15" t="n">
        <f aca="false">J4115*K4115</f>
        <v>191.9</v>
      </c>
      <c r="O4115" s="15" t="n">
        <f aca="false">N4115*L4115</f>
        <v>9.595</v>
      </c>
      <c r="P4115" s="15" t="n">
        <f aca="false">N4115-O4115</f>
        <v>182.305</v>
      </c>
      <c r="Q4115" s="15" t="n">
        <f aca="false">J4115*INDEX(dProdutos!$F$2:$F$47,MATCH(E4115,dProdutos!$A$2:$A$47,0))</f>
        <v>88.59</v>
      </c>
      <c r="R4115" s="15" t="n">
        <f aca="false">IF(I4115="Cancelado",0,P4115-Q4115)</f>
        <v>93.715</v>
      </c>
      <c r="S4115" s="17" t="str">
        <f aca="false">INDEX(dProdutos!$D$2:$D$47,MATCH(E4115,dProdutos!$A$2:$A$47,0))</f>
        <v>Moda Feminina</v>
      </c>
    </row>
    <row r="4116" customFormat="false" ht="15" hidden="false" customHeight="false" outlineLevel="0" collapsed="false">
      <c r="A4116" s="17" t="s">
        <v>4045</v>
      </c>
      <c r="B4116" s="17" t="n">
        <v>2</v>
      </c>
      <c r="C4116" s="21" t="n">
        <v>45976</v>
      </c>
      <c r="D4116" s="17" t="s">
        <v>1401</v>
      </c>
      <c r="E4116" s="17" t="s">
        <v>165</v>
      </c>
      <c r="F4116" s="17" t="s">
        <v>1490</v>
      </c>
      <c r="G4116" s="17" t="s">
        <v>59</v>
      </c>
      <c r="H4116" s="17" t="s">
        <v>1537</v>
      </c>
      <c r="I4116" s="17" t="s">
        <v>1524</v>
      </c>
      <c r="J4116" s="17" t="n">
        <v>1</v>
      </c>
      <c r="K4116" s="15" t="n">
        <v>231.9</v>
      </c>
      <c r="L4116" s="22" t="n">
        <v>0</v>
      </c>
      <c r="M4116" s="15" t="n">
        <v>0</v>
      </c>
      <c r="N4116" s="15" t="n">
        <f aca="false">J4116*K4116</f>
        <v>231.9</v>
      </c>
      <c r="O4116" s="15" t="n">
        <f aca="false">N4116*L4116</f>
        <v>0</v>
      </c>
      <c r="P4116" s="15" t="n">
        <f aca="false">N4116-O4116</f>
        <v>231.9</v>
      </c>
      <c r="Q4116" s="15" t="n">
        <f aca="false">J4116*INDEX(dProdutos!$F$2:$F$47,MATCH(E4116,dProdutos!$A$2:$A$47,0))</f>
        <v>140.83</v>
      </c>
      <c r="R4116" s="15" t="n">
        <f aca="false">IF(I4116="Cancelado",0,P4116-Q4116)</f>
        <v>91.07</v>
      </c>
      <c r="S4116" s="17" t="str">
        <f aca="false">INDEX(dProdutos!$D$2:$D$47,MATCH(E4116,dProdutos!$A$2:$A$47,0))</f>
        <v>Casa</v>
      </c>
    </row>
    <row r="4117" customFormat="false" ht="15" hidden="false" customHeight="false" outlineLevel="0" collapsed="false">
      <c r="A4117" s="17" t="s">
        <v>4046</v>
      </c>
      <c r="B4117" s="17" t="n">
        <v>1</v>
      </c>
      <c r="C4117" s="21" t="n">
        <v>45976</v>
      </c>
      <c r="D4117" s="17" t="s">
        <v>1295</v>
      </c>
      <c r="E4117" s="17" t="s">
        <v>174</v>
      </c>
      <c r="F4117" s="17" t="s">
        <v>1487</v>
      </c>
      <c r="G4117" s="17" t="s">
        <v>62</v>
      </c>
      <c r="H4117" s="17" t="s">
        <v>1537</v>
      </c>
      <c r="I4117" s="17" t="s">
        <v>1524</v>
      </c>
      <c r="J4117" s="17" t="n">
        <v>2</v>
      </c>
      <c r="K4117" s="15" t="n">
        <v>250.9</v>
      </c>
      <c r="L4117" s="22" t="n">
        <v>0</v>
      </c>
      <c r="M4117" s="15" t="n">
        <v>17.76</v>
      </c>
      <c r="N4117" s="15" t="n">
        <f aca="false">J4117*K4117</f>
        <v>501.8</v>
      </c>
      <c r="O4117" s="15" t="n">
        <f aca="false">N4117*L4117</f>
        <v>0</v>
      </c>
      <c r="P4117" s="15" t="n">
        <f aca="false">N4117-O4117</f>
        <v>501.8</v>
      </c>
      <c r="Q4117" s="15" t="n">
        <f aca="false">J4117*INDEX(dProdutos!$F$2:$F$47,MATCH(E4117,dProdutos!$A$2:$A$47,0))</f>
        <v>302.56</v>
      </c>
      <c r="R4117" s="15" t="n">
        <f aca="false">IF(I4117="Cancelado",0,P4117-Q4117)</f>
        <v>199.24</v>
      </c>
      <c r="S4117" s="17" t="str">
        <f aca="false">INDEX(dProdutos!$D$2:$D$47,MATCH(E4117,dProdutos!$A$2:$A$47,0))</f>
        <v>Casa</v>
      </c>
    </row>
    <row r="4118" customFormat="false" ht="15" hidden="false" customHeight="false" outlineLevel="0" collapsed="false">
      <c r="A4118" s="17" t="s">
        <v>4047</v>
      </c>
      <c r="B4118" s="17" t="n">
        <v>1</v>
      </c>
      <c r="C4118" s="21" t="n">
        <v>45976</v>
      </c>
      <c r="D4118" s="17" t="s">
        <v>488</v>
      </c>
      <c r="E4118" s="17" t="s">
        <v>177</v>
      </c>
      <c r="F4118" s="17" t="s">
        <v>1493</v>
      </c>
      <c r="G4118" s="17" t="s">
        <v>59</v>
      </c>
      <c r="H4118" s="17" t="s">
        <v>1523</v>
      </c>
      <c r="I4118" s="17" t="s">
        <v>1524</v>
      </c>
      <c r="J4118" s="17" t="n">
        <v>3</v>
      </c>
      <c r="K4118" s="15" t="n">
        <v>257.9</v>
      </c>
      <c r="L4118" s="22" t="n">
        <v>0</v>
      </c>
      <c r="M4118" s="15" t="n">
        <v>16.64</v>
      </c>
      <c r="N4118" s="15" t="n">
        <f aca="false">J4118*K4118</f>
        <v>773.7</v>
      </c>
      <c r="O4118" s="15" t="n">
        <f aca="false">N4118*L4118</f>
        <v>0</v>
      </c>
      <c r="P4118" s="15" t="n">
        <f aca="false">N4118-O4118</f>
        <v>773.7</v>
      </c>
      <c r="Q4118" s="15" t="n">
        <f aca="false">J4118*INDEX(dProdutos!$F$2:$F$47,MATCH(E4118,dProdutos!$A$2:$A$47,0))</f>
        <v>414.69</v>
      </c>
      <c r="R4118" s="15" t="n">
        <f aca="false">IF(I4118="Cancelado",0,P4118-Q4118)</f>
        <v>359.01</v>
      </c>
      <c r="S4118" s="17" t="str">
        <f aca="false">INDEX(dProdutos!$D$2:$D$47,MATCH(E4118,dProdutos!$A$2:$A$47,0))</f>
        <v>Casa</v>
      </c>
    </row>
    <row r="4119" customFormat="false" ht="15" hidden="false" customHeight="false" outlineLevel="0" collapsed="false">
      <c r="A4119" s="17" t="s">
        <v>4047</v>
      </c>
      <c r="B4119" s="17" t="n">
        <v>2</v>
      </c>
      <c r="C4119" s="21" t="n">
        <v>45976</v>
      </c>
      <c r="D4119" s="17" t="s">
        <v>488</v>
      </c>
      <c r="E4119" s="17" t="s">
        <v>162</v>
      </c>
      <c r="F4119" s="17" t="s">
        <v>1493</v>
      </c>
      <c r="G4119" s="17" t="s">
        <v>59</v>
      </c>
      <c r="H4119" s="17" t="s">
        <v>1523</v>
      </c>
      <c r="I4119" s="17" t="s">
        <v>1524</v>
      </c>
      <c r="J4119" s="17" t="n">
        <v>1</v>
      </c>
      <c r="K4119" s="15" t="n">
        <v>231.9</v>
      </c>
      <c r="L4119" s="22" t="n">
        <v>0</v>
      </c>
      <c r="M4119" s="15" t="n">
        <v>0</v>
      </c>
      <c r="N4119" s="15" t="n">
        <f aca="false">J4119*K4119</f>
        <v>231.9</v>
      </c>
      <c r="O4119" s="15" t="n">
        <f aca="false">N4119*L4119</f>
        <v>0</v>
      </c>
      <c r="P4119" s="15" t="n">
        <f aca="false">N4119-O4119</f>
        <v>231.9</v>
      </c>
      <c r="Q4119" s="15" t="n">
        <f aca="false">J4119*INDEX(dProdutos!$F$2:$F$47,MATCH(E4119,dProdutos!$A$2:$A$47,0))</f>
        <v>134.41</v>
      </c>
      <c r="R4119" s="15" t="n">
        <f aca="false">IF(I4119="Cancelado",0,P4119-Q4119)</f>
        <v>97.49</v>
      </c>
      <c r="S4119" s="17" t="str">
        <f aca="false">INDEX(dProdutos!$D$2:$D$47,MATCH(E4119,dProdutos!$A$2:$A$47,0))</f>
        <v>Casa</v>
      </c>
    </row>
    <row r="4120" customFormat="false" ht="15" hidden="false" customHeight="false" outlineLevel="0" collapsed="false">
      <c r="A4120" s="17" t="s">
        <v>4048</v>
      </c>
      <c r="B4120" s="17" t="n">
        <v>1</v>
      </c>
      <c r="C4120" s="21" t="n">
        <v>45976</v>
      </c>
      <c r="D4120" s="17" t="s">
        <v>1051</v>
      </c>
      <c r="E4120" s="17" t="s">
        <v>195</v>
      </c>
      <c r="F4120" s="17" t="s">
        <v>1493</v>
      </c>
      <c r="G4120" s="17" t="s">
        <v>59</v>
      </c>
      <c r="H4120" s="17" t="s">
        <v>1537</v>
      </c>
      <c r="I4120" s="17" t="s">
        <v>1524</v>
      </c>
      <c r="J4120" s="17" t="n">
        <v>1</v>
      </c>
      <c r="K4120" s="15" t="n">
        <v>72.9</v>
      </c>
      <c r="L4120" s="22" t="n">
        <v>0</v>
      </c>
      <c r="M4120" s="15" t="n">
        <v>0</v>
      </c>
      <c r="N4120" s="15" t="n">
        <f aca="false">J4120*K4120</f>
        <v>72.9</v>
      </c>
      <c r="O4120" s="15" t="n">
        <f aca="false">N4120*L4120</f>
        <v>0</v>
      </c>
      <c r="P4120" s="15" t="n">
        <f aca="false">N4120-O4120</f>
        <v>72.9</v>
      </c>
      <c r="Q4120" s="15" t="n">
        <f aca="false">J4120*INDEX(dProdutos!$F$2:$F$47,MATCH(E4120,dProdutos!$A$2:$A$47,0))</f>
        <v>39.23</v>
      </c>
      <c r="R4120" s="15" t="n">
        <f aca="false">IF(I4120="Cancelado",0,P4120-Q4120)</f>
        <v>33.67</v>
      </c>
      <c r="S4120" s="17" t="str">
        <f aca="false">INDEX(dProdutos!$D$2:$D$47,MATCH(E4120,dProdutos!$A$2:$A$47,0))</f>
        <v>Eletrônicos</v>
      </c>
    </row>
    <row r="4121" customFormat="false" ht="15" hidden="false" customHeight="false" outlineLevel="0" collapsed="false">
      <c r="A4121" s="17" t="s">
        <v>4048</v>
      </c>
      <c r="B4121" s="17" t="n">
        <v>2</v>
      </c>
      <c r="C4121" s="21" t="n">
        <v>45976</v>
      </c>
      <c r="D4121" s="17" t="s">
        <v>1051</v>
      </c>
      <c r="E4121" s="17" t="s">
        <v>117</v>
      </c>
      <c r="F4121" s="17" t="s">
        <v>1493</v>
      </c>
      <c r="G4121" s="17" t="s">
        <v>59</v>
      </c>
      <c r="H4121" s="17" t="s">
        <v>1537</v>
      </c>
      <c r="I4121" s="17" t="s">
        <v>1524</v>
      </c>
      <c r="J4121" s="17" t="n">
        <v>1</v>
      </c>
      <c r="K4121" s="15" t="n">
        <v>166.9</v>
      </c>
      <c r="L4121" s="22" t="n">
        <v>0</v>
      </c>
      <c r="M4121" s="15" t="n">
        <v>0</v>
      </c>
      <c r="N4121" s="15" t="n">
        <f aca="false">J4121*K4121</f>
        <v>166.9</v>
      </c>
      <c r="O4121" s="15" t="n">
        <f aca="false">N4121*L4121</f>
        <v>0</v>
      </c>
      <c r="P4121" s="15" t="n">
        <f aca="false">N4121-O4121</f>
        <v>166.9</v>
      </c>
      <c r="Q4121" s="15" t="n">
        <f aca="false">J4121*INDEX(dProdutos!$F$2:$F$47,MATCH(E4121,dProdutos!$A$2:$A$47,0))</f>
        <v>73.23</v>
      </c>
      <c r="R4121" s="15" t="n">
        <f aca="false">IF(I4121="Cancelado",0,P4121-Q4121)</f>
        <v>93.67</v>
      </c>
      <c r="S4121" s="17" t="str">
        <f aca="false">INDEX(dProdutos!$D$2:$D$47,MATCH(E4121,dProdutos!$A$2:$A$47,0))</f>
        <v>Moda Masculina</v>
      </c>
    </row>
    <row r="4122" customFormat="false" ht="15" hidden="false" customHeight="false" outlineLevel="0" collapsed="false">
      <c r="A4122" s="17" t="s">
        <v>4049</v>
      </c>
      <c r="B4122" s="17" t="n">
        <v>1</v>
      </c>
      <c r="C4122" s="21" t="n">
        <v>45976</v>
      </c>
      <c r="D4122" s="17" t="s">
        <v>1389</v>
      </c>
      <c r="E4122" s="17" t="s">
        <v>192</v>
      </c>
      <c r="F4122" s="17" t="s">
        <v>1495</v>
      </c>
      <c r="G4122" s="17" t="s">
        <v>59</v>
      </c>
      <c r="H4122" s="17" t="s">
        <v>1523</v>
      </c>
      <c r="I4122" s="17" t="s">
        <v>1524</v>
      </c>
      <c r="J4122" s="17" t="n">
        <v>2</v>
      </c>
      <c r="K4122" s="15" t="n">
        <v>245.9</v>
      </c>
      <c r="L4122" s="22" t="n">
        <v>0</v>
      </c>
      <c r="M4122" s="15" t="n">
        <v>0</v>
      </c>
      <c r="N4122" s="15" t="n">
        <f aca="false">J4122*K4122</f>
        <v>491.8</v>
      </c>
      <c r="O4122" s="15" t="n">
        <f aca="false">N4122*L4122</f>
        <v>0</v>
      </c>
      <c r="P4122" s="15" t="n">
        <f aca="false">N4122-O4122</f>
        <v>491.8</v>
      </c>
      <c r="Q4122" s="15" t="n">
        <f aca="false">J4122*INDEX(dProdutos!$F$2:$F$47,MATCH(E4122,dProdutos!$A$2:$A$47,0))</f>
        <v>215.56</v>
      </c>
      <c r="R4122" s="15" t="n">
        <f aca="false">IF(I4122="Cancelado",0,P4122-Q4122)</f>
        <v>276.24</v>
      </c>
      <c r="S4122" s="17" t="str">
        <f aca="false">INDEX(dProdutos!$D$2:$D$47,MATCH(E4122,dProdutos!$A$2:$A$47,0))</f>
        <v>Eletrônicos</v>
      </c>
    </row>
    <row r="4123" customFormat="false" ht="15" hidden="false" customHeight="false" outlineLevel="0" collapsed="false">
      <c r="A4123" s="17" t="s">
        <v>4049</v>
      </c>
      <c r="B4123" s="17" t="n">
        <v>2</v>
      </c>
      <c r="C4123" s="21" t="n">
        <v>45976</v>
      </c>
      <c r="D4123" s="17" t="s">
        <v>1389</v>
      </c>
      <c r="E4123" s="17" t="s">
        <v>177</v>
      </c>
      <c r="F4123" s="17" t="s">
        <v>1495</v>
      </c>
      <c r="G4123" s="17" t="s">
        <v>59</v>
      </c>
      <c r="H4123" s="17" t="s">
        <v>1523</v>
      </c>
      <c r="I4123" s="17" t="s">
        <v>1524</v>
      </c>
      <c r="J4123" s="17" t="n">
        <v>2</v>
      </c>
      <c r="K4123" s="15" t="n">
        <v>257.9</v>
      </c>
      <c r="L4123" s="22" t="n">
        <v>0.1</v>
      </c>
      <c r="M4123" s="15" t="n">
        <v>0</v>
      </c>
      <c r="N4123" s="15" t="n">
        <f aca="false">J4123*K4123</f>
        <v>515.8</v>
      </c>
      <c r="O4123" s="15" t="n">
        <f aca="false">N4123*L4123</f>
        <v>51.58</v>
      </c>
      <c r="P4123" s="15" t="n">
        <f aca="false">N4123-O4123</f>
        <v>464.22</v>
      </c>
      <c r="Q4123" s="15" t="n">
        <f aca="false">J4123*INDEX(dProdutos!$F$2:$F$47,MATCH(E4123,dProdutos!$A$2:$A$47,0))</f>
        <v>276.46</v>
      </c>
      <c r="R4123" s="15" t="n">
        <f aca="false">IF(I4123="Cancelado",0,P4123-Q4123)</f>
        <v>187.76</v>
      </c>
      <c r="S4123" s="17" t="str">
        <f aca="false">INDEX(dProdutos!$D$2:$D$47,MATCH(E4123,dProdutos!$A$2:$A$47,0))</f>
        <v>Casa</v>
      </c>
    </row>
    <row r="4124" customFormat="false" ht="15" hidden="false" customHeight="false" outlineLevel="0" collapsed="false">
      <c r="A4124" s="17" t="s">
        <v>4050</v>
      </c>
      <c r="B4124" s="17" t="n">
        <v>1</v>
      </c>
      <c r="C4124" s="21" t="n">
        <v>45976</v>
      </c>
      <c r="D4124" s="17" t="s">
        <v>458</v>
      </c>
      <c r="E4124" s="17" t="s">
        <v>150</v>
      </c>
      <c r="F4124" s="17" t="s">
        <v>1493</v>
      </c>
      <c r="G4124" s="17" t="s">
        <v>59</v>
      </c>
      <c r="H4124" s="17" t="s">
        <v>1523</v>
      </c>
      <c r="I4124" s="17" t="s">
        <v>1524</v>
      </c>
      <c r="J4124" s="17" t="n">
        <v>1</v>
      </c>
      <c r="K4124" s="15" t="n">
        <v>71.9</v>
      </c>
      <c r="L4124" s="22" t="n">
        <v>0</v>
      </c>
      <c r="M4124" s="15" t="n">
        <v>17.03</v>
      </c>
      <c r="N4124" s="15" t="n">
        <f aca="false">J4124*K4124</f>
        <v>71.9</v>
      </c>
      <c r="O4124" s="15" t="n">
        <f aca="false">N4124*L4124</f>
        <v>0</v>
      </c>
      <c r="P4124" s="15" t="n">
        <f aca="false">N4124-O4124</f>
        <v>71.9</v>
      </c>
      <c r="Q4124" s="15" t="n">
        <f aca="false">J4124*INDEX(dProdutos!$F$2:$F$47,MATCH(E4124,dProdutos!$A$2:$A$47,0))</f>
        <v>27.38</v>
      </c>
      <c r="R4124" s="15" t="n">
        <f aca="false">IF(I4124="Cancelado",0,P4124-Q4124)</f>
        <v>44.52</v>
      </c>
      <c r="S4124" s="17" t="str">
        <f aca="false">INDEX(dProdutos!$D$2:$D$47,MATCH(E4124,dProdutos!$A$2:$A$47,0))</f>
        <v>Acessórios</v>
      </c>
    </row>
    <row r="4125" customFormat="false" ht="15" hidden="false" customHeight="false" outlineLevel="0" collapsed="false">
      <c r="A4125" s="17" t="s">
        <v>4050</v>
      </c>
      <c r="B4125" s="17" t="n">
        <v>2</v>
      </c>
      <c r="C4125" s="21" t="n">
        <v>45976</v>
      </c>
      <c r="D4125" s="17" t="s">
        <v>458</v>
      </c>
      <c r="E4125" s="17" t="s">
        <v>108</v>
      </c>
      <c r="F4125" s="17" t="s">
        <v>1493</v>
      </c>
      <c r="G4125" s="17" t="s">
        <v>59</v>
      </c>
      <c r="H4125" s="17" t="s">
        <v>1523</v>
      </c>
      <c r="I4125" s="17" t="s">
        <v>1524</v>
      </c>
      <c r="J4125" s="17" t="n">
        <v>2</v>
      </c>
      <c r="K4125" s="15" t="n">
        <v>265.9</v>
      </c>
      <c r="L4125" s="22" t="n">
        <v>0</v>
      </c>
      <c r="M4125" s="15" t="n">
        <v>0</v>
      </c>
      <c r="N4125" s="15" t="n">
        <f aca="false">J4125*K4125</f>
        <v>531.8</v>
      </c>
      <c r="O4125" s="15" t="n">
        <f aca="false">N4125*L4125</f>
        <v>0</v>
      </c>
      <c r="P4125" s="15" t="n">
        <f aca="false">N4125-O4125</f>
        <v>531.8</v>
      </c>
      <c r="Q4125" s="15" t="n">
        <f aca="false">J4125*INDEX(dProdutos!$F$2:$F$47,MATCH(E4125,dProdutos!$A$2:$A$47,0))</f>
        <v>311.24</v>
      </c>
      <c r="R4125" s="15" t="n">
        <f aca="false">IF(I4125="Cancelado",0,P4125-Q4125)</f>
        <v>220.56</v>
      </c>
      <c r="S4125" s="17" t="str">
        <f aca="false">INDEX(dProdutos!$D$2:$D$47,MATCH(E4125,dProdutos!$A$2:$A$47,0))</f>
        <v>Moda Masculina</v>
      </c>
    </row>
    <row r="4126" customFormat="false" ht="15" hidden="false" customHeight="false" outlineLevel="0" collapsed="false">
      <c r="A4126" s="17" t="s">
        <v>4050</v>
      </c>
      <c r="B4126" s="17" t="n">
        <v>3</v>
      </c>
      <c r="C4126" s="21" t="n">
        <v>45976</v>
      </c>
      <c r="D4126" s="17" t="s">
        <v>458</v>
      </c>
      <c r="E4126" s="17" t="s">
        <v>153</v>
      </c>
      <c r="F4126" s="17" t="s">
        <v>1493</v>
      </c>
      <c r="G4126" s="17" t="s">
        <v>59</v>
      </c>
      <c r="H4126" s="17" t="s">
        <v>1523</v>
      </c>
      <c r="I4126" s="17" t="s">
        <v>1524</v>
      </c>
      <c r="J4126" s="17" t="n">
        <v>1</v>
      </c>
      <c r="K4126" s="15" t="n">
        <v>165.9</v>
      </c>
      <c r="L4126" s="22" t="n">
        <v>0.05</v>
      </c>
      <c r="M4126" s="15" t="n">
        <v>0</v>
      </c>
      <c r="N4126" s="15" t="n">
        <f aca="false">J4126*K4126</f>
        <v>165.9</v>
      </c>
      <c r="O4126" s="15" t="n">
        <f aca="false">N4126*L4126</f>
        <v>8.295</v>
      </c>
      <c r="P4126" s="15" t="n">
        <f aca="false">N4126-O4126</f>
        <v>157.605</v>
      </c>
      <c r="Q4126" s="15" t="n">
        <f aca="false">J4126*INDEX(dProdutos!$F$2:$F$47,MATCH(E4126,dProdutos!$A$2:$A$47,0))</f>
        <v>67.28</v>
      </c>
      <c r="R4126" s="15" t="n">
        <f aca="false">IF(I4126="Cancelado",0,P4126-Q4126)</f>
        <v>90.325</v>
      </c>
      <c r="S4126" s="17" t="str">
        <f aca="false">INDEX(dProdutos!$D$2:$D$47,MATCH(E4126,dProdutos!$A$2:$A$47,0))</f>
        <v>Acessórios</v>
      </c>
    </row>
    <row r="4127" customFormat="false" ht="15" hidden="false" customHeight="false" outlineLevel="0" collapsed="false">
      <c r="A4127" s="17" t="s">
        <v>4051</v>
      </c>
      <c r="B4127" s="17" t="n">
        <v>1</v>
      </c>
      <c r="C4127" s="21" t="n">
        <v>45976</v>
      </c>
      <c r="D4127" s="17" t="s">
        <v>1476</v>
      </c>
      <c r="E4127" s="17" t="s">
        <v>126</v>
      </c>
      <c r="F4127" s="17" t="s">
        <v>1495</v>
      </c>
      <c r="G4127" s="17" t="s">
        <v>59</v>
      </c>
      <c r="H4127" s="17" t="s">
        <v>1537</v>
      </c>
      <c r="I4127" s="17" t="s">
        <v>1524</v>
      </c>
      <c r="J4127" s="17" t="n">
        <v>1</v>
      </c>
      <c r="K4127" s="15" t="n">
        <v>296.9</v>
      </c>
      <c r="L4127" s="22" t="n">
        <v>0</v>
      </c>
      <c r="M4127" s="15" t="n">
        <v>26.69</v>
      </c>
      <c r="N4127" s="15" t="n">
        <f aca="false">J4127*K4127</f>
        <v>296.9</v>
      </c>
      <c r="O4127" s="15" t="n">
        <f aca="false">N4127*L4127</f>
        <v>0</v>
      </c>
      <c r="P4127" s="15" t="n">
        <f aca="false">N4127-O4127</f>
        <v>296.9</v>
      </c>
      <c r="Q4127" s="15" t="n">
        <f aca="false">J4127*INDEX(dProdutos!$F$2:$F$47,MATCH(E4127,dProdutos!$A$2:$A$47,0))</f>
        <v>135.24</v>
      </c>
      <c r="R4127" s="15" t="n">
        <f aca="false">IF(I4127="Cancelado",0,P4127-Q4127)</f>
        <v>161.66</v>
      </c>
      <c r="S4127" s="17" t="str">
        <f aca="false">INDEX(dProdutos!$D$2:$D$47,MATCH(E4127,dProdutos!$A$2:$A$47,0))</f>
        <v>Calçados</v>
      </c>
    </row>
    <row r="4128" customFormat="false" ht="15" hidden="false" customHeight="false" outlineLevel="0" collapsed="false">
      <c r="A4128" s="17" t="s">
        <v>4052</v>
      </c>
      <c r="B4128" s="17" t="n">
        <v>1</v>
      </c>
      <c r="C4128" s="21" t="n">
        <v>45976</v>
      </c>
      <c r="D4128" s="17" t="s">
        <v>596</v>
      </c>
      <c r="E4128" s="17" t="s">
        <v>150</v>
      </c>
      <c r="F4128" s="17" t="s">
        <v>1499</v>
      </c>
      <c r="G4128" s="17" t="s">
        <v>62</v>
      </c>
      <c r="H4128" s="17" t="s">
        <v>1523</v>
      </c>
      <c r="I4128" s="17" t="s">
        <v>1524</v>
      </c>
      <c r="J4128" s="17" t="n">
        <v>1</v>
      </c>
      <c r="K4128" s="15" t="n">
        <v>71.9</v>
      </c>
      <c r="L4128" s="22" t="n">
        <v>0</v>
      </c>
      <c r="M4128" s="15" t="n">
        <v>26.23</v>
      </c>
      <c r="N4128" s="15" t="n">
        <f aca="false">J4128*K4128</f>
        <v>71.9</v>
      </c>
      <c r="O4128" s="15" t="n">
        <f aca="false">N4128*L4128</f>
        <v>0</v>
      </c>
      <c r="P4128" s="15" t="n">
        <f aca="false">N4128-O4128</f>
        <v>71.9</v>
      </c>
      <c r="Q4128" s="15" t="n">
        <f aca="false">J4128*INDEX(dProdutos!$F$2:$F$47,MATCH(E4128,dProdutos!$A$2:$A$47,0))</f>
        <v>27.38</v>
      </c>
      <c r="R4128" s="15" t="n">
        <f aca="false">IF(I4128="Cancelado",0,P4128-Q4128)</f>
        <v>44.52</v>
      </c>
      <c r="S4128" s="17" t="str">
        <f aca="false">INDEX(dProdutos!$D$2:$D$47,MATCH(E4128,dProdutos!$A$2:$A$47,0))</f>
        <v>Acessórios</v>
      </c>
    </row>
    <row r="4129" customFormat="false" ht="15" hidden="false" customHeight="false" outlineLevel="0" collapsed="false">
      <c r="A4129" s="17" t="s">
        <v>4053</v>
      </c>
      <c r="B4129" s="17" t="n">
        <v>1</v>
      </c>
      <c r="C4129" s="21" t="n">
        <v>45976</v>
      </c>
      <c r="D4129" s="17" t="s">
        <v>1440</v>
      </c>
      <c r="E4129" s="17" t="s">
        <v>81</v>
      </c>
      <c r="F4129" s="17" t="s">
        <v>1490</v>
      </c>
      <c r="G4129" s="17" t="s">
        <v>61</v>
      </c>
      <c r="H4129" s="17" t="s">
        <v>1540</v>
      </c>
      <c r="I4129" s="17" t="s">
        <v>1524</v>
      </c>
      <c r="J4129" s="17" t="n">
        <v>1</v>
      </c>
      <c r="K4129" s="15" t="n">
        <v>64.9</v>
      </c>
      <c r="L4129" s="22" t="n">
        <v>0.1</v>
      </c>
      <c r="M4129" s="15" t="n">
        <v>28.18</v>
      </c>
      <c r="N4129" s="15" t="n">
        <f aca="false">J4129*K4129</f>
        <v>64.9</v>
      </c>
      <c r="O4129" s="15" t="n">
        <f aca="false">N4129*L4129</f>
        <v>6.49</v>
      </c>
      <c r="P4129" s="15" t="n">
        <f aca="false">N4129-O4129</f>
        <v>58.41</v>
      </c>
      <c r="Q4129" s="15" t="n">
        <f aca="false">J4129*INDEX(dProdutos!$F$2:$F$47,MATCH(E4129,dProdutos!$A$2:$A$47,0))</f>
        <v>26.12</v>
      </c>
      <c r="R4129" s="15" t="n">
        <f aca="false">IF(I4129="Cancelado",0,P4129-Q4129)</f>
        <v>32.29</v>
      </c>
      <c r="S4129" s="17" t="str">
        <f aca="false">INDEX(dProdutos!$D$2:$D$47,MATCH(E4129,dProdutos!$A$2:$A$47,0))</f>
        <v>Moda Feminina</v>
      </c>
    </row>
    <row r="4130" customFormat="false" ht="15" hidden="false" customHeight="false" outlineLevel="0" collapsed="false">
      <c r="A4130" s="17" t="s">
        <v>4053</v>
      </c>
      <c r="B4130" s="17" t="n">
        <v>2</v>
      </c>
      <c r="C4130" s="21" t="n">
        <v>45976</v>
      </c>
      <c r="D4130" s="17" t="s">
        <v>1440</v>
      </c>
      <c r="E4130" s="17" t="s">
        <v>174</v>
      </c>
      <c r="F4130" s="17" t="s">
        <v>1490</v>
      </c>
      <c r="G4130" s="17" t="s">
        <v>61</v>
      </c>
      <c r="H4130" s="17" t="s">
        <v>1540</v>
      </c>
      <c r="I4130" s="17" t="s">
        <v>1524</v>
      </c>
      <c r="J4130" s="17" t="n">
        <v>1</v>
      </c>
      <c r="K4130" s="15" t="n">
        <v>250.9</v>
      </c>
      <c r="L4130" s="22" t="n">
        <v>0.2</v>
      </c>
      <c r="M4130" s="15" t="n">
        <v>0</v>
      </c>
      <c r="N4130" s="15" t="n">
        <f aca="false">J4130*K4130</f>
        <v>250.9</v>
      </c>
      <c r="O4130" s="15" t="n">
        <f aca="false">N4130*L4130</f>
        <v>50.18</v>
      </c>
      <c r="P4130" s="15" t="n">
        <f aca="false">N4130-O4130</f>
        <v>200.72</v>
      </c>
      <c r="Q4130" s="15" t="n">
        <f aca="false">J4130*INDEX(dProdutos!$F$2:$F$47,MATCH(E4130,dProdutos!$A$2:$A$47,0))</f>
        <v>151.28</v>
      </c>
      <c r="R4130" s="15" t="n">
        <f aca="false">IF(I4130="Cancelado",0,P4130-Q4130)</f>
        <v>49.44</v>
      </c>
      <c r="S4130" s="17" t="str">
        <f aca="false">INDEX(dProdutos!$D$2:$D$47,MATCH(E4130,dProdutos!$A$2:$A$47,0))</f>
        <v>Casa</v>
      </c>
    </row>
    <row r="4131" customFormat="false" ht="15" hidden="false" customHeight="false" outlineLevel="0" collapsed="false">
      <c r="A4131" s="17" t="s">
        <v>4054</v>
      </c>
      <c r="B4131" s="17" t="n">
        <v>1</v>
      </c>
      <c r="C4131" s="21" t="n">
        <v>45976</v>
      </c>
      <c r="D4131" s="17" t="s">
        <v>587</v>
      </c>
      <c r="E4131" s="17" t="s">
        <v>162</v>
      </c>
      <c r="F4131" s="17" t="s">
        <v>1487</v>
      </c>
      <c r="G4131" s="17" t="s">
        <v>61</v>
      </c>
      <c r="H4131" s="17" t="s">
        <v>1537</v>
      </c>
      <c r="I4131" s="17" t="s">
        <v>1524</v>
      </c>
      <c r="J4131" s="17" t="n">
        <v>2</v>
      </c>
      <c r="K4131" s="15" t="n">
        <v>231.9</v>
      </c>
      <c r="L4131" s="22" t="n">
        <v>0</v>
      </c>
      <c r="M4131" s="15" t="n">
        <v>19.83</v>
      </c>
      <c r="N4131" s="15" t="n">
        <f aca="false">J4131*K4131</f>
        <v>463.8</v>
      </c>
      <c r="O4131" s="15" t="n">
        <f aca="false">N4131*L4131</f>
        <v>0</v>
      </c>
      <c r="P4131" s="15" t="n">
        <f aca="false">N4131-O4131</f>
        <v>463.8</v>
      </c>
      <c r="Q4131" s="15" t="n">
        <f aca="false">J4131*INDEX(dProdutos!$F$2:$F$47,MATCH(E4131,dProdutos!$A$2:$A$47,0))</f>
        <v>268.82</v>
      </c>
      <c r="R4131" s="15" t="n">
        <f aca="false">IF(I4131="Cancelado",0,P4131-Q4131)</f>
        <v>194.98</v>
      </c>
      <c r="S4131" s="17" t="str">
        <f aca="false">INDEX(dProdutos!$D$2:$D$47,MATCH(E4131,dProdutos!$A$2:$A$47,0))</f>
        <v>Casa</v>
      </c>
    </row>
    <row r="4132" customFormat="false" ht="15" hidden="false" customHeight="false" outlineLevel="0" collapsed="false">
      <c r="A4132" s="17" t="s">
        <v>4055</v>
      </c>
      <c r="B4132" s="17" t="n">
        <v>1</v>
      </c>
      <c r="C4132" s="21" t="n">
        <v>45976</v>
      </c>
      <c r="D4132" s="17" t="s">
        <v>946</v>
      </c>
      <c r="E4132" s="17" t="s">
        <v>180</v>
      </c>
      <c r="F4132" s="17" t="s">
        <v>1490</v>
      </c>
      <c r="G4132" s="17" t="s">
        <v>59</v>
      </c>
      <c r="H4132" s="17" t="s">
        <v>1537</v>
      </c>
      <c r="I4132" s="17" t="s">
        <v>1524</v>
      </c>
      <c r="J4132" s="17" t="n">
        <v>1</v>
      </c>
      <c r="K4132" s="15" t="n">
        <v>82.9</v>
      </c>
      <c r="L4132" s="22" t="n">
        <v>0.2</v>
      </c>
      <c r="M4132" s="15" t="n">
        <v>0</v>
      </c>
      <c r="N4132" s="15" t="n">
        <f aca="false">J4132*K4132</f>
        <v>82.9</v>
      </c>
      <c r="O4132" s="15" t="n">
        <f aca="false">N4132*L4132</f>
        <v>16.58</v>
      </c>
      <c r="P4132" s="15" t="n">
        <f aca="false">N4132-O4132</f>
        <v>66.32</v>
      </c>
      <c r="Q4132" s="15" t="n">
        <f aca="false">J4132*INDEX(dProdutos!$F$2:$F$47,MATCH(E4132,dProdutos!$A$2:$A$47,0))</f>
        <v>35.97</v>
      </c>
      <c r="R4132" s="15" t="n">
        <f aca="false">IF(I4132="Cancelado",0,P4132-Q4132)</f>
        <v>30.35</v>
      </c>
      <c r="S4132" s="17" t="str">
        <f aca="false">INDEX(dProdutos!$D$2:$D$47,MATCH(E4132,dProdutos!$A$2:$A$47,0))</f>
        <v>Eletrônicos</v>
      </c>
    </row>
    <row r="4133" customFormat="false" ht="15" hidden="false" customHeight="false" outlineLevel="0" collapsed="false">
      <c r="A4133" s="17" t="s">
        <v>4056</v>
      </c>
      <c r="B4133" s="17" t="n">
        <v>1</v>
      </c>
      <c r="C4133" s="21" t="n">
        <v>45976</v>
      </c>
      <c r="D4133" s="17" t="s">
        <v>1350</v>
      </c>
      <c r="E4133" s="17" t="s">
        <v>138</v>
      </c>
      <c r="F4133" s="17" t="s">
        <v>1497</v>
      </c>
      <c r="G4133" s="17" t="s">
        <v>59</v>
      </c>
      <c r="H4133" s="17" t="s">
        <v>1523</v>
      </c>
      <c r="I4133" s="17" t="s">
        <v>1524</v>
      </c>
      <c r="J4133" s="17" t="n">
        <v>2</v>
      </c>
      <c r="K4133" s="15" t="n">
        <v>231.9</v>
      </c>
      <c r="L4133" s="22" t="n">
        <v>0</v>
      </c>
      <c r="M4133" s="15" t="n">
        <v>33.59</v>
      </c>
      <c r="N4133" s="15" t="n">
        <f aca="false">J4133*K4133</f>
        <v>463.8</v>
      </c>
      <c r="O4133" s="15" t="n">
        <f aca="false">N4133*L4133</f>
        <v>0</v>
      </c>
      <c r="P4133" s="15" t="n">
        <f aca="false">N4133-O4133</f>
        <v>463.8</v>
      </c>
      <c r="Q4133" s="15" t="n">
        <f aca="false">J4133*INDEX(dProdutos!$F$2:$F$47,MATCH(E4133,dProdutos!$A$2:$A$47,0))</f>
        <v>264.42</v>
      </c>
      <c r="R4133" s="15" t="n">
        <f aca="false">IF(I4133="Cancelado",0,P4133-Q4133)</f>
        <v>199.38</v>
      </c>
      <c r="S4133" s="17" t="str">
        <f aca="false">INDEX(dProdutos!$D$2:$D$47,MATCH(E4133,dProdutos!$A$2:$A$47,0))</f>
        <v>Calçados</v>
      </c>
    </row>
    <row r="4134" customFormat="false" ht="15" hidden="false" customHeight="false" outlineLevel="0" collapsed="false">
      <c r="A4134" s="17" t="s">
        <v>4056</v>
      </c>
      <c r="B4134" s="17" t="n">
        <v>2</v>
      </c>
      <c r="C4134" s="21" t="n">
        <v>45976</v>
      </c>
      <c r="D4134" s="17" t="s">
        <v>1350</v>
      </c>
      <c r="E4134" s="17" t="s">
        <v>150</v>
      </c>
      <c r="F4134" s="17" t="s">
        <v>1497</v>
      </c>
      <c r="G4134" s="17" t="s">
        <v>59</v>
      </c>
      <c r="H4134" s="17" t="s">
        <v>1523</v>
      </c>
      <c r="I4134" s="17" t="s">
        <v>1524</v>
      </c>
      <c r="J4134" s="17" t="n">
        <v>2</v>
      </c>
      <c r="K4134" s="15" t="n">
        <v>71.9</v>
      </c>
      <c r="L4134" s="22" t="n">
        <v>0</v>
      </c>
      <c r="M4134" s="15" t="n">
        <v>0</v>
      </c>
      <c r="N4134" s="15" t="n">
        <f aca="false">J4134*K4134</f>
        <v>143.8</v>
      </c>
      <c r="O4134" s="15" t="n">
        <f aca="false">N4134*L4134</f>
        <v>0</v>
      </c>
      <c r="P4134" s="15" t="n">
        <f aca="false">N4134-O4134</f>
        <v>143.8</v>
      </c>
      <c r="Q4134" s="15" t="n">
        <f aca="false">J4134*INDEX(dProdutos!$F$2:$F$47,MATCH(E4134,dProdutos!$A$2:$A$47,0))</f>
        <v>54.76</v>
      </c>
      <c r="R4134" s="15" t="n">
        <f aca="false">IF(I4134="Cancelado",0,P4134-Q4134)</f>
        <v>89.04</v>
      </c>
      <c r="S4134" s="17" t="str">
        <f aca="false">INDEX(dProdutos!$D$2:$D$47,MATCH(E4134,dProdutos!$A$2:$A$47,0))</f>
        <v>Acessórios</v>
      </c>
    </row>
    <row r="4135" customFormat="false" ht="15" hidden="false" customHeight="false" outlineLevel="0" collapsed="false">
      <c r="A4135" s="17" t="s">
        <v>4056</v>
      </c>
      <c r="B4135" s="17" t="n">
        <v>3</v>
      </c>
      <c r="C4135" s="21" t="n">
        <v>45976</v>
      </c>
      <c r="D4135" s="17" t="s">
        <v>1350</v>
      </c>
      <c r="E4135" s="17" t="s">
        <v>98</v>
      </c>
      <c r="F4135" s="17" t="s">
        <v>1497</v>
      </c>
      <c r="G4135" s="17" t="s">
        <v>59</v>
      </c>
      <c r="H4135" s="17" t="s">
        <v>1523</v>
      </c>
      <c r="I4135" s="17" t="s">
        <v>1524</v>
      </c>
      <c r="J4135" s="17" t="n">
        <v>2</v>
      </c>
      <c r="K4135" s="15" t="n">
        <v>108.9</v>
      </c>
      <c r="L4135" s="22" t="n">
        <v>0.05</v>
      </c>
      <c r="M4135" s="15" t="n">
        <v>0</v>
      </c>
      <c r="N4135" s="15" t="n">
        <f aca="false">J4135*K4135</f>
        <v>217.8</v>
      </c>
      <c r="O4135" s="15" t="n">
        <f aca="false">N4135*L4135</f>
        <v>10.89</v>
      </c>
      <c r="P4135" s="15" t="n">
        <f aca="false">N4135-O4135</f>
        <v>206.91</v>
      </c>
      <c r="Q4135" s="15" t="n">
        <f aca="false">J4135*INDEX(dProdutos!$F$2:$F$47,MATCH(E4135,dProdutos!$A$2:$A$47,0))</f>
        <v>85.04</v>
      </c>
      <c r="R4135" s="15" t="n">
        <f aca="false">IF(I4135="Cancelado",0,P4135-Q4135)</f>
        <v>121.87</v>
      </c>
      <c r="S4135" s="17" t="str">
        <f aca="false">INDEX(dProdutos!$D$2:$D$47,MATCH(E4135,dProdutos!$A$2:$A$47,0))</f>
        <v>Moda Feminina</v>
      </c>
    </row>
    <row r="4136" customFormat="false" ht="15" hidden="false" customHeight="false" outlineLevel="0" collapsed="false">
      <c r="A4136" s="17" t="s">
        <v>4057</v>
      </c>
      <c r="B4136" s="17" t="n">
        <v>1</v>
      </c>
      <c r="C4136" s="21" t="n">
        <v>45976</v>
      </c>
      <c r="D4136" s="17" t="s">
        <v>1282</v>
      </c>
      <c r="E4136" s="17" t="s">
        <v>135</v>
      </c>
      <c r="F4136" s="17" t="s">
        <v>1490</v>
      </c>
      <c r="G4136" s="17" t="s">
        <v>64</v>
      </c>
      <c r="H4136" s="17" t="s">
        <v>1537</v>
      </c>
      <c r="I4136" s="17" t="s">
        <v>1524</v>
      </c>
      <c r="J4136" s="17" t="n">
        <v>1</v>
      </c>
      <c r="K4136" s="15" t="n">
        <v>200.9</v>
      </c>
      <c r="L4136" s="22" t="n">
        <v>0</v>
      </c>
      <c r="M4136" s="15" t="n">
        <v>27.68</v>
      </c>
      <c r="N4136" s="15" t="n">
        <f aca="false">J4136*K4136</f>
        <v>200.9</v>
      </c>
      <c r="O4136" s="15" t="n">
        <f aca="false">N4136*L4136</f>
        <v>0</v>
      </c>
      <c r="P4136" s="15" t="n">
        <f aca="false">N4136-O4136</f>
        <v>200.9</v>
      </c>
      <c r="Q4136" s="15" t="n">
        <f aca="false">J4136*INDEX(dProdutos!$F$2:$F$47,MATCH(E4136,dProdutos!$A$2:$A$47,0))</f>
        <v>80.73</v>
      </c>
      <c r="R4136" s="15" t="n">
        <f aca="false">IF(I4136="Cancelado",0,P4136-Q4136)</f>
        <v>120.17</v>
      </c>
      <c r="S4136" s="17" t="str">
        <f aca="false">INDEX(dProdutos!$D$2:$D$47,MATCH(E4136,dProdutos!$A$2:$A$47,0))</f>
        <v>Calçados</v>
      </c>
    </row>
    <row r="4137" customFormat="false" ht="15" hidden="false" customHeight="false" outlineLevel="0" collapsed="false">
      <c r="A4137" s="17" t="s">
        <v>4058</v>
      </c>
      <c r="B4137" s="17" t="n">
        <v>1</v>
      </c>
      <c r="C4137" s="21" t="n">
        <v>45977</v>
      </c>
      <c r="D4137" s="17" t="s">
        <v>907</v>
      </c>
      <c r="E4137" s="17" t="s">
        <v>135</v>
      </c>
      <c r="F4137" s="17" t="s">
        <v>1499</v>
      </c>
      <c r="G4137" s="17" t="s">
        <v>62</v>
      </c>
      <c r="H4137" s="17" t="s">
        <v>1523</v>
      </c>
      <c r="I4137" s="17" t="s">
        <v>1524</v>
      </c>
      <c r="J4137" s="17" t="n">
        <v>1</v>
      </c>
      <c r="K4137" s="15" t="n">
        <v>200.9</v>
      </c>
      <c r="L4137" s="22" t="n">
        <v>0.15</v>
      </c>
      <c r="M4137" s="15" t="n">
        <v>31.48</v>
      </c>
      <c r="N4137" s="15" t="n">
        <f aca="false">J4137*K4137</f>
        <v>200.9</v>
      </c>
      <c r="O4137" s="15" t="n">
        <f aca="false">N4137*L4137</f>
        <v>30.135</v>
      </c>
      <c r="P4137" s="15" t="n">
        <f aca="false">N4137-O4137</f>
        <v>170.765</v>
      </c>
      <c r="Q4137" s="15" t="n">
        <f aca="false">J4137*INDEX(dProdutos!$F$2:$F$47,MATCH(E4137,dProdutos!$A$2:$A$47,0))</f>
        <v>80.73</v>
      </c>
      <c r="R4137" s="15" t="n">
        <f aca="false">IF(I4137="Cancelado",0,P4137-Q4137)</f>
        <v>90.035</v>
      </c>
      <c r="S4137" s="17" t="str">
        <f aca="false">INDEX(dProdutos!$D$2:$D$47,MATCH(E4137,dProdutos!$A$2:$A$47,0))</f>
        <v>Calçados</v>
      </c>
    </row>
    <row r="4138" customFormat="false" ht="15" hidden="false" customHeight="false" outlineLevel="0" collapsed="false">
      <c r="A4138" s="17" t="s">
        <v>4058</v>
      </c>
      <c r="B4138" s="17" t="n">
        <v>2</v>
      </c>
      <c r="C4138" s="21" t="n">
        <v>45977</v>
      </c>
      <c r="D4138" s="17" t="s">
        <v>907</v>
      </c>
      <c r="E4138" s="17" t="s">
        <v>92</v>
      </c>
      <c r="F4138" s="17" t="s">
        <v>1499</v>
      </c>
      <c r="G4138" s="17" t="s">
        <v>62</v>
      </c>
      <c r="H4138" s="17" t="s">
        <v>1523</v>
      </c>
      <c r="I4138" s="17" t="s">
        <v>1524</v>
      </c>
      <c r="J4138" s="17" t="n">
        <v>2</v>
      </c>
      <c r="K4138" s="15" t="n">
        <v>191.9</v>
      </c>
      <c r="L4138" s="22" t="n">
        <v>0</v>
      </c>
      <c r="M4138" s="15" t="n">
        <v>0</v>
      </c>
      <c r="N4138" s="15" t="n">
        <f aca="false">J4138*K4138</f>
        <v>383.8</v>
      </c>
      <c r="O4138" s="15" t="n">
        <f aca="false">N4138*L4138</f>
        <v>0</v>
      </c>
      <c r="P4138" s="15" t="n">
        <f aca="false">N4138-O4138</f>
        <v>383.8</v>
      </c>
      <c r="Q4138" s="15" t="n">
        <f aca="false">J4138*INDEX(dProdutos!$F$2:$F$47,MATCH(E4138,dProdutos!$A$2:$A$47,0))</f>
        <v>177.18</v>
      </c>
      <c r="R4138" s="15" t="n">
        <f aca="false">IF(I4138="Cancelado",0,P4138-Q4138)</f>
        <v>206.62</v>
      </c>
      <c r="S4138" s="17" t="str">
        <f aca="false">INDEX(dProdutos!$D$2:$D$47,MATCH(E4138,dProdutos!$A$2:$A$47,0))</f>
        <v>Moda Feminina</v>
      </c>
    </row>
    <row r="4139" customFormat="false" ht="15" hidden="false" customHeight="false" outlineLevel="0" collapsed="false">
      <c r="A4139" s="17" t="s">
        <v>4059</v>
      </c>
      <c r="B4139" s="17" t="n">
        <v>1</v>
      </c>
      <c r="C4139" s="21" t="n">
        <v>45977</v>
      </c>
      <c r="D4139" s="17" t="s">
        <v>280</v>
      </c>
      <c r="E4139" s="17" t="s">
        <v>132</v>
      </c>
      <c r="F4139" s="17" t="s">
        <v>1487</v>
      </c>
      <c r="G4139" s="17" t="s">
        <v>61</v>
      </c>
      <c r="H4139" s="17" t="s">
        <v>1537</v>
      </c>
      <c r="I4139" s="17" t="s">
        <v>1524</v>
      </c>
      <c r="J4139" s="17" t="n">
        <v>2</v>
      </c>
      <c r="K4139" s="15" t="n">
        <v>179.9</v>
      </c>
      <c r="L4139" s="22" t="n">
        <v>0.1</v>
      </c>
      <c r="M4139" s="15" t="n">
        <v>21.79</v>
      </c>
      <c r="N4139" s="15" t="n">
        <f aca="false">J4139*K4139</f>
        <v>359.8</v>
      </c>
      <c r="O4139" s="15" t="n">
        <f aca="false">N4139*L4139</f>
        <v>35.98</v>
      </c>
      <c r="P4139" s="15" t="n">
        <f aca="false">N4139-O4139</f>
        <v>323.82</v>
      </c>
      <c r="Q4139" s="15" t="n">
        <f aca="false">J4139*INDEX(dProdutos!$F$2:$F$47,MATCH(E4139,dProdutos!$A$2:$A$47,0))</f>
        <v>187.12</v>
      </c>
      <c r="R4139" s="15" t="n">
        <f aca="false">IF(I4139="Cancelado",0,P4139-Q4139)</f>
        <v>136.7</v>
      </c>
      <c r="S4139" s="17" t="str">
        <f aca="false">INDEX(dProdutos!$D$2:$D$47,MATCH(E4139,dProdutos!$A$2:$A$47,0))</f>
        <v>Calçados</v>
      </c>
    </row>
    <row r="4140" customFormat="false" ht="15" hidden="false" customHeight="false" outlineLevel="0" collapsed="false">
      <c r="A4140" s="17" t="s">
        <v>4060</v>
      </c>
      <c r="B4140" s="17" t="n">
        <v>1</v>
      </c>
      <c r="C4140" s="21" t="n">
        <v>45977</v>
      </c>
      <c r="D4140" s="17" t="s">
        <v>1339</v>
      </c>
      <c r="E4140" s="17" t="s">
        <v>88</v>
      </c>
      <c r="F4140" s="17" t="s">
        <v>1497</v>
      </c>
      <c r="G4140" s="17" t="s">
        <v>64</v>
      </c>
      <c r="H4140" s="17" t="s">
        <v>1537</v>
      </c>
      <c r="I4140" s="17" t="s">
        <v>1531</v>
      </c>
      <c r="J4140" s="17" t="n">
        <v>1</v>
      </c>
      <c r="K4140" s="15" t="n">
        <v>170.9</v>
      </c>
      <c r="L4140" s="22" t="n">
        <v>0</v>
      </c>
      <c r="M4140" s="15" t="n">
        <v>0</v>
      </c>
      <c r="N4140" s="15" t="n">
        <f aca="false">J4140*K4140</f>
        <v>170.9</v>
      </c>
      <c r="O4140" s="15" t="n">
        <f aca="false">N4140*L4140</f>
        <v>0</v>
      </c>
      <c r="P4140" s="15" t="n">
        <f aca="false">N4140-O4140</f>
        <v>170.9</v>
      </c>
      <c r="Q4140" s="15" t="n">
        <f aca="false">J4140*INDEX(dProdutos!$F$2:$F$47,MATCH(E4140,dProdutos!$A$2:$A$47,0))</f>
        <v>98.14</v>
      </c>
      <c r="R4140" s="15" t="n">
        <f aca="false">IF(I4140="Cancelado",0,P4140-Q4140)</f>
        <v>0</v>
      </c>
      <c r="S4140" s="17" t="str">
        <f aca="false">INDEX(dProdutos!$D$2:$D$47,MATCH(E4140,dProdutos!$A$2:$A$47,0))</f>
        <v>Moda Feminina</v>
      </c>
    </row>
    <row r="4141" customFormat="false" ht="15" hidden="false" customHeight="false" outlineLevel="0" collapsed="false">
      <c r="A4141" s="17" t="s">
        <v>4061</v>
      </c>
      <c r="B4141" s="17" t="n">
        <v>1</v>
      </c>
      <c r="C4141" s="21" t="n">
        <v>45977</v>
      </c>
      <c r="D4141" s="17" t="s">
        <v>376</v>
      </c>
      <c r="E4141" s="17" t="s">
        <v>153</v>
      </c>
      <c r="F4141" s="17" t="s">
        <v>1503</v>
      </c>
      <c r="G4141" s="17" t="s">
        <v>64</v>
      </c>
      <c r="H4141" s="17" t="s">
        <v>1537</v>
      </c>
      <c r="I4141" s="17" t="s">
        <v>1531</v>
      </c>
      <c r="J4141" s="17" t="n">
        <v>1</v>
      </c>
      <c r="K4141" s="15" t="n">
        <v>165.9</v>
      </c>
      <c r="L4141" s="22" t="n">
        <v>0.1</v>
      </c>
      <c r="M4141" s="15" t="n">
        <v>30.02</v>
      </c>
      <c r="N4141" s="15" t="n">
        <f aca="false">J4141*K4141</f>
        <v>165.9</v>
      </c>
      <c r="O4141" s="15" t="n">
        <f aca="false">N4141*L4141</f>
        <v>16.59</v>
      </c>
      <c r="P4141" s="15" t="n">
        <f aca="false">N4141-O4141</f>
        <v>149.31</v>
      </c>
      <c r="Q4141" s="15" t="n">
        <f aca="false">J4141*INDEX(dProdutos!$F$2:$F$47,MATCH(E4141,dProdutos!$A$2:$A$47,0))</f>
        <v>67.28</v>
      </c>
      <c r="R4141" s="15" t="n">
        <f aca="false">IF(I4141="Cancelado",0,P4141-Q4141)</f>
        <v>0</v>
      </c>
      <c r="S4141" s="17" t="str">
        <f aca="false">INDEX(dProdutos!$D$2:$D$47,MATCH(E4141,dProdutos!$A$2:$A$47,0))</f>
        <v>Acessórios</v>
      </c>
    </row>
    <row r="4142" customFormat="false" ht="15" hidden="false" customHeight="false" outlineLevel="0" collapsed="false">
      <c r="A4142" s="17" t="s">
        <v>4062</v>
      </c>
      <c r="B4142" s="17" t="n">
        <v>1</v>
      </c>
      <c r="C4142" s="21" t="n">
        <v>45977</v>
      </c>
      <c r="D4142" s="17" t="s">
        <v>688</v>
      </c>
      <c r="E4142" s="17" t="s">
        <v>135</v>
      </c>
      <c r="F4142" s="17" t="s">
        <v>1497</v>
      </c>
      <c r="G4142" s="17" t="s">
        <v>60</v>
      </c>
      <c r="H4142" s="17" t="s">
        <v>1537</v>
      </c>
      <c r="I4142" s="17" t="s">
        <v>1524</v>
      </c>
      <c r="J4142" s="17" t="n">
        <v>1</v>
      </c>
      <c r="K4142" s="15" t="n">
        <v>200.9</v>
      </c>
      <c r="L4142" s="22" t="n">
        <v>0</v>
      </c>
      <c r="M4142" s="15" t="n">
        <v>34.33</v>
      </c>
      <c r="N4142" s="15" t="n">
        <f aca="false">J4142*K4142</f>
        <v>200.9</v>
      </c>
      <c r="O4142" s="15" t="n">
        <f aca="false">N4142*L4142</f>
        <v>0</v>
      </c>
      <c r="P4142" s="15" t="n">
        <f aca="false">N4142-O4142</f>
        <v>200.9</v>
      </c>
      <c r="Q4142" s="15" t="n">
        <f aca="false">J4142*INDEX(dProdutos!$F$2:$F$47,MATCH(E4142,dProdutos!$A$2:$A$47,0))</f>
        <v>80.73</v>
      </c>
      <c r="R4142" s="15" t="n">
        <f aca="false">IF(I4142="Cancelado",0,P4142-Q4142)</f>
        <v>120.17</v>
      </c>
      <c r="S4142" s="17" t="str">
        <f aca="false">INDEX(dProdutos!$D$2:$D$47,MATCH(E4142,dProdutos!$A$2:$A$47,0))</f>
        <v>Calçados</v>
      </c>
    </row>
    <row r="4143" customFormat="false" ht="15" hidden="false" customHeight="false" outlineLevel="0" collapsed="false">
      <c r="A4143" s="17" t="s">
        <v>4062</v>
      </c>
      <c r="B4143" s="17" t="n">
        <v>2</v>
      </c>
      <c r="C4143" s="21" t="n">
        <v>45977</v>
      </c>
      <c r="D4143" s="17" t="s">
        <v>688</v>
      </c>
      <c r="E4143" s="17" t="s">
        <v>195</v>
      </c>
      <c r="F4143" s="17" t="s">
        <v>1497</v>
      </c>
      <c r="G4143" s="17" t="s">
        <v>60</v>
      </c>
      <c r="H4143" s="17" t="s">
        <v>1537</v>
      </c>
      <c r="I4143" s="17" t="s">
        <v>1524</v>
      </c>
      <c r="J4143" s="17" t="n">
        <v>1</v>
      </c>
      <c r="K4143" s="15" t="n">
        <v>72.9</v>
      </c>
      <c r="L4143" s="22" t="n">
        <v>0</v>
      </c>
      <c r="M4143" s="15" t="n">
        <v>0</v>
      </c>
      <c r="N4143" s="15" t="n">
        <f aca="false">J4143*K4143</f>
        <v>72.9</v>
      </c>
      <c r="O4143" s="15" t="n">
        <f aca="false">N4143*L4143</f>
        <v>0</v>
      </c>
      <c r="P4143" s="15" t="n">
        <f aca="false">N4143-O4143</f>
        <v>72.9</v>
      </c>
      <c r="Q4143" s="15" t="n">
        <f aca="false">J4143*INDEX(dProdutos!$F$2:$F$47,MATCH(E4143,dProdutos!$A$2:$A$47,0))</f>
        <v>39.23</v>
      </c>
      <c r="R4143" s="15" t="n">
        <f aca="false">IF(I4143="Cancelado",0,P4143-Q4143)</f>
        <v>33.67</v>
      </c>
      <c r="S4143" s="17" t="str">
        <f aca="false">INDEX(dProdutos!$D$2:$D$47,MATCH(E4143,dProdutos!$A$2:$A$47,0))</f>
        <v>Eletrônicos</v>
      </c>
    </row>
    <row r="4144" customFormat="false" ht="15" hidden="false" customHeight="false" outlineLevel="0" collapsed="false">
      <c r="A4144" s="17" t="s">
        <v>4062</v>
      </c>
      <c r="B4144" s="17" t="n">
        <v>3</v>
      </c>
      <c r="C4144" s="21" t="n">
        <v>45977</v>
      </c>
      <c r="D4144" s="17" t="s">
        <v>688</v>
      </c>
      <c r="E4144" s="17" t="s">
        <v>132</v>
      </c>
      <c r="F4144" s="17" t="s">
        <v>1497</v>
      </c>
      <c r="G4144" s="17" t="s">
        <v>60</v>
      </c>
      <c r="H4144" s="17" t="s">
        <v>1537</v>
      </c>
      <c r="I4144" s="17" t="s">
        <v>1524</v>
      </c>
      <c r="J4144" s="17" t="n">
        <v>1</v>
      </c>
      <c r="K4144" s="15" t="n">
        <v>179.9</v>
      </c>
      <c r="L4144" s="22" t="n">
        <v>0</v>
      </c>
      <c r="M4144" s="15" t="n">
        <v>0</v>
      </c>
      <c r="N4144" s="15" t="n">
        <f aca="false">J4144*K4144</f>
        <v>179.9</v>
      </c>
      <c r="O4144" s="15" t="n">
        <f aca="false">N4144*L4144</f>
        <v>0</v>
      </c>
      <c r="P4144" s="15" t="n">
        <f aca="false">N4144-O4144</f>
        <v>179.9</v>
      </c>
      <c r="Q4144" s="15" t="n">
        <f aca="false">J4144*INDEX(dProdutos!$F$2:$F$47,MATCH(E4144,dProdutos!$A$2:$A$47,0))</f>
        <v>93.56</v>
      </c>
      <c r="R4144" s="15" t="n">
        <f aca="false">IF(I4144="Cancelado",0,P4144-Q4144)</f>
        <v>86.34</v>
      </c>
      <c r="S4144" s="17" t="str">
        <f aca="false">INDEX(dProdutos!$D$2:$D$47,MATCH(E4144,dProdutos!$A$2:$A$47,0))</f>
        <v>Calçados</v>
      </c>
    </row>
    <row r="4145" customFormat="false" ht="15" hidden="false" customHeight="false" outlineLevel="0" collapsed="false">
      <c r="A4145" s="17" t="s">
        <v>4063</v>
      </c>
      <c r="B4145" s="17" t="n">
        <v>1</v>
      </c>
      <c r="C4145" s="21" t="n">
        <v>45977</v>
      </c>
      <c r="D4145" s="17" t="s">
        <v>1322</v>
      </c>
      <c r="E4145" s="17" t="s">
        <v>102</v>
      </c>
      <c r="F4145" s="17" t="s">
        <v>1490</v>
      </c>
      <c r="G4145" s="17" t="s">
        <v>61</v>
      </c>
      <c r="H4145" s="17" t="s">
        <v>1540</v>
      </c>
      <c r="I4145" s="17" t="s">
        <v>1524</v>
      </c>
      <c r="J4145" s="17" t="n">
        <v>1</v>
      </c>
      <c r="K4145" s="15" t="n">
        <v>65.9</v>
      </c>
      <c r="L4145" s="22" t="n">
        <v>0.1</v>
      </c>
      <c r="M4145" s="15" t="n">
        <v>27.79</v>
      </c>
      <c r="N4145" s="15" t="n">
        <f aca="false">J4145*K4145</f>
        <v>65.9</v>
      </c>
      <c r="O4145" s="15" t="n">
        <f aca="false">N4145*L4145</f>
        <v>6.59</v>
      </c>
      <c r="P4145" s="15" t="n">
        <f aca="false">N4145-O4145</f>
        <v>59.31</v>
      </c>
      <c r="Q4145" s="15" t="n">
        <f aca="false">J4145*INDEX(dProdutos!$F$2:$F$47,MATCH(E4145,dProdutos!$A$2:$A$47,0))</f>
        <v>29.68</v>
      </c>
      <c r="R4145" s="15" t="n">
        <f aca="false">IF(I4145="Cancelado",0,P4145-Q4145)</f>
        <v>29.63</v>
      </c>
      <c r="S4145" s="17" t="str">
        <f aca="false">INDEX(dProdutos!$D$2:$D$47,MATCH(E4145,dProdutos!$A$2:$A$47,0))</f>
        <v>Moda Masculina</v>
      </c>
    </row>
    <row r="4146" customFormat="false" ht="15" hidden="false" customHeight="false" outlineLevel="0" collapsed="false">
      <c r="A4146" s="17" t="s">
        <v>4064</v>
      </c>
      <c r="B4146" s="17" t="n">
        <v>1</v>
      </c>
      <c r="C4146" s="21" t="n">
        <v>45977</v>
      </c>
      <c r="D4146" s="17" t="s">
        <v>537</v>
      </c>
      <c r="E4146" s="17" t="s">
        <v>88</v>
      </c>
      <c r="F4146" s="17" t="s">
        <v>1487</v>
      </c>
      <c r="G4146" s="17" t="s">
        <v>64</v>
      </c>
      <c r="H4146" s="17" t="s">
        <v>1537</v>
      </c>
      <c r="I4146" s="17" t="s">
        <v>1524</v>
      </c>
      <c r="J4146" s="17" t="n">
        <v>1</v>
      </c>
      <c r="K4146" s="15" t="n">
        <v>170.9</v>
      </c>
      <c r="L4146" s="22" t="n">
        <v>0</v>
      </c>
      <c r="M4146" s="15" t="n">
        <v>22.14</v>
      </c>
      <c r="N4146" s="15" t="n">
        <f aca="false">J4146*K4146</f>
        <v>170.9</v>
      </c>
      <c r="O4146" s="15" t="n">
        <f aca="false">N4146*L4146</f>
        <v>0</v>
      </c>
      <c r="P4146" s="15" t="n">
        <f aca="false">N4146-O4146</f>
        <v>170.9</v>
      </c>
      <c r="Q4146" s="15" t="n">
        <f aca="false">J4146*INDEX(dProdutos!$F$2:$F$47,MATCH(E4146,dProdutos!$A$2:$A$47,0))</f>
        <v>98.14</v>
      </c>
      <c r="R4146" s="15" t="n">
        <f aca="false">IF(I4146="Cancelado",0,P4146-Q4146)</f>
        <v>72.76</v>
      </c>
      <c r="S4146" s="17" t="str">
        <f aca="false">INDEX(dProdutos!$D$2:$D$47,MATCH(E4146,dProdutos!$A$2:$A$47,0))</f>
        <v>Moda Feminina</v>
      </c>
    </row>
    <row r="4147" customFormat="false" ht="15" hidden="false" customHeight="false" outlineLevel="0" collapsed="false">
      <c r="A4147" s="17" t="s">
        <v>4064</v>
      </c>
      <c r="B4147" s="17" t="n">
        <v>2</v>
      </c>
      <c r="C4147" s="21" t="n">
        <v>45977</v>
      </c>
      <c r="D4147" s="17" t="s">
        <v>537</v>
      </c>
      <c r="E4147" s="17" t="s">
        <v>102</v>
      </c>
      <c r="F4147" s="17" t="s">
        <v>1487</v>
      </c>
      <c r="G4147" s="17" t="s">
        <v>64</v>
      </c>
      <c r="H4147" s="17" t="s">
        <v>1537</v>
      </c>
      <c r="I4147" s="17" t="s">
        <v>1524</v>
      </c>
      <c r="J4147" s="17" t="n">
        <v>3</v>
      </c>
      <c r="K4147" s="15" t="n">
        <v>65.9</v>
      </c>
      <c r="L4147" s="22" t="n">
        <v>0</v>
      </c>
      <c r="M4147" s="15" t="n">
        <v>0</v>
      </c>
      <c r="N4147" s="15" t="n">
        <f aca="false">J4147*K4147</f>
        <v>197.7</v>
      </c>
      <c r="O4147" s="15" t="n">
        <f aca="false">N4147*L4147</f>
        <v>0</v>
      </c>
      <c r="P4147" s="15" t="n">
        <f aca="false">N4147-O4147</f>
        <v>197.7</v>
      </c>
      <c r="Q4147" s="15" t="n">
        <f aca="false">J4147*INDEX(dProdutos!$F$2:$F$47,MATCH(E4147,dProdutos!$A$2:$A$47,0))</f>
        <v>89.04</v>
      </c>
      <c r="R4147" s="15" t="n">
        <f aca="false">IF(I4147="Cancelado",0,P4147-Q4147)</f>
        <v>108.66</v>
      </c>
      <c r="S4147" s="17" t="str">
        <f aca="false">INDEX(dProdutos!$D$2:$D$47,MATCH(E4147,dProdutos!$A$2:$A$47,0))</f>
        <v>Moda Masculina</v>
      </c>
    </row>
    <row r="4148" customFormat="false" ht="15" hidden="false" customHeight="false" outlineLevel="0" collapsed="false">
      <c r="A4148" s="17" t="s">
        <v>4065</v>
      </c>
      <c r="B4148" s="17" t="n">
        <v>1</v>
      </c>
      <c r="C4148" s="21" t="n">
        <v>45977</v>
      </c>
      <c r="D4148" s="17" t="s">
        <v>1481</v>
      </c>
      <c r="E4148" s="17" t="s">
        <v>88</v>
      </c>
      <c r="F4148" s="17" t="s">
        <v>1497</v>
      </c>
      <c r="G4148" s="17" t="s">
        <v>62</v>
      </c>
      <c r="H4148" s="17" t="s">
        <v>1527</v>
      </c>
      <c r="I4148" s="17" t="s">
        <v>1531</v>
      </c>
      <c r="J4148" s="17" t="n">
        <v>1</v>
      </c>
      <c r="K4148" s="15" t="n">
        <v>170.9</v>
      </c>
      <c r="L4148" s="22" t="n">
        <v>0</v>
      </c>
      <c r="M4148" s="15" t="n">
        <v>0</v>
      </c>
      <c r="N4148" s="15" t="n">
        <f aca="false">J4148*K4148</f>
        <v>170.9</v>
      </c>
      <c r="O4148" s="15" t="n">
        <f aca="false">N4148*L4148</f>
        <v>0</v>
      </c>
      <c r="P4148" s="15" t="n">
        <f aca="false">N4148-O4148</f>
        <v>170.9</v>
      </c>
      <c r="Q4148" s="15" t="n">
        <f aca="false">J4148*INDEX(dProdutos!$F$2:$F$47,MATCH(E4148,dProdutos!$A$2:$A$47,0))</f>
        <v>98.14</v>
      </c>
      <c r="R4148" s="15" t="n">
        <f aca="false">IF(I4148="Cancelado",0,P4148-Q4148)</f>
        <v>0</v>
      </c>
      <c r="S4148" s="17" t="str">
        <f aca="false">INDEX(dProdutos!$D$2:$D$47,MATCH(E4148,dProdutos!$A$2:$A$47,0))</f>
        <v>Moda Feminina</v>
      </c>
    </row>
    <row r="4149" customFormat="false" ht="15" hidden="false" customHeight="false" outlineLevel="0" collapsed="false">
      <c r="A4149" s="17" t="s">
        <v>4065</v>
      </c>
      <c r="B4149" s="17" t="n">
        <v>2</v>
      </c>
      <c r="C4149" s="21" t="n">
        <v>45977</v>
      </c>
      <c r="D4149" s="17" t="s">
        <v>1481</v>
      </c>
      <c r="E4149" s="17" t="s">
        <v>192</v>
      </c>
      <c r="F4149" s="17" t="s">
        <v>1497</v>
      </c>
      <c r="G4149" s="17" t="s">
        <v>62</v>
      </c>
      <c r="H4149" s="17" t="s">
        <v>1527</v>
      </c>
      <c r="I4149" s="17" t="s">
        <v>1531</v>
      </c>
      <c r="J4149" s="17" t="n">
        <v>1</v>
      </c>
      <c r="K4149" s="15" t="n">
        <v>245.9</v>
      </c>
      <c r="L4149" s="22" t="n">
        <v>0.05</v>
      </c>
      <c r="M4149" s="15" t="n">
        <v>0</v>
      </c>
      <c r="N4149" s="15" t="n">
        <f aca="false">J4149*K4149</f>
        <v>245.9</v>
      </c>
      <c r="O4149" s="15" t="n">
        <f aca="false">N4149*L4149</f>
        <v>12.295</v>
      </c>
      <c r="P4149" s="15" t="n">
        <f aca="false">N4149-O4149</f>
        <v>233.605</v>
      </c>
      <c r="Q4149" s="15" t="n">
        <f aca="false">J4149*INDEX(dProdutos!$F$2:$F$47,MATCH(E4149,dProdutos!$A$2:$A$47,0))</f>
        <v>107.78</v>
      </c>
      <c r="R4149" s="15" t="n">
        <f aca="false">IF(I4149="Cancelado",0,P4149-Q4149)</f>
        <v>0</v>
      </c>
      <c r="S4149" s="17" t="str">
        <f aca="false">INDEX(dProdutos!$D$2:$D$47,MATCH(E4149,dProdutos!$A$2:$A$47,0))</f>
        <v>Eletrônicos</v>
      </c>
    </row>
    <row r="4150" customFormat="false" ht="15" hidden="false" customHeight="false" outlineLevel="0" collapsed="false">
      <c r="A4150" s="17" t="s">
        <v>4065</v>
      </c>
      <c r="B4150" s="17" t="n">
        <v>3</v>
      </c>
      <c r="C4150" s="21" t="n">
        <v>45977</v>
      </c>
      <c r="D4150" s="17" t="s">
        <v>1481</v>
      </c>
      <c r="E4150" s="17" t="s">
        <v>138</v>
      </c>
      <c r="F4150" s="17" t="s">
        <v>1497</v>
      </c>
      <c r="G4150" s="17" t="s">
        <v>62</v>
      </c>
      <c r="H4150" s="17" t="s">
        <v>1527</v>
      </c>
      <c r="I4150" s="17" t="s">
        <v>1531</v>
      </c>
      <c r="J4150" s="17" t="n">
        <v>1</v>
      </c>
      <c r="K4150" s="15" t="n">
        <v>231.9</v>
      </c>
      <c r="L4150" s="22" t="n">
        <v>0</v>
      </c>
      <c r="M4150" s="15" t="n">
        <v>0</v>
      </c>
      <c r="N4150" s="15" t="n">
        <f aca="false">J4150*K4150</f>
        <v>231.9</v>
      </c>
      <c r="O4150" s="15" t="n">
        <f aca="false">N4150*L4150</f>
        <v>0</v>
      </c>
      <c r="P4150" s="15" t="n">
        <f aca="false">N4150-O4150</f>
        <v>231.9</v>
      </c>
      <c r="Q4150" s="15" t="n">
        <f aca="false">J4150*INDEX(dProdutos!$F$2:$F$47,MATCH(E4150,dProdutos!$A$2:$A$47,0))</f>
        <v>132.21</v>
      </c>
      <c r="R4150" s="15" t="n">
        <f aca="false">IF(I4150="Cancelado",0,P4150-Q4150)</f>
        <v>0</v>
      </c>
      <c r="S4150" s="17" t="str">
        <f aca="false">INDEX(dProdutos!$D$2:$D$47,MATCH(E4150,dProdutos!$A$2:$A$47,0))</f>
        <v>Calçados</v>
      </c>
    </row>
    <row r="4151" customFormat="false" ht="15" hidden="false" customHeight="false" outlineLevel="0" collapsed="false">
      <c r="A4151" s="17" t="s">
        <v>4066</v>
      </c>
      <c r="B4151" s="17" t="n">
        <v>1</v>
      </c>
      <c r="C4151" s="21" t="n">
        <v>45977</v>
      </c>
      <c r="D4151" s="17" t="s">
        <v>915</v>
      </c>
      <c r="E4151" s="17" t="s">
        <v>135</v>
      </c>
      <c r="F4151" s="17" t="s">
        <v>1490</v>
      </c>
      <c r="G4151" s="17" t="s">
        <v>62</v>
      </c>
      <c r="H4151" s="17" t="s">
        <v>1523</v>
      </c>
      <c r="I4151" s="17" t="s">
        <v>1524</v>
      </c>
      <c r="J4151" s="17" t="n">
        <v>2</v>
      </c>
      <c r="K4151" s="15" t="n">
        <v>200.9</v>
      </c>
      <c r="L4151" s="22" t="n">
        <v>0</v>
      </c>
      <c r="M4151" s="15" t="n">
        <v>15.14</v>
      </c>
      <c r="N4151" s="15" t="n">
        <f aca="false">J4151*K4151</f>
        <v>401.8</v>
      </c>
      <c r="O4151" s="15" t="n">
        <f aca="false">N4151*L4151</f>
        <v>0</v>
      </c>
      <c r="P4151" s="15" t="n">
        <f aca="false">N4151-O4151</f>
        <v>401.8</v>
      </c>
      <c r="Q4151" s="15" t="n">
        <f aca="false">J4151*INDEX(dProdutos!$F$2:$F$47,MATCH(E4151,dProdutos!$A$2:$A$47,0))</f>
        <v>161.46</v>
      </c>
      <c r="R4151" s="15" t="n">
        <f aca="false">IF(I4151="Cancelado",0,P4151-Q4151)</f>
        <v>240.34</v>
      </c>
      <c r="S4151" s="17" t="str">
        <f aca="false">INDEX(dProdutos!$D$2:$D$47,MATCH(E4151,dProdutos!$A$2:$A$47,0))</f>
        <v>Calçados</v>
      </c>
    </row>
    <row r="4152" customFormat="false" ht="15" hidden="false" customHeight="false" outlineLevel="0" collapsed="false">
      <c r="A4152" s="17" t="s">
        <v>4067</v>
      </c>
      <c r="B4152" s="17" t="n">
        <v>1</v>
      </c>
      <c r="C4152" s="21" t="n">
        <v>45977</v>
      </c>
      <c r="D4152" s="17" t="s">
        <v>455</v>
      </c>
      <c r="E4152" s="17" t="s">
        <v>120</v>
      </c>
      <c r="F4152" s="17" t="s">
        <v>1497</v>
      </c>
      <c r="G4152" s="17" t="s">
        <v>64</v>
      </c>
      <c r="H4152" s="17" t="s">
        <v>1540</v>
      </c>
      <c r="I4152" s="17" t="s">
        <v>1524</v>
      </c>
      <c r="J4152" s="17" t="n">
        <v>2</v>
      </c>
      <c r="K4152" s="15" t="n">
        <v>96.9</v>
      </c>
      <c r="L4152" s="22" t="n">
        <v>0.1</v>
      </c>
      <c r="M4152" s="15" t="n">
        <v>0</v>
      </c>
      <c r="N4152" s="15" t="n">
        <f aca="false">J4152*K4152</f>
        <v>193.8</v>
      </c>
      <c r="O4152" s="15" t="n">
        <f aca="false">N4152*L4152</f>
        <v>19.38</v>
      </c>
      <c r="P4152" s="15" t="n">
        <f aca="false">N4152-O4152</f>
        <v>174.42</v>
      </c>
      <c r="Q4152" s="15" t="n">
        <f aca="false">J4152*INDEX(dProdutos!$F$2:$F$47,MATCH(E4152,dProdutos!$A$2:$A$47,0))</f>
        <v>88.72</v>
      </c>
      <c r="R4152" s="15" t="n">
        <f aca="false">IF(I4152="Cancelado",0,P4152-Q4152)</f>
        <v>85.7</v>
      </c>
      <c r="S4152" s="17" t="str">
        <f aca="false">INDEX(dProdutos!$D$2:$D$47,MATCH(E4152,dProdutos!$A$2:$A$47,0))</f>
        <v>Moda Masculina</v>
      </c>
    </row>
    <row r="4153" customFormat="false" ht="15" hidden="false" customHeight="false" outlineLevel="0" collapsed="false">
      <c r="A4153" s="17" t="s">
        <v>4068</v>
      </c>
      <c r="B4153" s="17" t="n">
        <v>1</v>
      </c>
      <c r="C4153" s="21" t="n">
        <v>45977</v>
      </c>
      <c r="D4153" s="17" t="s">
        <v>1232</v>
      </c>
      <c r="E4153" s="17" t="s">
        <v>132</v>
      </c>
      <c r="F4153" s="17" t="s">
        <v>1499</v>
      </c>
      <c r="G4153" s="17" t="s">
        <v>62</v>
      </c>
      <c r="H4153" s="17" t="s">
        <v>1527</v>
      </c>
      <c r="I4153" s="17" t="s">
        <v>1524</v>
      </c>
      <c r="J4153" s="17" t="n">
        <v>1</v>
      </c>
      <c r="K4153" s="15" t="n">
        <v>179.9</v>
      </c>
      <c r="L4153" s="22" t="n">
        <v>0</v>
      </c>
      <c r="M4153" s="15" t="n">
        <v>27.32</v>
      </c>
      <c r="N4153" s="15" t="n">
        <f aca="false">J4153*K4153</f>
        <v>179.9</v>
      </c>
      <c r="O4153" s="15" t="n">
        <f aca="false">N4153*L4153</f>
        <v>0</v>
      </c>
      <c r="P4153" s="15" t="n">
        <f aca="false">N4153-O4153</f>
        <v>179.9</v>
      </c>
      <c r="Q4153" s="15" t="n">
        <f aca="false">J4153*INDEX(dProdutos!$F$2:$F$47,MATCH(E4153,dProdutos!$A$2:$A$47,0))</f>
        <v>93.56</v>
      </c>
      <c r="R4153" s="15" t="n">
        <f aca="false">IF(I4153="Cancelado",0,P4153-Q4153)</f>
        <v>86.34</v>
      </c>
      <c r="S4153" s="17" t="str">
        <f aca="false">INDEX(dProdutos!$D$2:$D$47,MATCH(E4153,dProdutos!$A$2:$A$47,0))</f>
        <v>Calçados</v>
      </c>
    </row>
    <row r="4154" customFormat="false" ht="15" hidden="false" customHeight="false" outlineLevel="0" collapsed="false">
      <c r="A4154" s="17" t="s">
        <v>4069</v>
      </c>
      <c r="B4154" s="17" t="n">
        <v>1</v>
      </c>
      <c r="C4154" s="21" t="n">
        <v>45977</v>
      </c>
      <c r="D4154" s="17" t="s">
        <v>339</v>
      </c>
      <c r="E4154" s="17" t="s">
        <v>174</v>
      </c>
      <c r="F4154" s="17" t="s">
        <v>1495</v>
      </c>
      <c r="G4154" s="17" t="s">
        <v>59</v>
      </c>
      <c r="H4154" s="17" t="s">
        <v>1523</v>
      </c>
      <c r="I4154" s="17" t="s">
        <v>1524</v>
      </c>
      <c r="J4154" s="17" t="n">
        <v>1</v>
      </c>
      <c r="K4154" s="15" t="n">
        <v>250.9</v>
      </c>
      <c r="L4154" s="22" t="n">
        <v>0.1</v>
      </c>
      <c r="M4154" s="15" t="n">
        <v>0</v>
      </c>
      <c r="N4154" s="15" t="n">
        <f aca="false">J4154*K4154</f>
        <v>250.9</v>
      </c>
      <c r="O4154" s="15" t="n">
        <f aca="false">N4154*L4154</f>
        <v>25.09</v>
      </c>
      <c r="P4154" s="15" t="n">
        <f aca="false">N4154-O4154</f>
        <v>225.81</v>
      </c>
      <c r="Q4154" s="15" t="n">
        <f aca="false">J4154*INDEX(dProdutos!$F$2:$F$47,MATCH(E4154,dProdutos!$A$2:$A$47,0))</f>
        <v>151.28</v>
      </c>
      <c r="R4154" s="15" t="n">
        <f aca="false">IF(I4154="Cancelado",0,P4154-Q4154)</f>
        <v>74.53</v>
      </c>
      <c r="S4154" s="17" t="str">
        <f aca="false">INDEX(dProdutos!$D$2:$D$47,MATCH(E4154,dProdutos!$A$2:$A$47,0))</f>
        <v>Casa</v>
      </c>
    </row>
    <row r="4155" customFormat="false" ht="15" hidden="false" customHeight="false" outlineLevel="0" collapsed="false">
      <c r="A4155" s="17" t="s">
        <v>4070</v>
      </c>
      <c r="B4155" s="17" t="n">
        <v>1</v>
      </c>
      <c r="C4155" s="21" t="n">
        <v>45977</v>
      </c>
      <c r="D4155" s="17" t="s">
        <v>668</v>
      </c>
      <c r="E4155" s="17" t="s">
        <v>102</v>
      </c>
      <c r="F4155" s="17" t="s">
        <v>1490</v>
      </c>
      <c r="G4155" s="17" t="s">
        <v>59</v>
      </c>
      <c r="H4155" s="17" t="s">
        <v>1527</v>
      </c>
      <c r="I4155" s="17" t="s">
        <v>1524</v>
      </c>
      <c r="J4155" s="17" t="n">
        <v>2</v>
      </c>
      <c r="K4155" s="15" t="n">
        <v>65.9</v>
      </c>
      <c r="L4155" s="22" t="n">
        <v>0.1</v>
      </c>
      <c r="M4155" s="15" t="n">
        <v>29.21</v>
      </c>
      <c r="N4155" s="15" t="n">
        <f aca="false">J4155*K4155</f>
        <v>131.8</v>
      </c>
      <c r="O4155" s="15" t="n">
        <f aca="false">N4155*L4155</f>
        <v>13.18</v>
      </c>
      <c r="P4155" s="15" t="n">
        <f aca="false">N4155-O4155</f>
        <v>118.62</v>
      </c>
      <c r="Q4155" s="15" t="n">
        <f aca="false">J4155*INDEX(dProdutos!$F$2:$F$47,MATCH(E4155,dProdutos!$A$2:$A$47,0))</f>
        <v>59.36</v>
      </c>
      <c r="R4155" s="15" t="n">
        <f aca="false">IF(I4155="Cancelado",0,P4155-Q4155)</f>
        <v>59.26</v>
      </c>
      <c r="S4155" s="17" t="str">
        <f aca="false">INDEX(dProdutos!$D$2:$D$47,MATCH(E4155,dProdutos!$A$2:$A$47,0))</f>
        <v>Moda Masculina</v>
      </c>
    </row>
    <row r="4156" customFormat="false" ht="15" hidden="false" customHeight="false" outlineLevel="0" collapsed="false">
      <c r="A4156" s="17" t="s">
        <v>4071</v>
      </c>
      <c r="B4156" s="17" t="n">
        <v>1</v>
      </c>
      <c r="C4156" s="21" t="n">
        <v>45977</v>
      </c>
      <c r="D4156" s="17" t="s">
        <v>1355</v>
      </c>
      <c r="E4156" s="17" t="s">
        <v>102</v>
      </c>
      <c r="F4156" s="17" t="s">
        <v>1501</v>
      </c>
      <c r="G4156" s="17" t="s">
        <v>61</v>
      </c>
      <c r="H4156" s="17" t="s">
        <v>1523</v>
      </c>
      <c r="I4156" s="17" t="s">
        <v>1524</v>
      </c>
      <c r="J4156" s="17" t="n">
        <v>2</v>
      </c>
      <c r="K4156" s="15" t="n">
        <v>65.9</v>
      </c>
      <c r="L4156" s="22" t="n">
        <v>0.05</v>
      </c>
      <c r="M4156" s="15" t="n">
        <v>21.04</v>
      </c>
      <c r="N4156" s="15" t="n">
        <f aca="false">J4156*K4156</f>
        <v>131.8</v>
      </c>
      <c r="O4156" s="15" t="n">
        <f aca="false">N4156*L4156</f>
        <v>6.59</v>
      </c>
      <c r="P4156" s="15" t="n">
        <f aca="false">N4156-O4156</f>
        <v>125.21</v>
      </c>
      <c r="Q4156" s="15" t="n">
        <f aca="false">J4156*INDEX(dProdutos!$F$2:$F$47,MATCH(E4156,dProdutos!$A$2:$A$47,0))</f>
        <v>59.36</v>
      </c>
      <c r="R4156" s="15" t="n">
        <f aca="false">IF(I4156="Cancelado",0,P4156-Q4156)</f>
        <v>65.85</v>
      </c>
      <c r="S4156" s="17" t="str">
        <f aca="false">INDEX(dProdutos!$D$2:$D$47,MATCH(E4156,dProdutos!$A$2:$A$47,0))</f>
        <v>Moda Masculina</v>
      </c>
    </row>
    <row r="4157" customFormat="false" ht="15" hidden="false" customHeight="false" outlineLevel="0" collapsed="false">
      <c r="A4157" s="17" t="s">
        <v>4071</v>
      </c>
      <c r="B4157" s="17" t="n">
        <v>2</v>
      </c>
      <c r="C4157" s="21" t="n">
        <v>45977</v>
      </c>
      <c r="D4157" s="17" t="s">
        <v>1355</v>
      </c>
      <c r="E4157" s="17" t="s">
        <v>102</v>
      </c>
      <c r="F4157" s="17" t="s">
        <v>1501</v>
      </c>
      <c r="G4157" s="17" t="s">
        <v>61</v>
      </c>
      <c r="H4157" s="17" t="s">
        <v>1523</v>
      </c>
      <c r="I4157" s="17" t="s">
        <v>1524</v>
      </c>
      <c r="J4157" s="17" t="n">
        <v>1</v>
      </c>
      <c r="K4157" s="15" t="n">
        <v>65.9</v>
      </c>
      <c r="L4157" s="22" t="n">
        <v>0.1</v>
      </c>
      <c r="M4157" s="15" t="n">
        <v>0</v>
      </c>
      <c r="N4157" s="15" t="n">
        <f aca="false">J4157*K4157</f>
        <v>65.9</v>
      </c>
      <c r="O4157" s="15" t="n">
        <f aca="false">N4157*L4157</f>
        <v>6.59</v>
      </c>
      <c r="P4157" s="15" t="n">
        <f aca="false">N4157-O4157</f>
        <v>59.31</v>
      </c>
      <c r="Q4157" s="15" t="n">
        <f aca="false">J4157*INDEX(dProdutos!$F$2:$F$47,MATCH(E4157,dProdutos!$A$2:$A$47,0))</f>
        <v>29.68</v>
      </c>
      <c r="R4157" s="15" t="n">
        <f aca="false">IF(I4157="Cancelado",0,P4157-Q4157)</f>
        <v>29.63</v>
      </c>
      <c r="S4157" s="17" t="str">
        <f aca="false">INDEX(dProdutos!$D$2:$D$47,MATCH(E4157,dProdutos!$A$2:$A$47,0))</f>
        <v>Moda Masculina</v>
      </c>
    </row>
    <row r="4158" customFormat="false" ht="15" hidden="false" customHeight="false" outlineLevel="0" collapsed="false">
      <c r="A4158" s="17" t="s">
        <v>4072</v>
      </c>
      <c r="B4158" s="17" t="n">
        <v>1</v>
      </c>
      <c r="C4158" s="21" t="n">
        <v>45977</v>
      </c>
      <c r="D4158" s="17" t="s">
        <v>1464</v>
      </c>
      <c r="E4158" s="17" t="s">
        <v>171</v>
      </c>
      <c r="F4158" s="17" t="s">
        <v>1487</v>
      </c>
      <c r="G4158" s="17" t="s">
        <v>61</v>
      </c>
      <c r="H4158" s="17" t="s">
        <v>1527</v>
      </c>
      <c r="I4158" s="17" t="s">
        <v>1524</v>
      </c>
      <c r="J4158" s="17" t="n">
        <v>1</v>
      </c>
      <c r="K4158" s="15" t="n">
        <v>246.9</v>
      </c>
      <c r="L4158" s="22" t="n">
        <v>0.05</v>
      </c>
      <c r="M4158" s="15" t="n">
        <v>0</v>
      </c>
      <c r="N4158" s="15" t="n">
        <f aca="false">J4158*K4158</f>
        <v>246.9</v>
      </c>
      <c r="O4158" s="15" t="n">
        <f aca="false">N4158*L4158</f>
        <v>12.345</v>
      </c>
      <c r="P4158" s="15" t="n">
        <f aca="false">N4158-O4158</f>
        <v>234.555</v>
      </c>
      <c r="Q4158" s="15" t="n">
        <f aca="false">J4158*INDEX(dProdutos!$F$2:$F$47,MATCH(E4158,dProdutos!$A$2:$A$47,0))</f>
        <v>103.61</v>
      </c>
      <c r="R4158" s="15" t="n">
        <f aca="false">IF(I4158="Cancelado",0,P4158-Q4158)</f>
        <v>130.945</v>
      </c>
      <c r="S4158" s="17" t="str">
        <f aca="false">INDEX(dProdutos!$D$2:$D$47,MATCH(E4158,dProdutos!$A$2:$A$47,0))</f>
        <v>Casa</v>
      </c>
    </row>
    <row r="4159" customFormat="false" ht="15" hidden="false" customHeight="false" outlineLevel="0" collapsed="false">
      <c r="A4159" s="17" t="s">
        <v>4072</v>
      </c>
      <c r="B4159" s="17" t="n">
        <v>2</v>
      </c>
      <c r="C4159" s="21" t="n">
        <v>45977</v>
      </c>
      <c r="D4159" s="17" t="s">
        <v>1464</v>
      </c>
      <c r="E4159" s="17" t="s">
        <v>95</v>
      </c>
      <c r="F4159" s="17" t="s">
        <v>1487</v>
      </c>
      <c r="G4159" s="17" t="s">
        <v>61</v>
      </c>
      <c r="H4159" s="17" t="s">
        <v>1527</v>
      </c>
      <c r="I4159" s="17" t="s">
        <v>1524</v>
      </c>
      <c r="J4159" s="17" t="n">
        <v>1</v>
      </c>
      <c r="K4159" s="15" t="n">
        <v>77.9</v>
      </c>
      <c r="L4159" s="22" t="n">
        <v>0.05</v>
      </c>
      <c r="M4159" s="15" t="n">
        <v>0</v>
      </c>
      <c r="N4159" s="15" t="n">
        <f aca="false">J4159*K4159</f>
        <v>77.9</v>
      </c>
      <c r="O4159" s="15" t="n">
        <f aca="false">N4159*L4159</f>
        <v>3.895</v>
      </c>
      <c r="P4159" s="15" t="n">
        <f aca="false">N4159-O4159</f>
        <v>74.005</v>
      </c>
      <c r="Q4159" s="15" t="n">
        <f aca="false">J4159*INDEX(dProdutos!$F$2:$F$47,MATCH(E4159,dProdutos!$A$2:$A$47,0))</f>
        <v>36.71</v>
      </c>
      <c r="R4159" s="15" t="n">
        <f aca="false">IF(I4159="Cancelado",0,P4159-Q4159)</f>
        <v>37.295</v>
      </c>
      <c r="S4159" s="17" t="str">
        <f aca="false">INDEX(dProdutos!$D$2:$D$47,MATCH(E4159,dProdutos!$A$2:$A$47,0))</f>
        <v>Moda Feminina</v>
      </c>
    </row>
    <row r="4160" customFormat="false" ht="15" hidden="false" customHeight="false" outlineLevel="0" collapsed="false">
      <c r="A4160" s="17" t="s">
        <v>4072</v>
      </c>
      <c r="B4160" s="17" t="n">
        <v>3</v>
      </c>
      <c r="C4160" s="21" t="n">
        <v>45977</v>
      </c>
      <c r="D4160" s="17" t="s">
        <v>1464</v>
      </c>
      <c r="E4160" s="17" t="s">
        <v>105</v>
      </c>
      <c r="F4160" s="17" t="s">
        <v>1487</v>
      </c>
      <c r="G4160" s="17" t="s">
        <v>61</v>
      </c>
      <c r="H4160" s="17" t="s">
        <v>1527</v>
      </c>
      <c r="I4160" s="17" t="s">
        <v>1524</v>
      </c>
      <c r="J4160" s="17" t="n">
        <v>1</v>
      </c>
      <c r="K4160" s="15" t="n">
        <v>175.9</v>
      </c>
      <c r="L4160" s="22" t="n">
        <v>0.1</v>
      </c>
      <c r="M4160" s="15" t="n">
        <v>0</v>
      </c>
      <c r="N4160" s="15" t="n">
        <f aca="false">J4160*K4160</f>
        <v>175.9</v>
      </c>
      <c r="O4160" s="15" t="n">
        <f aca="false">N4160*L4160</f>
        <v>17.59</v>
      </c>
      <c r="P4160" s="15" t="n">
        <f aca="false">N4160-O4160</f>
        <v>158.31</v>
      </c>
      <c r="Q4160" s="15" t="n">
        <f aca="false">J4160*INDEX(dProdutos!$F$2:$F$47,MATCH(E4160,dProdutos!$A$2:$A$47,0))</f>
        <v>96.59</v>
      </c>
      <c r="R4160" s="15" t="n">
        <f aca="false">IF(I4160="Cancelado",0,P4160-Q4160)</f>
        <v>61.72</v>
      </c>
      <c r="S4160" s="17" t="str">
        <f aca="false">INDEX(dProdutos!$D$2:$D$47,MATCH(E4160,dProdutos!$A$2:$A$47,0))</f>
        <v>Moda Masculina</v>
      </c>
    </row>
    <row r="4161" customFormat="false" ht="15" hidden="false" customHeight="false" outlineLevel="0" collapsed="false">
      <c r="A4161" s="17" t="s">
        <v>4072</v>
      </c>
      <c r="B4161" s="17" t="n">
        <v>4</v>
      </c>
      <c r="C4161" s="21" t="n">
        <v>45977</v>
      </c>
      <c r="D4161" s="17" t="s">
        <v>1464</v>
      </c>
      <c r="E4161" s="17" t="s">
        <v>81</v>
      </c>
      <c r="F4161" s="17" t="s">
        <v>1487</v>
      </c>
      <c r="G4161" s="17" t="s">
        <v>61</v>
      </c>
      <c r="H4161" s="17" t="s">
        <v>1527</v>
      </c>
      <c r="I4161" s="17" t="s">
        <v>1524</v>
      </c>
      <c r="J4161" s="17" t="n">
        <v>1</v>
      </c>
      <c r="K4161" s="15" t="n">
        <v>64.9</v>
      </c>
      <c r="L4161" s="22" t="n">
        <v>0.05</v>
      </c>
      <c r="M4161" s="15" t="n">
        <v>0</v>
      </c>
      <c r="N4161" s="15" t="n">
        <f aca="false">J4161*K4161</f>
        <v>64.9</v>
      </c>
      <c r="O4161" s="15" t="n">
        <f aca="false">N4161*L4161</f>
        <v>3.245</v>
      </c>
      <c r="P4161" s="15" t="n">
        <f aca="false">N4161-O4161</f>
        <v>61.655</v>
      </c>
      <c r="Q4161" s="15" t="n">
        <f aca="false">J4161*INDEX(dProdutos!$F$2:$F$47,MATCH(E4161,dProdutos!$A$2:$A$47,0))</f>
        <v>26.12</v>
      </c>
      <c r="R4161" s="15" t="n">
        <f aca="false">IF(I4161="Cancelado",0,P4161-Q4161)</f>
        <v>35.535</v>
      </c>
      <c r="S4161" s="17" t="str">
        <f aca="false">INDEX(dProdutos!$D$2:$D$47,MATCH(E4161,dProdutos!$A$2:$A$47,0))</f>
        <v>Moda Feminina</v>
      </c>
    </row>
    <row r="4162" customFormat="false" ht="15" hidden="false" customHeight="false" outlineLevel="0" collapsed="false">
      <c r="A4162" s="17" t="s">
        <v>4073</v>
      </c>
      <c r="B4162" s="17" t="n">
        <v>1</v>
      </c>
      <c r="C4162" s="21" t="n">
        <v>45977</v>
      </c>
      <c r="D4162" s="17" t="s">
        <v>754</v>
      </c>
      <c r="E4162" s="17" t="s">
        <v>153</v>
      </c>
      <c r="F4162" s="17" t="s">
        <v>1503</v>
      </c>
      <c r="G4162" s="17" t="s">
        <v>59</v>
      </c>
      <c r="H4162" s="17" t="s">
        <v>1537</v>
      </c>
      <c r="I4162" s="17" t="s">
        <v>1524</v>
      </c>
      <c r="J4162" s="17" t="n">
        <v>2</v>
      </c>
      <c r="K4162" s="15" t="n">
        <v>165.9</v>
      </c>
      <c r="L4162" s="22" t="n">
        <v>0</v>
      </c>
      <c r="M4162" s="15" t="n">
        <v>0</v>
      </c>
      <c r="N4162" s="15" t="n">
        <f aca="false">J4162*K4162</f>
        <v>331.8</v>
      </c>
      <c r="O4162" s="15" t="n">
        <f aca="false">N4162*L4162</f>
        <v>0</v>
      </c>
      <c r="P4162" s="15" t="n">
        <f aca="false">N4162-O4162</f>
        <v>331.8</v>
      </c>
      <c r="Q4162" s="15" t="n">
        <f aca="false">J4162*INDEX(dProdutos!$F$2:$F$47,MATCH(E4162,dProdutos!$A$2:$A$47,0))</f>
        <v>134.56</v>
      </c>
      <c r="R4162" s="15" t="n">
        <f aca="false">IF(I4162="Cancelado",0,P4162-Q4162)</f>
        <v>197.24</v>
      </c>
      <c r="S4162" s="17" t="str">
        <f aca="false">INDEX(dProdutos!$D$2:$D$47,MATCH(E4162,dProdutos!$A$2:$A$47,0))</f>
        <v>Acessórios</v>
      </c>
    </row>
    <row r="4163" customFormat="false" ht="15" hidden="false" customHeight="false" outlineLevel="0" collapsed="false">
      <c r="A4163" s="17" t="s">
        <v>4074</v>
      </c>
      <c r="B4163" s="17" t="n">
        <v>1</v>
      </c>
      <c r="C4163" s="21" t="n">
        <v>45978</v>
      </c>
      <c r="D4163" s="17" t="s">
        <v>688</v>
      </c>
      <c r="E4163" s="17" t="s">
        <v>95</v>
      </c>
      <c r="F4163" s="17" t="s">
        <v>1497</v>
      </c>
      <c r="G4163" s="17" t="s">
        <v>59</v>
      </c>
      <c r="H4163" s="17" t="s">
        <v>1537</v>
      </c>
      <c r="I4163" s="17" t="s">
        <v>1524</v>
      </c>
      <c r="J4163" s="17" t="n">
        <v>1</v>
      </c>
      <c r="K4163" s="15" t="n">
        <v>77.9</v>
      </c>
      <c r="L4163" s="22" t="n">
        <v>0</v>
      </c>
      <c r="M4163" s="15" t="n">
        <v>0</v>
      </c>
      <c r="N4163" s="15" t="n">
        <f aca="false">J4163*K4163</f>
        <v>77.9</v>
      </c>
      <c r="O4163" s="15" t="n">
        <f aca="false">N4163*L4163</f>
        <v>0</v>
      </c>
      <c r="P4163" s="15" t="n">
        <f aca="false">N4163-O4163</f>
        <v>77.9</v>
      </c>
      <c r="Q4163" s="15" t="n">
        <f aca="false">J4163*INDEX(dProdutos!$F$2:$F$47,MATCH(E4163,dProdutos!$A$2:$A$47,0))</f>
        <v>36.71</v>
      </c>
      <c r="R4163" s="15" t="n">
        <f aca="false">IF(I4163="Cancelado",0,P4163-Q4163)</f>
        <v>41.19</v>
      </c>
      <c r="S4163" s="17" t="str">
        <f aca="false">INDEX(dProdutos!$D$2:$D$47,MATCH(E4163,dProdutos!$A$2:$A$47,0))</f>
        <v>Moda Feminina</v>
      </c>
    </row>
    <row r="4164" customFormat="false" ht="15" hidden="false" customHeight="false" outlineLevel="0" collapsed="false">
      <c r="A4164" s="17" t="s">
        <v>4075</v>
      </c>
      <c r="B4164" s="17" t="n">
        <v>1</v>
      </c>
      <c r="C4164" s="21" t="n">
        <v>45978</v>
      </c>
      <c r="D4164" s="17" t="s">
        <v>709</v>
      </c>
      <c r="E4164" s="17" t="s">
        <v>165</v>
      </c>
      <c r="F4164" s="17" t="s">
        <v>1499</v>
      </c>
      <c r="G4164" s="17" t="s">
        <v>63</v>
      </c>
      <c r="H4164" s="17" t="s">
        <v>1523</v>
      </c>
      <c r="I4164" s="17" t="s">
        <v>1524</v>
      </c>
      <c r="J4164" s="17" t="n">
        <v>1</v>
      </c>
      <c r="K4164" s="15" t="n">
        <v>231.9</v>
      </c>
      <c r="L4164" s="22" t="n">
        <v>0</v>
      </c>
      <c r="M4164" s="15" t="n">
        <v>32.73</v>
      </c>
      <c r="N4164" s="15" t="n">
        <f aca="false">J4164*K4164</f>
        <v>231.9</v>
      </c>
      <c r="O4164" s="15" t="n">
        <f aca="false">N4164*L4164</f>
        <v>0</v>
      </c>
      <c r="P4164" s="15" t="n">
        <f aca="false">N4164-O4164</f>
        <v>231.9</v>
      </c>
      <c r="Q4164" s="15" t="n">
        <f aca="false">J4164*INDEX(dProdutos!$F$2:$F$47,MATCH(E4164,dProdutos!$A$2:$A$47,0))</f>
        <v>140.83</v>
      </c>
      <c r="R4164" s="15" t="n">
        <f aca="false">IF(I4164="Cancelado",0,P4164-Q4164)</f>
        <v>91.07</v>
      </c>
      <c r="S4164" s="17" t="str">
        <f aca="false">INDEX(dProdutos!$D$2:$D$47,MATCH(E4164,dProdutos!$A$2:$A$47,0))</f>
        <v>Casa</v>
      </c>
    </row>
    <row r="4165" customFormat="false" ht="15" hidden="false" customHeight="false" outlineLevel="0" collapsed="false">
      <c r="A4165" s="17" t="s">
        <v>4075</v>
      </c>
      <c r="B4165" s="17" t="n">
        <v>2</v>
      </c>
      <c r="C4165" s="21" t="n">
        <v>45978</v>
      </c>
      <c r="D4165" s="17" t="s">
        <v>709</v>
      </c>
      <c r="E4165" s="17" t="s">
        <v>192</v>
      </c>
      <c r="F4165" s="17" t="s">
        <v>1499</v>
      </c>
      <c r="G4165" s="17" t="s">
        <v>63</v>
      </c>
      <c r="H4165" s="17" t="s">
        <v>1523</v>
      </c>
      <c r="I4165" s="17" t="s">
        <v>1524</v>
      </c>
      <c r="J4165" s="17" t="n">
        <v>1</v>
      </c>
      <c r="K4165" s="15" t="n">
        <v>245.9</v>
      </c>
      <c r="L4165" s="22" t="n">
        <v>0.05</v>
      </c>
      <c r="M4165" s="15" t="n">
        <v>0</v>
      </c>
      <c r="N4165" s="15" t="n">
        <f aca="false">J4165*K4165</f>
        <v>245.9</v>
      </c>
      <c r="O4165" s="15" t="n">
        <f aca="false">N4165*L4165</f>
        <v>12.295</v>
      </c>
      <c r="P4165" s="15" t="n">
        <f aca="false">N4165-O4165</f>
        <v>233.605</v>
      </c>
      <c r="Q4165" s="15" t="n">
        <f aca="false">J4165*INDEX(dProdutos!$F$2:$F$47,MATCH(E4165,dProdutos!$A$2:$A$47,0))</f>
        <v>107.78</v>
      </c>
      <c r="R4165" s="15" t="n">
        <f aca="false">IF(I4165="Cancelado",0,P4165-Q4165)</f>
        <v>125.825</v>
      </c>
      <c r="S4165" s="17" t="str">
        <f aca="false">INDEX(dProdutos!$D$2:$D$47,MATCH(E4165,dProdutos!$A$2:$A$47,0))</f>
        <v>Eletrônicos</v>
      </c>
    </row>
    <row r="4166" customFormat="false" ht="15" hidden="false" customHeight="false" outlineLevel="0" collapsed="false">
      <c r="A4166" s="17" t="s">
        <v>4076</v>
      </c>
      <c r="B4166" s="17" t="n">
        <v>1</v>
      </c>
      <c r="C4166" s="21" t="n">
        <v>45978</v>
      </c>
      <c r="D4166" s="17" t="s">
        <v>693</v>
      </c>
      <c r="E4166" s="17" t="s">
        <v>174</v>
      </c>
      <c r="F4166" s="17" t="s">
        <v>1497</v>
      </c>
      <c r="G4166" s="17" t="s">
        <v>59</v>
      </c>
      <c r="H4166" s="17" t="s">
        <v>1523</v>
      </c>
      <c r="I4166" s="17" t="s">
        <v>1524</v>
      </c>
      <c r="J4166" s="17" t="n">
        <v>1</v>
      </c>
      <c r="K4166" s="15" t="n">
        <v>250.9</v>
      </c>
      <c r="L4166" s="22" t="n">
        <v>0.05</v>
      </c>
      <c r="M4166" s="15" t="n">
        <v>31.87</v>
      </c>
      <c r="N4166" s="15" t="n">
        <f aca="false">J4166*K4166</f>
        <v>250.9</v>
      </c>
      <c r="O4166" s="15" t="n">
        <f aca="false">N4166*L4166</f>
        <v>12.545</v>
      </c>
      <c r="P4166" s="15" t="n">
        <f aca="false">N4166-O4166</f>
        <v>238.355</v>
      </c>
      <c r="Q4166" s="15" t="n">
        <f aca="false">J4166*INDEX(dProdutos!$F$2:$F$47,MATCH(E4166,dProdutos!$A$2:$A$47,0))</f>
        <v>151.28</v>
      </c>
      <c r="R4166" s="15" t="n">
        <f aca="false">IF(I4166="Cancelado",0,P4166-Q4166)</f>
        <v>87.075</v>
      </c>
      <c r="S4166" s="17" t="str">
        <f aca="false">INDEX(dProdutos!$D$2:$D$47,MATCH(E4166,dProdutos!$A$2:$A$47,0))</f>
        <v>Casa</v>
      </c>
    </row>
    <row r="4167" customFormat="false" ht="15" hidden="false" customHeight="false" outlineLevel="0" collapsed="false">
      <c r="A4167" s="17" t="s">
        <v>4076</v>
      </c>
      <c r="B4167" s="17" t="n">
        <v>2</v>
      </c>
      <c r="C4167" s="21" t="n">
        <v>45978</v>
      </c>
      <c r="D4167" s="17" t="s">
        <v>693</v>
      </c>
      <c r="E4167" s="17" t="s">
        <v>126</v>
      </c>
      <c r="F4167" s="17" t="s">
        <v>1497</v>
      </c>
      <c r="G4167" s="17" t="s">
        <v>59</v>
      </c>
      <c r="H4167" s="17" t="s">
        <v>1523</v>
      </c>
      <c r="I4167" s="17" t="s">
        <v>1524</v>
      </c>
      <c r="J4167" s="17" t="n">
        <v>1</v>
      </c>
      <c r="K4167" s="15" t="n">
        <v>296.9</v>
      </c>
      <c r="L4167" s="22" t="n">
        <v>0.05</v>
      </c>
      <c r="M4167" s="15" t="n">
        <v>0</v>
      </c>
      <c r="N4167" s="15" t="n">
        <f aca="false">J4167*K4167</f>
        <v>296.9</v>
      </c>
      <c r="O4167" s="15" t="n">
        <f aca="false">N4167*L4167</f>
        <v>14.845</v>
      </c>
      <c r="P4167" s="15" t="n">
        <f aca="false">N4167-O4167</f>
        <v>282.055</v>
      </c>
      <c r="Q4167" s="15" t="n">
        <f aca="false">J4167*INDEX(dProdutos!$F$2:$F$47,MATCH(E4167,dProdutos!$A$2:$A$47,0))</f>
        <v>135.24</v>
      </c>
      <c r="R4167" s="15" t="n">
        <f aca="false">IF(I4167="Cancelado",0,P4167-Q4167)</f>
        <v>146.815</v>
      </c>
      <c r="S4167" s="17" t="str">
        <f aca="false">INDEX(dProdutos!$D$2:$D$47,MATCH(E4167,dProdutos!$A$2:$A$47,0))</f>
        <v>Calçados</v>
      </c>
    </row>
    <row r="4168" customFormat="false" ht="15" hidden="false" customHeight="false" outlineLevel="0" collapsed="false">
      <c r="A4168" s="17" t="s">
        <v>4076</v>
      </c>
      <c r="B4168" s="17" t="n">
        <v>3</v>
      </c>
      <c r="C4168" s="21" t="n">
        <v>45978</v>
      </c>
      <c r="D4168" s="17" t="s">
        <v>693</v>
      </c>
      <c r="E4168" s="17" t="s">
        <v>108</v>
      </c>
      <c r="F4168" s="17" t="s">
        <v>1497</v>
      </c>
      <c r="G4168" s="17" t="s">
        <v>59</v>
      </c>
      <c r="H4168" s="17" t="s">
        <v>1523</v>
      </c>
      <c r="I4168" s="17" t="s">
        <v>1524</v>
      </c>
      <c r="J4168" s="17" t="n">
        <v>1</v>
      </c>
      <c r="K4168" s="15" t="n">
        <v>265.9</v>
      </c>
      <c r="L4168" s="22" t="n">
        <v>0.05</v>
      </c>
      <c r="M4168" s="15" t="n">
        <v>0</v>
      </c>
      <c r="N4168" s="15" t="n">
        <f aca="false">J4168*K4168</f>
        <v>265.9</v>
      </c>
      <c r="O4168" s="15" t="n">
        <f aca="false">N4168*L4168</f>
        <v>13.295</v>
      </c>
      <c r="P4168" s="15" t="n">
        <f aca="false">N4168-O4168</f>
        <v>252.605</v>
      </c>
      <c r="Q4168" s="15" t="n">
        <f aca="false">J4168*INDEX(dProdutos!$F$2:$F$47,MATCH(E4168,dProdutos!$A$2:$A$47,0))</f>
        <v>155.62</v>
      </c>
      <c r="R4168" s="15" t="n">
        <f aca="false">IF(I4168="Cancelado",0,P4168-Q4168)</f>
        <v>96.985</v>
      </c>
      <c r="S4168" s="17" t="str">
        <f aca="false">INDEX(dProdutos!$D$2:$D$47,MATCH(E4168,dProdutos!$A$2:$A$47,0))</f>
        <v>Moda Masculina</v>
      </c>
    </row>
    <row r="4169" customFormat="false" ht="15" hidden="false" customHeight="false" outlineLevel="0" collapsed="false">
      <c r="A4169" s="17" t="s">
        <v>4077</v>
      </c>
      <c r="B4169" s="17" t="n">
        <v>1</v>
      </c>
      <c r="C4169" s="21" t="n">
        <v>45978</v>
      </c>
      <c r="D4169" s="17" t="s">
        <v>1295</v>
      </c>
      <c r="E4169" s="17" t="s">
        <v>204</v>
      </c>
      <c r="F4169" s="17" t="s">
        <v>1501</v>
      </c>
      <c r="G4169" s="17" t="s">
        <v>64</v>
      </c>
      <c r="H4169" s="17" t="s">
        <v>1540</v>
      </c>
      <c r="I4169" s="17" t="s">
        <v>1531</v>
      </c>
      <c r="J4169" s="17" t="n">
        <v>1</v>
      </c>
      <c r="K4169" s="15" t="n">
        <v>64.9</v>
      </c>
      <c r="L4169" s="22" t="n">
        <v>0.1</v>
      </c>
      <c r="M4169" s="15" t="n">
        <v>21.06</v>
      </c>
      <c r="N4169" s="15" t="n">
        <f aca="false">J4169*K4169</f>
        <v>64.9</v>
      </c>
      <c r="O4169" s="15" t="n">
        <f aca="false">N4169*L4169</f>
        <v>6.49</v>
      </c>
      <c r="P4169" s="15" t="n">
        <f aca="false">N4169-O4169</f>
        <v>58.41</v>
      </c>
      <c r="Q4169" s="15" t="n">
        <f aca="false">J4169*INDEX(dProdutos!$F$2:$F$47,MATCH(E4169,dProdutos!$A$2:$A$47,0))</f>
        <v>27.52</v>
      </c>
      <c r="R4169" s="15" t="n">
        <f aca="false">IF(I4169="Cancelado",0,P4169-Q4169)</f>
        <v>0</v>
      </c>
      <c r="S4169" s="17" t="str">
        <f aca="false">INDEX(dProdutos!$D$2:$D$47,MATCH(E4169,dProdutos!$A$2:$A$47,0))</f>
        <v>Beleza</v>
      </c>
    </row>
    <row r="4170" customFormat="false" ht="15" hidden="false" customHeight="false" outlineLevel="0" collapsed="false">
      <c r="A4170" s="17" t="s">
        <v>4077</v>
      </c>
      <c r="B4170" s="17" t="n">
        <v>2</v>
      </c>
      <c r="C4170" s="21" t="n">
        <v>45978</v>
      </c>
      <c r="D4170" s="17" t="s">
        <v>1295</v>
      </c>
      <c r="E4170" s="17" t="s">
        <v>88</v>
      </c>
      <c r="F4170" s="17" t="s">
        <v>1501</v>
      </c>
      <c r="G4170" s="17" t="s">
        <v>64</v>
      </c>
      <c r="H4170" s="17" t="s">
        <v>1540</v>
      </c>
      <c r="I4170" s="17" t="s">
        <v>1531</v>
      </c>
      <c r="J4170" s="17" t="n">
        <v>1</v>
      </c>
      <c r="K4170" s="15" t="n">
        <v>170.9</v>
      </c>
      <c r="L4170" s="22" t="n">
        <v>0.05</v>
      </c>
      <c r="M4170" s="15" t="n">
        <v>0</v>
      </c>
      <c r="N4170" s="15" t="n">
        <f aca="false">J4170*K4170</f>
        <v>170.9</v>
      </c>
      <c r="O4170" s="15" t="n">
        <f aca="false">N4170*L4170</f>
        <v>8.545</v>
      </c>
      <c r="P4170" s="15" t="n">
        <f aca="false">N4170-O4170</f>
        <v>162.355</v>
      </c>
      <c r="Q4170" s="15" t="n">
        <f aca="false">J4170*INDEX(dProdutos!$F$2:$F$47,MATCH(E4170,dProdutos!$A$2:$A$47,0))</f>
        <v>98.14</v>
      </c>
      <c r="R4170" s="15" t="n">
        <f aca="false">IF(I4170="Cancelado",0,P4170-Q4170)</f>
        <v>0</v>
      </c>
      <c r="S4170" s="17" t="str">
        <f aca="false">INDEX(dProdutos!$D$2:$D$47,MATCH(E4170,dProdutos!$A$2:$A$47,0))</f>
        <v>Moda Feminina</v>
      </c>
    </row>
    <row r="4171" customFormat="false" ht="15" hidden="false" customHeight="false" outlineLevel="0" collapsed="false">
      <c r="A4171" s="17" t="s">
        <v>4078</v>
      </c>
      <c r="B4171" s="17" t="n">
        <v>1</v>
      </c>
      <c r="C4171" s="21" t="n">
        <v>45978</v>
      </c>
      <c r="D4171" s="17" t="s">
        <v>879</v>
      </c>
      <c r="E4171" s="17" t="s">
        <v>102</v>
      </c>
      <c r="F4171" s="17" t="s">
        <v>1490</v>
      </c>
      <c r="G4171" s="17" t="s">
        <v>59</v>
      </c>
      <c r="H4171" s="17" t="s">
        <v>1537</v>
      </c>
      <c r="I4171" s="17" t="s">
        <v>1524</v>
      </c>
      <c r="J4171" s="17" t="n">
        <v>1</v>
      </c>
      <c r="K4171" s="15" t="n">
        <v>65.9</v>
      </c>
      <c r="L4171" s="22" t="n">
        <v>0.05</v>
      </c>
      <c r="M4171" s="15" t="n">
        <v>23.35</v>
      </c>
      <c r="N4171" s="15" t="n">
        <f aca="false">J4171*K4171</f>
        <v>65.9</v>
      </c>
      <c r="O4171" s="15" t="n">
        <f aca="false">N4171*L4171</f>
        <v>3.295</v>
      </c>
      <c r="P4171" s="15" t="n">
        <f aca="false">N4171-O4171</f>
        <v>62.605</v>
      </c>
      <c r="Q4171" s="15" t="n">
        <f aca="false">J4171*INDEX(dProdutos!$F$2:$F$47,MATCH(E4171,dProdutos!$A$2:$A$47,0))</f>
        <v>29.68</v>
      </c>
      <c r="R4171" s="15" t="n">
        <f aca="false">IF(I4171="Cancelado",0,P4171-Q4171)</f>
        <v>32.925</v>
      </c>
      <c r="S4171" s="17" t="str">
        <f aca="false">INDEX(dProdutos!$D$2:$D$47,MATCH(E4171,dProdutos!$A$2:$A$47,0))</f>
        <v>Moda Masculina</v>
      </c>
    </row>
    <row r="4172" customFormat="false" ht="15" hidden="false" customHeight="false" outlineLevel="0" collapsed="false">
      <c r="A4172" s="17" t="s">
        <v>4078</v>
      </c>
      <c r="B4172" s="17" t="n">
        <v>2</v>
      </c>
      <c r="C4172" s="21" t="n">
        <v>45978</v>
      </c>
      <c r="D4172" s="17" t="s">
        <v>879</v>
      </c>
      <c r="E4172" s="17" t="s">
        <v>138</v>
      </c>
      <c r="F4172" s="17" t="s">
        <v>1490</v>
      </c>
      <c r="G4172" s="17" t="s">
        <v>59</v>
      </c>
      <c r="H4172" s="17" t="s">
        <v>1537</v>
      </c>
      <c r="I4172" s="17" t="s">
        <v>1524</v>
      </c>
      <c r="J4172" s="17" t="n">
        <v>2</v>
      </c>
      <c r="K4172" s="15" t="n">
        <v>231.9</v>
      </c>
      <c r="L4172" s="22" t="n">
        <v>0</v>
      </c>
      <c r="M4172" s="15" t="n">
        <v>0</v>
      </c>
      <c r="N4172" s="15" t="n">
        <f aca="false">J4172*K4172</f>
        <v>463.8</v>
      </c>
      <c r="O4172" s="15" t="n">
        <f aca="false">N4172*L4172</f>
        <v>0</v>
      </c>
      <c r="P4172" s="15" t="n">
        <f aca="false">N4172-O4172</f>
        <v>463.8</v>
      </c>
      <c r="Q4172" s="15" t="n">
        <f aca="false">J4172*INDEX(dProdutos!$F$2:$F$47,MATCH(E4172,dProdutos!$A$2:$A$47,0))</f>
        <v>264.42</v>
      </c>
      <c r="R4172" s="15" t="n">
        <f aca="false">IF(I4172="Cancelado",0,P4172-Q4172)</f>
        <v>199.38</v>
      </c>
      <c r="S4172" s="17" t="str">
        <f aca="false">INDEX(dProdutos!$D$2:$D$47,MATCH(E4172,dProdutos!$A$2:$A$47,0))</f>
        <v>Calçados</v>
      </c>
    </row>
    <row r="4173" customFormat="false" ht="15" hidden="false" customHeight="false" outlineLevel="0" collapsed="false">
      <c r="A4173" s="17" t="s">
        <v>4078</v>
      </c>
      <c r="B4173" s="17" t="n">
        <v>3</v>
      </c>
      <c r="C4173" s="21" t="n">
        <v>45978</v>
      </c>
      <c r="D4173" s="17" t="s">
        <v>879</v>
      </c>
      <c r="E4173" s="17" t="s">
        <v>88</v>
      </c>
      <c r="F4173" s="17" t="s">
        <v>1490</v>
      </c>
      <c r="G4173" s="17" t="s">
        <v>59</v>
      </c>
      <c r="H4173" s="17" t="s">
        <v>1537</v>
      </c>
      <c r="I4173" s="17" t="s">
        <v>1524</v>
      </c>
      <c r="J4173" s="17" t="n">
        <v>1</v>
      </c>
      <c r="K4173" s="15" t="n">
        <v>170.9</v>
      </c>
      <c r="L4173" s="22" t="n">
        <v>0</v>
      </c>
      <c r="M4173" s="15" t="n">
        <v>0</v>
      </c>
      <c r="N4173" s="15" t="n">
        <f aca="false">J4173*K4173</f>
        <v>170.9</v>
      </c>
      <c r="O4173" s="15" t="n">
        <f aca="false">N4173*L4173</f>
        <v>0</v>
      </c>
      <c r="P4173" s="15" t="n">
        <f aca="false">N4173-O4173</f>
        <v>170.9</v>
      </c>
      <c r="Q4173" s="15" t="n">
        <f aca="false">J4173*INDEX(dProdutos!$F$2:$F$47,MATCH(E4173,dProdutos!$A$2:$A$47,0))</f>
        <v>98.14</v>
      </c>
      <c r="R4173" s="15" t="n">
        <f aca="false">IF(I4173="Cancelado",0,P4173-Q4173)</f>
        <v>72.76</v>
      </c>
      <c r="S4173" s="17" t="str">
        <f aca="false">INDEX(dProdutos!$D$2:$D$47,MATCH(E4173,dProdutos!$A$2:$A$47,0))</f>
        <v>Moda Feminina</v>
      </c>
    </row>
    <row r="4174" customFormat="false" ht="15" hidden="false" customHeight="false" outlineLevel="0" collapsed="false">
      <c r="A4174" s="17" t="s">
        <v>4079</v>
      </c>
      <c r="B4174" s="17" t="n">
        <v>1</v>
      </c>
      <c r="C4174" s="21" t="n">
        <v>45978</v>
      </c>
      <c r="D4174" s="17" t="s">
        <v>1212</v>
      </c>
      <c r="E4174" s="17" t="s">
        <v>150</v>
      </c>
      <c r="F4174" s="17" t="s">
        <v>1497</v>
      </c>
      <c r="G4174" s="17" t="s">
        <v>64</v>
      </c>
      <c r="H4174" s="17" t="s">
        <v>1540</v>
      </c>
      <c r="I4174" s="17" t="s">
        <v>1524</v>
      </c>
      <c r="J4174" s="17" t="n">
        <v>1</v>
      </c>
      <c r="K4174" s="15" t="n">
        <v>71.9</v>
      </c>
      <c r="L4174" s="22" t="n">
        <v>0.05</v>
      </c>
      <c r="M4174" s="15" t="n">
        <v>0</v>
      </c>
      <c r="N4174" s="15" t="n">
        <f aca="false">J4174*K4174</f>
        <v>71.9</v>
      </c>
      <c r="O4174" s="15" t="n">
        <f aca="false">N4174*L4174</f>
        <v>3.595</v>
      </c>
      <c r="P4174" s="15" t="n">
        <f aca="false">N4174-O4174</f>
        <v>68.305</v>
      </c>
      <c r="Q4174" s="15" t="n">
        <f aca="false">J4174*INDEX(dProdutos!$F$2:$F$47,MATCH(E4174,dProdutos!$A$2:$A$47,0))</f>
        <v>27.38</v>
      </c>
      <c r="R4174" s="15" t="n">
        <f aca="false">IF(I4174="Cancelado",0,P4174-Q4174)</f>
        <v>40.925</v>
      </c>
      <c r="S4174" s="17" t="str">
        <f aca="false">INDEX(dProdutos!$D$2:$D$47,MATCH(E4174,dProdutos!$A$2:$A$47,0))</f>
        <v>Acessórios</v>
      </c>
    </row>
    <row r="4175" customFormat="false" ht="15" hidden="false" customHeight="false" outlineLevel="0" collapsed="false">
      <c r="A4175" s="17" t="s">
        <v>4079</v>
      </c>
      <c r="B4175" s="17" t="n">
        <v>2</v>
      </c>
      <c r="C4175" s="21" t="n">
        <v>45978</v>
      </c>
      <c r="D4175" s="17" t="s">
        <v>1212</v>
      </c>
      <c r="E4175" s="17" t="s">
        <v>111</v>
      </c>
      <c r="F4175" s="17" t="s">
        <v>1497</v>
      </c>
      <c r="G4175" s="17" t="s">
        <v>64</v>
      </c>
      <c r="H4175" s="17" t="s">
        <v>1540</v>
      </c>
      <c r="I4175" s="17" t="s">
        <v>1524</v>
      </c>
      <c r="J4175" s="17" t="n">
        <v>1</v>
      </c>
      <c r="K4175" s="15" t="n">
        <v>188.9</v>
      </c>
      <c r="L4175" s="22" t="n">
        <v>0</v>
      </c>
      <c r="M4175" s="15" t="n">
        <v>0</v>
      </c>
      <c r="N4175" s="15" t="n">
        <f aca="false">J4175*K4175</f>
        <v>188.9</v>
      </c>
      <c r="O4175" s="15" t="n">
        <f aca="false">N4175*L4175</f>
        <v>0</v>
      </c>
      <c r="P4175" s="15" t="n">
        <f aca="false">N4175-O4175</f>
        <v>188.9</v>
      </c>
      <c r="Q4175" s="15" t="n">
        <f aca="false">J4175*INDEX(dProdutos!$F$2:$F$47,MATCH(E4175,dProdutos!$A$2:$A$47,0))</f>
        <v>88.32</v>
      </c>
      <c r="R4175" s="15" t="n">
        <f aca="false">IF(I4175="Cancelado",0,P4175-Q4175)</f>
        <v>100.58</v>
      </c>
      <c r="S4175" s="17" t="str">
        <f aca="false">INDEX(dProdutos!$D$2:$D$47,MATCH(E4175,dProdutos!$A$2:$A$47,0))</f>
        <v>Moda Masculina</v>
      </c>
    </row>
    <row r="4176" customFormat="false" ht="15" hidden="false" customHeight="false" outlineLevel="0" collapsed="false">
      <c r="A4176" s="17" t="s">
        <v>4079</v>
      </c>
      <c r="B4176" s="17" t="n">
        <v>3</v>
      </c>
      <c r="C4176" s="21" t="n">
        <v>45978</v>
      </c>
      <c r="D4176" s="17" t="s">
        <v>1212</v>
      </c>
      <c r="E4176" s="17" t="s">
        <v>73</v>
      </c>
      <c r="F4176" s="17" t="s">
        <v>1497</v>
      </c>
      <c r="G4176" s="17" t="s">
        <v>64</v>
      </c>
      <c r="H4176" s="17" t="s">
        <v>1540</v>
      </c>
      <c r="I4176" s="17" t="s">
        <v>1524</v>
      </c>
      <c r="J4176" s="17" t="n">
        <v>2</v>
      </c>
      <c r="K4176" s="15" t="n">
        <v>179.9</v>
      </c>
      <c r="L4176" s="22" t="n">
        <v>0.1</v>
      </c>
      <c r="M4176" s="15" t="n">
        <v>0</v>
      </c>
      <c r="N4176" s="15" t="n">
        <f aca="false">J4176*K4176</f>
        <v>359.8</v>
      </c>
      <c r="O4176" s="15" t="n">
        <f aca="false">N4176*L4176</f>
        <v>35.98</v>
      </c>
      <c r="P4176" s="15" t="n">
        <f aca="false">N4176-O4176</f>
        <v>323.82</v>
      </c>
      <c r="Q4176" s="15" t="n">
        <f aca="false">J4176*INDEX(dProdutos!$F$2:$F$47,MATCH(E4176,dProdutos!$A$2:$A$47,0))</f>
        <v>138.88</v>
      </c>
      <c r="R4176" s="15" t="n">
        <f aca="false">IF(I4176="Cancelado",0,P4176-Q4176)</f>
        <v>184.94</v>
      </c>
      <c r="S4176" s="17" t="str">
        <f aca="false">INDEX(dProdutos!$D$2:$D$47,MATCH(E4176,dProdutos!$A$2:$A$47,0))</f>
        <v>Moda Feminina</v>
      </c>
    </row>
    <row r="4177" customFormat="false" ht="15" hidden="false" customHeight="false" outlineLevel="0" collapsed="false">
      <c r="A4177" s="17" t="s">
        <v>4080</v>
      </c>
      <c r="B4177" s="17" t="n">
        <v>1</v>
      </c>
      <c r="C4177" s="21" t="n">
        <v>45978</v>
      </c>
      <c r="D4177" s="17" t="s">
        <v>803</v>
      </c>
      <c r="E4177" s="17" t="s">
        <v>207</v>
      </c>
      <c r="F4177" s="17" t="s">
        <v>1493</v>
      </c>
      <c r="G4177" s="17" t="s">
        <v>61</v>
      </c>
      <c r="H4177" s="17" t="s">
        <v>1527</v>
      </c>
      <c r="I4177" s="17" t="s">
        <v>1524</v>
      </c>
      <c r="J4177" s="17" t="n">
        <v>1</v>
      </c>
      <c r="K4177" s="15" t="n">
        <v>143.9</v>
      </c>
      <c r="L4177" s="22" t="n">
        <v>0.2</v>
      </c>
      <c r="M4177" s="15" t="n">
        <v>13.39</v>
      </c>
      <c r="N4177" s="15" t="n">
        <f aca="false">J4177*K4177</f>
        <v>143.9</v>
      </c>
      <c r="O4177" s="15" t="n">
        <f aca="false">N4177*L4177</f>
        <v>28.78</v>
      </c>
      <c r="P4177" s="15" t="n">
        <f aca="false">N4177-O4177</f>
        <v>115.12</v>
      </c>
      <c r="Q4177" s="15" t="n">
        <f aca="false">J4177*INDEX(dProdutos!$F$2:$F$47,MATCH(E4177,dProdutos!$A$2:$A$47,0))</f>
        <v>84.43</v>
      </c>
      <c r="R4177" s="15" t="n">
        <f aca="false">IF(I4177="Cancelado",0,P4177-Q4177)</f>
        <v>30.69</v>
      </c>
      <c r="S4177" s="17" t="str">
        <f aca="false">INDEX(dProdutos!$D$2:$D$47,MATCH(E4177,dProdutos!$A$2:$A$47,0))</f>
        <v>Beleza</v>
      </c>
    </row>
    <row r="4178" customFormat="false" ht="15" hidden="false" customHeight="false" outlineLevel="0" collapsed="false">
      <c r="A4178" s="17" t="s">
        <v>4081</v>
      </c>
      <c r="B4178" s="17" t="n">
        <v>1</v>
      </c>
      <c r="C4178" s="21" t="n">
        <v>45978</v>
      </c>
      <c r="D4178" s="17" t="s">
        <v>1209</v>
      </c>
      <c r="E4178" s="17" t="s">
        <v>95</v>
      </c>
      <c r="F4178" s="17" t="s">
        <v>1503</v>
      </c>
      <c r="G4178" s="17" t="s">
        <v>62</v>
      </c>
      <c r="H4178" s="17" t="s">
        <v>1523</v>
      </c>
      <c r="I4178" s="17" t="s">
        <v>1524</v>
      </c>
      <c r="J4178" s="17" t="n">
        <v>1</v>
      </c>
      <c r="K4178" s="15" t="n">
        <v>77.9</v>
      </c>
      <c r="L4178" s="22" t="n">
        <v>0</v>
      </c>
      <c r="M4178" s="15" t="n">
        <v>0</v>
      </c>
      <c r="N4178" s="15" t="n">
        <f aca="false">J4178*K4178</f>
        <v>77.9</v>
      </c>
      <c r="O4178" s="15" t="n">
        <f aca="false">N4178*L4178</f>
        <v>0</v>
      </c>
      <c r="P4178" s="15" t="n">
        <f aca="false">N4178-O4178</f>
        <v>77.9</v>
      </c>
      <c r="Q4178" s="15" t="n">
        <f aca="false">J4178*INDEX(dProdutos!$F$2:$F$47,MATCH(E4178,dProdutos!$A$2:$A$47,0))</f>
        <v>36.71</v>
      </c>
      <c r="R4178" s="15" t="n">
        <f aca="false">IF(I4178="Cancelado",0,P4178-Q4178)</f>
        <v>41.19</v>
      </c>
      <c r="S4178" s="17" t="str">
        <f aca="false">INDEX(dProdutos!$D$2:$D$47,MATCH(E4178,dProdutos!$A$2:$A$47,0))</f>
        <v>Moda Feminina</v>
      </c>
    </row>
    <row r="4179" customFormat="false" ht="15" hidden="false" customHeight="false" outlineLevel="0" collapsed="false">
      <c r="A4179" s="17" t="s">
        <v>4082</v>
      </c>
      <c r="B4179" s="17" t="n">
        <v>1</v>
      </c>
      <c r="C4179" s="21" t="n">
        <v>45978</v>
      </c>
      <c r="D4179" s="17" t="s">
        <v>534</v>
      </c>
      <c r="E4179" s="17" t="s">
        <v>150</v>
      </c>
      <c r="F4179" s="17" t="s">
        <v>1503</v>
      </c>
      <c r="G4179" s="17" t="s">
        <v>59</v>
      </c>
      <c r="H4179" s="17" t="s">
        <v>1537</v>
      </c>
      <c r="I4179" s="17" t="s">
        <v>1524</v>
      </c>
      <c r="J4179" s="17" t="n">
        <v>2</v>
      </c>
      <c r="K4179" s="15" t="n">
        <v>71.9</v>
      </c>
      <c r="L4179" s="22" t="n">
        <v>0</v>
      </c>
      <c r="M4179" s="15" t="n">
        <v>21.35</v>
      </c>
      <c r="N4179" s="15" t="n">
        <f aca="false">J4179*K4179</f>
        <v>143.8</v>
      </c>
      <c r="O4179" s="15" t="n">
        <f aca="false">N4179*L4179</f>
        <v>0</v>
      </c>
      <c r="P4179" s="15" t="n">
        <f aca="false">N4179-O4179</f>
        <v>143.8</v>
      </c>
      <c r="Q4179" s="15" t="n">
        <f aca="false">J4179*INDEX(dProdutos!$F$2:$F$47,MATCH(E4179,dProdutos!$A$2:$A$47,0))</f>
        <v>54.76</v>
      </c>
      <c r="R4179" s="15" t="n">
        <f aca="false">IF(I4179="Cancelado",0,P4179-Q4179)</f>
        <v>89.04</v>
      </c>
      <c r="S4179" s="17" t="str">
        <f aca="false">INDEX(dProdutos!$D$2:$D$47,MATCH(E4179,dProdutos!$A$2:$A$47,0))</f>
        <v>Acessórios</v>
      </c>
    </row>
    <row r="4180" customFormat="false" ht="15" hidden="false" customHeight="false" outlineLevel="0" collapsed="false">
      <c r="A4180" s="17" t="s">
        <v>4083</v>
      </c>
      <c r="B4180" s="17" t="n">
        <v>1</v>
      </c>
      <c r="C4180" s="21" t="n">
        <v>45978</v>
      </c>
      <c r="D4180" s="17" t="s">
        <v>605</v>
      </c>
      <c r="E4180" s="17" t="s">
        <v>177</v>
      </c>
      <c r="F4180" s="17" t="s">
        <v>1487</v>
      </c>
      <c r="G4180" s="17" t="s">
        <v>60</v>
      </c>
      <c r="H4180" s="17" t="s">
        <v>1537</v>
      </c>
      <c r="I4180" s="17" t="s">
        <v>1524</v>
      </c>
      <c r="J4180" s="17" t="n">
        <v>2</v>
      </c>
      <c r="K4180" s="15" t="n">
        <v>257.9</v>
      </c>
      <c r="L4180" s="22" t="n">
        <v>0.15</v>
      </c>
      <c r="M4180" s="15" t="n">
        <v>0</v>
      </c>
      <c r="N4180" s="15" t="n">
        <f aca="false">J4180*K4180</f>
        <v>515.8</v>
      </c>
      <c r="O4180" s="15" t="n">
        <f aca="false">N4180*L4180</f>
        <v>77.37</v>
      </c>
      <c r="P4180" s="15" t="n">
        <f aca="false">N4180-O4180</f>
        <v>438.43</v>
      </c>
      <c r="Q4180" s="15" t="n">
        <f aca="false">J4180*INDEX(dProdutos!$F$2:$F$47,MATCH(E4180,dProdutos!$A$2:$A$47,0))</f>
        <v>276.46</v>
      </c>
      <c r="R4180" s="15" t="n">
        <f aca="false">IF(I4180="Cancelado",0,P4180-Q4180)</f>
        <v>161.97</v>
      </c>
      <c r="S4180" s="17" t="str">
        <f aca="false">INDEX(dProdutos!$D$2:$D$47,MATCH(E4180,dProdutos!$A$2:$A$47,0))</f>
        <v>Casa</v>
      </c>
    </row>
    <row r="4181" customFormat="false" ht="15" hidden="false" customHeight="false" outlineLevel="0" collapsed="false">
      <c r="A4181" s="17" t="s">
        <v>4084</v>
      </c>
      <c r="B4181" s="17" t="n">
        <v>1</v>
      </c>
      <c r="C4181" s="21" t="n">
        <v>45978</v>
      </c>
      <c r="D4181" s="17" t="s">
        <v>746</v>
      </c>
      <c r="E4181" s="17" t="s">
        <v>81</v>
      </c>
      <c r="F4181" s="17" t="s">
        <v>1503</v>
      </c>
      <c r="G4181" s="17" t="s">
        <v>62</v>
      </c>
      <c r="H4181" s="17" t="s">
        <v>1537</v>
      </c>
      <c r="I4181" s="17" t="s">
        <v>1524</v>
      </c>
      <c r="J4181" s="17" t="n">
        <v>3</v>
      </c>
      <c r="K4181" s="15" t="n">
        <v>64.9</v>
      </c>
      <c r="L4181" s="22" t="n">
        <v>0.1</v>
      </c>
      <c r="M4181" s="15" t="n">
        <v>0</v>
      </c>
      <c r="N4181" s="15" t="n">
        <f aca="false">J4181*K4181</f>
        <v>194.7</v>
      </c>
      <c r="O4181" s="15" t="n">
        <f aca="false">N4181*L4181</f>
        <v>19.47</v>
      </c>
      <c r="P4181" s="15" t="n">
        <f aca="false">N4181-O4181</f>
        <v>175.23</v>
      </c>
      <c r="Q4181" s="15" t="n">
        <f aca="false">J4181*INDEX(dProdutos!$F$2:$F$47,MATCH(E4181,dProdutos!$A$2:$A$47,0))</f>
        <v>78.36</v>
      </c>
      <c r="R4181" s="15" t="n">
        <f aca="false">IF(I4181="Cancelado",0,P4181-Q4181)</f>
        <v>96.87</v>
      </c>
      <c r="S4181" s="17" t="str">
        <f aca="false">INDEX(dProdutos!$D$2:$D$47,MATCH(E4181,dProdutos!$A$2:$A$47,0))</f>
        <v>Moda Feminina</v>
      </c>
    </row>
    <row r="4182" customFormat="false" ht="15" hidden="false" customHeight="false" outlineLevel="0" collapsed="false">
      <c r="A4182" s="17" t="s">
        <v>4084</v>
      </c>
      <c r="B4182" s="17" t="n">
        <v>2</v>
      </c>
      <c r="C4182" s="21" t="n">
        <v>45978</v>
      </c>
      <c r="D4182" s="17" t="s">
        <v>746</v>
      </c>
      <c r="E4182" s="17" t="s">
        <v>192</v>
      </c>
      <c r="F4182" s="17" t="s">
        <v>1503</v>
      </c>
      <c r="G4182" s="17" t="s">
        <v>62</v>
      </c>
      <c r="H4182" s="17" t="s">
        <v>1537</v>
      </c>
      <c r="I4182" s="17" t="s">
        <v>1524</v>
      </c>
      <c r="J4182" s="17" t="n">
        <v>1</v>
      </c>
      <c r="K4182" s="15" t="n">
        <v>245.9</v>
      </c>
      <c r="L4182" s="22" t="n">
        <v>0.05</v>
      </c>
      <c r="M4182" s="15" t="n">
        <v>0</v>
      </c>
      <c r="N4182" s="15" t="n">
        <f aca="false">J4182*K4182</f>
        <v>245.9</v>
      </c>
      <c r="O4182" s="15" t="n">
        <f aca="false">N4182*L4182</f>
        <v>12.295</v>
      </c>
      <c r="P4182" s="15" t="n">
        <f aca="false">N4182-O4182</f>
        <v>233.605</v>
      </c>
      <c r="Q4182" s="15" t="n">
        <f aca="false">J4182*INDEX(dProdutos!$F$2:$F$47,MATCH(E4182,dProdutos!$A$2:$A$47,0))</f>
        <v>107.78</v>
      </c>
      <c r="R4182" s="15" t="n">
        <f aca="false">IF(I4182="Cancelado",0,P4182-Q4182)</f>
        <v>125.825</v>
      </c>
      <c r="S4182" s="17" t="str">
        <f aca="false">INDEX(dProdutos!$D$2:$D$47,MATCH(E4182,dProdutos!$A$2:$A$47,0))</f>
        <v>Eletrônicos</v>
      </c>
    </row>
    <row r="4183" customFormat="false" ht="15" hidden="false" customHeight="false" outlineLevel="0" collapsed="false">
      <c r="A4183" s="17" t="s">
        <v>4084</v>
      </c>
      <c r="B4183" s="17" t="n">
        <v>3</v>
      </c>
      <c r="C4183" s="21" t="n">
        <v>45978</v>
      </c>
      <c r="D4183" s="17" t="s">
        <v>746</v>
      </c>
      <c r="E4183" s="17" t="s">
        <v>108</v>
      </c>
      <c r="F4183" s="17" t="s">
        <v>1503</v>
      </c>
      <c r="G4183" s="17" t="s">
        <v>62</v>
      </c>
      <c r="H4183" s="17" t="s">
        <v>1537</v>
      </c>
      <c r="I4183" s="17" t="s">
        <v>1524</v>
      </c>
      <c r="J4183" s="17" t="n">
        <v>1</v>
      </c>
      <c r="K4183" s="15" t="n">
        <v>265.9</v>
      </c>
      <c r="L4183" s="22" t="n">
        <v>0</v>
      </c>
      <c r="M4183" s="15" t="n">
        <v>0</v>
      </c>
      <c r="N4183" s="15" t="n">
        <f aca="false">J4183*K4183</f>
        <v>265.9</v>
      </c>
      <c r="O4183" s="15" t="n">
        <f aca="false">N4183*L4183</f>
        <v>0</v>
      </c>
      <c r="P4183" s="15" t="n">
        <f aca="false">N4183-O4183</f>
        <v>265.9</v>
      </c>
      <c r="Q4183" s="15" t="n">
        <f aca="false">J4183*INDEX(dProdutos!$F$2:$F$47,MATCH(E4183,dProdutos!$A$2:$A$47,0))</f>
        <v>155.62</v>
      </c>
      <c r="R4183" s="15" t="n">
        <f aca="false">IF(I4183="Cancelado",0,P4183-Q4183)</f>
        <v>110.28</v>
      </c>
      <c r="S4183" s="17" t="str">
        <f aca="false">INDEX(dProdutos!$D$2:$D$47,MATCH(E4183,dProdutos!$A$2:$A$47,0))</f>
        <v>Moda Masculina</v>
      </c>
    </row>
    <row r="4184" customFormat="false" ht="15" hidden="false" customHeight="false" outlineLevel="0" collapsed="false">
      <c r="A4184" s="17" t="s">
        <v>4084</v>
      </c>
      <c r="B4184" s="17" t="n">
        <v>4</v>
      </c>
      <c r="C4184" s="21" t="n">
        <v>45978</v>
      </c>
      <c r="D4184" s="17" t="s">
        <v>746</v>
      </c>
      <c r="E4184" s="17" t="s">
        <v>177</v>
      </c>
      <c r="F4184" s="17" t="s">
        <v>1503</v>
      </c>
      <c r="G4184" s="17" t="s">
        <v>62</v>
      </c>
      <c r="H4184" s="17" t="s">
        <v>1537</v>
      </c>
      <c r="I4184" s="17" t="s">
        <v>1524</v>
      </c>
      <c r="J4184" s="17" t="n">
        <v>1</v>
      </c>
      <c r="K4184" s="15" t="n">
        <v>257.9</v>
      </c>
      <c r="L4184" s="22" t="n">
        <v>0.15</v>
      </c>
      <c r="M4184" s="15" t="n">
        <v>0</v>
      </c>
      <c r="N4184" s="15" t="n">
        <f aca="false">J4184*K4184</f>
        <v>257.9</v>
      </c>
      <c r="O4184" s="15" t="n">
        <f aca="false">N4184*L4184</f>
        <v>38.685</v>
      </c>
      <c r="P4184" s="15" t="n">
        <f aca="false">N4184-O4184</f>
        <v>219.215</v>
      </c>
      <c r="Q4184" s="15" t="n">
        <f aca="false">J4184*INDEX(dProdutos!$F$2:$F$47,MATCH(E4184,dProdutos!$A$2:$A$47,0))</f>
        <v>138.23</v>
      </c>
      <c r="R4184" s="15" t="n">
        <f aca="false">IF(I4184="Cancelado",0,P4184-Q4184)</f>
        <v>80.985</v>
      </c>
      <c r="S4184" s="17" t="str">
        <f aca="false">INDEX(dProdutos!$D$2:$D$47,MATCH(E4184,dProdutos!$A$2:$A$47,0))</f>
        <v>Casa</v>
      </c>
    </row>
    <row r="4185" customFormat="false" ht="15" hidden="false" customHeight="false" outlineLevel="0" collapsed="false">
      <c r="A4185" s="17" t="s">
        <v>4085</v>
      </c>
      <c r="B4185" s="17" t="n">
        <v>1</v>
      </c>
      <c r="C4185" s="21" t="n">
        <v>45978</v>
      </c>
      <c r="D4185" s="17" t="s">
        <v>651</v>
      </c>
      <c r="E4185" s="17" t="s">
        <v>171</v>
      </c>
      <c r="F4185" s="17" t="s">
        <v>1497</v>
      </c>
      <c r="G4185" s="17" t="s">
        <v>62</v>
      </c>
      <c r="H4185" s="17" t="s">
        <v>1527</v>
      </c>
      <c r="I4185" s="17" t="s">
        <v>1524</v>
      </c>
      <c r="J4185" s="17" t="n">
        <v>1</v>
      </c>
      <c r="K4185" s="15" t="n">
        <v>246.9</v>
      </c>
      <c r="L4185" s="22" t="n">
        <v>0</v>
      </c>
      <c r="M4185" s="15" t="n">
        <v>20.93</v>
      </c>
      <c r="N4185" s="15" t="n">
        <f aca="false">J4185*K4185</f>
        <v>246.9</v>
      </c>
      <c r="O4185" s="15" t="n">
        <f aca="false">N4185*L4185</f>
        <v>0</v>
      </c>
      <c r="P4185" s="15" t="n">
        <f aca="false">N4185-O4185</f>
        <v>246.9</v>
      </c>
      <c r="Q4185" s="15" t="n">
        <f aca="false">J4185*INDEX(dProdutos!$F$2:$F$47,MATCH(E4185,dProdutos!$A$2:$A$47,0))</f>
        <v>103.61</v>
      </c>
      <c r="R4185" s="15" t="n">
        <f aca="false">IF(I4185="Cancelado",0,P4185-Q4185)</f>
        <v>143.29</v>
      </c>
      <c r="S4185" s="17" t="str">
        <f aca="false">INDEX(dProdutos!$D$2:$D$47,MATCH(E4185,dProdutos!$A$2:$A$47,0))</f>
        <v>Casa</v>
      </c>
    </row>
    <row r="4186" customFormat="false" ht="15" hidden="false" customHeight="false" outlineLevel="0" collapsed="false">
      <c r="A4186" s="17" t="s">
        <v>4085</v>
      </c>
      <c r="B4186" s="17" t="n">
        <v>2</v>
      </c>
      <c r="C4186" s="21" t="n">
        <v>45978</v>
      </c>
      <c r="D4186" s="17" t="s">
        <v>651</v>
      </c>
      <c r="E4186" s="17" t="s">
        <v>177</v>
      </c>
      <c r="F4186" s="17" t="s">
        <v>1497</v>
      </c>
      <c r="G4186" s="17" t="s">
        <v>62</v>
      </c>
      <c r="H4186" s="17" t="s">
        <v>1527</v>
      </c>
      <c r="I4186" s="17" t="s">
        <v>1524</v>
      </c>
      <c r="J4186" s="17" t="n">
        <v>2</v>
      </c>
      <c r="K4186" s="15" t="n">
        <v>257.9</v>
      </c>
      <c r="L4186" s="22" t="n">
        <v>0.1</v>
      </c>
      <c r="M4186" s="15" t="n">
        <v>0</v>
      </c>
      <c r="N4186" s="15" t="n">
        <f aca="false">J4186*K4186</f>
        <v>515.8</v>
      </c>
      <c r="O4186" s="15" t="n">
        <f aca="false">N4186*L4186</f>
        <v>51.58</v>
      </c>
      <c r="P4186" s="15" t="n">
        <f aca="false">N4186-O4186</f>
        <v>464.22</v>
      </c>
      <c r="Q4186" s="15" t="n">
        <f aca="false">J4186*INDEX(dProdutos!$F$2:$F$47,MATCH(E4186,dProdutos!$A$2:$A$47,0))</f>
        <v>276.46</v>
      </c>
      <c r="R4186" s="15" t="n">
        <f aca="false">IF(I4186="Cancelado",0,P4186-Q4186)</f>
        <v>187.76</v>
      </c>
      <c r="S4186" s="17" t="str">
        <f aca="false">INDEX(dProdutos!$D$2:$D$47,MATCH(E4186,dProdutos!$A$2:$A$47,0))</f>
        <v>Casa</v>
      </c>
    </row>
    <row r="4187" customFormat="false" ht="15" hidden="false" customHeight="false" outlineLevel="0" collapsed="false">
      <c r="A4187" s="17" t="s">
        <v>4085</v>
      </c>
      <c r="B4187" s="17" t="n">
        <v>3</v>
      </c>
      <c r="C4187" s="21" t="n">
        <v>45978</v>
      </c>
      <c r="D4187" s="17" t="s">
        <v>651</v>
      </c>
      <c r="E4187" s="17" t="s">
        <v>135</v>
      </c>
      <c r="F4187" s="17" t="s">
        <v>1497</v>
      </c>
      <c r="G4187" s="17" t="s">
        <v>62</v>
      </c>
      <c r="H4187" s="17" t="s">
        <v>1527</v>
      </c>
      <c r="I4187" s="17" t="s">
        <v>1524</v>
      </c>
      <c r="J4187" s="17" t="n">
        <v>1</v>
      </c>
      <c r="K4187" s="15" t="n">
        <v>200.9</v>
      </c>
      <c r="L4187" s="22" t="n">
        <v>0</v>
      </c>
      <c r="M4187" s="15" t="n">
        <v>0</v>
      </c>
      <c r="N4187" s="15" t="n">
        <f aca="false">J4187*K4187</f>
        <v>200.9</v>
      </c>
      <c r="O4187" s="15" t="n">
        <f aca="false">N4187*L4187</f>
        <v>0</v>
      </c>
      <c r="P4187" s="15" t="n">
        <f aca="false">N4187-O4187</f>
        <v>200.9</v>
      </c>
      <c r="Q4187" s="15" t="n">
        <f aca="false">J4187*INDEX(dProdutos!$F$2:$F$47,MATCH(E4187,dProdutos!$A$2:$A$47,0))</f>
        <v>80.73</v>
      </c>
      <c r="R4187" s="15" t="n">
        <f aca="false">IF(I4187="Cancelado",0,P4187-Q4187)</f>
        <v>120.17</v>
      </c>
      <c r="S4187" s="17" t="str">
        <f aca="false">INDEX(dProdutos!$D$2:$D$47,MATCH(E4187,dProdutos!$A$2:$A$47,0))</f>
        <v>Calçados</v>
      </c>
    </row>
    <row r="4188" customFormat="false" ht="15" hidden="false" customHeight="false" outlineLevel="0" collapsed="false">
      <c r="A4188" s="17" t="s">
        <v>4085</v>
      </c>
      <c r="B4188" s="17" t="n">
        <v>4</v>
      </c>
      <c r="C4188" s="21" t="n">
        <v>45978</v>
      </c>
      <c r="D4188" s="17" t="s">
        <v>651</v>
      </c>
      <c r="E4188" s="17" t="s">
        <v>81</v>
      </c>
      <c r="F4188" s="17" t="s">
        <v>1497</v>
      </c>
      <c r="G4188" s="17" t="s">
        <v>62</v>
      </c>
      <c r="H4188" s="17" t="s">
        <v>1527</v>
      </c>
      <c r="I4188" s="17" t="s">
        <v>1524</v>
      </c>
      <c r="J4188" s="17" t="n">
        <v>3</v>
      </c>
      <c r="K4188" s="15" t="n">
        <v>64.9</v>
      </c>
      <c r="L4188" s="22" t="n">
        <v>0.1</v>
      </c>
      <c r="M4188" s="15" t="n">
        <v>0</v>
      </c>
      <c r="N4188" s="15" t="n">
        <f aca="false">J4188*K4188</f>
        <v>194.7</v>
      </c>
      <c r="O4188" s="15" t="n">
        <f aca="false">N4188*L4188</f>
        <v>19.47</v>
      </c>
      <c r="P4188" s="15" t="n">
        <f aca="false">N4188-O4188</f>
        <v>175.23</v>
      </c>
      <c r="Q4188" s="15" t="n">
        <f aca="false">J4188*INDEX(dProdutos!$F$2:$F$47,MATCH(E4188,dProdutos!$A$2:$A$47,0))</f>
        <v>78.36</v>
      </c>
      <c r="R4188" s="15" t="n">
        <f aca="false">IF(I4188="Cancelado",0,P4188-Q4188)</f>
        <v>96.87</v>
      </c>
      <c r="S4188" s="17" t="str">
        <f aca="false">INDEX(dProdutos!$D$2:$D$47,MATCH(E4188,dProdutos!$A$2:$A$47,0))</f>
        <v>Moda Feminina</v>
      </c>
    </row>
    <row r="4189" customFormat="false" ht="15" hidden="false" customHeight="false" outlineLevel="0" collapsed="false">
      <c r="A4189" s="17" t="s">
        <v>4086</v>
      </c>
      <c r="B4189" s="17" t="n">
        <v>1</v>
      </c>
      <c r="C4189" s="21" t="n">
        <v>45978</v>
      </c>
      <c r="D4189" s="17" t="s">
        <v>1292</v>
      </c>
      <c r="E4189" s="17" t="s">
        <v>135</v>
      </c>
      <c r="F4189" s="17" t="s">
        <v>1497</v>
      </c>
      <c r="G4189" s="17" t="s">
        <v>62</v>
      </c>
      <c r="H4189" s="17" t="s">
        <v>1523</v>
      </c>
      <c r="I4189" s="17" t="s">
        <v>1541</v>
      </c>
      <c r="J4189" s="17" t="n">
        <v>1</v>
      </c>
      <c r="K4189" s="15" t="n">
        <v>200.9</v>
      </c>
      <c r="L4189" s="22" t="n">
        <v>0.05</v>
      </c>
      <c r="M4189" s="15" t="n">
        <v>16.99</v>
      </c>
      <c r="N4189" s="15" t="n">
        <f aca="false">J4189*K4189</f>
        <v>200.9</v>
      </c>
      <c r="O4189" s="15" t="n">
        <f aca="false">N4189*L4189</f>
        <v>10.045</v>
      </c>
      <c r="P4189" s="15" t="n">
        <f aca="false">N4189-O4189</f>
        <v>190.855</v>
      </c>
      <c r="Q4189" s="15" t="n">
        <f aca="false">J4189*INDEX(dProdutos!$F$2:$F$47,MATCH(E4189,dProdutos!$A$2:$A$47,0))</f>
        <v>80.73</v>
      </c>
      <c r="R4189" s="15" t="n">
        <f aca="false">IF(I4189="Cancelado",0,P4189-Q4189)</f>
        <v>110.125</v>
      </c>
      <c r="S4189" s="17" t="str">
        <f aca="false">INDEX(dProdutos!$D$2:$D$47,MATCH(E4189,dProdutos!$A$2:$A$47,0))</f>
        <v>Calçados</v>
      </c>
    </row>
    <row r="4190" customFormat="false" ht="15" hidden="false" customHeight="false" outlineLevel="0" collapsed="false">
      <c r="A4190" s="17" t="s">
        <v>4087</v>
      </c>
      <c r="B4190" s="17" t="n">
        <v>1</v>
      </c>
      <c r="C4190" s="21" t="n">
        <v>45978</v>
      </c>
      <c r="D4190" s="17" t="s">
        <v>1440</v>
      </c>
      <c r="E4190" s="17" t="s">
        <v>123</v>
      </c>
      <c r="F4190" s="17" t="s">
        <v>1503</v>
      </c>
      <c r="G4190" s="17" t="s">
        <v>59</v>
      </c>
      <c r="H4190" s="17" t="s">
        <v>1540</v>
      </c>
      <c r="I4190" s="17" t="s">
        <v>1524</v>
      </c>
      <c r="J4190" s="17" t="n">
        <v>1</v>
      </c>
      <c r="K4190" s="15" t="n">
        <v>277.9</v>
      </c>
      <c r="L4190" s="22" t="n">
        <v>0</v>
      </c>
      <c r="M4190" s="15" t="n">
        <v>0</v>
      </c>
      <c r="N4190" s="15" t="n">
        <f aca="false">J4190*K4190</f>
        <v>277.9</v>
      </c>
      <c r="O4190" s="15" t="n">
        <f aca="false">N4190*L4190</f>
        <v>0</v>
      </c>
      <c r="P4190" s="15" t="n">
        <f aca="false">N4190-O4190</f>
        <v>277.9</v>
      </c>
      <c r="Q4190" s="15" t="n">
        <f aca="false">J4190*INDEX(dProdutos!$F$2:$F$47,MATCH(E4190,dProdutos!$A$2:$A$47,0))</f>
        <v>132.36</v>
      </c>
      <c r="R4190" s="15" t="n">
        <f aca="false">IF(I4190="Cancelado",0,P4190-Q4190)</f>
        <v>145.54</v>
      </c>
      <c r="S4190" s="17" t="str">
        <f aca="false">INDEX(dProdutos!$D$2:$D$47,MATCH(E4190,dProdutos!$A$2:$A$47,0))</f>
        <v>Calçados</v>
      </c>
    </row>
    <row r="4191" customFormat="false" ht="15" hidden="false" customHeight="false" outlineLevel="0" collapsed="false">
      <c r="A4191" s="17" t="s">
        <v>4088</v>
      </c>
      <c r="B4191" s="17" t="n">
        <v>1</v>
      </c>
      <c r="C4191" s="21" t="n">
        <v>45978</v>
      </c>
      <c r="D4191" s="17" t="s">
        <v>701</v>
      </c>
      <c r="E4191" s="17" t="s">
        <v>114</v>
      </c>
      <c r="F4191" s="17" t="s">
        <v>1501</v>
      </c>
      <c r="G4191" s="17" t="s">
        <v>62</v>
      </c>
      <c r="H4191" s="17" t="s">
        <v>1537</v>
      </c>
      <c r="I4191" s="17" t="s">
        <v>1524</v>
      </c>
      <c r="J4191" s="17" t="n">
        <v>1</v>
      </c>
      <c r="K4191" s="15" t="n">
        <v>202.9</v>
      </c>
      <c r="L4191" s="22" t="n">
        <v>0</v>
      </c>
      <c r="M4191" s="15" t="n">
        <v>20.63</v>
      </c>
      <c r="N4191" s="15" t="n">
        <f aca="false">J4191*K4191</f>
        <v>202.9</v>
      </c>
      <c r="O4191" s="15" t="n">
        <f aca="false">N4191*L4191</f>
        <v>0</v>
      </c>
      <c r="P4191" s="15" t="n">
        <f aca="false">N4191-O4191</f>
        <v>202.9</v>
      </c>
      <c r="Q4191" s="15" t="n">
        <f aca="false">J4191*INDEX(dProdutos!$F$2:$F$47,MATCH(E4191,dProdutos!$A$2:$A$47,0))</f>
        <v>110.39</v>
      </c>
      <c r="R4191" s="15" t="n">
        <f aca="false">IF(I4191="Cancelado",0,P4191-Q4191)</f>
        <v>92.51</v>
      </c>
      <c r="S4191" s="17" t="str">
        <f aca="false">INDEX(dProdutos!$D$2:$D$47,MATCH(E4191,dProdutos!$A$2:$A$47,0))</f>
        <v>Moda Masculina</v>
      </c>
    </row>
    <row r="4192" customFormat="false" ht="15" hidden="false" customHeight="false" outlineLevel="0" collapsed="false">
      <c r="A4192" s="17" t="s">
        <v>4089</v>
      </c>
      <c r="B4192" s="17" t="n">
        <v>1</v>
      </c>
      <c r="C4192" s="21" t="n">
        <v>45978</v>
      </c>
      <c r="D4192" s="17" t="s">
        <v>353</v>
      </c>
      <c r="E4192" s="17" t="s">
        <v>171</v>
      </c>
      <c r="F4192" s="17" t="s">
        <v>1490</v>
      </c>
      <c r="G4192" s="17" t="s">
        <v>61</v>
      </c>
      <c r="H4192" s="17" t="s">
        <v>1537</v>
      </c>
      <c r="I4192" s="17" t="s">
        <v>1524</v>
      </c>
      <c r="J4192" s="17" t="n">
        <v>1</v>
      </c>
      <c r="K4192" s="15" t="n">
        <v>246.9</v>
      </c>
      <c r="L4192" s="22" t="n">
        <v>0</v>
      </c>
      <c r="M4192" s="15" t="n">
        <v>0</v>
      </c>
      <c r="N4192" s="15" t="n">
        <f aca="false">J4192*K4192</f>
        <v>246.9</v>
      </c>
      <c r="O4192" s="15" t="n">
        <f aca="false">N4192*L4192</f>
        <v>0</v>
      </c>
      <c r="P4192" s="15" t="n">
        <f aca="false">N4192-O4192</f>
        <v>246.9</v>
      </c>
      <c r="Q4192" s="15" t="n">
        <f aca="false">J4192*INDEX(dProdutos!$F$2:$F$47,MATCH(E4192,dProdutos!$A$2:$A$47,0))</f>
        <v>103.61</v>
      </c>
      <c r="R4192" s="15" t="n">
        <f aca="false">IF(I4192="Cancelado",0,P4192-Q4192)</f>
        <v>143.29</v>
      </c>
      <c r="S4192" s="17" t="str">
        <f aca="false">INDEX(dProdutos!$D$2:$D$47,MATCH(E4192,dProdutos!$A$2:$A$47,0))</f>
        <v>Casa</v>
      </c>
    </row>
    <row r="4193" customFormat="false" ht="15" hidden="false" customHeight="false" outlineLevel="0" collapsed="false">
      <c r="A4193" s="17" t="s">
        <v>4090</v>
      </c>
      <c r="B4193" s="17" t="n">
        <v>1</v>
      </c>
      <c r="C4193" s="21" t="n">
        <v>45978</v>
      </c>
      <c r="D4193" s="17" t="s">
        <v>865</v>
      </c>
      <c r="E4193" s="17" t="s">
        <v>105</v>
      </c>
      <c r="F4193" s="17" t="s">
        <v>1490</v>
      </c>
      <c r="G4193" s="17" t="s">
        <v>59</v>
      </c>
      <c r="H4193" s="17" t="s">
        <v>1523</v>
      </c>
      <c r="I4193" s="17" t="s">
        <v>1524</v>
      </c>
      <c r="J4193" s="17" t="n">
        <v>2</v>
      </c>
      <c r="K4193" s="15" t="n">
        <v>175.9</v>
      </c>
      <c r="L4193" s="22" t="n">
        <v>0.1</v>
      </c>
      <c r="M4193" s="15" t="n">
        <v>0</v>
      </c>
      <c r="N4193" s="15" t="n">
        <f aca="false">J4193*K4193</f>
        <v>351.8</v>
      </c>
      <c r="O4193" s="15" t="n">
        <f aca="false">N4193*L4193</f>
        <v>35.18</v>
      </c>
      <c r="P4193" s="15" t="n">
        <f aca="false">N4193-O4193</f>
        <v>316.62</v>
      </c>
      <c r="Q4193" s="15" t="n">
        <f aca="false">J4193*INDEX(dProdutos!$F$2:$F$47,MATCH(E4193,dProdutos!$A$2:$A$47,0))</f>
        <v>193.18</v>
      </c>
      <c r="R4193" s="15" t="n">
        <f aca="false">IF(I4193="Cancelado",0,P4193-Q4193)</f>
        <v>123.44</v>
      </c>
      <c r="S4193" s="17" t="str">
        <f aca="false">INDEX(dProdutos!$D$2:$D$47,MATCH(E4193,dProdutos!$A$2:$A$47,0))</f>
        <v>Moda Masculina</v>
      </c>
    </row>
    <row r="4194" customFormat="false" ht="15" hidden="false" customHeight="false" outlineLevel="0" collapsed="false">
      <c r="A4194" s="17" t="s">
        <v>4091</v>
      </c>
      <c r="B4194" s="17" t="n">
        <v>1</v>
      </c>
      <c r="C4194" s="21" t="n">
        <v>45978</v>
      </c>
      <c r="D4194" s="17" t="s">
        <v>1008</v>
      </c>
      <c r="E4194" s="17" t="s">
        <v>95</v>
      </c>
      <c r="F4194" s="17" t="s">
        <v>1503</v>
      </c>
      <c r="G4194" s="17" t="s">
        <v>62</v>
      </c>
      <c r="H4194" s="17" t="s">
        <v>1537</v>
      </c>
      <c r="I4194" s="17" t="s">
        <v>1524</v>
      </c>
      <c r="J4194" s="17" t="n">
        <v>1</v>
      </c>
      <c r="K4194" s="15" t="n">
        <v>77.9</v>
      </c>
      <c r="L4194" s="22" t="n">
        <v>0.05</v>
      </c>
      <c r="M4194" s="15" t="n">
        <v>10.26</v>
      </c>
      <c r="N4194" s="15" t="n">
        <f aca="false">J4194*K4194</f>
        <v>77.9</v>
      </c>
      <c r="O4194" s="15" t="n">
        <f aca="false">N4194*L4194</f>
        <v>3.895</v>
      </c>
      <c r="P4194" s="15" t="n">
        <f aca="false">N4194-O4194</f>
        <v>74.005</v>
      </c>
      <c r="Q4194" s="15" t="n">
        <f aca="false">J4194*INDEX(dProdutos!$F$2:$F$47,MATCH(E4194,dProdutos!$A$2:$A$47,0))</f>
        <v>36.71</v>
      </c>
      <c r="R4194" s="15" t="n">
        <f aca="false">IF(I4194="Cancelado",0,P4194-Q4194)</f>
        <v>37.295</v>
      </c>
      <c r="S4194" s="17" t="str">
        <f aca="false">INDEX(dProdutos!$D$2:$D$47,MATCH(E4194,dProdutos!$A$2:$A$47,0))</f>
        <v>Moda Feminina</v>
      </c>
    </row>
    <row r="4195" customFormat="false" ht="15" hidden="false" customHeight="false" outlineLevel="0" collapsed="false">
      <c r="A4195" s="17" t="s">
        <v>4091</v>
      </c>
      <c r="B4195" s="17" t="n">
        <v>2</v>
      </c>
      <c r="C4195" s="21" t="n">
        <v>45978</v>
      </c>
      <c r="D4195" s="17" t="s">
        <v>1008</v>
      </c>
      <c r="E4195" s="17" t="s">
        <v>183</v>
      </c>
      <c r="F4195" s="17" t="s">
        <v>1503</v>
      </c>
      <c r="G4195" s="17" t="s">
        <v>62</v>
      </c>
      <c r="H4195" s="17" t="s">
        <v>1537</v>
      </c>
      <c r="I4195" s="17" t="s">
        <v>1524</v>
      </c>
      <c r="J4195" s="17" t="n">
        <v>1</v>
      </c>
      <c r="K4195" s="15" t="n">
        <v>121.9</v>
      </c>
      <c r="L4195" s="22" t="n">
        <v>0</v>
      </c>
      <c r="M4195" s="15" t="n">
        <v>0</v>
      </c>
      <c r="N4195" s="15" t="n">
        <f aca="false">J4195*K4195</f>
        <v>121.9</v>
      </c>
      <c r="O4195" s="15" t="n">
        <f aca="false">N4195*L4195</f>
        <v>0</v>
      </c>
      <c r="P4195" s="15" t="n">
        <f aca="false">N4195-O4195</f>
        <v>121.9</v>
      </c>
      <c r="Q4195" s="15" t="n">
        <f aca="false">J4195*INDEX(dProdutos!$F$2:$F$47,MATCH(E4195,dProdutos!$A$2:$A$47,0))</f>
        <v>52.76</v>
      </c>
      <c r="R4195" s="15" t="n">
        <f aca="false">IF(I4195="Cancelado",0,P4195-Q4195)</f>
        <v>69.14</v>
      </c>
      <c r="S4195" s="17" t="str">
        <f aca="false">INDEX(dProdutos!$D$2:$D$47,MATCH(E4195,dProdutos!$A$2:$A$47,0))</f>
        <v>Eletrônicos</v>
      </c>
    </row>
    <row r="4196" customFormat="false" ht="15" hidden="false" customHeight="false" outlineLevel="0" collapsed="false">
      <c r="A4196" s="17" t="s">
        <v>4092</v>
      </c>
      <c r="B4196" s="17" t="n">
        <v>1</v>
      </c>
      <c r="C4196" s="21" t="n">
        <v>45979</v>
      </c>
      <c r="D4196" s="17" t="s">
        <v>992</v>
      </c>
      <c r="E4196" s="17" t="s">
        <v>108</v>
      </c>
      <c r="F4196" s="17" t="s">
        <v>1490</v>
      </c>
      <c r="G4196" s="17" t="s">
        <v>62</v>
      </c>
      <c r="H4196" s="17" t="s">
        <v>1537</v>
      </c>
      <c r="I4196" s="17" t="s">
        <v>1531</v>
      </c>
      <c r="J4196" s="17" t="n">
        <v>1</v>
      </c>
      <c r="K4196" s="15" t="n">
        <v>265.9</v>
      </c>
      <c r="L4196" s="22" t="n">
        <v>0.05</v>
      </c>
      <c r="M4196" s="15" t="n">
        <v>18.98</v>
      </c>
      <c r="N4196" s="15" t="n">
        <f aca="false">J4196*K4196</f>
        <v>265.9</v>
      </c>
      <c r="O4196" s="15" t="n">
        <f aca="false">N4196*L4196</f>
        <v>13.295</v>
      </c>
      <c r="P4196" s="15" t="n">
        <f aca="false">N4196-O4196</f>
        <v>252.605</v>
      </c>
      <c r="Q4196" s="15" t="n">
        <f aca="false">J4196*INDEX(dProdutos!$F$2:$F$47,MATCH(E4196,dProdutos!$A$2:$A$47,0))</f>
        <v>155.62</v>
      </c>
      <c r="R4196" s="15" t="n">
        <f aca="false">IF(I4196="Cancelado",0,P4196-Q4196)</f>
        <v>0</v>
      </c>
      <c r="S4196" s="17" t="str">
        <f aca="false">INDEX(dProdutos!$D$2:$D$47,MATCH(E4196,dProdutos!$A$2:$A$47,0))</f>
        <v>Moda Masculina</v>
      </c>
    </row>
    <row r="4197" customFormat="false" ht="15" hidden="false" customHeight="false" outlineLevel="0" collapsed="false">
      <c r="A4197" s="17" t="s">
        <v>4092</v>
      </c>
      <c r="B4197" s="17" t="n">
        <v>2</v>
      </c>
      <c r="C4197" s="21" t="n">
        <v>45979</v>
      </c>
      <c r="D4197" s="17" t="s">
        <v>992</v>
      </c>
      <c r="E4197" s="17" t="s">
        <v>171</v>
      </c>
      <c r="F4197" s="17" t="s">
        <v>1490</v>
      </c>
      <c r="G4197" s="17" t="s">
        <v>62</v>
      </c>
      <c r="H4197" s="17" t="s">
        <v>1537</v>
      </c>
      <c r="I4197" s="17" t="s">
        <v>1531</v>
      </c>
      <c r="J4197" s="17" t="n">
        <v>1</v>
      </c>
      <c r="K4197" s="15" t="n">
        <v>246.9</v>
      </c>
      <c r="L4197" s="22" t="n">
        <v>0</v>
      </c>
      <c r="M4197" s="15" t="n">
        <v>0</v>
      </c>
      <c r="N4197" s="15" t="n">
        <f aca="false">J4197*K4197</f>
        <v>246.9</v>
      </c>
      <c r="O4197" s="15" t="n">
        <f aca="false">N4197*L4197</f>
        <v>0</v>
      </c>
      <c r="P4197" s="15" t="n">
        <f aca="false">N4197-O4197</f>
        <v>246.9</v>
      </c>
      <c r="Q4197" s="15" t="n">
        <f aca="false">J4197*INDEX(dProdutos!$F$2:$F$47,MATCH(E4197,dProdutos!$A$2:$A$47,0))</f>
        <v>103.61</v>
      </c>
      <c r="R4197" s="15" t="n">
        <f aca="false">IF(I4197="Cancelado",0,P4197-Q4197)</f>
        <v>0</v>
      </c>
      <c r="S4197" s="17" t="str">
        <f aca="false">INDEX(dProdutos!$D$2:$D$47,MATCH(E4197,dProdutos!$A$2:$A$47,0))</f>
        <v>Casa</v>
      </c>
    </row>
    <row r="4198" customFormat="false" ht="15" hidden="false" customHeight="false" outlineLevel="0" collapsed="false">
      <c r="A4198" s="17" t="s">
        <v>4093</v>
      </c>
      <c r="B4198" s="17" t="n">
        <v>1</v>
      </c>
      <c r="C4198" s="21" t="n">
        <v>45979</v>
      </c>
      <c r="D4198" s="17" t="s">
        <v>862</v>
      </c>
      <c r="E4198" s="17" t="s">
        <v>135</v>
      </c>
      <c r="F4198" s="17" t="s">
        <v>1495</v>
      </c>
      <c r="G4198" s="17" t="s">
        <v>63</v>
      </c>
      <c r="H4198" s="17" t="s">
        <v>1523</v>
      </c>
      <c r="I4198" s="17" t="s">
        <v>1524</v>
      </c>
      <c r="J4198" s="17" t="n">
        <v>1</v>
      </c>
      <c r="K4198" s="15" t="n">
        <v>200.9</v>
      </c>
      <c r="L4198" s="22" t="n">
        <v>0.15</v>
      </c>
      <c r="M4198" s="15" t="n">
        <v>30.37</v>
      </c>
      <c r="N4198" s="15" t="n">
        <f aca="false">J4198*K4198</f>
        <v>200.9</v>
      </c>
      <c r="O4198" s="15" t="n">
        <f aca="false">N4198*L4198</f>
        <v>30.135</v>
      </c>
      <c r="P4198" s="15" t="n">
        <f aca="false">N4198-O4198</f>
        <v>170.765</v>
      </c>
      <c r="Q4198" s="15" t="n">
        <f aca="false">J4198*INDEX(dProdutos!$F$2:$F$47,MATCH(E4198,dProdutos!$A$2:$A$47,0))</f>
        <v>80.73</v>
      </c>
      <c r="R4198" s="15" t="n">
        <f aca="false">IF(I4198="Cancelado",0,P4198-Q4198)</f>
        <v>90.035</v>
      </c>
      <c r="S4198" s="17" t="str">
        <f aca="false">INDEX(dProdutos!$D$2:$D$47,MATCH(E4198,dProdutos!$A$2:$A$47,0))</f>
        <v>Calçados</v>
      </c>
    </row>
    <row r="4199" customFormat="false" ht="15" hidden="false" customHeight="false" outlineLevel="0" collapsed="false">
      <c r="A4199" s="17" t="s">
        <v>4094</v>
      </c>
      <c r="B4199" s="17" t="n">
        <v>1</v>
      </c>
      <c r="C4199" s="21" t="n">
        <v>45979</v>
      </c>
      <c r="D4199" s="17" t="s">
        <v>1405</v>
      </c>
      <c r="E4199" s="17" t="s">
        <v>183</v>
      </c>
      <c r="F4199" s="17" t="s">
        <v>1497</v>
      </c>
      <c r="G4199" s="17" t="s">
        <v>61</v>
      </c>
      <c r="H4199" s="17" t="s">
        <v>1523</v>
      </c>
      <c r="I4199" s="17" t="s">
        <v>1531</v>
      </c>
      <c r="J4199" s="17" t="n">
        <v>1</v>
      </c>
      <c r="K4199" s="15" t="n">
        <v>121.9</v>
      </c>
      <c r="L4199" s="22" t="n">
        <v>0</v>
      </c>
      <c r="M4199" s="15" t="n">
        <v>27.89</v>
      </c>
      <c r="N4199" s="15" t="n">
        <f aca="false">J4199*K4199</f>
        <v>121.9</v>
      </c>
      <c r="O4199" s="15" t="n">
        <f aca="false">N4199*L4199</f>
        <v>0</v>
      </c>
      <c r="P4199" s="15" t="n">
        <f aca="false">N4199-O4199</f>
        <v>121.9</v>
      </c>
      <c r="Q4199" s="15" t="n">
        <f aca="false">J4199*INDEX(dProdutos!$F$2:$F$47,MATCH(E4199,dProdutos!$A$2:$A$47,0))</f>
        <v>52.76</v>
      </c>
      <c r="R4199" s="15" t="n">
        <f aca="false">IF(I4199="Cancelado",0,P4199-Q4199)</f>
        <v>0</v>
      </c>
      <c r="S4199" s="17" t="str">
        <f aca="false">INDEX(dProdutos!$D$2:$D$47,MATCH(E4199,dProdutos!$A$2:$A$47,0))</f>
        <v>Eletrônicos</v>
      </c>
    </row>
    <row r="4200" customFormat="false" ht="15" hidden="false" customHeight="false" outlineLevel="0" collapsed="false">
      <c r="A4200" s="17" t="s">
        <v>4095</v>
      </c>
      <c r="B4200" s="17" t="n">
        <v>1</v>
      </c>
      <c r="C4200" s="21" t="n">
        <v>45979</v>
      </c>
      <c r="D4200" s="17" t="s">
        <v>1060</v>
      </c>
      <c r="E4200" s="17" t="s">
        <v>117</v>
      </c>
      <c r="F4200" s="17" t="s">
        <v>1493</v>
      </c>
      <c r="G4200" s="17" t="s">
        <v>59</v>
      </c>
      <c r="H4200" s="17" t="s">
        <v>1523</v>
      </c>
      <c r="I4200" s="17" t="s">
        <v>1531</v>
      </c>
      <c r="J4200" s="17" t="n">
        <v>1</v>
      </c>
      <c r="K4200" s="15" t="n">
        <v>166.9</v>
      </c>
      <c r="L4200" s="22" t="n">
        <v>0</v>
      </c>
      <c r="M4200" s="15" t="n">
        <v>13.39</v>
      </c>
      <c r="N4200" s="15" t="n">
        <f aca="false">J4200*K4200</f>
        <v>166.9</v>
      </c>
      <c r="O4200" s="15" t="n">
        <f aca="false">N4200*L4200</f>
        <v>0</v>
      </c>
      <c r="P4200" s="15" t="n">
        <f aca="false">N4200-O4200</f>
        <v>166.9</v>
      </c>
      <c r="Q4200" s="15" t="n">
        <f aca="false">J4200*INDEX(dProdutos!$F$2:$F$47,MATCH(E4200,dProdutos!$A$2:$A$47,0))</f>
        <v>73.23</v>
      </c>
      <c r="R4200" s="15" t="n">
        <f aca="false">IF(I4200="Cancelado",0,P4200-Q4200)</f>
        <v>0</v>
      </c>
      <c r="S4200" s="17" t="str">
        <f aca="false">INDEX(dProdutos!$D$2:$D$47,MATCH(E4200,dProdutos!$A$2:$A$47,0))</f>
        <v>Moda Masculina</v>
      </c>
    </row>
    <row r="4201" customFormat="false" ht="15" hidden="false" customHeight="false" outlineLevel="0" collapsed="false">
      <c r="A4201" s="17" t="s">
        <v>4096</v>
      </c>
      <c r="B4201" s="17" t="n">
        <v>1</v>
      </c>
      <c r="C4201" s="21" t="n">
        <v>45979</v>
      </c>
      <c r="D4201" s="17" t="s">
        <v>965</v>
      </c>
      <c r="E4201" s="17" t="s">
        <v>213</v>
      </c>
      <c r="F4201" s="17" t="s">
        <v>1493</v>
      </c>
      <c r="G4201" s="17" t="s">
        <v>59</v>
      </c>
      <c r="H4201" s="17" t="s">
        <v>1523</v>
      </c>
      <c r="I4201" s="17" t="s">
        <v>1524</v>
      </c>
      <c r="J4201" s="17" t="n">
        <v>1</v>
      </c>
      <c r="K4201" s="15" t="n">
        <v>153.9</v>
      </c>
      <c r="L4201" s="22" t="n">
        <v>0</v>
      </c>
      <c r="M4201" s="15" t="n">
        <v>24.73</v>
      </c>
      <c r="N4201" s="15" t="n">
        <f aca="false">J4201*K4201</f>
        <v>153.9</v>
      </c>
      <c r="O4201" s="15" t="n">
        <f aca="false">N4201*L4201</f>
        <v>0</v>
      </c>
      <c r="P4201" s="15" t="n">
        <f aca="false">N4201-O4201</f>
        <v>153.9</v>
      </c>
      <c r="Q4201" s="15" t="n">
        <f aca="false">J4201*INDEX(dProdutos!$F$2:$F$47,MATCH(E4201,dProdutos!$A$2:$A$47,0))</f>
        <v>90.42</v>
      </c>
      <c r="R4201" s="15" t="n">
        <f aca="false">IF(I4201="Cancelado",0,P4201-Q4201)</f>
        <v>63.48</v>
      </c>
      <c r="S4201" s="17" t="str">
        <f aca="false">INDEX(dProdutos!$D$2:$D$47,MATCH(E4201,dProdutos!$A$2:$A$47,0))</f>
        <v>Beleza</v>
      </c>
    </row>
    <row r="4202" customFormat="false" ht="15" hidden="false" customHeight="false" outlineLevel="0" collapsed="false">
      <c r="A4202" s="17" t="s">
        <v>4097</v>
      </c>
      <c r="B4202" s="17" t="n">
        <v>1</v>
      </c>
      <c r="C4202" s="21" t="n">
        <v>45979</v>
      </c>
      <c r="D4202" s="17" t="s">
        <v>665</v>
      </c>
      <c r="E4202" s="17" t="s">
        <v>98</v>
      </c>
      <c r="F4202" s="17" t="s">
        <v>1487</v>
      </c>
      <c r="G4202" s="17" t="s">
        <v>59</v>
      </c>
      <c r="H4202" s="17" t="s">
        <v>1537</v>
      </c>
      <c r="I4202" s="17" t="s">
        <v>1524</v>
      </c>
      <c r="J4202" s="17" t="n">
        <v>1</v>
      </c>
      <c r="K4202" s="15" t="n">
        <v>108.9</v>
      </c>
      <c r="L4202" s="22" t="n">
        <v>0.05</v>
      </c>
      <c r="M4202" s="15" t="n">
        <v>10.91</v>
      </c>
      <c r="N4202" s="15" t="n">
        <f aca="false">J4202*K4202</f>
        <v>108.9</v>
      </c>
      <c r="O4202" s="15" t="n">
        <f aca="false">N4202*L4202</f>
        <v>5.445</v>
      </c>
      <c r="P4202" s="15" t="n">
        <f aca="false">N4202-O4202</f>
        <v>103.455</v>
      </c>
      <c r="Q4202" s="15" t="n">
        <f aca="false">J4202*INDEX(dProdutos!$F$2:$F$47,MATCH(E4202,dProdutos!$A$2:$A$47,0))</f>
        <v>42.52</v>
      </c>
      <c r="R4202" s="15" t="n">
        <f aca="false">IF(I4202="Cancelado",0,P4202-Q4202)</f>
        <v>60.935</v>
      </c>
      <c r="S4202" s="17" t="str">
        <f aca="false">INDEX(dProdutos!$D$2:$D$47,MATCH(E4202,dProdutos!$A$2:$A$47,0))</f>
        <v>Moda Feminina</v>
      </c>
    </row>
    <row r="4203" customFormat="false" ht="15" hidden="false" customHeight="false" outlineLevel="0" collapsed="false">
      <c r="A4203" s="17" t="s">
        <v>4097</v>
      </c>
      <c r="B4203" s="17" t="n">
        <v>2</v>
      </c>
      <c r="C4203" s="21" t="n">
        <v>45979</v>
      </c>
      <c r="D4203" s="17" t="s">
        <v>665</v>
      </c>
      <c r="E4203" s="17" t="s">
        <v>180</v>
      </c>
      <c r="F4203" s="17" t="s">
        <v>1487</v>
      </c>
      <c r="G4203" s="17" t="s">
        <v>59</v>
      </c>
      <c r="H4203" s="17" t="s">
        <v>1537</v>
      </c>
      <c r="I4203" s="17" t="s">
        <v>1524</v>
      </c>
      <c r="J4203" s="17" t="n">
        <v>1</v>
      </c>
      <c r="K4203" s="15" t="n">
        <v>82.9</v>
      </c>
      <c r="L4203" s="22" t="n">
        <v>0.05</v>
      </c>
      <c r="M4203" s="15" t="n">
        <v>0</v>
      </c>
      <c r="N4203" s="15" t="n">
        <f aca="false">J4203*K4203</f>
        <v>82.9</v>
      </c>
      <c r="O4203" s="15" t="n">
        <f aca="false">N4203*L4203</f>
        <v>4.145</v>
      </c>
      <c r="P4203" s="15" t="n">
        <f aca="false">N4203-O4203</f>
        <v>78.755</v>
      </c>
      <c r="Q4203" s="15" t="n">
        <f aca="false">J4203*INDEX(dProdutos!$F$2:$F$47,MATCH(E4203,dProdutos!$A$2:$A$47,0))</f>
        <v>35.97</v>
      </c>
      <c r="R4203" s="15" t="n">
        <f aca="false">IF(I4203="Cancelado",0,P4203-Q4203)</f>
        <v>42.785</v>
      </c>
      <c r="S4203" s="17" t="str">
        <f aca="false">INDEX(dProdutos!$D$2:$D$47,MATCH(E4203,dProdutos!$A$2:$A$47,0))</f>
        <v>Eletrônicos</v>
      </c>
    </row>
    <row r="4204" customFormat="false" ht="15" hidden="false" customHeight="false" outlineLevel="0" collapsed="false">
      <c r="A4204" s="17" t="s">
        <v>4097</v>
      </c>
      <c r="B4204" s="17" t="n">
        <v>3</v>
      </c>
      <c r="C4204" s="21" t="n">
        <v>45979</v>
      </c>
      <c r="D4204" s="17" t="s">
        <v>665</v>
      </c>
      <c r="E4204" s="17" t="s">
        <v>138</v>
      </c>
      <c r="F4204" s="17" t="s">
        <v>1487</v>
      </c>
      <c r="G4204" s="17" t="s">
        <v>59</v>
      </c>
      <c r="H4204" s="17" t="s">
        <v>1537</v>
      </c>
      <c r="I4204" s="17" t="s">
        <v>1524</v>
      </c>
      <c r="J4204" s="17" t="n">
        <v>1</v>
      </c>
      <c r="K4204" s="15" t="n">
        <v>231.9</v>
      </c>
      <c r="L4204" s="22" t="n">
        <v>0</v>
      </c>
      <c r="M4204" s="15" t="n">
        <v>0</v>
      </c>
      <c r="N4204" s="15" t="n">
        <f aca="false">J4204*K4204</f>
        <v>231.9</v>
      </c>
      <c r="O4204" s="15" t="n">
        <f aca="false">N4204*L4204</f>
        <v>0</v>
      </c>
      <c r="P4204" s="15" t="n">
        <f aca="false">N4204-O4204</f>
        <v>231.9</v>
      </c>
      <c r="Q4204" s="15" t="n">
        <f aca="false">J4204*INDEX(dProdutos!$F$2:$F$47,MATCH(E4204,dProdutos!$A$2:$A$47,0))</f>
        <v>132.21</v>
      </c>
      <c r="R4204" s="15" t="n">
        <f aca="false">IF(I4204="Cancelado",0,P4204-Q4204)</f>
        <v>99.69</v>
      </c>
      <c r="S4204" s="17" t="str">
        <f aca="false">INDEX(dProdutos!$D$2:$D$47,MATCH(E4204,dProdutos!$A$2:$A$47,0))</f>
        <v>Calçados</v>
      </c>
    </row>
    <row r="4205" customFormat="false" ht="15" hidden="false" customHeight="false" outlineLevel="0" collapsed="false">
      <c r="A4205" s="17" t="s">
        <v>4098</v>
      </c>
      <c r="B4205" s="17" t="n">
        <v>1</v>
      </c>
      <c r="C4205" s="21" t="n">
        <v>45979</v>
      </c>
      <c r="D4205" s="17" t="s">
        <v>949</v>
      </c>
      <c r="E4205" s="17" t="s">
        <v>186</v>
      </c>
      <c r="F4205" s="17" t="s">
        <v>1487</v>
      </c>
      <c r="G4205" s="17" t="s">
        <v>60</v>
      </c>
      <c r="H4205" s="17" t="s">
        <v>1527</v>
      </c>
      <c r="I4205" s="17" t="s">
        <v>1524</v>
      </c>
      <c r="J4205" s="17" t="n">
        <v>1</v>
      </c>
      <c r="K4205" s="15" t="n">
        <v>120.9</v>
      </c>
      <c r="L4205" s="22" t="n">
        <v>0</v>
      </c>
      <c r="M4205" s="15" t="n">
        <v>0</v>
      </c>
      <c r="N4205" s="15" t="n">
        <f aca="false">J4205*K4205</f>
        <v>120.9</v>
      </c>
      <c r="O4205" s="15" t="n">
        <f aca="false">N4205*L4205</f>
        <v>0</v>
      </c>
      <c r="P4205" s="15" t="n">
        <f aca="false">N4205-O4205</f>
        <v>120.9</v>
      </c>
      <c r="Q4205" s="15" t="n">
        <f aca="false">J4205*INDEX(dProdutos!$F$2:$F$47,MATCH(E4205,dProdutos!$A$2:$A$47,0))</f>
        <v>72.21</v>
      </c>
      <c r="R4205" s="15" t="n">
        <f aca="false">IF(I4205="Cancelado",0,P4205-Q4205)</f>
        <v>48.69</v>
      </c>
      <c r="S4205" s="17" t="str">
        <f aca="false">INDEX(dProdutos!$D$2:$D$47,MATCH(E4205,dProdutos!$A$2:$A$47,0))</f>
        <v>Eletrônicos</v>
      </c>
    </row>
    <row r="4206" customFormat="false" ht="15" hidden="false" customHeight="false" outlineLevel="0" collapsed="false">
      <c r="A4206" s="17" t="s">
        <v>4099</v>
      </c>
      <c r="B4206" s="17" t="n">
        <v>1</v>
      </c>
      <c r="C4206" s="21" t="n">
        <v>45979</v>
      </c>
      <c r="D4206" s="17" t="s">
        <v>393</v>
      </c>
      <c r="E4206" s="17" t="s">
        <v>88</v>
      </c>
      <c r="F4206" s="17" t="s">
        <v>1495</v>
      </c>
      <c r="G4206" s="17" t="s">
        <v>59</v>
      </c>
      <c r="H4206" s="17" t="s">
        <v>1523</v>
      </c>
      <c r="I4206" s="17" t="s">
        <v>1524</v>
      </c>
      <c r="J4206" s="17" t="n">
        <v>2</v>
      </c>
      <c r="K4206" s="15" t="n">
        <v>170.9</v>
      </c>
      <c r="L4206" s="22" t="n">
        <v>0.1</v>
      </c>
      <c r="M4206" s="15" t="n">
        <v>0</v>
      </c>
      <c r="N4206" s="15" t="n">
        <f aca="false">J4206*K4206</f>
        <v>341.8</v>
      </c>
      <c r="O4206" s="15" t="n">
        <f aca="false">N4206*L4206</f>
        <v>34.18</v>
      </c>
      <c r="P4206" s="15" t="n">
        <f aca="false">N4206-O4206</f>
        <v>307.62</v>
      </c>
      <c r="Q4206" s="15" t="n">
        <f aca="false">J4206*INDEX(dProdutos!$F$2:$F$47,MATCH(E4206,dProdutos!$A$2:$A$47,0))</f>
        <v>196.28</v>
      </c>
      <c r="R4206" s="15" t="n">
        <f aca="false">IF(I4206="Cancelado",0,P4206-Q4206)</f>
        <v>111.34</v>
      </c>
      <c r="S4206" s="17" t="str">
        <f aca="false">INDEX(dProdutos!$D$2:$D$47,MATCH(E4206,dProdutos!$A$2:$A$47,0))</f>
        <v>Moda Feminina</v>
      </c>
    </row>
    <row r="4207" customFormat="false" ht="15" hidden="false" customHeight="false" outlineLevel="0" collapsed="false">
      <c r="A4207" s="17" t="s">
        <v>4100</v>
      </c>
      <c r="B4207" s="17" t="n">
        <v>1</v>
      </c>
      <c r="C4207" s="21" t="n">
        <v>45979</v>
      </c>
      <c r="D4207" s="17" t="s">
        <v>989</v>
      </c>
      <c r="E4207" s="17" t="s">
        <v>117</v>
      </c>
      <c r="F4207" s="17" t="s">
        <v>1490</v>
      </c>
      <c r="G4207" s="17" t="s">
        <v>59</v>
      </c>
      <c r="H4207" s="17" t="s">
        <v>1537</v>
      </c>
      <c r="I4207" s="17" t="s">
        <v>1524</v>
      </c>
      <c r="J4207" s="17" t="n">
        <v>1</v>
      </c>
      <c r="K4207" s="15" t="n">
        <v>166.9</v>
      </c>
      <c r="L4207" s="22" t="n">
        <v>0</v>
      </c>
      <c r="M4207" s="15" t="n">
        <v>0</v>
      </c>
      <c r="N4207" s="15" t="n">
        <f aca="false">J4207*K4207</f>
        <v>166.9</v>
      </c>
      <c r="O4207" s="15" t="n">
        <f aca="false">N4207*L4207</f>
        <v>0</v>
      </c>
      <c r="P4207" s="15" t="n">
        <f aca="false">N4207-O4207</f>
        <v>166.9</v>
      </c>
      <c r="Q4207" s="15" t="n">
        <f aca="false">J4207*INDEX(dProdutos!$F$2:$F$47,MATCH(E4207,dProdutos!$A$2:$A$47,0))</f>
        <v>73.23</v>
      </c>
      <c r="R4207" s="15" t="n">
        <f aca="false">IF(I4207="Cancelado",0,P4207-Q4207)</f>
        <v>93.67</v>
      </c>
      <c r="S4207" s="17" t="str">
        <f aca="false">INDEX(dProdutos!$D$2:$D$47,MATCH(E4207,dProdutos!$A$2:$A$47,0))</f>
        <v>Moda Masculina</v>
      </c>
    </row>
    <row r="4208" customFormat="false" ht="15" hidden="false" customHeight="false" outlineLevel="0" collapsed="false">
      <c r="A4208" s="17" t="s">
        <v>4101</v>
      </c>
      <c r="B4208" s="17" t="n">
        <v>1</v>
      </c>
      <c r="C4208" s="21" t="n">
        <v>45979</v>
      </c>
      <c r="D4208" s="17" t="s">
        <v>488</v>
      </c>
      <c r="E4208" s="17" t="s">
        <v>168</v>
      </c>
      <c r="F4208" s="17" t="s">
        <v>1497</v>
      </c>
      <c r="G4208" s="17" t="s">
        <v>59</v>
      </c>
      <c r="H4208" s="17" t="s">
        <v>1537</v>
      </c>
      <c r="I4208" s="17" t="s">
        <v>1524</v>
      </c>
      <c r="J4208" s="17" t="n">
        <v>1</v>
      </c>
      <c r="K4208" s="15" t="n">
        <v>253.9</v>
      </c>
      <c r="L4208" s="22" t="n">
        <v>0</v>
      </c>
      <c r="M4208" s="15" t="n">
        <v>33.31</v>
      </c>
      <c r="N4208" s="15" t="n">
        <f aca="false">J4208*K4208</f>
        <v>253.9</v>
      </c>
      <c r="O4208" s="15" t="n">
        <f aca="false">N4208*L4208</f>
        <v>0</v>
      </c>
      <c r="P4208" s="15" t="n">
        <f aca="false">N4208-O4208</f>
        <v>253.9</v>
      </c>
      <c r="Q4208" s="15" t="n">
        <f aca="false">J4208*INDEX(dProdutos!$F$2:$F$47,MATCH(E4208,dProdutos!$A$2:$A$47,0))</f>
        <v>128.94</v>
      </c>
      <c r="R4208" s="15" t="n">
        <f aca="false">IF(I4208="Cancelado",0,P4208-Q4208)</f>
        <v>124.96</v>
      </c>
      <c r="S4208" s="17" t="str">
        <f aca="false">INDEX(dProdutos!$D$2:$D$47,MATCH(E4208,dProdutos!$A$2:$A$47,0))</f>
        <v>Casa</v>
      </c>
    </row>
    <row r="4209" customFormat="false" ht="15" hidden="false" customHeight="false" outlineLevel="0" collapsed="false">
      <c r="A4209" s="17" t="s">
        <v>4102</v>
      </c>
      <c r="B4209" s="17" t="n">
        <v>1</v>
      </c>
      <c r="C4209" s="21" t="n">
        <v>45979</v>
      </c>
      <c r="D4209" s="17" t="s">
        <v>912</v>
      </c>
      <c r="E4209" s="17" t="s">
        <v>120</v>
      </c>
      <c r="F4209" s="17" t="s">
        <v>1503</v>
      </c>
      <c r="G4209" s="17" t="s">
        <v>63</v>
      </c>
      <c r="H4209" s="17" t="s">
        <v>1537</v>
      </c>
      <c r="I4209" s="17" t="s">
        <v>1524</v>
      </c>
      <c r="J4209" s="17" t="n">
        <v>1</v>
      </c>
      <c r="K4209" s="15" t="n">
        <v>96.9</v>
      </c>
      <c r="L4209" s="22" t="n">
        <v>0</v>
      </c>
      <c r="M4209" s="15" t="n">
        <v>12.12</v>
      </c>
      <c r="N4209" s="15" t="n">
        <f aca="false">J4209*K4209</f>
        <v>96.9</v>
      </c>
      <c r="O4209" s="15" t="n">
        <f aca="false">N4209*L4209</f>
        <v>0</v>
      </c>
      <c r="P4209" s="15" t="n">
        <f aca="false">N4209-O4209</f>
        <v>96.9</v>
      </c>
      <c r="Q4209" s="15" t="n">
        <f aca="false">J4209*INDEX(dProdutos!$F$2:$F$47,MATCH(E4209,dProdutos!$A$2:$A$47,0))</f>
        <v>44.36</v>
      </c>
      <c r="R4209" s="15" t="n">
        <f aca="false">IF(I4209="Cancelado",0,P4209-Q4209)</f>
        <v>52.54</v>
      </c>
      <c r="S4209" s="17" t="str">
        <f aca="false">INDEX(dProdutos!$D$2:$D$47,MATCH(E4209,dProdutos!$A$2:$A$47,0))</f>
        <v>Moda Masculina</v>
      </c>
    </row>
    <row r="4210" customFormat="false" ht="15" hidden="false" customHeight="false" outlineLevel="0" collapsed="false">
      <c r="A4210" s="17" t="s">
        <v>4103</v>
      </c>
      <c r="B4210" s="17" t="n">
        <v>1</v>
      </c>
      <c r="C4210" s="21" t="n">
        <v>45979</v>
      </c>
      <c r="D4210" s="17" t="s">
        <v>1141</v>
      </c>
      <c r="E4210" s="17" t="s">
        <v>168</v>
      </c>
      <c r="F4210" s="17" t="s">
        <v>1493</v>
      </c>
      <c r="G4210" s="17" t="s">
        <v>63</v>
      </c>
      <c r="H4210" s="17" t="s">
        <v>1523</v>
      </c>
      <c r="I4210" s="17" t="s">
        <v>1524</v>
      </c>
      <c r="J4210" s="17" t="n">
        <v>1</v>
      </c>
      <c r="K4210" s="15" t="n">
        <v>253.9</v>
      </c>
      <c r="L4210" s="22" t="n">
        <v>0</v>
      </c>
      <c r="M4210" s="15" t="n">
        <v>27.7</v>
      </c>
      <c r="N4210" s="15" t="n">
        <f aca="false">J4210*K4210</f>
        <v>253.9</v>
      </c>
      <c r="O4210" s="15" t="n">
        <f aca="false">N4210*L4210</f>
        <v>0</v>
      </c>
      <c r="P4210" s="15" t="n">
        <f aca="false">N4210-O4210</f>
        <v>253.9</v>
      </c>
      <c r="Q4210" s="15" t="n">
        <f aca="false">J4210*INDEX(dProdutos!$F$2:$F$47,MATCH(E4210,dProdutos!$A$2:$A$47,0))</f>
        <v>128.94</v>
      </c>
      <c r="R4210" s="15" t="n">
        <f aca="false">IF(I4210="Cancelado",0,P4210-Q4210)</f>
        <v>124.96</v>
      </c>
      <c r="S4210" s="17" t="str">
        <f aca="false">INDEX(dProdutos!$D$2:$D$47,MATCH(E4210,dProdutos!$A$2:$A$47,0))</f>
        <v>Casa</v>
      </c>
    </row>
    <row r="4211" customFormat="false" ht="15" hidden="false" customHeight="false" outlineLevel="0" collapsed="false">
      <c r="A4211" s="17" t="s">
        <v>4104</v>
      </c>
      <c r="B4211" s="17" t="n">
        <v>1</v>
      </c>
      <c r="C4211" s="21" t="n">
        <v>45979</v>
      </c>
      <c r="D4211" s="17" t="s">
        <v>629</v>
      </c>
      <c r="E4211" s="17" t="s">
        <v>153</v>
      </c>
      <c r="F4211" s="17" t="s">
        <v>1487</v>
      </c>
      <c r="G4211" s="17" t="s">
        <v>62</v>
      </c>
      <c r="H4211" s="17" t="s">
        <v>1540</v>
      </c>
      <c r="I4211" s="17" t="s">
        <v>1524</v>
      </c>
      <c r="J4211" s="17" t="n">
        <v>3</v>
      </c>
      <c r="K4211" s="15" t="n">
        <v>165.9</v>
      </c>
      <c r="L4211" s="22" t="n">
        <v>0.1</v>
      </c>
      <c r="M4211" s="15" t="n">
        <v>32.5</v>
      </c>
      <c r="N4211" s="15" t="n">
        <f aca="false">J4211*K4211</f>
        <v>497.7</v>
      </c>
      <c r="O4211" s="15" t="n">
        <f aca="false">N4211*L4211</f>
        <v>49.77</v>
      </c>
      <c r="P4211" s="15" t="n">
        <f aca="false">N4211-O4211</f>
        <v>447.93</v>
      </c>
      <c r="Q4211" s="15" t="n">
        <f aca="false">J4211*INDEX(dProdutos!$F$2:$F$47,MATCH(E4211,dProdutos!$A$2:$A$47,0))</f>
        <v>201.84</v>
      </c>
      <c r="R4211" s="15" t="n">
        <f aca="false">IF(I4211="Cancelado",0,P4211-Q4211)</f>
        <v>246.09</v>
      </c>
      <c r="S4211" s="17" t="str">
        <f aca="false">INDEX(dProdutos!$D$2:$D$47,MATCH(E4211,dProdutos!$A$2:$A$47,0))</f>
        <v>Acessórios</v>
      </c>
    </row>
    <row r="4212" customFormat="false" ht="15" hidden="false" customHeight="false" outlineLevel="0" collapsed="false">
      <c r="A4212" s="17" t="s">
        <v>4104</v>
      </c>
      <c r="B4212" s="17" t="n">
        <v>2</v>
      </c>
      <c r="C4212" s="21" t="n">
        <v>45979</v>
      </c>
      <c r="D4212" s="17" t="s">
        <v>629</v>
      </c>
      <c r="E4212" s="17" t="s">
        <v>171</v>
      </c>
      <c r="F4212" s="17" t="s">
        <v>1487</v>
      </c>
      <c r="G4212" s="17" t="s">
        <v>62</v>
      </c>
      <c r="H4212" s="17" t="s">
        <v>1540</v>
      </c>
      <c r="I4212" s="17" t="s">
        <v>1524</v>
      </c>
      <c r="J4212" s="17" t="n">
        <v>2</v>
      </c>
      <c r="K4212" s="15" t="n">
        <v>246.9</v>
      </c>
      <c r="L4212" s="22" t="n">
        <v>0</v>
      </c>
      <c r="M4212" s="15" t="n">
        <v>0</v>
      </c>
      <c r="N4212" s="15" t="n">
        <f aca="false">J4212*K4212</f>
        <v>493.8</v>
      </c>
      <c r="O4212" s="15" t="n">
        <f aca="false">N4212*L4212</f>
        <v>0</v>
      </c>
      <c r="P4212" s="15" t="n">
        <f aca="false">N4212-O4212</f>
        <v>493.8</v>
      </c>
      <c r="Q4212" s="15" t="n">
        <f aca="false">J4212*INDEX(dProdutos!$F$2:$F$47,MATCH(E4212,dProdutos!$A$2:$A$47,0))</f>
        <v>207.22</v>
      </c>
      <c r="R4212" s="15" t="n">
        <f aca="false">IF(I4212="Cancelado",0,P4212-Q4212)</f>
        <v>286.58</v>
      </c>
      <c r="S4212" s="17" t="str">
        <f aca="false">INDEX(dProdutos!$D$2:$D$47,MATCH(E4212,dProdutos!$A$2:$A$47,0))</f>
        <v>Casa</v>
      </c>
    </row>
    <row r="4213" customFormat="false" ht="15" hidden="false" customHeight="false" outlineLevel="0" collapsed="false">
      <c r="A4213" s="17" t="s">
        <v>4105</v>
      </c>
      <c r="B4213" s="17" t="n">
        <v>1</v>
      </c>
      <c r="C4213" s="21" t="n">
        <v>45979</v>
      </c>
      <c r="D4213" s="17" t="s">
        <v>648</v>
      </c>
      <c r="E4213" s="17" t="s">
        <v>177</v>
      </c>
      <c r="F4213" s="17" t="s">
        <v>1501</v>
      </c>
      <c r="G4213" s="17" t="s">
        <v>64</v>
      </c>
      <c r="H4213" s="17" t="s">
        <v>1537</v>
      </c>
      <c r="I4213" s="17" t="s">
        <v>1524</v>
      </c>
      <c r="J4213" s="17" t="n">
        <v>1</v>
      </c>
      <c r="K4213" s="15" t="n">
        <v>257.9</v>
      </c>
      <c r="L4213" s="22" t="n">
        <v>0</v>
      </c>
      <c r="M4213" s="15" t="n">
        <v>14.1</v>
      </c>
      <c r="N4213" s="15" t="n">
        <f aca="false">J4213*K4213</f>
        <v>257.9</v>
      </c>
      <c r="O4213" s="15" t="n">
        <f aca="false">N4213*L4213</f>
        <v>0</v>
      </c>
      <c r="P4213" s="15" t="n">
        <f aca="false">N4213-O4213</f>
        <v>257.9</v>
      </c>
      <c r="Q4213" s="15" t="n">
        <f aca="false">J4213*INDEX(dProdutos!$F$2:$F$47,MATCH(E4213,dProdutos!$A$2:$A$47,0))</f>
        <v>138.23</v>
      </c>
      <c r="R4213" s="15" t="n">
        <f aca="false">IF(I4213="Cancelado",0,P4213-Q4213)</f>
        <v>119.67</v>
      </c>
      <c r="S4213" s="17" t="str">
        <f aca="false">INDEX(dProdutos!$D$2:$D$47,MATCH(E4213,dProdutos!$A$2:$A$47,0))</f>
        <v>Casa</v>
      </c>
    </row>
    <row r="4214" customFormat="false" ht="15" hidden="false" customHeight="false" outlineLevel="0" collapsed="false">
      <c r="A4214" s="17" t="s">
        <v>4106</v>
      </c>
      <c r="B4214" s="17" t="n">
        <v>1</v>
      </c>
      <c r="C4214" s="21" t="n">
        <v>45979</v>
      </c>
      <c r="D4214" s="17" t="s">
        <v>466</v>
      </c>
      <c r="E4214" s="17" t="s">
        <v>171</v>
      </c>
      <c r="F4214" s="17" t="s">
        <v>1493</v>
      </c>
      <c r="G4214" s="17" t="s">
        <v>63</v>
      </c>
      <c r="H4214" s="17" t="s">
        <v>1523</v>
      </c>
      <c r="I4214" s="17" t="s">
        <v>1524</v>
      </c>
      <c r="J4214" s="17" t="n">
        <v>1</v>
      </c>
      <c r="K4214" s="15" t="n">
        <v>246.9</v>
      </c>
      <c r="L4214" s="22" t="n">
        <v>0.2</v>
      </c>
      <c r="M4214" s="15" t="n">
        <v>14.68</v>
      </c>
      <c r="N4214" s="15" t="n">
        <f aca="false">J4214*K4214</f>
        <v>246.9</v>
      </c>
      <c r="O4214" s="15" t="n">
        <f aca="false">N4214*L4214</f>
        <v>49.38</v>
      </c>
      <c r="P4214" s="15" t="n">
        <f aca="false">N4214-O4214</f>
        <v>197.52</v>
      </c>
      <c r="Q4214" s="15" t="n">
        <f aca="false">J4214*INDEX(dProdutos!$F$2:$F$47,MATCH(E4214,dProdutos!$A$2:$A$47,0))</f>
        <v>103.61</v>
      </c>
      <c r="R4214" s="15" t="n">
        <f aca="false">IF(I4214="Cancelado",0,P4214-Q4214)</f>
        <v>93.91</v>
      </c>
      <c r="S4214" s="17" t="str">
        <f aca="false">INDEX(dProdutos!$D$2:$D$47,MATCH(E4214,dProdutos!$A$2:$A$47,0))</f>
        <v>Casa</v>
      </c>
    </row>
    <row r="4215" customFormat="false" ht="15" hidden="false" customHeight="false" outlineLevel="0" collapsed="false">
      <c r="A4215" s="17" t="s">
        <v>4107</v>
      </c>
      <c r="B4215" s="17" t="n">
        <v>1</v>
      </c>
      <c r="C4215" s="21" t="n">
        <v>45979</v>
      </c>
      <c r="D4215" s="17" t="s">
        <v>396</v>
      </c>
      <c r="E4215" s="17" t="s">
        <v>85</v>
      </c>
      <c r="F4215" s="17" t="s">
        <v>1499</v>
      </c>
      <c r="G4215" s="17" t="s">
        <v>59</v>
      </c>
      <c r="H4215" s="17" t="s">
        <v>1523</v>
      </c>
      <c r="I4215" s="17" t="s">
        <v>1531</v>
      </c>
      <c r="J4215" s="17" t="n">
        <v>1</v>
      </c>
      <c r="K4215" s="15" t="n">
        <v>165.9</v>
      </c>
      <c r="L4215" s="22" t="n">
        <v>0.15</v>
      </c>
      <c r="M4215" s="15" t="n">
        <v>30.23</v>
      </c>
      <c r="N4215" s="15" t="n">
        <f aca="false">J4215*K4215</f>
        <v>165.9</v>
      </c>
      <c r="O4215" s="15" t="n">
        <f aca="false">N4215*L4215</f>
        <v>24.885</v>
      </c>
      <c r="P4215" s="15" t="n">
        <f aca="false">N4215-O4215</f>
        <v>141.015</v>
      </c>
      <c r="Q4215" s="15" t="n">
        <f aca="false">J4215*INDEX(dProdutos!$F$2:$F$47,MATCH(E4215,dProdutos!$A$2:$A$47,0))</f>
        <v>91.55</v>
      </c>
      <c r="R4215" s="15" t="n">
        <f aca="false">IF(I4215="Cancelado",0,P4215-Q4215)</f>
        <v>0</v>
      </c>
      <c r="S4215" s="17" t="str">
        <f aca="false">INDEX(dProdutos!$D$2:$D$47,MATCH(E4215,dProdutos!$A$2:$A$47,0))</f>
        <v>Moda Feminina</v>
      </c>
    </row>
    <row r="4216" customFormat="false" ht="15" hidden="false" customHeight="false" outlineLevel="0" collapsed="false">
      <c r="A4216" s="17" t="s">
        <v>4107</v>
      </c>
      <c r="B4216" s="17" t="n">
        <v>2</v>
      </c>
      <c r="C4216" s="21" t="n">
        <v>45979</v>
      </c>
      <c r="D4216" s="17" t="s">
        <v>396</v>
      </c>
      <c r="E4216" s="17" t="s">
        <v>177</v>
      </c>
      <c r="F4216" s="17" t="s">
        <v>1499</v>
      </c>
      <c r="G4216" s="17" t="s">
        <v>59</v>
      </c>
      <c r="H4216" s="17" t="s">
        <v>1523</v>
      </c>
      <c r="I4216" s="17" t="s">
        <v>1531</v>
      </c>
      <c r="J4216" s="17" t="n">
        <v>1</v>
      </c>
      <c r="K4216" s="15" t="n">
        <v>257.9</v>
      </c>
      <c r="L4216" s="22" t="n">
        <v>0.15</v>
      </c>
      <c r="M4216" s="15" t="n">
        <v>0</v>
      </c>
      <c r="N4216" s="15" t="n">
        <f aca="false">J4216*K4216</f>
        <v>257.9</v>
      </c>
      <c r="O4216" s="15" t="n">
        <f aca="false">N4216*L4216</f>
        <v>38.685</v>
      </c>
      <c r="P4216" s="15" t="n">
        <f aca="false">N4216-O4216</f>
        <v>219.215</v>
      </c>
      <c r="Q4216" s="15" t="n">
        <f aca="false">J4216*INDEX(dProdutos!$F$2:$F$47,MATCH(E4216,dProdutos!$A$2:$A$47,0))</f>
        <v>138.23</v>
      </c>
      <c r="R4216" s="15" t="n">
        <f aca="false">IF(I4216="Cancelado",0,P4216-Q4216)</f>
        <v>0</v>
      </c>
      <c r="S4216" s="17" t="str">
        <f aca="false">INDEX(dProdutos!$D$2:$D$47,MATCH(E4216,dProdutos!$A$2:$A$47,0))</f>
        <v>Casa</v>
      </c>
    </row>
    <row r="4217" customFormat="false" ht="15" hidden="false" customHeight="false" outlineLevel="0" collapsed="false">
      <c r="A4217" s="17" t="s">
        <v>4108</v>
      </c>
      <c r="B4217" s="17" t="n">
        <v>1</v>
      </c>
      <c r="C4217" s="21" t="n">
        <v>45980</v>
      </c>
      <c r="D4217" s="17" t="s">
        <v>1199</v>
      </c>
      <c r="E4217" s="17" t="s">
        <v>156</v>
      </c>
      <c r="F4217" s="17" t="s">
        <v>1493</v>
      </c>
      <c r="G4217" s="17" t="s">
        <v>59</v>
      </c>
      <c r="H4217" s="17" t="s">
        <v>1537</v>
      </c>
      <c r="I4217" s="17" t="s">
        <v>1524</v>
      </c>
      <c r="J4217" s="17" t="n">
        <v>2</v>
      </c>
      <c r="K4217" s="15" t="n">
        <v>192.9</v>
      </c>
      <c r="L4217" s="22" t="n">
        <v>0.1</v>
      </c>
      <c r="M4217" s="15" t="n">
        <v>25.82</v>
      </c>
      <c r="N4217" s="15" t="n">
        <f aca="false">J4217*K4217</f>
        <v>385.8</v>
      </c>
      <c r="O4217" s="15" t="n">
        <f aca="false">N4217*L4217</f>
        <v>38.58</v>
      </c>
      <c r="P4217" s="15" t="n">
        <f aca="false">N4217-O4217</f>
        <v>347.22</v>
      </c>
      <c r="Q4217" s="15" t="n">
        <f aca="false">J4217*INDEX(dProdutos!$F$2:$F$47,MATCH(E4217,dProdutos!$A$2:$A$47,0))</f>
        <v>160.76</v>
      </c>
      <c r="R4217" s="15" t="n">
        <f aca="false">IF(I4217="Cancelado",0,P4217-Q4217)</f>
        <v>186.46</v>
      </c>
      <c r="S4217" s="17" t="str">
        <f aca="false">INDEX(dProdutos!$D$2:$D$47,MATCH(E4217,dProdutos!$A$2:$A$47,0))</f>
        <v>Acessórios</v>
      </c>
    </row>
    <row r="4218" customFormat="false" ht="15" hidden="false" customHeight="false" outlineLevel="0" collapsed="false">
      <c r="A4218" s="17" t="s">
        <v>4109</v>
      </c>
      <c r="B4218" s="17" t="n">
        <v>1</v>
      </c>
      <c r="C4218" s="21" t="n">
        <v>45980</v>
      </c>
      <c r="D4218" s="17" t="s">
        <v>814</v>
      </c>
      <c r="E4218" s="17" t="s">
        <v>120</v>
      </c>
      <c r="F4218" s="17" t="s">
        <v>1490</v>
      </c>
      <c r="G4218" s="17" t="s">
        <v>60</v>
      </c>
      <c r="H4218" s="17" t="s">
        <v>1527</v>
      </c>
      <c r="I4218" s="17" t="s">
        <v>1524</v>
      </c>
      <c r="J4218" s="17" t="n">
        <v>1</v>
      </c>
      <c r="K4218" s="15" t="n">
        <v>96.9</v>
      </c>
      <c r="L4218" s="22" t="n">
        <v>0.05</v>
      </c>
      <c r="M4218" s="15" t="n">
        <v>13.66</v>
      </c>
      <c r="N4218" s="15" t="n">
        <f aca="false">J4218*K4218</f>
        <v>96.9</v>
      </c>
      <c r="O4218" s="15" t="n">
        <f aca="false">N4218*L4218</f>
        <v>4.845</v>
      </c>
      <c r="P4218" s="15" t="n">
        <f aca="false">N4218-O4218</f>
        <v>92.055</v>
      </c>
      <c r="Q4218" s="15" t="n">
        <f aca="false">J4218*INDEX(dProdutos!$F$2:$F$47,MATCH(E4218,dProdutos!$A$2:$A$47,0))</f>
        <v>44.36</v>
      </c>
      <c r="R4218" s="15" t="n">
        <f aca="false">IF(I4218="Cancelado",0,P4218-Q4218)</f>
        <v>47.695</v>
      </c>
      <c r="S4218" s="17" t="str">
        <f aca="false">INDEX(dProdutos!$D$2:$D$47,MATCH(E4218,dProdutos!$A$2:$A$47,0))</f>
        <v>Moda Masculina</v>
      </c>
    </row>
    <row r="4219" customFormat="false" ht="15" hidden="false" customHeight="false" outlineLevel="0" collapsed="false">
      <c r="A4219" s="17" t="s">
        <v>4110</v>
      </c>
      <c r="B4219" s="17" t="n">
        <v>1</v>
      </c>
      <c r="C4219" s="21" t="n">
        <v>45980</v>
      </c>
      <c r="D4219" s="17" t="s">
        <v>608</v>
      </c>
      <c r="E4219" s="17" t="s">
        <v>129</v>
      </c>
      <c r="F4219" s="17" t="s">
        <v>1497</v>
      </c>
      <c r="G4219" s="17" t="s">
        <v>64</v>
      </c>
      <c r="H4219" s="17" t="s">
        <v>1537</v>
      </c>
      <c r="I4219" s="17" t="s">
        <v>1524</v>
      </c>
      <c r="J4219" s="17" t="n">
        <v>1</v>
      </c>
      <c r="K4219" s="15" t="n">
        <v>105.9</v>
      </c>
      <c r="L4219" s="22" t="n">
        <v>0</v>
      </c>
      <c r="M4219" s="15" t="n">
        <v>0</v>
      </c>
      <c r="N4219" s="15" t="n">
        <f aca="false">J4219*K4219</f>
        <v>105.9</v>
      </c>
      <c r="O4219" s="15" t="n">
        <f aca="false">N4219*L4219</f>
        <v>0</v>
      </c>
      <c r="P4219" s="15" t="n">
        <f aca="false">N4219-O4219</f>
        <v>105.9</v>
      </c>
      <c r="Q4219" s="15" t="n">
        <f aca="false">J4219*INDEX(dProdutos!$F$2:$F$47,MATCH(E4219,dProdutos!$A$2:$A$47,0))</f>
        <v>43.79</v>
      </c>
      <c r="R4219" s="15" t="n">
        <f aca="false">IF(I4219="Cancelado",0,P4219-Q4219)</f>
        <v>62.11</v>
      </c>
      <c r="S4219" s="17" t="str">
        <f aca="false">INDEX(dProdutos!$D$2:$D$47,MATCH(E4219,dProdutos!$A$2:$A$47,0))</f>
        <v>Calçados</v>
      </c>
    </row>
    <row r="4220" customFormat="false" ht="15" hidden="false" customHeight="false" outlineLevel="0" collapsed="false">
      <c r="A4220" s="17" t="s">
        <v>4110</v>
      </c>
      <c r="B4220" s="17" t="n">
        <v>2</v>
      </c>
      <c r="C4220" s="21" t="n">
        <v>45980</v>
      </c>
      <c r="D4220" s="17" t="s">
        <v>608</v>
      </c>
      <c r="E4220" s="17" t="s">
        <v>117</v>
      </c>
      <c r="F4220" s="17" t="s">
        <v>1497</v>
      </c>
      <c r="G4220" s="17" t="s">
        <v>64</v>
      </c>
      <c r="H4220" s="17" t="s">
        <v>1537</v>
      </c>
      <c r="I4220" s="17" t="s">
        <v>1524</v>
      </c>
      <c r="J4220" s="17" t="n">
        <v>1</v>
      </c>
      <c r="K4220" s="15" t="n">
        <v>166.9</v>
      </c>
      <c r="L4220" s="22" t="n">
        <v>0</v>
      </c>
      <c r="M4220" s="15" t="n">
        <v>0</v>
      </c>
      <c r="N4220" s="15" t="n">
        <f aca="false">J4220*K4220</f>
        <v>166.9</v>
      </c>
      <c r="O4220" s="15" t="n">
        <f aca="false">N4220*L4220</f>
        <v>0</v>
      </c>
      <c r="P4220" s="15" t="n">
        <f aca="false">N4220-O4220</f>
        <v>166.9</v>
      </c>
      <c r="Q4220" s="15" t="n">
        <f aca="false">J4220*INDEX(dProdutos!$F$2:$F$47,MATCH(E4220,dProdutos!$A$2:$A$47,0))</f>
        <v>73.23</v>
      </c>
      <c r="R4220" s="15" t="n">
        <f aca="false">IF(I4220="Cancelado",0,P4220-Q4220)</f>
        <v>93.67</v>
      </c>
      <c r="S4220" s="17" t="str">
        <f aca="false">INDEX(dProdutos!$D$2:$D$47,MATCH(E4220,dProdutos!$A$2:$A$47,0))</f>
        <v>Moda Masculina</v>
      </c>
    </row>
    <row r="4221" customFormat="false" ht="15" hidden="false" customHeight="false" outlineLevel="0" collapsed="false">
      <c r="A4221" s="17" t="s">
        <v>4111</v>
      </c>
      <c r="B4221" s="17" t="n">
        <v>1</v>
      </c>
      <c r="C4221" s="21" t="n">
        <v>45980</v>
      </c>
      <c r="D4221" s="17" t="s">
        <v>1175</v>
      </c>
      <c r="E4221" s="17" t="s">
        <v>98</v>
      </c>
      <c r="F4221" s="17" t="s">
        <v>1495</v>
      </c>
      <c r="G4221" s="17" t="s">
        <v>60</v>
      </c>
      <c r="H4221" s="17" t="s">
        <v>1540</v>
      </c>
      <c r="I4221" s="17" t="s">
        <v>1524</v>
      </c>
      <c r="J4221" s="17" t="n">
        <v>1</v>
      </c>
      <c r="K4221" s="15" t="n">
        <v>108.9</v>
      </c>
      <c r="L4221" s="22" t="n">
        <v>0</v>
      </c>
      <c r="M4221" s="15" t="n">
        <v>11.54</v>
      </c>
      <c r="N4221" s="15" t="n">
        <f aca="false">J4221*K4221</f>
        <v>108.9</v>
      </c>
      <c r="O4221" s="15" t="n">
        <f aca="false">N4221*L4221</f>
        <v>0</v>
      </c>
      <c r="P4221" s="15" t="n">
        <f aca="false">N4221-O4221</f>
        <v>108.9</v>
      </c>
      <c r="Q4221" s="15" t="n">
        <f aca="false">J4221*INDEX(dProdutos!$F$2:$F$47,MATCH(E4221,dProdutos!$A$2:$A$47,0))</f>
        <v>42.52</v>
      </c>
      <c r="R4221" s="15" t="n">
        <f aca="false">IF(I4221="Cancelado",0,P4221-Q4221)</f>
        <v>66.38</v>
      </c>
      <c r="S4221" s="17" t="str">
        <f aca="false">INDEX(dProdutos!$D$2:$D$47,MATCH(E4221,dProdutos!$A$2:$A$47,0))</f>
        <v>Moda Feminina</v>
      </c>
    </row>
    <row r="4222" customFormat="false" ht="15" hidden="false" customHeight="false" outlineLevel="0" collapsed="false">
      <c r="A4222" s="17" t="s">
        <v>4112</v>
      </c>
      <c r="B4222" s="17" t="n">
        <v>1</v>
      </c>
      <c r="C4222" s="21" t="n">
        <v>45980</v>
      </c>
      <c r="D4222" s="17" t="s">
        <v>696</v>
      </c>
      <c r="E4222" s="17" t="s">
        <v>153</v>
      </c>
      <c r="F4222" s="17" t="s">
        <v>1490</v>
      </c>
      <c r="G4222" s="17" t="s">
        <v>64</v>
      </c>
      <c r="H4222" s="17" t="s">
        <v>1537</v>
      </c>
      <c r="I4222" s="17" t="s">
        <v>1524</v>
      </c>
      <c r="J4222" s="17" t="n">
        <v>1</v>
      </c>
      <c r="K4222" s="15" t="n">
        <v>165.9</v>
      </c>
      <c r="L4222" s="22" t="n">
        <v>0.05</v>
      </c>
      <c r="M4222" s="15" t="n">
        <v>0</v>
      </c>
      <c r="N4222" s="15" t="n">
        <f aca="false">J4222*K4222</f>
        <v>165.9</v>
      </c>
      <c r="O4222" s="15" t="n">
        <f aca="false">N4222*L4222</f>
        <v>8.295</v>
      </c>
      <c r="P4222" s="15" t="n">
        <f aca="false">N4222-O4222</f>
        <v>157.605</v>
      </c>
      <c r="Q4222" s="15" t="n">
        <f aca="false">J4222*INDEX(dProdutos!$F$2:$F$47,MATCH(E4222,dProdutos!$A$2:$A$47,0))</f>
        <v>67.28</v>
      </c>
      <c r="R4222" s="15" t="n">
        <f aca="false">IF(I4222="Cancelado",0,P4222-Q4222)</f>
        <v>90.325</v>
      </c>
      <c r="S4222" s="17" t="str">
        <f aca="false">INDEX(dProdutos!$D$2:$D$47,MATCH(E4222,dProdutos!$A$2:$A$47,0))</f>
        <v>Acessórios</v>
      </c>
    </row>
    <row r="4223" customFormat="false" ht="15" hidden="false" customHeight="false" outlineLevel="0" collapsed="false">
      <c r="A4223" s="17" t="s">
        <v>4112</v>
      </c>
      <c r="B4223" s="17" t="n">
        <v>2</v>
      </c>
      <c r="C4223" s="21" t="n">
        <v>45980</v>
      </c>
      <c r="D4223" s="17" t="s">
        <v>696</v>
      </c>
      <c r="E4223" s="17" t="s">
        <v>171</v>
      </c>
      <c r="F4223" s="17" t="s">
        <v>1490</v>
      </c>
      <c r="G4223" s="17" t="s">
        <v>64</v>
      </c>
      <c r="H4223" s="17" t="s">
        <v>1537</v>
      </c>
      <c r="I4223" s="17" t="s">
        <v>1524</v>
      </c>
      <c r="J4223" s="17" t="n">
        <v>2</v>
      </c>
      <c r="K4223" s="15" t="n">
        <v>246.9</v>
      </c>
      <c r="L4223" s="22" t="n">
        <v>0.05</v>
      </c>
      <c r="M4223" s="15" t="n">
        <v>0</v>
      </c>
      <c r="N4223" s="15" t="n">
        <f aca="false">J4223*K4223</f>
        <v>493.8</v>
      </c>
      <c r="O4223" s="15" t="n">
        <f aca="false">N4223*L4223</f>
        <v>24.69</v>
      </c>
      <c r="P4223" s="15" t="n">
        <f aca="false">N4223-O4223</f>
        <v>469.11</v>
      </c>
      <c r="Q4223" s="15" t="n">
        <f aca="false">J4223*INDEX(dProdutos!$F$2:$F$47,MATCH(E4223,dProdutos!$A$2:$A$47,0))</f>
        <v>207.22</v>
      </c>
      <c r="R4223" s="15" t="n">
        <f aca="false">IF(I4223="Cancelado",0,P4223-Q4223)</f>
        <v>261.89</v>
      </c>
      <c r="S4223" s="17" t="str">
        <f aca="false">INDEX(dProdutos!$D$2:$D$47,MATCH(E4223,dProdutos!$A$2:$A$47,0))</f>
        <v>Casa</v>
      </c>
    </row>
    <row r="4224" customFormat="false" ht="15" hidden="false" customHeight="false" outlineLevel="0" collapsed="false">
      <c r="A4224" s="17" t="s">
        <v>4112</v>
      </c>
      <c r="B4224" s="17" t="n">
        <v>3</v>
      </c>
      <c r="C4224" s="21" t="n">
        <v>45980</v>
      </c>
      <c r="D4224" s="17" t="s">
        <v>696</v>
      </c>
      <c r="E4224" s="17" t="s">
        <v>105</v>
      </c>
      <c r="F4224" s="17" t="s">
        <v>1490</v>
      </c>
      <c r="G4224" s="17" t="s">
        <v>64</v>
      </c>
      <c r="H4224" s="17" t="s">
        <v>1537</v>
      </c>
      <c r="I4224" s="17" t="s">
        <v>1524</v>
      </c>
      <c r="J4224" s="17" t="n">
        <v>2</v>
      </c>
      <c r="K4224" s="15" t="n">
        <v>175.9</v>
      </c>
      <c r="L4224" s="22" t="n">
        <v>0</v>
      </c>
      <c r="M4224" s="15" t="n">
        <v>0</v>
      </c>
      <c r="N4224" s="15" t="n">
        <f aca="false">J4224*K4224</f>
        <v>351.8</v>
      </c>
      <c r="O4224" s="15" t="n">
        <f aca="false">N4224*L4224</f>
        <v>0</v>
      </c>
      <c r="P4224" s="15" t="n">
        <f aca="false">N4224-O4224</f>
        <v>351.8</v>
      </c>
      <c r="Q4224" s="15" t="n">
        <f aca="false">J4224*INDEX(dProdutos!$F$2:$F$47,MATCH(E4224,dProdutos!$A$2:$A$47,0))</f>
        <v>193.18</v>
      </c>
      <c r="R4224" s="15" t="n">
        <f aca="false">IF(I4224="Cancelado",0,P4224-Q4224)</f>
        <v>158.62</v>
      </c>
      <c r="S4224" s="17" t="str">
        <f aca="false">INDEX(dProdutos!$D$2:$D$47,MATCH(E4224,dProdutos!$A$2:$A$47,0))</f>
        <v>Moda Masculina</v>
      </c>
    </row>
    <row r="4225" customFormat="false" ht="15" hidden="false" customHeight="false" outlineLevel="0" collapsed="false">
      <c r="A4225" s="17" t="s">
        <v>4112</v>
      </c>
      <c r="B4225" s="17" t="n">
        <v>4</v>
      </c>
      <c r="C4225" s="21" t="n">
        <v>45980</v>
      </c>
      <c r="D4225" s="17" t="s">
        <v>696</v>
      </c>
      <c r="E4225" s="17" t="s">
        <v>102</v>
      </c>
      <c r="F4225" s="17" t="s">
        <v>1490</v>
      </c>
      <c r="G4225" s="17" t="s">
        <v>64</v>
      </c>
      <c r="H4225" s="17" t="s">
        <v>1537</v>
      </c>
      <c r="I4225" s="17" t="s">
        <v>1524</v>
      </c>
      <c r="J4225" s="17" t="n">
        <v>1</v>
      </c>
      <c r="K4225" s="15" t="n">
        <v>65.9</v>
      </c>
      <c r="L4225" s="22" t="n">
        <v>0</v>
      </c>
      <c r="M4225" s="15" t="n">
        <v>0</v>
      </c>
      <c r="N4225" s="15" t="n">
        <f aca="false">J4225*K4225</f>
        <v>65.9</v>
      </c>
      <c r="O4225" s="15" t="n">
        <f aca="false">N4225*L4225</f>
        <v>0</v>
      </c>
      <c r="P4225" s="15" t="n">
        <f aca="false">N4225-O4225</f>
        <v>65.9</v>
      </c>
      <c r="Q4225" s="15" t="n">
        <f aca="false">J4225*INDEX(dProdutos!$F$2:$F$47,MATCH(E4225,dProdutos!$A$2:$A$47,0))</f>
        <v>29.68</v>
      </c>
      <c r="R4225" s="15" t="n">
        <f aca="false">IF(I4225="Cancelado",0,P4225-Q4225)</f>
        <v>36.22</v>
      </c>
      <c r="S4225" s="17" t="str">
        <f aca="false">INDEX(dProdutos!$D$2:$D$47,MATCH(E4225,dProdutos!$A$2:$A$47,0))</f>
        <v>Moda Masculina</v>
      </c>
    </row>
    <row r="4226" customFormat="false" ht="15" hidden="false" customHeight="false" outlineLevel="0" collapsed="false">
      <c r="A4226" s="17" t="s">
        <v>4113</v>
      </c>
      <c r="B4226" s="17" t="n">
        <v>1</v>
      </c>
      <c r="C4226" s="21" t="n">
        <v>45980</v>
      </c>
      <c r="D4226" s="17" t="s">
        <v>1365</v>
      </c>
      <c r="E4226" s="17" t="s">
        <v>105</v>
      </c>
      <c r="F4226" s="17" t="s">
        <v>1490</v>
      </c>
      <c r="G4226" s="17" t="s">
        <v>59</v>
      </c>
      <c r="H4226" s="17" t="s">
        <v>1523</v>
      </c>
      <c r="I4226" s="17" t="s">
        <v>1524</v>
      </c>
      <c r="J4226" s="17" t="n">
        <v>1</v>
      </c>
      <c r="K4226" s="15" t="n">
        <v>175.9</v>
      </c>
      <c r="L4226" s="22" t="n">
        <v>0.05</v>
      </c>
      <c r="M4226" s="15" t="n">
        <v>0</v>
      </c>
      <c r="N4226" s="15" t="n">
        <f aca="false">J4226*K4226</f>
        <v>175.9</v>
      </c>
      <c r="O4226" s="15" t="n">
        <f aca="false">N4226*L4226</f>
        <v>8.795</v>
      </c>
      <c r="P4226" s="15" t="n">
        <f aca="false">N4226-O4226</f>
        <v>167.105</v>
      </c>
      <c r="Q4226" s="15" t="n">
        <f aca="false">J4226*INDEX(dProdutos!$F$2:$F$47,MATCH(E4226,dProdutos!$A$2:$A$47,0))</f>
        <v>96.59</v>
      </c>
      <c r="R4226" s="15" t="n">
        <f aca="false">IF(I4226="Cancelado",0,P4226-Q4226)</f>
        <v>70.515</v>
      </c>
      <c r="S4226" s="17" t="str">
        <f aca="false">INDEX(dProdutos!$D$2:$D$47,MATCH(E4226,dProdutos!$A$2:$A$47,0))</f>
        <v>Moda Masculina</v>
      </c>
    </row>
    <row r="4227" customFormat="false" ht="15" hidden="false" customHeight="false" outlineLevel="0" collapsed="false">
      <c r="A4227" s="17" t="s">
        <v>4114</v>
      </c>
      <c r="B4227" s="17" t="n">
        <v>1</v>
      </c>
      <c r="C4227" s="21" t="n">
        <v>45980</v>
      </c>
      <c r="D4227" s="17" t="s">
        <v>455</v>
      </c>
      <c r="E4227" s="17" t="s">
        <v>85</v>
      </c>
      <c r="F4227" s="17" t="s">
        <v>1499</v>
      </c>
      <c r="G4227" s="17" t="s">
        <v>61</v>
      </c>
      <c r="H4227" s="17" t="s">
        <v>1523</v>
      </c>
      <c r="I4227" s="17" t="s">
        <v>1524</v>
      </c>
      <c r="J4227" s="17" t="n">
        <v>1</v>
      </c>
      <c r="K4227" s="15" t="n">
        <v>165.9</v>
      </c>
      <c r="L4227" s="22" t="n">
        <v>0</v>
      </c>
      <c r="M4227" s="15" t="n">
        <v>18.48</v>
      </c>
      <c r="N4227" s="15" t="n">
        <f aca="false">J4227*K4227</f>
        <v>165.9</v>
      </c>
      <c r="O4227" s="15" t="n">
        <f aca="false">N4227*L4227</f>
        <v>0</v>
      </c>
      <c r="P4227" s="15" t="n">
        <f aca="false">N4227-O4227</f>
        <v>165.9</v>
      </c>
      <c r="Q4227" s="15" t="n">
        <f aca="false">J4227*INDEX(dProdutos!$F$2:$F$47,MATCH(E4227,dProdutos!$A$2:$A$47,0))</f>
        <v>91.55</v>
      </c>
      <c r="R4227" s="15" t="n">
        <f aca="false">IF(I4227="Cancelado",0,P4227-Q4227)</f>
        <v>74.35</v>
      </c>
      <c r="S4227" s="17" t="str">
        <f aca="false">INDEX(dProdutos!$D$2:$D$47,MATCH(E4227,dProdutos!$A$2:$A$47,0))</f>
        <v>Moda Feminina</v>
      </c>
    </row>
    <row r="4228" customFormat="false" ht="15" hidden="false" customHeight="false" outlineLevel="0" collapsed="false">
      <c r="A4228" s="17" t="s">
        <v>4115</v>
      </c>
      <c r="B4228" s="17" t="n">
        <v>1</v>
      </c>
      <c r="C4228" s="21" t="n">
        <v>45980</v>
      </c>
      <c r="D4228" s="17" t="s">
        <v>593</v>
      </c>
      <c r="E4228" s="17" t="s">
        <v>135</v>
      </c>
      <c r="F4228" s="17" t="s">
        <v>1490</v>
      </c>
      <c r="G4228" s="17" t="s">
        <v>60</v>
      </c>
      <c r="H4228" s="17" t="s">
        <v>1540</v>
      </c>
      <c r="I4228" s="17" t="s">
        <v>1524</v>
      </c>
      <c r="J4228" s="17" t="n">
        <v>1</v>
      </c>
      <c r="K4228" s="15" t="n">
        <v>200.9</v>
      </c>
      <c r="L4228" s="22" t="n">
        <v>0.05</v>
      </c>
      <c r="M4228" s="15" t="n">
        <v>14.39</v>
      </c>
      <c r="N4228" s="15" t="n">
        <f aca="false">J4228*K4228</f>
        <v>200.9</v>
      </c>
      <c r="O4228" s="15" t="n">
        <f aca="false">N4228*L4228</f>
        <v>10.045</v>
      </c>
      <c r="P4228" s="15" t="n">
        <f aca="false">N4228-O4228</f>
        <v>190.855</v>
      </c>
      <c r="Q4228" s="15" t="n">
        <f aca="false">J4228*INDEX(dProdutos!$F$2:$F$47,MATCH(E4228,dProdutos!$A$2:$A$47,0))</f>
        <v>80.73</v>
      </c>
      <c r="R4228" s="15" t="n">
        <f aca="false">IF(I4228="Cancelado",0,P4228-Q4228)</f>
        <v>110.125</v>
      </c>
      <c r="S4228" s="17" t="str">
        <f aca="false">INDEX(dProdutos!$D$2:$D$47,MATCH(E4228,dProdutos!$A$2:$A$47,0))</f>
        <v>Calçados</v>
      </c>
    </row>
    <row r="4229" customFormat="false" ht="15" hidden="false" customHeight="false" outlineLevel="0" collapsed="false">
      <c r="A4229" s="17" t="s">
        <v>4116</v>
      </c>
      <c r="B4229" s="17" t="n">
        <v>1</v>
      </c>
      <c r="C4229" s="21" t="n">
        <v>45980</v>
      </c>
      <c r="D4229" s="17" t="s">
        <v>1088</v>
      </c>
      <c r="E4229" s="17" t="s">
        <v>85</v>
      </c>
      <c r="F4229" s="17" t="s">
        <v>1490</v>
      </c>
      <c r="G4229" s="17" t="s">
        <v>62</v>
      </c>
      <c r="H4229" s="17" t="s">
        <v>1523</v>
      </c>
      <c r="I4229" s="17" t="s">
        <v>1524</v>
      </c>
      <c r="J4229" s="17" t="n">
        <v>1</v>
      </c>
      <c r="K4229" s="15" t="n">
        <v>165.9</v>
      </c>
      <c r="L4229" s="22" t="n">
        <v>0</v>
      </c>
      <c r="M4229" s="15" t="n">
        <v>0</v>
      </c>
      <c r="N4229" s="15" t="n">
        <f aca="false">J4229*K4229</f>
        <v>165.9</v>
      </c>
      <c r="O4229" s="15" t="n">
        <f aca="false">N4229*L4229</f>
        <v>0</v>
      </c>
      <c r="P4229" s="15" t="n">
        <f aca="false">N4229-O4229</f>
        <v>165.9</v>
      </c>
      <c r="Q4229" s="15" t="n">
        <f aca="false">J4229*INDEX(dProdutos!$F$2:$F$47,MATCH(E4229,dProdutos!$A$2:$A$47,0))</f>
        <v>91.55</v>
      </c>
      <c r="R4229" s="15" t="n">
        <f aca="false">IF(I4229="Cancelado",0,P4229-Q4229)</f>
        <v>74.35</v>
      </c>
      <c r="S4229" s="17" t="str">
        <f aca="false">INDEX(dProdutos!$D$2:$D$47,MATCH(E4229,dProdutos!$A$2:$A$47,0))</f>
        <v>Moda Feminina</v>
      </c>
    </row>
    <row r="4230" customFormat="false" ht="15" hidden="false" customHeight="false" outlineLevel="0" collapsed="false">
      <c r="A4230" s="17" t="s">
        <v>4117</v>
      </c>
      <c r="B4230" s="17" t="n">
        <v>1</v>
      </c>
      <c r="C4230" s="21" t="n">
        <v>45980</v>
      </c>
      <c r="D4230" s="17" t="s">
        <v>339</v>
      </c>
      <c r="E4230" s="17" t="s">
        <v>85</v>
      </c>
      <c r="F4230" s="17" t="s">
        <v>1503</v>
      </c>
      <c r="G4230" s="17" t="s">
        <v>59</v>
      </c>
      <c r="H4230" s="17" t="s">
        <v>1540</v>
      </c>
      <c r="I4230" s="17" t="s">
        <v>1524</v>
      </c>
      <c r="J4230" s="17" t="n">
        <v>1</v>
      </c>
      <c r="K4230" s="15" t="n">
        <v>165.9</v>
      </c>
      <c r="L4230" s="22" t="n">
        <v>0.05</v>
      </c>
      <c r="M4230" s="15" t="n">
        <v>0</v>
      </c>
      <c r="N4230" s="15" t="n">
        <f aca="false">J4230*K4230</f>
        <v>165.9</v>
      </c>
      <c r="O4230" s="15" t="n">
        <f aca="false">N4230*L4230</f>
        <v>8.295</v>
      </c>
      <c r="P4230" s="15" t="n">
        <f aca="false">N4230-O4230</f>
        <v>157.605</v>
      </c>
      <c r="Q4230" s="15" t="n">
        <f aca="false">J4230*INDEX(dProdutos!$F$2:$F$47,MATCH(E4230,dProdutos!$A$2:$A$47,0))</f>
        <v>91.55</v>
      </c>
      <c r="R4230" s="15" t="n">
        <f aca="false">IF(I4230="Cancelado",0,P4230-Q4230)</f>
        <v>66.055</v>
      </c>
      <c r="S4230" s="17" t="str">
        <f aca="false">INDEX(dProdutos!$D$2:$D$47,MATCH(E4230,dProdutos!$A$2:$A$47,0))</f>
        <v>Moda Feminina</v>
      </c>
    </row>
    <row r="4231" customFormat="false" ht="15" hidden="false" customHeight="false" outlineLevel="0" collapsed="false">
      <c r="A4231" s="17" t="s">
        <v>4118</v>
      </c>
      <c r="B4231" s="17" t="n">
        <v>1</v>
      </c>
      <c r="C4231" s="21" t="n">
        <v>45980</v>
      </c>
      <c r="D4231" s="17" t="s">
        <v>1304</v>
      </c>
      <c r="E4231" s="17" t="s">
        <v>102</v>
      </c>
      <c r="F4231" s="17" t="s">
        <v>1495</v>
      </c>
      <c r="G4231" s="17" t="s">
        <v>61</v>
      </c>
      <c r="H4231" s="17" t="s">
        <v>1540</v>
      </c>
      <c r="I4231" s="17" t="s">
        <v>1524</v>
      </c>
      <c r="J4231" s="17" t="n">
        <v>2</v>
      </c>
      <c r="K4231" s="15" t="n">
        <v>65.9</v>
      </c>
      <c r="L4231" s="22" t="n">
        <v>0.05</v>
      </c>
      <c r="M4231" s="15" t="n">
        <v>30.21</v>
      </c>
      <c r="N4231" s="15" t="n">
        <f aca="false">J4231*K4231</f>
        <v>131.8</v>
      </c>
      <c r="O4231" s="15" t="n">
        <f aca="false">N4231*L4231</f>
        <v>6.59</v>
      </c>
      <c r="P4231" s="15" t="n">
        <f aca="false">N4231-O4231</f>
        <v>125.21</v>
      </c>
      <c r="Q4231" s="15" t="n">
        <f aca="false">J4231*INDEX(dProdutos!$F$2:$F$47,MATCH(E4231,dProdutos!$A$2:$A$47,0))</f>
        <v>59.36</v>
      </c>
      <c r="R4231" s="15" t="n">
        <f aca="false">IF(I4231="Cancelado",0,P4231-Q4231)</f>
        <v>65.85</v>
      </c>
      <c r="S4231" s="17" t="str">
        <f aca="false">INDEX(dProdutos!$D$2:$D$47,MATCH(E4231,dProdutos!$A$2:$A$47,0))</f>
        <v>Moda Masculina</v>
      </c>
    </row>
    <row r="4232" customFormat="false" ht="15" hidden="false" customHeight="false" outlineLevel="0" collapsed="false">
      <c r="A4232" s="17" t="s">
        <v>4119</v>
      </c>
      <c r="B4232" s="17" t="n">
        <v>1</v>
      </c>
      <c r="C4232" s="21" t="n">
        <v>45980</v>
      </c>
      <c r="D4232" s="17" t="s">
        <v>1420</v>
      </c>
      <c r="E4232" s="17" t="s">
        <v>210</v>
      </c>
      <c r="F4232" s="17" t="s">
        <v>1487</v>
      </c>
      <c r="G4232" s="17" t="s">
        <v>63</v>
      </c>
      <c r="H4232" s="17" t="s">
        <v>1540</v>
      </c>
      <c r="I4232" s="17" t="s">
        <v>1524</v>
      </c>
      <c r="J4232" s="17" t="n">
        <v>1</v>
      </c>
      <c r="K4232" s="15" t="n">
        <v>245.9</v>
      </c>
      <c r="L4232" s="22" t="n">
        <v>0</v>
      </c>
      <c r="M4232" s="15" t="n">
        <v>27.12</v>
      </c>
      <c r="N4232" s="15" t="n">
        <f aca="false">J4232*K4232</f>
        <v>245.9</v>
      </c>
      <c r="O4232" s="15" t="n">
        <f aca="false">N4232*L4232</f>
        <v>0</v>
      </c>
      <c r="P4232" s="15" t="n">
        <f aca="false">N4232-O4232</f>
        <v>245.9</v>
      </c>
      <c r="Q4232" s="15" t="n">
        <f aca="false">J4232*INDEX(dProdutos!$F$2:$F$47,MATCH(E4232,dProdutos!$A$2:$A$47,0))</f>
        <v>150.63</v>
      </c>
      <c r="R4232" s="15" t="n">
        <f aca="false">IF(I4232="Cancelado",0,P4232-Q4232)</f>
        <v>95.27</v>
      </c>
      <c r="S4232" s="17" t="str">
        <f aca="false">INDEX(dProdutos!$D$2:$D$47,MATCH(E4232,dProdutos!$A$2:$A$47,0))</f>
        <v>Beleza</v>
      </c>
    </row>
    <row r="4233" customFormat="false" ht="15" hidden="false" customHeight="false" outlineLevel="0" collapsed="false">
      <c r="A4233" s="17" t="s">
        <v>4120</v>
      </c>
      <c r="B4233" s="17" t="n">
        <v>1</v>
      </c>
      <c r="C4233" s="21" t="n">
        <v>45980</v>
      </c>
      <c r="D4233" s="17" t="s">
        <v>1246</v>
      </c>
      <c r="E4233" s="17" t="s">
        <v>177</v>
      </c>
      <c r="F4233" s="17" t="s">
        <v>1499</v>
      </c>
      <c r="G4233" s="17" t="s">
        <v>60</v>
      </c>
      <c r="H4233" s="17" t="s">
        <v>1523</v>
      </c>
      <c r="I4233" s="17" t="s">
        <v>1524</v>
      </c>
      <c r="J4233" s="17" t="n">
        <v>1</v>
      </c>
      <c r="K4233" s="15" t="n">
        <v>257.9</v>
      </c>
      <c r="L4233" s="22" t="n">
        <v>0.15</v>
      </c>
      <c r="M4233" s="15" t="n">
        <v>0</v>
      </c>
      <c r="N4233" s="15" t="n">
        <f aca="false">J4233*K4233</f>
        <v>257.9</v>
      </c>
      <c r="O4233" s="15" t="n">
        <f aca="false">N4233*L4233</f>
        <v>38.685</v>
      </c>
      <c r="P4233" s="15" t="n">
        <f aca="false">N4233-O4233</f>
        <v>219.215</v>
      </c>
      <c r="Q4233" s="15" t="n">
        <f aca="false">J4233*INDEX(dProdutos!$F$2:$F$47,MATCH(E4233,dProdutos!$A$2:$A$47,0))</f>
        <v>138.23</v>
      </c>
      <c r="R4233" s="15" t="n">
        <f aca="false">IF(I4233="Cancelado",0,P4233-Q4233)</f>
        <v>80.985</v>
      </c>
      <c r="S4233" s="17" t="str">
        <f aca="false">INDEX(dProdutos!$D$2:$D$47,MATCH(E4233,dProdutos!$A$2:$A$47,0))</f>
        <v>Casa</v>
      </c>
    </row>
    <row r="4234" customFormat="false" ht="15" hidden="false" customHeight="false" outlineLevel="0" collapsed="false">
      <c r="A4234" s="17" t="s">
        <v>4121</v>
      </c>
      <c r="B4234" s="17" t="n">
        <v>1</v>
      </c>
      <c r="C4234" s="21" t="n">
        <v>45980</v>
      </c>
      <c r="D4234" s="17" t="s">
        <v>537</v>
      </c>
      <c r="E4234" s="17" t="s">
        <v>81</v>
      </c>
      <c r="F4234" s="17" t="s">
        <v>1503</v>
      </c>
      <c r="G4234" s="17" t="s">
        <v>59</v>
      </c>
      <c r="H4234" s="17" t="s">
        <v>1540</v>
      </c>
      <c r="I4234" s="17" t="s">
        <v>1524</v>
      </c>
      <c r="J4234" s="17" t="n">
        <v>1</v>
      </c>
      <c r="K4234" s="15" t="n">
        <v>64.9</v>
      </c>
      <c r="L4234" s="22" t="n">
        <v>0.1</v>
      </c>
      <c r="M4234" s="15" t="n">
        <v>26.72</v>
      </c>
      <c r="N4234" s="15" t="n">
        <f aca="false">J4234*K4234</f>
        <v>64.9</v>
      </c>
      <c r="O4234" s="15" t="n">
        <f aca="false">N4234*L4234</f>
        <v>6.49</v>
      </c>
      <c r="P4234" s="15" t="n">
        <f aca="false">N4234-O4234</f>
        <v>58.41</v>
      </c>
      <c r="Q4234" s="15" t="n">
        <f aca="false">J4234*INDEX(dProdutos!$F$2:$F$47,MATCH(E4234,dProdutos!$A$2:$A$47,0))</f>
        <v>26.12</v>
      </c>
      <c r="R4234" s="15" t="n">
        <f aca="false">IF(I4234="Cancelado",0,P4234-Q4234)</f>
        <v>32.29</v>
      </c>
      <c r="S4234" s="17" t="str">
        <f aca="false">INDEX(dProdutos!$D$2:$D$47,MATCH(E4234,dProdutos!$A$2:$A$47,0))</f>
        <v>Moda Feminina</v>
      </c>
    </row>
    <row r="4235" customFormat="false" ht="15" hidden="false" customHeight="false" outlineLevel="0" collapsed="false">
      <c r="A4235" s="17" t="s">
        <v>4122</v>
      </c>
      <c r="B4235" s="17" t="n">
        <v>1</v>
      </c>
      <c r="C4235" s="21" t="n">
        <v>45980</v>
      </c>
      <c r="D4235" s="17" t="s">
        <v>543</v>
      </c>
      <c r="E4235" s="17" t="s">
        <v>174</v>
      </c>
      <c r="F4235" s="17" t="s">
        <v>1493</v>
      </c>
      <c r="G4235" s="17" t="s">
        <v>63</v>
      </c>
      <c r="H4235" s="17" t="s">
        <v>1537</v>
      </c>
      <c r="I4235" s="17" t="s">
        <v>1524</v>
      </c>
      <c r="J4235" s="17" t="n">
        <v>2</v>
      </c>
      <c r="K4235" s="15" t="n">
        <v>250.9</v>
      </c>
      <c r="L4235" s="22" t="n">
        <v>0</v>
      </c>
      <c r="M4235" s="15" t="n">
        <v>0</v>
      </c>
      <c r="N4235" s="15" t="n">
        <f aca="false">J4235*K4235</f>
        <v>501.8</v>
      </c>
      <c r="O4235" s="15" t="n">
        <f aca="false">N4235*L4235</f>
        <v>0</v>
      </c>
      <c r="P4235" s="15" t="n">
        <f aca="false">N4235-O4235</f>
        <v>501.8</v>
      </c>
      <c r="Q4235" s="15" t="n">
        <f aca="false">J4235*INDEX(dProdutos!$F$2:$F$47,MATCH(E4235,dProdutos!$A$2:$A$47,0))</f>
        <v>302.56</v>
      </c>
      <c r="R4235" s="15" t="n">
        <f aca="false">IF(I4235="Cancelado",0,P4235-Q4235)</f>
        <v>199.24</v>
      </c>
      <c r="S4235" s="17" t="str">
        <f aca="false">INDEX(dProdutos!$D$2:$D$47,MATCH(E4235,dProdutos!$A$2:$A$47,0))</f>
        <v>Casa</v>
      </c>
    </row>
    <row r="4236" customFormat="false" ht="15" hidden="false" customHeight="false" outlineLevel="0" collapsed="false">
      <c r="A4236" s="17" t="s">
        <v>4123</v>
      </c>
      <c r="B4236" s="17" t="n">
        <v>1</v>
      </c>
      <c r="C4236" s="21" t="n">
        <v>45981</v>
      </c>
      <c r="D4236" s="17" t="s">
        <v>399</v>
      </c>
      <c r="E4236" s="17" t="s">
        <v>156</v>
      </c>
      <c r="F4236" s="17" t="s">
        <v>1490</v>
      </c>
      <c r="G4236" s="17" t="s">
        <v>59</v>
      </c>
      <c r="H4236" s="17" t="s">
        <v>1523</v>
      </c>
      <c r="I4236" s="17" t="s">
        <v>1531</v>
      </c>
      <c r="J4236" s="17" t="n">
        <v>1</v>
      </c>
      <c r="K4236" s="15" t="n">
        <v>192.9</v>
      </c>
      <c r="L4236" s="22" t="n">
        <v>0.15</v>
      </c>
      <c r="M4236" s="15" t="n">
        <v>0</v>
      </c>
      <c r="N4236" s="15" t="n">
        <f aca="false">J4236*K4236</f>
        <v>192.9</v>
      </c>
      <c r="O4236" s="15" t="n">
        <f aca="false">N4236*L4236</f>
        <v>28.935</v>
      </c>
      <c r="P4236" s="15" t="n">
        <f aca="false">N4236-O4236</f>
        <v>163.965</v>
      </c>
      <c r="Q4236" s="15" t="n">
        <f aca="false">J4236*INDEX(dProdutos!$F$2:$F$47,MATCH(E4236,dProdutos!$A$2:$A$47,0))</f>
        <v>80.38</v>
      </c>
      <c r="R4236" s="15" t="n">
        <f aca="false">IF(I4236="Cancelado",0,P4236-Q4236)</f>
        <v>0</v>
      </c>
      <c r="S4236" s="17" t="str">
        <f aca="false">INDEX(dProdutos!$D$2:$D$47,MATCH(E4236,dProdutos!$A$2:$A$47,0))</f>
        <v>Acessórios</v>
      </c>
    </row>
    <row r="4237" customFormat="false" ht="15" hidden="false" customHeight="false" outlineLevel="0" collapsed="false">
      <c r="A4237" s="17" t="s">
        <v>4124</v>
      </c>
      <c r="B4237" s="17" t="n">
        <v>1</v>
      </c>
      <c r="C4237" s="21" t="n">
        <v>45981</v>
      </c>
      <c r="D4237" s="17" t="s">
        <v>900</v>
      </c>
      <c r="E4237" s="17" t="s">
        <v>192</v>
      </c>
      <c r="F4237" s="17" t="s">
        <v>1493</v>
      </c>
      <c r="G4237" s="17" t="s">
        <v>61</v>
      </c>
      <c r="H4237" s="17" t="s">
        <v>1537</v>
      </c>
      <c r="I4237" s="17" t="s">
        <v>1524</v>
      </c>
      <c r="J4237" s="17" t="n">
        <v>2</v>
      </c>
      <c r="K4237" s="15" t="n">
        <v>245.9</v>
      </c>
      <c r="L4237" s="22" t="n">
        <v>0</v>
      </c>
      <c r="M4237" s="15" t="n">
        <v>0</v>
      </c>
      <c r="N4237" s="15" t="n">
        <f aca="false">J4237*K4237</f>
        <v>491.8</v>
      </c>
      <c r="O4237" s="15" t="n">
        <f aca="false">N4237*L4237</f>
        <v>0</v>
      </c>
      <c r="P4237" s="15" t="n">
        <f aca="false">N4237-O4237</f>
        <v>491.8</v>
      </c>
      <c r="Q4237" s="15" t="n">
        <f aca="false">J4237*INDEX(dProdutos!$F$2:$F$47,MATCH(E4237,dProdutos!$A$2:$A$47,0))</f>
        <v>215.56</v>
      </c>
      <c r="R4237" s="15" t="n">
        <f aca="false">IF(I4237="Cancelado",0,P4237-Q4237)</f>
        <v>276.24</v>
      </c>
      <c r="S4237" s="17" t="str">
        <f aca="false">INDEX(dProdutos!$D$2:$D$47,MATCH(E4237,dProdutos!$A$2:$A$47,0))</f>
        <v>Eletrônicos</v>
      </c>
    </row>
    <row r="4238" customFormat="false" ht="15" hidden="false" customHeight="false" outlineLevel="0" collapsed="false">
      <c r="A4238" s="17" t="s">
        <v>4124</v>
      </c>
      <c r="B4238" s="17" t="n">
        <v>2</v>
      </c>
      <c r="C4238" s="21" t="n">
        <v>45981</v>
      </c>
      <c r="D4238" s="17" t="s">
        <v>900</v>
      </c>
      <c r="E4238" s="17" t="s">
        <v>195</v>
      </c>
      <c r="F4238" s="17" t="s">
        <v>1493</v>
      </c>
      <c r="G4238" s="17" t="s">
        <v>61</v>
      </c>
      <c r="H4238" s="17" t="s">
        <v>1537</v>
      </c>
      <c r="I4238" s="17" t="s">
        <v>1524</v>
      </c>
      <c r="J4238" s="17" t="n">
        <v>1</v>
      </c>
      <c r="K4238" s="15" t="n">
        <v>72.9</v>
      </c>
      <c r="L4238" s="22" t="n">
        <v>0</v>
      </c>
      <c r="M4238" s="15" t="n">
        <v>0</v>
      </c>
      <c r="N4238" s="15" t="n">
        <f aca="false">J4238*K4238</f>
        <v>72.9</v>
      </c>
      <c r="O4238" s="15" t="n">
        <f aca="false">N4238*L4238</f>
        <v>0</v>
      </c>
      <c r="P4238" s="15" t="n">
        <f aca="false">N4238-O4238</f>
        <v>72.9</v>
      </c>
      <c r="Q4238" s="15" t="n">
        <f aca="false">J4238*INDEX(dProdutos!$F$2:$F$47,MATCH(E4238,dProdutos!$A$2:$A$47,0))</f>
        <v>39.23</v>
      </c>
      <c r="R4238" s="15" t="n">
        <f aca="false">IF(I4238="Cancelado",0,P4238-Q4238)</f>
        <v>33.67</v>
      </c>
      <c r="S4238" s="17" t="str">
        <f aca="false">INDEX(dProdutos!$D$2:$D$47,MATCH(E4238,dProdutos!$A$2:$A$47,0))</f>
        <v>Eletrônicos</v>
      </c>
    </row>
    <row r="4239" customFormat="false" ht="15" hidden="false" customHeight="false" outlineLevel="0" collapsed="false">
      <c r="A4239" s="17" t="s">
        <v>4125</v>
      </c>
      <c r="B4239" s="17" t="n">
        <v>1</v>
      </c>
      <c r="C4239" s="21" t="n">
        <v>45981</v>
      </c>
      <c r="D4239" s="17" t="s">
        <v>582</v>
      </c>
      <c r="E4239" s="17" t="s">
        <v>102</v>
      </c>
      <c r="F4239" s="17" t="s">
        <v>1490</v>
      </c>
      <c r="G4239" s="17" t="s">
        <v>62</v>
      </c>
      <c r="H4239" s="17" t="s">
        <v>1537</v>
      </c>
      <c r="I4239" s="17" t="s">
        <v>1524</v>
      </c>
      <c r="J4239" s="17" t="n">
        <v>1</v>
      </c>
      <c r="K4239" s="15" t="n">
        <v>65.9</v>
      </c>
      <c r="L4239" s="22" t="n">
        <v>0.1</v>
      </c>
      <c r="M4239" s="15" t="n">
        <v>32.39</v>
      </c>
      <c r="N4239" s="15" t="n">
        <f aca="false">J4239*K4239</f>
        <v>65.9</v>
      </c>
      <c r="O4239" s="15" t="n">
        <f aca="false">N4239*L4239</f>
        <v>6.59</v>
      </c>
      <c r="P4239" s="15" t="n">
        <f aca="false">N4239-O4239</f>
        <v>59.31</v>
      </c>
      <c r="Q4239" s="15" t="n">
        <f aca="false">J4239*INDEX(dProdutos!$F$2:$F$47,MATCH(E4239,dProdutos!$A$2:$A$47,0))</f>
        <v>29.68</v>
      </c>
      <c r="R4239" s="15" t="n">
        <f aca="false">IF(I4239="Cancelado",0,P4239-Q4239)</f>
        <v>29.63</v>
      </c>
      <c r="S4239" s="17" t="str">
        <f aca="false">INDEX(dProdutos!$D$2:$D$47,MATCH(E4239,dProdutos!$A$2:$A$47,0))</f>
        <v>Moda Masculina</v>
      </c>
    </row>
    <row r="4240" customFormat="false" ht="15" hidden="false" customHeight="false" outlineLevel="0" collapsed="false">
      <c r="A4240" s="17" t="s">
        <v>4125</v>
      </c>
      <c r="B4240" s="17" t="n">
        <v>2</v>
      </c>
      <c r="C4240" s="21" t="n">
        <v>45981</v>
      </c>
      <c r="D4240" s="17" t="s">
        <v>582</v>
      </c>
      <c r="E4240" s="17" t="s">
        <v>207</v>
      </c>
      <c r="F4240" s="17" t="s">
        <v>1490</v>
      </c>
      <c r="G4240" s="17" t="s">
        <v>62</v>
      </c>
      <c r="H4240" s="17" t="s">
        <v>1537</v>
      </c>
      <c r="I4240" s="17" t="s">
        <v>1524</v>
      </c>
      <c r="J4240" s="17" t="n">
        <v>1</v>
      </c>
      <c r="K4240" s="15" t="n">
        <v>143.9</v>
      </c>
      <c r="L4240" s="22" t="n">
        <v>0.2</v>
      </c>
      <c r="M4240" s="15" t="n">
        <v>0</v>
      </c>
      <c r="N4240" s="15" t="n">
        <f aca="false">J4240*K4240</f>
        <v>143.9</v>
      </c>
      <c r="O4240" s="15" t="n">
        <f aca="false">N4240*L4240</f>
        <v>28.78</v>
      </c>
      <c r="P4240" s="15" t="n">
        <f aca="false">N4240-O4240</f>
        <v>115.12</v>
      </c>
      <c r="Q4240" s="15" t="n">
        <f aca="false">J4240*INDEX(dProdutos!$F$2:$F$47,MATCH(E4240,dProdutos!$A$2:$A$47,0))</f>
        <v>84.43</v>
      </c>
      <c r="R4240" s="15" t="n">
        <f aca="false">IF(I4240="Cancelado",0,P4240-Q4240)</f>
        <v>30.69</v>
      </c>
      <c r="S4240" s="17" t="str">
        <f aca="false">INDEX(dProdutos!$D$2:$D$47,MATCH(E4240,dProdutos!$A$2:$A$47,0))</f>
        <v>Beleza</v>
      </c>
    </row>
    <row r="4241" customFormat="false" ht="15" hidden="false" customHeight="false" outlineLevel="0" collapsed="false">
      <c r="A4241" s="17" t="s">
        <v>4126</v>
      </c>
      <c r="B4241" s="17" t="n">
        <v>1</v>
      </c>
      <c r="C4241" s="21" t="n">
        <v>45981</v>
      </c>
      <c r="D4241" s="17" t="s">
        <v>905</v>
      </c>
      <c r="E4241" s="17" t="s">
        <v>138</v>
      </c>
      <c r="F4241" s="17" t="s">
        <v>1501</v>
      </c>
      <c r="G4241" s="17" t="s">
        <v>59</v>
      </c>
      <c r="H4241" s="17" t="s">
        <v>1537</v>
      </c>
      <c r="I4241" s="17" t="s">
        <v>1524</v>
      </c>
      <c r="J4241" s="17" t="n">
        <v>1</v>
      </c>
      <c r="K4241" s="15" t="n">
        <v>231.9</v>
      </c>
      <c r="L4241" s="22" t="n">
        <v>0</v>
      </c>
      <c r="M4241" s="15" t="n">
        <v>23.72</v>
      </c>
      <c r="N4241" s="15" t="n">
        <f aca="false">J4241*K4241</f>
        <v>231.9</v>
      </c>
      <c r="O4241" s="15" t="n">
        <f aca="false">N4241*L4241</f>
        <v>0</v>
      </c>
      <c r="P4241" s="15" t="n">
        <f aca="false">N4241-O4241</f>
        <v>231.9</v>
      </c>
      <c r="Q4241" s="15" t="n">
        <f aca="false">J4241*INDEX(dProdutos!$F$2:$F$47,MATCH(E4241,dProdutos!$A$2:$A$47,0))</f>
        <v>132.21</v>
      </c>
      <c r="R4241" s="15" t="n">
        <f aca="false">IF(I4241="Cancelado",0,P4241-Q4241)</f>
        <v>99.69</v>
      </c>
      <c r="S4241" s="17" t="str">
        <f aca="false">INDEX(dProdutos!$D$2:$D$47,MATCH(E4241,dProdutos!$A$2:$A$47,0))</f>
        <v>Calçados</v>
      </c>
    </row>
    <row r="4242" customFormat="false" ht="15" hidden="false" customHeight="false" outlineLevel="0" collapsed="false">
      <c r="A4242" s="17" t="s">
        <v>4127</v>
      </c>
      <c r="B4242" s="17" t="n">
        <v>1</v>
      </c>
      <c r="C4242" s="21" t="n">
        <v>45981</v>
      </c>
      <c r="D4242" s="17" t="s">
        <v>1386</v>
      </c>
      <c r="E4242" s="17" t="s">
        <v>165</v>
      </c>
      <c r="F4242" s="17" t="s">
        <v>1493</v>
      </c>
      <c r="G4242" s="17" t="s">
        <v>59</v>
      </c>
      <c r="H4242" s="17" t="s">
        <v>1537</v>
      </c>
      <c r="I4242" s="17" t="s">
        <v>1524</v>
      </c>
      <c r="J4242" s="17" t="n">
        <v>1</v>
      </c>
      <c r="K4242" s="15" t="n">
        <v>231.9</v>
      </c>
      <c r="L4242" s="22" t="n">
        <v>0</v>
      </c>
      <c r="M4242" s="15" t="n">
        <v>26.11</v>
      </c>
      <c r="N4242" s="15" t="n">
        <f aca="false">J4242*K4242</f>
        <v>231.9</v>
      </c>
      <c r="O4242" s="15" t="n">
        <f aca="false">N4242*L4242</f>
        <v>0</v>
      </c>
      <c r="P4242" s="15" t="n">
        <f aca="false">N4242-O4242</f>
        <v>231.9</v>
      </c>
      <c r="Q4242" s="15" t="n">
        <f aca="false">J4242*INDEX(dProdutos!$F$2:$F$47,MATCH(E4242,dProdutos!$A$2:$A$47,0))</f>
        <v>140.83</v>
      </c>
      <c r="R4242" s="15" t="n">
        <f aca="false">IF(I4242="Cancelado",0,P4242-Q4242)</f>
        <v>91.07</v>
      </c>
      <c r="S4242" s="17" t="str">
        <f aca="false">INDEX(dProdutos!$D$2:$D$47,MATCH(E4242,dProdutos!$A$2:$A$47,0))</f>
        <v>Casa</v>
      </c>
    </row>
    <row r="4243" customFormat="false" ht="15" hidden="false" customHeight="false" outlineLevel="0" collapsed="false">
      <c r="A4243" s="17" t="s">
        <v>4127</v>
      </c>
      <c r="B4243" s="17" t="n">
        <v>2</v>
      </c>
      <c r="C4243" s="21" t="n">
        <v>45981</v>
      </c>
      <c r="D4243" s="17" t="s">
        <v>1386</v>
      </c>
      <c r="E4243" s="17" t="s">
        <v>183</v>
      </c>
      <c r="F4243" s="17" t="s">
        <v>1493</v>
      </c>
      <c r="G4243" s="17" t="s">
        <v>59</v>
      </c>
      <c r="H4243" s="17" t="s">
        <v>1537</v>
      </c>
      <c r="I4243" s="17" t="s">
        <v>1524</v>
      </c>
      <c r="J4243" s="17" t="n">
        <v>1</v>
      </c>
      <c r="K4243" s="15" t="n">
        <v>121.9</v>
      </c>
      <c r="L4243" s="22" t="n">
        <v>0.1</v>
      </c>
      <c r="M4243" s="15" t="n">
        <v>0</v>
      </c>
      <c r="N4243" s="15" t="n">
        <f aca="false">J4243*K4243</f>
        <v>121.9</v>
      </c>
      <c r="O4243" s="15" t="n">
        <f aca="false">N4243*L4243</f>
        <v>12.19</v>
      </c>
      <c r="P4243" s="15" t="n">
        <f aca="false">N4243-O4243</f>
        <v>109.71</v>
      </c>
      <c r="Q4243" s="15" t="n">
        <f aca="false">J4243*INDEX(dProdutos!$F$2:$F$47,MATCH(E4243,dProdutos!$A$2:$A$47,0))</f>
        <v>52.76</v>
      </c>
      <c r="R4243" s="15" t="n">
        <f aca="false">IF(I4243="Cancelado",0,P4243-Q4243)</f>
        <v>56.95</v>
      </c>
      <c r="S4243" s="17" t="str">
        <f aca="false">INDEX(dProdutos!$D$2:$D$47,MATCH(E4243,dProdutos!$A$2:$A$47,0))</f>
        <v>Eletrônicos</v>
      </c>
    </row>
    <row r="4244" customFormat="false" ht="15" hidden="false" customHeight="false" outlineLevel="0" collapsed="false">
      <c r="A4244" s="17" t="s">
        <v>4127</v>
      </c>
      <c r="B4244" s="17" t="n">
        <v>3</v>
      </c>
      <c r="C4244" s="21" t="n">
        <v>45981</v>
      </c>
      <c r="D4244" s="17" t="s">
        <v>1386</v>
      </c>
      <c r="E4244" s="17" t="s">
        <v>144</v>
      </c>
      <c r="F4244" s="17" t="s">
        <v>1493</v>
      </c>
      <c r="G4244" s="17" t="s">
        <v>59</v>
      </c>
      <c r="H4244" s="17" t="s">
        <v>1537</v>
      </c>
      <c r="I4244" s="17" t="s">
        <v>1524</v>
      </c>
      <c r="J4244" s="17" t="n">
        <v>1</v>
      </c>
      <c r="K4244" s="15" t="n">
        <v>260.9</v>
      </c>
      <c r="L4244" s="22" t="n">
        <v>0</v>
      </c>
      <c r="M4244" s="15" t="n">
        <v>0</v>
      </c>
      <c r="N4244" s="15" t="n">
        <f aca="false">J4244*K4244</f>
        <v>260.9</v>
      </c>
      <c r="O4244" s="15" t="n">
        <f aca="false">N4244*L4244</f>
        <v>0</v>
      </c>
      <c r="P4244" s="15" t="n">
        <f aca="false">N4244-O4244</f>
        <v>260.9</v>
      </c>
      <c r="Q4244" s="15" t="n">
        <f aca="false">J4244*INDEX(dProdutos!$F$2:$F$47,MATCH(E4244,dProdutos!$A$2:$A$47,0))</f>
        <v>99.86</v>
      </c>
      <c r="R4244" s="15" t="n">
        <f aca="false">IF(I4244="Cancelado",0,P4244-Q4244)</f>
        <v>161.04</v>
      </c>
      <c r="S4244" s="17" t="str">
        <f aca="false">INDEX(dProdutos!$D$2:$D$47,MATCH(E4244,dProdutos!$A$2:$A$47,0))</f>
        <v>Acessórios</v>
      </c>
    </row>
    <row r="4245" customFormat="false" ht="15" hidden="false" customHeight="false" outlineLevel="0" collapsed="false">
      <c r="A4245" s="17" t="s">
        <v>4127</v>
      </c>
      <c r="B4245" s="17" t="n">
        <v>4</v>
      </c>
      <c r="C4245" s="21" t="n">
        <v>45981</v>
      </c>
      <c r="D4245" s="17" t="s">
        <v>1386</v>
      </c>
      <c r="E4245" s="17" t="s">
        <v>198</v>
      </c>
      <c r="F4245" s="17" t="s">
        <v>1493</v>
      </c>
      <c r="G4245" s="17" t="s">
        <v>59</v>
      </c>
      <c r="H4245" s="17" t="s">
        <v>1537</v>
      </c>
      <c r="I4245" s="17" t="s">
        <v>1524</v>
      </c>
      <c r="J4245" s="17" t="n">
        <v>1</v>
      </c>
      <c r="K4245" s="15" t="n">
        <v>253.9</v>
      </c>
      <c r="L4245" s="22" t="n">
        <v>0</v>
      </c>
      <c r="M4245" s="15" t="n">
        <v>0</v>
      </c>
      <c r="N4245" s="15" t="n">
        <f aca="false">J4245*K4245</f>
        <v>253.9</v>
      </c>
      <c r="O4245" s="15" t="n">
        <f aca="false">N4245*L4245</f>
        <v>0</v>
      </c>
      <c r="P4245" s="15" t="n">
        <f aca="false">N4245-O4245</f>
        <v>253.9</v>
      </c>
      <c r="Q4245" s="15" t="n">
        <f aca="false">J4245*INDEX(dProdutos!$F$2:$F$47,MATCH(E4245,dProdutos!$A$2:$A$47,0))</f>
        <v>99.78</v>
      </c>
      <c r="R4245" s="15" t="n">
        <f aca="false">IF(I4245="Cancelado",0,P4245-Q4245)</f>
        <v>154.12</v>
      </c>
      <c r="S4245" s="17" t="str">
        <f aca="false">INDEX(dProdutos!$D$2:$D$47,MATCH(E4245,dProdutos!$A$2:$A$47,0))</f>
        <v>Beleza</v>
      </c>
    </row>
    <row r="4246" customFormat="false" ht="15" hidden="false" customHeight="false" outlineLevel="0" collapsed="false">
      <c r="A4246" s="17" t="s">
        <v>4128</v>
      </c>
      <c r="B4246" s="17" t="n">
        <v>1</v>
      </c>
      <c r="C4246" s="21" t="n">
        <v>45981</v>
      </c>
      <c r="D4246" s="17" t="s">
        <v>1327</v>
      </c>
      <c r="E4246" s="17" t="s">
        <v>129</v>
      </c>
      <c r="F4246" s="17" t="s">
        <v>1487</v>
      </c>
      <c r="G4246" s="17" t="s">
        <v>64</v>
      </c>
      <c r="H4246" s="17" t="s">
        <v>1537</v>
      </c>
      <c r="I4246" s="17" t="s">
        <v>1524</v>
      </c>
      <c r="J4246" s="17" t="n">
        <v>1</v>
      </c>
      <c r="K4246" s="15" t="n">
        <v>105.9</v>
      </c>
      <c r="L4246" s="22" t="n">
        <v>0.05</v>
      </c>
      <c r="M4246" s="15" t="n">
        <v>22.39</v>
      </c>
      <c r="N4246" s="15" t="n">
        <f aca="false">J4246*K4246</f>
        <v>105.9</v>
      </c>
      <c r="O4246" s="15" t="n">
        <f aca="false">N4246*L4246</f>
        <v>5.295</v>
      </c>
      <c r="P4246" s="15" t="n">
        <f aca="false">N4246-O4246</f>
        <v>100.605</v>
      </c>
      <c r="Q4246" s="15" t="n">
        <f aca="false">J4246*INDEX(dProdutos!$F$2:$F$47,MATCH(E4246,dProdutos!$A$2:$A$47,0))</f>
        <v>43.79</v>
      </c>
      <c r="R4246" s="15" t="n">
        <f aca="false">IF(I4246="Cancelado",0,P4246-Q4246)</f>
        <v>56.815</v>
      </c>
      <c r="S4246" s="17" t="str">
        <f aca="false">INDEX(dProdutos!$D$2:$D$47,MATCH(E4246,dProdutos!$A$2:$A$47,0))</f>
        <v>Calçados</v>
      </c>
    </row>
    <row r="4247" customFormat="false" ht="15" hidden="false" customHeight="false" outlineLevel="0" collapsed="false">
      <c r="A4247" s="17" t="s">
        <v>4129</v>
      </c>
      <c r="B4247" s="17" t="n">
        <v>1</v>
      </c>
      <c r="C4247" s="21" t="n">
        <v>45981</v>
      </c>
      <c r="D4247" s="17" t="s">
        <v>1085</v>
      </c>
      <c r="E4247" s="17" t="s">
        <v>168</v>
      </c>
      <c r="F4247" s="17" t="s">
        <v>1493</v>
      </c>
      <c r="G4247" s="17" t="s">
        <v>62</v>
      </c>
      <c r="H4247" s="17" t="s">
        <v>1537</v>
      </c>
      <c r="I4247" s="17" t="s">
        <v>1524</v>
      </c>
      <c r="J4247" s="17" t="n">
        <v>1</v>
      </c>
      <c r="K4247" s="15" t="n">
        <v>253.9</v>
      </c>
      <c r="L4247" s="22" t="n">
        <v>0.1</v>
      </c>
      <c r="M4247" s="15" t="n">
        <v>29.13</v>
      </c>
      <c r="N4247" s="15" t="n">
        <f aca="false">J4247*K4247</f>
        <v>253.9</v>
      </c>
      <c r="O4247" s="15" t="n">
        <f aca="false">N4247*L4247</f>
        <v>25.39</v>
      </c>
      <c r="P4247" s="15" t="n">
        <f aca="false">N4247-O4247</f>
        <v>228.51</v>
      </c>
      <c r="Q4247" s="15" t="n">
        <f aca="false">J4247*INDEX(dProdutos!$F$2:$F$47,MATCH(E4247,dProdutos!$A$2:$A$47,0))</f>
        <v>128.94</v>
      </c>
      <c r="R4247" s="15" t="n">
        <f aca="false">IF(I4247="Cancelado",0,P4247-Q4247)</f>
        <v>99.57</v>
      </c>
      <c r="S4247" s="17" t="str">
        <f aca="false">INDEX(dProdutos!$D$2:$D$47,MATCH(E4247,dProdutos!$A$2:$A$47,0))</f>
        <v>Casa</v>
      </c>
    </row>
    <row r="4248" customFormat="false" ht="15" hidden="false" customHeight="false" outlineLevel="0" collapsed="false">
      <c r="A4248" s="17" t="s">
        <v>4129</v>
      </c>
      <c r="B4248" s="17" t="n">
        <v>2</v>
      </c>
      <c r="C4248" s="21" t="n">
        <v>45981</v>
      </c>
      <c r="D4248" s="17" t="s">
        <v>1085</v>
      </c>
      <c r="E4248" s="17" t="s">
        <v>135</v>
      </c>
      <c r="F4248" s="17" t="s">
        <v>1493</v>
      </c>
      <c r="G4248" s="17" t="s">
        <v>62</v>
      </c>
      <c r="H4248" s="17" t="s">
        <v>1537</v>
      </c>
      <c r="I4248" s="17" t="s">
        <v>1524</v>
      </c>
      <c r="J4248" s="17" t="n">
        <v>1</v>
      </c>
      <c r="K4248" s="15" t="n">
        <v>200.9</v>
      </c>
      <c r="L4248" s="22" t="n">
        <v>0</v>
      </c>
      <c r="M4248" s="15" t="n">
        <v>0</v>
      </c>
      <c r="N4248" s="15" t="n">
        <f aca="false">J4248*K4248</f>
        <v>200.9</v>
      </c>
      <c r="O4248" s="15" t="n">
        <f aca="false">N4248*L4248</f>
        <v>0</v>
      </c>
      <c r="P4248" s="15" t="n">
        <f aca="false">N4248-O4248</f>
        <v>200.9</v>
      </c>
      <c r="Q4248" s="15" t="n">
        <f aca="false">J4248*INDEX(dProdutos!$F$2:$F$47,MATCH(E4248,dProdutos!$A$2:$A$47,0))</f>
        <v>80.73</v>
      </c>
      <c r="R4248" s="15" t="n">
        <f aca="false">IF(I4248="Cancelado",0,P4248-Q4248)</f>
        <v>120.17</v>
      </c>
      <c r="S4248" s="17" t="str">
        <f aca="false">INDEX(dProdutos!$D$2:$D$47,MATCH(E4248,dProdutos!$A$2:$A$47,0))</f>
        <v>Calçados</v>
      </c>
    </row>
    <row r="4249" customFormat="false" ht="15" hidden="false" customHeight="false" outlineLevel="0" collapsed="false">
      <c r="A4249" s="17" t="s">
        <v>4129</v>
      </c>
      <c r="B4249" s="17" t="n">
        <v>3</v>
      </c>
      <c r="C4249" s="21" t="n">
        <v>45981</v>
      </c>
      <c r="D4249" s="17" t="s">
        <v>1085</v>
      </c>
      <c r="E4249" s="17" t="s">
        <v>114</v>
      </c>
      <c r="F4249" s="17" t="s">
        <v>1493</v>
      </c>
      <c r="G4249" s="17" t="s">
        <v>62</v>
      </c>
      <c r="H4249" s="17" t="s">
        <v>1537</v>
      </c>
      <c r="I4249" s="17" t="s">
        <v>1524</v>
      </c>
      <c r="J4249" s="17" t="n">
        <v>1</v>
      </c>
      <c r="K4249" s="15" t="n">
        <v>202.9</v>
      </c>
      <c r="L4249" s="22" t="n">
        <v>0</v>
      </c>
      <c r="M4249" s="15" t="n">
        <v>0</v>
      </c>
      <c r="N4249" s="15" t="n">
        <f aca="false">J4249*K4249</f>
        <v>202.9</v>
      </c>
      <c r="O4249" s="15" t="n">
        <f aca="false">N4249*L4249</f>
        <v>0</v>
      </c>
      <c r="P4249" s="15" t="n">
        <f aca="false">N4249-O4249</f>
        <v>202.9</v>
      </c>
      <c r="Q4249" s="15" t="n">
        <f aca="false">J4249*INDEX(dProdutos!$F$2:$F$47,MATCH(E4249,dProdutos!$A$2:$A$47,0))</f>
        <v>110.39</v>
      </c>
      <c r="R4249" s="15" t="n">
        <f aca="false">IF(I4249="Cancelado",0,P4249-Q4249)</f>
        <v>92.51</v>
      </c>
      <c r="S4249" s="17" t="str">
        <f aca="false">INDEX(dProdutos!$D$2:$D$47,MATCH(E4249,dProdutos!$A$2:$A$47,0))</f>
        <v>Moda Masculina</v>
      </c>
    </row>
    <row r="4250" customFormat="false" ht="15" hidden="false" customHeight="false" outlineLevel="0" collapsed="false">
      <c r="A4250" s="17" t="s">
        <v>4130</v>
      </c>
      <c r="B4250" s="17" t="n">
        <v>1</v>
      </c>
      <c r="C4250" s="21" t="n">
        <v>45981</v>
      </c>
      <c r="D4250" s="17" t="s">
        <v>1063</v>
      </c>
      <c r="E4250" s="17" t="s">
        <v>195</v>
      </c>
      <c r="F4250" s="17" t="s">
        <v>1487</v>
      </c>
      <c r="G4250" s="17" t="s">
        <v>64</v>
      </c>
      <c r="H4250" s="17" t="s">
        <v>1537</v>
      </c>
      <c r="I4250" s="17" t="s">
        <v>1524</v>
      </c>
      <c r="J4250" s="17" t="n">
        <v>1</v>
      </c>
      <c r="K4250" s="15" t="n">
        <v>72.9</v>
      </c>
      <c r="L4250" s="22" t="n">
        <v>0.1</v>
      </c>
      <c r="M4250" s="15" t="n">
        <v>0</v>
      </c>
      <c r="N4250" s="15" t="n">
        <f aca="false">J4250*K4250</f>
        <v>72.9</v>
      </c>
      <c r="O4250" s="15" t="n">
        <f aca="false">N4250*L4250</f>
        <v>7.29</v>
      </c>
      <c r="P4250" s="15" t="n">
        <f aca="false">N4250-O4250</f>
        <v>65.61</v>
      </c>
      <c r="Q4250" s="15" t="n">
        <f aca="false">J4250*INDEX(dProdutos!$F$2:$F$47,MATCH(E4250,dProdutos!$A$2:$A$47,0))</f>
        <v>39.23</v>
      </c>
      <c r="R4250" s="15" t="n">
        <f aca="false">IF(I4250="Cancelado",0,P4250-Q4250)</f>
        <v>26.38</v>
      </c>
      <c r="S4250" s="17" t="str">
        <f aca="false">INDEX(dProdutos!$D$2:$D$47,MATCH(E4250,dProdutos!$A$2:$A$47,0))</f>
        <v>Eletrônicos</v>
      </c>
    </row>
    <row r="4251" customFormat="false" ht="15" hidden="false" customHeight="false" outlineLevel="0" collapsed="false">
      <c r="A4251" s="17" t="s">
        <v>4131</v>
      </c>
      <c r="B4251" s="17" t="n">
        <v>1</v>
      </c>
      <c r="C4251" s="21" t="n">
        <v>45981</v>
      </c>
      <c r="D4251" s="17" t="s">
        <v>554</v>
      </c>
      <c r="E4251" s="17" t="s">
        <v>195</v>
      </c>
      <c r="F4251" s="17" t="s">
        <v>1493</v>
      </c>
      <c r="G4251" s="17" t="s">
        <v>59</v>
      </c>
      <c r="H4251" s="17" t="s">
        <v>1523</v>
      </c>
      <c r="I4251" s="17" t="s">
        <v>1524</v>
      </c>
      <c r="J4251" s="17" t="n">
        <v>1</v>
      </c>
      <c r="K4251" s="15" t="n">
        <v>72.9</v>
      </c>
      <c r="L4251" s="22" t="n">
        <v>0</v>
      </c>
      <c r="M4251" s="15" t="n">
        <v>0</v>
      </c>
      <c r="N4251" s="15" t="n">
        <f aca="false">J4251*K4251</f>
        <v>72.9</v>
      </c>
      <c r="O4251" s="15" t="n">
        <f aca="false">N4251*L4251</f>
        <v>0</v>
      </c>
      <c r="P4251" s="15" t="n">
        <f aca="false">N4251-O4251</f>
        <v>72.9</v>
      </c>
      <c r="Q4251" s="15" t="n">
        <f aca="false">J4251*INDEX(dProdutos!$F$2:$F$47,MATCH(E4251,dProdutos!$A$2:$A$47,0))</f>
        <v>39.23</v>
      </c>
      <c r="R4251" s="15" t="n">
        <f aca="false">IF(I4251="Cancelado",0,P4251-Q4251)</f>
        <v>33.67</v>
      </c>
      <c r="S4251" s="17" t="str">
        <f aca="false">INDEX(dProdutos!$D$2:$D$47,MATCH(E4251,dProdutos!$A$2:$A$47,0))</f>
        <v>Eletrônicos</v>
      </c>
    </row>
    <row r="4252" customFormat="false" ht="15" hidden="false" customHeight="false" outlineLevel="0" collapsed="false">
      <c r="A4252" s="17" t="s">
        <v>4132</v>
      </c>
      <c r="B4252" s="17" t="n">
        <v>1</v>
      </c>
      <c r="C4252" s="21" t="n">
        <v>45981</v>
      </c>
      <c r="D4252" s="17" t="s">
        <v>1141</v>
      </c>
      <c r="E4252" s="17" t="s">
        <v>95</v>
      </c>
      <c r="F4252" s="17" t="s">
        <v>1501</v>
      </c>
      <c r="G4252" s="17" t="s">
        <v>59</v>
      </c>
      <c r="H4252" s="17" t="s">
        <v>1537</v>
      </c>
      <c r="I4252" s="17" t="s">
        <v>1524</v>
      </c>
      <c r="J4252" s="17" t="n">
        <v>1</v>
      </c>
      <c r="K4252" s="15" t="n">
        <v>77.9</v>
      </c>
      <c r="L4252" s="22" t="n">
        <v>0.1</v>
      </c>
      <c r="M4252" s="15" t="n">
        <v>0</v>
      </c>
      <c r="N4252" s="15" t="n">
        <f aca="false">J4252*K4252</f>
        <v>77.9</v>
      </c>
      <c r="O4252" s="15" t="n">
        <f aca="false">N4252*L4252</f>
        <v>7.79</v>
      </c>
      <c r="P4252" s="15" t="n">
        <f aca="false">N4252-O4252</f>
        <v>70.11</v>
      </c>
      <c r="Q4252" s="15" t="n">
        <f aca="false">J4252*INDEX(dProdutos!$F$2:$F$47,MATCH(E4252,dProdutos!$A$2:$A$47,0))</f>
        <v>36.71</v>
      </c>
      <c r="R4252" s="15" t="n">
        <f aca="false">IF(I4252="Cancelado",0,P4252-Q4252)</f>
        <v>33.4</v>
      </c>
      <c r="S4252" s="17" t="str">
        <f aca="false">INDEX(dProdutos!$D$2:$D$47,MATCH(E4252,dProdutos!$A$2:$A$47,0))</f>
        <v>Moda Feminina</v>
      </c>
    </row>
    <row r="4253" customFormat="false" ht="15" hidden="false" customHeight="false" outlineLevel="0" collapsed="false">
      <c r="A4253" s="17" t="s">
        <v>4133</v>
      </c>
      <c r="B4253" s="17" t="n">
        <v>1</v>
      </c>
      <c r="C4253" s="21" t="n">
        <v>45981</v>
      </c>
      <c r="D4253" s="17" t="s">
        <v>787</v>
      </c>
      <c r="E4253" s="17" t="s">
        <v>81</v>
      </c>
      <c r="F4253" s="17" t="s">
        <v>1497</v>
      </c>
      <c r="G4253" s="17" t="s">
        <v>59</v>
      </c>
      <c r="H4253" s="17" t="s">
        <v>1540</v>
      </c>
      <c r="I4253" s="17" t="s">
        <v>1524</v>
      </c>
      <c r="J4253" s="17" t="n">
        <v>1</v>
      </c>
      <c r="K4253" s="15" t="n">
        <v>64.9</v>
      </c>
      <c r="L4253" s="22" t="n">
        <v>0.15</v>
      </c>
      <c r="M4253" s="15" t="n">
        <v>14.05</v>
      </c>
      <c r="N4253" s="15" t="n">
        <f aca="false">J4253*K4253</f>
        <v>64.9</v>
      </c>
      <c r="O4253" s="15" t="n">
        <f aca="false">N4253*L4253</f>
        <v>9.735</v>
      </c>
      <c r="P4253" s="15" t="n">
        <f aca="false">N4253-O4253</f>
        <v>55.165</v>
      </c>
      <c r="Q4253" s="15" t="n">
        <f aca="false">J4253*INDEX(dProdutos!$F$2:$F$47,MATCH(E4253,dProdutos!$A$2:$A$47,0))</f>
        <v>26.12</v>
      </c>
      <c r="R4253" s="15" t="n">
        <f aca="false">IF(I4253="Cancelado",0,P4253-Q4253)</f>
        <v>29.045</v>
      </c>
      <c r="S4253" s="17" t="str">
        <f aca="false">INDEX(dProdutos!$D$2:$D$47,MATCH(E4253,dProdutos!$A$2:$A$47,0))</f>
        <v>Moda Feminina</v>
      </c>
    </row>
    <row r="4254" customFormat="false" ht="15" hidden="false" customHeight="false" outlineLevel="0" collapsed="false">
      <c r="A4254" s="17" t="s">
        <v>4133</v>
      </c>
      <c r="B4254" s="17" t="n">
        <v>2</v>
      </c>
      <c r="C4254" s="21" t="n">
        <v>45981</v>
      </c>
      <c r="D4254" s="17" t="s">
        <v>787</v>
      </c>
      <c r="E4254" s="17" t="s">
        <v>171</v>
      </c>
      <c r="F4254" s="17" t="s">
        <v>1497</v>
      </c>
      <c r="G4254" s="17" t="s">
        <v>59</v>
      </c>
      <c r="H4254" s="17" t="s">
        <v>1540</v>
      </c>
      <c r="I4254" s="17" t="s">
        <v>1524</v>
      </c>
      <c r="J4254" s="17" t="n">
        <v>1</v>
      </c>
      <c r="K4254" s="15" t="n">
        <v>246.9</v>
      </c>
      <c r="L4254" s="22" t="n">
        <v>0</v>
      </c>
      <c r="M4254" s="15" t="n">
        <v>0</v>
      </c>
      <c r="N4254" s="15" t="n">
        <f aca="false">J4254*K4254</f>
        <v>246.9</v>
      </c>
      <c r="O4254" s="15" t="n">
        <f aca="false">N4254*L4254</f>
        <v>0</v>
      </c>
      <c r="P4254" s="15" t="n">
        <f aca="false">N4254-O4254</f>
        <v>246.9</v>
      </c>
      <c r="Q4254" s="15" t="n">
        <f aca="false">J4254*INDEX(dProdutos!$F$2:$F$47,MATCH(E4254,dProdutos!$A$2:$A$47,0))</f>
        <v>103.61</v>
      </c>
      <c r="R4254" s="15" t="n">
        <f aca="false">IF(I4254="Cancelado",0,P4254-Q4254)</f>
        <v>143.29</v>
      </c>
      <c r="S4254" s="17" t="str">
        <f aca="false">INDEX(dProdutos!$D$2:$D$47,MATCH(E4254,dProdutos!$A$2:$A$47,0))</f>
        <v>Casa</v>
      </c>
    </row>
    <row r="4255" customFormat="false" ht="15" hidden="false" customHeight="false" outlineLevel="0" collapsed="false">
      <c r="A4255" s="17" t="s">
        <v>4134</v>
      </c>
      <c r="B4255" s="17" t="n">
        <v>1</v>
      </c>
      <c r="C4255" s="21" t="n">
        <v>45981</v>
      </c>
      <c r="D4255" s="17" t="s">
        <v>461</v>
      </c>
      <c r="E4255" s="17" t="s">
        <v>85</v>
      </c>
      <c r="F4255" s="17" t="s">
        <v>1495</v>
      </c>
      <c r="G4255" s="17" t="s">
        <v>59</v>
      </c>
      <c r="H4255" s="17" t="s">
        <v>1523</v>
      </c>
      <c r="I4255" s="17" t="s">
        <v>1524</v>
      </c>
      <c r="J4255" s="17" t="n">
        <v>1</v>
      </c>
      <c r="K4255" s="15" t="n">
        <v>165.9</v>
      </c>
      <c r="L4255" s="22" t="n">
        <v>0</v>
      </c>
      <c r="M4255" s="15" t="n">
        <v>30.15</v>
      </c>
      <c r="N4255" s="15" t="n">
        <f aca="false">J4255*K4255</f>
        <v>165.9</v>
      </c>
      <c r="O4255" s="15" t="n">
        <f aca="false">N4255*L4255</f>
        <v>0</v>
      </c>
      <c r="P4255" s="15" t="n">
        <f aca="false">N4255-O4255</f>
        <v>165.9</v>
      </c>
      <c r="Q4255" s="15" t="n">
        <f aca="false">J4255*INDEX(dProdutos!$F$2:$F$47,MATCH(E4255,dProdutos!$A$2:$A$47,0))</f>
        <v>91.55</v>
      </c>
      <c r="R4255" s="15" t="n">
        <f aca="false">IF(I4255="Cancelado",0,P4255-Q4255)</f>
        <v>74.35</v>
      </c>
      <c r="S4255" s="17" t="str">
        <f aca="false">INDEX(dProdutos!$D$2:$D$47,MATCH(E4255,dProdutos!$A$2:$A$47,0))</f>
        <v>Moda Feminina</v>
      </c>
    </row>
    <row r="4256" customFormat="false" ht="15" hidden="false" customHeight="false" outlineLevel="0" collapsed="false">
      <c r="A4256" s="17" t="s">
        <v>4135</v>
      </c>
      <c r="B4256" s="17" t="n">
        <v>1</v>
      </c>
      <c r="C4256" s="21" t="n">
        <v>45981</v>
      </c>
      <c r="D4256" s="17" t="s">
        <v>573</v>
      </c>
      <c r="E4256" s="17" t="s">
        <v>135</v>
      </c>
      <c r="F4256" s="17" t="s">
        <v>1497</v>
      </c>
      <c r="G4256" s="17" t="s">
        <v>62</v>
      </c>
      <c r="H4256" s="17" t="s">
        <v>1523</v>
      </c>
      <c r="I4256" s="17" t="s">
        <v>1524</v>
      </c>
      <c r="J4256" s="17" t="n">
        <v>1</v>
      </c>
      <c r="K4256" s="15" t="n">
        <v>200.9</v>
      </c>
      <c r="L4256" s="22" t="n">
        <v>0.05</v>
      </c>
      <c r="M4256" s="15" t="n">
        <v>10.5</v>
      </c>
      <c r="N4256" s="15" t="n">
        <f aca="false">J4256*K4256</f>
        <v>200.9</v>
      </c>
      <c r="O4256" s="15" t="n">
        <f aca="false">N4256*L4256</f>
        <v>10.045</v>
      </c>
      <c r="P4256" s="15" t="n">
        <f aca="false">N4256-O4256</f>
        <v>190.855</v>
      </c>
      <c r="Q4256" s="15" t="n">
        <f aca="false">J4256*INDEX(dProdutos!$F$2:$F$47,MATCH(E4256,dProdutos!$A$2:$A$47,0))</f>
        <v>80.73</v>
      </c>
      <c r="R4256" s="15" t="n">
        <f aca="false">IF(I4256="Cancelado",0,P4256-Q4256)</f>
        <v>110.125</v>
      </c>
      <c r="S4256" s="17" t="str">
        <f aca="false">INDEX(dProdutos!$D$2:$D$47,MATCH(E4256,dProdutos!$A$2:$A$47,0))</f>
        <v>Calçados</v>
      </c>
    </row>
    <row r="4257" customFormat="false" ht="15" hidden="false" customHeight="false" outlineLevel="0" collapsed="false">
      <c r="A4257" s="17" t="s">
        <v>4135</v>
      </c>
      <c r="B4257" s="17" t="n">
        <v>2</v>
      </c>
      <c r="C4257" s="21" t="n">
        <v>45981</v>
      </c>
      <c r="D4257" s="17" t="s">
        <v>573</v>
      </c>
      <c r="E4257" s="17" t="s">
        <v>98</v>
      </c>
      <c r="F4257" s="17" t="s">
        <v>1497</v>
      </c>
      <c r="G4257" s="17" t="s">
        <v>62</v>
      </c>
      <c r="H4257" s="17" t="s">
        <v>1523</v>
      </c>
      <c r="I4257" s="17" t="s">
        <v>1524</v>
      </c>
      <c r="J4257" s="17" t="n">
        <v>1</v>
      </c>
      <c r="K4257" s="15" t="n">
        <v>108.9</v>
      </c>
      <c r="L4257" s="22" t="n">
        <v>0</v>
      </c>
      <c r="M4257" s="15" t="n">
        <v>0</v>
      </c>
      <c r="N4257" s="15" t="n">
        <f aca="false">J4257*K4257</f>
        <v>108.9</v>
      </c>
      <c r="O4257" s="15" t="n">
        <f aca="false">N4257*L4257</f>
        <v>0</v>
      </c>
      <c r="P4257" s="15" t="n">
        <f aca="false">N4257-O4257</f>
        <v>108.9</v>
      </c>
      <c r="Q4257" s="15" t="n">
        <f aca="false">J4257*INDEX(dProdutos!$F$2:$F$47,MATCH(E4257,dProdutos!$A$2:$A$47,0))</f>
        <v>42.52</v>
      </c>
      <c r="R4257" s="15" t="n">
        <f aca="false">IF(I4257="Cancelado",0,P4257-Q4257)</f>
        <v>66.38</v>
      </c>
      <c r="S4257" s="17" t="str">
        <f aca="false">INDEX(dProdutos!$D$2:$D$47,MATCH(E4257,dProdutos!$A$2:$A$47,0))</f>
        <v>Moda Feminina</v>
      </c>
    </row>
    <row r="4258" customFormat="false" ht="15" hidden="false" customHeight="false" outlineLevel="0" collapsed="false">
      <c r="A4258" s="17" t="s">
        <v>4135</v>
      </c>
      <c r="B4258" s="17" t="n">
        <v>3</v>
      </c>
      <c r="C4258" s="21" t="n">
        <v>45981</v>
      </c>
      <c r="D4258" s="17" t="s">
        <v>573</v>
      </c>
      <c r="E4258" s="17" t="s">
        <v>114</v>
      </c>
      <c r="F4258" s="17" t="s">
        <v>1497</v>
      </c>
      <c r="G4258" s="17" t="s">
        <v>62</v>
      </c>
      <c r="H4258" s="17" t="s">
        <v>1523</v>
      </c>
      <c r="I4258" s="17" t="s">
        <v>1524</v>
      </c>
      <c r="J4258" s="17" t="n">
        <v>2</v>
      </c>
      <c r="K4258" s="15" t="n">
        <v>202.9</v>
      </c>
      <c r="L4258" s="22" t="n">
        <v>0.1</v>
      </c>
      <c r="M4258" s="15" t="n">
        <v>0</v>
      </c>
      <c r="N4258" s="15" t="n">
        <f aca="false">J4258*K4258</f>
        <v>405.8</v>
      </c>
      <c r="O4258" s="15" t="n">
        <f aca="false">N4258*L4258</f>
        <v>40.58</v>
      </c>
      <c r="P4258" s="15" t="n">
        <f aca="false">N4258-O4258</f>
        <v>365.22</v>
      </c>
      <c r="Q4258" s="15" t="n">
        <f aca="false">J4258*INDEX(dProdutos!$F$2:$F$47,MATCH(E4258,dProdutos!$A$2:$A$47,0))</f>
        <v>220.78</v>
      </c>
      <c r="R4258" s="15" t="n">
        <f aca="false">IF(I4258="Cancelado",0,P4258-Q4258)</f>
        <v>144.44</v>
      </c>
      <c r="S4258" s="17" t="str">
        <f aca="false">INDEX(dProdutos!$D$2:$D$47,MATCH(E4258,dProdutos!$A$2:$A$47,0))</f>
        <v>Moda Masculina</v>
      </c>
    </row>
    <row r="4259" customFormat="false" ht="15" hidden="false" customHeight="false" outlineLevel="0" collapsed="false">
      <c r="A4259" s="17" t="s">
        <v>4135</v>
      </c>
      <c r="B4259" s="17" t="n">
        <v>4</v>
      </c>
      <c r="C4259" s="21" t="n">
        <v>45981</v>
      </c>
      <c r="D4259" s="17" t="s">
        <v>573</v>
      </c>
      <c r="E4259" s="17" t="s">
        <v>135</v>
      </c>
      <c r="F4259" s="17" t="s">
        <v>1497</v>
      </c>
      <c r="G4259" s="17" t="s">
        <v>62</v>
      </c>
      <c r="H4259" s="17" t="s">
        <v>1523</v>
      </c>
      <c r="I4259" s="17" t="s">
        <v>1524</v>
      </c>
      <c r="J4259" s="17" t="n">
        <v>1</v>
      </c>
      <c r="K4259" s="15" t="n">
        <v>200.9</v>
      </c>
      <c r="L4259" s="22" t="n">
        <v>0.05</v>
      </c>
      <c r="M4259" s="15" t="n">
        <v>0</v>
      </c>
      <c r="N4259" s="15" t="n">
        <f aca="false">J4259*K4259</f>
        <v>200.9</v>
      </c>
      <c r="O4259" s="15" t="n">
        <f aca="false">N4259*L4259</f>
        <v>10.045</v>
      </c>
      <c r="P4259" s="15" t="n">
        <f aca="false">N4259-O4259</f>
        <v>190.855</v>
      </c>
      <c r="Q4259" s="15" t="n">
        <f aca="false">J4259*INDEX(dProdutos!$F$2:$F$47,MATCH(E4259,dProdutos!$A$2:$A$47,0))</f>
        <v>80.73</v>
      </c>
      <c r="R4259" s="15" t="n">
        <f aca="false">IF(I4259="Cancelado",0,P4259-Q4259)</f>
        <v>110.125</v>
      </c>
      <c r="S4259" s="17" t="str">
        <f aca="false">INDEX(dProdutos!$D$2:$D$47,MATCH(E4259,dProdutos!$A$2:$A$47,0))</f>
        <v>Calçados</v>
      </c>
    </row>
    <row r="4260" customFormat="false" ht="15" hidden="false" customHeight="false" outlineLevel="0" collapsed="false">
      <c r="A4260" s="17" t="s">
        <v>4136</v>
      </c>
      <c r="B4260" s="17" t="n">
        <v>1</v>
      </c>
      <c r="C4260" s="21" t="n">
        <v>45982</v>
      </c>
      <c r="D4260" s="17" t="s">
        <v>984</v>
      </c>
      <c r="E4260" s="17" t="s">
        <v>177</v>
      </c>
      <c r="F4260" s="17" t="s">
        <v>1487</v>
      </c>
      <c r="G4260" s="17" t="s">
        <v>62</v>
      </c>
      <c r="H4260" s="17" t="s">
        <v>1537</v>
      </c>
      <c r="I4260" s="17" t="s">
        <v>1524</v>
      </c>
      <c r="J4260" s="17" t="n">
        <v>1</v>
      </c>
      <c r="K4260" s="15" t="n">
        <v>257.9</v>
      </c>
      <c r="L4260" s="22" t="n">
        <v>0.05</v>
      </c>
      <c r="M4260" s="15" t="n">
        <v>18.28</v>
      </c>
      <c r="N4260" s="15" t="n">
        <f aca="false">J4260*K4260</f>
        <v>257.9</v>
      </c>
      <c r="O4260" s="15" t="n">
        <f aca="false">N4260*L4260</f>
        <v>12.895</v>
      </c>
      <c r="P4260" s="15" t="n">
        <f aca="false">N4260-O4260</f>
        <v>245.005</v>
      </c>
      <c r="Q4260" s="15" t="n">
        <f aca="false">J4260*INDEX(dProdutos!$F$2:$F$47,MATCH(E4260,dProdutos!$A$2:$A$47,0))</f>
        <v>138.23</v>
      </c>
      <c r="R4260" s="15" t="n">
        <f aca="false">IF(I4260="Cancelado",0,P4260-Q4260)</f>
        <v>106.775</v>
      </c>
      <c r="S4260" s="17" t="str">
        <f aca="false">INDEX(dProdutos!$D$2:$D$47,MATCH(E4260,dProdutos!$A$2:$A$47,0))</f>
        <v>Casa</v>
      </c>
    </row>
    <row r="4261" customFormat="false" ht="15" hidden="false" customHeight="false" outlineLevel="0" collapsed="false">
      <c r="A4261" s="17" t="s">
        <v>4137</v>
      </c>
      <c r="B4261" s="17" t="n">
        <v>1</v>
      </c>
      <c r="C4261" s="21" t="n">
        <v>45982</v>
      </c>
      <c r="D4261" s="17" t="s">
        <v>1370</v>
      </c>
      <c r="E4261" s="17" t="s">
        <v>171</v>
      </c>
      <c r="F4261" s="17" t="s">
        <v>1490</v>
      </c>
      <c r="G4261" s="17" t="s">
        <v>60</v>
      </c>
      <c r="H4261" s="17" t="s">
        <v>1523</v>
      </c>
      <c r="I4261" s="17" t="s">
        <v>1524</v>
      </c>
      <c r="J4261" s="17" t="n">
        <v>1</v>
      </c>
      <c r="K4261" s="15" t="n">
        <v>246.9</v>
      </c>
      <c r="L4261" s="22" t="n">
        <v>0</v>
      </c>
      <c r="M4261" s="15" t="n">
        <v>29.35</v>
      </c>
      <c r="N4261" s="15" t="n">
        <f aca="false">J4261*K4261</f>
        <v>246.9</v>
      </c>
      <c r="O4261" s="15" t="n">
        <f aca="false">N4261*L4261</f>
        <v>0</v>
      </c>
      <c r="P4261" s="15" t="n">
        <f aca="false">N4261-O4261</f>
        <v>246.9</v>
      </c>
      <c r="Q4261" s="15" t="n">
        <f aca="false">J4261*INDEX(dProdutos!$F$2:$F$47,MATCH(E4261,dProdutos!$A$2:$A$47,0))</f>
        <v>103.61</v>
      </c>
      <c r="R4261" s="15" t="n">
        <f aca="false">IF(I4261="Cancelado",0,P4261-Q4261)</f>
        <v>143.29</v>
      </c>
      <c r="S4261" s="17" t="str">
        <f aca="false">INDEX(dProdutos!$D$2:$D$47,MATCH(E4261,dProdutos!$A$2:$A$47,0))</f>
        <v>Casa</v>
      </c>
    </row>
    <row r="4262" customFormat="false" ht="15" hidden="false" customHeight="false" outlineLevel="0" collapsed="false">
      <c r="A4262" s="17" t="s">
        <v>4138</v>
      </c>
      <c r="B4262" s="17" t="n">
        <v>1</v>
      </c>
      <c r="C4262" s="21" t="n">
        <v>45982</v>
      </c>
      <c r="D4262" s="17" t="s">
        <v>704</v>
      </c>
      <c r="E4262" s="17" t="s">
        <v>171</v>
      </c>
      <c r="F4262" s="17" t="s">
        <v>1499</v>
      </c>
      <c r="G4262" s="17" t="s">
        <v>63</v>
      </c>
      <c r="H4262" s="17" t="s">
        <v>1540</v>
      </c>
      <c r="I4262" s="17" t="s">
        <v>1524</v>
      </c>
      <c r="J4262" s="17" t="n">
        <v>1</v>
      </c>
      <c r="K4262" s="15" t="n">
        <v>246.9</v>
      </c>
      <c r="L4262" s="22" t="n">
        <v>0</v>
      </c>
      <c r="M4262" s="15" t="n">
        <v>14.04</v>
      </c>
      <c r="N4262" s="15" t="n">
        <f aca="false">J4262*K4262</f>
        <v>246.9</v>
      </c>
      <c r="O4262" s="15" t="n">
        <f aca="false">N4262*L4262</f>
        <v>0</v>
      </c>
      <c r="P4262" s="15" t="n">
        <f aca="false">N4262-O4262</f>
        <v>246.9</v>
      </c>
      <c r="Q4262" s="15" t="n">
        <f aca="false">J4262*INDEX(dProdutos!$F$2:$F$47,MATCH(E4262,dProdutos!$A$2:$A$47,0))</f>
        <v>103.61</v>
      </c>
      <c r="R4262" s="15" t="n">
        <f aca="false">IF(I4262="Cancelado",0,P4262-Q4262)</f>
        <v>143.29</v>
      </c>
      <c r="S4262" s="17" t="str">
        <f aca="false">INDEX(dProdutos!$D$2:$D$47,MATCH(E4262,dProdutos!$A$2:$A$47,0))</f>
        <v>Casa</v>
      </c>
    </row>
    <row r="4263" customFormat="false" ht="15" hidden="false" customHeight="false" outlineLevel="0" collapsed="false">
      <c r="A4263" s="17" t="s">
        <v>4138</v>
      </c>
      <c r="B4263" s="17" t="n">
        <v>2</v>
      </c>
      <c r="C4263" s="21" t="n">
        <v>45982</v>
      </c>
      <c r="D4263" s="17" t="s">
        <v>704</v>
      </c>
      <c r="E4263" s="17" t="s">
        <v>111</v>
      </c>
      <c r="F4263" s="17" t="s">
        <v>1499</v>
      </c>
      <c r="G4263" s="17" t="s">
        <v>63</v>
      </c>
      <c r="H4263" s="17" t="s">
        <v>1540</v>
      </c>
      <c r="I4263" s="17" t="s">
        <v>1524</v>
      </c>
      <c r="J4263" s="17" t="n">
        <v>1</v>
      </c>
      <c r="K4263" s="15" t="n">
        <v>188.9</v>
      </c>
      <c r="L4263" s="22" t="n">
        <v>0.15</v>
      </c>
      <c r="M4263" s="15" t="n">
        <v>0</v>
      </c>
      <c r="N4263" s="15" t="n">
        <f aca="false">J4263*K4263</f>
        <v>188.9</v>
      </c>
      <c r="O4263" s="15" t="n">
        <f aca="false">N4263*L4263</f>
        <v>28.335</v>
      </c>
      <c r="P4263" s="15" t="n">
        <f aca="false">N4263-O4263</f>
        <v>160.565</v>
      </c>
      <c r="Q4263" s="15" t="n">
        <f aca="false">J4263*INDEX(dProdutos!$F$2:$F$47,MATCH(E4263,dProdutos!$A$2:$A$47,0))</f>
        <v>88.32</v>
      </c>
      <c r="R4263" s="15" t="n">
        <f aca="false">IF(I4263="Cancelado",0,P4263-Q4263)</f>
        <v>72.245</v>
      </c>
      <c r="S4263" s="17" t="str">
        <f aca="false">INDEX(dProdutos!$D$2:$D$47,MATCH(E4263,dProdutos!$A$2:$A$47,0))</f>
        <v>Moda Masculina</v>
      </c>
    </row>
    <row r="4264" customFormat="false" ht="15" hidden="false" customHeight="false" outlineLevel="0" collapsed="false">
      <c r="A4264" s="17" t="s">
        <v>4138</v>
      </c>
      <c r="B4264" s="17" t="n">
        <v>3</v>
      </c>
      <c r="C4264" s="21" t="n">
        <v>45982</v>
      </c>
      <c r="D4264" s="17" t="s">
        <v>704</v>
      </c>
      <c r="E4264" s="17" t="s">
        <v>98</v>
      </c>
      <c r="F4264" s="17" t="s">
        <v>1499</v>
      </c>
      <c r="G4264" s="17" t="s">
        <v>63</v>
      </c>
      <c r="H4264" s="17" t="s">
        <v>1540</v>
      </c>
      <c r="I4264" s="17" t="s">
        <v>1524</v>
      </c>
      <c r="J4264" s="17" t="n">
        <v>1</v>
      </c>
      <c r="K4264" s="15" t="n">
        <v>108.9</v>
      </c>
      <c r="L4264" s="22" t="n">
        <v>0</v>
      </c>
      <c r="M4264" s="15" t="n">
        <v>0</v>
      </c>
      <c r="N4264" s="15" t="n">
        <f aca="false">J4264*K4264</f>
        <v>108.9</v>
      </c>
      <c r="O4264" s="15" t="n">
        <f aca="false">N4264*L4264</f>
        <v>0</v>
      </c>
      <c r="P4264" s="15" t="n">
        <f aca="false">N4264-O4264</f>
        <v>108.9</v>
      </c>
      <c r="Q4264" s="15" t="n">
        <f aca="false">J4264*INDEX(dProdutos!$F$2:$F$47,MATCH(E4264,dProdutos!$A$2:$A$47,0))</f>
        <v>42.52</v>
      </c>
      <c r="R4264" s="15" t="n">
        <f aca="false">IF(I4264="Cancelado",0,P4264-Q4264)</f>
        <v>66.38</v>
      </c>
      <c r="S4264" s="17" t="str">
        <f aca="false">INDEX(dProdutos!$D$2:$D$47,MATCH(E4264,dProdutos!$A$2:$A$47,0))</f>
        <v>Moda Feminina</v>
      </c>
    </row>
    <row r="4265" customFormat="false" ht="15" hidden="false" customHeight="false" outlineLevel="0" collapsed="false">
      <c r="A4265" s="17" t="s">
        <v>4138</v>
      </c>
      <c r="B4265" s="17" t="n">
        <v>4</v>
      </c>
      <c r="C4265" s="21" t="n">
        <v>45982</v>
      </c>
      <c r="D4265" s="17" t="s">
        <v>704</v>
      </c>
      <c r="E4265" s="17" t="s">
        <v>174</v>
      </c>
      <c r="F4265" s="17" t="s">
        <v>1499</v>
      </c>
      <c r="G4265" s="17" t="s">
        <v>63</v>
      </c>
      <c r="H4265" s="17" t="s">
        <v>1540</v>
      </c>
      <c r="I4265" s="17" t="s">
        <v>1524</v>
      </c>
      <c r="J4265" s="17" t="n">
        <v>1</v>
      </c>
      <c r="K4265" s="15" t="n">
        <v>250.9</v>
      </c>
      <c r="L4265" s="22" t="n">
        <v>0</v>
      </c>
      <c r="M4265" s="15" t="n">
        <v>0</v>
      </c>
      <c r="N4265" s="15" t="n">
        <f aca="false">J4265*K4265</f>
        <v>250.9</v>
      </c>
      <c r="O4265" s="15" t="n">
        <f aca="false">N4265*L4265</f>
        <v>0</v>
      </c>
      <c r="P4265" s="15" t="n">
        <f aca="false">N4265-O4265</f>
        <v>250.9</v>
      </c>
      <c r="Q4265" s="15" t="n">
        <f aca="false">J4265*INDEX(dProdutos!$F$2:$F$47,MATCH(E4265,dProdutos!$A$2:$A$47,0))</f>
        <v>151.28</v>
      </c>
      <c r="R4265" s="15" t="n">
        <f aca="false">IF(I4265="Cancelado",0,P4265-Q4265)</f>
        <v>99.62</v>
      </c>
      <c r="S4265" s="17" t="str">
        <f aca="false">INDEX(dProdutos!$D$2:$D$47,MATCH(E4265,dProdutos!$A$2:$A$47,0))</f>
        <v>Casa</v>
      </c>
    </row>
    <row r="4266" customFormat="false" ht="15" hidden="false" customHeight="false" outlineLevel="0" collapsed="false">
      <c r="A4266" s="17" t="s">
        <v>4139</v>
      </c>
      <c r="B4266" s="17" t="n">
        <v>1</v>
      </c>
      <c r="C4266" s="21" t="n">
        <v>45982</v>
      </c>
      <c r="D4266" s="17" t="s">
        <v>696</v>
      </c>
      <c r="E4266" s="17" t="s">
        <v>177</v>
      </c>
      <c r="F4266" s="17" t="s">
        <v>1497</v>
      </c>
      <c r="G4266" s="17" t="s">
        <v>62</v>
      </c>
      <c r="H4266" s="17" t="s">
        <v>1537</v>
      </c>
      <c r="I4266" s="17" t="s">
        <v>1524</v>
      </c>
      <c r="J4266" s="17" t="n">
        <v>1</v>
      </c>
      <c r="K4266" s="15" t="n">
        <v>257.9</v>
      </c>
      <c r="L4266" s="22" t="n">
        <v>0.1</v>
      </c>
      <c r="M4266" s="15" t="n">
        <v>22.73</v>
      </c>
      <c r="N4266" s="15" t="n">
        <f aca="false">J4266*K4266</f>
        <v>257.9</v>
      </c>
      <c r="O4266" s="15" t="n">
        <f aca="false">N4266*L4266</f>
        <v>25.79</v>
      </c>
      <c r="P4266" s="15" t="n">
        <f aca="false">N4266-O4266</f>
        <v>232.11</v>
      </c>
      <c r="Q4266" s="15" t="n">
        <f aca="false">J4266*INDEX(dProdutos!$F$2:$F$47,MATCH(E4266,dProdutos!$A$2:$A$47,0))</f>
        <v>138.23</v>
      </c>
      <c r="R4266" s="15" t="n">
        <f aca="false">IF(I4266="Cancelado",0,P4266-Q4266)</f>
        <v>93.88</v>
      </c>
      <c r="S4266" s="17" t="str">
        <f aca="false">INDEX(dProdutos!$D$2:$D$47,MATCH(E4266,dProdutos!$A$2:$A$47,0))</f>
        <v>Casa</v>
      </c>
    </row>
    <row r="4267" customFormat="false" ht="15" hidden="false" customHeight="false" outlineLevel="0" collapsed="false">
      <c r="A4267" s="17" t="s">
        <v>4140</v>
      </c>
      <c r="B4267" s="17" t="n">
        <v>1</v>
      </c>
      <c r="C4267" s="21" t="n">
        <v>45982</v>
      </c>
      <c r="D4267" s="17" t="s">
        <v>1004</v>
      </c>
      <c r="E4267" s="17" t="s">
        <v>153</v>
      </c>
      <c r="F4267" s="17" t="s">
        <v>1499</v>
      </c>
      <c r="G4267" s="17" t="s">
        <v>64</v>
      </c>
      <c r="H4267" s="17" t="s">
        <v>1527</v>
      </c>
      <c r="I4267" s="17" t="s">
        <v>1524</v>
      </c>
      <c r="J4267" s="17" t="n">
        <v>1</v>
      </c>
      <c r="K4267" s="15" t="n">
        <v>165.9</v>
      </c>
      <c r="L4267" s="22" t="n">
        <v>0.1</v>
      </c>
      <c r="M4267" s="15" t="n">
        <v>0</v>
      </c>
      <c r="N4267" s="15" t="n">
        <f aca="false">J4267*K4267</f>
        <v>165.9</v>
      </c>
      <c r="O4267" s="15" t="n">
        <f aca="false">N4267*L4267</f>
        <v>16.59</v>
      </c>
      <c r="P4267" s="15" t="n">
        <f aca="false">N4267-O4267</f>
        <v>149.31</v>
      </c>
      <c r="Q4267" s="15" t="n">
        <f aca="false">J4267*INDEX(dProdutos!$F$2:$F$47,MATCH(E4267,dProdutos!$A$2:$A$47,0))</f>
        <v>67.28</v>
      </c>
      <c r="R4267" s="15" t="n">
        <f aca="false">IF(I4267="Cancelado",0,P4267-Q4267)</f>
        <v>82.03</v>
      </c>
      <c r="S4267" s="17" t="str">
        <f aca="false">INDEX(dProdutos!$D$2:$D$47,MATCH(E4267,dProdutos!$A$2:$A$47,0))</f>
        <v>Acessórios</v>
      </c>
    </row>
    <row r="4268" customFormat="false" ht="15" hidden="false" customHeight="false" outlineLevel="0" collapsed="false">
      <c r="A4268" s="17" t="s">
        <v>4140</v>
      </c>
      <c r="B4268" s="17" t="n">
        <v>2</v>
      </c>
      <c r="C4268" s="21" t="n">
        <v>45982</v>
      </c>
      <c r="D4268" s="17" t="s">
        <v>1004</v>
      </c>
      <c r="E4268" s="17" t="s">
        <v>210</v>
      </c>
      <c r="F4268" s="17" t="s">
        <v>1499</v>
      </c>
      <c r="G4268" s="17" t="s">
        <v>64</v>
      </c>
      <c r="H4268" s="17" t="s">
        <v>1527</v>
      </c>
      <c r="I4268" s="17" t="s">
        <v>1524</v>
      </c>
      <c r="J4268" s="17" t="n">
        <v>1</v>
      </c>
      <c r="K4268" s="15" t="n">
        <v>245.9</v>
      </c>
      <c r="L4268" s="22" t="n">
        <v>0.15</v>
      </c>
      <c r="M4268" s="15" t="n">
        <v>0</v>
      </c>
      <c r="N4268" s="15" t="n">
        <f aca="false">J4268*K4268</f>
        <v>245.9</v>
      </c>
      <c r="O4268" s="15" t="n">
        <f aca="false">N4268*L4268</f>
        <v>36.885</v>
      </c>
      <c r="P4268" s="15" t="n">
        <f aca="false">N4268-O4268</f>
        <v>209.015</v>
      </c>
      <c r="Q4268" s="15" t="n">
        <f aca="false">J4268*INDEX(dProdutos!$F$2:$F$47,MATCH(E4268,dProdutos!$A$2:$A$47,0))</f>
        <v>150.63</v>
      </c>
      <c r="R4268" s="15" t="n">
        <f aca="false">IF(I4268="Cancelado",0,P4268-Q4268)</f>
        <v>58.385</v>
      </c>
      <c r="S4268" s="17" t="str">
        <f aca="false">INDEX(dProdutos!$D$2:$D$47,MATCH(E4268,dProdutos!$A$2:$A$47,0))</f>
        <v>Beleza</v>
      </c>
    </row>
    <row r="4269" customFormat="false" ht="15" hidden="false" customHeight="false" outlineLevel="0" collapsed="false">
      <c r="A4269" s="17" t="s">
        <v>4140</v>
      </c>
      <c r="B4269" s="17" t="n">
        <v>3</v>
      </c>
      <c r="C4269" s="21" t="n">
        <v>45982</v>
      </c>
      <c r="D4269" s="17" t="s">
        <v>1004</v>
      </c>
      <c r="E4269" s="17" t="s">
        <v>192</v>
      </c>
      <c r="F4269" s="17" t="s">
        <v>1499</v>
      </c>
      <c r="G4269" s="17" t="s">
        <v>64</v>
      </c>
      <c r="H4269" s="17" t="s">
        <v>1527</v>
      </c>
      <c r="I4269" s="17" t="s">
        <v>1524</v>
      </c>
      <c r="J4269" s="17" t="n">
        <v>1</v>
      </c>
      <c r="K4269" s="15" t="n">
        <v>245.9</v>
      </c>
      <c r="L4269" s="22" t="n">
        <v>0</v>
      </c>
      <c r="M4269" s="15" t="n">
        <v>0</v>
      </c>
      <c r="N4269" s="15" t="n">
        <f aca="false">J4269*K4269</f>
        <v>245.9</v>
      </c>
      <c r="O4269" s="15" t="n">
        <f aca="false">N4269*L4269</f>
        <v>0</v>
      </c>
      <c r="P4269" s="15" t="n">
        <f aca="false">N4269-O4269</f>
        <v>245.9</v>
      </c>
      <c r="Q4269" s="15" t="n">
        <f aca="false">J4269*INDEX(dProdutos!$F$2:$F$47,MATCH(E4269,dProdutos!$A$2:$A$47,0))</f>
        <v>107.78</v>
      </c>
      <c r="R4269" s="15" t="n">
        <f aca="false">IF(I4269="Cancelado",0,P4269-Q4269)</f>
        <v>138.12</v>
      </c>
      <c r="S4269" s="17" t="str">
        <f aca="false">INDEX(dProdutos!$D$2:$D$47,MATCH(E4269,dProdutos!$A$2:$A$47,0))</f>
        <v>Eletrônicos</v>
      </c>
    </row>
    <row r="4270" customFormat="false" ht="15" hidden="false" customHeight="false" outlineLevel="0" collapsed="false">
      <c r="A4270" s="17" t="s">
        <v>4140</v>
      </c>
      <c r="B4270" s="17" t="n">
        <v>4</v>
      </c>
      <c r="C4270" s="21" t="n">
        <v>45982</v>
      </c>
      <c r="D4270" s="17" t="s">
        <v>1004</v>
      </c>
      <c r="E4270" s="17" t="s">
        <v>174</v>
      </c>
      <c r="F4270" s="17" t="s">
        <v>1499</v>
      </c>
      <c r="G4270" s="17" t="s">
        <v>64</v>
      </c>
      <c r="H4270" s="17" t="s">
        <v>1527</v>
      </c>
      <c r="I4270" s="17" t="s">
        <v>1524</v>
      </c>
      <c r="J4270" s="17" t="n">
        <v>1</v>
      </c>
      <c r="K4270" s="15" t="n">
        <v>250.9</v>
      </c>
      <c r="L4270" s="22" t="n">
        <v>0.1</v>
      </c>
      <c r="M4270" s="15" t="n">
        <v>0</v>
      </c>
      <c r="N4270" s="15" t="n">
        <f aca="false">J4270*K4270</f>
        <v>250.9</v>
      </c>
      <c r="O4270" s="15" t="n">
        <f aca="false">N4270*L4270</f>
        <v>25.09</v>
      </c>
      <c r="P4270" s="15" t="n">
        <f aca="false">N4270-O4270</f>
        <v>225.81</v>
      </c>
      <c r="Q4270" s="15" t="n">
        <f aca="false">J4270*INDEX(dProdutos!$F$2:$F$47,MATCH(E4270,dProdutos!$A$2:$A$47,0))</f>
        <v>151.28</v>
      </c>
      <c r="R4270" s="15" t="n">
        <f aca="false">IF(I4270="Cancelado",0,P4270-Q4270)</f>
        <v>74.53</v>
      </c>
      <c r="S4270" s="17" t="str">
        <f aca="false">INDEX(dProdutos!$D$2:$D$47,MATCH(E4270,dProdutos!$A$2:$A$47,0))</f>
        <v>Casa</v>
      </c>
    </row>
    <row r="4271" customFormat="false" ht="15" hidden="false" customHeight="false" outlineLevel="0" collapsed="false">
      <c r="A4271" s="17" t="s">
        <v>4141</v>
      </c>
      <c r="B4271" s="17" t="n">
        <v>1</v>
      </c>
      <c r="C4271" s="21" t="n">
        <v>45982</v>
      </c>
      <c r="D4271" s="17" t="s">
        <v>862</v>
      </c>
      <c r="E4271" s="17" t="s">
        <v>105</v>
      </c>
      <c r="F4271" s="17" t="s">
        <v>1499</v>
      </c>
      <c r="G4271" s="17" t="s">
        <v>59</v>
      </c>
      <c r="H4271" s="17" t="s">
        <v>1537</v>
      </c>
      <c r="I4271" s="17" t="s">
        <v>1524</v>
      </c>
      <c r="J4271" s="17" t="n">
        <v>1</v>
      </c>
      <c r="K4271" s="15" t="n">
        <v>175.9</v>
      </c>
      <c r="L4271" s="22" t="n">
        <v>0</v>
      </c>
      <c r="M4271" s="15" t="n">
        <v>23.41</v>
      </c>
      <c r="N4271" s="15" t="n">
        <f aca="false">J4271*K4271</f>
        <v>175.9</v>
      </c>
      <c r="O4271" s="15" t="n">
        <f aca="false">N4271*L4271</f>
        <v>0</v>
      </c>
      <c r="P4271" s="15" t="n">
        <f aca="false">N4271-O4271</f>
        <v>175.9</v>
      </c>
      <c r="Q4271" s="15" t="n">
        <f aca="false">J4271*INDEX(dProdutos!$F$2:$F$47,MATCH(E4271,dProdutos!$A$2:$A$47,0))</f>
        <v>96.59</v>
      </c>
      <c r="R4271" s="15" t="n">
        <f aca="false">IF(I4271="Cancelado",0,P4271-Q4271)</f>
        <v>79.31</v>
      </c>
      <c r="S4271" s="17" t="str">
        <f aca="false">INDEX(dProdutos!$D$2:$D$47,MATCH(E4271,dProdutos!$A$2:$A$47,0))</f>
        <v>Moda Masculina</v>
      </c>
    </row>
    <row r="4272" customFormat="false" ht="15" hidden="false" customHeight="false" outlineLevel="0" collapsed="false">
      <c r="A4272" s="17" t="s">
        <v>4141</v>
      </c>
      <c r="B4272" s="17" t="n">
        <v>2</v>
      </c>
      <c r="C4272" s="21" t="n">
        <v>45982</v>
      </c>
      <c r="D4272" s="17" t="s">
        <v>862</v>
      </c>
      <c r="E4272" s="17" t="s">
        <v>88</v>
      </c>
      <c r="F4272" s="17" t="s">
        <v>1499</v>
      </c>
      <c r="G4272" s="17" t="s">
        <v>59</v>
      </c>
      <c r="H4272" s="17" t="s">
        <v>1537</v>
      </c>
      <c r="I4272" s="17" t="s">
        <v>1524</v>
      </c>
      <c r="J4272" s="17" t="n">
        <v>1</v>
      </c>
      <c r="K4272" s="15" t="n">
        <v>170.9</v>
      </c>
      <c r="L4272" s="22" t="n">
        <v>0.1</v>
      </c>
      <c r="M4272" s="15" t="n">
        <v>0</v>
      </c>
      <c r="N4272" s="15" t="n">
        <f aca="false">J4272*K4272</f>
        <v>170.9</v>
      </c>
      <c r="O4272" s="15" t="n">
        <f aca="false">N4272*L4272</f>
        <v>17.09</v>
      </c>
      <c r="P4272" s="15" t="n">
        <f aca="false">N4272-O4272</f>
        <v>153.81</v>
      </c>
      <c r="Q4272" s="15" t="n">
        <f aca="false">J4272*INDEX(dProdutos!$F$2:$F$47,MATCH(E4272,dProdutos!$A$2:$A$47,0))</f>
        <v>98.14</v>
      </c>
      <c r="R4272" s="15" t="n">
        <f aca="false">IF(I4272="Cancelado",0,P4272-Q4272)</f>
        <v>55.67</v>
      </c>
      <c r="S4272" s="17" t="str">
        <f aca="false">INDEX(dProdutos!$D$2:$D$47,MATCH(E4272,dProdutos!$A$2:$A$47,0))</f>
        <v>Moda Feminina</v>
      </c>
    </row>
    <row r="4273" customFormat="false" ht="15" hidden="false" customHeight="false" outlineLevel="0" collapsed="false">
      <c r="A4273" s="17" t="s">
        <v>4142</v>
      </c>
      <c r="B4273" s="17" t="n">
        <v>1</v>
      </c>
      <c r="C4273" s="21" t="n">
        <v>45982</v>
      </c>
      <c r="D4273" s="17" t="s">
        <v>653</v>
      </c>
      <c r="E4273" s="17" t="s">
        <v>153</v>
      </c>
      <c r="F4273" s="17" t="s">
        <v>1495</v>
      </c>
      <c r="G4273" s="17" t="s">
        <v>61</v>
      </c>
      <c r="H4273" s="17" t="s">
        <v>1523</v>
      </c>
      <c r="I4273" s="17" t="s">
        <v>1524</v>
      </c>
      <c r="J4273" s="17" t="n">
        <v>2</v>
      </c>
      <c r="K4273" s="15" t="n">
        <v>165.9</v>
      </c>
      <c r="L4273" s="22" t="n">
        <v>0</v>
      </c>
      <c r="M4273" s="15" t="n">
        <v>14.99</v>
      </c>
      <c r="N4273" s="15" t="n">
        <f aca="false">J4273*K4273</f>
        <v>331.8</v>
      </c>
      <c r="O4273" s="15" t="n">
        <f aca="false">N4273*L4273</f>
        <v>0</v>
      </c>
      <c r="P4273" s="15" t="n">
        <f aca="false">N4273-O4273</f>
        <v>331.8</v>
      </c>
      <c r="Q4273" s="15" t="n">
        <f aca="false">J4273*INDEX(dProdutos!$F$2:$F$47,MATCH(E4273,dProdutos!$A$2:$A$47,0))</f>
        <v>134.56</v>
      </c>
      <c r="R4273" s="15" t="n">
        <f aca="false">IF(I4273="Cancelado",0,P4273-Q4273)</f>
        <v>197.24</v>
      </c>
      <c r="S4273" s="17" t="str">
        <f aca="false">INDEX(dProdutos!$D$2:$D$47,MATCH(E4273,dProdutos!$A$2:$A$47,0))</f>
        <v>Acessórios</v>
      </c>
    </row>
    <row r="4274" customFormat="false" ht="15" hidden="false" customHeight="false" outlineLevel="0" collapsed="false">
      <c r="A4274" s="17" t="s">
        <v>4142</v>
      </c>
      <c r="B4274" s="17" t="n">
        <v>2</v>
      </c>
      <c r="C4274" s="21" t="n">
        <v>45982</v>
      </c>
      <c r="D4274" s="17" t="s">
        <v>653</v>
      </c>
      <c r="E4274" s="17" t="s">
        <v>177</v>
      </c>
      <c r="F4274" s="17" t="s">
        <v>1495</v>
      </c>
      <c r="G4274" s="17" t="s">
        <v>61</v>
      </c>
      <c r="H4274" s="17" t="s">
        <v>1523</v>
      </c>
      <c r="I4274" s="17" t="s">
        <v>1524</v>
      </c>
      <c r="J4274" s="17" t="n">
        <v>1</v>
      </c>
      <c r="K4274" s="15" t="n">
        <v>257.9</v>
      </c>
      <c r="L4274" s="22" t="n">
        <v>0</v>
      </c>
      <c r="M4274" s="15" t="n">
        <v>0</v>
      </c>
      <c r="N4274" s="15" t="n">
        <f aca="false">J4274*K4274</f>
        <v>257.9</v>
      </c>
      <c r="O4274" s="15" t="n">
        <f aca="false">N4274*L4274</f>
        <v>0</v>
      </c>
      <c r="P4274" s="15" t="n">
        <f aca="false">N4274-O4274</f>
        <v>257.9</v>
      </c>
      <c r="Q4274" s="15" t="n">
        <f aca="false">J4274*INDEX(dProdutos!$F$2:$F$47,MATCH(E4274,dProdutos!$A$2:$A$47,0))</f>
        <v>138.23</v>
      </c>
      <c r="R4274" s="15" t="n">
        <f aca="false">IF(I4274="Cancelado",0,P4274-Q4274)</f>
        <v>119.67</v>
      </c>
      <c r="S4274" s="17" t="str">
        <f aca="false">INDEX(dProdutos!$D$2:$D$47,MATCH(E4274,dProdutos!$A$2:$A$47,0))</f>
        <v>Casa</v>
      </c>
    </row>
    <row r="4275" customFormat="false" ht="15" hidden="false" customHeight="false" outlineLevel="0" collapsed="false">
      <c r="A4275" s="17" t="s">
        <v>4142</v>
      </c>
      <c r="B4275" s="17" t="n">
        <v>3</v>
      </c>
      <c r="C4275" s="21" t="n">
        <v>45982</v>
      </c>
      <c r="D4275" s="17" t="s">
        <v>653</v>
      </c>
      <c r="E4275" s="17" t="s">
        <v>156</v>
      </c>
      <c r="F4275" s="17" t="s">
        <v>1495</v>
      </c>
      <c r="G4275" s="17" t="s">
        <v>61</v>
      </c>
      <c r="H4275" s="17" t="s">
        <v>1523</v>
      </c>
      <c r="I4275" s="17" t="s">
        <v>1524</v>
      </c>
      <c r="J4275" s="17" t="n">
        <v>2</v>
      </c>
      <c r="K4275" s="15" t="n">
        <v>192.9</v>
      </c>
      <c r="L4275" s="22" t="n">
        <v>0</v>
      </c>
      <c r="M4275" s="15" t="n">
        <v>0</v>
      </c>
      <c r="N4275" s="15" t="n">
        <f aca="false">J4275*K4275</f>
        <v>385.8</v>
      </c>
      <c r="O4275" s="15" t="n">
        <f aca="false">N4275*L4275</f>
        <v>0</v>
      </c>
      <c r="P4275" s="15" t="n">
        <f aca="false">N4275-O4275</f>
        <v>385.8</v>
      </c>
      <c r="Q4275" s="15" t="n">
        <f aca="false">J4275*INDEX(dProdutos!$F$2:$F$47,MATCH(E4275,dProdutos!$A$2:$A$47,0))</f>
        <v>160.76</v>
      </c>
      <c r="R4275" s="15" t="n">
        <f aca="false">IF(I4275="Cancelado",0,P4275-Q4275)</f>
        <v>225.04</v>
      </c>
      <c r="S4275" s="17" t="str">
        <f aca="false">INDEX(dProdutos!$D$2:$D$47,MATCH(E4275,dProdutos!$A$2:$A$47,0))</f>
        <v>Acessórios</v>
      </c>
    </row>
    <row r="4276" customFormat="false" ht="15" hidden="false" customHeight="false" outlineLevel="0" collapsed="false">
      <c r="A4276" s="17" t="s">
        <v>4142</v>
      </c>
      <c r="B4276" s="17" t="n">
        <v>4</v>
      </c>
      <c r="C4276" s="21" t="n">
        <v>45982</v>
      </c>
      <c r="D4276" s="17" t="s">
        <v>653</v>
      </c>
      <c r="E4276" s="17" t="s">
        <v>153</v>
      </c>
      <c r="F4276" s="17" t="s">
        <v>1495</v>
      </c>
      <c r="G4276" s="17" t="s">
        <v>61</v>
      </c>
      <c r="H4276" s="17" t="s">
        <v>1523</v>
      </c>
      <c r="I4276" s="17" t="s">
        <v>1524</v>
      </c>
      <c r="J4276" s="17" t="n">
        <v>1</v>
      </c>
      <c r="K4276" s="15" t="n">
        <v>165.9</v>
      </c>
      <c r="L4276" s="22" t="n">
        <v>0</v>
      </c>
      <c r="M4276" s="15" t="n">
        <v>0</v>
      </c>
      <c r="N4276" s="15" t="n">
        <f aca="false">J4276*K4276</f>
        <v>165.9</v>
      </c>
      <c r="O4276" s="15" t="n">
        <f aca="false">N4276*L4276</f>
        <v>0</v>
      </c>
      <c r="P4276" s="15" t="n">
        <f aca="false">N4276-O4276</f>
        <v>165.9</v>
      </c>
      <c r="Q4276" s="15" t="n">
        <f aca="false">J4276*INDEX(dProdutos!$F$2:$F$47,MATCH(E4276,dProdutos!$A$2:$A$47,0))</f>
        <v>67.28</v>
      </c>
      <c r="R4276" s="15" t="n">
        <f aca="false">IF(I4276="Cancelado",0,P4276-Q4276)</f>
        <v>98.62</v>
      </c>
      <c r="S4276" s="17" t="str">
        <f aca="false">INDEX(dProdutos!$D$2:$D$47,MATCH(E4276,dProdutos!$A$2:$A$47,0))</f>
        <v>Acessórios</v>
      </c>
    </row>
    <row r="4277" customFormat="false" ht="15" hidden="false" customHeight="false" outlineLevel="0" collapsed="false">
      <c r="A4277" s="17" t="s">
        <v>4143</v>
      </c>
      <c r="B4277" s="17" t="n">
        <v>1</v>
      </c>
      <c r="C4277" s="21" t="n">
        <v>45982</v>
      </c>
      <c r="D4277" s="17" t="s">
        <v>1336</v>
      </c>
      <c r="E4277" s="17" t="s">
        <v>88</v>
      </c>
      <c r="F4277" s="17" t="s">
        <v>1493</v>
      </c>
      <c r="G4277" s="17" t="s">
        <v>59</v>
      </c>
      <c r="H4277" s="17" t="s">
        <v>1523</v>
      </c>
      <c r="I4277" s="17" t="s">
        <v>1524</v>
      </c>
      <c r="J4277" s="17" t="n">
        <v>1</v>
      </c>
      <c r="K4277" s="15" t="n">
        <v>170.9</v>
      </c>
      <c r="L4277" s="22" t="n">
        <v>0.1</v>
      </c>
      <c r="M4277" s="15" t="n">
        <v>0</v>
      </c>
      <c r="N4277" s="15" t="n">
        <f aca="false">J4277*K4277</f>
        <v>170.9</v>
      </c>
      <c r="O4277" s="15" t="n">
        <f aca="false">N4277*L4277</f>
        <v>17.09</v>
      </c>
      <c r="P4277" s="15" t="n">
        <f aca="false">N4277-O4277</f>
        <v>153.81</v>
      </c>
      <c r="Q4277" s="15" t="n">
        <f aca="false">J4277*INDEX(dProdutos!$F$2:$F$47,MATCH(E4277,dProdutos!$A$2:$A$47,0))</f>
        <v>98.14</v>
      </c>
      <c r="R4277" s="15" t="n">
        <f aca="false">IF(I4277="Cancelado",0,P4277-Q4277)</f>
        <v>55.67</v>
      </c>
      <c r="S4277" s="17" t="str">
        <f aca="false">INDEX(dProdutos!$D$2:$D$47,MATCH(E4277,dProdutos!$A$2:$A$47,0))</f>
        <v>Moda Feminina</v>
      </c>
    </row>
    <row r="4278" customFormat="false" ht="15" hidden="false" customHeight="false" outlineLevel="0" collapsed="false">
      <c r="A4278" s="17" t="s">
        <v>4144</v>
      </c>
      <c r="B4278" s="17" t="n">
        <v>1</v>
      </c>
      <c r="C4278" s="21" t="n">
        <v>45982</v>
      </c>
      <c r="D4278" s="17" t="s">
        <v>834</v>
      </c>
      <c r="E4278" s="17" t="s">
        <v>88</v>
      </c>
      <c r="F4278" s="17" t="s">
        <v>1497</v>
      </c>
      <c r="G4278" s="17" t="s">
        <v>62</v>
      </c>
      <c r="H4278" s="17" t="s">
        <v>1523</v>
      </c>
      <c r="I4278" s="17" t="s">
        <v>1524</v>
      </c>
      <c r="J4278" s="17" t="n">
        <v>1</v>
      </c>
      <c r="K4278" s="15" t="n">
        <v>170.9</v>
      </c>
      <c r="L4278" s="22" t="n">
        <v>0</v>
      </c>
      <c r="M4278" s="15" t="n">
        <v>0</v>
      </c>
      <c r="N4278" s="15" t="n">
        <f aca="false">J4278*K4278</f>
        <v>170.9</v>
      </c>
      <c r="O4278" s="15" t="n">
        <f aca="false">N4278*L4278</f>
        <v>0</v>
      </c>
      <c r="P4278" s="15" t="n">
        <f aca="false">N4278-O4278</f>
        <v>170.9</v>
      </c>
      <c r="Q4278" s="15" t="n">
        <f aca="false">J4278*INDEX(dProdutos!$F$2:$F$47,MATCH(E4278,dProdutos!$A$2:$A$47,0))</f>
        <v>98.14</v>
      </c>
      <c r="R4278" s="15" t="n">
        <f aca="false">IF(I4278="Cancelado",0,P4278-Q4278)</f>
        <v>72.76</v>
      </c>
      <c r="S4278" s="17" t="str">
        <f aca="false">INDEX(dProdutos!$D$2:$D$47,MATCH(E4278,dProdutos!$A$2:$A$47,0))</f>
        <v>Moda Feminina</v>
      </c>
    </row>
    <row r="4279" customFormat="false" ht="15" hidden="false" customHeight="false" outlineLevel="0" collapsed="false">
      <c r="A4279" s="17" t="s">
        <v>4145</v>
      </c>
      <c r="B4279" s="17" t="n">
        <v>1</v>
      </c>
      <c r="C4279" s="21" t="n">
        <v>45982</v>
      </c>
      <c r="D4279" s="17" t="s">
        <v>444</v>
      </c>
      <c r="E4279" s="17" t="s">
        <v>153</v>
      </c>
      <c r="F4279" s="17" t="s">
        <v>1495</v>
      </c>
      <c r="G4279" s="17" t="s">
        <v>63</v>
      </c>
      <c r="H4279" s="17" t="s">
        <v>1523</v>
      </c>
      <c r="I4279" s="17" t="s">
        <v>1524</v>
      </c>
      <c r="J4279" s="17" t="n">
        <v>2</v>
      </c>
      <c r="K4279" s="15" t="n">
        <v>165.9</v>
      </c>
      <c r="L4279" s="22" t="n">
        <v>0</v>
      </c>
      <c r="M4279" s="15" t="n">
        <v>0</v>
      </c>
      <c r="N4279" s="15" t="n">
        <f aca="false">J4279*K4279</f>
        <v>331.8</v>
      </c>
      <c r="O4279" s="15" t="n">
        <f aca="false">N4279*L4279</f>
        <v>0</v>
      </c>
      <c r="P4279" s="15" t="n">
        <f aca="false">N4279-O4279</f>
        <v>331.8</v>
      </c>
      <c r="Q4279" s="15" t="n">
        <f aca="false">J4279*INDEX(dProdutos!$F$2:$F$47,MATCH(E4279,dProdutos!$A$2:$A$47,0))</f>
        <v>134.56</v>
      </c>
      <c r="R4279" s="15" t="n">
        <f aca="false">IF(I4279="Cancelado",0,P4279-Q4279)</f>
        <v>197.24</v>
      </c>
      <c r="S4279" s="17" t="str">
        <f aca="false">INDEX(dProdutos!$D$2:$D$47,MATCH(E4279,dProdutos!$A$2:$A$47,0))</f>
        <v>Acessórios</v>
      </c>
    </row>
    <row r="4280" customFormat="false" ht="15" hidden="false" customHeight="false" outlineLevel="0" collapsed="false">
      <c r="A4280" s="17" t="s">
        <v>4145</v>
      </c>
      <c r="B4280" s="17" t="n">
        <v>2</v>
      </c>
      <c r="C4280" s="21" t="n">
        <v>45982</v>
      </c>
      <c r="D4280" s="17" t="s">
        <v>444</v>
      </c>
      <c r="E4280" s="17" t="s">
        <v>192</v>
      </c>
      <c r="F4280" s="17" t="s">
        <v>1495</v>
      </c>
      <c r="G4280" s="17" t="s">
        <v>63</v>
      </c>
      <c r="H4280" s="17" t="s">
        <v>1523</v>
      </c>
      <c r="I4280" s="17" t="s">
        <v>1524</v>
      </c>
      <c r="J4280" s="17" t="n">
        <v>1</v>
      </c>
      <c r="K4280" s="15" t="n">
        <v>245.9</v>
      </c>
      <c r="L4280" s="22" t="n">
        <v>0</v>
      </c>
      <c r="M4280" s="15" t="n">
        <v>0</v>
      </c>
      <c r="N4280" s="15" t="n">
        <f aca="false">J4280*K4280</f>
        <v>245.9</v>
      </c>
      <c r="O4280" s="15" t="n">
        <f aca="false">N4280*L4280</f>
        <v>0</v>
      </c>
      <c r="P4280" s="15" t="n">
        <f aca="false">N4280-O4280</f>
        <v>245.9</v>
      </c>
      <c r="Q4280" s="15" t="n">
        <f aca="false">J4280*INDEX(dProdutos!$F$2:$F$47,MATCH(E4280,dProdutos!$A$2:$A$47,0))</f>
        <v>107.78</v>
      </c>
      <c r="R4280" s="15" t="n">
        <f aca="false">IF(I4280="Cancelado",0,P4280-Q4280)</f>
        <v>138.12</v>
      </c>
      <c r="S4280" s="17" t="str">
        <f aca="false">INDEX(dProdutos!$D$2:$D$47,MATCH(E4280,dProdutos!$A$2:$A$47,0))</f>
        <v>Eletrônicos</v>
      </c>
    </row>
    <row r="4281" customFormat="false" ht="15" hidden="false" customHeight="false" outlineLevel="0" collapsed="false">
      <c r="A4281" s="17" t="s">
        <v>4146</v>
      </c>
      <c r="B4281" s="17" t="n">
        <v>1</v>
      </c>
      <c r="C4281" s="21" t="n">
        <v>45982</v>
      </c>
      <c r="D4281" s="17" t="s">
        <v>726</v>
      </c>
      <c r="E4281" s="17" t="s">
        <v>150</v>
      </c>
      <c r="F4281" s="17" t="s">
        <v>1493</v>
      </c>
      <c r="G4281" s="17" t="s">
        <v>61</v>
      </c>
      <c r="H4281" s="17" t="s">
        <v>1523</v>
      </c>
      <c r="I4281" s="17" t="s">
        <v>1524</v>
      </c>
      <c r="J4281" s="17" t="n">
        <v>3</v>
      </c>
      <c r="K4281" s="15" t="n">
        <v>71.9</v>
      </c>
      <c r="L4281" s="22" t="n">
        <v>0.1</v>
      </c>
      <c r="M4281" s="15" t="n">
        <v>0</v>
      </c>
      <c r="N4281" s="15" t="n">
        <f aca="false">J4281*K4281</f>
        <v>215.7</v>
      </c>
      <c r="O4281" s="15" t="n">
        <f aca="false">N4281*L4281</f>
        <v>21.57</v>
      </c>
      <c r="P4281" s="15" t="n">
        <f aca="false">N4281-O4281</f>
        <v>194.13</v>
      </c>
      <c r="Q4281" s="15" t="n">
        <f aca="false">J4281*INDEX(dProdutos!$F$2:$F$47,MATCH(E4281,dProdutos!$A$2:$A$47,0))</f>
        <v>82.14</v>
      </c>
      <c r="R4281" s="15" t="n">
        <f aca="false">IF(I4281="Cancelado",0,P4281-Q4281)</f>
        <v>111.99</v>
      </c>
      <c r="S4281" s="17" t="str">
        <f aca="false">INDEX(dProdutos!$D$2:$D$47,MATCH(E4281,dProdutos!$A$2:$A$47,0))</f>
        <v>Acessórios</v>
      </c>
    </row>
    <row r="4282" customFormat="false" ht="15" hidden="false" customHeight="false" outlineLevel="0" collapsed="false">
      <c r="A4282" s="17" t="s">
        <v>4147</v>
      </c>
      <c r="B4282" s="17" t="n">
        <v>1</v>
      </c>
      <c r="C4282" s="21" t="n">
        <v>45982</v>
      </c>
      <c r="D4282" s="17" t="s">
        <v>928</v>
      </c>
      <c r="E4282" s="17" t="s">
        <v>144</v>
      </c>
      <c r="F4282" s="17" t="s">
        <v>1493</v>
      </c>
      <c r="G4282" s="17" t="s">
        <v>60</v>
      </c>
      <c r="H4282" s="17" t="s">
        <v>1527</v>
      </c>
      <c r="I4282" s="17" t="s">
        <v>1524</v>
      </c>
      <c r="J4282" s="17" t="n">
        <v>1</v>
      </c>
      <c r="K4282" s="15" t="n">
        <v>260.9</v>
      </c>
      <c r="L4282" s="22" t="n">
        <v>0.15</v>
      </c>
      <c r="M4282" s="15" t="n">
        <v>33.38</v>
      </c>
      <c r="N4282" s="15" t="n">
        <f aca="false">J4282*K4282</f>
        <v>260.9</v>
      </c>
      <c r="O4282" s="15" t="n">
        <f aca="false">N4282*L4282</f>
        <v>39.135</v>
      </c>
      <c r="P4282" s="15" t="n">
        <f aca="false">N4282-O4282</f>
        <v>221.765</v>
      </c>
      <c r="Q4282" s="15" t="n">
        <f aca="false">J4282*INDEX(dProdutos!$F$2:$F$47,MATCH(E4282,dProdutos!$A$2:$A$47,0))</f>
        <v>99.86</v>
      </c>
      <c r="R4282" s="15" t="n">
        <f aca="false">IF(I4282="Cancelado",0,P4282-Q4282)</f>
        <v>121.905</v>
      </c>
      <c r="S4282" s="17" t="str">
        <f aca="false">INDEX(dProdutos!$D$2:$D$47,MATCH(E4282,dProdutos!$A$2:$A$47,0))</f>
        <v>Acessórios</v>
      </c>
    </row>
    <row r="4283" customFormat="false" ht="15" hidden="false" customHeight="false" outlineLevel="0" collapsed="false">
      <c r="A4283" s="17" t="s">
        <v>4147</v>
      </c>
      <c r="B4283" s="17" t="n">
        <v>2</v>
      </c>
      <c r="C4283" s="21" t="n">
        <v>45982</v>
      </c>
      <c r="D4283" s="17" t="s">
        <v>928</v>
      </c>
      <c r="E4283" s="17" t="s">
        <v>108</v>
      </c>
      <c r="F4283" s="17" t="s">
        <v>1493</v>
      </c>
      <c r="G4283" s="17" t="s">
        <v>60</v>
      </c>
      <c r="H4283" s="17" t="s">
        <v>1527</v>
      </c>
      <c r="I4283" s="17" t="s">
        <v>1524</v>
      </c>
      <c r="J4283" s="17" t="n">
        <v>2</v>
      </c>
      <c r="K4283" s="15" t="n">
        <v>265.9</v>
      </c>
      <c r="L4283" s="22" t="n">
        <v>0</v>
      </c>
      <c r="M4283" s="15" t="n">
        <v>0</v>
      </c>
      <c r="N4283" s="15" t="n">
        <f aca="false">J4283*K4283</f>
        <v>531.8</v>
      </c>
      <c r="O4283" s="15" t="n">
        <f aca="false">N4283*L4283</f>
        <v>0</v>
      </c>
      <c r="P4283" s="15" t="n">
        <f aca="false">N4283-O4283</f>
        <v>531.8</v>
      </c>
      <c r="Q4283" s="15" t="n">
        <f aca="false">J4283*INDEX(dProdutos!$F$2:$F$47,MATCH(E4283,dProdutos!$A$2:$A$47,0))</f>
        <v>311.24</v>
      </c>
      <c r="R4283" s="15" t="n">
        <f aca="false">IF(I4283="Cancelado",0,P4283-Q4283)</f>
        <v>220.56</v>
      </c>
      <c r="S4283" s="17" t="str">
        <f aca="false">INDEX(dProdutos!$D$2:$D$47,MATCH(E4283,dProdutos!$A$2:$A$47,0))</f>
        <v>Moda Masculina</v>
      </c>
    </row>
    <row r="4284" customFormat="false" ht="15" hidden="false" customHeight="false" outlineLevel="0" collapsed="false">
      <c r="A4284" s="17" t="s">
        <v>4148</v>
      </c>
      <c r="B4284" s="17" t="n">
        <v>1</v>
      </c>
      <c r="C4284" s="21" t="n">
        <v>45982</v>
      </c>
      <c r="D4284" s="17" t="s">
        <v>801</v>
      </c>
      <c r="E4284" s="17" t="s">
        <v>85</v>
      </c>
      <c r="F4284" s="17" t="s">
        <v>1503</v>
      </c>
      <c r="G4284" s="17" t="s">
        <v>60</v>
      </c>
      <c r="H4284" s="17" t="s">
        <v>1523</v>
      </c>
      <c r="I4284" s="17" t="s">
        <v>1524</v>
      </c>
      <c r="J4284" s="17" t="n">
        <v>1</v>
      </c>
      <c r="K4284" s="15" t="n">
        <v>165.9</v>
      </c>
      <c r="L4284" s="22" t="n">
        <v>0</v>
      </c>
      <c r="M4284" s="15" t="n">
        <v>12.74</v>
      </c>
      <c r="N4284" s="15" t="n">
        <f aca="false">J4284*K4284</f>
        <v>165.9</v>
      </c>
      <c r="O4284" s="15" t="n">
        <f aca="false">N4284*L4284</f>
        <v>0</v>
      </c>
      <c r="P4284" s="15" t="n">
        <f aca="false">N4284-O4284</f>
        <v>165.9</v>
      </c>
      <c r="Q4284" s="15" t="n">
        <f aca="false">J4284*INDEX(dProdutos!$F$2:$F$47,MATCH(E4284,dProdutos!$A$2:$A$47,0))</f>
        <v>91.55</v>
      </c>
      <c r="R4284" s="15" t="n">
        <f aca="false">IF(I4284="Cancelado",0,P4284-Q4284)</f>
        <v>74.35</v>
      </c>
      <c r="S4284" s="17" t="str">
        <f aca="false">INDEX(dProdutos!$D$2:$D$47,MATCH(E4284,dProdutos!$A$2:$A$47,0))</f>
        <v>Moda Feminina</v>
      </c>
    </row>
    <row r="4285" customFormat="false" ht="15" hidden="false" customHeight="false" outlineLevel="0" collapsed="false">
      <c r="A4285" s="17" t="s">
        <v>4148</v>
      </c>
      <c r="B4285" s="17" t="n">
        <v>2</v>
      </c>
      <c r="C4285" s="21" t="n">
        <v>45982</v>
      </c>
      <c r="D4285" s="17" t="s">
        <v>801</v>
      </c>
      <c r="E4285" s="17" t="s">
        <v>171</v>
      </c>
      <c r="F4285" s="17" t="s">
        <v>1503</v>
      </c>
      <c r="G4285" s="17" t="s">
        <v>60</v>
      </c>
      <c r="H4285" s="17" t="s">
        <v>1523</v>
      </c>
      <c r="I4285" s="17" t="s">
        <v>1524</v>
      </c>
      <c r="J4285" s="17" t="n">
        <v>1</v>
      </c>
      <c r="K4285" s="15" t="n">
        <v>246.9</v>
      </c>
      <c r="L4285" s="22" t="n">
        <v>0</v>
      </c>
      <c r="M4285" s="15" t="n">
        <v>0</v>
      </c>
      <c r="N4285" s="15" t="n">
        <f aca="false">J4285*K4285</f>
        <v>246.9</v>
      </c>
      <c r="O4285" s="15" t="n">
        <f aca="false">N4285*L4285</f>
        <v>0</v>
      </c>
      <c r="P4285" s="15" t="n">
        <f aca="false">N4285-O4285</f>
        <v>246.9</v>
      </c>
      <c r="Q4285" s="15" t="n">
        <f aca="false">J4285*INDEX(dProdutos!$F$2:$F$47,MATCH(E4285,dProdutos!$A$2:$A$47,0))</f>
        <v>103.61</v>
      </c>
      <c r="R4285" s="15" t="n">
        <f aca="false">IF(I4285="Cancelado",0,P4285-Q4285)</f>
        <v>143.29</v>
      </c>
      <c r="S4285" s="17" t="str">
        <f aca="false">INDEX(dProdutos!$D$2:$D$47,MATCH(E4285,dProdutos!$A$2:$A$47,0))</f>
        <v>Casa</v>
      </c>
    </row>
    <row r="4286" customFormat="false" ht="15" hidden="false" customHeight="false" outlineLevel="0" collapsed="false">
      <c r="A4286" s="17" t="s">
        <v>4148</v>
      </c>
      <c r="B4286" s="17" t="n">
        <v>3</v>
      </c>
      <c r="C4286" s="21" t="n">
        <v>45982</v>
      </c>
      <c r="D4286" s="17" t="s">
        <v>801</v>
      </c>
      <c r="E4286" s="17" t="s">
        <v>150</v>
      </c>
      <c r="F4286" s="17" t="s">
        <v>1503</v>
      </c>
      <c r="G4286" s="17" t="s">
        <v>60</v>
      </c>
      <c r="H4286" s="17" t="s">
        <v>1523</v>
      </c>
      <c r="I4286" s="17" t="s">
        <v>1524</v>
      </c>
      <c r="J4286" s="17" t="n">
        <v>1</v>
      </c>
      <c r="K4286" s="15" t="n">
        <v>71.9</v>
      </c>
      <c r="L4286" s="22" t="n">
        <v>0</v>
      </c>
      <c r="M4286" s="15" t="n">
        <v>0</v>
      </c>
      <c r="N4286" s="15" t="n">
        <f aca="false">J4286*K4286</f>
        <v>71.9</v>
      </c>
      <c r="O4286" s="15" t="n">
        <f aca="false">N4286*L4286</f>
        <v>0</v>
      </c>
      <c r="P4286" s="15" t="n">
        <f aca="false">N4286-O4286</f>
        <v>71.9</v>
      </c>
      <c r="Q4286" s="15" t="n">
        <f aca="false">J4286*INDEX(dProdutos!$F$2:$F$47,MATCH(E4286,dProdutos!$A$2:$A$47,0))</f>
        <v>27.38</v>
      </c>
      <c r="R4286" s="15" t="n">
        <f aca="false">IF(I4286="Cancelado",0,P4286-Q4286)</f>
        <v>44.52</v>
      </c>
      <c r="S4286" s="17" t="str">
        <f aca="false">INDEX(dProdutos!$D$2:$D$47,MATCH(E4286,dProdutos!$A$2:$A$47,0))</f>
        <v>Acessórios</v>
      </c>
    </row>
    <row r="4287" customFormat="false" ht="15" hidden="false" customHeight="false" outlineLevel="0" collapsed="false">
      <c r="A4287" s="17" t="s">
        <v>4148</v>
      </c>
      <c r="B4287" s="17" t="n">
        <v>4</v>
      </c>
      <c r="C4287" s="21" t="n">
        <v>45982</v>
      </c>
      <c r="D4287" s="17" t="s">
        <v>801</v>
      </c>
      <c r="E4287" s="17" t="s">
        <v>73</v>
      </c>
      <c r="F4287" s="17" t="s">
        <v>1503</v>
      </c>
      <c r="G4287" s="17" t="s">
        <v>60</v>
      </c>
      <c r="H4287" s="17" t="s">
        <v>1523</v>
      </c>
      <c r="I4287" s="17" t="s">
        <v>1524</v>
      </c>
      <c r="J4287" s="17" t="n">
        <v>1</v>
      </c>
      <c r="K4287" s="15" t="n">
        <v>179.9</v>
      </c>
      <c r="L4287" s="22" t="n">
        <v>0.2</v>
      </c>
      <c r="M4287" s="15" t="n">
        <v>0</v>
      </c>
      <c r="N4287" s="15" t="n">
        <f aca="false">J4287*K4287</f>
        <v>179.9</v>
      </c>
      <c r="O4287" s="15" t="n">
        <f aca="false">N4287*L4287</f>
        <v>35.98</v>
      </c>
      <c r="P4287" s="15" t="n">
        <f aca="false">N4287-O4287</f>
        <v>143.92</v>
      </c>
      <c r="Q4287" s="15" t="n">
        <f aca="false">J4287*INDEX(dProdutos!$F$2:$F$47,MATCH(E4287,dProdutos!$A$2:$A$47,0))</f>
        <v>69.44</v>
      </c>
      <c r="R4287" s="15" t="n">
        <f aca="false">IF(I4287="Cancelado",0,P4287-Q4287)</f>
        <v>74.48</v>
      </c>
      <c r="S4287" s="17" t="str">
        <f aca="false">INDEX(dProdutos!$D$2:$D$47,MATCH(E4287,dProdutos!$A$2:$A$47,0))</f>
        <v>Moda Feminina</v>
      </c>
    </row>
    <row r="4288" customFormat="false" ht="15" hidden="false" customHeight="false" outlineLevel="0" collapsed="false">
      <c r="A4288" s="17" t="s">
        <v>4149</v>
      </c>
      <c r="B4288" s="17" t="n">
        <v>1</v>
      </c>
      <c r="C4288" s="21" t="n">
        <v>45983</v>
      </c>
      <c r="D4288" s="17" t="s">
        <v>1275</v>
      </c>
      <c r="E4288" s="17" t="s">
        <v>156</v>
      </c>
      <c r="F4288" s="17" t="s">
        <v>1495</v>
      </c>
      <c r="G4288" s="17" t="s">
        <v>63</v>
      </c>
      <c r="H4288" s="17" t="s">
        <v>1523</v>
      </c>
      <c r="I4288" s="17" t="s">
        <v>1524</v>
      </c>
      <c r="J4288" s="17" t="n">
        <v>1</v>
      </c>
      <c r="K4288" s="15" t="n">
        <v>192.9</v>
      </c>
      <c r="L4288" s="22" t="n">
        <v>0</v>
      </c>
      <c r="M4288" s="15" t="n">
        <v>0</v>
      </c>
      <c r="N4288" s="15" t="n">
        <f aca="false">J4288*K4288</f>
        <v>192.9</v>
      </c>
      <c r="O4288" s="15" t="n">
        <f aca="false">N4288*L4288</f>
        <v>0</v>
      </c>
      <c r="P4288" s="15" t="n">
        <f aca="false">N4288-O4288</f>
        <v>192.9</v>
      </c>
      <c r="Q4288" s="15" t="n">
        <f aca="false">J4288*INDEX(dProdutos!$F$2:$F$47,MATCH(E4288,dProdutos!$A$2:$A$47,0))</f>
        <v>80.38</v>
      </c>
      <c r="R4288" s="15" t="n">
        <f aca="false">IF(I4288="Cancelado",0,P4288-Q4288)</f>
        <v>112.52</v>
      </c>
      <c r="S4288" s="17" t="str">
        <f aca="false">INDEX(dProdutos!$D$2:$D$47,MATCH(E4288,dProdutos!$A$2:$A$47,0))</f>
        <v>Acessórios</v>
      </c>
    </row>
    <row r="4289" customFormat="false" ht="15" hidden="false" customHeight="false" outlineLevel="0" collapsed="false">
      <c r="A4289" s="17" t="s">
        <v>4149</v>
      </c>
      <c r="B4289" s="17" t="n">
        <v>2</v>
      </c>
      <c r="C4289" s="21" t="n">
        <v>45983</v>
      </c>
      <c r="D4289" s="17" t="s">
        <v>1275</v>
      </c>
      <c r="E4289" s="17" t="s">
        <v>98</v>
      </c>
      <c r="F4289" s="17" t="s">
        <v>1495</v>
      </c>
      <c r="G4289" s="17" t="s">
        <v>63</v>
      </c>
      <c r="H4289" s="17" t="s">
        <v>1523</v>
      </c>
      <c r="I4289" s="17" t="s">
        <v>1524</v>
      </c>
      <c r="J4289" s="17" t="n">
        <v>1</v>
      </c>
      <c r="K4289" s="15" t="n">
        <v>108.9</v>
      </c>
      <c r="L4289" s="22" t="n">
        <v>0</v>
      </c>
      <c r="M4289" s="15" t="n">
        <v>0</v>
      </c>
      <c r="N4289" s="15" t="n">
        <f aca="false">J4289*K4289</f>
        <v>108.9</v>
      </c>
      <c r="O4289" s="15" t="n">
        <f aca="false">N4289*L4289</f>
        <v>0</v>
      </c>
      <c r="P4289" s="15" t="n">
        <f aca="false">N4289-O4289</f>
        <v>108.9</v>
      </c>
      <c r="Q4289" s="15" t="n">
        <f aca="false">J4289*INDEX(dProdutos!$F$2:$F$47,MATCH(E4289,dProdutos!$A$2:$A$47,0))</f>
        <v>42.52</v>
      </c>
      <c r="R4289" s="15" t="n">
        <f aca="false">IF(I4289="Cancelado",0,P4289-Q4289)</f>
        <v>66.38</v>
      </c>
      <c r="S4289" s="17" t="str">
        <f aca="false">INDEX(dProdutos!$D$2:$D$47,MATCH(E4289,dProdutos!$A$2:$A$47,0))</f>
        <v>Moda Feminina</v>
      </c>
    </row>
    <row r="4290" customFormat="false" ht="15" hidden="false" customHeight="false" outlineLevel="0" collapsed="false">
      <c r="A4290" s="17" t="s">
        <v>4150</v>
      </c>
      <c r="B4290" s="17" t="n">
        <v>1</v>
      </c>
      <c r="C4290" s="21" t="n">
        <v>45983</v>
      </c>
      <c r="D4290" s="17" t="s">
        <v>803</v>
      </c>
      <c r="E4290" s="17" t="s">
        <v>165</v>
      </c>
      <c r="F4290" s="17" t="s">
        <v>1501</v>
      </c>
      <c r="G4290" s="17" t="s">
        <v>63</v>
      </c>
      <c r="H4290" s="17" t="s">
        <v>1537</v>
      </c>
      <c r="I4290" s="17" t="s">
        <v>1524</v>
      </c>
      <c r="J4290" s="17" t="n">
        <v>1</v>
      </c>
      <c r="K4290" s="15" t="n">
        <v>231.9</v>
      </c>
      <c r="L4290" s="22" t="n">
        <v>0</v>
      </c>
      <c r="M4290" s="15" t="n">
        <v>0</v>
      </c>
      <c r="N4290" s="15" t="n">
        <f aca="false">J4290*K4290</f>
        <v>231.9</v>
      </c>
      <c r="O4290" s="15" t="n">
        <f aca="false">N4290*L4290</f>
        <v>0</v>
      </c>
      <c r="P4290" s="15" t="n">
        <f aca="false">N4290-O4290</f>
        <v>231.9</v>
      </c>
      <c r="Q4290" s="15" t="n">
        <f aca="false">J4290*INDEX(dProdutos!$F$2:$F$47,MATCH(E4290,dProdutos!$A$2:$A$47,0))</f>
        <v>140.83</v>
      </c>
      <c r="R4290" s="15" t="n">
        <f aca="false">IF(I4290="Cancelado",0,P4290-Q4290)</f>
        <v>91.07</v>
      </c>
      <c r="S4290" s="17" t="str">
        <f aca="false">INDEX(dProdutos!$D$2:$D$47,MATCH(E4290,dProdutos!$A$2:$A$47,0))</f>
        <v>Casa</v>
      </c>
    </row>
    <row r="4291" customFormat="false" ht="15" hidden="false" customHeight="false" outlineLevel="0" collapsed="false">
      <c r="A4291" s="17" t="s">
        <v>4151</v>
      </c>
      <c r="B4291" s="17" t="n">
        <v>1</v>
      </c>
      <c r="C4291" s="21" t="n">
        <v>45983</v>
      </c>
      <c r="D4291" s="17" t="s">
        <v>910</v>
      </c>
      <c r="E4291" s="17" t="s">
        <v>88</v>
      </c>
      <c r="F4291" s="17" t="s">
        <v>1493</v>
      </c>
      <c r="G4291" s="17" t="s">
        <v>60</v>
      </c>
      <c r="H4291" s="17" t="s">
        <v>1523</v>
      </c>
      <c r="I4291" s="17" t="s">
        <v>1524</v>
      </c>
      <c r="J4291" s="17" t="n">
        <v>1</v>
      </c>
      <c r="K4291" s="15" t="n">
        <v>170.9</v>
      </c>
      <c r="L4291" s="22" t="n">
        <v>0</v>
      </c>
      <c r="M4291" s="15" t="n">
        <v>0</v>
      </c>
      <c r="N4291" s="15" t="n">
        <f aca="false">J4291*K4291</f>
        <v>170.9</v>
      </c>
      <c r="O4291" s="15" t="n">
        <f aca="false">N4291*L4291</f>
        <v>0</v>
      </c>
      <c r="P4291" s="15" t="n">
        <f aca="false">N4291-O4291</f>
        <v>170.9</v>
      </c>
      <c r="Q4291" s="15" t="n">
        <f aca="false">J4291*INDEX(dProdutos!$F$2:$F$47,MATCH(E4291,dProdutos!$A$2:$A$47,0))</f>
        <v>98.14</v>
      </c>
      <c r="R4291" s="15" t="n">
        <f aca="false">IF(I4291="Cancelado",0,P4291-Q4291)</f>
        <v>72.76</v>
      </c>
      <c r="S4291" s="17" t="str">
        <f aca="false">INDEX(dProdutos!$D$2:$D$47,MATCH(E4291,dProdutos!$A$2:$A$47,0))</f>
        <v>Moda Feminina</v>
      </c>
    </row>
    <row r="4292" customFormat="false" ht="15" hidden="false" customHeight="false" outlineLevel="0" collapsed="false">
      <c r="A4292" s="17" t="s">
        <v>4152</v>
      </c>
      <c r="B4292" s="17" t="n">
        <v>1</v>
      </c>
      <c r="C4292" s="21" t="n">
        <v>45983</v>
      </c>
      <c r="D4292" s="17" t="s">
        <v>685</v>
      </c>
      <c r="E4292" s="17" t="s">
        <v>174</v>
      </c>
      <c r="F4292" s="17" t="s">
        <v>1490</v>
      </c>
      <c r="G4292" s="17" t="s">
        <v>64</v>
      </c>
      <c r="H4292" s="17" t="s">
        <v>1523</v>
      </c>
      <c r="I4292" s="17" t="s">
        <v>1524</v>
      </c>
      <c r="J4292" s="17" t="n">
        <v>1</v>
      </c>
      <c r="K4292" s="15" t="n">
        <v>250.9</v>
      </c>
      <c r="L4292" s="22" t="n">
        <v>0</v>
      </c>
      <c r="M4292" s="15" t="n">
        <v>26.89</v>
      </c>
      <c r="N4292" s="15" t="n">
        <f aca="false">J4292*K4292</f>
        <v>250.9</v>
      </c>
      <c r="O4292" s="15" t="n">
        <f aca="false">N4292*L4292</f>
        <v>0</v>
      </c>
      <c r="P4292" s="15" t="n">
        <f aca="false">N4292-O4292</f>
        <v>250.9</v>
      </c>
      <c r="Q4292" s="15" t="n">
        <f aca="false">J4292*INDEX(dProdutos!$F$2:$F$47,MATCH(E4292,dProdutos!$A$2:$A$47,0))</f>
        <v>151.28</v>
      </c>
      <c r="R4292" s="15" t="n">
        <f aca="false">IF(I4292="Cancelado",0,P4292-Q4292)</f>
        <v>99.62</v>
      </c>
      <c r="S4292" s="17" t="str">
        <f aca="false">INDEX(dProdutos!$D$2:$D$47,MATCH(E4292,dProdutos!$A$2:$A$47,0))</f>
        <v>Casa</v>
      </c>
    </row>
    <row r="4293" customFormat="false" ht="15" hidden="false" customHeight="false" outlineLevel="0" collapsed="false">
      <c r="A4293" s="17" t="s">
        <v>4153</v>
      </c>
      <c r="B4293" s="17" t="n">
        <v>1</v>
      </c>
      <c r="C4293" s="21" t="n">
        <v>45983</v>
      </c>
      <c r="D4293" s="17" t="s">
        <v>429</v>
      </c>
      <c r="E4293" s="17" t="s">
        <v>73</v>
      </c>
      <c r="F4293" s="17" t="s">
        <v>1499</v>
      </c>
      <c r="G4293" s="17" t="s">
        <v>64</v>
      </c>
      <c r="H4293" s="17" t="s">
        <v>1523</v>
      </c>
      <c r="I4293" s="17" t="s">
        <v>1524</v>
      </c>
      <c r="J4293" s="17" t="n">
        <v>2</v>
      </c>
      <c r="K4293" s="15" t="n">
        <v>179.9</v>
      </c>
      <c r="L4293" s="22" t="n">
        <v>0.1</v>
      </c>
      <c r="M4293" s="15" t="n">
        <v>28.32</v>
      </c>
      <c r="N4293" s="15" t="n">
        <f aca="false">J4293*K4293</f>
        <v>359.8</v>
      </c>
      <c r="O4293" s="15" t="n">
        <f aca="false">N4293*L4293</f>
        <v>35.98</v>
      </c>
      <c r="P4293" s="15" t="n">
        <f aca="false">N4293-O4293</f>
        <v>323.82</v>
      </c>
      <c r="Q4293" s="15" t="n">
        <f aca="false">J4293*INDEX(dProdutos!$F$2:$F$47,MATCH(E4293,dProdutos!$A$2:$A$47,0))</f>
        <v>138.88</v>
      </c>
      <c r="R4293" s="15" t="n">
        <f aca="false">IF(I4293="Cancelado",0,P4293-Q4293)</f>
        <v>184.94</v>
      </c>
      <c r="S4293" s="17" t="str">
        <f aca="false">INDEX(dProdutos!$D$2:$D$47,MATCH(E4293,dProdutos!$A$2:$A$47,0))</f>
        <v>Moda Feminina</v>
      </c>
    </row>
    <row r="4294" customFormat="false" ht="15" hidden="false" customHeight="false" outlineLevel="0" collapsed="false">
      <c r="A4294" s="17" t="s">
        <v>4153</v>
      </c>
      <c r="B4294" s="17" t="n">
        <v>2</v>
      </c>
      <c r="C4294" s="21" t="n">
        <v>45983</v>
      </c>
      <c r="D4294" s="17" t="s">
        <v>429</v>
      </c>
      <c r="E4294" s="17" t="s">
        <v>117</v>
      </c>
      <c r="F4294" s="17" t="s">
        <v>1499</v>
      </c>
      <c r="G4294" s="17" t="s">
        <v>64</v>
      </c>
      <c r="H4294" s="17" t="s">
        <v>1523</v>
      </c>
      <c r="I4294" s="17" t="s">
        <v>1524</v>
      </c>
      <c r="J4294" s="17" t="n">
        <v>1</v>
      </c>
      <c r="K4294" s="15" t="n">
        <v>166.9</v>
      </c>
      <c r="L4294" s="22" t="n">
        <v>0</v>
      </c>
      <c r="M4294" s="15" t="n">
        <v>0</v>
      </c>
      <c r="N4294" s="15" t="n">
        <f aca="false">J4294*K4294</f>
        <v>166.9</v>
      </c>
      <c r="O4294" s="15" t="n">
        <f aca="false">N4294*L4294</f>
        <v>0</v>
      </c>
      <c r="P4294" s="15" t="n">
        <f aca="false">N4294-O4294</f>
        <v>166.9</v>
      </c>
      <c r="Q4294" s="15" t="n">
        <f aca="false">J4294*INDEX(dProdutos!$F$2:$F$47,MATCH(E4294,dProdutos!$A$2:$A$47,0))</f>
        <v>73.23</v>
      </c>
      <c r="R4294" s="15" t="n">
        <f aca="false">IF(I4294="Cancelado",0,P4294-Q4294)</f>
        <v>93.67</v>
      </c>
      <c r="S4294" s="17" t="str">
        <f aca="false">INDEX(dProdutos!$D$2:$D$47,MATCH(E4294,dProdutos!$A$2:$A$47,0))</f>
        <v>Moda Masculina</v>
      </c>
    </row>
    <row r="4295" customFormat="false" ht="15" hidden="false" customHeight="false" outlineLevel="0" collapsed="false">
      <c r="A4295" s="17" t="s">
        <v>4153</v>
      </c>
      <c r="B4295" s="17" t="n">
        <v>3</v>
      </c>
      <c r="C4295" s="21" t="n">
        <v>45983</v>
      </c>
      <c r="D4295" s="17" t="s">
        <v>429</v>
      </c>
      <c r="E4295" s="17" t="s">
        <v>117</v>
      </c>
      <c r="F4295" s="17" t="s">
        <v>1499</v>
      </c>
      <c r="G4295" s="17" t="s">
        <v>64</v>
      </c>
      <c r="H4295" s="17" t="s">
        <v>1523</v>
      </c>
      <c r="I4295" s="17" t="s">
        <v>1524</v>
      </c>
      <c r="J4295" s="17" t="n">
        <v>1</v>
      </c>
      <c r="K4295" s="15" t="n">
        <v>166.9</v>
      </c>
      <c r="L4295" s="22" t="n">
        <v>0</v>
      </c>
      <c r="M4295" s="15" t="n">
        <v>0</v>
      </c>
      <c r="N4295" s="15" t="n">
        <f aca="false">J4295*K4295</f>
        <v>166.9</v>
      </c>
      <c r="O4295" s="15" t="n">
        <f aca="false">N4295*L4295</f>
        <v>0</v>
      </c>
      <c r="P4295" s="15" t="n">
        <f aca="false">N4295-O4295</f>
        <v>166.9</v>
      </c>
      <c r="Q4295" s="15" t="n">
        <f aca="false">J4295*INDEX(dProdutos!$F$2:$F$47,MATCH(E4295,dProdutos!$A$2:$A$47,0))</f>
        <v>73.23</v>
      </c>
      <c r="R4295" s="15" t="n">
        <f aca="false">IF(I4295="Cancelado",0,P4295-Q4295)</f>
        <v>93.67</v>
      </c>
      <c r="S4295" s="17" t="str">
        <f aca="false">INDEX(dProdutos!$D$2:$D$47,MATCH(E4295,dProdutos!$A$2:$A$47,0))</f>
        <v>Moda Masculina</v>
      </c>
    </row>
    <row r="4296" customFormat="false" ht="15" hidden="false" customHeight="false" outlineLevel="0" collapsed="false">
      <c r="A4296" s="17" t="s">
        <v>4153</v>
      </c>
      <c r="B4296" s="17" t="n">
        <v>4</v>
      </c>
      <c r="C4296" s="21" t="n">
        <v>45983</v>
      </c>
      <c r="D4296" s="17" t="s">
        <v>429</v>
      </c>
      <c r="E4296" s="17" t="s">
        <v>144</v>
      </c>
      <c r="F4296" s="17" t="s">
        <v>1499</v>
      </c>
      <c r="G4296" s="17" t="s">
        <v>64</v>
      </c>
      <c r="H4296" s="17" t="s">
        <v>1523</v>
      </c>
      <c r="I4296" s="17" t="s">
        <v>1524</v>
      </c>
      <c r="J4296" s="17" t="n">
        <v>1</v>
      </c>
      <c r="K4296" s="15" t="n">
        <v>260.9</v>
      </c>
      <c r="L4296" s="22" t="n">
        <v>0</v>
      </c>
      <c r="M4296" s="15" t="n">
        <v>0</v>
      </c>
      <c r="N4296" s="15" t="n">
        <f aca="false">J4296*K4296</f>
        <v>260.9</v>
      </c>
      <c r="O4296" s="15" t="n">
        <f aca="false">N4296*L4296</f>
        <v>0</v>
      </c>
      <c r="P4296" s="15" t="n">
        <f aca="false">N4296-O4296</f>
        <v>260.9</v>
      </c>
      <c r="Q4296" s="15" t="n">
        <f aca="false">J4296*INDEX(dProdutos!$F$2:$F$47,MATCH(E4296,dProdutos!$A$2:$A$47,0))</f>
        <v>99.86</v>
      </c>
      <c r="R4296" s="15" t="n">
        <f aca="false">IF(I4296="Cancelado",0,P4296-Q4296)</f>
        <v>161.04</v>
      </c>
      <c r="S4296" s="17" t="str">
        <f aca="false">INDEX(dProdutos!$D$2:$D$47,MATCH(E4296,dProdutos!$A$2:$A$47,0))</f>
        <v>Acessórios</v>
      </c>
    </row>
    <row r="4297" customFormat="false" ht="15" hidden="false" customHeight="false" outlineLevel="0" collapsed="false">
      <c r="A4297" s="17" t="s">
        <v>4154</v>
      </c>
      <c r="B4297" s="17" t="n">
        <v>1</v>
      </c>
      <c r="C4297" s="21" t="n">
        <v>45983</v>
      </c>
      <c r="D4297" s="17" t="s">
        <v>955</v>
      </c>
      <c r="E4297" s="17" t="s">
        <v>73</v>
      </c>
      <c r="F4297" s="17" t="s">
        <v>1497</v>
      </c>
      <c r="G4297" s="17" t="s">
        <v>64</v>
      </c>
      <c r="H4297" s="17" t="s">
        <v>1537</v>
      </c>
      <c r="I4297" s="17" t="s">
        <v>1524</v>
      </c>
      <c r="J4297" s="17" t="n">
        <v>1</v>
      </c>
      <c r="K4297" s="15" t="n">
        <v>179.9</v>
      </c>
      <c r="L4297" s="22" t="n">
        <v>0.1</v>
      </c>
      <c r="M4297" s="15" t="n">
        <v>0</v>
      </c>
      <c r="N4297" s="15" t="n">
        <f aca="false">J4297*K4297</f>
        <v>179.9</v>
      </c>
      <c r="O4297" s="15" t="n">
        <f aca="false">N4297*L4297</f>
        <v>17.99</v>
      </c>
      <c r="P4297" s="15" t="n">
        <f aca="false">N4297-O4297</f>
        <v>161.91</v>
      </c>
      <c r="Q4297" s="15" t="n">
        <f aca="false">J4297*INDEX(dProdutos!$F$2:$F$47,MATCH(E4297,dProdutos!$A$2:$A$47,0))</f>
        <v>69.44</v>
      </c>
      <c r="R4297" s="15" t="n">
        <f aca="false">IF(I4297="Cancelado",0,P4297-Q4297)</f>
        <v>92.47</v>
      </c>
      <c r="S4297" s="17" t="str">
        <f aca="false">INDEX(dProdutos!$D$2:$D$47,MATCH(E4297,dProdutos!$A$2:$A$47,0))</f>
        <v>Moda Feminina</v>
      </c>
    </row>
    <row r="4298" customFormat="false" ht="15" hidden="false" customHeight="false" outlineLevel="0" collapsed="false">
      <c r="A4298" s="17" t="s">
        <v>4154</v>
      </c>
      <c r="B4298" s="17" t="n">
        <v>2</v>
      </c>
      <c r="C4298" s="21" t="n">
        <v>45983</v>
      </c>
      <c r="D4298" s="17" t="s">
        <v>955</v>
      </c>
      <c r="E4298" s="17" t="s">
        <v>177</v>
      </c>
      <c r="F4298" s="17" t="s">
        <v>1497</v>
      </c>
      <c r="G4298" s="17" t="s">
        <v>64</v>
      </c>
      <c r="H4298" s="17" t="s">
        <v>1537</v>
      </c>
      <c r="I4298" s="17" t="s">
        <v>1524</v>
      </c>
      <c r="J4298" s="17" t="n">
        <v>1</v>
      </c>
      <c r="K4298" s="15" t="n">
        <v>257.9</v>
      </c>
      <c r="L4298" s="22" t="n">
        <v>0</v>
      </c>
      <c r="M4298" s="15" t="n">
        <v>0</v>
      </c>
      <c r="N4298" s="15" t="n">
        <f aca="false">J4298*K4298</f>
        <v>257.9</v>
      </c>
      <c r="O4298" s="15" t="n">
        <f aca="false">N4298*L4298</f>
        <v>0</v>
      </c>
      <c r="P4298" s="15" t="n">
        <f aca="false">N4298-O4298</f>
        <v>257.9</v>
      </c>
      <c r="Q4298" s="15" t="n">
        <f aca="false">J4298*INDEX(dProdutos!$F$2:$F$47,MATCH(E4298,dProdutos!$A$2:$A$47,0))</f>
        <v>138.23</v>
      </c>
      <c r="R4298" s="15" t="n">
        <f aca="false">IF(I4298="Cancelado",0,P4298-Q4298)</f>
        <v>119.67</v>
      </c>
      <c r="S4298" s="17" t="str">
        <f aca="false">INDEX(dProdutos!$D$2:$D$47,MATCH(E4298,dProdutos!$A$2:$A$47,0))</f>
        <v>Casa</v>
      </c>
    </row>
    <row r="4299" customFormat="false" ht="15" hidden="false" customHeight="false" outlineLevel="0" collapsed="false">
      <c r="A4299" s="17" t="s">
        <v>4154</v>
      </c>
      <c r="B4299" s="17" t="n">
        <v>3</v>
      </c>
      <c r="C4299" s="21" t="n">
        <v>45983</v>
      </c>
      <c r="D4299" s="17" t="s">
        <v>955</v>
      </c>
      <c r="E4299" s="17" t="s">
        <v>88</v>
      </c>
      <c r="F4299" s="17" t="s">
        <v>1497</v>
      </c>
      <c r="G4299" s="17" t="s">
        <v>64</v>
      </c>
      <c r="H4299" s="17" t="s">
        <v>1537</v>
      </c>
      <c r="I4299" s="17" t="s">
        <v>1524</v>
      </c>
      <c r="J4299" s="17" t="n">
        <v>1</v>
      </c>
      <c r="K4299" s="15" t="n">
        <v>170.9</v>
      </c>
      <c r="L4299" s="22" t="n">
        <v>0.1</v>
      </c>
      <c r="M4299" s="15" t="n">
        <v>0</v>
      </c>
      <c r="N4299" s="15" t="n">
        <f aca="false">J4299*K4299</f>
        <v>170.9</v>
      </c>
      <c r="O4299" s="15" t="n">
        <f aca="false">N4299*L4299</f>
        <v>17.09</v>
      </c>
      <c r="P4299" s="15" t="n">
        <f aca="false">N4299-O4299</f>
        <v>153.81</v>
      </c>
      <c r="Q4299" s="15" t="n">
        <f aca="false">J4299*INDEX(dProdutos!$F$2:$F$47,MATCH(E4299,dProdutos!$A$2:$A$47,0))</f>
        <v>98.14</v>
      </c>
      <c r="R4299" s="15" t="n">
        <f aca="false">IF(I4299="Cancelado",0,P4299-Q4299)</f>
        <v>55.67</v>
      </c>
      <c r="S4299" s="17" t="str">
        <f aca="false">INDEX(dProdutos!$D$2:$D$47,MATCH(E4299,dProdutos!$A$2:$A$47,0))</f>
        <v>Moda Feminina</v>
      </c>
    </row>
    <row r="4300" customFormat="false" ht="15" hidden="false" customHeight="false" outlineLevel="0" collapsed="false">
      <c r="A4300" s="17" t="s">
        <v>4155</v>
      </c>
      <c r="B4300" s="17" t="n">
        <v>1</v>
      </c>
      <c r="C4300" s="21" t="n">
        <v>45983</v>
      </c>
      <c r="D4300" s="17" t="s">
        <v>231</v>
      </c>
      <c r="E4300" s="17" t="s">
        <v>141</v>
      </c>
      <c r="F4300" s="17" t="s">
        <v>1495</v>
      </c>
      <c r="G4300" s="17" t="s">
        <v>61</v>
      </c>
      <c r="H4300" s="17" t="s">
        <v>1537</v>
      </c>
      <c r="I4300" s="17" t="s">
        <v>1524</v>
      </c>
      <c r="J4300" s="17" t="n">
        <v>1</v>
      </c>
      <c r="K4300" s="15" t="n">
        <v>131.9</v>
      </c>
      <c r="L4300" s="22" t="n">
        <v>0</v>
      </c>
      <c r="M4300" s="15" t="n">
        <v>21.06</v>
      </c>
      <c r="N4300" s="15" t="n">
        <f aca="false">J4300*K4300</f>
        <v>131.9</v>
      </c>
      <c r="O4300" s="15" t="n">
        <f aca="false">N4300*L4300</f>
        <v>0</v>
      </c>
      <c r="P4300" s="15" t="n">
        <f aca="false">N4300-O4300</f>
        <v>131.9</v>
      </c>
      <c r="Q4300" s="15" t="n">
        <f aca="false">J4300*INDEX(dProdutos!$F$2:$F$47,MATCH(E4300,dProdutos!$A$2:$A$47,0))</f>
        <v>81.66</v>
      </c>
      <c r="R4300" s="15" t="n">
        <f aca="false">IF(I4300="Cancelado",0,P4300-Q4300)</f>
        <v>50.24</v>
      </c>
      <c r="S4300" s="17" t="str">
        <f aca="false">INDEX(dProdutos!$D$2:$D$47,MATCH(E4300,dProdutos!$A$2:$A$47,0))</f>
        <v>Acessórios</v>
      </c>
    </row>
    <row r="4301" customFormat="false" ht="15" hidden="false" customHeight="false" outlineLevel="0" collapsed="false">
      <c r="A4301" s="17" t="s">
        <v>4156</v>
      </c>
      <c r="B4301" s="17" t="n">
        <v>1</v>
      </c>
      <c r="C4301" s="21" t="n">
        <v>45983</v>
      </c>
      <c r="D4301" s="17" t="s">
        <v>965</v>
      </c>
      <c r="E4301" s="17" t="s">
        <v>111</v>
      </c>
      <c r="F4301" s="17" t="s">
        <v>1487</v>
      </c>
      <c r="G4301" s="17" t="s">
        <v>59</v>
      </c>
      <c r="H4301" s="17" t="s">
        <v>1523</v>
      </c>
      <c r="I4301" s="17" t="s">
        <v>1524</v>
      </c>
      <c r="J4301" s="17" t="n">
        <v>1</v>
      </c>
      <c r="K4301" s="15" t="n">
        <v>188.9</v>
      </c>
      <c r="L4301" s="22" t="n">
        <v>0</v>
      </c>
      <c r="M4301" s="15" t="n">
        <v>0</v>
      </c>
      <c r="N4301" s="15" t="n">
        <f aca="false">J4301*K4301</f>
        <v>188.9</v>
      </c>
      <c r="O4301" s="15" t="n">
        <f aca="false">N4301*L4301</f>
        <v>0</v>
      </c>
      <c r="P4301" s="15" t="n">
        <f aca="false">N4301-O4301</f>
        <v>188.9</v>
      </c>
      <c r="Q4301" s="15" t="n">
        <f aca="false">J4301*INDEX(dProdutos!$F$2:$F$47,MATCH(E4301,dProdutos!$A$2:$A$47,0))</f>
        <v>88.32</v>
      </c>
      <c r="R4301" s="15" t="n">
        <f aca="false">IF(I4301="Cancelado",0,P4301-Q4301)</f>
        <v>100.58</v>
      </c>
      <c r="S4301" s="17" t="str">
        <f aca="false">INDEX(dProdutos!$D$2:$D$47,MATCH(E4301,dProdutos!$A$2:$A$47,0))</f>
        <v>Moda Masculina</v>
      </c>
    </row>
    <row r="4302" customFormat="false" ht="15" hidden="false" customHeight="false" outlineLevel="0" collapsed="false">
      <c r="A4302" s="17" t="s">
        <v>4157</v>
      </c>
      <c r="B4302" s="17" t="n">
        <v>1</v>
      </c>
      <c r="C4302" s="21" t="n">
        <v>45983</v>
      </c>
      <c r="D4302" s="17" t="s">
        <v>992</v>
      </c>
      <c r="E4302" s="17" t="s">
        <v>153</v>
      </c>
      <c r="F4302" s="17" t="s">
        <v>1490</v>
      </c>
      <c r="G4302" s="17" t="s">
        <v>60</v>
      </c>
      <c r="H4302" s="17" t="s">
        <v>1540</v>
      </c>
      <c r="I4302" s="17" t="s">
        <v>1524</v>
      </c>
      <c r="J4302" s="17" t="n">
        <v>1</v>
      </c>
      <c r="K4302" s="15" t="n">
        <v>165.9</v>
      </c>
      <c r="L4302" s="22" t="n">
        <v>0.15</v>
      </c>
      <c r="M4302" s="15" t="n">
        <v>20.95</v>
      </c>
      <c r="N4302" s="15" t="n">
        <f aca="false">J4302*K4302</f>
        <v>165.9</v>
      </c>
      <c r="O4302" s="15" t="n">
        <f aca="false">N4302*L4302</f>
        <v>24.885</v>
      </c>
      <c r="P4302" s="15" t="n">
        <f aca="false">N4302-O4302</f>
        <v>141.015</v>
      </c>
      <c r="Q4302" s="15" t="n">
        <f aca="false">J4302*INDEX(dProdutos!$F$2:$F$47,MATCH(E4302,dProdutos!$A$2:$A$47,0))</f>
        <v>67.28</v>
      </c>
      <c r="R4302" s="15" t="n">
        <f aca="false">IF(I4302="Cancelado",0,P4302-Q4302)</f>
        <v>73.735</v>
      </c>
      <c r="S4302" s="17" t="str">
        <f aca="false">INDEX(dProdutos!$D$2:$D$47,MATCH(E4302,dProdutos!$A$2:$A$47,0))</f>
        <v>Acessórios</v>
      </c>
    </row>
    <row r="4303" customFormat="false" ht="15" hidden="false" customHeight="false" outlineLevel="0" collapsed="false">
      <c r="A4303" s="17" t="s">
        <v>4158</v>
      </c>
      <c r="B4303" s="17" t="n">
        <v>1</v>
      </c>
      <c r="C4303" s="21" t="n">
        <v>45983</v>
      </c>
      <c r="D4303" s="17" t="s">
        <v>466</v>
      </c>
      <c r="E4303" s="17" t="s">
        <v>88</v>
      </c>
      <c r="F4303" s="17" t="s">
        <v>1495</v>
      </c>
      <c r="G4303" s="17" t="s">
        <v>61</v>
      </c>
      <c r="H4303" s="17" t="s">
        <v>1537</v>
      </c>
      <c r="I4303" s="17" t="s">
        <v>1524</v>
      </c>
      <c r="J4303" s="17" t="n">
        <v>1</v>
      </c>
      <c r="K4303" s="15" t="n">
        <v>170.9</v>
      </c>
      <c r="L4303" s="22" t="n">
        <v>0.1</v>
      </c>
      <c r="M4303" s="15" t="n">
        <v>13.16</v>
      </c>
      <c r="N4303" s="15" t="n">
        <f aca="false">J4303*K4303</f>
        <v>170.9</v>
      </c>
      <c r="O4303" s="15" t="n">
        <f aca="false">N4303*L4303</f>
        <v>17.09</v>
      </c>
      <c r="P4303" s="15" t="n">
        <f aca="false">N4303-O4303</f>
        <v>153.81</v>
      </c>
      <c r="Q4303" s="15" t="n">
        <f aca="false">J4303*INDEX(dProdutos!$F$2:$F$47,MATCH(E4303,dProdutos!$A$2:$A$47,0))</f>
        <v>98.14</v>
      </c>
      <c r="R4303" s="15" t="n">
        <f aca="false">IF(I4303="Cancelado",0,P4303-Q4303)</f>
        <v>55.67</v>
      </c>
      <c r="S4303" s="17" t="str">
        <f aca="false">INDEX(dProdutos!$D$2:$D$47,MATCH(E4303,dProdutos!$A$2:$A$47,0))</f>
        <v>Moda Feminina</v>
      </c>
    </row>
    <row r="4304" customFormat="false" ht="15" hidden="false" customHeight="false" outlineLevel="0" collapsed="false">
      <c r="A4304" s="17" t="s">
        <v>4159</v>
      </c>
      <c r="B4304" s="17" t="n">
        <v>1</v>
      </c>
      <c r="C4304" s="21" t="n">
        <v>45983</v>
      </c>
      <c r="D4304" s="17" t="s">
        <v>634</v>
      </c>
      <c r="E4304" s="17" t="s">
        <v>81</v>
      </c>
      <c r="F4304" s="17" t="s">
        <v>1487</v>
      </c>
      <c r="G4304" s="17" t="s">
        <v>63</v>
      </c>
      <c r="H4304" s="17" t="s">
        <v>1523</v>
      </c>
      <c r="I4304" s="17" t="s">
        <v>1524</v>
      </c>
      <c r="J4304" s="17" t="n">
        <v>1</v>
      </c>
      <c r="K4304" s="15" t="n">
        <v>64.9</v>
      </c>
      <c r="L4304" s="22" t="n">
        <v>0</v>
      </c>
      <c r="M4304" s="15" t="n">
        <v>0</v>
      </c>
      <c r="N4304" s="15" t="n">
        <f aca="false">J4304*K4304</f>
        <v>64.9</v>
      </c>
      <c r="O4304" s="15" t="n">
        <f aca="false">N4304*L4304</f>
        <v>0</v>
      </c>
      <c r="P4304" s="15" t="n">
        <f aca="false">N4304-O4304</f>
        <v>64.9</v>
      </c>
      <c r="Q4304" s="15" t="n">
        <f aca="false">J4304*INDEX(dProdutos!$F$2:$F$47,MATCH(E4304,dProdutos!$A$2:$A$47,0))</f>
        <v>26.12</v>
      </c>
      <c r="R4304" s="15" t="n">
        <f aca="false">IF(I4304="Cancelado",0,P4304-Q4304)</f>
        <v>38.78</v>
      </c>
      <c r="S4304" s="17" t="str">
        <f aca="false">INDEX(dProdutos!$D$2:$D$47,MATCH(E4304,dProdutos!$A$2:$A$47,0))</f>
        <v>Moda Feminina</v>
      </c>
    </row>
    <row r="4305" customFormat="false" ht="15" hidden="false" customHeight="false" outlineLevel="0" collapsed="false">
      <c r="A4305" s="17" t="s">
        <v>4159</v>
      </c>
      <c r="B4305" s="17" t="n">
        <v>2</v>
      </c>
      <c r="C4305" s="21" t="n">
        <v>45983</v>
      </c>
      <c r="D4305" s="17" t="s">
        <v>634</v>
      </c>
      <c r="E4305" s="17" t="s">
        <v>81</v>
      </c>
      <c r="F4305" s="17" t="s">
        <v>1487</v>
      </c>
      <c r="G4305" s="17" t="s">
        <v>63</v>
      </c>
      <c r="H4305" s="17" t="s">
        <v>1523</v>
      </c>
      <c r="I4305" s="17" t="s">
        <v>1524</v>
      </c>
      <c r="J4305" s="17" t="n">
        <v>1</v>
      </c>
      <c r="K4305" s="15" t="n">
        <v>64.9</v>
      </c>
      <c r="L4305" s="22" t="n">
        <v>0.05</v>
      </c>
      <c r="M4305" s="15" t="n">
        <v>0</v>
      </c>
      <c r="N4305" s="15" t="n">
        <f aca="false">J4305*K4305</f>
        <v>64.9</v>
      </c>
      <c r="O4305" s="15" t="n">
        <f aca="false">N4305*L4305</f>
        <v>3.245</v>
      </c>
      <c r="P4305" s="15" t="n">
        <f aca="false">N4305-O4305</f>
        <v>61.655</v>
      </c>
      <c r="Q4305" s="15" t="n">
        <f aca="false">J4305*INDEX(dProdutos!$F$2:$F$47,MATCH(E4305,dProdutos!$A$2:$A$47,0))</f>
        <v>26.12</v>
      </c>
      <c r="R4305" s="15" t="n">
        <f aca="false">IF(I4305="Cancelado",0,P4305-Q4305)</f>
        <v>35.535</v>
      </c>
      <c r="S4305" s="17" t="str">
        <f aca="false">INDEX(dProdutos!$D$2:$D$47,MATCH(E4305,dProdutos!$A$2:$A$47,0))</f>
        <v>Moda Feminina</v>
      </c>
    </row>
    <row r="4306" customFormat="false" ht="15" hidden="false" customHeight="false" outlineLevel="0" collapsed="false">
      <c r="A4306" s="17" t="s">
        <v>4160</v>
      </c>
      <c r="B4306" s="17" t="n">
        <v>1</v>
      </c>
      <c r="C4306" s="21" t="n">
        <v>45983</v>
      </c>
      <c r="D4306" s="17" t="s">
        <v>1166</v>
      </c>
      <c r="E4306" s="17" t="s">
        <v>111</v>
      </c>
      <c r="F4306" s="17" t="s">
        <v>1499</v>
      </c>
      <c r="G4306" s="17" t="s">
        <v>59</v>
      </c>
      <c r="H4306" s="17" t="s">
        <v>1527</v>
      </c>
      <c r="I4306" s="17" t="s">
        <v>1524</v>
      </c>
      <c r="J4306" s="17" t="n">
        <v>2</v>
      </c>
      <c r="K4306" s="15" t="n">
        <v>188.9</v>
      </c>
      <c r="L4306" s="22" t="n">
        <v>0</v>
      </c>
      <c r="M4306" s="15" t="n">
        <v>21.42</v>
      </c>
      <c r="N4306" s="15" t="n">
        <f aca="false">J4306*K4306</f>
        <v>377.8</v>
      </c>
      <c r="O4306" s="15" t="n">
        <f aca="false">N4306*L4306</f>
        <v>0</v>
      </c>
      <c r="P4306" s="15" t="n">
        <f aca="false">N4306-O4306</f>
        <v>377.8</v>
      </c>
      <c r="Q4306" s="15" t="n">
        <f aca="false">J4306*INDEX(dProdutos!$F$2:$F$47,MATCH(E4306,dProdutos!$A$2:$A$47,0))</f>
        <v>176.64</v>
      </c>
      <c r="R4306" s="15" t="n">
        <f aca="false">IF(I4306="Cancelado",0,P4306-Q4306)</f>
        <v>201.16</v>
      </c>
      <c r="S4306" s="17" t="str">
        <f aca="false">INDEX(dProdutos!$D$2:$D$47,MATCH(E4306,dProdutos!$A$2:$A$47,0))</f>
        <v>Moda Masculina</v>
      </c>
    </row>
    <row r="4307" customFormat="false" ht="15" hidden="false" customHeight="false" outlineLevel="0" collapsed="false">
      <c r="A4307" s="17" t="s">
        <v>4160</v>
      </c>
      <c r="B4307" s="17" t="n">
        <v>2</v>
      </c>
      <c r="C4307" s="21" t="n">
        <v>45983</v>
      </c>
      <c r="D4307" s="17" t="s">
        <v>1166</v>
      </c>
      <c r="E4307" s="17" t="s">
        <v>123</v>
      </c>
      <c r="F4307" s="17" t="s">
        <v>1499</v>
      </c>
      <c r="G4307" s="17" t="s">
        <v>59</v>
      </c>
      <c r="H4307" s="17" t="s">
        <v>1527</v>
      </c>
      <c r="I4307" s="17" t="s">
        <v>1524</v>
      </c>
      <c r="J4307" s="17" t="n">
        <v>1</v>
      </c>
      <c r="K4307" s="15" t="n">
        <v>277.9</v>
      </c>
      <c r="L4307" s="22" t="n">
        <v>0</v>
      </c>
      <c r="M4307" s="15" t="n">
        <v>0</v>
      </c>
      <c r="N4307" s="15" t="n">
        <f aca="false">J4307*K4307</f>
        <v>277.9</v>
      </c>
      <c r="O4307" s="15" t="n">
        <f aca="false">N4307*L4307</f>
        <v>0</v>
      </c>
      <c r="P4307" s="15" t="n">
        <f aca="false">N4307-O4307</f>
        <v>277.9</v>
      </c>
      <c r="Q4307" s="15" t="n">
        <f aca="false">J4307*INDEX(dProdutos!$F$2:$F$47,MATCH(E4307,dProdutos!$A$2:$A$47,0))</f>
        <v>132.36</v>
      </c>
      <c r="R4307" s="15" t="n">
        <f aca="false">IF(I4307="Cancelado",0,P4307-Q4307)</f>
        <v>145.54</v>
      </c>
      <c r="S4307" s="17" t="str">
        <f aca="false">INDEX(dProdutos!$D$2:$D$47,MATCH(E4307,dProdutos!$A$2:$A$47,0))</f>
        <v>Calçados</v>
      </c>
    </row>
    <row r="4308" customFormat="false" ht="15" hidden="false" customHeight="false" outlineLevel="0" collapsed="false">
      <c r="A4308" s="17" t="s">
        <v>4161</v>
      </c>
      <c r="B4308" s="17" t="n">
        <v>1</v>
      </c>
      <c r="C4308" s="21" t="n">
        <v>45983</v>
      </c>
      <c r="D4308" s="17" t="s">
        <v>846</v>
      </c>
      <c r="E4308" s="17" t="s">
        <v>171</v>
      </c>
      <c r="F4308" s="17" t="s">
        <v>1503</v>
      </c>
      <c r="G4308" s="17" t="s">
        <v>61</v>
      </c>
      <c r="H4308" s="17" t="s">
        <v>1537</v>
      </c>
      <c r="I4308" s="17" t="s">
        <v>1524</v>
      </c>
      <c r="J4308" s="17" t="n">
        <v>1</v>
      </c>
      <c r="K4308" s="15" t="n">
        <v>246.9</v>
      </c>
      <c r="L4308" s="22" t="n">
        <v>0</v>
      </c>
      <c r="M4308" s="15" t="n">
        <v>16.27</v>
      </c>
      <c r="N4308" s="15" t="n">
        <f aca="false">J4308*K4308</f>
        <v>246.9</v>
      </c>
      <c r="O4308" s="15" t="n">
        <f aca="false">N4308*L4308</f>
        <v>0</v>
      </c>
      <c r="P4308" s="15" t="n">
        <f aca="false">N4308-O4308</f>
        <v>246.9</v>
      </c>
      <c r="Q4308" s="15" t="n">
        <f aca="false">J4308*INDEX(dProdutos!$F$2:$F$47,MATCH(E4308,dProdutos!$A$2:$A$47,0))</f>
        <v>103.61</v>
      </c>
      <c r="R4308" s="15" t="n">
        <f aca="false">IF(I4308="Cancelado",0,P4308-Q4308)</f>
        <v>143.29</v>
      </c>
      <c r="S4308" s="17" t="str">
        <f aca="false">INDEX(dProdutos!$D$2:$D$47,MATCH(E4308,dProdutos!$A$2:$A$47,0))</f>
        <v>Casa</v>
      </c>
    </row>
    <row r="4309" customFormat="false" ht="15" hidden="false" customHeight="false" outlineLevel="0" collapsed="false">
      <c r="A4309" s="17" t="s">
        <v>4162</v>
      </c>
      <c r="B4309" s="17" t="n">
        <v>1</v>
      </c>
      <c r="C4309" s="21" t="n">
        <v>45983</v>
      </c>
      <c r="D4309" s="17" t="s">
        <v>696</v>
      </c>
      <c r="E4309" s="17" t="s">
        <v>88</v>
      </c>
      <c r="F4309" s="17" t="s">
        <v>1495</v>
      </c>
      <c r="G4309" s="17" t="s">
        <v>59</v>
      </c>
      <c r="H4309" s="17" t="s">
        <v>1537</v>
      </c>
      <c r="I4309" s="17" t="s">
        <v>1541</v>
      </c>
      <c r="J4309" s="17" t="n">
        <v>2</v>
      </c>
      <c r="K4309" s="15" t="n">
        <v>170.9</v>
      </c>
      <c r="L4309" s="22" t="n">
        <v>0</v>
      </c>
      <c r="M4309" s="15" t="n">
        <v>24.34</v>
      </c>
      <c r="N4309" s="15" t="n">
        <f aca="false">J4309*K4309</f>
        <v>341.8</v>
      </c>
      <c r="O4309" s="15" t="n">
        <f aca="false">N4309*L4309</f>
        <v>0</v>
      </c>
      <c r="P4309" s="15" t="n">
        <f aca="false">N4309-O4309</f>
        <v>341.8</v>
      </c>
      <c r="Q4309" s="15" t="n">
        <f aca="false">J4309*INDEX(dProdutos!$F$2:$F$47,MATCH(E4309,dProdutos!$A$2:$A$47,0))</f>
        <v>196.28</v>
      </c>
      <c r="R4309" s="15" t="n">
        <f aca="false">IF(I4309="Cancelado",0,P4309-Q4309)</f>
        <v>145.52</v>
      </c>
      <c r="S4309" s="17" t="str">
        <f aca="false">INDEX(dProdutos!$D$2:$D$47,MATCH(E4309,dProdutos!$A$2:$A$47,0))</f>
        <v>Moda Feminina</v>
      </c>
    </row>
    <row r="4310" customFormat="false" ht="15" hidden="false" customHeight="false" outlineLevel="0" collapsed="false">
      <c r="A4310" s="17" t="s">
        <v>4162</v>
      </c>
      <c r="B4310" s="17" t="n">
        <v>2</v>
      </c>
      <c r="C4310" s="21" t="n">
        <v>45983</v>
      </c>
      <c r="D4310" s="17" t="s">
        <v>696</v>
      </c>
      <c r="E4310" s="17" t="s">
        <v>174</v>
      </c>
      <c r="F4310" s="17" t="s">
        <v>1495</v>
      </c>
      <c r="G4310" s="17" t="s">
        <v>59</v>
      </c>
      <c r="H4310" s="17" t="s">
        <v>1537</v>
      </c>
      <c r="I4310" s="17" t="s">
        <v>1541</v>
      </c>
      <c r="J4310" s="17" t="n">
        <v>1</v>
      </c>
      <c r="K4310" s="15" t="n">
        <v>250.9</v>
      </c>
      <c r="L4310" s="22" t="n">
        <v>0.1</v>
      </c>
      <c r="M4310" s="15" t="n">
        <v>0</v>
      </c>
      <c r="N4310" s="15" t="n">
        <f aca="false">J4310*K4310</f>
        <v>250.9</v>
      </c>
      <c r="O4310" s="15" t="n">
        <f aca="false">N4310*L4310</f>
        <v>25.09</v>
      </c>
      <c r="P4310" s="15" t="n">
        <f aca="false">N4310-O4310</f>
        <v>225.81</v>
      </c>
      <c r="Q4310" s="15" t="n">
        <f aca="false">J4310*INDEX(dProdutos!$F$2:$F$47,MATCH(E4310,dProdutos!$A$2:$A$47,0))</f>
        <v>151.28</v>
      </c>
      <c r="R4310" s="15" t="n">
        <f aca="false">IF(I4310="Cancelado",0,P4310-Q4310)</f>
        <v>74.53</v>
      </c>
      <c r="S4310" s="17" t="str">
        <f aca="false">INDEX(dProdutos!$D$2:$D$47,MATCH(E4310,dProdutos!$A$2:$A$47,0))</f>
        <v>Casa</v>
      </c>
    </row>
    <row r="4311" customFormat="false" ht="15" hidden="false" customHeight="false" outlineLevel="0" collapsed="false">
      <c r="A4311" s="17" t="s">
        <v>4162</v>
      </c>
      <c r="B4311" s="17" t="n">
        <v>3</v>
      </c>
      <c r="C4311" s="21" t="n">
        <v>45983</v>
      </c>
      <c r="D4311" s="17" t="s">
        <v>696</v>
      </c>
      <c r="E4311" s="17" t="s">
        <v>183</v>
      </c>
      <c r="F4311" s="17" t="s">
        <v>1495</v>
      </c>
      <c r="G4311" s="17" t="s">
        <v>59</v>
      </c>
      <c r="H4311" s="17" t="s">
        <v>1537</v>
      </c>
      <c r="I4311" s="17" t="s">
        <v>1541</v>
      </c>
      <c r="J4311" s="17" t="n">
        <v>1</v>
      </c>
      <c r="K4311" s="15" t="n">
        <v>121.9</v>
      </c>
      <c r="L4311" s="22" t="n">
        <v>0</v>
      </c>
      <c r="M4311" s="15" t="n">
        <v>0</v>
      </c>
      <c r="N4311" s="15" t="n">
        <f aca="false">J4311*K4311</f>
        <v>121.9</v>
      </c>
      <c r="O4311" s="15" t="n">
        <f aca="false">N4311*L4311</f>
        <v>0</v>
      </c>
      <c r="P4311" s="15" t="n">
        <f aca="false">N4311-O4311</f>
        <v>121.9</v>
      </c>
      <c r="Q4311" s="15" t="n">
        <f aca="false">J4311*INDEX(dProdutos!$F$2:$F$47,MATCH(E4311,dProdutos!$A$2:$A$47,0))</f>
        <v>52.76</v>
      </c>
      <c r="R4311" s="15" t="n">
        <f aca="false">IF(I4311="Cancelado",0,P4311-Q4311)</f>
        <v>69.14</v>
      </c>
      <c r="S4311" s="17" t="str">
        <f aca="false">INDEX(dProdutos!$D$2:$D$47,MATCH(E4311,dProdutos!$A$2:$A$47,0))</f>
        <v>Eletrônicos</v>
      </c>
    </row>
    <row r="4312" customFormat="false" ht="15" hidden="false" customHeight="false" outlineLevel="0" collapsed="false">
      <c r="A4312" s="17" t="s">
        <v>4163</v>
      </c>
      <c r="B4312" s="17" t="n">
        <v>1</v>
      </c>
      <c r="C4312" s="21" t="n">
        <v>45983</v>
      </c>
      <c r="D4312" s="17" t="s">
        <v>359</v>
      </c>
      <c r="E4312" s="17" t="s">
        <v>150</v>
      </c>
      <c r="F4312" s="17" t="s">
        <v>1497</v>
      </c>
      <c r="G4312" s="17" t="s">
        <v>60</v>
      </c>
      <c r="H4312" s="17" t="s">
        <v>1537</v>
      </c>
      <c r="I4312" s="17" t="s">
        <v>1524</v>
      </c>
      <c r="J4312" s="17" t="n">
        <v>2</v>
      </c>
      <c r="K4312" s="15" t="n">
        <v>71.9</v>
      </c>
      <c r="L4312" s="22" t="n">
        <v>0</v>
      </c>
      <c r="M4312" s="15" t="n">
        <v>0</v>
      </c>
      <c r="N4312" s="15" t="n">
        <f aca="false">J4312*K4312</f>
        <v>143.8</v>
      </c>
      <c r="O4312" s="15" t="n">
        <f aca="false">N4312*L4312</f>
        <v>0</v>
      </c>
      <c r="P4312" s="15" t="n">
        <f aca="false">N4312-O4312</f>
        <v>143.8</v>
      </c>
      <c r="Q4312" s="15" t="n">
        <f aca="false">J4312*INDEX(dProdutos!$F$2:$F$47,MATCH(E4312,dProdutos!$A$2:$A$47,0))</f>
        <v>54.76</v>
      </c>
      <c r="R4312" s="15" t="n">
        <f aca="false">IF(I4312="Cancelado",0,P4312-Q4312)</f>
        <v>89.04</v>
      </c>
      <c r="S4312" s="17" t="str">
        <f aca="false">INDEX(dProdutos!$D$2:$D$47,MATCH(E4312,dProdutos!$A$2:$A$47,0))</f>
        <v>Acessórios</v>
      </c>
    </row>
    <row r="4313" customFormat="false" ht="15" hidden="false" customHeight="false" outlineLevel="0" collapsed="false">
      <c r="A4313" s="17" t="s">
        <v>4164</v>
      </c>
      <c r="B4313" s="17" t="n">
        <v>1</v>
      </c>
      <c r="C4313" s="21" t="n">
        <v>45983</v>
      </c>
      <c r="D4313" s="17" t="s">
        <v>706</v>
      </c>
      <c r="E4313" s="17" t="s">
        <v>162</v>
      </c>
      <c r="F4313" s="17" t="s">
        <v>1490</v>
      </c>
      <c r="G4313" s="17" t="s">
        <v>64</v>
      </c>
      <c r="H4313" s="17" t="s">
        <v>1523</v>
      </c>
      <c r="I4313" s="17" t="s">
        <v>1531</v>
      </c>
      <c r="J4313" s="17" t="n">
        <v>3</v>
      </c>
      <c r="K4313" s="15" t="n">
        <v>231.9</v>
      </c>
      <c r="L4313" s="22" t="n">
        <v>0.2</v>
      </c>
      <c r="M4313" s="15" t="n">
        <v>10.9</v>
      </c>
      <c r="N4313" s="15" t="n">
        <f aca="false">J4313*K4313</f>
        <v>695.7</v>
      </c>
      <c r="O4313" s="15" t="n">
        <f aca="false">N4313*L4313</f>
        <v>139.14</v>
      </c>
      <c r="P4313" s="15" t="n">
        <f aca="false">N4313-O4313</f>
        <v>556.56</v>
      </c>
      <c r="Q4313" s="15" t="n">
        <f aca="false">J4313*INDEX(dProdutos!$F$2:$F$47,MATCH(E4313,dProdutos!$A$2:$A$47,0))</f>
        <v>403.23</v>
      </c>
      <c r="R4313" s="15" t="n">
        <f aca="false">IF(I4313="Cancelado",0,P4313-Q4313)</f>
        <v>0</v>
      </c>
      <c r="S4313" s="17" t="str">
        <f aca="false">INDEX(dProdutos!$D$2:$D$47,MATCH(E4313,dProdutos!$A$2:$A$47,0))</f>
        <v>Casa</v>
      </c>
    </row>
    <row r="4314" customFormat="false" ht="15" hidden="false" customHeight="false" outlineLevel="0" collapsed="false">
      <c r="A4314" s="17" t="s">
        <v>4164</v>
      </c>
      <c r="B4314" s="17" t="n">
        <v>2</v>
      </c>
      <c r="C4314" s="21" t="n">
        <v>45983</v>
      </c>
      <c r="D4314" s="17" t="s">
        <v>706</v>
      </c>
      <c r="E4314" s="17" t="s">
        <v>150</v>
      </c>
      <c r="F4314" s="17" t="s">
        <v>1490</v>
      </c>
      <c r="G4314" s="17" t="s">
        <v>64</v>
      </c>
      <c r="H4314" s="17" t="s">
        <v>1523</v>
      </c>
      <c r="I4314" s="17" t="s">
        <v>1531</v>
      </c>
      <c r="J4314" s="17" t="n">
        <v>1</v>
      </c>
      <c r="K4314" s="15" t="n">
        <v>71.9</v>
      </c>
      <c r="L4314" s="22" t="n">
        <v>0</v>
      </c>
      <c r="M4314" s="15" t="n">
        <v>0</v>
      </c>
      <c r="N4314" s="15" t="n">
        <f aca="false">J4314*K4314</f>
        <v>71.9</v>
      </c>
      <c r="O4314" s="15" t="n">
        <f aca="false">N4314*L4314</f>
        <v>0</v>
      </c>
      <c r="P4314" s="15" t="n">
        <f aca="false">N4314-O4314</f>
        <v>71.9</v>
      </c>
      <c r="Q4314" s="15" t="n">
        <f aca="false">J4314*INDEX(dProdutos!$F$2:$F$47,MATCH(E4314,dProdutos!$A$2:$A$47,0))</f>
        <v>27.38</v>
      </c>
      <c r="R4314" s="15" t="n">
        <f aca="false">IF(I4314="Cancelado",0,P4314-Q4314)</f>
        <v>0</v>
      </c>
      <c r="S4314" s="17" t="str">
        <f aca="false">INDEX(dProdutos!$D$2:$D$47,MATCH(E4314,dProdutos!$A$2:$A$47,0))</f>
        <v>Acessórios</v>
      </c>
    </row>
    <row r="4315" customFormat="false" ht="15" hidden="false" customHeight="false" outlineLevel="0" collapsed="false">
      <c r="A4315" s="17" t="s">
        <v>4164</v>
      </c>
      <c r="B4315" s="17" t="n">
        <v>3</v>
      </c>
      <c r="C4315" s="21" t="n">
        <v>45983</v>
      </c>
      <c r="D4315" s="17" t="s">
        <v>706</v>
      </c>
      <c r="E4315" s="17" t="s">
        <v>108</v>
      </c>
      <c r="F4315" s="17" t="s">
        <v>1490</v>
      </c>
      <c r="G4315" s="17" t="s">
        <v>64</v>
      </c>
      <c r="H4315" s="17" t="s">
        <v>1523</v>
      </c>
      <c r="I4315" s="17" t="s">
        <v>1531</v>
      </c>
      <c r="J4315" s="17" t="n">
        <v>1</v>
      </c>
      <c r="K4315" s="15" t="n">
        <v>265.9</v>
      </c>
      <c r="L4315" s="22" t="n">
        <v>0</v>
      </c>
      <c r="M4315" s="15" t="n">
        <v>0</v>
      </c>
      <c r="N4315" s="15" t="n">
        <f aca="false">J4315*K4315</f>
        <v>265.9</v>
      </c>
      <c r="O4315" s="15" t="n">
        <f aca="false">N4315*L4315</f>
        <v>0</v>
      </c>
      <c r="P4315" s="15" t="n">
        <f aca="false">N4315-O4315</f>
        <v>265.9</v>
      </c>
      <c r="Q4315" s="15" t="n">
        <f aca="false">J4315*INDEX(dProdutos!$F$2:$F$47,MATCH(E4315,dProdutos!$A$2:$A$47,0))</f>
        <v>155.62</v>
      </c>
      <c r="R4315" s="15" t="n">
        <f aca="false">IF(I4315="Cancelado",0,P4315-Q4315)</f>
        <v>0</v>
      </c>
      <c r="S4315" s="17" t="str">
        <f aca="false">INDEX(dProdutos!$D$2:$D$47,MATCH(E4315,dProdutos!$A$2:$A$47,0))</f>
        <v>Moda Masculina</v>
      </c>
    </row>
    <row r="4316" customFormat="false" ht="15" hidden="false" customHeight="false" outlineLevel="0" collapsed="false">
      <c r="A4316" s="17" t="s">
        <v>4165</v>
      </c>
      <c r="B4316" s="17" t="n">
        <v>1</v>
      </c>
      <c r="C4316" s="21" t="n">
        <v>45984</v>
      </c>
      <c r="D4316" s="17" t="s">
        <v>1287</v>
      </c>
      <c r="E4316" s="17" t="s">
        <v>150</v>
      </c>
      <c r="F4316" s="17" t="s">
        <v>1487</v>
      </c>
      <c r="G4316" s="17" t="s">
        <v>61</v>
      </c>
      <c r="H4316" s="17" t="s">
        <v>1537</v>
      </c>
      <c r="I4316" s="17" t="s">
        <v>1524</v>
      </c>
      <c r="J4316" s="17" t="n">
        <v>2</v>
      </c>
      <c r="K4316" s="15" t="n">
        <v>71.9</v>
      </c>
      <c r="L4316" s="22" t="n">
        <v>0</v>
      </c>
      <c r="M4316" s="15" t="n">
        <v>23.2</v>
      </c>
      <c r="N4316" s="15" t="n">
        <f aca="false">J4316*K4316</f>
        <v>143.8</v>
      </c>
      <c r="O4316" s="15" t="n">
        <f aca="false">N4316*L4316</f>
        <v>0</v>
      </c>
      <c r="P4316" s="15" t="n">
        <f aca="false">N4316-O4316</f>
        <v>143.8</v>
      </c>
      <c r="Q4316" s="15" t="n">
        <f aca="false">J4316*INDEX(dProdutos!$F$2:$F$47,MATCH(E4316,dProdutos!$A$2:$A$47,0))</f>
        <v>54.76</v>
      </c>
      <c r="R4316" s="15" t="n">
        <f aca="false">IF(I4316="Cancelado",0,P4316-Q4316)</f>
        <v>89.04</v>
      </c>
      <c r="S4316" s="17" t="str">
        <f aca="false">INDEX(dProdutos!$D$2:$D$47,MATCH(E4316,dProdutos!$A$2:$A$47,0))</f>
        <v>Acessórios</v>
      </c>
    </row>
    <row r="4317" customFormat="false" ht="15" hidden="false" customHeight="false" outlineLevel="0" collapsed="false">
      <c r="A4317" s="17" t="s">
        <v>4166</v>
      </c>
      <c r="B4317" s="17" t="n">
        <v>1</v>
      </c>
      <c r="C4317" s="21" t="n">
        <v>45984</v>
      </c>
      <c r="D4317" s="17" t="s">
        <v>982</v>
      </c>
      <c r="E4317" s="17" t="s">
        <v>120</v>
      </c>
      <c r="F4317" s="17" t="s">
        <v>1495</v>
      </c>
      <c r="G4317" s="17" t="s">
        <v>64</v>
      </c>
      <c r="H4317" s="17" t="s">
        <v>1527</v>
      </c>
      <c r="I4317" s="17" t="s">
        <v>1524</v>
      </c>
      <c r="J4317" s="17" t="n">
        <v>1</v>
      </c>
      <c r="K4317" s="15" t="n">
        <v>96.9</v>
      </c>
      <c r="L4317" s="22" t="n">
        <v>0</v>
      </c>
      <c r="M4317" s="15" t="n">
        <v>14.65</v>
      </c>
      <c r="N4317" s="15" t="n">
        <f aca="false">J4317*K4317</f>
        <v>96.9</v>
      </c>
      <c r="O4317" s="15" t="n">
        <f aca="false">N4317*L4317</f>
        <v>0</v>
      </c>
      <c r="P4317" s="15" t="n">
        <f aca="false">N4317-O4317</f>
        <v>96.9</v>
      </c>
      <c r="Q4317" s="15" t="n">
        <f aca="false">J4317*INDEX(dProdutos!$F$2:$F$47,MATCH(E4317,dProdutos!$A$2:$A$47,0))</f>
        <v>44.36</v>
      </c>
      <c r="R4317" s="15" t="n">
        <f aca="false">IF(I4317="Cancelado",0,P4317-Q4317)</f>
        <v>52.54</v>
      </c>
      <c r="S4317" s="17" t="str">
        <f aca="false">INDEX(dProdutos!$D$2:$D$47,MATCH(E4317,dProdutos!$A$2:$A$47,0))</f>
        <v>Moda Masculina</v>
      </c>
    </row>
    <row r="4318" customFormat="false" ht="15" hidden="false" customHeight="false" outlineLevel="0" collapsed="false">
      <c r="A4318" s="17" t="s">
        <v>4166</v>
      </c>
      <c r="B4318" s="17" t="n">
        <v>2</v>
      </c>
      <c r="C4318" s="21" t="n">
        <v>45984</v>
      </c>
      <c r="D4318" s="17" t="s">
        <v>982</v>
      </c>
      <c r="E4318" s="17" t="s">
        <v>138</v>
      </c>
      <c r="F4318" s="17" t="s">
        <v>1495</v>
      </c>
      <c r="G4318" s="17" t="s">
        <v>64</v>
      </c>
      <c r="H4318" s="17" t="s">
        <v>1527</v>
      </c>
      <c r="I4318" s="17" t="s">
        <v>1524</v>
      </c>
      <c r="J4318" s="17" t="n">
        <v>1</v>
      </c>
      <c r="K4318" s="15" t="n">
        <v>231.9</v>
      </c>
      <c r="L4318" s="22" t="n">
        <v>0</v>
      </c>
      <c r="M4318" s="15" t="n">
        <v>0</v>
      </c>
      <c r="N4318" s="15" t="n">
        <f aca="false">J4318*K4318</f>
        <v>231.9</v>
      </c>
      <c r="O4318" s="15" t="n">
        <f aca="false">N4318*L4318</f>
        <v>0</v>
      </c>
      <c r="P4318" s="15" t="n">
        <f aca="false">N4318-O4318</f>
        <v>231.9</v>
      </c>
      <c r="Q4318" s="15" t="n">
        <f aca="false">J4318*INDEX(dProdutos!$F$2:$F$47,MATCH(E4318,dProdutos!$A$2:$A$47,0))</f>
        <v>132.21</v>
      </c>
      <c r="R4318" s="15" t="n">
        <f aca="false">IF(I4318="Cancelado",0,P4318-Q4318)</f>
        <v>99.69</v>
      </c>
      <c r="S4318" s="17" t="str">
        <f aca="false">INDEX(dProdutos!$D$2:$D$47,MATCH(E4318,dProdutos!$A$2:$A$47,0))</f>
        <v>Calçados</v>
      </c>
    </row>
    <row r="4319" customFormat="false" ht="15" hidden="false" customHeight="false" outlineLevel="0" collapsed="false">
      <c r="A4319" s="17" t="s">
        <v>4167</v>
      </c>
      <c r="B4319" s="17" t="n">
        <v>1</v>
      </c>
      <c r="C4319" s="21" t="n">
        <v>45984</v>
      </c>
      <c r="D4319" s="17" t="s">
        <v>1401</v>
      </c>
      <c r="E4319" s="17" t="s">
        <v>129</v>
      </c>
      <c r="F4319" s="17" t="s">
        <v>1497</v>
      </c>
      <c r="G4319" s="17" t="s">
        <v>61</v>
      </c>
      <c r="H4319" s="17" t="s">
        <v>1537</v>
      </c>
      <c r="I4319" s="17" t="s">
        <v>1524</v>
      </c>
      <c r="J4319" s="17" t="n">
        <v>1</v>
      </c>
      <c r="K4319" s="15" t="n">
        <v>105.9</v>
      </c>
      <c r="L4319" s="22" t="n">
        <v>0</v>
      </c>
      <c r="M4319" s="15" t="n">
        <v>29.9</v>
      </c>
      <c r="N4319" s="15" t="n">
        <f aca="false">J4319*K4319</f>
        <v>105.9</v>
      </c>
      <c r="O4319" s="15" t="n">
        <f aca="false">N4319*L4319</f>
        <v>0</v>
      </c>
      <c r="P4319" s="15" t="n">
        <f aca="false">N4319-O4319</f>
        <v>105.9</v>
      </c>
      <c r="Q4319" s="15" t="n">
        <f aca="false">J4319*INDEX(dProdutos!$F$2:$F$47,MATCH(E4319,dProdutos!$A$2:$A$47,0))</f>
        <v>43.79</v>
      </c>
      <c r="R4319" s="15" t="n">
        <f aca="false">IF(I4319="Cancelado",0,P4319-Q4319)</f>
        <v>62.11</v>
      </c>
      <c r="S4319" s="17" t="str">
        <f aca="false">INDEX(dProdutos!$D$2:$D$47,MATCH(E4319,dProdutos!$A$2:$A$47,0))</f>
        <v>Calçados</v>
      </c>
    </row>
    <row r="4320" customFormat="false" ht="15" hidden="false" customHeight="false" outlineLevel="0" collapsed="false">
      <c r="A4320" s="17" t="s">
        <v>4168</v>
      </c>
      <c r="B4320" s="17" t="n">
        <v>1</v>
      </c>
      <c r="C4320" s="21" t="n">
        <v>45984</v>
      </c>
      <c r="D4320" s="17" t="s">
        <v>1221</v>
      </c>
      <c r="E4320" s="17" t="s">
        <v>105</v>
      </c>
      <c r="F4320" s="17" t="s">
        <v>1493</v>
      </c>
      <c r="G4320" s="17" t="s">
        <v>61</v>
      </c>
      <c r="H4320" s="17" t="s">
        <v>1537</v>
      </c>
      <c r="I4320" s="17" t="s">
        <v>1524</v>
      </c>
      <c r="J4320" s="17" t="n">
        <v>1</v>
      </c>
      <c r="K4320" s="15" t="n">
        <v>175.9</v>
      </c>
      <c r="L4320" s="22" t="n">
        <v>0.1</v>
      </c>
      <c r="M4320" s="15" t="n">
        <v>26.83</v>
      </c>
      <c r="N4320" s="15" t="n">
        <f aca="false">J4320*K4320</f>
        <v>175.9</v>
      </c>
      <c r="O4320" s="15" t="n">
        <f aca="false">N4320*L4320</f>
        <v>17.59</v>
      </c>
      <c r="P4320" s="15" t="n">
        <f aca="false">N4320-O4320</f>
        <v>158.31</v>
      </c>
      <c r="Q4320" s="15" t="n">
        <f aca="false">J4320*INDEX(dProdutos!$F$2:$F$47,MATCH(E4320,dProdutos!$A$2:$A$47,0))</f>
        <v>96.59</v>
      </c>
      <c r="R4320" s="15" t="n">
        <f aca="false">IF(I4320="Cancelado",0,P4320-Q4320)</f>
        <v>61.72</v>
      </c>
      <c r="S4320" s="17" t="str">
        <f aca="false">INDEX(dProdutos!$D$2:$D$47,MATCH(E4320,dProdutos!$A$2:$A$47,0))</f>
        <v>Moda Masculina</v>
      </c>
    </row>
    <row r="4321" customFormat="false" ht="15" hidden="false" customHeight="false" outlineLevel="0" collapsed="false">
      <c r="A4321" s="17" t="s">
        <v>4169</v>
      </c>
      <c r="B4321" s="17" t="n">
        <v>1</v>
      </c>
      <c r="C4321" s="21" t="n">
        <v>45984</v>
      </c>
      <c r="D4321" s="17" t="s">
        <v>862</v>
      </c>
      <c r="E4321" s="17" t="s">
        <v>186</v>
      </c>
      <c r="F4321" s="17" t="s">
        <v>1497</v>
      </c>
      <c r="G4321" s="17" t="s">
        <v>60</v>
      </c>
      <c r="H4321" s="17" t="s">
        <v>1523</v>
      </c>
      <c r="I4321" s="17" t="s">
        <v>1524</v>
      </c>
      <c r="J4321" s="17" t="n">
        <v>2</v>
      </c>
      <c r="K4321" s="15" t="n">
        <v>120.9</v>
      </c>
      <c r="L4321" s="22" t="n">
        <v>0.05</v>
      </c>
      <c r="M4321" s="15" t="n">
        <v>0</v>
      </c>
      <c r="N4321" s="15" t="n">
        <f aca="false">J4321*K4321</f>
        <v>241.8</v>
      </c>
      <c r="O4321" s="15" t="n">
        <f aca="false">N4321*L4321</f>
        <v>12.09</v>
      </c>
      <c r="P4321" s="15" t="n">
        <f aca="false">N4321-O4321</f>
        <v>229.71</v>
      </c>
      <c r="Q4321" s="15" t="n">
        <f aca="false">J4321*INDEX(dProdutos!$F$2:$F$47,MATCH(E4321,dProdutos!$A$2:$A$47,0))</f>
        <v>144.42</v>
      </c>
      <c r="R4321" s="15" t="n">
        <f aca="false">IF(I4321="Cancelado",0,P4321-Q4321)</f>
        <v>85.29</v>
      </c>
      <c r="S4321" s="17" t="str">
        <f aca="false">INDEX(dProdutos!$D$2:$D$47,MATCH(E4321,dProdutos!$A$2:$A$47,0))</f>
        <v>Eletrônicos</v>
      </c>
    </row>
    <row r="4322" customFormat="false" ht="15" hidden="false" customHeight="false" outlineLevel="0" collapsed="false">
      <c r="A4322" s="17" t="s">
        <v>4169</v>
      </c>
      <c r="B4322" s="17" t="n">
        <v>2</v>
      </c>
      <c r="C4322" s="21" t="n">
        <v>45984</v>
      </c>
      <c r="D4322" s="17" t="s">
        <v>862</v>
      </c>
      <c r="E4322" s="17" t="s">
        <v>183</v>
      </c>
      <c r="F4322" s="17" t="s">
        <v>1497</v>
      </c>
      <c r="G4322" s="17" t="s">
        <v>60</v>
      </c>
      <c r="H4322" s="17" t="s">
        <v>1523</v>
      </c>
      <c r="I4322" s="17" t="s">
        <v>1524</v>
      </c>
      <c r="J4322" s="17" t="n">
        <v>1</v>
      </c>
      <c r="K4322" s="15" t="n">
        <v>121.9</v>
      </c>
      <c r="L4322" s="22" t="n">
        <v>0</v>
      </c>
      <c r="M4322" s="15" t="n">
        <v>0</v>
      </c>
      <c r="N4322" s="15" t="n">
        <f aca="false">J4322*K4322</f>
        <v>121.9</v>
      </c>
      <c r="O4322" s="15" t="n">
        <f aca="false">N4322*L4322</f>
        <v>0</v>
      </c>
      <c r="P4322" s="15" t="n">
        <f aca="false">N4322-O4322</f>
        <v>121.9</v>
      </c>
      <c r="Q4322" s="15" t="n">
        <f aca="false">J4322*INDEX(dProdutos!$F$2:$F$47,MATCH(E4322,dProdutos!$A$2:$A$47,0))</f>
        <v>52.76</v>
      </c>
      <c r="R4322" s="15" t="n">
        <f aca="false">IF(I4322="Cancelado",0,P4322-Q4322)</f>
        <v>69.14</v>
      </c>
      <c r="S4322" s="17" t="str">
        <f aca="false">INDEX(dProdutos!$D$2:$D$47,MATCH(E4322,dProdutos!$A$2:$A$47,0))</f>
        <v>Eletrônicos</v>
      </c>
    </row>
    <row r="4323" customFormat="false" ht="15" hidden="false" customHeight="false" outlineLevel="0" collapsed="false">
      <c r="A4323" s="17" t="s">
        <v>4169</v>
      </c>
      <c r="B4323" s="17" t="n">
        <v>3</v>
      </c>
      <c r="C4323" s="21" t="n">
        <v>45984</v>
      </c>
      <c r="D4323" s="17" t="s">
        <v>862</v>
      </c>
      <c r="E4323" s="17" t="s">
        <v>183</v>
      </c>
      <c r="F4323" s="17" t="s">
        <v>1497</v>
      </c>
      <c r="G4323" s="17" t="s">
        <v>60</v>
      </c>
      <c r="H4323" s="17" t="s">
        <v>1523</v>
      </c>
      <c r="I4323" s="17" t="s">
        <v>1524</v>
      </c>
      <c r="J4323" s="17" t="n">
        <v>1</v>
      </c>
      <c r="K4323" s="15" t="n">
        <v>121.9</v>
      </c>
      <c r="L4323" s="22" t="n">
        <v>0</v>
      </c>
      <c r="M4323" s="15" t="n">
        <v>0</v>
      </c>
      <c r="N4323" s="15" t="n">
        <f aca="false">J4323*K4323</f>
        <v>121.9</v>
      </c>
      <c r="O4323" s="15" t="n">
        <f aca="false">N4323*L4323</f>
        <v>0</v>
      </c>
      <c r="P4323" s="15" t="n">
        <f aca="false">N4323-O4323</f>
        <v>121.9</v>
      </c>
      <c r="Q4323" s="15" t="n">
        <f aca="false">J4323*INDEX(dProdutos!$F$2:$F$47,MATCH(E4323,dProdutos!$A$2:$A$47,0))</f>
        <v>52.76</v>
      </c>
      <c r="R4323" s="15" t="n">
        <f aca="false">IF(I4323="Cancelado",0,P4323-Q4323)</f>
        <v>69.14</v>
      </c>
      <c r="S4323" s="17" t="str">
        <f aca="false">INDEX(dProdutos!$D$2:$D$47,MATCH(E4323,dProdutos!$A$2:$A$47,0))</f>
        <v>Eletrônicos</v>
      </c>
    </row>
    <row r="4324" customFormat="false" ht="15" hidden="false" customHeight="false" outlineLevel="0" collapsed="false">
      <c r="A4324" s="17" t="s">
        <v>4169</v>
      </c>
      <c r="B4324" s="17" t="n">
        <v>4</v>
      </c>
      <c r="C4324" s="21" t="n">
        <v>45984</v>
      </c>
      <c r="D4324" s="17" t="s">
        <v>862</v>
      </c>
      <c r="E4324" s="17" t="s">
        <v>192</v>
      </c>
      <c r="F4324" s="17" t="s">
        <v>1497</v>
      </c>
      <c r="G4324" s="17" t="s">
        <v>60</v>
      </c>
      <c r="H4324" s="17" t="s">
        <v>1523</v>
      </c>
      <c r="I4324" s="17" t="s">
        <v>1524</v>
      </c>
      <c r="J4324" s="17" t="n">
        <v>1</v>
      </c>
      <c r="K4324" s="15" t="n">
        <v>245.9</v>
      </c>
      <c r="L4324" s="22" t="n">
        <v>0</v>
      </c>
      <c r="M4324" s="15" t="n">
        <v>0</v>
      </c>
      <c r="N4324" s="15" t="n">
        <f aca="false">J4324*K4324</f>
        <v>245.9</v>
      </c>
      <c r="O4324" s="15" t="n">
        <f aca="false">N4324*L4324</f>
        <v>0</v>
      </c>
      <c r="P4324" s="15" t="n">
        <f aca="false">N4324-O4324</f>
        <v>245.9</v>
      </c>
      <c r="Q4324" s="15" t="n">
        <f aca="false">J4324*INDEX(dProdutos!$F$2:$F$47,MATCH(E4324,dProdutos!$A$2:$A$47,0))</f>
        <v>107.78</v>
      </c>
      <c r="R4324" s="15" t="n">
        <f aca="false">IF(I4324="Cancelado",0,P4324-Q4324)</f>
        <v>138.12</v>
      </c>
      <c r="S4324" s="17" t="str">
        <f aca="false">INDEX(dProdutos!$D$2:$D$47,MATCH(E4324,dProdutos!$A$2:$A$47,0))</f>
        <v>Eletrônicos</v>
      </c>
    </row>
    <row r="4325" customFormat="false" ht="15" hidden="false" customHeight="false" outlineLevel="0" collapsed="false">
      <c r="A4325" s="17" t="s">
        <v>4170</v>
      </c>
      <c r="B4325" s="17" t="n">
        <v>1</v>
      </c>
      <c r="C4325" s="21" t="n">
        <v>45984</v>
      </c>
      <c r="D4325" s="17" t="s">
        <v>1238</v>
      </c>
      <c r="E4325" s="17" t="s">
        <v>189</v>
      </c>
      <c r="F4325" s="17" t="s">
        <v>1501</v>
      </c>
      <c r="G4325" s="17" t="s">
        <v>59</v>
      </c>
      <c r="H4325" s="17" t="s">
        <v>1537</v>
      </c>
      <c r="I4325" s="17" t="s">
        <v>1524</v>
      </c>
      <c r="J4325" s="17" t="n">
        <v>1</v>
      </c>
      <c r="K4325" s="15" t="n">
        <v>138.9</v>
      </c>
      <c r="L4325" s="22" t="n">
        <v>0</v>
      </c>
      <c r="M4325" s="15" t="n">
        <v>34.52</v>
      </c>
      <c r="N4325" s="15" t="n">
        <f aca="false">J4325*K4325</f>
        <v>138.9</v>
      </c>
      <c r="O4325" s="15" t="n">
        <f aca="false">N4325*L4325</f>
        <v>0</v>
      </c>
      <c r="P4325" s="15" t="n">
        <f aca="false">N4325-O4325</f>
        <v>138.9</v>
      </c>
      <c r="Q4325" s="15" t="n">
        <f aca="false">J4325*INDEX(dProdutos!$F$2:$F$47,MATCH(E4325,dProdutos!$A$2:$A$47,0))</f>
        <v>68.96</v>
      </c>
      <c r="R4325" s="15" t="n">
        <f aca="false">IF(I4325="Cancelado",0,P4325-Q4325)</f>
        <v>69.94</v>
      </c>
      <c r="S4325" s="17" t="str">
        <f aca="false">INDEX(dProdutos!$D$2:$D$47,MATCH(E4325,dProdutos!$A$2:$A$47,0))</f>
        <v>Eletrônicos</v>
      </c>
    </row>
    <row r="4326" customFormat="false" ht="15" hidden="false" customHeight="false" outlineLevel="0" collapsed="false">
      <c r="A4326" s="17" t="s">
        <v>4171</v>
      </c>
      <c r="B4326" s="17" t="n">
        <v>1</v>
      </c>
      <c r="C4326" s="21" t="n">
        <v>45984</v>
      </c>
      <c r="D4326" s="17" t="s">
        <v>1470</v>
      </c>
      <c r="E4326" s="17" t="s">
        <v>126</v>
      </c>
      <c r="F4326" s="17" t="s">
        <v>1495</v>
      </c>
      <c r="G4326" s="17" t="s">
        <v>60</v>
      </c>
      <c r="H4326" s="17" t="s">
        <v>1540</v>
      </c>
      <c r="I4326" s="17" t="s">
        <v>1524</v>
      </c>
      <c r="J4326" s="17" t="n">
        <v>1</v>
      </c>
      <c r="K4326" s="15" t="n">
        <v>296.9</v>
      </c>
      <c r="L4326" s="22" t="n">
        <v>0.1</v>
      </c>
      <c r="M4326" s="15" t="n">
        <v>16.98</v>
      </c>
      <c r="N4326" s="15" t="n">
        <f aca="false">J4326*K4326</f>
        <v>296.9</v>
      </c>
      <c r="O4326" s="15" t="n">
        <f aca="false">N4326*L4326</f>
        <v>29.69</v>
      </c>
      <c r="P4326" s="15" t="n">
        <f aca="false">N4326-O4326</f>
        <v>267.21</v>
      </c>
      <c r="Q4326" s="15" t="n">
        <f aca="false">J4326*INDEX(dProdutos!$F$2:$F$47,MATCH(E4326,dProdutos!$A$2:$A$47,0))</f>
        <v>135.24</v>
      </c>
      <c r="R4326" s="15" t="n">
        <f aca="false">IF(I4326="Cancelado",0,P4326-Q4326)</f>
        <v>131.97</v>
      </c>
      <c r="S4326" s="17" t="str">
        <f aca="false">INDEX(dProdutos!$D$2:$D$47,MATCH(E4326,dProdutos!$A$2:$A$47,0))</f>
        <v>Calçados</v>
      </c>
    </row>
    <row r="4327" customFormat="false" ht="15" hidden="false" customHeight="false" outlineLevel="0" collapsed="false">
      <c r="A4327" s="17" t="s">
        <v>4172</v>
      </c>
      <c r="B4327" s="17" t="n">
        <v>1</v>
      </c>
      <c r="C4327" s="21" t="n">
        <v>45984</v>
      </c>
      <c r="D4327" s="17" t="s">
        <v>1189</v>
      </c>
      <c r="E4327" s="17" t="s">
        <v>120</v>
      </c>
      <c r="F4327" s="17" t="s">
        <v>1503</v>
      </c>
      <c r="G4327" s="17" t="s">
        <v>59</v>
      </c>
      <c r="H4327" s="17" t="s">
        <v>1540</v>
      </c>
      <c r="I4327" s="17" t="s">
        <v>1531</v>
      </c>
      <c r="J4327" s="17" t="n">
        <v>2</v>
      </c>
      <c r="K4327" s="15" t="n">
        <v>96.9</v>
      </c>
      <c r="L4327" s="22" t="n">
        <v>0</v>
      </c>
      <c r="M4327" s="15" t="n">
        <v>0</v>
      </c>
      <c r="N4327" s="15" t="n">
        <f aca="false">J4327*K4327</f>
        <v>193.8</v>
      </c>
      <c r="O4327" s="15" t="n">
        <f aca="false">N4327*L4327</f>
        <v>0</v>
      </c>
      <c r="P4327" s="15" t="n">
        <f aca="false">N4327-O4327</f>
        <v>193.8</v>
      </c>
      <c r="Q4327" s="15" t="n">
        <f aca="false">J4327*INDEX(dProdutos!$F$2:$F$47,MATCH(E4327,dProdutos!$A$2:$A$47,0))</f>
        <v>88.72</v>
      </c>
      <c r="R4327" s="15" t="n">
        <f aca="false">IF(I4327="Cancelado",0,P4327-Q4327)</f>
        <v>0</v>
      </c>
      <c r="S4327" s="17" t="str">
        <f aca="false">INDEX(dProdutos!$D$2:$D$47,MATCH(E4327,dProdutos!$A$2:$A$47,0))</f>
        <v>Moda Masculina</v>
      </c>
    </row>
    <row r="4328" customFormat="false" ht="15" hidden="false" customHeight="false" outlineLevel="0" collapsed="false">
      <c r="A4328" s="17" t="s">
        <v>4173</v>
      </c>
      <c r="B4328" s="17" t="n">
        <v>1</v>
      </c>
      <c r="C4328" s="21" t="n">
        <v>45984</v>
      </c>
      <c r="D4328" s="17" t="s">
        <v>1069</v>
      </c>
      <c r="E4328" s="17" t="s">
        <v>183</v>
      </c>
      <c r="F4328" s="17" t="s">
        <v>1490</v>
      </c>
      <c r="G4328" s="17" t="s">
        <v>61</v>
      </c>
      <c r="H4328" s="17" t="s">
        <v>1537</v>
      </c>
      <c r="I4328" s="17" t="s">
        <v>1524</v>
      </c>
      <c r="J4328" s="17" t="n">
        <v>1</v>
      </c>
      <c r="K4328" s="15" t="n">
        <v>121.9</v>
      </c>
      <c r="L4328" s="22" t="n">
        <v>0</v>
      </c>
      <c r="M4328" s="15" t="n">
        <v>23.19</v>
      </c>
      <c r="N4328" s="15" t="n">
        <f aca="false">J4328*K4328</f>
        <v>121.9</v>
      </c>
      <c r="O4328" s="15" t="n">
        <f aca="false">N4328*L4328</f>
        <v>0</v>
      </c>
      <c r="P4328" s="15" t="n">
        <f aca="false">N4328-O4328</f>
        <v>121.9</v>
      </c>
      <c r="Q4328" s="15" t="n">
        <f aca="false">J4328*INDEX(dProdutos!$F$2:$F$47,MATCH(E4328,dProdutos!$A$2:$A$47,0))</f>
        <v>52.76</v>
      </c>
      <c r="R4328" s="15" t="n">
        <f aca="false">IF(I4328="Cancelado",0,P4328-Q4328)</f>
        <v>69.14</v>
      </c>
      <c r="S4328" s="17" t="str">
        <f aca="false">INDEX(dProdutos!$D$2:$D$47,MATCH(E4328,dProdutos!$A$2:$A$47,0))</f>
        <v>Eletrônicos</v>
      </c>
    </row>
    <row r="4329" customFormat="false" ht="15" hidden="false" customHeight="false" outlineLevel="0" collapsed="false">
      <c r="A4329" s="17" t="s">
        <v>4174</v>
      </c>
      <c r="B4329" s="17" t="n">
        <v>1</v>
      </c>
      <c r="C4329" s="21" t="n">
        <v>45984</v>
      </c>
      <c r="D4329" s="17" t="s">
        <v>984</v>
      </c>
      <c r="E4329" s="17" t="s">
        <v>156</v>
      </c>
      <c r="F4329" s="17" t="s">
        <v>1487</v>
      </c>
      <c r="G4329" s="17" t="s">
        <v>60</v>
      </c>
      <c r="H4329" s="17" t="s">
        <v>1537</v>
      </c>
      <c r="I4329" s="17" t="s">
        <v>1524</v>
      </c>
      <c r="J4329" s="17" t="n">
        <v>1</v>
      </c>
      <c r="K4329" s="15" t="n">
        <v>192.9</v>
      </c>
      <c r="L4329" s="22" t="n">
        <v>0</v>
      </c>
      <c r="M4329" s="15" t="n">
        <v>20.1</v>
      </c>
      <c r="N4329" s="15" t="n">
        <f aca="false">J4329*K4329</f>
        <v>192.9</v>
      </c>
      <c r="O4329" s="15" t="n">
        <f aca="false">N4329*L4329</f>
        <v>0</v>
      </c>
      <c r="P4329" s="15" t="n">
        <f aca="false">N4329-O4329</f>
        <v>192.9</v>
      </c>
      <c r="Q4329" s="15" t="n">
        <f aca="false">J4329*INDEX(dProdutos!$F$2:$F$47,MATCH(E4329,dProdutos!$A$2:$A$47,0))</f>
        <v>80.38</v>
      </c>
      <c r="R4329" s="15" t="n">
        <f aca="false">IF(I4329="Cancelado",0,P4329-Q4329)</f>
        <v>112.52</v>
      </c>
      <c r="S4329" s="17" t="str">
        <f aca="false">INDEX(dProdutos!$D$2:$D$47,MATCH(E4329,dProdutos!$A$2:$A$47,0))</f>
        <v>Acessórios</v>
      </c>
    </row>
    <row r="4330" customFormat="false" ht="15" hidden="false" customHeight="false" outlineLevel="0" collapsed="false">
      <c r="A4330" s="17" t="s">
        <v>4174</v>
      </c>
      <c r="B4330" s="17" t="n">
        <v>2</v>
      </c>
      <c r="C4330" s="21" t="n">
        <v>45984</v>
      </c>
      <c r="D4330" s="17" t="s">
        <v>984</v>
      </c>
      <c r="E4330" s="17" t="s">
        <v>98</v>
      </c>
      <c r="F4330" s="17" t="s">
        <v>1487</v>
      </c>
      <c r="G4330" s="17" t="s">
        <v>60</v>
      </c>
      <c r="H4330" s="17" t="s">
        <v>1537</v>
      </c>
      <c r="I4330" s="17" t="s">
        <v>1524</v>
      </c>
      <c r="J4330" s="17" t="n">
        <v>1</v>
      </c>
      <c r="K4330" s="15" t="n">
        <v>108.9</v>
      </c>
      <c r="L4330" s="22" t="n">
        <v>0.05</v>
      </c>
      <c r="M4330" s="15" t="n">
        <v>0</v>
      </c>
      <c r="N4330" s="15" t="n">
        <f aca="false">J4330*K4330</f>
        <v>108.9</v>
      </c>
      <c r="O4330" s="15" t="n">
        <f aca="false">N4330*L4330</f>
        <v>5.445</v>
      </c>
      <c r="P4330" s="15" t="n">
        <f aca="false">N4330-O4330</f>
        <v>103.455</v>
      </c>
      <c r="Q4330" s="15" t="n">
        <f aca="false">J4330*INDEX(dProdutos!$F$2:$F$47,MATCH(E4330,dProdutos!$A$2:$A$47,0))</f>
        <v>42.52</v>
      </c>
      <c r="R4330" s="15" t="n">
        <f aca="false">IF(I4330="Cancelado",0,P4330-Q4330)</f>
        <v>60.935</v>
      </c>
      <c r="S4330" s="17" t="str">
        <f aca="false">INDEX(dProdutos!$D$2:$D$47,MATCH(E4330,dProdutos!$A$2:$A$47,0))</f>
        <v>Moda Feminina</v>
      </c>
    </row>
    <row r="4331" customFormat="false" ht="15" hidden="false" customHeight="false" outlineLevel="0" collapsed="false">
      <c r="A4331" s="17" t="s">
        <v>4175</v>
      </c>
      <c r="B4331" s="17" t="n">
        <v>1</v>
      </c>
      <c r="C4331" s="21" t="n">
        <v>45984</v>
      </c>
      <c r="D4331" s="17" t="s">
        <v>979</v>
      </c>
      <c r="E4331" s="17" t="s">
        <v>153</v>
      </c>
      <c r="F4331" s="17" t="s">
        <v>1503</v>
      </c>
      <c r="G4331" s="17" t="s">
        <v>59</v>
      </c>
      <c r="H4331" s="17" t="s">
        <v>1537</v>
      </c>
      <c r="I4331" s="17" t="s">
        <v>1524</v>
      </c>
      <c r="J4331" s="17" t="n">
        <v>1</v>
      </c>
      <c r="K4331" s="15" t="n">
        <v>165.9</v>
      </c>
      <c r="L4331" s="22" t="n">
        <v>0.1</v>
      </c>
      <c r="M4331" s="15" t="n">
        <v>0</v>
      </c>
      <c r="N4331" s="15" t="n">
        <f aca="false">J4331*K4331</f>
        <v>165.9</v>
      </c>
      <c r="O4331" s="15" t="n">
        <f aca="false">N4331*L4331</f>
        <v>16.59</v>
      </c>
      <c r="P4331" s="15" t="n">
        <f aca="false">N4331-O4331</f>
        <v>149.31</v>
      </c>
      <c r="Q4331" s="15" t="n">
        <f aca="false">J4331*INDEX(dProdutos!$F$2:$F$47,MATCH(E4331,dProdutos!$A$2:$A$47,0))</f>
        <v>67.28</v>
      </c>
      <c r="R4331" s="15" t="n">
        <f aca="false">IF(I4331="Cancelado",0,P4331-Q4331)</f>
        <v>82.03</v>
      </c>
      <c r="S4331" s="17" t="str">
        <f aca="false">INDEX(dProdutos!$D$2:$D$47,MATCH(E4331,dProdutos!$A$2:$A$47,0))</f>
        <v>Acessórios</v>
      </c>
    </row>
    <row r="4332" customFormat="false" ht="15" hidden="false" customHeight="false" outlineLevel="0" collapsed="false">
      <c r="A4332" s="17" t="s">
        <v>4175</v>
      </c>
      <c r="B4332" s="17" t="n">
        <v>2</v>
      </c>
      <c r="C4332" s="21" t="n">
        <v>45984</v>
      </c>
      <c r="D4332" s="17" t="s">
        <v>979</v>
      </c>
      <c r="E4332" s="17" t="s">
        <v>192</v>
      </c>
      <c r="F4332" s="17" t="s">
        <v>1503</v>
      </c>
      <c r="G4332" s="17" t="s">
        <v>59</v>
      </c>
      <c r="H4332" s="17" t="s">
        <v>1537</v>
      </c>
      <c r="I4332" s="17" t="s">
        <v>1524</v>
      </c>
      <c r="J4332" s="17" t="n">
        <v>1</v>
      </c>
      <c r="K4332" s="15" t="n">
        <v>245.9</v>
      </c>
      <c r="L4332" s="22" t="n">
        <v>0.15</v>
      </c>
      <c r="M4332" s="15" t="n">
        <v>0</v>
      </c>
      <c r="N4332" s="15" t="n">
        <f aca="false">J4332*K4332</f>
        <v>245.9</v>
      </c>
      <c r="O4332" s="15" t="n">
        <f aca="false">N4332*L4332</f>
        <v>36.885</v>
      </c>
      <c r="P4332" s="15" t="n">
        <f aca="false">N4332-O4332</f>
        <v>209.015</v>
      </c>
      <c r="Q4332" s="15" t="n">
        <f aca="false">J4332*INDEX(dProdutos!$F$2:$F$47,MATCH(E4332,dProdutos!$A$2:$A$47,0))</f>
        <v>107.78</v>
      </c>
      <c r="R4332" s="15" t="n">
        <f aca="false">IF(I4332="Cancelado",0,P4332-Q4332)</f>
        <v>101.235</v>
      </c>
      <c r="S4332" s="17" t="str">
        <f aca="false">INDEX(dProdutos!$D$2:$D$47,MATCH(E4332,dProdutos!$A$2:$A$47,0))</f>
        <v>Eletrônicos</v>
      </c>
    </row>
    <row r="4333" customFormat="false" ht="15" hidden="false" customHeight="false" outlineLevel="0" collapsed="false">
      <c r="A4333" s="17" t="s">
        <v>4175</v>
      </c>
      <c r="B4333" s="17" t="n">
        <v>3</v>
      </c>
      <c r="C4333" s="21" t="n">
        <v>45984</v>
      </c>
      <c r="D4333" s="17" t="s">
        <v>979</v>
      </c>
      <c r="E4333" s="17" t="s">
        <v>126</v>
      </c>
      <c r="F4333" s="17" t="s">
        <v>1503</v>
      </c>
      <c r="G4333" s="17" t="s">
        <v>59</v>
      </c>
      <c r="H4333" s="17" t="s">
        <v>1537</v>
      </c>
      <c r="I4333" s="17" t="s">
        <v>1524</v>
      </c>
      <c r="J4333" s="17" t="n">
        <v>1</v>
      </c>
      <c r="K4333" s="15" t="n">
        <v>296.9</v>
      </c>
      <c r="L4333" s="22" t="n">
        <v>0</v>
      </c>
      <c r="M4333" s="15" t="n">
        <v>0</v>
      </c>
      <c r="N4333" s="15" t="n">
        <f aca="false">J4333*K4333</f>
        <v>296.9</v>
      </c>
      <c r="O4333" s="15" t="n">
        <f aca="false">N4333*L4333</f>
        <v>0</v>
      </c>
      <c r="P4333" s="15" t="n">
        <f aca="false">N4333-O4333</f>
        <v>296.9</v>
      </c>
      <c r="Q4333" s="15" t="n">
        <f aca="false">J4333*INDEX(dProdutos!$F$2:$F$47,MATCH(E4333,dProdutos!$A$2:$A$47,0))</f>
        <v>135.24</v>
      </c>
      <c r="R4333" s="15" t="n">
        <f aca="false">IF(I4333="Cancelado",0,P4333-Q4333)</f>
        <v>161.66</v>
      </c>
      <c r="S4333" s="17" t="str">
        <f aca="false">INDEX(dProdutos!$D$2:$D$47,MATCH(E4333,dProdutos!$A$2:$A$47,0))</f>
        <v>Calçados</v>
      </c>
    </row>
    <row r="4334" customFormat="false" ht="15" hidden="false" customHeight="false" outlineLevel="0" collapsed="false">
      <c r="A4334" s="17" t="s">
        <v>4176</v>
      </c>
      <c r="B4334" s="17" t="n">
        <v>1</v>
      </c>
      <c r="C4334" s="21" t="n">
        <v>45984</v>
      </c>
      <c r="D4334" s="17" t="s">
        <v>441</v>
      </c>
      <c r="E4334" s="17" t="s">
        <v>192</v>
      </c>
      <c r="F4334" s="17" t="s">
        <v>1490</v>
      </c>
      <c r="G4334" s="17" t="s">
        <v>64</v>
      </c>
      <c r="H4334" s="17" t="s">
        <v>1523</v>
      </c>
      <c r="I4334" s="17" t="s">
        <v>1524</v>
      </c>
      <c r="J4334" s="17" t="n">
        <v>1</v>
      </c>
      <c r="K4334" s="15" t="n">
        <v>245.9</v>
      </c>
      <c r="L4334" s="22" t="n">
        <v>0.05</v>
      </c>
      <c r="M4334" s="15" t="n">
        <v>0</v>
      </c>
      <c r="N4334" s="15" t="n">
        <f aca="false">J4334*K4334</f>
        <v>245.9</v>
      </c>
      <c r="O4334" s="15" t="n">
        <f aca="false">N4334*L4334</f>
        <v>12.295</v>
      </c>
      <c r="P4334" s="15" t="n">
        <f aca="false">N4334-O4334</f>
        <v>233.605</v>
      </c>
      <c r="Q4334" s="15" t="n">
        <f aca="false">J4334*INDEX(dProdutos!$F$2:$F$47,MATCH(E4334,dProdutos!$A$2:$A$47,0))</f>
        <v>107.78</v>
      </c>
      <c r="R4334" s="15" t="n">
        <f aca="false">IF(I4334="Cancelado",0,P4334-Q4334)</f>
        <v>125.825</v>
      </c>
      <c r="S4334" s="17" t="str">
        <f aca="false">INDEX(dProdutos!$D$2:$D$47,MATCH(E4334,dProdutos!$A$2:$A$47,0))</f>
        <v>Eletrônicos</v>
      </c>
    </row>
    <row r="4335" customFormat="false" ht="15" hidden="false" customHeight="false" outlineLevel="0" collapsed="false">
      <c r="A4335" s="17" t="s">
        <v>4177</v>
      </c>
      <c r="B4335" s="17" t="n">
        <v>1</v>
      </c>
      <c r="C4335" s="21" t="n">
        <v>45984</v>
      </c>
      <c r="D4335" s="17" t="s">
        <v>608</v>
      </c>
      <c r="E4335" s="17" t="s">
        <v>213</v>
      </c>
      <c r="F4335" s="17" t="s">
        <v>1487</v>
      </c>
      <c r="G4335" s="17" t="s">
        <v>64</v>
      </c>
      <c r="H4335" s="17" t="s">
        <v>1523</v>
      </c>
      <c r="I4335" s="17" t="s">
        <v>1524</v>
      </c>
      <c r="J4335" s="17" t="n">
        <v>1</v>
      </c>
      <c r="K4335" s="15" t="n">
        <v>153.9</v>
      </c>
      <c r="L4335" s="22" t="n">
        <v>0</v>
      </c>
      <c r="M4335" s="15" t="n">
        <v>0</v>
      </c>
      <c r="N4335" s="15" t="n">
        <f aca="false">J4335*K4335</f>
        <v>153.9</v>
      </c>
      <c r="O4335" s="15" t="n">
        <f aca="false">N4335*L4335</f>
        <v>0</v>
      </c>
      <c r="P4335" s="15" t="n">
        <f aca="false">N4335-O4335</f>
        <v>153.9</v>
      </c>
      <c r="Q4335" s="15" t="n">
        <f aca="false">J4335*INDEX(dProdutos!$F$2:$F$47,MATCH(E4335,dProdutos!$A$2:$A$47,0))</f>
        <v>90.42</v>
      </c>
      <c r="R4335" s="15" t="n">
        <f aca="false">IF(I4335="Cancelado",0,P4335-Q4335)</f>
        <v>63.48</v>
      </c>
      <c r="S4335" s="17" t="str">
        <f aca="false">INDEX(dProdutos!$D$2:$D$47,MATCH(E4335,dProdutos!$A$2:$A$47,0))</f>
        <v>Beleza</v>
      </c>
    </row>
    <row r="4336" customFormat="false" ht="15" hidden="false" customHeight="false" outlineLevel="0" collapsed="false">
      <c r="A4336" s="17" t="s">
        <v>4177</v>
      </c>
      <c r="B4336" s="17" t="n">
        <v>2</v>
      </c>
      <c r="C4336" s="21" t="n">
        <v>45984</v>
      </c>
      <c r="D4336" s="17" t="s">
        <v>608</v>
      </c>
      <c r="E4336" s="17" t="s">
        <v>81</v>
      </c>
      <c r="F4336" s="17" t="s">
        <v>1487</v>
      </c>
      <c r="G4336" s="17" t="s">
        <v>64</v>
      </c>
      <c r="H4336" s="17" t="s">
        <v>1523</v>
      </c>
      <c r="I4336" s="17" t="s">
        <v>1524</v>
      </c>
      <c r="J4336" s="17" t="n">
        <v>1</v>
      </c>
      <c r="K4336" s="15" t="n">
        <v>64.9</v>
      </c>
      <c r="L4336" s="22" t="n">
        <v>0</v>
      </c>
      <c r="M4336" s="15" t="n">
        <v>0</v>
      </c>
      <c r="N4336" s="15" t="n">
        <f aca="false">J4336*K4336</f>
        <v>64.9</v>
      </c>
      <c r="O4336" s="15" t="n">
        <f aca="false">N4336*L4336</f>
        <v>0</v>
      </c>
      <c r="P4336" s="15" t="n">
        <f aca="false">N4336-O4336</f>
        <v>64.9</v>
      </c>
      <c r="Q4336" s="15" t="n">
        <f aca="false">J4336*INDEX(dProdutos!$F$2:$F$47,MATCH(E4336,dProdutos!$A$2:$A$47,0))</f>
        <v>26.12</v>
      </c>
      <c r="R4336" s="15" t="n">
        <f aca="false">IF(I4336="Cancelado",0,P4336-Q4336)</f>
        <v>38.78</v>
      </c>
      <c r="S4336" s="17" t="str">
        <f aca="false">INDEX(dProdutos!$D$2:$D$47,MATCH(E4336,dProdutos!$A$2:$A$47,0))</f>
        <v>Moda Feminina</v>
      </c>
    </row>
    <row r="4337" customFormat="false" ht="15" hidden="false" customHeight="false" outlineLevel="0" collapsed="false">
      <c r="A4337" s="17" t="s">
        <v>4178</v>
      </c>
      <c r="B4337" s="17" t="n">
        <v>1</v>
      </c>
      <c r="C4337" s="21" t="n">
        <v>45984</v>
      </c>
      <c r="D4337" s="17" t="s">
        <v>612</v>
      </c>
      <c r="E4337" s="17" t="s">
        <v>210</v>
      </c>
      <c r="F4337" s="17" t="s">
        <v>1499</v>
      </c>
      <c r="G4337" s="17" t="s">
        <v>61</v>
      </c>
      <c r="H4337" s="17" t="s">
        <v>1523</v>
      </c>
      <c r="I4337" s="17" t="s">
        <v>1541</v>
      </c>
      <c r="J4337" s="17" t="n">
        <v>2</v>
      </c>
      <c r="K4337" s="15" t="n">
        <v>245.9</v>
      </c>
      <c r="L4337" s="22" t="n">
        <v>0.05</v>
      </c>
      <c r="M4337" s="15" t="n">
        <v>17.61</v>
      </c>
      <c r="N4337" s="15" t="n">
        <f aca="false">J4337*K4337</f>
        <v>491.8</v>
      </c>
      <c r="O4337" s="15" t="n">
        <f aca="false">N4337*L4337</f>
        <v>24.59</v>
      </c>
      <c r="P4337" s="15" t="n">
        <f aca="false">N4337-O4337</f>
        <v>467.21</v>
      </c>
      <c r="Q4337" s="15" t="n">
        <f aca="false">J4337*INDEX(dProdutos!$F$2:$F$47,MATCH(E4337,dProdutos!$A$2:$A$47,0))</f>
        <v>301.26</v>
      </c>
      <c r="R4337" s="15" t="n">
        <f aca="false">IF(I4337="Cancelado",0,P4337-Q4337)</f>
        <v>165.95</v>
      </c>
      <c r="S4337" s="17" t="str">
        <f aca="false">INDEX(dProdutos!$D$2:$D$47,MATCH(E4337,dProdutos!$A$2:$A$47,0))</f>
        <v>Beleza</v>
      </c>
    </row>
    <row r="4338" customFormat="false" ht="15" hidden="false" customHeight="false" outlineLevel="0" collapsed="false">
      <c r="A4338" s="17" t="s">
        <v>4178</v>
      </c>
      <c r="B4338" s="17" t="n">
        <v>2</v>
      </c>
      <c r="C4338" s="21" t="n">
        <v>45984</v>
      </c>
      <c r="D4338" s="17" t="s">
        <v>612</v>
      </c>
      <c r="E4338" s="17" t="s">
        <v>156</v>
      </c>
      <c r="F4338" s="17" t="s">
        <v>1499</v>
      </c>
      <c r="G4338" s="17" t="s">
        <v>61</v>
      </c>
      <c r="H4338" s="17" t="s">
        <v>1523</v>
      </c>
      <c r="I4338" s="17" t="s">
        <v>1541</v>
      </c>
      <c r="J4338" s="17" t="n">
        <v>1</v>
      </c>
      <c r="K4338" s="15" t="n">
        <v>192.9</v>
      </c>
      <c r="L4338" s="22" t="n">
        <v>0</v>
      </c>
      <c r="M4338" s="15" t="n">
        <v>0</v>
      </c>
      <c r="N4338" s="15" t="n">
        <f aca="false">J4338*K4338</f>
        <v>192.9</v>
      </c>
      <c r="O4338" s="15" t="n">
        <f aca="false">N4338*L4338</f>
        <v>0</v>
      </c>
      <c r="P4338" s="15" t="n">
        <f aca="false">N4338-O4338</f>
        <v>192.9</v>
      </c>
      <c r="Q4338" s="15" t="n">
        <f aca="false">J4338*INDEX(dProdutos!$F$2:$F$47,MATCH(E4338,dProdutos!$A$2:$A$47,0))</f>
        <v>80.38</v>
      </c>
      <c r="R4338" s="15" t="n">
        <f aca="false">IF(I4338="Cancelado",0,P4338-Q4338)</f>
        <v>112.52</v>
      </c>
      <c r="S4338" s="17" t="str">
        <f aca="false">INDEX(dProdutos!$D$2:$D$47,MATCH(E4338,dProdutos!$A$2:$A$47,0))</f>
        <v>Acessórios</v>
      </c>
    </row>
    <row r="4339" customFormat="false" ht="15" hidden="false" customHeight="false" outlineLevel="0" collapsed="false">
      <c r="A4339" s="17" t="s">
        <v>4179</v>
      </c>
      <c r="B4339" s="17" t="n">
        <v>1</v>
      </c>
      <c r="C4339" s="21" t="n">
        <v>45984</v>
      </c>
      <c r="D4339" s="17" t="s">
        <v>1307</v>
      </c>
      <c r="E4339" s="17" t="s">
        <v>192</v>
      </c>
      <c r="F4339" s="17" t="s">
        <v>1497</v>
      </c>
      <c r="G4339" s="17" t="s">
        <v>59</v>
      </c>
      <c r="H4339" s="17" t="s">
        <v>1537</v>
      </c>
      <c r="I4339" s="17" t="s">
        <v>1524</v>
      </c>
      <c r="J4339" s="17" t="n">
        <v>2</v>
      </c>
      <c r="K4339" s="15" t="n">
        <v>245.9</v>
      </c>
      <c r="L4339" s="22" t="n">
        <v>0</v>
      </c>
      <c r="M4339" s="15" t="n">
        <v>20.23</v>
      </c>
      <c r="N4339" s="15" t="n">
        <f aca="false">J4339*K4339</f>
        <v>491.8</v>
      </c>
      <c r="O4339" s="15" t="n">
        <f aca="false">N4339*L4339</f>
        <v>0</v>
      </c>
      <c r="P4339" s="15" t="n">
        <f aca="false">N4339-O4339</f>
        <v>491.8</v>
      </c>
      <c r="Q4339" s="15" t="n">
        <f aca="false">J4339*INDEX(dProdutos!$F$2:$F$47,MATCH(E4339,dProdutos!$A$2:$A$47,0))</f>
        <v>215.56</v>
      </c>
      <c r="R4339" s="15" t="n">
        <f aca="false">IF(I4339="Cancelado",0,P4339-Q4339)</f>
        <v>276.24</v>
      </c>
      <c r="S4339" s="17" t="str">
        <f aca="false">INDEX(dProdutos!$D$2:$D$47,MATCH(E4339,dProdutos!$A$2:$A$47,0))</f>
        <v>Eletrônicos</v>
      </c>
    </row>
    <row r="4340" customFormat="false" ht="15" hidden="false" customHeight="false" outlineLevel="0" collapsed="false">
      <c r="A4340" s="17" t="s">
        <v>4179</v>
      </c>
      <c r="B4340" s="17" t="n">
        <v>2</v>
      </c>
      <c r="C4340" s="21" t="n">
        <v>45984</v>
      </c>
      <c r="D4340" s="17" t="s">
        <v>1307</v>
      </c>
      <c r="E4340" s="17" t="s">
        <v>153</v>
      </c>
      <c r="F4340" s="17" t="s">
        <v>1497</v>
      </c>
      <c r="G4340" s="17" t="s">
        <v>59</v>
      </c>
      <c r="H4340" s="17" t="s">
        <v>1537</v>
      </c>
      <c r="I4340" s="17" t="s">
        <v>1524</v>
      </c>
      <c r="J4340" s="17" t="n">
        <v>2</v>
      </c>
      <c r="K4340" s="15" t="n">
        <v>165.9</v>
      </c>
      <c r="L4340" s="22" t="n">
        <v>0</v>
      </c>
      <c r="M4340" s="15" t="n">
        <v>0</v>
      </c>
      <c r="N4340" s="15" t="n">
        <f aca="false">J4340*K4340</f>
        <v>331.8</v>
      </c>
      <c r="O4340" s="15" t="n">
        <f aca="false">N4340*L4340</f>
        <v>0</v>
      </c>
      <c r="P4340" s="15" t="n">
        <f aca="false">N4340-O4340</f>
        <v>331.8</v>
      </c>
      <c r="Q4340" s="15" t="n">
        <f aca="false">J4340*INDEX(dProdutos!$F$2:$F$47,MATCH(E4340,dProdutos!$A$2:$A$47,0))</f>
        <v>134.56</v>
      </c>
      <c r="R4340" s="15" t="n">
        <f aca="false">IF(I4340="Cancelado",0,P4340-Q4340)</f>
        <v>197.24</v>
      </c>
      <c r="S4340" s="17" t="str">
        <f aca="false">INDEX(dProdutos!$D$2:$D$47,MATCH(E4340,dProdutos!$A$2:$A$47,0))</f>
        <v>Acessórios</v>
      </c>
    </row>
    <row r="4341" customFormat="false" ht="15" hidden="false" customHeight="false" outlineLevel="0" collapsed="false">
      <c r="A4341" s="17" t="s">
        <v>4180</v>
      </c>
      <c r="B4341" s="17" t="n">
        <v>1</v>
      </c>
      <c r="C4341" s="21" t="n">
        <v>45984</v>
      </c>
      <c r="D4341" s="17" t="s">
        <v>965</v>
      </c>
      <c r="E4341" s="17" t="s">
        <v>88</v>
      </c>
      <c r="F4341" s="17" t="s">
        <v>1497</v>
      </c>
      <c r="G4341" s="17" t="s">
        <v>62</v>
      </c>
      <c r="H4341" s="17" t="s">
        <v>1537</v>
      </c>
      <c r="I4341" s="17" t="s">
        <v>1524</v>
      </c>
      <c r="J4341" s="17" t="n">
        <v>1</v>
      </c>
      <c r="K4341" s="15" t="n">
        <v>170.9</v>
      </c>
      <c r="L4341" s="22" t="n">
        <v>0</v>
      </c>
      <c r="M4341" s="15" t="n">
        <v>31.14</v>
      </c>
      <c r="N4341" s="15" t="n">
        <f aca="false">J4341*K4341</f>
        <v>170.9</v>
      </c>
      <c r="O4341" s="15" t="n">
        <f aca="false">N4341*L4341</f>
        <v>0</v>
      </c>
      <c r="P4341" s="15" t="n">
        <f aca="false">N4341-O4341</f>
        <v>170.9</v>
      </c>
      <c r="Q4341" s="15" t="n">
        <f aca="false">J4341*INDEX(dProdutos!$F$2:$F$47,MATCH(E4341,dProdutos!$A$2:$A$47,0))</f>
        <v>98.14</v>
      </c>
      <c r="R4341" s="15" t="n">
        <f aca="false">IF(I4341="Cancelado",0,P4341-Q4341)</f>
        <v>72.76</v>
      </c>
      <c r="S4341" s="17" t="str">
        <f aca="false">INDEX(dProdutos!$D$2:$D$47,MATCH(E4341,dProdutos!$A$2:$A$47,0))</f>
        <v>Moda Feminina</v>
      </c>
    </row>
    <row r="4342" customFormat="false" ht="15" hidden="false" customHeight="false" outlineLevel="0" collapsed="false">
      <c r="A4342" s="17" t="s">
        <v>4181</v>
      </c>
      <c r="B4342" s="17" t="n">
        <v>1</v>
      </c>
      <c r="C4342" s="21" t="n">
        <v>45984</v>
      </c>
      <c r="D4342" s="17" t="s">
        <v>505</v>
      </c>
      <c r="E4342" s="17" t="s">
        <v>174</v>
      </c>
      <c r="F4342" s="17" t="s">
        <v>1490</v>
      </c>
      <c r="G4342" s="17" t="s">
        <v>59</v>
      </c>
      <c r="H4342" s="17" t="s">
        <v>1527</v>
      </c>
      <c r="I4342" s="17" t="s">
        <v>1524</v>
      </c>
      <c r="J4342" s="17" t="n">
        <v>1</v>
      </c>
      <c r="K4342" s="15" t="n">
        <v>250.9</v>
      </c>
      <c r="L4342" s="22" t="n">
        <v>0.15</v>
      </c>
      <c r="M4342" s="15" t="n">
        <v>0</v>
      </c>
      <c r="N4342" s="15" t="n">
        <f aca="false">J4342*K4342</f>
        <v>250.9</v>
      </c>
      <c r="O4342" s="15" t="n">
        <f aca="false">N4342*L4342</f>
        <v>37.635</v>
      </c>
      <c r="P4342" s="15" t="n">
        <f aca="false">N4342-O4342</f>
        <v>213.265</v>
      </c>
      <c r="Q4342" s="15" t="n">
        <f aca="false">J4342*INDEX(dProdutos!$F$2:$F$47,MATCH(E4342,dProdutos!$A$2:$A$47,0))</f>
        <v>151.28</v>
      </c>
      <c r="R4342" s="15" t="n">
        <f aca="false">IF(I4342="Cancelado",0,P4342-Q4342)</f>
        <v>61.985</v>
      </c>
      <c r="S4342" s="17" t="str">
        <f aca="false">INDEX(dProdutos!$D$2:$D$47,MATCH(E4342,dProdutos!$A$2:$A$47,0))</f>
        <v>Casa</v>
      </c>
    </row>
    <row r="4343" customFormat="false" ht="15" hidden="false" customHeight="false" outlineLevel="0" collapsed="false">
      <c r="A4343" s="17" t="s">
        <v>4181</v>
      </c>
      <c r="B4343" s="17" t="n">
        <v>2</v>
      </c>
      <c r="C4343" s="21" t="n">
        <v>45984</v>
      </c>
      <c r="D4343" s="17" t="s">
        <v>505</v>
      </c>
      <c r="E4343" s="17" t="s">
        <v>102</v>
      </c>
      <c r="F4343" s="17" t="s">
        <v>1490</v>
      </c>
      <c r="G4343" s="17" t="s">
        <v>59</v>
      </c>
      <c r="H4343" s="17" t="s">
        <v>1527</v>
      </c>
      <c r="I4343" s="17" t="s">
        <v>1524</v>
      </c>
      <c r="J4343" s="17" t="n">
        <v>1</v>
      </c>
      <c r="K4343" s="15" t="n">
        <v>65.9</v>
      </c>
      <c r="L4343" s="22" t="n">
        <v>0</v>
      </c>
      <c r="M4343" s="15" t="n">
        <v>0</v>
      </c>
      <c r="N4343" s="15" t="n">
        <f aca="false">J4343*K4343</f>
        <v>65.9</v>
      </c>
      <c r="O4343" s="15" t="n">
        <f aca="false">N4343*L4343</f>
        <v>0</v>
      </c>
      <c r="P4343" s="15" t="n">
        <f aca="false">N4343-O4343</f>
        <v>65.9</v>
      </c>
      <c r="Q4343" s="15" t="n">
        <f aca="false">J4343*INDEX(dProdutos!$F$2:$F$47,MATCH(E4343,dProdutos!$A$2:$A$47,0))</f>
        <v>29.68</v>
      </c>
      <c r="R4343" s="15" t="n">
        <f aca="false">IF(I4343="Cancelado",0,P4343-Q4343)</f>
        <v>36.22</v>
      </c>
      <c r="S4343" s="17" t="str">
        <f aca="false">INDEX(dProdutos!$D$2:$D$47,MATCH(E4343,dProdutos!$A$2:$A$47,0))</f>
        <v>Moda Masculina</v>
      </c>
    </row>
    <row r="4344" customFormat="false" ht="15" hidden="false" customHeight="false" outlineLevel="0" collapsed="false">
      <c r="A4344" s="17" t="s">
        <v>4181</v>
      </c>
      <c r="B4344" s="17" t="n">
        <v>3</v>
      </c>
      <c r="C4344" s="21" t="n">
        <v>45984</v>
      </c>
      <c r="D4344" s="17" t="s">
        <v>505</v>
      </c>
      <c r="E4344" s="17" t="s">
        <v>210</v>
      </c>
      <c r="F4344" s="17" t="s">
        <v>1490</v>
      </c>
      <c r="G4344" s="17" t="s">
        <v>59</v>
      </c>
      <c r="H4344" s="17" t="s">
        <v>1527</v>
      </c>
      <c r="I4344" s="17" t="s">
        <v>1524</v>
      </c>
      <c r="J4344" s="17" t="n">
        <v>3</v>
      </c>
      <c r="K4344" s="15" t="n">
        <v>245.9</v>
      </c>
      <c r="L4344" s="22" t="n">
        <v>0.15</v>
      </c>
      <c r="M4344" s="15" t="n">
        <v>0</v>
      </c>
      <c r="N4344" s="15" t="n">
        <f aca="false">J4344*K4344</f>
        <v>737.7</v>
      </c>
      <c r="O4344" s="15" t="n">
        <f aca="false">N4344*L4344</f>
        <v>110.655</v>
      </c>
      <c r="P4344" s="15" t="n">
        <f aca="false">N4344-O4344</f>
        <v>627.045</v>
      </c>
      <c r="Q4344" s="15" t="n">
        <f aca="false">J4344*INDEX(dProdutos!$F$2:$F$47,MATCH(E4344,dProdutos!$A$2:$A$47,0))</f>
        <v>451.89</v>
      </c>
      <c r="R4344" s="15" t="n">
        <f aca="false">IF(I4344="Cancelado",0,P4344-Q4344)</f>
        <v>175.155</v>
      </c>
      <c r="S4344" s="17" t="str">
        <f aca="false">INDEX(dProdutos!$D$2:$D$47,MATCH(E4344,dProdutos!$A$2:$A$47,0))</f>
        <v>Beleza</v>
      </c>
    </row>
    <row r="4345" customFormat="false" ht="15" hidden="false" customHeight="false" outlineLevel="0" collapsed="false">
      <c r="A4345" s="17" t="s">
        <v>4182</v>
      </c>
      <c r="B4345" s="17" t="n">
        <v>1</v>
      </c>
      <c r="C4345" s="21" t="n">
        <v>45984</v>
      </c>
      <c r="D4345" s="17" t="s">
        <v>596</v>
      </c>
      <c r="E4345" s="17" t="s">
        <v>150</v>
      </c>
      <c r="F4345" s="17" t="s">
        <v>1497</v>
      </c>
      <c r="G4345" s="17" t="s">
        <v>59</v>
      </c>
      <c r="H4345" s="17" t="s">
        <v>1537</v>
      </c>
      <c r="I4345" s="17" t="s">
        <v>1524</v>
      </c>
      <c r="J4345" s="17" t="n">
        <v>1</v>
      </c>
      <c r="K4345" s="15" t="n">
        <v>71.9</v>
      </c>
      <c r="L4345" s="22" t="n">
        <v>0</v>
      </c>
      <c r="M4345" s="15" t="n">
        <v>16.51</v>
      </c>
      <c r="N4345" s="15" t="n">
        <f aca="false">J4345*K4345</f>
        <v>71.9</v>
      </c>
      <c r="O4345" s="15" t="n">
        <f aca="false">N4345*L4345</f>
        <v>0</v>
      </c>
      <c r="P4345" s="15" t="n">
        <f aca="false">N4345-O4345</f>
        <v>71.9</v>
      </c>
      <c r="Q4345" s="15" t="n">
        <f aca="false">J4345*INDEX(dProdutos!$F$2:$F$47,MATCH(E4345,dProdutos!$A$2:$A$47,0))</f>
        <v>27.38</v>
      </c>
      <c r="R4345" s="15" t="n">
        <f aca="false">IF(I4345="Cancelado",0,P4345-Q4345)</f>
        <v>44.52</v>
      </c>
      <c r="S4345" s="17" t="str">
        <f aca="false">INDEX(dProdutos!$D$2:$D$47,MATCH(E4345,dProdutos!$A$2:$A$47,0))</f>
        <v>Acessórios</v>
      </c>
    </row>
    <row r="4346" customFormat="false" ht="15" hidden="false" customHeight="false" outlineLevel="0" collapsed="false">
      <c r="A4346" s="17" t="s">
        <v>4182</v>
      </c>
      <c r="B4346" s="17" t="n">
        <v>2</v>
      </c>
      <c r="C4346" s="21" t="n">
        <v>45984</v>
      </c>
      <c r="D4346" s="17" t="s">
        <v>596</v>
      </c>
      <c r="E4346" s="17" t="s">
        <v>95</v>
      </c>
      <c r="F4346" s="17" t="s">
        <v>1497</v>
      </c>
      <c r="G4346" s="17" t="s">
        <v>59</v>
      </c>
      <c r="H4346" s="17" t="s">
        <v>1537</v>
      </c>
      <c r="I4346" s="17" t="s">
        <v>1524</v>
      </c>
      <c r="J4346" s="17" t="n">
        <v>1</v>
      </c>
      <c r="K4346" s="15" t="n">
        <v>77.9</v>
      </c>
      <c r="L4346" s="22" t="n">
        <v>0</v>
      </c>
      <c r="M4346" s="15" t="n">
        <v>0</v>
      </c>
      <c r="N4346" s="15" t="n">
        <f aca="false">J4346*K4346</f>
        <v>77.9</v>
      </c>
      <c r="O4346" s="15" t="n">
        <f aca="false">N4346*L4346</f>
        <v>0</v>
      </c>
      <c r="P4346" s="15" t="n">
        <f aca="false">N4346-O4346</f>
        <v>77.9</v>
      </c>
      <c r="Q4346" s="15" t="n">
        <f aca="false">J4346*INDEX(dProdutos!$F$2:$F$47,MATCH(E4346,dProdutos!$A$2:$A$47,0))</f>
        <v>36.71</v>
      </c>
      <c r="R4346" s="15" t="n">
        <f aca="false">IF(I4346="Cancelado",0,P4346-Q4346)</f>
        <v>41.19</v>
      </c>
      <c r="S4346" s="17" t="str">
        <f aca="false">INDEX(dProdutos!$D$2:$D$47,MATCH(E4346,dProdutos!$A$2:$A$47,0))</f>
        <v>Moda Feminina</v>
      </c>
    </row>
    <row r="4347" customFormat="false" ht="15" hidden="false" customHeight="false" outlineLevel="0" collapsed="false">
      <c r="A4347" s="17" t="s">
        <v>4183</v>
      </c>
      <c r="B4347" s="17" t="n">
        <v>1</v>
      </c>
      <c r="C4347" s="21" t="n">
        <v>45984</v>
      </c>
      <c r="D4347" s="17" t="s">
        <v>1122</v>
      </c>
      <c r="E4347" s="17" t="s">
        <v>156</v>
      </c>
      <c r="F4347" s="17" t="s">
        <v>1499</v>
      </c>
      <c r="G4347" s="17" t="s">
        <v>62</v>
      </c>
      <c r="H4347" s="17" t="s">
        <v>1523</v>
      </c>
      <c r="I4347" s="17" t="s">
        <v>1524</v>
      </c>
      <c r="J4347" s="17" t="n">
        <v>1</v>
      </c>
      <c r="K4347" s="15" t="n">
        <v>192.9</v>
      </c>
      <c r="L4347" s="22" t="n">
        <v>0</v>
      </c>
      <c r="M4347" s="15" t="n">
        <v>0</v>
      </c>
      <c r="N4347" s="15" t="n">
        <f aca="false">J4347*K4347</f>
        <v>192.9</v>
      </c>
      <c r="O4347" s="15" t="n">
        <f aca="false">N4347*L4347</f>
        <v>0</v>
      </c>
      <c r="P4347" s="15" t="n">
        <f aca="false">N4347-O4347</f>
        <v>192.9</v>
      </c>
      <c r="Q4347" s="15" t="n">
        <f aca="false">J4347*INDEX(dProdutos!$F$2:$F$47,MATCH(E4347,dProdutos!$A$2:$A$47,0))</f>
        <v>80.38</v>
      </c>
      <c r="R4347" s="15" t="n">
        <f aca="false">IF(I4347="Cancelado",0,P4347-Q4347)</f>
        <v>112.52</v>
      </c>
      <c r="S4347" s="17" t="str">
        <f aca="false">INDEX(dProdutos!$D$2:$D$47,MATCH(E4347,dProdutos!$A$2:$A$47,0))</f>
        <v>Acessórios</v>
      </c>
    </row>
    <row r="4348" customFormat="false" ht="15" hidden="false" customHeight="false" outlineLevel="0" collapsed="false">
      <c r="A4348" s="17" t="s">
        <v>4183</v>
      </c>
      <c r="B4348" s="17" t="n">
        <v>2</v>
      </c>
      <c r="C4348" s="21" t="n">
        <v>45984</v>
      </c>
      <c r="D4348" s="17" t="s">
        <v>1122</v>
      </c>
      <c r="E4348" s="17" t="s">
        <v>111</v>
      </c>
      <c r="F4348" s="17" t="s">
        <v>1499</v>
      </c>
      <c r="G4348" s="17" t="s">
        <v>62</v>
      </c>
      <c r="H4348" s="17" t="s">
        <v>1523</v>
      </c>
      <c r="I4348" s="17" t="s">
        <v>1524</v>
      </c>
      <c r="J4348" s="17" t="n">
        <v>1</v>
      </c>
      <c r="K4348" s="15" t="n">
        <v>188.9</v>
      </c>
      <c r="L4348" s="22" t="n">
        <v>0</v>
      </c>
      <c r="M4348" s="15" t="n">
        <v>0</v>
      </c>
      <c r="N4348" s="15" t="n">
        <f aca="false">J4348*K4348</f>
        <v>188.9</v>
      </c>
      <c r="O4348" s="15" t="n">
        <f aca="false">N4348*L4348</f>
        <v>0</v>
      </c>
      <c r="P4348" s="15" t="n">
        <f aca="false">N4348-O4348</f>
        <v>188.9</v>
      </c>
      <c r="Q4348" s="15" t="n">
        <f aca="false">J4348*INDEX(dProdutos!$F$2:$F$47,MATCH(E4348,dProdutos!$A$2:$A$47,0))</f>
        <v>88.32</v>
      </c>
      <c r="R4348" s="15" t="n">
        <f aca="false">IF(I4348="Cancelado",0,P4348-Q4348)</f>
        <v>100.58</v>
      </c>
      <c r="S4348" s="17" t="str">
        <f aca="false">INDEX(dProdutos!$D$2:$D$47,MATCH(E4348,dProdutos!$A$2:$A$47,0))</f>
        <v>Moda Masculina</v>
      </c>
    </row>
    <row r="4349" customFormat="false" ht="15" hidden="false" customHeight="false" outlineLevel="0" collapsed="false">
      <c r="A4349" s="17" t="s">
        <v>4183</v>
      </c>
      <c r="B4349" s="17" t="n">
        <v>3</v>
      </c>
      <c r="C4349" s="21" t="n">
        <v>45984</v>
      </c>
      <c r="D4349" s="17" t="s">
        <v>1122</v>
      </c>
      <c r="E4349" s="17" t="s">
        <v>111</v>
      </c>
      <c r="F4349" s="17" t="s">
        <v>1499</v>
      </c>
      <c r="G4349" s="17" t="s">
        <v>62</v>
      </c>
      <c r="H4349" s="17" t="s">
        <v>1523</v>
      </c>
      <c r="I4349" s="17" t="s">
        <v>1524</v>
      </c>
      <c r="J4349" s="17" t="n">
        <v>2</v>
      </c>
      <c r="K4349" s="15" t="n">
        <v>188.9</v>
      </c>
      <c r="L4349" s="22" t="n">
        <v>0</v>
      </c>
      <c r="M4349" s="15" t="n">
        <v>0</v>
      </c>
      <c r="N4349" s="15" t="n">
        <f aca="false">J4349*K4349</f>
        <v>377.8</v>
      </c>
      <c r="O4349" s="15" t="n">
        <f aca="false">N4349*L4349</f>
        <v>0</v>
      </c>
      <c r="P4349" s="15" t="n">
        <f aca="false">N4349-O4349</f>
        <v>377.8</v>
      </c>
      <c r="Q4349" s="15" t="n">
        <f aca="false">J4349*INDEX(dProdutos!$F$2:$F$47,MATCH(E4349,dProdutos!$A$2:$A$47,0))</f>
        <v>176.64</v>
      </c>
      <c r="R4349" s="15" t="n">
        <f aca="false">IF(I4349="Cancelado",0,P4349-Q4349)</f>
        <v>201.16</v>
      </c>
      <c r="S4349" s="17" t="str">
        <f aca="false">INDEX(dProdutos!$D$2:$D$47,MATCH(E4349,dProdutos!$A$2:$A$47,0))</f>
        <v>Moda Masculina</v>
      </c>
    </row>
    <row r="4350" customFormat="false" ht="15" hidden="false" customHeight="false" outlineLevel="0" collapsed="false">
      <c r="A4350" s="17" t="s">
        <v>4184</v>
      </c>
      <c r="B4350" s="17" t="n">
        <v>1</v>
      </c>
      <c r="C4350" s="21" t="n">
        <v>45984</v>
      </c>
      <c r="D4350" s="17" t="s">
        <v>1258</v>
      </c>
      <c r="E4350" s="17" t="s">
        <v>183</v>
      </c>
      <c r="F4350" s="17" t="s">
        <v>1501</v>
      </c>
      <c r="G4350" s="17" t="s">
        <v>63</v>
      </c>
      <c r="H4350" s="17" t="s">
        <v>1537</v>
      </c>
      <c r="I4350" s="17" t="s">
        <v>1541</v>
      </c>
      <c r="J4350" s="17" t="n">
        <v>1</v>
      </c>
      <c r="K4350" s="15" t="n">
        <v>121.9</v>
      </c>
      <c r="L4350" s="22" t="n">
        <v>0.05</v>
      </c>
      <c r="M4350" s="15" t="n">
        <v>14.14</v>
      </c>
      <c r="N4350" s="15" t="n">
        <f aca="false">J4350*K4350</f>
        <v>121.9</v>
      </c>
      <c r="O4350" s="15" t="n">
        <f aca="false">N4350*L4350</f>
        <v>6.095</v>
      </c>
      <c r="P4350" s="15" t="n">
        <f aca="false">N4350-O4350</f>
        <v>115.805</v>
      </c>
      <c r="Q4350" s="15" t="n">
        <f aca="false">J4350*INDEX(dProdutos!$F$2:$F$47,MATCH(E4350,dProdutos!$A$2:$A$47,0))</f>
        <v>52.76</v>
      </c>
      <c r="R4350" s="15" t="n">
        <f aca="false">IF(I4350="Cancelado",0,P4350-Q4350)</f>
        <v>63.045</v>
      </c>
      <c r="S4350" s="17" t="str">
        <f aca="false">INDEX(dProdutos!$D$2:$D$47,MATCH(E4350,dProdutos!$A$2:$A$47,0))</f>
        <v>Eletrônicos</v>
      </c>
    </row>
    <row r="4351" customFormat="false" ht="15" hidden="false" customHeight="false" outlineLevel="0" collapsed="false">
      <c r="A4351" s="17" t="s">
        <v>4184</v>
      </c>
      <c r="B4351" s="17" t="n">
        <v>2</v>
      </c>
      <c r="C4351" s="21" t="n">
        <v>45984</v>
      </c>
      <c r="D4351" s="17" t="s">
        <v>1258</v>
      </c>
      <c r="E4351" s="17" t="s">
        <v>171</v>
      </c>
      <c r="F4351" s="17" t="s">
        <v>1501</v>
      </c>
      <c r="G4351" s="17" t="s">
        <v>63</v>
      </c>
      <c r="H4351" s="17" t="s">
        <v>1537</v>
      </c>
      <c r="I4351" s="17" t="s">
        <v>1541</v>
      </c>
      <c r="J4351" s="17" t="n">
        <v>1</v>
      </c>
      <c r="K4351" s="15" t="n">
        <v>246.9</v>
      </c>
      <c r="L4351" s="22" t="n">
        <v>0</v>
      </c>
      <c r="M4351" s="15" t="n">
        <v>0</v>
      </c>
      <c r="N4351" s="15" t="n">
        <f aca="false">J4351*K4351</f>
        <v>246.9</v>
      </c>
      <c r="O4351" s="15" t="n">
        <f aca="false">N4351*L4351</f>
        <v>0</v>
      </c>
      <c r="P4351" s="15" t="n">
        <f aca="false">N4351-O4351</f>
        <v>246.9</v>
      </c>
      <c r="Q4351" s="15" t="n">
        <f aca="false">J4351*INDEX(dProdutos!$F$2:$F$47,MATCH(E4351,dProdutos!$A$2:$A$47,0))</f>
        <v>103.61</v>
      </c>
      <c r="R4351" s="15" t="n">
        <f aca="false">IF(I4351="Cancelado",0,P4351-Q4351)</f>
        <v>143.29</v>
      </c>
      <c r="S4351" s="17" t="str">
        <f aca="false">INDEX(dProdutos!$D$2:$D$47,MATCH(E4351,dProdutos!$A$2:$A$47,0))</f>
        <v>Casa</v>
      </c>
    </row>
    <row r="4352" customFormat="false" ht="15" hidden="false" customHeight="false" outlineLevel="0" collapsed="false">
      <c r="A4352" s="17" t="s">
        <v>4185</v>
      </c>
      <c r="B4352" s="17" t="n">
        <v>1</v>
      </c>
      <c r="C4352" s="21" t="n">
        <v>45985</v>
      </c>
      <c r="D4352" s="17" t="s">
        <v>936</v>
      </c>
      <c r="E4352" s="17" t="s">
        <v>81</v>
      </c>
      <c r="F4352" s="17" t="s">
        <v>1499</v>
      </c>
      <c r="G4352" s="17" t="s">
        <v>59</v>
      </c>
      <c r="H4352" s="17" t="s">
        <v>1523</v>
      </c>
      <c r="I4352" s="17" t="s">
        <v>1524</v>
      </c>
      <c r="J4352" s="17" t="n">
        <v>1</v>
      </c>
      <c r="K4352" s="15" t="n">
        <v>64.9</v>
      </c>
      <c r="L4352" s="22" t="n">
        <v>0.2</v>
      </c>
      <c r="M4352" s="15" t="n">
        <v>22.5</v>
      </c>
      <c r="N4352" s="15" t="n">
        <f aca="false">J4352*K4352</f>
        <v>64.9</v>
      </c>
      <c r="O4352" s="15" t="n">
        <f aca="false">N4352*L4352</f>
        <v>12.98</v>
      </c>
      <c r="P4352" s="15" t="n">
        <f aca="false">N4352-O4352</f>
        <v>51.92</v>
      </c>
      <c r="Q4352" s="15" t="n">
        <f aca="false">J4352*INDEX(dProdutos!$F$2:$F$47,MATCH(E4352,dProdutos!$A$2:$A$47,0))</f>
        <v>26.12</v>
      </c>
      <c r="R4352" s="15" t="n">
        <f aca="false">IF(I4352="Cancelado",0,P4352-Q4352)</f>
        <v>25.8</v>
      </c>
      <c r="S4352" s="17" t="str">
        <f aca="false">INDEX(dProdutos!$D$2:$D$47,MATCH(E4352,dProdutos!$A$2:$A$47,0))</f>
        <v>Moda Feminina</v>
      </c>
    </row>
    <row r="4353" customFormat="false" ht="15" hidden="false" customHeight="false" outlineLevel="0" collapsed="false">
      <c r="A4353" s="17" t="s">
        <v>4186</v>
      </c>
      <c r="B4353" s="17" t="n">
        <v>1</v>
      </c>
      <c r="C4353" s="21" t="n">
        <v>45985</v>
      </c>
      <c r="D4353" s="17" t="s">
        <v>936</v>
      </c>
      <c r="E4353" s="17" t="s">
        <v>171</v>
      </c>
      <c r="F4353" s="17" t="s">
        <v>1497</v>
      </c>
      <c r="G4353" s="17" t="s">
        <v>61</v>
      </c>
      <c r="H4353" s="17" t="s">
        <v>1523</v>
      </c>
      <c r="I4353" s="17" t="s">
        <v>1524</v>
      </c>
      <c r="J4353" s="17" t="n">
        <v>1</v>
      </c>
      <c r="K4353" s="15" t="n">
        <v>246.9</v>
      </c>
      <c r="L4353" s="22" t="n">
        <v>0.2</v>
      </c>
      <c r="M4353" s="15" t="n">
        <v>20.76</v>
      </c>
      <c r="N4353" s="15" t="n">
        <f aca="false">J4353*K4353</f>
        <v>246.9</v>
      </c>
      <c r="O4353" s="15" t="n">
        <f aca="false">N4353*L4353</f>
        <v>49.38</v>
      </c>
      <c r="P4353" s="15" t="n">
        <f aca="false">N4353-O4353</f>
        <v>197.52</v>
      </c>
      <c r="Q4353" s="15" t="n">
        <f aca="false">J4353*INDEX(dProdutos!$F$2:$F$47,MATCH(E4353,dProdutos!$A$2:$A$47,0))</f>
        <v>103.61</v>
      </c>
      <c r="R4353" s="15" t="n">
        <f aca="false">IF(I4353="Cancelado",0,P4353-Q4353)</f>
        <v>93.91</v>
      </c>
      <c r="S4353" s="17" t="str">
        <f aca="false">INDEX(dProdutos!$D$2:$D$47,MATCH(E4353,dProdutos!$A$2:$A$47,0))</f>
        <v>Casa</v>
      </c>
    </row>
    <row r="4354" customFormat="false" ht="15" hidden="false" customHeight="false" outlineLevel="0" collapsed="false">
      <c r="A4354" s="17" t="s">
        <v>4187</v>
      </c>
      <c r="B4354" s="17" t="n">
        <v>1</v>
      </c>
      <c r="C4354" s="21" t="n">
        <v>45985</v>
      </c>
      <c r="D4354" s="17" t="s">
        <v>582</v>
      </c>
      <c r="E4354" s="17" t="s">
        <v>85</v>
      </c>
      <c r="F4354" s="17" t="s">
        <v>1497</v>
      </c>
      <c r="G4354" s="17" t="s">
        <v>62</v>
      </c>
      <c r="H4354" s="17" t="s">
        <v>1523</v>
      </c>
      <c r="I4354" s="17" t="s">
        <v>1524</v>
      </c>
      <c r="J4354" s="17" t="n">
        <v>1</v>
      </c>
      <c r="K4354" s="15" t="n">
        <v>165.9</v>
      </c>
      <c r="L4354" s="22" t="n">
        <v>0.2</v>
      </c>
      <c r="M4354" s="15" t="n">
        <v>30.33</v>
      </c>
      <c r="N4354" s="15" t="n">
        <f aca="false">J4354*K4354</f>
        <v>165.9</v>
      </c>
      <c r="O4354" s="15" t="n">
        <f aca="false">N4354*L4354</f>
        <v>33.18</v>
      </c>
      <c r="P4354" s="15" t="n">
        <f aca="false">N4354-O4354</f>
        <v>132.72</v>
      </c>
      <c r="Q4354" s="15" t="n">
        <f aca="false">J4354*INDEX(dProdutos!$F$2:$F$47,MATCH(E4354,dProdutos!$A$2:$A$47,0))</f>
        <v>91.55</v>
      </c>
      <c r="R4354" s="15" t="n">
        <f aca="false">IF(I4354="Cancelado",0,P4354-Q4354)</f>
        <v>41.17</v>
      </c>
      <c r="S4354" s="17" t="str">
        <f aca="false">INDEX(dProdutos!$D$2:$D$47,MATCH(E4354,dProdutos!$A$2:$A$47,0))</f>
        <v>Moda Feminina</v>
      </c>
    </row>
    <row r="4355" customFormat="false" ht="15" hidden="false" customHeight="false" outlineLevel="0" collapsed="false">
      <c r="A4355" s="17" t="s">
        <v>4188</v>
      </c>
      <c r="B4355" s="17" t="n">
        <v>1</v>
      </c>
      <c r="C4355" s="21" t="n">
        <v>45985</v>
      </c>
      <c r="D4355" s="17" t="s">
        <v>888</v>
      </c>
      <c r="E4355" s="17" t="s">
        <v>135</v>
      </c>
      <c r="F4355" s="17" t="s">
        <v>1499</v>
      </c>
      <c r="G4355" s="17" t="s">
        <v>63</v>
      </c>
      <c r="H4355" s="17" t="s">
        <v>1523</v>
      </c>
      <c r="I4355" s="17" t="s">
        <v>1524</v>
      </c>
      <c r="J4355" s="17" t="n">
        <v>1</v>
      </c>
      <c r="K4355" s="15" t="n">
        <v>200.9</v>
      </c>
      <c r="L4355" s="22" t="n">
        <v>0.2</v>
      </c>
      <c r="M4355" s="15" t="n">
        <v>25.37</v>
      </c>
      <c r="N4355" s="15" t="n">
        <f aca="false">J4355*K4355</f>
        <v>200.9</v>
      </c>
      <c r="O4355" s="15" t="n">
        <f aca="false">N4355*L4355</f>
        <v>40.18</v>
      </c>
      <c r="P4355" s="15" t="n">
        <f aca="false">N4355-O4355</f>
        <v>160.72</v>
      </c>
      <c r="Q4355" s="15" t="n">
        <f aca="false">J4355*INDEX(dProdutos!$F$2:$F$47,MATCH(E4355,dProdutos!$A$2:$A$47,0))</f>
        <v>80.73</v>
      </c>
      <c r="R4355" s="15" t="n">
        <f aca="false">IF(I4355="Cancelado",0,P4355-Q4355)</f>
        <v>79.99</v>
      </c>
      <c r="S4355" s="17" t="str">
        <f aca="false">INDEX(dProdutos!$D$2:$D$47,MATCH(E4355,dProdutos!$A$2:$A$47,0))</f>
        <v>Calçados</v>
      </c>
    </row>
    <row r="4356" customFormat="false" ht="15" hidden="false" customHeight="false" outlineLevel="0" collapsed="false">
      <c r="A4356" s="17" t="s">
        <v>4188</v>
      </c>
      <c r="B4356" s="17" t="n">
        <v>2</v>
      </c>
      <c r="C4356" s="21" t="n">
        <v>45985</v>
      </c>
      <c r="D4356" s="17" t="s">
        <v>888</v>
      </c>
      <c r="E4356" s="17" t="s">
        <v>77</v>
      </c>
      <c r="F4356" s="17" t="s">
        <v>1499</v>
      </c>
      <c r="G4356" s="17" t="s">
        <v>63</v>
      </c>
      <c r="H4356" s="17" t="s">
        <v>1523</v>
      </c>
      <c r="I4356" s="17" t="s">
        <v>1524</v>
      </c>
      <c r="J4356" s="17" t="n">
        <v>2</v>
      </c>
      <c r="K4356" s="15" t="n">
        <v>198.9</v>
      </c>
      <c r="L4356" s="22" t="n">
        <v>0.2</v>
      </c>
      <c r="M4356" s="15" t="n">
        <v>0</v>
      </c>
      <c r="N4356" s="15" t="n">
        <f aca="false">J4356*K4356</f>
        <v>397.8</v>
      </c>
      <c r="O4356" s="15" t="n">
        <f aca="false">N4356*L4356</f>
        <v>79.56</v>
      </c>
      <c r="P4356" s="15" t="n">
        <f aca="false">N4356-O4356</f>
        <v>318.24</v>
      </c>
      <c r="Q4356" s="15" t="n">
        <f aca="false">J4356*INDEX(dProdutos!$F$2:$F$47,MATCH(E4356,dProdutos!$A$2:$A$47,0))</f>
        <v>215.76</v>
      </c>
      <c r="R4356" s="15" t="n">
        <f aca="false">IF(I4356="Cancelado",0,P4356-Q4356)</f>
        <v>102.48</v>
      </c>
      <c r="S4356" s="17" t="str">
        <f aca="false">INDEX(dProdutos!$D$2:$D$47,MATCH(E4356,dProdutos!$A$2:$A$47,0))</f>
        <v>Moda Feminina</v>
      </c>
    </row>
    <row r="4357" customFormat="false" ht="15" hidden="false" customHeight="false" outlineLevel="0" collapsed="false">
      <c r="A4357" s="17" t="s">
        <v>4188</v>
      </c>
      <c r="B4357" s="17" t="n">
        <v>3</v>
      </c>
      <c r="C4357" s="21" t="n">
        <v>45985</v>
      </c>
      <c r="D4357" s="17" t="s">
        <v>888</v>
      </c>
      <c r="E4357" s="17" t="s">
        <v>153</v>
      </c>
      <c r="F4357" s="17" t="s">
        <v>1499</v>
      </c>
      <c r="G4357" s="17" t="s">
        <v>63</v>
      </c>
      <c r="H4357" s="17" t="s">
        <v>1523</v>
      </c>
      <c r="I4357" s="17" t="s">
        <v>1524</v>
      </c>
      <c r="J4357" s="17" t="n">
        <v>1</v>
      </c>
      <c r="K4357" s="15" t="n">
        <v>165.9</v>
      </c>
      <c r="L4357" s="22" t="n">
        <v>0.2</v>
      </c>
      <c r="M4357" s="15" t="n">
        <v>0</v>
      </c>
      <c r="N4357" s="15" t="n">
        <f aca="false">J4357*K4357</f>
        <v>165.9</v>
      </c>
      <c r="O4357" s="15" t="n">
        <f aca="false">N4357*L4357</f>
        <v>33.18</v>
      </c>
      <c r="P4357" s="15" t="n">
        <f aca="false">N4357-O4357</f>
        <v>132.72</v>
      </c>
      <c r="Q4357" s="15" t="n">
        <f aca="false">J4357*INDEX(dProdutos!$F$2:$F$47,MATCH(E4357,dProdutos!$A$2:$A$47,0))</f>
        <v>67.28</v>
      </c>
      <c r="R4357" s="15" t="n">
        <f aca="false">IF(I4357="Cancelado",0,P4357-Q4357)</f>
        <v>65.44</v>
      </c>
      <c r="S4357" s="17" t="str">
        <f aca="false">INDEX(dProdutos!$D$2:$D$47,MATCH(E4357,dProdutos!$A$2:$A$47,0))</f>
        <v>Acessórios</v>
      </c>
    </row>
    <row r="4358" customFormat="false" ht="15" hidden="false" customHeight="false" outlineLevel="0" collapsed="false">
      <c r="A4358" s="17" t="s">
        <v>4188</v>
      </c>
      <c r="B4358" s="17" t="n">
        <v>4</v>
      </c>
      <c r="C4358" s="21" t="n">
        <v>45985</v>
      </c>
      <c r="D4358" s="17" t="s">
        <v>888</v>
      </c>
      <c r="E4358" s="17" t="s">
        <v>102</v>
      </c>
      <c r="F4358" s="17" t="s">
        <v>1499</v>
      </c>
      <c r="G4358" s="17" t="s">
        <v>63</v>
      </c>
      <c r="H4358" s="17" t="s">
        <v>1523</v>
      </c>
      <c r="I4358" s="17" t="s">
        <v>1524</v>
      </c>
      <c r="J4358" s="17" t="n">
        <v>2</v>
      </c>
      <c r="K4358" s="15" t="n">
        <v>65.9</v>
      </c>
      <c r="L4358" s="22" t="n">
        <v>0.2</v>
      </c>
      <c r="M4358" s="15" t="n">
        <v>0</v>
      </c>
      <c r="N4358" s="15" t="n">
        <f aca="false">J4358*K4358</f>
        <v>131.8</v>
      </c>
      <c r="O4358" s="15" t="n">
        <f aca="false">N4358*L4358</f>
        <v>26.36</v>
      </c>
      <c r="P4358" s="15" t="n">
        <f aca="false">N4358-O4358</f>
        <v>105.44</v>
      </c>
      <c r="Q4358" s="15" t="n">
        <f aca="false">J4358*INDEX(dProdutos!$F$2:$F$47,MATCH(E4358,dProdutos!$A$2:$A$47,0))</f>
        <v>59.36</v>
      </c>
      <c r="R4358" s="15" t="n">
        <f aca="false">IF(I4358="Cancelado",0,P4358-Q4358)</f>
        <v>46.08</v>
      </c>
      <c r="S4358" s="17" t="str">
        <f aca="false">INDEX(dProdutos!$D$2:$D$47,MATCH(E4358,dProdutos!$A$2:$A$47,0))</f>
        <v>Moda Masculina</v>
      </c>
    </row>
    <row r="4359" customFormat="false" ht="15" hidden="false" customHeight="false" outlineLevel="0" collapsed="false">
      <c r="A4359" s="17" t="s">
        <v>4189</v>
      </c>
      <c r="B4359" s="17" t="n">
        <v>1</v>
      </c>
      <c r="C4359" s="21" t="n">
        <v>45985</v>
      </c>
      <c r="D4359" s="17" t="s">
        <v>393</v>
      </c>
      <c r="E4359" s="17" t="s">
        <v>192</v>
      </c>
      <c r="F4359" s="17" t="s">
        <v>1495</v>
      </c>
      <c r="G4359" s="17" t="s">
        <v>59</v>
      </c>
      <c r="H4359" s="17" t="s">
        <v>1537</v>
      </c>
      <c r="I4359" s="17" t="s">
        <v>1524</v>
      </c>
      <c r="J4359" s="17" t="n">
        <v>2</v>
      </c>
      <c r="K4359" s="15" t="n">
        <v>245.9</v>
      </c>
      <c r="L4359" s="22" t="n">
        <v>0.2</v>
      </c>
      <c r="M4359" s="15" t="n">
        <v>0</v>
      </c>
      <c r="N4359" s="15" t="n">
        <f aca="false">J4359*K4359</f>
        <v>491.8</v>
      </c>
      <c r="O4359" s="15" t="n">
        <f aca="false">N4359*L4359</f>
        <v>98.36</v>
      </c>
      <c r="P4359" s="15" t="n">
        <f aca="false">N4359-O4359</f>
        <v>393.44</v>
      </c>
      <c r="Q4359" s="15" t="n">
        <f aca="false">J4359*INDEX(dProdutos!$F$2:$F$47,MATCH(E4359,dProdutos!$A$2:$A$47,0))</f>
        <v>215.56</v>
      </c>
      <c r="R4359" s="15" t="n">
        <f aca="false">IF(I4359="Cancelado",0,P4359-Q4359)</f>
        <v>177.88</v>
      </c>
      <c r="S4359" s="17" t="str">
        <f aca="false">INDEX(dProdutos!$D$2:$D$47,MATCH(E4359,dProdutos!$A$2:$A$47,0))</f>
        <v>Eletrônicos</v>
      </c>
    </row>
    <row r="4360" customFormat="false" ht="15" hidden="false" customHeight="false" outlineLevel="0" collapsed="false">
      <c r="A4360" s="17" t="s">
        <v>4189</v>
      </c>
      <c r="B4360" s="17" t="n">
        <v>2</v>
      </c>
      <c r="C4360" s="21" t="n">
        <v>45985</v>
      </c>
      <c r="D4360" s="17" t="s">
        <v>393</v>
      </c>
      <c r="E4360" s="17" t="s">
        <v>144</v>
      </c>
      <c r="F4360" s="17" t="s">
        <v>1495</v>
      </c>
      <c r="G4360" s="17" t="s">
        <v>59</v>
      </c>
      <c r="H4360" s="17" t="s">
        <v>1537</v>
      </c>
      <c r="I4360" s="17" t="s">
        <v>1524</v>
      </c>
      <c r="J4360" s="17" t="n">
        <v>1</v>
      </c>
      <c r="K4360" s="15" t="n">
        <v>260.9</v>
      </c>
      <c r="L4360" s="22" t="n">
        <v>0.2</v>
      </c>
      <c r="M4360" s="15" t="n">
        <v>0</v>
      </c>
      <c r="N4360" s="15" t="n">
        <f aca="false">J4360*K4360</f>
        <v>260.9</v>
      </c>
      <c r="O4360" s="15" t="n">
        <f aca="false">N4360*L4360</f>
        <v>52.18</v>
      </c>
      <c r="P4360" s="15" t="n">
        <f aca="false">N4360-O4360</f>
        <v>208.72</v>
      </c>
      <c r="Q4360" s="15" t="n">
        <f aca="false">J4360*INDEX(dProdutos!$F$2:$F$47,MATCH(E4360,dProdutos!$A$2:$A$47,0))</f>
        <v>99.86</v>
      </c>
      <c r="R4360" s="15" t="n">
        <f aca="false">IF(I4360="Cancelado",0,P4360-Q4360)</f>
        <v>108.86</v>
      </c>
      <c r="S4360" s="17" t="str">
        <f aca="false">INDEX(dProdutos!$D$2:$D$47,MATCH(E4360,dProdutos!$A$2:$A$47,0))</f>
        <v>Acessórios</v>
      </c>
    </row>
    <row r="4361" customFormat="false" ht="15" hidden="false" customHeight="false" outlineLevel="0" collapsed="false">
      <c r="A4361" s="17" t="s">
        <v>4190</v>
      </c>
      <c r="B4361" s="17" t="n">
        <v>1</v>
      </c>
      <c r="C4361" s="21" t="n">
        <v>45985</v>
      </c>
      <c r="D4361" s="17" t="s">
        <v>342</v>
      </c>
      <c r="E4361" s="17" t="s">
        <v>111</v>
      </c>
      <c r="F4361" s="17" t="s">
        <v>1495</v>
      </c>
      <c r="G4361" s="17" t="s">
        <v>64</v>
      </c>
      <c r="H4361" s="17" t="s">
        <v>1523</v>
      </c>
      <c r="I4361" s="17" t="s">
        <v>1524</v>
      </c>
      <c r="J4361" s="17" t="n">
        <v>1</v>
      </c>
      <c r="K4361" s="15" t="n">
        <v>188.9</v>
      </c>
      <c r="L4361" s="22" t="n">
        <v>0.2</v>
      </c>
      <c r="M4361" s="15" t="n">
        <v>15.91</v>
      </c>
      <c r="N4361" s="15" t="n">
        <f aca="false">J4361*K4361</f>
        <v>188.9</v>
      </c>
      <c r="O4361" s="15" t="n">
        <f aca="false">N4361*L4361</f>
        <v>37.78</v>
      </c>
      <c r="P4361" s="15" t="n">
        <f aca="false">N4361-O4361</f>
        <v>151.12</v>
      </c>
      <c r="Q4361" s="15" t="n">
        <f aca="false">J4361*INDEX(dProdutos!$F$2:$F$47,MATCH(E4361,dProdutos!$A$2:$A$47,0))</f>
        <v>88.32</v>
      </c>
      <c r="R4361" s="15" t="n">
        <f aca="false">IF(I4361="Cancelado",0,P4361-Q4361)</f>
        <v>62.8</v>
      </c>
      <c r="S4361" s="17" t="str">
        <f aca="false">INDEX(dProdutos!$D$2:$D$47,MATCH(E4361,dProdutos!$A$2:$A$47,0))</f>
        <v>Moda Masculina</v>
      </c>
    </row>
    <row r="4362" customFormat="false" ht="15" hidden="false" customHeight="false" outlineLevel="0" collapsed="false">
      <c r="A4362" s="17" t="s">
        <v>4191</v>
      </c>
      <c r="B4362" s="17" t="n">
        <v>1</v>
      </c>
      <c r="C4362" s="21" t="n">
        <v>45985</v>
      </c>
      <c r="D4362" s="17" t="s">
        <v>1336</v>
      </c>
      <c r="E4362" s="17" t="s">
        <v>174</v>
      </c>
      <c r="F4362" s="17" t="s">
        <v>1499</v>
      </c>
      <c r="G4362" s="17" t="s">
        <v>61</v>
      </c>
      <c r="H4362" s="17" t="s">
        <v>1537</v>
      </c>
      <c r="I4362" s="17" t="s">
        <v>1524</v>
      </c>
      <c r="J4362" s="17" t="n">
        <v>1</v>
      </c>
      <c r="K4362" s="15" t="n">
        <v>250.9</v>
      </c>
      <c r="L4362" s="22" t="n">
        <v>0.2</v>
      </c>
      <c r="M4362" s="15" t="n">
        <v>32.93</v>
      </c>
      <c r="N4362" s="15" t="n">
        <f aca="false">J4362*K4362</f>
        <v>250.9</v>
      </c>
      <c r="O4362" s="15" t="n">
        <f aca="false">N4362*L4362</f>
        <v>50.18</v>
      </c>
      <c r="P4362" s="15" t="n">
        <f aca="false">N4362-O4362</f>
        <v>200.72</v>
      </c>
      <c r="Q4362" s="15" t="n">
        <f aca="false">J4362*INDEX(dProdutos!$F$2:$F$47,MATCH(E4362,dProdutos!$A$2:$A$47,0))</f>
        <v>151.28</v>
      </c>
      <c r="R4362" s="15" t="n">
        <f aca="false">IF(I4362="Cancelado",0,P4362-Q4362)</f>
        <v>49.44</v>
      </c>
      <c r="S4362" s="17" t="str">
        <f aca="false">INDEX(dProdutos!$D$2:$D$47,MATCH(E4362,dProdutos!$A$2:$A$47,0))</f>
        <v>Casa</v>
      </c>
    </row>
    <row r="4363" customFormat="false" ht="15" hidden="false" customHeight="false" outlineLevel="0" collapsed="false">
      <c r="A4363" s="17" t="s">
        <v>4191</v>
      </c>
      <c r="B4363" s="17" t="n">
        <v>2</v>
      </c>
      <c r="C4363" s="21" t="n">
        <v>45985</v>
      </c>
      <c r="D4363" s="17" t="s">
        <v>1336</v>
      </c>
      <c r="E4363" s="17" t="s">
        <v>117</v>
      </c>
      <c r="F4363" s="17" t="s">
        <v>1499</v>
      </c>
      <c r="G4363" s="17" t="s">
        <v>61</v>
      </c>
      <c r="H4363" s="17" t="s">
        <v>1537</v>
      </c>
      <c r="I4363" s="17" t="s">
        <v>1524</v>
      </c>
      <c r="J4363" s="17" t="n">
        <v>1</v>
      </c>
      <c r="K4363" s="15" t="n">
        <v>166.9</v>
      </c>
      <c r="L4363" s="22" t="n">
        <v>0.2</v>
      </c>
      <c r="M4363" s="15" t="n">
        <v>0</v>
      </c>
      <c r="N4363" s="15" t="n">
        <f aca="false">J4363*K4363</f>
        <v>166.9</v>
      </c>
      <c r="O4363" s="15" t="n">
        <f aca="false">N4363*L4363</f>
        <v>33.38</v>
      </c>
      <c r="P4363" s="15" t="n">
        <f aca="false">N4363-O4363</f>
        <v>133.52</v>
      </c>
      <c r="Q4363" s="15" t="n">
        <f aca="false">J4363*INDEX(dProdutos!$F$2:$F$47,MATCH(E4363,dProdutos!$A$2:$A$47,0))</f>
        <v>73.23</v>
      </c>
      <c r="R4363" s="15" t="n">
        <f aca="false">IF(I4363="Cancelado",0,P4363-Q4363)</f>
        <v>60.29</v>
      </c>
      <c r="S4363" s="17" t="str">
        <f aca="false">INDEX(dProdutos!$D$2:$D$47,MATCH(E4363,dProdutos!$A$2:$A$47,0))</f>
        <v>Moda Masculina</v>
      </c>
    </row>
    <row r="4364" customFormat="false" ht="15" hidden="false" customHeight="false" outlineLevel="0" collapsed="false">
      <c r="A4364" s="17" t="s">
        <v>4191</v>
      </c>
      <c r="B4364" s="17" t="n">
        <v>3</v>
      </c>
      <c r="C4364" s="21" t="n">
        <v>45985</v>
      </c>
      <c r="D4364" s="17" t="s">
        <v>1336</v>
      </c>
      <c r="E4364" s="17" t="s">
        <v>192</v>
      </c>
      <c r="F4364" s="17" t="s">
        <v>1499</v>
      </c>
      <c r="G4364" s="17" t="s">
        <v>61</v>
      </c>
      <c r="H4364" s="17" t="s">
        <v>1537</v>
      </c>
      <c r="I4364" s="17" t="s">
        <v>1524</v>
      </c>
      <c r="J4364" s="17" t="n">
        <v>1</v>
      </c>
      <c r="K4364" s="15" t="n">
        <v>245.9</v>
      </c>
      <c r="L4364" s="22" t="n">
        <v>0.2</v>
      </c>
      <c r="M4364" s="15" t="n">
        <v>0</v>
      </c>
      <c r="N4364" s="15" t="n">
        <f aca="false">J4364*K4364</f>
        <v>245.9</v>
      </c>
      <c r="O4364" s="15" t="n">
        <f aca="false">N4364*L4364</f>
        <v>49.18</v>
      </c>
      <c r="P4364" s="15" t="n">
        <f aca="false">N4364-O4364</f>
        <v>196.72</v>
      </c>
      <c r="Q4364" s="15" t="n">
        <f aca="false">J4364*INDEX(dProdutos!$F$2:$F$47,MATCH(E4364,dProdutos!$A$2:$A$47,0))</f>
        <v>107.78</v>
      </c>
      <c r="R4364" s="15" t="n">
        <f aca="false">IF(I4364="Cancelado",0,P4364-Q4364)</f>
        <v>88.94</v>
      </c>
      <c r="S4364" s="17" t="str">
        <f aca="false">INDEX(dProdutos!$D$2:$D$47,MATCH(E4364,dProdutos!$A$2:$A$47,0))</f>
        <v>Eletrônicos</v>
      </c>
    </row>
    <row r="4365" customFormat="false" ht="15" hidden="false" customHeight="false" outlineLevel="0" collapsed="false">
      <c r="A4365" s="17" t="s">
        <v>4192</v>
      </c>
      <c r="B4365" s="17" t="n">
        <v>1</v>
      </c>
      <c r="C4365" s="21" t="n">
        <v>45985</v>
      </c>
      <c r="D4365" s="17" t="s">
        <v>1316</v>
      </c>
      <c r="E4365" s="17" t="s">
        <v>135</v>
      </c>
      <c r="F4365" s="17" t="s">
        <v>1487</v>
      </c>
      <c r="G4365" s="17" t="s">
        <v>59</v>
      </c>
      <c r="H4365" s="17" t="s">
        <v>1537</v>
      </c>
      <c r="I4365" s="17" t="s">
        <v>1524</v>
      </c>
      <c r="J4365" s="17" t="n">
        <v>1</v>
      </c>
      <c r="K4365" s="15" t="n">
        <v>200.9</v>
      </c>
      <c r="L4365" s="22" t="n">
        <v>0.2</v>
      </c>
      <c r="M4365" s="15" t="n">
        <v>23.67</v>
      </c>
      <c r="N4365" s="15" t="n">
        <f aca="false">J4365*K4365</f>
        <v>200.9</v>
      </c>
      <c r="O4365" s="15" t="n">
        <f aca="false">N4365*L4365</f>
        <v>40.18</v>
      </c>
      <c r="P4365" s="15" t="n">
        <f aca="false">N4365-O4365</f>
        <v>160.72</v>
      </c>
      <c r="Q4365" s="15" t="n">
        <f aca="false">J4365*INDEX(dProdutos!$F$2:$F$47,MATCH(E4365,dProdutos!$A$2:$A$47,0))</f>
        <v>80.73</v>
      </c>
      <c r="R4365" s="15" t="n">
        <f aca="false">IF(I4365="Cancelado",0,P4365-Q4365)</f>
        <v>79.99</v>
      </c>
      <c r="S4365" s="17" t="str">
        <f aca="false">INDEX(dProdutos!$D$2:$D$47,MATCH(E4365,dProdutos!$A$2:$A$47,0))</f>
        <v>Calçados</v>
      </c>
    </row>
    <row r="4366" customFormat="false" ht="15" hidden="false" customHeight="false" outlineLevel="0" collapsed="false">
      <c r="A4366" s="17" t="s">
        <v>4193</v>
      </c>
      <c r="B4366" s="17" t="n">
        <v>1</v>
      </c>
      <c r="C4366" s="21" t="n">
        <v>45985</v>
      </c>
      <c r="D4366" s="17" t="s">
        <v>382</v>
      </c>
      <c r="E4366" s="17" t="s">
        <v>98</v>
      </c>
      <c r="F4366" s="17" t="s">
        <v>1497</v>
      </c>
      <c r="G4366" s="17" t="s">
        <v>62</v>
      </c>
      <c r="H4366" s="17" t="s">
        <v>1523</v>
      </c>
      <c r="I4366" s="17" t="s">
        <v>1524</v>
      </c>
      <c r="J4366" s="17" t="n">
        <v>1</v>
      </c>
      <c r="K4366" s="15" t="n">
        <v>108.9</v>
      </c>
      <c r="L4366" s="22" t="n">
        <v>0.2</v>
      </c>
      <c r="M4366" s="15" t="n">
        <v>24.62</v>
      </c>
      <c r="N4366" s="15" t="n">
        <f aca="false">J4366*K4366</f>
        <v>108.9</v>
      </c>
      <c r="O4366" s="15" t="n">
        <f aca="false">N4366*L4366</f>
        <v>21.78</v>
      </c>
      <c r="P4366" s="15" t="n">
        <f aca="false">N4366-O4366</f>
        <v>87.12</v>
      </c>
      <c r="Q4366" s="15" t="n">
        <f aca="false">J4366*INDEX(dProdutos!$F$2:$F$47,MATCH(E4366,dProdutos!$A$2:$A$47,0))</f>
        <v>42.52</v>
      </c>
      <c r="R4366" s="15" t="n">
        <f aca="false">IF(I4366="Cancelado",0,P4366-Q4366)</f>
        <v>44.6</v>
      </c>
      <c r="S4366" s="17" t="str">
        <f aca="false">INDEX(dProdutos!$D$2:$D$47,MATCH(E4366,dProdutos!$A$2:$A$47,0))</f>
        <v>Moda Feminina</v>
      </c>
    </row>
    <row r="4367" customFormat="false" ht="15" hidden="false" customHeight="false" outlineLevel="0" collapsed="false">
      <c r="A4367" s="17" t="s">
        <v>4193</v>
      </c>
      <c r="B4367" s="17" t="n">
        <v>2</v>
      </c>
      <c r="C4367" s="21" t="n">
        <v>45985</v>
      </c>
      <c r="D4367" s="17" t="s">
        <v>382</v>
      </c>
      <c r="E4367" s="17" t="s">
        <v>111</v>
      </c>
      <c r="F4367" s="17" t="s">
        <v>1497</v>
      </c>
      <c r="G4367" s="17" t="s">
        <v>62</v>
      </c>
      <c r="H4367" s="17" t="s">
        <v>1523</v>
      </c>
      <c r="I4367" s="17" t="s">
        <v>1524</v>
      </c>
      <c r="J4367" s="17" t="n">
        <v>1</v>
      </c>
      <c r="K4367" s="15" t="n">
        <v>188.9</v>
      </c>
      <c r="L4367" s="22" t="n">
        <v>0.2</v>
      </c>
      <c r="M4367" s="15" t="n">
        <v>0</v>
      </c>
      <c r="N4367" s="15" t="n">
        <f aca="false">J4367*K4367</f>
        <v>188.9</v>
      </c>
      <c r="O4367" s="15" t="n">
        <f aca="false">N4367*L4367</f>
        <v>37.78</v>
      </c>
      <c r="P4367" s="15" t="n">
        <f aca="false">N4367-O4367</f>
        <v>151.12</v>
      </c>
      <c r="Q4367" s="15" t="n">
        <f aca="false">J4367*INDEX(dProdutos!$F$2:$F$47,MATCH(E4367,dProdutos!$A$2:$A$47,0))</f>
        <v>88.32</v>
      </c>
      <c r="R4367" s="15" t="n">
        <f aca="false">IF(I4367="Cancelado",0,P4367-Q4367)</f>
        <v>62.8</v>
      </c>
      <c r="S4367" s="17" t="str">
        <f aca="false">INDEX(dProdutos!$D$2:$D$47,MATCH(E4367,dProdutos!$A$2:$A$47,0))</f>
        <v>Moda Masculina</v>
      </c>
    </row>
    <row r="4368" customFormat="false" ht="15" hidden="false" customHeight="false" outlineLevel="0" collapsed="false">
      <c r="A4368" s="17" t="s">
        <v>4194</v>
      </c>
      <c r="B4368" s="17" t="n">
        <v>1</v>
      </c>
      <c r="C4368" s="21" t="n">
        <v>45985</v>
      </c>
      <c r="D4368" s="17" t="s">
        <v>571</v>
      </c>
      <c r="E4368" s="17" t="s">
        <v>85</v>
      </c>
      <c r="F4368" s="17" t="s">
        <v>1499</v>
      </c>
      <c r="G4368" s="17" t="s">
        <v>60</v>
      </c>
      <c r="H4368" s="17" t="s">
        <v>1537</v>
      </c>
      <c r="I4368" s="17" t="s">
        <v>1524</v>
      </c>
      <c r="J4368" s="17" t="n">
        <v>1</v>
      </c>
      <c r="K4368" s="15" t="n">
        <v>165.9</v>
      </c>
      <c r="L4368" s="22" t="n">
        <v>0.2</v>
      </c>
      <c r="M4368" s="15" t="n">
        <v>23.99</v>
      </c>
      <c r="N4368" s="15" t="n">
        <f aca="false">J4368*K4368</f>
        <v>165.9</v>
      </c>
      <c r="O4368" s="15" t="n">
        <f aca="false">N4368*L4368</f>
        <v>33.18</v>
      </c>
      <c r="P4368" s="15" t="n">
        <f aca="false">N4368-O4368</f>
        <v>132.72</v>
      </c>
      <c r="Q4368" s="15" t="n">
        <f aca="false">J4368*INDEX(dProdutos!$F$2:$F$47,MATCH(E4368,dProdutos!$A$2:$A$47,0))</f>
        <v>91.55</v>
      </c>
      <c r="R4368" s="15" t="n">
        <f aca="false">IF(I4368="Cancelado",0,P4368-Q4368)</f>
        <v>41.17</v>
      </c>
      <c r="S4368" s="17" t="str">
        <f aca="false">INDEX(dProdutos!$D$2:$D$47,MATCH(E4368,dProdutos!$A$2:$A$47,0))</f>
        <v>Moda Feminina</v>
      </c>
    </row>
    <row r="4369" customFormat="false" ht="15" hidden="false" customHeight="false" outlineLevel="0" collapsed="false">
      <c r="A4369" s="17" t="s">
        <v>4195</v>
      </c>
      <c r="B4369" s="17" t="n">
        <v>1</v>
      </c>
      <c r="C4369" s="21" t="n">
        <v>45985</v>
      </c>
      <c r="D4369" s="17" t="s">
        <v>653</v>
      </c>
      <c r="E4369" s="17" t="s">
        <v>198</v>
      </c>
      <c r="F4369" s="17" t="s">
        <v>1487</v>
      </c>
      <c r="G4369" s="17" t="s">
        <v>59</v>
      </c>
      <c r="H4369" s="17" t="s">
        <v>1523</v>
      </c>
      <c r="I4369" s="17" t="s">
        <v>1524</v>
      </c>
      <c r="J4369" s="17" t="n">
        <v>1</v>
      </c>
      <c r="K4369" s="15" t="n">
        <v>253.9</v>
      </c>
      <c r="L4369" s="22" t="n">
        <v>0.2</v>
      </c>
      <c r="M4369" s="15" t="n">
        <v>0</v>
      </c>
      <c r="N4369" s="15" t="n">
        <f aca="false">J4369*K4369</f>
        <v>253.9</v>
      </c>
      <c r="O4369" s="15" t="n">
        <f aca="false">N4369*L4369</f>
        <v>50.78</v>
      </c>
      <c r="P4369" s="15" t="n">
        <f aca="false">N4369-O4369</f>
        <v>203.12</v>
      </c>
      <c r="Q4369" s="15" t="n">
        <f aca="false">J4369*INDEX(dProdutos!$F$2:$F$47,MATCH(E4369,dProdutos!$A$2:$A$47,0))</f>
        <v>99.78</v>
      </c>
      <c r="R4369" s="15" t="n">
        <f aca="false">IF(I4369="Cancelado",0,P4369-Q4369)</f>
        <v>103.34</v>
      </c>
      <c r="S4369" s="17" t="str">
        <f aca="false">INDEX(dProdutos!$D$2:$D$47,MATCH(E4369,dProdutos!$A$2:$A$47,0))</f>
        <v>Beleza</v>
      </c>
    </row>
    <row r="4370" customFormat="false" ht="15" hidden="false" customHeight="false" outlineLevel="0" collapsed="false">
      <c r="A4370" s="17" t="s">
        <v>4195</v>
      </c>
      <c r="B4370" s="17" t="n">
        <v>2</v>
      </c>
      <c r="C4370" s="21" t="n">
        <v>45985</v>
      </c>
      <c r="D4370" s="17" t="s">
        <v>653</v>
      </c>
      <c r="E4370" s="17" t="s">
        <v>111</v>
      </c>
      <c r="F4370" s="17" t="s">
        <v>1487</v>
      </c>
      <c r="G4370" s="17" t="s">
        <v>59</v>
      </c>
      <c r="H4370" s="17" t="s">
        <v>1523</v>
      </c>
      <c r="I4370" s="17" t="s">
        <v>1524</v>
      </c>
      <c r="J4370" s="17" t="n">
        <v>1</v>
      </c>
      <c r="K4370" s="15" t="n">
        <v>188.9</v>
      </c>
      <c r="L4370" s="22" t="n">
        <v>0.2</v>
      </c>
      <c r="M4370" s="15" t="n">
        <v>0</v>
      </c>
      <c r="N4370" s="15" t="n">
        <f aca="false">J4370*K4370</f>
        <v>188.9</v>
      </c>
      <c r="O4370" s="15" t="n">
        <f aca="false">N4370*L4370</f>
        <v>37.78</v>
      </c>
      <c r="P4370" s="15" t="n">
        <f aca="false">N4370-O4370</f>
        <v>151.12</v>
      </c>
      <c r="Q4370" s="15" t="n">
        <f aca="false">J4370*INDEX(dProdutos!$F$2:$F$47,MATCH(E4370,dProdutos!$A$2:$A$47,0))</f>
        <v>88.32</v>
      </c>
      <c r="R4370" s="15" t="n">
        <f aca="false">IF(I4370="Cancelado",0,P4370-Q4370)</f>
        <v>62.8</v>
      </c>
      <c r="S4370" s="17" t="str">
        <f aca="false">INDEX(dProdutos!$D$2:$D$47,MATCH(E4370,dProdutos!$A$2:$A$47,0))</f>
        <v>Moda Masculina</v>
      </c>
    </row>
    <row r="4371" customFormat="false" ht="15" hidden="false" customHeight="false" outlineLevel="0" collapsed="false">
      <c r="A4371" s="17" t="s">
        <v>4196</v>
      </c>
      <c r="B4371" s="17" t="n">
        <v>1</v>
      </c>
      <c r="C4371" s="21" t="n">
        <v>45985</v>
      </c>
      <c r="D4371" s="17" t="s">
        <v>1428</v>
      </c>
      <c r="E4371" s="17" t="s">
        <v>105</v>
      </c>
      <c r="F4371" s="17" t="s">
        <v>1499</v>
      </c>
      <c r="G4371" s="17" t="s">
        <v>60</v>
      </c>
      <c r="H4371" s="17" t="s">
        <v>1523</v>
      </c>
      <c r="I4371" s="17" t="s">
        <v>1524</v>
      </c>
      <c r="J4371" s="17" t="n">
        <v>1</v>
      </c>
      <c r="K4371" s="15" t="n">
        <v>175.9</v>
      </c>
      <c r="L4371" s="22" t="n">
        <v>0.2</v>
      </c>
      <c r="M4371" s="15" t="n">
        <v>31.67</v>
      </c>
      <c r="N4371" s="15" t="n">
        <f aca="false">J4371*K4371</f>
        <v>175.9</v>
      </c>
      <c r="O4371" s="15" t="n">
        <f aca="false">N4371*L4371</f>
        <v>35.18</v>
      </c>
      <c r="P4371" s="15" t="n">
        <f aca="false">N4371-O4371</f>
        <v>140.72</v>
      </c>
      <c r="Q4371" s="15" t="n">
        <f aca="false">J4371*INDEX(dProdutos!$F$2:$F$47,MATCH(E4371,dProdutos!$A$2:$A$47,0))</f>
        <v>96.59</v>
      </c>
      <c r="R4371" s="15" t="n">
        <f aca="false">IF(I4371="Cancelado",0,P4371-Q4371)</f>
        <v>44.13</v>
      </c>
      <c r="S4371" s="17" t="str">
        <f aca="false">INDEX(dProdutos!$D$2:$D$47,MATCH(E4371,dProdutos!$A$2:$A$47,0))</f>
        <v>Moda Masculina</v>
      </c>
    </row>
    <row r="4372" customFormat="false" ht="15" hidden="false" customHeight="false" outlineLevel="0" collapsed="false">
      <c r="A4372" s="17" t="s">
        <v>4197</v>
      </c>
      <c r="B4372" s="17" t="n">
        <v>1</v>
      </c>
      <c r="C4372" s="21" t="n">
        <v>45985</v>
      </c>
      <c r="D4372" s="17" t="s">
        <v>359</v>
      </c>
      <c r="E4372" s="17" t="s">
        <v>81</v>
      </c>
      <c r="F4372" s="17" t="s">
        <v>1490</v>
      </c>
      <c r="G4372" s="17" t="s">
        <v>62</v>
      </c>
      <c r="H4372" s="17" t="s">
        <v>1523</v>
      </c>
      <c r="I4372" s="17" t="s">
        <v>1524</v>
      </c>
      <c r="J4372" s="17" t="n">
        <v>2</v>
      </c>
      <c r="K4372" s="15" t="n">
        <v>64.9</v>
      </c>
      <c r="L4372" s="22" t="n">
        <v>0.2</v>
      </c>
      <c r="M4372" s="15" t="n">
        <v>0</v>
      </c>
      <c r="N4372" s="15" t="n">
        <f aca="false">J4372*K4372</f>
        <v>129.8</v>
      </c>
      <c r="O4372" s="15" t="n">
        <f aca="false">N4372*L4372</f>
        <v>25.96</v>
      </c>
      <c r="P4372" s="15" t="n">
        <f aca="false">N4372-O4372</f>
        <v>103.84</v>
      </c>
      <c r="Q4372" s="15" t="n">
        <f aca="false">J4372*INDEX(dProdutos!$F$2:$F$47,MATCH(E4372,dProdutos!$A$2:$A$47,0))</f>
        <v>52.24</v>
      </c>
      <c r="R4372" s="15" t="n">
        <f aca="false">IF(I4372="Cancelado",0,P4372-Q4372)</f>
        <v>51.6</v>
      </c>
      <c r="S4372" s="17" t="str">
        <f aca="false">INDEX(dProdutos!$D$2:$D$47,MATCH(E4372,dProdutos!$A$2:$A$47,0))</f>
        <v>Moda Feminina</v>
      </c>
    </row>
    <row r="4373" customFormat="false" ht="15" hidden="false" customHeight="false" outlineLevel="0" collapsed="false">
      <c r="A4373" s="17" t="s">
        <v>4198</v>
      </c>
      <c r="B4373" s="17" t="n">
        <v>1</v>
      </c>
      <c r="C4373" s="21" t="n">
        <v>45985</v>
      </c>
      <c r="D4373" s="17" t="s">
        <v>849</v>
      </c>
      <c r="E4373" s="17" t="s">
        <v>192</v>
      </c>
      <c r="F4373" s="17" t="s">
        <v>1487</v>
      </c>
      <c r="G4373" s="17" t="s">
        <v>61</v>
      </c>
      <c r="H4373" s="17" t="s">
        <v>1523</v>
      </c>
      <c r="I4373" s="17" t="s">
        <v>1524</v>
      </c>
      <c r="J4373" s="17" t="n">
        <v>2</v>
      </c>
      <c r="K4373" s="15" t="n">
        <v>245.9</v>
      </c>
      <c r="L4373" s="22" t="n">
        <v>0.2</v>
      </c>
      <c r="M4373" s="15" t="n">
        <v>22.93</v>
      </c>
      <c r="N4373" s="15" t="n">
        <f aca="false">J4373*K4373</f>
        <v>491.8</v>
      </c>
      <c r="O4373" s="15" t="n">
        <f aca="false">N4373*L4373</f>
        <v>98.36</v>
      </c>
      <c r="P4373" s="15" t="n">
        <f aca="false">N4373-O4373</f>
        <v>393.44</v>
      </c>
      <c r="Q4373" s="15" t="n">
        <f aca="false">J4373*INDEX(dProdutos!$F$2:$F$47,MATCH(E4373,dProdutos!$A$2:$A$47,0))</f>
        <v>215.56</v>
      </c>
      <c r="R4373" s="15" t="n">
        <f aca="false">IF(I4373="Cancelado",0,P4373-Q4373)</f>
        <v>177.88</v>
      </c>
      <c r="S4373" s="17" t="str">
        <f aca="false">INDEX(dProdutos!$D$2:$D$47,MATCH(E4373,dProdutos!$A$2:$A$47,0))</f>
        <v>Eletrônicos</v>
      </c>
    </row>
    <row r="4374" customFormat="false" ht="15" hidden="false" customHeight="false" outlineLevel="0" collapsed="false">
      <c r="A4374" s="17" t="s">
        <v>4198</v>
      </c>
      <c r="B4374" s="17" t="n">
        <v>2</v>
      </c>
      <c r="C4374" s="21" t="n">
        <v>45985</v>
      </c>
      <c r="D4374" s="17" t="s">
        <v>849</v>
      </c>
      <c r="E4374" s="17" t="s">
        <v>213</v>
      </c>
      <c r="F4374" s="17" t="s">
        <v>1487</v>
      </c>
      <c r="G4374" s="17" t="s">
        <v>61</v>
      </c>
      <c r="H4374" s="17" t="s">
        <v>1523</v>
      </c>
      <c r="I4374" s="17" t="s">
        <v>1524</v>
      </c>
      <c r="J4374" s="17" t="n">
        <v>1</v>
      </c>
      <c r="K4374" s="15" t="n">
        <v>153.9</v>
      </c>
      <c r="L4374" s="22" t="n">
        <v>0.2</v>
      </c>
      <c r="M4374" s="15" t="n">
        <v>0</v>
      </c>
      <c r="N4374" s="15" t="n">
        <f aca="false">J4374*K4374</f>
        <v>153.9</v>
      </c>
      <c r="O4374" s="15" t="n">
        <f aca="false">N4374*L4374</f>
        <v>30.78</v>
      </c>
      <c r="P4374" s="15" t="n">
        <f aca="false">N4374-O4374</f>
        <v>123.12</v>
      </c>
      <c r="Q4374" s="15" t="n">
        <f aca="false">J4374*INDEX(dProdutos!$F$2:$F$47,MATCH(E4374,dProdutos!$A$2:$A$47,0))</f>
        <v>90.42</v>
      </c>
      <c r="R4374" s="15" t="n">
        <f aca="false">IF(I4374="Cancelado",0,P4374-Q4374)</f>
        <v>32.7</v>
      </c>
      <c r="S4374" s="17" t="str">
        <f aca="false">INDEX(dProdutos!$D$2:$D$47,MATCH(E4374,dProdutos!$A$2:$A$47,0))</f>
        <v>Beleza</v>
      </c>
    </row>
    <row r="4375" customFormat="false" ht="15" hidden="false" customHeight="false" outlineLevel="0" collapsed="false">
      <c r="A4375" s="17" t="s">
        <v>4199</v>
      </c>
      <c r="B4375" s="17" t="n">
        <v>1</v>
      </c>
      <c r="C4375" s="21" t="n">
        <v>45985</v>
      </c>
      <c r="D4375" s="17" t="s">
        <v>680</v>
      </c>
      <c r="E4375" s="17" t="s">
        <v>102</v>
      </c>
      <c r="F4375" s="17" t="s">
        <v>1487</v>
      </c>
      <c r="G4375" s="17" t="s">
        <v>64</v>
      </c>
      <c r="H4375" s="17" t="s">
        <v>1537</v>
      </c>
      <c r="I4375" s="17" t="s">
        <v>1524</v>
      </c>
      <c r="J4375" s="17" t="n">
        <v>1</v>
      </c>
      <c r="K4375" s="15" t="n">
        <v>65.9</v>
      </c>
      <c r="L4375" s="22" t="n">
        <v>0.2</v>
      </c>
      <c r="M4375" s="15" t="n">
        <v>19.51</v>
      </c>
      <c r="N4375" s="15" t="n">
        <f aca="false">J4375*K4375</f>
        <v>65.9</v>
      </c>
      <c r="O4375" s="15" t="n">
        <f aca="false">N4375*L4375</f>
        <v>13.18</v>
      </c>
      <c r="P4375" s="15" t="n">
        <f aca="false">N4375-O4375</f>
        <v>52.72</v>
      </c>
      <c r="Q4375" s="15" t="n">
        <f aca="false">J4375*INDEX(dProdutos!$F$2:$F$47,MATCH(E4375,dProdutos!$A$2:$A$47,0))</f>
        <v>29.68</v>
      </c>
      <c r="R4375" s="15" t="n">
        <f aca="false">IF(I4375="Cancelado",0,P4375-Q4375)</f>
        <v>23.04</v>
      </c>
      <c r="S4375" s="17" t="str">
        <f aca="false">INDEX(dProdutos!$D$2:$D$47,MATCH(E4375,dProdutos!$A$2:$A$47,0))</f>
        <v>Moda Masculina</v>
      </c>
    </row>
    <row r="4376" customFormat="false" ht="15" hidden="false" customHeight="false" outlineLevel="0" collapsed="false">
      <c r="A4376" s="17" t="s">
        <v>4199</v>
      </c>
      <c r="B4376" s="17" t="n">
        <v>2</v>
      </c>
      <c r="C4376" s="21" t="n">
        <v>45985</v>
      </c>
      <c r="D4376" s="17" t="s">
        <v>680</v>
      </c>
      <c r="E4376" s="17" t="s">
        <v>180</v>
      </c>
      <c r="F4376" s="17" t="s">
        <v>1487</v>
      </c>
      <c r="G4376" s="17" t="s">
        <v>64</v>
      </c>
      <c r="H4376" s="17" t="s">
        <v>1537</v>
      </c>
      <c r="I4376" s="17" t="s">
        <v>1524</v>
      </c>
      <c r="J4376" s="17" t="n">
        <v>1</v>
      </c>
      <c r="K4376" s="15" t="n">
        <v>82.9</v>
      </c>
      <c r="L4376" s="22" t="n">
        <v>0.2</v>
      </c>
      <c r="M4376" s="15" t="n">
        <v>0</v>
      </c>
      <c r="N4376" s="15" t="n">
        <f aca="false">J4376*K4376</f>
        <v>82.9</v>
      </c>
      <c r="O4376" s="15" t="n">
        <f aca="false">N4376*L4376</f>
        <v>16.58</v>
      </c>
      <c r="P4376" s="15" t="n">
        <f aca="false">N4376-O4376</f>
        <v>66.32</v>
      </c>
      <c r="Q4376" s="15" t="n">
        <f aca="false">J4376*INDEX(dProdutos!$F$2:$F$47,MATCH(E4376,dProdutos!$A$2:$A$47,0))</f>
        <v>35.97</v>
      </c>
      <c r="R4376" s="15" t="n">
        <f aca="false">IF(I4376="Cancelado",0,P4376-Q4376)</f>
        <v>30.35</v>
      </c>
      <c r="S4376" s="17" t="str">
        <f aca="false">INDEX(dProdutos!$D$2:$D$47,MATCH(E4376,dProdutos!$A$2:$A$47,0))</f>
        <v>Eletrônicos</v>
      </c>
    </row>
    <row r="4377" customFormat="false" ht="15" hidden="false" customHeight="false" outlineLevel="0" collapsed="false">
      <c r="A4377" s="17" t="s">
        <v>4199</v>
      </c>
      <c r="B4377" s="17" t="n">
        <v>3</v>
      </c>
      <c r="C4377" s="21" t="n">
        <v>45985</v>
      </c>
      <c r="D4377" s="17" t="s">
        <v>680</v>
      </c>
      <c r="E4377" s="17" t="s">
        <v>177</v>
      </c>
      <c r="F4377" s="17" t="s">
        <v>1487</v>
      </c>
      <c r="G4377" s="17" t="s">
        <v>64</v>
      </c>
      <c r="H4377" s="17" t="s">
        <v>1537</v>
      </c>
      <c r="I4377" s="17" t="s">
        <v>1524</v>
      </c>
      <c r="J4377" s="17" t="n">
        <v>1</v>
      </c>
      <c r="K4377" s="15" t="n">
        <v>257.9</v>
      </c>
      <c r="L4377" s="22" t="n">
        <v>0.2</v>
      </c>
      <c r="M4377" s="15" t="n">
        <v>0</v>
      </c>
      <c r="N4377" s="15" t="n">
        <f aca="false">J4377*K4377</f>
        <v>257.9</v>
      </c>
      <c r="O4377" s="15" t="n">
        <f aca="false">N4377*L4377</f>
        <v>51.58</v>
      </c>
      <c r="P4377" s="15" t="n">
        <f aca="false">N4377-O4377</f>
        <v>206.32</v>
      </c>
      <c r="Q4377" s="15" t="n">
        <f aca="false">J4377*INDEX(dProdutos!$F$2:$F$47,MATCH(E4377,dProdutos!$A$2:$A$47,0))</f>
        <v>138.23</v>
      </c>
      <c r="R4377" s="15" t="n">
        <f aca="false">IF(I4377="Cancelado",0,P4377-Q4377)</f>
        <v>68.09</v>
      </c>
      <c r="S4377" s="17" t="str">
        <f aca="false">INDEX(dProdutos!$D$2:$D$47,MATCH(E4377,dProdutos!$A$2:$A$47,0))</f>
        <v>Casa</v>
      </c>
    </row>
    <row r="4378" customFormat="false" ht="15" hidden="false" customHeight="false" outlineLevel="0" collapsed="false">
      <c r="A4378" s="17" t="s">
        <v>4199</v>
      </c>
      <c r="B4378" s="17" t="n">
        <v>4</v>
      </c>
      <c r="C4378" s="21" t="n">
        <v>45985</v>
      </c>
      <c r="D4378" s="17" t="s">
        <v>680</v>
      </c>
      <c r="E4378" s="17" t="s">
        <v>105</v>
      </c>
      <c r="F4378" s="17" t="s">
        <v>1487</v>
      </c>
      <c r="G4378" s="17" t="s">
        <v>64</v>
      </c>
      <c r="H4378" s="17" t="s">
        <v>1537</v>
      </c>
      <c r="I4378" s="17" t="s">
        <v>1524</v>
      </c>
      <c r="J4378" s="17" t="n">
        <v>2</v>
      </c>
      <c r="K4378" s="15" t="n">
        <v>175.9</v>
      </c>
      <c r="L4378" s="22" t="n">
        <v>0.2</v>
      </c>
      <c r="M4378" s="15" t="n">
        <v>0</v>
      </c>
      <c r="N4378" s="15" t="n">
        <f aca="false">J4378*K4378</f>
        <v>351.8</v>
      </c>
      <c r="O4378" s="15" t="n">
        <f aca="false">N4378*L4378</f>
        <v>70.36</v>
      </c>
      <c r="P4378" s="15" t="n">
        <f aca="false">N4378-O4378</f>
        <v>281.44</v>
      </c>
      <c r="Q4378" s="15" t="n">
        <f aca="false">J4378*INDEX(dProdutos!$F$2:$F$47,MATCH(E4378,dProdutos!$A$2:$A$47,0))</f>
        <v>193.18</v>
      </c>
      <c r="R4378" s="15" t="n">
        <f aca="false">IF(I4378="Cancelado",0,P4378-Q4378)</f>
        <v>88.26</v>
      </c>
      <c r="S4378" s="17" t="str">
        <f aca="false">INDEX(dProdutos!$D$2:$D$47,MATCH(E4378,dProdutos!$A$2:$A$47,0))</f>
        <v>Moda Masculina</v>
      </c>
    </row>
    <row r="4379" customFormat="false" ht="15" hidden="false" customHeight="false" outlineLevel="0" collapsed="false">
      <c r="A4379" s="17" t="s">
        <v>4200</v>
      </c>
      <c r="B4379" s="17" t="n">
        <v>1</v>
      </c>
      <c r="C4379" s="21" t="n">
        <v>45985</v>
      </c>
      <c r="D4379" s="17" t="s">
        <v>1205</v>
      </c>
      <c r="E4379" s="17" t="s">
        <v>147</v>
      </c>
      <c r="F4379" s="17" t="s">
        <v>1490</v>
      </c>
      <c r="G4379" s="17" t="s">
        <v>59</v>
      </c>
      <c r="H4379" s="17" t="s">
        <v>1523</v>
      </c>
      <c r="I4379" s="17" t="s">
        <v>1524</v>
      </c>
      <c r="J4379" s="17" t="n">
        <v>1</v>
      </c>
      <c r="K4379" s="15" t="n">
        <v>231.9</v>
      </c>
      <c r="L4379" s="22" t="n">
        <v>0.2</v>
      </c>
      <c r="M4379" s="15" t="n">
        <v>0</v>
      </c>
      <c r="N4379" s="15" t="n">
        <f aca="false">J4379*K4379</f>
        <v>231.9</v>
      </c>
      <c r="O4379" s="15" t="n">
        <f aca="false">N4379*L4379</f>
        <v>46.38</v>
      </c>
      <c r="P4379" s="15" t="n">
        <f aca="false">N4379-O4379</f>
        <v>185.52</v>
      </c>
      <c r="Q4379" s="15" t="n">
        <f aca="false">J4379*INDEX(dProdutos!$F$2:$F$47,MATCH(E4379,dProdutos!$A$2:$A$47,0))</f>
        <v>130.9</v>
      </c>
      <c r="R4379" s="15" t="n">
        <f aca="false">IF(I4379="Cancelado",0,P4379-Q4379)</f>
        <v>54.62</v>
      </c>
      <c r="S4379" s="17" t="str">
        <f aca="false">INDEX(dProdutos!$D$2:$D$47,MATCH(E4379,dProdutos!$A$2:$A$47,0))</f>
        <v>Acessórios</v>
      </c>
    </row>
    <row r="4380" customFormat="false" ht="15" hidden="false" customHeight="false" outlineLevel="0" collapsed="false">
      <c r="A4380" s="17" t="s">
        <v>4200</v>
      </c>
      <c r="B4380" s="17" t="n">
        <v>2</v>
      </c>
      <c r="C4380" s="21" t="n">
        <v>45985</v>
      </c>
      <c r="D4380" s="17" t="s">
        <v>1205</v>
      </c>
      <c r="E4380" s="17" t="s">
        <v>171</v>
      </c>
      <c r="F4380" s="17" t="s">
        <v>1490</v>
      </c>
      <c r="G4380" s="17" t="s">
        <v>59</v>
      </c>
      <c r="H4380" s="17" t="s">
        <v>1523</v>
      </c>
      <c r="I4380" s="17" t="s">
        <v>1524</v>
      </c>
      <c r="J4380" s="17" t="n">
        <v>2</v>
      </c>
      <c r="K4380" s="15" t="n">
        <v>246.9</v>
      </c>
      <c r="L4380" s="22" t="n">
        <v>0.2</v>
      </c>
      <c r="M4380" s="15" t="n">
        <v>0</v>
      </c>
      <c r="N4380" s="15" t="n">
        <f aca="false">J4380*K4380</f>
        <v>493.8</v>
      </c>
      <c r="O4380" s="15" t="n">
        <f aca="false">N4380*L4380</f>
        <v>98.76</v>
      </c>
      <c r="P4380" s="15" t="n">
        <f aca="false">N4380-O4380</f>
        <v>395.04</v>
      </c>
      <c r="Q4380" s="15" t="n">
        <f aca="false">J4380*INDEX(dProdutos!$F$2:$F$47,MATCH(E4380,dProdutos!$A$2:$A$47,0))</f>
        <v>207.22</v>
      </c>
      <c r="R4380" s="15" t="n">
        <f aca="false">IF(I4380="Cancelado",0,P4380-Q4380)</f>
        <v>187.82</v>
      </c>
      <c r="S4380" s="17" t="str">
        <f aca="false">INDEX(dProdutos!$D$2:$D$47,MATCH(E4380,dProdutos!$A$2:$A$47,0))</f>
        <v>Casa</v>
      </c>
    </row>
    <row r="4381" customFormat="false" ht="15" hidden="false" customHeight="false" outlineLevel="0" collapsed="false">
      <c r="A4381" s="17" t="s">
        <v>4200</v>
      </c>
      <c r="B4381" s="17" t="n">
        <v>3</v>
      </c>
      <c r="C4381" s="21" t="n">
        <v>45985</v>
      </c>
      <c r="D4381" s="17" t="s">
        <v>1205</v>
      </c>
      <c r="E4381" s="17" t="s">
        <v>165</v>
      </c>
      <c r="F4381" s="17" t="s">
        <v>1490</v>
      </c>
      <c r="G4381" s="17" t="s">
        <v>59</v>
      </c>
      <c r="H4381" s="17" t="s">
        <v>1523</v>
      </c>
      <c r="I4381" s="17" t="s">
        <v>1524</v>
      </c>
      <c r="J4381" s="17" t="n">
        <v>3</v>
      </c>
      <c r="K4381" s="15" t="n">
        <v>231.9</v>
      </c>
      <c r="L4381" s="22" t="n">
        <v>0.2</v>
      </c>
      <c r="M4381" s="15" t="n">
        <v>0</v>
      </c>
      <c r="N4381" s="15" t="n">
        <f aca="false">J4381*K4381</f>
        <v>695.7</v>
      </c>
      <c r="O4381" s="15" t="n">
        <f aca="false">N4381*L4381</f>
        <v>139.14</v>
      </c>
      <c r="P4381" s="15" t="n">
        <f aca="false">N4381-O4381</f>
        <v>556.56</v>
      </c>
      <c r="Q4381" s="15" t="n">
        <f aca="false">J4381*INDEX(dProdutos!$F$2:$F$47,MATCH(E4381,dProdutos!$A$2:$A$47,0))</f>
        <v>422.49</v>
      </c>
      <c r="R4381" s="15" t="n">
        <f aca="false">IF(I4381="Cancelado",0,P4381-Q4381)</f>
        <v>134.07</v>
      </c>
      <c r="S4381" s="17" t="str">
        <f aca="false">INDEX(dProdutos!$D$2:$D$47,MATCH(E4381,dProdutos!$A$2:$A$47,0))</f>
        <v>Casa</v>
      </c>
    </row>
    <row r="4382" customFormat="false" ht="15" hidden="false" customHeight="false" outlineLevel="0" collapsed="false">
      <c r="A4382" s="17" t="s">
        <v>4201</v>
      </c>
      <c r="B4382" s="17" t="n">
        <v>1</v>
      </c>
      <c r="C4382" s="21" t="n">
        <v>45985</v>
      </c>
      <c r="D4382" s="17" t="s">
        <v>976</v>
      </c>
      <c r="E4382" s="17" t="s">
        <v>126</v>
      </c>
      <c r="F4382" s="17" t="s">
        <v>1503</v>
      </c>
      <c r="G4382" s="17" t="s">
        <v>62</v>
      </c>
      <c r="H4382" s="17" t="s">
        <v>1523</v>
      </c>
      <c r="I4382" s="17" t="s">
        <v>1524</v>
      </c>
      <c r="J4382" s="17" t="n">
        <v>1</v>
      </c>
      <c r="K4382" s="15" t="n">
        <v>296.9</v>
      </c>
      <c r="L4382" s="22" t="n">
        <v>0.2</v>
      </c>
      <c r="M4382" s="15" t="n">
        <v>0</v>
      </c>
      <c r="N4382" s="15" t="n">
        <f aca="false">J4382*K4382</f>
        <v>296.9</v>
      </c>
      <c r="O4382" s="15" t="n">
        <f aca="false">N4382*L4382</f>
        <v>59.38</v>
      </c>
      <c r="P4382" s="15" t="n">
        <f aca="false">N4382-O4382</f>
        <v>237.52</v>
      </c>
      <c r="Q4382" s="15" t="n">
        <f aca="false">J4382*INDEX(dProdutos!$F$2:$F$47,MATCH(E4382,dProdutos!$A$2:$A$47,0))</f>
        <v>135.24</v>
      </c>
      <c r="R4382" s="15" t="n">
        <f aca="false">IF(I4382="Cancelado",0,P4382-Q4382)</f>
        <v>102.28</v>
      </c>
      <c r="S4382" s="17" t="str">
        <f aca="false">INDEX(dProdutos!$D$2:$D$47,MATCH(E4382,dProdutos!$A$2:$A$47,0))</f>
        <v>Calçados</v>
      </c>
    </row>
    <row r="4383" customFormat="false" ht="15" hidden="false" customHeight="false" outlineLevel="0" collapsed="false">
      <c r="A4383" s="17" t="s">
        <v>4201</v>
      </c>
      <c r="B4383" s="17" t="n">
        <v>2</v>
      </c>
      <c r="C4383" s="21" t="n">
        <v>45985</v>
      </c>
      <c r="D4383" s="17" t="s">
        <v>976</v>
      </c>
      <c r="E4383" s="17" t="s">
        <v>123</v>
      </c>
      <c r="F4383" s="17" t="s">
        <v>1503</v>
      </c>
      <c r="G4383" s="17" t="s">
        <v>62</v>
      </c>
      <c r="H4383" s="17" t="s">
        <v>1523</v>
      </c>
      <c r="I4383" s="17" t="s">
        <v>1524</v>
      </c>
      <c r="J4383" s="17" t="n">
        <v>3</v>
      </c>
      <c r="K4383" s="15" t="n">
        <v>277.9</v>
      </c>
      <c r="L4383" s="22" t="n">
        <v>0.2</v>
      </c>
      <c r="M4383" s="15" t="n">
        <v>0</v>
      </c>
      <c r="N4383" s="15" t="n">
        <f aca="false">J4383*K4383</f>
        <v>833.7</v>
      </c>
      <c r="O4383" s="15" t="n">
        <f aca="false">N4383*L4383</f>
        <v>166.74</v>
      </c>
      <c r="P4383" s="15" t="n">
        <f aca="false">N4383-O4383</f>
        <v>666.96</v>
      </c>
      <c r="Q4383" s="15" t="n">
        <f aca="false">J4383*INDEX(dProdutos!$F$2:$F$47,MATCH(E4383,dProdutos!$A$2:$A$47,0))</f>
        <v>397.08</v>
      </c>
      <c r="R4383" s="15" t="n">
        <f aca="false">IF(I4383="Cancelado",0,P4383-Q4383)</f>
        <v>269.88</v>
      </c>
      <c r="S4383" s="17" t="str">
        <f aca="false">INDEX(dProdutos!$D$2:$D$47,MATCH(E4383,dProdutos!$A$2:$A$47,0))</f>
        <v>Calçados</v>
      </c>
    </row>
    <row r="4384" customFormat="false" ht="15" hidden="false" customHeight="false" outlineLevel="0" collapsed="false">
      <c r="A4384" s="17" t="s">
        <v>4201</v>
      </c>
      <c r="B4384" s="17" t="n">
        <v>3</v>
      </c>
      <c r="C4384" s="21" t="n">
        <v>45985</v>
      </c>
      <c r="D4384" s="17" t="s">
        <v>976</v>
      </c>
      <c r="E4384" s="17" t="s">
        <v>114</v>
      </c>
      <c r="F4384" s="17" t="s">
        <v>1503</v>
      </c>
      <c r="G4384" s="17" t="s">
        <v>62</v>
      </c>
      <c r="H4384" s="17" t="s">
        <v>1523</v>
      </c>
      <c r="I4384" s="17" t="s">
        <v>1524</v>
      </c>
      <c r="J4384" s="17" t="n">
        <v>1</v>
      </c>
      <c r="K4384" s="15" t="n">
        <v>202.9</v>
      </c>
      <c r="L4384" s="22" t="n">
        <v>0.2</v>
      </c>
      <c r="M4384" s="15" t="n">
        <v>0</v>
      </c>
      <c r="N4384" s="15" t="n">
        <f aca="false">J4384*K4384</f>
        <v>202.9</v>
      </c>
      <c r="O4384" s="15" t="n">
        <f aca="false">N4384*L4384</f>
        <v>40.58</v>
      </c>
      <c r="P4384" s="15" t="n">
        <f aca="false">N4384-O4384</f>
        <v>162.32</v>
      </c>
      <c r="Q4384" s="15" t="n">
        <f aca="false">J4384*INDEX(dProdutos!$F$2:$F$47,MATCH(E4384,dProdutos!$A$2:$A$47,0))</f>
        <v>110.39</v>
      </c>
      <c r="R4384" s="15" t="n">
        <f aca="false">IF(I4384="Cancelado",0,P4384-Q4384)</f>
        <v>51.93</v>
      </c>
      <c r="S4384" s="17" t="str">
        <f aca="false">INDEX(dProdutos!$D$2:$D$47,MATCH(E4384,dProdutos!$A$2:$A$47,0))</f>
        <v>Moda Masculina</v>
      </c>
    </row>
    <row r="4385" customFormat="false" ht="15" hidden="false" customHeight="false" outlineLevel="0" collapsed="false">
      <c r="A4385" s="17" t="s">
        <v>4201</v>
      </c>
      <c r="B4385" s="17" t="n">
        <v>4</v>
      </c>
      <c r="C4385" s="21" t="n">
        <v>45985</v>
      </c>
      <c r="D4385" s="17" t="s">
        <v>976</v>
      </c>
      <c r="E4385" s="17" t="s">
        <v>153</v>
      </c>
      <c r="F4385" s="17" t="s">
        <v>1503</v>
      </c>
      <c r="G4385" s="17" t="s">
        <v>62</v>
      </c>
      <c r="H4385" s="17" t="s">
        <v>1523</v>
      </c>
      <c r="I4385" s="17" t="s">
        <v>1524</v>
      </c>
      <c r="J4385" s="17" t="n">
        <v>1</v>
      </c>
      <c r="K4385" s="15" t="n">
        <v>165.9</v>
      </c>
      <c r="L4385" s="22" t="n">
        <v>0.2</v>
      </c>
      <c r="M4385" s="15" t="n">
        <v>0</v>
      </c>
      <c r="N4385" s="15" t="n">
        <f aca="false">J4385*K4385</f>
        <v>165.9</v>
      </c>
      <c r="O4385" s="15" t="n">
        <f aca="false">N4385*L4385</f>
        <v>33.18</v>
      </c>
      <c r="P4385" s="15" t="n">
        <f aca="false">N4385-O4385</f>
        <v>132.72</v>
      </c>
      <c r="Q4385" s="15" t="n">
        <f aca="false">J4385*INDEX(dProdutos!$F$2:$F$47,MATCH(E4385,dProdutos!$A$2:$A$47,0))</f>
        <v>67.28</v>
      </c>
      <c r="R4385" s="15" t="n">
        <f aca="false">IF(I4385="Cancelado",0,P4385-Q4385)</f>
        <v>65.44</v>
      </c>
      <c r="S4385" s="17" t="str">
        <f aca="false">INDEX(dProdutos!$D$2:$D$47,MATCH(E4385,dProdutos!$A$2:$A$47,0))</f>
        <v>Acessórios</v>
      </c>
    </row>
    <row r="4386" customFormat="false" ht="15" hidden="false" customHeight="false" outlineLevel="0" collapsed="false">
      <c r="A4386" s="17" t="s">
        <v>4202</v>
      </c>
      <c r="B4386" s="17" t="n">
        <v>1</v>
      </c>
      <c r="C4386" s="21" t="n">
        <v>45985</v>
      </c>
      <c r="D4386" s="17" t="s">
        <v>1301</v>
      </c>
      <c r="E4386" s="17" t="s">
        <v>102</v>
      </c>
      <c r="F4386" s="17" t="s">
        <v>1499</v>
      </c>
      <c r="G4386" s="17" t="s">
        <v>59</v>
      </c>
      <c r="H4386" s="17" t="s">
        <v>1537</v>
      </c>
      <c r="I4386" s="17" t="s">
        <v>1524</v>
      </c>
      <c r="J4386" s="17" t="n">
        <v>2</v>
      </c>
      <c r="K4386" s="15" t="n">
        <v>65.9</v>
      </c>
      <c r="L4386" s="22" t="n">
        <v>0.2</v>
      </c>
      <c r="M4386" s="15" t="n">
        <v>0</v>
      </c>
      <c r="N4386" s="15" t="n">
        <f aca="false">J4386*K4386</f>
        <v>131.8</v>
      </c>
      <c r="O4386" s="15" t="n">
        <f aca="false">N4386*L4386</f>
        <v>26.36</v>
      </c>
      <c r="P4386" s="15" t="n">
        <f aca="false">N4386-O4386</f>
        <v>105.44</v>
      </c>
      <c r="Q4386" s="15" t="n">
        <f aca="false">J4386*INDEX(dProdutos!$F$2:$F$47,MATCH(E4386,dProdutos!$A$2:$A$47,0))</f>
        <v>59.36</v>
      </c>
      <c r="R4386" s="15" t="n">
        <f aca="false">IF(I4386="Cancelado",0,P4386-Q4386)</f>
        <v>46.08</v>
      </c>
      <c r="S4386" s="17" t="str">
        <f aca="false">INDEX(dProdutos!$D$2:$D$47,MATCH(E4386,dProdutos!$A$2:$A$47,0))</f>
        <v>Moda Masculina</v>
      </c>
    </row>
    <row r="4387" customFormat="false" ht="15" hidden="false" customHeight="false" outlineLevel="0" collapsed="false">
      <c r="A4387" s="17" t="s">
        <v>4203</v>
      </c>
      <c r="B4387" s="17" t="n">
        <v>1</v>
      </c>
      <c r="C4387" s="21" t="n">
        <v>45985</v>
      </c>
      <c r="D4387" s="17" t="s">
        <v>1289</v>
      </c>
      <c r="E4387" s="17" t="s">
        <v>210</v>
      </c>
      <c r="F4387" s="17" t="s">
        <v>1499</v>
      </c>
      <c r="G4387" s="17" t="s">
        <v>59</v>
      </c>
      <c r="H4387" s="17" t="s">
        <v>1537</v>
      </c>
      <c r="I4387" s="17" t="s">
        <v>1524</v>
      </c>
      <c r="J4387" s="17" t="n">
        <v>1</v>
      </c>
      <c r="K4387" s="15" t="n">
        <v>245.9</v>
      </c>
      <c r="L4387" s="22" t="n">
        <v>0.2</v>
      </c>
      <c r="M4387" s="15" t="n">
        <v>15.04</v>
      </c>
      <c r="N4387" s="15" t="n">
        <f aca="false">J4387*K4387</f>
        <v>245.9</v>
      </c>
      <c r="O4387" s="15" t="n">
        <f aca="false">N4387*L4387</f>
        <v>49.18</v>
      </c>
      <c r="P4387" s="15" t="n">
        <f aca="false">N4387-O4387</f>
        <v>196.72</v>
      </c>
      <c r="Q4387" s="15" t="n">
        <f aca="false">J4387*INDEX(dProdutos!$F$2:$F$47,MATCH(E4387,dProdutos!$A$2:$A$47,0))</f>
        <v>150.63</v>
      </c>
      <c r="R4387" s="15" t="n">
        <f aca="false">IF(I4387="Cancelado",0,P4387-Q4387)</f>
        <v>46.09</v>
      </c>
      <c r="S4387" s="17" t="str">
        <f aca="false">INDEX(dProdutos!$D$2:$D$47,MATCH(E4387,dProdutos!$A$2:$A$47,0))</f>
        <v>Beleza</v>
      </c>
    </row>
    <row r="4388" customFormat="false" ht="15" hidden="false" customHeight="false" outlineLevel="0" collapsed="false">
      <c r="A4388" s="17" t="s">
        <v>4203</v>
      </c>
      <c r="B4388" s="17" t="n">
        <v>2</v>
      </c>
      <c r="C4388" s="21" t="n">
        <v>45985</v>
      </c>
      <c r="D4388" s="17" t="s">
        <v>1289</v>
      </c>
      <c r="E4388" s="17" t="s">
        <v>114</v>
      </c>
      <c r="F4388" s="17" t="s">
        <v>1499</v>
      </c>
      <c r="G4388" s="17" t="s">
        <v>59</v>
      </c>
      <c r="H4388" s="17" t="s">
        <v>1537</v>
      </c>
      <c r="I4388" s="17" t="s">
        <v>1524</v>
      </c>
      <c r="J4388" s="17" t="n">
        <v>1</v>
      </c>
      <c r="K4388" s="15" t="n">
        <v>202.9</v>
      </c>
      <c r="L4388" s="22" t="n">
        <v>0.2</v>
      </c>
      <c r="M4388" s="15" t="n">
        <v>0</v>
      </c>
      <c r="N4388" s="15" t="n">
        <f aca="false">J4388*K4388</f>
        <v>202.9</v>
      </c>
      <c r="O4388" s="15" t="n">
        <f aca="false">N4388*L4388</f>
        <v>40.58</v>
      </c>
      <c r="P4388" s="15" t="n">
        <f aca="false">N4388-O4388</f>
        <v>162.32</v>
      </c>
      <c r="Q4388" s="15" t="n">
        <f aca="false">J4388*INDEX(dProdutos!$F$2:$F$47,MATCH(E4388,dProdutos!$A$2:$A$47,0))</f>
        <v>110.39</v>
      </c>
      <c r="R4388" s="15" t="n">
        <f aca="false">IF(I4388="Cancelado",0,P4388-Q4388)</f>
        <v>51.93</v>
      </c>
      <c r="S4388" s="17" t="str">
        <f aca="false">INDEX(dProdutos!$D$2:$D$47,MATCH(E4388,dProdutos!$A$2:$A$47,0))</f>
        <v>Moda Masculina</v>
      </c>
    </row>
    <row r="4389" customFormat="false" ht="15" hidden="false" customHeight="false" outlineLevel="0" collapsed="false">
      <c r="A4389" s="17" t="s">
        <v>4204</v>
      </c>
      <c r="B4389" s="17" t="n">
        <v>1</v>
      </c>
      <c r="C4389" s="21" t="n">
        <v>45985</v>
      </c>
      <c r="D4389" s="17" t="s">
        <v>275</v>
      </c>
      <c r="E4389" s="17" t="s">
        <v>92</v>
      </c>
      <c r="F4389" s="17" t="s">
        <v>1487</v>
      </c>
      <c r="G4389" s="17" t="s">
        <v>59</v>
      </c>
      <c r="H4389" s="17" t="s">
        <v>1537</v>
      </c>
      <c r="I4389" s="17" t="s">
        <v>1524</v>
      </c>
      <c r="J4389" s="17" t="n">
        <v>1</v>
      </c>
      <c r="K4389" s="15" t="n">
        <v>191.9</v>
      </c>
      <c r="L4389" s="22" t="n">
        <v>0.2</v>
      </c>
      <c r="M4389" s="15" t="n">
        <v>19.54</v>
      </c>
      <c r="N4389" s="15" t="n">
        <f aca="false">J4389*K4389</f>
        <v>191.9</v>
      </c>
      <c r="O4389" s="15" t="n">
        <f aca="false">N4389*L4389</f>
        <v>38.38</v>
      </c>
      <c r="P4389" s="15" t="n">
        <f aca="false">N4389-O4389</f>
        <v>153.52</v>
      </c>
      <c r="Q4389" s="15" t="n">
        <f aca="false">J4389*INDEX(dProdutos!$F$2:$F$47,MATCH(E4389,dProdutos!$A$2:$A$47,0))</f>
        <v>88.59</v>
      </c>
      <c r="R4389" s="15" t="n">
        <f aca="false">IF(I4389="Cancelado",0,P4389-Q4389)</f>
        <v>64.93</v>
      </c>
      <c r="S4389" s="17" t="str">
        <f aca="false">INDEX(dProdutos!$D$2:$D$47,MATCH(E4389,dProdutos!$A$2:$A$47,0))</f>
        <v>Moda Feminina</v>
      </c>
    </row>
    <row r="4390" customFormat="false" ht="15" hidden="false" customHeight="false" outlineLevel="0" collapsed="false">
      <c r="A4390" s="17" t="s">
        <v>4205</v>
      </c>
      <c r="B4390" s="17" t="n">
        <v>1</v>
      </c>
      <c r="C4390" s="21" t="n">
        <v>45985</v>
      </c>
      <c r="D4390" s="17" t="s">
        <v>1412</v>
      </c>
      <c r="E4390" s="17" t="s">
        <v>111</v>
      </c>
      <c r="F4390" s="17" t="s">
        <v>1490</v>
      </c>
      <c r="G4390" s="17" t="s">
        <v>62</v>
      </c>
      <c r="H4390" s="17" t="s">
        <v>1523</v>
      </c>
      <c r="I4390" s="17" t="s">
        <v>1524</v>
      </c>
      <c r="J4390" s="17" t="n">
        <v>3</v>
      </c>
      <c r="K4390" s="15" t="n">
        <v>188.9</v>
      </c>
      <c r="L4390" s="22" t="n">
        <v>0.2</v>
      </c>
      <c r="M4390" s="15" t="n">
        <v>32.51</v>
      </c>
      <c r="N4390" s="15" t="n">
        <f aca="false">J4390*K4390</f>
        <v>566.7</v>
      </c>
      <c r="O4390" s="15" t="n">
        <f aca="false">N4390*L4390</f>
        <v>113.34</v>
      </c>
      <c r="P4390" s="15" t="n">
        <f aca="false">N4390-O4390</f>
        <v>453.36</v>
      </c>
      <c r="Q4390" s="15" t="n">
        <f aca="false">J4390*INDEX(dProdutos!$F$2:$F$47,MATCH(E4390,dProdutos!$A$2:$A$47,0))</f>
        <v>264.96</v>
      </c>
      <c r="R4390" s="15" t="n">
        <f aca="false">IF(I4390="Cancelado",0,P4390-Q4390)</f>
        <v>188.4</v>
      </c>
      <c r="S4390" s="17" t="str">
        <f aca="false">INDEX(dProdutos!$D$2:$D$47,MATCH(E4390,dProdutos!$A$2:$A$47,0))</f>
        <v>Moda Masculina</v>
      </c>
    </row>
    <row r="4391" customFormat="false" ht="15" hidden="false" customHeight="false" outlineLevel="0" collapsed="false">
      <c r="A4391" s="17" t="s">
        <v>4206</v>
      </c>
      <c r="B4391" s="17" t="n">
        <v>1</v>
      </c>
      <c r="C4391" s="21" t="n">
        <v>45985</v>
      </c>
      <c r="D4391" s="17" t="s">
        <v>634</v>
      </c>
      <c r="E4391" s="17" t="s">
        <v>85</v>
      </c>
      <c r="F4391" s="17" t="s">
        <v>1497</v>
      </c>
      <c r="G4391" s="17" t="s">
        <v>61</v>
      </c>
      <c r="H4391" s="17" t="s">
        <v>1540</v>
      </c>
      <c r="I4391" s="17" t="s">
        <v>1524</v>
      </c>
      <c r="J4391" s="17" t="n">
        <v>1</v>
      </c>
      <c r="K4391" s="15" t="n">
        <v>165.9</v>
      </c>
      <c r="L4391" s="22" t="n">
        <v>0.2</v>
      </c>
      <c r="M4391" s="15" t="n">
        <v>11.26</v>
      </c>
      <c r="N4391" s="15" t="n">
        <f aca="false">J4391*K4391</f>
        <v>165.9</v>
      </c>
      <c r="O4391" s="15" t="n">
        <f aca="false">N4391*L4391</f>
        <v>33.18</v>
      </c>
      <c r="P4391" s="15" t="n">
        <f aca="false">N4391-O4391</f>
        <v>132.72</v>
      </c>
      <c r="Q4391" s="15" t="n">
        <f aca="false">J4391*INDEX(dProdutos!$F$2:$F$47,MATCH(E4391,dProdutos!$A$2:$A$47,0))</f>
        <v>91.55</v>
      </c>
      <c r="R4391" s="15" t="n">
        <f aca="false">IF(I4391="Cancelado",0,P4391-Q4391)</f>
        <v>41.17</v>
      </c>
      <c r="S4391" s="17" t="str">
        <f aca="false">INDEX(dProdutos!$D$2:$D$47,MATCH(E4391,dProdutos!$A$2:$A$47,0))</f>
        <v>Moda Feminina</v>
      </c>
    </row>
    <row r="4392" customFormat="false" ht="15" hidden="false" customHeight="false" outlineLevel="0" collapsed="false">
      <c r="A4392" s="17" t="s">
        <v>4207</v>
      </c>
      <c r="B4392" s="17" t="n">
        <v>1</v>
      </c>
      <c r="C4392" s="21" t="n">
        <v>45985</v>
      </c>
      <c r="D4392" s="17" t="s">
        <v>511</v>
      </c>
      <c r="E4392" s="17" t="s">
        <v>135</v>
      </c>
      <c r="F4392" s="17" t="s">
        <v>1490</v>
      </c>
      <c r="G4392" s="17" t="s">
        <v>62</v>
      </c>
      <c r="H4392" s="17" t="s">
        <v>1537</v>
      </c>
      <c r="I4392" s="17" t="s">
        <v>1524</v>
      </c>
      <c r="J4392" s="17" t="n">
        <v>1</v>
      </c>
      <c r="K4392" s="15" t="n">
        <v>200.9</v>
      </c>
      <c r="L4392" s="22" t="n">
        <v>0.2</v>
      </c>
      <c r="M4392" s="15" t="n">
        <v>18.93</v>
      </c>
      <c r="N4392" s="15" t="n">
        <f aca="false">J4392*K4392</f>
        <v>200.9</v>
      </c>
      <c r="O4392" s="15" t="n">
        <f aca="false">N4392*L4392</f>
        <v>40.18</v>
      </c>
      <c r="P4392" s="15" t="n">
        <f aca="false">N4392-O4392</f>
        <v>160.72</v>
      </c>
      <c r="Q4392" s="15" t="n">
        <f aca="false">J4392*INDEX(dProdutos!$F$2:$F$47,MATCH(E4392,dProdutos!$A$2:$A$47,0))</f>
        <v>80.73</v>
      </c>
      <c r="R4392" s="15" t="n">
        <f aca="false">IF(I4392="Cancelado",0,P4392-Q4392)</f>
        <v>79.99</v>
      </c>
      <c r="S4392" s="17" t="str">
        <f aca="false">INDEX(dProdutos!$D$2:$D$47,MATCH(E4392,dProdutos!$A$2:$A$47,0))</f>
        <v>Calçados</v>
      </c>
    </row>
    <row r="4393" customFormat="false" ht="15" hidden="false" customHeight="false" outlineLevel="0" collapsed="false">
      <c r="A4393" s="17" t="s">
        <v>4207</v>
      </c>
      <c r="B4393" s="17" t="n">
        <v>2</v>
      </c>
      <c r="C4393" s="21" t="n">
        <v>45985</v>
      </c>
      <c r="D4393" s="17" t="s">
        <v>511</v>
      </c>
      <c r="E4393" s="17" t="s">
        <v>174</v>
      </c>
      <c r="F4393" s="17" t="s">
        <v>1490</v>
      </c>
      <c r="G4393" s="17" t="s">
        <v>62</v>
      </c>
      <c r="H4393" s="17" t="s">
        <v>1537</v>
      </c>
      <c r="I4393" s="17" t="s">
        <v>1524</v>
      </c>
      <c r="J4393" s="17" t="n">
        <v>1</v>
      </c>
      <c r="K4393" s="15" t="n">
        <v>250.9</v>
      </c>
      <c r="L4393" s="22" t="n">
        <v>0.2</v>
      </c>
      <c r="M4393" s="15" t="n">
        <v>0</v>
      </c>
      <c r="N4393" s="15" t="n">
        <f aca="false">J4393*K4393</f>
        <v>250.9</v>
      </c>
      <c r="O4393" s="15" t="n">
        <f aca="false">N4393*L4393</f>
        <v>50.18</v>
      </c>
      <c r="P4393" s="15" t="n">
        <f aca="false">N4393-O4393</f>
        <v>200.72</v>
      </c>
      <c r="Q4393" s="15" t="n">
        <f aca="false">J4393*INDEX(dProdutos!$F$2:$F$47,MATCH(E4393,dProdutos!$A$2:$A$47,0))</f>
        <v>151.28</v>
      </c>
      <c r="R4393" s="15" t="n">
        <f aca="false">IF(I4393="Cancelado",0,P4393-Q4393)</f>
        <v>49.44</v>
      </c>
      <c r="S4393" s="17" t="str">
        <f aca="false">INDEX(dProdutos!$D$2:$D$47,MATCH(E4393,dProdutos!$A$2:$A$47,0))</f>
        <v>Casa</v>
      </c>
    </row>
    <row r="4394" customFormat="false" ht="15" hidden="false" customHeight="false" outlineLevel="0" collapsed="false">
      <c r="A4394" s="17" t="s">
        <v>4208</v>
      </c>
      <c r="B4394" s="17" t="n">
        <v>1</v>
      </c>
      <c r="C4394" s="21" t="n">
        <v>45985</v>
      </c>
      <c r="D4394" s="17" t="s">
        <v>1339</v>
      </c>
      <c r="E4394" s="17" t="s">
        <v>153</v>
      </c>
      <c r="F4394" s="17" t="s">
        <v>1497</v>
      </c>
      <c r="G4394" s="17" t="s">
        <v>63</v>
      </c>
      <c r="H4394" s="17" t="s">
        <v>1523</v>
      </c>
      <c r="I4394" s="17" t="s">
        <v>1524</v>
      </c>
      <c r="J4394" s="17" t="n">
        <v>3</v>
      </c>
      <c r="K4394" s="15" t="n">
        <v>165.9</v>
      </c>
      <c r="L4394" s="22" t="n">
        <v>0.2</v>
      </c>
      <c r="M4394" s="15" t="n">
        <v>33.74</v>
      </c>
      <c r="N4394" s="15" t="n">
        <f aca="false">J4394*K4394</f>
        <v>497.7</v>
      </c>
      <c r="O4394" s="15" t="n">
        <f aca="false">N4394*L4394</f>
        <v>99.54</v>
      </c>
      <c r="P4394" s="15" t="n">
        <f aca="false">N4394-O4394</f>
        <v>398.16</v>
      </c>
      <c r="Q4394" s="15" t="n">
        <f aca="false">J4394*INDEX(dProdutos!$F$2:$F$47,MATCH(E4394,dProdutos!$A$2:$A$47,0))</f>
        <v>201.84</v>
      </c>
      <c r="R4394" s="15" t="n">
        <f aca="false">IF(I4394="Cancelado",0,P4394-Q4394)</f>
        <v>196.32</v>
      </c>
      <c r="S4394" s="17" t="str">
        <f aca="false">INDEX(dProdutos!$D$2:$D$47,MATCH(E4394,dProdutos!$A$2:$A$47,0))</f>
        <v>Acessórios</v>
      </c>
    </row>
    <row r="4395" customFormat="false" ht="15" hidden="false" customHeight="false" outlineLevel="0" collapsed="false">
      <c r="A4395" s="17" t="s">
        <v>4209</v>
      </c>
      <c r="B4395" s="17" t="n">
        <v>1</v>
      </c>
      <c r="C4395" s="21" t="n">
        <v>45985</v>
      </c>
      <c r="D4395" s="17" t="s">
        <v>1282</v>
      </c>
      <c r="E4395" s="17" t="s">
        <v>129</v>
      </c>
      <c r="F4395" s="17" t="s">
        <v>1490</v>
      </c>
      <c r="G4395" s="17" t="s">
        <v>61</v>
      </c>
      <c r="H4395" s="17" t="s">
        <v>1523</v>
      </c>
      <c r="I4395" s="17" t="s">
        <v>1524</v>
      </c>
      <c r="J4395" s="17" t="n">
        <v>3</v>
      </c>
      <c r="K4395" s="15" t="n">
        <v>105.9</v>
      </c>
      <c r="L4395" s="22" t="n">
        <v>0.2</v>
      </c>
      <c r="M4395" s="15" t="n">
        <v>0</v>
      </c>
      <c r="N4395" s="15" t="n">
        <f aca="false">J4395*K4395</f>
        <v>317.7</v>
      </c>
      <c r="O4395" s="15" t="n">
        <f aca="false">N4395*L4395</f>
        <v>63.54</v>
      </c>
      <c r="P4395" s="15" t="n">
        <f aca="false">N4395-O4395</f>
        <v>254.16</v>
      </c>
      <c r="Q4395" s="15" t="n">
        <f aca="false">J4395*INDEX(dProdutos!$F$2:$F$47,MATCH(E4395,dProdutos!$A$2:$A$47,0))</f>
        <v>131.37</v>
      </c>
      <c r="R4395" s="15" t="n">
        <f aca="false">IF(I4395="Cancelado",0,P4395-Q4395)</f>
        <v>122.79</v>
      </c>
      <c r="S4395" s="17" t="str">
        <f aca="false">INDEX(dProdutos!$D$2:$D$47,MATCH(E4395,dProdutos!$A$2:$A$47,0))</f>
        <v>Calçados</v>
      </c>
    </row>
    <row r="4396" customFormat="false" ht="15" hidden="false" customHeight="false" outlineLevel="0" collapsed="false">
      <c r="A4396" s="17" t="s">
        <v>4209</v>
      </c>
      <c r="B4396" s="17" t="n">
        <v>2</v>
      </c>
      <c r="C4396" s="21" t="n">
        <v>45985</v>
      </c>
      <c r="D4396" s="17" t="s">
        <v>1282</v>
      </c>
      <c r="E4396" s="17" t="s">
        <v>213</v>
      </c>
      <c r="F4396" s="17" t="s">
        <v>1490</v>
      </c>
      <c r="G4396" s="17" t="s">
        <v>61</v>
      </c>
      <c r="H4396" s="17" t="s">
        <v>1523</v>
      </c>
      <c r="I4396" s="17" t="s">
        <v>1524</v>
      </c>
      <c r="J4396" s="17" t="n">
        <v>1</v>
      </c>
      <c r="K4396" s="15" t="n">
        <v>153.9</v>
      </c>
      <c r="L4396" s="22" t="n">
        <v>0.2</v>
      </c>
      <c r="M4396" s="15" t="n">
        <v>0</v>
      </c>
      <c r="N4396" s="15" t="n">
        <f aca="false">J4396*K4396</f>
        <v>153.9</v>
      </c>
      <c r="O4396" s="15" t="n">
        <f aca="false">N4396*L4396</f>
        <v>30.78</v>
      </c>
      <c r="P4396" s="15" t="n">
        <f aca="false">N4396-O4396</f>
        <v>123.12</v>
      </c>
      <c r="Q4396" s="15" t="n">
        <f aca="false">J4396*INDEX(dProdutos!$F$2:$F$47,MATCH(E4396,dProdutos!$A$2:$A$47,0))</f>
        <v>90.42</v>
      </c>
      <c r="R4396" s="15" t="n">
        <f aca="false">IF(I4396="Cancelado",0,P4396-Q4396)</f>
        <v>32.7</v>
      </c>
      <c r="S4396" s="17" t="str">
        <f aca="false">INDEX(dProdutos!$D$2:$D$47,MATCH(E4396,dProdutos!$A$2:$A$47,0))</f>
        <v>Beleza</v>
      </c>
    </row>
    <row r="4397" customFormat="false" ht="15" hidden="false" customHeight="false" outlineLevel="0" collapsed="false">
      <c r="A4397" s="17" t="s">
        <v>4210</v>
      </c>
      <c r="B4397" s="17" t="n">
        <v>1</v>
      </c>
      <c r="C4397" s="21" t="n">
        <v>45985</v>
      </c>
      <c r="D4397" s="17" t="s">
        <v>1412</v>
      </c>
      <c r="E4397" s="17" t="s">
        <v>189</v>
      </c>
      <c r="F4397" s="17" t="s">
        <v>1497</v>
      </c>
      <c r="G4397" s="17" t="s">
        <v>59</v>
      </c>
      <c r="H4397" s="17" t="s">
        <v>1537</v>
      </c>
      <c r="I4397" s="17" t="s">
        <v>1524</v>
      </c>
      <c r="J4397" s="17" t="n">
        <v>2</v>
      </c>
      <c r="K4397" s="15" t="n">
        <v>138.9</v>
      </c>
      <c r="L4397" s="22" t="n">
        <v>0.2</v>
      </c>
      <c r="M4397" s="15" t="n">
        <v>0</v>
      </c>
      <c r="N4397" s="15" t="n">
        <f aca="false">J4397*K4397</f>
        <v>277.8</v>
      </c>
      <c r="O4397" s="15" t="n">
        <f aca="false">N4397*L4397</f>
        <v>55.56</v>
      </c>
      <c r="P4397" s="15" t="n">
        <f aca="false">N4397-O4397</f>
        <v>222.24</v>
      </c>
      <c r="Q4397" s="15" t="n">
        <f aca="false">J4397*INDEX(dProdutos!$F$2:$F$47,MATCH(E4397,dProdutos!$A$2:$A$47,0))</f>
        <v>137.92</v>
      </c>
      <c r="R4397" s="15" t="n">
        <f aca="false">IF(I4397="Cancelado",0,P4397-Q4397)</f>
        <v>84.32</v>
      </c>
      <c r="S4397" s="17" t="str">
        <f aca="false">INDEX(dProdutos!$D$2:$D$47,MATCH(E4397,dProdutos!$A$2:$A$47,0))</f>
        <v>Eletrônicos</v>
      </c>
    </row>
    <row r="4398" customFormat="false" ht="15" hidden="false" customHeight="false" outlineLevel="0" collapsed="false">
      <c r="A4398" s="17" t="s">
        <v>4211</v>
      </c>
      <c r="B4398" s="17" t="n">
        <v>1</v>
      </c>
      <c r="C4398" s="21" t="n">
        <v>45985</v>
      </c>
      <c r="D4398" s="17" t="s">
        <v>971</v>
      </c>
      <c r="E4398" s="17" t="s">
        <v>174</v>
      </c>
      <c r="F4398" s="17" t="s">
        <v>1495</v>
      </c>
      <c r="G4398" s="17" t="s">
        <v>60</v>
      </c>
      <c r="H4398" s="17" t="s">
        <v>1523</v>
      </c>
      <c r="I4398" s="17" t="s">
        <v>1524</v>
      </c>
      <c r="J4398" s="17" t="n">
        <v>1</v>
      </c>
      <c r="K4398" s="15" t="n">
        <v>250.9</v>
      </c>
      <c r="L4398" s="22" t="n">
        <v>0.2</v>
      </c>
      <c r="M4398" s="15" t="n">
        <v>0</v>
      </c>
      <c r="N4398" s="15" t="n">
        <f aca="false">J4398*K4398</f>
        <v>250.9</v>
      </c>
      <c r="O4398" s="15" t="n">
        <f aca="false">N4398*L4398</f>
        <v>50.18</v>
      </c>
      <c r="P4398" s="15" t="n">
        <f aca="false">N4398-O4398</f>
        <v>200.72</v>
      </c>
      <c r="Q4398" s="15" t="n">
        <f aca="false">J4398*INDEX(dProdutos!$F$2:$F$47,MATCH(E4398,dProdutos!$A$2:$A$47,0))</f>
        <v>151.28</v>
      </c>
      <c r="R4398" s="15" t="n">
        <f aca="false">IF(I4398="Cancelado",0,P4398-Q4398)</f>
        <v>49.44</v>
      </c>
      <c r="S4398" s="17" t="str">
        <f aca="false">INDEX(dProdutos!$D$2:$D$47,MATCH(E4398,dProdutos!$A$2:$A$47,0))</f>
        <v>Casa</v>
      </c>
    </row>
    <row r="4399" customFormat="false" ht="15" hidden="false" customHeight="false" outlineLevel="0" collapsed="false">
      <c r="A4399" s="17" t="s">
        <v>4212</v>
      </c>
      <c r="B4399" s="17" t="n">
        <v>1</v>
      </c>
      <c r="C4399" s="21" t="n">
        <v>45985</v>
      </c>
      <c r="D4399" s="17" t="s">
        <v>318</v>
      </c>
      <c r="E4399" s="17" t="s">
        <v>135</v>
      </c>
      <c r="F4399" s="17" t="s">
        <v>1487</v>
      </c>
      <c r="G4399" s="17" t="s">
        <v>62</v>
      </c>
      <c r="H4399" s="17" t="s">
        <v>1537</v>
      </c>
      <c r="I4399" s="17" t="s">
        <v>1531</v>
      </c>
      <c r="J4399" s="17" t="n">
        <v>1</v>
      </c>
      <c r="K4399" s="15" t="n">
        <v>200.9</v>
      </c>
      <c r="L4399" s="22" t="n">
        <v>0.2</v>
      </c>
      <c r="M4399" s="15" t="n">
        <v>25.3</v>
      </c>
      <c r="N4399" s="15" t="n">
        <f aca="false">J4399*K4399</f>
        <v>200.9</v>
      </c>
      <c r="O4399" s="15" t="n">
        <f aca="false">N4399*L4399</f>
        <v>40.18</v>
      </c>
      <c r="P4399" s="15" t="n">
        <f aca="false">N4399-O4399</f>
        <v>160.72</v>
      </c>
      <c r="Q4399" s="15" t="n">
        <f aca="false">J4399*INDEX(dProdutos!$F$2:$F$47,MATCH(E4399,dProdutos!$A$2:$A$47,0))</f>
        <v>80.73</v>
      </c>
      <c r="R4399" s="15" t="n">
        <f aca="false">IF(I4399="Cancelado",0,P4399-Q4399)</f>
        <v>0</v>
      </c>
      <c r="S4399" s="17" t="str">
        <f aca="false">INDEX(dProdutos!$D$2:$D$47,MATCH(E4399,dProdutos!$A$2:$A$47,0))</f>
        <v>Calçados</v>
      </c>
    </row>
    <row r="4400" customFormat="false" ht="15" hidden="false" customHeight="false" outlineLevel="0" collapsed="false">
      <c r="A4400" s="17" t="s">
        <v>4212</v>
      </c>
      <c r="B4400" s="17" t="n">
        <v>2</v>
      </c>
      <c r="C4400" s="21" t="n">
        <v>45985</v>
      </c>
      <c r="D4400" s="17" t="s">
        <v>318</v>
      </c>
      <c r="E4400" s="17" t="s">
        <v>95</v>
      </c>
      <c r="F4400" s="17" t="s">
        <v>1487</v>
      </c>
      <c r="G4400" s="17" t="s">
        <v>62</v>
      </c>
      <c r="H4400" s="17" t="s">
        <v>1537</v>
      </c>
      <c r="I4400" s="17" t="s">
        <v>1531</v>
      </c>
      <c r="J4400" s="17" t="n">
        <v>1</v>
      </c>
      <c r="K4400" s="15" t="n">
        <v>77.9</v>
      </c>
      <c r="L4400" s="22" t="n">
        <v>0.2</v>
      </c>
      <c r="M4400" s="15" t="n">
        <v>0</v>
      </c>
      <c r="N4400" s="15" t="n">
        <f aca="false">J4400*K4400</f>
        <v>77.9</v>
      </c>
      <c r="O4400" s="15" t="n">
        <f aca="false">N4400*L4400</f>
        <v>15.58</v>
      </c>
      <c r="P4400" s="15" t="n">
        <f aca="false">N4400-O4400</f>
        <v>62.32</v>
      </c>
      <c r="Q4400" s="15" t="n">
        <f aca="false">J4400*INDEX(dProdutos!$F$2:$F$47,MATCH(E4400,dProdutos!$A$2:$A$47,0))</f>
        <v>36.71</v>
      </c>
      <c r="R4400" s="15" t="n">
        <f aca="false">IF(I4400="Cancelado",0,P4400-Q4400)</f>
        <v>0</v>
      </c>
      <c r="S4400" s="17" t="str">
        <f aca="false">INDEX(dProdutos!$D$2:$D$47,MATCH(E4400,dProdutos!$A$2:$A$47,0))</f>
        <v>Moda Feminina</v>
      </c>
    </row>
    <row r="4401" customFormat="false" ht="15" hidden="false" customHeight="false" outlineLevel="0" collapsed="false">
      <c r="A4401" s="17" t="s">
        <v>4213</v>
      </c>
      <c r="B4401" s="17" t="n">
        <v>1</v>
      </c>
      <c r="C4401" s="21" t="n">
        <v>45985</v>
      </c>
      <c r="D4401" s="17" t="s">
        <v>982</v>
      </c>
      <c r="E4401" s="17" t="s">
        <v>156</v>
      </c>
      <c r="F4401" s="17" t="s">
        <v>1499</v>
      </c>
      <c r="G4401" s="17" t="s">
        <v>59</v>
      </c>
      <c r="H4401" s="17" t="s">
        <v>1523</v>
      </c>
      <c r="I4401" s="17" t="s">
        <v>1524</v>
      </c>
      <c r="J4401" s="17" t="n">
        <v>1</v>
      </c>
      <c r="K4401" s="15" t="n">
        <v>192.9</v>
      </c>
      <c r="L4401" s="22" t="n">
        <v>0.2</v>
      </c>
      <c r="M4401" s="15" t="n">
        <v>32.41</v>
      </c>
      <c r="N4401" s="15" t="n">
        <f aca="false">J4401*K4401</f>
        <v>192.9</v>
      </c>
      <c r="O4401" s="15" t="n">
        <f aca="false">N4401*L4401</f>
        <v>38.58</v>
      </c>
      <c r="P4401" s="15" t="n">
        <f aca="false">N4401-O4401</f>
        <v>154.32</v>
      </c>
      <c r="Q4401" s="15" t="n">
        <f aca="false">J4401*INDEX(dProdutos!$F$2:$F$47,MATCH(E4401,dProdutos!$A$2:$A$47,0))</f>
        <v>80.38</v>
      </c>
      <c r="R4401" s="15" t="n">
        <f aca="false">IF(I4401="Cancelado",0,P4401-Q4401)</f>
        <v>73.94</v>
      </c>
      <c r="S4401" s="17" t="str">
        <f aca="false">INDEX(dProdutos!$D$2:$D$47,MATCH(E4401,dProdutos!$A$2:$A$47,0))</f>
        <v>Acessórios</v>
      </c>
    </row>
    <row r="4402" customFormat="false" ht="15" hidden="false" customHeight="false" outlineLevel="0" collapsed="false">
      <c r="A4402" s="17" t="s">
        <v>4214</v>
      </c>
      <c r="B4402" s="17" t="n">
        <v>1</v>
      </c>
      <c r="C4402" s="21" t="n">
        <v>45985</v>
      </c>
      <c r="D4402" s="17" t="s">
        <v>871</v>
      </c>
      <c r="E4402" s="17" t="s">
        <v>153</v>
      </c>
      <c r="F4402" s="17" t="s">
        <v>1487</v>
      </c>
      <c r="G4402" s="17" t="s">
        <v>59</v>
      </c>
      <c r="H4402" s="17" t="s">
        <v>1537</v>
      </c>
      <c r="I4402" s="17" t="s">
        <v>1524</v>
      </c>
      <c r="J4402" s="17" t="n">
        <v>1</v>
      </c>
      <c r="K4402" s="15" t="n">
        <v>165.9</v>
      </c>
      <c r="L4402" s="22" t="n">
        <v>0.2</v>
      </c>
      <c r="M4402" s="15" t="n">
        <v>0</v>
      </c>
      <c r="N4402" s="15" t="n">
        <f aca="false">J4402*K4402</f>
        <v>165.9</v>
      </c>
      <c r="O4402" s="15" t="n">
        <f aca="false">N4402*L4402</f>
        <v>33.18</v>
      </c>
      <c r="P4402" s="15" t="n">
        <f aca="false">N4402-O4402</f>
        <v>132.72</v>
      </c>
      <c r="Q4402" s="15" t="n">
        <f aca="false">J4402*INDEX(dProdutos!$F$2:$F$47,MATCH(E4402,dProdutos!$A$2:$A$47,0))</f>
        <v>67.28</v>
      </c>
      <c r="R4402" s="15" t="n">
        <f aca="false">IF(I4402="Cancelado",0,P4402-Q4402)</f>
        <v>65.44</v>
      </c>
      <c r="S4402" s="17" t="str">
        <f aca="false">INDEX(dProdutos!$D$2:$D$47,MATCH(E4402,dProdutos!$A$2:$A$47,0))</f>
        <v>Acessórios</v>
      </c>
    </row>
    <row r="4403" customFormat="false" ht="15" hidden="false" customHeight="false" outlineLevel="0" collapsed="false">
      <c r="A4403" s="17" t="s">
        <v>4214</v>
      </c>
      <c r="B4403" s="17" t="n">
        <v>2</v>
      </c>
      <c r="C4403" s="21" t="n">
        <v>45985</v>
      </c>
      <c r="D4403" s="17" t="s">
        <v>871</v>
      </c>
      <c r="E4403" s="17" t="s">
        <v>95</v>
      </c>
      <c r="F4403" s="17" t="s">
        <v>1487</v>
      </c>
      <c r="G4403" s="17" t="s">
        <v>59</v>
      </c>
      <c r="H4403" s="17" t="s">
        <v>1537</v>
      </c>
      <c r="I4403" s="17" t="s">
        <v>1524</v>
      </c>
      <c r="J4403" s="17" t="n">
        <v>2</v>
      </c>
      <c r="K4403" s="15" t="n">
        <v>77.9</v>
      </c>
      <c r="L4403" s="22" t="n">
        <v>0.2</v>
      </c>
      <c r="M4403" s="15" t="n">
        <v>0</v>
      </c>
      <c r="N4403" s="15" t="n">
        <f aca="false">J4403*K4403</f>
        <v>155.8</v>
      </c>
      <c r="O4403" s="15" t="n">
        <f aca="false">N4403*L4403</f>
        <v>31.16</v>
      </c>
      <c r="P4403" s="15" t="n">
        <f aca="false">N4403-O4403</f>
        <v>124.64</v>
      </c>
      <c r="Q4403" s="15" t="n">
        <f aca="false">J4403*INDEX(dProdutos!$F$2:$F$47,MATCH(E4403,dProdutos!$A$2:$A$47,0))</f>
        <v>73.42</v>
      </c>
      <c r="R4403" s="15" t="n">
        <f aca="false">IF(I4403="Cancelado",0,P4403-Q4403)</f>
        <v>51.22</v>
      </c>
      <c r="S4403" s="17" t="str">
        <f aca="false">INDEX(dProdutos!$D$2:$D$47,MATCH(E4403,dProdutos!$A$2:$A$47,0))</f>
        <v>Moda Feminina</v>
      </c>
    </row>
    <row r="4404" customFormat="false" ht="15" hidden="false" customHeight="false" outlineLevel="0" collapsed="false">
      <c r="A4404" s="17" t="s">
        <v>4215</v>
      </c>
      <c r="B4404" s="17" t="n">
        <v>1</v>
      </c>
      <c r="C4404" s="21" t="n">
        <v>45985</v>
      </c>
      <c r="D4404" s="17" t="s">
        <v>732</v>
      </c>
      <c r="E4404" s="17" t="s">
        <v>189</v>
      </c>
      <c r="F4404" s="17" t="s">
        <v>1501</v>
      </c>
      <c r="G4404" s="17" t="s">
        <v>61</v>
      </c>
      <c r="H4404" s="17" t="s">
        <v>1537</v>
      </c>
      <c r="I4404" s="17" t="s">
        <v>1524</v>
      </c>
      <c r="J4404" s="17" t="n">
        <v>1</v>
      </c>
      <c r="K4404" s="15" t="n">
        <v>138.9</v>
      </c>
      <c r="L4404" s="22" t="n">
        <v>0.2</v>
      </c>
      <c r="M4404" s="15" t="n">
        <v>32.94</v>
      </c>
      <c r="N4404" s="15" t="n">
        <f aca="false">J4404*K4404</f>
        <v>138.9</v>
      </c>
      <c r="O4404" s="15" t="n">
        <f aca="false">N4404*L4404</f>
        <v>27.78</v>
      </c>
      <c r="P4404" s="15" t="n">
        <f aca="false">N4404-O4404</f>
        <v>111.12</v>
      </c>
      <c r="Q4404" s="15" t="n">
        <f aca="false">J4404*INDEX(dProdutos!$F$2:$F$47,MATCH(E4404,dProdutos!$A$2:$A$47,0))</f>
        <v>68.96</v>
      </c>
      <c r="R4404" s="15" t="n">
        <f aca="false">IF(I4404="Cancelado",0,P4404-Q4404)</f>
        <v>42.16</v>
      </c>
      <c r="S4404" s="17" t="str">
        <f aca="false">INDEX(dProdutos!$D$2:$D$47,MATCH(E4404,dProdutos!$A$2:$A$47,0))</f>
        <v>Eletrônicos</v>
      </c>
    </row>
    <row r="4405" customFormat="false" ht="15" hidden="false" customHeight="false" outlineLevel="0" collapsed="false">
      <c r="A4405" s="17" t="s">
        <v>4215</v>
      </c>
      <c r="B4405" s="17" t="n">
        <v>2</v>
      </c>
      <c r="C4405" s="21" t="n">
        <v>45985</v>
      </c>
      <c r="D4405" s="17" t="s">
        <v>732</v>
      </c>
      <c r="E4405" s="17" t="s">
        <v>174</v>
      </c>
      <c r="F4405" s="17" t="s">
        <v>1501</v>
      </c>
      <c r="G4405" s="17" t="s">
        <v>61</v>
      </c>
      <c r="H4405" s="17" t="s">
        <v>1537</v>
      </c>
      <c r="I4405" s="17" t="s">
        <v>1524</v>
      </c>
      <c r="J4405" s="17" t="n">
        <v>1</v>
      </c>
      <c r="K4405" s="15" t="n">
        <v>250.9</v>
      </c>
      <c r="L4405" s="22" t="n">
        <v>0.2</v>
      </c>
      <c r="M4405" s="15" t="n">
        <v>0</v>
      </c>
      <c r="N4405" s="15" t="n">
        <f aca="false">J4405*K4405</f>
        <v>250.9</v>
      </c>
      <c r="O4405" s="15" t="n">
        <f aca="false">N4405*L4405</f>
        <v>50.18</v>
      </c>
      <c r="P4405" s="15" t="n">
        <f aca="false">N4405-O4405</f>
        <v>200.72</v>
      </c>
      <c r="Q4405" s="15" t="n">
        <f aca="false">J4405*INDEX(dProdutos!$F$2:$F$47,MATCH(E4405,dProdutos!$A$2:$A$47,0))</f>
        <v>151.28</v>
      </c>
      <c r="R4405" s="15" t="n">
        <f aca="false">IF(I4405="Cancelado",0,P4405-Q4405)</f>
        <v>49.44</v>
      </c>
      <c r="S4405" s="17" t="str">
        <f aca="false">INDEX(dProdutos!$D$2:$D$47,MATCH(E4405,dProdutos!$A$2:$A$47,0))</f>
        <v>Casa</v>
      </c>
    </row>
    <row r="4406" customFormat="false" ht="15" hidden="false" customHeight="false" outlineLevel="0" collapsed="false">
      <c r="A4406" s="17" t="s">
        <v>4215</v>
      </c>
      <c r="B4406" s="17" t="n">
        <v>3</v>
      </c>
      <c r="C4406" s="21" t="n">
        <v>45985</v>
      </c>
      <c r="D4406" s="17" t="s">
        <v>732</v>
      </c>
      <c r="E4406" s="17" t="s">
        <v>174</v>
      </c>
      <c r="F4406" s="17" t="s">
        <v>1501</v>
      </c>
      <c r="G4406" s="17" t="s">
        <v>61</v>
      </c>
      <c r="H4406" s="17" t="s">
        <v>1537</v>
      </c>
      <c r="I4406" s="17" t="s">
        <v>1524</v>
      </c>
      <c r="J4406" s="17" t="n">
        <v>1</v>
      </c>
      <c r="K4406" s="15" t="n">
        <v>250.9</v>
      </c>
      <c r="L4406" s="22" t="n">
        <v>0.2</v>
      </c>
      <c r="M4406" s="15" t="n">
        <v>0</v>
      </c>
      <c r="N4406" s="15" t="n">
        <f aca="false">J4406*K4406</f>
        <v>250.9</v>
      </c>
      <c r="O4406" s="15" t="n">
        <f aca="false">N4406*L4406</f>
        <v>50.18</v>
      </c>
      <c r="P4406" s="15" t="n">
        <f aca="false">N4406-O4406</f>
        <v>200.72</v>
      </c>
      <c r="Q4406" s="15" t="n">
        <f aca="false">J4406*INDEX(dProdutos!$F$2:$F$47,MATCH(E4406,dProdutos!$A$2:$A$47,0))</f>
        <v>151.28</v>
      </c>
      <c r="R4406" s="15" t="n">
        <f aca="false">IF(I4406="Cancelado",0,P4406-Q4406)</f>
        <v>49.44</v>
      </c>
      <c r="S4406" s="17" t="str">
        <f aca="false">INDEX(dProdutos!$D$2:$D$47,MATCH(E4406,dProdutos!$A$2:$A$47,0))</f>
        <v>Casa</v>
      </c>
    </row>
    <row r="4407" customFormat="false" ht="15" hidden="false" customHeight="false" outlineLevel="0" collapsed="false">
      <c r="A4407" s="17" t="s">
        <v>4216</v>
      </c>
      <c r="B4407" s="17" t="n">
        <v>1</v>
      </c>
      <c r="C4407" s="21" t="n">
        <v>45985</v>
      </c>
      <c r="D4407" s="17" t="s">
        <v>828</v>
      </c>
      <c r="E4407" s="17" t="s">
        <v>183</v>
      </c>
      <c r="F4407" s="17" t="s">
        <v>1495</v>
      </c>
      <c r="G4407" s="17" t="s">
        <v>61</v>
      </c>
      <c r="H4407" s="17" t="s">
        <v>1537</v>
      </c>
      <c r="I4407" s="17" t="s">
        <v>1524</v>
      </c>
      <c r="J4407" s="17" t="n">
        <v>1</v>
      </c>
      <c r="K4407" s="15" t="n">
        <v>121.9</v>
      </c>
      <c r="L4407" s="22" t="n">
        <v>0.2</v>
      </c>
      <c r="M4407" s="15" t="n">
        <v>0</v>
      </c>
      <c r="N4407" s="15" t="n">
        <f aca="false">J4407*K4407</f>
        <v>121.9</v>
      </c>
      <c r="O4407" s="15" t="n">
        <f aca="false">N4407*L4407</f>
        <v>24.38</v>
      </c>
      <c r="P4407" s="15" t="n">
        <f aca="false">N4407-O4407</f>
        <v>97.52</v>
      </c>
      <c r="Q4407" s="15" t="n">
        <f aca="false">J4407*INDEX(dProdutos!$F$2:$F$47,MATCH(E4407,dProdutos!$A$2:$A$47,0))</f>
        <v>52.76</v>
      </c>
      <c r="R4407" s="15" t="n">
        <f aca="false">IF(I4407="Cancelado",0,P4407-Q4407)</f>
        <v>44.76</v>
      </c>
      <c r="S4407" s="17" t="str">
        <f aca="false">INDEX(dProdutos!$D$2:$D$47,MATCH(E4407,dProdutos!$A$2:$A$47,0))</f>
        <v>Eletrônicos</v>
      </c>
    </row>
    <row r="4408" customFormat="false" ht="15" hidden="false" customHeight="false" outlineLevel="0" collapsed="false">
      <c r="A4408" s="17" t="s">
        <v>4217</v>
      </c>
      <c r="B4408" s="17" t="n">
        <v>1</v>
      </c>
      <c r="C4408" s="21" t="n">
        <v>45985</v>
      </c>
      <c r="D4408" s="17" t="s">
        <v>868</v>
      </c>
      <c r="E4408" s="17" t="s">
        <v>129</v>
      </c>
      <c r="F4408" s="17" t="s">
        <v>1493</v>
      </c>
      <c r="G4408" s="17" t="s">
        <v>64</v>
      </c>
      <c r="H4408" s="17" t="s">
        <v>1540</v>
      </c>
      <c r="I4408" s="17" t="s">
        <v>1541</v>
      </c>
      <c r="J4408" s="17" t="n">
        <v>1</v>
      </c>
      <c r="K4408" s="15" t="n">
        <v>105.9</v>
      </c>
      <c r="L4408" s="22" t="n">
        <v>0.2</v>
      </c>
      <c r="M4408" s="15" t="n">
        <v>20.41</v>
      </c>
      <c r="N4408" s="15" t="n">
        <f aca="false">J4408*K4408</f>
        <v>105.9</v>
      </c>
      <c r="O4408" s="15" t="n">
        <f aca="false">N4408*L4408</f>
        <v>21.18</v>
      </c>
      <c r="P4408" s="15" t="n">
        <f aca="false">N4408-O4408</f>
        <v>84.72</v>
      </c>
      <c r="Q4408" s="15" t="n">
        <f aca="false">J4408*INDEX(dProdutos!$F$2:$F$47,MATCH(E4408,dProdutos!$A$2:$A$47,0))</f>
        <v>43.79</v>
      </c>
      <c r="R4408" s="15" t="n">
        <f aca="false">IF(I4408="Cancelado",0,P4408-Q4408)</f>
        <v>40.93</v>
      </c>
      <c r="S4408" s="17" t="str">
        <f aca="false">INDEX(dProdutos!$D$2:$D$47,MATCH(E4408,dProdutos!$A$2:$A$47,0))</f>
        <v>Calçados</v>
      </c>
    </row>
    <row r="4409" customFormat="false" ht="15" hidden="false" customHeight="false" outlineLevel="0" collapsed="false">
      <c r="A4409" s="17" t="s">
        <v>4217</v>
      </c>
      <c r="B4409" s="17" t="n">
        <v>2</v>
      </c>
      <c r="C4409" s="21" t="n">
        <v>45985</v>
      </c>
      <c r="D4409" s="17" t="s">
        <v>868</v>
      </c>
      <c r="E4409" s="17" t="s">
        <v>129</v>
      </c>
      <c r="F4409" s="17" t="s">
        <v>1493</v>
      </c>
      <c r="G4409" s="17" t="s">
        <v>64</v>
      </c>
      <c r="H4409" s="17" t="s">
        <v>1540</v>
      </c>
      <c r="I4409" s="17" t="s">
        <v>1541</v>
      </c>
      <c r="J4409" s="17" t="n">
        <v>1</v>
      </c>
      <c r="K4409" s="15" t="n">
        <v>105.9</v>
      </c>
      <c r="L4409" s="22" t="n">
        <v>0.2</v>
      </c>
      <c r="M4409" s="15" t="n">
        <v>0</v>
      </c>
      <c r="N4409" s="15" t="n">
        <f aca="false">J4409*K4409</f>
        <v>105.9</v>
      </c>
      <c r="O4409" s="15" t="n">
        <f aca="false">N4409*L4409</f>
        <v>21.18</v>
      </c>
      <c r="P4409" s="15" t="n">
        <f aca="false">N4409-O4409</f>
        <v>84.72</v>
      </c>
      <c r="Q4409" s="15" t="n">
        <f aca="false">J4409*INDEX(dProdutos!$F$2:$F$47,MATCH(E4409,dProdutos!$A$2:$A$47,0))</f>
        <v>43.79</v>
      </c>
      <c r="R4409" s="15" t="n">
        <f aca="false">IF(I4409="Cancelado",0,P4409-Q4409)</f>
        <v>40.93</v>
      </c>
      <c r="S4409" s="17" t="str">
        <f aca="false">INDEX(dProdutos!$D$2:$D$47,MATCH(E4409,dProdutos!$A$2:$A$47,0))</f>
        <v>Calçados</v>
      </c>
    </row>
    <row r="4410" customFormat="false" ht="15" hidden="false" customHeight="false" outlineLevel="0" collapsed="false">
      <c r="A4410" s="17" t="s">
        <v>4218</v>
      </c>
      <c r="B4410" s="17" t="n">
        <v>1</v>
      </c>
      <c r="C4410" s="21" t="n">
        <v>45985</v>
      </c>
      <c r="D4410" s="17" t="s">
        <v>857</v>
      </c>
      <c r="E4410" s="17" t="s">
        <v>192</v>
      </c>
      <c r="F4410" s="17" t="s">
        <v>1487</v>
      </c>
      <c r="G4410" s="17" t="s">
        <v>63</v>
      </c>
      <c r="H4410" s="17" t="s">
        <v>1537</v>
      </c>
      <c r="I4410" s="17" t="s">
        <v>1524</v>
      </c>
      <c r="J4410" s="17" t="n">
        <v>2</v>
      </c>
      <c r="K4410" s="15" t="n">
        <v>245.9</v>
      </c>
      <c r="L4410" s="22" t="n">
        <v>0.2</v>
      </c>
      <c r="M4410" s="15" t="n">
        <v>14.6</v>
      </c>
      <c r="N4410" s="15" t="n">
        <f aca="false">J4410*K4410</f>
        <v>491.8</v>
      </c>
      <c r="O4410" s="15" t="n">
        <f aca="false">N4410*L4410</f>
        <v>98.36</v>
      </c>
      <c r="P4410" s="15" t="n">
        <f aca="false">N4410-O4410</f>
        <v>393.44</v>
      </c>
      <c r="Q4410" s="15" t="n">
        <f aca="false">J4410*INDEX(dProdutos!$F$2:$F$47,MATCH(E4410,dProdutos!$A$2:$A$47,0))</f>
        <v>215.56</v>
      </c>
      <c r="R4410" s="15" t="n">
        <f aca="false">IF(I4410="Cancelado",0,P4410-Q4410)</f>
        <v>177.88</v>
      </c>
      <c r="S4410" s="17" t="str">
        <f aca="false">INDEX(dProdutos!$D$2:$D$47,MATCH(E4410,dProdutos!$A$2:$A$47,0))</f>
        <v>Eletrônicos</v>
      </c>
    </row>
    <row r="4411" customFormat="false" ht="15" hidden="false" customHeight="false" outlineLevel="0" collapsed="false">
      <c r="A4411" s="17" t="s">
        <v>4219</v>
      </c>
      <c r="B4411" s="17" t="n">
        <v>1</v>
      </c>
      <c r="C4411" s="21" t="n">
        <v>45985</v>
      </c>
      <c r="D4411" s="17" t="s">
        <v>803</v>
      </c>
      <c r="E4411" s="17" t="s">
        <v>192</v>
      </c>
      <c r="F4411" s="17" t="s">
        <v>1493</v>
      </c>
      <c r="G4411" s="17" t="s">
        <v>60</v>
      </c>
      <c r="H4411" s="17" t="s">
        <v>1523</v>
      </c>
      <c r="I4411" s="17" t="s">
        <v>1524</v>
      </c>
      <c r="J4411" s="17" t="n">
        <v>1</v>
      </c>
      <c r="K4411" s="15" t="n">
        <v>245.9</v>
      </c>
      <c r="L4411" s="22" t="n">
        <v>0.2</v>
      </c>
      <c r="M4411" s="15" t="n">
        <v>0</v>
      </c>
      <c r="N4411" s="15" t="n">
        <f aca="false">J4411*K4411</f>
        <v>245.9</v>
      </c>
      <c r="O4411" s="15" t="n">
        <f aca="false">N4411*L4411</f>
        <v>49.18</v>
      </c>
      <c r="P4411" s="15" t="n">
        <f aca="false">N4411-O4411</f>
        <v>196.72</v>
      </c>
      <c r="Q4411" s="15" t="n">
        <f aca="false">J4411*INDEX(dProdutos!$F$2:$F$47,MATCH(E4411,dProdutos!$A$2:$A$47,0))</f>
        <v>107.78</v>
      </c>
      <c r="R4411" s="15" t="n">
        <f aca="false">IF(I4411="Cancelado",0,P4411-Q4411)</f>
        <v>88.94</v>
      </c>
      <c r="S4411" s="17" t="str">
        <f aca="false">INDEX(dProdutos!$D$2:$D$47,MATCH(E4411,dProdutos!$A$2:$A$47,0))</f>
        <v>Eletrônicos</v>
      </c>
    </row>
    <row r="4412" customFormat="false" ht="15" hidden="false" customHeight="false" outlineLevel="0" collapsed="false">
      <c r="A4412" s="17" t="s">
        <v>4219</v>
      </c>
      <c r="B4412" s="17" t="n">
        <v>2</v>
      </c>
      <c r="C4412" s="21" t="n">
        <v>45985</v>
      </c>
      <c r="D4412" s="17" t="s">
        <v>803</v>
      </c>
      <c r="E4412" s="17" t="s">
        <v>135</v>
      </c>
      <c r="F4412" s="17" t="s">
        <v>1493</v>
      </c>
      <c r="G4412" s="17" t="s">
        <v>60</v>
      </c>
      <c r="H4412" s="17" t="s">
        <v>1523</v>
      </c>
      <c r="I4412" s="17" t="s">
        <v>1524</v>
      </c>
      <c r="J4412" s="17" t="n">
        <v>2</v>
      </c>
      <c r="K4412" s="15" t="n">
        <v>200.9</v>
      </c>
      <c r="L4412" s="22" t="n">
        <v>0.2</v>
      </c>
      <c r="M4412" s="15" t="n">
        <v>0</v>
      </c>
      <c r="N4412" s="15" t="n">
        <f aca="false">J4412*K4412</f>
        <v>401.8</v>
      </c>
      <c r="O4412" s="15" t="n">
        <f aca="false">N4412*L4412</f>
        <v>80.36</v>
      </c>
      <c r="P4412" s="15" t="n">
        <f aca="false">N4412-O4412</f>
        <v>321.44</v>
      </c>
      <c r="Q4412" s="15" t="n">
        <f aca="false">J4412*INDEX(dProdutos!$F$2:$F$47,MATCH(E4412,dProdutos!$A$2:$A$47,0))</f>
        <v>161.46</v>
      </c>
      <c r="R4412" s="15" t="n">
        <f aca="false">IF(I4412="Cancelado",0,P4412-Q4412)</f>
        <v>159.98</v>
      </c>
      <c r="S4412" s="17" t="str">
        <f aca="false">INDEX(dProdutos!$D$2:$D$47,MATCH(E4412,dProdutos!$A$2:$A$47,0))</f>
        <v>Calçados</v>
      </c>
    </row>
    <row r="4413" customFormat="false" ht="15" hidden="false" customHeight="false" outlineLevel="0" collapsed="false">
      <c r="A4413" s="17" t="s">
        <v>4220</v>
      </c>
      <c r="B4413" s="17" t="n">
        <v>1</v>
      </c>
      <c r="C4413" s="21" t="n">
        <v>45985</v>
      </c>
      <c r="D4413" s="17" t="s">
        <v>822</v>
      </c>
      <c r="E4413" s="17" t="s">
        <v>171</v>
      </c>
      <c r="F4413" s="17" t="s">
        <v>1497</v>
      </c>
      <c r="G4413" s="17" t="s">
        <v>61</v>
      </c>
      <c r="H4413" s="17" t="s">
        <v>1523</v>
      </c>
      <c r="I4413" s="17" t="s">
        <v>1524</v>
      </c>
      <c r="J4413" s="17" t="n">
        <v>1</v>
      </c>
      <c r="K4413" s="15" t="n">
        <v>246.9</v>
      </c>
      <c r="L4413" s="22" t="n">
        <v>0.2</v>
      </c>
      <c r="M4413" s="15" t="n">
        <v>25.59</v>
      </c>
      <c r="N4413" s="15" t="n">
        <f aca="false">J4413*K4413</f>
        <v>246.9</v>
      </c>
      <c r="O4413" s="15" t="n">
        <f aca="false">N4413*L4413</f>
        <v>49.38</v>
      </c>
      <c r="P4413" s="15" t="n">
        <f aca="false">N4413-O4413</f>
        <v>197.52</v>
      </c>
      <c r="Q4413" s="15" t="n">
        <f aca="false">J4413*INDEX(dProdutos!$F$2:$F$47,MATCH(E4413,dProdutos!$A$2:$A$47,0))</f>
        <v>103.61</v>
      </c>
      <c r="R4413" s="15" t="n">
        <f aca="false">IF(I4413="Cancelado",0,P4413-Q4413)</f>
        <v>93.91</v>
      </c>
      <c r="S4413" s="17" t="str">
        <f aca="false">INDEX(dProdutos!$D$2:$D$47,MATCH(E4413,dProdutos!$A$2:$A$47,0))</f>
        <v>Casa</v>
      </c>
    </row>
    <row r="4414" customFormat="false" ht="15" hidden="false" customHeight="false" outlineLevel="0" collapsed="false">
      <c r="A4414" s="17" t="s">
        <v>4220</v>
      </c>
      <c r="B4414" s="17" t="n">
        <v>2</v>
      </c>
      <c r="C4414" s="21" t="n">
        <v>45985</v>
      </c>
      <c r="D4414" s="17" t="s">
        <v>822</v>
      </c>
      <c r="E4414" s="17" t="s">
        <v>88</v>
      </c>
      <c r="F4414" s="17" t="s">
        <v>1497</v>
      </c>
      <c r="G4414" s="17" t="s">
        <v>61</v>
      </c>
      <c r="H4414" s="17" t="s">
        <v>1523</v>
      </c>
      <c r="I4414" s="17" t="s">
        <v>1524</v>
      </c>
      <c r="J4414" s="17" t="n">
        <v>1</v>
      </c>
      <c r="K4414" s="15" t="n">
        <v>170.9</v>
      </c>
      <c r="L4414" s="22" t="n">
        <v>0.2</v>
      </c>
      <c r="M4414" s="15" t="n">
        <v>0</v>
      </c>
      <c r="N4414" s="15" t="n">
        <f aca="false">J4414*K4414</f>
        <v>170.9</v>
      </c>
      <c r="O4414" s="15" t="n">
        <f aca="false">N4414*L4414</f>
        <v>34.18</v>
      </c>
      <c r="P4414" s="15" t="n">
        <f aca="false">N4414-O4414</f>
        <v>136.72</v>
      </c>
      <c r="Q4414" s="15" t="n">
        <f aca="false">J4414*INDEX(dProdutos!$F$2:$F$47,MATCH(E4414,dProdutos!$A$2:$A$47,0))</f>
        <v>98.14</v>
      </c>
      <c r="R4414" s="15" t="n">
        <f aca="false">IF(I4414="Cancelado",0,P4414-Q4414)</f>
        <v>38.58</v>
      </c>
      <c r="S4414" s="17" t="str">
        <f aca="false">INDEX(dProdutos!$D$2:$D$47,MATCH(E4414,dProdutos!$A$2:$A$47,0))</f>
        <v>Moda Feminina</v>
      </c>
    </row>
    <row r="4415" customFormat="false" ht="15" hidden="false" customHeight="false" outlineLevel="0" collapsed="false">
      <c r="A4415" s="17" t="s">
        <v>4220</v>
      </c>
      <c r="B4415" s="17" t="n">
        <v>3</v>
      </c>
      <c r="C4415" s="21" t="n">
        <v>45985</v>
      </c>
      <c r="D4415" s="17" t="s">
        <v>822</v>
      </c>
      <c r="E4415" s="17" t="s">
        <v>135</v>
      </c>
      <c r="F4415" s="17" t="s">
        <v>1497</v>
      </c>
      <c r="G4415" s="17" t="s">
        <v>61</v>
      </c>
      <c r="H4415" s="17" t="s">
        <v>1523</v>
      </c>
      <c r="I4415" s="17" t="s">
        <v>1524</v>
      </c>
      <c r="J4415" s="17" t="n">
        <v>1</v>
      </c>
      <c r="K4415" s="15" t="n">
        <v>200.9</v>
      </c>
      <c r="L4415" s="22" t="n">
        <v>0.2</v>
      </c>
      <c r="M4415" s="15" t="n">
        <v>0</v>
      </c>
      <c r="N4415" s="15" t="n">
        <f aca="false">J4415*K4415</f>
        <v>200.9</v>
      </c>
      <c r="O4415" s="15" t="n">
        <f aca="false">N4415*L4415</f>
        <v>40.18</v>
      </c>
      <c r="P4415" s="15" t="n">
        <f aca="false">N4415-O4415</f>
        <v>160.72</v>
      </c>
      <c r="Q4415" s="15" t="n">
        <f aca="false">J4415*INDEX(dProdutos!$F$2:$F$47,MATCH(E4415,dProdutos!$A$2:$A$47,0))</f>
        <v>80.73</v>
      </c>
      <c r="R4415" s="15" t="n">
        <f aca="false">IF(I4415="Cancelado",0,P4415-Q4415)</f>
        <v>79.99</v>
      </c>
      <c r="S4415" s="17" t="str">
        <f aca="false">INDEX(dProdutos!$D$2:$D$47,MATCH(E4415,dProdutos!$A$2:$A$47,0))</f>
        <v>Calçados</v>
      </c>
    </row>
    <row r="4416" customFormat="false" ht="15" hidden="false" customHeight="false" outlineLevel="0" collapsed="false">
      <c r="A4416" s="17" t="s">
        <v>4220</v>
      </c>
      <c r="B4416" s="17" t="n">
        <v>4</v>
      </c>
      <c r="C4416" s="21" t="n">
        <v>45985</v>
      </c>
      <c r="D4416" s="17" t="s">
        <v>822</v>
      </c>
      <c r="E4416" s="17" t="s">
        <v>105</v>
      </c>
      <c r="F4416" s="17" t="s">
        <v>1497</v>
      </c>
      <c r="G4416" s="17" t="s">
        <v>61</v>
      </c>
      <c r="H4416" s="17" t="s">
        <v>1523</v>
      </c>
      <c r="I4416" s="17" t="s">
        <v>1524</v>
      </c>
      <c r="J4416" s="17" t="n">
        <v>3</v>
      </c>
      <c r="K4416" s="15" t="n">
        <v>175.9</v>
      </c>
      <c r="L4416" s="22" t="n">
        <v>0.2</v>
      </c>
      <c r="M4416" s="15" t="n">
        <v>0</v>
      </c>
      <c r="N4416" s="15" t="n">
        <f aca="false">J4416*K4416</f>
        <v>527.7</v>
      </c>
      <c r="O4416" s="15" t="n">
        <f aca="false">N4416*L4416</f>
        <v>105.54</v>
      </c>
      <c r="P4416" s="15" t="n">
        <f aca="false">N4416-O4416</f>
        <v>422.16</v>
      </c>
      <c r="Q4416" s="15" t="n">
        <f aca="false">J4416*INDEX(dProdutos!$F$2:$F$47,MATCH(E4416,dProdutos!$A$2:$A$47,0))</f>
        <v>289.77</v>
      </c>
      <c r="R4416" s="15" t="n">
        <f aca="false">IF(I4416="Cancelado",0,P4416-Q4416)</f>
        <v>132.39</v>
      </c>
      <c r="S4416" s="17" t="str">
        <f aca="false">INDEX(dProdutos!$D$2:$D$47,MATCH(E4416,dProdutos!$A$2:$A$47,0))</f>
        <v>Moda Masculina</v>
      </c>
    </row>
    <row r="4417" customFormat="false" ht="15" hidden="false" customHeight="false" outlineLevel="0" collapsed="false">
      <c r="A4417" s="17" t="s">
        <v>4221</v>
      </c>
      <c r="B4417" s="17" t="n">
        <v>1</v>
      </c>
      <c r="C4417" s="21" t="n">
        <v>45985</v>
      </c>
      <c r="D4417" s="17" t="s">
        <v>765</v>
      </c>
      <c r="E4417" s="17" t="s">
        <v>138</v>
      </c>
      <c r="F4417" s="17" t="s">
        <v>1499</v>
      </c>
      <c r="G4417" s="17" t="s">
        <v>62</v>
      </c>
      <c r="H4417" s="17" t="s">
        <v>1537</v>
      </c>
      <c r="I4417" s="17" t="s">
        <v>1524</v>
      </c>
      <c r="J4417" s="17" t="n">
        <v>1</v>
      </c>
      <c r="K4417" s="15" t="n">
        <v>231.9</v>
      </c>
      <c r="L4417" s="22" t="n">
        <v>0.2</v>
      </c>
      <c r="M4417" s="15" t="n">
        <v>0</v>
      </c>
      <c r="N4417" s="15" t="n">
        <f aca="false">J4417*K4417</f>
        <v>231.9</v>
      </c>
      <c r="O4417" s="15" t="n">
        <f aca="false">N4417*L4417</f>
        <v>46.38</v>
      </c>
      <c r="P4417" s="15" t="n">
        <f aca="false">N4417-O4417</f>
        <v>185.52</v>
      </c>
      <c r="Q4417" s="15" t="n">
        <f aca="false">J4417*INDEX(dProdutos!$F$2:$F$47,MATCH(E4417,dProdutos!$A$2:$A$47,0))</f>
        <v>132.21</v>
      </c>
      <c r="R4417" s="15" t="n">
        <f aca="false">IF(I4417="Cancelado",0,P4417-Q4417)</f>
        <v>53.31</v>
      </c>
      <c r="S4417" s="17" t="str">
        <f aca="false">INDEX(dProdutos!$D$2:$D$47,MATCH(E4417,dProdutos!$A$2:$A$47,0))</f>
        <v>Calçados</v>
      </c>
    </row>
    <row r="4418" customFormat="false" ht="15" hidden="false" customHeight="false" outlineLevel="0" collapsed="false">
      <c r="A4418" s="17" t="s">
        <v>4222</v>
      </c>
      <c r="B4418" s="17" t="n">
        <v>1</v>
      </c>
      <c r="C4418" s="21" t="n">
        <v>45985</v>
      </c>
      <c r="D4418" s="17" t="s">
        <v>1339</v>
      </c>
      <c r="E4418" s="17" t="s">
        <v>135</v>
      </c>
      <c r="F4418" s="17" t="s">
        <v>1487</v>
      </c>
      <c r="G4418" s="17" t="s">
        <v>61</v>
      </c>
      <c r="H4418" s="17" t="s">
        <v>1537</v>
      </c>
      <c r="I4418" s="17" t="s">
        <v>1524</v>
      </c>
      <c r="J4418" s="17" t="n">
        <v>1</v>
      </c>
      <c r="K4418" s="15" t="n">
        <v>200.9</v>
      </c>
      <c r="L4418" s="22" t="n">
        <v>0.2</v>
      </c>
      <c r="M4418" s="15" t="n">
        <v>24.17</v>
      </c>
      <c r="N4418" s="15" t="n">
        <f aca="false">J4418*K4418</f>
        <v>200.9</v>
      </c>
      <c r="O4418" s="15" t="n">
        <f aca="false">N4418*L4418</f>
        <v>40.18</v>
      </c>
      <c r="P4418" s="15" t="n">
        <f aca="false">N4418-O4418</f>
        <v>160.72</v>
      </c>
      <c r="Q4418" s="15" t="n">
        <f aca="false">J4418*INDEX(dProdutos!$F$2:$F$47,MATCH(E4418,dProdutos!$A$2:$A$47,0))</f>
        <v>80.73</v>
      </c>
      <c r="R4418" s="15" t="n">
        <f aca="false">IF(I4418="Cancelado",0,P4418-Q4418)</f>
        <v>79.99</v>
      </c>
      <c r="S4418" s="17" t="str">
        <f aca="false">INDEX(dProdutos!$D$2:$D$47,MATCH(E4418,dProdutos!$A$2:$A$47,0))</f>
        <v>Calçados</v>
      </c>
    </row>
    <row r="4419" customFormat="false" ht="15" hidden="false" customHeight="false" outlineLevel="0" collapsed="false">
      <c r="A4419" s="17" t="s">
        <v>4223</v>
      </c>
      <c r="B4419" s="17" t="n">
        <v>1</v>
      </c>
      <c r="C4419" s="21" t="n">
        <v>45985</v>
      </c>
      <c r="D4419" s="17" t="s">
        <v>261</v>
      </c>
      <c r="E4419" s="17" t="s">
        <v>98</v>
      </c>
      <c r="F4419" s="17" t="s">
        <v>1501</v>
      </c>
      <c r="G4419" s="17" t="s">
        <v>60</v>
      </c>
      <c r="H4419" s="17" t="s">
        <v>1537</v>
      </c>
      <c r="I4419" s="17" t="s">
        <v>1524</v>
      </c>
      <c r="J4419" s="17" t="n">
        <v>1</v>
      </c>
      <c r="K4419" s="15" t="n">
        <v>108.9</v>
      </c>
      <c r="L4419" s="22" t="n">
        <v>0.2</v>
      </c>
      <c r="M4419" s="15" t="n">
        <v>0</v>
      </c>
      <c r="N4419" s="15" t="n">
        <f aca="false">J4419*K4419</f>
        <v>108.9</v>
      </c>
      <c r="O4419" s="15" t="n">
        <f aca="false">N4419*L4419</f>
        <v>21.78</v>
      </c>
      <c r="P4419" s="15" t="n">
        <f aca="false">N4419-O4419</f>
        <v>87.12</v>
      </c>
      <c r="Q4419" s="15" t="n">
        <f aca="false">J4419*INDEX(dProdutos!$F$2:$F$47,MATCH(E4419,dProdutos!$A$2:$A$47,0))</f>
        <v>42.52</v>
      </c>
      <c r="R4419" s="15" t="n">
        <f aca="false">IF(I4419="Cancelado",0,P4419-Q4419)</f>
        <v>44.6</v>
      </c>
      <c r="S4419" s="17" t="str">
        <f aca="false">INDEX(dProdutos!$D$2:$D$47,MATCH(E4419,dProdutos!$A$2:$A$47,0))</f>
        <v>Moda Feminina</v>
      </c>
    </row>
    <row r="4420" customFormat="false" ht="15" hidden="false" customHeight="false" outlineLevel="0" collapsed="false">
      <c r="A4420" s="17" t="s">
        <v>4223</v>
      </c>
      <c r="B4420" s="17" t="n">
        <v>2</v>
      </c>
      <c r="C4420" s="21" t="n">
        <v>45985</v>
      </c>
      <c r="D4420" s="17" t="s">
        <v>261</v>
      </c>
      <c r="E4420" s="17" t="s">
        <v>73</v>
      </c>
      <c r="F4420" s="17" t="s">
        <v>1501</v>
      </c>
      <c r="G4420" s="17" t="s">
        <v>60</v>
      </c>
      <c r="H4420" s="17" t="s">
        <v>1537</v>
      </c>
      <c r="I4420" s="17" t="s">
        <v>1524</v>
      </c>
      <c r="J4420" s="17" t="n">
        <v>1</v>
      </c>
      <c r="K4420" s="15" t="n">
        <v>179.9</v>
      </c>
      <c r="L4420" s="22" t="n">
        <v>0.2</v>
      </c>
      <c r="M4420" s="15" t="n">
        <v>0</v>
      </c>
      <c r="N4420" s="15" t="n">
        <f aca="false">J4420*K4420</f>
        <v>179.9</v>
      </c>
      <c r="O4420" s="15" t="n">
        <f aca="false">N4420*L4420</f>
        <v>35.98</v>
      </c>
      <c r="P4420" s="15" t="n">
        <f aca="false">N4420-O4420</f>
        <v>143.92</v>
      </c>
      <c r="Q4420" s="15" t="n">
        <f aca="false">J4420*INDEX(dProdutos!$F$2:$F$47,MATCH(E4420,dProdutos!$A$2:$A$47,0))</f>
        <v>69.44</v>
      </c>
      <c r="R4420" s="15" t="n">
        <f aca="false">IF(I4420="Cancelado",0,P4420-Q4420)</f>
        <v>74.48</v>
      </c>
      <c r="S4420" s="17" t="str">
        <f aca="false">INDEX(dProdutos!$D$2:$D$47,MATCH(E4420,dProdutos!$A$2:$A$47,0))</f>
        <v>Moda Feminina</v>
      </c>
    </row>
    <row r="4421" customFormat="false" ht="15" hidden="false" customHeight="false" outlineLevel="0" collapsed="false">
      <c r="A4421" s="17" t="s">
        <v>4224</v>
      </c>
      <c r="B4421" s="17" t="n">
        <v>1</v>
      </c>
      <c r="C4421" s="21" t="n">
        <v>45985</v>
      </c>
      <c r="D4421" s="17" t="s">
        <v>965</v>
      </c>
      <c r="E4421" s="17" t="s">
        <v>177</v>
      </c>
      <c r="F4421" s="17" t="s">
        <v>1493</v>
      </c>
      <c r="G4421" s="17" t="s">
        <v>60</v>
      </c>
      <c r="H4421" s="17" t="s">
        <v>1523</v>
      </c>
      <c r="I4421" s="17" t="s">
        <v>1524</v>
      </c>
      <c r="J4421" s="17" t="n">
        <v>2</v>
      </c>
      <c r="K4421" s="15" t="n">
        <v>257.9</v>
      </c>
      <c r="L4421" s="22" t="n">
        <v>0.2</v>
      </c>
      <c r="M4421" s="15" t="n">
        <v>17.63</v>
      </c>
      <c r="N4421" s="15" t="n">
        <f aca="false">J4421*K4421</f>
        <v>515.8</v>
      </c>
      <c r="O4421" s="15" t="n">
        <f aca="false">N4421*L4421</f>
        <v>103.16</v>
      </c>
      <c r="P4421" s="15" t="n">
        <f aca="false">N4421-O4421</f>
        <v>412.64</v>
      </c>
      <c r="Q4421" s="15" t="n">
        <f aca="false">J4421*INDEX(dProdutos!$F$2:$F$47,MATCH(E4421,dProdutos!$A$2:$A$47,0))</f>
        <v>276.46</v>
      </c>
      <c r="R4421" s="15" t="n">
        <f aca="false">IF(I4421="Cancelado",0,P4421-Q4421)</f>
        <v>136.18</v>
      </c>
      <c r="S4421" s="17" t="str">
        <f aca="false">INDEX(dProdutos!$D$2:$D$47,MATCH(E4421,dProdutos!$A$2:$A$47,0))</f>
        <v>Casa</v>
      </c>
    </row>
    <row r="4422" customFormat="false" ht="15" hidden="false" customHeight="false" outlineLevel="0" collapsed="false">
      <c r="A4422" s="17" t="s">
        <v>4225</v>
      </c>
      <c r="B4422" s="17" t="n">
        <v>1</v>
      </c>
      <c r="C4422" s="21" t="n">
        <v>45985</v>
      </c>
      <c r="D4422" s="17" t="s">
        <v>1262</v>
      </c>
      <c r="E4422" s="17" t="s">
        <v>174</v>
      </c>
      <c r="F4422" s="17" t="s">
        <v>1487</v>
      </c>
      <c r="G4422" s="17" t="s">
        <v>63</v>
      </c>
      <c r="H4422" s="17" t="s">
        <v>1537</v>
      </c>
      <c r="I4422" s="17" t="s">
        <v>1524</v>
      </c>
      <c r="J4422" s="17" t="n">
        <v>1</v>
      </c>
      <c r="K4422" s="15" t="n">
        <v>250.9</v>
      </c>
      <c r="L4422" s="22" t="n">
        <v>0.2</v>
      </c>
      <c r="M4422" s="15" t="n">
        <v>0</v>
      </c>
      <c r="N4422" s="15" t="n">
        <f aca="false">J4422*K4422</f>
        <v>250.9</v>
      </c>
      <c r="O4422" s="15" t="n">
        <f aca="false">N4422*L4422</f>
        <v>50.18</v>
      </c>
      <c r="P4422" s="15" t="n">
        <f aca="false">N4422-O4422</f>
        <v>200.72</v>
      </c>
      <c r="Q4422" s="15" t="n">
        <f aca="false">J4422*INDEX(dProdutos!$F$2:$F$47,MATCH(E4422,dProdutos!$A$2:$A$47,0))</f>
        <v>151.28</v>
      </c>
      <c r="R4422" s="15" t="n">
        <f aca="false">IF(I4422="Cancelado",0,P4422-Q4422)</f>
        <v>49.44</v>
      </c>
      <c r="S4422" s="17" t="str">
        <f aca="false">INDEX(dProdutos!$D$2:$D$47,MATCH(E4422,dProdutos!$A$2:$A$47,0))</f>
        <v>Casa</v>
      </c>
    </row>
    <row r="4423" customFormat="false" ht="15" hidden="false" customHeight="false" outlineLevel="0" collapsed="false">
      <c r="A4423" s="17" t="s">
        <v>4226</v>
      </c>
      <c r="B4423" s="17" t="n">
        <v>1</v>
      </c>
      <c r="C4423" s="21" t="n">
        <v>45985</v>
      </c>
      <c r="D4423" s="17" t="s">
        <v>1464</v>
      </c>
      <c r="E4423" s="17" t="s">
        <v>132</v>
      </c>
      <c r="F4423" s="17" t="s">
        <v>1499</v>
      </c>
      <c r="G4423" s="17" t="s">
        <v>60</v>
      </c>
      <c r="H4423" s="17" t="s">
        <v>1523</v>
      </c>
      <c r="I4423" s="17" t="s">
        <v>1524</v>
      </c>
      <c r="J4423" s="17" t="n">
        <v>1</v>
      </c>
      <c r="K4423" s="15" t="n">
        <v>179.9</v>
      </c>
      <c r="L4423" s="22" t="n">
        <v>0.2</v>
      </c>
      <c r="M4423" s="15" t="n">
        <v>15.63</v>
      </c>
      <c r="N4423" s="15" t="n">
        <f aca="false">J4423*K4423</f>
        <v>179.9</v>
      </c>
      <c r="O4423" s="15" t="n">
        <f aca="false">N4423*L4423</f>
        <v>35.98</v>
      </c>
      <c r="P4423" s="15" t="n">
        <f aca="false">N4423-O4423</f>
        <v>143.92</v>
      </c>
      <c r="Q4423" s="15" t="n">
        <f aca="false">J4423*INDEX(dProdutos!$F$2:$F$47,MATCH(E4423,dProdutos!$A$2:$A$47,0))</f>
        <v>93.56</v>
      </c>
      <c r="R4423" s="15" t="n">
        <f aca="false">IF(I4423="Cancelado",0,P4423-Q4423)</f>
        <v>50.36</v>
      </c>
      <c r="S4423" s="17" t="str">
        <f aca="false">INDEX(dProdutos!$D$2:$D$47,MATCH(E4423,dProdutos!$A$2:$A$47,0))</f>
        <v>Calçados</v>
      </c>
    </row>
    <row r="4424" customFormat="false" ht="15" hidden="false" customHeight="false" outlineLevel="0" collapsed="false">
      <c r="A4424" s="17" t="s">
        <v>4227</v>
      </c>
      <c r="B4424" s="17" t="n">
        <v>1</v>
      </c>
      <c r="C4424" s="21" t="n">
        <v>45985</v>
      </c>
      <c r="D4424" s="17" t="s">
        <v>1322</v>
      </c>
      <c r="E4424" s="17" t="s">
        <v>168</v>
      </c>
      <c r="F4424" s="17" t="s">
        <v>1487</v>
      </c>
      <c r="G4424" s="17" t="s">
        <v>64</v>
      </c>
      <c r="H4424" s="17" t="s">
        <v>1523</v>
      </c>
      <c r="I4424" s="17" t="s">
        <v>1524</v>
      </c>
      <c r="J4424" s="17" t="n">
        <v>1</v>
      </c>
      <c r="K4424" s="15" t="n">
        <v>253.9</v>
      </c>
      <c r="L4424" s="22" t="n">
        <v>0.2</v>
      </c>
      <c r="M4424" s="15" t="n">
        <v>20.63</v>
      </c>
      <c r="N4424" s="15" t="n">
        <f aca="false">J4424*K4424</f>
        <v>253.9</v>
      </c>
      <c r="O4424" s="15" t="n">
        <f aca="false">N4424*L4424</f>
        <v>50.78</v>
      </c>
      <c r="P4424" s="15" t="n">
        <f aca="false">N4424-O4424</f>
        <v>203.12</v>
      </c>
      <c r="Q4424" s="15" t="n">
        <f aca="false">J4424*INDEX(dProdutos!$F$2:$F$47,MATCH(E4424,dProdutos!$A$2:$A$47,0))</f>
        <v>128.94</v>
      </c>
      <c r="R4424" s="15" t="n">
        <f aca="false">IF(I4424="Cancelado",0,P4424-Q4424)</f>
        <v>74.18</v>
      </c>
      <c r="S4424" s="17" t="str">
        <f aca="false">INDEX(dProdutos!$D$2:$D$47,MATCH(E4424,dProdutos!$A$2:$A$47,0))</f>
        <v>Casa</v>
      </c>
    </row>
    <row r="4425" customFormat="false" ht="15" hidden="false" customHeight="false" outlineLevel="0" collapsed="false">
      <c r="A4425" s="17" t="s">
        <v>4227</v>
      </c>
      <c r="B4425" s="17" t="n">
        <v>2</v>
      </c>
      <c r="C4425" s="21" t="n">
        <v>45985</v>
      </c>
      <c r="D4425" s="17" t="s">
        <v>1322</v>
      </c>
      <c r="E4425" s="17" t="s">
        <v>150</v>
      </c>
      <c r="F4425" s="17" t="s">
        <v>1487</v>
      </c>
      <c r="G4425" s="17" t="s">
        <v>64</v>
      </c>
      <c r="H4425" s="17" t="s">
        <v>1523</v>
      </c>
      <c r="I4425" s="17" t="s">
        <v>1524</v>
      </c>
      <c r="J4425" s="17" t="n">
        <v>3</v>
      </c>
      <c r="K4425" s="15" t="n">
        <v>71.9</v>
      </c>
      <c r="L4425" s="22" t="n">
        <v>0.2</v>
      </c>
      <c r="M4425" s="15" t="n">
        <v>0</v>
      </c>
      <c r="N4425" s="15" t="n">
        <f aca="false">J4425*K4425</f>
        <v>215.7</v>
      </c>
      <c r="O4425" s="15" t="n">
        <f aca="false">N4425*L4425</f>
        <v>43.14</v>
      </c>
      <c r="P4425" s="15" t="n">
        <f aca="false">N4425-O4425</f>
        <v>172.56</v>
      </c>
      <c r="Q4425" s="15" t="n">
        <f aca="false">J4425*INDEX(dProdutos!$F$2:$F$47,MATCH(E4425,dProdutos!$A$2:$A$47,0))</f>
        <v>82.14</v>
      </c>
      <c r="R4425" s="15" t="n">
        <f aca="false">IF(I4425="Cancelado",0,P4425-Q4425)</f>
        <v>90.42</v>
      </c>
      <c r="S4425" s="17" t="str">
        <f aca="false">INDEX(dProdutos!$D$2:$D$47,MATCH(E4425,dProdutos!$A$2:$A$47,0))</f>
        <v>Acessórios</v>
      </c>
    </row>
    <row r="4426" customFormat="false" ht="15" hidden="false" customHeight="false" outlineLevel="0" collapsed="false">
      <c r="A4426" s="17" t="s">
        <v>4228</v>
      </c>
      <c r="B4426" s="17" t="n">
        <v>1</v>
      </c>
      <c r="C4426" s="21" t="n">
        <v>45985</v>
      </c>
      <c r="D4426" s="17" t="s">
        <v>1060</v>
      </c>
      <c r="E4426" s="17" t="s">
        <v>144</v>
      </c>
      <c r="F4426" s="17" t="s">
        <v>1490</v>
      </c>
      <c r="G4426" s="17" t="s">
        <v>63</v>
      </c>
      <c r="H4426" s="17" t="s">
        <v>1527</v>
      </c>
      <c r="I4426" s="17" t="s">
        <v>1524</v>
      </c>
      <c r="J4426" s="17" t="n">
        <v>1</v>
      </c>
      <c r="K4426" s="15" t="n">
        <v>260.9</v>
      </c>
      <c r="L4426" s="22" t="n">
        <v>0.2</v>
      </c>
      <c r="M4426" s="15" t="n">
        <v>12.25</v>
      </c>
      <c r="N4426" s="15" t="n">
        <f aca="false">J4426*K4426</f>
        <v>260.9</v>
      </c>
      <c r="O4426" s="15" t="n">
        <f aca="false">N4426*L4426</f>
        <v>52.18</v>
      </c>
      <c r="P4426" s="15" t="n">
        <f aca="false">N4426-O4426</f>
        <v>208.72</v>
      </c>
      <c r="Q4426" s="15" t="n">
        <f aca="false">J4426*INDEX(dProdutos!$F$2:$F$47,MATCH(E4426,dProdutos!$A$2:$A$47,0))</f>
        <v>99.86</v>
      </c>
      <c r="R4426" s="15" t="n">
        <f aca="false">IF(I4426="Cancelado",0,P4426-Q4426)</f>
        <v>108.86</v>
      </c>
      <c r="S4426" s="17" t="str">
        <f aca="false">INDEX(dProdutos!$D$2:$D$47,MATCH(E4426,dProdutos!$A$2:$A$47,0))</f>
        <v>Acessórios</v>
      </c>
    </row>
    <row r="4427" customFormat="false" ht="15" hidden="false" customHeight="false" outlineLevel="0" collapsed="false">
      <c r="A4427" s="17" t="s">
        <v>4228</v>
      </c>
      <c r="B4427" s="17" t="n">
        <v>2</v>
      </c>
      <c r="C4427" s="21" t="n">
        <v>45985</v>
      </c>
      <c r="D4427" s="17" t="s">
        <v>1060</v>
      </c>
      <c r="E4427" s="17" t="s">
        <v>88</v>
      </c>
      <c r="F4427" s="17" t="s">
        <v>1490</v>
      </c>
      <c r="G4427" s="17" t="s">
        <v>63</v>
      </c>
      <c r="H4427" s="17" t="s">
        <v>1527</v>
      </c>
      <c r="I4427" s="17" t="s">
        <v>1524</v>
      </c>
      <c r="J4427" s="17" t="n">
        <v>1</v>
      </c>
      <c r="K4427" s="15" t="n">
        <v>170.9</v>
      </c>
      <c r="L4427" s="22" t="n">
        <v>0.2</v>
      </c>
      <c r="M4427" s="15" t="n">
        <v>0</v>
      </c>
      <c r="N4427" s="15" t="n">
        <f aca="false">J4427*K4427</f>
        <v>170.9</v>
      </c>
      <c r="O4427" s="15" t="n">
        <f aca="false">N4427*L4427</f>
        <v>34.18</v>
      </c>
      <c r="P4427" s="15" t="n">
        <f aca="false">N4427-O4427</f>
        <v>136.72</v>
      </c>
      <c r="Q4427" s="15" t="n">
        <f aca="false">J4427*INDEX(dProdutos!$F$2:$F$47,MATCH(E4427,dProdutos!$A$2:$A$47,0))</f>
        <v>98.14</v>
      </c>
      <c r="R4427" s="15" t="n">
        <f aca="false">IF(I4427="Cancelado",0,P4427-Q4427)</f>
        <v>38.58</v>
      </c>
      <c r="S4427" s="17" t="str">
        <f aca="false">INDEX(dProdutos!$D$2:$D$47,MATCH(E4427,dProdutos!$A$2:$A$47,0))</f>
        <v>Moda Feminina</v>
      </c>
    </row>
    <row r="4428" customFormat="false" ht="15" hidden="false" customHeight="false" outlineLevel="0" collapsed="false">
      <c r="A4428" s="17" t="s">
        <v>4228</v>
      </c>
      <c r="B4428" s="17" t="n">
        <v>3</v>
      </c>
      <c r="C4428" s="21" t="n">
        <v>45985</v>
      </c>
      <c r="D4428" s="17" t="s">
        <v>1060</v>
      </c>
      <c r="E4428" s="17" t="s">
        <v>138</v>
      </c>
      <c r="F4428" s="17" t="s">
        <v>1490</v>
      </c>
      <c r="G4428" s="17" t="s">
        <v>63</v>
      </c>
      <c r="H4428" s="17" t="s">
        <v>1527</v>
      </c>
      <c r="I4428" s="17" t="s">
        <v>1524</v>
      </c>
      <c r="J4428" s="17" t="n">
        <v>1</v>
      </c>
      <c r="K4428" s="15" t="n">
        <v>231.9</v>
      </c>
      <c r="L4428" s="22" t="n">
        <v>0.2</v>
      </c>
      <c r="M4428" s="15" t="n">
        <v>0</v>
      </c>
      <c r="N4428" s="15" t="n">
        <f aca="false">J4428*K4428</f>
        <v>231.9</v>
      </c>
      <c r="O4428" s="15" t="n">
        <f aca="false">N4428*L4428</f>
        <v>46.38</v>
      </c>
      <c r="P4428" s="15" t="n">
        <f aca="false">N4428-O4428</f>
        <v>185.52</v>
      </c>
      <c r="Q4428" s="15" t="n">
        <f aca="false">J4428*INDEX(dProdutos!$F$2:$F$47,MATCH(E4428,dProdutos!$A$2:$A$47,0))</f>
        <v>132.21</v>
      </c>
      <c r="R4428" s="15" t="n">
        <f aca="false">IF(I4428="Cancelado",0,P4428-Q4428)</f>
        <v>53.31</v>
      </c>
      <c r="S4428" s="17" t="str">
        <f aca="false">INDEX(dProdutos!$D$2:$D$47,MATCH(E4428,dProdutos!$A$2:$A$47,0))</f>
        <v>Calçados</v>
      </c>
    </row>
    <row r="4429" customFormat="false" ht="15" hidden="false" customHeight="false" outlineLevel="0" collapsed="false">
      <c r="A4429" s="17" t="s">
        <v>4229</v>
      </c>
      <c r="B4429" s="17" t="n">
        <v>1</v>
      </c>
      <c r="C4429" s="21" t="n">
        <v>45985</v>
      </c>
      <c r="D4429" s="17" t="s">
        <v>1186</v>
      </c>
      <c r="E4429" s="17" t="s">
        <v>117</v>
      </c>
      <c r="F4429" s="17" t="s">
        <v>1499</v>
      </c>
      <c r="G4429" s="17" t="s">
        <v>61</v>
      </c>
      <c r="H4429" s="17" t="s">
        <v>1523</v>
      </c>
      <c r="I4429" s="17" t="s">
        <v>1524</v>
      </c>
      <c r="J4429" s="17" t="n">
        <v>3</v>
      </c>
      <c r="K4429" s="15" t="n">
        <v>166.9</v>
      </c>
      <c r="L4429" s="22" t="n">
        <v>0.2</v>
      </c>
      <c r="M4429" s="15" t="n">
        <v>13.86</v>
      </c>
      <c r="N4429" s="15" t="n">
        <f aca="false">J4429*K4429</f>
        <v>500.7</v>
      </c>
      <c r="O4429" s="15" t="n">
        <f aca="false">N4429*L4429</f>
        <v>100.14</v>
      </c>
      <c r="P4429" s="15" t="n">
        <f aca="false">N4429-O4429</f>
        <v>400.56</v>
      </c>
      <c r="Q4429" s="15" t="n">
        <f aca="false">J4429*INDEX(dProdutos!$F$2:$F$47,MATCH(E4429,dProdutos!$A$2:$A$47,0))</f>
        <v>219.69</v>
      </c>
      <c r="R4429" s="15" t="n">
        <f aca="false">IF(I4429="Cancelado",0,P4429-Q4429)</f>
        <v>180.87</v>
      </c>
      <c r="S4429" s="17" t="str">
        <f aca="false">INDEX(dProdutos!$D$2:$D$47,MATCH(E4429,dProdutos!$A$2:$A$47,0))</f>
        <v>Moda Masculina</v>
      </c>
    </row>
    <row r="4430" customFormat="false" ht="15" hidden="false" customHeight="false" outlineLevel="0" collapsed="false">
      <c r="A4430" s="17" t="s">
        <v>4229</v>
      </c>
      <c r="B4430" s="17" t="n">
        <v>2</v>
      </c>
      <c r="C4430" s="21" t="n">
        <v>45985</v>
      </c>
      <c r="D4430" s="17" t="s">
        <v>1186</v>
      </c>
      <c r="E4430" s="17" t="s">
        <v>144</v>
      </c>
      <c r="F4430" s="17" t="s">
        <v>1499</v>
      </c>
      <c r="G4430" s="17" t="s">
        <v>61</v>
      </c>
      <c r="H4430" s="17" t="s">
        <v>1523</v>
      </c>
      <c r="I4430" s="17" t="s">
        <v>1524</v>
      </c>
      <c r="J4430" s="17" t="n">
        <v>1</v>
      </c>
      <c r="K4430" s="15" t="n">
        <v>260.9</v>
      </c>
      <c r="L4430" s="22" t="n">
        <v>0.2</v>
      </c>
      <c r="M4430" s="15" t="n">
        <v>0</v>
      </c>
      <c r="N4430" s="15" t="n">
        <f aca="false">J4430*K4430</f>
        <v>260.9</v>
      </c>
      <c r="O4430" s="15" t="n">
        <f aca="false">N4430*L4430</f>
        <v>52.18</v>
      </c>
      <c r="P4430" s="15" t="n">
        <f aca="false">N4430-O4430</f>
        <v>208.72</v>
      </c>
      <c r="Q4430" s="15" t="n">
        <f aca="false">J4430*INDEX(dProdutos!$F$2:$F$47,MATCH(E4430,dProdutos!$A$2:$A$47,0))</f>
        <v>99.86</v>
      </c>
      <c r="R4430" s="15" t="n">
        <f aca="false">IF(I4430="Cancelado",0,P4430-Q4430)</f>
        <v>108.86</v>
      </c>
      <c r="S4430" s="17" t="str">
        <f aca="false">INDEX(dProdutos!$D$2:$D$47,MATCH(E4430,dProdutos!$A$2:$A$47,0))</f>
        <v>Acessórios</v>
      </c>
    </row>
    <row r="4431" customFormat="false" ht="15" hidden="false" customHeight="false" outlineLevel="0" collapsed="false">
      <c r="A4431" s="17" t="s">
        <v>4229</v>
      </c>
      <c r="B4431" s="17" t="n">
        <v>3</v>
      </c>
      <c r="C4431" s="21" t="n">
        <v>45985</v>
      </c>
      <c r="D4431" s="17" t="s">
        <v>1186</v>
      </c>
      <c r="E4431" s="17" t="s">
        <v>120</v>
      </c>
      <c r="F4431" s="17" t="s">
        <v>1499</v>
      </c>
      <c r="G4431" s="17" t="s">
        <v>61</v>
      </c>
      <c r="H4431" s="17" t="s">
        <v>1523</v>
      </c>
      <c r="I4431" s="17" t="s">
        <v>1524</v>
      </c>
      <c r="J4431" s="17" t="n">
        <v>1</v>
      </c>
      <c r="K4431" s="15" t="n">
        <v>96.9</v>
      </c>
      <c r="L4431" s="22" t="n">
        <v>0.2</v>
      </c>
      <c r="M4431" s="15" t="n">
        <v>0</v>
      </c>
      <c r="N4431" s="15" t="n">
        <f aca="false">J4431*K4431</f>
        <v>96.9</v>
      </c>
      <c r="O4431" s="15" t="n">
        <f aca="false">N4431*L4431</f>
        <v>19.38</v>
      </c>
      <c r="P4431" s="15" t="n">
        <f aca="false">N4431-O4431</f>
        <v>77.52</v>
      </c>
      <c r="Q4431" s="15" t="n">
        <f aca="false">J4431*INDEX(dProdutos!$F$2:$F$47,MATCH(E4431,dProdutos!$A$2:$A$47,0))</f>
        <v>44.36</v>
      </c>
      <c r="R4431" s="15" t="n">
        <f aca="false">IF(I4431="Cancelado",0,P4431-Q4431)</f>
        <v>33.16</v>
      </c>
      <c r="S4431" s="17" t="str">
        <f aca="false">INDEX(dProdutos!$D$2:$D$47,MATCH(E4431,dProdutos!$A$2:$A$47,0))</f>
        <v>Moda Masculina</v>
      </c>
    </row>
    <row r="4432" customFormat="false" ht="15" hidden="false" customHeight="false" outlineLevel="0" collapsed="false">
      <c r="A4432" s="17" t="s">
        <v>4229</v>
      </c>
      <c r="B4432" s="17" t="n">
        <v>4</v>
      </c>
      <c r="C4432" s="21" t="n">
        <v>45985</v>
      </c>
      <c r="D4432" s="17" t="s">
        <v>1186</v>
      </c>
      <c r="E4432" s="17" t="s">
        <v>102</v>
      </c>
      <c r="F4432" s="17" t="s">
        <v>1499</v>
      </c>
      <c r="G4432" s="17" t="s">
        <v>61</v>
      </c>
      <c r="H4432" s="17" t="s">
        <v>1523</v>
      </c>
      <c r="I4432" s="17" t="s">
        <v>1524</v>
      </c>
      <c r="J4432" s="17" t="n">
        <v>3</v>
      </c>
      <c r="K4432" s="15" t="n">
        <v>65.9</v>
      </c>
      <c r="L4432" s="22" t="n">
        <v>0.2</v>
      </c>
      <c r="M4432" s="15" t="n">
        <v>0</v>
      </c>
      <c r="N4432" s="15" t="n">
        <f aca="false">J4432*K4432</f>
        <v>197.7</v>
      </c>
      <c r="O4432" s="15" t="n">
        <f aca="false">N4432*L4432</f>
        <v>39.54</v>
      </c>
      <c r="P4432" s="15" t="n">
        <f aca="false">N4432-O4432</f>
        <v>158.16</v>
      </c>
      <c r="Q4432" s="15" t="n">
        <f aca="false">J4432*INDEX(dProdutos!$F$2:$F$47,MATCH(E4432,dProdutos!$A$2:$A$47,0))</f>
        <v>89.04</v>
      </c>
      <c r="R4432" s="15" t="n">
        <f aca="false">IF(I4432="Cancelado",0,P4432-Q4432)</f>
        <v>69.12</v>
      </c>
      <c r="S4432" s="17" t="str">
        <f aca="false">INDEX(dProdutos!$D$2:$D$47,MATCH(E4432,dProdutos!$A$2:$A$47,0))</f>
        <v>Moda Masculina</v>
      </c>
    </row>
    <row r="4433" customFormat="false" ht="15" hidden="false" customHeight="false" outlineLevel="0" collapsed="false">
      <c r="A4433" s="17" t="s">
        <v>4230</v>
      </c>
      <c r="B4433" s="17" t="n">
        <v>1</v>
      </c>
      <c r="C4433" s="21" t="n">
        <v>45985</v>
      </c>
      <c r="D4433" s="17" t="s">
        <v>965</v>
      </c>
      <c r="E4433" s="17" t="s">
        <v>168</v>
      </c>
      <c r="F4433" s="17" t="s">
        <v>1493</v>
      </c>
      <c r="G4433" s="17" t="s">
        <v>60</v>
      </c>
      <c r="H4433" s="17" t="s">
        <v>1523</v>
      </c>
      <c r="I4433" s="17" t="s">
        <v>1524</v>
      </c>
      <c r="J4433" s="17" t="n">
        <v>1</v>
      </c>
      <c r="K4433" s="15" t="n">
        <v>253.9</v>
      </c>
      <c r="L4433" s="22" t="n">
        <v>0.2</v>
      </c>
      <c r="M4433" s="15" t="n">
        <v>0</v>
      </c>
      <c r="N4433" s="15" t="n">
        <f aca="false">J4433*K4433</f>
        <v>253.9</v>
      </c>
      <c r="O4433" s="15" t="n">
        <f aca="false">N4433*L4433</f>
        <v>50.78</v>
      </c>
      <c r="P4433" s="15" t="n">
        <f aca="false">N4433-O4433</f>
        <v>203.12</v>
      </c>
      <c r="Q4433" s="15" t="n">
        <f aca="false">J4433*INDEX(dProdutos!$F$2:$F$47,MATCH(E4433,dProdutos!$A$2:$A$47,0))</f>
        <v>128.94</v>
      </c>
      <c r="R4433" s="15" t="n">
        <f aca="false">IF(I4433="Cancelado",0,P4433-Q4433)</f>
        <v>74.18</v>
      </c>
      <c r="S4433" s="17" t="str">
        <f aca="false">INDEX(dProdutos!$D$2:$D$47,MATCH(E4433,dProdutos!$A$2:$A$47,0))</f>
        <v>Casa</v>
      </c>
    </row>
    <row r="4434" customFormat="false" ht="15" hidden="false" customHeight="false" outlineLevel="0" collapsed="false">
      <c r="A4434" s="17" t="s">
        <v>4231</v>
      </c>
      <c r="B4434" s="17" t="n">
        <v>1</v>
      </c>
      <c r="C4434" s="21" t="n">
        <v>45985</v>
      </c>
      <c r="D4434" s="17" t="s">
        <v>1236</v>
      </c>
      <c r="E4434" s="17" t="s">
        <v>180</v>
      </c>
      <c r="F4434" s="17" t="s">
        <v>1493</v>
      </c>
      <c r="G4434" s="17" t="s">
        <v>62</v>
      </c>
      <c r="H4434" s="17" t="s">
        <v>1537</v>
      </c>
      <c r="I4434" s="17" t="s">
        <v>1524</v>
      </c>
      <c r="J4434" s="17" t="n">
        <v>1</v>
      </c>
      <c r="K4434" s="15" t="n">
        <v>82.9</v>
      </c>
      <c r="L4434" s="22" t="n">
        <v>0.2</v>
      </c>
      <c r="M4434" s="15" t="n">
        <v>18.46</v>
      </c>
      <c r="N4434" s="15" t="n">
        <f aca="false">J4434*K4434</f>
        <v>82.9</v>
      </c>
      <c r="O4434" s="15" t="n">
        <f aca="false">N4434*L4434</f>
        <v>16.58</v>
      </c>
      <c r="P4434" s="15" t="n">
        <f aca="false">N4434-O4434</f>
        <v>66.32</v>
      </c>
      <c r="Q4434" s="15" t="n">
        <f aca="false">J4434*INDEX(dProdutos!$F$2:$F$47,MATCH(E4434,dProdutos!$A$2:$A$47,0))</f>
        <v>35.97</v>
      </c>
      <c r="R4434" s="15" t="n">
        <f aca="false">IF(I4434="Cancelado",0,P4434-Q4434)</f>
        <v>30.35</v>
      </c>
      <c r="S4434" s="17" t="str">
        <f aca="false">INDEX(dProdutos!$D$2:$D$47,MATCH(E4434,dProdutos!$A$2:$A$47,0))</f>
        <v>Eletrônicos</v>
      </c>
    </row>
    <row r="4435" customFormat="false" ht="15" hidden="false" customHeight="false" outlineLevel="0" collapsed="false">
      <c r="A4435" s="17" t="s">
        <v>4231</v>
      </c>
      <c r="B4435" s="17" t="n">
        <v>2</v>
      </c>
      <c r="C4435" s="21" t="n">
        <v>45985</v>
      </c>
      <c r="D4435" s="17" t="s">
        <v>1236</v>
      </c>
      <c r="E4435" s="17" t="s">
        <v>171</v>
      </c>
      <c r="F4435" s="17" t="s">
        <v>1493</v>
      </c>
      <c r="G4435" s="17" t="s">
        <v>62</v>
      </c>
      <c r="H4435" s="17" t="s">
        <v>1537</v>
      </c>
      <c r="I4435" s="17" t="s">
        <v>1524</v>
      </c>
      <c r="J4435" s="17" t="n">
        <v>1</v>
      </c>
      <c r="K4435" s="15" t="n">
        <v>246.9</v>
      </c>
      <c r="L4435" s="22" t="n">
        <v>0.2</v>
      </c>
      <c r="M4435" s="15" t="n">
        <v>0</v>
      </c>
      <c r="N4435" s="15" t="n">
        <f aca="false">J4435*K4435</f>
        <v>246.9</v>
      </c>
      <c r="O4435" s="15" t="n">
        <f aca="false">N4435*L4435</f>
        <v>49.38</v>
      </c>
      <c r="P4435" s="15" t="n">
        <f aca="false">N4435-O4435</f>
        <v>197.52</v>
      </c>
      <c r="Q4435" s="15" t="n">
        <f aca="false">J4435*INDEX(dProdutos!$F$2:$F$47,MATCH(E4435,dProdutos!$A$2:$A$47,0))</f>
        <v>103.61</v>
      </c>
      <c r="R4435" s="15" t="n">
        <f aca="false">IF(I4435="Cancelado",0,P4435-Q4435)</f>
        <v>93.91</v>
      </c>
      <c r="S4435" s="17" t="str">
        <f aca="false">INDEX(dProdutos!$D$2:$D$47,MATCH(E4435,dProdutos!$A$2:$A$47,0))</f>
        <v>Casa</v>
      </c>
    </row>
    <row r="4436" customFormat="false" ht="15" hidden="false" customHeight="false" outlineLevel="0" collapsed="false">
      <c r="A4436" s="17" t="s">
        <v>4232</v>
      </c>
      <c r="B4436" s="17" t="n">
        <v>1</v>
      </c>
      <c r="C4436" s="21" t="n">
        <v>45985</v>
      </c>
      <c r="D4436" s="17" t="s">
        <v>1368</v>
      </c>
      <c r="E4436" s="17" t="s">
        <v>114</v>
      </c>
      <c r="F4436" s="17" t="s">
        <v>1487</v>
      </c>
      <c r="G4436" s="17" t="s">
        <v>62</v>
      </c>
      <c r="H4436" s="17" t="s">
        <v>1523</v>
      </c>
      <c r="I4436" s="17" t="s">
        <v>1524</v>
      </c>
      <c r="J4436" s="17" t="n">
        <v>1</v>
      </c>
      <c r="K4436" s="15" t="n">
        <v>202.9</v>
      </c>
      <c r="L4436" s="22" t="n">
        <v>0.2</v>
      </c>
      <c r="M4436" s="15" t="n">
        <v>0</v>
      </c>
      <c r="N4436" s="15" t="n">
        <f aca="false">J4436*K4436</f>
        <v>202.9</v>
      </c>
      <c r="O4436" s="15" t="n">
        <f aca="false">N4436*L4436</f>
        <v>40.58</v>
      </c>
      <c r="P4436" s="15" t="n">
        <f aca="false">N4436-O4436</f>
        <v>162.32</v>
      </c>
      <c r="Q4436" s="15" t="n">
        <f aca="false">J4436*INDEX(dProdutos!$F$2:$F$47,MATCH(E4436,dProdutos!$A$2:$A$47,0))</f>
        <v>110.39</v>
      </c>
      <c r="R4436" s="15" t="n">
        <f aca="false">IF(I4436="Cancelado",0,P4436-Q4436)</f>
        <v>51.93</v>
      </c>
      <c r="S4436" s="17" t="str">
        <f aca="false">INDEX(dProdutos!$D$2:$D$47,MATCH(E4436,dProdutos!$A$2:$A$47,0))</f>
        <v>Moda Masculina</v>
      </c>
    </row>
    <row r="4437" customFormat="false" ht="15" hidden="false" customHeight="false" outlineLevel="0" collapsed="false">
      <c r="A4437" s="17" t="s">
        <v>4232</v>
      </c>
      <c r="B4437" s="17" t="n">
        <v>2</v>
      </c>
      <c r="C4437" s="21" t="n">
        <v>45985</v>
      </c>
      <c r="D4437" s="17" t="s">
        <v>1368</v>
      </c>
      <c r="E4437" s="17" t="s">
        <v>147</v>
      </c>
      <c r="F4437" s="17" t="s">
        <v>1487</v>
      </c>
      <c r="G4437" s="17" t="s">
        <v>62</v>
      </c>
      <c r="H4437" s="17" t="s">
        <v>1523</v>
      </c>
      <c r="I4437" s="17" t="s">
        <v>1524</v>
      </c>
      <c r="J4437" s="17" t="n">
        <v>1</v>
      </c>
      <c r="K4437" s="15" t="n">
        <v>231.9</v>
      </c>
      <c r="L4437" s="22" t="n">
        <v>0.2</v>
      </c>
      <c r="M4437" s="15" t="n">
        <v>0</v>
      </c>
      <c r="N4437" s="15" t="n">
        <f aca="false">J4437*K4437</f>
        <v>231.9</v>
      </c>
      <c r="O4437" s="15" t="n">
        <f aca="false">N4437*L4437</f>
        <v>46.38</v>
      </c>
      <c r="P4437" s="15" t="n">
        <f aca="false">N4437-O4437</f>
        <v>185.52</v>
      </c>
      <c r="Q4437" s="15" t="n">
        <f aca="false">J4437*INDEX(dProdutos!$F$2:$F$47,MATCH(E4437,dProdutos!$A$2:$A$47,0))</f>
        <v>130.9</v>
      </c>
      <c r="R4437" s="15" t="n">
        <f aca="false">IF(I4437="Cancelado",0,P4437-Q4437)</f>
        <v>54.62</v>
      </c>
      <c r="S4437" s="17" t="str">
        <f aca="false">INDEX(dProdutos!$D$2:$D$47,MATCH(E4437,dProdutos!$A$2:$A$47,0))</f>
        <v>Acessórios</v>
      </c>
    </row>
    <row r="4438" customFormat="false" ht="15" hidden="false" customHeight="false" outlineLevel="0" collapsed="false">
      <c r="A4438" s="17" t="s">
        <v>4232</v>
      </c>
      <c r="B4438" s="17" t="n">
        <v>3</v>
      </c>
      <c r="C4438" s="21" t="n">
        <v>45985</v>
      </c>
      <c r="D4438" s="17" t="s">
        <v>1368</v>
      </c>
      <c r="E4438" s="17" t="s">
        <v>88</v>
      </c>
      <c r="F4438" s="17" t="s">
        <v>1487</v>
      </c>
      <c r="G4438" s="17" t="s">
        <v>62</v>
      </c>
      <c r="H4438" s="17" t="s">
        <v>1523</v>
      </c>
      <c r="I4438" s="17" t="s">
        <v>1524</v>
      </c>
      <c r="J4438" s="17" t="n">
        <v>1</v>
      </c>
      <c r="K4438" s="15" t="n">
        <v>170.9</v>
      </c>
      <c r="L4438" s="22" t="n">
        <v>0.2</v>
      </c>
      <c r="M4438" s="15" t="n">
        <v>0</v>
      </c>
      <c r="N4438" s="15" t="n">
        <f aca="false">J4438*K4438</f>
        <v>170.9</v>
      </c>
      <c r="O4438" s="15" t="n">
        <f aca="false">N4438*L4438</f>
        <v>34.18</v>
      </c>
      <c r="P4438" s="15" t="n">
        <f aca="false">N4438-O4438</f>
        <v>136.72</v>
      </c>
      <c r="Q4438" s="15" t="n">
        <f aca="false">J4438*INDEX(dProdutos!$F$2:$F$47,MATCH(E4438,dProdutos!$A$2:$A$47,0))</f>
        <v>98.14</v>
      </c>
      <c r="R4438" s="15" t="n">
        <f aca="false">IF(I4438="Cancelado",0,P4438-Q4438)</f>
        <v>38.58</v>
      </c>
      <c r="S4438" s="17" t="str">
        <f aca="false">INDEX(dProdutos!$D$2:$D$47,MATCH(E4438,dProdutos!$A$2:$A$47,0))</f>
        <v>Moda Feminina</v>
      </c>
    </row>
    <row r="4439" customFormat="false" ht="15" hidden="false" customHeight="false" outlineLevel="0" collapsed="false">
      <c r="A4439" s="17" t="s">
        <v>4233</v>
      </c>
      <c r="B4439" s="17" t="n">
        <v>1</v>
      </c>
      <c r="C4439" s="21" t="n">
        <v>45985</v>
      </c>
      <c r="D4439" s="17" t="s">
        <v>237</v>
      </c>
      <c r="E4439" s="17" t="s">
        <v>105</v>
      </c>
      <c r="F4439" s="17" t="s">
        <v>1503</v>
      </c>
      <c r="G4439" s="17" t="s">
        <v>59</v>
      </c>
      <c r="H4439" s="17" t="s">
        <v>1537</v>
      </c>
      <c r="I4439" s="17" t="s">
        <v>1524</v>
      </c>
      <c r="J4439" s="17" t="n">
        <v>1</v>
      </c>
      <c r="K4439" s="15" t="n">
        <v>175.9</v>
      </c>
      <c r="L4439" s="22" t="n">
        <v>0.2</v>
      </c>
      <c r="M4439" s="15" t="n">
        <v>20.24</v>
      </c>
      <c r="N4439" s="15" t="n">
        <f aca="false">J4439*K4439</f>
        <v>175.9</v>
      </c>
      <c r="O4439" s="15" t="n">
        <f aca="false">N4439*L4439</f>
        <v>35.18</v>
      </c>
      <c r="P4439" s="15" t="n">
        <f aca="false">N4439-O4439</f>
        <v>140.72</v>
      </c>
      <c r="Q4439" s="15" t="n">
        <f aca="false">J4439*INDEX(dProdutos!$F$2:$F$47,MATCH(E4439,dProdutos!$A$2:$A$47,0))</f>
        <v>96.59</v>
      </c>
      <c r="R4439" s="15" t="n">
        <f aca="false">IF(I4439="Cancelado",0,P4439-Q4439)</f>
        <v>44.13</v>
      </c>
      <c r="S4439" s="17" t="str">
        <f aca="false">INDEX(dProdutos!$D$2:$D$47,MATCH(E4439,dProdutos!$A$2:$A$47,0))</f>
        <v>Moda Masculina</v>
      </c>
    </row>
    <row r="4440" customFormat="false" ht="15" hidden="false" customHeight="false" outlineLevel="0" collapsed="false">
      <c r="A4440" s="17" t="s">
        <v>4234</v>
      </c>
      <c r="B4440" s="17" t="n">
        <v>1</v>
      </c>
      <c r="C4440" s="21" t="n">
        <v>45985</v>
      </c>
      <c r="D4440" s="17" t="s">
        <v>772</v>
      </c>
      <c r="E4440" s="17" t="s">
        <v>201</v>
      </c>
      <c r="F4440" s="17" t="s">
        <v>1493</v>
      </c>
      <c r="G4440" s="17" t="s">
        <v>63</v>
      </c>
      <c r="H4440" s="17" t="s">
        <v>1537</v>
      </c>
      <c r="I4440" s="17" t="s">
        <v>1524</v>
      </c>
      <c r="J4440" s="17" t="n">
        <v>1</v>
      </c>
      <c r="K4440" s="15" t="n">
        <v>236.9</v>
      </c>
      <c r="L4440" s="22" t="n">
        <v>0.2</v>
      </c>
      <c r="M4440" s="15" t="n">
        <v>0</v>
      </c>
      <c r="N4440" s="15" t="n">
        <f aca="false">J4440*K4440</f>
        <v>236.9</v>
      </c>
      <c r="O4440" s="15" t="n">
        <f aca="false">N4440*L4440</f>
        <v>47.38</v>
      </c>
      <c r="P4440" s="15" t="n">
        <f aca="false">N4440-O4440</f>
        <v>189.52</v>
      </c>
      <c r="Q4440" s="15" t="n">
        <f aca="false">J4440*INDEX(dProdutos!$F$2:$F$47,MATCH(E4440,dProdutos!$A$2:$A$47,0))</f>
        <v>96.23</v>
      </c>
      <c r="R4440" s="15" t="n">
        <f aca="false">IF(I4440="Cancelado",0,P4440-Q4440)</f>
        <v>93.29</v>
      </c>
      <c r="S4440" s="17" t="str">
        <f aca="false">INDEX(dProdutos!$D$2:$D$47,MATCH(E4440,dProdutos!$A$2:$A$47,0))</f>
        <v>Beleza</v>
      </c>
    </row>
    <row r="4441" customFormat="false" ht="15" hidden="false" customHeight="false" outlineLevel="0" collapsed="false">
      <c r="A4441" s="17" t="s">
        <v>4235</v>
      </c>
      <c r="B4441" s="17" t="n">
        <v>1</v>
      </c>
      <c r="C4441" s="21" t="n">
        <v>45985</v>
      </c>
      <c r="D4441" s="17" t="s">
        <v>1069</v>
      </c>
      <c r="E4441" s="17" t="s">
        <v>150</v>
      </c>
      <c r="F4441" s="17" t="s">
        <v>1497</v>
      </c>
      <c r="G4441" s="17" t="s">
        <v>62</v>
      </c>
      <c r="H4441" s="17" t="s">
        <v>1523</v>
      </c>
      <c r="I4441" s="17" t="s">
        <v>1524</v>
      </c>
      <c r="J4441" s="17" t="n">
        <v>1</v>
      </c>
      <c r="K4441" s="15" t="n">
        <v>71.9</v>
      </c>
      <c r="L4441" s="22" t="n">
        <v>0.2</v>
      </c>
      <c r="M4441" s="15" t="n">
        <v>32.13</v>
      </c>
      <c r="N4441" s="15" t="n">
        <f aca="false">J4441*K4441</f>
        <v>71.9</v>
      </c>
      <c r="O4441" s="15" t="n">
        <f aca="false">N4441*L4441</f>
        <v>14.38</v>
      </c>
      <c r="P4441" s="15" t="n">
        <f aca="false">N4441-O4441</f>
        <v>57.52</v>
      </c>
      <c r="Q4441" s="15" t="n">
        <f aca="false">J4441*INDEX(dProdutos!$F$2:$F$47,MATCH(E4441,dProdutos!$A$2:$A$47,0))</f>
        <v>27.38</v>
      </c>
      <c r="R4441" s="15" t="n">
        <f aca="false">IF(I4441="Cancelado",0,P4441-Q4441)</f>
        <v>30.14</v>
      </c>
      <c r="S4441" s="17" t="str">
        <f aca="false">INDEX(dProdutos!$D$2:$D$47,MATCH(E4441,dProdutos!$A$2:$A$47,0))</f>
        <v>Acessórios</v>
      </c>
    </row>
    <row r="4442" customFormat="false" ht="15" hidden="false" customHeight="false" outlineLevel="0" collapsed="false">
      <c r="A4442" s="17" t="s">
        <v>4235</v>
      </c>
      <c r="B4442" s="17" t="n">
        <v>2</v>
      </c>
      <c r="C4442" s="21" t="n">
        <v>45985</v>
      </c>
      <c r="D4442" s="17" t="s">
        <v>1069</v>
      </c>
      <c r="E4442" s="17" t="s">
        <v>150</v>
      </c>
      <c r="F4442" s="17" t="s">
        <v>1497</v>
      </c>
      <c r="G4442" s="17" t="s">
        <v>62</v>
      </c>
      <c r="H4442" s="17" t="s">
        <v>1523</v>
      </c>
      <c r="I4442" s="17" t="s">
        <v>1524</v>
      </c>
      <c r="J4442" s="17" t="n">
        <v>2</v>
      </c>
      <c r="K4442" s="15" t="n">
        <v>71.9</v>
      </c>
      <c r="L4442" s="22" t="n">
        <v>0.2</v>
      </c>
      <c r="M4442" s="15" t="n">
        <v>0</v>
      </c>
      <c r="N4442" s="15" t="n">
        <f aca="false">J4442*K4442</f>
        <v>143.8</v>
      </c>
      <c r="O4442" s="15" t="n">
        <f aca="false">N4442*L4442</f>
        <v>28.76</v>
      </c>
      <c r="P4442" s="15" t="n">
        <f aca="false">N4442-O4442</f>
        <v>115.04</v>
      </c>
      <c r="Q4442" s="15" t="n">
        <f aca="false">J4442*INDEX(dProdutos!$F$2:$F$47,MATCH(E4442,dProdutos!$A$2:$A$47,0))</f>
        <v>54.76</v>
      </c>
      <c r="R4442" s="15" t="n">
        <f aca="false">IF(I4442="Cancelado",0,P4442-Q4442)</f>
        <v>60.28</v>
      </c>
      <c r="S4442" s="17" t="str">
        <f aca="false">INDEX(dProdutos!$D$2:$D$47,MATCH(E4442,dProdutos!$A$2:$A$47,0))</f>
        <v>Acessórios</v>
      </c>
    </row>
    <row r="4443" customFormat="false" ht="15" hidden="false" customHeight="false" outlineLevel="0" collapsed="false">
      <c r="A4443" s="17" t="s">
        <v>4235</v>
      </c>
      <c r="B4443" s="17" t="n">
        <v>3</v>
      </c>
      <c r="C4443" s="21" t="n">
        <v>45985</v>
      </c>
      <c r="D4443" s="17" t="s">
        <v>1069</v>
      </c>
      <c r="E4443" s="17" t="s">
        <v>108</v>
      </c>
      <c r="F4443" s="17" t="s">
        <v>1497</v>
      </c>
      <c r="G4443" s="17" t="s">
        <v>62</v>
      </c>
      <c r="H4443" s="17" t="s">
        <v>1523</v>
      </c>
      <c r="I4443" s="17" t="s">
        <v>1524</v>
      </c>
      <c r="J4443" s="17" t="n">
        <v>1</v>
      </c>
      <c r="K4443" s="15" t="n">
        <v>265.9</v>
      </c>
      <c r="L4443" s="22" t="n">
        <v>0.2</v>
      </c>
      <c r="M4443" s="15" t="n">
        <v>0</v>
      </c>
      <c r="N4443" s="15" t="n">
        <f aca="false">J4443*K4443</f>
        <v>265.9</v>
      </c>
      <c r="O4443" s="15" t="n">
        <f aca="false">N4443*L4443</f>
        <v>53.18</v>
      </c>
      <c r="P4443" s="15" t="n">
        <f aca="false">N4443-O4443</f>
        <v>212.72</v>
      </c>
      <c r="Q4443" s="15" t="n">
        <f aca="false">J4443*INDEX(dProdutos!$F$2:$F$47,MATCH(E4443,dProdutos!$A$2:$A$47,0))</f>
        <v>155.62</v>
      </c>
      <c r="R4443" s="15" t="n">
        <f aca="false">IF(I4443="Cancelado",0,P4443-Q4443)</f>
        <v>57.1</v>
      </c>
      <c r="S4443" s="17" t="str">
        <f aca="false">INDEX(dProdutos!$D$2:$D$47,MATCH(E4443,dProdutos!$A$2:$A$47,0))</f>
        <v>Moda Masculina</v>
      </c>
    </row>
    <row r="4444" customFormat="false" ht="15" hidden="false" customHeight="false" outlineLevel="0" collapsed="false">
      <c r="A4444" s="17" t="s">
        <v>4235</v>
      </c>
      <c r="B4444" s="17" t="n">
        <v>4</v>
      </c>
      <c r="C4444" s="21" t="n">
        <v>45985</v>
      </c>
      <c r="D4444" s="17" t="s">
        <v>1069</v>
      </c>
      <c r="E4444" s="17" t="s">
        <v>174</v>
      </c>
      <c r="F4444" s="17" t="s">
        <v>1497</v>
      </c>
      <c r="G4444" s="17" t="s">
        <v>62</v>
      </c>
      <c r="H4444" s="17" t="s">
        <v>1523</v>
      </c>
      <c r="I4444" s="17" t="s">
        <v>1524</v>
      </c>
      <c r="J4444" s="17" t="n">
        <v>2</v>
      </c>
      <c r="K4444" s="15" t="n">
        <v>250.9</v>
      </c>
      <c r="L4444" s="22" t="n">
        <v>0.2</v>
      </c>
      <c r="M4444" s="15" t="n">
        <v>0</v>
      </c>
      <c r="N4444" s="15" t="n">
        <f aca="false">J4444*K4444</f>
        <v>501.8</v>
      </c>
      <c r="O4444" s="15" t="n">
        <f aca="false">N4444*L4444</f>
        <v>100.36</v>
      </c>
      <c r="P4444" s="15" t="n">
        <f aca="false">N4444-O4444</f>
        <v>401.44</v>
      </c>
      <c r="Q4444" s="15" t="n">
        <f aca="false">J4444*INDEX(dProdutos!$F$2:$F$47,MATCH(E4444,dProdutos!$A$2:$A$47,0))</f>
        <v>302.56</v>
      </c>
      <c r="R4444" s="15" t="n">
        <f aca="false">IF(I4444="Cancelado",0,P4444-Q4444)</f>
        <v>98.88</v>
      </c>
      <c r="S4444" s="17" t="str">
        <f aca="false">INDEX(dProdutos!$D$2:$D$47,MATCH(E4444,dProdutos!$A$2:$A$47,0))</f>
        <v>Casa</v>
      </c>
    </row>
    <row r="4445" customFormat="false" ht="15" hidden="false" customHeight="false" outlineLevel="0" collapsed="false">
      <c r="A4445" s="17" t="s">
        <v>4236</v>
      </c>
      <c r="B4445" s="17" t="n">
        <v>1</v>
      </c>
      <c r="C4445" s="21" t="n">
        <v>45985</v>
      </c>
      <c r="D4445" s="17" t="s">
        <v>834</v>
      </c>
      <c r="E4445" s="17" t="s">
        <v>171</v>
      </c>
      <c r="F4445" s="17" t="s">
        <v>1487</v>
      </c>
      <c r="G4445" s="17" t="s">
        <v>63</v>
      </c>
      <c r="H4445" s="17" t="s">
        <v>1540</v>
      </c>
      <c r="I4445" s="17" t="s">
        <v>1524</v>
      </c>
      <c r="J4445" s="17" t="n">
        <v>2</v>
      </c>
      <c r="K4445" s="15" t="n">
        <v>246.9</v>
      </c>
      <c r="L4445" s="22" t="n">
        <v>0.2</v>
      </c>
      <c r="M4445" s="15" t="n">
        <v>25.53</v>
      </c>
      <c r="N4445" s="15" t="n">
        <f aca="false">J4445*K4445</f>
        <v>493.8</v>
      </c>
      <c r="O4445" s="15" t="n">
        <f aca="false">N4445*L4445</f>
        <v>98.76</v>
      </c>
      <c r="P4445" s="15" t="n">
        <f aca="false">N4445-O4445</f>
        <v>395.04</v>
      </c>
      <c r="Q4445" s="15" t="n">
        <f aca="false">J4445*INDEX(dProdutos!$F$2:$F$47,MATCH(E4445,dProdutos!$A$2:$A$47,0))</f>
        <v>207.22</v>
      </c>
      <c r="R4445" s="15" t="n">
        <f aca="false">IF(I4445="Cancelado",0,P4445-Q4445)</f>
        <v>187.82</v>
      </c>
      <c r="S4445" s="17" t="str">
        <f aca="false">INDEX(dProdutos!$D$2:$D$47,MATCH(E4445,dProdutos!$A$2:$A$47,0))</f>
        <v>Casa</v>
      </c>
    </row>
    <row r="4446" customFormat="false" ht="15" hidden="false" customHeight="false" outlineLevel="0" collapsed="false">
      <c r="A4446" s="17" t="s">
        <v>4237</v>
      </c>
      <c r="B4446" s="17" t="n">
        <v>1</v>
      </c>
      <c r="C4446" s="21" t="n">
        <v>45985</v>
      </c>
      <c r="D4446" s="17" t="s">
        <v>1091</v>
      </c>
      <c r="E4446" s="17" t="s">
        <v>102</v>
      </c>
      <c r="F4446" s="17" t="s">
        <v>1501</v>
      </c>
      <c r="G4446" s="17" t="s">
        <v>62</v>
      </c>
      <c r="H4446" s="17" t="s">
        <v>1523</v>
      </c>
      <c r="I4446" s="17" t="s">
        <v>1524</v>
      </c>
      <c r="J4446" s="17" t="n">
        <v>1</v>
      </c>
      <c r="K4446" s="15" t="n">
        <v>65.9</v>
      </c>
      <c r="L4446" s="22" t="n">
        <v>0.2</v>
      </c>
      <c r="M4446" s="15" t="n">
        <v>22.79</v>
      </c>
      <c r="N4446" s="15" t="n">
        <f aca="false">J4446*K4446</f>
        <v>65.9</v>
      </c>
      <c r="O4446" s="15" t="n">
        <f aca="false">N4446*L4446</f>
        <v>13.18</v>
      </c>
      <c r="P4446" s="15" t="n">
        <f aca="false">N4446-O4446</f>
        <v>52.72</v>
      </c>
      <c r="Q4446" s="15" t="n">
        <f aca="false">J4446*INDEX(dProdutos!$F$2:$F$47,MATCH(E4446,dProdutos!$A$2:$A$47,0))</f>
        <v>29.68</v>
      </c>
      <c r="R4446" s="15" t="n">
        <f aca="false">IF(I4446="Cancelado",0,P4446-Q4446)</f>
        <v>23.04</v>
      </c>
      <c r="S4446" s="17" t="str">
        <f aca="false">INDEX(dProdutos!$D$2:$D$47,MATCH(E4446,dProdutos!$A$2:$A$47,0))</f>
        <v>Moda Masculina</v>
      </c>
    </row>
    <row r="4447" customFormat="false" ht="15" hidden="false" customHeight="false" outlineLevel="0" collapsed="false">
      <c r="A4447" s="17" t="s">
        <v>4238</v>
      </c>
      <c r="B4447" s="17" t="n">
        <v>1</v>
      </c>
      <c r="C4447" s="21" t="n">
        <v>45985</v>
      </c>
      <c r="D4447" s="17" t="s">
        <v>1361</v>
      </c>
      <c r="E4447" s="17" t="s">
        <v>174</v>
      </c>
      <c r="F4447" s="17" t="s">
        <v>1499</v>
      </c>
      <c r="G4447" s="17" t="s">
        <v>64</v>
      </c>
      <c r="H4447" s="17" t="s">
        <v>1523</v>
      </c>
      <c r="I4447" s="17" t="s">
        <v>1524</v>
      </c>
      <c r="J4447" s="17" t="n">
        <v>1</v>
      </c>
      <c r="K4447" s="15" t="n">
        <v>250.9</v>
      </c>
      <c r="L4447" s="22" t="n">
        <v>0.2</v>
      </c>
      <c r="M4447" s="15" t="n">
        <v>10.28</v>
      </c>
      <c r="N4447" s="15" t="n">
        <f aca="false">J4447*K4447</f>
        <v>250.9</v>
      </c>
      <c r="O4447" s="15" t="n">
        <f aca="false">N4447*L4447</f>
        <v>50.18</v>
      </c>
      <c r="P4447" s="15" t="n">
        <f aca="false">N4447-O4447</f>
        <v>200.72</v>
      </c>
      <c r="Q4447" s="15" t="n">
        <f aca="false">J4447*INDEX(dProdutos!$F$2:$F$47,MATCH(E4447,dProdutos!$A$2:$A$47,0))</f>
        <v>151.28</v>
      </c>
      <c r="R4447" s="15" t="n">
        <f aca="false">IF(I4447="Cancelado",0,P4447-Q4447)</f>
        <v>49.44</v>
      </c>
      <c r="S4447" s="17" t="str">
        <f aca="false">INDEX(dProdutos!$D$2:$D$47,MATCH(E4447,dProdutos!$A$2:$A$47,0))</f>
        <v>Casa</v>
      </c>
    </row>
    <row r="4448" customFormat="false" ht="15" hidden="false" customHeight="false" outlineLevel="0" collapsed="false">
      <c r="A4448" s="17" t="s">
        <v>4239</v>
      </c>
      <c r="B4448" s="17" t="n">
        <v>1</v>
      </c>
      <c r="C4448" s="21" t="n">
        <v>45985</v>
      </c>
      <c r="D4448" s="17" t="s">
        <v>291</v>
      </c>
      <c r="E4448" s="17" t="s">
        <v>81</v>
      </c>
      <c r="F4448" s="17" t="s">
        <v>1493</v>
      </c>
      <c r="G4448" s="17" t="s">
        <v>59</v>
      </c>
      <c r="H4448" s="17" t="s">
        <v>1523</v>
      </c>
      <c r="I4448" s="17" t="s">
        <v>1524</v>
      </c>
      <c r="J4448" s="17" t="n">
        <v>2</v>
      </c>
      <c r="K4448" s="15" t="n">
        <v>64.9</v>
      </c>
      <c r="L4448" s="22" t="n">
        <v>0.2</v>
      </c>
      <c r="M4448" s="15" t="n">
        <v>27.54</v>
      </c>
      <c r="N4448" s="15" t="n">
        <f aca="false">J4448*K4448</f>
        <v>129.8</v>
      </c>
      <c r="O4448" s="15" t="n">
        <f aca="false">N4448*L4448</f>
        <v>25.96</v>
      </c>
      <c r="P4448" s="15" t="n">
        <f aca="false">N4448-O4448</f>
        <v>103.84</v>
      </c>
      <c r="Q4448" s="15" t="n">
        <f aca="false">J4448*INDEX(dProdutos!$F$2:$F$47,MATCH(E4448,dProdutos!$A$2:$A$47,0))</f>
        <v>52.24</v>
      </c>
      <c r="R4448" s="15" t="n">
        <f aca="false">IF(I4448="Cancelado",0,P4448-Q4448)</f>
        <v>51.6</v>
      </c>
      <c r="S4448" s="17" t="str">
        <f aca="false">INDEX(dProdutos!$D$2:$D$47,MATCH(E4448,dProdutos!$A$2:$A$47,0))</f>
        <v>Moda Feminina</v>
      </c>
    </row>
    <row r="4449" customFormat="false" ht="15" hidden="false" customHeight="false" outlineLevel="0" collapsed="false">
      <c r="A4449" s="17" t="s">
        <v>4240</v>
      </c>
      <c r="B4449" s="17" t="n">
        <v>1</v>
      </c>
      <c r="C4449" s="21" t="n">
        <v>45985</v>
      </c>
      <c r="D4449" s="17" t="s">
        <v>1209</v>
      </c>
      <c r="E4449" s="17" t="s">
        <v>201</v>
      </c>
      <c r="F4449" s="17" t="s">
        <v>1487</v>
      </c>
      <c r="G4449" s="17" t="s">
        <v>63</v>
      </c>
      <c r="H4449" s="17" t="s">
        <v>1540</v>
      </c>
      <c r="I4449" s="17" t="s">
        <v>1531</v>
      </c>
      <c r="J4449" s="17" t="n">
        <v>1</v>
      </c>
      <c r="K4449" s="15" t="n">
        <v>236.9</v>
      </c>
      <c r="L4449" s="22" t="n">
        <v>0.2</v>
      </c>
      <c r="M4449" s="15" t="n">
        <v>23.66</v>
      </c>
      <c r="N4449" s="15" t="n">
        <f aca="false">J4449*K4449</f>
        <v>236.9</v>
      </c>
      <c r="O4449" s="15" t="n">
        <f aca="false">N4449*L4449</f>
        <v>47.38</v>
      </c>
      <c r="P4449" s="15" t="n">
        <f aca="false">N4449-O4449</f>
        <v>189.52</v>
      </c>
      <c r="Q4449" s="15" t="n">
        <f aca="false">J4449*INDEX(dProdutos!$F$2:$F$47,MATCH(E4449,dProdutos!$A$2:$A$47,0))</f>
        <v>96.23</v>
      </c>
      <c r="R4449" s="15" t="n">
        <f aca="false">IF(I4449="Cancelado",0,P4449-Q4449)</f>
        <v>0</v>
      </c>
      <c r="S4449" s="17" t="str">
        <f aca="false">INDEX(dProdutos!$D$2:$D$47,MATCH(E4449,dProdutos!$A$2:$A$47,0))</f>
        <v>Beleza</v>
      </c>
    </row>
    <row r="4450" customFormat="false" ht="15" hidden="false" customHeight="false" outlineLevel="0" collapsed="false">
      <c r="A4450" s="17" t="s">
        <v>4241</v>
      </c>
      <c r="B4450" s="17" t="n">
        <v>1</v>
      </c>
      <c r="C4450" s="21" t="n">
        <v>45985</v>
      </c>
      <c r="D4450" s="17" t="s">
        <v>1082</v>
      </c>
      <c r="E4450" s="17" t="s">
        <v>135</v>
      </c>
      <c r="F4450" s="17" t="s">
        <v>1497</v>
      </c>
      <c r="G4450" s="17" t="s">
        <v>60</v>
      </c>
      <c r="H4450" s="17" t="s">
        <v>1523</v>
      </c>
      <c r="I4450" s="17" t="s">
        <v>1541</v>
      </c>
      <c r="J4450" s="17" t="n">
        <v>1</v>
      </c>
      <c r="K4450" s="15" t="n">
        <v>200.9</v>
      </c>
      <c r="L4450" s="22" t="n">
        <v>0.2</v>
      </c>
      <c r="M4450" s="15" t="n">
        <v>33.51</v>
      </c>
      <c r="N4450" s="15" t="n">
        <f aca="false">J4450*K4450</f>
        <v>200.9</v>
      </c>
      <c r="O4450" s="15" t="n">
        <f aca="false">N4450*L4450</f>
        <v>40.18</v>
      </c>
      <c r="P4450" s="15" t="n">
        <f aca="false">N4450-O4450</f>
        <v>160.72</v>
      </c>
      <c r="Q4450" s="15" t="n">
        <f aca="false">J4450*INDEX(dProdutos!$F$2:$F$47,MATCH(E4450,dProdutos!$A$2:$A$47,0))</f>
        <v>80.73</v>
      </c>
      <c r="R4450" s="15" t="n">
        <f aca="false">IF(I4450="Cancelado",0,P4450-Q4450)</f>
        <v>79.99</v>
      </c>
      <c r="S4450" s="17" t="str">
        <f aca="false">INDEX(dProdutos!$D$2:$D$47,MATCH(E4450,dProdutos!$A$2:$A$47,0))</f>
        <v>Calçados</v>
      </c>
    </row>
    <row r="4451" customFormat="false" ht="15" hidden="false" customHeight="false" outlineLevel="0" collapsed="false">
      <c r="A4451" s="17" t="s">
        <v>4242</v>
      </c>
      <c r="B4451" s="17" t="n">
        <v>1</v>
      </c>
      <c r="C4451" s="21" t="n">
        <v>45985</v>
      </c>
      <c r="D4451" s="17" t="s">
        <v>590</v>
      </c>
      <c r="E4451" s="17" t="s">
        <v>120</v>
      </c>
      <c r="F4451" s="17" t="s">
        <v>1503</v>
      </c>
      <c r="G4451" s="17" t="s">
        <v>60</v>
      </c>
      <c r="H4451" s="17" t="s">
        <v>1537</v>
      </c>
      <c r="I4451" s="17" t="s">
        <v>1524</v>
      </c>
      <c r="J4451" s="17" t="n">
        <v>1</v>
      </c>
      <c r="K4451" s="15" t="n">
        <v>96.9</v>
      </c>
      <c r="L4451" s="22" t="n">
        <v>0.2</v>
      </c>
      <c r="M4451" s="15" t="n">
        <v>24.38</v>
      </c>
      <c r="N4451" s="15" t="n">
        <f aca="false">J4451*K4451</f>
        <v>96.9</v>
      </c>
      <c r="O4451" s="15" t="n">
        <f aca="false">N4451*L4451</f>
        <v>19.38</v>
      </c>
      <c r="P4451" s="15" t="n">
        <f aca="false">N4451-O4451</f>
        <v>77.52</v>
      </c>
      <c r="Q4451" s="15" t="n">
        <f aca="false">J4451*INDEX(dProdutos!$F$2:$F$47,MATCH(E4451,dProdutos!$A$2:$A$47,0))</f>
        <v>44.36</v>
      </c>
      <c r="R4451" s="15" t="n">
        <f aca="false">IF(I4451="Cancelado",0,P4451-Q4451)</f>
        <v>33.16</v>
      </c>
      <c r="S4451" s="17" t="str">
        <f aca="false">INDEX(dProdutos!$D$2:$D$47,MATCH(E4451,dProdutos!$A$2:$A$47,0))</f>
        <v>Moda Masculina</v>
      </c>
    </row>
    <row r="4452" customFormat="false" ht="15" hidden="false" customHeight="false" outlineLevel="0" collapsed="false">
      <c r="A4452" s="17" t="s">
        <v>4242</v>
      </c>
      <c r="B4452" s="17" t="n">
        <v>2</v>
      </c>
      <c r="C4452" s="21" t="n">
        <v>45985</v>
      </c>
      <c r="D4452" s="17" t="s">
        <v>590</v>
      </c>
      <c r="E4452" s="17" t="s">
        <v>162</v>
      </c>
      <c r="F4452" s="17" t="s">
        <v>1503</v>
      </c>
      <c r="G4452" s="17" t="s">
        <v>60</v>
      </c>
      <c r="H4452" s="17" t="s">
        <v>1537</v>
      </c>
      <c r="I4452" s="17" t="s">
        <v>1524</v>
      </c>
      <c r="J4452" s="17" t="n">
        <v>2</v>
      </c>
      <c r="K4452" s="15" t="n">
        <v>231.9</v>
      </c>
      <c r="L4452" s="22" t="n">
        <v>0.2</v>
      </c>
      <c r="M4452" s="15" t="n">
        <v>0</v>
      </c>
      <c r="N4452" s="15" t="n">
        <f aca="false">J4452*K4452</f>
        <v>463.8</v>
      </c>
      <c r="O4452" s="15" t="n">
        <f aca="false">N4452*L4452</f>
        <v>92.76</v>
      </c>
      <c r="P4452" s="15" t="n">
        <f aca="false">N4452-O4452</f>
        <v>371.04</v>
      </c>
      <c r="Q4452" s="15" t="n">
        <f aca="false">J4452*INDEX(dProdutos!$F$2:$F$47,MATCH(E4452,dProdutos!$A$2:$A$47,0))</f>
        <v>268.82</v>
      </c>
      <c r="R4452" s="15" t="n">
        <f aca="false">IF(I4452="Cancelado",0,P4452-Q4452)</f>
        <v>102.22</v>
      </c>
      <c r="S4452" s="17" t="str">
        <f aca="false">INDEX(dProdutos!$D$2:$D$47,MATCH(E4452,dProdutos!$A$2:$A$47,0))</f>
        <v>Casa</v>
      </c>
    </row>
    <row r="4453" customFormat="false" ht="15" hidden="false" customHeight="false" outlineLevel="0" collapsed="false">
      <c r="A4453" s="17" t="s">
        <v>4243</v>
      </c>
      <c r="B4453" s="17" t="n">
        <v>1</v>
      </c>
      <c r="C4453" s="21" t="n">
        <v>45985</v>
      </c>
      <c r="D4453" s="17" t="s">
        <v>1099</v>
      </c>
      <c r="E4453" s="17" t="s">
        <v>108</v>
      </c>
      <c r="F4453" s="17" t="s">
        <v>1493</v>
      </c>
      <c r="G4453" s="17" t="s">
        <v>61</v>
      </c>
      <c r="H4453" s="17" t="s">
        <v>1537</v>
      </c>
      <c r="I4453" s="17" t="s">
        <v>1524</v>
      </c>
      <c r="J4453" s="17" t="n">
        <v>1</v>
      </c>
      <c r="K4453" s="15" t="n">
        <v>265.9</v>
      </c>
      <c r="L4453" s="22" t="n">
        <v>0.2</v>
      </c>
      <c r="M4453" s="15" t="n">
        <v>24.93</v>
      </c>
      <c r="N4453" s="15" t="n">
        <f aca="false">J4453*K4453</f>
        <v>265.9</v>
      </c>
      <c r="O4453" s="15" t="n">
        <f aca="false">N4453*L4453</f>
        <v>53.18</v>
      </c>
      <c r="P4453" s="15" t="n">
        <f aca="false">N4453-O4453</f>
        <v>212.72</v>
      </c>
      <c r="Q4453" s="15" t="n">
        <f aca="false">J4453*INDEX(dProdutos!$F$2:$F$47,MATCH(E4453,dProdutos!$A$2:$A$47,0))</f>
        <v>155.62</v>
      </c>
      <c r="R4453" s="15" t="n">
        <f aca="false">IF(I4453="Cancelado",0,P4453-Q4453)</f>
        <v>57.1</v>
      </c>
      <c r="S4453" s="17" t="str">
        <f aca="false">INDEX(dProdutos!$D$2:$D$47,MATCH(E4453,dProdutos!$A$2:$A$47,0))</f>
        <v>Moda Masculina</v>
      </c>
    </row>
    <row r="4454" customFormat="false" ht="15" hidden="false" customHeight="false" outlineLevel="0" collapsed="false">
      <c r="A4454" s="17" t="s">
        <v>4244</v>
      </c>
      <c r="B4454" s="17" t="n">
        <v>1</v>
      </c>
      <c r="C4454" s="21" t="n">
        <v>45985</v>
      </c>
      <c r="D4454" s="17" t="s">
        <v>1307</v>
      </c>
      <c r="E4454" s="17" t="s">
        <v>162</v>
      </c>
      <c r="F4454" s="17" t="s">
        <v>1503</v>
      </c>
      <c r="G4454" s="17" t="s">
        <v>59</v>
      </c>
      <c r="H4454" s="17" t="s">
        <v>1537</v>
      </c>
      <c r="I4454" s="17" t="s">
        <v>1524</v>
      </c>
      <c r="J4454" s="17" t="n">
        <v>1</v>
      </c>
      <c r="K4454" s="15" t="n">
        <v>231.9</v>
      </c>
      <c r="L4454" s="22" t="n">
        <v>0.2</v>
      </c>
      <c r="M4454" s="15" t="n">
        <v>28.56</v>
      </c>
      <c r="N4454" s="15" t="n">
        <f aca="false">J4454*K4454</f>
        <v>231.9</v>
      </c>
      <c r="O4454" s="15" t="n">
        <f aca="false">N4454*L4454</f>
        <v>46.38</v>
      </c>
      <c r="P4454" s="15" t="n">
        <f aca="false">N4454-O4454</f>
        <v>185.52</v>
      </c>
      <c r="Q4454" s="15" t="n">
        <f aca="false">J4454*INDEX(dProdutos!$F$2:$F$47,MATCH(E4454,dProdutos!$A$2:$A$47,0))</f>
        <v>134.41</v>
      </c>
      <c r="R4454" s="15" t="n">
        <f aca="false">IF(I4454="Cancelado",0,P4454-Q4454)</f>
        <v>51.11</v>
      </c>
      <c r="S4454" s="17" t="str">
        <f aca="false">INDEX(dProdutos!$D$2:$D$47,MATCH(E4454,dProdutos!$A$2:$A$47,0))</f>
        <v>Casa</v>
      </c>
    </row>
    <row r="4455" customFormat="false" ht="15" hidden="false" customHeight="false" outlineLevel="0" collapsed="false">
      <c r="A4455" s="17" t="s">
        <v>4245</v>
      </c>
      <c r="B4455" s="17" t="n">
        <v>1</v>
      </c>
      <c r="C4455" s="21" t="n">
        <v>45985</v>
      </c>
      <c r="D4455" s="17" t="s">
        <v>982</v>
      </c>
      <c r="E4455" s="17" t="s">
        <v>98</v>
      </c>
      <c r="F4455" s="17" t="s">
        <v>1493</v>
      </c>
      <c r="G4455" s="17" t="s">
        <v>59</v>
      </c>
      <c r="H4455" s="17" t="s">
        <v>1523</v>
      </c>
      <c r="I4455" s="17" t="s">
        <v>1524</v>
      </c>
      <c r="J4455" s="17" t="n">
        <v>2</v>
      </c>
      <c r="K4455" s="15" t="n">
        <v>108.9</v>
      </c>
      <c r="L4455" s="22" t="n">
        <v>0.2</v>
      </c>
      <c r="M4455" s="15" t="n">
        <v>13.31</v>
      </c>
      <c r="N4455" s="15" t="n">
        <f aca="false">J4455*K4455</f>
        <v>217.8</v>
      </c>
      <c r="O4455" s="15" t="n">
        <f aca="false">N4455*L4455</f>
        <v>43.56</v>
      </c>
      <c r="P4455" s="15" t="n">
        <f aca="false">N4455-O4455</f>
        <v>174.24</v>
      </c>
      <c r="Q4455" s="15" t="n">
        <f aca="false">J4455*INDEX(dProdutos!$F$2:$F$47,MATCH(E4455,dProdutos!$A$2:$A$47,0))</f>
        <v>85.04</v>
      </c>
      <c r="R4455" s="15" t="n">
        <f aca="false">IF(I4455="Cancelado",0,P4455-Q4455)</f>
        <v>89.2</v>
      </c>
      <c r="S4455" s="17" t="str">
        <f aca="false">INDEX(dProdutos!$D$2:$D$47,MATCH(E4455,dProdutos!$A$2:$A$47,0))</f>
        <v>Moda Feminina</v>
      </c>
    </row>
    <row r="4456" customFormat="false" ht="15" hidden="false" customHeight="false" outlineLevel="0" collapsed="false">
      <c r="A4456" s="17" t="s">
        <v>4246</v>
      </c>
      <c r="B4456" s="17" t="n">
        <v>1</v>
      </c>
      <c r="C4456" s="21" t="n">
        <v>45985</v>
      </c>
      <c r="D4456" s="17" t="s">
        <v>720</v>
      </c>
      <c r="E4456" s="17" t="s">
        <v>85</v>
      </c>
      <c r="F4456" s="17" t="s">
        <v>1490</v>
      </c>
      <c r="G4456" s="17" t="s">
        <v>61</v>
      </c>
      <c r="H4456" s="17" t="s">
        <v>1523</v>
      </c>
      <c r="I4456" s="17" t="s">
        <v>1524</v>
      </c>
      <c r="J4456" s="17" t="n">
        <v>1</v>
      </c>
      <c r="K4456" s="15" t="n">
        <v>165.9</v>
      </c>
      <c r="L4456" s="22" t="n">
        <v>0.2</v>
      </c>
      <c r="M4456" s="15" t="n">
        <v>0</v>
      </c>
      <c r="N4456" s="15" t="n">
        <f aca="false">J4456*K4456</f>
        <v>165.9</v>
      </c>
      <c r="O4456" s="15" t="n">
        <f aca="false">N4456*L4456</f>
        <v>33.18</v>
      </c>
      <c r="P4456" s="15" t="n">
        <f aca="false">N4456-O4456</f>
        <v>132.72</v>
      </c>
      <c r="Q4456" s="15" t="n">
        <f aca="false">J4456*INDEX(dProdutos!$F$2:$F$47,MATCH(E4456,dProdutos!$A$2:$A$47,0))</f>
        <v>91.55</v>
      </c>
      <c r="R4456" s="15" t="n">
        <f aca="false">IF(I4456="Cancelado",0,P4456-Q4456)</f>
        <v>41.17</v>
      </c>
      <c r="S4456" s="17" t="str">
        <f aca="false">INDEX(dProdutos!$D$2:$D$47,MATCH(E4456,dProdutos!$A$2:$A$47,0))</f>
        <v>Moda Feminina</v>
      </c>
    </row>
    <row r="4457" customFormat="false" ht="15" hidden="false" customHeight="false" outlineLevel="0" collapsed="false">
      <c r="A4457" s="17" t="s">
        <v>4247</v>
      </c>
      <c r="B4457" s="17" t="n">
        <v>1</v>
      </c>
      <c r="C4457" s="21" t="n">
        <v>45985</v>
      </c>
      <c r="D4457" s="17" t="s">
        <v>690</v>
      </c>
      <c r="E4457" s="17" t="s">
        <v>150</v>
      </c>
      <c r="F4457" s="17" t="s">
        <v>1493</v>
      </c>
      <c r="G4457" s="17" t="s">
        <v>63</v>
      </c>
      <c r="H4457" s="17" t="s">
        <v>1523</v>
      </c>
      <c r="I4457" s="17" t="s">
        <v>1524</v>
      </c>
      <c r="J4457" s="17" t="n">
        <v>1</v>
      </c>
      <c r="K4457" s="15" t="n">
        <v>71.9</v>
      </c>
      <c r="L4457" s="22" t="n">
        <v>0.2</v>
      </c>
      <c r="M4457" s="15" t="n">
        <v>10.92</v>
      </c>
      <c r="N4457" s="15" t="n">
        <f aca="false">J4457*K4457</f>
        <v>71.9</v>
      </c>
      <c r="O4457" s="15" t="n">
        <f aca="false">N4457*L4457</f>
        <v>14.38</v>
      </c>
      <c r="P4457" s="15" t="n">
        <f aca="false">N4457-O4457</f>
        <v>57.52</v>
      </c>
      <c r="Q4457" s="15" t="n">
        <f aca="false">J4457*INDEX(dProdutos!$F$2:$F$47,MATCH(E4457,dProdutos!$A$2:$A$47,0))</f>
        <v>27.38</v>
      </c>
      <c r="R4457" s="15" t="n">
        <f aca="false">IF(I4457="Cancelado",0,P4457-Q4457)</f>
        <v>30.14</v>
      </c>
      <c r="S4457" s="17" t="str">
        <f aca="false">INDEX(dProdutos!$D$2:$D$47,MATCH(E4457,dProdutos!$A$2:$A$47,0))</f>
        <v>Acessórios</v>
      </c>
    </row>
    <row r="4458" customFormat="false" ht="15" hidden="false" customHeight="false" outlineLevel="0" collapsed="false">
      <c r="A4458" s="17" t="s">
        <v>4248</v>
      </c>
      <c r="B4458" s="17" t="n">
        <v>1</v>
      </c>
      <c r="C4458" s="21" t="n">
        <v>45986</v>
      </c>
      <c r="D4458" s="17" t="s">
        <v>987</v>
      </c>
      <c r="E4458" s="17" t="s">
        <v>141</v>
      </c>
      <c r="F4458" s="17" t="s">
        <v>1503</v>
      </c>
      <c r="G4458" s="17" t="s">
        <v>59</v>
      </c>
      <c r="H4458" s="17" t="s">
        <v>1537</v>
      </c>
      <c r="I4458" s="17" t="s">
        <v>1524</v>
      </c>
      <c r="J4458" s="17" t="n">
        <v>1</v>
      </c>
      <c r="K4458" s="15" t="n">
        <v>131.9</v>
      </c>
      <c r="L4458" s="22" t="n">
        <v>0.2</v>
      </c>
      <c r="M4458" s="15" t="n">
        <v>0</v>
      </c>
      <c r="N4458" s="15" t="n">
        <f aca="false">J4458*K4458</f>
        <v>131.9</v>
      </c>
      <c r="O4458" s="15" t="n">
        <f aca="false">N4458*L4458</f>
        <v>26.38</v>
      </c>
      <c r="P4458" s="15" t="n">
        <f aca="false">N4458-O4458</f>
        <v>105.52</v>
      </c>
      <c r="Q4458" s="15" t="n">
        <f aca="false">J4458*INDEX(dProdutos!$F$2:$F$47,MATCH(E4458,dProdutos!$A$2:$A$47,0))</f>
        <v>81.66</v>
      </c>
      <c r="R4458" s="15" t="n">
        <f aca="false">IF(I4458="Cancelado",0,P4458-Q4458)</f>
        <v>23.86</v>
      </c>
      <c r="S4458" s="17" t="str">
        <f aca="false">INDEX(dProdutos!$D$2:$D$47,MATCH(E4458,dProdutos!$A$2:$A$47,0))</f>
        <v>Acessórios</v>
      </c>
    </row>
    <row r="4459" customFormat="false" ht="15" hidden="false" customHeight="false" outlineLevel="0" collapsed="false">
      <c r="A4459" s="17" t="s">
        <v>4249</v>
      </c>
      <c r="B4459" s="17" t="n">
        <v>1</v>
      </c>
      <c r="C4459" s="21" t="n">
        <v>45986</v>
      </c>
      <c r="D4459" s="17" t="s">
        <v>1076</v>
      </c>
      <c r="E4459" s="17" t="s">
        <v>150</v>
      </c>
      <c r="F4459" s="17" t="s">
        <v>1490</v>
      </c>
      <c r="G4459" s="17" t="s">
        <v>61</v>
      </c>
      <c r="H4459" s="17" t="s">
        <v>1527</v>
      </c>
      <c r="I4459" s="17" t="s">
        <v>1524</v>
      </c>
      <c r="J4459" s="17" t="n">
        <v>1</v>
      </c>
      <c r="K4459" s="15" t="n">
        <v>71.9</v>
      </c>
      <c r="L4459" s="22" t="n">
        <v>0.2</v>
      </c>
      <c r="M4459" s="15" t="n">
        <v>0</v>
      </c>
      <c r="N4459" s="15" t="n">
        <f aca="false">J4459*K4459</f>
        <v>71.9</v>
      </c>
      <c r="O4459" s="15" t="n">
        <f aca="false">N4459*L4459</f>
        <v>14.38</v>
      </c>
      <c r="P4459" s="15" t="n">
        <f aca="false">N4459-O4459</f>
        <v>57.52</v>
      </c>
      <c r="Q4459" s="15" t="n">
        <f aca="false">J4459*INDEX(dProdutos!$F$2:$F$47,MATCH(E4459,dProdutos!$A$2:$A$47,0))</f>
        <v>27.38</v>
      </c>
      <c r="R4459" s="15" t="n">
        <f aca="false">IF(I4459="Cancelado",0,P4459-Q4459)</f>
        <v>30.14</v>
      </c>
      <c r="S4459" s="17" t="str">
        <f aca="false">INDEX(dProdutos!$D$2:$D$47,MATCH(E4459,dProdutos!$A$2:$A$47,0))</f>
        <v>Acessórios</v>
      </c>
    </row>
    <row r="4460" customFormat="false" ht="15" hidden="false" customHeight="false" outlineLevel="0" collapsed="false">
      <c r="A4460" s="17" t="s">
        <v>4250</v>
      </c>
      <c r="B4460" s="17" t="n">
        <v>1</v>
      </c>
      <c r="C4460" s="21" t="n">
        <v>45986</v>
      </c>
      <c r="D4460" s="17" t="s">
        <v>974</v>
      </c>
      <c r="E4460" s="17" t="s">
        <v>156</v>
      </c>
      <c r="F4460" s="17" t="s">
        <v>1487</v>
      </c>
      <c r="G4460" s="17" t="s">
        <v>59</v>
      </c>
      <c r="H4460" s="17" t="s">
        <v>1537</v>
      </c>
      <c r="I4460" s="17" t="s">
        <v>1531</v>
      </c>
      <c r="J4460" s="17" t="n">
        <v>1</v>
      </c>
      <c r="K4460" s="15" t="n">
        <v>192.9</v>
      </c>
      <c r="L4460" s="22" t="n">
        <v>0.2</v>
      </c>
      <c r="M4460" s="15" t="n">
        <v>13.05</v>
      </c>
      <c r="N4460" s="15" t="n">
        <f aca="false">J4460*K4460</f>
        <v>192.9</v>
      </c>
      <c r="O4460" s="15" t="n">
        <f aca="false">N4460*L4460</f>
        <v>38.58</v>
      </c>
      <c r="P4460" s="15" t="n">
        <f aca="false">N4460-O4460</f>
        <v>154.32</v>
      </c>
      <c r="Q4460" s="15" t="n">
        <f aca="false">J4460*INDEX(dProdutos!$F$2:$F$47,MATCH(E4460,dProdutos!$A$2:$A$47,0))</f>
        <v>80.38</v>
      </c>
      <c r="R4460" s="15" t="n">
        <f aca="false">IF(I4460="Cancelado",0,P4460-Q4460)</f>
        <v>0</v>
      </c>
      <c r="S4460" s="17" t="str">
        <f aca="false">INDEX(dProdutos!$D$2:$D$47,MATCH(E4460,dProdutos!$A$2:$A$47,0))</f>
        <v>Acessórios</v>
      </c>
    </row>
    <row r="4461" customFormat="false" ht="15" hidden="false" customHeight="false" outlineLevel="0" collapsed="false">
      <c r="A4461" s="17" t="s">
        <v>4250</v>
      </c>
      <c r="B4461" s="17" t="n">
        <v>2</v>
      </c>
      <c r="C4461" s="21" t="n">
        <v>45986</v>
      </c>
      <c r="D4461" s="17" t="s">
        <v>974</v>
      </c>
      <c r="E4461" s="17" t="s">
        <v>159</v>
      </c>
      <c r="F4461" s="17" t="s">
        <v>1487</v>
      </c>
      <c r="G4461" s="17" t="s">
        <v>59</v>
      </c>
      <c r="H4461" s="17" t="s">
        <v>1537</v>
      </c>
      <c r="I4461" s="17" t="s">
        <v>1531</v>
      </c>
      <c r="J4461" s="17" t="n">
        <v>1</v>
      </c>
      <c r="K4461" s="15" t="n">
        <v>276.9</v>
      </c>
      <c r="L4461" s="22" t="n">
        <v>0.2</v>
      </c>
      <c r="M4461" s="15" t="n">
        <v>0</v>
      </c>
      <c r="N4461" s="15" t="n">
        <f aca="false">J4461*K4461</f>
        <v>276.9</v>
      </c>
      <c r="O4461" s="15" t="n">
        <f aca="false">N4461*L4461</f>
        <v>55.38</v>
      </c>
      <c r="P4461" s="15" t="n">
        <f aca="false">N4461-O4461</f>
        <v>221.52</v>
      </c>
      <c r="Q4461" s="15" t="n">
        <f aca="false">J4461*INDEX(dProdutos!$F$2:$F$47,MATCH(E4461,dProdutos!$A$2:$A$47,0))</f>
        <v>145.03</v>
      </c>
      <c r="R4461" s="15" t="n">
        <f aca="false">IF(I4461="Cancelado",0,P4461-Q4461)</f>
        <v>0</v>
      </c>
      <c r="S4461" s="17" t="str">
        <f aca="false">INDEX(dProdutos!$D$2:$D$47,MATCH(E4461,dProdutos!$A$2:$A$47,0))</f>
        <v>Acessórios</v>
      </c>
    </row>
    <row r="4462" customFormat="false" ht="15" hidden="false" customHeight="false" outlineLevel="0" collapsed="false">
      <c r="A4462" s="17" t="s">
        <v>4251</v>
      </c>
      <c r="B4462" s="17" t="n">
        <v>1</v>
      </c>
      <c r="C4462" s="21" t="n">
        <v>45986</v>
      </c>
      <c r="D4462" s="17" t="s">
        <v>1091</v>
      </c>
      <c r="E4462" s="17" t="s">
        <v>150</v>
      </c>
      <c r="F4462" s="17" t="s">
        <v>1497</v>
      </c>
      <c r="G4462" s="17" t="s">
        <v>59</v>
      </c>
      <c r="H4462" s="17" t="s">
        <v>1537</v>
      </c>
      <c r="I4462" s="17" t="s">
        <v>1524</v>
      </c>
      <c r="J4462" s="17" t="n">
        <v>1</v>
      </c>
      <c r="K4462" s="15" t="n">
        <v>71.9</v>
      </c>
      <c r="L4462" s="22" t="n">
        <v>0.2</v>
      </c>
      <c r="M4462" s="15" t="n">
        <v>24.35</v>
      </c>
      <c r="N4462" s="15" t="n">
        <f aca="false">J4462*K4462</f>
        <v>71.9</v>
      </c>
      <c r="O4462" s="15" t="n">
        <f aca="false">N4462*L4462</f>
        <v>14.38</v>
      </c>
      <c r="P4462" s="15" t="n">
        <f aca="false">N4462-O4462</f>
        <v>57.52</v>
      </c>
      <c r="Q4462" s="15" t="n">
        <f aca="false">J4462*INDEX(dProdutos!$F$2:$F$47,MATCH(E4462,dProdutos!$A$2:$A$47,0))</f>
        <v>27.38</v>
      </c>
      <c r="R4462" s="15" t="n">
        <f aca="false">IF(I4462="Cancelado",0,P4462-Q4462)</f>
        <v>30.14</v>
      </c>
      <c r="S4462" s="17" t="str">
        <f aca="false">INDEX(dProdutos!$D$2:$D$47,MATCH(E4462,dProdutos!$A$2:$A$47,0))</f>
        <v>Acessórios</v>
      </c>
    </row>
    <row r="4463" customFormat="false" ht="15" hidden="false" customHeight="false" outlineLevel="0" collapsed="false">
      <c r="A4463" s="17" t="s">
        <v>4252</v>
      </c>
      <c r="B4463" s="17" t="n">
        <v>1</v>
      </c>
      <c r="C4463" s="21" t="n">
        <v>45986</v>
      </c>
      <c r="D4463" s="17" t="s">
        <v>1066</v>
      </c>
      <c r="E4463" s="17" t="s">
        <v>150</v>
      </c>
      <c r="F4463" s="17" t="s">
        <v>1493</v>
      </c>
      <c r="G4463" s="17" t="s">
        <v>61</v>
      </c>
      <c r="H4463" s="17" t="s">
        <v>1523</v>
      </c>
      <c r="I4463" s="17" t="s">
        <v>1524</v>
      </c>
      <c r="J4463" s="17" t="n">
        <v>1</v>
      </c>
      <c r="K4463" s="15" t="n">
        <v>71.9</v>
      </c>
      <c r="L4463" s="22" t="n">
        <v>0.2</v>
      </c>
      <c r="M4463" s="15" t="n">
        <v>28.91</v>
      </c>
      <c r="N4463" s="15" t="n">
        <f aca="false">J4463*K4463</f>
        <v>71.9</v>
      </c>
      <c r="O4463" s="15" t="n">
        <f aca="false">N4463*L4463</f>
        <v>14.38</v>
      </c>
      <c r="P4463" s="15" t="n">
        <f aca="false">N4463-O4463</f>
        <v>57.52</v>
      </c>
      <c r="Q4463" s="15" t="n">
        <f aca="false">J4463*INDEX(dProdutos!$F$2:$F$47,MATCH(E4463,dProdutos!$A$2:$A$47,0))</f>
        <v>27.38</v>
      </c>
      <c r="R4463" s="15" t="n">
        <f aca="false">IF(I4463="Cancelado",0,P4463-Q4463)</f>
        <v>30.14</v>
      </c>
      <c r="S4463" s="17" t="str">
        <f aca="false">INDEX(dProdutos!$D$2:$D$47,MATCH(E4463,dProdutos!$A$2:$A$47,0))</f>
        <v>Acessórios</v>
      </c>
    </row>
    <row r="4464" customFormat="false" ht="15" hidden="false" customHeight="false" outlineLevel="0" collapsed="false">
      <c r="A4464" s="17" t="s">
        <v>4253</v>
      </c>
      <c r="B4464" s="17" t="n">
        <v>1</v>
      </c>
      <c r="C4464" s="21" t="n">
        <v>45986</v>
      </c>
      <c r="D4464" s="17" t="s">
        <v>933</v>
      </c>
      <c r="E4464" s="17" t="s">
        <v>150</v>
      </c>
      <c r="F4464" s="17" t="s">
        <v>1493</v>
      </c>
      <c r="G4464" s="17" t="s">
        <v>60</v>
      </c>
      <c r="H4464" s="17" t="s">
        <v>1527</v>
      </c>
      <c r="I4464" s="17" t="s">
        <v>1524</v>
      </c>
      <c r="J4464" s="17" t="n">
        <v>3</v>
      </c>
      <c r="K4464" s="15" t="n">
        <v>71.9</v>
      </c>
      <c r="L4464" s="22" t="n">
        <v>0.2</v>
      </c>
      <c r="M4464" s="15" t="n">
        <v>0</v>
      </c>
      <c r="N4464" s="15" t="n">
        <f aca="false">J4464*K4464</f>
        <v>215.7</v>
      </c>
      <c r="O4464" s="15" t="n">
        <f aca="false">N4464*L4464</f>
        <v>43.14</v>
      </c>
      <c r="P4464" s="15" t="n">
        <f aca="false">N4464-O4464</f>
        <v>172.56</v>
      </c>
      <c r="Q4464" s="15" t="n">
        <f aca="false">J4464*INDEX(dProdutos!$F$2:$F$47,MATCH(E4464,dProdutos!$A$2:$A$47,0))</f>
        <v>82.14</v>
      </c>
      <c r="R4464" s="15" t="n">
        <f aca="false">IF(I4464="Cancelado",0,P4464-Q4464)</f>
        <v>90.42</v>
      </c>
      <c r="S4464" s="17" t="str">
        <f aca="false">INDEX(dProdutos!$D$2:$D$47,MATCH(E4464,dProdutos!$A$2:$A$47,0))</f>
        <v>Acessórios</v>
      </c>
    </row>
    <row r="4465" customFormat="false" ht="15" hidden="false" customHeight="false" outlineLevel="0" collapsed="false">
      <c r="A4465" s="17" t="s">
        <v>4253</v>
      </c>
      <c r="B4465" s="17" t="n">
        <v>2</v>
      </c>
      <c r="C4465" s="21" t="n">
        <v>45986</v>
      </c>
      <c r="D4465" s="17" t="s">
        <v>933</v>
      </c>
      <c r="E4465" s="17" t="s">
        <v>117</v>
      </c>
      <c r="F4465" s="17" t="s">
        <v>1493</v>
      </c>
      <c r="G4465" s="17" t="s">
        <v>60</v>
      </c>
      <c r="H4465" s="17" t="s">
        <v>1527</v>
      </c>
      <c r="I4465" s="17" t="s">
        <v>1524</v>
      </c>
      <c r="J4465" s="17" t="n">
        <v>1</v>
      </c>
      <c r="K4465" s="15" t="n">
        <v>166.9</v>
      </c>
      <c r="L4465" s="22" t="n">
        <v>0.2</v>
      </c>
      <c r="M4465" s="15" t="n">
        <v>0</v>
      </c>
      <c r="N4465" s="15" t="n">
        <f aca="false">J4465*K4465</f>
        <v>166.9</v>
      </c>
      <c r="O4465" s="15" t="n">
        <f aca="false">N4465*L4465</f>
        <v>33.38</v>
      </c>
      <c r="P4465" s="15" t="n">
        <f aca="false">N4465-O4465</f>
        <v>133.52</v>
      </c>
      <c r="Q4465" s="15" t="n">
        <f aca="false">J4465*INDEX(dProdutos!$F$2:$F$47,MATCH(E4465,dProdutos!$A$2:$A$47,0))</f>
        <v>73.23</v>
      </c>
      <c r="R4465" s="15" t="n">
        <f aca="false">IF(I4465="Cancelado",0,P4465-Q4465)</f>
        <v>60.29</v>
      </c>
      <c r="S4465" s="17" t="str">
        <f aca="false">INDEX(dProdutos!$D$2:$D$47,MATCH(E4465,dProdutos!$A$2:$A$47,0))</f>
        <v>Moda Masculina</v>
      </c>
    </row>
    <row r="4466" customFormat="false" ht="15" hidden="false" customHeight="false" outlineLevel="0" collapsed="false">
      <c r="A4466" s="17" t="s">
        <v>4254</v>
      </c>
      <c r="B4466" s="17" t="n">
        <v>1</v>
      </c>
      <c r="C4466" s="21" t="n">
        <v>45986</v>
      </c>
      <c r="D4466" s="17" t="s">
        <v>711</v>
      </c>
      <c r="E4466" s="17" t="s">
        <v>165</v>
      </c>
      <c r="F4466" s="17" t="s">
        <v>1487</v>
      </c>
      <c r="G4466" s="17" t="s">
        <v>59</v>
      </c>
      <c r="H4466" s="17" t="s">
        <v>1523</v>
      </c>
      <c r="I4466" s="17" t="s">
        <v>1541</v>
      </c>
      <c r="J4466" s="17" t="n">
        <v>1</v>
      </c>
      <c r="K4466" s="15" t="n">
        <v>231.9</v>
      </c>
      <c r="L4466" s="22" t="n">
        <v>0.2</v>
      </c>
      <c r="M4466" s="15" t="n">
        <v>23.24</v>
      </c>
      <c r="N4466" s="15" t="n">
        <f aca="false">J4466*K4466</f>
        <v>231.9</v>
      </c>
      <c r="O4466" s="15" t="n">
        <f aca="false">N4466*L4466</f>
        <v>46.38</v>
      </c>
      <c r="P4466" s="15" t="n">
        <f aca="false">N4466-O4466</f>
        <v>185.52</v>
      </c>
      <c r="Q4466" s="15" t="n">
        <f aca="false">J4466*INDEX(dProdutos!$F$2:$F$47,MATCH(E4466,dProdutos!$A$2:$A$47,0))</f>
        <v>140.83</v>
      </c>
      <c r="R4466" s="15" t="n">
        <f aca="false">IF(I4466="Cancelado",0,P4466-Q4466)</f>
        <v>44.69</v>
      </c>
      <c r="S4466" s="17" t="str">
        <f aca="false">INDEX(dProdutos!$D$2:$D$47,MATCH(E4466,dProdutos!$A$2:$A$47,0))</f>
        <v>Casa</v>
      </c>
    </row>
    <row r="4467" customFormat="false" ht="15" hidden="false" customHeight="false" outlineLevel="0" collapsed="false">
      <c r="A4467" s="17" t="s">
        <v>4255</v>
      </c>
      <c r="B4467" s="17" t="n">
        <v>1</v>
      </c>
      <c r="C4467" s="21" t="n">
        <v>45986</v>
      </c>
      <c r="D4467" s="17" t="s">
        <v>411</v>
      </c>
      <c r="E4467" s="17" t="s">
        <v>177</v>
      </c>
      <c r="F4467" s="17" t="s">
        <v>1495</v>
      </c>
      <c r="G4467" s="17" t="s">
        <v>60</v>
      </c>
      <c r="H4467" s="17" t="s">
        <v>1537</v>
      </c>
      <c r="I4467" s="17" t="s">
        <v>1524</v>
      </c>
      <c r="J4467" s="17" t="n">
        <v>1</v>
      </c>
      <c r="K4467" s="15" t="n">
        <v>257.9</v>
      </c>
      <c r="L4467" s="22" t="n">
        <v>0.2</v>
      </c>
      <c r="M4467" s="15" t="n">
        <v>25.74</v>
      </c>
      <c r="N4467" s="15" t="n">
        <f aca="false">J4467*K4467</f>
        <v>257.9</v>
      </c>
      <c r="O4467" s="15" t="n">
        <f aca="false">N4467*L4467</f>
        <v>51.58</v>
      </c>
      <c r="P4467" s="15" t="n">
        <f aca="false">N4467-O4467</f>
        <v>206.32</v>
      </c>
      <c r="Q4467" s="15" t="n">
        <f aca="false">J4467*INDEX(dProdutos!$F$2:$F$47,MATCH(E4467,dProdutos!$A$2:$A$47,0))</f>
        <v>138.23</v>
      </c>
      <c r="R4467" s="15" t="n">
        <f aca="false">IF(I4467="Cancelado",0,P4467-Q4467)</f>
        <v>68.09</v>
      </c>
      <c r="S4467" s="17" t="str">
        <f aca="false">INDEX(dProdutos!$D$2:$D$47,MATCH(E4467,dProdutos!$A$2:$A$47,0))</f>
        <v>Casa</v>
      </c>
    </row>
    <row r="4468" customFormat="false" ht="15" hidden="false" customHeight="false" outlineLevel="0" collapsed="false">
      <c r="A4468" s="17" t="s">
        <v>4255</v>
      </c>
      <c r="B4468" s="17" t="n">
        <v>2</v>
      </c>
      <c r="C4468" s="21" t="n">
        <v>45986</v>
      </c>
      <c r="D4468" s="17" t="s">
        <v>411</v>
      </c>
      <c r="E4468" s="17" t="s">
        <v>168</v>
      </c>
      <c r="F4468" s="17" t="s">
        <v>1495</v>
      </c>
      <c r="G4468" s="17" t="s">
        <v>60</v>
      </c>
      <c r="H4468" s="17" t="s">
        <v>1537</v>
      </c>
      <c r="I4468" s="17" t="s">
        <v>1524</v>
      </c>
      <c r="J4468" s="17" t="n">
        <v>1</v>
      </c>
      <c r="K4468" s="15" t="n">
        <v>253.9</v>
      </c>
      <c r="L4468" s="22" t="n">
        <v>0.2</v>
      </c>
      <c r="M4468" s="15" t="n">
        <v>0</v>
      </c>
      <c r="N4468" s="15" t="n">
        <f aca="false">J4468*K4468</f>
        <v>253.9</v>
      </c>
      <c r="O4468" s="15" t="n">
        <f aca="false">N4468*L4468</f>
        <v>50.78</v>
      </c>
      <c r="P4468" s="15" t="n">
        <f aca="false">N4468-O4468</f>
        <v>203.12</v>
      </c>
      <c r="Q4468" s="15" t="n">
        <f aca="false">J4468*INDEX(dProdutos!$F$2:$F$47,MATCH(E4468,dProdutos!$A$2:$A$47,0))</f>
        <v>128.94</v>
      </c>
      <c r="R4468" s="15" t="n">
        <f aca="false">IF(I4468="Cancelado",0,P4468-Q4468)</f>
        <v>74.18</v>
      </c>
      <c r="S4468" s="17" t="str">
        <f aca="false">INDEX(dProdutos!$D$2:$D$47,MATCH(E4468,dProdutos!$A$2:$A$47,0))</f>
        <v>Casa</v>
      </c>
    </row>
    <row r="4469" customFormat="false" ht="15" hidden="false" customHeight="false" outlineLevel="0" collapsed="false">
      <c r="A4469" s="17" t="s">
        <v>4255</v>
      </c>
      <c r="B4469" s="17" t="n">
        <v>3</v>
      </c>
      <c r="C4469" s="21" t="n">
        <v>45986</v>
      </c>
      <c r="D4469" s="17" t="s">
        <v>411</v>
      </c>
      <c r="E4469" s="17" t="s">
        <v>102</v>
      </c>
      <c r="F4469" s="17" t="s">
        <v>1495</v>
      </c>
      <c r="G4469" s="17" t="s">
        <v>60</v>
      </c>
      <c r="H4469" s="17" t="s">
        <v>1537</v>
      </c>
      <c r="I4469" s="17" t="s">
        <v>1524</v>
      </c>
      <c r="J4469" s="17" t="n">
        <v>1</v>
      </c>
      <c r="K4469" s="15" t="n">
        <v>65.9</v>
      </c>
      <c r="L4469" s="22" t="n">
        <v>0.2</v>
      </c>
      <c r="M4469" s="15" t="n">
        <v>0</v>
      </c>
      <c r="N4469" s="15" t="n">
        <f aca="false">J4469*K4469</f>
        <v>65.9</v>
      </c>
      <c r="O4469" s="15" t="n">
        <f aca="false">N4469*L4469</f>
        <v>13.18</v>
      </c>
      <c r="P4469" s="15" t="n">
        <f aca="false">N4469-O4469</f>
        <v>52.72</v>
      </c>
      <c r="Q4469" s="15" t="n">
        <f aca="false">J4469*INDEX(dProdutos!$F$2:$F$47,MATCH(E4469,dProdutos!$A$2:$A$47,0))</f>
        <v>29.68</v>
      </c>
      <c r="R4469" s="15" t="n">
        <f aca="false">IF(I4469="Cancelado",0,P4469-Q4469)</f>
        <v>23.04</v>
      </c>
      <c r="S4469" s="17" t="str">
        <f aca="false">INDEX(dProdutos!$D$2:$D$47,MATCH(E4469,dProdutos!$A$2:$A$47,0))</f>
        <v>Moda Masculina</v>
      </c>
    </row>
    <row r="4470" customFormat="false" ht="15" hidden="false" customHeight="false" outlineLevel="0" collapsed="false">
      <c r="A4470" s="17" t="s">
        <v>4256</v>
      </c>
      <c r="B4470" s="17" t="n">
        <v>1</v>
      </c>
      <c r="C4470" s="21" t="n">
        <v>45986</v>
      </c>
      <c r="D4470" s="17" t="s">
        <v>1057</v>
      </c>
      <c r="E4470" s="17" t="s">
        <v>144</v>
      </c>
      <c r="F4470" s="17" t="s">
        <v>1487</v>
      </c>
      <c r="G4470" s="17" t="s">
        <v>60</v>
      </c>
      <c r="H4470" s="17" t="s">
        <v>1537</v>
      </c>
      <c r="I4470" s="17" t="s">
        <v>1524</v>
      </c>
      <c r="J4470" s="17" t="n">
        <v>1</v>
      </c>
      <c r="K4470" s="15" t="n">
        <v>260.9</v>
      </c>
      <c r="L4470" s="22" t="n">
        <v>0.2</v>
      </c>
      <c r="M4470" s="15" t="n">
        <v>0</v>
      </c>
      <c r="N4470" s="15" t="n">
        <f aca="false">J4470*K4470</f>
        <v>260.9</v>
      </c>
      <c r="O4470" s="15" t="n">
        <f aca="false">N4470*L4470</f>
        <v>52.18</v>
      </c>
      <c r="P4470" s="15" t="n">
        <f aca="false">N4470-O4470</f>
        <v>208.72</v>
      </c>
      <c r="Q4470" s="15" t="n">
        <f aca="false">J4470*INDEX(dProdutos!$F$2:$F$47,MATCH(E4470,dProdutos!$A$2:$A$47,0))</f>
        <v>99.86</v>
      </c>
      <c r="R4470" s="15" t="n">
        <f aca="false">IF(I4470="Cancelado",0,P4470-Q4470)</f>
        <v>108.86</v>
      </c>
      <c r="S4470" s="17" t="str">
        <f aca="false">INDEX(dProdutos!$D$2:$D$47,MATCH(E4470,dProdutos!$A$2:$A$47,0))</f>
        <v>Acessórios</v>
      </c>
    </row>
    <row r="4471" customFormat="false" ht="15" hidden="false" customHeight="false" outlineLevel="0" collapsed="false">
      <c r="A4471" s="17" t="s">
        <v>4256</v>
      </c>
      <c r="B4471" s="17" t="n">
        <v>2</v>
      </c>
      <c r="C4471" s="21" t="n">
        <v>45986</v>
      </c>
      <c r="D4471" s="17" t="s">
        <v>1057</v>
      </c>
      <c r="E4471" s="17" t="s">
        <v>85</v>
      </c>
      <c r="F4471" s="17" t="s">
        <v>1487</v>
      </c>
      <c r="G4471" s="17" t="s">
        <v>60</v>
      </c>
      <c r="H4471" s="17" t="s">
        <v>1537</v>
      </c>
      <c r="I4471" s="17" t="s">
        <v>1524</v>
      </c>
      <c r="J4471" s="17" t="n">
        <v>2</v>
      </c>
      <c r="K4471" s="15" t="n">
        <v>165.9</v>
      </c>
      <c r="L4471" s="22" t="n">
        <v>0.2</v>
      </c>
      <c r="M4471" s="15" t="n">
        <v>0</v>
      </c>
      <c r="N4471" s="15" t="n">
        <f aca="false">J4471*K4471</f>
        <v>331.8</v>
      </c>
      <c r="O4471" s="15" t="n">
        <f aca="false">N4471*L4471</f>
        <v>66.36</v>
      </c>
      <c r="P4471" s="15" t="n">
        <f aca="false">N4471-O4471</f>
        <v>265.44</v>
      </c>
      <c r="Q4471" s="15" t="n">
        <f aca="false">J4471*INDEX(dProdutos!$F$2:$F$47,MATCH(E4471,dProdutos!$A$2:$A$47,0))</f>
        <v>183.1</v>
      </c>
      <c r="R4471" s="15" t="n">
        <f aca="false">IF(I4471="Cancelado",0,P4471-Q4471)</f>
        <v>82.34</v>
      </c>
      <c r="S4471" s="17" t="str">
        <f aca="false">INDEX(dProdutos!$D$2:$D$47,MATCH(E4471,dProdutos!$A$2:$A$47,0))</f>
        <v>Moda Feminina</v>
      </c>
    </row>
    <row r="4472" customFormat="false" ht="15" hidden="false" customHeight="false" outlineLevel="0" collapsed="false">
      <c r="A4472" s="17" t="s">
        <v>4257</v>
      </c>
      <c r="B4472" s="17" t="n">
        <v>1</v>
      </c>
      <c r="C4472" s="21" t="n">
        <v>45986</v>
      </c>
      <c r="D4472" s="17" t="s">
        <v>1105</v>
      </c>
      <c r="E4472" s="17" t="s">
        <v>105</v>
      </c>
      <c r="F4472" s="17" t="s">
        <v>1487</v>
      </c>
      <c r="G4472" s="17" t="s">
        <v>62</v>
      </c>
      <c r="H4472" s="17" t="s">
        <v>1540</v>
      </c>
      <c r="I4472" s="17" t="s">
        <v>1524</v>
      </c>
      <c r="J4472" s="17" t="n">
        <v>2</v>
      </c>
      <c r="K4472" s="15" t="n">
        <v>175.9</v>
      </c>
      <c r="L4472" s="22" t="n">
        <v>0.2</v>
      </c>
      <c r="M4472" s="15" t="n">
        <v>13.27</v>
      </c>
      <c r="N4472" s="15" t="n">
        <f aca="false">J4472*K4472</f>
        <v>351.8</v>
      </c>
      <c r="O4472" s="15" t="n">
        <f aca="false">N4472*L4472</f>
        <v>70.36</v>
      </c>
      <c r="P4472" s="15" t="n">
        <f aca="false">N4472-O4472</f>
        <v>281.44</v>
      </c>
      <c r="Q4472" s="15" t="n">
        <f aca="false">J4472*INDEX(dProdutos!$F$2:$F$47,MATCH(E4472,dProdutos!$A$2:$A$47,0))</f>
        <v>193.18</v>
      </c>
      <c r="R4472" s="15" t="n">
        <f aca="false">IF(I4472="Cancelado",0,P4472-Q4472)</f>
        <v>88.26</v>
      </c>
      <c r="S4472" s="17" t="str">
        <f aca="false">INDEX(dProdutos!$D$2:$D$47,MATCH(E4472,dProdutos!$A$2:$A$47,0))</f>
        <v>Moda Masculina</v>
      </c>
    </row>
    <row r="4473" customFormat="false" ht="15" hidden="false" customHeight="false" outlineLevel="0" collapsed="false">
      <c r="A4473" s="17" t="s">
        <v>4258</v>
      </c>
      <c r="B4473" s="17" t="n">
        <v>1</v>
      </c>
      <c r="C4473" s="21" t="n">
        <v>45986</v>
      </c>
      <c r="D4473" s="17" t="s">
        <v>902</v>
      </c>
      <c r="E4473" s="17" t="s">
        <v>73</v>
      </c>
      <c r="F4473" s="17" t="s">
        <v>1490</v>
      </c>
      <c r="G4473" s="17" t="s">
        <v>60</v>
      </c>
      <c r="H4473" s="17" t="s">
        <v>1537</v>
      </c>
      <c r="I4473" s="17" t="s">
        <v>1524</v>
      </c>
      <c r="J4473" s="17" t="n">
        <v>1</v>
      </c>
      <c r="K4473" s="15" t="n">
        <v>179.9</v>
      </c>
      <c r="L4473" s="22" t="n">
        <v>0.2</v>
      </c>
      <c r="M4473" s="15" t="n">
        <v>14.54</v>
      </c>
      <c r="N4473" s="15" t="n">
        <f aca="false">J4473*K4473</f>
        <v>179.9</v>
      </c>
      <c r="O4473" s="15" t="n">
        <f aca="false">N4473*L4473</f>
        <v>35.98</v>
      </c>
      <c r="P4473" s="15" t="n">
        <f aca="false">N4473-O4473</f>
        <v>143.92</v>
      </c>
      <c r="Q4473" s="15" t="n">
        <f aca="false">J4473*INDEX(dProdutos!$F$2:$F$47,MATCH(E4473,dProdutos!$A$2:$A$47,0))</f>
        <v>69.44</v>
      </c>
      <c r="R4473" s="15" t="n">
        <f aca="false">IF(I4473="Cancelado",0,P4473-Q4473)</f>
        <v>74.48</v>
      </c>
      <c r="S4473" s="17" t="str">
        <f aca="false">INDEX(dProdutos!$D$2:$D$47,MATCH(E4473,dProdutos!$A$2:$A$47,0))</f>
        <v>Moda Feminina</v>
      </c>
    </row>
    <row r="4474" customFormat="false" ht="15" hidden="false" customHeight="false" outlineLevel="0" collapsed="false">
      <c r="A4474" s="17" t="s">
        <v>4258</v>
      </c>
      <c r="B4474" s="17" t="n">
        <v>2</v>
      </c>
      <c r="C4474" s="21" t="n">
        <v>45986</v>
      </c>
      <c r="D4474" s="17" t="s">
        <v>902</v>
      </c>
      <c r="E4474" s="17" t="s">
        <v>132</v>
      </c>
      <c r="F4474" s="17" t="s">
        <v>1490</v>
      </c>
      <c r="G4474" s="17" t="s">
        <v>60</v>
      </c>
      <c r="H4474" s="17" t="s">
        <v>1537</v>
      </c>
      <c r="I4474" s="17" t="s">
        <v>1524</v>
      </c>
      <c r="J4474" s="17" t="n">
        <v>1</v>
      </c>
      <c r="K4474" s="15" t="n">
        <v>179.9</v>
      </c>
      <c r="L4474" s="22" t="n">
        <v>0.2</v>
      </c>
      <c r="M4474" s="15" t="n">
        <v>0</v>
      </c>
      <c r="N4474" s="15" t="n">
        <f aca="false">J4474*K4474</f>
        <v>179.9</v>
      </c>
      <c r="O4474" s="15" t="n">
        <f aca="false">N4474*L4474</f>
        <v>35.98</v>
      </c>
      <c r="P4474" s="15" t="n">
        <f aca="false">N4474-O4474</f>
        <v>143.92</v>
      </c>
      <c r="Q4474" s="15" t="n">
        <f aca="false">J4474*INDEX(dProdutos!$F$2:$F$47,MATCH(E4474,dProdutos!$A$2:$A$47,0))</f>
        <v>93.56</v>
      </c>
      <c r="R4474" s="15" t="n">
        <f aca="false">IF(I4474="Cancelado",0,P4474-Q4474)</f>
        <v>50.36</v>
      </c>
      <c r="S4474" s="17" t="str">
        <f aca="false">INDEX(dProdutos!$D$2:$D$47,MATCH(E4474,dProdutos!$A$2:$A$47,0))</f>
        <v>Calçados</v>
      </c>
    </row>
    <row r="4475" customFormat="false" ht="15" hidden="false" customHeight="false" outlineLevel="0" collapsed="false">
      <c r="A4475" s="17" t="s">
        <v>4259</v>
      </c>
      <c r="B4475" s="17" t="n">
        <v>1</v>
      </c>
      <c r="C4475" s="21" t="n">
        <v>45986</v>
      </c>
      <c r="D4475" s="17" t="s">
        <v>1175</v>
      </c>
      <c r="E4475" s="17" t="s">
        <v>85</v>
      </c>
      <c r="F4475" s="17" t="s">
        <v>1490</v>
      </c>
      <c r="G4475" s="17" t="s">
        <v>62</v>
      </c>
      <c r="H4475" s="17" t="s">
        <v>1523</v>
      </c>
      <c r="I4475" s="17" t="s">
        <v>1531</v>
      </c>
      <c r="J4475" s="17" t="n">
        <v>2</v>
      </c>
      <c r="K4475" s="15" t="n">
        <v>165.9</v>
      </c>
      <c r="L4475" s="22" t="n">
        <v>0.2</v>
      </c>
      <c r="M4475" s="15" t="n">
        <v>18.44</v>
      </c>
      <c r="N4475" s="15" t="n">
        <f aca="false">J4475*K4475</f>
        <v>331.8</v>
      </c>
      <c r="O4475" s="15" t="n">
        <f aca="false">N4475*L4475</f>
        <v>66.36</v>
      </c>
      <c r="P4475" s="15" t="n">
        <f aca="false">N4475-O4475</f>
        <v>265.44</v>
      </c>
      <c r="Q4475" s="15" t="n">
        <f aca="false">J4475*INDEX(dProdutos!$F$2:$F$47,MATCH(E4475,dProdutos!$A$2:$A$47,0))</f>
        <v>183.1</v>
      </c>
      <c r="R4475" s="15" t="n">
        <f aca="false">IF(I4475="Cancelado",0,P4475-Q4475)</f>
        <v>0</v>
      </c>
      <c r="S4475" s="17" t="str">
        <f aca="false">INDEX(dProdutos!$D$2:$D$47,MATCH(E4475,dProdutos!$A$2:$A$47,0))</f>
        <v>Moda Feminina</v>
      </c>
    </row>
    <row r="4476" customFormat="false" ht="15" hidden="false" customHeight="false" outlineLevel="0" collapsed="false">
      <c r="A4476" s="17" t="s">
        <v>4259</v>
      </c>
      <c r="B4476" s="17" t="n">
        <v>2</v>
      </c>
      <c r="C4476" s="21" t="n">
        <v>45986</v>
      </c>
      <c r="D4476" s="17" t="s">
        <v>1175</v>
      </c>
      <c r="E4476" s="17" t="s">
        <v>195</v>
      </c>
      <c r="F4476" s="17" t="s">
        <v>1490</v>
      </c>
      <c r="G4476" s="17" t="s">
        <v>62</v>
      </c>
      <c r="H4476" s="17" t="s">
        <v>1523</v>
      </c>
      <c r="I4476" s="17" t="s">
        <v>1531</v>
      </c>
      <c r="J4476" s="17" t="n">
        <v>1</v>
      </c>
      <c r="K4476" s="15" t="n">
        <v>72.9</v>
      </c>
      <c r="L4476" s="22" t="n">
        <v>0.2</v>
      </c>
      <c r="M4476" s="15" t="n">
        <v>0</v>
      </c>
      <c r="N4476" s="15" t="n">
        <f aca="false">J4476*K4476</f>
        <v>72.9</v>
      </c>
      <c r="O4476" s="15" t="n">
        <f aca="false">N4476*L4476</f>
        <v>14.58</v>
      </c>
      <c r="P4476" s="15" t="n">
        <f aca="false">N4476-O4476</f>
        <v>58.32</v>
      </c>
      <c r="Q4476" s="15" t="n">
        <f aca="false">J4476*INDEX(dProdutos!$F$2:$F$47,MATCH(E4476,dProdutos!$A$2:$A$47,0))</f>
        <v>39.23</v>
      </c>
      <c r="R4476" s="15" t="n">
        <f aca="false">IF(I4476="Cancelado",0,P4476-Q4476)</f>
        <v>0</v>
      </c>
      <c r="S4476" s="17" t="str">
        <f aca="false">INDEX(dProdutos!$D$2:$D$47,MATCH(E4476,dProdutos!$A$2:$A$47,0))</f>
        <v>Eletrônicos</v>
      </c>
    </row>
    <row r="4477" customFormat="false" ht="15" hidden="false" customHeight="false" outlineLevel="0" collapsed="false">
      <c r="A4477" s="17" t="s">
        <v>4259</v>
      </c>
      <c r="B4477" s="17" t="n">
        <v>3</v>
      </c>
      <c r="C4477" s="21" t="n">
        <v>45986</v>
      </c>
      <c r="D4477" s="17" t="s">
        <v>1175</v>
      </c>
      <c r="E4477" s="17" t="s">
        <v>111</v>
      </c>
      <c r="F4477" s="17" t="s">
        <v>1490</v>
      </c>
      <c r="G4477" s="17" t="s">
        <v>62</v>
      </c>
      <c r="H4477" s="17" t="s">
        <v>1523</v>
      </c>
      <c r="I4477" s="17" t="s">
        <v>1531</v>
      </c>
      <c r="J4477" s="17" t="n">
        <v>1</v>
      </c>
      <c r="K4477" s="15" t="n">
        <v>188.9</v>
      </c>
      <c r="L4477" s="22" t="n">
        <v>0.2</v>
      </c>
      <c r="M4477" s="15" t="n">
        <v>0</v>
      </c>
      <c r="N4477" s="15" t="n">
        <f aca="false">J4477*K4477</f>
        <v>188.9</v>
      </c>
      <c r="O4477" s="15" t="n">
        <f aca="false">N4477*L4477</f>
        <v>37.78</v>
      </c>
      <c r="P4477" s="15" t="n">
        <f aca="false">N4477-O4477</f>
        <v>151.12</v>
      </c>
      <c r="Q4477" s="15" t="n">
        <f aca="false">J4477*INDEX(dProdutos!$F$2:$F$47,MATCH(E4477,dProdutos!$A$2:$A$47,0))</f>
        <v>88.32</v>
      </c>
      <c r="R4477" s="15" t="n">
        <f aca="false">IF(I4477="Cancelado",0,P4477-Q4477)</f>
        <v>0</v>
      </c>
      <c r="S4477" s="17" t="str">
        <f aca="false">INDEX(dProdutos!$D$2:$D$47,MATCH(E4477,dProdutos!$A$2:$A$47,0))</f>
        <v>Moda Masculina</v>
      </c>
    </row>
    <row r="4478" customFormat="false" ht="15" hidden="false" customHeight="false" outlineLevel="0" collapsed="false">
      <c r="A4478" s="17" t="s">
        <v>4260</v>
      </c>
      <c r="B4478" s="17" t="n">
        <v>1</v>
      </c>
      <c r="C4478" s="21" t="n">
        <v>45986</v>
      </c>
      <c r="D4478" s="17" t="s">
        <v>599</v>
      </c>
      <c r="E4478" s="17" t="s">
        <v>177</v>
      </c>
      <c r="F4478" s="17" t="s">
        <v>1493</v>
      </c>
      <c r="G4478" s="17" t="s">
        <v>62</v>
      </c>
      <c r="H4478" s="17" t="s">
        <v>1537</v>
      </c>
      <c r="I4478" s="17" t="s">
        <v>1524</v>
      </c>
      <c r="J4478" s="17" t="n">
        <v>3</v>
      </c>
      <c r="K4478" s="15" t="n">
        <v>257.9</v>
      </c>
      <c r="L4478" s="22" t="n">
        <v>0.2</v>
      </c>
      <c r="M4478" s="15" t="n">
        <v>17.33</v>
      </c>
      <c r="N4478" s="15" t="n">
        <f aca="false">J4478*K4478</f>
        <v>773.7</v>
      </c>
      <c r="O4478" s="15" t="n">
        <f aca="false">N4478*L4478</f>
        <v>154.74</v>
      </c>
      <c r="P4478" s="15" t="n">
        <f aca="false">N4478-O4478</f>
        <v>618.96</v>
      </c>
      <c r="Q4478" s="15" t="n">
        <f aca="false">J4478*INDEX(dProdutos!$F$2:$F$47,MATCH(E4478,dProdutos!$A$2:$A$47,0))</f>
        <v>414.69</v>
      </c>
      <c r="R4478" s="15" t="n">
        <f aca="false">IF(I4478="Cancelado",0,P4478-Q4478)</f>
        <v>204.27</v>
      </c>
      <c r="S4478" s="17" t="str">
        <f aca="false">INDEX(dProdutos!$D$2:$D$47,MATCH(E4478,dProdutos!$A$2:$A$47,0))</f>
        <v>Casa</v>
      </c>
    </row>
    <row r="4479" customFormat="false" ht="15" hidden="false" customHeight="false" outlineLevel="0" collapsed="false">
      <c r="A4479" s="17" t="s">
        <v>4260</v>
      </c>
      <c r="B4479" s="17" t="n">
        <v>2</v>
      </c>
      <c r="C4479" s="21" t="n">
        <v>45986</v>
      </c>
      <c r="D4479" s="17" t="s">
        <v>599</v>
      </c>
      <c r="E4479" s="17" t="s">
        <v>144</v>
      </c>
      <c r="F4479" s="17" t="s">
        <v>1493</v>
      </c>
      <c r="G4479" s="17" t="s">
        <v>62</v>
      </c>
      <c r="H4479" s="17" t="s">
        <v>1537</v>
      </c>
      <c r="I4479" s="17" t="s">
        <v>1524</v>
      </c>
      <c r="J4479" s="17" t="n">
        <v>1</v>
      </c>
      <c r="K4479" s="15" t="n">
        <v>260.9</v>
      </c>
      <c r="L4479" s="22" t="n">
        <v>0.2</v>
      </c>
      <c r="M4479" s="15" t="n">
        <v>0</v>
      </c>
      <c r="N4479" s="15" t="n">
        <f aca="false">J4479*K4479</f>
        <v>260.9</v>
      </c>
      <c r="O4479" s="15" t="n">
        <f aca="false">N4479*L4479</f>
        <v>52.18</v>
      </c>
      <c r="P4479" s="15" t="n">
        <f aca="false">N4479-O4479</f>
        <v>208.72</v>
      </c>
      <c r="Q4479" s="15" t="n">
        <f aca="false">J4479*INDEX(dProdutos!$F$2:$F$47,MATCH(E4479,dProdutos!$A$2:$A$47,0))</f>
        <v>99.86</v>
      </c>
      <c r="R4479" s="15" t="n">
        <f aca="false">IF(I4479="Cancelado",0,P4479-Q4479)</f>
        <v>108.86</v>
      </c>
      <c r="S4479" s="17" t="str">
        <f aca="false">INDEX(dProdutos!$D$2:$D$47,MATCH(E4479,dProdutos!$A$2:$A$47,0))</f>
        <v>Acessórios</v>
      </c>
    </row>
    <row r="4480" customFormat="false" ht="15" hidden="false" customHeight="false" outlineLevel="0" collapsed="false">
      <c r="A4480" s="17" t="s">
        <v>4261</v>
      </c>
      <c r="B4480" s="17" t="n">
        <v>1</v>
      </c>
      <c r="C4480" s="21" t="n">
        <v>45986</v>
      </c>
      <c r="D4480" s="17" t="s">
        <v>1122</v>
      </c>
      <c r="E4480" s="17" t="s">
        <v>92</v>
      </c>
      <c r="F4480" s="17" t="s">
        <v>1497</v>
      </c>
      <c r="G4480" s="17" t="s">
        <v>59</v>
      </c>
      <c r="H4480" s="17" t="s">
        <v>1537</v>
      </c>
      <c r="I4480" s="17" t="s">
        <v>1524</v>
      </c>
      <c r="J4480" s="17" t="n">
        <v>1</v>
      </c>
      <c r="K4480" s="15" t="n">
        <v>191.9</v>
      </c>
      <c r="L4480" s="22" t="n">
        <v>0.2</v>
      </c>
      <c r="M4480" s="15" t="n">
        <v>28.95</v>
      </c>
      <c r="N4480" s="15" t="n">
        <f aca="false">J4480*K4480</f>
        <v>191.9</v>
      </c>
      <c r="O4480" s="15" t="n">
        <f aca="false">N4480*L4480</f>
        <v>38.38</v>
      </c>
      <c r="P4480" s="15" t="n">
        <f aca="false">N4480-O4480</f>
        <v>153.52</v>
      </c>
      <c r="Q4480" s="15" t="n">
        <f aca="false">J4480*INDEX(dProdutos!$F$2:$F$47,MATCH(E4480,dProdutos!$A$2:$A$47,0))</f>
        <v>88.59</v>
      </c>
      <c r="R4480" s="15" t="n">
        <f aca="false">IF(I4480="Cancelado",0,P4480-Q4480)</f>
        <v>64.93</v>
      </c>
      <c r="S4480" s="17" t="str">
        <f aca="false">INDEX(dProdutos!$D$2:$D$47,MATCH(E4480,dProdutos!$A$2:$A$47,0))</f>
        <v>Moda Feminina</v>
      </c>
    </row>
    <row r="4481" customFormat="false" ht="15" hidden="false" customHeight="false" outlineLevel="0" collapsed="false">
      <c r="A4481" s="17" t="s">
        <v>4262</v>
      </c>
      <c r="B4481" s="17" t="n">
        <v>1</v>
      </c>
      <c r="C4481" s="21" t="n">
        <v>45986</v>
      </c>
      <c r="D4481" s="17" t="s">
        <v>627</v>
      </c>
      <c r="E4481" s="17" t="s">
        <v>81</v>
      </c>
      <c r="F4481" s="17" t="s">
        <v>1499</v>
      </c>
      <c r="G4481" s="17" t="s">
        <v>61</v>
      </c>
      <c r="H4481" s="17" t="s">
        <v>1537</v>
      </c>
      <c r="I4481" s="17" t="s">
        <v>1524</v>
      </c>
      <c r="J4481" s="17" t="n">
        <v>1</v>
      </c>
      <c r="K4481" s="15" t="n">
        <v>64.9</v>
      </c>
      <c r="L4481" s="22" t="n">
        <v>0.2</v>
      </c>
      <c r="M4481" s="15" t="n">
        <v>28.3</v>
      </c>
      <c r="N4481" s="15" t="n">
        <f aca="false">J4481*K4481</f>
        <v>64.9</v>
      </c>
      <c r="O4481" s="15" t="n">
        <f aca="false">N4481*L4481</f>
        <v>12.98</v>
      </c>
      <c r="P4481" s="15" t="n">
        <f aca="false">N4481-O4481</f>
        <v>51.92</v>
      </c>
      <c r="Q4481" s="15" t="n">
        <f aca="false">J4481*INDEX(dProdutos!$F$2:$F$47,MATCH(E4481,dProdutos!$A$2:$A$47,0))</f>
        <v>26.12</v>
      </c>
      <c r="R4481" s="15" t="n">
        <f aca="false">IF(I4481="Cancelado",0,P4481-Q4481)</f>
        <v>25.8</v>
      </c>
      <c r="S4481" s="17" t="str">
        <f aca="false">INDEX(dProdutos!$D$2:$D$47,MATCH(E4481,dProdutos!$A$2:$A$47,0))</f>
        <v>Moda Feminina</v>
      </c>
    </row>
    <row r="4482" customFormat="false" ht="15" hidden="false" customHeight="false" outlineLevel="0" collapsed="false">
      <c r="A4482" s="17" t="s">
        <v>4263</v>
      </c>
      <c r="B4482" s="17" t="n">
        <v>1</v>
      </c>
      <c r="C4482" s="21" t="n">
        <v>45986</v>
      </c>
      <c r="D4482" s="17" t="s">
        <v>1319</v>
      </c>
      <c r="E4482" s="17" t="s">
        <v>213</v>
      </c>
      <c r="F4482" s="17" t="s">
        <v>1501</v>
      </c>
      <c r="G4482" s="17" t="s">
        <v>64</v>
      </c>
      <c r="H4482" s="17" t="s">
        <v>1537</v>
      </c>
      <c r="I4482" s="17" t="s">
        <v>1524</v>
      </c>
      <c r="J4482" s="17" t="n">
        <v>1</v>
      </c>
      <c r="K4482" s="15" t="n">
        <v>153.9</v>
      </c>
      <c r="L4482" s="22" t="n">
        <v>0.2</v>
      </c>
      <c r="M4482" s="15" t="n">
        <v>0</v>
      </c>
      <c r="N4482" s="15" t="n">
        <f aca="false">J4482*K4482</f>
        <v>153.9</v>
      </c>
      <c r="O4482" s="15" t="n">
        <f aca="false">N4482*L4482</f>
        <v>30.78</v>
      </c>
      <c r="P4482" s="15" t="n">
        <f aca="false">N4482-O4482</f>
        <v>123.12</v>
      </c>
      <c r="Q4482" s="15" t="n">
        <f aca="false">J4482*INDEX(dProdutos!$F$2:$F$47,MATCH(E4482,dProdutos!$A$2:$A$47,0))</f>
        <v>90.42</v>
      </c>
      <c r="R4482" s="15" t="n">
        <f aca="false">IF(I4482="Cancelado",0,P4482-Q4482)</f>
        <v>32.7</v>
      </c>
      <c r="S4482" s="17" t="str">
        <f aca="false">INDEX(dProdutos!$D$2:$D$47,MATCH(E4482,dProdutos!$A$2:$A$47,0))</f>
        <v>Beleza</v>
      </c>
    </row>
    <row r="4483" customFormat="false" ht="15" hidden="false" customHeight="false" outlineLevel="0" collapsed="false">
      <c r="A4483" s="17" t="s">
        <v>4263</v>
      </c>
      <c r="B4483" s="17" t="n">
        <v>2</v>
      </c>
      <c r="C4483" s="21" t="n">
        <v>45986</v>
      </c>
      <c r="D4483" s="17" t="s">
        <v>1319</v>
      </c>
      <c r="E4483" s="17" t="s">
        <v>183</v>
      </c>
      <c r="F4483" s="17" t="s">
        <v>1501</v>
      </c>
      <c r="G4483" s="17" t="s">
        <v>64</v>
      </c>
      <c r="H4483" s="17" t="s">
        <v>1537</v>
      </c>
      <c r="I4483" s="17" t="s">
        <v>1524</v>
      </c>
      <c r="J4483" s="17" t="n">
        <v>1</v>
      </c>
      <c r="K4483" s="15" t="n">
        <v>121.9</v>
      </c>
      <c r="L4483" s="22" t="n">
        <v>0.2</v>
      </c>
      <c r="M4483" s="15" t="n">
        <v>0</v>
      </c>
      <c r="N4483" s="15" t="n">
        <f aca="false">J4483*K4483</f>
        <v>121.9</v>
      </c>
      <c r="O4483" s="15" t="n">
        <f aca="false">N4483*L4483</f>
        <v>24.38</v>
      </c>
      <c r="P4483" s="15" t="n">
        <f aca="false">N4483-O4483</f>
        <v>97.52</v>
      </c>
      <c r="Q4483" s="15" t="n">
        <f aca="false">J4483*INDEX(dProdutos!$F$2:$F$47,MATCH(E4483,dProdutos!$A$2:$A$47,0))</f>
        <v>52.76</v>
      </c>
      <c r="R4483" s="15" t="n">
        <f aca="false">IF(I4483="Cancelado",0,P4483-Q4483)</f>
        <v>44.76</v>
      </c>
      <c r="S4483" s="17" t="str">
        <f aca="false">INDEX(dProdutos!$D$2:$D$47,MATCH(E4483,dProdutos!$A$2:$A$47,0))</f>
        <v>Eletrônicos</v>
      </c>
    </row>
    <row r="4484" customFormat="false" ht="15" hidden="false" customHeight="false" outlineLevel="0" collapsed="false">
      <c r="A4484" s="17" t="s">
        <v>4264</v>
      </c>
      <c r="B4484" s="17" t="n">
        <v>1</v>
      </c>
      <c r="C4484" s="21" t="n">
        <v>45986</v>
      </c>
      <c r="D4484" s="17" t="s">
        <v>958</v>
      </c>
      <c r="E4484" s="17" t="s">
        <v>120</v>
      </c>
      <c r="F4484" s="17" t="s">
        <v>1490</v>
      </c>
      <c r="G4484" s="17" t="s">
        <v>64</v>
      </c>
      <c r="H4484" s="17" t="s">
        <v>1537</v>
      </c>
      <c r="I4484" s="17" t="s">
        <v>1531</v>
      </c>
      <c r="J4484" s="17" t="n">
        <v>1</v>
      </c>
      <c r="K4484" s="15" t="n">
        <v>96.9</v>
      </c>
      <c r="L4484" s="22" t="n">
        <v>0.2</v>
      </c>
      <c r="M4484" s="15" t="n">
        <v>0</v>
      </c>
      <c r="N4484" s="15" t="n">
        <f aca="false">J4484*K4484</f>
        <v>96.9</v>
      </c>
      <c r="O4484" s="15" t="n">
        <f aca="false">N4484*L4484</f>
        <v>19.38</v>
      </c>
      <c r="P4484" s="15" t="n">
        <f aca="false">N4484-O4484</f>
        <v>77.52</v>
      </c>
      <c r="Q4484" s="15" t="n">
        <f aca="false">J4484*INDEX(dProdutos!$F$2:$F$47,MATCH(E4484,dProdutos!$A$2:$A$47,0))</f>
        <v>44.36</v>
      </c>
      <c r="R4484" s="15" t="n">
        <f aca="false">IF(I4484="Cancelado",0,P4484-Q4484)</f>
        <v>0</v>
      </c>
      <c r="S4484" s="17" t="str">
        <f aca="false">INDEX(dProdutos!$D$2:$D$47,MATCH(E4484,dProdutos!$A$2:$A$47,0))</f>
        <v>Moda Masculina</v>
      </c>
    </row>
    <row r="4485" customFormat="false" ht="15" hidden="false" customHeight="false" outlineLevel="0" collapsed="false">
      <c r="A4485" s="17" t="s">
        <v>4264</v>
      </c>
      <c r="B4485" s="17" t="n">
        <v>2</v>
      </c>
      <c r="C4485" s="21" t="n">
        <v>45986</v>
      </c>
      <c r="D4485" s="17" t="s">
        <v>958</v>
      </c>
      <c r="E4485" s="17" t="s">
        <v>102</v>
      </c>
      <c r="F4485" s="17" t="s">
        <v>1490</v>
      </c>
      <c r="G4485" s="17" t="s">
        <v>64</v>
      </c>
      <c r="H4485" s="17" t="s">
        <v>1537</v>
      </c>
      <c r="I4485" s="17" t="s">
        <v>1531</v>
      </c>
      <c r="J4485" s="17" t="n">
        <v>1</v>
      </c>
      <c r="K4485" s="15" t="n">
        <v>65.9</v>
      </c>
      <c r="L4485" s="22" t="n">
        <v>0.2</v>
      </c>
      <c r="M4485" s="15" t="n">
        <v>0</v>
      </c>
      <c r="N4485" s="15" t="n">
        <f aca="false">J4485*K4485</f>
        <v>65.9</v>
      </c>
      <c r="O4485" s="15" t="n">
        <f aca="false">N4485*L4485</f>
        <v>13.18</v>
      </c>
      <c r="P4485" s="15" t="n">
        <f aca="false">N4485-O4485</f>
        <v>52.72</v>
      </c>
      <c r="Q4485" s="15" t="n">
        <f aca="false">J4485*INDEX(dProdutos!$F$2:$F$47,MATCH(E4485,dProdutos!$A$2:$A$47,0))</f>
        <v>29.68</v>
      </c>
      <c r="R4485" s="15" t="n">
        <f aca="false">IF(I4485="Cancelado",0,P4485-Q4485)</f>
        <v>0</v>
      </c>
      <c r="S4485" s="17" t="str">
        <f aca="false">INDEX(dProdutos!$D$2:$D$47,MATCH(E4485,dProdutos!$A$2:$A$47,0))</f>
        <v>Moda Masculina</v>
      </c>
    </row>
    <row r="4486" customFormat="false" ht="15" hidden="false" customHeight="false" outlineLevel="0" collapsed="false">
      <c r="A4486" s="17" t="s">
        <v>4265</v>
      </c>
      <c r="B4486" s="17" t="n">
        <v>1</v>
      </c>
      <c r="C4486" s="21" t="n">
        <v>45986</v>
      </c>
      <c r="D4486" s="17" t="s">
        <v>699</v>
      </c>
      <c r="E4486" s="17" t="s">
        <v>192</v>
      </c>
      <c r="F4486" s="17" t="s">
        <v>1497</v>
      </c>
      <c r="G4486" s="17" t="s">
        <v>63</v>
      </c>
      <c r="H4486" s="17" t="s">
        <v>1537</v>
      </c>
      <c r="I4486" s="17" t="s">
        <v>1524</v>
      </c>
      <c r="J4486" s="17" t="n">
        <v>1</v>
      </c>
      <c r="K4486" s="15" t="n">
        <v>245.9</v>
      </c>
      <c r="L4486" s="22" t="n">
        <v>0.2</v>
      </c>
      <c r="M4486" s="15" t="n">
        <v>18.38</v>
      </c>
      <c r="N4486" s="15" t="n">
        <f aca="false">J4486*K4486</f>
        <v>245.9</v>
      </c>
      <c r="O4486" s="15" t="n">
        <f aca="false">N4486*L4486</f>
        <v>49.18</v>
      </c>
      <c r="P4486" s="15" t="n">
        <f aca="false">N4486-O4486</f>
        <v>196.72</v>
      </c>
      <c r="Q4486" s="15" t="n">
        <f aca="false">J4486*INDEX(dProdutos!$F$2:$F$47,MATCH(E4486,dProdutos!$A$2:$A$47,0))</f>
        <v>107.78</v>
      </c>
      <c r="R4486" s="15" t="n">
        <f aca="false">IF(I4486="Cancelado",0,P4486-Q4486)</f>
        <v>88.94</v>
      </c>
      <c r="S4486" s="17" t="str">
        <f aca="false">INDEX(dProdutos!$D$2:$D$47,MATCH(E4486,dProdutos!$A$2:$A$47,0))</f>
        <v>Eletrônicos</v>
      </c>
    </row>
    <row r="4487" customFormat="false" ht="15" hidden="false" customHeight="false" outlineLevel="0" collapsed="false">
      <c r="A4487" s="17" t="s">
        <v>4266</v>
      </c>
      <c r="B4487" s="17" t="n">
        <v>1</v>
      </c>
      <c r="C4487" s="21" t="n">
        <v>45986</v>
      </c>
      <c r="D4487" s="17" t="s">
        <v>1017</v>
      </c>
      <c r="E4487" s="17" t="s">
        <v>177</v>
      </c>
      <c r="F4487" s="17" t="s">
        <v>1503</v>
      </c>
      <c r="G4487" s="17" t="s">
        <v>61</v>
      </c>
      <c r="H4487" s="17" t="s">
        <v>1537</v>
      </c>
      <c r="I4487" s="17" t="s">
        <v>1524</v>
      </c>
      <c r="J4487" s="17" t="n">
        <v>3</v>
      </c>
      <c r="K4487" s="15" t="n">
        <v>257.9</v>
      </c>
      <c r="L4487" s="22" t="n">
        <v>0.2</v>
      </c>
      <c r="M4487" s="15" t="n">
        <v>0</v>
      </c>
      <c r="N4487" s="15" t="n">
        <f aca="false">J4487*K4487</f>
        <v>773.7</v>
      </c>
      <c r="O4487" s="15" t="n">
        <f aca="false">N4487*L4487</f>
        <v>154.74</v>
      </c>
      <c r="P4487" s="15" t="n">
        <f aca="false">N4487-O4487</f>
        <v>618.96</v>
      </c>
      <c r="Q4487" s="15" t="n">
        <f aca="false">J4487*INDEX(dProdutos!$F$2:$F$47,MATCH(E4487,dProdutos!$A$2:$A$47,0))</f>
        <v>414.69</v>
      </c>
      <c r="R4487" s="15" t="n">
        <f aca="false">IF(I4487="Cancelado",0,P4487-Q4487)</f>
        <v>204.27</v>
      </c>
      <c r="S4487" s="17" t="str">
        <f aca="false">INDEX(dProdutos!$D$2:$D$47,MATCH(E4487,dProdutos!$A$2:$A$47,0))</f>
        <v>Casa</v>
      </c>
    </row>
    <row r="4488" customFormat="false" ht="15" hidden="false" customHeight="false" outlineLevel="0" collapsed="false">
      <c r="A4488" s="17" t="s">
        <v>4266</v>
      </c>
      <c r="B4488" s="17" t="n">
        <v>2</v>
      </c>
      <c r="C4488" s="21" t="n">
        <v>45986</v>
      </c>
      <c r="D4488" s="17" t="s">
        <v>1017</v>
      </c>
      <c r="E4488" s="17" t="s">
        <v>204</v>
      </c>
      <c r="F4488" s="17" t="s">
        <v>1503</v>
      </c>
      <c r="G4488" s="17" t="s">
        <v>61</v>
      </c>
      <c r="H4488" s="17" t="s">
        <v>1537</v>
      </c>
      <c r="I4488" s="17" t="s">
        <v>1524</v>
      </c>
      <c r="J4488" s="17" t="n">
        <v>2</v>
      </c>
      <c r="K4488" s="15" t="n">
        <v>64.9</v>
      </c>
      <c r="L4488" s="22" t="n">
        <v>0.2</v>
      </c>
      <c r="M4488" s="15" t="n">
        <v>0</v>
      </c>
      <c r="N4488" s="15" t="n">
        <f aca="false">J4488*K4488</f>
        <v>129.8</v>
      </c>
      <c r="O4488" s="15" t="n">
        <f aca="false">N4488*L4488</f>
        <v>25.96</v>
      </c>
      <c r="P4488" s="15" t="n">
        <f aca="false">N4488-O4488</f>
        <v>103.84</v>
      </c>
      <c r="Q4488" s="15" t="n">
        <f aca="false">J4488*INDEX(dProdutos!$F$2:$F$47,MATCH(E4488,dProdutos!$A$2:$A$47,0))</f>
        <v>55.04</v>
      </c>
      <c r="R4488" s="15" t="n">
        <f aca="false">IF(I4488="Cancelado",0,P4488-Q4488)</f>
        <v>48.8</v>
      </c>
      <c r="S4488" s="17" t="str">
        <f aca="false">INDEX(dProdutos!$D$2:$D$47,MATCH(E4488,dProdutos!$A$2:$A$47,0))</f>
        <v>Beleza</v>
      </c>
    </row>
    <row r="4489" customFormat="false" ht="15" hidden="false" customHeight="false" outlineLevel="0" collapsed="false">
      <c r="A4489" s="17" t="s">
        <v>4267</v>
      </c>
      <c r="B4489" s="17" t="n">
        <v>1</v>
      </c>
      <c r="C4489" s="21" t="n">
        <v>45986</v>
      </c>
      <c r="D4489" s="17" t="s">
        <v>809</v>
      </c>
      <c r="E4489" s="17" t="s">
        <v>126</v>
      </c>
      <c r="F4489" s="17" t="s">
        <v>1487</v>
      </c>
      <c r="G4489" s="17" t="s">
        <v>61</v>
      </c>
      <c r="H4489" s="17" t="s">
        <v>1523</v>
      </c>
      <c r="I4489" s="17" t="s">
        <v>1524</v>
      </c>
      <c r="J4489" s="17" t="n">
        <v>1</v>
      </c>
      <c r="K4489" s="15" t="n">
        <v>296.9</v>
      </c>
      <c r="L4489" s="22" t="n">
        <v>0.2</v>
      </c>
      <c r="M4489" s="15" t="n">
        <v>27.1</v>
      </c>
      <c r="N4489" s="15" t="n">
        <f aca="false">J4489*K4489</f>
        <v>296.9</v>
      </c>
      <c r="O4489" s="15" t="n">
        <f aca="false">N4489*L4489</f>
        <v>59.38</v>
      </c>
      <c r="P4489" s="15" t="n">
        <f aca="false">N4489-O4489</f>
        <v>237.52</v>
      </c>
      <c r="Q4489" s="15" t="n">
        <f aca="false">J4489*INDEX(dProdutos!$F$2:$F$47,MATCH(E4489,dProdutos!$A$2:$A$47,0))</f>
        <v>135.24</v>
      </c>
      <c r="R4489" s="15" t="n">
        <f aca="false">IF(I4489="Cancelado",0,P4489-Q4489)</f>
        <v>102.28</v>
      </c>
      <c r="S4489" s="17" t="str">
        <f aca="false">INDEX(dProdutos!$D$2:$D$47,MATCH(E4489,dProdutos!$A$2:$A$47,0))</f>
        <v>Calçados</v>
      </c>
    </row>
    <row r="4490" customFormat="false" ht="15" hidden="false" customHeight="false" outlineLevel="0" collapsed="false">
      <c r="A4490" s="17" t="s">
        <v>4267</v>
      </c>
      <c r="B4490" s="17" t="n">
        <v>2</v>
      </c>
      <c r="C4490" s="21" t="n">
        <v>45986</v>
      </c>
      <c r="D4490" s="17" t="s">
        <v>809</v>
      </c>
      <c r="E4490" s="17" t="s">
        <v>195</v>
      </c>
      <c r="F4490" s="17" t="s">
        <v>1487</v>
      </c>
      <c r="G4490" s="17" t="s">
        <v>61</v>
      </c>
      <c r="H4490" s="17" t="s">
        <v>1523</v>
      </c>
      <c r="I4490" s="17" t="s">
        <v>1524</v>
      </c>
      <c r="J4490" s="17" t="n">
        <v>2</v>
      </c>
      <c r="K4490" s="15" t="n">
        <v>72.9</v>
      </c>
      <c r="L4490" s="22" t="n">
        <v>0.2</v>
      </c>
      <c r="M4490" s="15" t="n">
        <v>0</v>
      </c>
      <c r="N4490" s="15" t="n">
        <f aca="false">J4490*K4490</f>
        <v>145.8</v>
      </c>
      <c r="O4490" s="15" t="n">
        <f aca="false">N4490*L4490</f>
        <v>29.16</v>
      </c>
      <c r="P4490" s="15" t="n">
        <f aca="false">N4490-O4490</f>
        <v>116.64</v>
      </c>
      <c r="Q4490" s="15" t="n">
        <f aca="false">J4490*INDEX(dProdutos!$F$2:$F$47,MATCH(E4490,dProdutos!$A$2:$A$47,0))</f>
        <v>78.46</v>
      </c>
      <c r="R4490" s="15" t="n">
        <f aca="false">IF(I4490="Cancelado",0,P4490-Q4490)</f>
        <v>38.18</v>
      </c>
      <c r="S4490" s="17" t="str">
        <f aca="false">INDEX(dProdutos!$D$2:$D$47,MATCH(E4490,dProdutos!$A$2:$A$47,0))</f>
        <v>Eletrônicos</v>
      </c>
    </row>
    <row r="4491" customFormat="false" ht="15" hidden="false" customHeight="false" outlineLevel="0" collapsed="false">
      <c r="A4491" s="17" t="s">
        <v>4267</v>
      </c>
      <c r="B4491" s="17" t="n">
        <v>3</v>
      </c>
      <c r="C4491" s="21" t="n">
        <v>45986</v>
      </c>
      <c r="D4491" s="17" t="s">
        <v>809</v>
      </c>
      <c r="E4491" s="17" t="s">
        <v>204</v>
      </c>
      <c r="F4491" s="17" t="s">
        <v>1487</v>
      </c>
      <c r="G4491" s="17" t="s">
        <v>61</v>
      </c>
      <c r="H4491" s="17" t="s">
        <v>1523</v>
      </c>
      <c r="I4491" s="17" t="s">
        <v>1524</v>
      </c>
      <c r="J4491" s="17" t="n">
        <v>3</v>
      </c>
      <c r="K4491" s="15" t="n">
        <v>64.9</v>
      </c>
      <c r="L4491" s="22" t="n">
        <v>0.2</v>
      </c>
      <c r="M4491" s="15" t="n">
        <v>0</v>
      </c>
      <c r="N4491" s="15" t="n">
        <f aca="false">J4491*K4491</f>
        <v>194.7</v>
      </c>
      <c r="O4491" s="15" t="n">
        <f aca="false">N4491*L4491</f>
        <v>38.94</v>
      </c>
      <c r="P4491" s="15" t="n">
        <f aca="false">N4491-O4491</f>
        <v>155.76</v>
      </c>
      <c r="Q4491" s="15" t="n">
        <f aca="false">J4491*INDEX(dProdutos!$F$2:$F$47,MATCH(E4491,dProdutos!$A$2:$A$47,0))</f>
        <v>82.56</v>
      </c>
      <c r="R4491" s="15" t="n">
        <f aca="false">IF(I4491="Cancelado",0,P4491-Q4491)</f>
        <v>73.2</v>
      </c>
      <c r="S4491" s="17" t="str">
        <f aca="false">INDEX(dProdutos!$D$2:$D$47,MATCH(E4491,dProdutos!$A$2:$A$47,0))</f>
        <v>Beleza</v>
      </c>
    </row>
    <row r="4492" customFormat="false" ht="15" hidden="false" customHeight="false" outlineLevel="0" collapsed="false">
      <c r="A4492" s="17" t="s">
        <v>4268</v>
      </c>
      <c r="B4492" s="17" t="n">
        <v>1</v>
      </c>
      <c r="C4492" s="21" t="n">
        <v>45986</v>
      </c>
      <c r="D4492" s="17" t="s">
        <v>280</v>
      </c>
      <c r="E4492" s="17" t="s">
        <v>102</v>
      </c>
      <c r="F4492" s="17" t="s">
        <v>1490</v>
      </c>
      <c r="G4492" s="17" t="s">
        <v>61</v>
      </c>
      <c r="H4492" s="17" t="s">
        <v>1523</v>
      </c>
      <c r="I4492" s="17" t="s">
        <v>1524</v>
      </c>
      <c r="J4492" s="17" t="n">
        <v>2</v>
      </c>
      <c r="K4492" s="15" t="n">
        <v>65.9</v>
      </c>
      <c r="L4492" s="22" t="n">
        <v>0.2</v>
      </c>
      <c r="M4492" s="15" t="n">
        <v>21</v>
      </c>
      <c r="N4492" s="15" t="n">
        <f aca="false">J4492*K4492</f>
        <v>131.8</v>
      </c>
      <c r="O4492" s="15" t="n">
        <f aca="false">N4492*L4492</f>
        <v>26.36</v>
      </c>
      <c r="P4492" s="15" t="n">
        <f aca="false">N4492-O4492</f>
        <v>105.44</v>
      </c>
      <c r="Q4492" s="15" t="n">
        <f aca="false">J4492*INDEX(dProdutos!$F$2:$F$47,MATCH(E4492,dProdutos!$A$2:$A$47,0))</f>
        <v>59.36</v>
      </c>
      <c r="R4492" s="15" t="n">
        <f aca="false">IF(I4492="Cancelado",0,P4492-Q4492)</f>
        <v>46.08</v>
      </c>
      <c r="S4492" s="17" t="str">
        <f aca="false">INDEX(dProdutos!$D$2:$D$47,MATCH(E4492,dProdutos!$A$2:$A$47,0))</f>
        <v>Moda Masculina</v>
      </c>
    </row>
    <row r="4493" customFormat="false" ht="15" hidden="false" customHeight="false" outlineLevel="0" collapsed="false">
      <c r="A4493" s="17" t="s">
        <v>4268</v>
      </c>
      <c r="B4493" s="17" t="n">
        <v>2</v>
      </c>
      <c r="C4493" s="21" t="n">
        <v>45986</v>
      </c>
      <c r="D4493" s="17" t="s">
        <v>280</v>
      </c>
      <c r="E4493" s="17" t="s">
        <v>144</v>
      </c>
      <c r="F4493" s="17" t="s">
        <v>1490</v>
      </c>
      <c r="G4493" s="17" t="s">
        <v>61</v>
      </c>
      <c r="H4493" s="17" t="s">
        <v>1523</v>
      </c>
      <c r="I4493" s="17" t="s">
        <v>1524</v>
      </c>
      <c r="J4493" s="17" t="n">
        <v>2</v>
      </c>
      <c r="K4493" s="15" t="n">
        <v>260.9</v>
      </c>
      <c r="L4493" s="22" t="n">
        <v>0.2</v>
      </c>
      <c r="M4493" s="15" t="n">
        <v>0</v>
      </c>
      <c r="N4493" s="15" t="n">
        <f aca="false">J4493*K4493</f>
        <v>521.8</v>
      </c>
      <c r="O4493" s="15" t="n">
        <f aca="false">N4493*L4493</f>
        <v>104.36</v>
      </c>
      <c r="P4493" s="15" t="n">
        <f aca="false">N4493-O4493</f>
        <v>417.44</v>
      </c>
      <c r="Q4493" s="15" t="n">
        <f aca="false">J4493*INDEX(dProdutos!$F$2:$F$47,MATCH(E4493,dProdutos!$A$2:$A$47,0))</f>
        <v>199.72</v>
      </c>
      <c r="R4493" s="15" t="n">
        <f aca="false">IF(I4493="Cancelado",0,P4493-Q4493)</f>
        <v>217.72</v>
      </c>
      <c r="S4493" s="17" t="str">
        <f aca="false">INDEX(dProdutos!$D$2:$D$47,MATCH(E4493,dProdutos!$A$2:$A$47,0))</f>
        <v>Acessórios</v>
      </c>
    </row>
    <row r="4494" customFormat="false" ht="15" hidden="false" customHeight="false" outlineLevel="0" collapsed="false">
      <c r="A4494" s="17" t="s">
        <v>4268</v>
      </c>
      <c r="B4494" s="17" t="n">
        <v>3</v>
      </c>
      <c r="C4494" s="21" t="n">
        <v>45986</v>
      </c>
      <c r="D4494" s="17" t="s">
        <v>280</v>
      </c>
      <c r="E4494" s="17" t="s">
        <v>150</v>
      </c>
      <c r="F4494" s="17" t="s">
        <v>1490</v>
      </c>
      <c r="G4494" s="17" t="s">
        <v>61</v>
      </c>
      <c r="H4494" s="17" t="s">
        <v>1523</v>
      </c>
      <c r="I4494" s="17" t="s">
        <v>1524</v>
      </c>
      <c r="J4494" s="17" t="n">
        <v>1</v>
      </c>
      <c r="K4494" s="15" t="n">
        <v>71.9</v>
      </c>
      <c r="L4494" s="22" t="n">
        <v>0.2</v>
      </c>
      <c r="M4494" s="15" t="n">
        <v>0</v>
      </c>
      <c r="N4494" s="15" t="n">
        <f aca="false">J4494*K4494</f>
        <v>71.9</v>
      </c>
      <c r="O4494" s="15" t="n">
        <f aca="false">N4494*L4494</f>
        <v>14.38</v>
      </c>
      <c r="P4494" s="15" t="n">
        <f aca="false">N4494-O4494</f>
        <v>57.52</v>
      </c>
      <c r="Q4494" s="15" t="n">
        <f aca="false">J4494*INDEX(dProdutos!$F$2:$F$47,MATCH(E4494,dProdutos!$A$2:$A$47,0))</f>
        <v>27.38</v>
      </c>
      <c r="R4494" s="15" t="n">
        <f aca="false">IF(I4494="Cancelado",0,P4494-Q4494)</f>
        <v>30.14</v>
      </c>
      <c r="S4494" s="17" t="str">
        <f aca="false">INDEX(dProdutos!$D$2:$D$47,MATCH(E4494,dProdutos!$A$2:$A$47,0))</f>
        <v>Acessórios</v>
      </c>
    </row>
    <row r="4495" customFormat="false" ht="15" hidden="false" customHeight="false" outlineLevel="0" collapsed="false">
      <c r="A4495" s="17" t="s">
        <v>4269</v>
      </c>
      <c r="B4495" s="17" t="n">
        <v>1</v>
      </c>
      <c r="C4495" s="21" t="n">
        <v>45986</v>
      </c>
      <c r="D4495" s="17" t="s">
        <v>396</v>
      </c>
      <c r="E4495" s="17" t="s">
        <v>165</v>
      </c>
      <c r="F4495" s="17" t="s">
        <v>1499</v>
      </c>
      <c r="G4495" s="17" t="s">
        <v>62</v>
      </c>
      <c r="H4495" s="17" t="s">
        <v>1537</v>
      </c>
      <c r="I4495" s="17" t="s">
        <v>1531</v>
      </c>
      <c r="J4495" s="17" t="n">
        <v>2</v>
      </c>
      <c r="K4495" s="15" t="n">
        <v>231.9</v>
      </c>
      <c r="L4495" s="22" t="n">
        <v>0.2</v>
      </c>
      <c r="M4495" s="15" t="n">
        <v>0</v>
      </c>
      <c r="N4495" s="15" t="n">
        <f aca="false">J4495*K4495</f>
        <v>463.8</v>
      </c>
      <c r="O4495" s="15" t="n">
        <f aca="false">N4495*L4495</f>
        <v>92.76</v>
      </c>
      <c r="P4495" s="15" t="n">
        <f aca="false">N4495-O4495</f>
        <v>371.04</v>
      </c>
      <c r="Q4495" s="15" t="n">
        <f aca="false">J4495*INDEX(dProdutos!$F$2:$F$47,MATCH(E4495,dProdutos!$A$2:$A$47,0))</f>
        <v>281.66</v>
      </c>
      <c r="R4495" s="15" t="n">
        <f aca="false">IF(I4495="Cancelado",0,P4495-Q4495)</f>
        <v>0</v>
      </c>
      <c r="S4495" s="17" t="str">
        <f aca="false">INDEX(dProdutos!$D$2:$D$47,MATCH(E4495,dProdutos!$A$2:$A$47,0))</f>
        <v>Casa</v>
      </c>
    </row>
    <row r="4496" customFormat="false" ht="15" hidden="false" customHeight="false" outlineLevel="0" collapsed="false">
      <c r="A4496" s="17" t="s">
        <v>4270</v>
      </c>
      <c r="B4496" s="17" t="n">
        <v>1</v>
      </c>
      <c r="C4496" s="21" t="n">
        <v>45986</v>
      </c>
      <c r="D4496" s="17" t="s">
        <v>1450</v>
      </c>
      <c r="E4496" s="17" t="s">
        <v>120</v>
      </c>
      <c r="F4496" s="17" t="s">
        <v>1493</v>
      </c>
      <c r="G4496" s="17" t="s">
        <v>60</v>
      </c>
      <c r="H4496" s="17" t="s">
        <v>1523</v>
      </c>
      <c r="I4496" s="17" t="s">
        <v>1524</v>
      </c>
      <c r="J4496" s="17" t="n">
        <v>1</v>
      </c>
      <c r="K4496" s="15" t="n">
        <v>96.9</v>
      </c>
      <c r="L4496" s="22" t="n">
        <v>0.2</v>
      </c>
      <c r="M4496" s="15" t="n">
        <v>32.69</v>
      </c>
      <c r="N4496" s="15" t="n">
        <f aca="false">J4496*K4496</f>
        <v>96.9</v>
      </c>
      <c r="O4496" s="15" t="n">
        <f aca="false">N4496*L4496</f>
        <v>19.38</v>
      </c>
      <c r="P4496" s="15" t="n">
        <f aca="false">N4496-O4496</f>
        <v>77.52</v>
      </c>
      <c r="Q4496" s="15" t="n">
        <f aca="false">J4496*INDEX(dProdutos!$F$2:$F$47,MATCH(E4496,dProdutos!$A$2:$A$47,0))</f>
        <v>44.36</v>
      </c>
      <c r="R4496" s="15" t="n">
        <f aca="false">IF(I4496="Cancelado",0,P4496-Q4496)</f>
        <v>33.16</v>
      </c>
      <c r="S4496" s="17" t="str">
        <f aca="false">INDEX(dProdutos!$D$2:$D$47,MATCH(E4496,dProdutos!$A$2:$A$47,0))</f>
        <v>Moda Masculina</v>
      </c>
    </row>
    <row r="4497" customFormat="false" ht="15" hidden="false" customHeight="false" outlineLevel="0" collapsed="false">
      <c r="A4497" s="17" t="s">
        <v>4271</v>
      </c>
      <c r="B4497" s="17" t="n">
        <v>1</v>
      </c>
      <c r="C4497" s="21" t="n">
        <v>45986</v>
      </c>
      <c r="D4497" s="17" t="s">
        <v>1132</v>
      </c>
      <c r="E4497" s="17" t="s">
        <v>73</v>
      </c>
      <c r="F4497" s="17" t="s">
        <v>1490</v>
      </c>
      <c r="G4497" s="17" t="s">
        <v>61</v>
      </c>
      <c r="H4497" s="17" t="s">
        <v>1523</v>
      </c>
      <c r="I4497" s="17" t="s">
        <v>1531</v>
      </c>
      <c r="J4497" s="17" t="n">
        <v>2</v>
      </c>
      <c r="K4497" s="15" t="n">
        <v>179.9</v>
      </c>
      <c r="L4497" s="22" t="n">
        <v>0.2</v>
      </c>
      <c r="M4497" s="15" t="n">
        <v>0</v>
      </c>
      <c r="N4497" s="15" t="n">
        <f aca="false">J4497*K4497</f>
        <v>359.8</v>
      </c>
      <c r="O4497" s="15" t="n">
        <f aca="false">N4497*L4497</f>
        <v>71.96</v>
      </c>
      <c r="P4497" s="15" t="n">
        <f aca="false">N4497-O4497</f>
        <v>287.84</v>
      </c>
      <c r="Q4497" s="15" t="n">
        <f aca="false">J4497*INDEX(dProdutos!$F$2:$F$47,MATCH(E4497,dProdutos!$A$2:$A$47,0))</f>
        <v>138.88</v>
      </c>
      <c r="R4497" s="15" t="n">
        <f aca="false">IF(I4497="Cancelado",0,P4497-Q4497)</f>
        <v>0</v>
      </c>
      <c r="S4497" s="17" t="str">
        <f aca="false">INDEX(dProdutos!$D$2:$D$47,MATCH(E4497,dProdutos!$A$2:$A$47,0))</f>
        <v>Moda Feminina</v>
      </c>
    </row>
    <row r="4498" customFormat="false" ht="15" hidden="false" customHeight="false" outlineLevel="0" collapsed="false">
      <c r="A4498" s="17" t="s">
        <v>4272</v>
      </c>
      <c r="B4498" s="17" t="n">
        <v>1</v>
      </c>
      <c r="C4498" s="21" t="n">
        <v>45986</v>
      </c>
      <c r="D4498" s="17" t="s">
        <v>593</v>
      </c>
      <c r="E4498" s="17" t="s">
        <v>153</v>
      </c>
      <c r="F4498" s="17" t="s">
        <v>1487</v>
      </c>
      <c r="G4498" s="17" t="s">
        <v>63</v>
      </c>
      <c r="H4498" s="17" t="s">
        <v>1537</v>
      </c>
      <c r="I4498" s="17" t="s">
        <v>1524</v>
      </c>
      <c r="J4498" s="17" t="n">
        <v>1</v>
      </c>
      <c r="K4498" s="15" t="n">
        <v>165.9</v>
      </c>
      <c r="L4498" s="22" t="n">
        <v>0.2</v>
      </c>
      <c r="M4498" s="15" t="n">
        <v>18.06</v>
      </c>
      <c r="N4498" s="15" t="n">
        <f aca="false">J4498*K4498</f>
        <v>165.9</v>
      </c>
      <c r="O4498" s="15" t="n">
        <f aca="false">N4498*L4498</f>
        <v>33.18</v>
      </c>
      <c r="P4498" s="15" t="n">
        <f aca="false">N4498-O4498</f>
        <v>132.72</v>
      </c>
      <c r="Q4498" s="15" t="n">
        <f aca="false">J4498*INDEX(dProdutos!$F$2:$F$47,MATCH(E4498,dProdutos!$A$2:$A$47,0))</f>
        <v>67.28</v>
      </c>
      <c r="R4498" s="15" t="n">
        <f aca="false">IF(I4498="Cancelado",0,P4498-Q4498)</f>
        <v>65.44</v>
      </c>
      <c r="S4498" s="17" t="str">
        <f aca="false">INDEX(dProdutos!$D$2:$D$47,MATCH(E4498,dProdutos!$A$2:$A$47,0))</f>
        <v>Acessórios</v>
      </c>
    </row>
    <row r="4499" customFormat="false" ht="15" hidden="false" customHeight="false" outlineLevel="0" collapsed="false">
      <c r="A4499" s="17" t="s">
        <v>4273</v>
      </c>
      <c r="B4499" s="17" t="n">
        <v>1</v>
      </c>
      <c r="C4499" s="21" t="n">
        <v>45986</v>
      </c>
      <c r="D4499" s="17" t="s">
        <v>1399</v>
      </c>
      <c r="E4499" s="17" t="s">
        <v>159</v>
      </c>
      <c r="F4499" s="17" t="s">
        <v>1499</v>
      </c>
      <c r="G4499" s="17" t="s">
        <v>64</v>
      </c>
      <c r="H4499" s="17" t="s">
        <v>1537</v>
      </c>
      <c r="I4499" s="17" t="s">
        <v>1524</v>
      </c>
      <c r="J4499" s="17" t="n">
        <v>1</v>
      </c>
      <c r="K4499" s="15" t="n">
        <v>276.9</v>
      </c>
      <c r="L4499" s="22" t="n">
        <v>0.2</v>
      </c>
      <c r="M4499" s="15" t="n">
        <v>22.49</v>
      </c>
      <c r="N4499" s="15" t="n">
        <f aca="false">J4499*K4499</f>
        <v>276.9</v>
      </c>
      <c r="O4499" s="15" t="n">
        <f aca="false">N4499*L4499</f>
        <v>55.38</v>
      </c>
      <c r="P4499" s="15" t="n">
        <f aca="false">N4499-O4499</f>
        <v>221.52</v>
      </c>
      <c r="Q4499" s="15" t="n">
        <f aca="false">J4499*INDEX(dProdutos!$F$2:$F$47,MATCH(E4499,dProdutos!$A$2:$A$47,0))</f>
        <v>145.03</v>
      </c>
      <c r="R4499" s="15" t="n">
        <f aca="false">IF(I4499="Cancelado",0,P4499-Q4499)</f>
        <v>76.49</v>
      </c>
      <c r="S4499" s="17" t="str">
        <f aca="false">INDEX(dProdutos!$D$2:$D$47,MATCH(E4499,dProdutos!$A$2:$A$47,0))</f>
        <v>Acessórios</v>
      </c>
    </row>
    <row r="4500" customFormat="false" ht="15" hidden="false" customHeight="false" outlineLevel="0" collapsed="false">
      <c r="A4500" s="17" t="s">
        <v>4273</v>
      </c>
      <c r="B4500" s="17" t="n">
        <v>2</v>
      </c>
      <c r="C4500" s="21" t="n">
        <v>45986</v>
      </c>
      <c r="D4500" s="17" t="s">
        <v>1399</v>
      </c>
      <c r="E4500" s="17" t="s">
        <v>88</v>
      </c>
      <c r="F4500" s="17" t="s">
        <v>1499</v>
      </c>
      <c r="G4500" s="17" t="s">
        <v>64</v>
      </c>
      <c r="H4500" s="17" t="s">
        <v>1537</v>
      </c>
      <c r="I4500" s="17" t="s">
        <v>1524</v>
      </c>
      <c r="J4500" s="17" t="n">
        <v>1</v>
      </c>
      <c r="K4500" s="15" t="n">
        <v>170.9</v>
      </c>
      <c r="L4500" s="22" t="n">
        <v>0.2</v>
      </c>
      <c r="M4500" s="15" t="n">
        <v>0</v>
      </c>
      <c r="N4500" s="15" t="n">
        <f aca="false">J4500*K4500</f>
        <v>170.9</v>
      </c>
      <c r="O4500" s="15" t="n">
        <f aca="false">N4500*L4500</f>
        <v>34.18</v>
      </c>
      <c r="P4500" s="15" t="n">
        <f aca="false">N4500-O4500</f>
        <v>136.72</v>
      </c>
      <c r="Q4500" s="15" t="n">
        <f aca="false">J4500*INDEX(dProdutos!$F$2:$F$47,MATCH(E4500,dProdutos!$A$2:$A$47,0))</f>
        <v>98.14</v>
      </c>
      <c r="R4500" s="15" t="n">
        <f aca="false">IF(I4500="Cancelado",0,P4500-Q4500)</f>
        <v>38.58</v>
      </c>
      <c r="S4500" s="17" t="str">
        <f aca="false">INDEX(dProdutos!$D$2:$D$47,MATCH(E4500,dProdutos!$A$2:$A$47,0))</f>
        <v>Moda Feminina</v>
      </c>
    </row>
    <row r="4501" customFormat="false" ht="15" hidden="false" customHeight="false" outlineLevel="0" collapsed="false">
      <c r="A4501" s="17" t="s">
        <v>4274</v>
      </c>
      <c r="B4501" s="17" t="n">
        <v>1</v>
      </c>
      <c r="C4501" s="21" t="n">
        <v>45986</v>
      </c>
      <c r="D4501" s="17" t="s">
        <v>517</v>
      </c>
      <c r="E4501" s="17" t="s">
        <v>85</v>
      </c>
      <c r="F4501" s="17" t="s">
        <v>1501</v>
      </c>
      <c r="G4501" s="17" t="s">
        <v>60</v>
      </c>
      <c r="H4501" s="17" t="s">
        <v>1523</v>
      </c>
      <c r="I4501" s="17" t="s">
        <v>1524</v>
      </c>
      <c r="J4501" s="17" t="n">
        <v>1</v>
      </c>
      <c r="K4501" s="15" t="n">
        <v>165.9</v>
      </c>
      <c r="L4501" s="22" t="n">
        <v>0.2</v>
      </c>
      <c r="M4501" s="15" t="n">
        <v>15.16</v>
      </c>
      <c r="N4501" s="15" t="n">
        <f aca="false">J4501*K4501</f>
        <v>165.9</v>
      </c>
      <c r="O4501" s="15" t="n">
        <f aca="false">N4501*L4501</f>
        <v>33.18</v>
      </c>
      <c r="P4501" s="15" t="n">
        <f aca="false">N4501-O4501</f>
        <v>132.72</v>
      </c>
      <c r="Q4501" s="15" t="n">
        <f aca="false">J4501*INDEX(dProdutos!$F$2:$F$47,MATCH(E4501,dProdutos!$A$2:$A$47,0))</f>
        <v>91.55</v>
      </c>
      <c r="R4501" s="15" t="n">
        <f aca="false">IF(I4501="Cancelado",0,P4501-Q4501)</f>
        <v>41.17</v>
      </c>
      <c r="S4501" s="17" t="str">
        <f aca="false">INDEX(dProdutos!$D$2:$D$47,MATCH(E4501,dProdutos!$A$2:$A$47,0))</f>
        <v>Moda Feminina</v>
      </c>
    </row>
    <row r="4502" customFormat="false" ht="15" hidden="false" customHeight="false" outlineLevel="0" collapsed="false">
      <c r="A4502" s="17" t="s">
        <v>4275</v>
      </c>
      <c r="B4502" s="17" t="n">
        <v>1</v>
      </c>
      <c r="C4502" s="21" t="n">
        <v>45986</v>
      </c>
      <c r="D4502" s="17" t="s">
        <v>1028</v>
      </c>
      <c r="E4502" s="17" t="s">
        <v>156</v>
      </c>
      <c r="F4502" s="17" t="s">
        <v>1490</v>
      </c>
      <c r="G4502" s="17" t="s">
        <v>59</v>
      </c>
      <c r="H4502" s="17" t="s">
        <v>1537</v>
      </c>
      <c r="I4502" s="17" t="s">
        <v>1524</v>
      </c>
      <c r="J4502" s="17" t="n">
        <v>2</v>
      </c>
      <c r="K4502" s="15" t="n">
        <v>192.9</v>
      </c>
      <c r="L4502" s="22" t="n">
        <v>0.2</v>
      </c>
      <c r="M4502" s="15" t="n">
        <v>22.92</v>
      </c>
      <c r="N4502" s="15" t="n">
        <f aca="false">J4502*K4502</f>
        <v>385.8</v>
      </c>
      <c r="O4502" s="15" t="n">
        <f aca="false">N4502*L4502</f>
        <v>77.16</v>
      </c>
      <c r="P4502" s="15" t="n">
        <f aca="false">N4502-O4502</f>
        <v>308.64</v>
      </c>
      <c r="Q4502" s="15" t="n">
        <f aca="false">J4502*INDEX(dProdutos!$F$2:$F$47,MATCH(E4502,dProdutos!$A$2:$A$47,0))</f>
        <v>160.76</v>
      </c>
      <c r="R4502" s="15" t="n">
        <f aca="false">IF(I4502="Cancelado",0,P4502-Q4502)</f>
        <v>147.88</v>
      </c>
      <c r="S4502" s="17" t="str">
        <f aca="false">INDEX(dProdutos!$D$2:$D$47,MATCH(E4502,dProdutos!$A$2:$A$47,0))</f>
        <v>Acessórios</v>
      </c>
    </row>
    <row r="4503" customFormat="false" ht="15" hidden="false" customHeight="false" outlineLevel="0" collapsed="false">
      <c r="A4503" s="17" t="s">
        <v>4275</v>
      </c>
      <c r="B4503" s="17" t="n">
        <v>2</v>
      </c>
      <c r="C4503" s="21" t="n">
        <v>45986</v>
      </c>
      <c r="D4503" s="17" t="s">
        <v>1028</v>
      </c>
      <c r="E4503" s="17" t="s">
        <v>129</v>
      </c>
      <c r="F4503" s="17" t="s">
        <v>1490</v>
      </c>
      <c r="G4503" s="17" t="s">
        <v>59</v>
      </c>
      <c r="H4503" s="17" t="s">
        <v>1537</v>
      </c>
      <c r="I4503" s="17" t="s">
        <v>1524</v>
      </c>
      <c r="J4503" s="17" t="n">
        <v>1</v>
      </c>
      <c r="K4503" s="15" t="n">
        <v>105.9</v>
      </c>
      <c r="L4503" s="22" t="n">
        <v>0.2</v>
      </c>
      <c r="M4503" s="15" t="n">
        <v>0</v>
      </c>
      <c r="N4503" s="15" t="n">
        <f aca="false">J4503*K4503</f>
        <v>105.9</v>
      </c>
      <c r="O4503" s="15" t="n">
        <f aca="false">N4503*L4503</f>
        <v>21.18</v>
      </c>
      <c r="P4503" s="15" t="n">
        <f aca="false">N4503-O4503</f>
        <v>84.72</v>
      </c>
      <c r="Q4503" s="15" t="n">
        <f aca="false">J4503*INDEX(dProdutos!$F$2:$F$47,MATCH(E4503,dProdutos!$A$2:$A$47,0))</f>
        <v>43.79</v>
      </c>
      <c r="R4503" s="15" t="n">
        <f aca="false">IF(I4503="Cancelado",0,P4503-Q4503)</f>
        <v>40.93</v>
      </c>
      <c r="S4503" s="17" t="str">
        <f aca="false">INDEX(dProdutos!$D$2:$D$47,MATCH(E4503,dProdutos!$A$2:$A$47,0))</f>
        <v>Calçados</v>
      </c>
    </row>
    <row r="4504" customFormat="false" ht="15" hidden="false" customHeight="false" outlineLevel="0" collapsed="false">
      <c r="A4504" s="17" t="s">
        <v>4276</v>
      </c>
      <c r="B4504" s="17" t="n">
        <v>1</v>
      </c>
      <c r="C4504" s="21" t="n">
        <v>45986</v>
      </c>
      <c r="D4504" s="17" t="s">
        <v>560</v>
      </c>
      <c r="E4504" s="17" t="s">
        <v>95</v>
      </c>
      <c r="F4504" s="17" t="s">
        <v>1490</v>
      </c>
      <c r="G4504" s="17" t="s">
        <v>63</v>
      </c>
      <c r="H4504" s="17" t="s">
        <v>1537</v>
      </c>
      <c r="I4504" s="17" t="s">
        <v>1524</v>
      </c>
      <c r="J4504" s="17" t="n">
        <v>2</v>
      </c>
      <c r="K4504" s="15" t="n">
        <v>77.9</v>
      </c>
      <c r="L4504" s="22" t="n">
        <v>0.2</v>
      </c>
      <c r="M4504" s="15" t="n">
        <v>28.51</v>
      </c>
      <c r="N4504" s="15" t="n">
        <f aca="false">J4504*K4504</f>
        <v>155.8</v>
      </c>
      <c r="O4504" s="15" t="n">
        <f aca="false">N4504*L4504</f>
        <v>31.16</v>
      </c>
      <c r="P4504" s="15" t="n">
        <f aca="false">N4504-O4504</f>
        <v>124.64</v>
      </c>
      <c r="Q4504" s="15" t="n">
        <f aca="false">J4504*INDEX(dProdutos!$F$2:$F$47,MATCH(E4504,dProdutos!$A$2:$A$47,0))</f>
        <v>73.42</v>
      </c>
      <c r="R4504" s="15" t="n">
        <f aca="false">IF(I4504="Cancelado",0,P4504-Q4504)</f>
        <v>51.22</v>
      </c>
      <c r="S4504" s="17" t="str">
        <f aca="false">INDEX(dProdutos!$D$2:$D$47,MATCH(E4504,dProdutos!$A$2:$A$47,0))</f>
        <v>Moda Feminina</v>
      </c>
    </row>
    <row r="4505" customFormat="false" ht="15" hidden="false" customHeight="false" outlineLevel="0" collapsed="false">
      <c r="A4505" s="17" t="s">
        <v>4276</v>
      </c>
      <c r="B4505" s="17" t="n">
        <v>2</v>
      </c>
      <c r="C4505" s="21" t="n">
        <v>45986</v>
      </c>
      <c r="D4505" s="17" t="s">
        <v>560</v>
      </c>
      <c r="E4505" s="17" t="s">
        <v>174</v>
      </c>
      <c r="F4505" s="17" t="s">
        <v>1490</v>
      </c>
      <c r="G4505" s="17" t="s">
        <v>63</v>
      </c>
      <c r="H4505" s="17" t="s">
        <v>1537</v>
      </c>
      <c r="I4505" s="17" t="s">
        <v>1524</v>
      </c>
      <c r="J4505" s="17" t="n">
        <v>1</v>
      </c>
      <c r="K4505" s="15" t="n">
        <v>250.9</v>
      </c>
      <c r="L4505" s="22" t="n">
        <v>0.2</v>
      </c>
      <c r="M4505" s="15" t="n">
        <v>0</v>
      </c>
      <c r="N4505" s="15" t="n">
        <f aca="false">J4505*K4505</f>
        <v>250.9</v>
      </c>
      <c r="O4505" s="15" t="n">
        <f aca="false">N4505*L4505</f>
        <v>50.18</v>
      </c>
      <c r="P4505" s="15" t="n">
        <f aca="false">N4505-O4505</f>
        <v>200.72</v>
      </c>
      <c r="Q4505" s="15" t="n">
        <f aca="false">J4505*INDEX(dProdutos!$F$2:$F$47,MATCH(E4505,dProdutos!$A$2:$A$47,0))</f>
        <v>151.28</v>
      </c>
      <c r="R4505" s="15" t="n">
        <f aca="false">IF(I4505="Cancelado",0,P4505-Q4505)</f>
        <v>49.44</v>
      </c>
      <c r="S4505" s="17" t="str">
        <f aca="false">INDEX(dProdutos!$D$2:$D$47,MATCH(E4505,dProdutos!$A$2:$A$47,0))</f>
        <v>Casa</v>
      </c>
    </row>
    <row r="4506" customFormat="false" ht="15" hidden="false" customHeight="false" outlineLevel="0" collapsed="false">
      <c r="A4506" s="17" t="s">
        <v>4276</v>
      </c>
      <c r="B4506" s="17" t="n">
        <v>3</v>
      </c>
      <c r="C4506" s="21" t="n">
        <v>45986</v>
      </c>
      <c r="D4506" s="17" t="s">
        <v>560</v>
      </c>
      <c r="E4506" s="17" t="s">
        <v>105</v>
      </c>
      <c r="F4506" s="17" t="s">
        <v>1490</v>
      </c>
      <c r="G4506" s="17" t="s">
        <v>63</v>
      </c>
      <c r="H4506" s="17" t="s">
        <v>1537</v>
      </c>
      <c r="I4506" s="17" t="s">
        <v>1524</v>
      </c>
      <c r="J4506" s="17" t="n">
        <v>1</v>
      </c>
      <c r="K4506" s="15" t="n">
        <v>175.9</v>
      </c>
      <c r="L4506" s="22" t="n">
        <v>0.2</v>
      </c>
      <c r="M4506" s="15" t="n">
        <v>0</v>
      </c>
      <c r="N4506" s="15" t="n">
        <f aca="false">J4506*K4506</f>
        <v>175.9</v>
      </c>
      <c r="O4506" s="15" t="n">
        <f aca="false">N4506*L4506</f>
        <v>35.18</v>
      </c>
      <c r="P4506" s="15" t="n">
        <f aca="false">N4506-O4506</f>
        <v>140.72</v>
      </c>
      <c r="Q4506" s="15" t="n">
        <f aca="false">J4506*INDEX(dProdutos!$F$2:$F$47,MATCH(E4506,dProdutos!$A$2:$A$47,0))</f>
        <v>96.59</v>
      </c>
      <c r="R4506" s="15" t="n">
        <f aca="false">IF(I4506="Cancelado",0,P4506-Q4506)</f>
        <v>44.13</v>
      </c>
      <c r="S4506" s="17" t="str">
        <f aca="false">INDEX(dProdutos!$D$2:$D$47,MATCH(E4506,dProdutos!$A$2:$A$47,0))</f>
        <v>Moda Masculina</v>
      </c>
    </row>
    <row r="4507" customFormat="false" ht="15" hidden="false" customHeight="false" outlineLevel="0" collapsed="false">
      <c r="A4507" s="17" t="s">
        <v>4276</v>
      </c>
      <c r="B4507" s="17" t="n">
        <v>4</v>
      </c>
      <c r="C4507" s="21" t="n">
        <v>45986</v>
      </c>
      <c r="D4507" s="17" t="s">
        <v>560</v>
      </c>
      <c r="E4507" s="17" t="s">
        <v>102</v>
      </c>
      <c r="F4507" s="17" t="s">
        <v>1490</v>
      </c>
      <c r="G4507" s="17" t="s">
        <v>63</v>
      </c>
      <c r="H4507" s="17" t="s">
        <v>1537</v>
      </c>
      <c r="I4507" s="17" t="s">
        <v>1524</v>
      </c>
      <c r="J4507" s="17" t="n">
        <v>1</v>
      </c>
      <c r="K4507" s="15" t="n">
        <v>65.9</v>
      </c>
      <c r="L4507" s="22" t="n">
        <v>0.2</v>
      </c>
      <c r="M4507" s="15" t="n">
        <v>0</v>
      </c>
      <c r="N4507" s="15" t="n">
        <f aca="false">J4507*K4507</f>
        <v>65.9</v>
      </c>
      <c r="O4507" s="15" t="n">
        <f aca="false">N4507*L4507</f>
        <v>13.18</v>
      </c>
      <c r="P4507" s="15" t="n">
        <f aca="false">N4507-O4507</f>
        <v>52.72</v>
      </c>
      <c r="Q4507" s="15" t="n">
        <f aca="false">J4507*INDEX(dProdutos!$F$2:$F$47,MATCH(E4507,dProdutos!$A$2:$A$47,0))</f>
        <v>29.68</v>
      </c>
      <c r="R4507" s="15" t="n">
        <f aca="false">IF(I4507="Cancelado",0,P4507-Q4507)</f>
        <v>23.04</v>
      </c>
      <c r="S4507" s="17" t="str">
        <f aca="false">INDEX(dProdutos!$D$2:$D$47,MATCH(E4507,dProdutos!$A$2:$A$47,0))</f>
        <v>Moda Masculina</v>
      </c>
    </row>
    <row r="4508" customFormat="false" ht="15" hidden="false" customHeight="false" outlineLevel="0" collapsed="false">
      <c r="A4508" s="17" t="s">
        <v>4277</v>
      </c>
      <c r="B4508" s="17" t="n">
        <v>1</v>
      </c>
      <c r="C4508" s="21" t="n">
        <v>45986</v>
      </c>
      <c r="D4508" s="17" t="s">
        <v>1159</v>
      </c>
      <c r="E4508" s="17" t="s">
        <v>105</v>
      </c>
      <c r="F4508" s="17" t="s">
        <v>1487</v>
      </c>
      <c r="G4508" s="17" t="s">
        <v>62</v>
      </c>
      <c r="H4508" s="17" t="s">
        <v>1537</v>
      </c>
      <c r="I4508" s="17" t="s">
        <v>1524</v>
      </c>
      <c r="J4508" s="17" t="n">
        <v>1</v>
      </c>
      <c r="K4508" s="15" t="n">
        <v>175.9</v>
      </c>
      <c r="L4508" s="22" t="n">
        <v>0.2</v>
      </c>
      <c r="M4508" s="15" t="n">
        <v>31.36</v>
      </c>
      <c r="N4508" s="15" t="n">
        <f aca="false">J4508*K4508</f>
        <v>175.9</v>
      </c>
      <c r="O4508" s="15" t="n">
        <f aca="false">N4508*L4508</f>
        <v>35.18</v>
      </c>
      <c r="P4508" s="15" t="n">
        <f aca="false">N4508-O4508</f>
        <v>140.72</v>
      </c>
      <c r="Q4508" s="15" t="n">
        <f aca="false">J4508*INDEX(dProdutos!$F$2:$F$47,MATCH(E4508,dProdutos!$A$2:$A$47,0))</f>
        <v>96.59</v>
      </c>
      <c r="R4508" s="15" t="n">
        <f aca="false">IF(I4508="Cancelado",0,P4508-Q4508)</f>
        <v>44.13</v>
      </c>
      <c r="S4508" s="17" t="str">
        <f aca="false">INDEX(dProdutos!$D$2:$D$47,MATCH(E4508,dProdutos!$A$2:$A$47,0))</f>
        <v>Moda Masculina</v>
      </c>
    </row>
    <row r="4509" customFormat="false" ht="15" hidden="false" customHeight="false" outlineLevel="0" collapsed="false">
      <c r="A4509" s="17" t="s">
        <v>4277</v>
      </c>
      <c r="B4509" s="17" t="n">
        <v>2</v>
      </c>
      <c r="C4509" s="21" t="n">
        <v>45986</v>
      </c>
      <c r="D4509" s="17" t="s">
        <v>1159</v>
      </c>
      <c r="E4509" s="17" t="s">
        <v>88</v>
      </c>
      <c r="F4509" s="17" t="s">
        <v>1487</v>
      </c>
      <c r="G4509" s="17" t="s">
        <v>62</v>
      </c>
      <c r="H4509" s="17" t="s">
        <v>1537</v>
      </c>
      <c r="I4509" s="17" t="s">
        <v>1524</v>
      </c>
      <c r="J4509" s="17" t="n">
        <v>1</v>
      </c>
      <c r="K4509" s="15" t="n">
        <v>170.9</v>
      </c>
      <c r="L4509" s="22" t="n">
        <v>0.2</v>
      </c>
      <c r="M4509" s="15" t="n">
        <v>0</v>
      </c>
      <c r="N4509" s="15" t="n">
        <f aca="false">J4509*K4509</f>
        <v>170.9</v>
      </c>
      <c r="O4509" s="15" t="n">
        <f aca="false">N4509*L4509</f>
        <v>34.18</v>
      </c>
      <c r="P4509" s="15" t="n">
        <f aca="false">N4509-O4509</f>
        <v>136.72</v>
      </c>
      <c r="Q4509" s="15" t="n">
        <f aca="false">J4509*INDEX(dProdutos!$F$2:$F$47,MATCH(E4509,dProdutos!$A$2:$A$47,0))</f>
        <v>98.14</v>
      </c>
      <c r="R4509" s="15" t="n">
        <f aca="false">IF(I4509="Cancelado",0,P4509-Q4509)</f>
        <v>38.58</v>
      </c>
      <c r="S4509" s="17" t="str">
        <f aca="false">INDEX(dProdutos!$D$2:$D$47,MATCH(E4509,dProdutos!$A$2:$A$47,0))</f>
        <v>Moda Feminina</v>
      </c>
    </row>
    <row r="4510" customFormat="false" ht="15" hidden="false" customHeight="false" outlineLevel="0" collapsed="false">
      <c r="A4510" s="17" t="s">
        <v>4278</v>
      </c>
      <c r="B4510" s="17" t="n">
        <v>1</v>
      </c>
      <c r="C4510" s="21" t="n">
        <v>45986</v>
      </c>
      <c r="D4510" s="17" t="s">
        <v>806</v>
      </c>
      <c r="E4510" s="17" t="s">
        <v>171</v>
      </c>
      <c r="F4510" s="17" t="s">
        <v>1493</v>
      </c>
      <c r="G4510" s="17" t="s">
        <v>64</v>
      </c>
      <c r="H4510" s="17" t="s">
        <v>1527</v>
      </c>
      <c r="I4510" s="17" t="s">
        <v>1524</v>
      </c>
      <c r="J4510" s="17" t="n">
        <v>1</v>
      </c>
      <c r="K4510" s="15" t="n">
        <v>246.9</v>
      </c>
      <c r="L4510" s="22" t="n">
        <v>0.2</v>
      </c>
      <c r="M4510" s="15" t="n">
        <v>17.85</v>
      </c>
      <c r="N4510" s="15" t="n">
        <f aca="false">J4510*K4510</f>
        <v>246.9</v>
      </c>
      <c r="O4510" s="15" t="n">
        <f aca="false">N4510*L4510</f>
        <v>49.38</v>
      </c>
      <c r="P4510" s="15" t="n">
        <f aca="false">N4510-O4510</f>
        <v>197.52</v>
      </c>
      <c r="Q4510" s="15" t="n">
        <f aca="false">J4510*INDEX(dProdutos!$F$2:$F$47,MATCH(E4510,dProdutos!$A$2:$A$47,0))</f>
        <v>103.61</v>
      </c>
      <c r="R4510" s="15" t="n">
        <f aca="false">IF(I4510="Cancelado",0,P4510-Q4510)</f>
        <v>93.91</v>
      </c>
      <c r="S4510" s="17" t="str">
        <f aca="false">INDEX(dProdutos!$D$2:$D$47,MATCH(E4510,dProdutos!$A$2:$A$47,0))</f>
        <v>Casa</v>
      </c>
    </row>
    <row r="4511" customFormat="false" ht="15" hidden="false" customHeight="false" outlineLevel="0" collapsed="false">
      <c r="A4511" s="17" t="s">
        <v>4279</v>
      </c>
      <c r="B4511" s="17" t="n">
        <v>1</v>
      </c>
      <c r="C4511" s="21" t="n">
        <v>45986</v>
      </c>
      <c r="D4511" s="17" t="s">
        <v>1138</v>
      </c>
      <c r="E4511" s="17" t="s">
        <v>156</v>
      </c>
      <c r="F4511" s="17" t="s">
        <v>1503</v>
      </c>
      <c r="G4511" s="17" t="s">
        <v>63</v>
      </c>
      <c r="H4511" s="17" t="s">
        <v>1537</v>
      </c>
      <c r="I4511" s="17" t="s">
        <v>1524</v>
      </c>
      <c r="J4511" s="17" t="n">
        <v>1</v>
      </c>
      <c r="K4511" s="15" t="n">
        <v>192.9</v>
      </c>
      <c r="L4511" s="22" t="n">
        <v>0.2</v>
      </c>
      <c r="M4511" s="15" t="n">
        <v>11.8</v>
      </c>
      <c r="N4511" s="15" t="n">
        <f aca="false">J4511*K4511</f>
        <v>192.9</v>
      </c>
      <c r="O4511" s="15" t="n">
        <f aca="false">N4511*L4511</f>
        <v>38.58</v>
      </c>
      <c r="P4511" s="15" t="n">
        <f aca="false">N4511-O4511</f>
        <v>154.32</v>
      </c>
      <c r="Q4511" s="15" t="n">
        <f aca="false">J4511*INDEX(dProdutos!$F$2:$F$47,MATCH(E4511,dProdutos!$A$2:$A$47,0))</f>
        <v>80.38</v>
      </c>
      <c r="R4511" s="15" t="n">
        <f aca="false">IF(I4511="Cancelado",0,P4511-Q4511)</f>
        <v>73.94</v>
      </c>
      <c r="S4511" s="17" t="str">
        <f aca="false">INDEX(dProdutos!$D$2:$D$47,MATCH(E4511,dProdutos!$A$2:$A$47,0))</f>
        <v>Acessórios</v>
      </c>
    </row>
    <row r="4512" customFormat="false" ht="15" hidden="false" customHeight="false" outlineLevel="0" collapsed="false">
      <c r="A4512" s="17" t="s">
        <v>4279</v>
      </c>
      <c r="B4512" s="17" t="n">
        <v>2</v>
      </c>
      <c r="C4512" s="21" t="n">
        <v>45986</v>
      </c>
      <c r="D4512" s="17" t="s">
        <v>1138</v>
      </c>
      <c r="E4512" s="17" t="s">
        <v>144</v>
      </c>
      <c r="F4512" s="17" t="s">
        <v>1503</v>
      </c>
      <c r="G4512" s="17" t="s">
        <v>63</v>
      </c>
      <c r="H4512" s="17" t="s">
        <v>1537</v>
      </c>
      <c r="I4512" s="17" t="s">
        <v>1524</v>
      </c>
      <c r="J4512" s="17" t="n">
        <v>1</v>
      </c>
      <c r="K4512" s="15" t="n">
        <v>260.9</v>
      </c>
      <c r="L4512" s="22" t="n">
        <v>0.2</v>
      </c>
      <c r="M4512" s="15" t="n">
        <v>0</v>
      </c>
      <c r="N4512" s="15" t="n">
        <f aca="false">J4512*K4512</f>
        <v>260.9</v>
      </c>
      <c r="O4512" s="15" t="n">
        <f aca="false">N4512*L4512</f>
        <v>52.18</v>
      </c>
      <c r="P4512" s="15" t="n">
        <f aca="false">N4512-O4512</f>
        <v>208.72</v>
      </c>
      <c r="Q4512" s="15" t="n">
        <f aca="false">J4512*INDEX(dProdutos!$F$2:$F$47,MATCH(E4512,dProdutos!$A$2:$A$47,0))</f>
        <v>99.86</v>
      </c>
      <c r="R4512" s="15" t="n">
        <f aca="false">IF(I4512="Cancelado",0,P4512-Q4512)</f>
        <v>108.86</v>
      </c>
      <c r="S4512" s="17" t="str">
        <f aca="false">INDEX(dProdutos!$D$2:$D$47,MATCH(E4512,dProdutos!$A$2:$A$47,0))</f>
        <v>Acessórios</v>
      </c>
    </row>
    <row r="4513" customFormat="false" ht="15" hidden="false" customHeight="false" outlineLevel="0" collapsed="false">
      <c r="A4513" s="17" t="s">
        <v>4280</v>
      </c>
      <c r="B4513" s="17" t="n">
        <v>1</v>
      </c>
      <c r="C4513" s="21" t="n">
        <v>45986</v>
      </c>
      <c r="D4513" s="17" t="s">
        <v>860</v>
      </c>
      <c r="E4513" s="17" t="s">
        <v>77</v>
      </c>
      <c r="F4513" s="17" t="s">
        <v>1499</v>
      </c>
      <c r="G4513" s="17" t="s">
        <v>62</v>
      </c>
      <c r="H4513" s="17" t="s">
        <v>1523</v>
      </c>
      <c r="I4513" s="17" t="s">
        <v>1524</v>
      </c>
      <c r="J4513" s="17" t="n">
        <v>1</v>
      </c>
      <c r="K4513" s="15" t="n">
        <v>198.9</v>
      </c>
      <c r="L4513" s="22" t="n">
        <v>0.2</v>
      </c>
      <c r="M4513" s="15" t="n">
        <v>10.05</v>
      </c>
      <c r="N4513" s="15" t="n">
        <f aca="false">J4513*K4513</f>
        <v>198.9</v>
      </c>
      <c r="O4513" s="15" t="n">
        <f aca="false">N4513*L4513</f>
        <v>39.78</v>
      </c>
      <c r="P4513" s="15" t="n">
        <f aca="false">N4513-O4513</f>
        <v>159.12</v>
      </c>
      <c r="Q4513" s="15" t="n">
        <f aca="false">J4513*INDEX(dProdutos!$F$2:$F$47,MATCH(E4513,dProdutos!$A$2:$A$47,0))</f>
        <v>107.88</v>
      </c>
      <c r="R4513" s="15" t="n">
        <f aca="false">IF(I4513="Cancelado",0,P4513-Q4513)</f>
        <v>51.24</v>
      </c>
      <c r="S4513" s="17" t="str">
        <f aca="false">INDEX(dProdutos!$D$2:$D$47,MATCH(E4513,dProdutos!$A$2:$A$47,0))</f>
        <v>Moda Feminina</v>
      </c>
    </row>
    <row r="4514" customFormat="false" ht="15" hidden="false" customHeight="false" outlineLevel="0" collapsed="false">
      <c r="A4514" s="17" t="s">
        <v>4281</v>
      </c>
      <c r="B4514" s="17" t="n">
        <v>1</v>
      </c>
      <c r="C4514" s="21" t="n">
        <v>45986</v>
      </c>
      <c r="D4514" s="17" t="s">
        <v>1196</v>
      </c>
      <c r="E4514" s="17" t="s">
        <v>192</v>
      </c>
      <c r="F4514" s="17" t="s">
        <v>1490</v>
      </c>
      <c r="G4514" s="17" t="s">
        <v>61</v>
      </c>
      <c r="H4514" s="17" t="s">
        <v>1523</v>
      </c>
      <c r="I4514" s="17" t="s">
        <v>1524</v>
      </c>
      <c r="J4514" s="17" t="n">
        <v>3</v>
      </c>
      <c r="K4514" s="15" t="n">
        <v>245.9</v>
      </c>
      <c r="L4514" s="22" t="n">
        <v>0.2</v>
      </c>
      <c r="M4514" s="15" t="n">
        <v>19.39</v>
      </c>
      <c r="N4514" s="15" t="n">
        <f aca="false">J4514*K4514</f>
        <v>737.7</v>
      </c>
      <c r="O4514" s="15" t="n">
        <f aca="false">N4514*L4514</f>
        <v>147.54</v>
      </c>
      <c r="P4514" s="15" t="n">
        <f aca="false">N4514-O4514</f>
        <v>590.16</v>
      </c>
      <c r="Q4514" s="15" t="n">
        <f aca="false">J4514*INDEX(dProdutos!$F$2:$F$47,MATCH(E4514,dProdutos!$A$2:$A$47,0))</f>
        <v>323.34</v>
      </c>
      <c r="R4514" s="15" t="n">
        <f aca="false">IF(I4514="Cancelado",0,P4514-Q4514)</f>
        <v>266.82</v>
      </c>
      <c r="S4514" s="17" t="str">
        <f aca="false">INDEX(dProdutos!$D$2:$D$47,MATCH(E4514,dProdutos!$A$2:$A$47,0))</f>
        <v>Eletrônicos</v>
      </c>
    </row>
    <row r="4515" customFormat="false" ht="15" hidden="false" customHeight="false" outlineLevel="0" collapsed="false">
      <c r="A4515" s="17" t="s">
        <v>4281</v>
      </c>
      <c r="B4515" s="17" t="n">
        <v>2</v>
      </c>
      <c r="C4515" s="21" t="n">
        <v>45986</v>
      </c>
      <c r="D4515" s="17" t="s">
        <v>1196</v>
      </c>
      <c r="E4515" s="17" t="s">
        <v>111</v>
      </c>
      <c r="F4515" s="17" t="s">
        <v>1490</v>
      </c>
      <c r="G4515" s="17" t="s">
        <v>61</v>
      </c>
      <c r="H4515" s="17" t="s">
        <v>1523</v>
      </c>
      <c r="I4515" s="17" t="s">
        <v>1524</v>
      </c>
      <c r="J4515" s="17" t="n">
        <v>1</v>
      </c>
      <c r="K4515" s="15" t="n">
        <v>188.9</v>
      </c>
      <c r="L4515" s="22" t="n">
        <v>0.2</v>
      </c>
      <c r="M4515" s="15" t="n">
        <v>0</v>
      </c>
      <c r="N4515" s="15" t="n">
        <f aca="false">J4515*K4515</f>
        <v>188.9</v>
      </c>
      <c r="O4515" s="15" t="n">
        <f aca="false">N4515*L4515</f>
        <v>37.78</v>
      </c>
      <c r="P4515" s="15" t="n">
        <f aca="false">N4515-O4515</f>
        <v>151.12</v>
      </c>
      <c r="Q4515" s="15" t="n">
        <f aca="false">J4515*INDEX(dProdutos!$F$2:$F$47,MATCH(E4515,dProdutos!$A$2:$A$47,0))</f>
        <v>88.32</v>
      </c>
      <c r="R4515" s="15" t="n">
        <f aca="false">IF(I4515="Cancelado",0,P4515-Q4515)</f>
        <v>62.8</v>
      </c>
      <c r="S4515" s="17" t="str">
        <f aca="false">INDEX(dProdutos!$D$2:$D$47,MATCH(E4515,dProdutos!$A$2:$A$47,0))</f>
        <v>Moda Masculina</v>
      </c>
    </row>
    <row r="4516" customFormat="false" ht="15" hidden="false" customHeight="false" outlineLevel="0" collapsed="false">
      <c r="A4516" s="17" t="s">
        <v>4282</v>
      </c>
      <c r="B4516" s="17" t="n">
        <v>1</v>
      </c>
      <c r="C4516" s="21" t="n">
        <v>45986</v>
      </c>
      <c r="D4516" s="17" t="s">
        <v>683</v>
      </c>
      <c r="E4516" s="17" t="s">
        <v>120</v>
      </c>
      <c r="F4516" s="17" t="s">
        <v>1490</v>
      </c>
      <c r="G4516" s="17" t="s">
        <v>61</v>
      </c>
      <c r="H4516" s="17" t="s">
        <v>1540</v>
      </c>
      <c r="I4516" s="17" t="s">
        <v>1524</v>
      </c>
      <c r="J4516" s="17" t="n">
        <v>2</v>
      </c>
      <c r="K4516" s="15" t="n">
        <v>96.9</v>
      </c>
      <c r="L4516" s="22" t="n">
        <v>0.2</v>
      </c>
      <c r="M4516" s="15" t="n">
        <v>0</v>
      </c>
      <c r="N4516" s="15" t="n">
        <f aca="false">J4516*K4516</f>
        <v>193.8</v>
      </c>
      <c r="O4516" s="15" t="n">
        <f aca="false">N4516*L4516</f>
        <v>38.76</v>
      </c>
      <c r="P4516" s="15" t="n">
        <f aca="false">N4516-O4516</f>
        <v>155.04</v>
      </c>
      <c r="Q4516" s="15" t="n">
        <f aca="false">J4516*INDEX(dProdutos!$F$2:$F$47,MATCH(E4516,dProdutos!$A$2:$A$47,0))</f>
        <v>88.72</v>
      </c>
      <c r="R4516" s="15" t="n">
        <f aca="false">IF(I4516="Cancelado",0,P4516-Q4516)</f>
        <v>66.32</v>
      </c>
      <c r="S4516" s="17" t="str">
        <f aca="false">INDEX(dProdutos!$D$2:$D$47,MATCH(E4516,dProdutos!$A$2:$A$47,0))</f>
        <v>Moda Masculina</v>
      </c>
    </row>
    <row r="4517" customFormat="false" ht="15" hidden="false" customHeight="false" outlineLevel="0" collapsed="false">
      <c r="A4517" s="17" t="s">
        <v>4283</v>
      </c>
      <c r="B4517" s="17" t="n">
        <v>1</v>
      </c>
      <c r="C4517" s="21" t="n">
        <v>45986</v>
      </c>
      <c r="D4517" s="17" t="s">
        <v>662</v>
      </c>
      <c r="E4517" s="17" t="s">
        <v>183</v>
      </c>
      <c r="F4517" s="17" t="s">
        <v>1487</v>
      </c>
      <c r="G4517" s="17" t="s">
        <v>59</v>
      </c>
      <c r="H4517" s="17" t="s">
        <v>1523</v>
      </c>
      <c r="I4517" s="17" t="s">
        <v>1524</v>
      </c>
      <c r="J4517" s="17" t="n">
        <v>1</v>
      </c>
      <c r="K4517" s="15" t="n">
        <v>121.9</v>
      </c>
      <c r="L4517" s="22" t="n">
        <v>0.2</v>
      </c>
      <c r="M4517" s="15" t="n">
        <v>0</v>
      </c>
      <c r="N4517" s="15" t="n">
        <f aca="false">J4517*K4517</f>
        <v>121.9</v>
      </c>
      <c r="O4517" s="15" t="n">
        <f aca="false">N4517*L4517</f>
        <v>24.38</v>
      </c>
      <c r="P4517" s="15" t="n">
        <f aca="false">N4517-O4517</f>
        <v>97.52</v>
      </c>
      <c r="Q4517" s="15" t="n">
        <f aca="false">J4517*INDEX(dProdutos!$F$2:$F$47,MATCH(E4517,dProdutos!$A$2:$A$47,0))</f>
        <v>52.76</v>
      </c>
      <c r="R4517" s="15" t="n">
        <f aca="false">IF(I4517="Cancelado",0,P4517-Q4517)</f>
        <v>44.76</v>
      </c>
      <c r="S4517" s="17" t="str">
        <f aca="false">INDEX(dProdutos!$D$2:$D$47,MATCH(E4517,dProdutos!$A$2:$A$47,0))</f>
        <v>Eletrônicos</v>
      </c>
    </row>
    <row r="4518" customFormat="false" ht="15" hidden="false" customHeight="false" outlineLevel="0" collapsed="false">
      <c r="A4518" s="17" t="s">
        <v>4284</v>
      </c>
      <c r="B4518" s="17" t="n">
        <v>1</v>
      </c>
      <c r="C4518" s="21" t="n">
        <v>45986</v>
      </c>
      <c r="D4518" s="17" t="s">
        <v>1172</v>
      </c>
      <c r="E4518" s="17" t="s">
        <v>81</v>
      </c>
      <c r="F4518" s="17" t="s">
        <v>1503</v>
      </c>
      <c r="G4518" s="17" t="s">
        <v>62</v>
      </c>
      <c r="H4518" s="17" t="s">
        <v>1523</v>
      </c>
      <c r="I4518" s="17" t="s">
        <v>1524</v>
      </c>
      <c r="J4518" s="17" t="n">
        <v>2</v>
      </c>
      <c r="K4518" s="15" t="n">
        <v>64.9</v>
      </c>
      <c r="L4518" s="22" t="n">
        <v>0.2</v>
      </c>
      <c r="M4518" s="15" t="n">
        <v>14.12</v>
      </c>
      <c r="N4518" s="15" t="n">
        <f aca="false">J4518*K4518</f>
        <v>129.8</v>
      </c>
      <c r="O4518" s="15" t="n">
        <f aca="false">N4518*L4518</f>
        <v>25.96</v>
      </c>
      <c r="P4518" s="15" t="n">
        <f aca="false">N4518-O4518</f>
        <v>103.84</v>
      </c>
      <c r="Q4518" s="15" t="n">
        <f aca="false">J4518*INDEX(dProdutos!$F$2:$F$47,MATCH(E4518,dProdutos!$A$2:$A$47,0))</f>
        <v>52.24</v>
      </c>
      <c r="R4518" s="15" t="n">
        <f aca="false">IF(I4518="Cancelado",0,P4518-Q4518)</f>
        <v>51.6</v>
      </c>
      <c r="S4518" s="17" t="str">
        <f aca="false">INDEX(dProdutos!$D$2:$D$47,MATCH(E4518,dProdutos!$A$2:$A$47,0))</f>
        <v>Moda Feminina</v>
      </c>
    </row>
    <row r="4519" customFormat="false" ht="15" hidden="false" customHeight="false" outlineLevel="0" collapsed="false">
      <c r="A4519" s="17" t="s">
        <v>4284</v>
      </c>
      <c r="B4519" s="17" t="n">
        <v>2</v>
      </c>
      <c r="C4519" s="21" t="n">
        <v>45986</v>
      </c>
      <c r="D4519" s="17" t="s">
        <v>1172</v>
      </c>
      <c r="E4519" s="17" t="s">
        <v>120</v>
      </c>
      <c r="F4519" s="17" t="s">
        <v>1503</v>
      </c>
      <c r="G4519" s="17" t="s">
        <v>62</v>
      </c>
      <c r="H4519" s="17" t="s">
        <v>1523</v>
      </c>
      <c r="I4519" s="17" t="s">
        <v>1524</v>
      </c>
      <c r="J4519" s="17" t="n">
        <v>1</v>
      </c>
      <c r="K4519" s="15" t="n">
        <v>96.9</v>
      </c>
      <c r="L4519" s="22" t="n">
        <v>0.2</v>
      </c>
      <c r="M4519" s="15" t="n">
        <v>0</v>
      </c>
      <c r="N4519" s="15" t="n">
        <f aca="false">J4519*K4519</f>
        <v>96.9</v>
      </c>
      <c r="O4519" s="15" t="n">
        <f aca="false">N4519*L4519</f>
        <v>19.38</v>
      </c>
      <c r="P4519" s="15" t="n">
        <f aca="false">N4519-O4519</f>
        <v>77.52</v>
      </c>
      <c r="Q4519" s="15" t="n">
        <f aca="false">J4519*INDEX(dProdutos!$F$2:$F$47,MATCH(E4519,dProdutos!$A$2:$A$47,0))</f>
        <v>44.36</v>
      </c>
      <c r="R4519" s="15" t="n">
        <f aca="false">IF(I4519="Cancelado",0,P4519-Q4519)</f>
        <v>33.16</v>
      </c>
      <c r="S4519" s="17" t="str">
        <f aca="false">INDEX(dProdutos!$D$2:$D$47,MATCH(E4519,dProdutos!$A$2:$A$47,0))</f>
        <v>Moda Masculina</v>
      </c>
    </row>
    <row r="4520" customFormat="false" ht="15" hidden="false" customHeight="false" outlineLevel="0" collapsed="false">
      <c r="A4520" s="17" t="s">
        <v>4285</v>
      </c>
      <c r="B4520" s="17" t="n">
        <v>1</v>
      </c>
      <c r="C4520" s="21" t="n">
        <v>45986</v>
      </c>
      <c r="D4520" s="17" t="s">
        <v>632</v>
      </c>
      <c r="E4520" s="17" t="s">
        <v>108</v>
      </c>
      <c r="F4520" s="17" t="s">
        <v>1495</v>
      </c>
      <c r="G4520" s="17" t="s">
        <v>59</v>
      </c>
      <c r="H4520" s="17" t="s">
        <v>1537</v>
      </c>
      <c r="I4520" s="17" t="s">
        <v>1524</v>
      </c>
      <c r="J4520" s="17" t="n">
        <v>1</v>
      </c>
      <c r="K4520" s="15" t="n">
        <v>265.9</v>
      </c>
      <c r="L4520" s="22" t="n">
        <v>0.2</v>
      </c>
      <c r="M4520" s="15" t="n">
        <v>0</v>
      </c>
      <c r="N4520" s="15" t="n">
        <f aca="false">J4520*K4520</f>
        <v>265.9</v>
      </c>
      <c r="O4520" s="15" t="n">
        <f aca="false">N4520*L4520</f>
        <v>53.18</v>
      </c>
      <c r="P4520" s="15" t="n">
        <f aca="false">N4520-O4520</f>
        <v>212.72</v>
      </c>
      <c r="Q4520" s="15" t="n">
        <f aca="false">J4520*INDEX(dProdutos!$F$2:$F$47,MATCH(E4520,dProdutos!$A$2:$A$47,0))</f>
        <v>155.62</v>
      </c>
      <c r="R4520" s="15" t="n">
        <f aca="false">IF(I4520="Cancelado",0,P4520-Q4520)</f>
        <v>57.1</v>
      </c>
      <c r="S4520" s="17" t="str">
        <f aca="false">INDEX(dProdutos!$D$2:$D$47,MATCH(E4520,dProdutos!$A$2:$A$47,0))</f>
        <v>Moda Masculina</v>
      </c>
    </row>
    <row r="4521" customFormat="false" ht="15" hidden="false" customHeight="false" outlineLevel="0" collapsed="false">
      <c r="A4521" s="17" t="s">
        <v>4285</v>
      </c>
      <c r="B4521" s="17" t="n">
        <v>2</v>
      </c>
      <c r="C4521" s="21" t="n">
        <v>45986</v>
      </c>
      <c r="D4521" s="17" t="s">
        <v>632</v>
      </c>
      <c r="E4521" s="17" t="s">
        <v>150</v>
      </c>
      <c r="F4521" s="17" t="s">
        <v>1495</v>
      </c>
      <c r="G4521" s="17" t="s">
        <v>59</v>
      </c>
      <c r="H4521" s="17" t="s">
        <v>1537</v>
      </c>
      <c r="I4521" s="17" t="s">
        <v>1524</v>
      </c>
      <c r="J4521" s="17" t="n">
        <v>2</v>
      </c>
      <c r="K4521" s="15" t="n">
        <v>71.9</v>
      </c>
      <c r="L4521" s="22" t="n">
        <v>0.2</v>
      </c>
      <c r="M4521" s="15" t="n">
        <v>0</v>
      </c>
      <c r="N4521" s="15" t="n">
        <f aca="false">J4521*K4521</f>
        <v>143.8</v>
      </c>
      <c r="O4521" s="15" t="n">
        <f aca="false">N4521*L4521</f>
        <v>28.76</v>
      </c>
      <c r="P4521" s="15" t="n">
        <f aca="false">N4521-O4521</f>
        <v>115.04</v>
      </c>
      <c r="Q4521" s="15" t="n">
        <f aca="false">J4521*INDEX(dProdutos!$F$2:$F$47,MATCH(E4521,dProdutos!$A$2:$A$47,0))</f>
        <v>54.76</v>
      </c>
      <c r="R4521" s="15" t="n">
        <f aca="false">IF(I4521="Cancelado",0,P4521-Q4521)</f>
        <v>60.28</v>
      </c>
      <c r="S4521" s="17" t="str">
        <f aca="false">INDEX(dProdutos!$D$2:$D$47,MATCH(E4521,dProdutos!$A$2:$A$47,0))</f>
        <v>Acessórios</v>
      </c>
    </row>
    <row r="4522" customFormat="false" ht="15" hidden="false" customHeight="false" outlineLevel="0" collapsed="false">
      <c r="A4522" s="17" t="s">
        <v>4286</v>
      </c>
      <c r="B4522" s="17" t="n">
        <v>1</v>
      </c>
      <c r="C4522" s="21" t="n">
        <v>45986</v>
      </c>
      <c r="D4522" s="17" t="s">
        <v>1380</v>
      </c>
      <c r="E4522" s="17" t="s">
        <v>174</v>
      </c>
      <c r="F4522" s="17" t="s">
        <v>1501</v>
      </c>
      <c r="G4522" s="17" t="s">
        <v>62</v>
      </c>
      <c r="H4522" s="17" t="s">
        <v>1537</v>
      </c>
      <c r="I4522" s="17" t="s">
        <v>1524</v>
      </c>
      <c r="J4522" s="17" t="n">
        <v>1</v>
      </c>
      <c r="K4522" s="15" t="n">
        <v>250.9</v>
      </c>
      <c r="L4522" s="22" t="n">
        <v>0.2</v>
      </c>
      <c r="M4522" s="15" t="n">
        <v>0</v>
      </c>
      <c r="N4522" s="15" t="n">
        <f aca="false">J4522*K4522</f>
        <v>250.9</v>
      </c>
      <c r="O4522" s="15" t="n">
        <f aca="false">N4522*L4522</f>
        <v>50.18</v>
      </c>
      <c r="P4522" s="15" t="n">
        <f aca="false">N4522-O4522</f>
        <v>200.72</v>
      </c>
      <c r="Q4522" s="15" t="n">
        <f aca="false">J4522*INDEX(dProdutos!$F$2:$F$47,MATCH(E4522,dProdutos!$A$2:$A$47,0))</f>
        <v>151.28</v>
      </c>
      <c r="R4522" s="15" t="n">
        <f aca="false">IF(I4522="Cancelado",0,P4522-Q4522)</f>
        <v>49.44</v>
      </c>
      <c r="S4522" s="17" t="str">
        <f aca="false">INDEX(dProdutos!$D$2:$D$47,MATCH(E4522,dProdutos!$A$2:$A$47,0))</f>
        <v>Casa</v>
      </c>
    </row>
    <row r="4523" customFormat="false" ht="15" hidden="false" customHeight="false" outlineLevel="0" collapsed="false">
      <c r="A4523" s="17" t="s">
        <v>4287</v>
      </c>
      <c r="B4523" s="17" t="n">
        <v>1</v>
      </c>
      <c r="C4523" s="21" t="n">
        <v>45986</v>
      </c>
      <c r="D4523" s="17" t="s">
        <v>1043</v>
      </c>
      <c r="E4523" s="17" t="s">
        <v>183</v>
      </c>
      <c r="F4523" s="17" t="s">
        <v>1487</v>
      </c>
      <c r="G4523" s="17" t="s">
        <v>62</v>
      </c>
      <c r="H4523" s="17" t="s">
        <v>1537</v>
      </c>
      <c r="I4523" s="17" t="s">
        <v>1524</v>
      </c>
      <c r="J4523" s="17" t="n">
        <v>2</v>
      </c>
      <c r="K4523" s="15" t="n">
        <v>121.9</v>
      </c>
      <c r="L4523" s="22" t="n">
        <v>0.2</v>
      </c>
      <c r="M4523" s="15" t="n">
        <v>26.9</v>
      </c>
      <c r="N4523" s="15" t="n">
        <f aca="false">J4523*K4523</f>
        <v>243.8</v>
      </c>
      <c r="O4523" s="15" t="n">
        <f aca="false">N4523*L4523</f>
        <v>48.76</v>
      </c>
      <c r="P4523" s="15" t="n">
        <f aca="false">N4523-O4523</f>
        <v>195.04</v>
      </c>
      <c r="Q4523" s="15" t="n">
        <f aca="false">J4523*INDEX(dProdutos!$F$2:$F$47,MATCH(E4523,dProdutos!$A$2:$A$47,0))</f>
        <v>105.52</v>
      </c>
      <c r="R4523" s="15" t="n">
        <f aca="false">IF(I4523="Cancelado",0,P4523-Q4523)</f>
        <v>89.52</v>
      </c>
      <c r="S4523" s="17" t="str">
        <f aca="false">INDEX(dProdutos!$D$2:$D$47,MATCH(E4523,dProdutos!$A$2:$A$47,0))</f>
        <v>Eletrônicos</v>
      </c>
    </row>
    <row r="4524" customFormat="false" ht="15" hidden="false" customHeight="false" outlineLevel="0" collapsed="false">
      <c r="A4524" s="17" t="s">
        <v>4288</v>
      </c>
      <c r="B4524" s="17" t="n">
        <v>1</v>
      </c>
      <c r="C4524" s="21" t="n">
        <v>45986</v>
      </c>
      <c r="D4524" s="17" t="s">
        <v>441</v>
      </c>
      <c r="E4524" s="17" t="s">
        <v>138</v>
      </c>
      <c r="F4524" s="17" t="s">
        <v>1503</v>
      </c>
      <c r="G4524" s="17" t="s">
        <v>59</v>
      </c>
      <c r="H4524" s="17" t="s">
        <v>1523</v>
      </c>
      <c r="I4524" s="17" t="s">
        <v>1524</v>
      </c>
      <c r="J4524" s="17" t="n">
        <v>1</v>
      </c>
      <c r="K4524" s="15" t="n">
        <v>231.9</v>
      </c>
      <c r="L4524" s="22" t="n">
        <v>0.2</v>
      </c>
      <c r="M4524" s="15" t="n">
        <v>31.18</v>
      </c>
      <c r="N4524" s="15" t="n">
        <f aca="false">J4524*K4524</f>
        <v>231.9</v>
      </c>
      <c r="O4524" s="15" t="n">
        <f aca="false">N4524*L4524</f>
        <v>46.38</v>
      </c>
      <c r="P4524" s="15" t="n">
        <f aca="false">N4524-O4524</f>
        <v>185.52</v>
      </c>
      <c r="Q4524" s="15" t="n">
        <f aca="false">J4524*INDEX(dProdutos!$F$2:$F$47,MATCH(E4524,dProdutos!$A$2:$A$47,0))</f>
        <v>132.21</v>
      </c>
      <c r="R4524" s="15" t="n">
        <f aca="false">IF(I4524="Cancelado",0,P4524-Q4524)</f>
        <v>53.31</v>
      </c>
      <c r="S4524" s="17" t="str">
        <f aca="false">INDEX(dProdutos!$D$2:$D$47,MATCH(E4524,dProdutos!$A$2:$A$47,0))</f>
        <v>Calçados</v>
      </c>
    </row>
    <row r="4525" customFormat="false" ht="15" hidden="false" customHeight="false" outlineLevel="0" collapsed="false">
      <c r="A4525" s="17" t="s">
        <v>4288</v>
      </c>
      <c r="B4525" s="17" t="n">
        <v>2</v>
      </c>
      <c r="C4525" s="21" t="n">
        <v>45986</v>
      </c>
      <c r="D4525" s="17" t="s">
        <v>441</v>
      </c>
      <c r="E4525" s="17" t="s">
        <v>105</v>
      </c>
      <c r="F4525" s="17" t="s">
        <v>1503</v>
      </c>
      <c r="G4525" s="17" t="s">
        <v>59</v>
      </c>
      <c r="H4525" s="17" t="s">
        <v>1523</v>
      </c>
      <c r="I4525" s="17" t="s">
        <v>1524</v>
      </c>
      <c r="J4525" s="17" t="n">
        <v>2</v>
      </c>
      <c r="K4525" s="15" t="n">
        <v>175.9</v>
      </c>
      <c r="L4525" s="22" t="n">
        <v>0.2</v>
      </c>
      <c r="M4525" s="15" t="n">
        <v>0</v>
      </c>
      <c r="N4525" s="15" t="n">
        <f aca="false">J4525*K4525</f>
        <v>351.8</v>
      </c>
      <c r="O4525" s="15" t="n">
        <f aca="false">N4525*L4525</f>
        <v>70.36</v>
      </c>
      <c r="P4525" s="15" t="n">
        <f aca="false">N4525-O4525</f>
        <v>281.44</v>
      </c>
      <c r="Q4525" s="15" t="n">
        <f aca="false">J4525*INDEX(dProdutos!$F$2:$F$47,MATCH(E4525,dProdutos!$A$2:$A$47,0))</f>
        <v>193.18</v>
      </c>
      <c r="R4525" s="15" t="n">
        <f aca="false">IF(I4525="Cancelado",0,P4525-Q4525)</f>
        <v>88.26</v>
      </c>
      <c r="S4525" s="17" t="str">
        <f aca="false">INDEX(dProdutos!$D$2:$D$47,MATCH(E4525,dProdutos!$A$2:$A$47,0))</f>
        <v>Moda Masculina</v>
      </c>
    </row>
    <row r="4526" customFormat="false" ht="15" hidden="false" customHeight="false" outlineLevel="0" collapsed="false">
      <c r="A4526" s="17" t="s">
        <v>4289</v>
      </c>
      <c r="B4526" s="17" t="n">
        <v>1</v>
      </c>
      <c r="C4526" s="21" t="n">
        <v>45986</v>
      </c>
      <c r="D4526" s="17" t="s">
        <v>1117</v>
      </c>
      <c r="E4526" s="17" t="s">
        <v>174</v>
      </c>
      <c r="F4526" s="17" t="s">
        <v>1490</v>
      </c>
      <c r="G4526" s="17" t="s">
        <v>59</v>
      </c>
      <c r="H4526" s="17" t="s">
        <v>1523</v>
      </c>
      <c r="I4526" s="17" t="s">
        <v>1524</v>
      </c>
      <c r="J4526" s="17" t="n">
        <v>1</v>
      </c>
      <c r="K4526" s="15" t="n">
        <v>250.9</v>
      </c>
      <c r="L4526" s="22" t="n">
        <v>0.2</v>
      </c>
      <c r="M4526" s="15" t="n">
        <v>0</v>
      </c>
      <c r="N4526" s="15" t="n">
        <f aca="false">J4526*K4526</f>
        <v>250.9</v>
      </c>
      <c r="O4526" s="15" t="n">
        <f aca="false">N4526*L4526</f>
        <v>50.18</v>
      </c>
      <c r="P4526" s="15" t="n">
        <f aca="false">N4526-O4526</f>
        <v>200.72</v>
      </c>
      <c r="Q4526" s="15" t="n">
        <f aca="false">J4526*INDEX(dProdutos!$F$2:$F$47,MATCH(E4526,dProdutos!$A$2:$A$47,0))</f>
        <v>151.28</v>
      </c>
      <c r="R4526" s="15" t="n">
        <f aca="false">IF(I4526="Cancelado",0,P4526-Q4526)</f>
        <v>49.44</v>
      </c>
      <c r="S4526" s="17" t="str">
        <f aca="false">INDEX(dProdutos!$D$2:$D$47,MATCH(E4526,dProdutos!$A$2:$A$47,0))</f>
        <v>Casa</v>
      </c>
    </row>
    <row r="4527" customFormat="false" ht="15" hidden="false" customHeight="false" outlineLevel="0" collapsed="false">
      <c r="A4527" s="17" t="s">
        <v>4290</v>
      </c>
      <c r="B4527" s="17" t="n">
        <v>1</v>
      </c>
      <c r="C4527" s="21" t="n">
        <v>45986</v>
      </c>
      <c r="D4527" s="17" t="s">
        <v>1399</v>
      </c>
      <c r="E4527" s="17" t="s">
        <v>192</v>
      </c>
      <c r="F4527" s="17" t="s">
        <v>1487</v>
      </c>
      <c r="G4527" s="17" t="s">
        <v>64</v>
      </c>
      <c r="H4527" s="17" t="s">
        <v>1523</v>
      </c>
      <c r="I4527" s="17" t="s">
        <v>1524</v>
      </c>
      <c r="J4527" s="17" t="n">
        <v>2</v>
      </c>
      <c r="K4527" s="15" t="n">
        <v>245.9</v>
      </c>
      <c r="L4527" s="22" t="n">
        <v>0.2</v>
      </c>
      <c r="M4527" s="15" t="n">
        <v>0</v>
      </c>
      <c r="N4527" s="15" t="n">
        <f aca="false">J4527*K4527</f>
        <v>491.8</v>
      </c>
      <c r="O4527" s="15" t="n">
        <f aca="false">N4527*L4527</f>
        <v>98.36</v>
      </c>
      <c r="P4527" s="15" t="n">
        <f aca="false">N4527-O4527</f>
        <v>393.44</v>
      </c>
      <c r="Q4527" s="15" t="n">
        <f aca="false">J4527*INDEX(dProdutos!$F$2:$F$47,MATCH(E4527,dProdutos!$A$2:$A$47,0))</f>
        <v>215.56</v>
      </c>
      <c r="R4527" s="15" t="n">
        <f aca="false">IF(I4527="Cancelado",0,P4527-Q4527)</f>
        <v>177.88</v>
      </c>
      <c r="S4527" s="17" t="str">
        <f aca="false">INDEX(dProdutos!$D$2:$D$47,MATCH(E4527,dProdutos!$A$2:$A$47,0))</f>
        <v>Eletrônicos</v>
      </c>
    </row>
    <row r="4528" customFormat="false" ht="15" hidden="false" customHeight="false" outlineLevel="0" collapsed="false">
      <c r="A4528" s="17" t="s">
        <v>4291</v>
      </c>
      <c r="B4528" s="17" t="n">
        <v>1</v>
      </c>
      <c r="C4528" s="21" t="n">
        <v>45986</v>
      </c>
      <c r="D4528" s="17" t="s">
        <v>1430</v>
      </c>
      <c r="E4528" s="17" t="s">
        <v>150</v>
      </c>
      <c r="F4528" s="17" t="s">
        <v>1490</v>
      </c>
      <c r="G4528" s="17" t="s">
        <v>61</v>
      </c>
      <c r="H4528" s="17" t="s">
        <v>1537</v>
      </c>
      <c r="I4528" s="17" t="s">
        <v>1524</v>
      </c>
      <c r="J4528" s="17" t="n">
        <v>1</v>
      </c>
      <c r="K4528" s="15" t="n">
        <v>71.9</v>
      </c>
      <c r="L4528" s="22" t="n">
        <v>0.2</v>
      </c>
      <c r="M4528" s="15" t="n">
        <v>16.55</v>
      </c>
      <c r="N4528" s="15" t="n">
        <f aca="false">J4528*K4528</f>
        <v>71.9</v>
      </c>
      <c r="O4528" s="15" t="n">
        <f aca="false">N4528*L4528</f>
        <v>14.38</v>
      </c>
      <c r="P4528" s="15" t="n">
        <f aca="false">N4528-O4528</f>
        <v>57.52</v>
      </c>
      <c r="Q4528" s="15" t="n">
        <f aca="false">J4528*INDEX(dProdutos!$F$2:$F$47,MATCH(E4528,dProdutos!$A$2:$A$47,0))</f>
        <v>27.38</v>
      </c>
      <c r="R4528" s="15" t="n">
        <f aca="false">IF(I4528="Cancelado",0,P4528-Q4528)</f>
        <v>30.14</v>
      </c>
      <c r="S4528" s="17" t="str">
        <f aca="false">INDEX(dProdutos!$D$2:$D$47,MATCH(E4528,dProdutos!$A$2:$A$47,0))</f>
        <v>Acessórios</v>
      </c>
    </row>
    <row r="4529" customFormat="false" ht="15" hidden="false" customHeight="false" outlineLevel="0" collapsed="false">
      <c r="A4529" s="17" t="s">
        <v>4291</v>
      </c>
      <c r="B4529" s="17" t="n">
        <v>2</v>
      </c>
      <c r="C4529" s="21" t="n">
        <v>45986</v>
      </c>
      <c r="D4529" s="17" t="s">
        <v>1430</v>
      </c>
      <c r="E4529" s="17" t="s">
        <v>123</v>
      </c>
      <c r="F4529" s="17" t="s">
        <v>1490</v>
      </c>
      <c r="G4529" s="17" t="s">
        <v>61</v>
      </c>
      <c r="H4529" s="17" t="s">
        <v>1537</v>
      </c>
      <c r="I4529" s="17" t="s">
        <v>1524</v>
      </c>
      <c r="J4529" s="17" t="n">
        <v>3</v>
      </c>
      <c r="K4529" s="15" t="n">
        <v>277.9</v>
      </c>
      <c r="L4529" s="22" t="n">
        <v>0.2</v>
      </c>
      <c r="M4529" s="15" t="n">
        <v>0</v>
      </c>
      <c r="N4529" s="15" t="n">
        <f aca="false">J4529*K4529</f>
        <v>833.7</v>
      </c>
      <c r="O4529" s="15" t="n">
        <f aca="false">N4529*L4529</f>
        <v>166.74</v>
      </c>
      <c r="P4529" s="15" t="n">
        <f aca="false">N4529-O4529</f>
        <v>666.96</v>
      </c>
      <c r="Q4529" s="15" t="n">
        <f aca="false">J4529*INDEX(dProdutos!$F$2:$F$47,MATCH(E4529,dProdutos!$A$2:$A$47,0))</f>
        <v>397.08</v>
      </c>
      <c r="R4529" s="15" t="n">
        <f aca="false">IF(I4529="Cancelado",0,P4529-Q4529)</f>
        <v>269.88</v>
      </c>
      <c r="S4529" s="17" t="str">
        <f aca="false">INDEX(dProdutos!$D$2:$D$47,MATCH(E4529,dProdutos!$A$2:$A$47,0))</f>
        <v>Calçados</v>
      </c>
    </row>
    <row r="4530" customFormat="false" ht="15" hidden="false" customHeight="false" outlineLevel="0" collapsed="false">
      <c r="A4530" s="17" t="s">
        <v>4292</v>
      </c>
      <c r="B4530" s="17" t="n">
        <v>1</v>
      </c>
      <c r="C4530" s="21" t="n">
        <v>45986</v>
      </c>
      <c r="D4530" s="17" t="s">
        <v>1169</v>
      </c>
      <c r="E4530" s="17" t="s">
        <v>117</v>
      </c>
      <c r="F4530" s="17" t="s">
        <v>1490</v>
      </c>
      <c r="G4530" s="17" t="s">
        <v>59</v>
      </c>
      <c r="H4530" s="17" t="s">
        <v>1523</v>
      </c>
      <c r="I4530" s="17" t="s">
        <v>1524</v>
      </c>
      <c r="J4530" s="17" t="n">
        <v>1</v>
      </c>
      <c r="K4530" s="15" t="n">
        <v>166.9</v>
      </c>
      <c r="L4530" s="22" t="n">
        <v>0.2</v>
      </c>
      <c r="M4530" s="15" t="n">
        <v>24.67</v>
      </c>
      <c r="N4530" s="15" t="n">
        <f aca="false">J4530*K4530</f>
        <v>166.9</v>
      </c>
      <c r="O4530" s="15" t="n">
        <f aca="false">N4530*L4530</f>
        <v>33.38</v>
      </c>
      <c r="P4530" s="15" t="n">
        <f aca="false">N4530-O4530</f>
        <v>133.52</v>
      </c>
      <c r="Q4530" s="15" t="n">
        <f aca="false">J4530*INDEX(dProdutos!$F$2:$F$47,MATCH(E4530,dProdutos!$A$2:$A$47,0))</f>
        <v>73.23</v>
      </c>
      <c r="R4530" s="15" t="n">
        <f aca="false">IF(I4530="Cancelado",0,P4530-Q4530)</f>
        <v>60.29</v>
      </c>
      <c r="S4530" s="17" t="str">
        <f aca="false">INDEX(dProdutos!$D$2:$D$47,MATCH(E4530,dProdutos!$A$2:$A$47,0))</f>
        <v>Moda Masculina</v>
      </c>
    </row>
    <row r="4531" customFormat="false" ht="15" hidden="false" customHeight="false" outlineLevel="0" collapsed="false">
      <c r="A4531" s="17" t="s">
        <v>4293</v>
      </c>
      <c r="B4531" s="17" t="n">
        <v>1</v>
      </c>
      <c r="C4531" s="21" t="n">
        <v>45987</v>
      </c>
      <c r="D4531" s="17" t="s">
        <v>1324</v>
      </c>
      <c r="E4531" s="17" t="s">
        <v>183</v>
      </c>
      <c r="F4531" s="17" t="s">
        <v>1501</v>
      </c>
      <c r="G4531" s="17" t="s">
        <v>64</v>
      </c>
      <c r="H4531" s="17" t="s">
        <v>1523</v>
      </c>
      <c r="I4531" s="17" t="s">
        <v>1524</v>
      </c>
      <c r="J4531" s="17" t="n">
        <v>1</v>
      </c>
      <c r="K4531" s="15" t="n">
        <v>121.9</v>
      </c>
      <c r="L4531" s="22" t="n">
        <v>0.2</v>
      </c>
      <c r="M4531" s="15" t="n">
        <v>0</v>
      </c>
      <c r="N4531" s="15" t="n">
        <f aca="false">J4531*K4531</f>
        <v>121.9</v>
      </c>
      <c r="O4531" s="15" t="n">
        <f aca="false">N4531*L4531</f>
        <v>24.38</v>
      </c>
      <c r="P4531" s="15" t="n">
        <f aca="false">N4531-O4531</f>
        <v>97.52</v>
      </c>
      <c r="Q4531" s="15" t="n">
        <f aca="false">J4531*INDEX(dProdutos!$F$2:$F$47,MATCH(E4531,dProdutos!$A$2:$A$47,0))</f>
        <v>52.76</v>
      </c>
      <c r="R4531" s="15" t="n">
        <f aca="false">IF(I4531="Cancelado",0,P4531-Q4531)</f>
        <v>44.76</v>
      </c>
      <c r="S4531" s="17" t="str">
        <f aca="false">INDEX(dProdutos!$D$2:$D$47,MATCH(E4531,dProdutos!$A$2:$A$47,0))</f>
        <v>Eletrônicos</v>
      </c>
    </row>
    <row r="4532" customFormat="false" ht="15" hidden="false" customHeight="false" outlineLevel="0" collapsed="false">
      <c r="A4532" s="17" t="s">
        <v>4294</v>
      </c>
      <c r="B4532" s="17" t="n">
        <v>1</v>
      </c>
      <c r="C4532" s="21" t="n">
        <v>45987</v>
      </c>
      <c r="D4532" s="17" t="s">
        <v>573</v>
      </c>
      <c r="E4532" s="17" t="s">
        <v>150</v>
      </c>
      <c r="F4532" s="17" t="s">
        <v>1495</v>
      </c>
      <c r="G4532" s="17" t="s">
        <v>59</v>
      </c>
      <c r="H4532" s="17" t="s">
        <v>1537</v>
      </c>
      <c r="I4532" s="17" t="s">
        <v>1524</v>
      </c>
      <c r="J4532" s="17" t="n">
        <v>1</v>
      </c>
      <c r="K4532" s="15" t="n">
        <v>71.9</v>
      </c>
      <c r="L4532" s="22" t="n">
        <v>0.2</v>
      </c>
      <c r="M4532" s="15" t="n">
        <v>0</v>
      </c>
      <c r="N4532" s="15" t="n">
        <f aca="false">J4532*K4532</f>
        <v>71.9</v>
      </c>
      <c r="O4532" s="15" t="n">
        <f aca="false">N4532*L4532</f>
        <v>14.38</v>
      </c>
      <c r="P4532" s="15" t="n">
        <f aca="false">N4532-O4532</f>
        <v>57.52</v>
      </c>
      <c r="Q4532" s="15" t="n">
        <f aca="false">J4532*INDEX(dProdutos!$F$2:$F$47,MATCH(E4532,dProdutos!$A$2:$A$47,0))</f>
        <v>27.38</v>
      </c>
      <c r="R4532" s="15" t="n">
        <f aca="false">IF(I4532="Cancelado",0,P4532-Q4532)</f>
        <v>30.14</v>
      </c>
      <c r="S4532" s="17" t="str">
        <f aca="false">INDEX(dProdutos!$D$2:$D$47,MATCH(E4532,dProdutos!$A$2:$A$47,0))</f>
        <v>Acessórios</v>
      </c>
    </row>
    <row r="4533" customFormat="false" ht="15" hidden="false" customHeight="false" outlineLevel="0" collapsed="false">
      <c r="A4533" s="17" t="s">
        <v>4295</v>
      </c>
      <c r="B4533" s="17" t="n">
        <v>1</v>
      </c>
      <c r="C4533" s="21" t="n">
        <v>45987</v>
      </c>
      <c r="D4533" s="17" t="s">
        <v>359</v>
      </c>
      <c r="E4533" s="17" t="s">
        <v>123</v>
      </c>
      <c r="F4533" s="17" t="s">
        <v>1495</v>
      </c>
      <c r="G4533" s="17" t="s">
        <v>61</v>
      </c>
      <c r="H4533" s="17" t="s">
        <v>1537</v>
      </c>
      <c r="I4533" s="17" t="s">
        <v>1524</v>
      </c>
      <c r="J4533" s="17" t="n">
        <v>2</v>
      </c>
      <c r="K4533" s="15" t="n">
        <v>277.9</v>
      </c>
      <c r="L4533" s="22" t="n">
        <v>0.2</v>
      </c>
      <c r="M4533" s="15" t="n">
        <v>0</v>
      </c>
      <c r="N4533" s="15" t="n">
        <f aca="false">J4533*K4533</f>
        <v>555.8</v>
      </c>
      <c r="O4533" s="15" t="n">
        <f aca="false">N4533*L4533</f>
        <v>111.16</v>
      </c>
      <c r="P4533" s="15" t="n">
        <f aca="false">N4533-O4533</f>
        <v>444.64</v>
      </c>
      <c r="Q4533" s="15" t="n">
        <f aca="false">J4533*INDEX(dProdutos!$F$2:$F$47,MATCH(E4533,dProdutos!$A$2:$A$47,0))</f>
        <v>264.72</v>
      </c>
      <c r="R4533" s="15" t="n">
        <f aca="false">IF(I4533="Cancelado",0,P4533-Q4533)</f>
        <v>179.92</v>
      </c>
      <c r="S4533" s="17" t="str">
        <f aca="false">INDEX(dProdutos!$D$2:$D$47,MATCH(E4533,dProdutos!$A$2:$A$47,0))</f>
        <v>Calçados</v>
      </c>
    </row>
    <row r="4534" customFormat="false" ht="15" hidden="false" customHeight="false" outlineLevel="0" collapsed="false">
      <c r="A4534" s="17" t="s">
        <v>4295</v>
      </c>
      <c r="B4534" s="17" t="n">
        <v>2</v>
      </c>
      <c r="C4534" s="21" t="n">
        <v>45987</v>
      </c>
      <c r="D4534" s="17" t="s">
        <v>359</v>
      </c>
      <c r="E4534" s="17" t="s">
        <v>144</v>
      </c>
      <c r="F4534" s="17" t="s">
        <v>1495</v>
      </c>
      <c r="G4534" s="17" t="s">
        <v>61</v>
      </c>
      <c r="H4534" s="17" t="s">
        <v>1537</v>
      </c>
      <c r="I4534" s="17" t="s">
        <v>1524</v>
      </c>
      <c r="J4534" s="17" t="n">
        <v>2</v>
      </c>
      <c r="K4534" s="15" t="n">
        <v>260.9</v>
      </c>
      <c r="L4534" s="22" t="n">
        <v>0.2</v>
      </c>
      <c r="M4534" s="15" t="n">
        <v>0</v>
      </c>
      <c r="N4534" s="15" t="n">
        <f aca="false">J4534*K4534</f>
        <v>521.8</v>
      </c>
      <c r="O4534" s="15" t="n">
        <f aca="false">N4534*L4534</f>
        <v>104.36</v>
      </c>
      <c r="P4534" s="15" t="n">
        <f aca="false">N4534-O4534</f>
        <v>417.44</v>
      </c>
      <c r="Q4534" s="15" t="n">
        <f aca="false">J4534*INDEX(dProdutos!$F$2:$F$47,MATCH(E4534,dProdutos!$A$2:$A$47,0))</f>
        <v>199.72</v>
      </c>
      <c r="R4534" s="15" t="n">
        <f aca="false">IF(I4534="Cancelado",0,P4534-Q4534)</f>
        <v>217.72</v>
      </c>
      <c r="S4534" s="17" t="str">
        <f aca="false">INDEX(dProdutos!$D$2:$D$47,MATCH(E4534,dProdutos!$A$2:$A$47,0))</f>
        <v>Acessórios</v>
      </c>
    </row>
    <row r="4535" customFormat="false" ht="15" hidden="false" customHeight="false" outlineLevel="0" collapsed="false">
      <c r="A4535" s="17" t="s">
        <v>4296</v>
      </c>
      <c r="B4535" s="17" t="n">
        <v>1</v>
      </c>
      <c r="C4535" s="21" t="n">
        <v>45987</v>
      </c>
      <c r="D4535" s="17" t="s">
        <v>741</v>
      </c>
      <c r="E4535" s="17" t="s">
        <v>126</v>
      </c>
      <c r="F4535" s="17" t="s">
        <v>1497</v>
      </c>
      <c r="G4535" s="17" t="s">
        <v>61</v>
      </c>
      <c r="H4535" s="17" t="s">
        <v>1537</v>
      </c>
      <c r="I4535" s="17" t="s">
        <v>1524</v>
      </c>
      <c r="J4535" s="17" t="n">
        <v>1</v>
      </c>
      <c r="K4535" s="15" t="n">
        <v>296.9</v>
      </c>
      <c r="L4535" s="22" t="n">
        <v>0.2</v>
      </c>
      <c r="M4535" s="15" t="n">
        <v>0</v>
      </c>
      <c r="N4535" s="15" t="n">
        <f aca="false">J4535*K4535</f>
        <v>296.9</v>
      </c>
      <c r="O4535" s="15" t="n">
        <f aca="false">N4535*L4535</f>
        <v>59.38</v>
      </c>
      <c r="P4535" s="15" t="n">
        <f aca="false">N4535-O4535</f>
        <v>237.52</v>
      </c>
      <c r="Q4535" s="15" t="n">
        <f aca="false">J4535*INDEX(dProdutos!$F$2:$F$47,MATCH(E4535,dProdutos!$A$2:$A$47,0))</f>
        <v>135.24</v>
      </c>
      <c r="R4535" s="15" t="n">
        <f aca="false">IF(I4535="Cancelado",0,P4535-Q4535)</f>
        <v>102.28</v>
      </c>
      <c r="S4535" s="17" t="str">
        <f aca="false">INDEX(dProdutos!$D$2:$D$47,MATCH(E4535,dProdutos!$A$2:$A$47,0))</f>
        <v>Calçados</v>
      </c>
    </row>
    <row r="4536" customFormat="false" ht="15" hidden="false" customHeight="false" outlineLevel="0" collapsed="false">
      <c r="A4536" s="17" t="s">
        <v>4297</v>
      </c>
      <c r="B4536" s="17" t="n">
        <v>1</v>
      </c>
      <c r="C4536" s="21" t="n">
        <v>45987</v>
      </c>
      <c r="D4536" s="17" t="s">
        <v>831</v>
      </c>
      <c r="E4536" s="17" t="s">
        <v>92</v>
      </c>
      <c r="F4536" s="17" t="s">
        <v>1493</v>
      </c>
      <c r="G4536" s="17" t="s">
        <v>59</v>
      </c>
      <c r="H4536" s="17" t="s">
        <v>1537</v>
      </c>
      <c r="I4536" s="17" t="s">
        <v>1524</v>
      </c>
      <c r="J4536" s="17" t="n">
        <v>1</v>
      </c>
      <c r="K4536" s="15" t="n">
        <v>191.9</v>
      </c>
      <c r="L4536" s="22" t="n">
        <v>0.2</v>
      </c>
      <c r="M4536" s="15" t="n">
        <v>12.49</v>
      </c>
      <c r="N4536" s="15" t="n">
        <f aca="false">J4536*K4536</f>
        <v>191.9</v>
      </c>
      <c r="O4536" s="15" t="n">
        <f aca="false">N4536*L4536</f>
        <v>38.38</v>
      </c>
      <c r="P4536" s="15" t="n">
        <f aca="false">N4536-O4536</f>
        <v>153.52</v>
      </c>
      <c r="Q4536" s="15" t="n">
        <f aca="false">J4536*INDEX(dProdutos!$F$2:$F$47,MATCH(E4536,dProdutos!$A$2:$A$47,0))</f>
        <v>88.59</v>
      </c>
      <c r="R4536" s="15" t="n">
        <f aca="false">IF(I4536="Cancelado",0,P4536-Q4536)</f>
        <v>64.93</v>
      </c>
      <c r="S4536" s="17" t="str">
        <f aca="false">INDEX(dProdutos!$D$2:$D$47,MATCH(E4536,dProdutos!$A$2:$A$47,0))</f>
        <v>Moda Feminina</v>
      </c>
    </row>
    <row r="4537" customFormat="false" ht="15" hidden="false" customHeight="false" outlineLevel="0" collapsed="false">
      <c r="A4537" s="17" t="s">
        <v>4298</v>
      </c>
      <c r="B4537" s="17" t="n">
        <v>1</v>
      </c>
      <c r="C4537" s="21" t="n">
        <v>45987</v>
      </c>
      <c r="D4537" s="17" t="s">
        <v>1108</v>
      </c>
      <c r="E4537" s="17" t="s">
        <v>111</v>
      </c>
      <c r="F4537" s="17" t="s">
        <v>1490</v>
      </c>
      <c r="G4537" s="17" t="s">
        <v>61</v>
      </c>
      <c r="H4537" s="17" t="s">
        <v>1537</v>
      </c>
      <c r="I4537" s="17" t="s">
        <v>1524</v>
      </c>
      <c r="J4537" s="17" t="n">
        <v>1</v>
      </c>
      <c r="K4537" s="15" t="n">
        <v>188.9</v>
      </c>
      <c r="L4537" s="22" t="n">
        <v>0.2</v>
      </c>
      <c r="M4537" s="15" t="n">
        <v>26.86</v>
      </c>
      <c r="N4537" s="15" t="n">
        <f aca="false">J4537*K4537</f>
        <v>188.9</v>
      </c>
      <c r="O4537" s="15" t="n">
        <f aca="false">N4537*L4537</f>
        <v>37.78</v>
      </c>
      <c r="P4537" s="15" t="n">
        <f aca="false">N4537-O4537</f>
        <v>151.12</v>
      </c>
      <c r="Q4537" s="15" t="n">
        <f aca="false">J4537*INDEX(dProdutos!$F$2:$F$47,MATCH(E4537,dProdutos!$A$2:$A$47,0))</f>
        <v>88.32</v>
      </c>
      <c r="R4537" s="15" t="n">
        <f aca="false">IF(I4537="Cancelado",0,P4537-Q4537)</f>
        <v>62.8</v>
      </c>
      <c r="S4537" s="17" t="str">
        <f aca="false">INDEX(dProdutos!$D$2:$D$47,MATCH(E4537,dProdutos!$A$2:$A$47,0))</f>
        <v>Moda Masculina</v>
      </c>
    </row>
    <row r="4538" customFormat="false" ht="15" hidden="false" customHeight="false" outlineLevel="0" collapsed="false">
      <c r="A4538" s="17" t="s">
        <v>4299</v>
      </c>
      <c r="B4538" s="17" t="n">
        <v>1</v>
      </c>
      <c r="C4538" s="21" t="n">
        <v>45987</v>
      </c>
      <c r="D4538" s="17" t="s">
        <v>1347</v>
      </c>
      <c r="E4538" s="17" t="s">
        <v>95</v>
      </c>
      <c r="F4538" s="17" t="s">
        <v>1493</v>
      </c>
      <c r="G4538" s="17" t="s">
        <v>60</v>
      </c>
      <c r="H4538" s="17" t="s">
        <v>1537</v>
      </c>
      <c r="I4538" s="17" t="s">
        <v>1524</v>
      </c>
      <c r="J4538" s="17" t="n">
        <v>2</v>
      </c>
      <c r="K4538" s="15" t="n">
        <v>77.9</v>
      </c>
      <c r="L4538" s="22" t="n">
        <v>0.2</v>
      </c>
      <c r="M4538" s="15" t="n">
        <v>21.98</v>
      </c>
      <c r="N4538" s="15" t="n">
        <f aca="false">J4538*K4538</f>
        <v>155.8</v>
      </c>
      <c r="O4538" s="15" t="n">
        <f aca="false">N4538*L4538</f>
        <v>31.16</v>
      </c>
      <c r="P4538" s="15" t="n">
        <f aca="false">N4538-O4538</f>
        <v>124.64</v>
      </c>
      <c r="Q4538" s="15" t="n">
        <f aca="false">J4538*INDEX(dProdutos!$F$2:$F$47,MATCH(E4538,dProdutos!$A$2:$A$47,0))</f>
        <v>73.42</v>
      </c>
      <c r="R4538" s="15" t="n">
        <f aca="false">IF(I4538="Cancelado",0,P4538-Q4538)</f>
        <v>51.22</v>
      </c>
      <c r="S4538" s="17" t="str">
        <f aca="false">INDEX(dProdutos!$D$2:$D$47,MATCH(E4538,dProdutos!$A$2:$A$47,0))</f>
        <v>Moda Feminina</v>
      </c>
    </row>
    <row r="4539" customFormat="false" ht="15" hidden="false" customHeight="false" outlineLevel="0" collapsed="false">
      <c r="A4539" s="17" t="s">
        <v>4300</v>
      </c>
      <c r="B4539" s="17" t="n">
        <v>1</v>
      </c>
      <c r="C4539" s="21" t="n">
        <v>45987</v>
      </c>
      <c r="D4539" s="17" t="s">
        <v>685</v>
      </c>
      <c r="E4539" s="17" t="s">
        <v>138</v>
      </c>
      <c r="F4539" s="17" t="s">
        <v>1503</v>
      </c>
      <c r="G4539" s="17" t="s">
        <v>64</v>
      </c>
      <c r="H4539" s="17" t="s">
        <v>1537</v>
      </c>
      <c r="I4539" s="17" t="s">
        <v>1524</v>
      </c>
      <c r="J4539" s="17" t="n">
        <v>1</v>
      </c>
      <c r="K4539" s="15" t="n">
        <v>231.9</v>
      </c>
      <c r="L4539" s="22" t="n">
        <v>0.2</v>
      </c>
      <c r="M4539" s="15" t="n">
        <v>19.91</v>
      </c>
      <c r="N4539" s="15" t="n">
        <f aca="false">J4539*K4539</f>
        <v>231.9</v>
      </c>
      <c r="O4539" s="15" t="n">
        <f aca="false">N4539*L4539</f>
        <v>46.38</v>
      </c>
      <c r="P4539" s="15" t="n">
        <f aca="false">N4539-O4539</f>
        <v>185.52</v>
      </c>
      <c r="Q4539" s="15" t="n">
        <f aca="false">J4539*INDEX(dProdutos!$F$2:$F$47,MATCH(E4539,dProdutos!$A$2:$A$47,0))</f>
        <v>132.21</v>
      </c>
      <c r="R4539" s="15" t="n">
        <f aca="false">IF(I4539="Cancelado",0,P4539-Q4539)</f>
        <v>53.31</v>
      </c>
      <c r="S4539" s="17" t="str">
        <f aca="false">INDEX(dProdutos!$D$2:$D$47,MATCH(E4539,dProdutos!$A$2:$A$47,0))</f>
        <v>Calçados</v>
      </c>
    </row>
    <row r="4540" customFormat="false" ht="15" hidden="false" customHeight="false" outlineLevel="0" collapsed="false">
      <c r="A4540" s="17" t="s">
        <v>4301</v>
      </c>
      <c r="B4540" s="17" t="n">
        <v>1</v>
      </c>
      <c r="C4540" s="21" t="n">
        <v>45987</v>
      </c>
      <c r="D4540" s="17" t="s">
        <v>1049</v>
      </c>
      <c r="E4540" s="17" t="s">
        <v>201</v>
      </c>
      <c r="F4540" s="17" t="s">
        <v>1487</v>
      </c>
      <c r="G4540" s="17" t="s">
        <v>60</v>
      </c>
      <c r="H4540" s="17" t="s">
        <v>1523</v>
      </c>
      <c r="I4540" s="17" t="s">
        <v>1524</v>
      </c>
      <c r="J4540" s="17" t="n">
        <v>1</v>
      </c>
      <c r="K4540" s="15" t="n">
        <v>236.9</v>
      </c>
      <c r="L4540" s="22" t="n">
        <v>0.2</v>
      </c>
      <c r="M4540" s="15" t="n">
        <v>0</v>
      </c>
      <c r="N4540" s="15" t="n">
        <f aca="false">J4540*K4540</f>
        <v>236.9</v>
      </c>
      <c r="O4540" s="15" t="n">
        <f aca="false">N4540*L4540</f>
        <v>47.38</v>
      </c>
      <c r="P4540" s="15" t="n">
        <f aca="false">N4540-O4540</f>
        <v>189.52</v>
      </c>
      <c r="Q4540" s="15" t="n">
        <f aca="false">J4540*INDEX(dProdutos!$F$2:$F$47,MATCH(E4540,dProdutos!$A$2:$A$47,0))</f>
        <v>96.23</v>
      </c>
      <c r="R4540" s="15" t="n">
        <f aca="false">IF(I4540="Cancelado",0,P4540-Q4540)</f>
        <v>93.29</v>
      </c>
      <c r="S4540" s="17" t="str">
        <f aca="false">INDEX(dProdutos!$D$2:$D$47,MATCH(E4540,dProdutos!$A$2:$A$47,0))</f>
        <v>Beleza</v>
      </c>
    </row>
    <row r="4541" customFormat="false" ht="15" hidden="false" customHeight="false" outlineLevel="0" collapsed="false">
      <c r="A4541" s="17" t="s">
        <v>4301</v>
      </c>
      <c r="B4541" s="17" t="n">
        <v>2</v>
      </c>
      <c r="C4541" s="21" t="n">
        <v>45987</v>
      </c>
      <c r="D4541" s="17" t="s">
        <v>1049</v>
      </c>
      <c r="E4541" s="17" t="s">
        <v>105</v>
      </c>
      <c r="F4541" s="17" t="s">
        <v>1487</v>
      </c>
      <c r="G4541" s="17" t="s">
        <v>60</v>
      </c>
      <c r="H4541" s="17" t="s">
        <v>1523</v>
      </c>
      <c r="I4541" s="17" t="s">
        <v>1524</v>
      </c>
      <c r="J4541" s="17" t="n">
        <v>3</v>
      </c>
      <c r="K4541" s="15" t="n">
        <v>175.9</v>
      </c>
      <c r="L4541" s="22" t="n">
        <v>0.2</v>
      </c>
      <c r="M4541" s="15" t="n">
        <v>0</v>
      </c>
      <c r="N4541" s="15" t="n">
        <f aca="false">J4541*K4541</f>
        <v>527.7</v>
      </c>
      <c r="O4541" s="15" t="n">
        <f aca="false">N4541*L4541</f>
        <v>105.54</v>
      </c>
      <c r="P4541" s="15" t="n">
        <f aca="false">N4541-O4541</f>
        <v>422.16</v>
      </c>
      <c r="Q4541" s="15" t="n">
        <f aca="false">J4541*INDEX(dProdutos!$F$2:$F$47,MATCH(E4541,dProdutos!$A$2:$A$47,0))</f>
        <v>289.77</v>
      </c>
      <c r="R4541" s="15" t="n">
        <f aca="false">IF(I4541="Cancelado",0,P4541-Q4541)</f>
        <v>132.39</v>
      </c>
      <c r="S4541" s="17" t="str">
        <f aca="false">INDEX(dProdutos!$D$2:$D$47,MATCH(E4541,dProdutos!$A$2:$A$47,0))</f>
        <v>Moda Masculina</v>
      </c>
    </row>
    <row r="4542" customFormat="false" ht="15" hidden="false" customHeight="false" outlineLevel="0" collapsed="false">
      <c r="A4542" s="17" t="s">
        <v>4302</v>
      </c>
      <c r="B4542" s="17" t="n">
        <v>1</v>
      </c>
      <c r="C4542" s="21" t="n">
        <v>45987</v>
      </c>
      <c r="D4542" s="17" t="s">
        <v>781</v>
      </c>
      <c r="E4542" s="17" t="s">
        <v>120</v>
      </c>
      <c r="F4542" s="17" t="s">
        <v>1490</v>
      </c>
      <c r="G4542" s="17" t="s">
        <v>60</v>
      </c>
      <c r="H4542" s="17" t="s">
        <v>1523</v>
      </c>
      <c r="I4542" s="17" t="s">
        <v>1524</v>
      </c>
      <c r="J4542" s="17" t="n">
        <v>1</v>
      </c>
      <c r="K4542" s="15" t="n">
        <v>96.9</v>
      </c>
      <c r="L4542" s="22" t="n">
        <v>0.2</v>
      </c>
      <c r="M4542" s="15" t="n">
        <v>22.95</v>
      </c>
      <c r="N4542" s="15" t="n">
        <f aca="false">J4542*K4542</f>
        <v>96.9</v>
      </c>
      <c r="O4542" s="15" t="n">
        <f aca="false">N4542*L4542</f>
        <v>19.38</v>
      </c>
      <c r="P4542" s="15" t="n">
        <f aca="false">N4542-O4542</f>
        <v>77.52</v>
      </c>
      <c r="Q4542" s="15" t="n">
        <f aca="false">J4542*INDEX(dProdutos!$F$2:$F$47,MATCH(E4542,dProdutos!$A$2:$A$47,0))</f>
        <v>44.36</v>
      </c>
      <c r="R4542" s="15" t="n">
        <f aca="false">IF(I4542="Cancelado",0,P4542-Q4542)</f>
        <v>33.16</v>
      </c>
      <c r="S4542" s="17" t="str">
        <f aca="false">INDEX(dProdutos!$D$2:$D$47,MATCH(E4542,dProdutos!$A$2:$A$47,0))</f>
        <v>Moda Masculina</v>
      </c>
    </row>
    <row r="4543" customFormat="false" ht="15" hidden="false" customHeight="false" outlineLevel="0" collapsed="false">
      <c r="A4543" s="17" t="s">
        <v>4303</v>
      </c>
      <c r="B4543" s="17" t="n">
        <v>1</v>
      </c>
      <c r="C4543" s="21" t="n">
        <v>45987</v>
      </c>
      <c r="D4543" s="17" t="s">
        <v>1428</v>
      </c>
      <c r="E4543" s="17" t="s">
        <v>153</v>
      </c>
      <c r="F4543" s="17" t="s">
        <v>1495</v>
      </c>
      <c r="G4543" s="17" t="s">
        <v>59</v>
      </c>
      <c r="H4543" s="17" t="s">
        <v>1523</v>
      </c>
      <c r="I4543" s="17" t="s">
        <v>1524</v>
      </c>
      <c r="J4543" s="17" t="n">
        <v>1</v>
      </c>
      <c r="K4543" s="15" t="n">
        <v>165.9</v>
      </c>
      <c r="L4543" s="22" t="n">
        <v>0.2</v>
      </c>
      <c r="M4543" s="15" t="n">
        <v>0</v>
      </c>
      <c r="N4543" s="15" t="n">
        <f aca="false">J4543*K4543</f>
        <v>165.9</v>
      </c>
      <c r="O4543" s="15" t="n">
        <f aca="false">N4543*L4543</f>
        <v>33.18</v>
      </c>
      <c r="P4543" s="15" t="n">
        <f aca="false">N4543-O4543</f>
        <v>132.72</v>
      </c>
      <c r="Q4543" s="15" t="n">
        <f aca="false">J4543*INDEX(dProdutos!$F$2:$F$47,MATCH(E4543,dProdutos!$A$2:$A$47,0))</f>
        <v>67.28</v>
      </c>
      <c r="R4543" s="15" t="n">
        <f aca="false">IF(I4543="Cancelado",0,P4543-Q4543)</f>
        <v>65.44</v>
      </c>
      <c r="S4543" s="17" t="str">
        <f aca="false">INDEX(dProdutos!$D$2:$D$47,MATCH(E4543,dProdutos!$A$2:$A$47,0))</f>
        <v>Acessórios</v>
      </c>
    </row>
    <row r="4544" customFormat="false" ht="15" hidden="false" customHeight="false" outlineLevel="0" collapsed="false">
      <c r="A4544" s="17" t="s">
        <v>4303</v>
      </c>
      <c r="B4544" s="17" t="n">
        <v>2</v>
      </c>
      <c r="C4544" s="21" t="n">
        <v>45987</v>
      </c>
      <c r="D4544" s="17" t="s">
        <v>1428</v>
      </c>
      <c r="E4544" s="17" t="s">
        <v>183</v>
      </c>
      <c r="F4544" s="17" t="s">
        <v>1495</v>
      </c>
      <c r="G4544" s="17" t="s">
        <v>59</v>
      </c>
      <c r="H4544" s="17" t="s">
        <v>1523</v>
      </c>
      <c r="I4544" s="17" t="s">
        <v>1524</v>
      </c>
      <c r="J4544" s="17" t="n">
        <v>1</v>
      </c>
      <c r="K4544" s="15" t="n">
        <v>121.9</v>
      </c>
      <c r="L4544" s="22" t="n">
        <v>0.2</v>
      </c>
      <c r="M4544" s="15" t="n">
        <v>0</v>
      </c>
      <c r="N4544" s="15" t="n">
        <f aca="false">J4544*K4544</f>
        <v>121.9</v>
      </c>
      <c r="O4544" s="15" t="n">
        <f aca="false">N4544*L4544</f>
        <v>24.38</v>
      </c>
      <c r="P4544" s="15" t="n">
        <f aca="false">N4544-O4544</f>
        <v>97.52</v>
      </c>
      <c r="Q4544" s="15" t="n">
        <f aca="false">J4544*INDEX(dProdutos!$F$2:$F$47,MATCH(E4544,dProdutos!$A$2:$A$47,0))</f>
        <v>52.76</v>
      </c>
      <c r="R4544" s="15" t="n">
        <f aca="false">IF(I4544="Cancelado",0,P4544-Q4544)</f>
        <v>44.76</v>
      </c>
      <c r="S4544" s="17" t="str">
        <f aca="false">INDEX(dProdutos!$D$2:$D$47,MATCH(E4544,dProdutos!$A$2:$A$47,0))</f>
        <v>Eletrônicos</v>
      </c>
    </row>
    <row r="4545" customFormat="false" ht="15" hidden="false" customHeight="false" outlineLevel="0" collapsed="false">
      <c r="A4545" s="17" t="s">
        <v>4304</v>
      </c>
      <c r="B4545" s="17" t="n">
        <v>1</v>
      </c>
      <c r="C4545" s="21" t="n">
        <v>45987</v>
      </c>
      <c r="D4545" s="17" t="s">
        <v>1215</v>
      </c>
      <c r="E4545" s="17" t="s">
        <v>132</v>
      </c>
      <c r="F4545" s="17" t="s">
        <v>1501</v>
      </c>
      <c r="G4545" s="17" t="s">
        <v>60</v>
      </c>
      <c r="H4545" s="17" t="s">
        <v>1523</v>
      </c>
      <c r="I4545" s="17" t="s">
        <v>1524</v>
      </c>
      <c r="J4545" s="17" t="n">
        <v>1</v>
      </c>
      <c r="K4545" s="15" t="n">
        <v>179.9</v>
      </c>
      <c r="L4545" s="22" t="n">
        <v>0.2</v>
      </c>
      <c r="M4545" s="15" t="n">
        <v>25.3</v>
      </c>
      <c r="N4545" s="15" t="n">
        <f aca="false">J4545*K4545</f>
        <v>179.9</v>
      </c>
      <c r="O4545" s="15" t="n">
        <f aca="false">N4545*L4545</f>
        <v>35.98</v>
      </c>
      <c r="P4545" s="15" t="n">
        <f aca="false">N4545-O4545</f>
        <v>143.92</v>
      </c>
      <c r="Q4545" s="15" t="n">
        <f aca="false">J4545*INDEX(dProdutos!$F$2:$F$47,MATCH(E4545,dProdutos!$A$2:$A$47,0))</f>
        <v>93.56</v>
      </c>
      <c r="R4545" s="15" t="n">
        <f aca="false">IF(I4545="Cancelado",0,P4545-Q4545)</f>
        <v>50.36</v>
      </c>
      <c r="S4545" s="17" t="str">
        <f aca="false">INDEX(dProdutos!$D$2:$D$47,MATCH(E4545,dProdutos!$A$2:$A$47,0))</f>
        <v>Calçados</v>
      </c>
    </row>
    <row r="4546" customFormat="false" ht="15" hidden="false" customHeight="false" outlineLevel="0" collapsed="false">
      <c r="A4546" s="17" t="s">
        <v>4305</v>
      </c>
      <c r="B4546" s="17" t="n">
        <v>1</v>
      </c>
      <c r="C4546" s="21" t="n">
        <v>45987</v>
      </c>
      <c r="D4546" s="17" t="s">
        <v>789</v>
      </c>
      <c r="E4546" s="17" t="s">
        <v>174</v>
      </c>
      <c r="F4546" s="17" t="s">
        <v>1499</v>
      </c>
      <c r="G4546" s="17" t="s">
        <v>60</v>
      </c>
      <c r="H4546" s="17" t="s">
        <v>1540</v>
      </c>
      <c r="I4546" s="17" t="s">
        <v>1524</v>
      </c>
      <c r="J4546" s="17" t="n">
        <v>1</v>
      </c>
      <c r="K4546" s="15" t="n">
        <v>250.9</v>
      </c>
      <c r="L4546" s="22" t="n">
        <v>0.2</v>
      </c>
      <c r="M4546" s="15" t="n">
        <v>15.73</v>
      </c>
      <c r="N4546" s="15" t="n">
        <f aca="false">J4546*K4546</f>
        <v>250.9</v>
      </c>
      <c r="O4546" s="15" t="n">
        <f aca="false">N4546*L4546</f>
        <v>50.18</v>
      </c>
      <c r="P4546" s="15" t="n">
        <f aca="false">N4546-O4546</f>
        <v>200.72</v>
      </c>
      <c r="Q4546" s="15" t="n">
        <f aca="false">J4546*INDEX(dProdutos!$F$2:$F$47,MATCH(E4546,dProdutos!$A$2:$A$47,0))</f>
        <v>151.28</v>
      </c>
      <c r="R4546" s="15" t="n">
        <f aca="false">IF(I4546="Cancelado",0,P4546-Q4546)</f>
        <v>49.44</v>
      </c>
      <c r="S4546" s="17" t="str">
        <f aca="false">INDEX(dProdutos!$D$2:$D$47,MATCH(E4546,dProdutos!$A$2:$A$47,0))</f>
        <v>Casa</v>
      </c>
    </row>
    <row r="4547" customFormat="false" ht="15" hidden="false" customHeight="false" outlineLevel="0" collapsed="false">
      <c r="A4547" s="17" t="s">
        <v>4306</v>
      </c>
      <c r="B4547" s="17" t="n">
        <v>1</v>
      </c>
      <c r="C4547" s="21" t="n">
        <v>45987</v>
      </c>
      <c r="D4547" s="17" t="s">
        <v>1234</v>
      </c>
      <c r="E4547" s="17" t="s">
        <v>195</v>
      </c>
      <c r="F4547" s="17" t="s">
        <v>1490</v>
      </c>
      <c r="G4547" s="17" t="s">
        <v>60</v>
      </c>
      <c r="H4547" s="17" t="s">
        <v>1537</v>
      </c>
      <c r="I4547" s="17" t="s">
        <v>1524</v>
      </c>
      <c r="J4547" s="17" t="n">
        <v>1</v>
      </c>
      <c r="K4547" s="15" t="n">
        <v>72.9</v>
      </c>
      <c r="L4547" s="22" t="n">
        <v>0.2</v>
      </c>
      <c r="M4547" s="15" t="n">
        <v>31.12</v>
      </c>
      <c r="N4547" s="15" t="n">
        <f aca="false">J4547*K4547</f>
        <v>72.9</v>
      </c>
      <c r="O4547" s="15" t="n">
        <f aca="false">N4547*L4547</f>
        <v>14.58</v>
      </c>
      <c r="P4547" s="15" t="n">
        <f aca="false">N4547-O4547</f>
        <v>58.32</v>
      </c>
      <c r="Q4547" s="15" t="n">
        <f aca="false">J4547*INDEX(dProdutos!$F$2:$F$47,MATCH(E4547,dProdutos!$A$2:$A$47,0))</f>
        <v>39.23</v>
      </c>
      <c r="R4547" s="15" t="n">
        <f aca="false">IF(I4547="Cancelado",0,P4547-Q4547)</f>
        <v>19.09</v>
      </c>
      <c r="S4547" s="17" t="str">
        <f aca="false">INDEX(dProdutos!$D$2:$D$47,MATCH(E4547,dProdutos!$A$2:$A$47,0))</f>
        <v>Eletrônicos</v>
      </c>
    </row>
    <row r="4548" customFormat="false" ht="15" hidden="false" customHeight="false" outlineLevel="0" collapsed="false">
      <c r="A4548" s="17" t="s">
        <v>4307</v>
      </c>
      <c r="B4548" s="17" t="n">
        <v>1</v>
      </c>
      <c r="C4548" s="21" t="n">
        <v>45987</v>
      </c>
      <c r="D4548" s="17" t="s">
        <v>690</v>
      </c>
      <c r="E4548" s="17" t="s">
        <v>81</v>
      </c>
      <c r="F4548" s="17" t="s">
        <v>1499</v>
      </c>
      <c r="G4548" s="17" t="s">
        <v>62</v>
      </c>
      <c r="H4548" s="17" t="s">
        <v>1523</v>
      </c>
      <c r="I4548" s="17" t="s">
        <v>1524</v>
      </c>
      <c r="J4548" s="17" t="n">
        <v>2</v>
      </c>
      <c r="K4548" s="15" t="n">
        <v>64.9</v>
      </c>
      <c r="L4548" s="22" t="n">
        <v>0.2</v>
      </c>
      <c r="M4548" s="15" t="n">
        <v>25.88</v>
      </c>
      <c r="N4548" s="15" t="n">
        <f aca="false">J4548*K4548</f>
        <v>129.8</v>
      </c>
      <c r="O4548" s="15" t="n">
        <f aca="false">N4548*L4548</f>
        <v>25.96</v>
      </c>
      <c r="P4548" s="15" t="n">
        <f aca="false">N4548-O4548</f>
        <v>103.84</v>
      </c>
      <c r="Q4548" s="15" t="n">
        <f aca="false">J4548*INDEX(dProdutos!$F$2:$F$47,MATCH(E4548,dProdutos!$A$2:$A$47,0))</f>
        <v>52.24</v>
      </c>
      <c r="R4548" s="15" t="n">
        <f aca="false">IF(I4548="Cancelado",0,P4548-Q4548)</f>
        <v>51.6</v>
      </c>
      <c r="S4548" s="17" t="str">
        <f aca="false">INDEX(dProdutos!$D$2:$D$47,MATCH(E4548,dProdutos!$A$2:$A$47,0))</f>
        <v>Moda Feminina</v>
      </c>
    </row>
    <row r="4549" customFormat="false" ht="15" hidden="false" customHeight="false" outlineLevel="0" collapsed="false">
      <c r="A4549" s="17" t="s">
        <v>4307</v>
      </c>
      <c r="B4549" s="17" t="n">
        <v>2</v>
      </c>
      <c r="C4549" s="21" t="n">
        <v>45987</v>
      </c>
      <c r="D4549" s="17" t="s">
        <v>690</v>
      </c>
      <c r="E4549" s="17" t="s">
        <v>183</v>
      </c>
      <c r="F4549" s="17" t="s">
        <v>1499</v>
      </c>
      <c r="G4549" s="17" t="s">
        <v>62</v>
      </c>
      <c r="H4549" s="17" t="s">
        <v>1523</v>
      </c>
      <c r="I4549" s="17" t="s">
        <v>1524</v>
      </c>
      <c r="J4549" s="17" t="n">
        <v>1</v>
      </c>
      <c r="K4549" s="15" t="n">
        <v>121.9</v>
      </c>
      <c r="L4549" s="22" t="n">
        <v>0.2</v>
      </c>
      <c r="M4549" s="15" t="n">
        <v>0</v>
      </c>
      <c r="N4549" s="15" t="n">
        <f aca="false">J4549*K4549</f>
        <v>121.9</v>
      </c>
      <c r="O4549" s="15" t="n">
        <f aca="false">N4549*L4549</f>
        <v>24.38</v>
      </c>
      <c r="P4549" s="15" t="n">
        <f aca="false">N4549-O4549</f>
        <v>97.52</v>
      </c>
      <c r="Q4549" s="15" t="n">
        <f aca="false">J4549*INDEX(dProdutos!$F$2:$F$47,MATCH(E4549,dProdutos!$A$2:$A$47,0))</f>
        <v>52.76</v>
      </c>
      <c r="R4549" s="15" t="n">
        <f aca="false">IF(I4549="Cancelado",0,P4549-Q4549)</f>
        <v>44.76</v>
      </c>
      <c r="S4549" s="17" t="str">
        <f aca="false">INDEX(dProdutos!$D$2:$D$47,MATCH(E4549,dProdutos!$A$2:$A$47,0))</f>
        <v>Eletrônicos</v>
      </c>
    </row>
    <row r="4550" customFormat="false" ht="15" hidden="false" customHeight="false" outlineLevel="0" collapsed="false">
      <c r="A4550" s="17" t="s">
        <v>4307</v>
      </c>
      <c r="B4550" s="17" t="n">
        <v>3</v>
      </c>
      <c r="C4550" s="21" t="n">
        <v>45987</v>
      </c>
      <c r="D4550" s="17" t="s">
        <v>690</v>
      </c>
      <c r="E4550" s="17" t="s">
        <v>192</v>
      </c>
      <c r="F4550" s="17" t="s">
        <v>1499</v>
      </c>
      <c r="G4550" s="17" t="s">
        <v>62</v>
      </c>
      <c r="H4550" s="17" t="s">
        <v>1523</v>
      </c>
      <c r="I4550" s="17" t="s">
        <v>1524</v>
      </c>
      <c r="J4550" s="17" t="n">
        <v>1</v>
      </c>
      <c r="K4550" s="15" t="n">
        <v>245.9</v>
      </c>
      <c r="L4550" s="22" t="n">
        <v>0.2</v>
      </c>
      <c r="M4550" s="15" t="n">
        <v>0</v>
      </c>
      <c r="N4550" s="15" t="n">
        <f aca="false">J4550*K4550</f>
        <v>245.9</v>
      </c>
      <c r="O4550" s="15" t="n">
        <f aca="false">N4550*L4550</f>
        <v>49.18</v>
      </c>
      <c r="P4550" s="15" t="n">
        <f aca="false">N4550-O4550</f>
        <v>196.72</v>
      </c>
      <c r="Q4550" s="15" t="n">
        <f aca="false">J4550*INDEX(dProdutos!$F$2:$F$47,MATCH(E4550,dProdutos!$A$2:$A$47,0))</f>
        <v>107.78</v>
      </c>
      <c r="R4550" s="15" t="n">
        <f aca="false">IF(I4550="Cancelado",0,P4550-Q4550)</f>
        <v>88.94</v>
      </c>
      <c r="S4550" s="17" t="str">
        <f aca="false">INDEX(dProdutos!$D$2:$D$47,MATCH(E4550,dProdutos!$A$2:$A$47,0))</f>
        <v>Eletrônicos</v>
      </c>
    </row>
    <row r="4551" customFormat="false" ht="15" hidden="false" customHeight="false" outlineLevel="0" collapsed="false">
      <c r="A4551" s="17" t="s">
        <v>4308</v>
      </c>
      <c r="B4551" s="17" t="n">
        <v>1</v>
      </c>
      <c r="C4551" s="21" t="n">
        <v>45987</v>
      </c>
      <c r="D4551" s="17" t="s">
        <v>353</v>
      </c>
      <c r="E4551" s="17" t="s">
        <v>132</v>
      </c>
      <c r="F4551" s="17" t="s">
        <v>1497</v>
      </c>
      <c r="G4551" s="17" t="s">
        <v>60</v>
      </c>
      <c r="H4551" s="17" t="s">
        <v>1540</v>
      </c>
      <c r="I4551" s="17" t="s">
        <v>1524</v>
      </c>
      <c r="J4551" s="17" t="n">
        <v>1</v>
      </c>
      <c r="K4551" s="15" t="n">
        <v>179.9</v>
      </c>
      <c r="L4551" s="22" t="n">
        <v>0.2</v>
      </c>
      <c r="M4551" s="15" t="n">
        <v>22.56</v>
      </c>
      <c r="N4551" s="15" t="n">
        <f aca="false">J4551*K4551</f>
        <v>179.9</v>
      </c>
      <c r="O4551" s="15" t="n">
        <f aca="false">N4551*L4551</f>
        <v>35.98</v>
      </c>
      <c r="P4551" s="15" t="n">
        <f aca="false">N4551-O4551</f>
        <v>143.92</v>
      </c>
      <c r="Q4551" s="15" t="n">
        <f aca="false">J4551*INDEX(dProdutos!$F$2:$F$47,MATCH(E4551,dProdutos!$A$2:$A$47,0))</f>
        <v>93.56</v>
      </c>
      <c r="R4551" s="15" t="n">
        <f aca="false">IF(I4551="Cancelado",0,P4551-Q4551)</f>
        <v>50.36</v>
      </c>
      <c r="S4551" s="17" t="str">
        <f aca="false">INDEX(dProdutos!$D$2:$D$47,MATCH(E4551,dProdutos!$A$2:$A$47,0))</f>
        <v>Calçados</v>
      </c>
    </row>
    <row r="4552" customFormat="false" ht="15" hidden="false" customHeight="false" outlineLevel="0" collapsed="false">
      <c r="A4552" s="17" t="s">
        <v>4309</v>
      </c>
      <c r="B4552" s="17" t="n">
        <v>1</v>
      </c>
      <c r="C4552" s="21" t="n">
        <v>45987</v>
      </c>
      <c r="D4552" s="17" t="s">
        <v>294</v>
      </c>
      <c r="E4552" s="17" t="s">
        <v>198</v>
      </c>
      <c r="F4552" s="17" t="s">
        <v>1490</v>
      </c>
      <c r="G4552" s="17" t="s">
        <v>63</v>
      </c>
      <c r="H4552" s="17" t="s">
        <v>1537</v>
      </c>
      <c r="I4552" s="17" t="s">
        <v>1524</v>
      </c>
      <c r="J4552" s="17" t="n">
        <v>1</v>
      </c>
      <c r="K4552" s="15" t="n">
        <v>253.9</v>
      </c>
      <c r="L4552" s="22" t="n">
        <v>0.2</v>
      </c>
      <c r="M4552" s="15" t="n">
        <v>21.13</v>
      </c>
      <c r="N4552" s="15" t="n">
        <f aca="false">J4552*K4552</f>
        <v>253.9</v>
      </c>
      <c r="O4552" s="15" t="n">
        <f aca="false">N4552*L4552</f>
        <v>50.78</v>
      </c>
      <c r="P4552" s="15" t="n">
        <f aca="false">N4552-O4552</f>
        <v>203.12</v>
      </c>
      <c r="Q4552" s="15" t="n">
        <f aca="false">J4552*INDEX(dProdutos!$F$2:$F$47,MATCH(E4552,dProdutos!$A$2:$A$47,0))</f>
        <v>99.78</v>
      </c>
      <c r="R4552" s="15" t="n">
        <f aca="false">IF(I4552="Cancelado",0,P4552-Q4552)</f>
        <v>103.34</v>
      </c>
      <c r="S4552" s="17" t="str">
        <f aca="false">INDEX(dProdutos!$D$2:$D$47,MATCH(E4552,dProdutos!$A$2:$A$47,0))</f>
        <v>Beleza</v>
      </c>
    </row>
    <row r="4553" customFormat="false" ht="15" hidden="false" customHeight="false" outlineLevel="0" collapsed="false">
      <c r="A4553" s="17" t="s">
        <v>4309</v>
      </c>
      <c r="B4553" s="17" t="n">
        <v>2</v>
      </c>
      <c r="C4553" s="21" t="n">
        <v>45987</v>
      </c>
      <c r="D4553" s="17" t="s">
        <v>294</v>
      </c>
      <c r="E4553" s="17" t="s">
        <v>129</v>
      </c>
      <c r="F4553" s="17" t="s">
        <v>1490</v>
      </c>
      <c r="G4553" s="17" t="s">
        <v>63</v>
      </c>
      <c r="H4553" s="17" t="s">
        <v>1537</v>
      </c>
      <c r="I4553" s="17" t="s">
        <v>1524</v>
      </c>
      <c r="J4553" s="17" t="n">
        <v>1</v>
      </c>
      <c r="K4553" s="15" t="n">
        <v>105.9</v>
      </c>
      <c r="L4553" s="22" t="n">
        <v>0.2</v>
      </c>
      <c r="M4553" s="15" t="n">
        <v>0</v>
      </c>
      <c r="N4553" s="15" t="n">
        <f aca="false">J4553*K4553</f>
        <v>105.9</v>
      </c>
      <c r="O4553" s="15" t="n">
        <f aca="false">N4553*L4553</f>
        <v>21.18</v>
      </c>
      <c r="P4553" s="15" t="n">
        <f aca="false">N4553-O4553</f>
        <v>84.72</v>
      </c>
      <c r="Q4553" s="15" t="n">
        <f aca="false">J4553*INDEX(dProdutos!$F$2:$F$47,MATCH(E4553,dProdutos!$A$2:$A$47,0))</f>
        <v>43.79</v>
      </c>
      <c r="R4553" s="15" t="n">
        <f aca="false">IF(I4553="Cancelado",0,P4553-Q4553)</f>
        <v>40.93</v>
      </c>
      <c r="S4553" s="17" t="str">
        <f aca="false">INDEX(dProdutos!$D$2:$D$47,MATCH(E4553,dProdutos!$A$2:$A$47,0))</f>
        <v>Calçados</v>
      </c>
    </row>
    <row r="4554" customFormat="false" ht="15" hidden="false" customHeight="false" outlineLevel="0" collapsed="false">
      <c r="A4554" s="17" t="s">
        <v>4309</v>
      </c>
      <c r="B4554" s="17" t="n">
        <v>3</v>
      </c>
      <c r="C4554" s="21" t="n">
        <v>45987</v>
      </c>
      <c r="D4554" s="17" t="s">
        <v>294</v>
      </c>
      <c r="E4554" s="17" t="s">
        <v>177</v>
      </c>
      <c r="F4554" s="17" t="s">
        <v>1490</v>
      </c>
      <c r="G4554" s="17" t="s">
        <v>63</v>
      </c>
      <c r="H4554" s="17" t="s">
        <v>1537</v>
      </c>
      <c r="I4554" s="17" t="s">
        <v>1524</v>
      </c>
      <c r="J4554" s="17" t="n">
        <v>2</v>
      </c>
      <c r="K4554" s="15" t="n">
        <v>257.9</v>
      </c>
      <c r="L4554" s="22" t="n">
        <v>0.2</v>
      </c>
      <c r="M4554" s="15" t="n">
        <v>0</v>
      </c>
      <c r="N4554" s="15" t="n">
        <f aca="false">J4554*K4554</f>
        <v>515.8</v>
      </c>
      <c r="O4554" s="15" t="n">
        <f aca="false">N4554*L4554</f>
        <v>103.16</v>
      </c>
      <c r="P4554" s="15" t="n">
        <f aca="false">N4554-O4554</f>
        <v>412.64</v>
      </c>
      <c r="Q4554" s="15" t="n">
        <f aca="false">J4554*INDEX(dProdutos!$F$2:$F$47,MATCH(E4554,dProdutos!$A$2:$A$47,0))</f>
        <v>276.46</v>
      </c>
      <c r="R4554" s="15" t="n">
        <f aca="false">IF(I4554="Cancelado",0,P4554-Q4554)</f>
        <v>136.18</v>
      </c>
      <c r="S4554" s="17" t="str">
        <f aca="false">INDEX(dProdutos!$D$2:$D$47,MATCH(E4554,dProdutos!$A$2:$A$47,0))</f>
        <v>Casa</v>
      </c>
    </row>
    <row r="4555" customFormat="false" ht="15" hidden="false" customHeight="false" outlineLevel="0" collapsed="false">
      <c r="A4555" s="17" t="s">
        <v>4310</v>
      </c>
      <c r="B4555" s="17" t="n">
        <v>1</v>
      </c>
      <c r="C4555" s="21" t="n">
        <v>45987</v>
      </c>
      <c r="D4555" s="17" t="s">
        <v>438</v>
      </c>
      <c r="E4555" s="17" t="s">
        <v>108</v>
      </c>
      <c r="F4555" s="17" t="s">
        <v>1490</v>
      </c>
      <c r="G4555" s="17" t="s">
        <v>61</v>
      </c>
      <c r="H4555" s="17" t="s">
        <v>1523</v>
      </c>
      <c r="I4555" s="17" t="s">
        <v>1524</v>
      </c>
      <c r="J4555" s="17" t="n">
        <v>1</v>
      </c>
      <c r="K4555" s="15" t="n">
        <v>265.9</v>
      </c>
      <c r="L4555" s="22" t="n">
        <v>0.2</v>
      </c>
      <c r="M4555" s="15" t="n">
        <v>19.08</v>
      </c>
      <c r="N4555" s="15" t="n">
        <f aca="false">J4555*K4555</f>
        <v>265.9</v>
      </c>
      <c r="O4555" s="15" t="n">
        <f aca="false">N4555*L4555</f>
        <v>53.18</v>
      </c>
      <c r="P4555" s="15" t="n">
        <f aca="false">N4555-O4555</f>
        <v>212.72</v>
      </c>
      <c r="Q4555" s="15" t="n">
        <f aca="false">J4555*INDEX(dProdutos!$F$2:$F$47,MATCH(E4555,dProdutos!$A$2:$A$47,0))</f>
        <v>155.62</v>
      </c>
      <c r="R4555" s="15" t="n">
        <f aca="false">IF(I4555="Cancelado",0,P4555-Q4555)</f>
        <v>57.1</v>
      </c>
      <c r="S4555" s="17" t="str">
        <f aca="false">INDEX(dProdutos!$D$2:$D$47,MATCH(E4555,dProdutos!$A$2:$A$47,0))</f>
        <v>Moda Masculina</v>
      </c>
    </row>
    <row r="4556" customFormat="false" ht="15" hidden="false" customHeight="false" outlineLevel="0" collapsed="false">
      <c r="A4556" s="17" t="s">
        <v>4310</v>
      </c>
      <c r="B4556" s="17" t="n">
        <v>2</v>
      </c>
      <c r="C4556" s="21" t="n">
        <v>45987</v>
      </c>
      <c r="D4556" s="17" t="s">
        <v>438</v>
      </c>
      <c r="E4556" s="17" t="s">
        <v>201</v>
      </c>
      <c r="F4556" s="17" t="s">
        <v>1490</v>
      </c>
      <c r="G4556" s="17" t="s">
        <v>61</v>
      </c>
      <c r="H4556" s="17" t="s">
        <v>1523</v>
      </c>
      <c r="I4556" s="17" t="s">
        <v>1524</v>
      </c>
      <c r="J4556" s="17" t="n">
        <v>1</v>
      </c>
      <c r="K4556" s="15" t="n">
        <v>236.9</v>
      </c>
      <c r="L4556" s="22" t="n">
        <v>0.2</v>
      </c>
      <c r="M4556" s="15" t="n">
        <v>0</v>
      </c>
      <c r="N4556" s="15" t="n">
        <f aca="false">J4556*K4556</f>
        <v>236.9</v>
      </c>
      <c r="O4556" s="15" t="n">
        <f aca="false">N4556*L4556</f>
        <v>47.38</v>
      </c>
      <c r="P4556" s="15" t="n">
        <f aca="false">N4556-O4556</f>
        <v>189.52</v>
      </c>
      <c r="Q4556" s="15" t="n">
        <f aca="false">J4556*INDEX(dProdutos!$F$2:$F$47,MATCH(E4556,dProdutos!$A$2:$A$47,0))</f>
        <v>96.23</v>
      </c>
      <c r="R4556" s="15" t="n">
        <f aca="false">IF(I4556="Cancelado",0,P4556-Q4556)</f>
        <v>93.29</v>
      </c>
      <c r="S4556" s="17" t="str">
        <f aca="false">INDEX(dProdutos!$D$2:$D$47,MATCH(E4556,dProdutos!$A$2:$A$47,0))</f>
        <v>Beleza</v>
      </c>
    </row>
    <row r="4557" customFormat="false" ht="15" hidden="false" customHeight="false" outlineLevel="0" collapsed="false">
      <c r="A4557" s="17" t="s">
        <v>4311</v>
      </c>
      <c r="B4557" s="17" t="n">
        <v>1</v>
      </c>
      <c r="C4557" s="21" t="n">
        <v>45987</v>
      </c>
      <c r="D4557" s="17" t="s">
        <v>688</v>
      </c>
      <c r="E4557" s="17" t="s">
        <v>138</v>
      </c>
      <c r="F4557" s="17" t="s">
        <v>1487</v>
      </c>
      <c r="G4557" s="17" t="s">
        <v>62</v>
      </c>
      <c r="H4557" s="17" t="s">
        <v>1523</v>
      </c>
      <c r="I4557" s="17" t="s">
        <v>1524</v>
      </c>
      <c r="J4557" s="17" t="n">
        <v>1</v>
      </c>
      <c r="K4557" s="15" t="n">
        <v>231.9</v>
      </c>
      <c r="L4557" s="22" t="n">
        <v>0.2</v>
      </c>
      <c r="M4557" s="15" t="n">
        <v>0</v>
      </c>
      <c r="N4557" s="15" t="n">
        <f aca="false">J4557*K4557</f>
        <v>231.9</v>
      </c>
      <c r="O4557" s="15" t="n">
        <f aca="false">N4557*L4557</f>
        <v>46.38</v>
      </c>
      <c r="P4557" s="15" t="n">
        <f aca="false">N4557-O4557</f>
        <v>185.52</v>
      </c>
      <c r="Q4557" s="15" t="n">
        <f aca="false">J4557*INDEX(dProdutos!$F$2:$F$47,MATCH(E4557,dProdutos!$A$2:$A$47,0))</f>
        <v>132.21</v>
      </c>
      <c r="R4557" s="15" t="n">
        <f aca="false">IF(I4557="Cancelado",0,P4557-Q4557)</f>
        <v>53.31</v>
      </c>
      <c r="S4557" s="17" t="str">
        <f aca="false">INDEX(dProdutos!$D$2:$D$47,MATCH(E4557,dProdutos!$A$2:$A$47,0))</f>
        <v>Calçados</v>
      </c>
    </row>
    <row r="4558" customFormat="false" ht="15" hidden="false" customHeight="false" outlineLevel="0" collapsed="false">
      <c r="A4558" s="17" t="s">
        <v>4312</v>
      </c>
      <c r="B4558" s="17" t="n">
        <v>1</v>
      </c>
      <c r="C4558" s="21" t="n">
        <v>45987</v>
      </c>
      <c r="D4558" s="17" t="s">
        <v>668</v>
      </c>
      <c r="E4558" s="17" t="s">
        <v>141</v>
      </c>
      <c r="F4558" s="17" t="s">
        <v>1490</v>
      </c>
      <c r="G4558" s="17" t="s">
        <v>63</v>
      </c>
      <c r="H4558" s="17" t="s">
        <v>1537</v>
      </c>
      <c r="I4558" s="17" t="s">
        <v>1524</v>
      </c>
      <c r="J4558" s="17" t="n">
        <v>1</v>
      </c>
      <c r="K4558" s="15" t="n">
        <v>131.9</v>
      </c>
      <c r="L4558" s="22" t="n">
        <v>0.2</v>
      </c>
      <c r="M4558" s="15" t="n">
        <v>19.99</v>
      </c>
      <c r="N4558" s="15" t="n">
        <f aca="false">J4558*K4558</f>
        <v>131.9</v>
      </c>
      <c r="O4558" s="15" t="n">
        <f aca="false">N4558*L4558</f>
        <v>26.38</v>
      </c>
      <c r="P4558" s="15" t="n">
        <f aca="false">N4558-O4558</f>
        <v>105.52</v>
      </c>
      <c r="Q4558" s="15" t="n">
        <f aca="false">J4558*INDEX(dProdutos!$F$2:$F$47,MATCH(E4558,dProdutos!$A$2:$A$47,0))</f>
        <v>81.66</v>
      </c>
      <c r="R4558" s="15" t="n">
        <f aca="false">IF(I4558="Cancelado",0,P4558-Q4558)</f>
        <v>23.86</v>
      </c>
      <c r="S4558" s="17" t="str">
        <f aca="false">INDEX(dProdutos!$D$2:$D$47,MATCH(E4558,dProdutos!$A$2:$A$47,0))</f>
        <v>Acessórios</v>
      </c>
    </row>
    <row r="4559" customFormat="false" ht="15" hidden="false" customHeight="false" outlineLevel="0" collapsed="false">
      <c r="A4559" s="17" t="s">
        <v>4313</v>
      </c>
      <c r="B4559" s="17" t="n">
        <v>1</v>
      </c>
      <c r="C4559" s="21" t="n">
        <v>45987</v>
      </c>
      <c r="D4559" s="17" t="s">
        <v>1426</v>
      </c>
      <c r="E4559" s="17" t="s">
        <v>171</v>
      </c>
      <c r="F4559" s="17" t="s">
        <v>1490</v>
      </c>
      <c r="G4559" s="17" t="s">
        <v>61</v>
      </c>
      <c r="H4559" s="17" t="s">
        <v>1540</v>
      </c>
      <c r="I4559" s="17" t="s">
        <v>1524</v>
      </c>
      <c r="J4559" s="17" t="n">
        <v>1</v>
      </c>
      <c r="K4559" s="15" t="n">
        <v>246.9</v>
      </c>
      <c r="L4559" s="22" t="n">
        <v>0.2</v>
      </c>
      <c r="M4559" s="15" t="n">
        <v>9.96</v>
      </c>
      <c r="N4559" s="15" t="n">
        <f aca="false">J4559*K4559</f>
        <v>246.9</v>
      </c>
      <c r="O4559" s="15" t="n">
        <f aca="false">N4559*L4559</f>
        <v>49.38</v>
      </c>
      <c r="P4559" s="15" t="n">
        <f aca="false">N4559-O4559</f>
        <v>197.52</v>
      </c>
      <c r="Q4559" s="15" t="n">
        <f aca="false">J4559*INDEX(dProdutos!$F$2:$F$47,MATCH(E4559,dProdutos!$A$2:$A$47,0))</f>
        <v>103.61</v>
      </c>
      <c r="R4559" s="15" t="n">
        <f aca="false">IF(I4559="Cancelado",0,P4559-Q4559)</f>
        <v>93.91</v>
      </c>
      <c r="S4559" s="17" t="str">
        <f aca="false">INDEX(dProdutos!$D$2:$D$47,MATCH(E4559,dProdutos!$A$2:$A$47,0))</f>
        <v>Casa</v>
      </c>
    </row>
    <row r="4560" customFormat="false" ht="15" hidden="false" customHeight="false" outlineLevel="0" collapsed="false">
      <c r="A4560" s="17" t="s">
        <v>4314</v>
      </c>
      <c r="B4560" s="17" t="n">
        <v>1</v>
      </c>
      <c r="C4560" s="21" t="n">
        <v>45987</v>
      </c>
      <c r="D4560" s="17" t="s">
        <v>854</v>
      </c>
      <c r="E4560" s="17" t="s">
        <v>135</v>
      </c>
      <c r="F4560" s="17" t="s">
        <v>1487</v>
      </c>
      <c r="G4560" s="17" t="s">
        <v>59</v>
      </c>
      <c r="H4560" s="17" t="s">
        <v>1540</v>
      </c>
      <c r="I4560" s="17" t="s">
        <v>1524</v>
      </c>
      <c r="J4560" s="17" t="n">
        <v>1</v>
      </c>
      <c r="K4560" s="15" t="n">
        <v>200.9</v>
      </c>
      <c r="L4560" s="22" t="n">
        <v>0.2</v>
      </c>
      <c r="M4560" s="15" t="n">
        <v>17.71</v>
      </c>
      <c r="N4560" s="15" t="n">
        <f aca="false">J4560*K4560</f>
        <v>200.9</v>
      </c>
      <c r="O4560" s="15" t="n">
        <f aca="false">N4560*L4560</f>
        <v>40.18</v>
      </c>
      <c r="P4560" s="15" t="n">
        <f aca="false">N4560-O4560</f>
        <v>160.72</v>
      </c>
      <c r="Q4560" s="15" t="n">
        <f aca="false">J4560*INDEX(dProdutos!$F$2:$F$47,MATCH(E4560,dProdutos!$A$2:$A$47,0))</f>
        <v>80.73</v>
      </c>
      <c r="R4560" s="15" t="n">
        <f aca="false">IF(I4560="Cancelado",0,P4560-Q4560)</f>
        <v>79.99</v>
      </c>
      <c r="S4560" s="17" t="str">
        <f aca="false">INDEX(dProdutos!$D$2:$D$47,MATCH(E4560,dProdutos!$A$2:$A$47,0))</f>
        <v>Calçados</v>
      </c>
    </row>
    <row r="4561" customFormat="false" ht="15" hidden="false" customHeight="false" outlineLevel="0" collapsed="false">
      <c r="A4561" s="17" t="s">
        <v>4314</v>
      </c>
      <c r="B4561" s="17" t="n">
        <v>2</v>
      </c>
      <c r="C4561" s="21" t="n">
        <v>45987</v>
      </c>
      <c r="D4561" s="17" t="s">
        <v>854</v>
      </c>
      <c r="E4561" s="17" t="s">
        <v>213</v>
      </c>
      <c r="F4561" s="17" t="s">
        <v>1487</v>
      </c>
      <c r="G4561" s="17" t="s">
        <v>59</v>
      </c>
      <c r="H4561" s="17" t="s">
        <v>1540</v>
      </c>
      <c r="I4561" s="17" t="s">
        <v>1524</v>
      </c>
      <c r="J4561" s="17" t="n">
        <v>1</v>
      </c>
      <c r="K4561" s="15" t="n">
        <v>153.9</v>
      </c>
      <c r="L4561" s="22" t="n">
        <v>0.2</v>
      </c>
      <c r="M4561" s="15" t="n">
        <v>0</v>
      </c>
      <c r="N4561" s="15" t="n">
        <f aca="false">J4561*K4561</f>
        <v>153.9</v>
      </c>
      <c r="O4561" s="15" t="n">
        <f aca="false">N4561*L4561</f>
        <v>30.78</v>
      </c>
      <c r="P4561" s="15" t="n">
        <f aca="false">N4561-O4561</f>
        <v>123.12</v>
      </c>
      <c r="Q4561" s="15" t="n">
        <f aca="false">J4561*INDEX(dProdutos!$F$2:$F$47,MATCH(E4561,dProdutos!$A$2:$A$47,0))</f>
        <v>90.42</v>
      </c>
      <c r="R4561" s="15" t="n">
        <f aca="false">IF(I4561="Cancelado",0,P4561-Q4561)</f>
        <v>32.7</v>
      </c>
      <c r="S4561" s="17" t="str">
        <f aca="false">INDEX(dProdutos!$D$2:$D$47,MATCH(E4561,dProdutos!$A$2:$A$47,0))</f>
        <v>Beleza</v>
      </c>
    </row>
    <row r="4562" customFormat="false" ht="15" hidden="false" customHeight="false" outlineLevel="0" collapsed="false">
      <c r="A4562" s="17" t="s">
        <v>4315</v>
      </c>
      <c r="B4562" s="17" t="n">
        <v>1</v>
      </c>
      <c r="C4562" s="21" t="n">
        <v>45987</v>
      </c>
      <c r="D4562" s="17" t="s">
        <v>1292</v>
      </c>
      <c r="E4562" s="17" t="s">
        <v>171</v>
      </c>
      <c r="F4562" s="17" t="s">
        <v>1497</v>
      </c>
      <c r="G4562" s="17" t="s">
        <v>62</v>
      </c>
      <c r="H4562" s="17" t="s">
        <v>1537</v>
      </c>
      <c r="I4562" s="17" t="s">
        <v>1524</v>
      </c>
      <c r="J4562" s="17" t="n">
        <v>1</v>
      </c>
      <c r="K4562" s="15" t="n">
        <v>246.9</v>
      </c>
      <c r="L4562" s="22" t="n">
        <v>0.2</v>
      </c>
      <c r="M4562" s="15" t="n">
        <v>0</v>
      </c>
      <c r="N4562" s="15" t="n">
        <f aca="false">J4562*K4562</f>
        <v>246.9</v>
      </c>
      <c r="O4562" s="15" t="n">
        <f aca="false">N4562*L4562</f>
        <v>49.38</v>
      </c>
      <c r="P4562" s="15" t="n">
        <f aca="false">N4562-O4562</f>
        <v>197.52</v>
      </c>
      <c r="Q4562" s="15" t="n">
        <f aca="false">J4562*INDEX(dProdutos!$F$2:$F$47,MATCH(E4562,dProdutos!$A$2:$A$47,0))</f>
        <v>103.61</v>
      </c>
      <c r="R4562" s="15" t="n">
        <f aca="false">IF(I4562="Cancelado",0,P4562-Q4562)</f>
        <v>93.91</v>
      </c>
      <c r="S4562" s="17" t="str">
        <f aca="false">INDEX(dProdutos!$D$2:$D$47,MATCH(E4562,dProdutos!$A$2:$A$47,0))</f>
        <v>Casa</v>
      </c>
    </row>
    <row r="4563" customFormat="false" ht="15" hidden="false" customHeight="false" outlineLevel="0" collapsed="false">
      <c r="A4563" s="17" t="s">
        <v>4315</v>
      </c>
      <c r="B4563" s="17" t="n">
        <v>2</v>
      </c>
      <c r="C4563" s="21" t="n">
        <v>45987</v>
      </c>
      <c r="D4563" s="17" t="s">
        <v>1292</v>
      </c>
      <c r="E4563" s="17" t="s">
        <v>108</v>
      </c>
      <c r="F4563" s="17" t="s">
        <v>1497</v>
      </c>
      <c r="G4563" s="17" t="s">
        <v>62</v>
      </c>
      <c r="H4563" s="17" t="s">
        <v>1537</v>
      </c>
      <c r="I4563" s="17" t="s">
        <v>1524</v>
      </c>
      <c r="J4563" s="17" t="n">
        <v>1</v>
      </c>
      <c r="K4563" s="15" t="n">
        <v>265.9</v>
      </c>
      <c r="L4563" s="22" t="n">
        <v>0.2</v>
      </c>
      <c r="M4563" s="15" t="n">
        <v>0</v>
      </c>
      <c r="N4563" s="15" t="n">
        <f aca="false">J4563*K4563</f>
        <v>265.9</v>
      </c>
      <c r="O4563" s="15" t="n">
        <f aca="false">N4563*L4563</f>
        <v>53.18</v>
      </c>
      <c r="P4563" s="15" t="n">
        <f aca="false">N4563-O4563</f>
        <v>212.72</v>
      </c>
      <c r="Q4563" s="15" t="n">
        <f aca="false">J4563*INDEX(dProdutos!$F$2:$F$47,MATCH(E4563,dProdutos!$A$2:$A$47,0))</f>
        <v>155.62</v>
      </c>
      <c r="R4563" s="15" t="n">
        <f aca="false">IF(I4563="Cancelado",0,P4563-Q4563)</f>
        <v>57.1</v>
      </c>
      <c r="S4563" s="17" t="str">
        <f aca="false">INDEX(dProdutos!$D$2:$D$47,MATCH(E4563,dProdutos!$A$2:$A$47,0))</f>
        <v>Moda Masculina</v>
      </c>
    </row>
    <row r="4564" customFormat="false" ht="15" hidden="false" customHeight="false" outlineLevel="0" collapsed="false">
      <c r="A4564" s="17" t="s">
        <v>4315</v>
      </c>
      <c r="B4564" s="17" t="n">
        <v>3</v>
      </c>
      <c r="C4564" s="21" t="n">
        <v>45987</v>
      </c>
      <c r="D4564" s="17" t="s">
        <v>1292</v>
      </c>
      <c r="E4564" s="17" t="s">
        <v>153</v>
      </c>
      <c r="F4564" s="17" t="s">
        <v>1497</v>
      </c>
      <c r="G4564" s="17" t="s">
        <v>62</v>
      </c>
      <c r="H4564" s="17" t="s">
        <v>1537</v>
      </c>
      <c r="I4564" s="17" t="s">
        <v>1524</v>
      </c>
      <c r="J4564" s="17" t="n">
        <v>1</v>
      </c>
      <c r="K4564" s="15" t="n">
        <v>165.9</v>
      </c>
      <c r="L4564" s="22" t="n">
        <v>0.2</v>
      </c>
      <c r="M4564" s="15" t="n">
        <v>0</v>
      </c>
      <c r="N4564" s="15" t="n">
        <f aca="false">J4564*K4564</f>
        <v>165.9</v>
      </c>
      <c r="O4564" s="15" t="n">
        <f aca="false">N4564*L4564</f>
        <v>33.18</v>
      </c>
      <c r="P4564" s="15" t="n">
        <f aca="false">N4564-O4564</f>
        <v>132.72</v>
      </c>
      <c r="Q4564" s="15" t="n">
        <f aca="false">J4564*INDEX(dProdutos!$F$2:$F$47,MATCH(E4564,dProdutos!$A$2:$A$47,0))</f>
        <v>67.28</v>
      </c>
      <c r="R4564" s="15" t="n">
        <f aca="false">IF(I4564="Cancelado",0,P4564-Q4564)</f>
        <v>65.44</v>
      </c>
      <c r="S4564" s="17" t="str">
        <f aca="false">INDEX(dProdutos!$D$2:$D$47,MATCH(E4564,dProdutos!$A$2:$A$47,0))</f>
        <v>Acessórios</v>
      </c>
    </row>
    <row r="4565" customFormat="false" ht="15" hidden="false" customHeight="false" outlineLevel="0" collapsed="false">
      <c r="A4565" s="17" t="s">
        <v>4316</v>
      </c>
      <c r="B4565" s="17" t="n">
        <v>1</v>
      </c>
      <c r="C4565" s="21" t="n">
        <v>45987</v>
      </c>
      <c r="D4565" s="17" t="s">
        <v>1172</v>
      </c>
      <c r="E4565" s="17" t="s">
        <v>135</v>
      </c>
      <c r="F4565" s="17" t="s">
        <v>1503</v>
      </c>
      <c r="G4565" s="17" t="s">
        <v>61</v>
      </c>
      <c r="H4565" s="17" t="s">
        <v>1537</v>
      </c>
      <c r="I4565" s="17" t="s">
        <v>1524</v>
      </c>
      <c r="J4565" s="17" t="n">
        <v>2</v>
      </c>
      <c r="K4565" s="15" t="n">
        <v>200.9</v>
      </c>
      <c r="L4565" s="22" t="n">
        <v>0.2</v>
      </c>
      <c r="M4565" s="15" t="n">
        <v>31.83</v>
      </c>
      <c r="N4565" s="15" t="n">
        <f aca="false">J4565*K4565</f>
        <v>401.8</v>
      </c>
      <c r="O4565" s="15" t="n">
        <f aca="false">N4565*L4565</f>
        <v>80.36</v>
      </c>
      <c r="P4565" s="15" t="n">
        <f aca="false">N4565-O4565</f>
        <v>321.44</v>
      </c>
      <c r="Q4565" s="15" t="n">
        <f aca="false">J4565*INDEX(dProdutos!$F$2:$F$47,MATCH(E4565,dProdutos!$A$2:$A$47,0))</f>
        <v>161.46</v>
      </c>
      <c r="R4565" s="15" t="n">
        <f aca="false">IF(I4565="Cancelado",0,P4565-Q4565)</f>
        <v>159.98</v>
      </c>
      <c r="S4565" s="17" t="str">
        <f aca="false">INDEX(dProdutos!$D$2:$D$47,MATCH(E4565,dProdutos!$A$2:$A$47,0))</f>
        <v>Calçados</v>
      </c>
    </row>
    <row r="4566" customFormat="false" ht="15" hidden="false" customHeight="false" outlineLevel="0" collapsed="false">
      <c r="A4566" s="17" t="s">
        <v>4316</v>
      </c>
      <c r="B4566" s="17" t="n">
        <v>2</v>
      </c>
      <c r="C4566" s="21" t="n">
        <v>45987</v>
      </c>
      <c r="D4566" s="17" t="s">
        <v>1172</v>
      </c>
      <c r="E4566" s="17" t="s">
        <v>198</v>
      </c>
      <c r="F4566" s="17" t="s">
        <v>1503</v>
      </c>
      <c r="G4566" s="17" t="s">
        <v>61</v>
      </c>
      <c r="H4566" s="17" t="s">
        <v>1537</v>
      </c>
      <c r="I4566" s="17" t="s">
        <v>1524</v>
      </c>
      <c r="J4566" s="17" t="n">
        <v>2</v>
      </c>
      <c r="K4566" s="15" t="n">
        <v>253.9</v>
      </c>
      <c r="L4566" s="22" t="n">
        <v>0.2</v>
      </c>
      <c r="M4566" s="15" t="n">
        <v>0</v>
      </c>
      <c r="N4566" s="15" t="n">
        <f aca="false">J4566*K4566</f>
        <v>507.8</v>
      </c>
      <c r="O4566" s="15" t="n">
        <f aca="false">N4566*L4566</f>
        <v>101.56</v>
      </c>
      <c r="P4566" s="15" t="n">
        <f aca="false">N4566-O4566</f>
        <v>406.24</v>
      </c>
      <c r="Q4566" s="15" t="n">
        <f aca="false">J4566*INDEX(dProdutos!$F$2:$F$47,MATCH(E4566,dProdutos!$A$2:$A$47,0))</f>
        <v>199.56</v>
      </c>
      <c r="R4566" s="15" t="n">
        <f aca="false">IF(I4566="Cancelado",0,P4566-Q4566)</f>
        <v>206.68</v>
      </c>
      <c r="S4566" s="17" t="str">
        <f aca="false">INDEX(dProdutos!$D$2:$D$47,MATCH(E4566,dProdutos!$A$2:$A$47,0))</f>
        <v>Beleza</v>
      </c>
    </row>
    <row r="4567" customFormat="false" ht="15" hidden="false" customHeight="false" outlineLevel="0" collapsed="false">
      <c r="A4567" s="17" t="s">
        <v>4316</v>
      </c>
      <c r="B4567" s="17" t="n">
        <v>3</v>
      </c>
      <c r="C4567" s="21" t="n">
        <v>45987</v>
      </c>
      <c r="D4567" s="17" t="s">
        <v>1172</v>
      </c>
      <c r="E4567" s="17" t="s">
        <v>144</v>
      </c>
      <c r="F4567" s="17" t="s">
        <v>1503</v>
      </c>
      <c r="G4567" s="17" t="s">
        <v>61</v>
      </c>
      <c r="H4567" s="17" t="s">
        <v>1537</v>
      </c>
      <c r="I4567" s="17" t="s">
        <v>1524</v>
      </c>
      <c r="J4567" s="17" t="n">
        <v>1</v>
      </c>
      <c r="K4567" s="15" t="n">
        <v>260.9</v>
      </c>
      <c r="L4567" s="22" t="n">
        <v>0.2</v>
      </c>
      <c r="M4567" s="15" t="n">
        <v>0</v>
      </c>
      <c r="N4567" s="15" t="n">
        <f aca="false">J4567*K4567</f>
        <v>260.9</v>
      </c>
      <c r="O4567" s="15" t="n">
        <f aca="false">N4567*L4567</f>
        <v>52.18</v>
      </c>
      <c r="P4567" s="15" t="n">
        <f aca="false">N4567-O4567</f>
        <v>208.72</v>
      </c>
      <c r="Q4567" s="15" t="n">
        <f aca="false">J4567*INDEX(dProdutos!$F$2:$F$47,MATCH(E4567,dProdutos!$A$2:$A$47,0))</f>
        <v>99.86</v>
      </c>
      <c r="R4567" s="15" t="n">
        <f aca="false">IF(I4567="Cancelado",0,P4567-Q4567)</f>
        <v>108.86</v>
      </c>
      <c r="S4567" s="17" t="str">
        <f aca="false">INDEX(dProdutos!$D$2:$D$47,MATCH(E4567,dProdutos!$A$2:$A$47,0))</f>
        <v>Acessórios</v>
      </c>
    </row>
    <row r="4568" customFormat="false" ht="15" hidden="false" customHeight="false" outlineLevel="0" collapsed="false">
      <c r="A4568" s="17" t="s">
        <v>4316</v>
      </c>
      <c r="B4568" s="17" t="n">
        <v>4</v>
      </c>
      <c r="C4568" s="21" t="n">
        <v>45987</v>
      </c>
      <c r="D4568" s="17" t="s">
        <v>1172</v>
      </c>
      <c r="E4568" s="17" t="s">
        <v>183</v>
      </c>
      <c r="F4568" s="17" t="s">
        <v>1503</v>
      </c>
      <c r="G4568" s="17" t="s">
        <v>61</v>
      </c>
      <c r="H4568" s="17" t="s">
        <v>1537</v>
      </c>
      <c r="I4568" s="17" t="s">
        <v>1524</v>
      </c>
      <c r="J4568" s="17" t="n">
        <v>2</v>
      </c>
      <c r="K4568" s="15" t="n">
        <v>121.9</v>
      </c>
      <c r="L4568" s="22" t="n">
        <v>0.2</v>
      </c>
      <c r="M4568" s="15" t="n">
        <v>0</v>
      </c>
      <c r="N4568" s="15" t="n">
        <f aca="false">J4568*K4568</f>
        <v>243.8</v>
      </c>
      <c r="O4568" s="15" t="n">
        <f aca="false">N4568*L4568</f>
        <v>48.76</v>
      </c>
      <c r="P4568" s="15" t="n">
        <f aca="false">N4568-O4568</f>
        <v>195.04</v>
      </c>
      <c r="Q4568" s="15" t="n">
        <f aca="false">J4568*INDEX(dProdutos!$F$2:$F$47,MATCH(E4568,dProdutos!$A$2:$A$47,0))</f>
        <v>105.52</v>
      </c>
      <c r="R4568" s="15" t="n">
        <f aca="false">IF(I4568="Cancelado",0,P4568-Q4568)</f>
        <v>89.52</v>
      </c>
      <c r="S4568" s="17" t="str">
        <f aca="false">INDEX(dProdutos!$D$2:$D$47,MATCH(E4568,dProdutos!$A$2:$A$47,0))</f>
        <v>Eletrônicos</v>
      </c>
    </row>
    <row r="4569" customFormat="false" ht="15" hidden="false" customHeight="false" outlineLevel="0" collapsed="false">
      <c r="A4569" s="17" t="s">
        <v>4317</v>
      </c>
      <c r="B4569" s="17" t="n">
        <v>1</v>
      </c>
      <c r="C4569" s="21" t="n">
        <v>45987</v>
      </c>
      <c r="D4569" s="17" t="s">
        <v>1430</v>
      </c>
      <c r="E4569" s="17" t="s">
        <v>135</v>
      </c>
      <c r="F4569" s="17" t="s">
        <v>1499</v>
      </c>
      <c r="G4569" s="17" t="s">
        <v>59</v>
      </c>
      <c r="H4569" s="17" t="s">
        <v>1523</v>
      </c>
      <c r="I4569" s="17" t="s">
        <v>1524</v>
      </c>
      <c r="J4569" s="17" t="n">
        <v>2</v>
      </c>
      <c r="K4569" s="15" t="n">
        <v>200.9</v>
      </c>
      <c r="L4569" s="22" t="n">
        <v>0.2</v>
      </c>
      <c r="M4569" s="15" t="n">
        <v>27.75</v>
      </c>
      <c r="N4569" s="15" t="n">
        <f aca="false">J4569*K4569</f>
        <v>401.8</v>
      </c>
      <c r="O4569" s="15" t="n">
        <f aca="false">N4569*L4569</f>
        <v>80.36</v>
      </c>
      <c r="P4569" s="15" t="n">
        <f aca="false">N4569-O4569</f>
        <v>321.44</v>
      </c>
      <c r="Q4569" s="15" t="n">
        <f aca="false">J4569*INDEX(dProdutos!$F$2:$F$47,MATCH(E4569,dProdutos!$A$2:$A$47,0))</f>
        <v>161.46</v>
      </c>
      <c r="R4569" s="15" t="n">
        <f aca="false">IF(I4569="Cancelado",0,P4569-Q4569)</f>
        <v>159.98</v>
      </c>
      <c r="S4569" s="17" t="str">
        <f aca="false">INDEX(dProdutos!$D$2:$D$47,MATCH(E4569,dProdutos!$A$2:$A$47,0))</f>
        <v>Calçados</v>
      </c>
    </row>
    <row r="4570" customFormat="false" ht="15" hidden="false" customHeight="false" outlineLevel="0" collapsed="false">
      <c r="A4570" s="17" t="s">
        <v>4318</v>
      </c>
      <c r="B4570" s="17" t="n">
        <v>1</v>
      </c>
      <c r="C4570" s="21" t="n">
        <v>45987</v>
      </c>
      <c r="D4570" s="17" t="s">
        <v>1054</v>
      </c>
      <c r="E4570" s="17" t="s">
        <v>108</v>
      </c>
      <c r="F4570" s="17" t="s">
        <v>1490</v>
      </c>
      <c r="G4570" s="17" t="s">
        <v>62</v>
      </c>
      <c r="H4570" s="17" t="s">
        <v>1537</v>
      </c>
      <c r="I4570" s="17" t="s">
        <v>1524</v>
      </c>
      <c r="J4570" s="17" t="n">
        <v>1</v>
      </c>
      <c r="K4570" s="15" t="n">
        <v>265.9</v>
      </c>
      <c r="L4570" s="22" t="n">
        <v>0.2</v>
      </c>
      <c r="M4570" s="15" t="n">
        <v>33.11</v>
      </c>
      <c r="N4570" s="15" t="n">
        <f aca="false">J4570*K4570</f>
        <v>265.9</v>
      </c>
      <c r="O4570" s="15" t="n">
        <f aca="false">N4570*L4570</f>
        <v>53.18</v>
      </c>
      <c r="P4570" s="15" t="n">
        <f aca="false">N4570-O4570</f>
        <v>212.72</v>
      </c>
      <c r="Q4570" s="15" t="n">
        <f aca="false">J4570*INDEX(dProdutos!$F$2:$F$47,MATCH(E4570,dProdutos!$A$2:$A$47,0))</f>
        <v>155.62</v>
      </c>
      <c r="R4570" s="15" t="n">
        <f aca="false">IF(I4570="Cancelado",0,P4570-Q4570)</f>
        <v>57.1</v>
      </c>
      <c r="S4570" s="17" t="str">
        <f aca="false">INDEX(dProdutos!$D$2:$D$47,MATCH(E4570,dProdutos!$A$2:$A$47,0))</f>
        <v>Moda Masculina</v>
      </c>
    </row>
    <row r="4571" customFormat="false" ht="15" hidden="false" customHeight="false" outlineLevel="0" collapsed="false">
      <c r="A4571" s="17" t="s">
        <v>4318</v>
      </c>
      <c r="B4571" s="17" t="n">
        <v>2</v>
      </c>
      <c r="C4571" s="21" t="n">
        <v>45987</v>
      </c>
      <c r="D4571" s="17" t="s">
        <v>1054</v>
      </c>
      <c r="E4571" s="17" t="s">
        <v>204</v>
      </c>
      <c r="F4571" s="17" t="s">
        <v>1490</v>
      </c>
      <c r="G4571" s="17" t="s">
        <v>62</v>
      </c>
      <c r="H4571" s="17" t="s">
        <v>1537</v>
      </c>
      <c r="I4571" s="17" t="s">
        <v>1524</v>
      </c>
      <c r="J4571" s="17" t="n">
        <v>2</v>
      </c>
      <c r="K4571" s="15" t="n">
        <v>64.9</v>
      </c>
      <c r="L4571" s="22" t="n">
        <v>0.2</v>
      </c>
      <c r="M4571" s="15" t="n">
        <v>0</v>
      </c>
      <c r="N4571" s="15" t="n">
        <f aca="false">J4571*K4571</f>
        <v>129.8</v>
      </c>
      <c r="O4571" s="15" t="n">
        <f aca="false">N4571*L4571</f>
        <v>25.96</v>
      </c>
      <c r="P4571" s="15" t="n">
        <f aca="false">N4571-O4571</f>
        <v>103.84</v>
      </c>
      <c r="Q4571" s="15" t="n">
        <f aca="false">J4571*INDEX(dProdutos!$F$2:$F$47,MATCH(E4571,dProdutos!$A$2:$A$47,0))</f>
        <v>55.04</v>
      </c>
      <c r="R4571" s="15" t="n">
        <f aca="false">IF(I4571="Cancelado",0,P4571-Q4571)</f>
        <v>48.8</v>
      </c>
      <c r="S4571" s="17" t="str">
        <f aca="false">INDEX(dProdutos!$D$2:$D$47,MATCH(E4571,dProdutos!$A$2:$A$47,0))</f>
        <v>Beleza</v>
      </c>
    </row>
    <row r="4572" customFormat="false" ht="15" hidden="false" customHeight="false" outlineLevel="0" collapsed="false">
      <c r="A4572" s="17" t="s">
        <v>4319</v>
      </c>
      <c r="B4572" s="17" t="n">
        <v>1</v>
      </c>
      <c r="C4572" s="21" t="n">
        <v>45987</v>
      </c>
      <c r="D4572" s="17" t="s">
        <v>441</v>
      </c>
      <c r="E4572" s="17" t="s">
        <v>73</v>
      </c>
      <c r="F4572" s="17" t="s">
        <v>1490</v>
      </c>
      <c r="G4572" s="17" t="s">
        <v>59</v>
      </c>
      <c r="H4572" s="17" t="s">
        <v>1523</v>
      </c>
      <c r="I4572" s="17" t="s">
        <v>1524</v>
      </c>
      <c r="J4572" s="17" t="n">
        <v>1</v>
      </c>
      <c r="K4572" s="15" t="n">
        <v>179.9</v>
      </c>
      <c r="L4572" s="22" t="n">
        <v>0.2</v>
      </c>
      <c r="M4572" s="15" t="n">
        <v>13.59</v>
      </c>
      <c r="N4572" s="15" t="n">
        <f aca="false">J4572*K4572</f>
        <v>179.9</v>
      </c>
      <c r="O4572" s="15" t="n">
        <f aca="false">N4572*L4572</f>
        <v>35.98</v>
      </c>
      <c r="P4572" s="15" t="n">
        <f aca="false">N4572-O4572</f>
        <v>143.92</v>
      </c>
      <c r="Q4572" s="15" t="n">
        <f aca="false">J4572*INDEX(dProdutos!$F$2:$F$47,MATCH(E4572,dProdutos!$A$2:$A$47,0))</f>
        <v>69.44</v>
      </c>
      <c r="R4572" s="15" t="n">
        <f aca="false">IF(I4572="Cancelado",0,P4572-Q4572)</f>
        <v>74.48</v>
      </c>
      <c r="S4572" s="17" t="str">
        <f aca="false">INDEX(dProdutos!$D$2:$D$47,MATCH(E4572,dProdutos!$A$2:$A$47,0))</f>
        <v>Moda Feminina</v>
      </c>
    </row>
    <row r="4573" customFormat="false" ht="15" hidden="false" customHeight="false" outlineLevel="0" collapsed="false">
      <c r="A4573" s="17" t="s">
        <v>4319</v>
      </c>
      <c r="B4573" s="17" t="n">
        <v>2</v>
      </c>
      <c r="C4573" s="21" t="n">
        <v>45987</v>
      </c>
      <c r="D4573" s="17" t="s">
        <v>441</v>
      </c>
      <c r="E4573" s="17" t="s">
        <v>92</v>
      </c>
      <c r="F4573" s="17" t="s">
        <v>1490</v>
      </c>
      <c r="G4573" s="17" t="s">
        <v>59</v>
      </c>
      <c r="H4573" s="17" t="s">
        <v>1523</v>
      </c>
      <c r="I4573" s="17" t="s">
        <v>1524</v>
      </c>
      <c r="J4573" s="17" t="n">
        <v>3</v>
      </c>
      <c r="K4573" s="15" t="n">
        <v>191.9</v>
      </c>
      <c r="L4573" s="22" t="n">
        <v>0.2</v>
      </c>
      <c r="M4573" s="15" t="n">
        <v>0</v>
      </c>
      <c r="N4573" s="15" t="n">
        <f aca="false">J4573*K4573</f>
        <v>575.7</v>
      </c>
      <c r="O4573" s="15" t="n">
        <f aca="false">N4573*L4573</f>
        <v>115.14</v>
      </c>
      <c r="P4573" s="15" t="n">
        <f aca="false">N4573-O4573</f>
        <v>460.56</v>
      </c>
      <c r="Q4573" s="15" t="n">
        <f aca="false">J4573*INDEX(dProdutos!$F$2:$F$47,MATCH(E4573,dProdutos!$A$2:$A$47,0))</f>
        <v>265.77</v>
      </c>
      <c r="R4573" s="15" t="n">
        <f aca="false">IF(I4573="Cancelado",0,P4573-Q4573)</f>
        <v>194.79</v>
      </c>
      <c r="S4573" s="17" t="str">
        <f aca="false">INDEX(dProdutos!$D$2:$D$47,MATCH(E4573,dProdutos!$A$2:$A$47,0))</f>
        <v>Moda Feminina</v>
      </c>
    </row>
    <row r="4574" customFormat="false" ht="15" hidden="false" customHeight="false" outlineLevel="0" collapsed="false">
      <c r="A4574" s="17" t="s">
        <v>4320</v>
      </c>
      <c r="B4574" s="17" t="n">
        <v>1</v>
      </c>
      <c r="C4574" s="21" t="n">
        <v>45987</v>
      </c>
      <c r="D4574" s="17" t="s">
        <v>933</v>
      </c>
      <c r="E4574" s="17" t="s">
        <v>213</v>
      </c>
      <c r="F4574" s="17" t="s">
        <v>1487</v>
      </c>
      <c r="G4574" s="17" t="s">
        <v>60</v>
      </c>
      <c r="H4574" s="17" t="s">
        <v>1523</v>
      </c>
      <c r="I4574" s="17" t="s">
        <v>1524</v>
      </c>
      <c r="J4574" s="17" t="n">
        <v>1</v>
      </c>
      <c r="K4574" s="15" t="n">
        <v>153.9</v>
      </c>
      <c r="L4574" s="22" t="n">
        <v>0.2</v>
      </c>
      <c r="M4574" s="15" t="n">
        <v>29.82</v>
      </c>
      <c r="N4574" s="15" t="n">
        <f aca="false">J4574*K4574</f>
        <v>153.9</v>
      </c>
      <c r="O4574" s="15" t="n">
        <f aca="false">N4574*L4574</f>
        <v>30.78</v>
      </c>
      <c r="P4574" s="15" t="n">
        <f aca="false">N4574-O4574</f>
        <v>123.12</v>
      </c>
      <c r="Q4574" s="15" t="n">
        <f aca="false">J4574*INDEX(dProdutos!$F$2:$F$47,MATCH(E4574,dProdutos!$A$2:$A$47,0))</f>
        <v>90.42</v>
      </c>
      <c r="R4574" s="15" t="n">
        <f aca="false">IF(I4574="Cancelado",0,P4574-Q4574)</f>
        <v>32.7</v>
      </c>
      <c r="S4574" s="17" t="str">
        <f aca="false">INDEX(dProdutos!$D$2:$D$47,MATCH(E4574,dProdutos!$A$2:$A$47,0))</f>
        <v>Beleza</v>
      </c>
    </row>
    <row r="4575" customFormat="false" ht="15" hidden="false" customHeight="false" outlineLevel="0" collapsed="false">
      <c r="A4575" s="17" t="s">
        <v>4321</v>
      </c>
      <c r="B4575" s="17" t="n">
        <v>1</v>
      </c>
      <c r="C4575" s="21" t="n">
        <v>45987</v>
      </c>
      <c r="D4575" s="17" t="s">
        <v>1128</v>
      </c>
      <c r="E4575" s="17" t="s">
        <v>129</v>
      </c>
      <c r="F4575" s="17" t="s">
        <v>1503</v>
      </c>
      <c r="G4575" s="17" t="s">
        <v>62</v>
      </c>
      <c r="H4575" s="17" t="s">
        <v>1537</v>
      </c>
      <c r="I4575" s="17" t="s">
        <v>1524</v>
      </c>
      <c r="J4575" s="17" t="n">
        <v>1</v>
      </c>
      <c r="K4575" s="15" t="n">
        <v>105.9</v>
      </c>
      <c r="L4575" s="22" t="n">
        <v>0.2</v>
      </c>
      <c r="M4575" s="15" t="n">
        <v>0</v>
      </c>
      <c r="N4575" s="15" t="n">
        <f aca="false">J4575*K4575</f>
        <v>105.9</v>
      </c>
      <c r="O4575" s="15" t="n">
        <f aca="false">N4575*L4575</f>
        <v>21.18</v>
      </c>
      <c r="P4575" s="15" t="n">
        <f aca="false">N4575-O4575</f>
        <v>84.72</v>
      </c>
      <c r="Q4575" s="15" t="n">
        <f aca="false">J4575*INDEX(dProdutos!$F$2:$F$47,MATCH(E4575,dProdutos!$A$2:$A$47,0))</f>
        <v>43.79</v>
      </c>
      <c r="R4575" s="15" t="n">
        <f aca="false">IF(I4575="Cancelado",0,P4575-Q4575)</f>
        <v>40.93</v>
      </c>
      <c r="S4575" s="17" t="str">
        <f aca="false">INDEX(dProdutos!$D$2:$D$47,MATCH(E4575,dProdutos!$A$2:$A$47,0))</f>
        <v>Calçados</v>
      </c>
    </row>
    <row r="4576" customFormat="false" ht="15" hidden="false" customHeight="false" outlineLevel="0" collapsed="false">
      <c r="A4576" s="17" t="s">
        <v>4321</v>
      </c>
      <c r="B4576" s="17" t="n">
        <v>2</v>
      </c>
      <c r="C4576" s="21" t="n">
        <v>45987</v>
      </c>
      <c r="D4576" s="17" t="s">
        <v>1128</v>
      </c>
      <c r="E4576" s="17" t="s">
        <v>129</v>
      </c>
      <c r="F4576" s="17" t="s">
        <v>1503</v>
      </c>
      <c r="G4576" s="17" t="s">
        <v>62</v>
      </c>
      <c r="H4576" s="17" t="s">
        <v>1537</v>
      </c>
      <c r="I4576" s="17" t="s">
        <v>1524</v>
      </c>
      <c r="J4576" s="17" t="n">
        <v>1</v>
      </c>
      <c r="K4576" s="15" t="n">
        <v>105.9</v>
      </c>
      <c r="L4576" s="22" t="n">
        <v>0.2</v>
      </c>
      <c r="M4576" s="15" t="n">
        <v>0</v>
      </c>
      <c r="N4576" s="15" t="n">
        <f aca="false">J4576*K4576</f>
        <v>105.9</v>
      </c>
      <c r="O4576" s="15" t="n">
        <f aca="false">N4576*L4576</f>
        <v>21.18</v>
      </c>
      <c r="P4576" s="15" t="n">
        <f aca="false">N4576-O4576</f>
        <v>84.72</v>
      </c>
      <c r="Q4576" s="15" t="n">
        <f aca="false">J4576*INDEX(dProdutos!$F$2:$F$47,MATCH(E4576,dProdutos!$A$2:$A$47,0))</f>
        <v>43.79</v>
      </c>
      <c r="R4576" s="15" t="n">
        <f aca="false">IF(I4576="Cancelado",0,P4576-Q4576)</f>
        <v>40.93</v>
      </c>
      <c r="S4576" s="17" t="str">
        <f aca="false">INDEX(dProdutos!$D$2:$D$47,MATCH(E4576,dProdutos!$A$2:$A$47,0))</f>
        <v>Calçados</v>
      </c>
    </row>
    <row r="4577" customFormat="false" ht="15" hidden="false" customHeight="false" outlineLevel="0" collapsed="false">
      <c r="A4577" s="17" t="s">
        <v>4321</v>
      </c>
      <c r="B4577" s="17" t="n">
        <v>3</v>
      </c>
      <c r="C4577" s="21" t="n">
        <v>45987</v>
      </c>
      <c r="D4577" s="17" t="s">
        <v>1128</v>
      </c>
      <c r="E4577" s="17" t="s">
        <v>195</v>
      </c>
      <c r="F4577" s="17" t="s">
        <v>1503</v>
      </c>
      <c r="G4577" s="17" t="s">
        <v>62</v>
      </c>
      <c r="H4577" s="17" t="s">
        <v>1537</v>
      </c>
      <c r="I4577" s="17" t="s">
        <v>1524</v>
      </c>
      <c r="J4577" s="17" t="n">
        <v>1</v>
      </c>
      <c r="K4577" s="15" t="n">
        <v>72.9</v>
      </c>
      <c r="L4577" s="22" t="n">
        <v>0.2</v>
      </c>
      <c r="M4577" s="15" t="n">
        <v>0</v>
      </c>
      <c r="N4577" s="15" t="n">
        <f aca="false">J4577*K4577</f>
        <v>72.9</v>
      </c>
      <c r="O4577" s="15" t="n">
        <f aca="false">N4577*L4577</f>
        <v>14.58</v>
      </c>
      <c r="P4577" s="15" t="n">
        <f aca="false">N4577-O4577</f>
        <v>58.32</v>
      </c>
      <c r="Q4577" s="15" t="n">
        <f aca="false">J4577*INDEX(dProdutos!$F$2:$F$47,MATCH(E4577,dProdutos!$A$2:$A$47,0))</f>
        <v>39.23</v>
      </c>
      <c r="R4577" s="15" t="n">
        <f aca="false">IF(I4577="Cancelado",0,P4577-Q4577)</f>
        <v>19.09</v>
      </c>
      <c r="S4577" s="17" t="str">
        <f aca="false">INDEX(dProdutos!$D$2:$D$47,MATCH(E4577,dProdutos!$A$2:$A$47,0))</f>
        <v>Eletrônicos</v>
      </c>
    </row>
    <row r="4578" customFormat="false" ht="15" hidden="false" customHeight="false" outlineLevel="0" collapsed="false">
      <c r="A4578" s="17" t="s">
        <v>4322</v>
      </c>
      <c r="B4578" s="17" t="n">
        <v>1</v>
      </c>
      <c r="C4578" s="21" t="n">
        <v>45987</v>
      </c>
      <c r="D4578" s="17" t="s">
        <v>834</v>
      </c>
      <c r="E4578" s="17" t="s">
        <v>192</v>
      </c>
      <c r="F4578" s="17" t="s">
        <v>1497</v>
      </c>
      <c r="G4578" s="17" t="s">
        <v>64</v>
      </c>
      <c r="H4578" s="17" t="s">
        <v>1523</v>
      </c>
      <c r="I4578" s="17" t="s">
        <v>1524</v>
      </c>
      <c r="J4578" s="17" t="n">
        <v>1</v>
      </c>
      <c r="K4578" s="15" t="n">
        <v>245.9</v>
      </c>
      <c r="L4578" s="22" t="n">
        <v>0.2</v>
      </c>
      <c r="M4578" s="15" t="n">
        <v>0</v>
      </c>
      <c r="N4578" s="15" t="n">
        <f aca="false">J4578*K4578</f>
        <v>245.9</v>
      </c>
      <c r="O4578" s="15" t="n">
        <f aca="false">N4578*L4578</f>
        <v>49.18</v>
      </c>
      <c r="P4578" s="15" t="n">
        <f aca="false">N4578-O4578</f>
        <v>196.72</v>
      </c>
      <c r="Q4578" s="15" t="n">
        <f aca="false">J4578*INDEX(dProdutos!$F$2:$F$47,MATCH(E4578,dProdutos!$A$2:$A$47,0))</f>
        <v>107.78</v>
      </c>
      <c r="R4578" s="15" t="n">
        <f aca="false">IF(I4578="Cancelado",0,P4578-Q4578)</f>
        <v>88.94</v>
      </c>
      <c r="S4578" s="17" t="str">
        <f aca="false">INDEX(dProdutos!$D$2:$D$47,MATCH(E4578,dProdutos!$A$2:$A$47,0))</f>
        <v>Eletrônicos</v>
      </c>
    </row>
    <row r="4579" customFormat="false" ht="15" hidden="false" customHeight="false" outlineLevel="0" collapsed="false">
      <c r="A4579" s="17" t="s">
        <v>4323</v>
      </c>
      <c r="B4579" s="17" t="n">
        <v>1</v>
      </c>
      <c r="C4579" s="21" t="n">
        <v>45987</v>
      </c>
      <c r="D4579" s="17" t="s">
        <v>1412</v>
      </c>
      <c r="E4579" s="17" t="s">
        <v>153</v>
      </c>
      <c r="F4579" s="17" t="s">
        <v>1490</v>
      </c>
      <c r="G4579" s="17" t="s">
        <v>62</v>
      </c>
      <c r="H4579" s="17" t="s">
        <v>1527</v>
      </c>
      <c r="I4579" s="17" t="s">
        <v>1524</v>
      </c>
      <c r="J4579" s="17" t="n">
        <v>1</v>
      </c>
      <c r="K4579" s="15" t="n">
        <v>165.9</v>
      </c>
      <c r="L4579" s="22" t="n">
        <v>0.2</v>
      </c>
      <c r="M4579" s="15" t="n">
        <v>11.02</v>
      </c>
      <c r="N4579" s="15" t="n">
        <f aca="false">J4579*K4579</f>
        <v>165.9</v>
      </c>
      <c r="O4579" s="15" t="n">
        <f aca="false">N4579*L4579</f>
        <v>33.18</v>
      </c>
      <c r="P4579" s="15" t="n">
        <f aca="false">N4579-O4579</f>
        <v>132.72</v>
      </c>
      <c r="Q4579" s="15" t="n">
        <f aca="false">J4579*INDEX(dProdutos!$F$2:$F$47,MATCH(E4579,dProdutos!$A$2:$A$47,0))</f>
        <v>67.28</v>
      </c>
      <c r="R4579" s="15" t="n">
        <f aca="false">IF(I4579="Cancelado",0,P4579-Q4579)</f>
        <v>65.44</v>
      </c>
      <c r="S4579" s="17" t="str">
        <f aca="false">INDEX(dProdutos!$D$2:$D$47,MATCH(E4579,dProdutos!$A$2:$A$47,0))</f>
        <v>Acessórios</v>
      </c>
    </row>
    <row r="4580" customFormat="false" ht="15" hidden="false" customHeight="false" outlineLevel="0" collapsed="false">
      <c r="A4580" s="17" t="s">
        <v>4324</v>
      </c>
      <c r="B4580" s="17" t="n">
        <v>1</v>
      </c>
      <c r="C4580" s="21" t="n">
        <v>45987</v>
      </c>
      <c r="D4580" s="17" t="s">
        <v>726</v>
      </c>
      <c r="E4580" s="17" t="s">
        <v>165</v>
      </c>
      <c r="F4580" s="17" t="s">
        <v>1499</v>
      </c>
      <c r="G4580" s="17" t="s">
        <v>62</v>
      </c>
      <c r="H4580" s="17" t="s">
        <v>1537</v>
      </c>
      <c r="I4580" s="17" t="s">
        <v>1524</v>
      </c>
      <c r="J4580" s="17" t="n">
        <v>2</v>
      </c>
      <c r="K4580" s="15" t="n">
        <v>231.9</v>
      </c>
      <c r="L4580" s="22" t="n">
        <v>0.2</v>
      </c>
      <c r="M4580" s="15" t="n">
        <v>11.52</v>
      </c>
      <c r="N4580" s="15" t="n">
        <f aca="false">J4580*K4580</f>
        <v>463.8</v>
      </c>
      <c r="O4580" s="15" t="n">
        <f aca="false">N4580*L4580</f>
        <v>92.76</v>
      </c>
      <c r="P4580" s="15" t="n">
        <f aca="false">N4580-O4580</f>
        <v>371.04</v>
      </c>
      <c r="Q4580" s="15" t="n">
        <f aca="false">J4580*INDEX(dProdutos!$F$2:$F$47,MATCH(E4580,dProdutos!$A$2:$A$47,0))</f>
        <v>281.66</v>
      </c>
      <c r="R4580" s="15" t="n">
        <f aca="false">IF(I4580="Cancelado",0,P4580-Q4580)</f>
        <v>89.38</v>
      </c>
      <c r="S4580" s="17" t="str">
        <f aca="false">INDEX(dProdutos!$D$2:$D$47,MATCH(E4580,dProdutos!$A$2:$A$47,0))</f>
        <v>Casa</v>
      </c>
    </row>
    <row r="4581" customFormat="false" ht="15" hidden="false" customHeight="false" outlineLevel="0" collapsed="false">
      <c r="A4581" s="17" t="s">
        <v>4325</v>
      </c>
      <c r="B4581" s="17" t="n">
        <v>1</v>
      </c>
      <c r="C4581" s="21" t="n">
        <v>45987</v>
      </c>
      <c r="D4581" s="17" t="s">
        <v>399</v>
      </c>
      <c r="E4581" s="17" t="s">
        <v>129</v>
      </c>
      <c r="F4581" s="17" t="s">
        <v>1501</v>
      </c>
      <c r="G4581" s="17" t="s">
        <v>59</v>
      </c>
      <c r="H4581" s="17" t="s">
        <v>1523</v>
      </c>
      <c r="I4581" s="17" t="s">
        <v>1524</v>
      </c>
      <c r="J4581" s="17" t="n">
        <v>1</v>
      </c>
      <c r="K4581" s="15" t="n">
        <v>105.9</v>
      </c>
      <c r="L4581" s="22" t="n">
        <v>0.2</v>
      </c>
      <c r="M4581" s="15" t="n">
        <v>20.7</v>
      </c>
      <c r="N4581" s="15" t="n">
        <f aca="false">J4581*K4581</f>
        <v>105.9</v>
      </c>
      <c r="O4581" s="15" t="n">
        <f aca="false">N4581*L4581</f>
        <v>21.18</v>
      </c>
      <c r="P4581" s="15" t="n">
        <f aca="false">N4581-O4581</f>
        <v>84.72</v>
      </c>
      <c r="Q4581" s="15" t="n">
        <f aca="false">J4581*INDEX(dProdutos!$F$2:$F$47,MATCH(E4581,dProdutos!$A$2:$A$47,0))</f>
        <v>43.79</v>
      </c>
      <c r="R4581" s="15" t="n">
        <f aca="false">IF(I4581="Cancelado",0,P4581-Q4581)</f>
        <v>40.93</v>
      </c>
      <c r="S4581" s="17" t="str">
        <f aca="false">INDEX(dProdutos!$D$2:$D$47,MATCH(E4581,dProdutos!$A$2:$A$47,0))</f>
        <v>Calçados</v>
      </c>
    </row>
    <row r="4582" customFormat="false" ht="15" hidden="false" customHeight="false" outlineLevel="0" collapsed="false">
      <c r="A4582" s="17" t="s">
        <v>4326</v>
      </c>
      <c r="B4582" s="17" t="n">
        <v>1</v>
      </c>
      <c r="C4582" s="21" t="n">
        <v>45987</v>
      </c>
      <c r="D4582" s="17" t="s">
        <v>735</v>
      </c>
      <c r="E4582" s="17" t="s">
        <v>150</v>
      </c>
      <c r="F4582" s="17" t="s">
        <v>1490</v>
      </c>
      <c r="G4582" s="17" t="s">
        <v>61</v>
      </c>
      <c r="H4582" s="17" t="s">
        <v>1537</v>
      </c>
      <c r="I4582" s="17" t="s">
        <v>1524</v>
      </c>
      <c r="J4582" s="17" t="n">
        <v>1</v>
      </c>
      <c r="K4582" s="15" t="n">
        <v>71.9</v>
      </c>
      <c r="L4582" s="22" t="n">
        <v>0.2</v>
      </c>
      <c r="M4582" s="15" t="n">
        <v>27.19</v>
      </c>
      <c r="N4582" s="15" t="n">
        <f aca="false">J4582*K4582</f>
        <v>71.9</v>
      </c>
      <c r="O4582" s="15" t="n">
        <f aca="false">N4582*L4582</f>
        <v>14.38</v>
      </c>
      <c r="P4582" s="15" t="n">
        <f aca="false">N4582-O4582</f>
        <v>57.52</v>
      </c>
      <c r="Q4582" s="15" t="n">
        <f aca="false">J4582*INDEX(dProdutos!$F$2:$F$47,MATCH(E4582,dProdutos!$A$2:$A$47,0))</f>
        <v>27.38</v>
      </c>
      <c r="R4582" s="15" t="n">
        <f aca="false">IF(I4582="Cancelado",0,P4582-Q4582)</f>
        <v>30.14</v>
      </c>
      <c r="S4582" s="17" t="str">
        <f aca="false">INDEX(dProdutos!$D$2:$D$47,MATCH(E4582,dProdutos!$A$2:$A$47,0))</f>
        <v>Acessórios</v>
      </c>
    </row>
    <row r="4583" customFormat="false" ht="15" hidden="false" customHeight="false" outlineLevel="0" collapsed="false">
      <c r="A4583" s="17" t="s">
        <v>4327</v>
      </c>
      <c r="B4583" s="17" t="n">
        <v>1</v>
      </c>
      <c r="C4583" s="21" t="n">
        <v>45987</v>
      </c>
      <c r="D4583" s="17" t="s">
        <v>508</v>
      </c>
      <c r="E4583" s="17" t="s">
        <v>88</v>
      </c>
      <c r="F4583" s="17" t="s">
        <v>1503</v>
      </c>
      <c r="G4583" s="17" t="s">
        <v>61</v>
      </c>
      <c r="H4583" s="17" t="s">
        <v>1537</v>
      </c>
      <c r="I4583" s="17" t="s">
        <v>1524</v>
      </c>
      <c r="J4583" s="17" t="n">
        <v>3</v>
      </c>
      <c r="K4583" s="15" t="n">
        <v>170.9</v>
      </c>
      <c r="L4583" s="22" t="n">
        <v>0.2</v>
      </c>
      <c r="M4583" s="15" t="n">
        <v>10.2</v>
      </c>
      <c r="N4583" s="15" t="n">
        <f aca="false">J4583*K4583</f>
        <v>512.7</v>
      </c>
      <c r="O4583" s="15" t="n">
        <f aca="false">N4583*L4583</f>
        <v>102.54</v>
      </c>
      <c r="P4583" s="15" t="n">
        <f aca="false">N4583-O4583</f>
        <v>410.16</v>
      </c>
      <c r="Q4583" s="15" t="n">
        <f aca="false">J4583*INDEX(dProdutos!$F$2:$F$47,MATCH(E4583,dProdutos!$A$2:$A$47,0))</f>
        <v>294.42</v>
      </c>
      <c r="R4583" s="15" t="n">
        <f aca="false">IF(I4583="Cancelado",0,P4583-Q4583)</f>
        <v>115.74</v>
      </c>
      <c r="S4583" s="17" t="str">
        <f aca="false">INDEX(dProdutos!$D$2:$D$47,MATCH(E4583,dProdutos!$A$2:$A$47,0))</f>
        <v>Moda Feminina</v>
      </c>
    </row>
    <row r="4584" customFormat="false" ht="15" hidden="false" customHeight="false" outlineLevel="0" collapsed="false">
      <c r="A4584" s="17" t="s">
        <v>4328</v>
      </c>
      <c r="B4584" s="17" t="n">
        <v>1</v>
      </c>
      <c r="C4584" s="21" t="n">
        <v>45987</v>
      </c>
      <c r="D4584" s="17" t="s">
        <v>746</v>
      </c>
      <c r="E4584" s="17" t="s">
        <v>159</v>
      </c>
      <c r="F4584" s="17" t="s">
        <v>1493</v>
      </c>
      <c r="G4584" s="17" t="s">
        <v>59</v>
      </c>
      <c r="H4584" s="17" t="s">
        <v>1537</v>
      </c>
      <c r="I4584" s="17" t="s">
        <v>1524</v>
      </c>
      <c r="J4584" s="17" t="n">
        <v>2</v>
      </c>
      <c r="K4584" s="15" t="n">
        <v>276.9</v>
      </c>
      <c r="L4584" s="22" t="n">
        <v>0.2</v>
      </c>
      <c r="M4584" s="15" t="n">
        <v>23.85</v>
      </c>
      <c r="N4584" s="15" t="n">
        <f aca="false">J4584*K4584</f>
        <v>553.8</v>
      </c>
      <c r="O4584" s="15" t="n">
        <f aca="false">N4584*L4584</f>
        <v>110.76</v>
      </c>
      <c r="P4584" s="15" t="n">
        <f aca="false">N4584-O4584</f>
        <v>443.04</v>
      </c>
      <c r="Q4584" s="15" t="n">
        <f aca="false">J4584*INDEX(dProdutos!$F$2:$F$47,MATCH(E4584,dProdutos!$A$2:$A$47,0))</f>
        <v>290.06</v>
      </c>
      <c r="R4584" s="15" t="n">
        <f aca="false">IF(I4584="Cancelado",0,P4584-Q4584)</f>
        <v>152.98</v>
      </c>
      <c r="S4584" s="17" t="str">
        <f aca="false">INDEX(dProdutos!$D$2:$D$47,MATCH(E4584,dProdutos!$A$2:$A$47,0))</f>
        <v>Acessórios</v>
      </c>
    </row>
    <row r="4585" customFormat="false" ht="15" hidden="false" customHeight="false" outlineLevel="0" collapsed="false">
      <c r="A4585" s="17" t="s">
        <v>4328</v>
      </c>
      <c r="B4585" s="17" t="n">
        <v>2</v>
      </c>
      <c r="C4585" s="21" t="n">
        <v>45987</v>
      </c>
      <c r="D4585" s="17" t="s">
        <v>746</v>
      </c>
      <c r="E4585" s="17" t="s">
        <v>129</v>
      </c>
      <c r="F4585" s="17" t="s">
        <v>1493</v>
      </c>
      <c r="G4585" s="17" t="s">
        <v>59</v>
      </c>
      <c r="H4585" s="17" t="s">
        <v>1537</v>
      </c>
      <c r="I4585" s="17" t="s">
        <v>1524</v>
      </c>
      <c r="J4585" s="17" t="n">
        <v>1</v>
      </c>
      <c r="K4585" s="15" t="n">
        <v>105.9</v>
      </c>
      <c r="L4585" s="22" t="n">
        <v>0.2</v>
      </c>
      <c r="M4585" s="15" t="n">
        <v>0</v>
      </c>
      <c r="N4585" s="15" t="n">
        <f aca="false">J4585*K4585</f>
        <v>105.9</v>
      </c>
      <c r="O4585" s="15" t="n">
        <f aca="false">N4585*L4585</f>
        <v>21.18</v>
      </c>
      <c r="P4585" s="15" t="n">
        <f aca="false">N4585-O4585</f>
        <v>84.72</v>
      </c>
      <c r="Q4585" s="15" t="n">
        <f aca="false">J4585*INDEX(dProdutos!$F$2:$F$47,MATCH(E4585,dProdutos!$A$2:$A$47,0))</f>
        <v>43.79</v>
      </c>
      <c r="R4585" s="15" t="n">
        <f aca="false">IF(I4585="Cancelado",0,P4585-Q4585)</f>
        <v>40.93</v>
      </c>
      <c r="S4585" s="17" t="str">
        <f aca="false">INDEX(dProdutos!$D$2:$D$47,MATCH(E4585,dProdutos!$A$2:$A$47,0))</f>
        <v>Calçados</v>
      </c>
    </row>
    <row r="4586" customFormat="false" ht="15" hidden="false" customHeight="false" outlineLevel="0" collapsed="false">
      <c r="A4586" s="17" t="s">
        <v>4328</v>
      </c>
      <c r="B4586" s="17" t="n">
        <v>3</v>
      </c>
      <c r="C4586" s="21" t="n">
        <v>45987</v>
      </c>
      <c r="D4586" s="17" t="s">
        <v>746</v>
      </c>
      <c r="E4586" s="17" t="s">
        <v>123</v>
      </c>
      <c r="F4586" s="17" t="s">
        <v>1493</v>
      </c>
      <c r="G4586" s="17" t="s">
        <v>59</v>
      </c>
      <c r="H4586" s="17" t="s">
        <v>1537</v>
      </c>
      <c r="I4586" s="17" t="s">
        <v>1524</v>
      </c>
      <c r="J4586" s="17" t="n">
        <v>1</v>
      </c>
      <c r="K4586" s="15" t="n">
        <v>277.9</v>
      </c>
      <c r="L4586" s="22" t="n">
        <v>0.2</v>
      </c>
      <c r="M4586" s="15" t="n">
        <v>0</v>
      </c>
      <c r="N4586" s="15" t="n">
        <f aca="false">J4586*K4586</f>
        <v>277.9</v>
      </c>
      <c r="O4586" s="15" t="n">
        <f aca="false">N4586*L4586</f>
        <v>55.58</v>
      </c>
      <c r="P4586" s="15" t="n">
        <f aca="false">N4586-O4586</f>
        <v>222.32</v>
      </c>
      <c r="Q4586" s="15" t="n">
        <f aca="false">J4586*INDEX(dProdutos!$F$2:$F$47,MATCH(E4586,dProdutos!$A$2:$A$47,0))</f>
        <v>132.36</v>
      </c>
      <c r="R4586" s="15" t="n">
        <f aca="false">IF(I4586="Cancelado",0,P4586-Q4586)</f>
        <v>89.96</v>
      </c>
      <c r="S4586" s="17" t="str">
        <f aca="false">INDEX(dProdutos!$D$2:$D$47,MATCH(E4586,dProdutos!$A$2:$A$47,0))</f>
        <v>Calçados</v>
      </c>
    </row>
    <row r="4587" customFormat="false" ht="15" hidden="false" customHeight="false" outlineLevel="0" collapsed="false">
      <c r="A4587" s="17" t="s">
        <v>4329</v>
      </c>
      <c r="B4587" s="17" t="n">
        <v>1</v>
      </c>
      <c r="C4587" s="21" t="n">
        <v>45987</v>
      </c>
      <c r="D4587" s="17" t="s">
        <v>767</v>
      </c>
      <c r="E4587" s="17" t="s">
        <v>81</v>
      </c>
      <c r="F4587" s="17" t="s">
        <v>1497</v>
      </c>
      <c r="G4587" s="17" t="s">
        <v>64</v>
      </c>
      <c r="H4587" s="17" t="s">
        <v>1537</v>
      </c>
      <c r="I4587" s="17" t="s">
        <v>1531</v>
      </c>
      <c r="J4587" s="17" t="n">
        <v>2</v>
      </c>
      <c r="K4587" s="15" t="n">
        <v>64.9</v>
      </c>
      <c r="L4587" s="22" t="n">
        <v>0.2</v>
      </c>
      <c r="M4587" s="15" t="n">
        <v>0</v>
      </c>
      <c r="N4587" s="15" t="n">
        <f aca="false">J4587*K4587</f>
        <v>129.8</v>
      </c>
      <c r="O4587" s="15" t="n">
        <f aca="false">N4587*L4587</f>
        <v>25.96</v>
      </c>
      <c r="P4587" s="15" t="n">
        <f aca="false">N4587-O4587</f>
        <v>103.84</v>
      </c>
      <c r="Q4587" s="15" t="n">
        <f aca="false">J4587*INDEX(dProdutos!$F$2:$F$47,MATCH(E4587,dProdutos!$A$2:$A$47,0))</f>
        <v>52.24</v>
      </c>
      <c r="R4587" s="15" t="n">
        <f aca="false">IF(I4587="Cancelado",0,P4587-Q4587)</f>
        <v>0</v>
      </c>
      <c r="S4587" s="17" t="str">
        <f aca="false">INDEX(dProdutos!$D$2:$D$47,MATCH(E4587,dProdutos!$A$2:$A$47,0))</f>
        <v>Moda Feminina</v>
      </c>
    </row>
    <row r="4588" customFormat="false" ht="15" hidden="false" customHeight="false" outlineLevel="0" collapsed="false">
      <c r="A4588" s="17" t="s">
        <v>4329</v>
      </c>
      <c r="B4588" s="17" t="n">
        <v>2</v>
      </c>
      <c r="C4588" s="21" t="n">
        <v>45987</v>
      </c>
      <c r="D4588" s="17" t="s">
        <v>767</v>
      </c>
      <c r="E4588" s="17" t="s">
        <v>129</v>
      </c>
      <c r="F4588" s="17" t="s">
        <v>1497</v>
      </c>
      <c r="G4588" s="17" t="s">
        <v>64</v>
      </c>
      <c r="H4588" s="17" t="s">
        <v>1537</v>
      </c>
      <c r="I4588" s="17" t="s">
        <v>1531</v>
      </c>
      <c r="J4588" s="17" t="n">
        <v>1</v>
      </c>
      <c r="K4588" s="15" t="n">
        <v>105.9</v>
      </c>
      <c r="L4588" s="22" t="n">
        <v>0.2</v>
      </c>
      <c r="M4588" s="15" t="n">
        <v>0</v>
      </c>
      <c r="N4588" s="15" t="n">
        <f aca="false">J4588*K4588</f>
        <v>105.9</v>
      </c>
      <c r="O4588" s="15" t="n">
        <f aca="false">N4588*L4588</f>
        <v>21.18</v>
      </c>
      <c r="P4588" s="15" t="n">
        <f aca="false">N4588-O4588</f>
        <v>84.72</v>
      </c>
      <c r="Q4588" s="15" t="n">
        <f aca="false">J4588*INDEX(dProdutos!$F$2:$F$47,MATCH(E4588,dProdutos!$A$2:$A$47,0))</f>
        <v>43.79</v>
      </c>
      <c r="R4588" s="15" t="n">
        <f aca="false">IF(I4588="Cancelado",0,P4588-Q4588)</f>
        <v>0</v>
      </c>
      <c r="S4588" s="17" t="str">
        <f aca="false">INDEX(dProdutos!$D$2:$D$47,MATCH(E4588,dProdutos!$A$2:$A$47,0))</f>
        <v>Calçados</v>
      </c>
    </row>
    <row r="4589" customFormat="false" ht="15" hidden="false" customHeight="false" outlineLevel="0" collapsed="false">
      <c r="A4589" s="17" t="s">
        <v>4329</v>
      </c>
      <c r="B4589" s="17" t="n">
        <v>3</v>
      </c>
      <c r="C4589" s="21" t="n">
        <v>45987</v>
      </c>
      <c r="D4589" s="17" t="s">
        <v>767</v>
      </c>
      <c r="E4589" s="17" t="s">
        <v>141</v>
      </c>
      <c r="F4589" s="17" t="s">
        <v>1497</v>
      </c>
      <c r="G4589" s="17" t="s">
        <v>64</v>
      </c>
      <c r="H4589" s="17" t="s">
        <v>1537</v>
      </c>
      <c r="I4589" s="17" t="s">
        <v>1531</v>
      </c>
      <c r="J4589" s="17" t="n">
        <v>2</v>
      </c>
      <c r="K4589" s="15" t="n">
        <v>131.9</v>
      </c>
      <c r="L4589" s="22" t="n">
        <v>0.2</v>
      </c>
      <c r="M4589" s="15" t="n">
        <v>0</v>
      </c>
      <c r="N4589" s="15" t="n">
        <f aca="false">J4589*K4589</f>
        <v>263.8</v>
      </c>
      <c r="O4589" s="15" t="n">
        <f aca="false">N4589*L4589</f>
        <v>52.76</v>
      </c>
      <c r="P4589" s="15" t="n">
        <f aca="false">N4589-O4589</f>
        <v>211.04</v>
      </c>
      <c r="Q4589" s="15" t="n">
        <f aca="false">J4589*INDEX(dProdutos!$F$2:$F$47,MATCH(E4589,dProdutos!$A$2:$A$47,0))</f>
        <v>163.32</v>
      </c>
      <c r="R4589" s="15" t="n">
        <f aca="false">IF(I4589="Cancelado",0,P4589-Q4589)</f>
        <v>0</v>
      </c>
      <c r="S4589" s="17" t="str">
        <f aca="false">INDEX(dProdutos!$D$2:$D$47,MATCH(E4589,dProdutos!$A$2:$A$47,0))</f>
        <v>Acessórios</v>
      </c>
    </row>
    <row r="4590" customFormat="false" ht="15" hidden="false" customHeight="false" outlineLevel="0" collapsed="false">
      <c r="A4590" s="17" t="s">
        <v>4330</v>
      </c>
      <c r="B4590" s="17" t="n">
        <v>1</v>
      </c>
      <c r="C4590" s="21" t="n">
        <v>45987</v>
      </c>
      <c r="D4590" s="17" t="s">
        <v>1428</v>
      </c>
      <c r="E4590" s="17" t="s">
        <v>95</v>
      </c>
      <c r="F4590" s="17" t="s">
        <v>1501</v>
      </c>
      <c r="G4590" s="17" t="s">
        <v>62</v>
      </c>
      <c r="H4590" s="17" t="s">
        <v>1523</v>
      </c>
      <c r="I4590" s="17" t="s">
        <v>1524</v>
      </c>
      <c r="J4590" s="17" t="n">
        <v>1</v>
      </c>
      <c r="K4590" s="15" t="n">
        <v>77.9</v>
      </c>
      <c r="L4590" s="22" t="n">
        <v>0.2</v>
      </c>
      <c r="M4590" s="15" t="n">
        <v>17.85</v>
      </c>
      <c r="N4590" s="15" t="n">
        <f aca="false">J4590*K4590</f>
        <v>77.9</v>
      </c>
      <c r="O4590" s="15" t="n">
        <f aca="false">N4590*L4590</f>
        <v>15.58</v>
      </c>
      <c r="P4590" s="15" t="n">
        <f aca="false">N4590-O4590</f>
        <v>62.32</v>
      </c>
      <c r="Q4590" s="15" t="n">
        <f aca="false">J4590*INDEX(dProdutos!$F$2:$F$47,MATCH(E4590,dProdutos!$A$2:$A$47,0))</f>
        <v>36.71</v>
      </c>
      <c r="R4590" s="15" t="n">
        <f aca="false">IF(I4590="Cancelado",0,P4590-Q4590)</f>
        <v>25.61</v>
      </c>
      <c r="S4590" s="17" t="str">
        <f aca="false">INDEX(dProdutos!$D$2:$D$47,MATCH(E4590,dProdutos!$A$2:$A$47,0))</f>
        <v>Moda Feminina</v>
      </c>
    </row>
    <row r="4591" customFormat="false" ht="15" hidden="false" customHeight="false" outlineLevel="0" collapsed="false">
      <c r="A4591" s="17" t="s">
        <v>4331</v>
      </c>
      <c r="B4591" s="17" t="n">
        <v>1</v>
      </c>
      <c r="C4591" s="21" t="n">
        <v>45987</v>
      </c>
      <c r="D4591" s="17" t="s">
        <v>280</v>
      </c>
      <c r="E4591" s="17" t="s">
        <v>153</v>
      </c>
      <c r="F4591" s="17" t="s">
        <v>1487</v>
      </c>
      <c r="G4591" s="17" t="s">
        <v>61</v>
      </c>
      <c r="H4591" s="17" t="s">
        <v>1537</v>
      </c>
      <c r="I4591" s="17" t="s">
        <v>1524</v>
      </c>
      <c r="J4591" s="17" t="n">
        <v>1</v>
      </c>
      <c r="K4591" s="15" t="n">
        <v>165.9</v>
      </c>
      <c r="L4591" s="22" t="n">
        <v>0.2</v>
      </c>
      <c r="M4591" s="15" t="n">
        <v>21.96</v>
      </c>
      <c r="N4591" s="15" t="n">
        <f aca="false">J4591*K4591</f>
        <v>165.9</v>
      </c>
      <c r="O4591" s="15" t="n">
        <f aca="false">N4591*L4591</f>
        <v>33.18</v>
      </c>
      <c r="P4591" s="15" t="n">
        <f aca="false">N4591-O4591</f>
        <v>132.72</v>
      </c>
      <c r="Q4591" s="15" t="n">
        <f aca="false">J4591*INDEX(dProdutos!$F$2:$F$47,MATCH(E4591,dProdutos!$A$2:$A$47,0))</f>
        <v>67.28</v>
      </c>
      <c r="R4591" s="15" t="n">
        <f aca="false">IF(I4591="Cancelado",0,P4591-Q4591)</f>
        <v>65.44</v>
      </c>
      <c r="S4591" s="17" t="str">
        <f aca="false">INDEX(dProdutos!$D$2:$D$47,MATCH(E4591,dProdutos!$A$2:$A$47,0))</f>
        <v>Acessórios</v>
      </c>
    </row>
    <row r="4592" customFormat="false" ht="15" hidden="false" customHeight="false" outlineLevel="0" collapsed="false">
      <c r="A4592" s="17" t="s">
        <v>4331</v>
      </c>
      <c r="B4592" s="17" t="n">
        <v>2</v>
      </c>
      <c r="C4592" s="21" t="n">
        <v>45987</v>
      </c>
      <c r="D4592" s="17" t="s">
        <v>280</v>
      </c>
      <c r="E4592" s="17" t="s">
        <v>174</v>
      </c>
      <c r="F4592" s="17" t="s">
        <v>1487</v>
      </c>
      <c r="G4592" s="17" t="s">
        <v>61</v>
      </c>
      <c r="H4592" s="17" t="s">
        <v>1537</v>
      </c>
      <c r="I4592" s="17" t="s">
        <v>1524</v>
      </c>
      <c r="J4592" s="17" t="n">
        <v>2</v>
      </c>
      <c r="K4592" s="15" t="n">
        <v>250.9</v>
      </c>
      <c r="L4592" s="22" t="n">
        <v>0.2</v>
      </c>
      <c r="M4592" s="15" t="n">
        <v>0</v>
      </c>
      <c r="N4592" s="15" t="n">
        <f aca="false">J4592*K4592</f>
        <v>501.8</v>
      </c>
      <c r="O4592" s="15" t="n">
        <f aca="false">N4592*L4592</f>
        <v>100.36</v>
      </c>
      <c r="P4592" s="15" t="n">
        <f aca="false">N4592-O4592</f>
        <v>401.44</v>
      </c>
      <c r="Q4592" s="15" t="n">
        <f aca="false">J4592*INDEX(dProdutos!$F$2:$F$47,MATCH(E4592,dProdutos!$A$2:$A$47,0))</f>
        <v>302.56</v>
      </c>
      <c r="R4592" s="15" t="n">
        <f aca="false">IF(I4592="Cancelado",0,P4592-Q4592)</f>
        <v>98.88</v>
      </c>
      <c r="S4592" s="17" t="str">
        <f aca="false">INDEX(dProdutos!$D$2:$D$47,MATCH(E4592,dProdutos!$A$2:$A$47,0))</f>
        <v>Casa</v>
      </c>
    </row>
    <row r="4593" customFormat="false" ht="15" hidden="false" customHeight="false" outlineLevel="0" collapsed="false">
      <c r="A4593" s="17" t="s">
        <v>4332</v>
      </c>
      <c r="B4593" s="17" t="n">
        <v>1</v>
      </c>
      <c r="C4593" s="21" t="n">
        <v>45987</v>
      </c>
      <c r="D4593" s="17" t="s">
        <v>1481</v>
      </c>
      <c r="E4593" s="17" t="s">
        <v>108</v>
      </c>
      <c r="F4593" s="17" t="s">
        <v>1495</v>
      </c>
      <c r="G4593" s="17" t="s">
        <v>61</v>
      </c>
      <c r="H4593" s="17" t="s">
        <v>1537</v>
      </c>
      <c r="I4593" s="17" t="s">
        <v>1524</v>
      </c>
      <c r="J4593" s="17" t="n">
        <v>2</v>
      </c>
      <c r="K4593" s="15" t="n">
        <v>265.9</v>
      </c>
      <c r="L4593" s="22" t="n">
        <v>0.2</v>
      </c>
      <c r="M4593" s="15" t="n">
        <v>0</v>
      </c>
      <c r="N4593" s="15" t="n">
        <f aca="false">J4593*K4593</f>
        <v>531.8</v>
      </c>
      <c r="O4593" s="15" t="n">
        <f aca="false">N4593*L4593</f>
        <v>106.36</v>
      </c>
      <c r="P4593" s="15" t="n">
        <f aca="false">N4593-O4593</f>
        <v>425.44</v>
      </c>
      <c r="Q4593" s="15" t="n">
        <f aca="false">J4593*INDEX(dProdutos!$F$2:$F$47,MATCH(E4593,dProdutos!$A$2:$A$47,0))</f>
        <v>311.24</v>
      </c>
      <c r="R4593" s="15" t="n">
        <f aca="false">IF(I4593="Cancelado",0,P4593-Q4593)</f>
        <v>114.2</v>
      </c>
      <c r="S4593" s="17" t="str">
        <f aca="false">INDEX(dProdutos!$D$2:$D$47,MATCH(E4593,dProdutos!$A$2:$A$47,0))</f>
        <v>Moda Masculina</v>
      </c>
    </row>
    <row r="4594" customFormat="false" ht="15" hidden="false" customHeight="false" outlineLevel="0" collapsed="false">
      <c r="A4594" s="17" t="s">
        <v>4332</v>
      </c>
      <c r="B4594" s="17" t="n">
        <v>2</v>
      </c>
      <c r="C4594" s="21" t="n">
        <v>45987</v>
      </c>
      <c r="D4594" s="17" t="s">
        <v>1481</v>
      </c>
      <c r="E4594" s="17" t="s">
        <v>186</v>
      </c>
      <c r="F4594" s="17" t="s">
        <v>1495</v>
      </c>
      <c r="G4594" s="17" t="s">
        <v>61</v>
      </c>
      <c r="H4594" s="17" t="s">
        <v>1537</v>
      </c>
      <c r="I4594" s="17" t="s">
        <v>1524</v>
      </c>
      <c r="J4594" s="17" t="n">
        <v>1</v>
      </c>
      <c r="K4594" s="15" t="n">
        <v>120.9</v>
      </c>
      <c r="L4594" s="22" t="n">
        <v>0.2</v>
      </c>
      <c r="M4594" s="15" t="n">
        <v>0</v>
      </c>
      <c r="N4594" s="15" t="n">
        <f aca="false">J4594*K4594</f>
        <v>120.9</v>
      </c>
      <c r="O4594" s="15" t="n">
        <f aca="false">N4594*L4594</f>
        <v>24.18</v>
      </c>
      <c r="P4594" s="15" t="n">
        <f aca="false">N4594-O4594</f>
        <v>96.72</v>
      </c>
      <c r="Q4594" s="15" t="n">
        <f aca="false">J4594*INDEX(dProdutos!$F$2:$F$47,MATCH(E4594,dProdutos!$A$2:$A$47,0))</f>
        <v>72.21</v>
      </c>
      <c r="R4594" s="15" t="n">
        <f aca="false">IF(I4594="Cancelado",0,P4594-Q4594)</f>
        <v>24.51</v>
      </c>
      <c r="S4594" s="17" t="str">
        <f aca="false">INDEX(dProdutos!$D$2:$D$47,MATCH(E4594,dProdutos!$A$2:$A$47,0))</f>
        <v>Eletrônicos</v>
      </c>
    </row>
    <row r="4595" customFormat="false" ht="15" hidden="false" customHeight="false" outlineLevel="0" collapsed="false">
      <c r="A4595" s="17" t="s">
        <v>4333</v>
      </c>
      <c r="B4595" s="17" t="n">
        <v>1</v>
      </c>
      <c r="C4595" s="21" t="n">
        <v>45987</v>
      </c>
      <c r="D4595" s="17" t="s">
        <v>1148</v>
      </c>
      <c r="E4595" s="17" t="s">
        <v>129</v>
      </c>
      <c r="F4595" s="17" t="s">
        <v>1503</v>
      </c>
      <c r="G4595" s="17" t="s">
        <v>60</v>
      </c>
      <c r="H4595" s="17" t="s">
        <v>1537</v>
      </c>
      <c r="I4595" s="17" t="s">
        <v>1524</v>
      </c>
      <c r="J4595" s="17" t="n">
        <v>1</v>
      </c>
      <c r="K4595" s="15" t="n">
        <v>105.9</v>
      </c>
      <c r="L4595" s="22" t="n">
        <v>0.2</v>
      </c>
      <c r="M4595" s="15" t="n">
        <v>0</v>
      </c>
      <c r="N4595" s="15" t="n">
        <f aca="false">J4595*K4595</f>
        <v>105.9</v>
      </c>
      <c r="O4595" s="15" t="n">
        <f aca="false">N4595*L4595</f>
        <v>21.18</v>
      </c>
      <c r="P4595" s="15" t="n">
        <f aca="false">N4595-O4595</f>
        <v>84.72</v>
      </c>
      <c r="Q4595" s="15" t="n">
        <f aca="false">J4595*INDEX(dProdutos!$F$2:$F$47,MATCH(E4595,dProdutos!$A$2:$A$47,0))</f>
        <v>43.79</v>
      </c>
      <c r="R4595" s="15" t="n">
        <f aca="false">IF(I4595="Cancelado",0,P4595-Q4595)</f>
        <v>40.93</v>
      </c>
      <c r="S4595" s="17" t="str">
        <f aca="false">INDEX(dProdutos!$D$2:$D$47,MATCH(E4595,dProdutos!$A$2:$A$47,0))</f>
        <v>Calçados</v>
      </c>
    </row>
    <row r="4596" customFormat="false" ht="15" hidden="false" customHeight="false" outlineLevel="0" collapsed="false">
      <c r="A4596" s="17" t="s">
        <v>4333</v>
      </c>
      <c r="B4596" s="17" t="n">
        <v>2</v>
      </c>
      <c r="C4596" s="21" t="n">
        <v>45987</v>
      </c>
      <c r="D4596" s="17" t="s">
        <v>1148</v>
      </c>
      <c r="E4596" s="17" t="s">
        <v>165</v>
      </c>
      <c r="F4596" s="17" t="s">
        <v>1503</v>
      </c>
      <c r="G4596" s="17" t="s">
        <v>60</v>
      </c>
      <c r="H4596" s="17" t="s">
        <v>1537</v>
      </c>
      <c r="I4596" s="17" t="s">
        <v>1524</v>
      </c>
      <c r="J4596" s="17" t="n">
        <v>1</v>
      </c>
      <c r="K4596" s="15" t="n">
        <v>231.9</v>
      </c>
      <c r="L4596" s="22" t="n">
        <v>0.2</v>
      </c>
      <c r="M4596" s="15" t="n">
        <v>0</v>
      </c>
      <c r="N4596" s="15" t="n">
        <f aca="false">J4596*K4596</f>
        <v>231.9</v>
      </c>
      <c r="O4596" s="15" t="n">
        <f aca="false">N4596*L4596</f>
        <v>46.38</v>
      </c>
      <c r="P4596" s="15" t="n">
        <f aca="false">N4596-O4596</f>
        <v>185.52</v>
      </c>
      <c r="Q4596" s="15" t="n">
        <f aca="false">J4596*INDEX(dProdutos!$F$2:$F$47,MATCH(E4596,dProdutos!$A$2:$A$47,0))</f>
        <v>140.83</v>
      </c>
      <c r="R4596" s="15" t="n">
        <f aca="false">IF(I4596="Cancelado",0,P4596-Q4596)</f>
        <v>44.69</v>
      </c>
      <c r="S4596" s="17" t="str">
        <f aca="false">INDEX(dProdutos!$D$2:$D$47,MATCH(E4596,dProdutos!$A$2:$A$47,0))</f>
        <v>Casa</v>
      </c>
    </row>
    <row r="4597" customFormat="false" ht="15" hidden="false" customHeight="false" outlineLevel="0" collapsed="false">
      <c r="A4597" s="17" t="s">
        <v>4334</v>
      </c>
      <c r="B4597" s="17" t="n">
        <v>1</v>
      </c>
      <c r="C4597" s="21" t="n">
        <v>45987</v>
      </c>
      <c r="D4597" s="17" t="s">
        <v>1343</v>
      </c>
      <c r="E4597" s="17" t="s">
        <v>81</v>
      </c>
      <c r="F4597" s="17" t="s">
        <v>1490</v>
      </c>
      <c r="G4597" s="17" t="s">
        <v>59</v>
      </c>
      <c r="H4597" s="17" t="s">
        <v>1537</v>
      </c>
      <c r="I4597" s="17" t="s">
        <v>1524</v>
      </c>
      <c r="J4597" s="17" t="n">
        <v>1</v>
      </c>
      <c r="K4597" s="15" t="n">
        <v>64.9</v>
      </c>
      <c r="L4597" s="22" t="n">
        <v>0.2</v>
      </c>
      <c r="M4597" s="15" t="n">
        <v>32.47</v>
      </c>
      <c r="N4597" s="15" t="n">
        <f aca="false">J4597*K4597</f>
        <v>64.9</v>
      </c>
      <c r="O4597" s="15" t="n">
        <f aca="false">N4597*L4597</f>
        <v>12.98</v>
      </c>
      <c r="P4597" s="15" t="n">
        <f aca="false">N4597-O4597</f>
        <v>51.92</v>
      </c>
      <c r="Q4597" s="15" t="n">
        <f aca="false">J4597*INDEX(dProdutos!$F$2:$F$47,MATCH(E4597,dProdutos!$A$2:$A$47,0))</f>
        <v>26.12</v>
      </c>
      <c r="R4597" s="15" t="n">
        <f aca="false">IF(I4597="Cancelado",0,P4597-Q4597)</f>
        <v>25.8</v>
      </c>
      <c r="S4597" s="17" t="str">
        <f aca="false">INDEX(dProdutos!$D$2:$D$47,MATCH(E4597,dProdutos!$A$2:$A$47,0))</f>
        <v>Moda Feminina</v>
      </c>
    </row>
    <row r="4598" customFormat="false" ht="15" hidden="false" customHeight="false" outlineLevel="0" collapsed="false">
      <c r="A4598" s="17" t="s">
        <v>4334</v>
      </c>
      <c r="B4598" s="17" t="n">
        <v>2</v>
      </c>
      <c r="C4598" s="21" t="n">
        <v>45987</v>
      </c>
      <c r="D4598" s="17" t="s">
        <v>1343</v>
      </c>
      <c r="E4598" s="17" t="s">
        <v>165</v>
      </c>
      <c r="F4598" s="17" t="s">
        <v>1490</v>
      </c>
      <c r="G4598" s="17" t="s">
        <v>59</v>
      </c>
      <c r="H4598" s="17" t="s">
        <v>1537</v>
      </c>
      <c r="I4598" s="17" t="s">
        <v>1524</v>
      </c>
      <c r="J4598" s="17" t="n">
        <v>1</v>
      </c>
      <c r="K4598" s="15" t="n">
        <v>231.9</v>
      </c>
      <c r="L4598" s="22" t="n">
        <v>0.2</v>
      </c>
      <c r="M4598" s="15" t="n">
        <v>0</v>
      </c>
      <c r="N4598" s="15" t="n">
        <f aca="false">J4598*K4598</f>
        <v>231.9</v>
      </c>
      <c r="O4598" s="15" t="n">
        <f aca="false">N4598*L4598</f>
        <v>46.38</v>
      </c>
      <c r="P4598" s="15" t="n">
        <f aca="false">N4598-O4598</f>
        <v>185.52</v>
      </c>
      <c r="Q4598" s="15" t="n">
        <f aca="false">J4598*INDEX(dProdutos!$F$2:$F$47,MATCH(E4598,dProdutos!$A$2:$A$47,0))</f>
        <v>140.83</v>
      </c>
      <c r="R4598" s="15" t="n">
        <f aca="false">IF(I4598="Cancelado",0,P4598-Q4598)</f>
        <v>44.69</v>
      </c>
      <c r="S4598" s="17" t="str">
        <f aca="false">INDEX(dProdutos!$D$2:$D$47,MATCH(E4598,dProdutos!$A$2:$A$47,0))</f>
        <v>Casa</v>
      </c>
    </row>
    <row r="4599" customFormat="false" ht="15" hidden="false" customHeight="false" outlineLevel="0" collapsed="false">
      <c r="A4599" s="17" t="s">
        <v>4335</v>
      </c>
      <c r="B4599" s="17" t="n">
        <v>1</v>
      </c>
      <c r="C4599" s="21" t="n">
        <v>45988</v>
      </c>
      <c r="D4599" s="17" t="s">
        <v>900</v>
      </c>
      <c r="E4599" s="17" t="s">
        <v>105</v>
      </c>
      <c r="F4599" s="17" t="s">
        <v>1487</v>
      </c>
      <c r="G4599" s="17" t="s">
        <v>61</v>
      </c>
      <c r="H4599" s="17" t="s">
        <v>1537</v>
      </c>
      <c r="I4599" s="17" t="s">
        <v>1524</v>
      </c>
      <c r="J4599" s="17" t="n">
        <v>2</v>
      </c>
      <c r="K4599" s="15" t="n">
        <v>175.9</v>
      </c>
      <c r="L4599" s="22" t="n">
        <v>0.2</v>
      </c>
      <c r="M4599" s="15" t="n">
        <v>31.89</v>
      </c>
      <c r="N4599" s="15" t="n">
        <f aca="false">J4599*K4599</f>
        <v>351.8</v>
      </c>
      <c r="O4599" s="15" t="n">
        <f aca="false">N4599*L4599</f>
        <v>70.36</v>
      </c>
      <c r="P4599" s="15" t="n">
        <f aca="false">N4599-O4599</f>
        <v>281.44</v>
      </c>
      <c r="Q4599" s="15" t="n">
        <f aca="false">J4599*INDEX(dProdutos!$F$2:$F$47,MATCH(E4599,dProdutos!$A$2:$A$47,0))</f>
        <v>193.18</v>
      </c>
      <c r="R4599" s="15" t="n">
        <f aca="false">IF(I4599="Cancelado",0,P4599-Q4599)</f>
        <v>88.26</v>
      </c>
      <c r="S4599" s="17" t="str">
        <f aca="false">INDEX(dProdutos!$D$2:$D$47,MATCH(E4599,dProdutos!$A$2:$A$47,0))</f>
        <v>Moda Masculina</v>
      </c>
    </row>
    <row r="4600" customFormat="false" ht="15" hidden="false" customHeight="false" outlineLevel="0" collapsed="false">
      <c r="A4600" s="17" t="s">
        <v>4335</v>
      </c>
      <c r="B4600" s="17" t="n">
        <v>2</v>
      </c>
      <c r="C4600" s="21" t="n">
        <v>45988</v>
      </c>
      <c r="D4600" s="17" t="s">
        <v>900</v>
      </c>
      <c r="E4600" s="17" t="s">
        <v>174</v>
      </c>
      <c r="F4600" s="17" t="s">
        <v>1487</v>
      </c>
      <c r="G4600" s="17" t="s">
        <v>61</v>
      </c>
      <c r="H4600" s="17" t="s">
        <v>1537</v>
      </c>
      <c r="I4600" s="17" t="s">
        <v>1524</v>
      </c>
      <c r="J4600" s="17" t="n">
        <v>1</v>
      </c>
      <c r="K4600" s="15" t="n">
        <v>250.9</v>
      </c>
      <c r="L4600" s="22" t="n">
        <v>0.2</v>
      </c>
      <c r="M4600" s="15" t="n">
        <v>0</v>
      </c>
      <c r="N4600" s="15" t="n">
        <f aca="false">J4600*K4600</f>
        <v>250.9</v>
      </c>
      <c r="O4600" s="15" t="n">
        <f aca="false">N4600*L4600</f>
        <v>50.18</v>
      </c>
      <c r="P4600" s="15" t="n">
        <f aca="false">N4600-O4600</f>
        <v>200.72</v>
      </c>
      <c r="Q4600" s="15" t="n">
        <f aca="false">J4600*INDEX(dProdutos!$F$2:$F$47,MATCH(E4600,dProdutos!$A$2:$A$47,0))</f>
        <v>151.28</v>
      </c>
      <c r="R4600" s="15" t="n">
        <f aca="false">IF(I4600="Cancelado",0,P4600-Q4600)</f>
        <v>49.44</v>
      </c>
      <c r="S4600" s="17" t="str">
        <f aca="false">INDEX(dProdutos!$D$2:$D$47,MATCH(E4600,dProdutos!$A$2:$A$47,0))</f>
        <v>Casa</v>
      </c>
    </row>
    <row r="4601" customFormat="false" ht="15" hidden="false" customHeight="false" outlineLevel="0" collapsed="false">
      <c r="A4601" s="17" t="s">
        <v>4336</v>
      </c>
      <c r="B4601" s="17" t="n">
        <v>1</v>
      </c>
      <c r="C4601" s="21" t="n">
        <v>45988</v>
      </c>
      <c r="D4601" s="17" t="s">
        <v>1284</v>
      </c>
      <c r="E4601" s="17" t="s">
        <v>108</v>
      </c>
      <c r="F4601" s="17" t="s">
        <v>1499</v>
      </c>
      <c r="G4601" s="17" t="s">
        <v>63</v>
      </c>
      <c r="H4601" s="17" t="s">
        <v>1523</v>
      </c>
      <c r="I4601" s="17" t="s">
        <v>1524</v>
      </c>
      <c r="J4601" s="17" t="n">
        <v>1</v>
      </c>
      <c r="K4601" s="15" t="n">
        <v>265.9</v>
      </c>
      <c r="L4601" s="22" t="n">
        <v>0.2</v>
      </c>
      <c r="M4601" s="15" t="n">
        <v>22.09</v>
      </c>
      <c r="N4601" s="15" t="n">
        <f aca="false">J4601*K4601</f>
        <v>265.9</v>
      </c>
      <c r="O4601" s="15" t="n">
        <f aca="false">N4601*L4601</f>
        <v>53.18</v>
      </c>
      <c r="P4601" s="15" t="n">
        <f aca="false">N4601-O4601</f>
        <v>212.72</v>
      </c>
      <c r="Q4601" s="15" t="n">
        <f aca="false">J4601*INDEX(dProdutos!$F$2:$F$47,MATCH(E4601,dProdutos!$A$2:$A$47,0))</f>
        <v>155.62</v>
      </c>
      <c r="R4601" s="15" t="n">
        <f aca="false">IF(I4601="Cancelado",0,P4601-Q4601)</f>
        <v>57.1</v>
      </c>
      <c r="S4601" s="17" t="str">
        <f aca="false">INDEX(dProdutos!$D$2:$D$47,MATCH(E4601,dProdutos!$A$2:$A$47,0))</f>
        <v>Moda Masculina</v>
      </c>
    </row>
    <row r="4602" customFormat="false" ht="15" hidden="false" customHeight="false" outlineLevel="0" collapsed="false">
      <c r="A4602" s="17" t="s">
        <v>4336</v>
      </c>
      <c r="B4602" s="17" t="n">
        <v>2</v>
      </c>
      <c r="C4602" s="21" t="n">
        <v>45988</v>
      </c>
      <c r="D4602" s="17" t="s">
        <v>1284</v>
      </c>
      <c r="E4602" s="17" t="s">
        <v>171</v>
      </c>
      <c r="F4602" s="17" t="s">
        <v>1499</v>
      </c>
      <c r="G4602" s="17" t="s">
        <v>63</v>
      </c>
      <c r="H4602" s="17" t="s">
        <v>1523</v>
      </c>
      <c r="I4602" s="17" t="s">
        <v>1524</v>
      </c>
      <c r="J4602" s="17" t="n">
        <v>2</v>
      </c>
      <c r="K4602" s="15" t="n">
        <v>246.9</v>
      </c>
      <c r="L4602" s="22" t="n">
        <v>0.2</v>
      </c>
      <c r="M4602" s="15" t="n">
        <v>0</v>
      </c>
      <c r="N4602" s="15" t="n">
        <f aca="false">J4602*K4602</f>
        <v>493.8</v>
      </c>
      <c r="O4602" s="15" t="n">
        <f aca="false">N4602*L4602</f>
        <v>98.76</v>
      </c>
      <c r="P4602" s="15" t="n">
        <f aca="false">N4602-O4602</f>
        <v>395.04</v>
      </c>
      <c r="Q4602" s="15" t="n">
        <f aca="false">J4602*INDEX(dProdutos!$F$2:$F$47,MATCH(E4602,dProdutos!$A$2:$A$47,0))</f>
        <v>207.22</v>
      </c>
      <c r="R4602" s="15" t="n">
        <f aca="false">IF(I4602="Cancelado",0,P4602-Q4602)</f>
        <v>187.82</v>
      </c>
      <c r="S4602" s="17" t="str">
        <f aca="false">INDEX(dProdutos!$D$2:$D$47,MATCH(E4602,dProdutos!$A$2:$A$47,0))</f>
        <v>Casa</v>
      </c>
    </row>
    <row r="4603" customFormat="false" ht="15" hidden="false" customHeight="false" outlineLevel="0" collapsed="false">
      <c r="A4603" s="17" t="s">
        <v>4336</v>
      </c>
      <c r="B4603" s="17" t="n">
        <v>3</v>
      </c>
      <c r="C4603" s="21" t="n">
        <v>45988</v>
      </c>
      <c r="D4603" s="17" t="s">
        <v>1284</v>
      </c>
      <c r="E4603" s="17" t="s">
        <v>144</v>
      </c>
      <c r="F4603" s="17" t="s">
        <v>1499</v>
      </c>
      <c r="G4603" s="17" t="s">
        <v>63</v>
      </c>
      <c r="H4603" s="17" t="s">
        <v>1523</v>
      </c>
      <c r="I4603" s="17" t="s">
        <v>1524</v>
      </c>
      <c r="J4603" s="17" t="n">
        <v>1</v>
      </c>
      <c r="K4603" s="15" t="n">
        <v>260.9</v>
      </c>
      <c r="L4603" s="22" t="n">
        <v>0.2</v>
      </c>
      <c r="M4603" s="15" t="n">
        <v>0</v>
      </c>
      <c r="N4603" s="15" t="n">
        <f aca="false">J4603*K4603</f>
        <v>260.9</v>
      </c>
      <c r="O4603" s="15" t="n">
        <f aca="false">N4603*L4603</f>
        <v>52.18</v>
      </c>
      <c r="P4603" s="15" t="n">
        <f aca="false">N4603-O4603</f>
        <v>208.72</v>
      </c>
      <c r="Q4603" s="15" t="n">
        <f aca="false">J4603*INDEX(dProdutos!$F$2:$F$47,MATCH(E4603,dProdutos!$A$2:$A$47,0))</f>
        <v>99.86</v>
      </c>
      <c r="R4603" s="15" t="n">
        <f aca="false">IF(I4603="Cancelado",0,P4603-Q4603)</f>
        <v>108.86</v>
      </c>
      <c r="S4603" s="17" t="str">
        <f aca="false">INDEX(dProdutos!$D$2:$D$47,MATCH(E4603,dProdutos!$A$2:$A$47,0))</f>
        <v>Acessórios</v>
      </c>
    </row>
    <row r="4604" customFormat="false" ht="15" hidden="false" customHeight="false" outlineLevel="0" collapsed="false">
      <c r="A4604" s="17" t="s">
        <v>4337</v>
      </c>
      <c r="B4604" s="17" t="n">
        <v>1</v>
      </c>
      <c r="C4604" s="21" t="n">
        <v>45988</v>
      </c>
      <c r="D4604" s="17" t="s">
        <v>989</v>
      </c>
      <c r="E4604" s="17" t="s">
        <v>150</v>
      </c>
      <c r="F4604" s="17" t="s">
        <v>1487</v>
      </c>
      <c r="G4604" s="17" t="s">
        <v>59</v>
      </c>
      <c r="H4604" s="17" t="s">
        <v>1537</v>
      </c>
      <c r="I4604" s="17" t="s">
        <v>1524</v>
      </c>
      <c r="J4604" s="17" t="n">
        <v>1</v>
      </c>
      <c r="K4604" s="15" t="n">
        <v>71.9</v>
      </c>
      <c r="L4604" s="22" t="n">
        <v>0.2</v>
      </c>
      <c r="M4604" s="15" t="n">
        <v>10.53</v>
      </c>
      <c r="N4604" s="15" t="n">
        <f aca="false">J4604*K4604</f>
        <v>71.9</v>
      </c>
      <c r="O4604" s="15" t="n">
        <f aca="false">N4604*L4604</f>
        <v>14.38</v>
      </c>
      <c r="P4604" s="15" t="n">
        <f aca="false">N4604-O4604</f>
        <v>57.52</v>
      </c>
      <c r="Q4604" s="15" t="n">
        <f aca="false">J4604*INDEX(dProdutos!$F$2:$F$47,MATCH(E4604,dProdutos!$A$2:$A$47,0))</f>
        <v>27.38</v>
      </c>
      <c r="R4604" s="15" t="n">
        <f aca="false">IF(I4604="Cancelado",0,P4604-Q4604)</f>
        <v>30.14</v>
      </c>
      <c r="S4604" s="17" t="str">
        <f aca="false">INDEX(dProdutos!$D$2:$D$47,MATCH(E4604,dProdutos!$A$2:$A$47,0))</f>
        <v>Acessórios</v>
      </c>
    </row>
    <row r="4605" customFormat="false" ht="15" hidden="false" customHeight="false" outlineLevel="0" collapsed="false">
      <c r="A4605" s="17" t="s">
        <v>4337</v>
      </c>
      <c r="B4605" s="17" t="n">
        <v>2</v>
      </c>
      <c r="C4605" s="21" t="n">
        <v>45988</v>
      </c>
      <c r="D4605" s="17" t="s">
        <v>989</v>
      </c>
      <c r="E4605" s="17" t="s">
        <v>171</v>
      </c>
      <c r="F4605" s="17" t="s">
        <v>1487</v>
      </c>
      <c r="G4605" s="17" t="s">
        <v>59</v>
      </c>
      <c r="H4605" s="17" t="s">
        <v>1537</v>
      </c>
      <c r="I4605" s="17" t="s">
        <v>1524</v>
      </c>
      <c r="J4605" s="17" t="n">
        <v>1</v>
      </c>
      <c r="K4605" s="15" t="n">
        <v>246.9</v>
      </c>
      <c r="L4605" s="22" t="n">
        <v>0.2</v>
      </c>
      <c r="M4605" s="15" t="n">
        <v>0</v>
      </c>
      <c r="N4605" s="15" t="n">
        <f aca="false">J4605*K4605</f>
        <v>246.9</v>
      </c>
      <c r="O4605" s="15" t="n">
        <f aca="false">N4605*L4605</f>
        <v>49.38</v>
      </c>
      <c r="P4605" s="15" t="n">
        <f aca="false">N4605-O4605</f>
        <v>197.52</v>
      </c>
      <c r="Q4605" s="15" t="n">
        <f aca="false">J4605*INDEX(dProdutos!$F$2:$F$47,MATCH(E4605,dProdutos!$A$2:$A$47,0))</f>
        <v>103.61</v>
      </c>
      <c r="R4605" s="15" t="n">
        <f aca="false">IF(I4605="Cancelado",0,P4605-Q4605)</f>
        <v>93.91</v>
      </c>
      <c r="S4605" s="17" t="str">
        <f aca="false">INDEX(dProdutos!$D$2:$D$47,MATCH(E4605,dProdutos!$A$2:$A$47,0))</f>
        <v>Casa</v>
      </c>
    </row>
    <row r="4606" customFormat="false" ht="15" hidden="false" customHeight="false" outlineLevel="0" collapsed="false">
      <c r="A4606" s="17" t="s">
        <v>4337</v>
      </c>
      <c r="B4606" s="17" t="n">
        <v>3</v>
      </c>
      <c r="C4606" s="21" t="n">
        <v>45988</v>
      </c>
      <c r="D4606" s="17" t="s">
        <v>989</v>
      </c>
      <c r="E4606" s="17" t="s">
        <v>165</v>
      </c>
      <c r="F4606" s="17" t="s">
        <v>1487</v>
      </c>
      <c r="G4606" s="17" t="s">
        <v>59</v>
      </c>
      <c r="H4606" s="17" t="s">
        <v>1537</v>
      </c>
      <c r="I4606" s="17" t="s">
        <v>1524</v>
      </c>
      <c r="J4606" s="17" t="n">
        <v>1</v>
      </c>
      <c r="K4606" s="15" t="n">
        <v>231.9</v>
      </c>
      <c r="L4606" s="22" t="n">
        <v>0.2</v>
      </c>
      <c r="M4606" s="15" t="n">
        <v>0</v>
      </c>
      <c r="N4606" s="15" t="n">
        <f aca="false">J4606*K4606</f>
        <v>231.9</v>
      </c>
      <c r="O4606" s="15" t="n">
        <f aca="false">N4606*L4606</f>
        <v>46.38</v>
      </c>
      <c r="P4606" s="15" t="n">
        <f aca="false">N4606-O4606</f>
        <v>185.52</v>
      </c>
      <c r="Q4606" s="15" t="n">
        <f aca="false">J4606*INDEX(dProdutos!$F$2:$F$47,MATCH(E4606,dProdutos!$A$2:$A$47,0))</f>
        <v>140.83</v>
      </c>
      <c r="R4606" s="15" t="n">
        <f aca="false">IF(I4606="Cancelado",0,P4606-Q4606)</f>
        <v>44.69</v>
      </c>
      <c r="S4606" s="17" t="str">
        <f aca="false">INDEX(dProdutos!$D$2:$D$47,MATCH(E4606,dProdutos!$A$2:$A$47,0))</f>
        <v>Casa</v>
      </c>
    </row>
    <row r="4607" customFormat="false" ht="15" hidden="false" customHeight="false" outlineLevel="0" collapsed="false">
      <c r="A4607" s="17" t="s">
        <v>4337</v>
      </c>
      <c r="B4607" s="17" t="n">
        <v>4</v>
      </c>
      <c r="C4607" s="21" t="n">
        <v>45988</v>
      </c>
      <c r="D4607" s="17" t="s">
        <v>989</v>
      </c>
      <c r="E4607" s="17" t="s">
        <v>192</v>
      </c>
      <c r="F4607" s="17" t="s">
        <v>1487</v>
      </c>
      <c r="G4607" s="17" t="s">
        <v>59</v>
      </c>
      <c r="H4607" s="17" t="s">
        <v>1537</v>
      </c>
      <c r="I4607" s="17" t="s">
        <v>1524</v>
      </c>
      <c r="J4607" s="17" t="n">
        <v>1</v>
      </c>
      <c r="K4607" s="15" t="n">
        <v>245.9</v>
      </c>
      <c r="L4607" s="22" t="n">
        <v>0.2</v>
      </c>
      <c r="M4607" s="15" t="n">
        <v>0</v>
      </c>
      <c r="N4607" s="15" t="n">
        <f aca="false">J4607*K4607</f>
        <v>245.9</v>
      </c>
      <c r="O4607" s="15" t="n">
        <f aca="false">N4607*L4607</f>
        <v>49.18</v>
      </c>
      <c r="P4607" s="15" t="n">
        <f aca="false">N4607-O4607</f>
        <v>196.72</v>
      </c>
      <c r="Q4607" s="15" t="n">
        <f aca="false">J4607*INDEX(dProdutos!$F$2:$F$47,MATCH(E4607,dProdutos!$A$2:$A$47,0))</f>
        <v>107.78</v>
      </c>
      <c r="R4607" s="15" t="n">
        <f aca="false">IF(I4607="Cancelado",0,P4607-Q4607)</f>
        <v>88.94</v>
      </c>
      <c r="S4607" s="17" t="str">
        <f aca="false">INDEX(dProdutos!$D$2:$D$47,MATCH(E4607,dProdutos!$A$2:$A$47,0))</f>
        <v>Eletrônicos</v>
      </c>
    </row>
    <row r="4608" customFormat="false" ht="15" hidden="false" customHeight="false" outlineLevel="0" collapsed="false">
      <c r="A4608" s="17" t="s">
        <v>4338</v>
      </c>
      <c r="B4608" s="17" t="n">
        <v>1</v>
      </c>
      <c r="C4608" s="21" t="n">
        <v>45988</v>
      </c>
      <c r="D4608" s="17" t="s">
        <v>1102</v>
      </c>
      <c r="E4608" s="17" t="s">
        <v>150</v>
      </c>
      <c r="F4608" s="17" t="s">
        <v>1497</v>
      </c>
      <c r="G4608" s="17" t="s">
        <v>61</v>
      </c>
      <c r="H4608" s="17" t="s">
        <v>1527</v>
      </c>
      <c r="I4608" s="17" t="s">
        <v>1524</v>
      </c>
      <c r="J4608" s="17" t="n">
        <v>2</v>
      </c>
      <c r="K4608" s="15" t="n">
        <v>71.9</v>
      </c>
      <c r="L4608" s="22" t="n">
        <v>0.2</v>
      </c>
      <c r="M4608" s="15" t="n">
        <v>12.33</v>
      </c>
      <c r="N4608" s="15" t="n">
        <f aca="false">J4608*K4608</f>
        <v>143.8</v>
      </c>
      <c r="O4608" s="15" t="n">
        <f aca="false">N4608*L4608</f>
        <v>28.76</v>
      </c>
      <c r="P4608" s="15" t="n">
        <f aca="false">N4608-O4608</f>
        <v>115.04</v>
      </c>
      <c r="Q4608" s="15" t="n">
        <f aca="false">J4608*INDEX(dProdutos!$F$2:$F$47,MATCH(E4608,dProdutos!$A$2:$A$47,0))</f>
        <v>54.76</v>
      </c>
      <c r="R4608" s="15" t="n">
        <f aca="false">IF(I4608="Cancelado",0,P4608-Q4608)</f>
        <v>60.28</v>
      </c>
      <c r="S4608" s="17" t="str">
        <f aca="false">INDEX(dProdutos!$D$2:$D$47,MATCH(E4608,dProdutos!$A$2:$A$47,0))</f>
        <v>Acessórios</v>
      </c>
    </row>
    <row r="4609" customFormat="false" ht="15" hidden="false" customHeight="false" outlineLevel="0" collapsed="false">
      <c r="A4609" s="17" t="s">
        <v>4338</v>
      </c>
      <c r="B4609" s="17" t="n">
        <v>2</v>
      </c>
      <c r="C4609" s="21" t="n">
        <v>45988</v>
      </c>
      <c r="D4609" s="17" t="s">
        <v>1102</v>
      </c>
      <c r="E4609" s="17" t="s">
        <v>132</v>
      </c>
      <c r="F4609" s="17" t="s">
        <v>1497</v>
      </c>
      <c r="G4609" s="17" t="s">
        <v>61</v>
      </c>
      <c r="H4609" s="17" t="s">
        <v>1527</v>
      </c>
      <c r="I4609" s="17" t="s">
        <v>1524</v>
      </c>
      <c r="J4609" s="17" t="n">
        <v>1</v>
      </c>
      <c r="K4609" s="15" t="n">
        <v>179.9</v>
      </c>
      <c r="L4609" s="22" t="n">
        <v>0.2</v>
      </c>
      <c r="M4609" s="15" t="n">
        <v>0</v>
      </c>
      <c r="N4609" s="15" t="n">
        <f aca="false">J4609*K4609</f>
        <v>179.9</v>
      </c>
      <c r="O4609" s="15" t="n">
        <f aca="false">N4609*L4609</f>
        <v>35.98</v>
      </c>
      <c r="P4609" s="15" t="n">
        <f aca="false">N4609-O4609</f>
        <v>143.92</v>
      </c>
      <c r="Q4609" s="15" t="n">
        <f aca="false">J4609*INDEX(dProdutos!$F$2:$F$47,MATCH(E4609,dProdutos!$A$2:$A$47,0))</f>
        <v>93.56</v>
      </c>
      <c r="R4609" s="15" t="n">
        <f aca="false">IF(I4609="Cancelado",0,P4609-Q4609)</f>
        <v>50.36</v>
      </c>
      <c r="S4609" s="17" t="str">
        <f aca="false">INDEX(dProdutos!$D$2:$D$47,MATCH(E4609,dProdutos!$A$2:$A$47,0))</f>
        <v>Calçados</v>
      </c>
    </row>
    <row r="4610" customFormat="false" ht="15" hidden="false" customHeight="false" outlineLevel="0" collapsed="false">
      <c r="A4610" s="17" t="s">
        <v>4339</v>
      </c>
      <c r="B4610" s="17" t="n">
        <v>1</v>
      </c>
      <c r="C4610" s="21" t="n">
        <v>45988</v>
      </c>
      <c r="D4610" s="17" t="s">
        <v>685</v>
      </c>
      <c r="E4610" s="17" t="s">
        <v>168</v>
      </c>
      <c r="F4610" s="17" t="s">
        <v>1503</v>
      </c>
      <c r="G4610" s="17" t="s">
        <v>64</v>
      </c>
      <c r="H4610" s="17" t="s">
        <v>1523</v>
      </c>
      <c r="I4610" s="17" t="s">
        <v>1524</v>
      </c>
      <c r="J4610" s="17" t="n">
        <v>1</v>
      </c>
      <c r="K4610" s="15" t="n">
        <v>253.9</v>
      </c>
      <c r="L4610" s="22" t="n">
        <v>0.2</v>
      </c>
      <c r="M4610" s="15" t="n">
        <v>0</v>
      </c>
      <c r="N4610" s="15" t="n">
        <f aca="false">J4610*K4610</f>
        <v>253.9</v>
      </c>
      <c r="O4610" s="15" t="n">
        <f aca="false">N4610*L4610</f>
        <v>50.78</v>
      </c>
      <c r="P4610" s="15" t="n">
        <f aca="false">N4610-O4610</f>
        <v>203.12</v>
      </c>
      <c r="Q4610" s="15" t="n">
        <f aca="false">J4610*INDEX(dProdutos!$F$2:$F$47,MATCH(E4610,dProdutos!$A$2:$A$47,0))</f>
        <v>128.94</v>
      </c>
      <c r="R4610" s="15" t="n">
        <f aca="false">IF(I4610="Cancelado",0,P4610-Q4610)</f>
        <v>74.18</v>
      </c>
      <c r="S4610" s="17" t="str">
        <f aca="false">INDEX(dProdutos!$D$2:$D$47,MATCH(E4610,dProdutos!$A$2:$A$47,0))</f>
        <v>Casa</v>
      </c>
    </row>
    <row r="4611" customFormat="false" ht="15" hidden="false" customHeight="false" outlineLevel="0" collapsed="false">
      <c r="A4611" s="17" t="s">
        <v>4340</v>
      </c>
      <c r="B4611" s="17" t="n">
        <v>1</v>
      </c>
      <c r="C4611" s="21" t="n">
        <v>45988</v>
      </c>
      <c r="D4611" s="17" t="s">
        <v>1008</v>
      </c>
      <c r="E4611" s="17" t="s">
        <v>174</v>
      </c>
      <c r="F4611" s="17" t="s">
        <v>1501</v>
      </c>
      <c r="G4611" s="17" t="s">
        <v>60</v>
      </c>
      <c r="H4611" s="17" t="s">
        <v>1537</v>
      </c>
      <c r="I4611" s="17" t="s">
        <v>1524</v>
      </c>
      <c r="J4611" s="17" t="n">
        <v>2</v>
      </c>
      <c r="K4611" s="15" t="n">
        <v>250.9</v>
      </c>
      <c r="L4611" s="22" t="n">
        <v>0.2</v>
      </c>
      <c r="M4611" s="15" t="n">
        <v>25.45</v>
      </c>
      <c r="N4611" s="15" t="n">
        <f aca="false">J4611*K4611</f>
        <v>501.8</v>
      </c>
      <c r="O4611" s="15" t="n">
        <f aca="false">N4611*L4611</f>
        <v>100.36</v>
      </c>
      <c r="P4611" s="15" t="n">
        <f aca="false">N4611-O4611</f>
        <v>401.44</v>
      </c>
      <c r="Q4611" s="15" t="n">
        <f aca="false">J4611*INDEX(dProdutos!$F$2:$F$47,MATCH(E4611,dProdutos!$A$2:$A$47,0))</f>
        <v>302.56</v>
      </c>
      <c r="R4611" s="15" t="n">
        <f aca="false">IF(I4611="Cancelado",0,P4611-Q4611)</f>
        <v>98.88</v>
      </c>
      <c r="S4611" s="17" t="str">
        <f aca="false">INDEX(dProdutos!$D$2:$D$47,MATCH(E4611,dProdutos!$A$2:$A$47,0))</f>
        <v>Casa</v>
      </c>
    </row>
    <row r="4612" customFormat="false" ht="15" hidden="false" customHeight="false" outlineLevel="0" collapsed="false">
      <c r="A4612" s="17" t="s">
        <v>4340</v>
      </c>
      <c r="B4612" s="17" t="n">
        <v>2</v>
      </c>
      <c r="C4612" s="21" t="n">
        <v>45988</v>
      </c>
      <c r="D4612" s="17" t="s">
        <v>1008</v>
      </c>
      <c r="E4612" s="17" t="s">
        <v>108</v>
      </c>
      <c r="F4612" s="17" t="s">
        <v>1501</v>
      </c>
      <c r="G4612" s="17" t="s">
        <v>60</v>
      </c>
      <c r="H4612" s="17" t="s">
        <v>1537</v>
      </c>
      <c r="I4612" s="17" t="s">
        <v>1524</v>
      </c>
      <c r="J4612" s="17" t="n">
        <v>1</v>
      </c>
      <c r="K4612" s="15" t="n">
        <v>265.9</v>
      </c>
      <c r="L4612" s="22" t="n">
        <v>0.2</v>
      </c>
      <c r="M4612" s="15" t="n">
        <v>0</v>
      </c>
      <c r="N4612" s="15" t="n">
        <f aca="false">J4612*K4612</f>
        <v>265.9</v>
      </c>
      <c r="O4612" s="15" t="n">
        <f aca="false">N4612*L4612</f>
        <v>53.18</v>
      </c>
      <c r="P4612" s="15" t="n">
        <f aca="false">N4612-O4612</f>
        <v>212.72</v>
      </c>
      <c r="Q4612" s="15" t="n">
        <f aca="false">J4612*INDEX(dProdutos!$F$2:$F$47,MATCH(E4612,dProdutos!$A$2:$A$47,0))</f>
        <v>155.62</v>
      </c>
      <c r="R4612" s="15" t="n">
        <f aca="false">IF(I4612="Cancelado",0,P4612-Q4612)</f>
        <v>57.1</v>
      </c>
      <c r="S4612" s="17" t="str">
        <f aca="false">INDEX(dProdutos!$D$2:$D$47,MATCH(E4612,dProdutos!$A$2:$A$47,0))</f>
        <v>Moda Masculina</v>
      </c>
    </row>
    <row r="4613" customFormat="false" ht="15" hidden="false" customHeight="false" outlineLevel="0" collapsed="false">
      <c r="A4613" s="17" t="s">
        <v>4341</v>
      </c>
      <c r="B4613" s="17" t="n">
        <v>1</v>
      </c>
      <c r="C4613" s="21" t="n">
        <v>45988</v>
      </c>
      <c r="D4613" s="17" t="s">
        <v>825</v>
      </c>
      <c r="E4613" s="17" t="s">
        <v>132</v>
      </c>
      <c r="F4613" s="17" t="s">
        <v>1487</v>
      </c>
      <c r="G4613" s="17" t="s">
        <v>61</v>
      </c>
      <c r="H4613" s="17" t="s">
        <v>1537</v>
      </c>
      <c r="I4613" s="17" t="s">
        <v>1524</v>
      </c>
      <c r="J4613" s="17" t="n">
        <v>1</v>
      </c>
      <c r="K4613" s="15" t="n">
        <v>179.9</v>
      </c>
      <c r="L4613" s="22" t="n">
        <v>0.2</v>
      </c>
      <c r="M4613" s="15" t="n">
        <v>16.39</v>
      </c>
      <c r="N4613" s="15" t="n">
        <f aca="false">J4613*K4613</f>
        <v>179.9</v>
      </c>
      <c r="O4613" s="15" t="n">
        <f aca="false">N4613*L4613</f>
        <v>35.98</v>
      </c>
      <c r="P4613" s="15" t="n">
        <f aca="false">N4613-O4613</f>
        <v>143.92</v>
      </c>
      <c r="Q4613" s="15" t="n">
        <f aca="false">J4613*INDEX(dProdutos!$F$2:$F$47,MATCH(E4613,dProdutos!$A$2:$A$47,0))</f>
        <v>93.56</v>
      </c>
      <c r="R4613" s="15" t="n">
        <f aca="false">IF(I4613="Cancelado",0,P4613-Q4613)</f>
        <v>50.36</v>
      </c>
      <c r="S4613" s="17" t="str">
        <f aca="false">INDEX(dProdutos!$D$2:$D$47,MATCH(E4613,dProdutos!$A$2:$A$47,0))</f>
        <v>Calçados</v>
      </c>
    </row>
    <row r="4614" customFormat="false" ht="15" hidden="false" customHeight="false" outlineLevel="0" collapsed="false">
      <c r="A4614" s="17" t="s">
        <v>4342</v>
      </c>
      <c r="B4614" s="17" t="n">
        <v>1</v>
      </c>
      <c r="C4614" s="21" t="n">
        <v>45988</v>
      </c>
      <c r="D4614" s="17" t="s">
        <v>1474</v>
      </c>
      <c r="E4614" s="17" t="s">
        <v>111</v>
      </c>
      <c r="F4614" s="17" t="s">
        <v>1487</v>
      </c>
      <c r="G4614" s="17" t="s">
        <v>60</v>
      </c>
      <c r="H4614" s="17" t="s">
        <v>1537</v>
      </c>
      <c r="I4614" s="17" t="s">
        <v>1524</v>
      </c>
      <c r="J4614" s="17" t="n">
        <v>1</v>
      </c>
      <c r="K4614" s="15" t="n">
        <v>188.9</v>
      </c>
      <c r="L4614" s="22" t="n">
        <v>0.2</v>
      </c>
      <c r="M4614" s="15" t="n">
        <v>25.69</v>
      </c>
      <c r="N4614" s="15" t="n">
        <f aca="false">J4614*K4614</f>
        <v>188.9</v>
      </c>
      <c r="O4614" s="15" t="n">
        <f aca="false">N4614*L4614</f>
        <v>37.78</v>
      </c>
      <c r="P4614" s="15" t="n">
        <f aca="false">N4614-O4614</f>
        <v>151.12</v>
      </c>
      <c r="Q4614" s="15" t="n">
        <f aca="false">J4614*INDEX(dProdutos!$F$2:$F$47,MATCH(E4614,dProdutos!$A$2:$A$47,0))</f>
        <v>88.32</v>
      </c>
      <c r="R4614" s="15" t="n">
        <f aca="false">IF(I4614="Cancelado",0,P4614-Q4614)</f>
        <v>62.8</v>
      </c>
      <c r="S4614" s="17" t="str">
        <f aca="false">INDEX(dProdutos!$D$2:$D$47,MATCH(E4614,dProdutos!$A$2:$A$47,0))</f>
        <v>Moda Masculina</v>
      </c>
    </row>
    <row r="4615" customFormat="false" ht="15" hidden="false" customHeight="false" outlineLevel="0" collapsed="false">
      <c r="A4615" s="17" t="s">
        <v>4343</v>
      </c>
      <c r="B4615" s="17" t="n">
        <v>1</v>
      </c>
      <c r="C4615" s="21" t="n">
        <v>45988</v>
      </c>
      <c r="D4615" s="17" t="s">
        <v>336</v>
      </c>
      <c r="E4615" s="17" t="s">
        <v>111</v>
      </c>
      <c r="F4615" s="17" t="s">
        <v>1490</v>
      </c>
      <c r="G4615" s="17" t="s">
        <v>64</v>
      </c>
      <c r="H4615" s="17" t="s">
        <v>1523</v>
      </c>
      <c r="I4615" s="17" t="s">
        <v>1524</v>
      </c>
      <c r="J4615" s="17" t="n">
        <v>1</v>
      </c>
      <c r="K4615" s="15" t="n">
        <v>188.9</v>
      </c>
      <c r="L4615" s="22" t="n">
        <v>0.2</v>
      </c>
      <c r="M4615" s="15" t="n">
        <v>0</v>
      </c>
      <c r="N4615" s="15" t="n">
        <f aca="false">J4615*K4615</f>
        <v>188.9</v>
      </c>
      <c r="O4615" s="15" t="n">
        <f aca="false">N4615*L4615</f>
        <v>37.78</v>
      </c>
      <c r="P4615" s="15" t="n">
        <f aca="false">N4615-O4615</f>
        <v>151.12</v>
      </c>
      <c r="Q4615" s="15" t="n">
        <f aca="false">J4615*INDEX(dProdutos!$F$2:$F$47,MATCH(E4615,dProdutos!$A$2:$A$47,0))</f>
        <v>88.32</v>
      </c>
      <c r="R4615" s="15" t="n">
        <f aca="false">IF(I4615="Cancelado",0,P4615-Q4615)</f>
        <v>62.8</v>
      </c>
      <c r="S4615" s="17" t="str">
        <f aca="false">INDEX(dProdutos!$D$2:$D$47,MATCH(E4615,dProdutos!$A$2:$A$47,0))</f>
        <v>Moda Masculina</v>
      </c>
    </row>
    <row r="4616" customFormat="false" ht="15" hidden="false" customHeight="false" outlineLevel="0" collapsed="false">
      <c r="A4616" s="17" t="s">
        <v>4344</v>
      </c>
      <c r="B4616" s="17" t="n">
        <v>1</v>
      </c>
      <c r="C4616" s="21" t="n">
        <v>45988</v>
      </c>
      <c r="D4616" s="17" t="s">
        <v>1478</v>
      </c>
      <c r="E4616" s="17" t="s">
        <v>81</v>
      </c>
      <c r="F4616" s="17" t="s">
        <v>1499</v>
      </c>
      <c r="G4616" s="17" t="s">
        <v>64</v>
      </c>
      <c r="H4616" s="17" t="s">
        <v>1540</v>
      </c>
      <c r="I4616" s="17" t="s">
        <v>1524</v>
      </c>
      <c r="J4616" s="17" t="n">
        <v>3</v>
      </c>
      <c r="K4616" s="15" t="n">
        <v>64.9</v>
      </c>
      <c r="L4616" s="22" t="n">
        <v>0.2</v>
      </c>
      <c r="M4616" s="15" t="n">
        <v>29.12</v>
      </c>
      <c r="N4616" s="15" t="n">
        <f aca="false">J4616*K4616</f>
        <v>194.7</v>
      </c>
      <c r="O4616" s="15" t="n">
        <f aca="false">N4616*L4616</f>
        <v>38.94</v>
      </c>
      <c r="P4616" s="15" t="n">
        <f aca="false">N4616-O4616</f>
        <v>155.76</v>
      </c>
      <c r="Q4616" s="15" t="n">
        <f aca="false">J4616*INDEX(dProdutos!$F$2:$F$47,MATCH(E4616,dProdutos!$A$2:$A$47,0))</f>
        <v>78.36</v>
      </c>
      <c r="R4616" s="15" t="n">
        <f aca="false">IF(I4616="Cancelado",0,P4616-Q4616)</f>
        <v>77.4</v>
      </c>
      <c r="S4616" s="17" t="str">
        <f aca="false">INDEX(dProdutos!$D$2:$D$47,MATCH(E4616,dProdutos!$A$2:$A$47,0))</f>
        <v>Moda Feminina</v>
      </c>
    </row>
    <row r="4617" customFormat="false" ht="15" hidden="false" customHeight="false" outlineLevel="0" collapsed="false">
      <c r="A4617" s="17" t="s">
        <v>4344</v>
      </c>
      <c r="B4617" s="17" t="n">
        <v>2</v>
      </c>
      <c r="C4617" s="21" t="n">
        <v>45988</v>
      </c>
      <c r="D4617" s="17" t="s">
        <v>1478</v>
      </c>
      <c r="E4617" s="17" t="s">
        <v>213</v>
      </c>
      <c r="F4617" s="17" t="s">
        <v>1499</v>
      </c>
      <c r="G4617" s="17" t="s">
        <v>64</v>
      </c>
      <c r="H4617" s="17" t="s">
        <v>1540</v>
      </c>
      <c r="I4617" s="17" t="s">
        <v>1524</v>
      </c>
      <c r="J4617" s="17" t="n">
        <v>3</v>
      </c>
      <c r="K4617" s="15" t="n">
        <v>153.9</v>
      </c>
      <c r="L4617" s="22" t="n">
        <v>0.2</v>
      </c>
      <c r="M4617" s="15" t="n">
        <v>0</v>
      </c>
      <c r="N4617" s="15" t="n">
        <f aca="false">J4617*K4617</f>
        <v>461.7</v>
      </c>
      <c r="O4617" s="15" t="n">
        <f aca="false">N4617*L4617</f>
        <v>92.34</v>
      </c>
      <c r="P4617" s="15" t="n">
        <f aca="false">N4617-O4617</f>
        <v>369.36</v>
      </c>
      <c r="Q4617" s="15" t="n">
        <f aca="false">J4617*INDEX(dProdutos!$F$2:$F$47,MATCH(E4617,dProdutos!$A$2:$A$47,0))</f>
        <v>271.26</v>
      </c>
      <c r="R4617" s="15" t="n">
        <f aca="false">IF(I4617="Cancelado",0,P4617-Q4617)</f>
        <v>98.1</v>
      </c>
      <c r="S4617" s="17" t="str">
        <f aca="false">INDEX(dProdutos!$D$2:$D$47,MATCH(E4617,dProdutos!$A$2:$A$47,0))</f>
        <v>Beleza</v>
      </c>
    </row>
    <row r="4618" customFormat="false" ht="15" hidden="false" customHeight="false" outlineLevel="0" collapsed="false">
      <c r="A4618" s="17" t="s">
        <v>4345</v>
      </c>
      <c r="B4618" s="17" t="n">
        <v>1</v>
      </c>
      <c r="C4618" s="21" t="n">
        <v>45988</v>
      </c>
      <c r="D4618" s="17" t="s">
        <v>962</v>
      </c>
      <c r="E4618" s="17" t="s">
        <v>126</v>
      </c>
      <c r="F4618" s="17" t="s">
        <v>1493</v>
      </c>
      <c r="G4618" s="17" t="s">
        <v>59</v>
      </c>
      <c r="H4618" s="17" t="s">
        <v>1537</v>
      </c>
      <c r="I4618" s="17" t="s">
        <v>1524</v>
      </c>
      <c r="J4618" s="17" t="n">
        <v>1</v>
      </c>
      <c r="K4618" s="15" t="n">
        <v>296.9</v>
      </c>
      <c r="L4618" s="22" t="n">
        <v>0.2</v>
      </c>
      <c r="M4618" s="15" t="n">
        <v>0</v>
      </c>
      <c r="N4618" s="15" t="n">
        <f aca="false">J4618*K4618</f>
        <v>296.9</v>
      </c>
      <c r="O4618" s="15" t="n">
        <f aca="false">N4618*L4618</f>
        <v>59.38</v>
      </c>
      <c r="P4618" s="15" t="n">
        <f aca="false">N4618-O4618</f>
        <v>237.52</v>
      </c>
      <c r="Q4618" s="15" t="n">
        <f aca="false">J4618*INDEX(dProdutos!$F$2:$F$47,MATCH(E4618,dProdutos!$A$2:$A$47,0))</f>
        <v>135.24</v>
      </c>
      <c r="R4618" s="15" t="n">
        <f aca="false">IF(I4618="Cancelado",0,P4618-Q4618)</f>
        <v>102.28</v>
      </c>
      <c r="S4618" s="17" t="str">
        <f aca="false">INDEX(dProdutos!$D$2:$D$47,MATCH(E4618,dProdutos!$A$2:$A$47,0))</f>
        <v>Calçados</v>
      </c>
    </row>
    <row r="4619" customFormat="false" ht="15" hidden="false" customHeight="false" outlineLevel="0" collapsed="false">
      <c r="A4619" s="17" t="s">
        <v>4345</v>
      </c>
      <c r="B4619" s="17" t="n">
        <v>2</v>
      </c>
      <c r="C4619" s="21" t="n">
        <v>45988</v>
      </c>
      <c r="D4619" s="17" t="s">
        <v>962</v>
      </c>
      <c r="E4619" s="17" t="s">
        <v>183</v>
      </c>
      <c r="F4619" s="17" t="s">
        <v>1493</v>
      </c>
      <c r="G4619" s="17" t="s">
        <v>59</v>
      </c>
      <c r="H4619" s="17" t="s">
        <v>1537</v>
      </c>
      <c r="I4619" s="17" t="s">
        <v>1524</v>
      </c>
      <c r="J4619" s="17" t="n">
        <v>1</v>
      </c>
      <c r="K4619" s="15" t="n">
        <v>121.9</v>
      </c>
      <c r="L4619" s="22" t="n">
        <v>0.2</v>
      </c>
      <c r="M4619" s="15" t="n">
        <v>0</v>
      </c>
      <c r="N4619" s="15" t="n">
        <f aca="false">J4619*K4619</f>
        <v>121.9</v>
      </c>
      <c r="O4619" s="15" t="n">
        <f aca="false">N4619*L4619</f>
        <v>24.38</v>
      </c>
      <c r="P4619" s="15" t="n">
        <f aca="false">N4619-O4619</f>
        <v>97.52</v>
      </c>
      <c r="Q4619" s="15" t="n">
        <f aca="false">J4619*INDEX(dProdutos!$F$2:$F$47,MATCH(E4619,dProdutos!$A$2:$A$47,0))</f>
        <v>52.76</v>
      </c>
      <c r="R4619" s="15" t="n">
        <f aca="false">IF(I4619="Cancelado",0,P4619-Q4619)</f>
        <v>44.76</v>
      </c>
      <c r="S4619" s="17" t="str">
        <f aca="false">INDEX(dProdutos!$D$2:$D$47,MATCH(E4619,dProdutos!$A$2:$A$47,0))</f>
        <v>Eletrônicos</v>
      </c>
    </row>
    <row r="4620" customFormat="false" ht="15" hidden="false" customHeight="false" outlineLevel="0" collapsed="false">
      <c r="A4620" s="17" t="s">
        <v>4345</v>
      </c>
      <c r="B4620" s="17" t="n">
        <v>3</v>
      </c>
      <c r="C4620" s="21" t="n">
        <v>45988</v>
      </c>
      <c r="D4620" s="17" t="s">
        <v>962</v>
      </c>
      <c r="E4620" s="17" t="s">
        <v>174</v>
      </c>
      <c r="F4620" s="17" t="s">
        <v>1493</v>
      </c>
      <c r="G4620" s="17" t="s">
        <v>59</v>
      </c>
      <c r="H4620" s="17" t="s">
        <v>1537</v>
      </c>
      <c r="I4620" s="17" t="s">
        <v>1524</v>
      </c>
      <c r="J4620" s="17" t="n">
        <v>1</v>
      </c>
      <c r="K4620" s="15" t="n">
        <v>250.9</v>
      </c>
      <c r="L4620" s="22" t="n">
        <v>0.2</v>
      </c>
      <c r="M4620" s="15" t="n">
        <v>0</v>
      </c>
      <c r="N4620" s="15" t="n">
        <f aca="false">J4620*K4620</f>
        <v>250.9</v>
      </c>
      <c r="O4620" s="15" t="n">
        <f aca="false">N4620*L4620</f>
        <v>50.18</v>
      </c>
      <c r="P4620" s="15" t="n">
        <f aca="false">N4620-O4620</f>
        <v>200.72</v>
      </c>
      <c r="Q4620" s="15" t="n">
        <f aca="false">J4620*INDEX(dProdutos!$F$2:$F$47,MATCH(E4620,dProdutos!$A$2:$A$47,0))</f>
        <v>151.28</v>
      </c>
      <c r="R4620" s="15" t="n">
        <f aca="false">IF(I4620="Cancelado",0,P4620-Q4620)</f>
        <v>49.44</v>
      </c>
      <c r="S4620" s="17" t="str">
        <f aca="false">INDEX(dProdutos!$D$2:$D$47,MATCH(E4620,dProdutos!$A$2:$A$47,0))</f>
        <v>Casa</v>
      </c>
    </row>
    <row r="4621" customFormat="false" ht="15" hidden="false" customHeight="false" outlineLevel="0" collapsed="false">
      <c r="A4621" s="17" t="s">
        <v>4346</v>
      </c>
      <c r="B4621" s="17" t="n">
        <v>1</v>
      </c>
      <c r="C4621" s="21" t="n">
        <v>45988</v>
      </c>
      <c r="D4621" s="17" t="s">
        <v>984</v>
      </c>
      <c r="E4621" s="17" t="s">
        <v>177</v>
      </c>
      <c r="F4621" s="17" t="s">
        <v>1490</v>
      </c>
      <c r="G4621" s="17" t="s">
        <v>59</v>
      </c>
      <c r="H4621" s="17" t="s">
        <v>1540</v>
      </c>
      <c r="I4621" s="17" t="s">
        <v>1524</v>
      </c>
      <c r="J4621" s="17" t="n">
        <v>1</v>
      </c>
      <c r="K4621" s="15" t="n">
        <v>257.9</v>
      </c>
      <c r="L4621" s="22" t="n">
        <v>0.2</v>
      </c>
      <c r="M4621" s="15" t="n">
        <v>0</v>
      </c>
      <c r="N4621" s="15" t="n">
        <f aca="false">J4621*K4621</f>
        <v>257.9</v>
      </c>
      <c r="O4621" s="15" t="n">
        <f aca="false">N4621*L4621</f>
        <v>51.58</v>
      </c>
      <c r="P4621" s="15" t="n">
        <f aca="false">N4621-O4621</f>
        <v>206.32</v>
      </c>
      <c r="Q4621" s="15" t="n">
        <f aca="false">J4621*INDEX(dProdutos!$F$2:$F$47,MATCH(E4621,dProdutos!$A$2:$A$47,0))</f>
        <v>138.23</v>
      </c>
      <c r="R4621" s="15" t="n">
        <f aca="false">IF(I4621="Cancelado",0,P4621-Q4621)</f>
        <v>68.09</v>
      </c>
      <c r="S4621" s="17" t="str">
        <f aca="false">INDEX(dProdutos!$D$2:$D$47,MATCH(E4621,dProdutos!$A$2:$A$47,0))</f>
        <v>Casa</v>
      </c>
    </row>
    <row r="4622" customFormat="false" ht="15" hidden="false" customHeight="false" outlineLevel="0" collapsed="false">
      <c r="A4622" s="17" t="s">
        <v>4347</v>
      </c>
      <c r="B4622" s="17" t="n">
        <v>1</v>
      </c>
      <c r="C4622" s="21" t="n">
        <v>45988</v>
      </c>
      <c r="D4622" s="17" t="s">
        <v>1169</v>
      </c>
      <c r="E4622" s="17" t="s">
        <v>135</v>
      </c>
      <c r="F4622" s="17" t="s">
        <v>1495</v>
      </c>
      <c r="G4622" s="17" t="s">
        <v>61</v>
      </c>
      <c r="H4622" s="17" t="s">
        <v>1523</v>
      </c>
      <c r="I4622" s="17" t="s">
        <v>1531</v>
      </c>
      <c r="J4622" s="17" t="n">
        <v>1</v>
      </c>
      <c r="K4622" s="15" t="n">
        <v>200.9</v>
      </c>
      <c r="L4622" s="22" t="n">
        <v>0.2</v>
      </c>
      <c r="M4622" s="15" t="n">
        <v>0</v>
      </c>
      <c r="N4622" s="15" t="n">
        <f aca="false">J4622*K4622</f>
        <v>200.9</v>
      </c>
      <c r="O4622" s="15" t="n">
        <f aca="false">N4622*L4622</f>
        <v>40.18</v>
      </c>
      <c r="P4622" s="15" t="n">
        <f aca="false">N4622-O4622</f>
        <v>160.72</v>
      </c>
      <c r="Q4622" s="15" t="n">
        <f aca="false">J4622*INDEX(dProdutos!$F$2:$F$47,MATCH(E4622,dProdutos!$A$2:$A$47,0))</f>
        <v>80.73</v>
      </c>
      <c r="R4622" s="15" t="n">
        <f aca="false">IF(I4622="Cancelado",0,P4622-Q4622)</f>
        <v>0</v>
      </c>
      <c r="S4622" s="17" t="str">
        <f aca="false">INDEX(dProdutos!$D$2:$D$47,MATCH(E4622,dProdutos!$A$2:$A$47,0))</f>
        <v>Calçados</v>
      </c>
    </row>
    <row r="4623" customFormat="false" ht="15" hidden="false" customHeight="false" outlineLevel="0" collapsed="false">
      <c r="A4623" s="17" t="s">
        <v>4348</v>
      </c>
      <c r="B4623" s="17" t="n">
        <v>1</v>
      </c>
      <c r="C4623" s="21" t="n">
        <v>45988</v>
      </c>
      <c r="D4623" s="17" t="s">
        <v>552</v>
      </c>
      <c r="E4623" s="17" t="s">
        <v>105</v>
      </c>
      <c r="F4623" s="17" t="s">
        <v>1490</v>
      </c>
      <c r="G4623" s="17" t="s">
        <v>62</v>
      </c>
      <c r="H4623" s="17" t="s">
        <v>1523</v>
      </c>
      <c r="I4623" s="17" t="s">
        <v>1524</v>
      </c>
      <c r="J4623" s="17" t="n">
        <v>1</v>
      </c>
      <c r="K4623" s="15" t="n">
        <v>175.9</v>
      </c>
      <c r="L4623" s="22" t="n">
        <v>0.2</v>
      </c>
      <c r="M4623" s="15" t="n">
        <v>20.79</v>
      </c>
      <c r="N4623" s="15" t="n">
        <f aca="false">J4623*K4623</f>
        <v>175.9</v>
      </c>
      <c r="O4623" s="15" t="n">
        <f aca="false">N4623*L4623</f>
        <v>35.18</v>
      </c>
      <c r="P4623" s="15" t="n">
        <f aca="false">N4623-O4623</f>
        <v>140.72</v>
      </c>
      <c r="Q4623" s="15" t="n">
        <f aca="false">J4623*INDEX(dProdutos!$F$2:$F$47,MATCH(E4623,dProdutos!$A$2:$A$47,0))</f>
        <v>96.59</v>
      </c>
      <c r="R4623" s="15" t="n">
        <f aca="false">IF(I4623="Cancelado",0,P4623-Q4623)</f>
        <v>44.13</v>
      </c>
      <c r="S4623" s="17" t="str">
        <f aca="false">INDEX(dProdutos!$D$2:$D$47,MATCH(E4623,dProdutos!$A$2:$A$47,0))</f>
        <v>Moda Masculina</v>
      </c>
    </row>
    <row r="4624" customFormat="false" ht="15" hidden="false" customHeight="false" outlineLevel="0" collapsed="false">
      <c r="A4624" s="17" t="s">
        <v>4349</v>
      </c>
      <c r="B4624" s="17" t="n">
        <v>1</v>
      </c>
      <c r="C4624" s="21" t="n">
        <v>45988</v>
      </c>
      <c r="D4624" s="17" t="s">
        <v>520</v>
      </c>
      <c r="E4624" s="17" t="s">
        <v>120</v>
      </c>
      <c r="F4624" s="17" t="s">
        <v>1495</v>
      </c>
      <c r="G4624" s="17" t="s">
        <v>59</v>
      </c>
      <c r="H4624" s="17" t="s">
        <v>1537</v>
      </c>
      <c r="I4624" s="17" t="s">
        <v>1524</v>
      </c>
      <c r="J4624" s="17" t="n">
        <v>3</v>
      </c>
      <c r="K4624" s="15" t="n">
        <v>96.9</v>
      </c>
      <c r="L4624" s="22" t="n">
        <v>0.2</v>
      </c>
      <c r="M4624" s="15" t="n">
        <v>25.08</v>
      </c>
      <c r="N4624" s="15" t="n">
        <f aca="false">J4624*K4624</f>
        <v>290.7</v>
      </c>
      <c r="O4624" s="15" t="n">
        <f aca="false">N4624*L4624</f>
        <v>58.14</v>
      </c>
      <c r="P4624" s="15" t="n">
        <f aca="false">N4624-O4624</f>
        <v>232.56</v>
      </c>
      <c r="Q4624" s="15" t="n">
        <f aca="false">J4624*INDEX(dProdutos!$F$2:$F$47,MATCH(E4624,dProdutos!$A$2:$A$47,0))</f>
        <v>133.08</v>
      </c>
      <c r="R4624" s="15" t="n">
        <f aca="false">IF(I4624="Cancelado",0,P4624-Q4624)</f>
        <v>99.4800000000001</v>
      </c>
      <c r="S4624" s="17" t="str">
        <f aca="false">INDEX(dProdutos!$D$2:$D$47,MATCH(E4624,dProdutos!$A$2:$A$47,0))</f>
        <v>Moda Masculina</v>
      </c>
    </row>
    <row r="4625" customFormat="false" ht="15" hidden="false" customHeight="false" outlineLevel="0" collapsed="false">
      <c r="A4625" s="17" t="s">
        <v>4349</v>
      </c>
      <c r="B4625" s="17" t="n">
        <v>2</v>
      </c>
      <c r="C4625" s="21" t="n">
        <v>45988</v>
      </c>
      <c r="D4625" s="17" t="s">
        <v>520</v>
      </c>
      <c r="E4625" s="17" t="s">
        <v>120</v>
      </c>
      <c r="F4625" s="17" t="s">
        <v>1495</v>
      </c>
      <c r="G4625" s="17" t="s">
        <v>59</v>
      </c>
      <c r="H4625" s="17" t="s">
        <v>1537</v>
      </c>
      <c r="I4625" s="17" t="s">
        <v>1524</v>
      </c>
      <c r="J4625" s="17" t="n">
        <v>2</v>
      </c>
      <c r="K4625" s="15" t="n">
        <v>96.9</v>
      </c>
      <c r="L4625" s="22" t="n">
        <v>0.2</v>
      </c>
      <c r="M4625" s="15" t="n">
        <v>0</v>
      </c>
      <c r="N4625" s="15" t="n">
        <f aca="false">J4625*K4625</f>
        <v>193.8</v>
      </c>
      <c r="O4625" s="15" t="n">
        <f aca="false">N4625*L4625</f>
        <v>38.76</v>
      </c>
      <c r="P4625" s="15" t="n">
        <f aca="false">N4625-O4625</f>
        <v>155.04</v>
      </c>
      <c r="Q4625" s="15" t="n">
        <f aca="false">J4625*INDEX(dProdutos!$F$2:$F$47,MATCH(E4625,dProdutos!$A$2:$A$47,0))</f>
        <v>88.72</v>
      </c>
      <c r="R4625" s="15" t="n">
        <f aca="false">IF(I4625="Cancelado",0,P4625-Q4625)</f>
        <v>66.32</v>
      </c>
      <c r="S4625" s="17" t="str">
        <f aca="false">INDEX(dProdutos!$D$2:$D$47,MATCH(E4625,dProdutos!$A$2:$A$47,0))</f>
        <v>Moda Masculina</v>
      </c>
    </row>
    <row r="4626" customFormat="false" ht="15" hidden="false" customHeight="false" outlineLevel="0" collapsed="false">
      <c r="A4626" s="17" t="s">
        <v>4350</v>
      </c>
      <c r="B4626" s="17" t="n">
        <v>1</v>
      </c>
      <c r="C4626" s="21" t="n">
        <v>45988</v>
      </c>
      <c r="D4626" s="17" t="s">
        <v>294</v>
      </c>
      <c r="E4626" s="17" t="s">
        <v>88</v>
      </c>
      <c r="F4626" s="17" t="s">
        <v>1487</v>
      </c>
      <c r="G4626" s="17" t="s">
        <v>64</v>
      </c>
      <c r="H4626" s="17" t="s">
        <v>1540</v>
      </c>
      <c r="I4626" s="17" t="s">
        <v>1524</v>
      </c>
      <c r="J4626" s="17" t="n">
        <v>1</v>
      </c>
      <c r="K4626" s="15" t="n">
        <v>170.9</v>
      </c>
      <c r="L4626" s="22" t="n">
        <v>0.2</v>
      </c>
      <c r="M4626" s="15" t="n">
        <v>0</v>
      </c>
      <c r="N4626" s="15" t="n">
        <f aca="false">J4626*K4626</f>
        <v>170.9</v>
      </c>
      <c r="O4626" s="15" t="n">
        <f aca="false">N4626*L4626</f>
        <v>34.18</v>
      </c>
      <c r="P4626" s="15" t="n">
        <f aca="false">N4626-O4626</f>
        <v>136.72</v>
      </c>
      <c r="Q4626" s="15" t="n">
        <f aca="false">J4626*INDEX(dProdutos!$F$2:$F$47,MATCH(E4626,dProdutos!$A$2:$A$47,0))</f>
        <v>98.14</v>
      </c>
      <c r="R4626" s="15" t="n">
        <f aca="false">IF(I4626="Cancelado",0,P4626-Q4626)</f>
        <v>38.58</v>
      </c>
      <c r="S4626" s="17" t="str">
        <f aca="false">INDEX(dProdutos!$D$2:$D$47,MATCH(E4626,dProdutos!$A$2:$A$47,0))</f>
        <v>Moda Feminina</v>
      </c>
    </row>
    <row r="4627" customFormat="false" ht="15" hidden="false" customHeight="false" outlineLevel="0" collapsed="false">
      <c r="A4627" s="17" t="s">
        <v>4351</v>
      </c>
      <c r="B4627" s="17" t="n">
        <v>1</v>
      </c>
      <c r="C4627" s="21" t="n">
        <v>45988</v>
      </c>
      <c r="D4627" s="17" t="s">
        <v>283</v>
      </c>
      <c r="E4627" s="17" t="s">
        <v>174</v>
      </c>
      <c r="F4627" s="17" t="s">
        <v>1493</v>
      </c>
      <c r="G4627" s="17" t="s">
        <v>61</v>
      </c>
      <c r="H4627" s="17" t="s">
        <v>1537</v>
      </c>
      <c r="I4627" s="17" t="s">
        <v>1531</v>
      </c>
      <c r="J4627" s="17" t="n">
        <v>1</v>
      </c>
      <c r="K4627" s="15" t="n">
        <v>250.9</v>
      </c>
      <c r="L4627" s="22" t="n">
        <v>0.2</v>
      </c>
      <c r="M4627" s="15" t="n">
        <v>0</v>
      </c>
      <c r="N4627" s="15" t="n">
        <f aca="false">J4627*K4627</f>
        <v>250.9</v>
      </c>
      <c r="O4627" s="15" t="n">
        <f aca="false">N4627*L4627</f>
        <v>50.18</v>
      </c>
      <c r="P4627" s="15" t="n">
        <f aca="false">N4627-O4627</f>
        <v>200.72</v>
      </c>
      <c r="Q4627" s="15" t="n">
        <f aca="false">J4627*INDEX(dProdutos!$F$2:$F$47,MATCH(E4627,dProdutos!$A$2:$A$47,0))</f>
        <v>151.28</v>
      </c>
      <c r="R4627" s="15" t="n">
        <f aca="false">IF(I4627="Cancelado",0,P4627-Q4627)</f>
        <v>0</v>
      </c>
      <c r="S4627" s="17" t="str">
        <f aca="false">INDEX(dProdutos!$D$2:$D$47,MATCH(E4627,dProdutos!$A$2:$A$47,0))</f>
        <v>Casa</v>
      </c>
    </row>
    <row r="4628" customFormat="false" ht="15" hidden="false" customHeight="false" outlineLevel="0" collapsed="false">
      <c r="A4628" s="17" t="s">
        <v>4352</v>
      </c>
      <c r="B4628" s="17" t="n">
        <v>1</v>
      </c>
      <c r="C4628" s="21" t="n">
        <v>45988</v>
      </c>
      <c r="D4628" s="17" t="s">
        <v>1350</v>
      </c>
      <c r="E4628" s="17" t="s">
        <v>81</v>
      </c>
      <c r="F4628" s="17" t="s">
        <v>1493</v>
      </c>
      <c r="G4628" s="17" t="s">
        <v>59</v>
      </c>
      <c r="H4628" s="17" t="s">
        <v>1537</v>
      </c>
      <c r="I4628" s="17" t="s">
        <v>1524</v>
      </c>
      <c r="J4628" s="17" t="n">
        <v>2</v>
      </c>
      <c r="K4628" s="15" t="n">
        <v>64.9</v>
      </c>
      <c r="L4628" s="22" t="n">
        <v>0.2</v>
      </c>
      <c r="M4628" s="15" t="n">
        <v>27.31</v>
      </c>
      <c r="N4628" s="15" t="n">
        <f aca="false">J4628*K4628</f>
        <v>129.8</v>
      </c>
      <c r="O4628" s="15" t="n">
        <f aca="false">N4628*L4628</f>
        <v>25.96</v>
      </c>
      <c r="P4628" s="15" t="n">
        <f aca="false">N4628-O4628</f>
        <v>103.84</v>
      </c>
      <c r="Q4628" s="15" t="n">
        <f aca="false">J4628*INDEX(dProdutos!$F$2:$F$47,MATCH(E4628,dProdutos!$A$2:$A$47,0))</f>
        <v>52.24</v>
      </c>
      <c r="R4628" s="15" t="n">
        <f aca="false">IF(I4628="Cancelado",0,P4628-Q4628)</f>
        <v>51.6</v>
      </c>
      <c r="S4628" s="17" t="str">
        <f aca="false">INDEX(dProdutos!$D$2:$D$47,MATCH(E4628,dProdutos!$A$2:$A$47,0))</f>
        <v>Moda Feminina</v>
      </c>
    </row>
    <row r="4629" customFormat="false" ht="15" hidden="false" customHeight="false" outlineLevel="0" collapsed="false">
      <c r="A4629" s="17" t="s">
        <v>4352</v>
      </c>
      <c r="B4629" s="17" t="n">
        <v>2</v>
      </c>
      <c r="C4629" s="21" t="n">
        <v>45988</v>
      </c>
      <c r="D4629" s="17" t="s">
        <v>1350</v>
      </c>
      <c r="E4629" s="17" t="s">
        <v>102</v>
      </c>
      <c r="F4629" s="17" t="s">
        <v>1493</v>
      </c>
      <c r="G4629" s="17" t="s">
        <v>59</v>
      </c>
      <c r="H4629" s="17" t="s">
        <v>1537</v>
      </c>
      <c r="I4629" s="17" t="s">
        <v>1524</v>
      </c>
      <c r="J4629" s="17" t="n">
        <v>1</v>
      </c>
      <c r="K4629" s="15" t="n">
        <v>65.9</v>
      </c>
      <c r="L4629" s="22" t="n">
        <v>0.2</v>
      </c>
      <c r="M4629" s="15" t="n">
        <v>0</v>
      </c>
      <c r="N4629" s="15" t="n">
        <f aca="false">J4629*K4629</f>
        <v>65.9</v>
      </c>
      <c r="O4629" s="15" t="n">
        <f aca="false">N4629*L4629</f>
        <v>13.18</v>
      </c>
      <c r="P4629" s="15" t="n">
        <f aca="false">N4629-O4629</f>
        <v>52.72</v>
      </c>
      <c r="Q4629" s="15" t="n">
        <f aca="false">J4629*INDEX(dProdutos!$F$2:$F$47,MATCH(E4629,dProdutos!$A$2:$A$47,0))</f>
        <v>29.68</v>
      </c>
      <c r="R4629" s="15" t="n">
        <f aca="false">IF(I4629="Cancelado",0,P4629-Q4629)</f>
        <v>23.04</v>
      </c>
      <c r="S4629" s="17" t="str">
        <f aca="false">INDEX(dProdutos!$D$2:$D$47,MATCH(E4629,dProdutos!$A$2:$A$47,0))</f>
        <v>Moda Masculina</v>
      </c>
    </row>
    <row r="4630" customFormat="false" ht="15" hidden="false" customHeight="false" outlineLevel="0" collapsed="false">
      <c r="A4630" s="17" t="s">
        <v>4353</v>
      </c>
      <c r="B4630" s="17" t="n">
        <v>1</v>
      </c>
      <c r="C4630" s="21" t="n">
        <v>45988</v>
      </c>
      <c r="D4630" s="17" t="s">
        <v>1430</v>
      </c>
      <c r="E4630" s="17" t="s">
        <v>156</v>
      </c>
      <c r="F4630" s="17" t="s">
        <v>1497</v>
      </c>
      <c r="G4630" s="17" t="s">
        <v>60</v>
      </c>
      <c r="H4630" s="17" t="s">
        <v>1523</v>
      </c>
      <c r="I4630" s="17" t="s">
        <v>1524</v>
      </c>
      <c r="J4630" s="17" t="n">
        <v>3</v>
      </c>
      <c r="K4630" s="15" t="n">
        <v>192.9</v>
      </c>
      <c r="L4630" s="22" t="n">
        <v>0.2</v>
      </c>
      <c r="M4630" s="15" t="n">
        <v>0</v>
      </c>
      <c r="N4630" s="15" t="n">
        <f aca="false">J4630*K4630</f>
        <v>578.7</v>
      </c>
      <c r="O4630" s="15" t="n">
        <f aca="false">N4630*L4630</f>
        <v>115.74</v>
      </c>
      <c r="P4630" s="15" t="n">
        <f aca="false">N4630-O4630</f>
        <v>462.96</v>
      </c>
      <c r="Q4630" s="15" t="n">
        <f aca="false">J4630*INDEX(dProdutos!$F$2:$F$47,MATCH(E4630,dProdutos!$A$2:$A$47,0))</f>
        <v>241.14</v>
      </c>
      <c r="R4630" s="15" t="n">
        <f aca="false">IF(I4630="Cancelado",0,P4630-Q4630)</f>
        <v>221.82</v>
      </c>
      <c r="S4630" s="17" t="str">
        <f aca="false">INDEX(dProdutos!$D$2:$D$47,MATCH(E4630,dProdutos!$A$2:$A$47,0))</f>
        <v>Acessórios</v>
      </c>
    </row>
    <row r="4631" customFormat="false" ht="15" hidden="false" customHeight="false" outlineLevel="0" collapsed="false">
      <c r="A4631" s="17" t="s">
        <v>4354</v>
      </c>
      <c r="B4631" s="17" t="n">
        <v>1</v>
      </c>
      <c r="C4631" s="21" t="n">
        <v>45988</v>
      </c>
      <c r="D4631" s="17" t="s">
        <v>952</v>
      </c>
      <c r="E4631" s="17" t="s">
        <v>114</v>
      </c>
      <c r="F4631" s="17" t="s">
        <v>1497</v>
      </c>
      <c r="G4631" s="17" t="s">
        <v>59</v>
      </c>
      <c r="H4631" s="17" t="s">
        <v>1537</v>
      </c>
      <c r="I4631" s="17" t="s">
        <v>1531</v>
      </c>
      <c r="J4631" s="17" t="n">
        <v>1</v>
      </c>
      <c r="K4631" s="15" t="n">
        <v>202.9</v>
      </c>
      <c r="L4631" s="22" t="n">
        <v>0.2</v>
      </c>
      <c r="M4631" s="15" t="n">
        <v>0</v>
      </c>
      <c r="N4631" s="15" t="n">
        <f aca="false">J4631*K4631</f>
        <v>202.9</v>
      </c>
      <c r="O4631" s="15" t="n">
        <f aca="false">N4631*L4631</f>
        <v>40.58</v>
      </c>
      <c r="P4631" s="15" t="n">
        <f aca="false">N4631-O4631</f>
        <v>162.32</v>
      </c>
      <c r="Q4631" s="15" t="n">
        <f aca="false">J4631*INDEX(dProdutos!$F$2:$F$47,MATCH(E4631,dProdutos!$A$2:$A$47,0))</f>
        <v>110.39</v>
      </c>
      <c r="R4631" s="15" t="n">
        <f aca="false">IF(I4631="Cancelado",0,P4631-Q4631)</f>
        <v>0</v>
      </c>
      <c r="S4631" s="17" t="str">
        <f aca="false">INDEX(dProdutos!$D$2:$D$47,MATCH(E4631,dProdutos!$A$2:$A$47,0))</f>
        <v>Moda Masculina</v>
      </c>
    </row>
    <row r="4632" customFormat="false" ht="15" hidden="false" customHeight="false" outlineLevel="0" collapsed="false">
      <c r="A4632" s="17" t="s">
        <v>4354</v>
      </c>
      <c r="B4632" s="17" t="n">
        <v>2</v>
      </c>
      <c r="C4632" s="21" t="n">
        <v>45988</v>
      </c>
      <c r="D4632" s="17" t="s">
        <v>952</v>
      </c>
      <c r="E4632" s="17" t="s">
        <v>150</v>
      </c>
      <c r="F4632" s="17" t="s">
        <v>1497</v>
      </c>
      <c r="G4632" s="17" t="s">
        <v>59</v>
      </c>
      <c r="H4632" s="17" t="s">
        <v>1537</v>
      </c>
      <c r="I4632" s="17" t="s">
        <v>1531</v>
      </c>
      <c r="J4632" s="17" t="n">
        <v>1</v>
      </c>
      <c r="K4632" s="15" t="n">
        <v>71.9</v>
      </c>
      <c r="L4632" s="22" t="n">
        <v>0.2</v>
      </c>
      <c r="M4632" s="15" t="n">
        <v>0</v>
      </c>
      <c r="N4632" s="15" t="n">
        <f aca="false">J4632*K4632</f>
        <v>71.9</v>
      </c>
      <c r="O4632" s="15" t="n">
        <f aca="false">N4632*L4632</f>
        <v>14.38</v>
      </c>
      <c r="P4632" s="15" t="n">
        <f aca="false">N4632-O4632</f>
        <v>57.52</v>
      </c>
      <c r="Q4632" s="15" t="n">
        <f aca="false">J4632*INDEX(dProdutos!$F$2:$F$47,MATCH(E4632,dProdutos!$A$2:$A$47,0))</f>
        <v>27.38</v>
      </c>
      <c r="R4632" s="15" t="n">
        <f aca="false">IF(I4632="Cancelado",0,P4632-Q4632)</f>
        <v>0</v>
      </c>
      <c r="S4632" s="17" t="str">
        <f aca="false">INDEX(dProdutos!$D$2:$D$47,MATCH(E4632,dProdutos!$A$2:$A$47,0))</f>
        <v>Acessórios</v>
      </c>
    </row>
    <row r="4633" customFormat="false" ht="15" hidden="false" customHeight="false" outlineLevel="0" collapsed="false">
      <c r="A4633" s="17" t="s">
        <v>4354</v>
      </c>
      <c r="B4633" s="17" t="n">
        <v>3</v>
      </c>
      <c r="C4633" s="21" t="n">
        <v>45988</v>
      </c>
      <c r="D4633" s="17" t="s">
        <v>952</v>
      </c>
      <c r="E4633" s="17" t="s">
        <v>144</v>
      </c>
      <c r="F4633" s="17" t="s">
        <v>1497</v>
      </c>
      <c r="G4633" s="17" t="s">
        <v>59</v>
      </c>
      <c r="H4633" s="17" t="s">
        <v>1537</v>
      </c>
      <c r="I4633" s="17" t="s">
        <v>1531</v>
      </c>
      <c r="J4633" s="17" t="n">
        <v>2</v>
      </c>
      <c r="K4633" s="15" t="n">
        <v>260.9</v>
      </c>
      <c r="L4633" s="22" t="n">
        <v>0.2</v>
      </c>
      <c r="M4633" s="15" t="n">
        <v>0</v>
      </c>
      <c r="N4633" s="15" t="n">
        <f aca="false">J4633*K4633</f>
        <v>521.8</v>
      </c>
      <c r="O4633" s="15" t="n">
        <f aca="false">N4633*L4633</f>
        <v>104.36</v>
      </c>
      <c r="P4633" s="15" t="n">
        <f aca="false">N4633-O4633</f>
        <v>417.44</v>
      </c>
      <c r="Q4633" s="15" t="n">
        <f aca="false">J4633*INDEX(dProdutos!$F$2:$F$47,MATCH(E4633,dProdutos!$A$2:$A$47,0))</f>
        <v>199.72</v>
      </c>
      <c r="R4633" s="15" t="n">
        <f aca="false">IF(I4633="Cancelado",0,P4633-Q4633)</f>
        <v>0</v>
      </c>
      <c r="S4633" s="17" t="str">
        <f aca="false">INDEX(dProdutos!$D$2:$D$47,MATCH(E4633,dProdutos!$A$2:$A$47,0))</f>
        <v>Acessórios</v>
      </c>
    </row>
    <row r="4634" customFormat="false" ht="15" hidden="false" customHeight="false" outlineLevel="0" collapsed="false">
      <c r="A4634" s="17" t="s">
        <v>4355</v>
      </c>
      <c r="B4634" s="17" t="n">
        <v>1</v>
      </c>
      <c r="C4634" s="21" t="n">
        <v>45988</v>
      </c>
      <c r="D4634" s="17" t="s">
        <v>905</v>
      </c>
      <c r="E4634" s="17" t="s">
        <v>171</v>
      </c>
      <c r="F4634" s="17" t="s">
        <v>1495</v>
      </c>
      <c r="G4634" s="17" t="s">
        <v>61</v>
      </c>
      <c r="H4634" s="17" t="s">
        <v>1523</v>
      </c>
      <c r="I4634" s="17" t="s">
        <v>1524</v>
      </c>
      <c r="J4634" s="17" t="n">
        <v>1</v>
      </c>
      <c r="K4634" s="15" t="n">
        <v>246.9</v>
      </c>
      <c r="L4634" s="22" t="n">
        <v>0.2</v>
      </c>
      <c r="M4634" s="15" t="n">
        <v>0</v>
      </c>
      <c r="N4634" s="15" t="n">
        <f aca="false">J4634*K4634</f>
        <v>246.9</v>
      </c>
      <c r="O4634" s="15" t="n">
        <f aca="false">N4634*L4634</f>
        <v>49.38</v>
      </c>
      <c r="P4634" s="15" t="n">
        <f aca="false">N4634-O4634</f>
        <v>197.52</v>
      </c>
      <c r="Q4634" s="15" t="n">
        <f aca="false">J4634*INDEX(dProdutos!$F$2:$F$47,MATCH(E4634,dProdutos!$A$2:$A$47,0))</f>
        <v>103.61</v>
      </c>
      <c r="R4634" s="15" t="n">
        <f aca="false">IF(I4634="Cancelado",0,P4634-Q4634)</f>
        <v>93.91</v>
      </c>
      <c r="S4634" s="17" t="str">
        <f aca="false">INDEX(dProdutos!$D$2:$D$47,MATCH(E4634,dProdutos!$A$2:$A$47,0))</f>
        <v>Casa</v>
      </c>
    </row>
    <row r="4635" customFormat="false" ht="15" hidden="false" customHeight="false" outlineLevel="0" collapsed="false">
      <c r="A4635" s="17" t="s">
        <v>4355</v>
      </c>
      <c r="B4635" s="17" t="n">
        <v>2</v>
      </c>
      <c r="C4635" s="21" t="n">
        <v>45988</v>
      </c>
      <c r="D4635" s="17" t="s">
        <v>905</v>
      </c>
      <c r="E4635" s="17" t="s">
        <v>111</v>
      </c>
      <c r="F4635" s="17" t="s">
        <v>1495</v>
      </c>
      <c r="G4635" s="17" t="s">
        <v>61</v>
      </c>
      <c r="H4635" s="17" t="s">
        <v>1523</v>
      </c>
      <c r="I4635" s="17" t="s">
        <v>1524</v>
      </c>
      <c r="J4635" s="17" t="n">
        <v>1</v>
      </c>
      <c r="K4635" s="15" t="n">
        <v>188.9</v>
      </c>
      <c r="L4635" s="22" t="n">
        <v>0.2</v>
      </c>
      <c r="M4635" s="15" t="n">
        <v>0</v>
      </c>
      <c r="N4635" s="15" t="n">
        <f aca="false">J4635*K4635</f>
        <v>188.9</v>
      </c>
      <c r="O4635" s="15" t="n">
        <f aca="false">N4635*L4635</f>
        <v>37.78</v>
      </c>
      <c r="P4635" s="15" t="n">
        <f aca="false">N4635-O4635</f>
        <v>151.12</v>
      </c>
      <c r="Q4635" s="15" t="n">
        <f aca="false">J4635*INDEX(dProdutos!$F$2:$F$47,MATCH(E4635,dProdutos!$A$2:$A$47,0))</f>
        <v>88.32</v>
      </c>
      <c r="R4635" s="15" t="n">
        <f aca="false">IF(I4635="Cancelado",0,P4635-Q4635)</f>
        <v>62.8</v>
      </c>
      <c r="S4635" s="17" t="str">
        <f aca="false">INDEX(dProdutos!$D$2:$D$47,MATCH(E4635,dProdutos!$A$2:$A$47,0))</f>
        <v>Moda Masculina</v>
      </c>
    </row>
    <row r="4636" customFormat="false" ht="15" hidden="false" customHeight="false" outlineLevel="0" collapsed="false">
      <c r="A4636" s="17" t="s">
        <v>4355</v>
      </c>
      <c r="B4636" s="17" t="n">
        <v>3</v>
      </c>
      <c r="C4636" s="21" t="n">
        <v>45988</v>
      </c>
      <c r="D4636" s="17" t="s">
        <v>905</v>
      </c>
      <c r="E4636" s="17" t="s">
        <v>95</v>
      </c>
      <c r="F4636" s="17" t="s">
        <v>1495</v>
      </c>
      <c r="G4636" s="17" t="s">
        <v>61</v>
      </c>
      <c r="H4636" s="17" t="s">
        <v>1523</v>
      </c>
      <c r="I4636" s="17" t="s">
        <v>1524</v>
      </c>
      <c r="J4636" s="17" t="n">
        <v>1</v>
      </c>
      <c r="K4636" s="15" t="n">
        <v>77.9</v>
      </c>
      <c r="L4636" s="22" t="n">
        <v>0.2</v>
      </c>
      <c r="M4636" s="15" t="n">
        <v>0</v>
      </c>
      <c r="N4636" s="15" t="n">
        <f aca="false">J4636*K4636</f>
        <v>77.9</v>
      </c>
      <c r="O4636" s="15" t="n">
        <f aca="false">N4636*L4636</f>
        <v>15.58</v>
      </c>
      <c r="P4636" s="15" t="n">
        <f aca="false">N4636-O4636</f>
        <v>62.32</v>
      </c>
      <c r="Q4636" s="15" t="n">
        <f aca="false">J4636*INDEX(dProdutos!$F$2:$F$47,MATCH(E4636,dProdutos!$A$2:$A$47,0))</f>
        <v>36.71</v>
      </c>
      <c r="R4636" s="15" t="n">
        <f aca="false">IF(I4636="Cancelado",0,P4636-Q4636)</f>
        <v>25.61</v>
      </c>
      <c r="S4636" s="17" t="str">
        <f aca="false">INDEX(dProdutos!$D$2:$D$47,MATCH(E4636,dProdutos!$A$2:$A$47,0))</f>
        <v>Moda Feminina</v>
      </c>
    </row>
    <row r="4637" customFormat="false" ht="15" hidden="false" customHeight="false" outlineLevel="0" collapsed="false">
      <c r="A4637" s="17" t="s">
        <v>4356</v>
      </c>
      <c r="B4637" s="17" t="n">
        <v>1</v>
      </c>
      <c r="C4637" s="21" t="n">
        <v>45988</v>
      </c>
      <c r="D4637" s="17" t="s">
        <v>968</v>
      </c>
      <c r="E4637" s="17" t="s">
        <v>92</v>
      </c>
      <c r="F4637" s="17" t="s">
        <v>1495</v>
      </c>
      <c r="G4637" s="17" t="s">
        <v>62</v>
      </c>
      <c r="H4637" s="17" t="s">
        <v>1523</v>
      </c>
      <c r="I4637" s="17" t="s">
        <v>1524</v>
      </c>
      <c r="J4637" s="17" t="n">
        <v>2</v>
      </c>
      <c r="K4637" s="15" t="n">
        <v>191.9</v>
      </c>
      <c r="L4637" s="22" t="n">
        <v>0.2</v>
      </c>
      <c r="M4637" s="15" t="n">
        <v>18.38</v>
      </c>
      <c r="N4637" s="15" t="n">
        <f aca="false">J4637*K4637</f>
        <v>383.8</v>
      </c>
      <c r="O4637" s="15" t="n">
        <f aca="false">N4637*L4637</f>
        <v>76.76</v>
      </c>
      <c r="P4637" s="15" t="n">
        <f aca="false">N4637-O4637</f>
        <v>307.04</v>
      </c>
      <c r="Q4637" s="15" t="n">
        <f aca="false">J4637*INDEX(dProdutos!$F$2:$F$47,MATCH(E4637,dProdutos!$A$2:$A$47,0))</f>
        <v>177.18</v>
      </c>
      <c r="R4637" s="15" t="n">
        <f aca="false">IF(I4637="Cancelado",0,P4637-Q4637)</f>
        <v>129.86</v>
      </c>
      <c r="S4637" s="17" t="str">
        <f aca="false">INDEX(dProdutos!$D$2:$D$47,MATCH(E4637,dProdutos!$A$2:$A$47,0))</f>
        <v>Moda Feminina</v>
      </c>
    </row>
    <row r="4638" customFormat="false" ht="15" hidden="false" customHeight="false" outlineLevel="0" collapsed="false">
      <c r="A4638" s="17" t="s">
        <v>4357</v>
      </c>
      <c r="B4638" s="17" t="n">
        <v>1</v>
      </c>
      <c r="C4638" s="21" t="n">
        <v>45988</v>
      </c>
      <c r="D4638" s="17" t="s">
        <v>762</v>
      </c>
      <c r="E4638" s="17" t="s">
        <v>102</v>
      </c>
      <c r="F4638" s="17" t="s">
        <v>1490</v>
      </c>
      <c r="G4638" s="17" t="s">
        <v>59</v>
      </c>
      <c r="H4638" s="17" t="s">
        <v>1540</v>
      </c>
      <c r="I4638" s="17" t="s">
        <v>1524</v>
      </c>
      <c r="J4638" s="17" t="n">
        <v>2</v>
      </c>
      <c r="K4638" s="15" t="n">
        <v>65.9</v>
      </c>
      <c r="L4638" s="22" t="n">
        <v>0.2</v>
      </c>
      <c r="M4638" s="15" t="n">
        <v>10.77</v>
      </c>
      <c r="N4638" s="15" t="n">
        <f aca="false">J4638*K4638</f>
        <v>131.8</v>
      </c>
      <c r="O4638" s="15" t="n">
        <f aca="false">N4638*L4638</f>
        <v>26.36</v>
      </c>
      <c r="P4638" s="15" t="n">
        <f aca="false">N4638-O4638</f>
        <v>105.44</v>
      </c>
      <c r="Q4638" s="15" t="n">
        <f aca="false">J4638*INDEX(dProdutos!$F$2:$F$47,MATCH(E4638,dProdutos!$A$2:$A$47,0))</f>
        <v>59.36</v>
      </c>
      <c r="R4638" s="15" t="n">
        <f aca="false">IF(I4638="Cancelado",0,P4638-Q4638)</f>
        <v>46.08</v>
      </c>
      <c r="S4638" s="17" t="str">
        <f aca="false">INDEX(dProdutos!$D$2:$D$47,MATCH(E4638,dProdutos!$A$2:$A$47,0))</f>
        <v>Moda Masculina</v>
      </c>
    </row>
    <row r="4639" customFormat="false" ht="15" hidden="false" customHeight="false" outlineLevel="0" collapsed="false">
      <c r="A4639" s="17" t="s">
        <v>4357</v>
      </c>
      <c r="B4639" s="17" t="n">
        <v>2</v>
      </c>
      <c r="C4639" s="21" t="n">
        <v>45988</v>
      </c>
      <c r="D4639" s="17" t="s">
        <v>762</v>
      </c>
      <c r="E4639" s="17" t="s">
        <v>105</v>
      </c>
      <c r="F4639" s="17" t="s">
        <v>1490</v>
      </c>
      <c r="G4639" s="17" t="s">
        <v>59</v>
      </c>
      <c r="H4639" s="17" t="s">
        <v>1540</v>
      </c>
      <c r="I4639" s="17" t="s">
        <v>1524</v>
      </c>
      <c r="J4639" s="17" t="n">
        <v>1</v>
      </c>
      <c r="K4639" s="15" t="n">
        <v>175.9</v>
      </c>
      <c r="L4639" s="22" t="n">
        <v>0.2</v>
      </c>
      <c r="M4639" s="15" t="n">
        <v>0</v>
      </c>
      <c r="N4639" s="15" t="n">
        <f aca="false">J4639*K4639</f>
        <v>175.9</v>
      </c>
      <c r="O4639" s="15" t="n">
        <f aca="false">N4639*L4639</f>
        <v>35.18</v>
      </c>
      <c r="P4639" s="15" t="n">
        <f aca="false">N4639-O4639</f>
        <v>140.72</v>
      </c>
      <c r="Q4639" s="15" t="n">
        <f aca="false">J4639*INDEX(dProdutos!$F$2:$F$47,MATCH(E4639,dProdutos!$A$2:$A$47,0))</f>
        <v>96.59</v>
      </c>
      <c r="R4639" s="15" t="n">
        <f aca="false">IF(I4639="Cancelado",0,P4639-Q4639)</f>
        <v>44.13</v>
      </c>
      <c r="S4639" s="17" t="str">
        <f aca="false">INDEX(dProdutos!$D$2:$D$47,MATCH(E4639,dProdutos!$A$2:$A$47,0))</f>
        <v>Moda Masculina</v>
      </c>
    </row>
    <row r="4640" customFormat="false" ht="15" hidden="false" customHeight="false" outlineLevel="0" collapsed="false">
      <c r="A4640" s="17" t="s">
        <v>4358</v>
      </c>
      <c r="B4640" s="17" t="n">
        <v>1</v>
      </c>
      <c r="C4640" s="21" t="n">
        <v>45988</v>
      </c>
      <c r="D4640" s="17" t="s">
        <v>984</v>
      </c>
      <c r="E4640" s="17" t="s">
        <v>165</v>
      </c>
      <c r="F4640" s="17" t="s">
        <v>1501</v>
      </c>
      <c r="G4640" s="17" t="s">
        <v>59</v>
      </c>
      <c r="H4640" s="17" t="s">
        <v>1523</v>
      </c>
      <c r="I4640" s="17" t="s">
        <v>1524</v>
      </c>
      <c r="J4640" s="17" t="n">
        <v>1</v>
      </c>
      <c r="K4640" s="15" t="n">
        <v>231.9</v>
      </c>
      <c r="L4640" s="22" t="n">
        <v>0.2</v>
      </c>
      <c r="M4640" s="15" t="n">
        <v>17.03</v>
      </c>
      <c r="N4640" s="15" t="n">
        <f aca="false">J4640*K4640</f>
        <v>231.9</v>
      </c>
      <c r="O4640" s="15" t="n">
        <f aca="false">N4640*L4640</f>
        <v>46.38</v>
      </c>
      <c r="P4640" s="15" t="n">
        <f aca="false">N4640-O4640</f>
        <v>185.52</v>
      </c>
      <c r="Q4640" s="15" t="n">
        <f aca="false">J4640*INDEX(dProdutos!$F$2:$F$47,MATCH(E4640,dProdutos!$A$2:$A$47,0))</f>
        <v>140.83</v>
      </c>
      <c r="R4640" s="15" t="n">
        <f aca="false">IF(I4640="Cancelado",0,P4640-Q4640)</f>
        <v>44.69</v>
      </c>
      <c r="S4640" s="17" t="str">
        <f aca="false">INDEX(dProdutos!$D$2:$D$47,MATCH(E4640,dProdutos!$A$2:$A$47,0))</f>
        <v>Casa</v>
      </c>
    </row>
    <row r="4641" customFormat="false" ht="15" hidden="false" customHeight="false" outlineLevel="0" collapsed="false">
      <c r="A4641" s="17" t="s">
        <v>4359</v>
      </c>
      <c r="B4641" s="17" t="n">
        <v>1</v>
      </c>
      <c r="C4641" s="21" t="n">
        <v>45988</v>
      </c>
      <c r="D4641" s="17" t="s">
        <v>1057</v>
      </c>
      <c r="E4641" s="17" t="s">
        <v>165</v>
      </c>
      <c r="F4641" s="17" t="s">
        <v>1490</v>
      </c>
      <c r="G4641" s="17" t="s">
        <v>62</v>
      </c>
      <c r="H4641" s="17" t="s">
        <v>1523</v>
      </c>
      <c r="I4641" s="17" t="s">
        <v>1524</v>
      </c>
      <c r="J4641" s="17" t="n">
        <v>1</v>
      </c>
      <c r="K4641" s="15" t="n">
        <v>231.9</v>
      </c>
      <c r="L4641" s="22" t="n">
        <v>0.2</v>
      </c>
      <c r="M4641" s="15" t="n">
        <v>11.3</v>
      </c>
      <c r="N4641" s="15" t="n">
        <f aca="false">J4641*K4641</f>
        <v>231.9</v>
      </c>
      <c r="O4641" s="15" t="n">
        <f aca="false">N4641*L4641</f>
        <v>46.38</v>
      </c>
      <c r="P4641" s="15" t="n">
        <f aca="false">N4641-O4641</f>
        <v>185.52</v>
      </c>
      <c r="Q4641" s="15" t="n">
        <f aca="false">J4641*INDEX(dProdutos!$F$2:$F$47,MATCH(E4641,dProdutos!$A$2:$A$47,0))</f>
        <v>140.83</v>
      </c>
      <c r="R4641" s="15" t="n">
        <f aca="false">IF(I4641="Cancelado",0,P4641-Q4641)</f>
        <v>44.69</v>
      </c>
      <c r="S4641" s="17" t="str">
        <f aca="false">INDEX(dProdutos!$D$2:$D$47,MATCH(E4641,dProdutos!$A$2:$A$47,0))</f>
        <v>Casa</v>
      </c>
    </row>
    <row r="4642" customFormat="false" ht="15" hidden="false" customHeight="false" outlineLevel="0" collapsed="false">
      <c r="A4642" s="17" t="s">
        <v>4360</v>
      </c>
      <c r="B4642" s="17" t="n">
        <v>1</v>
      </c>
      <c r="C4642" s="21" t="n">
        <v>45988</v>
      </c>
      <c r="D4642" s="17" t="s">
        <v>1099</v>
      </c>
      <c r="E4642" s="17" t="s">
        <v>117</v>
      </c>
      <c r="F4642" s="17" t="s">
        <v>1490</v>
      </c>
      <c r="G4642" s="17" t="s">
        <v>60</v>
      </c>
      <c r="H4642" s="17" t="s">
        <v>1537</v>
      </c>
      <c r="I4642" s="17" t="s">
        <v>1524</v>
      </c>
      <c r="J4642" s="17" t="n">
        <v>1</v>
      </c>
      <c r="K4642" s="15" t="n">
        <v>166.9</v>
      </c>
      <c r="L4642" s="22" t="n">
        <v>0.2</v>
      </c>
      <c r="M4642" s="15" t="n">
        <v>0</v>
      </c>
      <c r="N4642" s="15" t="n">
        <f aca="false">J4642*K4642</f>
        <v>166.9</v>
      </c>
      <c r="O4642" s="15" t="n">
        <f aca="false">N4642*L4642</f>
        <v>33.38</v>
      </c>
      <c r="P4642" s="15" t="n">
        <f aca="false">N4642-O4642</f>
        <v>133.52</v>
      </c>
      <c r="Q4642" s="15" t="n">
        <f aca="false">J4642*INDEX(dProdutos!$F$2:$F$47,MATCH(E4642,dProdutos!$A$2:$A$47,0))</f>
        <v>73.23</v>
      </c>
      <c r="R4642" s="15" t="n">
        <f aca="false">IF(I4642="Cancelado",0,P4642-Q4642)</f>
        <v>60.29</v>
      </c>
      <c r="S4642" s="17" t="str">
        <f aca="false">INDEX(dProdutos!$D$2:$D$47,MATCH(E4642,dProdutos!$A$2:$A$47,0))</f>
        <v>Moda Masculina</v>
      </c>
    </row>
    <row r="4643" customFormat="false" ht="15" hidden="false" customHeight="false" outlineLevel="0" collapsed="false">
      <c r="A4643" s="17" t="s">
        <v>4360</v>
      </c>
      <c r="B4643" s="17" t="n">
        <v>2</v>
      </c>
      <c r="C4643" s="21" t="n">
        <v>45988</v>
      </c>
      <c r="D4643" s="17" t="s">
        <v>1099</v>
      </c>
      <c r="E4643" s="17" t="s">
        <v>129</v>
      </c>
      <c r="F4643" s="17" t="s">
        <v>1490</v>
      </c>
      <c r="G4643" s="17" t="s">
        <v>60</v>
      </c>
      <c r="H4643" s="17" t="s">
        <v>1537</v>
      </c>
      <c r="I4643" s="17" t="s">
        <v>1524</v>
      </c>
      <c r="J4643" s="17" t="n">
        <v>3</v>
      </c>
      <c r="K4643" s="15" t="n">
        <v>105.9</v>
      </c>
      <c r="L4643" s="22" t="n">
        <v>0.2</v>
      </c>
      <c r="M4643" s="15" t="n">
        <v>0</v>
      </c>
      <c r="N4643" s="15" t="n">
        <f aca="false">J4643*K4643</f>
        <v>317.7</v>
      </c>
      <c r="O4643" s="15" t="n">
        <f aca="false">N4643*L4643</f>
        <v>63.54</v>
      </c>
      <c r="P4643" s="15" t="n">
        <f aca="false">N4643-O4643</f>
        <v>254.16</v>
      </c>
      <c r="Q4643" s="15" t="n">
        <f aca="false">J4643*INDEX(dProdutos!$F$2:$F$47,MATCH(E4643,dProdutos!$A$2:$A$47,0))</f>
        <v>131.37</v>
      </c>
      <c r="R4643" s="15" t="n">
        <f aca="false">IF(I4643="Cancelado",0,P4643-Q4643)</f>
        <v>122.79</v>
      </c>
      <c r="S4643" s="17" t="str">
        <f aca="false">INDEX(dProdutos!$D$2:$D$47,MATCH(E4643,dProdutos!$A$2:$A$47,0))</f>
        <v>Calçados</v>
      </c>
    </row>
    <row r="4644" customFormat="false" ht="15" hidden="false" customHeight="false" outlineLevel="0" collapsed="false">
      <c r="A4644" s="17" t="s">
        <v>4360</v>
      </c>
      <c r="B4644" s="17" t="n">
        <v>3</v>
      </c>
      <c r="C4644" s="21" t="n">
        <v>45988</v>
      </c>
      <c r="D4644" s="17" t="s">
        <v>1099</v>
      </c>
      <c r="E4644" s="17" t="s">
        <v>183</v>
      </c>
      <c r="F4644" s="17" t="s">
        <v>1490</v>
      </c>
      <c r="G4644" s="17" t="s">
        <v>60</v>
      </c>
      <c r="H4644" s="17" t="s">
        <v>1537</v>
      </c>
      <c r="I4644" s="17" t="s">
        <v>1524</v>
      </c>
      <c r="J4644" s="17" t="n">
        <v>3</v>
      </c>
      <c r="K4644" s="15" t="n">
        <v>121.9</v>
      </c>
      <c r="L4644" s="22" t="n">
        <v>0.2</v>
      </c>
      <c r="M4644" s="15" t="n">
        <v>0</v>
      </c>
      <c r="N4644" s="15" t="n">
        <f aca="false">J4644*K4644</f>
        <v>365.7</v>
      </c>
      <c r="O4644" s="15" t="n">
        <f aca="false">N4644*L4644</f>
        <v>73.14</v>
      </c>
      <c r="P4644" s="15" t="n">
        <f aca="false">N4644-O4644</f>
        <v>292.56</v>
      </c>
      <c r="Q4644" s="15" t="n">
        <f aca="false">J4644*INDEX(dProdutos!$F$2:$F$47,MATCH(E4644,dProdutos!$A$2:$A$47,0))</f>
        <v>158.28</v>
      </c>
      <c r="R4644" s="15" t="n">
        <f aca="false">IF(I4644="Cancelado",0,P4644-Q4644)</f>
        <v>134.28</v>
      </c>
      <c r="S4644" s="17" t="str">
        <f aca="false">INDEX(dProdutos!$D$2:$D$47,MATCH(E4644,dProdutos!$A$2:$A$47,0))</f>
        <v>Eletrônicos</v>
      </c>
    </row>
    <row r="4645" customFormat="false" ht="15" hidden="false" customHeight="false" outlineLevel="0" collapsed="false">
      <c r="A4645" s="17" t="s">
        <v>4360</v>
      </c>
      <c r="B4645" s="17" t="n">
        <v>4</v>
      </c>
      <c r="C4645" s="21" t="n">
        <v>45988</v>
      </c>
      <c r="D4645" s="17" t="s">
        <v>1099</v>
      </c>
      <c r="E4645" s="17" t="s">
        <v>171</v>
      </c>
      <c r="F4645" s="17" t="s">
        <v>1490</v>
      </c>
      <c r="G4645" s="17" t="s">
        <v>60</v>
      </c>
      <c r="H4645" s="17" t="s">
        <v>1537</v>
      </c>
      <c r="I4645" s="17" t="s">
        <v>1524</v>
      </c>
      <c r="J4645" s="17" t="n">
        <v>1</v>
      </c>
      <c r="K4645" s="15" t="n">
        <v>246.9</v>
      </c>
      <c r="L4645" s="22" t="n">
        <v>0.2</v>
      </c>
      <c r="M4645" s="15" t="n">
        <v>0</v>
      </c>
      <c r="N4645" s="15" t="n">
        <f aca="false">J4645*K4645</f>
        <v>246.9</v>
      </c>
      <c r="O4645" s="15" t="n">
        <f aca="false">N4645*L4645</f>
        <v>49.38</v>
      </c>
      <c r="P4645" s="15" t="n">
        <f aca="false">N4645-O4645</f>
        <v>197.52</v>
      </c>
      <c r="Q4645" s="15" t="n">
        <f aca="false">J4645*INDEX(dProdutos!$F$2:$F$47,MATCH(E4645,dProdutos!$A$2:$A$47,0))</f>
        <v>103.61</v>
      </c>
      <c r="R4645" s="15" t="n">
        <f aca="false">IF(I4645="Cancelado",0,P4645-Q4645)</f>
        <v>93.91</v>
      </c>
      <c r="S4645" s="17" t="str">
        <f aca="false">INDEX(dProdutos!$D$2:$D$47,MATCH(E4645,dProdutos!$A$2:$A$47,0))</f>
        <v>Casa</v>
      </c>
    </row>
    <row r="4646" customFormat="false" ht="15" hidden="false" customHeight="false" outlineLevel="0" collapsed="false">
      <c r="A4646" s="17" t="s">
        <v>4361</v>
      </c>
      <c r="B4646" s="17" t="n">
        <v>1</v>
      </c>
      <c r="C4646" s="21" t="n">
        <v>45988</v>
      </c>
      <c r="D4646" s="17" t="s">
        <v>1004</v>
      </c>
      <c r="E4646" s="17" t="s">
        <v>189</v>
      </c>
      <c r="F4646" s="17" t="s">
        <v>1503</v>
      </c>
      <c r="G4646" s="17" t="s">
        <v>61</v>
      </c>
      <c r="H4646" s="17" t="s">
        <v>1523</v>
      </c>
      <c r="I4646" s="17" t="s">
        <v>1524</v>
      </c>
      <c r="J4646" s="17" t="n">
        <v>2</v>
      </c>
      <c r="K4646" s="15" t="n">
        <v>138.9</v>
      </c>
      <c r="L4646" s="22" t="n">
        <v>0.2</v>
      </c>
      <c r="M4646" s="15" t="n">
        <v>32.89</v>
      </c>
      <c r="N4646" s="15" t="n">
        <f aca="false">J4646*K4646</f>
        <v>277.8</v>
      </c>
      <c r="O4646" s="15" t="n">
        <f aca="false">N4646*L4646</f>
        <v>55.56</v>
      </c>
      <c r="P4646" s="15" t="n">
        <f aca="false">N4646-O4646</f>
        <v>222.24</v>
      </c>
      <c r="Q4646" s="15" t="n">
        <f aca="false">J4646*INDEX(dProdutos!$F$2:$F$47,MATCH(E4646,dProdutos!$A$2:$A$47,0))</f>
        <v>137.92</v>
      </c>
      <c r="R4646" s="15" t="n">
        <f aca="false">IF(I4646="Cancelado",0,P4646-Q4646)</f>
        <v>84.32</v>
      </c>
      <c r="S4646" s="17" t="str">
        <f aca="false">INDEX(dProdutos!$D$2:$D$47,MATCH(E4646,dProdutos!$A$2:$A$47,0))</f>
        <v>Eletrônicos</v>
      </c>
    </row>
    <row r="4647" customFormat="false" ht="15" hidden="false" customHeight="false" outlineLevel="0" collapsed="false">
      <c r="A4647" s="17" t="s">
        <v>4361</v>
      </c>
      <c r="B4647" s="17" t="n">
        <v>2</v>
      </c>
      <c r="C4647" s="21" t="n">
        <v>45988</v>
      </c>
      <c r="D4647" s="17" t="s">
        <v>1004</v>
      </c>
      <c r="E4647" s="17" t="s">
        <v>117</v>
      </c>
      <c r="F4647" s="17" t="s">
        <v>1503</v>
      </c>
      <c r="G4647" s="17" t="s">
        <v>61</v>
      </c>
      <c r="H4647" s="17" t="s">
        <v>1523</v>
      </c>
      <c r="I4647" s="17" t="s">
        <v>1524</v>
      </c>
      <c r="J4647" s="17" t="n">
        <v>2</v>
      </c>
      <c r="K4647" s="15" t="n">
        <v>166.9</v>
      </c>
      <c r="L4647" s="22" t="n">
        <v>0.2</v>
      </c>
      <c r="M4647" s="15" t="n">
        <v>0</v>
      </c>
      <c r="N4647" s="15" t="n">
        <f aca="false">J4647*K4647</f>
        <v>333.8</v>
      </c>
      <c r="O4647" s="15" t="n">
        <f aca="false">N4647*L4647</f>
        <v>66.76</v>
      </c>
      <c r="P4647" s="15" t="n">
        <f aca="false">N4647-O4647</f>
        <v>267.04</v>
      </c>
      <c r="Q4647" s="15" t="n">
        <f aca="false">J4647*INDEX(dProdutos!$F$2:$F$47,MATCH(E4647,dProdutos!$A$2:$A$47,0))</f>
        <v>146.46</v>
      </c>
      <c r="R4647" s="15" t="n">
        <f aca="false">IF(I4647="Cancelado",0,P4647-Q4647)</f>
        <v>120.58</v>
      </c>
      <c r="S4647" s="17" t="str">
        <f aca="false">INDEX(dProdutos!$D$2:$D$47,MATCH(E4647,dProdutos!$A$2:$A$47,0))</f>
        <v>Moda Masculina</v>
      </c>
    </row>
    <row r="4648" customFormat="false" ht="15" hidden="false" customHeight="false" outlineLevel="0" collapsed="false">
      <c r="A4648" s="17" t="s">
        <v>4361</v>
      </c>
      <c r="B4648" s="17" t="n">
        <v>3</v>
      </c>
      <c r="C4648" s="21" t="n">
        <v>45988</v>
      </c>
      <c r="D4648" s="17" t="s">
        <v>1004</v>
      </c>
      <c r="E4648" s="17" t="s">
        <v>171</v>
      </c>
      <c r="F4648" s="17" t="s">
        <v>1503</v>
      </c>
      <c r="G4648" s="17" t="s">
        <v>61</v>
      </c>
      <c r="H4648" s="17" t="s">
        <v>1523</v>
      </c>
      <c r="I4648" s="17" t="s">
        <v>1524</v>
      </c>
      <c r="J4648" s="17" t="n">
        <v>3</v>
      </c>
      <c r="K4648" s="15" t="n">
        <v>246.9</v>
      </c>
      <c r="L4648" s="22" t="n">
        <v>0.2</v>
      </c>
      <c r="M4648" s="15" t="n">
        <v>0</v>
      </c>
      <c r="N4648" s="15" t="n">
        <f aca="false">J4648*K4648</f>
        <v>740.7</v>
      </c>
      <c r="O4648" s="15" t="n">
        <f aca="false">N4648*L4648</f>
        <v>148.14</v>
      </c>
      <c r="P4648" s="15" t="n">
        <f aca="false">N4648-O4648</f>
        <v>592.56</v>
      </c>
      <c r="Q4648" s="15" t="n">
        <f aca="false">J4648*INDEX(dProdutos!$F$2:$F$47,MATCH(E4648,dProdutos!$A$2:$A$47,0))</f>
        <v>310.83</v>
      </c>
      <c r="R4648" s="15" t="n">
        <f aca="false">IF(I4648="Cancelado",0,P4648-Q4648)</f>
        <v>281.73</v>
      </c>
      <c r="S4648" s="17" t="str">
        <f aca="false">INDEX(dProdutos!$D$2:$D$47,MATCH(E4648,dProdutos!$A$2:$A$47,0))</f>
        <v>Casa</v>
      </c>
    </row>
    <row r="4649" customFormat="false" ht="15" hidden="false" customHeight="false" outlineLevel="0" collapsed="false">
      <c r="A4649" s="17" t="s">
        <v>4362</v>
      </c>
      <c r="B4649" s="17" t="n">
        <v>1</v>
      </c>
      <c r="C4649" s="21" t="n">
        <v>45988</v>
      </c>
      <c r="D4649" s="17" t="s">
        <v>1057</v>
      </c>
      <c r="E4649" s="17" t="s">
        <v>138</v>
      </c>
      <c r="F4649" s="17" t="s">
        <v>1490</v>
      </c>
      <c r="G4649" s="17" t="s">
        <v>60</v>
      </c>
      <c r="H4649" s="17" t="s">
        <v>1537</v>
      </c>
      <c r="I4649" s="17" t="s">
        <v>1524</v>
      </c>
      <c r="J4649" s="17" t="n">
        <v>1</v>
      </c>
      <c r="K4649" s="15" t="n">
        <v>231.9</v>
      </c>
      <c r="L4649" s="22" t="n">
        <v>0.2</v>
      </c>
      <c r="M4649" s="15" t="n">
        <v>11.19</v>
      </c>
      <c r="N4649" s="15" t="n">
        <f aca="false">J4649*K4649</f>
        <v>231.9</v>
      </c>
      <c r="O4649" s="15" t="n">
        <f aca="false">N4649*L4649</f>
        <v>46.38</v>
      </c>
      <c r="P4649" s="15" t="n">
        <f aca="false">N4649-O4649</f>
        <v>185.52</v>
      </c>
      <c r="Q4649" s="15" t="n">
        <f aca="false">J4649*INDEX(dProdutos!$F$2:$F$47,MATCH(E4649,dProdutos!$A$2:$A$47,0))</f>
        <v>132.21</v>
      </c>
      <c r="R4649" s="15" t="n">
        <f aca="false">IF(I4649="Cancelado",0,P4649-Q4649)</f>
        <v>53.31</v>
      </c>
      <c r="S4649" s="17" t="str">
        <f aca="false">INDEX(dProdutos!$D$2:$D$47,MATCH(E4649,dProdutos!$A$2:$A$47,0))</f>
        <v>Calçados</v>
      </c>
    </row>
    <row r="4650" customFormat="false" ht="15" hidden="false" customHeight="false" outlineLevel="0" collapsed="false">
      <c r="A4650" s="17" t="s">
        <v>4362</v>
      </c>
      <c r="B4650" s="17" t="n">
        <v>2</v>
      </c>
      <c r="C4650" s="21" t="n">
        <v>45988</v>
      </c>
      <c r="D4650" s="17" t="s">
        <v>1057</v>
      </c>
      <c r="E4650" s="17" t="s">
        <v>141</v>
      </c>
      <c r="F4650" s="17" t="s">
        <v>1490</v>
      </c>
      <c r="G4650" s="17" t="s">
        <v>60</v>
      </c>
      <c r="H4650" s="17" t="s">
        <v>1537</v>
      </c>
      <c r="I4650" s="17" t="s">
        <v>1524</v>
      </c>
      <c r="J4650" s="17" t="n">
        <v>1</v>
      </c>
      <c r="K4650" s="15" t="n">
        <v>131.9</v>
      </c>
      <c r="L4650" s="22" t="n">
        <v>0.2</v>
      </c>
      <c r="M4650" s="15" t="n">
        <v>0</v>
      </c>
      <c r="N4650" s="15" t="n">
        <f aca="false">J4650*K4650</f>
        <v>131.9</v>
      </c>
      <c r="O4650" s="15" t="n">
        <f aca="false">N4650*L4650</f>
        <v>26.38</v>
      </c>
      <c r="P4650" s="15" t="n">
        <f aca="false">N4650-O4650</f>
        <v>105.52</v>
      </c>
      <c r="Q4650" s="15" t="n">
        <f aca="false">J4650*INDEX(dProdutos!$F$2:$F$47,MATCH(E4650,dProdutos!$A$2:$A$47,0))</f>
        <v>81.66</v>
      </c>
      <c r="R4650" s="15" t="n">
        <f aca="false">IF(I4650="Cancelado",0,P4650-Q4650)</f>
        <v>23.86</v>
      </c>
      <c r="S4650" s="17" t="str">
        <f aca="false">INDEX(dProdutos!$D$2:$D$47,MATCH(E4650,dProdutos!$A$2:$A$47,0))</f>
        <v>Acessórios</v>
      </c>
    </row>
    <row r="4651" customFormat="false" ht="15" hidden="false" customHeight="false" outlineLevel="0" collapsed="false">
      <c r="A4651" s="17" t="s">
        <v>4363</v>
      </c>
      <c r="B4651" s="17" t="n">
        <v>1</v>
      </c>
      <c r="C4651" s="21" t="n">
        <v>45988</v>
      </c>
      <c r="D4651" s="17" t="s">
        <v>1358</v>
      </c>
      <c r="E4651" s="17" t="s">
        <v>138</v>
      </c>
      <c r="F4651" s="17" t="s">
        <v>1497</v>
      </c>
      <c r="G4651" s="17" t="s">
        <v>63</v>
      </c>
      <c r="H4651" s="17" t="s">
        <v>1537</v>
      </c>
      <c r="I4651" s="17" t="s">
        <v>1524</v>
      </c>
      <c r="J4651" s="17" t="n">
        <v>1</v>
      </c>
      <c r="K4651" s="15" t="n">
        <v>231.9</v>
      </c>
      <c r="L4651" s="22" t="n">
        <v>0.2</v>
      </c>
      <c r="M4651" s="15" t="n">
        <v>25.46</v>
      </c>
      <c r="N4651" s="15" t="n">
        <f aca="false">J4651*K4651</f>
        <v>231.9</v>
      </c>
      <c r="O4651" s="15" t="n">
        <f aca="false">N4651*L4651</f>
        <v>46.38</v>
      </c>
      <c r="P4651" s="15" t="n">
        <f aca="false">N4651-O4651</f>
        <v>185.52</v>
      </c>
      <c r="Q4651" s="15" t="n">
        <f aca="false">J4651*INDEX(dProdutos!$F$2:$F$47,MATCH(E4651,dProdutos!$A$2:$A$47,0))</f>
        <v>132.21</v>
      </c>
      <c r="R4651" s="15" t="n">
        <f aca="false">IF(I4651="Cancelado",0,P4651-Q4651)</f>
        <v>53.31</v>
      </c>
      <c r="S4651" s="17" t="str">
        <f aca="false">INDEX(dProdutos!$D$2:$D$47,MATCH(E4651,dProdutos!$A$2:$A$47,0))</f>
        <v>Calçados</v>
      </c>
    </row>
    <row r="4652" customFormat="false" ht="15" hidden="false" customHeight="false" outlineLevel="0" collapsed="false">
      <c r="A4652" s="17" t="s">
        <v>4364</v>
      </c>
      <c r="B4652" s="17" t="n">
        <v>1</v>
      </c>
      <c r="C4652" s="21" t="n">
        <v>45988</v>
      </c>
      <c r="D4652" s="17" t="s">
        <v>1153</v>
      </c>
      <c r="E4652" s="17" t="s">
        <v>81</v>
      </c>
      <c r="F4652" s="17" t="s">
        <v>1497</v>
      </c>
      <c r="G4652" s="17" t="s">
        <v>62</v>
      </c>
      <c r="H4652" s="17" t="s">
        <v>1523</v>
      </c>
      <c r="I4652" s="17" t="s">
        <v>1524</v>
      </c>
      <c r="J4652" s="17" t="n">
        <v>1</v>
      </c>
      <c r="K4652" s="15" t="n">
        <v>64.9</v>
      </c>
      <c r="L4652" s="22" t="n">
        <v>0.2</v>
      </c>
      <c r="M4652" s="15" t="n">
        <v>26.02</v>
      </c>
      <c r="N4652" s="15" t="n">
        <f aca="false">J4652*K4652</f>
        <v>64.9</v>
      </c>
      <c r="O4652" s="15" t="n">
        <f aca="false">N4652*L4652</f>
        <v>12.98</v>
      </c>
      <c r="P4652" s="15" t="n">
        <f aca="false">N4652-O4652</f>
        <v>51.92</v>
      </c>
      <c r="Q4652" s="15" t="n">
        <f aca="false">J4652*INDEX(dProdutos!$F$2:$F$47,MATCH(E4652,dProdutos!$A$2:$A$47,0))</f>
        <v>26.12</v>
      </c>
      <c r="R4652" s="15" t="n">
        <f aca="false">IF(I4652="Cancelado",0,P4652-Q4652)</f>
        <v>25.8</v>
      </c>
      <c r="S4652" s="17" t="str">
        <f aca="false">INDEX(dProdutos!$D$2:$D$47,MATCH(E4652,dProdutos!$A$2:$A$47,0))</f>
        <v>Moda Feminina</v>
      </c>
    </row>
    <row r="4653" customFormat="false" ht="15" hidden="false" customHeight="false" outlineLevel="0" collapsed="false">
      <c r="A4653" s="17" t="s">
        <v>4365</v>
      </c>
      <c r="B4653" s="17" t="n">
        <v>1</v>
      </c>
      <c r="C4653" s="21" t="n">
        <v>45988</v>
      </c>
      <c r="D4653" s="17" t="s">
        <v>1403</v>
      </c>
      <c r="E4653" s="17" t="s">
        <v>153</v>
      </c>
      <c r="F4653" s="17" t="s">
        <v>1493</v>
      </c>
      <c r="G4653" s="17" t="s">
        <v>60</v>
      </c>
      <c r="H4653" s="17" t="s">
        <v>1537</v>
      </c>
      <c r="I4653" s="17" t="s">
        <v>1524</v>
      </c>
      <c r="J4653" s="17" t="n">
        <v>1</v>
      </c>
      <c r="K4653" s="15" t="n">
        <v>165.9</v>
      </c>
      <c r="L4653" s="22" t="n">
        <v>0.2</v>
      </c>
      <c r="M4653" s="15" t="n">
        <v>0</v>
      </c>
      <c r="N4653" s="15" t="n">
        <f aca="false">J4653*K4653</f>
        <v>165.9</v>
      </c>
      <c r="O4653" s="15" t="n">
        <f aca="false">N4653*L4653</f>
        <v>33.18</v>
      </c>
      <c r="P4653" s="15" t="n">
        <f aca="false">N4653-O4653</f>
        <v>132.72</v>
      </c>
      <c r="Q4653" s="15" t="n">
        <f aca="false">J4653*INDEX(dProdutos!$F$2:$F$47,MATCH(E4653,dProdutos!$A$2:$A$47,0))</f>
        <v>67.28</v>
      </c>
      <c r="R4653" s="15" t="n">
        <f aca="false">IF(I4653="Cancelado",0,P4653-Q4653)</f>
        <v>65.44</v>
      </c>
      <c r="S4653" s="17" t="str">
        <f aca="false">INDEX(dProdutos!$D$2:$D$47,MATCH(E4653,dProdutos!$A$2:$A$47,0))</f>
        <v>Acessórios</v>
      </c>
    </row>
    <row r="4654" customFormat="false" ht="15" hidden="false" customHeight="false" outlineLevel="0" collapsed="false">
      <c r="A4654" s="17" t="s">
        <v>4366</v>
      </c>
      <c r="B4654" s="17" t="n">
        <v>1</v>
      </c>
      <c r="C4654" s="21" t="n">
        <v>45988</v>
      </c>
      <c r="D4654" s="17" t="s">
        <v>1339</v>
      </c>
      <c r="E4654" s="17" t="s">
        <v>73</v>
      </c>
      <c r="F4654" s="17" t="s">
        <v>1499</v>
      </c>
      <c r="G4654" s="17" t="s">
        <v>59</v>
      </c>
      <c r="H4654" s="17" t="s">
        <v>1523</v>
      </c>
      <c r="I4654" s="17" t="s">
        <v>1524</v>
      </c>
      <c r="J4654" s="17" t="n">
        <v>2</v>
      </c>
      <c r="K4654" s="15" t="n">
        <v>179.9</v>
      </c>
      <c r="L4654" s="22" t="n">
        <v>0.2</v>
      </c>
      <c r="M4654" s="15" t="n">
        <v>29.51</v>
      </c>
      <c r="N4654" s="15" t="n">
        <f aca="false">J4654*K4654</f>
        <v>359.8</v>
      </c>
      <c r="O4654" s="15" t="n">
        <f aca="false">N4654*L4654</f>
        <v>71.96</v>
      </c>
      <c r="P4654" s="15" t="n">
        <f aca="false">N4654-O4654</f>
        <v>287.84</v>
      </c>
      <c r="Q4654" s="15" t="n">
        <f aca="false">J4654*INDEX(dProdutos!$F$2:$F$47,MATCH(E4654,dProdutos!$A$2:$A$47,0))</f>
        <v>138.88</v>
      </c>
      <c r="R4654" s="15" t="n">
        <f aca="false">IF(I4654="Cancelado",0,P4654-Q4654)</f>
        <v>148.96</v>
      </c>
      <c r="S4654" s="17" t="str">
        <f aca="false">INDEX(dProdutos!$D$2:$D$47,MATCH(E4654,dProdutos!$A$2:$A$47,0))</f>
        <v>Moda Feminina</v>
      </c>
    </row>
    <row r="4655" customFormat="false" ht="15" hidden="false" customHeight="false" outlineLevel="0" collapsed="false">
      <c r="A4655" s="17" t="s">
        <v>4366</v>
      </c>
      <c r="B4655" s="17" t="n">
        <v>2</v>
      </c>
      <c r="C4655" s="21" t="n">
        <v>45988</v>
      </c>
      <c r="D4655" s="17" t="s">
        <v>1339</v>
      </c>
      <c r="E4655" s="17" t="s">
        <v>144</v>
      </c>
      <c r="F4655" s="17" t="s">
        <v>1499</v>
      </c>
      <c r="G4655" s="17" t="s">
        <v>59</v>
      </c>
      <c r="H4655" s="17" t="s">
        <v>1523</v>
      </c>
      <c r="I4655" s="17" t="s">
        <v>1524</v>
      </c>
      <c r="J4655" s="17" t="n">
        <v>1</v>
      </c>
      <c r="K4655" s="15" t="n">
        <v>260.9</v>
      </c>
      <c r="L4655" s="22" t="n">
        <v>0.2</v>
      </c>
      <c r="M4655" s="15" t="n">
        <v>0</v>
      </c>
      <c r="N4655" s="15" t="n">
        <f aca="false">J4655*K4655</f>
        <v>260.9</v>
      </c>
      <c r="O4655" s="15" t="n">
        <f aca="false">N4655*L4655</f>
        <v>52.18</v>
      </c>
      <c r="P4655" s="15" t="n">
        <f aca="false">N4655-O4655</f>
        <v>208.72</v>
      </c>
      <c r="Q4655" s="15" t="n">
        <f aca="false">J4655*INDEX(dProdutos!$F$2:$F$47,MATCH(E4655,dProdutos!$A$2:$A$47,0))</f>
        <v>99.86</v>
      </c>
      <c r="R4655" s="15" t="n">
        <f aca="false">IF(I4655="Cancelado",0,P4655-Q4655)</f>
        <v>108.86</v>
      </c>
      <c r="S4655" s="17" t="str">
        <f aca="false">INDEX(dProdutos!$D$2:$D$47,MATCH(E4655,dProdutos!$A$2:$A$47,0))</f>
        <v>Acessórios</v>
      </c>
    </row>
    <row r="4656" customFormat="false" ht="15" hidden="false" customHeight="false" outlineLevel="0" collapsed="false">
      <c r="A4656" s="17" t="s">
        <v>4366</v>
      </c>
      <c r="B4656" s="17" t="n">
        <v>3</v>
      </c>
      <c r="C4656" s="21" t="n">
        <v>45988</v>
      </c>
      <c r="D4656" s="17" t="s">
        <v>1339</v>
      </c>
      <c r="E4656" s="17" t="s">
        <v>73</v>
      </c>
      <c r="F4656" s="17" t="s">
        <v>1499</v>
      </c>
      <c r="G4656" s="17" t="s">
        <v>59</v>
      </c>
      <c r="H4656" s="17" t="s">
        <v>1523</v>
      </c>
      <c r="I4656" s="17" t="s">
        <v>1524</v>
      </c>
      <c r="J4656" s="17" t="n">
        <v>1</v>
      </c>
      <c r="K4656" s="15" t="n">
        <v>179.9</v>
      </c>
      <c r="L4656" s="22" t="n">
        <v>0.2</v>
      </c>
      <c r="M4656" s="15" t="n">
        <v>0</v>
      </c>
      <c r="N4656" s="15" t="n">
        <f aca="false">J4656*K4656</f>
        <v>179.9</v>
      </c>
      <c r="O4656" s="15" t="n">
        <f aca="false">N4656*L4656</f>
        <v>35.98</v>
      </c>
      <c r="P4656" s="15" t="n">
        <f aca="false">N4656-O4656</f>
        <v>143.92</v>
      </c>
      <c r="Q4656" s="15" t="n">
        <f aca="false">J4656*INDEX(dProdutos!$F$2:$F$47,MATCH(E4656,dProdutos!$A$2:$A$47,0))</f>
        <v>69.44</v>
      </c>
      <c r="R4656" s="15" t="n">
        <f aca="false">IF(I4656="Cancelado",0,P4656-Q4656)</f>
        <v>74.48</v>
      </c>
      <c r="S4656" s="17" t="str">
        <f aca="false">INDEX(dProdutos!$D$2:$D$47,MATCH(E4656,dProdutos!$A$2:$A$47,0))</f>
        <v>Moda Feminina</v>
      </c>
    </row>
    <row r="4657" customFormat="false" ht="15" hidden="false" customHeight="false" outlineLevel="0" collapsed="false">
      <c r="A4657" s="17" t="s">
        <v>4366</v>
      </c>
      <c r="B4657" s="17" t="n">
        <v>4</v>
      </c>
      <c r="C4657" s="21" t="n">
        <v>45988</v>
      </c>
      <c r="D4657" s="17" t="s">
        <v>1339</v>
      </c>
      <c r="E4657" s="17" t="s">
        <v>108</v>
      </c>
      <c r="F4657" s="17" t="s">
        <v>1499</v>
      </c>
      <c r="G4657" s="17" t="s">
        <v>59</v>
      </c>
      <c r="H4657" s="17" t="s">
        <v>1523</v>
      </c>
      <c r="I4657" s="17" t="s">
        <v>1524</v>
      </c>
      <c r="J4657" s="17" t="n">
        <v>2</v>
      </c>
      <c r="K4657" s="15" t="n">
        <v>265.9</v>
      </c>
      <c r="L4657" s="22" t="n">
        <v>0.2</v>
      </c>
      <c r="M4657" s="15" t="n">
        <v>0</v>
      </c>
      <c r="N4657" s="15" t="n">
        <f aca="false">J4657*K4657</f>
        <v>531.8</v>
      </c>
      <c r="O4657" s="15" t="n">
        <f aca="false">N4657*L4657</f>
        <v>106.36</v>
      </c>
      <c r="P4657" s="15" t="n">
        <f aca="false">N4657-O4657</f>
        <v>425.44</v>
      </c>
      <c r="Q4657" s="15" t="n">
        <f aca="false">J4657*INDEX(dProdutos!$F$2:$F$47,MATCH(E4657,dProdutos!$A$2:$A$47,0))</f>
        <v>311.24</v>
      </c>
      <c r="R4657" s="15" t="n">
        <f aca="false">IF(I4657="Cancelado",0,P4657-Q4657)</f>
        <v>114.2</v>
      </c>
      <c r="S4657" s="17" t="str">
        <f aca="false">INDEX(dProdutos!$D$2:$D$47,MATCH(E4657,dProdutos!$A$2:$A$47,0))</f>
        <v>Moda Masculina</v>
      </c>
    </row>
    <row r="4658" customFormat="false" ht="15" hidden="false" customHeight="false" outlineLevel="0" collapsed="false">
      <c r="A4658" s="17" t="s">
        <v>4367</v>
      </c>
      <c r="B4658" s="17" t="n">
        <v>1</v>
      </c>
      <c r="C4658" s="21" t="n">
        <v>45988</v>
      </c>
      <c r="D4658" s="17" t="s">
        <v>690</v>
      </c>
      <c r="E4658" s="17" t="s">
        <v>153</v>
      </c>
      <c r="F4658" s="17" t="s">
        <v>1501</v>
      </c>
      <c r="G4658" s="17" t="s">
        <v>62</v>
      </c>
      <c r="H4658" s="17" t="s">
        <v>1523</v>
      </c>
      <c r="I4658" s="17" t="s">
        <v>1524</v>
      </c>
      <c r="J4658" s="17" t="n">
        <v>1</v>
      </c>
      <c r="K4658" s="15" t="n">
        <v>165.9</v>
      </c>
      <c r="L4658" s="22" t="n">
        <v>0.2</v>
      </c>
      <c r="M4658" s="15" t="n">
        <v>0</v>
      </c>
      <c r="N4658" s="15" t="n">
        <f aca="false">J4658*K4658</f>
        <v>165.9</v>
      </c>
      <c r="O4658" s="15" t="n">
        <f aca="false">N4658*L4658</f>
        <v>33.18</v>
      </c>
      <c r="P4658" s="15" t="n">
        <f aca="false">N4658-O4658</f>
        <v>132.72</v>
      </c>
      <c r="Q4658" s="15" t="n">
        <f aca="false">J4658*INDEX(dProdutos!$F$2:$F$47,MATCH(E4658,dProdutos!$A$2:$A$47,0))</f>
        <v>67.28</v>
      </c>
      <c r="R4658" s="15" t="n">
        <f aca="false">IF(I4658="Cancelado",0,P4658-Q4658)</f>
        <v>65.44</v>
      </c>
      <c r="S4658" s="17" t="str">
        <f aca="false">INDEX(dProdutos!$D$2:$D$47,MATCH(E4658,dProdutos!$A$2:$A$47,0))</f>
        <v>Acessórios</v>
      </c>
    </row>
    <row r="4659" customFormat="false" ht="15" hidden="false" customHeight="false" outlineLevel="0" collapsed="false">
      <c r="A4659" s="17" t="s">
        <v>4367</v>
      </c>
      <c r="B4659" s="17" t="n">
        <v>2</v>
      </c>
      <c r="C4659" s="21" t="n">
        <v>45988</v>
      </c>
      <c r="D4659" s="17" t="s">
        <v>690</v>
      </c>
      <c r="E4659" s="17" t="s">
        <v>177</v>
      </c>
      <c r="F4659" s="17" t="s">
        <v>1501</v>
      </c>
      <c r="G4659" s="17" t="s">
        <v>62</v>
      </c>
      <c r="H4659" s="17" t="s">
        <v>1523</v>
      </c>
      <c r="I4659" s="17" t="s">
        <v>1524</v>
      </c>
      <c r="J4659" s="17" t="n">
        <v>3</v>
      </c>
      <c r="K4659" s="15" t="n">
        <v>257.9</v>
      </c>
      <c r="L4659" s="22" t="n">
        <v>0.2</v>
      </c>
      <c r="M4659" s="15" t="n">
        <v>0</v>
      </c>
      <c r="N4659" s="15" t="n">
        <f aca="false">J4659*K4659</f>
        <v>773.7</v>
      </c>
      <c r="O4659" s="15" t="n">
        <f aca="false">N4659*L4659</f>
        <v>154.74</v>
      </c>
      <c r="P4659" s="15" t="n">
        <f aca="false">N4659-O4659</f>
        <v>618.96</v>
      </c>
      <c r="Q4659" s="15" t="n">
        <f aca="false">J4659*INDEX(dProdutos!$F$2:$F$47,MATCH(E4659,dProdutos!$A$2:$A$47,0))</f>
        <v>414.69</v>
      </c>
      <c r="R4659" s="15" t="n">
        <f aca="false">IF(I4659="Cancelado",0,P4659-Q4659)</f>
        <v>204.27</v>
      </c>
      <c r="S4659" s="17" t="str">
        <f aca="false">INDEX(dProdutos!$D$2:$D$47,MATCH(E4659,dProdutos!$A$2:$A$47,0))</f>
        <v>Casa</v>
      </c>
    </row>
    <row r="4660" customFormat="false" ht="15" hidden="false" customHeight="false" outlineLevel="0" collapsed="false">
      <c r="A4660" s="17" t="s">
        <v>4368</v>
      </c>
      <c r="B4660" s="17" t="n">
        <v>1</v>
      </c>
      <c r="C4660" s="21" t="n">
        <v>45988</v>
      </c>
      <c r="D4660" s="17" t="s">
        <v>447</v>
      </c>
      <c r="E4660" s="17" t="s">
        <v>102</v>
      </c>
      <c r="F4660" s="17" t="s">
        <v>1497</v>
      </c>
      <c r="G4660" s="17" t="s">
        <v>59</v>
      </c>
      <c r="H4660" s="17" t="s">
        <v>1537</v>
      </c>
      <c r="I4660" s="17" t="s">
        <v>1524</v>
      </c>
      <c r="J4660" s="17" t="n">
        <v>2</v>
      </c>
      <c r="K4660" s="15" t="n">
        <v>65.9</v>
      </c>
      <c r="L4660" s="22" t="n">
        <v>0.2</v>
      </c>
      <c r="M4660" s="15" t="n">
        <v>0</v>
      </c>
      <c r="N4660" s="15" t="n">
        <f aca="false">J4660*K4660</f>
        <v>131.8</v>
      </c>
      <c r="O4660" s="15" t="n">
        <f aca="false">N4660*L4660</f>
        <v>26.36</v>
      </c>
      <c r="P4660" s="15" t="n">
        <f aca="false">N4660-O4660</f>
        <v>105.44</v>
      </c>
      <c r="Q4660" s="15" t="n">
        <f aca="false">J4660*INDEX(dProdutos!$F$2:$F$47,MATCH(E4660,dProdutos!$A$2:$A$47,0))</f>
        <v>59.36</v>
      </c>
      <c r="R4660" s="15" t="n">
        <f aca="false">IF(I4660="Cancelado",0,P4660-Q4660)</f>
        <v>46.08</v>
      </c>
      <c r="S4660" s="17" t="str">
        <f aca="false">INDEX(dProdutos!$D$2:$D$47,MATCH(E4660,dProdutos!$A$2:$A$47,0))</f>
        <v>Moda Masculina</v>
      </c>
    </row>
    <row r="4661" customFormat="false" ht="15" hidden="false" customHeight="false" outlineLevel="0" collapsed="false">
      <c r="A4661" s="17" t="s">
        <v>4368</v>
      </c>
      <c r="B4661" s="17" t="n">
        <v>2</v>
      </c>
      <c r="C4661" s="21" t="n">
        <v>45988</v>
      </c>
      <c r="D4661" s="17" t="s">
        <v>447</v>
      </c>
      <c r="E4661" s="17" t="s">
        <v>198</v>
      </c>
      <c r="F4661" s="17" t="s">
        <v>1497</v>
      </c>
      <c r="G4661" s="17" t="s">
        <v>59</v>
      </c>
      <c r="H4661" s="17" t="s">
        <v>1537</v>
      </c>
      <c r="I4661" s="17" t="s">
        <v>1524</v>
      </c>
      <c r="J4661" s="17" t="n">
        <v>1</v>
      </c>
      <c r="K4661" s="15" t="n">
        <v>253.9</v>
      </c>
      <c r="L4661" s="22" t="n">
        <v>0.2</v>
      </c>
      <c r="M4661" s="15" t="n">
        <v>0</v>
      </c>
      <c r="N4661" s="15" t="n">
        <f aca="false">J4661*K4661</f>
        <v>253.9</v>
      </c>
      <c r="O4661" s="15" t="n">
        <f aca="false">N4661*L4661</f>
        <v>50.78</v>
      </c>
      <c r="P4661" s="15" t="n">
        <f aca="false">N4661-O4661</f>
        <v>203.12</v>
      </c>
      <c r="Q4661" s="15" t="n">
        <f aca="false">J4661*INDEX(dProdutos!$F$2:$F$47,MATCH(E4661,dProdutos!$A$2:$A$47,0))</f>
        <v>99.78</v>
      </c>
      <c r="R4661" s="15" t="n">
        <f aca="false">IF(I4661="Cancelado",0,P4661-Q4661)</f>
        <v>103.34</v>
      </c>
      <c r="S4661" s="17" t="str">
        <f aca="false">INDEX(dProdutos!$D$2:$D$47,MATCH(E4661,dProdutos!$A$2:$A$47,0))</f>
        <v>Beleza</v>
      </c>
    </row>
    <row r="4662" customFormat="false" ht="15" hidden="false" customHeight="false" outlineLevel="0" collapsed="false">
      <c r="A4662" s="17" t="s">
        <v>4368</v>
      </c>
      <c r="B4662" s="17" t="n">
        <v>3</v>
      </c>
      <c r="C4662" s="21" t="n">
        <v>45988</v>
      </c>
      <c r="D4662" s="17" t="s">
        <v>447</v>
      </c>
      <c r="E4662" s="17" t="s">
        <v>117</v>
      </c>
      <c r="F4662" s="17" t="s">
        <v>1497</v>
      </c>
      <c r="G4662" s="17" t="s">
        <v>59</v>
      </c>
      <c r="H4662" s="17" t="s">
        <v>1537</v>
      </c>
      <c r="I4662" s="17" t="s">
        <v>1524</v>
      </c>
      <c r="J4662" s="17" t="n">
        <v>1</v>
      </c>
      <c r="K4662" s="15" t="n">
        <v>166.9</v>
      </c>
      <c r="L4662" s="22" t="n">
        <v>0.2</v>
      </c>
      <c r="M4662" s="15" t="n">
        <v>0</v>
      </c>
      <c r="N4662" s="15" t="n">
        <f aca="false">J4662*K4662</f>
        <v>166.9</v>
      </c>
      <c r="O4662" s="15" t="n">
        <f aca="false">N4662*L4662</f>
        <v>33.38</v>
      </c>
      <c r="P4662" s="15" t="n">
        <f aca="false">N4662-O4662</f>
        <v>133.52</v>
      </c>
      <c r="Q4662" s="15" t="n">
        <f aca="false">J4662*INDEX(dProdutos!$F$2:$F$47,MATCH(E4662,dProdutos!$A$2:$A$47,0))</f>
        <v>73.23</v>
      </c>
      <c r="R4662" s="15" t="n">
        <f aca="false">IF(I4662="Cancelado",0,P4662-Q4662)</f>
        <v>60.29</v>
      </c>
      <c r="S4662" s="17" t="str">
        <f aca="false">INDEX(dProdutos!$D$2:$D$47,MATCH(E4662,dProdutos!$A$2:$A$47,0))</f>
        <v>Moda Masculina</v>
      </c>
    </row>
    <row r="4663" customFormat="false" ht="15" hidden="false" customHeight="false" outlineLevel="0" collapsed="false">
      <c r="A4663" s="17" t="s">
        <v>4369</v>
      </c>
      <c r="B4663" s="17" t="n">
        <v>1</v>
      </c>
      <c r="C4663" s="21" t="n">
        <v>45988</v>
      </c>
      <c r="D4663" s="17" t="s">
        <v>1277</v>
      </c>
      <c r="E4663" s="17" t="s">
        <v>162</v>
      </c>
      <c r="F4663" s="17" t="s">
        <v>1499</v>
      </c>
      <c r="G4663" s="17" t="s">
        <v>59</v>
      </c>
      <c r="H4663" s="17" t="s">
        <v>1523</v>
      </c>
      <c r="I4663" s="17" t="s">
        <v>1524</v>
      </c>
      <c r="J4663" s="17" t="n">
        <v>1</v>
      </c>
      <c r="K4663" s="15" t="n">
        <v>231.9</v>
      </c>
      <c r="L4663" s="22" t="n">
        <v>0.2</v>
      </c>
      <c r="M4663" s="15" t="n">
        <v>21.95</v>
      </c>
      <c r="N4663" s="15" t="n">
        <f aca="false">J4663*K4663</f>
        <v>231.9</v>
      </c>
      <c r="O4663" s="15" t="n">
        <f aca="false">N4663*L4663</f>
        <v>46.38</v>
      </c>
      <c r="P4663" s="15" t="n">
        <f aca="false">N4663-O4663</f>
        <v>185.52</v>
      </c>
      <c r="Q4663" s="15" t="n">
        <f aca="false">J4663*INDEX(dProdutos!$F$2:$F$47,MATCH(E4663,dProdutos!$A$2:$A$47,0))</f>
        <v>134.41</v>
      </c>
      <c r="R4663" s="15" t="n">
        <f aca="false">IF(I4663="Cancelado",0,P4663-Q4663)</f>
        <v>51.11</v>
      </c>
      <c r="S4663" s="17" t="str">
        <f aca="false">INDEX(dProdutos!$D$2:$D$47,MATCH(E4663,dProdutos!$A$2:$A$47,0))</f>
        <v>Casa</v>
      </c>
    </row>
    <row r="4664" customFormat="false" ht="15" hidden="false" customHeight="false" outlineLevel="0" collapsed="false">
      <c r="A4664" s="17" t="s">
        <v>4370</v>
      </c>
      <c r="B4664" s="17" t="n">
        <v>1</v>
      </c>
      <c r="C4664" s="21" t="n">
        <v>45988</v>
      </c>
      <c r="D4664" s="17" t="s">
        <v>1102</v>
      </c>
      <c r="E4664" s="17" t="s">
        <v>156</v>
      </c>
      <c r="F4664" s="17" t="s">
        <v>1493</v>
      </c>
      <c r="G4664" s="17" t="s">
        <v>59</v>
      </c>
      <c r="H4664" s="17" t="s">
        <v>1537</v>
      </c>
      <c r="I4664" s="17" t="s">
        <v>1531</v>
      </c>
      <c r="J4664" s="17" t="n">
        <v>2</v>
      </c>
      <c r="K4664" s="15" t="n">
        <v>192.9</v>
      </c>
      <c r="L4664" s="22" t="n">
        <v>0.2</v>
      </c>
      <c r="M4664" s="15" t="n">
        <v>0</v>
      </c>
      <c r="N4664" s="15" t="n">
        <f aca="false">J4664*K4664</f>
        <v>385.8</v>
      </c>
      <c r="O4664" s="15" t="n">
        <f aca="false">N4664*L4664</f>
        <v>77.16</v>
      </c>
      <c r="P4664" s="15" t="n">
        <f aca="false">N4664-O4664</f>
        <v>308.64</v>
      </c>
      <c r="Q4664" s="15" t="n">
        <f aca="false">J4664*INDEX(dProdutos!$F$2:$F$47,MATCH(E4664,dProdutos!$A$2:$A$47,0))</f>
        <v>160.76</v>
      </c>
      <c r="R4664" s="15" t="n">
        <f aca="false">IF(I4664="Cancelado",0,P4664-Q4664)</f>
        <v>0</v>
      </c>
      <c r="S4664" s="17" t="str">
        <f aca="false">INDEX(dProdutos!$D$2:$D$47,MATCH(E4664,dProdutos!$A$2:$A$47,0))</f>
        <v>Acessórios</v>
      </c>
    </row>
    <row r="4665" customFormat="false" ht="15" hidden="false" customHeight="false" outlineLevel="0" collapsed="false">
      <c r="A4665" s="17" t="s">
        <v>4370</v>
      </c>
      <c r="B4665" s="17" t="n">
        <v>2</v>
      </c>
      <c r="C4665" s="21" t="n">
        <v>45988</v>
      </c>
      <c r="D4665" s="17" t="s">
        <v>1102</v>
      </c>
      <c r="E4665" s="17" t="s">
        <v>186</v>
      </c>
      <c r="F4665" s="17" t="s">
        <v>1493</v>
      </c>
      <c r="G4665" s="17" t="s">
        <v>59</v>
      </c>
      <c r="H4665" s="17" t="s">
        <v>1537</v>
      </c>
      <c r="I4665" s="17" t="s">
        <v>1531</v>
      </c>
      <c r="J4665" s="17" t="n">
        <v>1</v>
      </c>
      <c r="K4665" s="15" t="n">
        <v>120.9</v>
      </c>
      <c r="L4665" s="22" t="n">
        <v>0.2</v>
      </c>
      <c r="M4665" s="15" t="n">
        <v>0</v>
      </c>
      <c r="N4665" s="15" t="n">
        <f aca="false">J4665*K4665</f>
        <v>120.9</v>
      </c>
      <c r="O4665" s="15" t="n">
        <f aca="false">N4665*L4665</f>
        <v>24.18</v>
      </c>
      <c r="P4665" s="15" t="n">
        <f aca="false">N4665-O4665</f>
        <v>96.72</v>
      </c>
      <c r="Q4665" s="15" t="n">
        <f aca="false">J4665*INDEX(dProdutos!$F$2:$F$47,MATCH(E4665,dProdutos!$A$2:$A$47,0))</f>
        <v>72.21</v>
      </c>
      <c r="R4665" s="15" t="n">
        <f aca="false">IF(I4665="Cancelado",0,P4665-Q4665)</f>
        <v>0</v>
      </c>
      <c r="S4665" s="17" t="str">
        <f aca="false">INDEX(dProdutos!$D$2:$D$47,MATCH(E4665,dProdutos!$A$2:$A$47,0))</f>
        <v>Eletrônicos</v>
      </c>
    </row>
    <row r="4666" customFormat="false" ht="15" hidden="false" customHeight="false" outlineLevel="0" collapsed="false">
      <c r="A4666" s="17" t="s">
        <v>4370</v>
      </c>
      <c r="B4666" s="17" t="n">
        <v>3</v>
      </c>
      <c r="C4666" s="21" t="n">
        <v>45988</v>
      </c>
      <c r="D4666" s="17" t="s">
        <v>1102</v>
      </c>
      <c r="E4666" s="17" t="s">
        <v>81</v>
      </c>
      <c r="F4666" s="17" t="s">
        <v>1493</v>
      </c>
      <c r="G4666" s="17" t="s">
        <v>59</v>
      </c>
      <c r="H4666" s="17" t="s">
        <v>1537</v>
      </c>
      <c r="I4666" s="17" t="s">
        <v>1531</v>
      </c>
      <c r="J4666" s="17" t="n">
        <v>1</v>
      </c>
      <c r="K4666" s="15" t="n">
        <v>64.9</v>
      </c>
      <c r="L4666" s="22" t="n">
        <v>0.2</v>
      </c>
      <c r="M4666" s="15" t="n">
        <v>0</v>
      </c>
      <c r="N4666" s="15" t="n">
        <f aca="false">J4666*K4666</f>
        <v>64.9</v>
      </c>
      <c r="O4666" s="15" t="n">
        <f aca="false">N4666*L4666</f>
        <v>12.98</v>
      </c>
      <c r="P4666" s="15" t="n">
        <f aca="false">N4666-O4666</f>
        <v>51.92</v>
      </c>
      <c r="Q4666" s="15" t="n">
        <f aca="false">J4666*INDEX(dProdutos!$F$2:$F$47,MATCH(E4666,dProdutos!$A$2:$A$47,0))</f>
        <v>26.12</v>
      </c>
      <c r="R4666" s="15" t="n">
        <f aca="false">IF(I4666="Cancelado",0,P4666-Q4666)</f>
        <v>0</v>
      </c>
      <c r="S4666" s="17" t="str">
        <f aca="false">INDEX(dProdutos!$D$2:$D$47,MATCH(E4666,dProdutos!$A$2:$A$47,0))</f>
        <v>Moda Feminina</v>
      </c>
    </row>
    <row r="4667" customFormat="false" ht="15" hidden="false" customHeight="false" outlineLevel="0" collapsed="false">
      <c r="A4667" s="17" t="s">
        <v>4371</v>
      </c>
      <c r="B4667" s="17" t="n">
        <v>1</v>
      </c>
      <c r="C4667" s="21" t="n">
        <v>45988</v>
      </c>
      <c r="D4667" s="17" t="s">
        <v>831</v>
      </c>
      <c r="E4667" s="17" t="s">
        <v>183</v>
      </c>
      <c r="F4667" s="17" t="s">
        <v>1493</v>
      </c>
      <c r="G4667" s="17" t="s">
        <v>62</v>
      </c>
      <c r="H4667" s="17" t="s">
        <v>1537</v>
      </c>
      <c r="I4667" s="17" t="s">
        <v>1524</v>
      </c>
      <c r="J4667" s="17" t="n">
        <v>2</v>
      </c>
      <c r="K4667" s="15" t="n">
        <v>121.9</v>
      </c>
      <c r="L4667" s="22" t="n">
        <v>0.2</v>
      </c>
      <c r="M4667" s="15" t="n">
        <v>16.72</v>
      </c>
      <c r="N4667" s="15" t="n">
        <f aca="false">J4667*K4667</f>
        <v>243.8</v>
      </c>
      <c r="O4667" s="15" t="n">
        <f aca="false">N4667*L4667</f>
        <v>48.76</v>
      </c>
      <c r="P4667" s="15" t="n">
        <f aca="false">N4667-O4667</f>
        <v>195.04</v>
      </c>
      <c r="Q4667" s="15" t="n">
        <f aca="false">J4667*INDEX(dProdutos!$F$2:$F$47,MATCH(E4667,dProdutos!$A$2:$A$47,0))</f>
        <v>105.52</v>
      </c>
      <c r="R4667" s="15" t="n">
        <f aca="false">IF(I4667="Cancelado",0,P4667-Q4667)</f>
        <v>89.52</v>
      </c>
      <c r="S4667" s="17" t="str">
        <f aca="false">INDEX(dProdutos!$D$2:$D$47,MATCH(E4667,dProdutos!$A$2:$A$47,0))</f>
        <v>Eletrônicos</v>
      </c>
    </row>
    <row r="4668" customFormat="false" ht="15" hidden="false" customHeight="false" outlineLevel="0" collapsed="false">
      <c r="A4668" s="17" t="s">
        <v>4372</v>
      </c>
      <c r="B4668" s="17" t="n">
        <v>1</v>
      </c>
      <c r="C4668" s="21" t="n">
        <v>45988</v>
      </c>
      <c r="D4668" s="17" t="s">
        <v>441</v>
      </c>
      <c r="E4668" s="17" t="s">
        <v>213</v>
      </c>
      <c r="F4668" s="17" t="s">
        <v>1499</v>
      </c>
      <c r="G4668" s="17" t="s">
        <v>59</v>
      </c>
      <c r="H4668" s="17" t="s">
        <v>1523</v>
      </c>
      <c r="I4668" s="17" t="s">
        <v>1524</v>
      </c>
      <c r="J4668" s="17" t="n">
        <v>1</v>
      </c>
      <c r="K4668" s="15" t="n">
        <v>153.9</v>
      </c>
      <c r="L4668" s="22" t="n">
        <v>0.2</v>
      </c>
      <c r="M4668" s="15" t="n">
        <v>26.31</v>
      </c>
      <c r="N4668" s="15" t="n">
        <f aca="false">J4668*K4668</f>
        <v>153.9</v>
      </c>
      <c r="O4668" s="15" t="n">
        <f aca="false">N4668*L4668</f>
        <v>30.78</v>
      </c>
      <c r="P4668" s="15" t="n">
        <f aca="false">N4668-O4668</f>
        <v>123.12</v>
      </c>
      <c r="Q4668" s="15" t="n">
        <f aca="false">J4668*INDEX(dProdutos!$F$2:$F$47,MATCH(E4668,dProdutos!$A$2:$A$47,0))</f>
        <v>90.42</v>
      </c>
      <c r="R4668" s="15" t="n">
        <f aca="false">IF(I4668="Cancelado",0,P4668-Q4668)</f>
        <v>32.7</v>
      </c>
      <c r="S4668" s="17" t="str">
        <f aca="false">INDEX(dProdutos!$D$2:$D$47,MATCH(E4668,dProdutos!$A$2:$A$47,0))</f>
        <v>Beleza</v>
      </c>
    </row>
    <row r="4669" customFormat="false" ht="15" hidden="false" customHeight="false" outlineLevel="0" collapsed="false">
      <c r="A4669" s="17" t="s">
        <v>4373</v>
      </c>
      <c r="B4669" s="17" t="n">
        <v>1</v>
      </c>
      <c r="C4669" s="21" t="n">
        <v>45988</v>
      </c>
      <c r="D4669" s="17" t="s">
        <v>1327</v>
      </c>
      <c r="E4669" s="17" t="s">
        <v>135</v>
      </c>
      <c r="F4669" s="17" t="s">
        <v>1490</v>
      </c>
      <c r="G4669" s="17" t="s">
        <v>64</v>
      </c>
      <c r="H4669" s="17" t="s">
        <v>1523</v>
      </c>
      <c r="I4669" s="17" t="s">
        <v>1524</v>
      </c>
      <c r="J4669" s="17" t="n">
        <v>1</v>
      </c>
      <c r="K4669" s="15" t="n">
        <v>200.9</v>
      </c>
      <c r="L4669" s="22" t="n">
        <v>0.2</v>
      </c>
      <c r="M4669" s="15" t="n">
        <v>31.99</v>
      </c>
      <c r="N4669" s="15" t="n">
        <f aca="false">J4669*K4669</f>
        <v>200.9</v>
      </c>
      <c r="O4669" s="15" t="n">
        <f aca="false">N4669*L4669</f>
        <v>40.18</v>
      </c>
      <c r="P4669" s="15" t="n">
        <f aca="false">N4669-O4669</f>
        <v>160.72</v>
      </c>
      <c r="Q4669" s="15" t="n">
        <f aca="false">J4669*INDEX(dProdutos!$F$2:$F$47,MATCH(E4669,dProdutos!$A$2:$A$47,0))</f>
        <v>80.73</v>
      </c>
      <c r="R4669" s="15" t="n">
        <f aca="false">IF(I4669="Cancelado",0,P4669-Q4669)</f>
        <v>79.99</v>
      </c>
      <c r="S4669" s="17" t="str">
        <f aca="false">INDEX(dProdutos!$D$2:$D$47,MATCH(E4669,dProdutos!$A$2:$A$47,0))</f>
        <v>Calçados</v>
      </c>
    </row>
    <row r="4670" customFormat="false" ht="15" hidden="false" customHeight="false" outlineLevel="0" collapsed="false">
      <c r="A4670" s="17" t="s">
        <v>4374</v>
      </c>
      <c r="B4670" s="17" t="n">
        <v>1</v>
      </c>
      <c r="C4670" s="21" t="n">
        <v>45988</v>
      </c>
      <c r="D4670" s="17" t="s">
        <v>565</v>
      </c>
      <c r="E4670" s="17" t="s">
        <v>165</v>
      </c>
      <c r="F4670" s="17" t="s">
        <v>1490</v>
      </c>
      <c r="G4670" s="17" t="s">
        <v>59</v>
      </c>
      <c r="H4670" s="17" t="s">
        <v>1527</v>
      </c>
      <c r="I4670" s="17" t="s">
        <v>1524</v>
      </c>
      <c r="J4670" s="17" t="n">
        <v>1</v>
      </c>
      <c r="K4670" s="15" t="n">
        <v>231.9</v>
      </c>
      <c r="L4670" s="22" t="n">
        <v>0.2</v>
      </c>
      <c r="M4670" s="15" t="n">
        <v>26.43</v>
      </c>
      <c r="N4670" s="15" t="n">
        <f aca="false">J4670*K4670</f>
        <v>231.9</v>
      </c>
      <c r="O4670" s="15" t="n">
        <f aca="false">N4670*L4670</f>
        <v>46.38</v>
      </c>
      <c r="P4670" s="15" t="n">
        <f aca="false">N4670-O4670</f>
        <v>185.52</v>
      </c>
      <c r="Q4670" s="15" t="n">
        <f aca="false">J4670*INDEX(dProdutos!$F$2:$F$47,MATCH(E4670,dProdutos!$A$2:$A$47,0))</f>
        <v>140.83</v>
      </c>
      <c r="R4670" s="15" t="n">
        <f aca="false">IF(I4670="Cancelado",0,P4670-Q4670)</f>
        <v>44.69</v>
      </c>
      <c r="S4670" s="17" t="str">
        <f aca="false">INDEX(dProdutos!$D$2:$D$47,MATCH(E4670,dProdutos!$A$2:$A$47,0))</f>
        <v>Casa</v>
      </c>
    </row>
    <row r="4671" customFormat="false" ht="15" hidden="false" customHeight="false" outlineLevel="0" collapsed="false">
      <c r="A4671" s="17" t="s">
        <v>4375</v>
      </c>
      <c r="B4671" s="17" t="n">
        <v>1</v>
      </c>
      <c r="C4671" s="21" t="n">
        <v>45988</v>
      </c>
      <c r="D4671" s="17" t="s">
        <v>926</v>
      </c>
      <c r="E4671" s="17" t="s">
        <v>88</v>
      </c>
      <c r="F4671" s="17" t="s">
        <v>1501</v>
      </c>
      <c r="G4671" s="17" t="s">
        <v>59</v>
      </c>
      <c r="H4671" s="17" t="s">
        <v>1523</v>
      </c>
      <c r="I4671" s="17" t="s">
        <v>1524</v>
      </c>
      <c r="J4671" s="17" t="n">
        <v>1</v>
      </c>
      <c r="K4671" s="15" t="n">
        <v>170.9</v>
      </c>
      <c r="L4671" s="22" t="n">
        <v>0.2</v>
      </c>
      <c r="M4671" s="15" t="n">
        <v>11.7</v>
      </c>
      <c r="N4671" s="15" t="n">
        <f aca="false">J4671*K4671</f>
        <v>170.9</v>
      </c>
      <c r="O4671" s="15" t="n">
        <f aca="false">N4671*L4671</f>
        <v>34.18</v>
      </c>
      <c r="P4671" s="15" t="n">
        <f aca="false">N4671-O4671</f>
        <v>136.72</v>
      </c>
      <c r="Q4671" s="15" t="n">
        <f aca="false">J4671*INDEX(dProdutos!$F$2:$F$47,MATCH(E4671,dProdutos!$A$2:$A$47,0))</f>
        <v>98.14</v>
      </c>
      <c r="R4671" s="15" t="n">
        <f aca="false">IF(I4671="Cancelado",0,P4671-Q4671)</f>
        <v>38.58</v>
      </c>
      <c r="S4671" s="17" t="str">
        <f aca="false">INDEX(dProdutos!$D$2:$D$47,MATCH(E4671,dProdutos!$A$2:$A$47,0))</f>
        <v>Moda Feminina</v>
      </c>
    </row>
    <row r="4672" customFormat="false" ht="15" hidden="false" customHeight="false" outlineLevel="0" collapsed="false">
      <c r="A4672" s="17" t="s">
        <v>4375</v>
      </c>
      <c r="B4672" s="17" t="n">
        <v>2</v>
      </c>
      <c r="C4672" s="21" t="n">
        <v>45988</v>
      </c>
      <c r="D4672" s="17" t="s">
        <v>926</v>
      </c>
      <c r="E4672" s="17" t="s">
        <v>153</v>
      </c>
      <c r="F4672" s="17" t="s">
        <v>1501</v>
      </c>
      <c r="G4672" s="17" t="s">
        <v>59</v>
      </c>
      <c r="H4672" s="17" t="s">
        <v>1523</v>
      </c>
      <c r="I4672" s="17" t="s">
        <v>1524</v>
      </c>
      <c r="J4672" s="17" t="n">
        <v>1</v>
      </c>
      <c r="K4672" s="15" t="n">
        <v>165.9</v>
      </c>
      <c r="L4672" s="22" t="n">
        <v>0.2</v>
      </c>
      <c r="M4672" s="15" t="n">
        <v>0</v>
      </c>
      <c r="N4672" s="15" t="n">
        <f aca="false">J4672*K4672</f>
        <v>165.9</v>
      </c>
      <c r="O4672" s="15" t="n">
        <f aca="false">N4672*L4672</f>
        <v>33.18</v>
      </c>
      <c r="P4672" s="15" t="n">
        <f aca="false">N4672-O4672</f>
        <v>132.72</v>
      </c>
      <c r="Q4672" s="15" t="n">
        <f aca="false">J4672*INDEX(dProdutos!$F$2:$F$47,MATCH(E4672,dProdutos!$A$2:$A$47,0))</f>
        <v>67.28</v>
      </c>
      <c r="R4672" s="15" t="n">
        <f aca="false">IF(I4672="Cancelado",0,P4672-Q4672)</f>
        <v>65.44</v>
      </c>
      <c r="S4672" s="17" t="str">
        <f aca="false">INDEX(dProdutos!$D$2:$D$47,MATCH(E4672,dProdutos!$A$2:$A$47,0))</f>
        <v>Acessórios</v>
      </c>
    </row>
    <row r="4673" customFormat="false" ht="15" hidden="false" customHeight="false" outlineLevel="0" collapsed="false">
      <c r="A4673" s="17" t="s">
        <v>4376</v>
      </c>
      <c r="B4673" s="17" t="n">
        <v>1</v>
      </c>
      <c r="C4673" s="21" t="n">
        <v>45988</v>
      </c>
      <c r="D4673" s="17" t="s">
        <v>610</v>
      </c>
      <c r="E4673" s="17" t="s">
        <v>105</v>
      </c>
      <c r="F4673" s="17" t="s">
        <v>1487</v>
      </c>
      <c r="G4673" s="17" t="s">
        <v>61</v>
      </c>
      <c r="H4673" s="17" t="s">
        <v>1537</v>
      </c>
      <c r="I4673" s="17" t="s">
        <v>1531</v>
      </c>
      <c r="J4673" s="17" t="n">
        <v>2</v>
      </c>
      <c r="K4673" s="15" t="n">
        <v>175.9</v>
      </c>
      <c r="L4673" s="22" t="n">
        <v>0.2</v>
      </c>
      <c r="M4673" s="15" t="n">
        <v>19.76</v>
      </c>
      <c r="N4673" s="15" t="n">
        <f aca="false">J4673*K4673</f>
        <v>351.8</v>
      </c>
      <c r="O4673" s="15" t="n">
        <f aca="false">N4673*L4673</f>
        <v>70.36</v>
      </c>
      <c r="P4673" s="15" t="n">
        <f aca="false">N4673-O4673</f>
        <v>281.44</v>
      </c>
      <c r="Q4673" s="15" t="n">
        <f aca="false">J4673*INDEX(dProdutos!$F$2:$F$47,MATCH(E4673,dProdutos!$A$2:$A$47,0))</f>
        <v>193.18</v>
      </c>
      <c r="R4673" s="15" t="n">
        <f aca="false">IF(I4673="Cancelado",0,P4673-Q4673)</f>
        <v>0</v>
      </c>
      <c r="S4673" s="17" t="str">
        <f aca="false">INDEX(dProdutos!$D$2:$D$47,MATCH(E4673,dProdutos!$A$2:$A$47,0))</f>
        <v>Moda Masculina</v>
      </c>
    </row>
    <row r="4674" customFormat="false" ht="15" hidden="false" customHeight="false" outlineLevel="0" collapsed="false">
      <c r="A4674" s="17" t="s">
        <v>4377</v>
      </c>
      <c r="B4674" s="17" t="n">
        <v>1</v>
      </c>
      <c r="C4674" s="21" t="n">
        <v>45988</v>
      </c>
      <c r="D4674" s="17" t="s">
        <v>726</v>
      </c>
      <c r="E4674" s="17" t="s">
        <v>129</v>
      </c>
      <c r="F4674" s="17" t="s">
        <v>1487</v>
      </c>
      <c r="G4674" s="17" t="s">
        <v>61</v>
      </c>
      <c r="H4674" s="17" t="s">
        <v>1537</v>
      </c>
      <c r="I4674" s="17" t="s">
        <v>1524</v>
      </c>
      <c r="J4674" s="17" t="n">
        <v>1</v>
      </c>
      <c r="K4674" s="15" t="n">
        <v>105.9</v>
      </c>
      <c r="L4674" s="22" t="n">
        <v>0.2</v>
      </c>
      <c r="M4674" s="15" t="n">
        <v>34.87</v>
      </c>
      <c r="N4674" s="15" t="n">
        <f aca="false">J4674*K4674</f>
        <v>105.9</v>
      </c>
      <c r="O4674" s="15" t="n">
        <f aca="false">N4674*L4674</f>
        <v>21.18</v>
      </c>
      <c r="P4674" s="15" t="n">
        <f aca="false">N4674-O4674</f>
        <v>84.72</v>
      </c>
      <c r="Q4674" s="15" t="n">
        <f aca="false">J4674*INDEX(dProdutos!$F$2:$F$47,MATCH(E4674,dProdutos!$A$2:$A$47,0))</f>
        <v>43.79</v>
      </c>
      <c r="R4674" s="15" t="n">
        <f aca="false">IF(I4674="Cancelado",0,P4674-Q4674)</f>
        <v>40.93</v>
      </c>
      <c r="S4674" s="17" t="str">
        <f aca="false">INDEX(dProdutos!$D$2:$D$47,MATCH(E4674,dProdutos!$A$2:$A$47,0))</f>
        <v>Calçados</v>
      </c>
    </row>
    <row r="4675" customFormat="false" ht="15" hidden="false" customHeight="false" outlineLevel="0" collapsed="false">
      <c r="A4675" s="17" t="s">
        <v>4378</v>
      </c>
      <c r="B4675" s="17" t="n">
        <v>1</v>
      </c>
      <c r="C4675" s="21" t="n">
        <v>45988</v>
      </c>
      <c r="D4675" s="17" t="s">
        <v>438</v>
      </c>
      <c r="E4675" s="17" t="s">
        <v>189</v>
      </c>
      <c r="F4675" s="17" t="s">
        <v>1499</v>
      </c>
      <c r="G4675" s="17" t="s">
        <v>59</v>
      </c>
      <c r="H4675" s="17" t="s">
        <v>1523</v>
      </c>
      <c r="I4675" s="17" t="s">
        <v>1524</v>
      </c>
      <c r="J4675" s="17" t="n">
        <v>3</v>
      </c>
      <c r="K4675" s="15" t="n">
        <v>138.9</v>
      </c>
      <c r="L4675" s="22" t="n">
        <v>0.2</v>
      </c>
      <c r="M4675" s="15" t="n">
        <v>0</v>
      </c>
      <c r="N4675" s="15" t="n">
        <f aca="false">J4675*K4675</f>
        <v>416.7</v>
      </c>
      <c r="O4675" s="15" t="n">
        <f aca="false">N4675*L4675</f>
        <v>83.34</v>
      </c>
      <c r="P4675" s="15" t="n">
        <f aca="false">N4675-O4675</f>
        <v>333.36</v>
      </c>
      <c r="Q4675" s="15" t="n">
        <f aca="false">J4675*INDEX(dProdutos!$F$2:$F$47,MATCH(E4675,dProdutos!$A$2:$A$47,0))</f>
        <v>206.88</v>
      </c>
      <c r="R4675" s="15" t="n">
        <f aca="false">IF(I4675="Cancelado",0,P4675-Q4675)</f>
        <v>126.48</v>
      </c>
      <c r="S4675" s="17" t="str">
        <f aca="false">INDEX(dProdutos!$D$2:$D$47,MATCH(E4675,dProdutos!$A$2:$A$47,0))</f>
        <v>Eletrônicos</v>
      </c>
    </row>
    <row r="4676" customFormat="false" ht="15" hidden="false" customHeight="false" outlineLevel="0" collapsed="false">
      <c r="A4676" s="17" t="s">
        <v>4379</v>
      </c>
      <c r="B4676" s="17" t="n">
        <v>1</v>
      </c>
      <c r="C4676" s="21" t="n">
        <v>45988</v>
      </c>
      <c r="D4676" s="17" t="s">
        <v>1440</v>
      </c>
      <c r="E4676" s="17" t="s">
        <v>126</v>
      </c>
      <c r="F4676" s="17" t="s">
        <v>1497</v>
      </c>
      <c r="G4676" s="17" t="s">
        <v>63</v>
      </c>
      <c r="H4676" s="17" t="s">
        <v>1523</v>
      </c>
      <c r="I4676" s="17" t="s">
        <v>1524</v>
      </c>
      <c r="J4676" s="17" t="n">
        <v>1</v>
      </c>
      <c r="K4676" s="15" t="n">
        <v>296.9</v>
      </c>
      <c r="L4676" s="22" t="n">
        <v>0.2</v>
      </c>
      <c r="M4676" s="15" t="n">
        <v>0</v>
      </c>
      <c r="N4676" s="15" t="n">
        <f aca="false">J4676*K4676</f>
        <v>296.9</v>
      </c>
      <c r="O4676" s="15" t="n">
        <f aca="false">N4676*L4676</f>
        <v>59.38</v>
      </c>
      <c r="P4676" s="15" t="n">
        <f aca="false">N4676-O4676</f>
        <v>237.52</v>
      </c>
      <c r="Q4676" s="15" t="n">
        <f aca="false">J4676*INDEX(dProdutos!$F$2:$F$47,MATCH(E4676,dProdutos!$A$2:$A$47,0))</f>
        <v>135.24</v>
      </c>
      <c r="R4676" s="15" t="n">
        <f aca="false">IF(I4676="Cancelado",0,P4676-Q4676)</f>
        <v>102.28</v>
      </c>
      <c r="S4676" s="17" t="str">
        <f aca="false">INDEX(dProdutos!$D$2:$D$47,MATCH(E4676,dProdutos!$A$2:$A$47,0))</f>
        <v>Calçados</v>
      </c>
    </row>
    <row r="4677" customFormat="false" ht="15" hidden="false" customHeight="false" outlineLevel="0" collapsed="false">
      <c r="A4677" s="17" t="s">
        <v>4379</v>
      </c>
      <c r="B4677" s="17" t="n">
        <v>2</v>
      </c>
      <c r="C4677" s="21" t="n">
        <v>45988</v>
      </c>
      <c r="D4677" s="17" t="s">
        <v>1440</v>
      </c>
      <c r="E4677" s="17" t="s">
        <v>186</v>
      </c>
      <c r="F4677" s="17" t="s">
        <v>1497</v>
      </c>
      <c r="G4677" s="17" t="s">
        <v>63</v>
      </c>
      <c r="H4677" s="17" t="s">
        <v>1523</v>
      </c>
      <c r="I4677" s="17" t="s">
        <v>1524</v>
      </c>
      <c r="J4677" s="17" t="n">
        <v>1</v>
      </c>
      <c r="K4677" s="15" t="n">
        <v>120.9</v>
      </c>
      <c r="L4677" s="22" t="n">
        <v>0.2</v>
      </c>
      <c r="M4677" s="15" t="n">
        <v>0</v>
      </c>
      <c r="N4677" s="15" t="n">
        <f aca="false">J4677*K4677</f>
        <v>120.9</v>
      </c>
      <c r="O4677" s="15" t="n">
        <f aca="false">N4677*L4677</f>
        <v>24.18</v>
      </c>
      <c r="P4677" s="15" t="n">
        <f aca="false">N4677-O4677</f>
        <v>96.72</v>
      </c>
      <c r="Q4677" s="15" t="n">
        <f aca="false">J4677*INDEX(dProdutos!$F$2:$F$47,MATCH(E4677,dProdutos!$A$2:$A$47,0))</f>
        <v>72.21</v>
      </c>
      <c r="R4677" s="15" t="n">
        <f aca="false">IF(I4677="Cancelado",0,P4677-Q4677)</f>
        <v>24.51</v>
      </c>
      <c r="S4677" s="17" t="str">
        <f aca="false">INDEX(dProdutos!$D$2:$D$47,MATCH(E4677,dProdutos!$A$2:$A$47,0))</f>
        <v>Eletrônicos</v>
      </c>
    </row>
    <row r="4678" customFormat="false" ht="15" hidden="false" customHeight="false" outlineLevel="0" collapsed="false">
      <c r="A4678" s="17" t="s">
        <v>4380</v>
      </c>
      <c r="B4678" s="17" t="n">
        <v>1</v>
      </c>
      <c r="C4678" s="21" t="n">
        <v>45988</v>
      </c>
      <c r="D4678" s="17" t="s">
        <v>1159</v>
      </c>
      <c r="E4678" s="17" t="s">
        <v>192</v>
      </c>
      <c r="F4678" s="17" t="s">
        <v>1503</v>
      </c>
      <c r="G4678" s="17" t="s">
        <v>61</v>
      </c>
      <c r="H4678" s="17" t="s">
        <v>1523</v>
      </c>
      <c r="I4678" s="17" t="s">
        <v>1524</v>
      </c>
      <c r="J4678" s="17" t="n">
        <v>1</v>
      </c>
      <c r="K4678" s="15" t="n">
        <v>245.9</v>
      </c>
      <c r="L4678" s="22" t="n">
        <v>0.2</v>
      </c>
      <c r="M4678" s="15" t="n">
        <v>0</v>
      </c>
      <c r="N4678" s="15" t="n">
        <f aca="false">J4678*K4678</f>
        <v>245.9</v>
      </c>
      <c r="O4678" s="15" t="n">
        <f aca="false">N4678*L4678</f>
        <v>49.18</v>
      </c>
      <c r="P4678" s="15" t="n">
        <f aca="false">N4678-O4678</f>
        <v>196.72</v>
      </c>
      <c r="Q4678" s="15" t="n">
        <f aca="false">J4678*INDEX(dProdutos!$F$2:$F$47,MATCH(E4678,dProdutos!$A$2:$A$47,0))</f>
        <v>107.78</v>
      </c>
      <c r="R4678" s="15" t="n">
        <f aca="false">IF(I4678="Cancelado",0,P4678-Q4678)</f>
        <v>88.94</v>
      </c>
      <c r="S4678" s="17" t="str">
        <f aca="false">INDEX(dProdutos!$D$2:$D$47,MATCH(E4678,dProdutos!$A$2:$A$47,0))</f>
        <v>Eletrônicos</v>
      </c>
    </row>
    <row r="4679" customFormat="false" ht="15" hidden="false" customHeight="false" outlineLevel="0" collapsed="false">
      <c r="A4679" s="17" t="s">
        <v>4380</v>
      </c>
      <c r="B4679" s="17" t="n">
        <v>2</v>
      </c>
      <c r="C4679" s="21" t="n">
        <v>45988</v>
      </c>
      <c r="D4679" s="17" t="s">
        <v>1159</v>
      </c>
      <c r="E4679" s="17" t="s">
        <v>174</v>
      </c>
      <c r="F4679" s="17" t="s">
        <v>1503</v>
      </c>
      <c r="G4679" s="17" t="s">
        <v>61</v>
      </c>
      <c r="H4679" s="17" t="s">
        <v>1523</v>
      </c>
      <c r="I4679" s="17" t="s">
        <v>1524</v>
      </c>
      <c r="J4679" s="17" t="n">
        <v>1</v>
      </c>
      <c r="K4679" s="15" t="n">
        <v>250.9</v>
      </c>
      <c r="L4679" s="22" t="n">
        <v>0.2</v>
      </c>
      <c r="M4679" s="15" t="n">
        <v>0</v>
      </c>
      <c r="N4679" s="15" t="n">
        <f aca="false">J4679*K4679</f>
        <v>250.9</v>
      </c>
      <c r="O4679" s="15" t="n">
        <f aca="false">N4679*L4679</f>
        <v>50.18</v>
      </c>
      <c r="P4679" s="15" t="n">
        <f aca="false">N4679-O4679</f>
        <v>200.72</v>
      </c>
      <c r="Q4679" s="15" t="n">
        <f aca="false">J4679*INDEX(dProdutos!$F$2:$F$47,MATCH(E4679,dProdutos!$A$2:$A$47,0))</f>
        <v>151.28</v>
      </c>
      <c r="R4679" s="15" t="n">
        <f aca="false">IF(I4679="Cancelado",0,P4679-Q4679)</f>
        <v>49.44</v>
      </c>
      <c r="S4679" s="17" t="str">
        <f aca="false">INDEX(dProdutos!$D$2:$D$47,MATCH(E4679,dProdutos!$A$2:$A$47,0))</f>
        <v>Casa</v>
      </c>
    </row>
    <row r="4680" customFormat="false" ht="15" hidden="false" customHeight="false" outlineLevel="0" collapsed="false">
      <c r="A4680" s="17" t="s">
        <v>4380</v>
      </c>
      <c r="B4680" s="17" t="n">
        <v>3</v>
      </c>
      <c r="C4680" s="21" t="n">
        <v>45988</v>
      </c>
      <c r="D4680" s="17" t="s">
        <v>1159</v>
      </c>
      <c r="E4680" s="17" t="s">
        <v>153</v>
      </c>
      <c r="F4680" s="17" t="s">
        <v>1503</v>
      </c>
      <c r="G4680" s="17" t="s">
        <v>61</v>
      </c>
      <c r="H4680" s="17" t="s">
        <v>1523</v>
      </c>
      <c r="I4680" s="17" t="s">
        <v>1524</v>
      </c>
      <c r="J4680" s="17" t="n">
        <v>1</v>
      </c>
      <c r="K4680" s="15" t="n">
        <v>165.9</v>
      </c>
      <c r="L4680" s="22" t="n">
        <v>0.2</v>
      </c>
      <c r="M4680" s="15" t="n">
        <v>0</v>
      </c>
      <c r="N4680" s="15" t="n">
        <f aca="false">J4680*K4680</f>
        <v>165.9</v>
      </c>
      <c r="O4680" s="15" t="n">
        <f aca="false">N4680*L4680</f>
        <v>33.18</v>
      </c>
      <c r="P4680" s="15" t="n">
        <f aca="false">N4680-O4680</f>
        <v>132.72</v>
      </c>
      <c r="Q4680" s="15" t="n">
        <f aca="false">J4680*INDEX(dProdutos!$F$2:$F$47,MATCH(E4680,dProdutos!$A$2:$A$47,0))</f>
        <v>67.28</v>
      </c>
      <c r="R4680" s="15" t="n">
        <f aca="false">IF(I4680="Cancelado",0,P4680-Q4680)</f>
        <v>65.44</v>
      </c>
      <c r="S4680" s="17" t="str">
        <f aca="false">INDEX(dProdutos!$D$2:$D$47,MATCH(E4680,dProdutos!$A$2:$A$47,0))</f>
        <v>Acessórios</v>
      </c>
    </row>
    <row r="4681" customFormat="false" ht="15" hidden="false" customHeight="false" outlineLevel="0" collapsed="false">
      <c r="A4681" s="17" t="s">
        <v>4381</v>
      </c>
      <c r="B4681" s="17" t="n">
        <v>1</v>
      </c>
      <c r="C4681" s="21" t="n">
        <v>45988</v>
      </c>
      <c r="D4681" s="17" t="s">
        <v>998</v>
      </c>
      <c r="E4681" s="17" t="s">
        <v>153</v>
      </c>
      <c r="F4681" s="17" t="s">
        <v>1497</v>
      </c>
      <c r="G4681" s="17" t="s">
        <v>62</v>
      </c>
      <c r="H4681" s="17" t="s">
        <v>1537</v>
      </c>
      <c r="I4681" s="17" t="s">
        <v>1524</v>
      </c>
      <c r="J4681" s="17" t="n">
        <v>1</v>
      </c>
      <c r="K4681" s="15" t="n">
        <v>165.9</v>
      </c>
      <c r="L4681" s="22" t="n">
        <v>0.2</v>
      </c>
      <c r="M4681" s="15" t="n">
        <v>0</v>
      </c>
      <c r="N4681" s="15" t="n">
        <f aca="false">J4681*K4681</f>
        <v>165.9</v>
      </c>
      <c r="O4681" s="15" t="n">
        <f aca="false">N4681*L4681</f>
        <v>33.18</v>
      </c>
      <c r="P4681" s="15" t="n">
        <f aca="false">N4681-O4681</f>
        <v>132.72</v>
      </c>
      <c r="Q4681" s="15" t="n">
        <f aca="false">J4681*INDEX(dProdutos!$F$2:$F$47,MATCH(E4681,dProdutos!$A$2:$A$47,0))</f>
        <v>67.28</v>
      </c>
      <c r="R4681" s="15" t="n">
        <f aca="false">IF(I4681="Cancelado",0,P4681-Q4681)</f>
        <v>65.44</v>
      </c>
      <c r="S4681" s="17" t="str">
        <f aca="false">INDEX(dProdutos!$D$2:$D$47,MATCH(E4681,dProdutos!$A$2:$A$47,0))</f>
        <v>Acessórios</v>
      </c>
    </row>
    <row r="4682" customFormat="false" ht="15" hidden="false" customHeight="false" outlineLevel="0" collapsed="false">
      <c r="A4682" s="17" t="s">
        <v>4382</v>
      </c>
      <c r="B4682" s="17" t="n">
        <v>1</v>
      </c>
      <c r="C4682" s="21" t="n">
        <v>45988</v>
      </c>
      <c r="D4682" s="17" t="s">
        <v>405</v>
      </c>
      <c r="E4682" s="17" t="s">
        <v>105</v>
      </c>
      <c r="F4682" s="17" t="s">
        <v>1490</v>
      </c>
      <c r="G4682" s="17" t="s">
        <v>62</v>
      </c>
      <c r="H4682" s="17" t="s">
        <v>1537</v>
      </c>
      <c r="I4682" s="17" t="s">
        <v>1524</v>
      </c>
      <c r="J4682" s="17" t="n">
        <v>1</v>
      </c>
      <c r="K4682" s="15" t="n">
        <v>175.9</v>
      </c>
      <c r="L4682" s="22" t="n">
        <v>0.2</v>
      </c>
      <c r="M4682" s="15" t="n">
        <v>11.14</v>
      </c>
      <c r="N4682" s="15" t="n">
        <f aca="false">J4682*K4682</f>
        <v>175.9</v>
      </c>
      <c r="O4682" s="15" t="n">
        <f aca="false">N4682*L4682</f>
        <v>35.18</v>
      </c>
      <c r="P4682" s="15" t="n">
        <f aca="false">N4682-O4682</f>
        <v>140.72</v>
      </c>
      <c r="Q4682" s="15" t="n">
        <f aca="false">J4682*INDEX(dProdutos!$F$2:$F$47,MATCH(E4682,dProdutos!$A$2:$A$47,0))</f>
        <v>96.59</v>
      </c>
      <c r="R4682" s="15" t="n">
        <f aca="false">IF(I4682="Cancelado",0,P4682-Q4682)</f>
        <v>44.13</v>
      </c>
      <c r="S4682" s="17" t="str">
        <f aca="false">INDEX(dProdutos!$D$2:$D$47,MATCH(E4682,dProdutos!$A$2:$A$47,0))</f>
        <v>Moda Masculina</v>
      </c>
    </row>
    <row r="4683" customFormat="false" ht="15" hidden="false" customHeight="false" outlineLevel="0" collapsed="false">
      <c r="A4683" s="17" t="s">
        <v>4383</v>
      </c>
      <c r="B4683" s="17" t="n">
        <v>1</v>
      </c>
      <c r="C4683" s="21" t="n">
        <v>45989</v>
      </c>
      <c r="D4683" s="17" t="s">
        <v>573</v>
      </c>
      <c r="E4683" s="17" t="s">
        <v>85</v>
      </c>
      <c r="F4683" s="17" t="s">
        <v>1503</v>
      </c>
      <c r="G4683" s="17" t="s">
        <v>60</v>
      </c>
      <c r="H4683" s="17" t="s">
        <v>1523</v>
      </c>
      <c r="I4683" s="17" t="s">
        <v>1524</v>
      </c>
      <c r="J4683" s="17" t="n">
        <v>1</v>
      </c>
      <c r="K4683" s="15" t="n">
        <v>165.9</v>
      </c>
      <c r="L4683" s="22" t="n">
        <v>0.2</v>
      </c>
      <c r="M4683" s="15" t="n">
        <v>0</v>
      </c>
      <c r="N4683" s="15" t="n">
        <f aca="false">J4683*K4683</f>
        <v>165.9</v>
      </c>
      <c r="O4683" s="15" t="n">
        <f aca="false">N4683*L4683</f>
        <v>33.18</v>
      </c>
      <c r="P4683" s="15" t="n">
        <f aca="false">N4683-O4683</f>
        <v>132.72</v>
      </c>
      <c r="Q4683" s="15" t="n">
        <f aca="false">J4683*INDEX(dProdutos!$F$2:$F$47,MATCH(E4683,dProdutos!$A$2:$A$47,0))</f>
        <v>91.55</v>
      </c>
      <c r="R4683" s="15" t="n">
        <f aca="false">IF(I4683="Cancelado",0,P4683-Q4683)</f>
        <v>41.17</v>
      </c>
      <c r="S4683" s="17" t="str">
        <f aca="false">INDEX(dProdutos!$D$2:$D$47,MATCH(E4683,dProdutos!$A$2:$A$47,0))</f>
        <v>Moda Feminina</v>
      </c>
    </row>
    <row r="4684" customFormat="false" ht="15" hidden="false" customHeight="false" outlineLevel="0" collapsed="false">
      <c r="A4684" s="17" t="s">
        <v>4384</v>
      </c>
      <c r="B4684" s="17" t="n">
        <v>1</v>
      </c>
      <c r="C4684" s="21" t="n">
        <v>45989</v>
      </c>
      <c r="D4684" s="17" t="s">
        <v>1026</v>
      </c>
      <c r="E4684" s="17" t="s">
        <v>98</v>
      </c>
      <c r="F4684" s="17" t="s">
        <v>1490</v>
      </c>
      <c r="G4684" s="17" t="s">
        <v>60</v>
      </c>
      <c r="H4684" s="17" t="s">
        <v>1523</v>
      </c>
      <c r="I4684" s="17" t="s">
        <v>1524</v>
      </c>
      <c r="J4684" s="17" t="n">
        <v>1</v>
      </c>
      <c r="K4684" s="15" t="n">
        <v>108.9</v>
      </c>
      <c r="L4684" s="22" t="n">
        <v>0.2</v>
      </c>
      <c r="M4684" s="15" t="n">
        <v>34.67</v>
      </c>
      <c r="N4684" s="15" t="n">
        <f aca="false">J4684*K4684</f>
        <v>108.9</v>
      </c>
      <c r="O4684" s="15" t="n">
        <f aca="false">N4684*L4684</f>
        <v>21.78</v>
      </c>
      <c r="P4684" s="15" t="n">
        <f aca="false">N4684-O4684</f>
        <v>87.12</v>
      </c>
      <c r="Q4684" s="15" t="n">
        <f aca="false">J4684*INDEX(dProdutos!$F$2:$F$47,MATCH(E4684,dProdutos!$A$2:$A$47,0))</f>
        <v>42.52</v>
      </c>
      <c r="R4684" s="15" t="n">
        <f aca="false">IF(I4684="Cancelado",0,P4684-Q4684)</f>
        <v>44.6</v>
      </c>
      <c r="S4684" s="17" t="str">
        <f aca="false">INDEX(dProdutos!$D$2:$D$47,MATCH(E4684,dProdutos!$A$2:$A$47,0))</f>
        <v>Moda Feminina</v>
      </c>
    </row>
    <row r="4685" customFormat="false" ht="15" hidden="false" customHeight="false" outlineLevel="0" collapsed="false">
      <c r="A4685" s="17" t="s">
        <v>4385</v>
      </c>
      <c r="B4685" s="17" t="n">
        <v>1</v>
      </c>
      <c r="C4685" s="21" t="n">
        <v>45989</v>
      </c>
      <c r="D4685" s="17" t="s">
        <v>1277</v>
      </c>
      <c r="E4685" s="17" t="s">
        <v>153</v>
      </c>
      <c r="F4685" s="17" t="s">
        <v>1497</v>
      </c>
      <c r="G4685" s="17" t="s">
        <v>62</v>
      </c>
      <c r="H4685" s="17" t="s">
        <v>1523</v>
      </c>
      <c r="I4685" s="17" t="s">
        <v>1524</v>
      </c>
      <c r="J4685" s="17" t="n">
        <v>1</v>
      </c>
      <c r="K4685" s="15" t="n">
        <v>165.9</v>
      </c>
      <c r="L4685" s="22" t="n">
        <v>0.2</v>
      </c>
      <c r="M4685" s="15" t="n">
        <v>32.58</v>
      </c>
      <c r="N4685" s="15" t="n">
        <f aca="false">J4685*K4685</f>
        <v>165.9</v>
      </c>
      <c r="O4685" s="15" t="n">
        <f aca="false">N4685*L4685</f>
        <v>33.18</v>
      </c>
      <c r="P4685" s="15" t="n">
        <f aca="false">N4685-O4685</f>
        <v>132.72</v>
      </c>
      <c r="Q4685" s="15" t="n">
        <f aca="false">J4685*INDEX(dProdutos!$F$2:$F$47,MATCH(E4685,dProdutos!$A$2:$A$47,0))</f>
        <v>67.28</v>
      </c>
      <c r="R4685" s="15" t="n">
        <f aca="false">IF(I4685="Cancelado",0,P4685-Q4685)</f>
        <v>65.44</v>
      </c>
      <c r="S4685" s="17" t="str">
        <f aca="false">INDEX(dProdutos!$D$2:$D$47,MATCH(E4685,dProdutos!$A$2:$A$47,0))</f>
        <v>Acessórios</v>
      </c>
    </row>
    <row r="4686" customFormat="false" ht="15" hidden="false" customHeight="false" outlineLevel="0" collapsed="false">
      <c r="A4686" s="17" t="s">
        <v>4386</v>
      </c>
      <c r="B4686" s="17" t="n">
        <v>1</v>
      </c>
      <c r="C4686" s="21" t="n">
        <v>45989</v>
      </c>
      <c r="D4686" s="17" t="s">
        <v>787</v>
      </c>
      <c r="E4686" s="17" t="s">
        <v>135</v>
      </c>
      <c r="F4686" s="17" t="s">
        <v>1501</v>
      </c>
      <c r="G4686" s="17" t="s">
        <v>62</v>
      </c>
      <c r="H4686" s="17" t="s">
        <v>1537</v>
      </c>
      <c r="I4686" s="17" t="s">
        <v>1524</v>
      </c>
      <c r="J4686" s="17" t="n">
        <v>1</v>
      </c>
      <c r="K4686" s="15" t="n">
        <v>200.9</v>
      </c>
      <c r="L4686" s="22" t="n">
        <v>0.2</v>
      </c>
      <c r="M4686" s="15" t="n">
        <v>0</v>
      </c>
      <c r="N4686" s="15" t="n">
        <f aca="false">J4686*K4686</f>
        <v>200.9</v>
      </c>
      <c r="O4686" s="15" t="n">
        <f aca="false">N4686*L4686</f>
        <v>40.18</v>
      </c>
      <c r="P4686" s="15" t="n">
        <f aca="false">N4686-O4686</f>
        <v>160.72</v>
      </c>
      <c r="Q4686" s="15" t="n">
        <f aca="false">J4686*INDEX(dProdutos!$F$2:$F$47,MATCH(E4686,dProdutos!$A$2:$A$47,0))</f>
        <v>80.73</v>
      </c>
      <c r="R4686" s="15" t="n">
        <f aca="false">IF(I4686="Cancelado",0,P4686-Q4686)</f>
        <v>79.99</v>
      </c>
      <c r="S4686" s="17" t="str">
        <f aca="false">INDEX(dProdutos!$D$2:$D$47,MATCH(E4686,dProdutos!$A$2:$A$47,0))</f>
        <v>Calçados</v>
      </c>
    </row>
    <row r="4687" customFormat="false" ht="15" hidden="false" customHeight="false" outlineLevel="0" collapsed="false">
      <c r="A4687" s="17" t="s">
        <v>4386</v>
      </c>
      <c r="B4687" s="17" t="n">
        <v>2</v>
      </c>
      <c r="C4687" s="21" t="n">
        <v>45989</v>
      </c>
      <c r="D4687" s="17" t="s">
        <v>787</v>
      </c>
      <c r="E4687" s="17" t="s">
        <v>73</v>
      </c>
      <c r="F4687" s="17" t="s">
        <v>1501</v>
      </c>
      <c r="G4687" s="17" t="s">
        <v>62</v>
      </c>
      <c r="H4687" s="17" t="s">
        <v>1537</v>
      </c>
      <c r="I4687" s="17" t="s">
        <v>1524</v>
      </c>
      <c r="J4687" s="17" t="n">
        <v>1</v>
      </c>
      <c r="K4687" s="15" t="n">
        <v>179.9</v>
      </c>
      <c r="L4687" s="22" t="n">
        <v>0.2</v>
      </c>
      <c r="M4687" s="15" t="n">
        <v>0</v>
      </c>
      <c r="N4687" s="15" t="n">
        <f aca="false">J4687*K4687</f>
        <v>179.9</v>
      </c>
      <c r="O4687" s="15" t="n">
        <f aca="false">N4687*L4687</f>
        <v>35.98</v>
      </c>
      <c r="P4687" s="15" t="n">
        <f aca="false">N4687-O4687</f>
        <v>143.92</v>
      </c>
      <c r="Q4687" s="15" t="n">
        <f aca="false">J4687*INDEX(dProdutos!$F$2:$F$47,MATCH(E4687,dProdutos!$A$2:$A$47,0))</f>
        <v>69.44</v>
      </c>
      <c r="R4687" s="15" t="n">
        <f aca="false">IF(I4687="Cancelado",0,P4687-Q4687)</f>
        <v>74.48</v>
      </c>
      <c r="S4687" s="17" t="str">
        <f aca="false">INDEX(dProdutos!$D$2:$D$47,MATCH(E4687,dProdutos!$A$2:$A$47,0))</f>
        <v>Moda Feminina</v>
      </c>
    </row>
    <row r="4688" customFormat="false" ht="15" hidden="false" customHeight="false" outlineLevel="0" collapsed="false">
      <c r="A4688" s="17" t="s">
        <v>4386</v>
      </c>
      <c r="B4688" s="17" t="n">
        <v>3</v>
      </c>
      <c r="C4688" s="21" t="n">
        <v>45989</v>
      </c>
      <c r="D4688" s="17" t="s">
        <v>787</v>
      </c>
      <c r="E4688" s="17" t="s">
        <v>162</v>
      </c>
      <c r="F4688" s="17" t="s">
        <v>1501</v>
      </c>
      <c r="G4688" s="17" t="s">
        <v>62</v>
      </c>
      <c r="H4688" s="17" t="s">
        <v>1537</v>
      </c>
      <c r="I4688" s="17" t="s">
        <v>1524</v>
      </c>
      <c r="J4688" s="17" t="n">
        <v>2</v>
      </c>
      <c r="K4688" s="15" t="n">
        <v>231.9</v>
      </c>
      <c r="L4688" s="22" t="n">
        <v>0.2</v>
      </c>
      <c r="M4688" s="15" t="n">
        <v>0</v>
      </c>
      <c r="N4688" s="15" t="n">
        <f aca="false">J4688*K4688</f>
        <v>463.8</v>
      </c>
      <c r="O4688" s="15" t="n">
        <f aca="false">N4688*L4688</f>
        <v>92.76</v>
      </c>
      <c r="P4688" s="15" t="n">
        <f aca="false">N4688-O4688</f>
        <v>371.04</v>
      </c>
      <c r="Q4688" s="15" t="n">
        <f aca="false">J4688*INDEX(dProdutos!$F$2:$F$47,MATCH(E4688,dProdutos!$A$2:$A$47,0))</f>
        <v>268.82</v>
      </c>
      <c r="R4688" s="15" t="n">
        <f aca="false">IF(I4688="Cancelado",0,P4688-Q4688)</f>
        <v>102.22</v>
      </c>
      <c r="S4688" s="17" t="str">
        <f aca="false">INDEX(dProdutos!$D$2:$D$47,MATCH(E4688,dProdutos!$A$2:$A$47,0))</f>
        <v>Casa</v>
      </c>
    </row>
    <row r="4689" customFormat="false" ht="15" hidden="false" customHeight="false" outlineLevel="0" collapsed="false">
      <c r="A4689" s="17" t="s">
        <v>4386</v>
      </c>
      <c r="B4689" s="17" t="n">
        <v>4</v>
      </c>
      <c r="C4689" s="21" t="n">
        <v>45989</v>
      </c>
      <c r="D4689" s="17" t="s">
        <v>787</v>
      </c>
      <c r="E4689" s="17" t="s">
        <v>174</v>
      </c>
      <c r="F4689" s="17" t="s">
        <v>1501</v>
      </c>
      <c r="G4689" s="17" t="s">
        <v>62</v>
      </c>
      <c r="H4689" s="17" t="s">
        <v>1537</v>
      </c>
      <c r="I4689" s="17" t="s">
        <v>1524</v>
      </c>
      <c r="J4689" s="17" t="n">
        <v>1</v>
      </c>
      <c r="K4689" s="15" t="n">
        <v>250.9</v>
      </c>
      <c r="L4689" s="22" t="n">
        <v>0.2</v>
      </c>
      <c r="M4689" s="15" t="n">
        <v>0</v>
      </c>
      <c r="N4689" s="15" t="n">
        <f aca="false">J4689*K4689</f>
        <v>250.9</v>
      </c>
      <c r="O4689" s="15" t="n">
        <f aca="false">N4689*L4689</f>
        <v>50.18</v>
      </c>
      <c r="P4689" s="15" t="n">
        <f aca="false">N4689-O4689</f>
        <v>200.72</v>
      </c>
      <c r="Q4689" s="15" t="n">
        <f aca="false">J4689*INDEX(dProdutos!$F$2:$F$47,MATCH(E4689,dProdutos!$A$2:$A$47,0))</f>
        <v>151.28</v>
      </c>
      <c r="R4689" s="15" t="n">
        <f aca="false">IF(I4689="Cancelado",0,P4689-Q4689)</f>
        <v>49.44</v>
      </c>
      <c r="S4689" s="17" t="str">
        <f aca="false">INDEX(dProdutos!$D$2:$D$47,MATCH(E4689,dProdutos!$A$2:$A$47,0))</f>
        <v>Casa</v>
      </c>
    </row>
    <row r="4690" customFormat="false" ht="15" hidden="false" customHeight="false" outlineLevel="0" collapsed="false">
      <c r="A4690" s="17" t="s">
        <v>4387</v>
      </c>
      <c r="B4690" s="17" t="n">
        <v>1</v>
      </c>
      <c r="C4690" s="21" t="n">
        <v>45989</v>
      </c>
      <c r="D4690" s="17" t="s">
        <v>1011</v>
      </c>
      <c r="E4690" s="17" t="s">
        <v>138</v>
      </c>
      <c r="F4690" s="17" t="s">
        <v>1497</v>
      </c>
      <c r="G4690" s="17" t="s">
        <v>59</v>
      </c>
      <c r="H4690" s="17" t="s">
        <v>1523</v>
      </c>
      <c r="I4690" s="17" t="s">
        <v>1524</v>
      </c>
      <c r="J4690" s="17" t="n">
        <v>1</v>
      </c>
      <c r="K4690" s="15" t="n">
        <v>231.9</v>
      </c>
      <c r="L4690" s="22" t="n">
        <v>0.2</v>
      </c>
      <c r="M4690" s="15" t="n">
        <v>24.87</v>
      </c>
      <c r="N4690" s="15" t="n">
        <f aca="false">J4690*K4690</f>
        <v>231.9</v>
      </c>
      <c r="O4690" s="15" t="n">
        <f aca="false">N4690*L4690</f>
        <v>46.38</v>
      </c>
      <c r="P4690" s="15" t="n">
        <f aca="false">N4690-O4690</f>
        <v>185.52</v>
      </c>
      <c r="Q4690" s="15" t="n">
        <f aca="false">J4690*INDEX(dProdutos!$F$2:$F$47,MATCH(E4690,dProdutos!$A$2:$A$47,0))</f>
        <v>132.21</v>
      </c>
      <c r="R4690" s="15" t="n">
        <f aca="false">IF(I4690="Cancelado",0,P4690-Q4690)</f>
        <v>53.31</v>
      </c>
      <c r="S4690" s="17" t="str">
        <f aca="false">INDEX(dProdutos!$D$2:$D$47,MATCH(E4690,dProdutos!$A$2:$A$47,0))</f>
        <v>Calçados</v>
      </c>
    </row>
    <row r="4691" customFormat="false" ht="15" hidden="false" customHeight="false" outlineLevel="0" collapsed="false">
      <c r="A4691" s="17" t="s">
        <v>4388</v>
      </c>
      <c r="B4691" s="17" t="n">
        <v>1</v>
      </c>
      <c r="C4691" s="21" t="n">
        <v>45989</v>
      </c>
      <c r="D4691" s="17" t="s">
        <v>711</v>
      </c>
      <c r="E4691" s="17" t="s">
        <v>95</v>
      </c>
      <c r="F4691" s="17" t="s">
        <v>1501</v>
      </c>
      <c r="G4691" s="17" t="s">
        <v>61</v>
      </c>
      <c r="H4691" s="17" t="s">
        <v>1537</v>
      </c>
      <c r="I4691" s="17" t="s">
        <v>1524</v>
      </c>
      <c r="J4691" s="17" t="n">
        <v>1</v>
      </c>
      <c r="K4691" s="15" t="n">
        <v>77.9</v>
      </c>
      <c r="L4691" s="22" t="n">
        <v>0.2</v>
      </c>
      <c r="M4691" s="15" t="n">
        <v>0</v>
      </c>
      <c r="N4691" s="15" t="n">
        <f aca="false">J4691*K4691</f>
        <v>77.9</v>
      </c>
      <c r="O4691" s="15" t="n">
        <f aca="false">N4691*L4691</f>
        <v>15.58</v>
      </c>
      <c r="P4691" s="15" t="n">
        <f aca="false">N4691-O4691</f>
        <v>62.32</v>
      </c>
      <c r="Q4691" s="15" t="n">
        <f aca="false">J4691*INDEX(dProdutos!$F$2:$F$47,MATCH(E4691,dProdutos!$A$2:$A$47,0))</f>
        <v>36.71</v>
      </c>
      <c r="R4691" s="15" t="n">
        <f aca="false">IF(I4691="Cancelado",0,P4691-Q4691)</f>
        <v>25.61</v>
      </c>
      <c r="S4691" s="17" t="str">
        <f aca="false">INDEX(dProdutos!$D$2:$D$47,MATCH(E4691,dProdutos!$A$2:$A$47,0))</f>
        <v>Moda Feminina</v>
      </c>
    </row>
    <row r="4692" customFormat="false" ht="15" hidden="false" customHeight="false" outlineLevel="0" collapsed="false">
      <c r="A4692" s="17" t="s">
        <v>4389</v>
      </c>
      <c r="B4692" s="17" t="n">
        <v>1</v>
      </c>
      <c r="C4692" s="21" t="n">
        <v>45989</v>
      </c>
      <c r="D4692" s="17" t="s">
        <v>252</v>
      </c>
      <c r="E4692" s="17" t="s">
        <v>147</v>
      </c>
      <c r="F4692" s="17" t="s">
        <v>1503</v>
      </c>
      <c r="G4692" s="17" t="s">
        <v>59</v>
      </c>
      <c r="H4692" s="17" t="s">
        <v>1523</v>
      </c>
      <c r="I4692" s="17" t="s">
        <v>1524</v>
      </c>
      <c r="J4692" s="17" t="n">
        <v>1</v>
      </c>
      <c r="K4692" s="15" t="n">
        <v>231.9</v>
      </c>
      <c r="L4692" s="22" t="n">
        <v>0.2</v>
      </c>
      <c r="M4692" s="15" t="n">
        <v>23.06</v>
      </c>
      <c r="N4692" s="15" t="n">
        <f aca="false">J4692*K4692</f>
        <v>231.9</v>
      </c>
      <c r="O4692" s="15" t="n">
        <f aca="false">N4692*L4692</f>
        <v>46.38</v>
      </c>
      <c r="P4692" s="15" t="n">
        <f aca="false">N4692-O4692</f>
        <v>185.52</v>
      </c>
      <c r="Q4692" s="15" t="n">
        <f aca="false">J4692*INDEX(dProdutos!$F$2:$F$47,MATCH(E4692,dProdutos!$A$2:$A$47,0))</f>
        <v>130.9</v>
      </c>
      <c r="R4692" s="15" t="n">
        <f aca="false">IF(I4692="Cancelado",0,P4692-Q4692)</f>
        <v>54.62</v>
      </c>
      <c r="S4692" s="17" t="str">
        <f aca="false">INDEX(dProdutos!$D$2:$D$47,MATCH(E4692,dProdutos!$A$2:$A$47,0))</f>
        <v>Acessórios</v>
      </c>
    </row>
    <row r="4693" customFormat="false" ht="15" hidden="false" customHeight="false" outlineLevel="0" collapsed="false">
      <c r="A4693" s="17" t="s">
        <v>4390</v>
      </c>
      <c r="B4693" s="17" t="n">
        <v>1</v>
      </c>
      <c r="C4693" s="21" t="n">
        <v>45989</v>
      </c>
      <c r="D4693" s="17" t="s">
        <v>1405</v>
      </c>
      <c r="E4693" s="17" t="s">
        <v>73</v>
      </c>
      <c r="F4693" s="17" t="s">
        <v>1503</v>
      </c>
      <c r="G4693" s="17" t="s">
        <v>60</v>
      </c>
      <c r="H4693" s="17" t="s">
        <v>1537</v>
      </c>
      <c r="I4693" s="17" t="s">
        <v>1524</v>
      </c>
      <c r="J4693" s="17" t="n">
        <v>1</v>
      </c>
      <c r="K4693" s="15" t="n">
        <v>179.9</v>
      </c>
      <c r="L4693" s="22" t="n">
        <v>0.2</v>
      </c>
      <c r="M4693" s="15" t="n">
        <v>26.16</v>
      </c>
      <c r="N4693" s="15" t="n">
        <f aca="false">J4693*K4693</f>
        <v>179.9</v>
      </c>
      <c r="O4693" s="15" t="n">
        <f aca="false">N4693*L4693</f>
        <v>35.98</v>
      </c>
      <c r="P4693" s="15" t="n">
        <f aca="false">N4693-O4693</f>
        <v>143.92</v>
      </c>
      <c r="Q4693" s="15" t="n">
        <f aca="false">J4693*INDEX(dProdutos!$F$2:$F$47,MATCH(E4693,dProdutos!$A$2:$A$47,0))</f>
        <v>69.44</v>
      </c>
      <c r="R4693" s="15" t="n">
        <f aca="false">IF(I4693="Cancelado",0,P4693-Q4693)</f>
        <v>74.48</v>
      </c>
      <c r="S4693" s="17" t="str">
        <f aca="false">INDEX(dProdutos!$D$2:$D$47,MATCH(E4693,dProdutos!$A$2:$A$47,0))</f>
        <v>Moda Feminina</v>
      </c>
    </row>
    <row r="4694" customFormat="false" ht="15" hidden="false" customHeight="false" outlineLevel="0" collapsed="false">
      <c r="A4694" s="17" t="s">
        <v>4391</v>
      </c>
      <c r="B4694" s="17" t="n">
        <v>1</v>
      </c>
      <c r="C4694" s="21" t="n">
        <v>45989</v>
      </c>
      <c r="D4694" s="17" t="s">
        <v>1051</v>
      </c>
      <c r="E4694" s="17" t="s">
        <v>153</v>
      </c>
      <c r="F4694" s="17" t="s">
        <v>1501</v>
      </c>
      <c r="G4694" s="17" t="s">
        <v>62</v>
      </c>
      <c r="H4694" s="17" t="s">
        <v>1523</v>
      </c>
      <c r="I4694" s="17" t="s">
        <v>1524</v>
      </c>
      <c r="J4694" s="17" t="n">
        <v>1</v>
      </c>
      <c r="K4694" s="15" t="n">
        <v>165.9</v>
      </c>
      <c r="L4694" s="22" t="n">
        <v>0.2</v>
      </c>
      <c r="M4694" s="15" t="n">
        <v>16.24</v>
      </c>
      <c r="N4694" s="15" t="n">
        <f aca="false">J4694*K4694</f>
        <v>165.9</v>
      </c>
      <c r="O4694" s="15" t="n">
        <f aca="false">N4694*L4694</f>
        <v>33.18</v>
      </c>
      <c r="P4694" s="15" t="n">
        <f aca="false">N4694-O4694</f>
        <v>132.72</v>
      </c>
      <c r="Q4694" s="15" t="n">
        <f aca="false">J4694*INDEX(dProdutos!$F$2:$F$47,MATCH(E4694,dProdutos!$A$2:$A$47,0))</f>
        <v>67.28</v>
      </c>
      <c r="R4694" s="15" t="n">
        <f aca="false">IF(I4694="Cancelado",0,P4694-Q4694)</f>
        <v>65.44</v>
      </c>
      <c r="S4694" s="17" t="str">
        <f aca="false">INDEX(dProdutos!$D$2:$D$47,MATCH(E4694,dProdutos!$A$2:$A$47,0))</f>
        <v>Acessórios</v>
      </c>
    </row>
    <row r="4695" customFormat="false" ht="15" hidden="false" customHeight="false" outlineLevel="0" collapsed="false">
      <c r="A4695" s="17" t="s">
        <v>4392</v>
      </c>
      <c r="B4695" s="17" t="n">
        <v>1</v>
      </c>
      <c r="C4695" s="21" t="n">
        <v>45989</v>
      </c>
      <c r="D4695" s="17" t="s">
        <v>1287</v>
      </c>
      <c r="E4695" s="17" t="s">
        <v>195</v>
      </c>
      <c r="F4695" s="17" t="s">
        <v>1495</v>
      </c>
      <c r="G4695" s="17" t="s">
        <v>60</v>
      </c>
      <c r="H4695" s="17" t="s">
        <v>1537</v>
      </c>
      <c r="I4695" s="17" t="s">
        <v>1524</v>
      </c>
      <c r="J4695" s="17" t="n">
        <v>1</v>
      </c>
      <c r="K4695" s="15" t="n">
        <v>72.9</v>
      </c>
      <c r="L4695" s="22" t="n">
        <v>0.2</v>
      </c>
      <c r="M4695" s="15" t="n">
        <v>19.62</v>
      </c>
      <c r="N4695" s="15" t="n">
        <f aca="false">J4695*K4695</f>
        <v>72.9</v>
      </c>
      <c r="O4695" s="15" t="n">
        <f aca="false">N4695*L4695</f>
        <v>14.58</v>
      </c>
      <c r="P4695" s="15" t="n">
        <f aca="false">N4695-O4695</f>
        <v>58.32</v>
      </c>
      <c r="Q4695" s="15" t="n">
        <f aca="false">J4695*INDEX(dProdutos!$F$2:$F$47,MATCH(E4695,dProdutos!$A$2:$A$47,0))</f>
        <v>39.23</v>
      </c>
      <c r="R4695" s="15" t="n">
        <f aca="false">IF(I4695="Cancelado",0,P4695-Q4695)</f>
        <v>19.09</v>
      </c>
      <c r="S4695" s="17" t="str">
        <f aca="false">INDEX(dProdutos!$D$2:$D$47,MATCH(E4695,dProdutos!$A$2:$A$47,0))</f>
        <v>Eletrônicos</v>
      </c>
    </row>
    <row r="4696" customFormat="false" ht="15" hidden="false" customHeight="false" outlineLevel="0" collapsed="false">
      <c r="A4696" s="17" t="s">
        <v>4393</v>
      </c>
      <c r="B4696" s="17" t="n">
        <v>1</v>
      </c>
      <c r="C4696" s="21" t="n">
        <v>45989</v>
      </c>
      <c r="D4696" s="17" t="s">
        <v>900</v>
      </c>
      <c r="E4696" s="17" t="s">
        <v>177</v>
      </c>
      <c r="F4696" s="17" t="s">
        <v>1490</v>
      </c>
      <c r="G4696" s="17" t="s">
        <v>61</v>
      </c>
      <c r="H4696" s="17" t="s">
        <v>1527</v>
      </c>
      <c r="I4696" s="17" t="s">
        <v>1524</v>
      </c>
      <c r="J4696" s="17" t="n">
        <v>2</v>
      </c>
      <c r="K4696" s="15" t="n">
        <v>257.9</v>
      </c>
      <c r="L4696" s="22" t="n">
        <v>0.2</v>
      </c>
      <c r="M4696" s="15" t="n">
        <v>32.25</v>
      </c>
      <c r="N4696" s="15" t="n">
        <f aca="false">J4696*K4696</f>
        <v>515.8</v>
      </c>
      <c r="O4696" s="15" t="n">
        <f aca="false">N4696*L4696</f>
        <v>103.16</v>
      </c>
      <c r="P4696" s="15" t="n">
        <f aca="false">N4696-O4696</f>
        <v>412.64</v>
      </c>
      <c r="Q4696" s="15" t="n">
        <f aca="false">J4696*INDEX(dProdutos!$F$2:$F$47,MATCH(E4696,dProdutos!$A$2:$A$47,0))</f>
        <v>276.46</v>
      </c>
      <c r="R4696" s="15" t="n">
        <f aca="false">IF(I4696="Cancelado",0,P4696-Q4696)</f>
        <v>136.18</v>
      </c>
      <c r="S4696" s="17" t="str">
        <f aca="false">INDEX(dProdutos!$D$2:$D$47,MATCH(E4696,dProdutos!$A$2:$A$47,0))</f>
        <v>Casa</v>
      </c>
    </row>
    <row r="4697" customFormat="false" ht="15" hidden="false" customHeight="false" outlineLevel="0" collapsed="false">
      <c r="A4697" s="17" t="s">
        <v>4394</v>
      </c>
      <c r="B4697" s="17" t="n">
        <v>1</v>
      </c>
      <c r="C4697" s="21" t="n">
        <v>45989</v>
      </c>
      <c r="D4697" s="17" t="s">
        <v>514</v>
      </c>
      <c r="E4697" s="17" t="s">
        <v>150</v>
      </c>
      <c r="F4697" s="17" t="s">
        <v>1495</v>
      </c>
      <c r="G4697" s="17" t="s">
        <v>61</v>
      </c>
      <c r="H4697" s="17" t="s">
        <v>1537</v>
      </c>
      <c r="I4697" s="17" t="s">
        <v>1524</v>
      </c>
      <c r="J4697" s="17" t="n">
        <v>1</v>
      </c>
      <c r="K4697" s="15" t="n">
        <v>71.9</v>
      </c>
      <c r="L4697" s="22" t="n">
        <v>0.2</v>
      </c>
      <c r="M4697" s="15" t="n">
        <v>0</v>
      </c>
      <c r="N4697" s="15" t="n">
        <f aca="false">J4697*K4697</f>
        <v>71.9</v>
      </c>
      <c r="O4697" s="15" t="n">
        <f aca="false">N4697*L4697</f>
        <v>14.38</v>
      </c>
      <c r="P4697" s="15" t="n">
        <f aca="false">N4697-O4697</f>
        <v>57.52</v>
      </c>
      <c r="Q4697" s="15" t="n">
        <f aca="false">J4697*INDEX(dProdutos!$F$2:$F$47,MATCH(E4697,dProdutos!$A$2:$A$47,0))</f>
        <v>27.38</v>
      </c>
      <c r="R4697" s="15" t="n">
        <f aca="false">IF(I4697="Cancelado",0,P4697-Q4697)</f>
        <v>30.14</v>
      </c>
      <c r="S4697" s="17" t="str">
        <f aca="false">INDEX(dProdutos!$D$2:$D$47,MATCH(E4697,dProdutos!$A$2:$A$47,0))</f>
        <v>Acessórios</v>
      </c>
    </row>
    <row r="4698" customFormat="false" ht="15" hidden="false" customHeight="false" outlineLevel="0" collapsed="false">
      <c r="A4698" s="17" t="s">
        <v>4395</v>
      </c>
      <c r="B4698" s="17" t="n">
        <v>1</v>
      </c>
      <c r="C4698" s="21" t="n">
        <v>45989</v>
      </c>
      <c r="D4698" s="17" t="s">
        <v>717</v>
      </c>
      <c r="E4698" s="17" t="s">
        <v>108</v>
      </c>
      <c r="F4698" s="17" t="s">
        <v>1487</v>
      </c>
      <c r="G4698" s="17" t="s">
        <v>64</v>
      </c>
      <c r="H4698" s="17" t="s">
        <v>1537</v>
      </c>
      <c r="I4698" s="17" t="s">
        <v>1524</v>
      </c>
      <c r="J4698" s="17" t="n">
        <v>1</v>
      </c>
      <c r="K4698" s="15" t="n">
        <v>265.9</v>
      </c>
      <c r="L4698" s="22" t="n">
        <v>0.2</v>
      </c>
      <c r="M4698" s="15" t="n">
        <v>0</v>
      </c>
      <c r="N4698" s="15" t="n">
        <f aca="false">J4698*K4698</f>
        <v>265.9</v>
      </c>
      <c r="O4698" s="15" t="n">
        <f aca="false">N4698*L4698</f>
        <v>53.18</v>
      </c>
      <c r="P4698" s="15" t="n">
        <f aca="false">N4698-O4698</f>
        <v>212.72</v>
      </c>
      <c r="Q4698" s="15" t="n">
        <f aca="false">J4698*INDEX(dProdutos!$F$2:$F$47,MATCH(E4698,dProdutos!$A$2:$A$47,0))</f>
        <v>155.62</v>
      </c>
      <c r="R4698" s="15" t="n">
        <f aca="false">IF(I4698="Cancelado",0,P4698-Q4698)</f>
        <v>57.1</v>
      </c>
      <c r="S4698" s="17" t="str">
        <f aca="false">INDEX(dProdutos!$D$2:$D$47,MATCH(E4698,dProdutos!$A$2:$A$47,0))</f>
        <v>Moda Masculina</v>
      </c>
    </row>
    <row r="4699" customFormat="false" ht="15" hidden="false" customHeight="false" outlineLevel="0" collapsed="false">
      <c r="A4699" s="17" t="s">
        <v>4395</v>
      </c>
      <c r="B4699" s="17" t="n">
        <v>2</v>
      </c>
      <c r="C4699" s="21" t="n">
        <v>45989</v>
      </c>
      <c r="D4699" s="17" t="s">
        <v>717</v>
      </c>
      <c r="E4699" s="17" t="s">
        <v>95</v>
      </c>
      <c r="F4699" s="17" t="s">
        <v>1487</v>
      </c>
      <c r="G4699" s="17" t="s">
        <v>64</v>
      </c>
      <c r="H4699" s="17" t="s">
        <v>1537</v>
      </c>
      <c r="I4699" s="17" t="s">
        <v>1524</v>
      </c>
      <c r="J4699" s="17" t="n">
        <v>2</v>
      </c>
      <c r="K4699" s="15" t="n">
        <v>77.9</v>
      </c>
      <c r="L4699" s="22" t="n">
        <v>0.2</v>
      </c>
      <c r="M4699" s="15" t="n">
        <v>0</v>
      </c>
      <c r="N4699" s="15" t="n">
        <f aca="false">J4699*K4699</f>
        <v>155.8</v>
      </c>
      <c r="O4699" s="15" t="n">
        <f aca="false">N4699*L4699</f>
        <v>31.16</v>
      </c>
      <c r="P4699" s="15" t="n">
        <f aca="false">N4699-O4699</f>
        <v>124.64</v>
      </c>
      <c r="Q4699" s="15" t="n">
        <f aca="false">J4699*INDEX(dProdutos!$F$2:$F$47,MATCH(E4699,dProdutos!$A$2:$A$47,0))</f>
        <v>73.42</v>
      </c>
      <c r="R4699" s="15" t="n">
        <f aca="false">IF(I4699="Cancelado",0,P4699-Q4699)</f>
        <v>51.22</v>
      </c>
      <c r="S4699" s="17" t="str">
        <f aca="false">INDEX(dProdutos!$D$2:$D$47,MATCH(E4699,dProdutos!$A$2:$A$47,0))</f>
        <v>Moda Feminina</v>
      </c>
    </row>
    <row r="4700" customFormat="false" ht="15" hidden="false" customHeight="false" outlineLevel="0" collapsed="false">
      <c r="A4700" s="17" t="s">
        <v>4396</v>
      </c>
      <c r="B4700" s="17" t="n">
        <v>1</v>
      </c>
      <c r="C4700" s="21" t="n">
        <v>45989</v>
      </c>
      <c r="D4700" s="17" t="s">
        <v>877</v>
      </c>
      <c r="E4700" s="17" t="s">
        <v>77</v>
      </c>
      <c r="F4700" s="17" t="s">
        <v>1490</v>
      </c>
      <c r="G4700" s="17" t="s">
        <v>59</v>
      </c>
      <c r="H4700" s="17" t="s">
        <v>1537</v>
      </c>
      <c r="I4700" s="17" t="s">
        <v>1524</v>
      </c>
      <c r="J4700" s="17" t="n">
        <v>1</v>
      </c>
      <c r="K4700" s="15" t="n">
        <v>198.9</v>
      </c>
      <c r="L4700" s="22" t="n">
        <v>0.2</v>
      </c>
      <c r="M4700" s="15" t="n">
        <v>34.31</v>
      </c>
      <c r="N4700" s="15" t="n">
        <f aca="false">J4700*K4700</f>
        <v>198.9</v>
      </c>
      <c r="O4700" s="15" t="n">
        <f aca="false">N4700*L4700</f>
        <v>39.78</v>
      </c>
      <c r="P4700" s="15" t="n">
        <f aca="false">N4700-O4700</f>
        <v>159.12</v>
      </c>
      <c r="Q4700" s="15" t="n">
        <f aca="false">J4700*INDEX(dProdutos!$F$2:$F$47,MATCH(E4700,dProdutos!$A$2:$A$47,0))</f>
        <v>107.88</v>
      </c>
      <c r="R4700" s="15" t="n">
        <f aca="false">IF(I4700="Cancelado",0,P4700-Q4700)</f>
        <v>51.24</v>
      </c>
      <c r="S4700" s="17" t="str">
        <f aca="false">INDEX(dProdutos!$D$2:$D$47,MATCH(E4700,dProdutos!$A$2:$A$47,0))</f>
        <v>Moda Feminina</v>
      </c>
    </row>
    <row r="4701" customFormat="false" ht="15" hidden="false" customHeight="false" outlineLevel="0" collapsed="false">
      <c r="A4701" s="17" t="s">
        <v>4397</v>
      </c>
      <c r="B4701" s="17" t="n">
        <v>1</v>
      </c>
      <c r="C4701" s="21" t="n">
        <v>45989</v>
      </c>
      <c r="D4701" s="17" t="s">
        <v>723</v>
      </c>
      <c r="E4701" s="17" t="s">
        <v>126</v>
      </c>
      <c r="F4701" s="17" t="s">
        <v>1497</v>
      </c>
      <c r="G4701" s="17" t="s">
        <v>61</v>
      </c>
      <c r="H4701" s="17" t="s">
        <v>1537</v>
      </c>
      <c r="I4701" s="17" t="s">
        <v>1524</v>
      </c>
      <c r="J4701" s="17" t="n">
        <v>1</v>
      </c>
      <c r="K4701" s="15" t="n">
        <v>296.9</v>
      </c>
      <c r="L4701" s="22" t="n">
        <v>0.2</v>
      </c>
      <c r="M4701" s="15" t="n">
        <v>27.92</v>
      </c>
      <c r="N4701" s="15" t="n">
        <f aca="false">J4701*K4701</f>
        <v>296.9</v>
      </c>
      <c r="O4701" s="15" t="n">
        <f aca="false">N4701*L4701</f>
        <v>59.38</v>
      </c>
      <c r="P4701" s="15" t="n">
        <f aca="false">N4701-O4701</f>
        <v>237.52</v>
      </c>
      <c r="Q4701" s="15" t="n">
        <f aca="false">J4701*INDEX(dProdutos!$F$2:$F$47,MATCH(E4701,dProdutos!$A$2:$A$47,0))</f>
        <v>135.24</v>
      </c>
      <c r="R4701" s="15" t="n">
        <f aca="false">IF(I4701="Cancelado",0,P4701-Q4701)</f>
        <v>102.28</v>
      </c>
      <c r="S4701" s="17" t="str">
        <f aca="false">INDEX(dProdutos!$D$2:$D$47,MATCH(E4701,dProdutos!$A$2:$A$47,0))</f>
        <v>Calçados</v>
      </c>
    </row>
    <row r="4702" customFormat="false" ht="15" hidden="false" customHeight="false" outlineLevel="0" collapsed="false">
      <c r="A4702" s="17" t="s">
        <v>4398</v>
      </c>
      <c r="B4702" s="17" t="n">
        <v>1</v>
      </c>
      <c r="C4702" s="21" t="n">
        <v>45989</v>
      </c>
      <c r="D4702" s="17" t="s">
        <v>1011</v>
      </c>
      <c r="E4702" s="17" t="s">
        <v>126</v>
      </c>
      <c r="F4702" s="17" t="s">
        <v>1493</v>
      </c>
      <c r="G4702" s="17" t="s">
        <v>61</v>
      </c>
      <c r="H4702" s="17" t="s">
        <v>1537</v>
      </c>
      <c r="I4702" s="17" t="s">
        <v>1524</v>
      </c>
      <c r="J4702" s="17" t="n">
        <v>1</v>
      </c>
      <c r="K4702" s="15" t="n">
        <v>296.9</v>
      </c>
      <c r="L4702" s="22" t="n">
        <v>0.2</v>
      </c>
      <c r="M4702" s="15" t="n">
        <v>18.56</v>
      </c>
      <c r="N4702" s="15" t="n">
        <f aca="false">J4702*K4702</f>
        <v>296.9</v>
      </c>
      <c r="O4702" s="15" t="n">
        <f aca="false">N4702*L4702</f>
        <v>59.38</v>
      </c>
      <c r="P4702" s="15" t="n">
        <f aca="false">N4702-O4702</f>
        <v>237.52</v>
      </c>
      <c r="Q4702" s="15" t="n">
        <f aca="false">J4702*INDEX(dProdutos!$F$2:$F$47,MATCH(E4702,dProdutos!$A$2:$A$47,0))</f>
        <v>135.24</v>
      </c>
      <c r="R4702" s="15" t="n">
        <f aca="false">IF(I4702="Cancelado",0,P4702-Q4702)</f>
        <v>102.28</v>
      </c>
      <c r="S4702" s="17" t="str">
        <f aca="false">INDEX(dProdutos!$D$2:$D$47,MATCH(E4702,dProdutos!$A$2:$A$47,0))</f>
        <v>Calçados</v>
      </c>
    </row>
    <row r="4703" customFormat="false" ht="15" hidden="false" customHeight="false" outlineLevel="0" collapsed="false">
      <c r="A4703" s="17" t="s">
        <v>4398</v>
      </c>
      <c r="B4703" s="17" t="n">
        <v>2</v>
      </c>
      <c r="C4703" s="21" t="n">
        <v>45989</v>
      </c>
      <c r="D4703" s="17" t="s">
        <v>1011</v>
      </c>
      <c r="E4703" s="17" t="s">
        <v>95</v>
      </c>
      <c r="F4703" s="17" t="s">
        <v>1493</v>
      </c>
      <c r="G4703" s="17" t="s">
        <v>61</v>
      </c>
      <c r="H4703" s="17" t="s">
        <v>1537</v>
      </c>
      <c r="I4703" s="17" t="s">
        <v>1524</v>
      </c>
      <c r="J4703" s="17" t="n">
        <v>1</v>
      </c>
      <c r="K4703" s="15" t="n">
        <v>77.9</v>
      </c>
      <c r="L4703" s="22" t="n">
        <v>0.2</v>
      </c>
      <c r="M4703" s="15" t="n">
        <v>0</v>
      </c>
      <c r="N4703" s="15" t="n">
        <f aca="false">J4703*K4703</f>
        <v>77.9</v>
      </c>
      <c r="O4703" s="15" t="n">
        <f aca="false">N4703*L4703</f>
        <v>15.58</v>
      </c>
      <c r="P4703" s="15" t="n">
        <f aca="false">N4703-O4703</f>
        <v>62.32</v>
      </c>
      <c r="Q4703" s="15" t="n">
        <f aca="false">J4703*INDEX(dProdutos!$F$2:$F$47,MATCH(E4703,dProdutos!$A$2:$A$47,0))</f>
        <v>36.71</v>
      </c>
      <c r="R4703" s="15" t="n">
        <f aca="false">IF(I4703="Cancelado",0,P4703-Q4703)</f>
        <v>25.61</v>
      </c>
      <c r="S4703" s="17" t="str">
        <f aca="false">INDEX(dProdutos!$D$2:$D$47,MATCH(E4703,dProdutos!$A$2:$A$47,0))</f>
        <v>Moda Feminina</v>
      </c>
    </row>
    <row r="4704" customFormat="false" ht="15" hidden="false" customHeight="false" outlineLevel="0" collapsed="false">
      <c r="A4704" s="17" t="s">
        <v>4399</v>
      </c>
      <c r="B4704" s="17" t="n">
        <v>1</v>
      </c>
      <c r="C4704" s="21" t="n">
        <v>45989</v>
      </c>
      <c r="D4704" s="17" t="s">
        <v>648</v>
      </c>
      <c r="E4704" s="17" t="s">
        <v>120</v>
      </c>
      <c r="F4704" s="17" t="s">
        <v>1503</v>
      </c>
      <c r="G4704" s="17" t="s">
        <v>62</v>
      </c>
      <c r="H4704" s="17" t="s">
        <v>1527</v>
      </c>
      <c r="I4704" s="17" t="s">
        <v>1524</v>
      </c>
      <c r="J4704" s="17" t="n">
        <v>1</v>
      </c>
      <c r="K4704" s="15" t="n">
        <v>96.9</v>
      </c>
      <c r="L4704" s="22" t="n">
        <v>0.2</v>
      </c>
      <c r="M4704" s="15" t="n">
        <v>31.01</v>
      </c>
      <c r="N4704" s="15" t="n">
        <f aca="false">J4704*K4704</f>
        <v>96.9</v>
      </c>
      <c r="O4704" s="15" t="n">
        <f aca="false">N4704*L4704</f>
        <v>19.38</v>
      </c>
      <c r="P4704" s="15" t="n">
        <f aca="false">N4704-O4704</f>
        <v>77.52</v>
      </c>
      <c r="Q4704" s="15" t="n">
        <f aca="false">J4704*INDEX(dProdutos!$F$2:$F$47,MATCH(E4704,dProdutos!$A$2:$A$47,0))</f>
        <v>44.36</v>
      </c>
      <c r="R4704" s="15" t="n">
        <f aca="false">IF(I4704="Cancelado",0,P4704-Q4704)</f>
        <v>33.16</v>
      </c>
      <c r="S4704" s="17" t="str">
        <f aca="false">INDEX(dProdutos!$D$2:$D$47,MATCH(E4704,dProdutos!$A$2:$A$47,0))</f>
        <v>Moda Masculina</v>
      </c>
    </row>
    <row r="4705" customFormat="false" ht="15" hidden="false" customHeight="false" outlineLevel="0" collapsed="false">
      <c r="A4705" s="17" t="s">
        <v>4400</v>
      </c>
      <c r="B4705" s="17" t="n">
        <v>1</v>
      </c>
      <c r="C4705" s="21" t="n">
        <v>45989</v>
      </c>
      <c r="D4705" s="17" t="s">
        <v>668</v>
      </c>
      <c r="E4705" s="17" t="s">
        <v>126</v>
      </c>
      <c r="F4705" s="17" t="s">
        <v>1490</v>
      </c>
      <c r="G4705" s="17" t="s">
        <v>61</v>
      </c>
      <c r="H4705" s="17" t="s">
        <v>1537</v>
      </c>
      <c r="I4705" s="17" t="s">
        <v>1524</v>
      </c>
      <c r="J4705" s="17" t="n">
        <v>2</v>
      </c>
      <c r="K4705" s="15" t="n">
        <v>296.9</v>
      </c>
      <c r="L4705" s="22" t="n">
        <v>0.2</v>
      </c>
      <c r="M4705" s="15" t="n">
        <v>0</v>
      </c>
      <c r="N4705" s="15" t="n">
        <f aca="false">J4705*K4705</f>
        <v>593.8</v>
      </c>
      <c r="O4705" s="15" t="n">
        <f aca="false">N4705*L4705</f>
        <v>118.76</v>
      </c>
      <c r="P4705" s="15" t="n">
        <f aca="false">N4705-O4705</f>
        <v>475.04</v>
      </c>
      <c r="Q4705" s="15" t="n">
        <f aca="false">J4705*INDEX(dProdutos!$F$2:$F$47,MATCH(E4705,dProdutos!$A$2:$A$47,0))</f>
        <v>270.48</v>
      </c>
      <c r="R4705" s="15" t="n">
        <f aca="false">IF(I4705="Cancelado",0,P4705-Q4705)</f>
        <v>204.56</v>
      </c>
      <c r="S4705" s="17" t="str">
        <f aca="false">INDEX(dProdutos!$D$2:$D$47,MATCH(E4705,dProdutos!$A$2:$A$47,0))</f>
        <v>Calçados</v>
      </c>
    </row>
    <row r="4706" customFormat="false" ht="15" hidden="false" customHeight="false" outlineLevel="0" collapsed="false">
      <c r="A4706" s="17" t="s">
        <v>4401</v>
      </c>
      <c r="B4706" s="17" t="n">
        <v>1</v>
      </c>
      <c r="C4706" s="21" t="n">
        <v>45989</v>
      </c>
      <c r="D4706" s="17" t="s">
        <v>1453</v>
      </c>
      <c r="E4706" s="17" t="s">
        <v>189</v>
      </c>
      <c r="F4706" s="17" t="s">
        <v>1503</v>
      </c>
      <c r="G4706" s="17" t="s">
        <v>59</v>
      </c>
      <c r="H4706" s="17" t="s">
        <v>1523</v>
      </c>
      <c r="I4706" s="17" t="s">
        <v>1524</v>
      </c>
      <c r="J4706" s="17" t="n">
        <v>1</v>
      </c>
      <c r="K4706" s="15" t="n">
        <v>138.9</v>
      </c>
      <c r="L4706" s="22" t="n">
        <v>0.2</v>
      </c>
      <c r="M4706" s="15" t="n">
        <v>18.2</v>
      </c>
      <c r="N4706" s="15" t="n">
        <f aca="false">J4706*K4706</f>
        <v>138.9</v>
      </c>
      <c r="O4706" s="15" t="n">
        <f aca="false">N4706*L4706</f>
        <v>27.78</v>
      </c>
      <c r="P4706" s="15" t="n">
        <f aca="false">N4706-O4706</f>
        <v>111.12</v>
      </c>
      <c r="Q4706" s="15" t="n">
        <f aca="false">J4706*INDEX(dProdutos!$F$2:$F$47,MATCH(E4706,dProdutos!$A$2:$A$47,0))</f>
        <v>68.96</v>
      </c>
      <c r="R4706" s="15" t="n">
        <f aca="false">IF(I4706="Cancelado",0,P4706-Q4706)</f>
        <v>42.16</v>
      </c>
      <c r="S4706" s="17" t="str">
        <f aca="false">INDEX(dProdutos!$D$2:$D$47,MATCH(E4706,dProdutos!$A$2:$A$47,0))</f>
        <v>Eletrônicos</v>
      </c>
    </row>
    <row r="4707" customFormat="false" ht="15" hidden="false" customHeight="false" outlineLevel="0" collapsed="false">
      <c r="A4707" s="17" t="s">
        <v>4402</v>
      </c>
      <c r="B4707" s="17" t="n">
        <v>1</v>
      </c>
      <c r="C4707" s="21" t="n">
        <v>45989</v>
      </c>
      <c r="D4707" s="17" t="s">
        <v>450</v>
      </c>
      <c r="E4707" s="17" t="s">
        <v>111</v>
      </c>
      <c r="F4707" s="17" t="s">
        <v>1499</v>
      </c>
      <c r="G4707" s="17" t="s">
        <v>62</v>
      </c>
      <c r="H4707" s="17" t="s">
        <v>1537</v>
      </c>
      <c r="I4707" s="17" t="s">
        <v>1524</v>
      </c>
      <c r="J4707" s="17" t="n">
        <v>1</v>
      </c>
      <c r="K4707" s="15" t="n">
        <v>188.9</v>
      </c>
      <c r="L4707" s="22" t="n">
        <v>0.2</v>
      </c>
      <c r="M4707" s="15" t="n">
        <v>17.99</v>
      </c>
      <c r="N4707" s="15" t="n">
        <f aca="false">J4707*K4707</f>
        <v>188.9</v>
      </c>
      <c r="O4707" s="15" t="n">
        <f aca="false">N4707*L4707</f>
        <v>37.78</v>
      </c>
      <c r="P4707" s="15" t="n">
        <f aca="false">N4707-O4707</f>
        <v>151.12</v>
      </c>
      <c r="Q4707" s="15" t="n">
        <f aca="false">J4707*INDEX(dProdutos!$F$2:$F$47,MATCH(E4707,dProdutos!$A$2:$A$47,0))</f>
        <v>88.32</v>
      </c>
      <c r="R4707" s="15" t="n">
        <f aca="false">IF(I4707="Cancelado",0,P4707-Q4707)</f>
        <v>62.8</v>
      </c>
      <c r="S4707" s="17" t="str">
        <f aca="false">INDEX(dProdutos!$D$2:$D$47,MATCH(E4707,dProdutos!$A$2:$A$47,0))</f>
        <v>Moda Masculina</v>
      </c>
    </row>
    <row r="4708" customFormat="false" ht="15" hidden="false" customHeight="false" outlineLevel="0" collapsed="false">
      <c r="A4708" s="17" t="s">
        <v>4403</v>
      </c>
      <c r="B4708" s="17" t="n">
        <v>1</v>
      </c>
      <c r="C4708" s="21" t="n">
        <v>45989</v>
      </c>
      <c r="D4708" s="17" t="s">
        <v>812</v>
      </c>
      <c r="E4708" s="17" t="s">
        <v>114</v>
      </c>
      <c r="F4708" s="17" t="s">
        <v>1490</v>
      </c>
      <c r="G4708" s="17" t="s">
        <v>60</v>
      </c>
      <c r="H4708" s="17" t="s">
        <v>1537</v>
      </c>
      <c r="I4708" s="17" t="s">
        <v>1524</v>
      </c>
      <c r="J4708" s="17" t="n">
        <v>1</v>
      </c>
      <c r="K4708" s="15" t="n">
        <v>202.9</v>
      </c>
      <c r="L4708" s="22" t="n">
        <v>0.2</v>
      </c>
      <c r="M4708" s="15" t="n">
        <v>0</v>
      </c>
      <c r="N4708" s="15" t="n">
        <f aca="false">J4708*K4708</f>
        <v>202.9</v>
      </c>
      <c r="O4708" s="15" t="n">
        <f aca="false">N4708*L4708</f>
        <v>40.58</v>
      </c>
      <c r="P4708" s="15" t="n">
        <f aca="false">N4708-O4708</f>
        <v>162.32</v>
      </c>
      <c r="Q4708" s="15" t="n">
        <f aca="false">J4708*INDEX(dProdutos!$F$2:$F$47,MATCH(E4708,dProdutos!$A$2:$A$47,0))</f>
        <v>110.39</v>
      </c>
      <c r="R4708" s="15" t="n">
        <f aca="false">IF(I4708="Cancelado",0,P4708-Q4708)</f>
        <v>51.93</v>
      </c>
      <c r="S4708" s="17" t="str">
        <f aca="false">INDEX(dProdutos!$D$2:$D$47,MATCH(E4708,dProdutos!$A$2:$A$47,0))</f>
        <v>Moda Masculina</v>
      </c>
    </row>
    <row r="4709" customFormat="false" ht="15" hidden="false" customHeight="false" outlineLevel="0" collapsed="false">
      <c r="A4709" s="17" t="s">
        <v>4404</v>
      </c>
      <c r="B4709" s="17" t="n">
        <v>1</v>
      </c>
      <c r="C4709" s="21" t="n">
        <v>45989</v>
      </c>
      <c r="D4709" s="17" t="s">
        <v>1459</v>
      </c>
      <c r="E4709" s="17" t="s">
        <v>85</v>
      </c>
      <c r="F4709" s="17" t="s">
        <v>1497</v>
      </c>
      <c r="G4709" s="17" t="s">
        <v>63</v>
      </c>
      <c r="H4709" s="17" t="s">
        <v>1537</v>
      </c>
      <c r="I4709" s="17" t="s">
        <v>1524</v>
      </c>
      <c r="J4709" s="17" t="n">
        <v>1</v>
      </c>
      <c r="K4709" s="15" t="n">
        <v>165.9</v>
      </c>
      <c r="L4709" s="22" t="n">
        <v>0.2</v>
      </c>
      <c r="M4709" s="15" t="n">
        <v>16.07</v>
      </c>
      <c r="N4709" s="15" t="n">
        <f aca="false">J4709*K4709</f>
        <v>165.9</v>
      </c>
      <c r="O4709" s="15" t="n">
        <f aca="false">N4709*L4709</f>
        <v>33.18</v>
      </c>
      <c r="P4709" s="15" t="n">
        <f aca="false">N4709-O4709</f>
        <v>132.72</v>
      </c>
      <c r="Q4709" s="15" t="n">
        <f aca="false">J4709*INDEX(dProdutos!$F$2:$F$47,MATCH(E4709,dProdutos!$A$2:$A$47,0))</f>
        <v>91.55</v>
      </c>
      <c r="R4709" s="15" t="n">
        <f aca="false">IF(I4709="Cancelado",0,P4709-Q4709)</f>
        <v>41.17</v>
      </c>
      <c r="S4709" s="17" t="str">
        <f aca="false">INDEX(dProdutos!$D$2:$D$47,MATCH(E4709,dProdutos!$A$2:$A$47,0))</f>
        <v>Moda Feminina</v>
      </c>
    </row>
    <row r="4710" customFormat="false" ht="15" hidden="false" customHeight="false" outlineLevel="0" collapsed="false">
      <c r="A4710" s="17" t="s">
        <v>4404</v>
      </c>
      <c r="B4710" s="17" t="n">
        <v>2</v>
      </c>
      <c r="C4710" s="21" t="n">
        <v>45989</v>
      </c>
      <c r="D4710" s="17" t="s">
        <v>1459</v>
      </c>
      <c r="E4710" s="17" t="s">
        <v>210</v>
      </c>
      <c r="F4710" s="17" t="s">
        <v>1497</v>
      </c>
      <c r="G4710" s="17" t="s">
        <v>63</v>
      </c>
      <c r="H4710" s="17" t="s">
        <v>1537</v>
      </c>
      <c r="I4710" s="17" t="s">
        <v>1524</v>
      </c>
      <c r="J4710" s="17" t="n">
        <v>2</v>
      </c>
      <c r="K4710" s="15" t="n">
        <v>245.9</v>
      </c>
      <c r="L4710" s="22" t="n">
        <v>0.2</v>
      </c>
      <c r="M4710" s="15" t="n">
        <v>0</v>
      </c>
      <c r="N4710" s="15" t="n">
        <f aca="false">J4710*K4710</f>
        <v>491.8</v>
      </c>
      <c r="O4710" s="15" t="n">
        <f aca="false">N4710*L4710</f>
        <v>98.36</v>
      </c>
      <c r="P4710" s="15" t="n">
        <f aca="false">N4710-O4710</f>
        <v>393.44</v>
      </c>
      <c r="Q4710" s="15" t="n">
        <f aca="false">J4710*INDEX(dProdutos!$F$2:$F$47,MATCH(E4710,dProdutos!$A$2:$A$47,0))</f>
        <v>301.26</v>
      </c>
      <c r="R4710" s="15" t="n">
        <f aca="false">IF(I4710="Cancelado",0,P4710-Q4710)</f>
        <v>92.18</v>
      </c>
      <c r="S4710" s="17" t="str">
        <f aca="false">INDEX(dProdutos!$D$2:$D$47,MATCH(E4710,dProdutos!$A$2:$A$47,0))</f>
        <v>Beleza</v>
      </c>
    </row>
    <row r="4711" customFormat="false" ht="15" hidden="false" customHeight="false" outlineLevel="0" collapsed="false">
      <c r="A4711" s="17" t="s">
        <v>4404</v>
      </c>
      <c r="B4711" s="17" t="n">
        <v>3</v>
      </c>
      <c r="C4711" s="21" t="n">
        <v>45989</v>
      </c>
      <c r="D4711" s="17" t="s">
        <v>1459</v>
      </c>
      <c r="E4711" s="17" t="s">
        <v>129</v>
      </c>
      <c r="F4711" s="17" t="s">
        <v>1497</v>
      </c>
      <c r="G4711" s="17" t="s">
        <v>63</v>
      </c>
      <c r="H4711" s="17" t="s">
        <v>1537</v>
      </c>
      <c r="I4711" s="17" t="s">
        <v>1524</v>
      </c>
      <c r="J4711" s="17" t="n">
        <v>1</v>
      </c>
      <c r="K4711" s="15" t="n">
        <v>105.9</v>
      </c>
      <c r="L4711" s="22" t="n">
        <v>0.2</v>
      </c>
      <c r="M4711" s="15" t="n">
        <v>0</v>
      </c>
      <c r="N4711" s="15" t="n">
        <f aca="false">J4711*K4711</f>
        <v>105.9</v>
      </c>
      <c r="O4711" s="15" t="n">
        <f aca="false">N4711*L4711</f>
        <v>21.18</v>
      </c>
      <c r="P4711" s="15" t="n">
        <f aca="false">N4711-O4711</f>
        <v>84.72</v>
      </c>
      <c r="Q4711" s="15" t="n">
        <f aca="false">J4711*INDEX(dProdutos!$F$2:$F$47,MATCH(E4711,dProdutos!$A$2:$A$47,0))</f>
        <v>43.79</v>
      </c>
      <c r="R4711" s="15" t="n">
        <f aca="false">IF(I4711="Cancelado",0,P4711-Q4711)</f>
        <v>40.93</v>
      </c>
      <c r="S4711" s="17" t="str">
        <f aca="false">INDEX(dProdutos!$D$2:$D$47,MATCH(E4711,dProdutos!$A$2:$A$47,0))</f>
        <v>Calçados</v>
      </c>
    </row>
    <row r="4712" customFormat="false" ht="15" hidden="false" customHeight="false" outlineLevel="0" collapsed="false">
      <c r="A4712" s="17" t="s">
        <v>4405</v>
      </c>
      <c r="B4712" s="17" t="n">
        <v>1</v>
      </c>
      <c r="C4712" s="21" t="n">
        <v>45989</v>
      </c>
      <c r="D4712" s="17" t="s">
        <v>717</v>
      </c>
      <c r="E4712" s="17" t="s">
        <v>171</v>
      </c>
      <c r="F4712" s="17" t="s">
        <v>1503</v>
      </c>
      <c r="G4712" s="17" t="s">
        <v>62</v>
      </c>
      <c r="H4712" s="17" t="s">
        <v>1523</v>
      </c>
      <c r="I4712" s="17" t="s">
        <v>1524</v>
      </c>
      <c r="J4712" s="17" t="n">
        <v>1</v>
      </c>
      <c r="K4712" s="15" t="n">
        <v>246.9</v>
      </c>
      <c r="L4712" s="22" t="n">
        <v>0.2</v>
      </c>
      <c r="M4712" s="15" t="n">
        <v>30.16</v>
      </c>
      <c r="N4712" s="15" t="n">
        <f aca="false">J4712*K4712</f>
        <v>246.9</v>
      </c>
      <c r="O4712" s="15" t="n">
        <f aca="false">N4712*L4712</f>
        <v>49.38</v>
      </c>
      <c r="P4712" s="15" t="n">
        <f aca="false">N4712-O4712</f>
        <v>197.52</v>
      </c>
      <c r="Q4712" s="15" t="n">
        <f aca="false">J4712*INDEX(dProdutos!$F$2:$F$47,MATCH(E4712,dProdutos!$A$2:$A$47,0))</f>
        <v>103.61</v>
      </c>
      <c r="R4712" s="15" t="n">
        <f aca="false">IF(I4712="Cancelado",0,P4712-Q4712)</f>
        <v>93.91</v>
      </c>
      <c r="S4712" s="17" t="str">
        <f aca="false">INDEX(dProdutos!$D$2:$D$47,MATCH(E4712,dProdutos!$A$2:$A$47,0))</f>
        <v>Casa</v>
      </c>
    </row>
    <row r="4713" customFormat="false" ht="15" hidden="false" customHeight="false" outlineLevel="0" collapsed="false">
      <c r="A4713" s="17" t="s">
        <v>4406</v>
      </c>
      <c r="B4713" s="17" t="n">
        <v>1</v>
      </c>
      <c r="C4713" s="21" t="n">
        <v>45989</v>
      </c>
      <c r="D4713" s="17" t="s">
        <v>224</v>
      </c>
      <c r="E4713" s="17" t="s">
        <v>174</v>
      </c>
      <c r="F4713" s="17" t="s">
        <v>1495</v>
      </c>
      <c r="G4713" s="17" t="s">
        <v>61</v>
      </c>
      <c r="H4713" s="17" t="s">
        <v>1523</v>
      </c>
      <c r="I4713" s="17" t="s">
        <v>1524</v>
      </c>
      <c r="J4713" s="17" t="n">
        <v>2</v>
      </c>
      <c r="K4713" s="15" t="n">
        <v>250.9</v>
      </c>
      <c r="L4713" s="22" t="n">
        <v>0.2</v>
      </c>
      <c r="M4713" s="15" t="n">
        <v>26.19</v>
      </c>
      <c r="N4713" s="15" t="n">
        <f aca="false">J4713*K4713</f>
        <v>501.8</v>
      </c>
      <c r="O4713" s="15" t="n">
        <f aca="false">N4713*L4713</f>
        <v>100.36</v>
      </c>
      <c r="P4713" s="15" t="n">
        <f aca="false">N4713-O4713</f>
        <v>401.44</v>
      </c>
      <c r="Q4713" s="15" t="n">
        <f aca="false">J4713*INDEX(dProdutos!$F$2:$F$47,MATCH(E4713,dProdutos!$A$2:$A$47,0))</f>
        <v>302.56</v>
      </c>
      <c r="R4713" s="15" t="n">
        <f aca="false">IF(I4713="Cancelado",0,P4713-Q4713)</f>
        <v>98.88</v>
      </c>
      <c r="S4713" s="17" t="str">
        <f aca="false">INDEX(dProdutos!$D$2:$D$47,MATCH(E4713,dProdutos!$A$2:$A$47,0))</f>
        <v>Casa</v>
      </c>
    </row>
    <row r="4714" customFormat="false" ht="15" hidden="false" customHeight="false" outlineLevel="0" collapsed="false">
      <c r="A4714" s="17" t="s">
        <v>4407</v>
      </c>
      <c r="B4714" s="17" t="n">
        <v>1</v>
      </c>
      <c r="C4714" s="21" t="n">
        <v>45989</v>
      </c>
      <c r="D4714" s="17" t="s">
        <v>931</v>
      </c>
      <c r="E4714" s="17" t="s">
        <v>171</v>
      </c>
      <c r="F4714" s="17" t="s">
        <v>1501</v>
      </c>
      <c r="G4714" s="17" t="s">
        <v>60</v>
      </c>
      <c r="H4714" s="17" t="s">
        <v>1537</v>
      </c>
      <c r="I4714" s="17" t="s">
        <v>1531</v>
      </c>
      <c r="J4714" s="17" t="n">
        <v>2</v>
      </c>
      <c r="K4714" s="15" t="n">
        <v>246.9</v>
      </c>
      <c r="L4714" s="22" t="n">
        <v>0.2</v>
      </c>
      <c r="M4714" s="15" t="n">
        <v>24.43</v>
      </c>
      <c r="N4714" s="15" t="n">
        <f aca="false">J4714*K4714</f>
        <v>493.8</v>
      </c>
      <c r="O4714" s="15" t="n">
        <f aca="false">N4714*L4714</f>
        <v>98.76</v>
      </c>
      <c r="P4714" s="15" t="n">
        <f aca="false">N4714-O4714</f>
        <v>395.04</v>
      </c>
      <c r="Q4714" s="15" t="n">
        <f aca="false">J4714*INDEX(dProdutos!$F$2:$F$47,MATCH(E4714,dProdutos!$A$2:$A$47,0))</f>
        <v>207.22</v>
      </c>
      <c r="R4714" s="15" t="n">
        <f aca="false">IF(I4714="Cancelado",0,P4714-Q4714)</f>
        <v>0</v>
      </c>
      <c r="S4714" s="17" t="str">
        <f aca="false">INDEX(dProdutos!$D$2:$D$47,MATCH(E4714,dProdutos!$A$2:$A$47,0))</f>
        <v>Casa</v>
      </c>
    </row>
    <row r="4715" customFormat="false" ht="15" hidden="false" customHeight="false" outlineLevel="0" collapsed="false">
      <c r="A4715" s="17" t="s">
        <v>4407</v>
      </c>
      <c r="B4715" s="17" t="n">
        <v>2</v>
      </c>
      <c r="C4715" s="21" t="n">
        <v>45989</v>
      </c>
      <c r="D4715" s="17" t="s">
        <v>931</v>
      </c>
      <c r="E4715" s="17" t="s">
        <v>186</v>
      </c>
      <c r="F4715" s="17" t="s">
        <v>1501</v>
      </c>
      <c r="G4715" s="17" t="s">
        <v>60</v>
      </c>
      <c r="H4715" s="17" t="s">
        <v>1537</v>
      </c>
      <c r="I4715" s="17" t="s">
        <v>1531</v>
      </c>
      <c r="J4715" s="17" t="n">
        <v>1</v>
      </c>
      <c r="K4715" s="15" t="n">
        <v>120.9</v>
      </c>
      <c r="L4715" s="22" t="n">
        <v>0.2</v>
      </c>
      <c r="M4715" s="15" t="n">
        <v>0</v>
      </c>
      <c r="N4715" s="15" t="n">
        <f aca="false">J4715*K4715</f>
        <v>120.9</v>
      </c>
      <c r="O4715" s="15" t="n">
        <f aca="false">N4715*L4715</f>
        <v>24.18</v>
      </c>
      <c r="P4715" s="15" t="n">
        <f aca="false">N4715-O4715</f>
        <v>96.72</v>
      </c>
      <c r="Q4715" s="15" t="n">
        <f aca="false">J4715*INDEX(dProdutos!$F$2:$F$47,MATCH(E4715,dProdutos!$A$2:$A$47,0))</f>
        <v>72.21</v>
      </c>
      <c r="R4715" s="15" t="n">
        <f aca="false">IF(I4715="Cancelado",0,P4715-Q4715)</f>
        <v>0</v>
      </c>
      <c r="S4715" s="17" t="str">
        <f aca="false">INDEX(dProdutos!$D$2:$D$47,MATCH(E4715,dProdutos!$A$2:$A$47,0))</f>
        <v>Eletrônicos</v>
      </c>
    </row>
    <row r="4716" customFormat="false" ht="15" hidden="false" customHeight="false" outlineLevel="0" collapsed="false">
      <c r="A4716" s="17" t="s">
        <v>4408</v>
      </c>
      <c r="B4716" s="17" t="n">
        <v>1</v>
      </c>
      <c r="C4716" s="21" t="n">
        <v>45989</v>
      </c>
      <c r="D4716" s="17" t="s">
        <v>976</v>
      </c>
      <c r="E4716" s="17" t="s">
        <v>111</v>
      </c>
      <c r="F4716" s="17" t="s">
        <v>1495</v>
      </c>
      <c r="G4716" s="17" t="s">
        <v>60</v>
      </c>
      <c r="H4716" s="17" t="s">
        <v>1537</v>
      </c>
      <c r="I4716" s="17" t="s">
        <v>1524</v>
      </c>
      <c r="J4716" s="17" t="n">
        <v>1</v>
      </c>
      <c r="K4716" s="15" t="n">
        <v>188.9</v>
      </c>
      <c r="L4716" s="22" t="n">
        <v>0.2</v>
      </c>
      <c r="M4716" s="15" t="n">
        <v>11.28</v>
      </c>
      <c r="N4716" s="15" t="n">
        <f aca="false">J4716*K4716</f>
        <v>188.9</v>
      </c>
      <c r="O4716" s="15" t="n">
        <f aca="false">N4716*L4716</f>
        <v>37.78</v>
      </c>
      <c r="P4716" s="15" t="n">
        <f aca="false">N4716-O4716</f>
        <v>151.12</v>
      </c>
      <c r="Q4716" s="15" t="n">
        <f aca="false">J4716*INDEX(dProdutos!$F$2:$F$47,MATCH(E4716,dProdutos!$A$2:$A$47,0))</f>
        <v>88.32</v>
      </c>
      <c r="R4716" s="15" t="n">
        <f aca="false">IF(I4716="Cancelado",0,P4716-Q4716)</f>
        <v>62.8</v>
      </c>
      <c r="S4716" s="17" t="str">
        <f aca="false">INDEX(dProdutos!$D$2:$D$47,MATCH(E4716,dProdutos!$A$2:$A$47,0))</f>
        <v>Moda Masculina</v>
      </c>
    </row>
    <row r="4717" customFormat="false" ht="15" hidden="false" customHeight="false" outlineLevel="0" collapsed="false">
      <c r="A4717" s="17" t="s">
        <v>4408</v>
      </c>
      <c r="B4717" s="17" t="n">
        <v>2</v>
      </c>
      <c r="C4717" s="21" t="n">
        <v>45989</v>
      </c>
      <c r="D4717" s="17" t="s">
        <v>976</v>
      </c>
      <c r="E4717" s="17" t="s">
        <v>126</v>
      </c>
      <c r="F4717" s="17" t="s">
        <v>1495</v>
      </c>
      <c r="G4717" s="17" t="s">
        <v>60</v>
      </c>
      <c r="H4717" s="17" t="s">
        <v>1537</v>
      </c>
      <c r="I4717" s="17" t="s">
        <v>1524</v>
      </c>
      <c r="J4717" s="17" t="n">
        <v>1</v>
      </c>
      <c r="K4717" s="15" t="n">
        <v>296.9</v>
      </c>
      <c r="L4717" s="22" t="n">
        <v>0.2</v>
      </c>
      <c r="M4717" s="15" t="n">
        <v>0</v>
      </c>
      <c r="N4717" s="15" t="n">
        <f aca="false">J4717*K4717</f>
        <v>296.9</v>
      </c>
      <c r="O4717" s="15" t="n">
        <f aca="false">N4717*L4717</f>
        <v>59.38</v>
      </c>
      <c r="P4717" s="15" t="n">
        <f aca="false">N4717-O4717</f>
        <v>237.52</v>
      </c>
      <c r="Q4717" s="15" t="n">
        <f aca="false">J4717*INDEX(dProdutos!$F$2:$F$47,MATCH(E4717,dProdutos!$A$2:$A$47,0))</f>
        <v>135.24</v>
      </c>
      <c r="R4717" s="15" t="n">
        <f aca="false">IF(I4717="Cancelado",0,P4717-Q4717)</f>
        <v>102.28</v>
      </c>
      <c r="S4717" s="17" t="str">
        <f aca="false">INDEX(dProdutos!$D$2:$D$47,MATCH(E4717,dProdutos!$A$2:$A$47,0))</f>
        <v>Calçados</v>
      </c>
    </row>
    <row r="4718" customFormat="false" ht="15" hidden="false" customHeight="false" outlineLevel="0" collapsed="false">
      <c r="A4718" s="17" t="s">
        <v>4409</v>
      </c>
      <c r="B4718" s="17" t="n">
        <v>1</v>
      </c>
      <c r="C4718" s="21" t="n">
        <v>45989</v>
      </c>
      <c r="D4718" s="17" t="s">
        <v>1130</v>
      </c>
      <c r="E4718" s="17" t="s">
        <v>105</v>
      </c>
      <c r="F4718" s="17" t="s">
        <v>1501</v>
      </c>
      <c r="G4718" s="17" t="s">
        <v>62</v>
      </c>
      <c r="H4718" s="17" t="s">
        <v>1527</v>
      </c>
      <c r="I4718" s="17" t="s">
        <v>1524</v>
      </c>
      <c r="J4718" s="17" t="n">
        <v>1</v>
      </c>
      <c r="K4718" s="15" t="n">
        <v>175.9</v>
      </c>
      <c r="L4718" s="22" t="n">
        <v>0.2</v>
      </c>
      <c r="M4718" s="15" t="n">
        <v>10.33</v>
      </c>
      <c r="N4718" s="15" t="n">
        <f aca="false">J4718*K4718</f>
        <v>175.9</v>
      </c>
      <c r="O4718" s="15" t="n">
        <f aca="false">N4718*L4718</f>
        <v>35.18</v>
      </c>
      <c r="P4718" s="15" t="n">
        <f aca="false">N4718-O4718</f>
        <v>140.72</v>
      </c>
      <c r="Q4718" s="15" t="n">
        <f aca="false">J4718*INDEX(dProdutos!$F$2:$F$47,MATCH(E4718,dProdutos!$A$2:$A$47,0))</f>
        <v>96.59</v>
      </c>
      <c r="R4718" s="15" t="n">
        <f aca="false">IF(I4718="Cancelado",0,P4718-Q4718)</f>
        <v>44.13</v>
      </c>
      <c r="S4718" s="17" t="str">
        <f aca="false">INDEX(dProdutos!$D$2:$D$47,MATCH(E4718,dProdutos!$A$2:$A$47,0))</f>
        <v>Moda Masculina</v>
      </c>
    </row>
    <row r="4719" customFormat="false" ht="15" hidden="false" customHeight="false" outlineLevel="0" collapsed="false">
      <c r="A4719" s="17" t="s">
        <v>4410</v>
      </c>
      <c r="B4719" s="17" t="n">
        <v>1</v>
      </c>
      <c r="C4719" s="21" t="n">
        <v>45989</v>
      </c>
      <c r="D4719" s="17" t="s">
        <v>846</v>
      </c>
      <c r="E4719" s="17" t="s">
        <v>114</v>
      </c>
      <c r="F4719" s="17" t="s">
        <v>1493</v>
      </c>
      <c r="G4719" s="17" t="s">
        <v>60</v>
      </c>
      <c r="H4719" s="17" t="s">
        <v>1537</v>
      </c>
      <c r="I4719" s="17" t="s">
        <v>1524</v>
      </c>
      <c r="J4719" s="17" t="n">
        <v>1</v>
      </c>
      <c r="K4719" s="15" t="n">
        <v>202.9</v>
      </c>
      <c r="L4719" s="22" t="n">
        <v>0.2</v>
      </c>
      <c r="M4719" s="15" t="n">
        <v>0</v>
      </c>
      <c r="N4719" s="15" t="n">
        <f aca="false">J4719*K4719</f>
        <v>202.9</v>
      </c>
      <c r="O4719" s="15" t="n">
        <f aca="false">N4719*L4719</f>
        <v>40.58</v>
      </c>
      <c r="P4719" s="15" t="n">
        <f aca="false">N4719-O4719</f>
        <v>162.32</v>
      </c>
      <c r="Q4719" s="15" t="n">
        <f aca="false">J4719*INDEX(dProdutos!$F$2:$F$47,MATCH(E4719,dProdutos!$A$2:$A$47,0))</f>
        <v>110.39</v>
      </c>
      <c r="R4719" s="15" t="n">
        <f aca="false">IF(I4719="Cancelado",0,P4719-Q4719)</f>
        <v>51.93</v>
      </c>
      <c r="S4719" s="17" t="str">
        <f aca="false">INDEX(dProdutos!$D$2:$D$47,MATCH(E4719,dProdutos!$A$2:$A$47,0))</f>
        <v>Moda Masculina</v>
      </c>
    </row>
    <row r="4720" customFormat="false" ht="15" hidden="false" customHeight="false" outlineLevel="0" collapsed="false">
      <c r="A4720" s="17" t="s">
        <v>4411</v>
      </c>
      <c r="B4720" s="17" t="n">
        <v>1</v>
      </c>
      <c r="C4720" s="21" t="n">
        <v>45989</v>
      </c>
      <c r="D4720" s="17" t="s">
        <v>976</v>
      </c>
      <c r="E4720" s="17" t="s">
        <v>135</v>
      </c>
      <c r="F4720" s="17" t="s">
        <v>1487</v>
      </c>
      <c r="G4720" s="17" t="s">
        <v>61</v>
      </c>
      <c r="H4720" s="17" t="s">
        <v>1537</v>
      </c>
      <c r="I4720" s="17" t="s">
        <v>1524</v>
      </c>
      <c r="J4720" s="17" t="n">
        <v>1</v>
      </c>
      <c r="K4720" s="15" t="n">
        <v>200.9</v>
      </c>
      <c r="L4720" s="22" t="n">
        <v>0.2</v>
      </c>
      <c r="M4720" s="15" t="n">
        <v>33.83</v>
      </c>
      <c r="N4720" s="15" t="n">
        <f aca="false">J4720*K4720</f>
        <v>200.9</v>
      </c>
      <c r="O4720" s="15" t="n">
        <f aca="false">N4720*L4720</f>
        <v>40.18</v>
      </c>
      <c r="P4720" s="15" t="n">
        <f aca="false">N4720-O4720</f>
        <v>160.72</v>
      </c>
      <c r="Q4720" s="15" t="n">
        <f aca="false">J4720*INDEX(dProdutos!$F$2:$F$47,MATCH(E4720,dProdutos!$A$2:$A$47,0))</f>
        <v>80.73</v>
      </c>
      <c r="R4720" s="15" t="n">
        <f aca="false">IF(I4720="Cancelado",0,P4720-Q4720)</f>
        <v>79.99</v>
      </c>
      <c r="S4720" s="17" t="str">
        <f aca="false">INDEX(dProdutos!$D$2:$D$47,MATCH(E4720,dProdutos!$A$2:$A$47,0))</f>
        <v>Calçados</v>
      </c>
    </row>
    <row r="4721" customFormat="false" ht="15" hidden="false" customHeight="false" outlineLevel="0" collapsed="false">
      <c r="A4721" s="17" t="s">
        <v>4411</v>
      </c>
      <c r="B4721" s="17" t="n">
        <v>2</v>
      </c>
      <c r="C4721" s="21" t="n">
        <v>45989</v>
      </c>
      <c r="D4721" s="17" t="s">
        <v>976</v>
      </c>
      <c r="E4721" s="17" t="s">
        <v>111</v>
      </c>
      <c r="F4721" s="17" t="s">
        <v>1487</v>
      </c>
      <c r="G4721" s="17" t="s">
        <v>61</v>
      </c>
      <c r="H4721" s="17" t="s">
        <v>1537</v>
      </c>
      <c r="I4721" s="17" t="s">
        <v>1524</v>
      </c>
      <c r="J4721" s="17" t="n">
        <v>1</v>
      </c>
      <c r="K4721" s="15" t="n">
        <v>188.9</v>
      </c>
      <c r="L4721" s="22" t="n">
        <v>0.2</v>
      </c>
      <c r="M4721" s="15" t="n">
        <v>0</v>
      </c>
      <c r="N4721" s="15" t="n">
        <f aca="false">J4721*K4721</f>
        <v>188.9</v>
      </c>
      <c r="O4721" s="15" t="n">
        <f aca="false">N4721*L4721</f>
        <v>37.78</v>
      </c>
      <c r="P4721" s="15" t="n">
        <f aca="false">N4721-O4721</f>
        <v>151.12</v>
      </c>
      <c r="Q4721" s="15" t="n">
        <f aca="false">J4721*INDEX(dProdutos!$F$2:$F$47,MATCH(E4721,dProdutos!$A$2:$A$47,0))</f>
        <v>88.32</v>
      </c>
      <c r="R4721" s="15" t="n">
        <f aca="false">IF(I4721="Cancelado",0,P4721-Q4721)</f>
        <v>62.8</v>
      </c>
      <c r="S4721" s="17" t="str">
        <f aca="false">INDEX(dProdutos!$D$2:$D$47,MATCH(E4721,dProdutos!$A$2:$A$47,0))</f>
        <v>Moda Masculina</v>
      </c>
    </row>
    <row r="4722" customFormat="false" ht="15" hidden="false" customHeight="false" outlineLevel="0" collapsed="false">
      <c r="A4722" s="17" t="s">
        <v>4411</v>
      </c>
      <c r="B4722" s="17" t="n">
        <v>3</v>
      </c>
      <c r="C4722" s="21" t="n">
        <v>45989</v>
      </c>
      <c r="D4722" s="17" t="s">
        <v>976</v>
      </c>
      <c r="E4722" s="17" t="s">
        <v>156</v>
      </c>
      <c r="F4722" s="17" t="s">
        <v>1487</v>
      </c>
      <c r="G4722" s="17" t="s">
        <v>61</v>
      </c>
      <c r="H4722" s="17" t="s">
        <v>1537</v>
      </c>
      <c r="I4722" s="17" t="s">
        <v>1524</v>
      </c>
      <c r="J4722" s="17" t="n">
        <v>1</v>
      </c>
      <c r="K4722" s="15" t="n">
        <v>192.9</v>
      </c>
      <c r="L4722" s="22" t="n">
        <v>0.2</v>
      </c>
      <c r="M4722" s="15" t="n">
        <v>0</v>
      </c>
      <c r="N4722" s="15" t="n">
        <f aca="false">J4722*K4722</f>
        <v>192.9</v>
      </c>
      <c r="O4722" s="15" t="n">
        <f aca="false">N4722*L4722</f>
        <v>38.58</v>
      </c>
      <c r="P4722" s="15" t="n">
        <f aca="false">N4722-O4722</f>
        <v>154.32</v>
      </c>
      <c r="Q4722" s="15" t="n">
        <f aca="false">J4722*INDEX(dProdutos!$F$2:$F$47,MATCH(E4722,dProdutos!$A$2:$A$47,0))</f>
        <v>80.38</v>
      </c>
      <c r="R4722" s="15" t="n">
        <f aca="false">IF(I4722="Cancelado",0,P4722-Q4722)</f>
        <v>73.94</v>
      </c>
      <c r="S4722" s="17" t="str">
        <f aca="false">INDEX(dProdutos!$D$2:$D$47,MATCH(E4722,dProdutos!$A$2:$A$47,0))</f>
        <v>Acessórios</v>
      </c>
    </row>
    <row r="4723" customFormat="false" ht="15" hidden="false" customHeight="false" outlineLevel="0" collapsed="false">
      <c r="A4723" s="17" t="s">
        <v>4412</v>
      </c>
      <c r="B4723" s="17" t="n">
        <v>1</v>
      </c>
      <c r="C4723" s="21" t="n">
        <v>45989</v>
      </c>
      <c r="D4723" s="17" t="s">
        <v>987</v>
      </c>
      <c r="E4723" s="17" t="s">
        <v>126</v>
      </c>
      <c r="F4723" s="17" t="s">
        <v>1497</v>
      </c>
      <c r="G4723" s="17" t="s">
        <v>60</v>
      </c>
      <c r="H4723" s="17" t="s">
        <v>1523</v>
      </c>
      <c r="I4723" s="17" t="s">
        <v>1524</v>
      </c>
      <c r="J4723" s="17" t="n">
        <v>1</v>
      </c>
      <c r="K4723" s="15" t="n">
        <v>296.9</v>
      </c>
      <c r="L4723" s="22" t="n">
        <v>0.2</v>
      </c>
      <c r="M4723" s="15" t="n">
        <v>27.17</v>
      </c>
      <c r="N4723" s="15" t="n">
        <f aca="false">J4723*K4723</f>
        <v>296.9</v>
      </c>
      <c r="O4723" s="15" t="n">
        <f aca="false">N4723*L4723</f>
        <v>59.38</v>
      </c>
      <c r="P4723" s="15" t="n">
        <f aca="false">N4723-O4723</f>
        <v>237.52</v>
      </c>
      <c r="Q4723" s="15" t="n">
        <f aca="false">J4723*INDEX(dProdutos!$F$2:$F$47,MATCH(E4723,dProdutos!$A$2:$A$47,0))</f>
        <v>135.24</v>
      </c>
      <c r="R4723" s="15" t="n">
        <f aca="false">IF(I4723="Cancelado",0,P4723-Q4723)</f>
        <v>102.28</v>
      </c>
      <c r="S4723" s="17" t="str">
        <f aca="false">INDEX(dProdutos!$D$2:$D$47,MATCH(E4723,dProdutos!$A$2:$A$47,0))</f>
        <v>Calçados</v>
      </c>
    </row>
    <row r="4724" customFormat="false" ht="15" hidden="false" customHeight="false" outlineLevel="0" collapsed="false">
      <c r="A4724" s="17" t="s">
        <v>4412</v>
      </c>
      <c r="B4724" s="17" t="n">
        <v>2</v>
      </c>
      <c r="C4724" s="21" t="n">
        <v>45989</v>
      </c>
      <c r="D4724" s="17" t="s">
        <v>987</v>
      </c>
      <c r="E4724" s="17" t="s">
        <v>171</v>
      </c>
      <c r="F4724" s="17" t="s">
        <v>1497</v>
      </c>
      <c r="G4724" s="17" t="s">
        <v>60</v>
      </c>
      <c r="H4724" s="17" t="s">
        <v>1523</v>
      </c>
      <c r="I4724" s="17" t="s">
        <v>1524</v>
      </c>
      <c r="J4724" s="17" t="n">
        <v>1</v>
      </c>
      <c r="K4724" s="15" t="n">
        <v>246.9</v>
      </c>
      <c r="L4724" s="22" t="n">
        <v>0.2</v>
      </c>
      <c r="M4724" s="15" t="n">
        <v>0</v>
      </c>
      <c r="N4724" s="15" t="n">
        <f aca="false">J4724*K4724</f>
        <v>246.9</v>
      </c>
      <c r="O4724" s="15" t="n">
        <f aca="false">N4724*L4724</f>
        <v>49.38</v>
      </c>
      <c r="P4724" s="15" t="n">
        <f aca="false">N4724-O4724</f>
        <v>197.52</v>
      </c>
      <c r="Q4724" s="15" t="n">
        <f aca="false">J4724*INDEX(dProdutos!$F$2:$F$47,MATCH(E4724,dProdutos!$A$2:$A$47,0))</f>
        <v>103.61</v>
      </c>
      <c r="R4724" s="15" t="n">
        <f aca="false">IF(I4724="Cancelado",0,P4724-Q4724)</f>
        <v>93.91</v>
      </c>
      <c r="S4724" s="17" t="str">
        <f aca="false">INDEX(dProdutos!$D$2:$D$47,MATCH(E4724,dProdutos!$A$2:$A$47,0))</f>
        <v>Casa</v>
      </c>
    </row>
    <row r="4725" customFormat="false" ht="15" hidden="false" customHeight="false" outlineLevel="0" collapsed="false">
      <c r="A4725" s="17" t="s">
        <v>4413</v>
      </c>
      <c r="B4725" s="17" t="n">
        <v>1</v>
      </c>
      <c r="C4725" s="21" t="n">
        <v>45989</v>
      </c>
      <c r="D4725" s="17" t="s">
        <v>1472</v>
      </c>
      <c r="E4725" s="17" t="s">
        <v>183</v>
      </c>
      <c r="F4725" s="17" t="s">
        <v>1497</v>
      </c>
      <c r="G4725" s="17" t="s">
        <v>60</v>
      </c>
      <c r="H4725" s="17" t="s">
        <v>1523</v>
      </c>
      <c r="I4725" s="17" t="s">
        <v>1524</v>
      </c>
      <c r="J4725" s="17" t="n">
        <v>1</v>
      </c>
      <c r="K4725" s="15" t="n">
        <v>121.9</v>
      </c>
      <c r="L4725" s="22" t="n">
        <v>0.2</v>
      </c>
      <c r="M4725" s="15" t="n">
        <v>18.63</v>
      </c>
      <c r="N4725" s="15" t="n">
        <f aca="false">J4725*K4725</f>
        <v>121.9</v>
      </c>
      <c r="O4725" s="15" t="n">
        <f aca="false">N4725*L4725</f>
        <v>24.38</v>
      </c>
      <c r="P4725" s="15" t="n">
        <f aca="false">N4725-O4725</f>
        <v>97.52</v>
      </c>
      <c r="Q4725" s="15" t="n">
        <f aca="false">J4725*INDEX(dProdutos!$F$2:$F$47,MATCH(E4725,dProdutos!$A$2:$A$47,0))</f>
        <v>52.76</v>
      </c>
      <c r="R4725" s="15" t="n">
        <f aca="false">IF(I4725="Cancelado",0,P4725-Q4725)</f>
        <v>44.76</v>
      </c>
      <c r="S4725" s="17" t="str">
        <f aca="false">INDEX(dProdutos!$D$2:$D$47,MATCH(E4725,dProdutos!$A$2:$A$47,0))</f>
        <v>Eletrônicos</v>
      </c>
    </row>
    <row r="4726" customFormat="false" ht="15" hidden="false" customHeight="false" outlineLevel="0" collapsed="false">
      <c r="A4726" s="17" t="s">
        <v>4413</v>
      </c>
      <c r="B4726" s="17" t="n">
        <v>2</v>
      </c>
      <c r="C4726" s="21" t="n">
        <v>45989</v>
      </c>
      <c r="D4726" s="17" t="s">
        <v>1472</v>
      </c>
      <c r="E4726" s="17" t="s">
        <v>132</v>
      </c>
      <c r="F4726" s="17" t="s">
        <v>1497</v>
      </c>
      <c r="G4726" s="17" t="s">
        <v>60</v>
      </c>
      <c r="H4726" s="17" t="s">
        <v>1523</v>
      </c>
      <c r="I4726" s="17" t="s">
        <v>1524</v>
      </c>
      <c r="J4726" s="17" t="n">
        <v>1</v>
      </c>
      <c r="K4726" s="15" t="n">
        <v>179.9</v>
      </c>
      <c r="L4726" s="22" t="n">
        <v>0.2</v>
      </c>
      <c r="M4726" s="15" t="n">
        <v>0</v>
      </c>
      <c r="N4726" s="15" t="n">
        <f aca="false">J4726*K4726</f>
        <v>179.9</v>
      </c>
      <c r="O4726" s="15" t="n">
        <f aca="false">N4726*L4726</f>
        <v>35.98</v>
      </c>
      <c r="P4726" s="15" t="n">
        <f aca="false">N4726-O4726</f>
        <v>143.92</v>
      </c>
      <c r="Q4726" s="15" t="n">
        <f aca="false">J4726*INDEX(dProdutos!$F$2:$F$47,MATCH(E4726,dProdutos!$A$2:$A$47,0))</f>
        <v>93.56</v>
      </c>
      <c r="R4726" s="15" t="n">
        <f aca="false">IF(I4726="Cancelado",0,P4726-Q4726)</f>
        <v>50.36</v>
      </c>
      <c r="S4726" s="17" t="str">
        <f aca="false">INDEX(dProdutos!$D$2:$D$47,MATCH(E4726,dProdutos!$A$2:$A$47,0))</f>
        <v>Calçados</v>
      </c>
    </row>
    <row r="4727" customFormat="false" ht="15" hidden="false" customHeight="false" outlineLevel="0" collapsed="false">
      <c r="A4727" s="17" t="s">
        <v>4414</v>
      </c>
      <c r="B4727" s="17" t="n">
        <v>1</v>
      </c>
      <c r="C4727" s="21" t="n">
        <v>45989</v>
      </c>
      <c r="D4727" s="17" t="s">
        <v>723</v>
      </c>
      <c r="E4727" s="17" t="s">
        <v>198</v>
      </c>
      <c r="F4727" s="17" t="s">
        <v>1493</v>
      </c>
      <c r="G4727" s="17" t="s">
        <v>59</v>
      </c>
      <c r="H4727" s="17" t="s">
        <v>1537</v>
      </c>
      <c r="I4727" s="17" t="s">
        <v>1524</v>
      </c>
      <c r="J4727" s="17" t="n">
        <v>2</v>
      </c>
      <c r="K4727" s="15" t="n">
        <v>253.9</v>
      </c>
      <c r="L4727" s="22" t="n">
        <v>0.2</v>
      </c>
      <c r="M4727" s="15" t="n">
        <v>21.99</v>
      </c>
      <c r="N4727" s="15" t="n">
        <f aca="false">J4727*K4727</f>
        <v>507.8</v>
      </c>
      <c r="O4727" s="15" t="n">
        <f aca="false">N4727*L4727</f>
        <v>101.56</v>
      </c>
      <c r="P4727" s="15" t="n">
        <f aca="false">N4727-O4727</f>
        <v>406.24</v>
      </c>
      <c r="Q4727" s="15" t="n">
        <f aca="false">J4727*INDEX(dProdutos!$F$2:$F$47,MATCH(E4727,dProdutos!$A$2:$A$47,0))</f>
        <v>199.56</v>
      </c>
      <c r="R4727" s="15" t="n">
        <f aca="false">IF(I4727="Cancelado",0,P4727-Q4727)</f>
        <v>206.68</v>
      </c>
      <c r="S4727" s="17" t="str">
        <f aca="false">INDEX(dProdutos!$D$2:$D$47,MATCH(E4727,dProdutos!$A$2:$A$47,0))</f>
        <v>Beleza</v>
      </c>
    </row>
    <row r="4728" customFormat="false" ht="15" hidden="false" customHeight="false" outlineLevel="0" collapsed="false">
      <c r="A4728" s="17" t="s">
        <v>4414</v>
      </c>
      <c r="B4728" s="17" t="n">
        <v>2</v>
      </c>
      <c r="C4728" s="21" t="n">
        <v>45989</v>
      </c>
      <c r="D4728" s="17" t="s">
        <v>723</v>
      </c>
      <c r="E4728" s="17" t="s">
        <v>105</v>
      </c>
      <c r="F4728" s="17" t="s">
        <v>1493</v>
      </c>
      <c r="G4728" s="17" t="s">
        <v>59</v>
      </c>
      <c r="H4728" s="17" t="s">
        <v>1537</v>
      </c>
      <c r="I4728" s="17" t="s">
        <v>1524</v>
      </c>
      <c r="J4728" s="17" t="n">
        <v>1</v>
      </c>
      <c r="K4728" s="15" t="n">
        <v>175.9</v>
      </c>
      <c r="L4728" s="22" t="n">
        <v>0.2</v>
      </c>
      <c r="M4728" s="15" t="n">
        <v>0</v>
      </c>
      <c r="N4728" s="15" t="n">
        <f aca="false">J4728*K4728</f>
        <v>175.9</v>
      </c>
      <c r="O4728" s="15" t="n">
        <f aca="false">N4728*L4728</f>
        <v>35.18</v>
      </c>
      <c r="P4728" s="15" t="n">
        <f aca="false">N4728-O4728</f>
        <v>140.72</v>
      </c>
      <c r="Q4728" s="15" t="n">
        <f aca="false">J4728*INDEX(dProdutos!$F$2:$F$47,MATCH(E4728,dProdutos!$A$2:$A$47,0))</f>
        <v>96.59</v>
      </c>
      <c r="R4728" s="15" t="n">
        <f aca="false">IF(I4728="Cancelado",0,P4728-Q4728)</f>
        <v>44.13</v>
      </c>
      <c r="S4728" s="17" t="str">
        <f aca="false">INDEX(dProdutos!$D$2:$D$47,MATCH(E4728,dProdutos!$A$2:$A$47,0))</f>
        <v>Moda Masculina</v>
      </c>
    </row>
    <row r="4729" customFormat="false" ht="15" hidden="false" customHeight="false" outlineLevel="0" collapsed="false">
      <c r="A4729" s="17" t="s">
        <v>4414</v>
      </c>
      <c r="B4729" s="17" t="n">
        <v>3</v>
      </c>
      <c r="C4729" s="21" t="n">
        <v>45989</v>
      </c>
      <c r="D4729" s="17" t="s">
        <v>723</v>
      </c>
      <c r="E4729" s="17" t="s">
        <v>150</v>
      </c>
      <c r="F4729" s="17" t="s">
        <v>1493</v>
      </c>
      <c r="G4729" s="17" t="s">
        <v>59</v>
      </c>
      <c r="H4729" s="17" t="s">
        <v>1537</v>
      </c>
      <c r="I4729" s="17" t="s">
        <v>1524</v>
      </c>
      <c r="J4729" s="17" t="n">
        <v>1</v>
      </c>
      <c r="K4729" s="15" t="n">
        <v>71.9</v>
      </c>
      <c r="L4729" s="22" t="n">
        <v>0.2</v>
      </c>
      <c r="M4729" s="15" t="n">
        <v>0</v>
      </c>
      <c r="N4729" s="15" t="n">
        <f aca="false">J4729*K4729</f>
        <v>71.9</v>
      </c>
      <c r="O4729" s="15" t="n">
        <f aca="false">N4729*L4729</f>
        <v>14.38</v>
      </c>
      <c r="P4729" s="15" t="n">
        <f aca="false">N4729-O4729</f>
        <v>57.52</v>
      </c>
      <c r="Q4729" s="15" t="n">
        <f aca="false">J4729*INDEX(dProdutos!$F$2:$F$47,MATCH(E4729,dProdutos!$A$2:$A$47,0))</f>
        <v>27.38</v>
      </c>
      <c r="R4729" s="15" t="n">
        <f aca="false">IF(I4729="Cancelado",0,P4729-Q4729)</f>
        <v>30.14</v>
      </c>
      <c r="S4729" s="17" t="str">
        <f aca="false">INDEX(dProdutos!$D$2:$D$47,MATCH(E4729,dProdutos!$A$2:$A$47,0))</f>
        <v>Acessórios</v>
      </c>
    </row>
    <row r="4730" customFormat="false" ht="15" hidden="false" customHeight="false" outlineLevel="0" collapsed="false">
      <c r="A4730" s="17" t="s">
        <v>4415</v>
      </c>
      <c r="B4730" s="17" t="n">
        <v>1</v>
      </c>
      <c r="C4730" s="21" t="n">
        <v>45989</v>
      </c>
      <c r="D4730" s="17" t="s">
        <v>385</v>
      </c>
      <c r="E4730" s="17" t="s">
        <v>204</v>
      </c>
      <c r="F4730" s="17" t="s">
        <v>1490</v>
      </c>
      <c r="G4730" s="17" t="s">
        <v>59</v>
      </c>
      <c r="H4730" s="17" t="s">
        <v>1537</v>
      </c>
      <c r="I4730" s="17" t="s">
        <v>1524</v>
      </c>
      <c r="J4730" s="17" t="n">
        <v>1</v>
      </c>
      <c r="K4730" s="15" t="n">
        <v>64.9</v>
      </c>
      <c r="L4730" s="22" t="n">
        <v>0.2</v>
      </c>
      <c r="M4730" s="15" t="n">
        <v>14.71</v>
      </c>
      <c r="N4730" s="15" t="n">
        <f aca="false">J4730*K4730</f>
        <v>64.9</v>
      </c>
      <c r="O4730" s="15" t="n">
        <f aca="false">N4730*L4730</f>
        <v>12.98</v>
      </c>
      <c r="P4730" s="15" t="n">
        <f aca="false">N4730-O4730</f>
        <v>51.92</v>
      </c>
      <c r="Q4730" s="15" t="n">
        <f aca="false">J4730*INDEX(dProdutos!$F$2:$F$47,MATCH(E4730,dProdutos!$A$2:$A$47,0))</f>
        <v>27.52</v>
      </c>
      <c r="R4730" s="15" t="n">
        <f aca="false">IF(I4730="Cancelado",0,P4730-Q4730)</f>
        <v>24.4</v>
      </c>
      <c r="S4730" s="17" t="str">
        <f aca="false">INDEX(dProdutos!$D$2:$D$47,MATCH(E4730,dProdutos!$A$2:$A$47,0))</f>
        <v>Beleza</v>
      </c>
    </row>
    <row r="4731" customFormat="false" ht="15" hidden="false" customHeight="false" outlineLevel="0" collapsed="false">
      <c r="A4731" s="17" t="s">
        <v>4416</v>
      </c>
      <c r="B4731" s="17" t="n">
        <v>1</v>
      </c>
      <c r="C4731" s="21" t="n">
        <v>45989</v>
      </c>
      <c r="D4731" s="17" t="s">
        <v>849</v>
      </c>
      <c r="E4731" s="17" t="s">
        <v>95</v>
      </c>
      <c r="F4731" s="17" t="s">
        <v>1497</v>
      </c>
      <c r="G4731" s="17" t="s">
        <v>62</v>
      </c>
      <c r="H4731" s="17" t="s">
        <v>1523</v>
      </c>
      <c r="I4731" s="17" t="s">
        <v>1541</v>
      </c>
      <c r="J4731" s="17" t="n">
        <v>1</v>
      </c>
      <c r="K4731" s="15" t="n">
        <v>77.9</v>
      </c>
      <c r="L4731" s="22" t="n">
        <v>0.2</v>
      </c>
      <c r="M4731" s="15" t="n">
        <v>33.24</v>
      </c>
      <c r="N4731" s="15" t="n">
        <f aca="false">J4731*K4731</f>
        <v>77.9</v>
      </c>
      <c r="O4731" s="15" t="n">
        <f aca="false">N4731*L4731</f>
        <v>15.58</v>
      </c>
      <c r="P4731" s="15" t="n">
        <f aca="false">N4731-O4731</f>
        <v>62.32</v>
      </c>
      <c r="Q4731" s="15" t="n">
        <f aca="false">J4731*INDEX(dProdutos!$F$2:$F$47,MATCH(E4731,dProdutos!$A$2:$A$47,0))</f>
        <v>36.71</v>
      </c>
      <c r="R4731" s="15" t="n">
        <f aca="false">IF(I4731="Cancelado",0,P4731-Q4731)</f>
        <v>25.61</v>
      </c>
      <c r="S4731" s="17" t="str">
        <f aca="false">INDEX(dProdutos!$D$2:$D$47,MATCH(E4731,dProdutos!$A$2:$A$47,0))</f>
        <v>Moda Feminina</v>
      </c>
    </row>
    <row r="4732" customFormat="false" ht="15" hidden="false" customHeight="false" outlineLevel="0" collapsed="false">
      <c r="A4732" s="17" t="s">
        <v>4417</v>
      </c>
      <c r="B4732" s="17" t="n">
        <v>1</v>
      </c>
      <c r="C4732" s="21" t="n">
        <v>45989</v>
      </c>
      <c r="D4732" s="17" t="s">
        <v>834</v>
      </c>
      <c r="E4732" s="17" t="s">
        <v>123</v>
      </c>
      <c r="F4732" s="17" t="s">
        <v>1493</v>
      </c>
      <c r="G4732" s="17" t="s">
        <v>62</v>
      </c>
      <c r="H4732" s="17" t="s">
        <v>1537</v>
      </c>
      <c r="I4732" s="17" t="s">
        <v>1524</v>
      </c>
      <c r="J4732" s="17" t="n">
        <v>2</v>
      </c>
      <c r="K4732" s="15" t="n">
        <v>277.9</v>
      </c>
      <c r="L4732" s="22" t="n">
        <v>0.2</v>
      </c>
      <c r="M4732" s="15" t="n">
        <v>34.79</v>
      </c>
      <c r="N4732" s="15" t="n">
        <f aca="false">J4732*K4732</f>
        <v>555.8</v>
      </c>
      <c r="O4732" s="15" t="n">
        <f aca="false">N4732*L4732</f>
        <v>111.16</v>
      </c>
      <c r="P4732" s="15" t="n">
        <f aca="false">N4732-O4732</f>
        <v>444.64</v>
      </c>
      <c r="Q4732" s="15" t="n">
        <f aca="false">J4732*INDEX(dProdutos!$F$2:$F$47,MATCH(E4732,dProdutos!$A$2:$A$47,0))</f>
        <v>264.72</v>
      </c>
      <c r="R4732" s="15" t="n">
        <f aca="false">IF(I4732="Cancelado",0,P4732-Q4732)</f>
        <v>179.92</v>
      </c>
      <c r="S4732" s="17" t="str">
        <f aca="false">INDEX(dProdutos!$D$2:$D$47,MATCH(E4732,dProdutos!$A$2:$A$47,0))</f>
        <v>Calçados</v>
      </c>
    </row>
    <row r="4733" customFormat="false" ht="15" hidden="false" customHeight="false" outlineLevel="0" collapsed="false">
      <c r="A4733" s="17" t="s">
        <v>4418</v>
      </c>
      <c r="B4733" s="17" t="n">
        <v>1</v>
      </c>
      <c r="C4733" s="21" t="n">
        <v>45989</v>
      </c>
      <c r="D4733" s="17" t="s">
        <v>1322</v>
      </c>
      <c r="E4733" s="17" t="s">
        <v>138</v>
      </c>
      <c r="F4733" s="17" t="s">
        <v>1499</v>
      </c>
      <c r="G4733" s="17" t="s">
        <v>59</v>
      </c>
      <c r="H4733" s="17" t="s">
        <v>1523</v>
      </c>
      <c r="I4733" s="17" t="s">
        <v>1524</v>
      </c>
      <c r="J4733" s="17" t="n">
        <v>1</v>
      </c>
      <c r="K4733" s="15" t="n">
        <v>231.9</v>
      </c>
      <c r="L4733" s="22" t="n">
        <v>0.2</v>
      </c>
      <c r="M4733" s="15" t="n">
        <v>25.87</v>
      </c>
      <c r="N4733" s="15" t="n">
        <f aca="false">J4733*K4733</f>
        <v>231.9</v>
      </c>
      <c r="O4733" s="15" t="n">
        <f aca="false">N4733*L4733</f>
        <v>46.38</v>
      </c>
      <c r="P4733" s="15" t="n">
        <f aca="false">N4733-O4733</f>
        <v>185.52</v>
      </c>
      <c r="Q4733" s="15" t="n">
        <f aca="false">J4733*INDEX(dProdutos!$F$2:$F$47,MATCH(E4733,dProdutos!$A$2:$A$47,0))</f>
        <v>132.21</v>
      </c>
      <c r="R4733" s="15" t="n">
        <f aca="false">IF(I4733="Cancelado",0,P4733-Q4733)</f>
        <v>53.31</v>
      </c>
      <c r="S4733" s="17" t="str">
        <f aca="false">INDEX(dProdutos!$D$2:$D$47,MATCH(E4733,dProdutos!$A$2:$A$47,0))</f>
        <v>Calçados</v>
      </c>
    </row>
    <row r="4734" customFormat="false" ht="15" hidden="false" customHeight="false" outlineLevel="0" collapsed="false">
      <c r="A4734" s="17" t="s">
        <v>4418</v>
      </c>
      <c r="B4734" s="17" t="n">
        <v>2</v>
      </c>
      <c r="C4734" s="21" t="n">
        <v>45989</v>
      </c>
      <c r="D4734" s="17" t="s">
        <v>1322</v>
      </c>
      <c r="E4734" s="17" t="s">
        <v>162</v>
      </c>
      <c r="F4734" s="17" t="s">
        <v>1499</v>
      </c>
      <c r="G4734" s="17" t="s">
        <v>59</v>
      </c>
      <c r="H4734" s="17" t="s">
        <v>1523</v>
      </c>
      <c r="I4734" s="17" t="s">
        <v>1524</v>
      </c>
      <c r="J4734" s="17" t="n">
        <v>1</v>
      </c>
      <c r="K4734" s="15" t="n">
        <v>231.9</v>
      </c>
      <c r="L4734" s="22" t="n">
        <v>0.2</v>
      </c>
      <c r="M4734" s="15" t="n">
        <v>0</v>
      </c>
      <c r="N4734" s="15" t="n">
        <f aca="false">J4734*K4734</f>
        <v>231.9</v>
      </c>
      <c r="O4734" s="15" t="n">
        <f aca="false">N4734*L4734</f>
        <v>46.38</v>
      </c>
      <c r="P4734" s="15" t="n">
        <f aca="false">N4734-O4734</f>
        <v>185.52</v>
      </c>
      <c r="Q4734" s="15" t="n">
        <f aca="false">J4734*INDEX(dProdutos!$F$2:$F$47,MATCH(E4734,dProdutos!$A$2:$A$47,0))</f>
        <v>134.41</v>
      </c>
      <c r="R4734" s="15" t="n">
        <f aca="false">IF(I4734="Cancelado",0,P4734-Q4734)</f>
        <v>51.11</v>
      </c>
      <c r="S4734" s="17" t="str">
        <f aca="false">INDEX(dProdutos!$D$2:$D$47,MATCH(E4734,dProdutos!$A$2:$A$47,0))</f>
        <v>Casa</v>
      </c>
    </row>
    <row r="4735" customFormat="false" ht="15" hidden="false" customHeight="false" outlineLevel="0" collapsed="false">
      <c r="A4735" s="17" t="s">
        <v>4418</v>
      </c>
      <c r="B4735" s="17" t="n">
        <v>3</v>
      </c>
      <c r="C4735" s="21" t="n">
        <v>45989</v>
      </c>
      <c r="D4735" s="17" t="s">
        <v>1322</v>
      </c>
      <c r="E4735" s="17" t="s">
        <v>123</v>
      </c>
      <c r="F4735" s="17" t="s">
        <v>1499</v>
      </c>
      <c r="G4735" s="17" t="s">
        <v>59</v>
      </c>
      <c r="H4735" s="17" t="s">
        <v>1523</v>
      </c>
      <c r="I4735" s="17" t="s">
        <v>1524</v>
      </c>
      <c r="J4735" s="17" t="n">
        <v>1</v>
      </c>
      <c r="K4735" s="15" t="n">
        <v>277.9</v>
      </c>
      <c r="L4735" s="22" t="n">
        <v>0.2</v>
      </c>
      <c r="M4735" s="15" t="n">
        <v>0</v>
      </c>
      <c r="N4735" s="15" t="n">
        <f aca="false">J4735*K4735</f>
        <v>277.9</v>
      </c>
      <c r="O4735" s="15" t="n">
        <f aca="false">N4735*L4735</f>
        <v>55.58</v>
      </c>
      <c r="P4735" s="15" t="n">
        <f aca="false">N4735-O4735</f>
        <v>222.32</v>
      </c>
      <c r="Q4735" s="15" t="n">
        <f aca="false">J4735*INDEX(dProdutos!$F$2:$F$47,MATCH(E4735,dProdutos!$A$2:$A$47,0))</f>
        <v>132.36</v>
      </c>
      <c r="R4735" s="15" t="n">
        <f aca="false">IF(I4735="Cancelado",0,P4735-Q4735)</f>
        <v>89.96</v>
      </c>
      <c r="S4735" s="17" t="str">
        <f aca="false">INDEX(dProdutos!$D$2:$D$47,MATCH(E4735,dProdutos!$A$2:$A$47,0))</f>
        <v>Calçados</v>
      </c>
    </row>
    <row r="4736" customFormat="false" ht="15" hidden="false" customHeight="false" outlineLevel="0" collapsed="false">
      <c r="A4736" s="17" t="s">
        <v>4419</v>
      </c>
      <c r="B4736" s="17" t="n">
        <v>1</v>
      </c>
      <c r="C4736" s="21" t="n">
        <v>45989</v>
      </c>
      <c r="D4736" s="17" t="s">
        <v>1298</v>
      </c>
      <c r="E4736" s="17" t="s">
        <v>120</v>
      </c>
      <c r="F4736" s="17" t="s">
        <v>1495</v>
      </c>
      <c r="G4736" s="17" t="s">
        <v>59</v>
      </c>
      <c r="H4736" s="17" t="s">
        <v>1523</v>
      </c>
      <c r="I4736" s="17" t="s">
        <v>1531</v>
      </c>
      <c r="J4736" s="17" t="n">
        <v>1</v>
      </c>
      <c r="K4736" s="15" t="n">
        <v>96.9</v>
      </c>
      <c r="L4736" s="22" t="n">
        <v>0.2</v>
      </c>
      <c r="M4736" s="15" t="n">
        <v>23.11</v>
      </c>
      <c r="N4736" s="15" t="n">
        <f aca="false">J4736*K4736</f>
        <v>96.9</v>
      </c>
      <c r="O4736" s="15" t="n">
        <f aca="false">N4736*L4736</f>
        <v>19.38</v>
      </c>
      <c r="P4736" s="15" t="n">
        <f aca="false">N4736-O4736</f>
        <v>77.52</v>
      </c>
      <c r="Q4736" s="15" t="n">
        <f aca="false">J4736*INDEX(dProdutos!$F$2:$F$47,MATCH(E4736,dProdutos!$A$2:$A$47,0))</f>
        <v>44.36</v>
      </c>
      <c r="R4736" s="15" t="n">
        <f aca="false">IF(I4736="Cancelado",0,P4736-Q4736)</f>
        <v>0</v>
      </c>
      <c r="S4736" s="17" t="str">
        <f aca="false">INDEX(dProdutos!$D$2:$D$47,MATCH(E4736,dProdutos!$A$2:$A$47,0))</f>
        <v>Moda Masculina</v>
      </c>
    </row>
    <row r="4737" customFormat="false" ht="15" hidden="false" customHeight="false" outlineLevel="0" collapsed="false">
      <c r="A4737" s="17" t="s">
        <v>4420</v>
      </c>
      <c r="B4737" s="17" t="n">
        <v>1</v>
      </c>
      <c r="C4737" s="21" t="n">
        <v>45989</v>
      </c>
      <c r="D4737" s="17" t="s">
        <v>1361</v>
      </c>
      <c r="E4737" s="17" t="s">
        <v>126</v>
      </c>
      <c r="F4737" s="17" t="s">
        <v>1495</v>
      </c>
      <c r="G4737" s="17" t="s">
        <v>59</v>
      </c>
      <c r="H4737" s="17" t="s">
        <v>1523</v>
      </c>
      <c r="I4737" s="17" t="s">
        <v>1524</v>
      </c>
      <c r="J4737" s="17" t="n">
        <v>2</v>
      </c>
      <c r="K4737" s="15" t="n">
        <v>296.9</v>
      </c>
      <c r="L4737" s="22" t="n">
        <v>0.2</v>
      </c>
      <c r="M4737" s="15" t="n">
        <v>10.31</v>
      </c>
      <c r="N4737" s="15" t="n">
        <f aca="false">J4737*K4737</f>
        <v>593.8</v>
      </c>
      <c r="O4737" s="15" t="n">
        <f aca="false">N4737*L4737</f>
        <v>118.76</v>
      </c>
      <c r="P4737" s="15" t="n">
        <f aca="false">N4737-O4737</f>
        <v>475.04</v>
      </c>
      <c r="Q4737" s="15" t="n">
        <f aca="false">J4737*INDEX(dProdutos!$F$2:$F$47,MATCH(E4737,dProdutos!$A$2:$A$47,0))</f>
        <v>270.48</v>
      </c>
      <c r="R4737" s="15" t="n">
        <f aca="false">IF(I4737="Cancelado",0,P4737-Q4737)</f>
        <v>204.56</v>
      </c>
      <c r="S4737" s="17" t="str">
        <f aca="false">INDEX(dProdutos!$D$2:$D$47,MATCH(E4737,dProdutos!$A$2:$A$47,0))</f>
        <v>Calçados</v>
      </c>
    </row>
    <row r="4738" customFormat="false" ht="15" hidden="false" customHeight="false" outlineLevel="0" collapsed="false">
      <c r="A4738" s="17" t="s">
        <v>4421</v>
      </c>
      <c r="B4738" s="17" t="n">
        <v>1</v>
      </c>
      <c r="C4738" s="21" t="n">
        <v>45989</v>
      </c>
      <c r="D4738" s="17" t="s">
        <v>1334</v>
      </c>
      <c r="E4738" s="17" t="s">
        <v>92</v>
      </c>
      <c r="F4738" s="17" t="s">
        <v>1490</v>
      </c>
      <c r="G4738" s="17" t="s">
        <v>59</v>
      </c>
      <c r="H4738" s="17" t="s">
        <v>1537</v>
      </c>
      <c r="I4738" s="17" t="s">
        <v>1524</v>
      </c>
      <c r="J4738" s="17" t="n">
        <v>1</v>
      </c>
      <c r="K4738" s="15" t="n">
        <v>191.9</v>
      </c>
      <c r="L4738" s="22" t="n">
        <v>0.2</v>
      </c>
      <c r="M4738" s="15" t="n">
        <v>20.6</v>
      </c>
      <c r="N4738" s="15" t="n">
        <f aca="false">J4738*K4738</f>
        <v>191.9</v>
      </c>
      <c r="O4738" s="15" t="n">
        <f aca="false">N4738*L4738</f>
        <v>38.38</v>
      </c>
      <c r="P4738" s="15" t="n">
        <f aca="false">N4738-O4738</f>
        <v>153.52</v>
      </c>
      <c r="Q4738" s="15" t="n">
        <f aca="false">J4738*INDEX(dProdutos!$F$2:$F$47,MATCH(E4738,dProdutos!$A$2:$A$47,0))</f>
        <v>88.59</v>
      </c>
      <c r="R4738" s="15" t="n">
        <f aca="false">IF(I4738="Cancelado",0,P4738-Q4738)</f>
        <v>64.93</v>
      </c>
      <c r="S4738" s="17" t="str">
        <f aca="false">INDEX(dProdutos!$D$2:$D$47,MATCH(E4738,dProdutos!$A$2:$A$47,0))</f>
        <v>Moda Feminina</v>
      </c>
    </row>
    <row r="4739" customFormat="false" ht="15" hidden="false" customHeight="false" outlineLevel="0" collapsed="false">
      <c r="A4739" s="17" t="s">
        <v>4421</v>
      </c>
      <c r="B4739" s="17" t="n">
        <v>2</v>
      </c>
      <c r="C4739" s="21" t="n">
        <v>45989</v>
      </c>
      <c r="D4739" s="17" t="s">
        <v>1334</v>
      </c>
      <c r="E4739" s="17" t="s">
        <v>120</v>
      </c>
      <c r="F4739" s="17" t="s">
        <v>1490</v>
      </c>
      <c r="G4739" s="17" t="s">
        <v>59</v>
      </c>
      <c r="H4739" s="17" t="s">
        <v>1537</v>
      </c>
      <c r="I4739" s="17" t="s">
        <v>1524</v>
      </c>
      <c r="J4739" s="17" t="n">
        <v>1</v>
      </c>
      <c r="K4739" s="15" t="n">
        <v>96.9</v>
      </c>
      <c r="L4739" s="22" t="n">
        <v>0.2</v>
      </c>
      <c r="M4739" s="15" t="n">
        <v>0</v>
      </c>
      <c r="N4739" s="15" t="n">
        <f aca="false">J4739*K4739</f>
        <v>96.9</v>
      </c>
      <c r="O4739" s="15" t="n">
        <f aca="false">N4739*L4739</f>
        <v>19.38</v>
      </c>
      <c r="P4739" s="15" t="n">
        <f aca="false">N4739-O4739</f>
        <v>77.52</v>
      </c>
      <c r="Q4739" s="15" t="n">
        <f aca="false">J4739*INDEX(dProdutos!$F$2:$F$47,MATCH(E4739,dProdutos!$A$2:$A$47,0))</f>
        <v>44.36</v>
      </c>
      <c r="R4739" s="15" t="n">
        <f aca="false">IF(I4739="Cancelado",0,P4739-Q4739)</f>
        <v>33.16</v>
      </c>
      <c r="S4739" s="17" t="str">
        <f aca="false">INDEX(dProdutos!$D$2:$D$47,MATCH(E4739,dProdutos!$A$2:$A$47,0))</f>
        <v>Moda Masculina</v>
      </c>
    </row>
    <row r="4740" customFormat="false" ht="15" hidden="false" customHeight="false" outlineLevel="0" collapsed="false">
      <c r="A4740" s="17" t="s">
        <v>4422</v>
      </c>
      <c r="B4740" s="17" t="n">
        <v>1</v>
      </c>
      <c r="C4740" s="21" t="n">
        <v>45989</v>
      </c>
      <c r="D4740" s="17" t="s">
        <v>677</v>
      </c>
      <c r="E4740" s="17" t="s">
        <v>114</v>
      </c>
      <c r="F4740" s="17" t="s">
        <v>1487</v>
      </c>
      <c r="G4740" s="17" t="s">
        <v>59</v>
      </c>
      <c r="H4740" s="17" t="s">
        <v>1523</v>
      </c>
      <c r="I4740" s="17" t="s">
        <v>1524</v>
      </c>
      <c r="J4740" s="17" t="n">
        <v>1</v>
      </c>
      <c r="K4740" s="15" t="n">
        <v>202.9</v>
      </c>
      <c r="L4740" s="22" t="n">
        <v>0.2</v>
      </c>
      <c r="M4740" s="15" t="n">
        <v>0</v>
      </c>
      <c r="N4740" s="15" t="n">
        <f aca="false">J4740*K4740</f>
        <v>202.9</v>
      </c>
      <c r="O4740" s="15" t="n">
        <f aca="false">N4740*L4740</f>
        <v>40.58</v>
      </c>
      <c r="P4740" s="15" t="n">
        <f aca="false">N4740-O4740</f>
        <v>162.32</v>
      </c>
      <c r="Q4740" s="15" t="n">
        <f aca="false">J4740*INDEX(dProdutos!$F$2:$F$47,MATCH(E4740,dProdutos!$A$2:$A$47,0))</f>
        <v>110.39</v>
      </c>
      <c r="R4740" s="15" t="n">
        <f aca="false">IF(I4740="Cancelado",0,P4740-Q4740)</f>
        <v>51.93</v>
      </c>
      <c r="S4740" s="17" t="str">
        <f aca="false">INDEX(dProdutos!$D$2:$D$47,MATCH(E4740,dProdutos!$A$2:$A$47,0))</f>
        <v>Moda Masculina</v>
      </c>
    </row>
    <row r="4741" customFormat="false" ht="15" hidden="false" customHeight="false" outlineLevel="0" collapsed="false">
      <c r="A4741" s="17" t="s">
        <v>4422</v>
      </c>
      <c r="B4741" s="17" t="n">
        <v>2</v>
      </c>
      <c r="C4741" s="21" t="n">
        <v>45989</v>
      </c>
      <c r="D4741" s="17" t="s">
        <v>677</v>
      </c>
      <c r="E4741" s="17" t="s">
        <v>150</v>
      </c>
      <c r="F4741" s="17" t="s">
        <v>1487</v>
      </c>
      <c r="G4741" s="17" t="s">
        <v>59</v>
      </c>
      <c r="H4741" s="17" t="s">
        <v>1523</v>
      </c>
      <c r="I4741" s="17" t="s">
        <v>1524</v>
      </c>
      <c r="J4741" s="17" t="n">
        <v>1</v>
      </c>
      <c r="K4741" s="15" t="n">
        <v>71.9</v>
      </c>
      <c r="L4741" s="22" t="n">
        <v>0.2</v>
      </c>
      <c r="M4741" s="15" t="n">
        <v>0</v>
      </c>
      <c r="N4741" s="15" t="n">
        <f aca="false">J4741*K4741</f>
        <v>71.9</v>
      </c>
      <c r="O4741" s="15" t="n">
        <f aca="false">N4741*L4741</f>
        <v>14.38</v>
      </c>
      <c r="P4741" s="15" t="n">
        <f aca="false">N4741-O4741</f>
        <v>57.52</v>
      </c>
      <c r="Q4741" s="15" t="n">
        <f aca="false">J4741*INDEX(dProdutos!$F$2:$F$47,MATCH(E4741,dProdutos!$A$2:$A$47,0))</f>
        <v>27.38</v>
      </c>
      <c r="R4741" s="15" t="n">
        <f aca="false">IF(I4741="Cancelado",0,P4741-Q4741)</f>
        <v>30.14</v>
      </c>
      <c r="S4741" s="17" t="str">
        <f aca="false">INDEX(dProdutos!$D$2:$D$47,MATCH(E4741,dProdutos!$A$2:$A$47,0))</f>
        <v>Acessórios</v>
      </c>
    </row>
    <row r="4742" customFormat="false" ht="15" hidden="false" customHeight="false" outlineLevel="0" collapsed="false">
      <c r="A4742" s="17" t="s">
        <v>4422</v>
      </c>
      <c r="B4742" s="17" t="n">
        <v>3</v>
      </c>
      <c r="C4742" s="21" t="n">
        <v>45989</v>
      </c>
      <c r="D4742" s="17" t="s">
        <v>677</v>
      </c>
      <c r="E4742" s="17" t="s">
        <v>81</v>
      </c>
      <c r="F4742" s="17" t="s">
        <v>1487</v>
      </c>
      <c r="G4742" s="17" t="s">
        <v>59</v>
      </c>
      <c r="H4742" s="17" t="s">
        <v>1523</v>
      </c>
      <c r="I4742" s="17" t="s">
        <v>1524</v>
      </c>
      <c r="J4742" s="17" t="n">
        <v>1</v>
      </c>
      <c r="K4742" s="15" t="n">
        <v>64.9</v>
      </c>
      <c r="L4742" s="22" t="n">
        <v>0.2</v>
      </c>
      <c r="M4742" s="15" t="n">
        <v>0</v>
      </c>
      <c r="N4742" s="15" t="n">
        <f aca="false">J4742*K4742</f>
        <v>64.9</v>
      </c>
      <c r="O4742" s="15" t="n">
        <f aca="false">N4742*L4742</f>
        <v>12.98</v>
      </c>
      <c r="P4742" s="15" t="n">
        <f aca="false">N4742-O4742</f>
        <v>51.92</v>
      </c>
      <c r="Q4742" s="15" t="n">
        <f aca="false">J4742*INDEX(dProdutos!$F$2:$F$47,MATCH(E4742,dProdutos!$A$2:$A$47,0))</f>
        <v>26.12</v>
      </c>
      <c r="R4742" s="15" t="n">
        <f aca="false">IF(I4742="Cancelado",0,P4742-Q4742)</f>
        <v>25.8</v>
      </c>
      <c r="S4742" s="17" t="str">
        <f aca="false">INDEX(dProdutos!$D$2:$D$47,MATCH(E4742,dProdutos!$A$2:$A$47,0))</f>
        <v>Moda Feminina</v>
      </c>
    </row>
    <row r="4743" customFormat="false" ht="15" hidden="false" customHeight="false" outlineLevel="0" collapsed="false">
      <c r="A4743" s="17" t="s">
        <v>4423</v>
      </c>
      <c r="B4743" s="17" t="n">
        <v>1</v>
      </c>
      <c r="C4743" s="21" t="n">
        <v>45989</v>
      </c>
      <c r="D4743" s="17" t="s">
        <v>1145</v>
      </c>
      <c r="E4743" s="17" t="s">
        <v>135</v>
      </c>
      <c r="F4743" s="17" t="s">
        <v>1497</v>
      </c>
      <c r="G4743" s="17" t="s">
        <v>64</v>
      </c>
      <c r="H4743" s="17" t="s">
        <v>1537</v>
      </c>
      <c r="I4743" s="17" t="s">
        <v>1524</v>
      </c>
      <c r="J4743" s="17" t="n">
        <v>1</v>
      </c>
      <c r="K4743" s="15" t="n">
        <v>200.9</v>
      </c>
      <c r="L4743" s="22" t="n">
        <v>0.2</v>
      </c>
      <c r="M4743" s="15" t="n">
        <v>0</v>
      </c>
      <c r="N4743" s="15" t="n">
        <f aca="false">J4743*K4743</f>
        <v>200.9</v>
      </c>
      <c r="O4743" s="15" t="n">
        <f aca="false">N4743*L4743</f>
        <v>40.18</v>
      </c>
      <c r="P4743" s="15" t="n">
        <f aca="false">N4743-O4743</f>
        <v>160.72</v>
      </c>
      <c r="Q4743" s="15" t="n">
        <f aca="false">J4743*INDEX(dProdutos!$F$2:$F$47,MATCH(E4743,dProdutos!$A$2:$A$47,0))</f>
        <v>80.73</v>
      </c>
      <c r="R4743" s="15" t="n">
        <f aca="false">IF(I4743="Cancelado",0,P4743-Q4743)</f>
        <v>79.99</v>
      </c>
      <c r="S4743" s="17" t="str">
        <f aca="false">INDEX(dProdutos!$D$2:$D$47,MATCH(E4743,dProdutos!$A$2:$A$47,0))</f>
        <v>Calçados</v>
      </c>
    </row>
    <row r="4744" customFormat="false" ht="15" hidden="false" customHeight="false" outlineLevel="0" collapsed="false">
      <c r="A4744" s="17" t="s">
        <v>4424</v>
      </c>
      <c r="B4744" s="17" t="n">
        <v>1</v>
      </c>
      <c r="C4744" s="21" t="n">
        <v>45989</v>
      </c>
      <c r="D4744" s="17" t="s">
        <v>1184</v>
      </c>
      <c r="E4744" s="17" t="s">
        <v>114</v>
      </c>
      <c r="F4744" s="17" t="s">
        <v>1499</v>
      </c>
      <c r="G4744" s="17" t="s">
        <v>64</v>
      </c>
      <c r="H4744" s="17" t="s">
        <v>1540</v>
      </c>
      <c r="I4744" s="17" t="s">
        <v>1524</v>
      </c>
      <c r="J4744" s="17" t="n">
        <v>1</v>
      </c>
      <c r="K4744" s="15" t="n">
        <v>202.9</v>
      </c>
      <c r="L4744" s="22" t="n">
        <v>0.2</v>
      </c>
      <c r="M4744" s="15" t="n">
        <v>15.18</v>
      </c>
      <c r="N4744" s="15" t="n">
        <f aca="false">J4744*K4744</f>
        <v>202.9</v>
      </c>
      <c r="O4744" s="15" t="n">
        <f aca="false">N4744*L4744</f>
        <v>40.58</v>
      </c>
      <c r="P4744" s="15" t="n">
        <f aca="false">N4744-O4744</f>
        <v>162.32</v>
      </c>
      <c r="Q4744" s="15" t="n">
        <f aca="false">J4744*INDEX(dProdutos!$F$2:$F$47,MATCH(E4744,dProdutos!$A$2:$A$47,0))</f>
        <v>110.39</v>
      </c>
      <c r="R4744" s="15" t="n">
        <f aca="false">IF(I4744="Cancelado",0,P4744-Q4744)</f>
        <v>51.93</v>
      </c>
      <c r="S4744" s="17" t="str">
        <f aca="false">INDEX(dProdutos!$D$2:$D$47,MATCH(E4744,dProdutos!$A$2:$A$47,0))</f>
        <v>Moda Masculina</v>
      </c>
    </row>
    <row r="4745" customFormat="false" ht="15" hidden="false" customHeight="false" outlineLevel="0" collapsed="false">
      <c r="A4745" s="17" t="s">
        <v>4425</v>
      </c>
      <c r="B4745" s="17" t="n">
        <v>1</v>
      </c>
      <c r="C4745" s="21" t="n">
        <v>45989</v>
      </c>
      <c r="D4745" s="17" t="s">
        <v>787</v>
      </c>
      <c r="E4745" s="17" t="s">
        <v>174</v>
      </c>
      <c r="F4745" s="17" t="s">
        <v>1490</v>
      </c>
      <c r="G4745" s="17" t="s">
        <v>61</v>
      </c>
      <c r="H4745" s="17" t="s">
        <v>1523</v>
      </c>
      <c r="I4745" s="17" t="s">
        <v>1524</v>
      </c>
      <c r="J4745" s="17" t="n">
        <v>1</v>
      </c>
      <c r="K4745" s="15" t="n">
        <v>250.9</v>
      </c>
      <c r="L4745" s="22" t="n">
        <v>0.2</v>
      </c>
      <c r="M4745" s="15" t="n">
        <v>15.42</v>
      </c>
      <c r="N4745" s="15" t="n">
        <f aca="false">J4745*K4745</f>
        <v>250.9</v>
      </c>
      <c r="O4745" s="15" t="n">
        <f aca="false">N4745*L4745</f>
        <v>50.18</v>
      </c>
      <c r="P4745" s="15" t="n">
        <f aca="false">N4745-O4745</f>
        <v>200.72</v>
      </c>
      <c r="Q4745" s="15" t="n">
        <f aca="false">J4745*INDEX(dProdutos!$F$2:$F$47,MATCH(E4745,dProdutos!$A$2:$A$47,0))</f>
        <v>151.28</v>
      </c>
      <c r="R4745" s="15" t="n">
        <f aca="false">IF(I4745="Cancelado",0,P4745-Q4745)</f>
        <v>49.44</v>
      </c>
      <c r="S4745" s="17" t="str">
        <f aca="false">INDEX(dProdutos!$D$2:$D$47,MATCH(E4745,dProdutos!$A$2:$A$47,0))</f>
        <v>Casa</v>
      </c>
    </row>
    <row r="4746" customFormat="false" ht="15" hidden="false" customHeight="false" outlineLevel="0" collapsed="false">
      <c r="A4746" s="17" t="s">
        <v>4426</v>
      </c>
      <c r="B4746" s="17" t="n">
        <v>1</v>
      </c>
      <c r="C4746" s="21" t="n">
        <v>45989</v>
      </c>
      <c r="D4746" s="17" t="s">
        <v>1207</v>
      </c>
      <c r="E4746" s="17" t="s">
        <v>105</v>
      </c>
      <c r="F4746" s="17" t="s">
        <v>1490</v>
      </c>
      <c r="G4746" s="17" t="s">
        <v>59</v>
      </c>
      <c r="H4746" s="17" t="s">
        <v>1523</v>
      </c>
      <c r="I4746" s="17" t="s">
        <v>1524</v>
      </c>
      <c r="J4746" s="17" t="n">
        <v>1</v>
      </c>
      <c r="K4746" s="15" t="n">
        <v>175.9</v>
      </c>
      <c r="L4746" s="22" t="n">
        <v>0.2</v>
      </c>
      <c r="M4746" s="15" t="n">
        <v>27.65</v>
      </c>
      <c r="N4746" s="15" t="n">
        <f aca="false">J4746*K4746</f>
        <v>175.9</v>
      </c>
      <c r="O4746" s="15" t="n">
        <f aca="false">N4746*L4746</f>
        <v>35.18</v>
      </c>
      <c r="P4746" s="15" t="n">
        <f aca="false">N4746-O4746</f>
        <v>140.72</v>
      </c>
      <c r="Q4746" s="15" t="n">
        <f aca="false">J4746*INDEX(dProdutos!$F$2:$F$47,MATCH(E4746,dProdutos!$A$2:$A$47,0))</f>
        <v>96.59</v>
      </c>
      <c r="R4746" s="15" t="n">
        <f aca="false">IF(I4746="Cancelado",0,P4746-Q4746)</f>
        <v>44.13</v>
      </c>
      <c r="S4746" s="17" t="str">
        <f aca="false">INDEX(dProdutos!$D$2:$D$47,MATCH(E4746,dProdutos!$A$2:$A$47,0))</f>
        <v>Moda Masculina</v>
      </c>
    </row>
    <row r="4747" customFormat="false" ht="15" hidden="false" customHeight="false" outlineLevel="0" collapsed="false">
      <c r="A4747" s="17" t="s">
        <v>4427</v>
      </c>
      <c r="B4747" s="17" t="n">
        <v>1</v>
      </c>
      <c r="C4747" s="21" t="n">
        <v>45989</v>
      </c>
      <c r="D4747" s="17" t="s">
        <v>1287</v>
      </c>
      <c r="E4747" s="17" t="s">
        <v>192</v>
      </c>
      <c r="F4747" s="17" t="s">
        <v>1487</v>
      </c>
      <c r="G4747" s="17" t="s">
        <v>60</v>
      </c>
      <c r="H4747" s="17" t="s">
        <v>1523</v>
      </c>
      <c r="I4747" s="17" t="s">
        <v>1531</v>
      </c>
      <c r="J4747" s="17" t="n">
        <v>1</v>
      </c>
      <c r="K4747" s="15" t="n">
        <v>245.9</v>
      </c>
      <c r="L4747" s="22" t="n">
        <v>0.2</v>
      </c>
      <c r="M4747" s="15" t="n">
        <v>16.73</v>
      </c>
      <c r="N4747" s="15" t="n">
        <f aca="false">J4747*K4747</f>
        <v>245.9</v>
      </c>
      <c r="O4747" s="15" t="n">
        <f aca="false">N4747*L4747</f>
        <v>49.18</v>
      </c>
      <c r="P4747" s="15" t="n">
        <f aca="false">N4747-O4747</f>
        <v>196.72</v>
      </c>
      <c r="Q4747" s="15" t="n">
        <f aca="false">J4747*INDEX(dProdutos!$F$2:$F$47,MATCH(E4747,dProdutos!$A$2:$A$47,0))</f>
        <v>107.78</v>
      </c>
      <c r="R4747" s="15" t="n">
        <f aca="false">IF(I4747="Cancelado",0,P4747-Q4747)</f>
        <v>0</v>
      </c>
      <c r="S4747" s="17" t="str">
        <f aca="false">INDEX(dProdutos!$D$2:$D$47,MATCH(E4747,dProdutos!$A$2:$A$47,0))</f>
        <v>Eletrônicos</v>
      </c>
    </row>
    <row r="4748" customFormat="false" ht="15" hidden="false" customHeight="false" outlineLevel="0" collapsed="false">
      <c r="A4748" s="17" t="s">
        <v>4427</v>
      </c>
      <c r="B4748" s="17" t="n">
        <v>2</v>
      </c>
      <c r="C4748" s="21" t="n">
        <v>45989</v>
      </c>
      <c r="D4748" s="17" t="s">
        <v>1287</v>
      </c>
      <c r="E4748" s="17" t="s">
        <v>150</v>
      </c>
      <c r="F4748" s="17" t="s">
        <v>1487</v>
      </c>
      <c r="G4748" s="17" t="s">
        <v>60</v>
      </c>
      <c r="H4748" s="17" t="s">
        <v>1523</v>
      </c>
      <c r="I4748" s="17" t="s">
        <v>1531</v>
      </c>
      <c r="J4748" s="17" t="n">
        <v>2</v>
      </c>
      <c r="K4748" s="15" t="n">
        <v>71.9</v>
      </c>
      <c r="L4748" s="22" t="n">
        <v>0.2</v>
      </c>
      <c r="M4748" s="15" t="n">
        <v>0</v>
      </c>
      <c r="N4748" s="15" t="n">
        <f aca="false">J4748*K4748</f>
        <v>143.8</v>
      </c>
      <c r="O4748" s="15" t="n">
        <f aca="false">N4748*L4748</f>
        <v>28.76</v>
      </c>
      <c r="P4748" s="15" t="n">
        <f aca="false">N4748-O4748</f>
        <v>115.04</v>
      </c>
      <c r="Q4748" s="15" t="n">
        <f aca="false">J4748*INDEX(dProdutos!$F$2:$F$47,MATCH(E4748,dProdutos!$A$2:$A$47,0))</f>
        <v>54.76</v>
      </c>
      <c r="R4748" s="15" t="n">
        <f aca="false">IF(I4748="Cancelado",0,P4748-Q4748)</f>
        <v>0</v>
      </c>
      <c r="S4748" s="17" t="str">
        <f aca="false">INDEX(dProdutos!$D$2:$D$47,MATCH(E4748,dProdutos!$A$2:$A$47,0))</f>
        <v>Acessórios</v>
      </c>
    </row>
    <row r="4749" customFormat="false" ht="15" hidden="false" customHeight="false" outlineLevel="0" collapsed="false">
      <c r="A4749" s="17" t="s">
        <v>4427</v>
      </c>
      <c r="B4749" s="17" t="n">
        <v>3</v>
      </c>
      <c r="C4749" s="21" t="n">
        <v>45989</v>
      </c>
      <c r="D4749" s="17" t="s">
        <v>1287</v>
      </c>
      <c r="E4749" s="17" t="s">
        <v>174</v>
      </c>
      <c r="F4749" s="17" t="s">
        <v>1487</v>
      </c>
      <c r="G4749" s="17" t="s">
        <v>60</v>
      </c>
      <c r="H4749" s="17" t="s">
        <v>1523</v>
      </c>
      <c r="I4749" s="17" t="s">
        <v>1531</v>
      </c>
      <c r="J4749" s="17" t="n">
        <v>1</v>
      </c>
      <c r="K4749" s="15" t="n">
        <v>250.9</v>
      </c>
      <c r="L4749" s="22" t="n">
        <v>0.2</v>
      </c>
      <c r="M4749" s="15" t="n">
        <v>0</v>
      </c>
      <c r="N4749" s="15" t="n">
        <f aca="false">J4749*K4749</f>
        <v>250.9</v>
      </c>
      <c r="O4749" s="15" t="n">
        <f aca="false">N4749*L4749</f>
        <v>50.18</v>
      </c>
      <c r="P4749" s="15" t="n">
        <f aca="false">N4749-O4749</f>
        <v>200.72</v>
      </c>
      <c r="Q4749" s="15" t="n">
        <f aca="false">J4749*INDEX(dProdutos!$F$2:$F$47,MATCH(E4749,dProdutos!$A$2:$A$47,0))</f>
        <v>151.28</v>
      </c>
      <c r="R4749" s="15" t="n">
        <f aca="false">IF(I4749="Cancelado",0,P4749-Q4749)</f>
        <v>0</v>
      </c>
      <c r="S4749" s="17" t="str">
        <f aca="false">INDEX(dProdutos!$D$2:$D$47,MATCH(E4749,dProdutos!$A$2:$A$47,0))</f>
        <v>Casa</v>
      </c>
    </row>
    <row r="4750" customFormat="false" ht="15" hidden="false" customHeight="false" outlineLevel="0" collapsed="false">
      <c r="A4750" s="17" t="s">
        <v>4427</v>
      </c>
      <c r="B4750" s="17" t="n">
        <v>4</v>
      </c>
      <c r="C4750" s="21" t="n">
        <v>45989</v>
      </c>
      <c r="D4750" s="17" t="s">
        <v>1287</v>
      </c>
      <c r="E4750" s="17" t="s">
        <v>177</v>
      </c>
      <c r="F4750" s="17" t="s">
        <v>1487</v>
      </c>
      <c r="G4750" s="17" t="s">
        <v>60</v>
      </c>
      <c r="H4750" s="17" t="s">
        <v>1523</v>
      </c>
      <c r="I4750" s="17" t="s">
        <v>1531</v>
      </c>
      <c r="J4750" s="17" t="n">
        <v>1</v>
      </c>
      <c r="K4750" s="15" t="n">
        <v>257.9</v>
      </c>
      <c r="L4750" s="22" t="n">
        <v>0.2</v>
      </c>
      <c r="M4750" s="15" t="n">
        <v>0</v>
      </c>
      <c r="N4750" s="15" t="n">
        <f aca="false">J4750*K4750</f>
        <v>257.9</v>
      </c>
      <c r="O4750" s="15" t="n">
        <f aca="false">N4750*L4750</f>
        <v>51.58</v>
      </c>
      <c r="P4750" s="15" t="n">
        <f aca="false">N4750-O4750</f>
        <v>206.32</v>
      </c>
      <c r="Q4750" s="15" t="n">
        <f aca="false">J4750*INDEX(dProdutos!$F$2:$F$47,MATCH(E4750,dProdutos!$A$2:$A$47,0))</f>
        <v>138.23</v>
      </c>
      <c r="R4750" s="15" t="n">
        <f aca="false">IF(I4750="Cancelado",0,P4750-Q4750)</f>
        <v>0</v>
      </c>
      <c r="S4750" s="17" t="str">
        <f aca="false">INDEX(dProdutos!$D$2:$D$47,MATCH(E4750,dProdutos!$A$2:$A$47,0))</f>
        <v>Casa</v>
      </c>
    </row>
    <row r="4751" customFormat="false" ht="15" hidden="false" customHeight="false" outlineLevel="0" collapsed="false">
      <c r="A4751" s="17" t="s">
        <v>4428</v>
      </c>
      <c r="B4751" s="17" t="n">
        <v>1</v>
      </c>
      <c r="C4751" s="21" t="n">
        <v>45989</v>
      </c>
      <c r="D4751" s="17" t="s">
        <v>1066</v>
      </c>
      <c r="E4751" s="17" t="s">
        <v>204</v>
      </c>
      <c r="F4751" s="17" t="s">
        <v>1497</v>
      </c>
      <c r="G4751" s="17" t="s">
        <v>64</v>
      </c>
      <c r="H4751" s="17" t="s">
        <v>1537</v>
      </c>
      <c r="I4751" s="17" t="s">
        <v>1524</v>
      </c>
      <c r="J4751" s="17" t="n">
        <v>2</v>
      </c>
      <c r="K4751" s="15" t="n">
        <v>64.9</v>
      </c>
      <c r="L4751" s="22" t="n">
        <v>0.2</v>
      </c>
      <c r="M4751" s="15" t="n">
        <v>0</v>
      </c>
      <c r="N4751" s="15" t="n">
        <f aca="false">J4751*K4751</f>
        <v>129.8</v>
      </c>
      <c r="O4751" s="15" t="n">
        <f aca="false">N4751*L4751</f>
        <v>25.96</v>
      </c>
      <c r="P4751" s="15" t="n">
        <f aca="false">N4751-O4751</f>
        <v>103.84</v>
      </c>
      <c r="Q4751" s="15" t="n">
        <f aca="false">J4751*INDEX(dProdutos!$F$2:$F$47,MATCH(E4751,dProdutos!$A$2:$A$47,0))</f>
        <v>55.04</v>
      </c>
      <c r="R4751" s="15" t="n">
        <f aca="false">IF(I4751="Cancelado",0,P4751-Q4751)</f>
        <v>48.8</v>
      </c>
      <c r="S4751" s="17" t="str">
        <f aca="false">INDEX(dProdutos!$D$2:$D$47,MATCH(E4751,dProdutos!$A$2:$A$47,0))</f>
        <v>Beleza</v>
      </c>
    </row>
    <row r="4752" customFormat="false" ht="15" hidden="false" customHeight="false" outlineLevel="0" collapsed="false">
      <c r="A4752" s="17" t="s">
        <v>4429</v>
      </c>
      <c r="B4752" s="17" t="n">
        <v>1</v>
      </c>
      <c r="C4752" s="21" t="n">
        <v>45989</v>
      </c>
      <c r="D4752" s="17" t="s">
        <v>1023</v>
      </c>
      <c r="E4752" s="17" t="s">
        <v>165</v>
      </c>
      <c r="F4752" s="17" t="s">
        <v>1503</v>
      </c>
      <c r="G4752" s="17" t="s">
        <v>59</v>
      </c>
      <c r="H4752" s="17" t="s">
        <v>1540</v>
      </c>
      <c r="I4752" s="17" t="s">
        <v>1524</v>
      </c>
      <c r="J4752" s="17" t="n">
        <v>1</v>
      </c>
      <c r="K4752" s="15" t="n">
        <v>231.9</v>
      </c>
      <c r="L4752" s="22" t="n">
        <v>0.2</v>
      </c>
      <c r="M4752" s="15" t="n">
        <v>17.25</v>
      </c>
      <c r="N4752" s="15" t="n">
        <f aca="false">J4752*K4752</f>
        <v>231.9</v>
      </c>
      <c r="O4752" s="15" t="n">
        <f aca="false">N4752*L4752</f>
        <v>46.38</v>
      </c>
      <c r="P4752" s="15" t="n">
        <f aca="false">N4752-O4752</f>
        <v>185.52</v>
      </c>
      <c r="Q4752" s="15" t="n">
        <f aca="false">J4752*INDEX(dProdutos!$F$2:$F$47,MATCH(E4752,dProdutos!$A$2:$A$47,0))</f>
        <v>140.83</v>
      </c>
      <c r="R4752" s="15" t="n">
        <f aca="false">IF(I4752="Cancelado",0,P4752-Q4752)</f>
        <v>44.69</v>
      </c>
      <c r="S4752" s="17" t="str">
        <f aca="false">INDEX(dProdutos!$D$2:$D$47,MATCH(E4752,dProdutos!$A$2:$A$47,0))</f>
        <v>Casa</v>
      </c>
    </row>
    <row r="4753" customFormat="false" ht="15" hidden="false" customHeight="false" outlineLevel="0" collapsed="false">
      <c r="A4753" s="17" t="s">
        <v>4429</v>
      </c>
      <c r="B4753" s="17" t="n">
        <v>2</v>
      </c>
      <c r="C4753" s="21" t="n">
        <v>45989</v>
      </c>
      <c r="D4753" s="17" t="s">
        <v>1023</v>
      </c>
      <c r="E4753" s="17" t="s">
        <v>150</v>
      </c>
      <c r="F4753" s="17" t="s">
        <v>1503</v>
      </c>
      <c r="G4753" s="17" t="s">
        <v>59</v>
      </c>
      <c r="H4753" s="17" t="s">
        <v>1540</v>
      </c>
      <c r="I4753" s="17" t="s">
        <v>1524</v>
      </c>
      <c r="J4753" s="17" t="n">
        <v>1</v>
      </c>
      <c r="K4753" s="15" t="n">
        <v>71.9</v>
      </c>
      <c r="L4753" s="22" t="n">
        <v>0.2</v>
      </c>
      <c r="M4753" s="15" t="n">
        <v>0</v>
      </c>
      <c r="N4753" s="15" t="n">
        <f aca="false">J4753*K4753</f>
        <v>71.9</v>
      </c>
      <c r="O4753" s="15" t="n">
        <f aca="false">N4753*L4753</f>
        <v>14.38</v>
      </c>
      <c r="P4753" s="15" t="n">
        <f aca="false">N4753-O4753</f>
        <v>57.52</v>
      </c>
      <c r="Q4753" s="15" t="n">
        <f aca="false">J4753*INDEX(dProdutos!$F$2:$F$47,MATCH(E4753,dProdutos!$A$2:$A$47,0))</f>
        <v>27.38</v>
      </c>
      <c r="R4753" s="15" t="n">
        <f aca="false">IF(I4753="Cancelado",0,P4753-Q4753)</f>
        <v>30.14</v>
      </c>
      <c r="S4753" s="17" t="str">
        <f aca="false">INDEX(dProdutos!$D$2:$D$47,MATCH(E4753,dProdutos!$A$2:$A$47,0))</f>
        <v>Acessórios</v>
      </c>
    </row>
    <row r="4754" customFormat="false" ht="15" hidden="false" customHeight="false" outlineLevel="0" collapsed="false">
      <c r="A4754" s="17" t="s">
        <v>4430</v>
      </c>
      <c r="B4754" s="17" t="n">
        <v>1</v>
      </c>
      <c r="C4754" s="21" t="n">
        <v>45989</v>
      </c>
      <c r="D4754" s="17" t="s">
        <v>851</v>
      </c>
      <c r="E4754" s="17" t="s">
        <v>135</v>
      </c>
      <c r="F4754" s="17" t="s">
        <v>1493</v>
      </c>
      <c r="G4754" s="17" t="s">
        <v>59</v>
      </c>
      <c r="H4754" s="17" t="s">
        <v>1537</v>
      </c>
      <c r="I4754" s="17" t="s">
        <v>1524</v>
      </c>
      <c r="J4754" s="17" t="n">
        <v>1</v>
      </c>
      <c r="K4754" s="15" t="n">
        <v>200.9</v>
      </c>
      <c r="L4754" s="22" t="n">
        <v>0.2</v>
      </c>
      <c r="M4754" s="15" t="n">
        <v>15.38</v>
      </c>
      <c r="N4754" s="15" t="n">
        <f aca="false">J4754*K4754</f>
        <v>200.9</v>
      </c>
      <c r="O4754" s="15" t="n">
        <f aca="false">N4754*L4754</f>
        <v>40.18</v>
      </c>
      <c r="P4754" s="15" t="n">
        <f aca="false">N4754-O4754</f>
        <v>160.72</v>
      </c>
      <c r="Q4754" s="15" t="n">
        <f aca="false">J4754*INDEX(dProdutos!$F$2:$F$47,MATCH(E4754,dProdutos!$A$2:$A$47,0))</f>
        <v>80.73</v>
      </c>
      <c r="R4754" s="15" t="n">
        <f aca="false">IF(I4754="Cancelado",0,P4754-Q4754)</f>
        <v>79.99</v>
      </c>
      <c r="S4754" s="17" t="str">
        <f aca="false">INDEX(dProdutos!$D$2:$D$47,MATCH(E4754,dProdutos!$A$2:$A$47,0))</f>
        <v>Calçados</v>
      </c>
    </row>
    <row r="4755" customFormat="false" ht="15" hidden="false" customHeight="false" outlineLevel="0" collapsed="false">
      <c r="A4755" s="17" t="s">
        <v>4431</v>
      </c>
      <c r="B4755" s="17" t="n">
        <v>1</v>
      </c>
      <c r="C4755" s="21" t="n">
        <v>45990</v>
      </c>
      <c r="D4755" s="17" t="s">
        <v>1363</v>
      </c>
      <c r="E4755" s="17" t="s">
        <v>111</v>
      </c>
      <c r="F4755" s="17" t="s">
        <v>1499</v>
      </c>
      <c r="G4755" s="17" t="s">
        <v>63</v>
      </c>
      <c r="H4755" s="17" t="s">
        <v>1537</v>
      </c>
      <c r="I4755" s="17" t="s">
        <v>1524</v>
      </c>
      <c r="J4755" s="17" t="n">
        <v>1</v>
      </c>
      <c r="K4755" s="15" t="n">
        <v>188.9</v>
      </c>
      <c r="L4755" s="22" t="n">
        <v>0.2</v>
      </c>
      <c r="M4755" s="15" t="n">
        <v>24.51</v>
      </c>
      <c r="N4755" s="15" t="n">
        <f aca="false">J4755*K4755</f>
        <v>188.9</v>
      </c>
      <c r="O4755" s="15" t="n">
        <f aca="false">N4755*L4755</f>
        <v>37.78</v>
      </c>
      <c r="P4755" s="15" t="n">
        <f aca="false">N4755-O4755</f>
        <v>151.12</v>
      </c>
      <c r="Q4755" s="15" t="n">
        <f aca="false">J4755*INDEX(dProdutos!$F$2:$F$47,MATCH(E4755,dProdutos!$A$2:$A$47,0))</f>
        <v>88.32</v>
      </c>
      <c r="R4755" s="15" t="n">
        <f aca="false">IF(I4755="Cancelado",0,P4755-Q4755)</f>
        <v>62.8</v>
      </c>
      <c r="S4755" s="17" t="str">
        <f aca="false">INDEX(dProdutos!$D$2:$D$47,MATCH(E4755,dProdutos!$A$2:$A$47,0))</f>
        <v>Moda Masculina</v>
      </c>
    </row>
    <row r="4756" customFormat="false" ht="15" hidden="false" customHeight="false" outlineLevel="0" collapsed="false">
      <c r="A4756" s="17" t="s">
        <v>4432</v>
      </c>
      <c r="B4756" s="17" t="n">
        <v>1</v>
      </c>
      <c r="C4756" s="21" t="n">
        <v>45990</v>
      </c>
      <c r="D4756" s="17" t="s">
        <v>1063</v>
      </c>
      <c r="E4756" s="17" t="s">
        <v>174</v>
      </c>
      <c r="F4756" s="17" t="s">
        <v>1497</v>
      </c>
      <c r="G4756" s="17" t="s">
        <v>61</v>
      </c>
      <c r="H4756" s="17" t="s">
        <v>1523</v>
      </c>
      <c r="I4756" s="17" t="s">
        <v>1524</v>
      </c>
      <c r="J4756" s="17" t="n">
        <v>1</v>
      </c>
      <c r="K4756" s="15" t="n">
        <v>250.9</v>
      </c>
      <c r="L4756" s="22" t="n">
        <v>0.2</v>
      </c>
      <c r="M4756" s="15" t="n">
        <v>0</v>
      </c>
      <c r="N4756" s="15" t="n">
        <f aca="false">J4756*K4756</f>
        <v>250.9</v>
      </c>
      <c r="O4756" s="15" t="n">
        <f aca="false">N4756*L4756</f>
        <v>50.18</v>
      </c>
      <c r="P4756" s="15" t="n">
        <f aca="false">N4756-O4756</f>
        <v>200.72</v>
      </c>
      <c r="Q4756" s="15" t="n">
        <f aca="false">J4756*INDEX(dProdutos!$F$2:$F$47,MATCH(E4756,dProdutos!$A$2:$A$47,0))</f>
        <v>151.28</v>
      </c>
      <c r="R4756" s="15" t="n">
        <f aca="false">IF(I4756="Cancelado",0,P4756-Q4756)</f>
        <v>49.44</v>
      </c>
      <c r="S4756" s="17" t="str">
        <f aca="false">INDEX(dProdutos!$D$2:$D$47,MATCH(E4756,dProdutos!$A$2:$A$47,0))</f>
        <v>Casa</v>
      </c>
    </row>
    <row r="4757" customFormat="false" ht="15" hidden="false" customHeight="false" outlineLevel="0" collapsed="false">
      <c r="A4757" s="17" t="s">
        <v>4433</v>
      </c>
      <c r="B4757" s="17" t="n">
        <v>1</v>
      </c>
      <c r="C4757" s="21" t="n">
        <v>45990</v>
      </c>
      <c r="D4757" s="17" t="s">
        <v>874</v>
      </c>
      <c r="E4757" s="17" t="s">
        <v>174</v>
      </c>
      <c r="F4757" s="17" t="s">
        <v>1487</v>
      </c>
      <c r="G4757" s="17" t="s">
        <v>59</v>
      </c>
      <c r="H4757" s="17" t="s">
        <v>1537</v>
      </c>
      <c r="I4757" s="17" t="s">
        <v>1531</v>
      </c>
      <c r="J4757" s="17" t="n">
        <v>2</v>
      </c>
      <c r="K4757" s="15" t="n">
        <v>250.9</v>
      </c>
      <c r="L4757" s="22" t="n">
        <v>0.2</v>
      </c>
      <c r="M4757" s="15" t="n">
        <v>0</v>
      </c>
      <c r="N4757" s="15" t="n">
        <f aca="false">J4757*K4757</f>
        <v>501.8</v>
      </c>
      <c r="O4757" s="15" t="n">
        <f aca="false">N4757*L4757</f>
        <v>100.36</v>
      </c>
      <c r="P4757" s="15" t="n">
        <f aca="false">N4757-O4757</f>
        <v>401.44</v>
      </c>
      <c r="Q4757" s="15" t="n">
        <f aca="false">J4757*INDEX(dProdutos!$F$2:$F$47,MATCH(E4757,dProdutos!$A$2:$A$47,0))</f>
        <v>302.56</v>
      </c>
      <c r="R4757" s="15" t="n">
        <f aca="false">IF(I4757="Cancelado",0,P4757-Q4757)</f>
        <v>0</v>
      </c>
      <c r="S4757" s="17" t="str">
        <f aca="false">INDEX(dProdutos!$D$2:$D$47,MATCH(E4757,dProdutos!$A$2:$A$47,0))</f>
        <v>Casa</v>
      </c>
    </row>
    <row r="4758" customFormat="false" ht="15" hidden="false" customHeight="false" outlineLevel="0" collapsed="false">
      <c r="A4758" s="17" t="s">
        <v>4433</v>
      </c>
      <c r="B4758" s="17" t="n">
        <v>2</v>
      </c>
      <c r="C4758" s="21" t="n">
        <v>45990</v>
      </c>
      <c r="D4758" s="17" t="s">
        <v>874</v>
      </c>
      <c r="E4758" s="17" t="s">
        <v>135</v>
      </c>
      <c r="F4758" s="17" t="s">
        <v>1487</v>
      </c>
      <c r="G4758" s="17" t="s">
        <v>59</v>
      </c>
      <c r="H4758" s="17" t="s">
        <v>1537</v>
      </c>
      <c r="I4758" s="17" t="s">
        <v>1531</v>
      </c>
      <c r="J4758" s="17" t="n">
        <v>2</v>
      </c>
      <c r="K4758" s="15" t="n">
        <v>200.9</v>
      </c>
      <c r="L4758" s="22" t="n">
        <v>0.2</v>
      </c>
      <c r="M4758" s="15" t="n">
        <v>0</v>
      </c>
      <c r="N4758" s="15" t="n">
        <f aca="false">J4758*K4758</f>
        <v>401.8</v>
      </c>
      <c r="O4758" s="15" t="n">
        <f aca="false">N4758*L4758</f>
        <v>80.36</v>
      </c>
      <c r="P4758" s="15" t="n">
        <f aca="false">N4758-O4758</f>
        <v>321.44</v>
      </c>
      <c r="Q4758" s="15" t="n">
        <f aca="false">J4758*INDEX(dProdutos!$F$2:$F$47,MATCH(E4758,dProdutos!$A$2:$A$47,0))</f>
        <v>161.46</v>
      </c>
      <c r="R4758" s="15" t="n">
        <f aca="false">IF(I4758="Cancelado",0,P4758-Q4758)</f>
        <v>0</v>
      </c>
      <c r="S4758" s="17" t="str">
        <f aca="false">INDEX(dProdutos!$D$2:$D$47,MATCH(E4758,dProdutos!$A$2:$A$47,0))</f>
        <v>Calçados</v>
      </c>
    </row>
    <row r="4759" customFormat="false" ht="15" hidden="false" customHeight="false" outlineLevel="0" collapsed="false">
      <c r="A4759" s="17" t="s">
        <v>4434</v>
      </c>
      <c r="B4759" s="17" t="n">
        <v>1</v>
      </c>
      <c r="C4759" s="21" t="n">
        <v>45990</v>
      </c>
      <c r="D4759" s="17" t="s">
        <v>417</v>
      </c>
      <c r="E4759" s="17" t="s">
        <v>192</v>
      </c>
      <c r="F4759" s="17" t="s">
        <v>1493</v>
      </c>
      <c r="G4759" s="17" t="s">
        <v>60</v>
      </c>
      <c r="H4759" s="17" t="s">
        <v>1537</v>
      </c>
      <c r="I4759" s="17" t="s">
        <v>1524</v>
      </c>
      <c r="J4759" s="17" t="n">
        <v>1</v>
      </c>
      <c r="K4759" s="15" t="n">
        <v>245.9</v>
      </c>
      <c r="L4759" s="22" t="n">
        <v>0.2</v>
      </c>
      <c r="M4759" s="15" t="n">
        <v>28.4</v>
      </c>
      <c r="N4759" s="15" t="n">
        <f aca="false">J4759*K4759</f>
        <v>245.9</v>
      </c>
      <c r="O4759" s="15" t="n">
        <f aca="false">N4759*L4759</f>
        <v>49.18</v>
      </c>
      <c r="P4759" s="15" t="n">
        <f aca="false">N4759-O4759</f>
        <v>196.72</v>
      </c>
      <c r="Q4759" s="15" t="n">
        <f aca="false">J4759*INDEX(dProdutos!$F$2:$F$47,MATCH(E4759,dProdutos!$A$2:$A$47,0))</f>
        <v>107.78</v>
      </c>
      <c r="R4759" s="15" t="n">
        <f aca="false">IF(I4759="Cancelado",0,P4759-Q4759)</f>
        <v>88.94</v>
      </c>
      <c r="S4759" s="17" t="str">
        <f aca="false">INDEX(dProdutos!$D$2:$D$47,MATCH(E4759,dProdutos!$A$2:$A$47,0))</f>
        <v>Eletrônicos</v>
      </c>
    </row>
    <row r="4760" customFormat="false" ht="15" hidden="false" customHeight="false" outlineLevel="0" collapsed="false">
      <c r="A4760" s="17" t="s">
        <v>4435</v>
      </c>
      <c r="B4760" s="17" t="n">
        <v>1</v>
      </c>
      <c r="C4760" s="21" t="n">
        <v>45990</v>
      </c>
      <c r="D4760" s="17" t="s">
        <v>1284</v>
      </c>
      <c r="E4760" s="17" t="s">
        <v>171</v>
      </c>
      <c r="F4760" s="17" t="s">
        <v>1503</v>
      </c>
      <c r="G4760" s="17" t="s">
        <v>59</v>
      </c>
      <c r="H4760" s="17" t="s">
        <v>1523</v>
      </c>
      <c r="I4760" s="17" t="s">
        <v>1524</v>
      </c>
      <c r="J4760" s="17" t="n">
        <v>1</v>
      </c>
      <c r="K4760" s="15" t="n">
        <v>246.9</v>
      </c>
      <c r="L4760" s="22" t="n">
        <v>0.2</v>
      </c>
      <c r="M4760" s="15" t="n">
        <v>12.76</v>
      </c>
      <c r="N4760" s="15" t="n">
        <f aca="false">J4760*K4760</f>
        <v>246.9</v>
      </c>
      <c r="O4760" s="15" t="n">
        <f aca="false">N4760*L4760</f>
        <v>49.38</v>
      </c>
      <c r="P4760" s="15" t="n">
        <f aca="false">N4760-O4760</f>
        <v>197.52</v>
      </c>
      <c r="Q4760" s="15" t="n">
        <f aca="false">J4760*INDEX(dProdutos!$F$2:$F$47,MATCH(E4760,dProdutos!$A$2:$A$47,0))</f>
        <v>103.61</v>
      </c>
      <c r="R4760" s="15" t="n">
        <f aca="false">IF(I4760="Cancelado",0,P4760-Q4760)</f>
        <v>93.91</v>
      </c>
      <c r="S4760" s="17" t="str">
        <f aca="false">INDEX(dProdutos!$D$2:$D$47,MATCH(E4760,dProdutos!$A$2:$A$47,0))</f>
        <v>Casa</v>
      </c>
    </row>
    <row r="4761" customFormat="false" ht="15" hidden="false" customHeight="false" outlineLevel="0" collapsed="false">
      <c r="A4761" s="17" t="s">
        <v>4436</v>
      </c>
      <c r="B4761" s="17" t="n">
        <v>1</v>
      </c>
      <c r="C4761" s="21" t="n">
        <v>45990</v>
      </c>
      <c r="D4761" s="17" t="s">
        <v>1108</v>
      </c>
      <c r="E4761" s="17" t="s">
        <v>153</v>
      </c>
      <c r="F4761" s="17" t="s">
        <v>1495</v>
      </c>
      <c r="G4761" s="17" t="s">
        <v>62</v>
      </c>
      <c r="H4761" s="17" t="s">
        <v>1537</v>
      </c>
      <c r="I4761" s="17" t="s">
        <v>1524</v>
      </c>
      <c r="J4761" s="17" t="n">
        <v>2</v>
      </c>
      <c r="K4761" s="15" t="n">
        <v>165.9</v>
      </c>
      <c r="L4761" s="22" t="n">
        <v>0.2</v>
      </c>
      <c r="M4761" s="15" t="n">
        <v>30.1</v>
      </c>
      <c r="N4761" s="15" t="n">
        <f aca="false">J4761*K4761</f>
        <v>331.8</v>
      </c>
      <c r="O4761" s="15" t="n">
        <f aca="false">N4761*L4761</f>
        <v>66.36</v>
      </c>
      <c r="P4761" s="15" t="n">
        <f aca="false">N4761-O4761</f>
        <v>265.44</v>
      </c>
      <c r="Q4761" s="15" t="n">
        <f aca="false">J4761*INDEX(dProdutos!$F$2:$F$47,MATCH(E4761,dProdutos!$A$2:$A$47,0))</f>
        <v>134.56</v>
      </c>
      <c r="R4761" s="15" t="n">
        <f aca="false">IF(I4761="Cancelado",0,P4761-Q4761)</f>
        <v>130.88</v>
      </c>
      <c r="S4761" s="17" t="str">
        <f aca="false">INDEX(dProdutos!$D$2:$D$47,MATCH(E4761,dProdutos!$A$2:$A$47,0))</f>
        <v>Acessórios</v>
      </c>
    </row>
    <row r="4762" customFormat="false" ht="15" hidden="false" customHeight="false" outlineLevel="0" collapsed="false">
      <c r="A4762" s="17" t="s">
        <v>4437</v>
      </c>
      <c r="B4762" s="17" t="n">
        <v>1</v>
      </c>
      <c r="C4762" s="21" t="n">
        <v>45990</v>
      </c>
      <c r="D4762" s="17" t="s">
        <v>714</v>
      </c>
      <c r="E4762" s="17" t="s">
        <v>114</v>
      </c>
      <c r="F4762" s="17" t="s">
        <v>1503</v>
      </c>
      <c r="G4762" s="17" t="s">
        <v>62</v>
      </c>
      <c r="H4762" s="17" t="s">
        <v>1523</v>
      </c>
      <c r="I4762" s="17" t="s">
        <v>1524</v>
      </c>
      <c r="J4762" s="17" t="n">
        <v>1</v>
      </c>
      <c r="K4762" s="15" t="n">
        <v>202.9</v>
      </c>
      <c r="L4762" s="22" t="n">
        <v>0.2</v>
      </c>
      <c r="M4762" s="15" t="n">
        <v>16.93</v>
      </c>
      <c r="N4762" s="15" t="n">
        <f aca="false">J4762*K4762</f>
        <v>202.9</v>
      </c>
      <c r="O4762" s="15" t="n">
        <f aca="false">N4762*L4762</f>
        <v>40.58</v>
      </c>
      <c r="P4762" s="15" t="n">
        <f aca="false">N4762-O4762</f>
        <v>162.32</v>
      </c>
      <c r="Q4762" s="15" t="n">
        <f aca="false">J4762*INDEX(dProdutos!$F$2:$F$47,MATCH(E4762,dProdutos!$A$2:$A$47,0))</f>
        <v>110.39</v>
      </c>
      <c r="R4762" s="15" t="n">
        <f aca="false">IF(I4762="Cancelado",0,P4762-Q4762)</f>
        <v>51.93</v>
      </c>
      <c r="S4762" s="17" t="str">
        <f aca="false">INDEX(dProdutos!$D$2:$D$47,MATCH(E4762,dProdutos!$A$2:$A$47,0))</f>
        <v>Moda Masculina</v>
      </c>
    </row>
    <row r="4763" customFormat="false" ht="15" hidden="false" customHeight="false" outlineLevel="0" collapsed="false">
      <c r="A4763" s="17" t="s">
        <v>4437</v>
      </c>
      <c r="B4763" s="17" t="n">
        <v>2</v>
      </c>
      <c r="C4763" s="21" t="n">
        <v>45990</v>
      </c>
      <c r="D4763" s="17" t="s">
        <v>714</v>
      </c>
      <c r="E4763" s="17" t="s">
        <v>108</v>
      </c>
      <c r="F4763" s="17" t="s">
        <v>1503</v>
      </c>
      <c r="G4763" s="17" t="s">
        <v>62</v>
      </c>
      <c r="H4763" s="17" t="s">
        <v>1523</v>
      </c>
      <c r="I4763" s="17" t="s">
        <v>1524</v>
      </c>
      <c r="J4763" s="17" t="n">
        <v>2</v>
      </c>
      <c r="K4763" s="15" t="n">
        <v>265.9</v>
      </c>
      <c r="L4763" s="22" t="n">
        <v>0.2</v>
      </c>
      <c r="M4763" s="15" t="n">
        <v>0</v>
      </c>
      <c r="N4763" s="15" t="n">
        <f aca="false">J4763*K4763</f>
        <v>531.8</v>
      </c>
      <c r="O4763" s="15" t="n">
        <f aca="false">N4763*L4763</f>
        <v>106.36</v>
      </c>
      <c r="P4763" s="15" t="n">
        <f aca="false">N4763-O4763</f>
        <v>425.44</v>
      </c>
      <c r="Q4763" s="15" t="n">
        <f aca="false">J4763*INDEX(dProdutos!$F$2:$F$47,MATCH(E4763,dProdutos!$A$2:$A$47,0))</f>
        <v>311.24</v>
      </c>
      <c r="R4763" s="15" t="n">
        <f aca="false">IF(I4763="Cancelado",0,P4763-Q4763)</f>
        <v>114.2</v>
      </c>
      <c r="S4763" s="17" t="str">
        <f aca="false">INDEX(dProdutos!$D$2:$D$47,MATCH(E4763,dProdutos!$A$2:$A$47,0))</f>
        <v>Moda Masculina</v>
      </c>
    </row>
    <row r="4764" customFormat="false" ht="15" hidden="false" customHeight="false" outlineLevel="0" collapsed="false">
      <c r="A4764" s="17" t="s">
        <v>4438</v>
      </c>
      <c r="B4764" s="17" t="n">
        <v>1</v>
      </c>
      <c r="C4764" s="21" t="n">
        <v>45990</v>
      </c>
      <c r="D4764" s="17" t="s">
        <v>447</v>
      </c>
      <c r="E4764" s="17" t="s">
        <v>201</v>
      </c>
      <c r="F4764" s="17" t="s">
        <v>1490</v>
      </c>
      <c r="G4764" s="17" t="s">
        <v>59</v>
      </c>
      <c r="H4764" s="17" t="s">
        <v>1537</v>
      </c>
      <c r="I4764" s="17" t="s">
        <v>1524</v>
      </c>
      <c r="J4764" s="17" t="n">
        <v>1</v>
      </c>
      <c r="K4764" s="15" t="n">
        <v>236.9</v>
      </c>
      <c r="L4764" s="22" t="n">
        <v>0.2</v>
      </c>
      <c r="M4764" s="15" t="n">
        <v>23.82</v>
      </c>
      <c r="N4764" s="15" t="n">
        <f aca="false">J4764*K4764</f>
        <v>236.9</v>
      </c>
      <c r="O4764" s="15" t="n">
        <f aca="false">N4764*L4764</f>
        <v>47.38</v>
      </c>
      <c r="P4764" s="15" t="n">
        <f aca="false">N4764-O4764</f>
        <v>189.52</v>
      </c>
      <c r="Q4764" s="15" t="n">
        <f aca="false">J4764*INDEX(dProdutos!$F$2:$F$47,MATCH(E4764,dProdutos!$A$2:$A$47,0))</f>
        <v>96.23</v>
      </c>
      <c r="R4764" s="15" t="n">
        <f aca="false">IF(I4764="Cancelado",0,P4764-Q4764)</f>
        <v>93.29</v>
      </c>
      <c r="S4764" s="17" t="str">
        <f aca="false">INDEX(dProdutos!$D$2:$D$47,MATCH(E4764,dProdutos!$A$2:$A$47,0))</f>
        <v>Beleza</v>
      </c>
    </row>
    <row r="4765" customFormat="false" ht="15" hidden="false" customHeight="false" outlineLevel="0" collapsed="false">
      <c r="A4765" s="17" t="s">
        <v>4439</v>
      </c>
      <c r="B4765" s="17" t="n">
        <v>1</v>
      </c>
      <c r="C4765" s="21" t="n">
        <v>45990</v>
      </c>
      <c r="D4765" s="17" t="s">
        <v>568</v>
      </c>
      <c r="E4765" s="17" t="s">
        <v>162</v>
      </c>
      <c r="F4765" s="17" t="s">
        <v>1495</v>
      </c>
      <c r="G4765" s="17" t="s">
        <v>64</v>
      </c>
      <c r="H4765" s="17" t="s">
        <v>1540</v>
      </c>
      <c r="I4765" s="17" t="s">
        <v>1524</v>
      </c>
      <c r="J4765" s="17" t="n">
        <v>1</v>
      </c>
      <c r="K4765" s="15" t="n">
        <v>231.9</v>
      </c>
      <c r="L4765" s="22" t="n">
        <v>0.2</v>
      </c>
      <c r="M4765" s="15" t="n">
        <v>0</v>
      </c>
      <c r="N4765" s="15" t="n">
        <f aca="false">J4765*K4765</f>
        <v>231.9</v>
      </c>
      <c r="O4765" s="15" t="n">
        <f aca="false">N4765*L4765</f>
        <v>46.38</v>
      </c>
      <c r="P4765" s="15" t="n">
        <f aca="false">N4765-O4765</f>
        <v>185.52</v>
      </c>
      <c r="Q4765" s="15" t="n">
        <f aca="false">J4765*INDEX(dProdutos!$F$2:$F$47,MATCH(E4765,dProdutos!$A$2:$A$47,0))</f>
        <v>134.41</v>
      </c>
      <c r="R4765" s="15" t="n">
        <f aca="false">IF(I4765="Cancelado",0,P4765-Q4765)</f>
        <v>51.11</v>
      </c>
      <c r="S4765" s="17" t="str">
        <f aca="false">INDEX(dProdutos!$D$2:$D$47,MATCH(E4765,dProdutos!$A$2:$A$47,0))</f>
        <v>Casa</v>
      </c>
    </row>
    <row r="4766" customFormat="false" ht="15" hidden="false" customHeight="false" outlineLevel="0" collapsed="false">
      <c r="A4766" s="17" t="s">
        <v>4440</v>
      </c>
      <c r="B4766" s="17" t="n">
        <v>1</v>
      </c>
      <c r="C4766" s="21" t="n">
        <v>45990</v>
      </c>
      <c r="D4766" s="17" t="s">
        <v>1153</v>
      </c>
      <c r="E4766" s="17" t="s">
        <v>144</v>
      </c>
      <c r="F4766" s="17" t="s">
        <v>1493</v>
      </c>
      <c r="G4766" s="17" t="s">
        <v>59</v>
      </c>
      <c r="H4766" s="17" t="s">
        <v>1523</v>
      </c>
      <c r="I4766" s="17" t="s">
        <v>1524</v>
      </c>
      <c r="J4766" s="17" t="n">
        <v>2</v>
      </c>
      <c r="K4766" s="15" t="n">
        <v>260.9</v>
      </c>
      <c r="L4766" s="22" t="n">
        <v>0.2</v>
      </c>
      <c r="M4766" s="15" t="n">
        <v>23.43</v>
      </c>
      <c r="N4766" s="15" t="n">
        <f aca="false">J4766*K4766</f>
        <v>521.8</v>
      </c>
      <c r="O4766" s="15" t="n">
        <f aca="false">N4766*L4766</f>
        <v>104.36</v>
      </c>
      <c r="P4766" s="15" t="n">
        <f aca="false">N4766-O4766</f>
        <v>417.44</v>
      </c>
      <c r="Q4766" s="15" t="n">
        <f aca="false">J4766*INDEX(dProdutos!$F$2:$F$47,MATCH(E4766,dProdutos!$A$2:$A$47,0))</f>
        <v>199.72</v>
      </c>
      <c r="R4766" s="15" t="n">
        <f aca="false">IF(I4766="Cancelado",0,P4766-Q4766)</f>
        <v>217.72</v>
      </c>
      <c r="S4766" s="17" t="str">
        <f aca="false">INDEX(dProdutos!$D$2:$D$47,MATCH(E4766,dProdutos!$A$2:$A$47,0))</f>
        <v>Acessórios</v>
      </c>
    </row>
    <row r="4767" customFormat="false" ht="15" hidden="false" customHeight="false" outlineLevel="0" collapsed="false">
      <c r="A4767" s="17" t="s">
        <v>4440</v>
      </c>
      <c r="B4767" s="17" t="n">
        <v>2</v>
      </c>
      <c r="C4767" s="21" t="n">
        <v>45990</v>
      </c>
      <c r="D4767" s="17" t="s">
        <v>1153</v>
      </c>
      <c r="E4767" s="17" t="s">
        <v>111</v>
      </c>
      <c r="F4767" s="17" t="s">
        <v>1493</v>
      </c>
      <c r="G4767" s="17" t="s">
        <v>59</v>
      </c>
      <c r="H4767" s="17" t="s">
        <v>1523</v>
      </c>
      <c r="I4767" s="17" t="s">
        <v>1524</v>
      </c>
      <c r="J4767" s="17" t="n">
        <v>1</v>
      </c>
      <c r="K4767" s="15" t="n">
        <v>188.9</v>
      </c>
      <c r="L4767" s="22" t="n">
        <v>0.2</v>
      </c>
      <c r="M4767" s="15" t="n">
        <v>0</v>
      </c>
      <c r="N4767" s="15" t="n">
        <f aca="false">J4767*K4767</f>
        <v>188.9</v>
      </c>
      <c r="O4767" s="15" t="n">
        <f aca="false">N4767*L4767</f>
        <v>37.78</v>
      </c>
      <c r="P4767" s="15" t="n">
        <f aca="false">N4767-O4767</f>
        <v>151.12</v>
      </c>
      <c r="Q4767" s="15" t="n">
        <f aca="false">J4767*INDEX(dProdutos!$F$2:$F$47,MATCH(E4767,dProdutos!$A$2:$A$47,0))</f>
        <v>88.32</v>
      </c>
      <c r="R4767" s="15" t="n">
        <f aca="false">IF(I4767="Cancelado",0,P4767-Q4767)</f>
        <v>62.8</v>
      </c>
      <c r="S4767" s="17" t="str">
        <f aca="false">INDEX(dProdutos!$D$2:$D$47,MATCH(E4767,dProdutos!$A$2:$A$47,0))</f>
        <v>Moda Masculina</v>
      </c>
    </row>
    <row r="4768" customFormat="false" ht="15" hidden="false" customHeight="false" outlineLevel="0" collapsed="false">
      <c r="A4768" s="17" t="s">
        <v>4441</v>
      </c>
      <c r="B4768" s="17" t="n">
        <v>1</v>
      </c>
      <c r="C4768" s="21" t="n">
        <v>45990</v>
      </c>
      <c r="D4768" s="17" t="s">
        <v>938</v>
      </c>
      <c r="E4768" s="17" t="s">
        <v>144</v>
      </c>
      <c r="F4768" s="17" t="s">
        <v>1487</v>
      </c>
      <c r="G4768" s="17" t="s">
        <v>60</v>
      </c>
      <c r="H4768" s="17" t="s">
        <v>1537</v>
      </c>
      <c r="I4768" s="17" t="s">
        <v>1524</v>
      </c>
      <c r="J4768" s="17" t="n">
        <v>1</v>
      </c>
      <c r="K4768" s="15" t="n">
        <v>260.9</v>
      </c>
      <c r="L4768" s="22" t="n">
        <v>0.2</v>
      </c>
      <c r="M4768" s="15" t="n">
        <v>26.31</v>
      </c>
      <c r="N4768" s="15" t="n">
        <f aca="false">J4768*K4768</f>
        <v>260.9</v>
      </c>
      <c r="O4768" s="15" t="n">
        <f aca="false">N4768*L4768</f>
        <v>52.18</v>
      </c>
      <c r="P4768" s="15" t="n">
        <f aca="false">N4768-O4768</f>
        <v>208.72</v>
      </c>
      <c r="Q4768" s="15" t="n">
        <f aca="false">J4768*INDEX(dProdutos!$F$2:$F$47,MATCH(E4768,dProdutos!$A$2:$A$47,0))</f>
        <v>99.86</v>
      </c>
      <c r="R4768" s="15" t="n">
        <f aca="false">IF(I4768="Cancelado",0,P4768-Q4768)</f>
        <v>108.86</v>
      </c>
      <c r="S4768" s="17" t="str">
        <f aca="false">INDEX(dProdutos!$D$2:$D$47,MATCH(E4768,dProdutos!$A$2:$A$47,0))</f>
        <v>Acessórios</v>
      </c>
    </row>
    <row r="4769" customFormat="false" ht="15" hidden="false" customHeight="false" outlineLevel="0" collapsed="false">
      <c r="A4769" s="17" t="s">
        <v>4442</v>
      </c>
      <c r="B4769" s="17" t="n">
        <v>1</v>
      </c>
      <c r="C4769" s="21" t="n">
        <v>45990</v>
      </c>
      <c r="D4769" s="17" t="s">
        <v>485</v>
      </c>
      <c r="E4769" s="17" t="s">
        <v>135</v>
      </c>
      <c r="F4769" s="17" t="s">
        <v>1493</v>
      </c>
      <c r="G4769" s="17" t="s">
        <v>59</v>
      </c>
      <c r="H4769" s="17" t="s">
        <v>1537</v>
      </c>
      <c r="I4769" s="17" t="s">
        <v>1524</v>
      </c>
      <c r="J4769" s="17" t="n">
        <v>1</v>
      </c>
      <c r="K4769" s="15" t="n">
        <v>200.9</v>
      </c>
      <c r="L4769" s="22" t="n">
        <v>0.2</v>
      </c>
      <c r="M4769" s="15" t="n">
        <v>21.12</v>
      </c>
      <c r="N4769" s="15" t="n">
        <f aca="false">J4769*K4769</f>
        <v>200.9</v>
      </c>
      <c r="O4769" s="15" t="n">
        <f aca="false">N4769*L4769</f>
        <v>40.18</v>
      </c>
      <c r="P4769" s="15" t="n">
        <f aca="false">N4769-O4769</f>
        <v>160.72</v>
      </c>
      <c r="Q4769" s="15" t="n">
        <f aca="false">J4769*INDEX(dProdutos!$F$2:$F$47,MATCH(E4769,dProdutos!$A$2:$A$47,0))</f>
        <v>80.73</v>
      </c>
      <c r="R4769" s="15" t="n">
        <f aca="false">IF(I4769="Cancelado",0,P4769-Q4769)</f>
        <v>79.99</v>
      </c>
      <c r="S4769" s="17" t="str">
        <f aca="false">INDEX(dProdutos!$D$2:$D$47,MATCH(E4769,dProdutos!$A$2:$A$47,0))</f>
        <v>Calçados</v>
      </c>
    </row>
    <row r="4770" customFormat="false" ht="15" hidden="false" customHeight="false" outlineLevel="0" collapsed="false">
      <c r="A4770" s="17" t="s">
        <v>4442</v>
      </c>
      <c r="B4770" s="17" t="n">
        <v>2</v>
      </c>
      <c r="C4770" s="21" t="n">
        <v>45990</v>
      </c>
      <c r="D4770" s="17" t="s">
        <v>485</v>
      </c>
      <c r="E4770" s="17" t="s">
        <v>114</v>
      </c>
      <c r="F4770" s="17" t="s">
        <v>1493</v>
      </c>
      <c r="G4770" s="17" t="s">
        <v>59</v>
      </c>
      <c r="H4770" s="17" t="s">
        <v>1537</v>
      </c>
      <c r="I4770" s="17" t="s">
        <v>1524</v>
      </c>
      <c r="J4770" s="17" t="n">
        <v>1</v>
      </c>
      <c r="K4770" s="15" t="n">
        <v>202.9</v>
      </c>
      <c r="L4770" s="22" t="n">
        <v>0.2</v>
      </c>
      <c r="M4770" s="15" t="n">
        <v>0</v>
      </c>
      <c r="N4770" s="15" t="n">
        <f aca="false">J4770*K4770</f>
        <v>202.9</v>
      </c>
      <c r="O4770" s="15" t="n">
        <f aca="false">N4770*L4770</f>
        <v>40.58</v>
      </c>
      <c r="P4770" s="15" t="n">
        <f aca="false">N4770-O4770</f>
        <v>162.32</v>
      </c>
      <c r="Q4770" s="15" t="n">
        <f aca="false">J4770*INDEX(dProdutos!$F$2:$F$47,MATCH(E4770,dProdutos!$A$2:$A$47,0))</f>
        <v>110.39</v>
      </c>
      <c r="R4770" s="15" t="n">
        <f aca="false">IF(I4770="Cancelado",0,P4770-Q4770)</f>
        <v>51.93</v>
      </c>
      <c r="S4770" s="17" t="str">
        <f aca="false">INDEX(dProdutos!$D$2:$D$47,MATCH(E4770,dProdutos!$A$2:$A$47,0))</f>
        <v>Moda Masculina</v>
      </c>
    </row>
    <row r="4771" customFormat="false" ht="15" hidden="false" customHeight="false" outlineLevel="0" collapsed="false">
      <c r="A4771" s="17" t="s">
        <v>4442</v>
      </c>
      <c r="B4771" s="17" t="n">
        <v>3</v>
      </c>
      <c r="C4771" s="21" t="n">
        <v>45990</v>
      </c>
      <c r="D4771" s="17" t="s">
        <v>485</v>
      </c>
      <c r="E4771" s="17" t="s">
        <v>192</v>
      </c>
      <c r="F4771" s="17" t="s">
        <v>1493</v>
      </c>
      <c r="G4771" s="17" t="s">
        <v>59</v>
      </c>
      <c r="H4771" s="17" t="s">
        <v>1537</v>
      </c>
      <c r="I4771" s="17" t="s">
        <v>1524</v>
      </c>
      <c r="J4771" s="17" t="n">
        <v>1</v>
      </c>
      <c r="K4771" s="15" t="n">
        <v>245.9</v>
      </c>
      <c r="L4771" s="22" t="n">
        <v>0.2</v>
      </c>
      <c r="M4771" s="15" t="n">
        <v>0</v>
      </c>
      <c r="N4771" s="15" t="n">
        <f aca="false">J4771*K4771</f>
        <v>245.9</v>
      </c>
      <c r="O4771" s="15" t="n">
        <f aca="false">N4771*L4771</f>
        <v>49.18</v>
      </c>
      <c r="P4771" s="15" t="n">
        <f aca="false">N4771-O4771</f>
        <v>196.72</v>
      </c>
      <c r="Q4771" s="15" t="n">
        <f aca="false">J4771*INDEX(dProdutos!$F$2:$F$47,MATCH(E4771,dProdutos!$A$2:$A$47,0))</f>
        <v>107.78</v>
      </c>
      <c r="R4771" s="15" t="n">
        <f aca="false">IF(I4771="Cancelado",0,P4771-Q4771)</f>
        <v>88.94</v>
      </c>
      <c r="S4771" s="17" t="str">
        <f aca="false">INDEX(dProdutos!$D$2:$D$47,MATCH(E4771,dProdutos!$A$2:$A$47,0))</f>
        <v>Eletrônicos</v>
      </c>
    </row>
    <row r="4772" customFormat="false" ht="15" hidden="false" customHeight="false" outlineLevel="0" collapsed="false">
      <c r="A4772" s="17" t="s">
        <v>4443</v>
      </c>
      <c r="B4772" s="17" t="n">
        <v>1</v>
      </c>
      <c r="C4772" s="21" t="n">
        <v>45990</v>
      </c>
      <c r="D4772" s="17" t="s">
        <v>819</v>
      </c>
      <c r="E4772" s="17" t="s">
        <v>108</v>
      </c>
      <c r="F4772" s="17" t="s">
        <v>1495</v>
      </c>
      <c r="G4772" s="17" t="s">
        <v>60</v>
      </c>
      <c r="H4772" s="17" t="s">
        <v>1523</v>
      </c>
      <c r="I4772" s="17" t="s">
        <v>1524</v>
      </c>
      <c r="J4772" s="17" t="n">
        <v>1</v>
      </c>
      <c r="K4772" s="15" t="n">
        <v>265.9</v>
      </c>
      <c r="L4772" s="22" t="n">
        <v>0.2</v>
      </c>
      <c r="M4772" s="15" t="n">
        <v>13.68</v>
      </c>
      <c r="N4772" s="15" t="n">
        <f aca="false">J4772*K4772</f>
        <v>265.9</v>
      </c>
      <c r="O4772" s="15" t="n">
        <f aca="false">N4772*L4772</f>
        <v>53.18</v>
      </c>
      <c r="P4772" s="15" t="n">
        <f aca="false">N4772-O4772</f>
        <v>212.72</v>
      </c>
      <c r="Q4772" s="15" t="n">
        <f aca="false">J4772*INDEX(dProdutos!$F$2:$F$47,MATCH(E4772,dProdutos!$A$2:$A$47,0))</f>
        <v>155.62</v>
      </c>
      <c r="R4772" s="15" t="n">
        <f aca="false">IF(I4772="Cancelado",0,P4772-Q4772)</f>
        <v>57.1</v>
      </c>
      <c r="S4772" s="17" t="str">
        <f aca="false">INDEX(dProdutos!$D$2:$D$47,MATCH(E4772,dProdutos!$A$2:$A$47,0))</f>
        <v>Moda Masculina</v>
      </c>
    </row>
    <row r="4773" customFormat="false" ht="15" hidden="false" customHeight="false" outlineLevel="0" collapsed="false">
      <c r="A4773" s="17" t="s">
        <v>4444</v>
      </c>
      <c r="B4773" s="17" t="n">
        <v>1</v>
      </c>
      <c r="C4773" s="21" t="n">
        <v>45990</v>
      </c>
      <c r="D4773" s="17" t="s">
        <v>560</v>
      </c>
      <c r="E4773" s="17" t="s">
        <v>132</v>
      </c>
      <c r="F4773" s="17" t="s">
        <v>1493</v>
      </c>
      <c r="G4773" s="17" t="s">
        <v>60</v>
      </c>
      <c r="H4773" s="17" t="s">
        <v>1540</v>
      </c>
      <c r="I4773" s="17" t="s">
        <v>1524</v>
      </c>
      <c r="J4773" s="17" t="n">
        <v>3</v>
      </c>
      <c r="K4773" s="15" t="n">
        <v>179.9</v>
      </c>
      <c r="L4773" s="22" t="n">
        <v>0.2</v>
      </c>
      <c r="M4773" s="15" t="n">
        <v>28.09</v>
      </c>
      <c r="N4773" s="15" t="n">
        <f aca="false">J4773*K4773</f>
        <v>539.7</v>
      </c>
      <c r="O4773" s="15" t="n">
        <f aca="false">N4773*L4773</f>
        <v>107.94</v>
      </c>
      <c r="P4773" s="15" t="n">
        <f aca="false">N4773-O4773</f>
        <v>431.76</v>
      </c>
      <c r="Q4773" s="15" t="n">
        <f aca="false">J4773*INDEX(dProdutos!$F$2:$F$47,MATCH(E4773,dProdutos!$A$2:$A$47,0))</f>
        <v>280.68</v>
      </c>
      <c r="R4773" s="15" t="n">
        <f aca="false">IF(I4773="Cancelado",0,P4773-Q4773)</f>
        <v>151.08</v>
      </c>
      <c r="S4773" s="17" t="str">
        <f aca="false">INDEX(dProdutos!$D$2:$D$47,MATCH(E4773,dProdutos!$A$2:$A$47,0))</f>
        <v>Calçados</v>
      </c>
    </row>
    <row r="4774" customFormat="false" ht="15" hidden="false" customHeight="false" outlineLevel="0" collapsed="false">
      <c r="A4774" s="17" t="s">
        <v>4444</v>
      </c>
      <c r="B4774" s="17" t="n">
        <v>2</v>
      </c>
      <c r="C4774" s="21" t="n">
        <v>45990</v>
      </c>
      <c r="D4774" s="17" t="s">
        <v>560</v>
      </c>
      <c r="E4774" s="17" t="s">
        <v>108</v>
      </c>
      <c r="F4774" s="17" t="s">
        <v>1493</v>
      </c>
      <c r="G4774" s="17" t="s">
        <v>60</v>
      </c>
      <c r="H4774" s="17" t="s">
        <v>1540</v>
      </c>
      <c r="I4774" s="17" t="s">
        <v>1524</v>
      </c>
      <c r="J4774" s="17" t="n">
        <v>1</v>
      </c>
      <c r="K4774" s="15" t="n">
        <v>265.9</v>
      </c>
      <c r="L4774" s="22" t="n">
        <v>0.2</v>
      </c>
      <c r="M4774" s="15" t="n">
        <v>0</v>
      </c>
      <c r="N4774" s="15" t="n">
        <f aca="false">J4774*K4774</f>
        <v>265.9</v>
      </c>
      <c r="O4774" s="15" t="n">
        <f aca="false">N4774*L4774</f>
        <v>53.18</v>
      </c>
      <c r="P4774" s="15" t="n">
        <f aca="false">N4774-O4774</f>
        <v>212.72</v>
      </c>
      <c r="Q4774" s="15" t="n">
        <f aca="false">J4774*INDEX(dProdutos!$F$2:$F$47,MATCH(E4774,dProdutos!$A$2:$A$47,0))</f>
        <v>155.62</v>
      </c>
      <c r="R4774" s="15" t="n">
        <f aca="false">IF(I4774="Cancelado",0,P4774-Q4774)</f>
        <v>57.1</v>
      </c>
      <c r="S4774" s="17" t="str">
        <f aca="false">INDEX(dProdutos!$D$2:$D$47,MATCH(E4774,dProdutos!$A$2:$A$47,0))</f>
        <v>Moda Masculina</v>
      </c>
    </row>
    <row r="4775" customFormat="false" ht="15" hidden="false" customHeight="false" outlineLevel="0" collapsed="false">
      <c r="A4775" s="17" t="s">
        <v>4444</v>
      </c>
      <c r="B4775" s="17" t="n">
        <v>3</v>
      </c>
      <c r="C4775" s="21" t="n">
        <v>45990</v>
      </c>
      <c r="D4775" s="17" t="s">
        <v>560</v>
      </c>
      <c r="E4775" s="17" t="s">
        <v>177</v>
      </c>
      <c r="F4775" s="17" t="s">
        <v>1493</v>
      </c>
      <c r="G4775" s="17" t="s">
        <v>60</v>
      </c>
      <c r="H4775" s="17" t="s">
        <v>1540</v>
      </c>
      <c r="I4775" s="17" t="s">
        <v>1524</v>
      </c>
      <c r="J4775" s="17" t="n">
        <v>1</v>
      </c>
      <c r="K4775" s="15" t="n">
        <v>257.9</v>
      </c>
      <c r="L4775" s="22" t="n">
        <v>0.2</v>
      </c>
      <c r="M4775" s="15" t="n">
        <v>0</v>
      </c>
      <c r="N4775" s="15" t="n">
        <f aca="false">J4775*K4775</f>
        <v>257.9</v>
      </c>
      <c r="O4775" s="15" t="n">
        <f aca="false">N4775*L4775</f>
        <v>51.58</v>
      </c>
      <c r="P4775" s="15" t="n">
        <f aca="false">N4775-O4775</f>
        <v>206.32</v>
      </c>
      <c r="Q4775" s="15" t="n">
        <f aca="false">J4775*INDEX(dProdutos!$F$2:$F$47,MATCH(E4775,dProdutos!$A$2:$A$47,0))</f>
        <v>138.23</v>
      </c>
      <c r="R4775" s="15" t="n">
        <f aca="false">IF(I4775="Cancelado",0,P4775-Q4775)</f>
        <v>68.09</v>
      </c>
      <c r="S4775" s="17" t="str">
        <f aca="false">INDEX(dProdutos!$D$2:$D$47,MATCH(E4775,dProdutos!$A$2:$A$47,0))</f>
        <v>Casa</v>
      </c>
    </row>
    <row r="4776" customFormat="false" ht="15" hidden="false" customHeight="false" outlineLevel="0" collapsed="false">
      <c r="A4776" s="17" t="s">
        <v>4445</v>
      </c>
      <c r="B4776" s="17" t="n">
        <v>1</v>
      </c>
      <c r="C4776" s="21" t="n">
        <v>45990</v>
      </c>
      <c r="D4776" s="17" t="s">
        <v>1178</v>
      </c>
      <c r="E4776" s="17" t="s">
        <v>174</v>
      </c>
      <c r="F4776" s="17" t="s">
        <v>1495</v>
      </c>
      <c r="G4776" s="17" t="s">
        <v>62</v>
      </c>
      <c r="H4776" s="17" t="s">
        <v>1537</v>
      </c>
      <c r="I4776" s="17" t="s">
        <v>1524</v>
      </c>
      <c r="J4776" s="17" t="n">
        <v>1</v>
      </c>
      <c r="K4776" s="15" t="n">
        <v>250.9</v>
      </c>
      <c r="L4776" s="22" t="n">
        <v>0.2</v>
      </c>
      <c r="M4776" s="15" t="n">
        <v>0</v>
      </c>
      <c r="N4776" s="15" t="n">
        <f aca="false">J4776*K4776</f>
        <v>250.9</v>
      </c>
      <c r="O4776" s="15" t="n">
        <f aca="false">N4776*L4776</f>
        <v>50.18</v>
      </c>
      <c r="P4776" s="15" t="n">
        <f aca="false">N4776-O4776</f>
        <v>200.72</v>
      </c>
      <c r="Q4776" s="15" t="n">
        <f aca="false">J4776*INDEX(dProdutos!$F$2:$F$47,MATCH(E4776,dProdutos!$A$2:$A$47,0))</f>
        <v>151.28</v>
      </c>
      <c r="R4776" s="15" t="n">
        <f aca="false">IF(I4776="Cancelado",0,P4776-Q4776)</f>
        <v>49.44</v>
      </c>
      <c r="S4776" s="17" t="str">
        <f aca="false">INDEX(dProdutos!$D$2:$D$47,MATCH(E4776,dProdutos!$A$2:$A$47,0))</f>
        <v>Casa</v>
      </c>
    </row>
    <row r="4777" customFormat="false" ht="15" hidden="false" customHeight="false" outlineLevel="0" collapsed="false">
      <c r="A4777" s="17" t="s">
        <v>4445</v>
      </c>
      <c r="B4777" s="17" t="n">
        <v>2</v>
      </c>
      <c r="C4777" s="21" t="n">
        <v>45990</v>
      </c>
      <c r="D4777" s="17" t="s">
        <v>1178</v>
      </c>
      <c r="E4777" s="17" t="s">
        <v>189</v>
      </c>
      <c r="F4777" s="17" t="s">
        <v>1495</v>
      </c>
      <c r="G4777" s="17" t="s">
        <v>62</v>
      </c>
      <c r="H4777" s="17" t="s">
        <v>1537</v>
      </c>
      <c r="I4777" s="17" t="s">
        <v>1524</v>
      </c>
      <c r="J4777" s="17" t="n">
        <v>1</v>
      </c>
      <c r="K4777" s="15" t="n">
        <v>138.9</v>
      </c>
      <c r="L4777" s="22" t="n">
        <v>0.2</v>
      </c>
      <c r="M4777" s="15" t="n">
        <v>0</v>
      </c>
      <c r="N4777" s="15" t="n">
        <f aca="false">J4777*K4777</f>
        <v>138.9</v>
      </c>
      <c r="O4777" s="15" t="n">
        <f aca="false">N4777*L4777</f>
        <v>27.78</v>
      </c>
      <c r="P4777" s="15" t="n">
        <f aca="false">N4777-O4777</f>
        <v>111.12</v>
      </c>
      <c r="Q4777" s="15" t="n">
        <f aca="false">J4777*INDEX(dProdutos!$F$2:$F$47,MATCH(E4777,dProdutos!$A$2:$A$47,0))</f>
        <v>68.96</v>
      </c>
      <c r="R4777" s="15" t="n">
        <f aca="false">IF(I4777="Cancelado",0,P4777-Q4777)</f>
        <v>42.16</v>
      </c>
      <c r="S4777" s="17" t="str">
        <f aca="false">INDEX(dProdutos!$D$2:$D$47,MATCH(E4777,dProdutos!$A$2:$A$47,0))</f>
        <v>Eletrônicos</v>
      </c>
    </row>
    <row r="4778" customFormat="false" ht="15" hidden="false" customHeight="false" outlineLevel="0" collapsed="false">
      <c r="A4778" s="17" t="s">
        <v>4446</v>
      </c>
      <c r="B4778" s="17" t="n">
        <v>1</v>
      </c>
      <c r="C4778" s="21" t="n">
        <v>45990</v>
      </c>
      <c r="D4778" s="17" t="s">
        <v>568</v>
      </c>
      <c r="E4778" s="17" t="s">
        <v>198</v>
      </c>
      <c r="F4778" s="17" t="s">
        <v>1495</v>
      </c>
      <c r="G4778" s="17" t="s">
        <v>61</v>
      </c>
      <c r="H4778" s="17" t="s">
        <v>1537</v>
      </c>
      <c r="I4778" s="17" t="s">
        <v>1524</v>
      </c>
      <c r="J4778" s="17" t="n">
        <v>1</v>
      </c>
      <c r="K4778" s="15" t="n">
        <v>253.9</v>
      </c>
      <c r="L4778" s="22" t="n">
        <v>0.2</v>
      </c>
      <c r="M4778" s="15" t="n">
        <v>0</v>
      </c>
      <c r="N4778" s="15" t="n">
        <f aca="false">J4778*K4778</f>
        <v>253.9</v>
      </c>
      <c r="O4778" s="15" t="n">
        <f aca="false">N4778*L4778</f>
        <v>50.78</v>
      </c>
      <c r="P4778" s="15" t="n">
        <f aca="false">N4778-O4778</f>
        <v>203.12</v>
      </c>
      <c r="Q4778" s="15" t="n">
        <f aca="false">J4778*INDEX(dProdutos!$F$2:$F$47,MATCH(E4778,dProdutos!$A$2:$A$47,0))</f>
        <v>99.78</v>
      </c>
      <c r="R4778" s="15" t="n">
        <f aca="false">IF(I4778="Cancelado",0,P4778-Q4778)</f>
        <v>103.34</v>
      </c>
      <c r="S4778" s="17" t="str">
        <f aca="false">INDEX(dProdutos!$D$2:$D$47,MATCH(E4778,dProdutos!$A$2:$A$47,0))</f>
        <v>Beleza</v>
      </c>
    </row>
    <row r="4779" customFormat="false" ht="15" hidden="false" customHeight="false" outlineLevel="0" collapsed="false">
      <c r="A4779" s="17" t="s">
        <v>4446</v>
      </c>
      <c r="B4779" s="17" t="n">
        <v>2</v>
      </c>
      <c r="C4779" s="21" t="n">
        <v>45990</v>
      </c>
      <c r="D4779" s="17" t="s">
        <v>568</v>
      </c>
      <c r="E4779" s="17" t="s">
        <v>171</v>
      </c>
      <c r="F4779" s="17" t="s">
        <v>1495</v>
      </c>
      <c r="G4779" s="17" t="s">
        <v>61</v>
      </c>
      <c r="H4779" s="17" t="s">
        <v>1537</v>
      </c>
      <c r="I4779" s="17" t="s">
        <v>1524</v>
      </c>
      <c r="J4779" s="17" t="n">
        <v>1</v>
      </c>
      <c r="K4779" s="15" t="n">
        <v>246.9</v>
      </c>
      <c r="L4779" s="22" t="n">
        <v>0.2</v>
      </c>
      <c r="M4779" s="15" t="n">
        <v>0</v>
      </c>
      <c r="N4779" s="15" t="n">
        <f aca="false">J4779*K4779</f>
        <v>246.9</v>
      </c>
      <c r="O4779" s="15" t="n">
        <f aca="false">N4779*L4779</f>
        <v>49.38</v>
      </c>
      <c r="P4779" s="15" t="n">
        <f aca="false">N4779-O4779</f>
        <v>197.52</v>
      </c>
      <c r="Q4779" s="15" t="n">
        <f aca="false">J4779*INDEX(dProdutos!$F$2:$F$47,MATCH(E4779,dProdutos!$A$2:$A$47,0))</f>
        <v>103.61</v>
      </c>
      <c r="R4779" s="15" t="n">
        <f aca="false">IF(I4779="Cancelado",0,P4779-Q4779)</f>
        <v>93.91</v>
      </c>
      <c r="S4779" s="17" t="str">
        <f aca="false">INDEX(dProdutos!$D$2:$D$47,MATCH(E4779,dProdutos!$A$2:$A$47,0))</f>
        <v>Casa</v>
      </c>
    </row>
    <row r="4780" customFormat="false" ht="15" hidden="false" customHeight="false" outlineLevel="0" collapsed="false">
      <c r="A4780" s="17" t="s">
        <v>4446</v>
      </c>
      <c r="B4780" s="17" t="n">
        <v>3</v>
      </c>
      <c r="C4780" s="21" t="n">
        <v>45990</v>
      </c>
      <c r="D4780" s="17" t="s">
        <v>568</v>
      </c>
      <c r="E4780" s="17" t="s">
        <v>144</v>
      </c>
      <c r="F4780" s="17" t="s">
        <v>1495</v>
      </c>
      <c r="G4780" s="17" t="s">
        <v>61</v>
      </c>
      <c r="H4780" s="17" t="s">
        <v>1537</v>
      </c>
      <c r="I4780" s="17" t="s">
        <v>1524</v>
      </c>
      <c r="J4780" s="17" t="n">
        <v>1</v>
      </c>
      <c r="K4780" s="15" t="n">
        <v>260.9</v>
      </c>
      <c r="L4780" s="22" t="n">
        <v>0.2</v>
      </c>
      <c r="M4780" s="15" t="n">
        <v>0</v>
      </c>
      <c r="N4780" s="15" t="n">
        <f aca="false">J4780*K4780</f>
        <v>260.9</v>
      </c>
      <c r="O4780" s="15" t="n">
        <f aca="false">N4780*L4780</f>
        <v>52.18</v>
      </c>
      <c r="P4780" s="15" t="n">
        <f aca="false">N4780-O4780</f>
        <v>208.72</v>
      </c>
      <c r="Q4780" s="15" t="n">
        <f aca="false">J4780*INDEX(dProdutos!$F$2:$F$47,MATCH(E4780,dProdutos!$A$2:$A$47,0))</f>
        <v>99.86</v>
      </c>
      <c r="R4780" s="15" t="n">
        <f aca="false">IF(I4780="Cancelado",0,P4780-Q4780)</f>
        <v>108.86</v>
      </c>
      <c r="S4780" s="17" t="str">
        <f aca="false">INDEX(dProdutos!$D$2:$D$47,MATCH(E4780,dProdutos!$A$2:$A$47,0))</f>
        <v>Acessórios</v>
      </c>
    </row>
    <row r="4781" customFormat="false" ht="15" hidden="false" customHeight="false" outlineLevel="0" collapsed="false">
      <c r="A4781" s="17" t="s">
        <v>4446</v>
      </c>
      <c r="B4781" s="17" t="n">
        <v>4</v>
      </c>
      <c r="C4781" s="21" t="n">
        <v>45990</v>
      </c>
      <c r="D4781" s="17" t="s">
        <v>568</v>
      </c>
      <c r="E4781" s="17" t="s">
        <v>92</v>
      </c>
      <c r="F4781" s="17" t="s">
        <v>1495</v>
      </c>
      <c r="G4781" s="17" t="s">
        <v>61</v>
      </c>
      <c r="H4781" s="17" t="s">
        <v>1537</v>
      </c>
      <c r="I4781" s="17" t="s">
        <v>1524</v>
      </c>
      <c r="J4781" s="17" t="n">
        <v>1</v>
      </c>
      <c r="K4781" s="15" t="n">
        <v>191.9</v>
      </c>
      <c r="L4781" s="22" t="n">
        <v>0.2</v>
      </c>
      <c r="M4781" s="15" t="n">
        <v>0</v>
      </c>
      <c r="N4781" s="15" t="n">
        <f aca="false">J4781*K4781</f>
        <v>191.9</v>
      </c>
      <c r="O4781" s="15" t="n">
        <f aca="false">N4781*L4781</f>
        <v>38.38</v>
      </c>
      <c r="P4781" s="15" t="n">
        <f aca="false">N4781-O4781</f>
        <v>153.52</v>
      </c>
      <c r="Q4781" s="15" t="n">
        <f aca="false">J4781*INDEX(dProdutos!$F$2:$F$47,MATCH(E4781,dProdutos!$A$2:$A$47,0))</f>
        <v>88.59</v>
      </c>
      <c r="R4781" s="15" t="n">
        <f aca="false">IF(I4781="Cancelado",0,P4781-Q4781)</f>
        <v>64.93</v>
      </c>
      <c r="S4781" s="17" t="str">
        <f aca="false">INDEX(dProdutos!$D$2:$D$47,MATCH(E4781,dProdutos!$A$2:$A$47,0))</f>
        <v>Moda Feminina</v>
      </c>
    </row>
    <row r="4782" customFormat="false" ht="15" hidden="false" customHeight="false" outlineLevel="0" collapsed="false">
      <c r="A4782" s="17" t="s">
        <v>4447</v>
      </c>
      <c r="B4782" s="17" t="n">
        <v>1</v>
      </c>
      <c r="C4782" s="21" t="n">
        <v>45990</v>
      </c>
      <c r="D4782" s="17" t="s">
        <v>979</v>
      </c>
      <c r="E4782" s="17" t="s">
        <v>111</v>
      </c>
      <c r="F4782" s="17" t="s">
        <v>1495</v>
      </c>
      <c r="G4782" s="17" t="s">
        <v>62</v>
      </c>
      <c r="H4782" s="17" t="s">
        <v>1540</v>
      </c>
      <c r="I4782" s="17" t="s">
        <v>1524</v>
      </c>
      <c r="J4782" s="17" t="n">
        <v>2</v>
      </c>
      <c r="K4782" s="15" t="n">
        <v>188.9</v>
      </c>
      <c r="L4782" s="22" t="n">
        <v>0.2</v>
      </c>
      <c r="M4782" s="15" t="n">
        <v>14.75</v>
      </c>
      <c r="N4782" s="15" t="n">
        <f aca="false">J4782*K4782</f>
        <v>377.8</v>
      </c>
      <c r="O4782" s="15" t="n">
        <f aca="false">N4782*L4782</f>
        <v>75.56</v>
      </c>
      <c r="P4782" s="15" t="n">
        <f aca="false">N4782-O4782</f>
        <v>302.24</v>
      </c>
      <c r="Q4782" s="15" t="n">
        <f aca="false">J4782*INDEX(dProdutos!$F$2:$F$47,MATCH(E4782,dProdutos!$A$2:$A$47,0))</f>
        <v>176.64</v>
      </c>
      <c r="R4782" s="15" t="n">
        <f aca="false">IF(I4782="Cancelado",0,P4782-Q4782)</f>
        <v>125.6</v>
      </c>
      <c r="S4782" s="17" t="str">
        <f aca="false">INDEX(dProdutos!$D$2:$D$47,MATCH(E4782,dProdutos!$A$2:$A$47,0))</f>
        <v>Moda Masculina</v>
      </c>
    </row>
    <row r="4783" customFormat="false" ht="15" hidden="false" customHeight="false" outlineLevel="0" collapsed="false">
      <c r="A4783" s="17" t="s">
        <v>4448</v>
      </c>
      <c r="B4783" s="17" t="n">
        <v>1</v>
      </c>
      <c r="C4783" s="21" t="n">
        <v>45990</v>
      </c>
      <c r="D4783" s="17" t="s">
        <v>1063</v>
      </c>
      <c r="E4783" s="17" t="s">
        <v>88</v>
      </c>
      <c r="F4783" s="17" t="s">
        <v>1495</v>
      </c>
      <c r="G4783" s="17" t="s">
        <v>63</v>
      </c>
      <c r="H4783" s="17" t="s">
        <v>1537</v>
      </c>
      <c r="I4783" s="17" t="s">
        <v>1524</v>
      </c>
      <c r="J4783" s="17" t="n">
        <v>1</v>
      </c>
      <c r="K4783" s="15" t="n">
        <v>170.9</v>
      </c>
      <c r="L4783" s="22" t="n">
        <v>0.2</v>
      </c>
      <c r="M4783" s="15" t="n">
        <v>31.41</v>
      </c>
      <c r="N4783" s="15" t="n">
        <f aca="false">J4783*K4783</f>
        <v>170.9</v>
      </c>
      <c r="O4783" s="15" t="n">
        <f aca="false">N4783*L4783</f>
        <v>34.18</v>
      </c>
      <c r="P4783" s="15" t="n">
        <f aca="false">N4783-O4783</f>
        <v>136.72</v>
      </c>
      <c r="Q4783" s="15" t="n">
        <f aca="false">J4783*INDEX(dProdutos!$F$2:$F$47,MATCH(E4783,dProdutos!$A$2:$A$47,0))</f>
        <v>98.14</v>
      </c>
      <c r="R4783" s="15" t="n">
        <f aca="false">IF(I4783="Cancelado",0,P4783-Q4783)</f>
        <v>38.58</v>
      </c>
      <c r="S4783" s="17" t="str">
        <f aca="false">INDEX(dProdutos!$D$2:$D$47,MATCH(E4783,dProdutos!$A$2:$A$47,0))</f>
        <v>Moda Feminina</v>
      </c>
    </row>
    <row r="4784" customFormat="false" ht="15" hidden="false" customHeight="false" outlineLevel="0" collapsed="false">
      <c r="A4784" s="17" t="s">
        <v>4449</v>
      </c>
      <c r="B4784" s="17" t="n">
        <v>1</v>
      </c>
      <c r="C4784" s="21" t="n">
        <v>45990</v>
      </c>
      <c r="D4784" s="17" t="s">
        <v>255</v>
      </c>
      <c r="E4784" s="17" t="s">
        <v>201</v>
      </c>
      <c r="F4784" s="17" t="s">
        <v>1495</v>
      </c>
      <c r="G4784" s="17" t="s">
        <v>63</v>
      </c>
      <c r="H4784" s="17" t="s">
        <v>1537</v>
      </c>
      <c r="I4784" s="17" t="s">
        <v>1524</v>
      </c>
      <c r="J4784" s="17" t="n">
        <v>1</v>
      </c>
      <c r="K4784" s="15" t="n">
        <v>236.9</v>
      </c>
      <c r="L4784" s="22" t="n">
        <v>0.2</v>
      </c>
      <c r="M4784" s="15" t="n">
        <v>0</v>
      </c>
      <c r="N4784" s="15" t="n">
        <f aca="false">J4784*K4784</f>
        <v>236.9</v>
      </c>
      <c r="O4784" s="15" t="n">
        <f aca="false">N4784*L4784</f>
        <v>47.38</v>
      </c>
      <c r="P4784" s="15" t="n">
        <f aca="false">N4784-O4784</f>
        <v>189.52</v>
      </c>
      <c r="Q4784" s="15" t="n">
        <f aca="false">J4784*INDEX(dProdutos!$F$2:$F$47,MATCH(E4784,dProdutos!$A$2:$A$47,0))</f>
        <v>96.23</v>
      </c>
      <c r="R4784" s="15" t="n">
        <f aca="false">IF(I4784="Cancelado",0,P4784-Q4784)</f>
        <v>93.29</v>
      </c>
      <c r="S4784" s="17" t="str">
        <f aca="false">INDEX(dProdutos!$D$2:$D$47,MATCH(E4784,dProdutos!$A$2:$A$47,0))</f>
        <v>Beleza</v>
      </c>
    </row>
    <row r="4785" customFormat="false" ht="15" hidden="false" customHeight="false" outlineLevel="0" collapsed="false">
      <c r="A4785" s="17" t="s">
        <v>4450</v>
      </c>
      <c r="B4785" s="17" t="n">
        <v>1</v>
      </c>
      <c r="C4785" s="21" t="n">
        <v>45990</v>
      </c>
      <c r="D4785" s="17" t="s">
        <v>520</v>
      </c>
      <c r="E4785" s="17" t="s">
        <v>120</v>
      </c>
      <c r="F4785" s="17" t="s">
        <v>1499</v>
      </c>
      <c r="G4785" s="17" t="s">
        <v>60</v>
      </c>
      <c r="H4785" s="17" t="s">
        <v>1527</v>
      </c>
      <c r="I4785" s="17" t="s">
        <v>1524</v>
      </c>
      <c r="J4785" s="17" t="n">
        <v>1</v>
      </c>
      <c r="K4785" s="15" t="n">
        <v>96.9</v>
      </c>
      <c r="L4785" s="22" t="n">
        <v>0.2</v>
      </c>
      <c r="M4785" s="15" t="n">
        <v>13.52</v>
      </c>
      <c r="N4785" s="15" t="n">
        <f aca="false">J4785*K4785</f>
        <v>96.9</v>
      </c>
      <c r="O4785" s="15" t="n">
        <f aca="false">N4785*L4785</f>
        <v>19.38</v>
      </c>
      <c r="P4785" s="15" t="n">
        <f aca="false">N4785-O4785</f>
        <v>77.52</v>
      </c>
      <c r="Q4785" s="15" t="n">
        <f aca="false">J4785*INDEX(dProdutos!$F$2:$F$47,MATCH(E4785,dProdutos!$A$2:$A$47,0))</f>
        <v>44.36</v>
      </c>
      <c r="R4785" s="15" t="n">
        <f aca="false">IF(I4785="Cancelado",0,P4785-Q4785)</f>
        <v>33.16</v>
      </c>
      <c r="S4785" s="17" t="str">
        <f aca="false">INDEX(dProdutos!$D$2:$D$47,MATCH(E4785,dProdutos!$A$2:$A$47,0))</f>
        <v>Moda Masculina</v>
      </c>
    </row>
    <row r="4786" customFormat="false" ht="15" hidden="false" customHeight="false" outlineLevel="0" collapsed="false">
      <c r="A4786" s="17" t="s">
        <v>4450</v>
      </c>
      <c r="B4786" s="17" t="n">
        <v>2</v>
      </c>
      <c r="C4786" s="21" t="n">
        <v>45990</v>
      </c>
      <c r="D4786" s="17" t="s">
        <v>520</v>
      </c>
      <c r="E4786" s="17" t="s">
        <v>156</v>
      </c>
      <c r="F4786" s="17" t="s">
        <v>1499</v>
      </c>
      <c r="G4786" s="17" t="s">
        <v>60</v>
      </c>
      <c r="H4786" s="17" t="s">
        <v>1527</v>
      </c>
      <c r="I4786" s="17" t="s">
        <v>1524</v>
      </c>
      <c r="J4786" s="17" t="n">
        <v>2</v>
      </c>
      <c r="K4786" s="15" t="n">
        <v>192.9</v>
      </c>
      <c r="L4786" s="22" t="n">
        <v>0.2</v>
      </c>
      <c r="M4786" s="15" t="n">
        <v>0</v>
      </c>
      <c r="N4786" s="15" t="n">
        <f aca="false">J4786*K4786</f>
        <v>385.8</v>
      </c>
      <c r="O4786" s="15" t="n">
        <f aca="false">N4786*L4786</f>
        <v>77.16</v>
      </c>
      <c r="P4786" s="15" t="n">
        <f aca="false">N4786-O4786</f>
        <v>308.64</v>
      </c>
      <c r="Q4786" s="15" t="n">
        <f aca="false">J4786*INDEX(dProdutos!$F$2:$F$47,MATCH(E4786,dProdutos!$A$2:$A$47,0))</f>
        <v>160.76</v>
      </c>
      <c r="R4786" s="15" t="n">
        <f aca="false">IF(I4786="Cancelado",0,P4786-Q4786)</f>
        <v>147.88</v>
      </c>
      <c r="S4786" s="17" t="str">
        <f aca="false">INDEX(dProdutos!$D$2:$D$47,MATCH(E4786,dProdutos!$A$2:$A$47,0))</f>
        <v>Acessórios</v>
      </c>
    </row>
    <row r="4787" customFormat="false" ht="15" hidden="false" customHeight="false" outlineLevel="0" collapsed="false">
      <c r="A4787" s="17" t="s">
        <v>4450</v>
      </c>
      <c r="B4787" s="17" t="n">
        <v>3</v>
      </c>
      <c r="C4787" s="21" t="n">
        <v>45990</v>
      </c>
      <c r="D4787" s="17" t="s">
        <v>520</v>
      </c>
      <c r="E4787" s="17" t="s">
        <v>150</v>
      </c>
      <c r="F4787" s="17" t="s">
        <v>1499</v>
      </c>
      <c r="G4787" s="17" t="s">
        <v>60</v>
      </c>
      <c r="H4787" s="17" t="s">
        <v>1527</v>
      </c>
      <c r="I4787" s="17" t="s">
        <v>1524</v>
      </c>
      <c r="J4787" s="17" t="n">
        <v>1</v>
      </c>
      <c r="K4787" s="15" t="n">
        <v>71.9</v>
      </c>
      <c r="L4787" s="22" t="n">
        <v>0.2</v>
      </c>
      <c r="M4787" s="15" t="n">
        <v>0</v>
      </c>
      <c r="N4787" s="15" t="n">
        <f aca="false">J4787*K4787</f>
        <v>71.9</v>
      </c>
      <c r="O4787" s="15" t="n">
        <f aca="false">N4787*L4787</f>
        <v>14.38</v>
      </c>
      <c r="P4787" s="15" t="n">
        <f aca="false">N4787-O4787</f>
        <v>57.52</v>
      </c>
      <c r="Q4787" s="15" t="n">
        <f aca="false">J4787*INDEX(dProdutos!$F$2:$F$47,MATCH(E4787,dProdutos!$A$2:$A$47,0))</f>
        <v>27.38</v>
      </c>
      <c r="R4787" s="15" t="n">
        <f aca="false">IF(I4787="Cancelado",0,P4787-Q4787)</f>
        <v>30.14</v>
      </c>
      <c r="S4787" s="17" t="str">
        <f aca="false">INDEX(dProdutos!$D$2:$D$47,MATCH(E4787,dProdutos!$A$2:$A$47,0))</f>
        <v>Acessórios</v>
      </c>
    </row>
    <row r="4788" customFormat="false" ht="15" hidden="false" customHeight="false" outlineLevel="0" collapsed="false">
      <c r="A4788" s="17" t="s">
        <v>4451</v>
      </c>
      <c r="B4788" s="17" t="n">
        <v>1</v>
      </c>
      <c r="C4788" s="21" t="n">
        <v>45990</v>
      </c>
      <c r="D4788" s="17" t="s">
        <v>621</v>
      </c>
      <c r="E4788" s="17" t="s">
        <v>186</v>
      </c>
      <c r="F4788" s="17" t="s">
        <v>1490</v>
      </c>
      <c r="G4788" s="17" t="s">
        <v>64</v>
      </c>
      <c r="H4788" s="17" t="s">
        <v>1537</v>
      </c>
      <c r="I4788" s="17" t="s">
        <v>1524</v>
      </c>
      <c r="J4788" s="17" t="n">
        <v>2</v>
      </c>
      <c r="K4788" s="15" t="n">
        <v>120.9</v>
      </c>
      <c r="L4788" s="22" t="n">
        <v>0.2</v>
      </c>
      <c r="M4788" s="15" t="n">
        <v>0</v>
      </c>
      <c r="N4788" s="15" t="n">
        <f aca="false">J4788*K4788</f>
        <v>241.8</v>
      </c>
      <c r="O4788" s="15" t="n">
        <f aca="false">N4788*L4788</f>
        <v>48.36</v>
      </c>
      <c r="P4788" s="15" t="n">
        <f aca="false">N4788-O4788</f>
        <v>193.44</v>
      </c>
      <c r="Q4788" s="15" t="n">
        <f aca="false">J4788*INDEX(dProdutos!$F$2:$F$47,MATCH(E4788,dProdutos!$A$2:$A$47,0))</f>
        <v>144.42</v>
      </c>
      <c r="R4788" s="15" t="n">
        <f aca="false">IF(I4788="Cancelado",0,P4788-Q4788)</f>
        <v>49.02</v>
      </c>
      <c r="S4788" s="17" t="str">
        <f aca="false">INDEX(dProdutos!$D$2:$D$47,MATCH(E4788,dProdutos!$A$2:$A$47,0))</f>
        <v>Eletrônicos</v>
      </c>
    </row>
    <row r="4789" customFormat="false" ht="15" hidden="false" customHeight="false" outlineLevel="0" collapsed="false">
      <c r="A4789" s="17" t="s">
        <v>4452</v>
      </c>
      <c r="B4789" s="17" t="n">
        <v>1</v>
      </c>
      <c r="C4789" s="21" t="n">
        <v>45990</v>
      </c>
      <c r="D4789" s="17" t="s">
        <v>974</v>
      </c>
      <c r="E4789" s="17" t="s">
        <v>138</v>
      </c>
      <c r="F4789" s="17" t="s">
        <v>1503</v>
      </c>
      <c r="G4789" s="17" t="s">
        <v>59</v>
      </c>
      <c r="H4789" s="17" t="s">
        <v>1537</v>
      </c>
      <c r="I4789" s="17" t="s">
        <v>1524</v>
      </c>
      <c r="J4789" s="17" t="n">
        <v>1</v>
      </c>
      <c r="K4789" s="15" t="n">
        <v>231.9</v>
      </c>
      <c r="L4789" s="22" t="n">
        <v>0.2</v>
      </c>
      <c r="M4789" s="15" t="n">
        <v>10.83</v>
      </c>
      <c r="N4789" s="15" t="n">
        <f aca="false">J4789*K4789</f>
        <v>231.9</v>
      </c>
      <c r="O4789" s="15" t="n">
        <f aca="false">N4789*L4789</f>
        <v>46.38</v>
      </c>
      <c r="P4789" s="15" t="n">
        <f aca="false">N4789-O4789</f>
        <v>185.52</v>
      </c>
      <c r="Q4789" s="15" t="n">
        <f aca="false">J4789*INDEX(dProdutos!$F$2:$F$47,MATCH(E4789,dProdutos!$A$2:$A$47,0))</f>
        <v>132.21</v>
      </c>
      <c r="R4789" s="15" t="n">
        <f aca="false">IF(I4789="Cancelado",0,P4789-Q4789)</f>
        <v>53.31</v>
      </c>
      <c r="S4789" s="17" t="str">
        <f aca="false">INDEX(dProdutos!$D$2:$D$47,MATCH(E4789,dProdutos!$A$2:$A$47,0))</f>
        <v>Calçados</v>
      </c>
    </row>
    <row r="4790" customFormat="false" ht="15" hidden="false" customHeight="false" outlineLevel="0" collapsed="false">
      <c r="A4790" s="17" t="s">
        <v>4452</v>
      </c>
      <c r="B4790" s="17" t="n">
        <v>2</v>
      </c>
      <c r="C4790" s="21" t="n">
        <v>45990</v>
      </c>
      <c r="D4790" s="17" t="s">
        <v>974</v>
      </c>
      <c r="E4790" s="17" t="s">
        <v>123</v>
      </c>
      <c r="F4790" s="17" t="s">
        <v>1503</v>
      </c>
      <c r="G4790" s="17" t="s">
        <v>59</v>
      </c>
      <c r="H4790" s="17" t="s">
        <v>1537</v>
      </c>
      <c r="I4790" s="17" t="s">
        <v>1524</v>
      </c>
      <c r="J4790" s="17" t="n">
        <v>1</v>
      </c>
      <c r="K4790" s="15" t="n">
        <v>277.9</v>
      </c>
      <c r="L4790" s="22" t="n">
        <v>0.2</v>
      </c>
      <c r="M4790" s="15" t="n">
        <v>0</v>
      </c>
      <c r="N4790" s="15" t="n">
        <f aca="false">J4790*K4790</f>
        <v>277.9</v>
      </c>
      <c r="O4790" s="15" t="n">
        <f aca="false">N4790*L4790</f>
        <v>55.58</v>
      </c>
      <c r="P4790" s="15" t="n">
        <f aca="false">N4790-O4790</f>
        <v>222.32</v>
      </c>
      <c r="Q4790" s="15" t="n">
        <f aca="false">J4790*INDEX(dProdutos!$F$2:$F$47,MATCH(E4790,dProdutos!$A$2:$A$47,0))</f>
        <v>132.36</v>
      </c>
      <c r="R4790" s="15" t="n">
        <f aca="false">IF(I4790="Cancelado",0,P4790-Q4790)</f>
        <v>89.96</v>
      </c>
      <c r="S4790" s="17" t="str">
        <f aca="false">INDEX(dProdutos!$D$2:$D$47,MATCH(E4790,dProdutos!$A$2:$A$47,0))</f>
        <v>Calçados</v>
      </c>
    </row>
    <row r="4791" customFormat="false" ht="15" hidden="false" customHeight="false" outlineLevel="0" collapsed="false">
      <c r="A4791" s="17" t="s">
        <v>4452</v>
      </c>
      <c r="B4791" s="17" t="n">
        <v>3</v>
      </c>
      <c r="C4791" s="21" t="n">
        <v>45990</v>
      </c>
      <c r="D4791" s="17" t="s">
        <v>974</v>
      </c>
      <c r="E4791" s="17" t="s">
        <v>186</v>
      </c>
      <c r="F4791" s="17" t="s">
        <v>1503</v>
      </c>
      <c r="G4791" s="17" t="s">
        <v>59</v>
      </c>
      <c r="H4791" s="17" t="s">
        <v>1537</v>
      </c>
      <c r="I4791" s="17" t="s">
        <v>1524</v>
      </c>
      <c r="J4791" s="17" t="n">
        <v>1</v>
      </c>
      <c r="K4791" s="15" t="n">
        <v>120.9</v>
      </c>
      <c r="L4791" s="22" t="n">
        <v>0.2</v>
      </c>
      <c r="M4791" s="15" t="n">
        <v>0</v>
      </c>
      <c r="N4791" s="15" t="n">
        <f aca="false">J4791*K4791</f>
        <v>120.9</v>
      </c>
      <c r="O4791" s="15" t="n">
        <f aca="false">N4791*L4791</f>
        <v>24.18</v>
      </c>
      <c r="P4791" s="15" t="n">
        <f aca="false">N4791-O4791</f>
        <v>96.72</v>
      </c>
      <c r="Q4791" s="15" t="n">
        <f aca="false">J4791*INDEX(dProdutos!$F$2:$F$47,MATCH(E4791,dProdutos!$A$2:$A$47,0))</f>
        <v>72.21</v>
      </c>
      <c r="R4791" s="15" t="n">
        <f aca="false">IF(I4791="Cancelado",0,P4791-Q4791)</f>
        <v>24.51</v>
      </c>
      <c r="S4791" s="17" t="str">
        <f aca="false">INDEX(dProdutos!$D$2:$D$47,MATCH(E4791,dProdutos!$A$2:$A$47,0))</f>
        <v>Eletrônicos</v>
      </c>
    </row>
    <row r="4792" customFormat="false" ht="15" hidden="false" customHeight="false" outlineLevel="0" collapsed="false">
      <c r="A4792" s="17" t="s">
        <v>4452</v>
      </c>
      <c r="B4792" s="17" t="n">
        <v>4</v>
      </c>
      <c r="C4792" s="21" t="n">
        <v>45990</v>
      </c>
      <c r="D4792" s="17" t="s">
        <v>974</v>
      </c>
      <c r="E4792" s="17" t="s">
        <v>135</v>
      </c>
      <c r="F4792" s="17" t="s">
        <v>1503</v>
      </c>
      <c r="G4792" s="17" t="s">
        <v>59</v>
      </c>
      <c r="H4792" s="17" t="s">
        <v>1537</v>
      </c>
      <c r="I4792" s="17" t="s">
        <v>1524</v>
      </c>
      <c r="J4792" s="17" t="n">
        <v>1</v>
      </c>
      <c r="K4792" s="15" t="n">
        <v>200.9</v>
      </c>
      <c r="L4792" s="22" t="n">
        <v>0.2</v>
      </c>
      <c r="M4792" s="15" t="n">
        <v>0</v>
      </c>
      <c r="N4792" s="15" t="n">
        <f aca="false">J4792*K4792</f>
        <v>200.9</v>
      </c>
      <c r="O4792" s="15" t="n">
        <f aca="false">N4792*L4792</f>
        <v>40.18</v>
      </c>
      <c r="P4792" s="15" t="n">
        <f aca="false">N4792-O4792</f>
        <v>160.72</v>
      </c>
      <c r="Q4792" s="15" t="n">
        <f aca="false">J4792*INDEX(dProdutos!$F$2:$F$47,MATCH(E4792,dProdutos!$A$2:$A$47,0))</f>
        <v>80.73</v>
      </c>
      <c r="R4792" s="15" t="n">
        <f aca="false">IF(I4792="Cancelado",0,P4792-Q4792)</f>
        <v>79.99</v>
      </c>
      <c r="S4792" s="17" t="str">
        <f aca="false">INDEX(dProdutos!$D$2:$D$47,MATCH(E4792,dProdutos!$A$2:$A$47,0))</f>
        <v>Calçados</v>
      </c>
    </row>
    <row r="4793" customFormat="false" ht="15" hidden="false" customHeight="false" outlineLevel="0" collapsed="false">
      <c r="A4793" s="17" t="s">
        <v>4453</v>
      </c>
      <c r="B4793" s="17" t="n">
        <v>1</v>
      </c>
      <c r="C4793" s="21" t="n">
        <v>45990</v>
      </c>
      <c r="D4793" s="17" t="s">
        <v>1215</v>
      </c>
      <c r="E4793" s="17" t="s">
        <v>207</v>
      </c>
      <c r="F4793" s="17" t="s">
        <v>1503</v>
      </c>
      <c r="G4793" s="17" t="s">
        <v>59</v>
      </c>
      <c r="H4793" s="17" t="s">
        <v>1537</v>
      </c>
      <c r="I4793" s="17" t="s">
        <v>1531</v>
      </c>
      <c r="J4793" s="17" t="n">
        <v>1</v>
      </c>
      <c r="K4793" s="15" t="n">
        <v>143.9</v>
      </c>
      <c r="L4793" s="22" t="n">
        <v>0.2</v>
      </c>
      <c r="M4793" s="15" t="n">
        <v>14.8</v>
      </c>
      <c r="N4793" s="15" t="n">
        <f aca="false">J4793*K4793</f>
        <v>143.9</v>
      </c>
      <c r="O4793" s="15" t="n">
        <f aca="false">N4793*L4793</f>
        <v>28.78</v>
      </c>
      <c r="P4793" s="15" t="n">
        <f aca="false">N4793-O4793</f>
        <v>115.12</v>
      </c>
      <c r="Q4793" s="15" t="n">
        <f aca="false">J4793*INDEX(dProdutos!$F$2:$F$47,MATCH(E4793,dProdutos!$A$2:$A$47,0))</f>
        <v>84.43</v>
      </c>
      <c r="R4793" s="15" t="n">
        <f aca="false">IF(I4793="Cancelado",0,P4793-Q4793)</f>
        <v>0</v>
      </c>
      <c r="S4793" s="17" t="str">
        <f aca="false">INDEX(dProdutos!$D$2:$D$47,MATCH(E4793,dProdutos!$A$2:$A$47,0))</f>
        <v>Beleza</v>
      </c>
    </row>
    <row r="4794" customFormat="false" ht="15" hidden="false" customHeight="false" outlineLevel="0" collapsed="false">
      <c r="A4794" s="17" t="s">
        <v>4454</v>
      </c>
      <c r="B4794" s="17" t="n">
        <v>1</v>
      </c>
      <c r="C4794" s="21" t="n">
        <v>45990</v>
      </c>
      <c r="D4794" s="17" t="s">
        <v>554</v>
      </c>
      <c r="E4794" s="17" t="s">
        <v>120</v>
      </c>
      <c r="F4794" s="17" t="s">
        <v>1497</v>
      </c>
      <c r="G4794" s="17" t="s">
        <v>59</v>
      </c>
      <c r="H4794" s="17" t="s">
        <v>1537</v>
      </c>
      <c r="I4794" s="17" t="s">
        <v>1524</v>
      </c>
      <c r="J4794" s="17" t="n">
        <v>1</v>
      </c>
      <c r="K4794" s="15" t="n">
        <v>96.9</v>
      </c>
      <c r="L4794" s="22" t="n">
        <v>0.2</v>
      </c>
      <c r="M4794" s="15" t="n">
        <v>0</v>
      </c>
      <c r="N4794" s="15" t="n">
        <f aca="false">J4794*K4794</f>
        <v>96.9</v>
      </c>
      <c r="O4794" s="15" t="n">
        <f aca="false">N4794*L4794</f>
        <v>19.38</v>
      </c>
      <c r="P4794" s="15" t="n">
        <f aca="false">N4794-O4794</f>
        <v>77.52</v>
      </c>
      <c r="Q4794" s="15" t="n">
        <f aca="false">J4794*INDEX(dProdutos!$F$2:$F$47,MATCH(E4794,dProdutos!$A$2:$A$47,0))</f>
        <v>44.36</v>
      </c>
      <c r="R4794" s="15" t="n">
        <f aca="false">IF(I4794="Cancelado",0,P4794-Q4794)</f>
        <v>33.16</v>
      </c>
      <c r="S4794" s="17" t="str">
        <f aca="false">INDEX(dProdutos!$D$2:$D$47,MATCH(E4794,dProdutos!$A$2:$A$47,0))</f>
        <v>Moda Masculina</v>
      </c>
    </row>
    <row r="4795" customFormat="false" ht="15" hidden="false" customHeight="false" outlineLevel="0" collapsed="false">
      <c r="A4795" s="17" t="s">
        <v>4454</v>
      </c>
      <c r="B4795" s="17" t="n">
        <v>2</v>
      </c>
      <c r="C4795" s="21" t="n">
        <v>45990</v>
      </c>
      <c r="D4795" s="17" t="s">
        <v>554</v>
      </c>
      <c r="E4795" s="17" t="s">
        <v>177</v>
      </c>
      <c r="F4795" s="17" t="s">
        <v>1497</v>
      </c>
      <c r="G4795" s="17" t="s">
        <v>59</v>
      </c>
      <c r="H4795" s="17" t="s">
        <v>1537</v>
      </c>
      <c r="I4795" s="17" t="s">
        <v>1524</v>
      </c>
      <c r="J4795" s="17" t="n">
        <v>1</v>
      </c>
      <c r="K4795" s="15" t="n">
        <v>257.9</v>
      </c>
      <c r="L4795" s="22" t="n">
        <v>0.2</v>
      </c>
      <c r="M4795" s="15" t="n">
        <v>0</v>
      </c>
      <c r="N4795" s="15" t="n">
        <f aca="false">J4795*K4795</f>
        <v>257.9</v>
      </c>
      <c r="O4795" s="15" t="n">
        <f aca="false">N4795*L4795</f>
        <v>51.58</v>
      </c>
      <c r="P4795" s="15" t="n">
        <f aca="false">N4795-O4795</f>
        <v>206.32</v>
      </c>
      <c r="Q4795" s="15" t="n">
        <f aca="false">J4795*INDEX(dProdutos!$F$2:$F$47,MATCH(E4795,dProdutos!$A$2:$A$47,0))</f>
        <v>138.23</v>
      </c>
      <c r="R4795" s="15" t="n">
        <f aca="false">IF(I4795="Cancelado",0,P4795-Q4795)</f>
        <v>68.09</v>
      </c>
      <c r="S4795" s="17" t="str">
        <f aca="false">INDEX(dProdutos!$D$2:$D$47,MATCH(E4795,dProdutos!$A$2:$A$47,0))</f>
        <v>Casa</v>
      </c>
    </row>
    <row r="4796" customFormat="false" ht="15" hidden="false" customHeight="false" outlineLevel="0" collapsed="false">
      <c r="A4796" s="17" t="s">
        <v>4454</v>
      </c>
      <c r="B4796" s="17" t="n">
        <v>3</v>
      </c>
      <c r="C4796" s="21" t="n">
        <v>45990</v>
      </c>
      <c r="D4796" s="17" t="s">
        <v>554</v>
      </c>
      <c r="E4796" s="17" t="s">
        <v>162</v>
      </c>
      <c r="F4796" s="17" t="s">
        <v>1497</v>
      </c>
      <c r="G4796" s="17" t="s">
        <v>59</v>
      </c>
      <c r="H4796" s="17" t="s">
        <v>1537</v>
      </c>
      <c r="I4796" s="17" t="s">
        <v>1524</v>
      </c>
      <c r="J4796" s="17" t="n">
        <v>3</v>
      </c>
      <c r="K4796" s="15" t="n">
        <v>231.9</v>
      </c>
      <c r="L4796" s="22" t="n">
        <v>0.2</v>
      </c>
      <c r="M4796" s="15" t="n">
        <v>0</v>
      </c>
      <c r="N4796" s="15" t="n">
        <f aca="false">J4796*K4796</f>
        <v>695.7</v>
      </c>
      <c r="O4796" s="15" t="n">
        <f aca="false">N4796*L4796</f>
        <v>139.14</v>
      </c>
      <c r="P4796" s="15" t="n">
        <f aca="false">N4796-O4796</f>
        <v>556.56</v>
      </c>
      <c r="Q4796" s="15" t="n">
        <f aca="false">J4796*INDEX(dProdutos!$F$2:$F$47,MATCH(E4796,dProdutos!$A$2:$A$47,0))</f>
        <v>403.23</v>
      </c>
      <c r="R4796" s="15" t="n">
        <f aca="false">IF(I4796="Cancelado",0,P4796-Q4796)</f>
        <v>153.33</v>
      </c>
      <c r="S4796" s="17" t="str">
        <f aca="false">INDEX(dProdutos!$D$2:$D$47,MATCH(E4796,dProdutos!$A$2:$A$47,0))</f>
        <v>Casa</v>
      </c>
    </row>
    <row r="4797" customFormat="false" ht="15" hidden="false" customHeight="false" outlineLevel="0" collapsed="false">
      <c r="A4797" s="17" t="s">
        <v>4455</v>
      </c>
      <c r="B4797" s="17" t="n">
        <v>1</v>
      </c>
      <c r="C4797" s="21" t="n">
        <v>45990</v>
      </c>
      <c r="D4797" s="17" t="s">
        <v>968</v>
      </c>
      <c r="E4797" s="17" t="s">
        <v>98</v>
      </c>
      <c r="F4797" s="17" t="s">
        <v>1490</v>
      </c>
      <c r="G4797" s="17" t="s">
        <v>62</v>
      </c>
      <c r="H4797" s="17" t="s">
        <v>1540</v>
      </c>
      <c r="I4797" s="17" t="s">
        <v>1524</v>
      </c>
      <c r="J4797" s="17" t="n">
        <v>1</v>
      </c>
      <c r="K4797" s="15" t="n">
        <v>108.9</v>
      </c>
      <c r="L4797" s="22" t="n">
        <v>0.2</v>
      </c>
      <c r="M4797" s="15" t="n">
        <v>23.26</v>
      </c>
      <c r="N4797" s="15" t="n">
        <f aca="false">J4797*K4797</f>
        <v>108.9</v>
      </c>
      <c r="O4797" s="15" t="n">
        <f aca="false">N4797*L4797</f>
        <v>21.78</v>
      </c>
      <c r="P4797" s="15" t="n">
        <f aca="false">N4797-O4797</f>
        <v>87.12</v>
      </c>
      <c r="Q4797" s="15" t="n">
        <f aca="false">J4797*INDEX(dProdutos!$F$2:$F$47,MATCH(E4797,dProdutos!$A$2:$A$47,0))</f>
        <v>42.52</v>
      </c>
      <c r="R4797" s="15" t="n">
        <f aca="false">IF(I4797="Cancelado",0,P4797-Q4797)</f>
        <v>44.6</v>
      </c>
      <c r="S4797" s="17" t="str">
        <f aca="false">INDEX(dProdutos!$D$2:$D$47,MATCH(E4797,dProdutos!$A$2:$A$47,0))</f>
        <v>Moda Feminina</v>
      </c>
    </row>
    <row r="4798" customFormat="false" ht="15" hidden="false" customHeight="false" outlineLevel="0" collapsed="false">
      <c r="A4798" s="17" t="s">
        <v>4456</v>
      </c>
      <c r="B4798" s="17" t="n">
        <v>1</v>
      </c>
      <c r="C4798" s="21" t="n">
        <v>45990</v>
      </c>
      <c r="D4798" s="17" t="s">
        <v>1020</v>
      </c>
      <c r="E4798" s="17" t="s">
        <v>165</v>
      </c>
      <c r="F4798" s="17" t="s">
        <v>1487</v>
      </c>
      <c r="G4798" s="17" t="s">
        <v>60</v>
      </c>
      <c r="H4798" s="17" t="s">
        <v>1537</v>
      </c>
      <c r="I4798" s="17" t="s">
        <v>1524</v>
      </c>
      <c r="J4798" s="17" t="n">
        <v>1</v>
      </c>
      <c r="K4798" s="15" t="n">
        <v>231.9</v>
      </c>
      <c r="L4798" s="22" t="n">
        <v>0.2</v>
      </c>
      <c r="M4798" s="15" t="n">
        <v>14.22</v>
      </c>
      <c r="N4798" s="15" t="n">
        <f aca="false">J4798*K4798</f>
        <v>231.9</v>
      </c>
      <c r="O4798" s="15" t="n">
        <f aca="false">N4798*L4798</f>
        <v>46.38</v>
      </c>
      <c r="P4798" s="15" t="n">
        <f aca="false">N4798-O4798</f>
        <v>185.52</v>
      </c>
      <c r="Q4798" s="15" t="n">
        <f aca="false">J4798*INDEX(dProdutos!$F$2:$F$47,MATCH(E4798,dProdutos!$A$2:$A$47,0))</f>
        <v>140.83</v>
      </c>
      <c r="R4798" s="15" t="n">
        <f aca="false">IF(I4798="Cancelado",0,P4798-Q4798)</f>
        <v>44.69</v>
      </c>
      <c r="S4798" s="17" t="str">
        <f aca="false">INDEX(dProdutos!$D$2:$D$47,MATCH(E4798,dProdutos!$A$2:$A$47,0))</f>
        <v>Casa</v>
      </c>
    </row>
    <row r="4799" customFormat="false" ht="15" hidden="false" customHeight="false" outlineLevel="0" collapsed="false">
      <c r="A4799" s="17" t="s">
        <v>4457</v>
      </c>
      <c r="B4799" s="17" t="n">
        <v>1</v>
      </c>
      <c r="C4799" s="21" t="n">
        <v>45990</v>
      </c>
      <c r="D4799" s="17" t="s">
        <v>637</v>
      </c>
      <c r="E4799" s="17" t="s">
        <v>141</v>
      </c>
      <c r="F4799" s="17" t="s">
        <v>1487</v>
      </c>
      <c r="G4799" s="17" t="s">
        <v>59</v>
      </c>
      <c r="H4799" s="17" t="s">
        <v>1523</v>
      </c>
      <c r="I4799" s="17" t="s">
        <v>1524</v>
      </c>
      <c r="J4799" s="17" t="n">
        <v>1</v>
      </c>
      <c r="K4799" s="15" t="n">
        <v>131.9</v>
      </c>
      <c r="L4799" s="22" t="n">
        <v>0.2</v>
      </c>
      <c r="M4799" s="15" t="n">
        <v>33.67</v>
      </c>
      <c r="N4799" s="15" t="n">
        <f aca="false">J4799*K4799</f>
        <v>131.9</v>
      </c>
      <c r="O4799" s="15" t="n">
        <f aca="false">N4799*L4799</f>
        <v>26.38</v>
      </c>
      <c r="P4799" s="15" t="n">
        <f aca="false">N4799-O4799</f>
        <v>105.52</v>
      </c>
      <c r="Q4799" s="15" t="n">
        <f aca="false">J4799*INDEX(dProdutos!$F$2:$F$47,MATCH(E4799,dProdutos!$A$2:$A$47,0))</f>
        <v>81.66</v>
      </c>
      <c r="R4799" s="15" t="n">
        <f aca="false">IF(I4799="Cancelado",0,P4799-Q4799)</f>
        <v>23.86</v>
      </c>
      <c r="S4799" s="17" t="str">
        <f aca="false">INDEX(dProdutos!$D$2:$D$47,MATCH(E4799,dProdutos!$A$2:$A$47,0))</f>
        <v>Acessórios</v>
      </c>
    </row>
    <row r="4800" customFormat="false" ht="15" hidden="false" customHeight="false" outlineLevel="0" collapsed="false">
      <c r="A4800" s="17" t="s">
        <v>4457</v>
      </c>
      <c r="B4800" s="17" t="n">
        <v>2</v>
      </c>
      <c r="C4800" s="21" t="n">
        <v>45990</v>
      </c>
      <c r="D4800" s="17" t="s">
        <v>637</v>
      </c>
      <c r="E4800" s="17" t="s">
        <v>192</v>
      </c>
      <c r="F4800" s="17" t="s">
        <v>1487</v>
      </c>
      <c r="G4800" s="17" t="s">
        <v>59</v>
      </c>
      <c r="H4800" s="17" t="s">
        <v>1523</v>
      </c>
      <c r="I4800" s="17" t="s">
        <v>1524</v>
      </c>
      <c r="J4800" s="17" t="n">
        <v>1</v>
      </c>
      <c r="K4800" s="15" t="n">
        <v>245.9</v>
      </c>
      <c r="L4800" s="22" t="n">
        <v>0.2</v>
      </c>
      <c r="M4800" s="15" t="n">
        <v>0</v>
      </c>
      <c r="N4800" s="15" t="n">
        <f aca="false">J4800*K4800</f>
        <v>245.9</v>
      </c>
      <c r="O4800" s="15" t="n">
        <f aca="false">N4800*L4800</f>
        <v>49.18</v>
      </c>
      <c r="P4800" s="15" t="n">
        <f aca="false">N4800-O4800</f>
        <v>196.72</v>
      </c>
      <c r="Q4800" s="15" t="n">
        <f aca="false">J4800*INDEX(dProdutos!$F$2:$F$47,MATCH(E4800,dProdutos!$A$2:$A$47,0))</f>
        <v>107.78</v>
      </c>
      <c r="R4800" s="15" t="n">
        <f aca="false">IF(I4800="Cancelado",0,P4800-Q4800)</f>
        <v>88.94</v>
      </c>
      <c r="S4800" s="17" t="str">
        <f aca="false">INDEX(dProdutos!$D$2:$D$47,MATCH(E4800,dProdutos!$A$2:$A$47,0))</f>
        <v>Eletrônicos</v>
      </c>
    </row>
    <row r="4801" customFormat="false" ht="15" hidden="false" customHeight="false" outlineLevel="0" collapsed="false">
      <c r="A4801" s="17" t="s">
        <v>4457</v>
      </c>
      <c r="B4801" s="17" t="n">
        <v>3</v>
      </c>
      <c r="C4801" s="21" t="n">
        <v>45990</v>
      </c>
      <c r="D4801" s="17" t="s">
        <v>637</v>
      </c>
      <c r="E4801" s="17" t="s">
        <v>114</v>
      </c>
      <c r="F4801" s="17" t="s">
        <v>1487</v>
      </c>
      <c r="G4801" s="17" t="s">
        <v>59</v>
      </c>
      <c r="H4801" s="17" t="s">
        <v>1523</v>
      </c>
      <c r="I4801" s="17" t="s">
        <v>1524</v>
      </c>
      <c r="J4801" s="17" t="n">
        <v>1</v>
      </c>
      <c r="K4801" s="15" t="n">
        <v>202.9</v>
      </c>
      <c r="L4801" s="22" t="n">
        <v>0.2</v>
      </c>
      <c r="M4801" s="15" t="n">
        <v>0</v>
      </c>
      <c r="N4801" s="15" t="n">
        <f aca="false">J4801*K4801</f>
        <v>202.9</v>
      </c>
      <c r="O4801" s="15" t="n">
        <f aca="false">N4801*L4801</f>
        <v>40.58</v>
      </c>
      <c r="P4801" s="15" t="n">
        <f aca="false">N4801-O4801</f>
        <v>162.32</v>
      </c>
      <c r="Q4801" s="15" t="n">
        <f aca="false">J4801*INDEX(dProdutos!$F$2:$F$47,MATCH(E4801,dProdutos!$A$2:$A$47,0))</f>
        <v>110.39</v>
      </c>
      <c r="R4801" s="15" t="n">
        <f aca="false">IF(I4801="Cancelado",0,P4801-Q4801)</f>
        <v>51.93</v>
      </c>
      <c r="S4801" s="17" t="str">
        <f aca="false">INDEX(dProdutos!$D$2:$D$47,MATCH(E4801,dProdutos!$A$2:$A$47,0))</f>
        <v>Moda Masculina</v>
      </c>
    </row>
    <row r="4802" customFormat="false" ht="15" hidden="false" customHeight="false" outlineLevel="0" collapsed="false">
      <c r="A4802" s="17" t="s">
        <v>4458</v>
      </c>
      <c r="B4802" s="17" t="n">
        <v>1</v>
      </c>
      <c r="C4802" s="21" t="n">
        <v>45990</v>
      </c>
      <c r="D4802" s="17" t="s">
        <v>327</v>
      </c>
      <c r="E4802" s="17" t="s">
        <v>129</v>
      </c>
      <c r="F4802" s="17" t="s">
        <v>1487</v>
      </c>
      <c r="G4802" s="17" t="s">
        <v>62</v>
      </c>
      <c r="H4802" s="17" t="s">
        <v>1523</v>
      </c>
      <c r="I4802" s="17" t="s">
        <v>1524</v>
      </c>
      <c r="J4802" s="17" t="n">
        <v>3</v>
      </c>
      <c r="K4802" s="15" t="n">
        <v>105.9</v>
      </c>
      <c r="L4802" s="22" t="n">
        <v>0.2</v>
      </c>
      <c r="M4802" s="15" t="n">
        <v>16.64</v>
      </c>
      <c r="N4802" s="15" t="n">
        <f aca="false">J4802*K4802</f>
        <v>317.7</v>
      </c>
      <c r="O4802" s="15" t="n">
        <f aca="false">N4802*L4802</f>
        <v>63.54</v>
      </c>
      <c r="P4802" s="15" t="n">
        <f aca="false">N4802-O4802</f>
        <v>254.16</v>
      </c>
      <c r="Q4802" s="15" t="n">
        <f aca="false">J4802*INDEX(dProdutos!$F$2:$F$47,MATCH(E4802,dProdutos!$A$2:$A$47,0))</f>
        <v>131.37</v>
      </c>
      <c r="R4802" s="15" t="n">
        <f aca="false">IF(I4802="Cancelado",0,P4802-Q4802)</f>
        <v>122.79</v>
      </c>
      <c r="S4802" s="17" t="str">
        <f aca="false">INDEX(dProdutos!$D$2:$D$47,MATCH(E4802,dProdutos!$A$2:$A$47,0))</f>
        <v>Calçados</v>
      </c>
    </row>
    <row r="4803" customFormat="false" ht="15" hidden="false" customHeight="false" outlineLevel="0" collapsed="false">
      <c r="A4803" s="17" t="s">
        <v>4459</v>
      </c>
      <c r="B4803" s="17" t="n">
        <v>1</v>
      </c>
      <c r="C4803" s="21" t="n">
        <v>45990</v>
      </c>
      <c r="D4803" s="17" t="s">
        <v>615</v>
      </c>
      <c r="E4803" s="17" t="s">
        <v>150</v>
      </c>
      <c r="F4803" s="17" t="s">
        <v>1495</v>
      </c>
      <c r="G4803" s="17" t="s">
        <v>60</v>
      </c>
      <c r="H4803" s="17" t="s">
        <v>1527</v>
      </c>
      <c r="I4803" s="17" t="s">
        <v>1524</v>
      </c>
      <c r="J4803" s="17" t="n">
        <v>1</v>
      </c>
      <c r="K4803" s="15" t="n">
        <v>71.9</v>
      </c>
      <c r="L4803" s="22" t="n">
        <v>0.2</v>
      </c>
      <c r="M4803" s="15" t="n">
        <v>16.9</v>
      </c>
      <c r="N4803" s="15" t="n">
        <f aca="false">J4803*K4803</f>
        <v>71.9</v>
      </c>
      <c r="O4803" s="15" t="n">
        <f aca="false">N4803*L4803</f>
        <v>14.38</v>
      </c>
      <c r="P4803" s="15" t="n">
        <f aca="false">N4803-O4803</f>
        <v>57.52</v>
      </c>
      <c r="Q4803" s="15" t="n">
        <f aca="false">J4803*INDEX(dProdutos!$F$2:$F$47,MATCH(E4803,dProdutos!$A$2:$A$47,0))</f>
        <v>27.38</v>
      </c>
      <c r="R4803" s="15" t="n">
        <f aca="false">IF(I4803="Cancelado",0,P4803-Q4803)</f>
        <v>30.14</v>
      </c>
      <c r="S4803" s="17" t="str">
        <f aca="false">INDEX(dProdutos!$D$2:$D$47,MATCH(E4803,dProdutos!$A$2:$A$47,0))</f>
        <v>Acessórios</v>
      </c>
    </row>
    <row r="4804" customFormat="false" ht="15" hidden="false" customHeight="false" outlineLevel="0" collapsed="false">
      <c r="A4804" s="17" t="s">
        <v>4459</v>
      </c>
      <c r="B4804" s="17" t="n">
        <v>2</v>
      </c>
      <c r="C4804" s="21" t="n">
        <v>45990</v>
      </c>
      <c r="D4804" s="17" t="s">
        <v>615</v>
      </c>
      <c r="E4804" s="17" t="s">
        <v>147</v>
      </c>
      <c r="F4804" s="17" t="s">
        <v>1495</v>
      </c>
      <c r="G4804" s="17" t="s">
        <v>60</v>
      </c>
      <c r="H4804" s="17" t="s">
        <v>1527</v>
      </c>
      <c r="I4804" s="17" t="s">
        <v>1524</v>
      </c>
      <c r="J4804" s="17" t="n">
        <v>1</v>
      </c>
      <c r="K4804" s="15" t="n">
        <v>231.9</v>
      </c>
      <c r="L4804" s="22" t="n">
        <v>0.2</v>
      </c>
      <c r="M4804" s="15" t="n">
        <v>0</v>
      </c>
      <c r="N4804" s="15" t="n">
        <f aca="false">J4804*K4804</f>
        <v>231.9</v>
      </c>
      <c r="O4804" s="15" t="n">
        <f aca="false">N4804*L4804</f>
        <v>46.38</v>
      </c>
      <c r="P4804" s="15" t="n">
        <f aca="false">N4804-O4804</f>
        <v>185.52</v>
      </c>
      <c r="Q4804" s="15" t="n">
        <f aca="false">J4804*INDEX(dProdutos!$F$2:$F$47,MATCH(E4804,dProdutos!$A$2:$A$47,0))</f>
        <v>130.9</v>
      </c>
      <c r="R4804" s="15" t="n">
        <f aca="false">IF(I4804="Cancelado",0,P4804-Q4804)</f>
        <v>54.62</v>
      </c>
      <c r="S4804" s="17" t="str">
        <f aca="false">INDEX(dProdutos!$D$2:$D$47,MATCH(E4804,dProdutos!$A$2:$A$47,0))</f>
        <v>Acessórios</v>
      </c>
    </row>
    <row r="4805" customFormat="false" ht="15" hidden="false" customHeight="false" outlineLevel="0" collapsed="false">
      <c r="A4805" s="17" t="s">
        <v>4459</v>
      </c>
      <c r="B4805" s="17" t="n">
        <v>3</v>
      </c>
      <c r="C4805" s="21" t="n">
        <v>45990</v>
      </c>
      <c r="D4805" s="17" t="s">
        <v>615</v>
      </c>
      <c r="E4805" s="17" t="s">
        <v>123</v>
      </c>
      <c r="F4805" s="17" t="s">
        <v>1495</v>
      </c>
      <c r="G4805" s="17" t="s">
        <v>60</v>
      </c>
      <c r="H4805" s="17" t="s">
        <v>1527</v>
      </c>
      <c r="I4805" s="17" t="s">
        <v>1524</v>
      </c>
      <c r="J4805" s="17" t="n">
        <v>1</v>
      </c>
      <c r="K4805" s="15" t="n">
        <v>277.9</v>
      </c>
      <c r="L4805" s="22" t="n">
        <v>0.2</v>
      </c>
      <c r="M4805" s="15" t="n">
        <v>0</v>
      </c>
      <c r="N4805" s="15" t="n">
        <f aca="false">J4805*K4805</f>
        <v>277.9</v>
      </c>
      <c r="O4805" s="15" t="n">
        <f aca="false">N4805*L4805</f>
        <v>55.58</v>
      </c>
      <c r="P4805" s="15" t="n">
        <f aca="false">N4805-O4805</f>
        <v>222.32</v>
      </c>
      <c r="Q4805" s="15" t="n">
        <f aca="false">J4805*INDEX(dProdutos!$F$2:$F$47,MATCH(E4805,dProdutos!$A$2:$A$47,0))</f>
        <v>132.36</v>
      </c>
      <c r="R4805" s="15" t="n">
        <f aca="false">IF(I4805="Cancelado",0,P4805-Q4805)</f>
        <v>89.96</v>
      </c>
      <c r="S4805" s="17" t="str">
        <f aca="false">INDEX(dProdutos!$D$2:$D$47,MATCH(E4805,dProdutos!$A$2:$A$47,0))</f>
        <v>Calçados</v>
      </c>
    </row>
    <row r="4806" customFormat="false" ht="15" hidden="false" customHeight="false" outlineLevel="0" collapsed="false">
      <c r="A4806" s="17" t="s">
        <v>4460</v>
      </c>
      <c r="B4806" s="17" t="n">
        <v>1</v>
      </c>
      <c r="C4806" s="21" t="n">
        <v>45990</v>
      </c>
      <c r="D4806" s="17" t="s">
        <v>540</v>
      </c>
      <c r="E4806" s="17" t="s">
        <v>168</v>
      </c>
      <c r="F4806" s="17" t="s">
        <v>1487</v>
      </c>
      <c r="G4806" s="17" t="s">
        <v>62</v>
      </c>
      <c r="H4806" s="17" t="s">
        <v>1537</v>
      </c>
      <c r="I4806" s="17" t="s">
        <v>1524</v>
      </c>
      <c r="J4806" s="17" t="n">
        <v>2</v>
      </c>
      <c r="K4806" s="15" t="n">
        <v>253.9</v>
      </c>
      <c r="L4806" s="22" t="n">
        <v>0.2</v>
      </c>
      <c r="M4806" s="15" t="n">
        <v>29.05</v>
      </c>
      <c r="N4806" s="15" t="n">
        <f aca="false">J4806*K4806</f>
        <v>507.8</v>
      </c>
      <c r="O4806" s="15" t="n">
        <f aca="false">N4806*L4806</f>
        <v>101.56</v>
      </c>
      <c r="P4806" s="15" t="n">
        <f aca="false">N4806-O4806</f>
        <v>406.24</v>
      </c>
      <c r="Q4806" s="15" t="n">
        <f aca="false">J4806*INDEX(dProdutos!$F$2:$F$47,MATCH(E4806,dProdutos!$A$2:$A$47,0))</f>
        <v>257.88</v>
      </c>
      <c r="R4806" s="15" t="n">
        <f aca="false">IF(I4806="Cancelado",0,P4806-Q4806)</f>
        <v>148.36</v>
      </c>
      <c r="S4806" s="17" t="str">
        <f aca="false">INDEX(dProdutos!$D$2:$D$47,MATCH(E4806,dProdutos!$A$2:$A$47,0))</f>
        <v>Casa</v>
      </c>
    </row>
    <row r="4807" customFormat="false" ht="15" hidden="false" customHeight="false" outlineLevel="0" collapsed="false">
      <c r="A4807" s="17" t="s">
        <v>4460</v>
      </c>
      <c r="B4807" s="17" t="n">
        <v>2</v>
      </c>
      <c r="C4807" s="21" t="n">
        <v>45990</v>
      </c>
      <c r="D4807" s="17" t="s">
        <v>540</v>
      </c>
      <c r="E4807" s="17" t="s">
        <v>73</v>
      </c>
      <c r="F4807" s="17" t="s">
        <v>1487</v>
      </c>
      <c r="G4807" s="17" t="s">
        <v>62</v>
      </c>
      <c r="H4807" s="17" t="s">
        <v>1537</v>
      </c>
      <c r="I4807" s="17" t="s">
        <v>1524</v>
      </c>
      <c r="J4807" s="17" t="n">
        <v>1</v>
      </c>
      <c r="K4807" s="15" t="n">
        <v>179.9</v>
      </c>
      <c r="L4807" s="22" t="n">
        <v>0.2</v>
      </c>
      <c r="M4807" s="15" t="n">
        <v>0</v>
      </c>
      <c r="N4807" s="15" t="n">
        <f aca="false">J4807*K4807</f>
        <v>179.9</v>
      </c>
      <c r="O4807" s="15" t="n">
        <f aca="false">N4807*L4807</f>
        <v>35.98</v>
      </c>
      <c r="P4807" s="15" t="n">
        <f aca="false">N4807-O4807</f>
        <v>143.92</v>
      </c>
      <c r="Q4807" s="15" t="n">
        <f aca="false">J4807*INDEX(dProdutos!$F$2:$F$47,MATCH(E4807,dProdutos!$A$2:$A$47,0))</f>
        <v>69.44</v>
      </c>
      <c r="R4807" s="15" t="n">
        <f aca="false">IF(I4807="Cancelado",0,P4807-Q4807)</f>
        <v>74.48</v>
      </c>
      <c r="S4807" s="17" t="str">
        <f aca="false">INDEX(dProdutos!$D$2:$D$47,MATCH(E4807,dProdutos!$A$2:$A$47,0))</f>
        <v>Moda Feminina</v>
      </c>
    </row>
    <row r="4808" customFormat="false" ht="15" hidden="false" customHeight="false" outlineLevel="0" collapsed="false">
      <c r="A4808" s="17" t="s">
        <v>4460</v>
      </c>
      <c r="B4808" s="17" t="n">
        <v>3</v>
      </c>
      <c r="C4808" s="21" t="n">
        <v>45990</v>
      </c>
      <c r="D4808" s="17" t="s">
        <v>540</v>
      </c>
      <c r="E4808" s="17" t="s">
        <v>102</v>
      </c>
      <c r="F4808" s="17" t="s">
        <v>1487</v>
      </c>
      <c r="G4808" s="17" t="s">
        <v>62</v>
      </c>
      <c r="H4808" s="17" t="s">
        <v>1537</v>
      </c>
      <c r="I4808" s="17" t="s">
        <v>1524</v>
      </c>
      <c r="J4808" s="17" t="n">
        <v>1</v>
      </c>
      <c r="K4808" s="15" t="n">
        <v>65.9</v>
      </c>
      <c r="L4808" s="22" t="n">
        <v>0.2</v>
      </c>
      <c r="M4808" s="15" t="n">
        <v>0</v>
      </c>
      <c r="N4808" s="15" t="n">
        <f aca="false">J4808*K4808</f>
        <v>65.9</v>
      </c>
      <c r="O4808" s="15" t="n">
        <f aca="false">N4808*L4808</f>
        <v>13.18</v>
      </c>
      <c r="P4808" s="15" t="n">
        <f aca="false">N4808-O4808</f>
        <v>52.72</v>
      </c>
      <c r="Q4808" s="15" t="n">
        <f aca="false">J4808*INDEX(dProdutos!$F$2:$F$47,MATCH(E4808,dProdutos!$A$2:$A$47,0))</f>
        <v>29.68</v>
      </c>
      <c r="R4808" s="15" t="n">
        <f aca="false">IF(I4808="Cancelado",0,P4808-Q4808)</f>
        <v>23.04</v>
      </c>
      <c r="S4808" s="17" t="str">
        <f aca="false">INDEX(dProdutos!$D$2:$D$47,MATCH(E4808,dProdutos!$A$2:$A$47,0))</f>
        <v>Moda Masculina</v>
      </c>
    </row>
    <row r="4809" customFormat="false" ht="15" hidden="false" customHeight="false" outlineLevel="0" collapsed="false">
      <c r="A4809" s="17" t="s">
        <v>4460</v>
      </c>
      <c r="B4809" s="17" t="n">
        <v>4</v>
      </c>
      <c r="C4809" s="21" t="n">
        <v>45990</v>
      </c>
      <c r="D4809" s="17" t="s">
        <v>540</v>
      </c>
      <c r="E4809" s="17" t="s">
        <v>105</v>
      </c>
      <c r="F4809" s="17" t="s">
        <v>1487</v>
      </c>
      <c r="G4809" s="17" t="s">
        <v>62</v>
      </c>
      <c r="H4809" s="17" t="s">
        <v>1537</v>
      </c>
      <c r="I4809" s="17" t="s">
        <v>1524</v>
      </c>
      <c r="J4809" s="17" t="n">
        <v>1</v>
      </c>
      <c r="K4809" s="15" t="n">
        <v>175.9</v>
      </c>
      <c r="L4809" s="22" t="n">
        <v>0.2</v>
      </c>
      <c r="M4809" s="15" t="n">
        <v>0</v>
      </c>
      <c r="N4809" s="15" t="n">
        <f aca="false">J4809*K4809</f>
        <v>175.9</v>
      </c>
      <c r="O4809" s="15" t="n">
        <f aca="false">N4809*L4809</f>
        <v>35.18</v>
      </c>
      <c r="P4809" s="15" t="n">
        <f aca="false">N4809-O4809</f>
        <v>140.72</v>
      </c>
      <c r="Q4809" s="15" t="n">
        <f aca="false">J4809*INDEX(dProdutos!$F$2:$F$47,MATCH(E4809,dProdutos!$A$2:$A$47,0))</f>
        <v>96.59</v>
      </c>
      <c r="R4809" s="15" t="n">
        <f aca="false">IF(I4809="Cancelado",0,P4809-Q4809)</f>
        <v>44.13</v>
      </c>
      <c r="S4809" s="17" t="str">
        <f aca="false">INDEX(dProdutos!$D$2:$D$47,MATCH(E4809,dProdutos!$A$2:$A$47,0))</f>
        <v>Moda Masculina</v>
      </c>
    </row>
    <row r="4810" customFormat="false" ht="15" hidden="false" customHeight="false" outlineLevel="0" collapsed="false">
      <c r="A4810" s="17" t="s">
        <v>4461</v>
      </c>
      <c r="B4810" s="17" t="n">
        <v>1</v>
      </c>
      <c r="C4810" s="21" t="n">
        <v>45990</v>
      </c>
      <c r="D4810" s="17" t="s">
        <v>1141</v>
      </c>
      <c r="E4810" s="17" t="s">
        <v>98</v>
      </c>
      <c r="F4810" s="17" t="s">
        <v>1497</v>
      </c>
      <c r="G4810" s="17" t="s">
        <v>64</v>
      </c>
      <c r="H4810" s="17" t="s">
        <v>1540</v>
      </c>
      <c r="I4810" s="17" t="s">
        <v>1524</v>
      </c>
      <c r="J4810" s="17" t="n">
        <v>1</v>
      </c>
      <c r="K4810" s="15" t="n">
        <v>108.9</v>
      </c>
      <c r="L4810" s="22" t="n">
        <v>0.2</v>
      </c>
      <c r="M4810" s="15" t="n">
        <v>0</v>
      </c>
      <c r="N4810" s="15" t="n">
        <f aca="false">J4810*K4810</f>
        <v>108.9</v>
      </c>
      <c r="O4810" s="15" t="n">
        <f aca="false">N4810*L4810</f>
        <v>21.78</v>
      </c>
      <c r="P4810" s="15" t="n">
        <f aca="false">N4810-O4810</f>
        <v>87.12</v>
      </c>
      <c r="Q4810" s="15" t="n">
        <f aca="false">J4810*INDEX(dProdutos!$F$2:$F$47,MATCH(E4810,dProdutos!$A$2:$A$47,0))</f>
        <v>42.52</v>
      </c>
      <c r="R4810" s="15" t="n">
        <f aca="false">IF(I4810="Cancelado",0,P4810-Q4810)</f>
        <v>44.6</v>
      </c>
      <c r="S4810" s="17" t="str">
        <f aca="false">INDEX(dProdutos!$D$2:$D$47,MATCH(E4810,dProdutos!$A$2:$A$47,0))</f>
        <v>Moda Feminina</v>
      </c>
    </row>
    <row r="4811" customFormat="false" ht="15" hidden="false" customHeight="false" outlineLevel="0" collapsed="false">
      <c r="A4811" s="17" t="s">
        <v>4461</v>
      </c>
      <c r="B4811" s="17" t="n">
        <v>2</v>
      </c>
      <c r="C4811" s="21" t="n">
        <v>45990</v>
      </c>
      <c r="D4811" s="17" t="s">
        <v>1141</v>
      </c>
      <c r="E4811" s="17" t="s">
        <v>98</v>
      </c>
      <c r="F4811" s="17" t="s">
        <v>1497</v>
      </c>
      <c r="G4811" s="17" t="s">
        <v>64</v>
      </c>
      <c r="H4811" s="17" t="s">
        <v>1540</v>
      </c>
      <c r="I4811" s="17" t="s">
        <v>1524</v>
      </c>
      <c r="J4811" s="17" t="n">
        <v>1</v>
      </c>
      <c r="K4811" s="15" t="n">
        <v>108.9</v>
      </c>
      <c r="L4811" s="22" t="n">
        <v>0.2</v>
      </c>
      <c r="M4811" s="15" t="n">
        <v>0</v>
      </c>
      <c r="N4811" s="15" t="n">
        <f aca="false">J4811*K4811</f>
        <v>108.9</v>
      </c>
      <c r="O4811" s="15" t="n">
        <f aca="false">N4811*L4811</f>
        <v>21.78</v>
      </c>
      <c r="P4811" s="15" t="n">
        <f aca="false">N4811-O4811</f>
        <v>87.12</v>
      </c>
      <c r="Q4811" s="15" t="n">
        <f aca="false">J4811*INDEX(dProdutos!$F$2:$F$47,MATCH(E4811,dProdutos!$A$2:$A$47,0))</f>
        <v>42.52</v>
      </c>
      <c r="R4811" s="15" t="n">
        <f aca="false">IF(I4811="Cancelado",0,P4811-Q4811)</f>
        <v>44.6</v>
      </c>
      <c r="S4811" s="17" t="str">
        <f aca="false">INDEX(dProdutos!$D$2:$D$47,MATCH(E4811,dProdutos!$A$2:$A$47,0))</f>
        <v>Moda Feminina</v>
      </c>
    </row>
    <row r="4812" customFormat="false" ht="15" hidden="false" customHeight="false" outlineLevel="0" collapsed="false">
      <c r="A4812" s="17" t="s">
        <v>4461</v>
      </c>
      <c r="B4812" s="17" t="n">
        <v>3</v>
      </c>
      <c r="C4812" s="21" t="n">
        <v>45990</v>
      </c>
      <c r="D4812" s="17" t="s">
        <v>1141</v>
      </c>
      <c r="E4812" s="17" t="s">
        <v>207</v>
      </c>
      <c r="F4812" s="17" t="s">
        <v>1497</v>
      </c>
      <c r="G4812" s="17" t="s">
        <v>64</v>
      </c>
      <c r="H4812" s="17" t="s">
        <v>1540</v>
      </c>
      <c r="I4812" s="17" t="s">
        <v>1524</v>
      </c>
      <c r="J4812" s="17" t="n">
        <v>1</v>
      </c>
      <c r="K4812" s="15" t="n">
        <v>143.9</v>
      </c>
      <c r="L4812" s="22" t="n">
        <v>0.2</v>
      </c>
      <c r="M4812" s="15" t="n">
        <v>0</v>
      </c>
      <c r="N4812" s="15" t="n">
        <f aca="false">J4812*K4812</f>
        <v>143.9</v>
      </c>
      <c r="O4812" s="15" t="n">
        <f aca="false">N4812*L4812</f>
        <v>28.78</v>
      </c>
      <c r="P4812" s="15" t="n">
        <f aca="false">N4812-O4812</f>
        <v>115.12</v>
      </c>
      <c r="Q4812" s="15" t="n">
        <f aca="false">J4812*INDEX(dProdutos!$F$2:$F$47,MATCH(E4812,dProdutos!$A$2:$A$47,0))</f>
        <v>84.43</v>
      </c>
      <c r="R4812" s="15" t="n">
        <f aca="false">IF(I4812="Cancelado",0,P4812-Q4812)</f>
        <v>30.69</v>
      </c>
      <c r="S4812" s="17" t="str">
        <f aca="false">INDEX(dProdutos!$D$2:$D$47,MATCH(E4812,dProdutos!$A$2:$A$47,0))</f>
        <v>Beleza</v>
      </c>
    </row>
    <row r="4813" customFormat="false" ht="15" hidden="false" customHeight="false" outlineLevel="0" collapsed="false">
      <c r="A4813" s="17" t="s">
        <v>4462</v>
      </c>
      <c r="B4813" s="17" t="n">
        <v>1</v>
      </c>
      <c r="C4813" s="21" t="n">
        <v>45990</v>
      </c>
      <c r="D4813" s="17" t="s">
        <v>839</v>
      </c>
      <c r="E4813" s="17" t="s">
        <v>98</v>
      </c>
      <c r="F4813" s="17" t="s">
        <v>1501</v>
      </c>
      <c r="G4813" s="17" t="s">
        <v>59</v>
      </c>
      <c r="H4813" s="17" t="s">
        <v>1537</v>
      </c>
      <c r="I4813" s="17" t="s">
        <v>1524</v>
      </c>
      <c r="J4813" s="17" t="n">
        <v>1</v>
      </c>
      <c r="K4813" s="15" t="n">
        <v>108.9</v>
      </c>
      <c r="L4813" s="22" t="n">
        <v>0.2</v>
      </c>
      <c r="M4813" s="15" t="n">
        <v>0</v>
      </c>
      <c r="N4813" s="15" t="n">
        <f aca="false">J4813*K4813</f>
        <v>108.9</v>
      </c>
      <c r="O4813" s="15" t="n">
        <f aca="false">N4813*L4813</f>
        <v>21.78</v>
      </c>
      <c r="P4813" s="15" t="n">
        <f aca="false">N4813-O4813</f>
        <v>87.12</v>
      </c>
      <c r="Q4813" s="15" t="n">
        <f aca="false">J4813*INDEX(dProdutos!$F$2:$F$47,MATCH(E4813,dProdutos!$A$2:$A$47,0))</f>
        <v>42.52</v>
      </c>
      <c r="R4813" s="15" t="n">
        <f aca="false">IF(I4813="Cancelado",0,P4813-Q4813)</f>
        <v>44.6</v>
      </c>
      <c r="S4813" s="17" t="str">
        <f aca="false">INDEX(dProdutos!$D$2:$D$47,MATCH(E4813,dProdutos!$A$2:$A$47,0))</f>
        <v>Moda Feminina</v>
      </c>
    </row>
    <row r="4814" customFormat="false" ht="15" hidden="false" customHeight="false" outlineLevel="0" collapsed="false">
      <c r="A4814" s="17" t="s">
        <v>4463</v>
      </c>
      <c r="B4814" s="17" t="n">
        <v>1</v>
      </c>
      <c r="C4814" s="21" t="n">
        <v>45990</v>
      </c>
      <c r="D4814" s="17" t="s">
        <v>385</v>
      </c>
      <c r="E4814" s="17" t="s">
        <v>174</v>
      </c>
      <c r="F4814" s="17" t="s">
        <v>1499</v>
      </c>
      <c r="G4814" s="17" t="s">
        <v>59</v>
      </c>
      <c r="H4814" s="17" t="s">
        <v>1523</v>
      </c>
      <c r="I4814" s="17" t="s">
        <v>1524</v>
      </c>
      <c r="J4814" s="17" t="n">
        <v>1</v>
      </c>
      <c r="K4814" s="15" t="n">
        <v>250.9</v>
      </c>
      <c r="L4814" s="22" t="n">
        <v>0.2</v>
      </c>
      <c r="M4814" s="15" t="n">
        <v>28.36</v>
      </c>
      <c r="N4814" s="15" t="n">
        <f aca="false">J4814*K4814</f>
        <v>250.9</v>
      </c>
      <c r="O4814" s="15" t="n">
        <f aca="false">N4814*L4814</f>
        <v>50.18</v>
      </c>
      <c r="P4814" s="15" t="n">
        <f aca="false">N4814-O4814</f>
        <v>200.72</v>
      </c>
      <c r="Q4814" s="15" t="n">
        <f aca="false">J4814*INDEX(dProdutos!$F$2:$F$47,MATCH(E4814,dProdutos!$A$2:$A$47,0))</f>
        <v>151.28</v>
      </c>
      <c r="R4814" s="15" t="n">
        <f aca="false">IF(I4814="Cancelado",0,P4814-Q4814)</f>
        <v>49.44</v>
      </c>
      <c r="S4814" s="17" t="str">
        <f aca="false">INDEX(dProdutos!$D$2:$D$47,MATCH(E4814,dProdutos!$A$2:$A$47,0))</f>
        <v>Casa</v>
      </c>
    </row>
    <row r="4815" customFormat="false" ht="15" hidden="false" customHeight="false" outlineLevel="0" collapsed="false">
      <c r="A4815" s="17" t="s">
        <v>4464</v>
      </c>
      <c r="B4815" s="17" t="n">
        <v>1</v>
      </c>
      <c r="C4815" s="21" t="n">
        <v>45990</v>
      </c>
      <c r="D4815" s="17" t="s">
        <v>787</v>
      </c>
      <c r="E4815" s="17" t="s">
        <v>174</v>
      </c>
      <c r="F4815" s="17" t="s">
        <v>1487</v>
      </c>
      <c r="G4815" s="17" t="s">
        <v>59</v>
      </c>
      <c r="H4815" s="17" t="s">
        <v>1540</v>
      </c>
      <c r="I4815" s="17" t="s">
        <v>1524</v>
      </c>
      <c r="J4815" s="17" t="n">
        <v>2</v>
      </c>
      <c r="K4815" s="15" t="n">
        <v>250.9</v>
      </c>
      <c r="L4815" s="22" t="n">
        <v>0.2</v>
      </c>
      <c r="M4815" s="15" t="n">
        <v>28.83</v>
      </c>
      <c r="N4815" s="15" t="n">
        <f aca="false">J4815*K4815</f>
        <v>501.8</v>
      </c>
      <c r="O4815" s="15" t="n">
        <f aca="false">N4815*L4815</f>
        <v>100.36</v>
      </c>
      <c r="P4815" s="15" t="n">
        <f aca="false">N4815-O4815</f>
        <v>401.44</v>
      </c>
      <c r="Q4815" s="15" t="n">
        <f aca="false">J4815*INDEX(dProdutos!$F$2:$F$47,MATCH(E4815,dProdutos!$A$2:$A$47,0))</f>
        <v>302.56</v>
      </c>
      <c r="R4815" s="15" t="n">
        <f aca="false">IF(I4815="Cancelado",0,P4815-Q4815)</f>
        <v>98.88</v>
      </c>
      <c r="S4815" s="17" t="str">
        <f aca="false">INDEX(dProdutos!$D$2:$D$47,MATCH(E4815,dProdutos!$A$2:$A$47,0))</f>
        <v>Casa</v>
      </c>
    </row>
    <row r="4816" customFormat="false" ht="15" hidden="false" customHeight="false" outlineLevel="0" collapsed="false">
      <c r="A4816" s="17" t="s">
        <v>4465</v>
      </c>
      <c r="B4816" s="17" t="n">
        <v>1</v>
      </c>
      <c r="C4816" s="21" t="n">
        <v>45990</v>
      </c>
      <c r="D4816" s="17" t="s">
        <v>781</v>
      </c>
      <c r="E4816" s="17" t="s">
        <v>105</v>
      </c>
      <c r="F4816" s="17" t="s">
        <v>1487</v>
      </c>
      <c r="G4816" s="17" t="s">
        <v>60</v>
      </c>
      <c r="H4816" s="17" t="s">
        <v>1537</v>
      </c>
      <c r="I4816" s="17" t="s">
        <v>1524</v>
      </c>
      <c r="J4816" s="17" t="n">
        <v>1</v>
      </c>
      <c r="K4816" s="15" t="n">
        <v>175.9</v>
      </c>
      <c r="L4816" s="22" t="n">
        <v>0.2</v>
      </c>
      <c r="M4816" s="15" t="n">
        <v>0</v>
      </c>
      <c r="N4816" s="15" t="n">
        <f aca="false">J4816*K4816</f>
        <v>175.9</v>
      </c>
      <c r="O4816" s="15" t="n">
        <f aca="false">N4816*L4816</f>
        <v>35.18</v>
      </c>
      <c r="P4816" s="15" t="n">
        <f aca="false">N4816-O4816</f>
        <v>140.72</v>
      </c>
      <c r="Q4816" s="15" t="n">
        <f aca="false">J4816*INDEX(dProdutos!$F$2:$F$47,MATCH(E4816,dProdutos!$A$2:$A$47,0))</f>
        <v>96.59</v>
      </c>
      <c r="R4816" s="15" t="n">
        <f aca="false">IF(I4816="Cancelado",0,P4816-Q4816)</f>
        <v>44.13</v>
      </c>
      <c r="S4816" s="17" t="str">
        <f aca="false">INDEX(dProdutos!$D$2:$D$47,MATCH(E4816,dProdutos!$A$2:$A$47,0))</f>
        <v>Moda Masculina</v>
      </c>
    </row>
    <row r="4817" customFormat="false" ht="15" hidden="false" customHeight="false" outlineLevel="0" collapsed="false">
      <c r="A4817" s="17" t="s">
        <v>4465</v>
      </c>
      <c r="B4817" s="17" t="n">
        <v>2</v>
      </c>
      <c r="C4817" s="21" t="n">
        <v>45990</v>
      </c>
      <c r="D4817" s="17" t="s">
        <v>781</v>
      </c>
      <c r="E4817" s="17" t="s">
        <v>102</v>
      </c>
      <c r="F4817" s="17" t="s">
        <v>1487</v>
      </c>
      <c r="G4817" s="17" t="s">
        <v>60</v>
      </c>
      <c r="H4817" s="17" t="s">
        <v>1537</v>
      </c>
      <c r="I4817" s="17" t="s">
        <v>1524</v>
      </c>
      <c r="J4817" s="17" t="n">
        <v>1</v>
      </c>
      <c r="K4817" s="15" t="n">
        <v>65.9</v>
      </c>
      <c r="L4817" s="22" t="n">
        <v>0.2</v>
      </c>
      <c r="M4817" s="15" t="n">
        <v>0</v>
      </c>
      <c r="N4817" s="15" t="n">
        <f aca="false">J4817*K4817</f>
        <v>65.9</v>
      </c>
      <c r="O4817" s="15" t="n">
        <f aca="false">N4817*L4817</f>
        <v>13.18</v>
      </c>
      <c r="P4817" s="15" t="n">
        <f aca="false">N4817-O4817</f>
        <v>52.72</v>
      </c>
      <c r="Q4817" s="15" t="n">
        <f aca="false">J4817*INDEX(dProdutos!$F$2:$F$47,MATCH(E4817,dProdutos!$A$2:$A$47,0))</f>
        <v>29.68</v>
      </c>
      <c r="R4817" s="15" t="n">
        <f aca="false">IF(I4817="Cancelado",0,P4817-Q4817)</f>
        <v>23.04</v>
      </c>
      <c r="S4817" s="17" t="str">
        <f aca="false">INDEX(dProdutos!$D$2:$D$47,MATCH(E4817,dProdutos!$A$2:$A$47,0))</f>
        <v>Moda Masculina</v>
      </c>
    </row>
    <row r="4818" customFormat="false" ht="15" hidden="false" customHeight="false" outlineLevel="0" collapsed="false">
      <c r="A4818" s="17" t="s">
        <v>4466</v>
      </c>
      <c r="B4818" s="17" t="n">
        <v>1</v>
      </c>
      <c r="C4818" s="21" t="n">
        <v>45990</v>
      </c>
      <c r="D4818" s="17" t="s">
        <v>1389</v>
      </c>
      <c r="E4818" s="17" t="s">
        <v>117</v>
      </c>
      <c r="F4818" s="17" t="s">
        <v>1503</v>
      </c>
      <c r="G4818" s="17" t="s">
        <v>61</v>
      </c>
      <c r="H4818" s="17" t="s">
        <v>1523</v>
      </c>
      <c r="I4818" s="17" t="s">
        <v>1524</v>
      </c>
      <c r="J4818" s="17" t="n">
        <v>1</v>
      </c>
      <c r="K4818" s="15" t="n">
        <v>166.9</v>
      </c>
      <c r="L4818" s="22" t="n">
        <v>0.2</v>
      </c>
      <c r="M4818" s="15" t="n">
        <v>0</v>
      </c>
      <c r="N4818" s="15" t="n">
        <f aca="false">J4818*K4818</f>
        <v>166.9</v>
      </c>
      <c r="O4818" s="15" t="n">
        <f aca="false">N4818*L4818</f>
        <v>33.38</v>
      </c>
      <c r="P4818" s="15" t="n">
        <f aca="false">N4818-O4818</f>
        <v>133.52</v>
      </c>
      <c r="Q4818" s="15" t="n">
        <f aca="false">J4818*INDEX(dProdutos!$F$2:$F$47,MATCH(E4818,dProdutos!$A$2:$A$47,0))</f>
        <v>73.23</v>
      </c>
      <c r="R4818" s="15" t="n">
        <f aca="false">IF(I4818="Cancelado",0,P4818-Q4818)</f>
        <v>60.29</v>
      </c>
      <c r="S4818" s="17" t="str">
        <f aca="false">INDEX(dProdutos!$D$2:$D$47,MATCH(E4818,dProdutos!$A$2:$A$47,0))</f>
        <v>Moda Masculina</v>
      </c>
    </row>
    <row r="4819" customFormat="false" ht="15" hidden="false" customHeight="false" outlineLevel="0" collapsed="false">
      <c r="A4819" s="17" t="s">
        <v>4467</v>
      </c>
      <c r="B4819" s="17" t="n">
        <v>1</v>
      </c>
      <c r="C4819" s="21" t="n">
        <v>45990</v>
      </c>
      <c r="D4819" s="17" t="s">
        <v>1088</v>
      </c>
      <c r="E4819" s="17" t="s">
        <v>150</v>
      </c>
      <c r="F4819" s="17" t="s">
        <v>1490</v>
      </c>
      <c r="G4819" s="17" t="s">
        <v>59</v>
      </c>
      <c r="H4819" s="17" t="s">
        <v>1540</v>
      </c>
      <c r="I4819" s="17" t="s">
        <v>1524</v>
      </c>
      <c r="J4819" s="17" t="n">
        <v>1</v>
      </c>
      <c r="K4819" s="15" t="n">
        <v>71.9</v>
      </c>
      <c r="L4819" s="22" t="n">
        <v>0.2</v>
      </c>
      <c r="M4819" s="15" t="n">
        <v>0</v>
      </c>
      <c r="N4819" s="15" t="n">
        <f aca="false">J4819*K4819</f>
        <v>71.9</v>
      </c>
      <c r="O4819" s="15" t="n">
        <f aca="false">N4819*L4819</f>
        <v>14.38</v>
      </c>
      <c r="P4819" s="15" t="n">
        <f aca="false">N4819-O4819</f>
        <v>57.52</v>
      </c>
      <c r="Q4819" s="15" t="n">
        <f aca="false">J4819*INDEX(dProdutos!$F$2:$F$47,MATCH(E4819,dProdutos!$A$2:$A$47,0))</f>
        <v>27.38</v>
      </c>
      <c r="R4819" s="15" t="n">
        <f aca="false">IF(I4819="Cancelado",0,P4819-Q4819)</f>
        <v>30.14</v>
      </c>
      <c r="S4819" s="17" t="str">
        <f aca="false">INDEX(dProdutos!$D$2:$D$47,MATCH(E4819,dProdutos!$A$2:$A$47,0))</f>
        <v>Acessórios</v>
      </c>
    </row>
    <row r="4820" customFormat="false" ht="15" hidden="false" customHeight="false" outlineLevel="0" collapsed="false">
      <c r="A4820" s="17" t="s">
        <v>4467</v>
      </c>
      <c r="B4820" s="17" t="n">
        <v>2</v>
      </c>
      <c r="C4820" s="21" t="n">
        <v>45990</v>
      </c>
      <c r="D4820" s="17" t="s">
        <v>1088</v>
      </c>
      <c r="E4820" s="17" t="s">
        <v>126</v>
      </c>
      <c r="F4820" s="17" t="s">
        <v>1490</v>
      </c>
      <c r="G4820" s="17" t="s">
        <v>59</v>
      </c>
      <c r="H4820" s="17" t="s">
        <v>1540</v>
      </c>
      <c r="I4820" s="17" t="s">
        <v>1524</v>
      </c>
      <c r="J4820" s="17" t="n">
        <v>1</v>
      </c>
      <c r="K4820" s="15" t="n">
        <v>296.9</v>
      </c>
      <c r="L4820" s="22" t="n">
        <v>0.2</v>
      </c>
      <c r="M4820" s="15" t="n">
        <v>0</v>
      </c>
      <c r="N4820" s="15" t="n">
        <f aca="false">J4820*K4820</f>
        <v>296.9</v>
      </c>
      <c r="O4820" s="15" t="n">
        <f aca="false">N4820*L4820</f>
        <v>59.38</v>
      </c>
      <c r="P4820" s="15" t="n">
        <f aca="false">N4820-O4820</f>
        <v>237.52</v>
      </c>
      <c r="Q4820" s="15" t="n">
        <f aca="false">J4820*INDEX(dProdutos!$F$2:$F$47,MATCH(E4820,dProdutos!$A$2:$A$47,0))</f>
        <v>135.24</v>
      </c>
      <c r="R4820" s="15" t="n">
        <f aca="false">IF(I4820="Cancelado",0,P4820-Q4820)</f>
        <v>102.28</v>
      </c>
      <c r="S4820" s="17" t="str">
        <f aca="false">INDEX(dProdutos!$D$2:$D$47,MATCH(E4820,dProdutos!$A$2:$A$47,0))</f>
        <v>Calçados</v>
      </c>
    </row>
    <row r="4821" customFormat="false" ht="15" hidden="false" customHeight="false" outlineLevel="0" collapsed="false">
      <c r="A4821" s="17" t="s">
        <v>4468</v>
      </c>
      <c r="B4821" s="17" t="n">
        <v>1</v>
      </c>
      <c r="C4821" s="21" t="n">
        <v>45990</v>
      </c>
      <c r="D4821" s="17" t="s">
        <v>1464</v>
      </c>
      <c r="E4821" s="17" t="s">
        <v>210</v>
      </c>
      <c r="F4821" s="17" t="s">
        <v>1497</v>
      </c>
      <c r="G4821" s="17" t="s">
        <v>64</v>
      </c>
      <c r="H4821" s="17" t="s">
        <v>1523</v>
      </c>
      <c r="I4821" s="17" t="s">
        <v>1524</v>
      </c>
      <c r="J4821" s="17" t="n">
        <v>1</v>
      </c>
      <c r="K4821" s="15" t="n">
        <v>245.9</v>
      </c>
      <c r="L4821" s="22" t="n">
        <v>0.2</v>
      </c>
      <c r="M4821" s="15" t="n">
        <v>29.11</v>
      </c>
      <c r="N4821" s="15" t="n">
        <f aca="false">J4821*K4821</f>
        <v>245.9</v>
      </c>
      <c r="O4821" s="15" t="n">
        <f aca="false">N4821*L4821</f>
        <v>49.18</v>
      </c>
      <c r="P4821" s="15" t="n">
        <f aca="false">N4821-O4821</f>
        <v>196.72</v>
      </c>
      <c r="Q4821" s="15" t="n">
        <f aca="false">J4821*INDEX(dProdutos!$F$2:$F$47,MATCH(E4821,dProdutos!$A$2:$A$47,0))</f>
        <v>150.63</v>
      </c>
      <c r="R4821" s="15" t="n">
        <f aca="false">IF(I4821="Cancelado",0,P4821-Q4821)</f>
        <v>46.09</v>
      </c>
      <c r="S4821" s="17" t="str">
        <f aca="false">INDEX(dProdutos!$D$2:$D$47,MATCH(E4821,dProdutos!$A$2:$A$47,0))</f>
        <v>Beleza</v>
      </c>
    </row>
    <row r="4822" customFormat="false" ht="15" hidden="false" customHeight="false" outlineLevel="0" collapsed="false">
      <c r="A4822" s="17" t="s">
        <v>4469</v>
      </c>
      <c r="B4822" s="17" t="n">
        <v>1</v>
      </c>
      <c r="C4822" s="21" t="n">
        <v>45990</v>
      </c>
      <c r="D4822" s="17" t="s">
        <v>1006</v>
      </c>
      <c r="E4822" s="17" t="s">
        <v>186</v>
      </c>
      <c r="F4822" s="17" t="s">
        <v>1497</v>
      </c>
      <c r="G4822" s="17" t="s">
        <v>63</v>
      </c>
      <c r="H4822" s="17" t="s">
        <v>1540</v>
      </c>
      <c r="I4822" s="17" t="s">
        <v>1524</v>
      </c>
      <c r="J4822" s="17" t="n">
        <v>3</v>
      </c>
      <c r="K4822" s="15" t="n">
        <v>120.9</v>
      </c>
      <c r="L4822" s="22" t="n">
        <v>0.2</v>
      </c>
      <c r="M4822" s="15" t="n">
        <v>19.93</v>
      </c>
      <c r="N4822" s="15" t="n">
        <f aca="false">J4822*K4822</f>
        <v>362.7</v>
      </c>
      <c r="O4822" s="15" t="n">
        <f aca="false">N4822*L4822</f>
        <v>72.54</v>
      </c>
      <c r="P4822" s="15" t="n">
        <f aca="false">N4822-O4822</f>
        <v>290.16</v>
      </c>
      <c r="Q4822" s="15" t="n">
        <f aca="false">J4822*INDEX(dProdutos!$F$2:$F$47,MATCH(E4822,dProdutos!$A$2:$A$47,0))</f>
        <v>216.63</v>
      </c>
      <c r="R4822" s="15" t="n">
        <f aca="false">IF(I4822="Cancelado",0,P4822-Q4822)</f>
        <v>73.53</v>
      </c>
      <c r="S4822" s="17" t="str">
        <f aca="false">INDEX(dProdutos!$D$2:$D$47,MATCH(E4822,dProdutos!$A$2:$A$47,0))</f>
        <v>Eletrônicos</v>
      </c>
    </row>
    <row r="4823" customFormat="false" ht="15" hidden="false" customHeight="false" outlineLevel="0" collapsed="false">
      <c r="A4823" s="17" t="s">
        <v>4469</v>
      </c>
      <c r="B4823" s="17" t="n">
        <v>2</v>
      </c>
      <c r="C4823" s="21" t="n">
        <v>45990</v>
      </c>
      <c r="D4823" s="17" t="s">
        <v>1006</v>
      </c>
      <c r="E4823" s="17" t="s">
        <v>88</v>
      </c>
      <c r="F4823" s="17" t="s">
        <v>1497</v>
      </c>
      <c r="G4823" s="17" t="s">
        <v>63</v>
      </c>
      <c r="H4823" s="17" t="s">
        <v>1540</v>
      </c>
      <c r="I4823" s="17" t="s">
        <v>1524</v>
      </c>
      <c r="J4823" s="17" t="n">
        <v>3</v>
      </c>
      <c r="K4823" s="15" t="n">
        <v>170.9</v>
      </c>
      <c r="L4823" s="22" t="n">
        <v>0.2</v>
      </c>
      <c r="M4823" s="15" t="n">
        <v>0</v>
      </c>
      <c r="N4823" s="15" t="n">
        <f aca="false">J4823*K4823</f>
        <v>512.7</v>
      </c>
      <c r="O4823" s="15" t="n">
        <f aca="false">N4823*L4823</f>
        <v>102.54</v>
      </c>
      <c r="P4823" s="15" t="n">
        <f aca="false">N4823-O4823</f>
        <v>410.16</v>
      </c>
      <c r="Q4823" s="15" t="n">
        <f aca="false">J4823*INDEX(dProdutos!$F$2:$F$47,MATCH(E4823,dProdutos!$A$2:$A$47,0))</f>
        <v>294.42</v>
      </c>
      <c r="R4823" s="15" t="n">
        <f aca="false">IF(I4823="Cancelado",0,P4823-Q4823)</f>
        <v>115.74</v>
      </c>
      <c r="S4823" s="17" t="str">
        <f aca="false">INDEX(dProdutos!$D$2:$D$47,MATCH(E4823,dProdutos!$A$2:$A$47,0))</f>
        <v>Moda Feminina</v>
      </c>
    </row>
    <row r="4824" customFormat="false" ht="15" hidden="false" customHeight="false" outlineLevel="0" collapsed="false">
      <c r="A4824" s="17" t="s">
        <v>4470</v>
      </c>
      <c r="B4824" s="17" t="n">
        <v>1</v>
      </c>
      <c r="C4824" s="21" t="n">
        <v>45990</v>
      </c>
      <c r="D4824" s="17" t="s">
        <v>640</v>
      </c>
      <c r="E4824" s="17" t="s">
        <v>204</v>
      </c>
      <c r="F4824" s="17" t="s">
        <v>1487</v>
      </c>
      <c r="G4824" s="17" t="s">
        <v>59</v>
      </c>
      <c r="H4824" s="17" t="s">
        <v>1537</v>
      </c>
      <c r="I4824" s="17" t="s">
        <v>1524</v>
      </c>
      <c r="J4824" s="17" t="n">
        <v>1</v>
      </c>
      <c r="K4824" s="15" t="n">
        <v>64.9</v>
      </c>
      <c r="L4824" s="22" t="n">
        <v>0.2</v>
      </c>
      <c r="M4824" s="15" t="n">
        <v>34.75</v>
      </c>
      <c r="N4824" s="15" t="n">
        <f aca="false">J4824*K4824</f>
        <v>64.9</v>
      </c>
      <c r="O4824" s="15" t="n">
        <f aca="false">N4824*L4824</f>
        <v>12.98</v>
      </c>
      <c r="P4824" s="15" t="n">
        <f aca="false">N4824-O4824</f>
        <v>51.92</v>
      </c>
      <c r="Q4824" s="15" t="n">
        <f aca="false">J4824*INDEX(dProdutos!$F$2:$F$47,MATCH(E4824,dProdutos!$A$2:$A$47,0))</f>
        <v>27.52</v>
      </c>
      <c r="R4824" s="15" t="n">
        <f aca="false">IF(I4824="Cancelado",0,P4824-Q4824)</f>
        <v>24.4</v>
      </c>
      <c r="S4824" s="17" t="str">
        <f aca="false">INDEX(dProdutos!$D$2:$D$47,MATCH(E4824,dProdutos!$A$2:$A$47,0))</f>
        <v>Beleza</v>
      </c>
    </row>
    <row r="4825" customFormat="false" ht="15" hidden="false" customHeight="false" outlineLevel="0" collapsed="false">
      <c r="A4825" s="17" t="s">
        <v>4470</v>
      </c>
      <c r="B4825" s="17" t="n">
        <v>2</v>
      </c>
      <c r="C4825" s="21" t="n">
        <v>45990</v>
      </c>
      <c r="D4825" s="17" t="s">
        <v>640</v>
      </c>
      <c r="E4825" s="17" t="s">
        <v>135</v>
      </c>
      <c r="F4825" s="17" t="s">
        <v>1487</v>
      </c>
      <c r="G4825" s="17" t="s">
        <v>59</v>
      </c>
      <c r="H4825" s="17" t="s">
        <v>1537</v>
      </c>
      <c r="I4825" s="17" t="s">
        <v>1524</v>
      </c>
      <c r="J4825" s="17" t="n">
        <v>1</v>
      </c>
      <c r="K4825" s="15" t="n">
        <v>200.9</v>
      </c>
      <c r="L4825" s="22" t="n">
        <v>0.2</v>
      </c>
      <c r="M4825" s="15" t="n">
        <v>0</v>
      </c>
      <c r="N4825" s="15" t="n">
        <f aca="false">J4825*K4825</f>
        <v>200.9</v>
      </c>
      <c r="O4825" s="15" t="n">
        <f aca="false">N4825*L4825</f>
        <v>40.18</v>
      </c>
      <c r="P4825" s="15" t="n">
        <f aca="false">N4825-O4825</f>
        <v>160.72</v>
      </c>
      <c r="Q4825" s="15" t="n">
        <f aca="false">J4825*INDEX(dProdutos!$F$2:$F$47,MATCH(E4825,dProdutos!$A$2:$A$47,0))</f>
        <v>80.73</v>
      </c>
      <c r="R4825" s="15" t="n">
        <f aca="false">IF(I4825="Cancelado",0,P4825-Q4825)</f>
        <v>79.99</v>
      </c>
      <c r="S4825" s="17" t="str">
        <f aca="false">INDEX(dProdutos!$D$2:$D$47,MATCH(E4825,dProdutos!$A$2:$A$47,0))</f>
        <v>Calçados</v>
      </c>
    </row>
    <row r="4826" customFormat="false" ht="15" hidden="false" customHeight="false" outlineLevel="0" collapsed="false">
      <c r="A4826" s="17" t="s">
        <v>4470</v>
      </c>
      <c r="B4826" s="17" t="n">
        <v>3</v>
      </c>
      <c r="C4826" s="21" t="n">
        <v>45990</v>
      </c>
      <c r="D4826" s="17" t="s">
        <v>640</v>
      </c>
      <c r="E4826" s="17" t="s">
        <v>88</v>
      </c>
      <c r="F4826" s="17" t="s">
        <v>1487</v>
      </c>
      <c r="G4826" s="17" t="s">
        <v>59</v>
      </c>
      <c r="H4826" s="17" t="s">
        <v>1537</v>
      </c>
      <c r="I4826" s="17" t="s">
        <v>1524</v>
      </c>
      <c r="J4826" s="17" t="n">
        <v>2</v>
      </c>
      <c r="K4826" s="15" t="n">
        <v>170.9</v>
      </c>
      <c r="L4826" s="22" t="n">
        <v>0.2</v>
      </c>
      <c r="M4826" s="15" t="n">
        <v>0</v>
      </c>
      <c r="N4826" s="15" t="n">
        <f aca="false">J4826*K4826</f>
        <v>341.8</v>
      </c>
      <c r="O4826" s="15" t="n">
        <f aca="false">N4826*L4826</f>
        <v>68.36</v>
      </c>
      <c r="P4826" s="15" t="n">
        <f aca="false">N4826-O4826</f>
        <v>273.44</v>
      </c>
      <c r="Q4826" s="15" t="n">
        <f aca="false">J4826*INDEX(dProdutos!$F$2:$F$47,MATCH(E4826,dProdutos!$A$2:$A$47,0))</f>
        <v>196.28</v>
      </c>
      <c r="R4826" s="15" t="n">
        <f aca="false">IF(I4826="Cancelado",0,P4826-Q4826)</f>
        <v>77.16</v>
      </c>
      <c r="S4826" s="17" t="str">
        <f aca="false">INDEX(dProdutos!$D$2:$D$47,MATCH(E4826,dProdutos!$A$2:$A$47,0))</f>
        <v>Moda Feminina</v>
      </c>
    </row>
    <row r="4827" customFormat="false" ht="15" hidden="false" customHeight="false" outlineLevel="0" collapsed="false">
      <c r="A4827" s="17" t="s">
        <v>4471</v>
      </c>
      <c r="B4827" s="17" t="n">
        <v>1</v>
      </c>
      <c r="C4827" s="21" t="n">
        <v>45990</v>
      </c>
      <c r="D4827" s="17" t="s">
        <v>648</v>
      </c>
      <c r="E4827" s="17" t="s">
        <v>159</v>
      </c>
      <c r="F4827" s="17" t="s">
        <v>1487</v>
      </c>
      <c r="G4827" s="17" t="s">
        <v>63</v>
      </c>
      <c r="H4827" s="17" t="s">
        <v>1537</v>
      </c>
      <c r="I4827" s="17" t="s">
        <v>1524</v>
      </c>
      <c r="J4827" s="17" t="n">
        <v>2</v>
      </c>
      <c r="K4827" s="15" t="n">
        <v>276.9</v>
      </c>
      <c r="L4827" s="22" t="n">
        <v>0.2</v>
      </c>
      <c r="M4827" s="15" t="n">
        <v>17.66</v>
      </c>
      <c r="N4827" s="15" t="n">
        <f aca="false">J4827*K4827</f>
        <v>553.8</v>
      </c>
      <c r="O4827" s="15" t="n">
        <f aca="false">N4827*L4827</f>
        <v>110.76</v>
      </c>
      <c r="P4827" s="15" t="n">
        <f aca="false">N4827-O4827</f>
        <v>443.04</v>
      </c>
      <c r="Q4827" s="15" t="n">
        <f aca="false">J4827*INDEX(dProdutos!$F$2:$F$47,MATCH(E4827,dProdutos!$A$2:$A$47,0))</f>
        <v>290.06</v>
      </c>
      <c r="R4827" s="15" t="n">
        <f aca="false">IF(I4827="Cancelado",0,P4827-Q4827)</f>
        <v>152.98</v>
      </c>
      <c r="S4827" s="17" t="str">
        <f aca="false">INDEX(dProdutos!$D$2:$D$47,MATCH(E4827,dProdutos!$A$2:$A$47,0))</f>
        <v>Acessórios</v>
      </c>
    </row>
    <row r="4828" customFormat="false" ht="15" hidden="false" customHeight="false" outlineLevel="0" collapsed="false">
      <c r="A4828" s="17" t="s">
        <v>4471</v>
      </c>
      <c r="B4828" s="17" t="n">
        <v>2</v>
      </c>
      <c r="C4828" s="21" t="n">
        <v>45990</v>
      </c>
      <c r="D4828" s="17" t="s">
        <v>648</v>
      </c>
      <c r="E4828" s="17" t="s">
        <v>147</v>
      </c>
      <c r="F4828" s="17" t="s">
        <v>1487</v>
      </c>
      <c r="G4828" s="17" t="s">
        <v>63</v>
      </c>
      <c r="H4828" s="17" t="s">
        <v>1537</v>
      </c>
      <c r="I4828" s="17" t="s">
        <v>1524</v>
      </c>
      <c r="J4828" s="17" t="n">
        <v>1</v>
      </c>
      <c r="K4828" s="15" t="n">
        <v>231.9</v>
      </c>
      <c r="L4828" s="22" t="n">
        <v>0.2</v>
      </c>
      <c r="M4828" s="15" t="n">
        <v>0</v>
      </c>
      <c r="N4828" s="15" t="n">
        <f aca="false">J4828*K4828</f>
        <v>231.9</v>
      </c>
      <c r="O4828" s="15" t="n">
        <f aca="false">N4828*L4828</f>
        <v>46.38</v>
      </c>
      <c r="P4828" s="15" t="n">
        <f aca="false">N4828-O4828</f>
        <v>185.52</v>
      </c>
      <c r="Q4828" s="15" t="n">
        <f aca="false">J4828*INDEX(dProdutos!$F$2:$F$47,MATCH(E4828,dProdutos!$A$2:$A$47,0))</f>
        <v>130.9</v>
      </c>
      <c r="R4828" s="15" t="n">
        <f aca="false">IF(I4828="Cancelado",0,P4828-Q4828)</f>
        <v>54.62</v>
      </c>
      <c r="S4828" s="17" t="str">
        <f aca="false">INDEX(dProdutos!$D$2:$D$47,MATCH(E4828,dProdutos!$A$2:$A$47,0))</f>
        <v>Acessórios</v>
      </c>
    </row>
    <row r="4829" customFormat="false" ht="15" hidden="false" customHeight="false" outlineLevel="0" collapsed="false">
      <c r="A4829" s="17" t="s">
        <v>4471</v>
      </c>
      <c r="B4829" s="17" t="n">
        <v>3</v>
      </c>
      <c r="C4829" s="21" t="n">
        <v>45990</v>
      </c>
      <c r="D4829" s="17" t="s">
        <v>648</v>
      </c>
      <c r="E4829" s="17" t="s">
        <v>138</v>
      </c>
      <c r="F4829" s="17" t="s">
        <v>1487</v>
      </c>
      <c r="G4829" s="17" t="s">
        <v>63</v>
      </c>
      <c r="H4829" s="17" t="s">
        <v>1537</v>
      </c>
      <c r="I4829" s="17" t="s">
        <v>1524</v>
      </c>
      <c r="J4829" s="17" t="n">
        <v>3</v>
      </c>
      <c r="K4829" s="15" t="n">
        <v>231.9</v>
      </c>
      <c r="L4829" s="22" t="n">
        <v>0.2</v>
      </c>
      <c r="M4829" s="15" t="n">
        <v>0</v>
      </c>
      <c r="N4829" s="15" t="n">
        <f aca="false">J4829*K4829</f>
        <v>695.7</v>
      </c>
      <c r="O4829" s="15" t="n">
        <f aca="false">N4829*L4829</f>
        <v>139.14</v>
      </c>
      <c r="P4829" s="15" t="n">
        <f aca="false">N4829-O4829</f>
        <v>556.56</v>
      </c>
      <c r="Q4829" s="15" t="n">
        <f aca="false">J4829*INDEX(dProdutos!$F$2:$F$47,MATCH(E4829,dProdutos!$A$2:$A$47,0))</f>
        <v>396.63</v>
      </c>
      <c r="R4829" s="15" t="n">
        <f aca="false">IF(I4829="Cancelado",0,P4829-Q4829)</f>
        <v>159.93</v>
      </c>
      <c r="S4829" s="17" t="str">
        <f aca="false">INDEX(dProdutos!$D$2:$D$47,MATCH(E4829,dProdutos!$A$2:$A$47,0))</f>
        <v>Calçados</v>
      </c>
    </row>
    <row r="4830" customFormat="false" ht="15" hidden="false" customHeight="false" outlineLevel="0" collapsed="false">
      <c r="A4830" s="17" t="s">
        <v>4472</v>
      </c>
      <c r="B4830" s="17" t="n">
        <v>1</v>
      </c>
      <c r="C4830" s="21" t="n">
        <v>45990</v>
      </c>
      <c r="D4830" s="17" t="s">
        <v>968</v>
      </c>
      <c r="E4830" s="17" t="s">
        <v>92</v>
      </c>
      <c r="F4830" s="17" t="s">
        <v>1493</v>
      </c>
      <c r="G4830" s="17" t="s">
        <v>63</v>
      </c>
      <c r="H4830" s="17" t="s">
        <v>1523</v>
      </c>
      <c r="I4830" s="17" t="s">
        <v>1524</v>
      </c>
      <c r="J4830" s="17" t="n">
        <v>1</v>
      </c>
      <c r="K4830" s="15" t="n">
        <v>191.9</v>
      </c>
      <c r="L4830" s="22" t="n">
        <v>0.2</v>
      </c>
      <c r="M4830" s="15" t="n">
        <v>0</v>
      </c>
      <c r="N4830" s="15" t="n">
        <f aca="false">J4830*K4830</f>
        <v>191.9</v>
      </c>
      <c r="O4830" s="15" t="n">
        <f aca="false">N4830*L4830</f>
        <v>38.38</v>
      </c>
      <c r="P4830" s="15" t="n">
        <f aca="false">N4830-O4830</f>
        <v>153.52</v>
      </c>
      <c r="Q4830" s="15" t="n">
        <f aca="false">J4830*INDEX(dProdutos!$F$2:$F$47,MATCH(E4830,dProdutos!$A$2:$A$47,0))</f>
        <v>88.59</v>
      </c>
      <c r="R4830" s="15" t="n">
        <f aca="false">IF(I4830="Cancelado",0,P4830-Q4830)</f>
        <v>64.93</v>
      </c>
      <c r="S4830" s="17" t="str">
        <f aca="false">INDEX(dProdutos!$D$2:$D$47,MATCH(E4830,dProdutos!$A$2:$A$47,0))</f>
        <v>Moda Feminina</v>
      </c>
    </row>
    <row r="4831" customFormat="false" ht="15" hidden="false" customHeight="false" outlineLevel="0" collapsed="false">
      <c r="A4831" s="17" t="s">
        <v>4472</v>
      </c>
      <c r="B4831" s="17" t="n">
        <v>2</v>
      </c>
      <c r="C4831" s="21" t="n">
        <v>45990</v>
      </c>
      <c r="D4831" s="17" t="s">
        <v>968</v>
      </c>
      <c r="E4831" s="17" t="s">
        <v>165</v>
      </c>
      <c r="F4831" s="17" t="s">
        <v>1493</v>
      </c>
      <c r="G4831" s="17" t="s">
        <v>63</v>
      </c>
      <c r="H4831" s="17" t="s">
        <v>1523</v>
      </c>
      <c r="I4831" s="17" t="s">
        <v>1524</v>
      </c>
      <c r="J4831" s="17" t="n">
        <v>1</v>
      </c>
      <c r="K4831" s="15" t="n">
        <v>231.9</v>
      </c>
      <c r="L4831" s="22" t="n">
        <v>0.2</v>
      </c>
      <c r="M4831" s="15" t="n">
        <v>0</v>
      </c>
      <c r="N4831" s="15" t="n">
        <f aca="false">J4831*K4831</f>
        <v>231.9</v>
      </c>
      <c r="O4831" s="15" t="n">
        <f aca="false">N4831*L4831</f>
        <v>46.38</v>
      </c>
      <c r="P4831" s="15" t="n">
        <f aca="false">N4831-O4831</f>
        <v>185.52</v>
      </c>
      <c r="Q4831" s="15" t="n">
        <f aca="false">J4831*INDEX(dProdutos!$F$2:$F$47,MATCH(E4831,dProdutos!$A$2:$A$47,0))</f>
        <v>140.83</v>
      </c>
      <c r="R4831" s="15" t="n">
        <f aca="false">IF(I4831="Cancelado",0,P4831-Q4831)</f>
        <v>44.69</v>
      </c>
      <c r="S4831" s="17" t="str">
        <f aca="false">INDEX(dProdutos!$D$2:$D$47,MATCH(E4831,dProdutos!$A$2:$A$47,0))</f>
        <v>Casa</v>
      </c>
    </row>
    <row r="4832" customFormat="false" ht="15" hidden="false" customHeight="false" outlineLevel="0" collapsed="false">
      <c r="A4832" s="17" t="s">
        <v>4472</v>
      </c>
      <c r="B4832" s="17" t="n">
        <v>3</v>
      </c>
      <c r="C4832" s="21" t="n">
        <v>45990</v>
      </c>
      <c r="D4832" s="17" t="s">
        <v>968</v>
      </c>
      <c r="E4832" s="17" t="s">
        <v>135</v>
      </c>
      <c r="F4832" s="17" t="s">
        <v>1493</v>
      </c>
      <c r="G4832" s="17" t="s">
        <v>63</v>
      </c>
      <c r="H4832" s="17" t="s">
        <v>1523</v>
      </c>
      <c r="I4832" s="17" t="s">
        <v>1524</v>
      </c>
      <c r="J4832" s="17" t="n">
        <v>2</v>
      </c>
      <c r="K4832" s="15" t="n">
        <v>200.9</v>
      </c>
      <c r="L4832" s="22" t="n">
        <v>0.2</v>
      </c>
      <c r="M4832" s="15" t="n">
        <v>0</v>
      </c>
      <c r="N4832" s="15" t="n">
        <f aca="false">J4832*K4832</f>
        <v>401.8</v>
      </c>
      <c r="O4832" s="15" t="n">
        <f aca="false">N4832*L4832</f>
        <v>80.36</v>
      </c>
      <c r="P4832" s="15" t="n">
        <f aca="false">N4832-O4832</f>
        <v>321.44</v>
      </c>
      <c r="Q4832" s="15" t="n">
        <f aca="false">J4832*INDEX(dProdutos!$F$2:$F$47,MATCH(E4832,dProdutos!$A$2:$A$47,0))</f>
        <v>161.46</v>
      </c>
      <c r="R4832" s="15" t="n">
        <f aca="false">IF(I4832="Cancelado",0,P4832-Q4832)</f>
        <v>159.98</v>
      </c>
      <c r="S4832" s="17" t="str">
        <f aca="false">INDEX(dProdutos!$D$2:$D$47,MATCH(E4832,dProdutos!$A$2:$A$47,0))</f>
        <v>Calçados</v>
      </c>
    </row>
    <row r="4833" customFormat="false" ht="15" hidden="false" customHeight="false" outlineLevel="0" collapsed="false">
      <c r="A4833" s="17" t="s">
        <v>4473</v>
      </c>
      <c r="B4833" s="17" t="n">
        <v>1</v>
      </c>
      <c r="C4833" s="21" t="n">
        <v>45990</v>
      </c>
      <c r="D4833" s="17" t="s">
        <v>502</v>
      </c>
      <c r="E4833" s="17" t="s">
        <v>81</v>
      </c>
      <c r="F4833" s="17" t="s">
        <v>1487</v>
      </c>
      <c r="G4833" s="17" t="s">
        <v>59</v>
      </c>
      <c r="H4833" s="17" t="s">
        <v>1537</v>
      </c>
      <c r="I4833" s="17" t="s">
        <v>1524</v>
      </c>
      <c r="J4833" s="17" t="n">
        <v>1</v>
      </c>
      <c r="K4833" s="15" t="n">
        <v>64.9</v>
      </c>
      <c r="L4833" s="22" t="n">
        <v>0.2</v>
      </c>
      <c r="M4833" s="15" t="n">
        <v>30.86</v>
      </c>
      <c r="N4833" s="15" t="n">
        <f aca="false">J4833*K4833</f>
        <v>64.9</v>
      </c>
      <c r="O4833" s="15" t="n">
        <f aca="false">N4833*L4833</f>
        <v>12.98</v>
      </c>
      <c r="P4833" s="15" t="n">
        <f aca="false">N4833-O4833</f>
        <v>51.92</v>
      </c>
      <c r="Q4833" s="15" t="n">
        <f aca="false">J4833*INDEX(dProdutos!$F$2:$F$47,MATCH(E4833,dProdutos!$A$2:$A$47,0))</f>
        <v>26.12</v>
      </c>
      <c r="R4833" s="15" t="n">
        <f aca="false">IF(I4833="Cancelado",0,P4833-Q4833)</f>
        <v>25.8</v>
      </c>
      <c r="S4833" s="17" t="str">
        <f aca="false">INDEX(dProdutos!$D$2:$D$47,MATCH(E4833,dProdutos!$A$2:$A$47,0))</f>
        <v>Moda Feminina</v>
      </c>
    </row>
    <row r="4834" customFormat="false" ht="15" hidden="false" customHeight="false" outlineLevel="0" collapsed="false">
      <c r="A4834" s="17" t="s">
        <v>4474</v>
      </c>
      <c r="B4834" s="17" t="n">
        <v>1</v>
      </c>
      <c r="C4834" s="21" t="n">
        <v>45990</v>
      </c>
      <c r="D4834" s="17" t="s">
        <v>1448</v>
      </c>
      <c r="E4834" s="17" t="s">
        <v>189</v>
      </c>
      <c r="F4834" s="17" t="s">
        <v>1497</v>
      </c>
      <c r="G4834" s="17" t="s">
        <v>62</v>
      </c>
      <c r="H4834" s="17" t="s">
        <v>1537</v>
      </c>
      <c r="I4834" s="17" t="s">
        <v>1524</v>
      </c>
      <c r="J4834" s="17" t="n">
        <v>3</v>
      </c>
      <c r="K4834" s="15" t="n">
        <v>138.9</v>
      </c>
      <c r="L4834" s="22" t="n">
        <v>0.2</v>
      </c>
      <c r="M4834" s="15" t="n">
        <v>27.97</v>
      </c>
      <c r="N4834" s="15" t="n">
        <f aca="false">J4834*K4834</f>
        <v>416.7</v>
      </c>
      <c r="O4834" s="15" t="n">
        <f aca="false">N4834*L4834</f>
        <v>83.34</v>
      </c>
      <c r="P4834" s="15" t="n">
        <f aca="false">N4834-O4834</f>
        <v>333.36</v>
      </c>
      <c r="Q4834" s="15" t="n">
        <f aca="false">J4834*INDEX(dProdutos!$F$2:$F$47,MATCH(E4834,dProdutos!$A$2:$A$47,0))</f>
        <v>206.88</v>
      </c>
      <c r="R4834" s="15" t="n">
        <f aca="false">IF(I4834="Cancelado",0,P4834-Q4834)</f>
        <v>126.48</v>
      </c>
      <c r="S4834" s="17" t="str">
        <f aca="false">INDEX(dProdutos!$D$2:$D$47,MATCH(E4834,dProdutos!$A$2:$A$47,0))</f>
        <v>Eletrônicos</v>
      </c>
    </row>
    <row r="4835" customFormat="false" ht="15" hidden="false" customHeight="false" outlineLevel="0" collapsed="false">
      <c r="A4835" s="17" t="s">
        <v>4474</v>
      </c>
      <c r="B4835" s="17" t="n">
        <v>2</v>
      </c>
      <c r="C4835" s="21" t="n">
        <v>45990</v>
      </c>
      <c r="D4835" s="17" t="s">
        <v>1448</v>
      </c>
      <c r="E4835" s="17" t="s">
        <v>150</v>
      </c>
      <c r="F4835" s="17" t="s">
        <v>1497</v>
      </c>
      <c r="G4835" s="17" t="s">
        <v>62</v>
      </c>
      <c r="H4835" s="17" t="s">
        <v>1537</v>
      </c>
      <c r="I4835" s="17" t="s">
        <v>1524</v>
      </c>
      <c r="J4835" s="17" t="n">
        <v>1</v>
      </c>
      <c r="K4835" s="15" t="n">
        <v>71.9</v>
      </c>
      <c r="L4835" s="22" t="n">
        <v>0.2</v>
      </c>
      <c r="M4835" s="15" t="n">
        <v>0</v>
      </c>
      <c r="N4835" s="15" t="n">
        <f aca="false">J4835*K4835</f>
        <v>71.9</v>
      </c>
      <c r="O4835" s="15" t="n">
        <f aca="false">N4835*L4835</f>
        <v>14.38</v>
      </c>
      <c r="P4835" s="15" t="n">
        <f aca="false">N4835-O4835</f>
        <v>57.52</v>
      </c>
      <c r="Q4835" s="15" t="n">
        <f aca="false">J4835*INDEX(dProdutos!$F$2:$F$47,MATCH(E4835,dProdutos!$A$2:$A$47,0))</f>
        <v>27.38</v>
      </c>
      <c r="R4835" s="15" t="n">
        <f aca="false">IF(I4835="Cancelado",0,P4835-Q4835)</f>
        <v>30.14</v>
      </c>
      <c r="S4835" s="17" t="str">
        <f aca="false">INDEX(dProdutos!$D$2:$D$47,MATCH(E4835,dProdutos!$A$2:$A$47,0))</f>
        <v>Acessórios</v>
      </c>
    </row>
    <row r="4836" customFormat="false" ht="15" hidden="false" customHeight="false" outlineLevel="0" collapsed="false">
      <c r="A4836" s="17" t="s">
        <v>4475</v>
      </c>
      <c r="B4836" s="17" t="n">
        <v>1</v>
      </c>
      <c r="C4836" s="21" t="n">
        <v>45990</v>
      </c>
      <c r="D4836" s="17" t="s">
        <v>671</v>
      </c>
      <c r="E4836" s="17" t="s">
        <v>108</v>
      </c>
      <c r="F4836" s="17" t="s">
        <v>1490</v>
      </c>
      <c r="G4836" s="17" t="s">
        <v>62</v>
      </c>
      <c r="H4836" s="17" t="s">
        <v>1537</v>
      </c>
      <c r="I4836" s="17" t="s">
        <v>1531</v>
      </c>
      <c r="J4836" s="17" t="n">
        <v>1</v>
      </c>
      <c r="K4836" s="15" t="n">
        <v>265.9</v>
      </c>
      <c r="L4836" s="22" t="n">
        <v>0.2</v>
      </c>
      <c r="M4836" s="15" t="n">
        <v>30.96</v>
      </c>
      <c r="N4836" s="15" t="n">
        <f aca="false">J4836*K4836</f>
        <v>265.9</v>
      </c>
      <c r="O4836" s="15" t="n">
        <f aca="false">N4836*L4836</f>
        <v>53.18</v>
      </c>
      <c r="P4836" s="15" t="n">
        <f aca="false">N4836-O4836</f>
        <v>212.72</v>
      </c>
      <c r="Q4836" s="15" t="n">
        <f aca="false">J4836*INDEX(dProdutos!$F$2:$F$47,MATCH(E4836,dProdutos!$A$2:$A$47,0))</f>
        <v>155.62</v>
      </c>
      <c r="R4836" s="15" t="n">
        <f aca="false">IF(I4836="Cancelado",0,P4836-Q4836)</f>
        <v>0</v>
      </c>
      <c r="S4836" s="17" t="str">
        <f aca="false">INDEX(dProdutos!$D$2:$D$47,MATCH(E4836,dProdutos!$A$2:$A$47,0))</f>
        <v>Moda Masculina</v>
      </c>
    </row>
    <row r="4837" customFormat="false" ht="15" hidden="false" customHeight="false" outlineLevel="0" collapsed="false">
      <c r="A4837" s="17" t="s">
        <v>4475</v>
      </c>
      <c r="B4837" s="17" t="n">
        <v>2</v>
      </c>
      <c r="C4837" s="21" t="n">
        <v>45990</v>
      </c>
      <c r="D4837" s="17" t="s">
        <v>671</v>
      </c>
      <c r="E4837" s="17" t="s">
        <v>213</v>
      </c>
      <c r="F4837" s="17" t="s">
        <v>1490</v>
      </c>
      <c r="G4837" s="17" t="s">
        <v>62</v>
      </c>
      <c r="H4837" s="17" t="s">
        <v>1537</v>
      </c>
      <c r="I4837" s="17" t="s">
        <v>1531</v>
      </c>
      <c r="J4837" s="17" t="n">
        <v>1</v>
      </c>
      <c r="K4837" s="15" t="n">
        <v>153.9</v>
      </c>
      <c r="L4837" s="22" t="n">
        <v>0.2</v>
      </c>
      <c r="M4837" s="15" t="n">
        <v>0</v>
      </c>
      <c r="N4837" s="15" t="n">
        <f aca="false">J4837*K4837</f>
        <v>153.9</v>
      </c>
      <c r="O4837" s="15" t="n">
        <f aca="false">N4837*L4837</f>
        <v>30.78</v>
      </c>
      <c r="P4837" s="15" t="n">
        <f aca="false">N4837-O4837</f>
        <v>123.12</v>
      </c>
      <c r="Q4837" s="15" t="n">
        <f aca="false">J4837*INDEX(dProdutos!$F$2:$F$47,MATCH(E4837,dProdutos!$A$2:$A$47,0))</f>
        <v>90.42</v>
      </c>
      <c r="R4837" s="15" t="n">
        <f aca="false">IF(I4837="Cancelado",0,P4837-Q4837)</f>
        <v>0</v>
      </c>
      <c r="S4837" s="17" t="str">
        <f aca="false">INDEX(dProdutos!$D$2:$D$47,MATCH(E4837,dProdutos!$A$2:$A$47,0))</f>
        <v>Beleza</v>
      </c>
    </row>
    <row r="4838" customFormat="false" ht="15" hidden="false" customHeight="false" outlineLevel="0" collapsed="false">
      <c r="A4838" s="17" t="s">
        <v>4476</v>
      </c>
      <c r="B4838" s="17" t="n">
        <v>1</v>
      </c>
      <c r="C4838" s="21" t="n">
        <v>45990</v>
      </c>
      <c r="D4838" s="17" t="s">
        <v>662</v>
      </c>
      <c r="E4838" s="17" t="s">
        <v>213</v>
      </c>
      <c r="F4838" s="17" t="s">
        <v>1503</v>
      </c>
      <c r="G4838" s="17" t="s">
        <v>61</v>
      </c>
      <c r="H4838" s="17" t="s">
        <v>1537</v>
      </c>
      <c r="I4838" s="17" t="s">
        <v>1531</v>
      </c>
      <c r="J4838" s="17" t="n">
        <v>1</v>
      </c>
      <c r="K4838" s="15" t="n">
        <v>153.9</v>
      </c>
      <c r="L4838" s="22" t="n">
        <v>0.2</v>
      </c>
      <c r="M4838" s="15" t="n">
        <v>0</v>
      </c>
      <c r="N4838" s="15" t="n">
        <f aca="false">J4838*K4838</f>
        <v>153.9</v>
      </c>
      <c r="O4838" s="15" t="n">
        <f aca="false">N4838*L4838</f>
        <v>30.78</v>
      </c>
      <c r="P4838" s="15" t="n">
        <f aca="false">N4838-O4838</f>
        <v>123.12</v>
      </c>
      <c r="Q4838" s="15" t="n">
        <f aca="false">J4838*INDEX(dProdutos!$F$2:$F$47,MATCH(E4838,dProdutos!$A$2:$A$47,0))</f>
        <v>90.42</v>
      </c>
      <c r="R4838" s="15" t="n">
        <f aca="false">IF(I4838="Cancelado",0,P4838-Q4838)</f>
        <v>0</v>
      </c>
      <c r="S4838" s="17" t="str">
        <f aca="false">INDEX(dProdutos!$D$2:$D$47,MATCH(E4838,dProdutos!$A$2:$A$47,0))</f>
        <v>Beleza</v>
      </c>
    </row>
    <row r="4839" customFormat="false" ht="15" hidden="false" customHeight="false" outlineLevel="0" collapsed="false">
      <c r="A4839" s="17" t="s">
        <v>4477</v>
      </c>
      <c r="B4839" s="17" t="n">
        <v>1</v>
      </c>
      <c r="C4839" s="21" t="n">
        <v>45990</v>
      </c>
      <c r="D4839" s="17" t="s">
        <v>1374</v>
      </c>
      <c r="E4839" s="17" t="s">
        <v>120</v>
      </c>
      <c r="F4839" s="17" t="s">
        <v>1487</v>
      </c>
      <c r="G4839" s="17" t="s">
        <v>64</v>
      </c>
      <c r="H4839" s="17" t="s">
        <v>1537</v>
      </c>
      <c r="I4839" s="17" t="s">
        <v>1524</v>
      </c>
      <c r="J4839" s="17" t="n">
        <v>1</v>
      </c>
      <c r="K4839" s="15" t="n">
        <v>96.9</v>
      </c>
      <c r="L4839" s="22" t="n">
        <v>0.2</v>
      </c>
      <c r="M4839" s="15" t="n">
        <v>33.63</v>
      </c>
      <c r="N4839" s="15" t="n">
        <f aca="false">J4839*K4839</f>
        <v>96.9</v>
      </c>
      <c r="O4839" s="15" t="n">
        <f aca="false">N4839*L4839</f>
        <v>19.38</v>
      </c>
      <c r="P4839" s="15" t="n">
        <f aca="false">N4839-O4839</f>
        <v>77.52</v>
      </c>
      <c r="Q4839" s="15" t="n">
        <f aca="false">J4839*INDEX(dProdutos!$F$2:$F$47,MATCH(E4839,dProdutos!$A$2:$A$47,0))</f>
        <v>44.36</v>
      </c>
      <c r="R4839" s="15" t="n">
        <f aca="false">IF(I4839="Cancelado",0,P4839-Q4839)</f>
        <v>33.16</v>
      </c>
      <c r="S4839" s="17" t="str">
        <f aca="false">INDEX(dProdutos!$D$2:$D$47,MATCH(E4839,dProdutos!$A$2:$A$47,0))</f>
        <v>Moda Masculina</v>
      </c>
    </row>
    <row r="4840" customFormat="false" ht="15" hidden="false" customHeight="false" outlineLevel="0" collapsed="false">
      <c r="A4840" s="17" t="s">
        <v>4478</v>
      </c>
      <c r="B4840" s="17" t="n">
        <v>1</v>
      </c>
      <c r="C4840" s="21" t="n">
        <v>45990</v>
      </c>
      <c r="D4840" s="17" t="s">
        <v>482</v>
      </c>
      <c r="E4840" s="17" t="s">
        <v>111</v>
      </c>
      <c r="F4840" s="17" t="s">
        <v>1490</v>
      </c>
      <c r="G4840" s="17" t="s">
        <v>63</v>
      </c>
      <c r="H4840" s="17" t="s">
        <v>1537</v>
      </c>
      <c r="I4840" s="17" t="s">
        <v>1524</v>
      </c>
      <c r="J4840" s="17" t="n">
        <v>1</v>
      </c>
      <c r="K4840" s="15" t="n">
        <v>188.9</v>
      </c>
      <c r="L4840" s="22" t="n">
        <v>0.2</v>
      </c>
      <c r="M4840" s="15" t="n">
        <v>0</v>
      </c>
      <c r="N4840" s="15" t="n">
        <f aca="false">J4840*K4840</f>
        <v>188.9</v>
      </c>
      <c r="O4840" s="15" t="n">
        <f aca="false">N4840*L4840</f>
        <v>37.78</v>
      </c>
      <c r="P4840" s="15" t="n">
        <f aca="false">N4840-O4840</f>
        <v>151.12</v>
      </c>
      <c r="Q4840" s="15" t="n">
        <f aca="false">J4840*INDEX(dProdutos!$F$2:$F$47,MATCH(E4840,dProdutos!$A$2:$A$47,0))</f>
        <v>88.32</v>
      </c>
      <c r="R4840" s="15" t="n">
        <f aca="false">IF(I4840="Cancelado",0,P4840-Q4840)</f>
        <v>62.8</v>
      </c>
      <c r="S4840" s="17" t="str">
        <f aca="false">INDEX(dProdutos!$D$2:$D$47,MATCH(E4840,dProdutos!$A$2:$A$47,0))</f>
        <v>Moda Masculina</v>
      </c>
    </row>
    <row r="4841" customFormat="false" ht="15" hidden="false" customHeight="false" outlineLevel="0" collapsed="false">
      <c r="A4841" s="17" t="s">
        <v>4478</v>
      </c>
      <c r="B4841" s="17" t="n">
        <v>2</v>
      </c>
      <c r="C4841" s="21" t="n">
        <v>45990</v>
      </c>
      <c r="D4841" s="17" t="s">
        <v>482</v>
      </c>
      <c r="E4841" s="17" t="s">
        <v>108</v>
      </c>
      <c r="F4841" s="17" t="s">
        <v>1490</v>
      </c>
      <c r="G4841" s="17" t="s">
        <v>63</v>
      </c>
      <c r="H4841" s="17" t="s">
        <v>1537</v>
      </c>
      <c r="I4841" s="17" t="s">
        <v>1524</v>
      </c>
      <c r="J4841" s="17" t="n">
        <v>1</v>
      </c>
      <c r="K4841" s="15" t="n">
        <v>265.9</v>
      </c>
      <c r="L4841" s="22" t="n">
        <v>0.2</v>
      </c>
      <c r="M4841" s="15" t="n">
        <v>0</v>
      </c>
      <c r="N4841" s="15" t="n">
        <f aca="false">J4841*K4841</f>
        <v>265.9</v>
      </c>
      <c r="O4841" s="15" t="n">
        <f aca="false">N4841*L4841</f>
        <v>53.18</v>
      </c>
      <c r="P4841" s="15" t="n">
        <f aca="false">N4841-O4841</f>
        <v>212.72</v>
      </c>
      <c r="Q4841" s="15" t="n">
        <f aca="false">J4841*INDEX(dProdutos!$F$2:$F$47,MATCH(E4841,dProdutos!$A$2:$A$47,0))</f>
        <v>155.62</v>
      </c>
      <c r="R4841" s="15" t="n">
        <f aca="false">IF(I4841="Cancelado",0,P4841-Q4841)</f>
        <v>57.1</v>
      </c>
      <c r="S4841" s="17" t="str">
        <f aca="false">INDEX(dProdutos!$D$2:$D$47,MATCH(E4841,dProdutos!$A$2:$A$47,0))</f>
        <v>Moda Masculina</v>
      </c>
    </row>
    <row r="4842" customFormat="false" ht="15" hidden="false" customHeight="false" outlineLevel="0" collapsed="false">
      <c r="A4842" s="17" t="s">
        <v>4479</v>
      </c>
      <c r="B4842" s="17" t="n">
        <v>1</v>
      </c>
      <c r="C4842" s="21" t="n">
        <v>45991</v>
      </c>
      <c r="D4842" s="17" t="s">
        <v>1467</v>
      </c>
      <c r="E4842" s="17" t="s">
        <v>92</v>
      </c>
      <c r="F4842" s="17" t="s">
        <v>1490</v>
      </c>
      <c r="G4842" s="17" t="s">
        <v>62</v>
      </c>
      <c r="H4842" s="17" t="s">
        <v>1537</v>
      </c>
      <c r="I4842" s="17" t="s">
        <v>1524</v>
      </c>
      <c r="J4842" s="17" t="n">
        <v>1</v>
      </c>
      <c r="K4842" s="15" t="n">
        <v>191.9</v>
      </c>
      <c r="L4842" s="22" t="n">
        <v>0.2</v>
      </c>
      <c r="M4842" s="15" t="n">
        <v>0</v>
      </c>
      <c r="N4842" s="15" t="n">
        <f aca="false">J4842*K4842</f>
        <v>191.9</v>
      </c>
      <c r="O4842" s="15" t="n">
        <f aca="false">N4842*L4842</f>
        <v>38.38</v>
      </c>
      <c r="P4842" s="15" t="n">
        <f aca="false">N4842-O4842</f>
        <v>153.52</v>
      </c>
      <c r="Q4842" s="15" t="n">
        <f aca="false">J4842*INDEX(dProdutos!$F$2:$F$47,MATCH(E4842,dProdutos!$A$2:$A$47,0))</f>
        <v>88.59</v>
      </c>
      <c r="R4842" s="15" t="n">
        <f aca="false">IF(I4842="Cancelado",0,P4842-Q4842)</f>
        <v>64.93</v>
      </c>
      <c r="S4842" s="17" t="str">
        <f aca="false">INDEX(dProdutos!$D$2:$D$47,MATCH(E4842,dProdutos!$A$2:$A$47,0))</f>
        <v>Moda Feminina</v>
      </c>
    </row>
    <row r="4843" customFormat="false" ht="15" hidden="false" customHeight="false" outlineLevel="0" collapsed="false">
      <c r="A4843" s="17" t="s">
        <v>4479</v>
      </c>
      <c r="B4843" s="17" t="n">
        <v>2</v>
      </c>
      <c r="C4843" s="21" t="n">
        <v>45991</v>
      </c>
      <c r="D4843" s="17" t="s">
        <v>1467</v>
      </c>
      <c r="E4843" s="17" t="s">
        <v>165</v>
      </c>
      <c r="F4843" s="17" t="s">
        <v>1490</v>
      </c>
      <c r="G4843" s="17" t="s">
        <v>62</v>
      </c>
      <c r="H4843" s="17" t="s">
        <v>1537</v>
      </c>
      <c r="I4843" s="17" t="s">
        <v>1524</v>
      </c>
      <c r="J4843" s="17" t="n">
        <v>2</v>
      </c>
      <c r="K4843" s="15" t="n">
        <v>231.9</v>
      </c>
      <c r="L4843" s="22" t="n">
        <v>0.2</v>
      </c>
      <c r="M4843" s="15" t="n">
        <v>0</v>
      </c>
      <c r="N4843" s="15" t="n">
        <f aca="false">J4843*K4843</f>
        <v>463.8</v>
      </c>
      <c r="O4843" s="15" t="n">
        <f aca="false">N4843*L4843</f>
        <v>92.76</v>
      </c>
      <c r="P4843" s="15" t="n">
        <f aca="false">N4843-O4843</f>
        <v>371.04</v>
      </c>
      <c r="Q4843" s="15" t="n">
        <f aca="false">J4843*INDEX(dProdutos!$F$2:$F$47,MATCH(E4843,dProdutos!$A$2:$A$47,0))</f>
        <v>281.66</v>
      </c>
      <c r="R4843" s="15" t="n">
        <f aca="false">IF(I4843="Cancelado",0,P4843-Q4843)</f>
        <v>89.38</v>
      </c>
      <c r="S4843" s="17" t="str">
        <f aca="false">INDEX(dProdutos!$D$2:$D$47,MATCH(E4843,dProdutos!$A$2:$A$47,0))</f>
        <v>Casa</v>
      </c>
    </row>
    <row r="4844" customFormat="false" ht="15" hidden="false" customHeight="false" outlineLevel="0" collapsed="false">
      <c r="A4844" s="17" t="s">
        <v>4480</v>
      </c>
      <c r="B4844" s="17" t="n">
        <v>1</v>
      </c>
      <c r="C4844" s="21" t="n">
        <v>45991</v>
      </c>
      <c r="D4844" s="17" t="s">
        <v>590</v>
      </c>
      <c r="E4844" s="17" t="s">
        <v>165</v>
      </c>
      <c r="F4844" s="17" t="s">
        <v>1497</v>
      </c>
      <c r="G4844" s="17" t="s">
        <v>59</v>
      </c>
      <c r="H4844" s="17" t="s">
        <v>1537</v>
      </c>
      <c r="I4844" s="17" t="s">
        <v>1524</v>
      </c>
      <c r="J4844" s="17" t="n">
        <v>2</v>
      </c>
      <c r="K4844" s="15" t="n">
        <v>231.9</v>
      </c>
      <c r="L4844" s="22" t="n">
        <v>0.2</v>
      </c>
      <c r="M4844" s="15" t="n">
        <v>0</v>
      </c>
      <c r="N4844" s="15" t="n">
        <f aca="false">J4844*K4844</f>
        <v>463.8</v>
      </c>
      <c r="O4844" s="15" t="n">
        <f aca="false">N4844*L4844</f>
        <v>92.76</v>
      </c>
      <c r="P4844" s="15" t="n">
        <f aca="false">N4844-O4844</f>
        <v>371.04</v>
      </c>
      <c r="Q4844" s="15" t="n">
        <f aca="false">J4844*INDEX(dProdutos!$F$2:$F$47,MATCH(E4844,dProdutos!$A$2:$A$47,0))</f>
        <v>281.66</v>
      </c>
      <c r="R4844" s="15" t="n">
        <f aca="false">IF(I4844="Cancelado",0,P4844-Q4844)</f>
        <v>89.38</v>
      </c>
      <c r="S4844" s="17" t="str">
        <f aca="false">INDEX(dProdutos!$D$2:$D$47,MATCH(E4844,dProdutos!$A$2:$A$47,0))</f>
        <v>Casa</v>
      </c>
    </row>
    <row r="4845" customFormat="false" ht="15" hidden="false" customHeight="false" outlineLevel="0" collapsed="false">
      <c r="A4845" s="17" t="s">
        <v>4481</v>
      </c>
      <c r="B4845" s="17" t="n">
        <v>1</v>
      </c>
      <c r="C4845" s="21" t="n">
        <v>45991</v>
      </c>
      <c r="D4845" s="17" t="s">
        <v>1443</v>
      </c>
      <c r="E4845" s="17" t="s">
        <v>85</v>
      </c>
      <c r="F4845" s="17" t="s">
        <v>1497</v>
      </c>
      <c r="G4845" s="17" t="s">
        <v>61</v>
      </c>
      <c r="H4845" s="17" t="s">
        <v>1523</v>
      </c>
      <c r="I4845" s="17" t="s">
        <v>1524</v>
      </c>
      <c r="J4845" s="17" t="n">
        <v>1</v>
      </c>
      <c r="K4845" s="15" t="n">
        <v>165.9</v>
      </c>
      <c r="L4845" s="22" t="n">
        <v>0.2</v>
      </c>
      <c r="M4845" s="15" t="n">
        <v>17.93</v>
      </c>
      <c r="N4845" s="15" t="n">
        <f aca="false">J4845*K4845</f>
        <v>165.9</v>
      </c>
      <c r="O4845" s="15" t="n">
        <f aca="false">N4845*L4845</f>
        <v>33.18</v>
      </c>
      <c r="P4845" s="15" t="n">
        <f aca="false">N4845-O4845</f>
        <v>132.72</v>
      </c>
      <c r="Q4845" s="15" t="n">
        <f aca="false">J4845*INDEX(dProdutos!$F$2:$F$47,MATCH(E4845,dProdutos!$A$2:$A$47,0))</f>
        <v>91.55</v>
      </c>
      <c r="R4845" s="15" t="n">
        <f aca="false">IF(I4845="Cancelado",0,P4845-Q4845)</f>
        <v>41.17</v>
      </c>
      <c r="S4845" s="17" t="str">
        <f aca="false">INDEX(dProdutos!$D$2:$D$47,MATCH(E4845,dProdutos!$A$2:$A$47,0))</f>
        <v>Moda Feminina</v>
      </c>
    </row>
    <row r="4846" customFormat="false" ht="15" hidden="false" customHeight="false" outlineLevel="0" collapsed="false">
      <c r="A4846" s="17" t="s">
        <v>4481</v>
      </c>
      <c r="B4846" s="17" t="n">
        <v>2</v>
      </c>
      <c r="C4846" s="21" t="n">
        <v>45991</v>
      </c>
      <c r="D4846" s="17" t="s">
        <v>1443</v>
      </c>
      <c r="E4846" s="17" t="s">
        <v>150</v>
      </c>
      <c r="F4846" s="17" t="s">
        <v>1497</v>
      </c>
      <c r="G4846" s="17" t="s">
        <v>61</v>
      </c>
      <c r="H4846" s="17" t="s">
        <v>1523</v>
      </c>
      <c r="I4846" s="17" t="s">
        <v>1524</v>
      </c>
      <c r="J4846" s="17" t="n">
        <v>1</v>
      </c>
      <c r="K4846" s="15" t="n">
        <v>71.9</v>
      </c>
      <c r="L4846" s="22" t="n">
        <v>0.2</v>
      </c>
      <c r="M4846" s="15" t="n">
        <v>0</v>
      </c>
      <c r="N4846" s="15" t="n">
        <f aca="false">J4846*K4846</f>
        <v>71.9</v>
      </c>
      <c r="O4846" s="15" t="n">
        <f aca="false">N4846*L4846</f>
        <v>14.38</v>
      </c>
      <c r="P4846" s="15" t="n">
        <f aca="false">N4846-O4846</f>
        <v>57.52</v>
      </c>
      <c r="Q4846" s="15" t="n">
        <f aca="false">J4846*INDEX(dProdutos!$F$2:$F$47,MATCH(E4846,dProdutos!$A$2:$A$47,0))</f>
        <v>27.38</v>
      </c>
      <c r="R4846" s="15" t="n">
        <f aca="false">IF(I4846="Cancelado",0,P4846-Q4846)</f>
        <v>30.14</v>
      </c>
      <c r="S4846" s="17" t="str">
        <f aca="false">INDEX(dProdutos!$D$2:$D$47,MATCH(E4846,dProdutos!$A$2:$A$47,0))</f>
        <v>Acessórios</v>
      </c>
    </row>
    <row r="4847" customFormat="false" ht="15" hidden="false" customHeight="false" outlineLevel="0" collapsed="false">
      <c r="A4847" s="17" t="s">
        <v>4482</v>
      </c>
      <c r="B4847" s="17" t="n">
        <v>1</v>
      </c>
      <c r="C4847" s="21" t="n">
        <v>45991</v>
      </c>
      <c r="D4847" s="17" t="s">
        <v>1215</v>
      </c>
      <c r="E4847" s="17" t="s">
        <v>105</v>
      </c>
      <c r="F4847" s="17" t="s">
        <v>1490</v>
      </c>
      <c r="G4847" s="17" t="s">
        <v>63</v>
      </c>
      <c r="H4847" s="17" t="s">
        <v>1537</v>
      </c>
      <c r="I4847" s="17" t="s">
        <v>1524</v>
      </c>
      <c r="J4847" s="17" t="n">
        <v>1</v>
      </c>
      <c r="K4847" s="15" t="n">
        <v>175.9</v>
      </c>
      <c r="L4847" s="22" t="n">
        <v>0.2</v>
      </c>
      <c r="M4847" s="15" t="n">
        <v>0</v>
      </c>
      <c r="N4847" s="15" t="n">
        <f aca="false">J4847*K4847</f>
        <v>175.9</v>
      </c>
      <c r="O4847" s="15" t="n">
        <f aca="false">N4847*L4847</f>
        <v>35.18</v>
      </c>
      <c r="P4847" s="15" t="n">
        <f aca="false">N4847-O4847</f>
        <v>140.72</v>
      </c>
      <c r="Q4847" s="15" t="n">
        <f aca="false">J4847*INDEX(dProdutos!$F$2:$F$47,MATCH(E4847,dProdutos!$A$2:$A$47,0))</f>
        <v>96.59</v>
      </c>
      <c r="R4847" s="15" t="n">
        <f aca="false">IF(I4847="Cancelado",0,P4847-Q4847)</f>
        <v>44.13</v>
      </c>
      <c r="S4847" s="17" t="str">
        <f aca="false">INDEX(dProdutos!$D$2:$D$47,MATCH(E4847,dProdutos!$A$2:$A$47,0))</f>
        <v>Moda Masculina</v>
      </c>
    </row>
    <row r="4848" customFormat="false" ht="15" hidden="false" customHeight="false" outlineLevel="0" collapsed="false">
      <c r="A4848" s="17" t="s">
        <v>4483</v>
      </c>
      <c r="B4848" s="17" t="n">
        <v>1</v>
      </c>
      <c r="C4848" s="21" t="n">
        <v>45991</v>
      </c>
      <c r="D4848" s="17" t="s">
        <v>1191</v>
      </c>
      <c r="E4848" s="17" t="s">
        <v>141</v>
      </c>
      <c r="F4848" s="17" t="s">
        <v>1501</v>
      </c>
      <c r="G4848" s="17" t="s">
        <v>63</v>
      </c>
      <c r="H4848" s="17" t="s">
        <v>1523</v>
      </c>
      <c r="I4848" s="17" t="s">
        <v>1524</v>
      </c>
      <c r="J4848" s="17" t="n">
        <v>2</v>
      </c>
      <c r="K4848" s="15" t="n">
        <v>131.9</v>
      </c>
      <c r="L4848" s="22" t="n">
        <v>0.2</v>
      </c>
      <c r="M4848" s="15" t="n">
        <v>10.76</v>
      </c>
      <c r="N4848" s="15" t="n">
        <f aca="false">J4848*K4848</f>
        <v>263.8</v>
      </c>
      <c r="O4848" s="15" t="n">
        <f aca="false">N4848*L4848</f>
        <v>52.76</v>
      </c>
      <c r="P4848" s="15" t="n">
        <f aca="false">N4848-O4848</f>
        <v>211.04</v>
      </c>
      <c r="Q4848" s="15" t="n">
        <f aca="false">J4848*INDEX(dProdutos!$F$2:$F$47,MATCH(E4848,dProdutos!$A$2:$A$47,0))</f>
        <v>163.32</v>
      </c>
      <c r="R4848" s="15" t="n">
        <f aca="false">IF(I4848="Cancelado",0,P4848-Q4848)</f>
        <v>47.72</v>
      </c>
      <c r="S4848" s="17" t="str">
        <f aca="false">INDEX(dProdutos!$D$2:$D$47,MATCH(E4848,dProdutos!$A$2:$A$47,0))</f>
        <v>Acessórios</v>
      </c>
    </row>
    <row r="4849" customFormat="false" ht="15" hidden="false" customHeight="false" outlineLevel="0" collapsed="false">
      <c r="A4849" s="17" t="s">
        <v>4483</v>
      </c>
      <c r="B4849" s="17" t="n">
        <v>2</v>
      </c>
      <c r="C4849" s="21" t="n">
        <v>45991</v>
      </c>
      <c r="D4849" s="17" t="s">
        <v>1191</v>
      </c>
      <c r="E4849" s="17" t="s">
        <v>123</v>
      </c>
      <c r="F4849" s="17" t="s">
        <v>1501</v>
      </c>
      <c r="G4849" s="17" t="s">
        <v>63</v>
      </c>
      <c r="H4849" s="17" t="s">
        <v>1523</v>
      </c>
      <c r="I4849" s="17" t="s">
        <v>1524</v>
      </c>
      <c r="J4849" s="17" t="n">
        <v>1</v>
      </c>
      <c r="K4849" s="15" t="n">
        <v>277.9</v>
      </c>
      <c r="L4849" s="22" t="n">
        <v>0.2</v>
      </c>
      <c r="M4849" s="15" t="n">
        <v>0</v>
      </c>
      <c r="N4849" s="15" t="n">
        <f aca="false">J4849*K4849</f>
        <v>277.9</v>
      </c>
      <c r="O4849" s="15" t="n">
        <f aca="false">N4849*L4849</f>
        <v>55.58</v>
      </c>
      <c r="P4849" s="15" t="n">
        <f aca="false">N4849-O4849</f>
        <v>222.32</v>
      </c>
      <c r="Q4849" s="15" t="n">
        <f aca="false">J4849*INDEX(dProdutos!$F$2:$F$47,MATCH(E4849,dProdutos!$A$2:$A$47,0))</f>
        <v>132.36</v>
      </c>
      <c r="R4849" s="15" t="n">
        <f aca="false">IF(I4849="Cancelado",0,P4849-Q4849)</f>
        <v>89.96</v>
      </c>
      <c r="S4849" s="17" t="str">
        <f aca="false">INDEX(dProdutos!$D$2:$D$47,MATCH(E4849,dProdutos!$A$2:$A$47,0))</f>
        <v>Calçados</v>
      </c>
    </row>
    <row r="4850" customFormat="false" ht="15" hidden="false" customHeight="false" outlineLevel="0" collapsed="false">
      <c r="A4850" s="17" t="s">
        <v>4484</v>
      </c>
      <c r="B4850" s="17" t="n">
        <v>1</v>
      </c>
      <c r="C4850" s="21" t="n">
        <v>45991</v>
      </c>
      <c r="D4850" s="17" t="s">
        <v>1433</v>
      </c>
      <c r="E4850" s="17" t="s">
        <v>138</v>
      </c>
      <c r="F4850" s="17" t="s">
        <v>1499</v>
      </c>
      <c r="G4850" s="17" t="s">
        <v>62</v>
      </c>
      <c r="H4850" s="17" t="s">
        <v>1537</v>
      </c>
      <c r="I4850" s="17" t="s">
        <v>1524</v>
      </c>
      <c r="J4850" s="17" t="n">
        <v>1</v>
      </c>
      <c r="K4850" s="15" t="n">
        <v>231.9</v>
      </c>
      <c r="L4850" s="22" t="n">
        <v>0.2</v>
      </c>
      <c r="M4850" s="15" t="n">
        <v>0</v>
      </c>
      <c r="N4850" s="15" t="n">
        <f aca="false">J4850*K4850</f>
        <v>231.9</v>
      </c>
      <c r="O4850" s="15" t="n">
        <f aca="false">N4850*L4850</f>
        <v>46.38</v>
      </c>
      <c r="P4850" s="15" t="n">
        <f aca="false">N4850-O4850</f>
        <v>185.52</v>
      </c>
      <c r="Q4850" s="15" t="n">
        <f aca="false">J4850*INDEX(dProdutos!$F$2:$F$47,MATCH(E4850,dProdutos!$A$2:$A$47,0))</f>
        <v>132.21</v>
      </c>
      <c r="R4850" s="15" t="n">
        <f aca="false">IF(I4850="Cancelado",0,P4850-Q4850)</f>
        <v>53.31</v>
      </c>
      <c r="S4850" s="17" t="str">
        <f aca="false">INDEX(dProdutos!$D$2:$D$47,MATCH(E4850,dProdutos!$A$2:$A$47,0))</f>
        <v>Calçados</v>
      </c>
    </row>
    <row r="4851" customFormat="false" ht="15" hidden="false" customHeight="false" outlineLevel="0" collapsed="false">
      <c r="A4851" s="17" t="s">
        <v>4485</v>
      </c>
      <c r="B4851" s="17" t="n">
        <v>1</v>
      </c>
      <c r="C4851" s="21" t="n">
        <v>45991</v>
      </c>
      <c r="D4851" s="17" t="s">
        <v>1001</v>
      </c>
      <c r="E4851" s="17" t="s">
        <v>150</v>
      </c>
      <c r="F4851" s="17" t="s">
        <v>1490</v>
      </c>
      <c r="G4851" s="17" t="s">
        <v>60</v>
      </c>
      <c r="H4851" s="17" t="s">
        <v>1523</v>
      </c>
      <c r="I4851" s="17" t="s">
        <v>1524</v>
      </c>
      <c r="J4851" s="17" t="n">
        <v>1</v>
      </c>
      <c r="K4851" s="15" t="n">
        <v>71.9</v>
      </c>
      <c r="L4851" s="22" t="n">
        <v>0.2</v>
      </c>
      <c r="M4851" s="15" t="n">
        <v>28.34</v>
      </c>
      <c r="N4851" s="15" t="n">
        <f aca="false">J4851*K4851</f>
        <v>71.9</v>
      </c>
      <c r="O4851" s="15" t="n">
        <f aca="false">N4851*L4851</f>
        <v>14.38</v>
      </c>
      <c r="P4851" s="15" t="n">
        <f aca="false">N4851-O4851</f>
        <v>57.52</v>
      </c>
      <c r="Q4851" s="15" t="n">
        <f aca="false">J4851*INDEX(dProdutos!$F$2:$F$47,MATCH(E4851,dProdutos!$A$2:$A$47,0))</f>
        <v>27.38</v>
      </c>
      <c r="R4851" s="15" t="n">
        <f aca="false">IF(I4851="Cancelado",0,P4851-Q4851)</f>
        <v>30.14</v>
      </c>
      <c r="S4851" s="17" t="str">
        <f aca="false">INDEX(dProdutos!$D$2:$D$47,MATCH(E4851,dProdutos!$A$2:$A$47,0))</f>
        <v>Acessórios</v>
      </c>
    </row>
    <row r="4852" customFormat="false" ht="15" hidden="false" customHeight="false" outlineLevel="0" collapsed="false">
      <c r="A4852" s="17" t="s">
        <v>4486</v>
      </c>
      <c r="B4852" s="17" t="n">
        <v>1</v>
      </c>
      <c r="C4852" s="21" t="n">
        <v>45991</v>
      </c>
      <c r="D4852" s="17" t="s">
        <v>775</v>
      </c>
      <c r="E4852" s="17" t="s">
        <v>171</v>
      </c>
      <c r="F4852" s="17" t="s">
        <v>1487</v>
      </c>
      <c r="G4852" s="17" t="s">
        <v>60</v>
      </c>
      <c r="H4852" s="17" t="s">
        <v>1540</v>
      </c>
      <c r="I4852" s="17" t="s">
        <v>1524</v>
      </c>
      <c r="J4852" s="17" t="n">
        <v>1</v>
      </c>
      <c r="K4852" s="15" t="n">
        <v>246.9</v>
      </c>
      <c r="L4852" s="22" t="n">
        <v>0.2</v>
      </c>
      <c r="M4852" s="15" t="n">
        <v>0</v>
      </c>
      <c r="N4852" s="15" t="n">
        <f aca="false">J4852*K4852</f>
        <v>246.9</v>
      </c>
      <c r="O4852" s="15" t="n">
        <f aca="false">N4852*L4852</f>
        <v>49.38</v>
      </c>
      <c r="P4852" s="15" t="n">
        <f aca="false">N4852-O4852</f>
        <v>197.52</v>
      </c>
      <c r="Q4852" s="15" t="n">
        <f aca="false">J4852*INDEX(dProdutos!$F$2:$F$47,MATCH(E4852,dProdutos!$A$2:$A$47,0))</f>
        <v>103.61</v>
      </c>
      <c r="R4852" s="15" t="n">
        <f aca="false">IF(I4852="Cancelado",0,P4852-Q4852)</f>
        <v>93.91</v>
      </c>
      <c r="S4852" s="17" t="str">
        <f aca="false">INDEX(dProdutos!$D$2:$D$47,MATCH(E4852,dProdutos!$A$2:$A$47,0))</f>
        <v>Casa</v>
      </c>
    </row>
    <row r="4853" customFormat="false" ht="15" hidden="false" customHeight="false" outlineLevel="0" collapsed="false">
      <c r="A4853" s="17" t="s">
        <v>4487</v>
      </c>
      <c r="B4853" s="17" t="n">
        <v>1</v>
      </c>
      <c r="C4853" s="21" t="n">
        <v>45991</v>
      </c>
      <c r="D4853" s="17" t="s">
        <v>837</v>
      </c>
      <c r="E4853" s="17" t="s">
        <v>198</v>
      </c>
      <c r="F4853" s="17" t="s">
        <v>1503</v>
      </c>
      <c r="G4853" s="17" t="s">
        <v>62</v>
      </c>
      <c r="H4853" s="17" t="s">
        <v>1523</v>
      </c>
      <c r="I4853" s="17" t="s">
        <v>1524</v>
      </c>
      <c r="J4853" s="17" t="n">
        <v>1</v>
      </c>
      <c r="K4853" s="15" t="n">
        <v>253.9</v>
      </c>
      <c r="L4853" s="22" t="n">
        <v>0.2</v>
      </c>
      <c r="M4853" s="15" t="n">
        <v>0</v>
      </c>
      <c r="N4853" s="15" t="n">
        <f aca="false">J4853*K4853</f>
        <v>253.9</v>
      </c>
      <c r="O4853" s="15" t="n">
        <f aca="false">N4853*L4853</f>
        <v>50.78</v>
      </c>
      <c r="P4853" s="15" t="n">
        <f aca="false">N4853-O4853</f>
        <v>203.12</v>
      </c>
      <c r="Q4853" s="15" t="n">
        <f aca="false">J4853*INDEX(dProdutos!$F$2:$F$47,MATCH(E4853,dProdutos!$A$2:$A$47,0))</f>
        <v>99.78</v>
      </c>
      <c r="R4853" s="15" t="n">
        <f aca="false">IF(I4853="Cancelado",0,P4853-Q4853)</f>
        <v>103.34</v>
      </c>
      <c r="S4853" s="17" t="str">
        <f aca="false">INDEX(dProdutos!$D$2:$D$47,MATCH(E4853,dProdutos!$A$2:$A$47,0))</f>
        <v>Beleza</v>
      </c>
    </row>
    <row r="4854" customFormat="false" ht="15" hidden="false" customHeight="false" outlineLevel="0" collapsed="false">
      <c r="A4854" s="17" t="s">
        <v>4488</v>
      </c>
      <c r="B4854" s="17" t="n">
        <v>1</v>
      </c>
      <c r="C4854" s="21" t="n">
        <v>45991</v>
      </c>
      <c r="D4854" s="17" t="s">
        <v>1461</v>
      </c>
      <c r="E4854" s="17" t="s">
        <v>171</v>
      </c>
      <c r="F4854" s="17" t="s">
        <v>1490</v>
      </c>
      <c r="G4854" s="17" t="s">
        <v>62</v>
      </c>
      <c r="H4854" s="17" t="s">
        <v>1523</v>
      </c>
      <c r="I4854" s="17" t="s">
        <v>1531</v>
      </c>
      <c r="J4854" s="17" t="n">
        <v>1</v>
      </c>
      <c r="K4854" s="15" t="n">
        <v>246.9</v>
      </c>
      <c r="L4854" s="22" t="n">
        <v>0.2</v>
      </c>
      <c r="M4854" s="15" t="n">
        <v>33.16</v>
      </c>
      <c r="N4854" s="15" t="n">
        <f aca="false">J4854*K4854</f>
        <v>246.9</v>
      </c>
      <c r="O4854" s="15" t="n">
        <f aca="false">N4854*L4854</f>
        <v>49.38</v>
      </c>
      <c r="P4854" s="15" t="n">
        <f aca="false">N4854-O4854</f>
        <v>197.52</v>
      </c>
      <c r="Q4854" s="15" t="n">
        <f aca="false">J4854*INDEX(dProdutos!$F$2:$F$47,MATCH(E4854,dProdutos!$A$2:$A$47,0))</f>
        <v>103.61</v>
      </c>
      <c r="R4854" s="15" t="n">
        <f aca="false">IF(I4854="Cancelado",0,P4854-Q4854)</f>
        <v>0</v>
      </c>
      <c r="S4854" s="17" t="str">
        <f aca="false">INDEX(dProdutos!$D$2:$D$47,MATCH(E4854,dProdutos!$A$2:$A$47,0))</f>
        <v>Casa</v>
      </c>
    </row>
    <row r="4855" customFormat="false" ht="15" hidden="false" customHeight="false" outlineLevel="0" collapsed="false">
      <c r="A4855" s="17" t="s">
        <v>4489</v>
      </c>
      <c r="B4855" s="17" t="n">
        <v>1</v>
      </c>
      <c r="C4855" s="21" t="n">
        <v>45991</v>
      </c>
      <c r="D4855" s="17" t="s">
        <v>1132</v>
      </c>
      <c r="E4855" s="17" t="s">
        <v>102</v>
      </c>
      <c r="F4855" s="17" t="s">
        <v>1487</v>
      </c>
      <c r="G4855" s="17" t="s">
        <v>64</v>
      </c>
      <c r="H4855" s="17" t="s">
        <v>1527</v>
      </c>
      <c r="I4855" s="17" t="s">
        <v>1524</v>
      </c>
      <c r="J4855" s="17" t="n">
        <v>1</v>
      </c>
      <c r="K4855" s="15" t="n">
        <v>65.9</v>
      </c>
      <c r="L4855" s="22" t="n">
        <v>0.2</v>
      </c>
      <c r="M4855" s="15" t="n">
        <v>0</v>
      </c>
      <c r="N4855" s="15" t="n">
        <f aca="false">J4855*K4855</f>
        <v>65.9</v>
      </c>
      <c r="O4855" s="15" t="n">
        <f aca="false">N4855*L4855</f>
        <v>13.18</v>
      </c>
      <c r="P4855" s="15" t="n">
        <f aca="false">N4855-O4855</f>
        <v>52.72</v>
      </c>
      <c r="Q4855" s="15" t="n">
        <f aca="false">J4855*INDEX(dProdutos!$F$2:$F$47,MATCH(E4855,dProdutos!$A$2:$A$47,0))</f>
        <v>29.68</v>
      </c>
      <c r="R4855" s="15" t="n">
        <f aca="false">IF(I4855="Cancelado",0,P4855-Q4855)</f>
        <v>23.04</v>
      </c>
      <c r="S4855" s="17" t="str">
        <f aca="false">INDEX(dProdutos!$D$2:$D$47,MATCH(E4855,dProdutos!$A$2:$A$47,0))</f>
        <v>Moda Masculina</v>
      </c>
    </row>
    <row r="4856" customFormat="false" ht="15" hidden="false" customHeight="false" outlineLevel="0" collapsed="false">
      <c r="A4856" s="17" t="s">
        <v>4490</v>
      </c>
      <c r="B4856" s="17" t="n">
        <v>1</v>
      </c>
      <c r="C4856" s="21" t="n">
        <v>45991</v>
      </c>
      <c r="D4856" s="17" t="s">
        <v>1207</v>
      </c>
      <c r="E4856" s="17" t="s">
        <v>98</v>
      </c>
      <c r="F4856" s="17" t="s">
        <v>1499</v>
      </c>
      <c r="G4856" s="17" t="s">
        <v>61</v>
      </c>
      <c r="H4856" s="17" t="s">
        <v>1523</v>
      </c>
      <c r="I4856" s="17" t="s">
        <v>1524</v>
      </c>
      <c r="J4856" s="17" t="n">
        <v>1</v>
      </c>
      <c r="K4856" s="15" t="n">
        <v>108.9</v>
      </c>
      <c r="L4856" s="22" t="n">
        <v>0.2</v>
      </c>
      <c r="M4856" s="15" t="n">
        <v>13.61</v>
      </c>
      <c r="N4856" s="15" t="n">
        <f aca="false">J4856*K4856</f>
        <v>108.9</v>
      </c>
      <c r="O4856" s="15" t="n">
        <f aca="false">N4856*L4856</f>
        <v>21.78</v>
      </c>
      <c r="P4856" s="15" t="n">
        <f aca="false">N4856-O4856</f>
        <v>87.12</v>
      </c>
      <c r="Q4856" s="15" t="n">
        <f aca="false">J4856*INDEX(dProdutos!$F$2:$F$47,MATCH(E4856,dProdutos!$A$2:$A$47,0))</f>
        <v>42.52</v>
      </c>
      <c r="R4856" s="15" t="n">
        <f aca="false">IF(I4856="Cancelado",0,P4856-Q4856)</f>
        <v>44.6</v>
      </c>
      <c r="S4856" s="17" t="str">
        <f aca="false">INDEX(dProdutos!$D$2:$D$47,MATCH(E4856,dProdutos!$A$2:$A$47,0))</f>
        <v>Moda Feminina</v>
      </c>
    </row>
    <row r="4857" customFormat="false" ht="15" hidden="false" customHeight="false" outlineLevel="0" collapsed="false">
      <c r="A4857" s="17" t="s">
        <v>4490</v>
      </c>
      <c r="B4857" s="17" t="n">
        <v>2</v>
      </c>
      <c r="C4857" s="21" t="n">
        <v>45991</v>
      </c>
      <c r="D4857" s="17" t="s">
        <v>1207</v>
      </c>
      <c r="E4857" s="17" t="s">
        <v>105</v>
      </c>
      <c r="F4857" s="17" t="s">
        <v>1499</v>
      </c>
      <c r="G4857" s="17" t="s">
        <v>61</v>
      </c>
      <c r="H4857" s="17" t="s">
        <v>1523</v>
      </c>
      <c r="I4857" s="17" t="s">
        <v>1524</v>
      </c>
      <c r="J4857" s="17" t="n">
        <v>1</v>
      </c>
      <c r="K4857" s="15" t="n">
        <v>175.9</v>
      </c>
      <c r="L4857" s="22" t="n">
        <v>0.2</v>
      </c>
      <c r="M4857" s="15" t="n">
        <v>0</v>
      </c>
      <c r="N4857" s="15" t="n">
        <f aca="false">J4857*K4857</f>
        <v>175.9</v>
      </c>
      <c r="O4857" s="15" t="n">
        <f aca="false">N4857*L4857</f>
        <v>35.18</v>
      </c>
      <c r="P4857" s="15" t="n">
        <f aca="false">N4857-O4857</f>
        <v>140.72</v>
      </c>
      <c r="Q4857" s="15" t="n">
        <f aca="false">J4857*INDEX(dProdutos!$F$2:$F$47,MATCH(E4857,dProdutos!$A$2:$A$47,0))</f>
        <v>96.59</v>
      </c>
      <c r="R4857" s="15" t="n">
        <f aca="false">IF(I4857="Cancelado",0,P4857-Q4857)</f>
        <v>44.13</v>
      </c>
      <c r="S4857" s="17" t="str">
        <f aca="false">INDEX(dProdutos!$D$2:$D$47,MATCH(E4857,dProdutos!$A$2:$A$47,0))</f>
        <v>Moda Masculina</v>
      </c>
    </row>
    <row r="4858" customFormat="false" ht="15" hidden="false" customHeight="false" outlineLevel="0" collapsed="false">
      <c r="A4858" s="17" t="s">
        <v>4491</v>
      </c>
      <c r="B4858" s="17" t="n">
        <v>1</v>
      </c>
      <c r="C4858" s="21" t="n">
        <v>45991</v>
      </c>
      <c r="D4858" s="17" t="s">
        <v>231</v>
      </c>
      <c r="E4858" s="17" t="s">
        <v>98</v>
      </c>
      <c r="F4858" s="17" t="s">
        <v>1499</v>
      </c>
      <c r="G4858" s="17" t="s">
        <v>62</v>
      </c>
      <c r="H4858" s="17" t="s">
        <v>1537</v>
      </c>
      <c r="I4858" s="17" t="s">
        <v>1524</v>
      </c>
      <c r="J4858" s="17" t="n">
        <v>1</v>
      </c>
      <c r="K4858" s="15" t="n">
        <v>108.9</v>
      </c>
      <c r="L4858" s="22" t="n">
        <v>0.2</v>
      </c>
      <c r="M4858" s="15" t="n">
        <v>32.2</v>
      </c>
      <c r="N4858" s="15" t="n">
        <f aca="false">J4858*K4858</f>
        <v>108.9</v>
      </c>
      <c r="O4858" s="15" t="n">
        <f aca="false">N4858*L4858</f>
        <v>21.78</v>
      </c>
      <c r="P4858" s="15" t="n">
        <f aca="false">N4858-O4858</f>
        <v>87.12</v>
      </c>
      <c r="Q4858" s="15" t="n">
        <f aca="false">J4858*INDEX(dProdutos!$F$2:$F$47,MATCH(E4858,dProdutos!$A$2:$A$47,0))</f>
        <v>42.52</v>
      </c>
      <c r="R4858" s="15" t="n">
        <f aca="false">IF(I4858="Cancelado",0,P4858-Q4858)</f>
        <v>44.6</v>
      </c>
      <c r="S4858" s="17" t="str">
        <f aca="false">INDEX(dProdutos!$D$2:$D$47,MATCH(E4858,dProdutos!$A$2:$A$47,0))</f>
        <v>Moda Feminina</v>
      </c>
    </row>
    <row r="4859" customFormat="false" ht="15" hidden="false" customHeight="false" outlineLevel="0" collapsed="false">
      <c r="A4859" s="17" t="s">
        <v>4492</v>
      </c>
      <c r="B4859" s="17" t="n">
        <v>1</v>
      </c>
      <c r="C4859" s="21" t="n">
        <v>45991</v>
      </c>
      <c r="D4859" s="17" t="s">
        <v>642</v>
      </c>
      <c r="E4859" s="17" t="s">
        <v>141</v>
      </c>
      <c r="F4859" s="17" t="s">
        <v>1487</v>
      </c>
      <c r="G4859" s="17" t="s">
        <v>59</v>
      </c>
      <c r="H4859" s="17" t="s">
        <v>1537</v>
      </c>
      <c r="I4859" s="17" t="s">
        <v>1524</v>
      </c>
      <c r="J4859" s="17" t="n">
        <v>1</v>
      </c>
      <c r="K4859" s="15" t="n">
        <v>131.9</v>
      </c>
      <c r="L4859" s="22" t="n">
        <v>0.2</v>
      </c>
      <c r="M4859" s="15" t="n">
        <v>13.5</v>
      </c>
      <c r="N4859" s="15" t="n">
        <f aca="false">J4859*K4859</f>
        <v>131.9</v>
      </c>
      <c r="O4859" s="15" t="n">
        <f aca="false">N4859*L4859</f>
        <v>26.38</v>
      </c>
      <c r="P4859" s="15" t="n">
        <f aca="false">N4859-O4859</f>
        <v>105.52</v>
      </c>
      <c r="Q4859" s="15" t="n">
        <f aca="false">J4859*INDEX(dProdutos!$F$2:$F$47,MATCH(E4859,dProdutos!$A$2:$A$47,0))</f>
        <v>81.66</v>
      </c>
      <c r="R4859" s="15" t="n">
        <f aca="false">IF(I4859="Cancelado",0,P4859-Q4859)</f>
        <v>23.86</v>
      </c>
      <c r="S4859" s="17" t="str">
        <f aca="false">INDEX(dProdutos!$D$2:$D$47,MATCH(E4859,dProdutos!$A$2:$A$47,0))</f>
        <v>Acessórios</v>
      </c>
    </row>
    <row r="4860" customFormat="false" ht="15" hidden="false" customHeight="false" outlineLevel="0" collapsed="false">
      <c r="A4860" s="17" t="s">
        <v>4493</v>
      </c>
      <c r="B4860" s="17" t="n">
        <v>1</v>
      </c>
      <c r="C4860" s="21" t="n">
        <v>45991</v>
      </c>
      <c r="D4860" s="17" t="s">
        <v>528</v>
      </c>
      <c r="E4860" s="17" t="s">
        <v>81</v>
      </c>
      <c r="F4860" s="17" t="s">
        <v>1503</v>
      </c>
      <c r="G4860" s="17" t="s">
        <v>59</v>
      </c>
      <c r="H4860" s="17" t="s">
        <v>1540</v>
      </c>
      <c r="I4860" s="17" t="s">
        <v>1524</v>
      </c>
      <c r="J4860" s="17" t="n">
        <v>1</v>
      </c>
      <c r="K4860" s="15" t="n">
        <v>64.9</v>
      </c>
      <c r="L4860" s="22" t="n">
        <v>0.2</v>
      </c>
      <c r="M4860" s="15" t="n">
        <v>0</v>
      </c>
      <c r="N4860" s="15" t="n">
        <f aca="false">J4860*K4860</f>
        <v>64.9</v>
      </c>
      <c r="O4860" s="15" t="n">
        <f aca="false">N4860*L4860</f>
        <v>12.98</v>
      </c>
      <c r="P4860" s="15" t="n">
        <f aca="false">N4860-O4860</f>
        <v>51.92</v>
      </c>
      <c r="Q4860" s="15" t="n">
        <f aca="false">J4860*INDEX(dProdutos!$F$2:$F$47,MATCH(E4860,dProdutos!$A$2:$A$47,0))</f>
        <v>26.12</v>
      </c>
      <c r="R4860" s="15" t="n">
        <f aca="false">IF(I4860="Cancelado",0,P4860-Q4860)</f>
        <v>25.8</v>
      </c>
      <c r="S4860" s="17" t="str">
        <f aca="false">INDEX(dProdutos!$D$2:$D$47,MATCH(E4860,dProdutos!$A$2:$A$47,0))</f>
        <v>Moda Feminina</v>
      </c>
    </row>
    <row r="4861" customFormat="false" ht="15" hidden="false" customHeight="false" outlineLevel="0" collapsed="false">
      <c r="A4861" s="17" t="s">
        <v>4494</v>
      </c>
      <c r="B4861" s="17" t="n">
        <v>1</v>
      </c>
      <c r="C4861" s="21" t="n">
        <v>45991</v>
      </c>
      <c r="D4861" s="17" t="s">
        <v>642</v>
      </c>
      <c r="E4861" s="17" t="s">
        <v>183</v>
      </c>
      <c r="F4861" s="17" t="s">
        <v>1487</v>
      </c>
      <c r="G4861" s="17" t="s">
        <v>61</v>
      </c>
      <c r="H4861" s="17" t="s">
        <v>1523</v>
      </c>
      <c r="I4861" s="17" t="s">
        <v>1524</v>
      </c>
      <c r="J4861" s="17" t="n">
        <v>1</v>
      </c>
      <c r="K4861" s="15" t="n">
        <v>121.9</v>
      </c>
      <c r="L4861" s="22" t="n">
        <v>0.2</v>
      </c>
      <c r="M4861" s="15" t="n">
        <v>13.49</v>
      </c>
      <c r="N4861" s="15" t="n">
        <f aca="false">J4861*K4861</f>
        <v>121.9</v>
      </c>
      <c r="O4861" s="15" t="n">
        <f aca="false">N4861*L4861</f>
        <v>24.38</v>
      </c>
      <c r="P4861" s="15" t="n">
        <f aca="false">N4861-O4861</f>
        <v>97.52</v>
      </c>
      <c r="Q4861" s="15" t="n">
        <f aca="false">J4861*INDEX(dProdutos!$F$2:$F$47,MATCH(E4861,dProdutos!$A$2:$A$47,0))</f>
        <v>52.76</v>
      </c>
      <c r="R4861" s="15" t="n">
        <f aca="false">IF(I4861="Cancelado",0,P4861-Q4861)</f>
        <v>44.76</v>
      </c>
      <c r="S4861" s="17" t="str">
        <f aca="false">INDEX(dProdutos!$D$2:$D$47,MATCH(E4861,dProdutos!$A$2:$A$47,0))</f>
        <v>Eletrônicos</v>
      </c>
    </row>
    <row r="4862" customFormat="false" ht="15" hidden="false" customHeight="false" outlineLevel="0" collapsed="false">
      <c r="A4862" s="17" t="s">
        <v>4495</v>
      </c>
      <c r="B4862" s="17" t="n">
        <v>1</v>
      </c>
      <c r="C4862" s="21" t="n">
        <v>45991</v>
      </c>
      <c r="D4862" s="17" t="s">
        <v>1202</v>
      </c>
      <c r="E4862" s="17" t="s">
        <v>150</v>
      </c>
      <c r="F4862" s="17" t="s">
        <v>1503</v>
      </c>
      <c r="G4862" s="17" t="s">
        <v>62</v>
      </c>
      <c r="H4862" s="17" t="s">
        <v>1537</v>
      </c>
      <c r="I4862" s="17" t="s">
        <v>1524</v>
      </c>
      <c r="J4862" s="17" t="n">
        <v>1</v>
      </c>
      <c r="K4862" s="15" t="n">
        <v>71.9</v>
      </c>
      <c r="L4862" s="22" t="n">
        <v>0.2</v>
      </c>
      <c r="M4862" s="15" t="n">
        <v>32.57</v>
      </c>
      <c r="N4862" s="15" t="n">
        <f aca="false">J4862*K4862</f>
        <v>71.9</v>
      </c>
      <c r="O4862" s="15" t="n">
        <f aca="false">N4862*L4862</f>
        <v>14.38</v>
      </c>
      <c r="P4862" s="15" t="n">
        <f aca="false">N4862-O4862</f>
        <v>57.52</v>
      </c>
      <c r="Q4862" s="15" t="n">
        <f aca="false">J4862*INDEX(dProdutos!$F$2:$F$47,MATCH(E4862,dProdutos!$A$2:$A$47,0))</f>
        <v>27.38</v>
      </c>
      <c r="R4862" s="15" t="n">
        <f aca="false">IF(I4862="Cancelado",0,P4862-Q4862)</f>
        <v>30.14</v>
      </c>
      <c r="S4862" s="17" t="str">
        <f aca="false">INDEX(dProdutos!$D$2:$D$47,MATCH(E4862,dProdutos!$A$2:$A$47,0))</f>
        <v>Acessórios</v>
      </c>
    </row>
    <row r="4863" customFormat="false" ht="15" hidden="false" customHeight="false" outlineLevel="0" collapsed="false">
      <c r="A4863" s="17" t="s">
        <v>4495</v>
      </c>
      <c r="B4863" s="17" t="n">
        <v>2</v>
      </c>
      <c r="C4863" s="21" t="n">
        <v>45991</v>
      </c>
      <c r="D4863" s="17" t="s">
        <v>1202</v>
      </c>
      <c r="E4863" s="17" t="s">
        <v>123</v>
      </c>
      <c r="F4863" s="17" t="s">
        <v>1503</v>
      </c>
      <c r="G4863" s="17" t="s">
        <v>62</v>
      </c>
      <c r="H4863" s="17" t="s">
        <v>1537</v>
      </c>
      <c r="I4863" s="17" t="s">
        <v>1524</v>
      </c>
      <c r="J4863" s="17" t="n">
        <v>1</v>
      </c>
      <c r="K4863" s="15" t="n">
        <v>277.9</v>
      </c>
      <c r="L4863" s="22" t="n">
        <v>0.2</v>
      </c>
      <c r="M4863" s="15" t="n">
        <v>0</v>
      </c>
      <c r="N4863" s="15" t="n">
        <f aca="false">J4863*K4863</f>
        <v>277.9</v>
      </c>
      <c r="O4863" s="15" t="n">
        <f aca="false">N4863*L4863</f>
        <v>55.58</v>
      </c>
      <c r="P4863" s="15" t="n">
        <f aca="false">N4863-O4863</f>
        <v>222.32</v>
      </c>
      <c r="Q4863" s="15" t="n">
        <f aca="false">J4863*INDEX(dProdutos!$F$2:$F$47,MATCH(E4863,dProdutos!$A$2:$A$47,0))</f>
        <v>132.36</v>
      </c>
      <c r="R4863" s="15" t="n">
        <f aca="false">IF(I4863="Cancelado",0,P4863-Q4863)</f>
        <v>89.96</v>
      </c>
      <c r="S4863" s="17" t="str">
        <f aca="false">INDEX(dProdutos!$D$2:$D$47,MATCH(E4863,dProdutos!$A$2:$A$47,0))</f>
        <v>Calçados</v>
      </c>
    </row>
    <row r="4864" customFormat="false" ht="15" hidden="false" customHeight="false" outlineLevel="0" collapsed="false">
      <c r="A4864" s="17" t="s">
        <v>4495</v>
      </c>
      <c r="B4864" s="17" t="n">
        <v>3</v>
      </c>
      <c r="C4864" s="21" t="n">
        <v>45991</v>
      </c>
      <c r="D4864" s="17" t="s">
        <v>1202</v>
      </c>
      <c r="E4864" s="17" t="s">
        <v>183</v>
      </c>
      <c r="F4864" s="17" t="s">
        <v>1503</v>
      </c>
      <c r="G4864" s="17" t="s">
        <v>62</v>
      </c>
      <c r="H4864" s="17" t="s">
        <v>1537</v>
      </c>
      <c r="I4864" s="17" t="s">
        <v>1524</v>
      </c>
      <c r="J4864" s="17" t="n">
        <v>1</v>
      </c>
      <c r="K4864" s="15" t="n">
        <v>121.9</v>
      </c>
      <c r="L4864" s="22" t="n">
        <v>0.2</v>
      </c>
      <c r="M4864" s="15" t="n">
        <v>0</v>
      </c>
      <c r="N4864" s="15" t="n">
        <f aca="false">J4864*K4864</f>
        <v>121.9</v>
      </c>
      <c r="O4864" s="15" t="n">
        <f aca="false">N4864*L4864</f>
        <v>24.38</v>
      </c>
      <c r="P4864" s="15" t="n">
        <f aca="false">N4864-O4864</f>
        <v>97.52</v>
      </c>
      <c r="Q4864" s="15" t="n">
        <f aca="false">J4864*INDEX(dProdutos!$F$2:$F$47,MATCH(E4864,dProdutos!$A$2:$A$47,0))</f>
        <v>52.76</v>
      </c>
      <c r="R4864" s="15" t="n">
        <f aca="false">IF(I4864="Cancelado",0,P4864-Q4864)</f>
        <v>44.76</v>
      </c>
      <c r="S4864" s="17" t="str">
        <f aca="false">INDEX(dProdutos!$D$2:$D$47,MATCH(E4864,dProdutos!$A$2:$A$47,0))</f>
        <v>Eletrônicos</v>
      </c>
    </row>
    <row r="4865" customFormat="false" ht="15" hidden="false" customHeight="false" outlineLevel="0" collapsed="false">
      <c r="A4865" s="17" t="s">
        <v>4496</v>
      </c>
      <c r="B4865" s="17" t="n">
        <v>1</v>
      </c>
      <c r="C4865" s="21" t="n">
        <v>45991</v>
      </c>
      <c r="D4865" s="17" t="s">
        <v>1212</v>
      </c>
      <c r="E4865" s="17" t="s">
        <v>156</v>
      </c>
      <c r="F4865" s="17" t="s">
        <v>1499</v>
      </c>
      <c r="G4865" s="17" t="s">
        <v>61</v>
      </c>
      <c r="H4865" s="17" t="s">
        <v>1523</v>
      </c>
      <c r="I4865" s="17" t="s">
        <v>1524</v>
      </c>
      <c r="J4865" s="17" t="n">
        <v>1</v>
      </c>
      <c r="K4865" s="15" t="n">
        <v>192.9</v>
      </c>
      <c r="L4865" s="22" t="n">
        <v>0.2</v>
      </c>
      <c r="M4865" s="15" t="n">
        <v>0</v>
      </c>
      <c r="N4865" s="15" t="n">
        <f aca="false">J4865*K4865</f>
        <v>192.9</v>
      </c>
      <c r="O4865" s="15" t="n">
        <f aca="false">N4865*L4865</f>
        <v>38.58</v>
      </c>
      <c r="P4865" s="15" t="n">
        <f aca="false">N4865-O4865</f>
        <v>154.32</v>
      </c>
      <c r="Q4865" s="15" t="n">
        <f aca="false">J4865*INDEX(dProdutos!$F$2:$F$47,MATCH(E4865,dProdutos!$A$2:$A$47,0))</f>
        <v>80.38</v>
      </c>
      <c r="R4865" s="15" t="n">
        <f aca="false">IF(I4865="Cancelado",0,P4865-Q4865)</f>
        <v>73.94</v>
      </c>
      <c r="S4865" s="17" t="str">
        <f aca="false">INDEX(dProdutos!$D$2:$D$47,MATCH(E4865,dProdutos!$A$2:$A$47,0))</f>
        <v>Acessórios</v>
      </c>
    </row>
    <row r="4866" customFormat="false" ht="15" hidden="false" customHeight="false" outlineLevel="0" collapsed="false">
      <c r="A4866" s="17" t="s">
        <v>4497</v>
      </c>
      <c r="B4866" s="17" t="n">
        <v>1</v>
      </c>
      <c r="C4866" s="21" t="n">
        <v>45991</v>
      </c>
      <c r="D4866" s="17" t="s">
        <v>359</v>
      </c>
      <c r="E4866" s="17" t="s">
        <v>102</v>
      </c>
      <c r="F4866" s="17" t="s">
        <v>1487</v>
      </c>
      <c r="G4866" s="17" t="s">
        <v>59</v>
      </c>
      <c r="H4866" s="17" t="s">
        <v>1537</v>
      </c>
      <c r="I4866" s="17" t="s">
        <v>1524</v>
      </c>
      <c r="J4866" s="17" t="n">
        <v>1</v>
      </c>
      <c r="K4866" s="15" t="n">
        <v>65.9</v>
      </c>
      <c r="L4866" s="22" t="n">
        <v>0.2</v>
      </c>
      <c r="M4866" s="15" t="n">
        <v>25.82</v>
      </c>
      <c r="N4866" s="15" t="n">
        <f aca="false">J4866*K4866</f>
        <v>65.9</v>
      </c>
      <c r="O4866" s="15" t="n">
        <f aca="false">N4866*L4866</f>
        <v>13.18</v>
      </c>
      <c r="P4866" s="15" t="n">
        <f aca="false">N4866-O4866</f>
        <v>52.72</v>
      </c>
      <c r="Q4866" s="15" t="n">
        <f aca="false">J4866*INDEX(dProdutos!$F$2:$F$47,MATCH(E4866,dProdutos!$A$2:$A$47,0))</f>
        <v>29.68</v>
      </c>
      <c r="R4866" s="15" t="n">
        <f aca="false">IF(I4866="Cancelado",0,P4866-Q4866)</f>
        <v>23.04</v>
      </c>
      <c r="S4866" s="17" t="str">
        <f aca="false">INDEX(dProdutos!$D$2:$D$47,MATCH(E4866,dProdutos!$A$2:$A$47,0))</f>
        <v>Moda Masculina</v>
      </c>
    </row>
    <row r="4867" customFormat="false" ht="15" hidden="false" customHeight="false" outlineLevel="0" collapsed="false">
      <c r="A4867" s="17" t="s">
        <v>4498</v>
      </c>
      <c r="B4867" s="17" t="n">
        <v>1</v>
      </c>
      <c r="C4867" s="21" t="n">
        <v>45991</v>
      </c>
      <c r="D4867" s="17" t="s">
        <v>540</v>
      </c>
      <c r="E4867" s="17" t="s">
        <v>183</v>
      </c>
      <c r="F4867" s="17" t="s">
        <v>1493</v>
      </c>
      <c r="G4867" s="17" t="s">
        <v>62</v>
      </c>
      <c r="H4867" s="17" t="s">
        <v>1537</v>
      </c>
      <c r="I4867" s="17" t="s">
        <v>1524</v>
      </c>
      <c r="J4867" s="17" t="n">
        <v>1</v>
      </c>
      <c r="K4867" s="15" t="n">
        <v>121.9</v>
      </c>
      <c r="L4867" s="22" t="n">
        <v>0.2</v>
      </c>
      <c r="M4867" s="15" t="n">
        <v>24.32</v>
      </c>
      <c r="N4867" s="15" t="n">
        <f aca="false">J4867*K4867</f>
        <v>121.9</v>
      </c>
      <c r="O4867" s="15" t="n">
        <f aca="false">N4867*L4867</f>
        <v>24.38</v>
      </c>
      <c r="P4867" s="15" t="n">
        <f aca="false">N4867-O4867</f>
        <v>97.52</v>
      </c>
      <c r="Q4867" s="15" t="n">
        <f aca="false">J4867*INDEX(dProdutos!$F$2:$F$47,MATCH(E4867,dProdutos!$A$2:$A$47,0))</f>
        <v>52.76</v>
      </c>
      <c r="R4867" s="15" t="n">
        <f aca="false">IF(I4867="Cancelado",0,P4867-Q4867)</f>
        <v>44.76</v>
      </c>
      <c r="S4867" s="17" t="str">
        <f aca="false">INDEX(dProdutos!$D$2:$D$47,MATCH(E4867,dProdutos!$A$2:$A$47,0))</f>
        <v>Eletrônicos</v>
      </c>
    </row>
    <row r="4868" customFormat="false" ht="15" hidden="false" customHeight="false" outlineLevel="0" collapsed="false">
      <c r="A4868" s="17" t="s">
        <v>4498</v>
      </c>
      <c r="B4868" s="17" t="n">
        <v>2</v>
      </c>
      <c r="C4868" s="21" t="n">
        <v>45991</v>
      </c>
      <c r="D4868" s="17" t="s">
        <v>540</v>
      </c>
      <c r="E4868" s="17" t="s">
        <v>177</v>
      </c>
      <c r="F4868" s="17" t="s">
        <v>1493</v>
      </c>
      <c r="G4868" s="17" t="s">
        <v>62</v>
      </c>
      <c r="H4868" s="17" t="s">
        <v>1537</v>
      </c>
      <c r="I4868" s="17" t="s">
        <v>1524</v>
      </c>
      <c r="J4868" s="17" t="n">
        <v>1</v>
      </c>
      <c r="K4868" s="15" t="n">
        <v>257.9</v>
      </c>
      <c r="L4868" s="22" t="n">
        <v>0.2</v>
      </c>
      <c r="M4868" s="15" t="n">
        <v>0</v>
      </c>
      <c r="N4868" s="15" t="n">
        <f aca="false">J4868*K4868</f>
        <v>257.9</v>
      </c>
      <c r="O4868" s="15" t="n">
        <f aca="false">N4868*L4868</f>
        <v>51.58</v>
      </c>
      <c r="P4868" s="15" t="n">
        <f aca="false">N4868-O4868</f>
        <v>206.32</v>
      </c>
      <c r="Q4868" s="15" t="n">
        <f aca="false">J4868*INDEX(dProdutos!$F$2:$F$47,MATCH(E4868,dProdutos!$A$2:$A$47,0))</f>
        <v>138.23</v>
      </c>
      <c r="R4868" s="15" t="n">
        <f aca="false">IF(I4868="Cancelado",0,P4868-Q4868)</f>
        <v>68.09</v>
      </c>
      <c r="S4868" s="17" t="str">
        <f aca="false">INDEX(dProdutos!$D$2:$D$47,MATCH(E4868,dProdutos!$A$2:$A$47,0))</f>
        <v>Casa</v>
      </c>
    </row>
    <row r="4869" customFormat="false" ht="15" hidden="false" customHeight="false" outlineLevel="0" collapsed="false">
      <c r="A4869" s="17" t="s">
        <v>4498</v>
      </c>
      <c r="B4869" s="17" t="n">
        <v>3</v>
      </c>
      <c r="C4869" s="21" t="n">
        <v>45991</v>
      </c>
      <c r="D4869" s="17" t="s">
        <v>540</v>
      </c>
      <c r="E4869" s="17" t="s">
        <v>168</v>
      </c>
      <c r="F4869" s="17" t="s">
        <v>1493</v>
      </c>
      <c r="G4869" s="17" t="s">
        <v>62</v>
      </c>
      <c r="H4869" s="17" t="s">
        <v>1537</v>
      </c>
      <c r="I4869" s="17" t="s">
        <v>1524</v>
      </c>
      <c r="J4869" s="17" t="n">
        <v>2</v>
      </c>
      <c r="K4869" s="15" t="n">
        <v>253.9</v>
      </c>
      <c r="L4869" s="22" t="n">
        <v>0.2</v>
      </c>
      <c r="M4869" s="15" t="n">
        <v>0</v>
      </c>
      <c r="N4869" s="15" t="n">
        <f aca="false">J4869*K4869</f>
        <v>507.8</v>
      </c>
      <c r="O4869" s="15" t="n">
        <f aca="false">N4869*L4869</f>
        <v>101.56</v>
      </c>
      <c r="P4869" s="15" t="n">
        <f aca="false">N4869-O4869</f>
        <v>406.24</v>
      </c>
      <c r="Q4869" s="15" t="n">
        <f aca="false">J4869*INDEX(dProdutos!$F$2:$F$47,MATCH(E4869,dProdutos!$A$2:$A$47,0))</f>
        <v>257.88</v>
      </c>
      <c r="R4869" s="15" t="n">
        <f aca="false">IF(I4869="Cancelado",0,P4869-Q4869)</f>
        <v>148.36</v>
      </c>
      <c r="S4869" s="17" t="str">
        <f aca="false">INDEX(dProdutos!$D$2:$D$47,MATCH(E4869,dProdutos!$A$2:$A$47,0))</f>
        <v>Casa</v>
      </c>
    </row>
    <row r="4870" customFormat="false" ht="15" hidden="false" customHeight="false" outlineLevel="0" collapsed="false">
      <c r="A4870" s="17" t="s">
        <v>4498</v>
      </c>
      <c r="B4870" s="17" t="n">
        <v>4</v>
      </c>
      <c r="C4870" s="21" t="n">
        <v>45991</v>
      </c>
      <c r="D4870" s="17" t="s">
        <v>540</v>
      </c>
      <c r="E4870" s="17" t="s">
        <v>189</v>
      </c>
      <c r="F4870" s="17" t="s">
        <v>1493</v>
      </c>
      <c r="G4870" s="17" t="s">
        <v>62</v>
      </c>
      <c r="H4870" s="17" t="s">
        <v>1537</v>
      </c>
      <c r="I4870" s="17" t="s">
        <v>1524</v>
      </c>
      <c r="J4870" s="17" t="n">
        <v>1</v>
      </c>
      <c r="K4870" s="15" t="n">
        <v>138.9</v>
      </c>
      <c r="L4870" s="22" t="n">
        <v>0.2</v>
      </c>
      <c r="M4870" s="15" t="n">
        <v>0</v>
      </c>
      <c r="N4870" s="15" t="n">
        <f aca="false">J4870*K4870</f>
        <v>138.9</v>
      </c>
      <c r="O4870" s="15" t="n">
        <f aca="false">N4870*L4870</f>
        <v>27.78</v>
      </c>
      <c r="P4870" s="15" t="n">
        <f aca="false">N4870-O4870</f>
        <v>111.12</v>
      </c>
      <c r="Q4870" s="15" t="n">
        <f aca="false">J4870*INDEX(dProdutos!$F$2:$F$47,MATCH(E4870,dProdutos!$A$2:$A$47,0))</f>
        <v>68.96</v>
      </c>
      <c r="R4870" s="15" t="n">
        <f aca="false">IF(I4870="Cancelado",0,P4870-Q4870)</f>
        <v>42.16</v>
      </c>
      <c r="S4870" s="17" t="str">
        <f aca="false">INDEX(dProdutos!$D$2:$D$47,MATCH(E4870,dProdutos!$A$2:$A$47,0))</f>
        <v>Eletrônicos</v>
      </c>
    </row>
    <row r="4871" customFormat="false" ht="15" hidden="false" customHeight="false" outlineLevel="0" collapsed="false">
      <c r="A4871" s="17" t="s">
        <v>4499</v>
      </c>
      <c r="B4871" s="17" t="n">
        <v>1</v>
      </c>
      <c r="C4871" s="21" t="n">
        <v>45991</v>
      </c>
      <c r="D4871" s="17" t="s">
        <v>1008</v>
      </c>
      <c r="E4871" s="17" t="s">
        <v>114</v>
      </c>
      <c r="F4871" s="17" t="s">
        <v>1499</v>
      </c>
      <c r="G4871" s="17" t="s">
        <v>63</v>
      </c>
      <c r="H4871" s="17" t="s">
        <v>1540</v>
      </c>
      <c r="I4871" s="17" t="s">
        <v>1524</v>
      </c>
      <c r="J4871" s="17" t="n">
        <v>2</v>
      </c>
      <c r="K4871" s="15" t="n">
        <v>202.9</v>
      </c>
      <c r="L4871" s="22" t="n">
        <v>0.2</v>
      </c>
      <c r="M4871" s="15" t="n">
        <v>28.82</v>
      </c>
      <c r="N4871" s="15" t="n">
        <f aca="false">J4871*K4871</f>
        <v>405.8</v>
      </c>
      <c r="O4871" s="15" t="n">
        <f aca="false">N4871*L4871</f>
        <v>81.16</v>
      </c>
      <c r="P4871" s="15" t="n">
        <f aca="false">N4871-O4871</f>
        <v>324.64</v>
      </c>
      <c r="Q4871" s="15" t="n">
        <f aca="false">J4871*INDEX(dProdutos!$F$2:$F$47,MATCH(E4871,dProdutos!$A$2:$A$47,0))</f>
        <v>220.78</v>
      </c>
      <c r="R4871" s="15" t="n">
        <f aca="false">IF(I4871="Cancelado",0,P4871-Q4871)</f>
        <v>103.86</v>
      </c>
      <c r="S4871" s="17" t="str">
        <f aca="false">INDEX(dProdutos!$D$2:$D$47,MATCH(E4871,dProdutos!$A$2:$A$47,0))</f>
        <v>Moda Masculina</v>
      </c>
    </row>
    <row r="4872" customFormat="false" ht="15" hidden="false" customHeight="false" outlineLevel="0" collapsed="false">
      <c r="A4872" s="17" t="s">
        <v>4499</v>
      </c>
      <c r="B4872" s="17" t="n">
        <v>2</v>
      </c>
      <c r="C4872" s="21" t="n">
        <v>45991</v>
      </c>
      <c r="D4872" s="17" t="s">
        <v>1008</v>
      </c>
      <c r="E4872" s="17" t="s">
        <v>150</v>
      </c>
      <c r="F4872" s="17" t="s">
        <v>1499</v>
      </c>
      <c r="G4872" s="17" t="s">
        <v>63</v>
      </c>
      <c r="H4872" s="17" t="s">
        <v>1540</v>
      </c>
      <c r="I4872" s="17" t="s">
        <v>1524</v>
      </c>
      <c r="J4872" s="17" t="n">
        <v>1</v>
      </c>
      <c r="K4872" s="15" t="n">
        <v>71.9</v>
      </c>
      <c r="L4872" s="22" t="n">
        <v>0.2</v>
      </c>
      <c r="M4872" s="15" t="n">
        <v>0</v>
      </c>
      <c r="N4872" s="15" t="n">
        <f aca="false">J4872*K4872</f>
        <v>71.9</v>
      </c>
      <c r="O4872" s="15" t="n">
        <f aca="false">N4872*L4872</f>
        <v>14.38</v>
      </c>
      <c r="P4872" s="15" t="n">
        <f aca="false">N4872-O4872</f>
        <v>57.52</v>
      </c>
      <c r="Q4872" s="15" t="n">
        <f aca="false">J4872*INDEX(dProdutos!$F$2:$F$47,MATCH(E4872,dProdutos!$A$2:$A$47,0))</f>
        <v>27.38</v>
      </c>
      <c r="R4872" s="15" t="n">
        <f aca="false">IF(I4872="Cancelado",0,P4872-Q4872)</f>
        <v>30.14</v>
      </c>
      <c r="S4872" s="17" t="str">
        <f aca="false">INDEX(dProdutos!$D$2:$D$47,MATCH(E4872,dProdutos!$A$2:$A$47,0))</f>
        <v>Acessórios</v>
      </c>
    </row>
    <row r="4873" customFormat="false" ht="15" hidden="false" customHeight="false" outlineLevel="0" collapsed="false">
      <c r="A4873" s="17" t="s">
        <v>4500</v>
      </c>
      <c r="B4873" s="17" t="n">
        <v>1</v>
      </c>
      <c r="C4873" s="21" t="n">
        <v>45991</v>
      </c>
      <c r="D4873" s="17" t="s">
        <v>772</v>
      </c>
      <c r="E4873" s="17" t="s">
        <v>210</v>
      </c>
      <c r="F4873" s="17" t="s">
        <v>1497</v>
      </c>
      <c r="G4873" s="17" t="s">
        <v>60</v>
      </c>
      <c r="H4873" s="17" t="s">
        <v>1523</v>
      </c>
      <c r="I4873" s="17" t="s">
        <v>1524</v>
      </c>
      <c r="J4873" s="17" t="n">
        <v>1</v>
      </c>
      <c r="K4873" s="15" t="n">
        <v>245.9</v>
      </c>
      <c r="L4873" s="22" t="n">
        <v>0.2</v>
      </c>
      <c r="M4873" s="15" t="n">
        <v>0</v>
      </c>
      <c r="N4873" s="15" t="n">
        <f aca="false">J4873*K4873</f>
        <v>245.9</v>
      </c>
      <c r="O4873" s="15" t="n">
        <f aca="false">N4873*L4873</f>
        <v>49.18</v>
      </c>
      <c r="P4873" s="15" t="n">
        <f aca="false">N4873-O4873</f>
        <v>196.72</v>
      </c>
      <c r="Q4873" s="15" t="n">
        <f aca="false">J4873*INDEX(dProdutos!$F$2:$F$47,MATCH(E4873,dProdutos!$A$2:$A$47,0))</f>
        <v>150.63</v>
      </c>
      <c r="R4873" s="15" t="n">
        <f aca="false">IF(I4873="Cancelado",0,P4873-Q4873)</f>
        <v>46.09</v>
      </c>
      <c r="S4873" s="17" t="str">
        <f aca="false">INDEX(dProdutos!$D$2:$D$47,MATCH(E4873,dProdutos!$A$2:$A$47,0))</f>
        <v>Beleza</v>
      </c>
    </row>
    <row r="4874" customFormat="false" ht="15" hidden="false" customHeight="false" outlineLevel="0" collapsed="false">
      <c r="A4874" s="17" t="s">
        <v>4501</v>
      </c>
      <c r="B4874" s="17" t="n">
        <v>1</v>
      </c>
      <c r="C4874" s="21" t="n">
        <v>45991</v>
      </c>
      <c r="D4874" s="17" t="s">
        <v>1049</v>
      </c>
      <c r="E4874" s="17" t="s">
        <v>126</v>
      </c>
      <c r="F4874" s="17" t="s">
        <v>1490</v>
      </c>
      <c r="G4874" s="17" t="s">
        <v>60</v>
      </c>
      <c r="H4874" s="17" t="s">
        <v>1537</v>
      </c>
      <c r="I4874" s="17" t="s">
        <v>1524</v>
      </c>
      <c r="J4874" s="17" t="n">
        <v>1</v>
      </c>
      <c r="K4874" s="15" t="n">
        <v>296.9</v>
      </c>
      <c r="L4874" s="22" t="n">
        <v>0.2</v>
      </c>
      <c r="M4874" s="15" t="n">
        <v>24.8</v>
      </c>
      <c r="N4874" s="15" t="n">
        <f aca="false">J4874*K4874</f>
        <v>296.9</v>
      </c>
      <c r="O4874" s="15" t="n">
        <f aca="false">N4874*L4874</f>
        <v>59.38</v>
      </c>
      <c r="P4874" s="15" t="n">
        <f aca="false">N4874-O4874</f>
        <v>237.52</v>
      </c>
      <c r="Q4874" s="15" t="n">
        <f aca="false">J4874*INDEX(dProdutos!$F$2:$F$47,MATCH(E4874,dProdutos!$A$2:$A$47,0))</f>
        <v>135.24</v>
      </c>
      <c r="R4874" s="15" t="n">
        <f aca="false">IF(I4874="Cancelado",0,P4874-Q4874)</f>
        <v>102.28</v>
      </c>
      <c r="S4874" s="17" t="str">
        <f aca="false">INDEX(dProdutos!$D$2:$D$47,MATCH(E4874,dProdutos!$A$2:$A$47,0))</f>
        <v>Calçados</v>
      </c>
    </row>
    <row r="4875" customFormat="false" ht="15" hidden="false" customHeight="false" outlineLevel="0" collapsed="false">
      <c r="A4875" s="17" t="s">
        <v>4502</v>
      </c>
      <c r="B4875" s="17" t="n">
        <v>1</v>
      </c>
      <c r="C4875" s="21" t="n">
        <v>45991</v>
      </c>
      <c r="D4875" s="17" t="s">
        <v>907</v>
      </c>
      <c r="E4875" s="17" t="s">
        <v>102</v>
      </c>
      <c r="F4875" s="17" t="s">
        <v>1501</v>
      </c>
      <c r="G4875" s="17" t="s">
        <v>60</v>
      </c>
      <c r="H4875" s="17" t="s">
        <v>1523</v>
      </c>
      <c r="I4875" s="17" t="s">
        <v>1524</v>
      </c>
      <c r="J4875" s="17" t="n">
        <v>1</v>
      </c>
      <c r="K4875" s="15" t="n">
        <v>65.9</v>
      </c>
      <c r="L4875" s="22" t="n">
        <v>0.2</v>
      </c>
      <c r="M4875" s="15" t="n">
        <v>30</v>
      </c>
      <c r="N4875" s="15" t="n">
        <f aca="false">J4875*K4875</f>
        <v>65.9</v>
      </c>
      <c r="O4875" s="15" t="n">
        <f aca="false">N4875*L4875</f>
        <v>13.18</v>
      </c>
      <c r="P4875" s="15" t="n">
        <f aca="false">N4875-O4875</f>
        <v>52.72</v>
      </c>
      <c r="Q4875" s="15" t="n">
        <f aca="false">J4875*INDEX(dProdutos!$F$2:$F$47,MATCH(E4875,dProdutos!$A$2:$A$47,0))</f>
        <v>29.68</v>
      </c>
      <c r="R4875" s="15" t="n">
        <f aca="false">IF(I4875="Cancelado",0,P4875-Q4875)</f>
        <v>23.04</v>
      </c>
      <c r="S4875" s="17" t="str">
        <f aca="false">INDEX(dProdutos!$D$2:$D$47,MATCH(E4875,dProdutos!$A$2:$A$47,0))</f>
        <v>Moda Masculina</v>
      </c>
    </row>
    <row r="4876" customFormat="false" ht="15" hidden="false" customHeight="false" outlineLevel="0" collapsed="false">
      <c r="A4876" s="17" t="s">
        <v>4503</v>
      </c>
      <c r="B4876" s="17" t="n">
        <v>1</v>
      </c>
      <c r="C4876" s="21" t="n">
        <v>45991</v>
      </c>
      <c r="D4876" s="17" t="s">
        <v>894</v>
      </c>
      <c r="E4876" s="17" t="s">
        <v>150</v>
      </c>
      <c r="F4876" s="17" t="s">
        <v>1501</v>
      </c>
      <c r="G4876" s="17" t="s">
        <v>62</v>
      </c>
      <c r="H4876" s="17" t="s">
        <v>1523</v>
      </c>
      <c r="I4876" s="17" t="s">
        <v>1524</v>
      </c>
      <c r="J4876" s="17" t="n">
        <v>1</v>
      </c>
      <c r="K4876" s="15" t="n">
        <v>71.9</v>
      </c>
      <c r="L4876" s="22" t="n">
        <v>0.2</v>
      </c>
      <c r="M4876" s="15" t="n">
        <v>21.03</v>
      </c>
      <c r="N4876" s="15" t="n">
        <f aca="false">J4876*K4876</f>
        <v>71.9</v>
      </c>
      <c r="O4876" s="15" t="n">
        <f aca="false">N4876*L4876</f>
        <v>14.38</v>
      </c>
      <c r="P4876" s="15" t="n">
        <f aca="false">N4876-O4876</f>
        <v>57.52</v>
      </c>
      <c r="Q4876" s="15" t="n">
        <f aca="false">J4876*INDEX(dProdutos!$F$2:$F$47,MATCH(E4876,dProdutos!$A$2:$A$47,0))</f>
        <v>27.38</v>
      </c>
      <c r="R4876" s="15" t="n">
        <f aca="false">IF(I4876="Cancelado",0,P4876-Q4876)</f>
        <v>30.14</v>
      </c>
      <c r="S4876" s="17" t="str">
        <f aca="false">INDEX(dProdutos!$D$2:$D$47,MATCH(E4876,dProdutos!$A$2:$A$47,0))</f>
        <v>Acessórios</v>
      </c>
    </row>
    <row r="4877" customFormat="false" ht="15" hidden="false" customHeight="false" outlineLevel="0" collapsed="false">
      <c r="A4877" s="17" t="s">
        <v>4503</v>
      </c>
      <c r="B4877" s="17" t="n">
        <v>2</v>
      </c>
      <c r="C4877" s="21" t="n">
        <v>45991</v>
      </c>
      <c r="D4877" s="17" t="s">
        <v>894</v>
      </c>
      <c r="E4877" s="17" t="s">
        <v>129</v>
      </c>
      <c r="F4877" s="17" t="s">
        <v>1501</v>
      </c>
      <c r="G4877" s="17" t="s">
        <v>62</v>
      </c>
      <c r="H4877" s="17" t="s">
        <v>1523</v>
      </c>
      <c r="I4877" s="17" t="s">
        <v>1524</v>
      </c>
      <c r="J4877" s="17" t="n">
        <v>1</v>
      </c>
      <c r="K4877" s="15" t="n">
        <v>105.9</v>
      </c>
      <c r="L4877" s="22" t="n">
        <v>0.2</v>
      </c>
      <c r="M4877" s="15" t="n">
        <v>0</v>
      </c>
      <c r="N4877" s="15" t="n">
        <f aca="false">J4877*K4877</f>
        <v>105.9</v>
      </c>
      <c r="O4877" s="15" t="n">
        <f aca="false">N4877*L4877</f>
        <v>21.18</v>
      </c>
      <c r="P4877" s="15" t="n">
        <f aca="false">N4877-O4877</f>
        <v>84.72</v>
      </c>
      <c r="Q4877" s="15" t="n">
        <f aca="false">J4877*INDEX(dProdutos!$F$2:$F$47,MATCH(E4877,dProdutos!$A$2:$A$47,0))</f>
        <v>43.79</v>
      </c>
      <c r="R4877" s="15" t="n">
        <f aca="false">IF(I4877="Cancelado",0,P4877-Q4877)</f>
        <v>40.93</v>
      </c>
      <c r="S4877" s="17" t="str">
        <f aca="false">INDEX(dProdutos!$D$2:$D$47,MATCH(E4877,dProdutos!$A$2:$A$47,0))</f>
        <v>Calçados</v>
      </c>
    </row>
    <row r="4878" customFormat="false" ht="15" hidden="false" customHeight="false" outlineLevel="0" collapsed="false">
      <c r="A4878" s="17" t="s">
        <v>4504</v>
      </c>
      <c r="B4878" s="17" t="n">
        <v>1</v>
      </c>
      <c r="C4878" s="21" t="n">
        <v>45991</v>
      </c>
      <c r="D4878" s="17" t="s">
        <v>960</v>
      </c>
      <c r="E4878" s="17" t="s">
        <v>95</v>
      </c>
      <c r="F4878" s="17" t="s">
        <v>1501</v>
      </c>
      <c r="G4878" s="17" t="s">
        <v>59</v>
      </c>
      <c r="H4878" s="17" t="s">
        <v>1537</v>
      </c>
      <c r="I4878" s="17" t="s">
        <v>1524</v>
      </c>
      <c r="J4878" s="17" t="n">
        <v>1</v>
      </c>
      <c r="K4878" s="15" t="n">
        <v>77.9</v>
      </c>
      <c r="L4878" s="22" t="n">
        <v>0.2</v>
      </c>
      <c r="M4878" s="15" t="n">
        <v>26.15</v>
      </c>
      <c r="N4878" s="15" t="n">
        <f aca="false">J4878*K4878</f>
        <v>77.9</v>
      </c>
      <c r="O4878" s="15" t="n">
        <f aca="false">N4878*L4878</f>
        <v>15.58</v>
      </c>
      <c r="P4878" s="15" t="n">
        <f aca="false">N4878-O4878</f>
        <v>62.32</v>
      </c>
      <c r="Q4878" s="15" t="n">
        <f aca="false">J4878*INDEX(dProdutos!$F$2:$F$47,MATCH(E4878,dProdutos!$A$2:$A$47,0))</f>
        <v>36.71</v>
      </c>
      <c r="R4878" s="15" t="n">
        <f aca="false">IF(I4878="Cancelado",0,P4878-Q4878)</f>
        <v>25.61</v>
      </c>
      <c r="S4878" s="17" t="str">
        <f aca="false">INDEX(dProdutos!$D$2:$D$47,MATCH(E4878,dProdutos!$A$2:$A$47,0))</f>
        <v>Moda Feminina</v>
      </c>
    </row>
    <row r="4879" customFormat="false" ht="15" hidden="false" customHeight="false" outlineLevel="0" collapsed="false">
      <c r="A4879" s="17" t="s">
        <v>4505</v>
      </c>
      <c r="B4879" s="17" t="n">
        <v>1</v>
      </c>
      <c r="C4879" s="21" t="n">
        <v>45991</v>
      </c>
      <c r="D4879" s="17" t="s">
        <v>1279</v>
      </c>
      <c r="E4879" s="17" t="s">
        <v>144</v>
      </c>
      <c r="F4879" s="17" t="s">
        <v>1487</v>
      </c>
      <c r="G4879" s="17" t="s">
        <v>59</v>
      </c>
      <c r="H4879" s="17" t="s">
        <v>1523</v>
      </c>
      <c r="I4879" s="17" t="s">
        <v>1524</v>
      </c>
      <c r="J4879" s="17" t="n">
        <v>2</v>
      </c>
      <c r="K4879" s="15" t="n">
        <v>260.9</v>
      </c>
      <c r="L4879" s="22" t="n">
        <v>0.2</v>
      </c>
      <c r="M4879" s="15" t="n">
        <v>24.02</v>
      </c>
      <c r="N4879" s="15" t="n">
        <f aca="false">J4879*K4879</f>
        <v>521.8</v>
      </c>
      <c r="O4879" s="15" t="n">
        <f aca="false">N4879*L4879</f>
        <v>104.36</v>
      </c>
      <c r="P4879" s="15" t="n">
        <f aca="false">N4879-O4879</f>
        <v>417.44</v>
      </c>
      <c r="Q4879" s="15" t="n">
        <f aca="false">J4879*INDEX(dProdutos!$F$2:$F$47,MATCH(E4879,dProdutos!$A$2:$A$47,0))</f>
        <v>199.72</v>
      </c>
      <c r="R4879" s="15" t="n">
        <f aca="false">IF(I4879="Cancelado",0,P4879-Q4879)</f>
        <v>217.72</v>
      </c>
      <c r="S4879" s="17" t="str">
        <f aca="false">INDEX(dProdutos!$D$2:$D$47,MATCH(E4879,dProdutos!$A$2:$A$47,0))</f>
        <v>Acessórios</v>
      </c>
    </row>
    <row r="4880" customFormat="false" ht="15" hidden="false" customHeight="false" outlineLevel="0" collapsed="false">
      <c r="A4880" s="17" t="s">
        <v>4505</v>
      </c>
      <c r="B4880" s="17" t="n">
        <v>2</v>
      </c>
      <c r="C4880" s="21" t="n">
        <v>45991</v>
      </c>
      <c r="D4880" s="17" t="s">
        <v>1279</v>
      </c>
      <c r="E4880" s="17" t="s">
        <v>117</v>
      </c>
      <c r="F4880" s="17" t="s">
        <v>1487</v>
      </c>
      <c r="G4880" s="17" t="s">
        <v>59</v>
      </c>
      <c r="H4880" s="17" t="s">
        <v>1523</v>
      </c>
      <c r="I4880" s="17" t="s">
        <v>1524</v>
      </c>
      <c r="J4880" s="17" t="n">
        <v>2</v>
      </c>
      <c r="K4880" s="15" t="n">
        <v>166.9</v>
      </c>
      <c r="L4880" s="22" t="n">
        <v>0.2</v>
      </c>
      <c r="M4880" s="15" t="n">
        <v>0</v>
      </c>
      <c r="N4880" s="15" t="n">
        <f aca="false">J4880*K4880</f>
        <v>333.8</v>
      </c>
      <c r="O4880" s="15" t="n">
        <f aca="false">N4880*L4880</f>
        <v>66.76</v>
      </c>
      <c r="P4880" s="15" t="n">
        <f aca="false">N4880-O4880</f>
        <v>267.04</v>
      </c>
      <c r="Q4880" s="15" t="n">
        <f aca="false">J4880*INDEX(dProdutos!$F$2:$F$47,MATCH(E4880,dProdutos!$A$2:$A$47,0))</f>
        <v>146.46</v>
      </c>
      <c r="R4880" s="15" t="n">
        <f aca="false">IF(I4880="Cancelado",0,P4880-Q4880)</f>
        <v>120.58</v>
      </c>
      <c r="S4880" s="17" t="str">
        <f aca="false">INDEX(dProdutos!$D$2:$D$47,MATCH(E4880,dProdutos!$A$2:$A$47,0))</f>
        <v>Moda Masculina</v>
      </c>
    </row>
    <row r="4881" customFormat="false" ht="15" hidden="false" customHeight="false" outlineLevel="0" collapsed="false">
      <c r="A4881" s="17" t="s">
        <v>4506</v>
      </c>
      <c r="B4881" s="17" t="n">
        <v>1</v>
      </c>
      <c r="C4881" s="21" t="n">
        <v>45991</v>
      </c>
      <c r="D4881" s="17" t="s">
        <v>952</v>
      </c>
      <c r="E4881" s="17" t="s">
        <v>213</v>
      </c>
      <c r="F4881" s="17" t="s">
        <v>1497</v>
      </c>
      <c r="G4881" s="17" t="s">
        <v>61</v>
      </c>
      <c r="H4881" s="17" t="s">
        <v>1537</v>
      </c>
      <c r="I4881" s="17" t="s">
        <v>1524</v>
      </c>
      <c r="J4881" s="17" t="n">
        <v>1</v>
      </c>
      <c r="K4881" s="15" t="n">
        <v>153.9</v>
      </c>
      <c r="L4881" s="22" t="n">
        <v>0.2</v>
      </c>
      <c r="M4881" s="15" t="n">
        <v>18.75</v>
      </c>
      <c r="N4881" s="15" t="n">
        <f aca="false">J4881*K4881</f>
        <v>153.9</v>
      </c>
      <c r="O4881" s="15" t="n">
        <f aca="false">N4881*L4881</f>
        <v>30.78</v>
      </c>
      <c r="P4881" s="15" t="n">
        <f aca="false">N4881-O4881</f>
        <v>123.12</v>
      </c>
      <c r="Q4881" s="15" t="n">
        <f aca="false">J4881*INDEX(dProdutos!$F$2:$F$47,MATCH(E4881,dProdutos!$A$2:$A$47,0))</f>
        <v>90.42</v>
      </c>
      <c r="R4881" s="15" t="n">
        <f aca="false">IF(I4881="Cancelado",0,P4881-Q4881)</f>
        <v>32.7</v>
      </c>
      <c r="S4881" s="17" t="str">
        <f aca="false">INDEX(dProdutos!$D$2:$D$47,MATCH(E4881,dProdutos!$A$2:$A$47,0))</f>
        <v>Beleza</v>
      </c>
    </row>
    <row r="4882" customFormat="false" ht="15" hidden="false" customHeight="false" outlineLevel="0" collapsed="false">
      <c r="A4882" s="17" t="s">
        <v>4507</v>
      </c>
      <c r="B4882" s="17" t="n">
        <v>1</v>
      </c>
      <c r="C4882" s="21" t="n">
        <v>45991</v>
      </c>
      <c r="D4882" s="17" t="s">
        <v>729</v>
      </c>
      <c r="E4882" s="17" t="s">
        <v>165</v>
      </c>
      <c r="F4882" s="17" t="s">
        <v>1501</v>
      </c>
      <c r="G4882" s="17" t="s">
        <v>62</v>
      </c>
      <c r="H4882" s="17" t="s">
        <v>1537</v>
      </c>
      <c r="I4882" s="17" t="s">
        <v>1524</v>
      </c>
      <c r="J4882" s="17" t="n">
        <v>1</v>
      </c>
      <c r="K4882" s="15" t="n">
        <v>231.9</v>
      </c>
      <c r="L4882" s="22" t="n">
        <v>0.2</v>
      </c>
      <c r="M4882" s="15" t="n">
        <v>10.3</v>
      </c>
      <c r="N4882" s="15" t="n">
        <f aca="false">J4882*K4882</f>
        <v>231.9</v>
      </c>
      <c r="O4882" s="15" t="n">
        <f aca="false">N4882*L4882</f>
        <v>46.38</v>
      </c>
      <c r="P4882" s="15" t="n">
        <f aca="false">N4882-O4882</f>
        <v>185.52</v>
      </c>
      <c r="Q4882" s="15" t="n">
        <f aca="false">J4882*INDEX(dProdutos!$F$2:$F$47,MATCH(E4882,dProdutos!$A$2:$A$47,0))</f>
        <v>140.83</v>
      </c>
      <c r="R4882" s="15" t="n">
        <f aca="false">IF(I4882="Cancelado",0,P4882-Q4882)</f>
        <v>44.69</v>
      </c>
      <c r="S4882" s="17" t="str">
        <f aca="false">INDEX(dProdutos!$D$2:$D$47,MATCH(E4882,dProdutos!$A$2:$A$47,0))</f>
        <v>Casa</v>
      </c>
    </row>
    <row r="4883" customFormat="false" ht="15" hidden="false" customHeight="false" outlineLevel="0" collapsed="false">
      <c r="A4883" s="17" t="s">
        <v>4508</v>
      </c>
      <c r="B4883" s="17" t="n">
        <v>1</v>
      </c>
      <c r="C4883" s="21" t="n">
        <v>45991</v>
      </c>
      <c r="D4883" s="17" t="s">
        <v>1202</v>
      </c>
      <c r="E4883" s="17" t="s">
        <v>165</v>
      </c>
      <c r="F4883" s="17" t="s">
        <v>1499</v>
      </c>
      <c r="G4883" s="17" t="s">
        <v>59</v>
      </c>
      <c r="H4883" s="17" t="s">
        <v>1540</v>
      </c>
      <c r="I4883" s="17" t="s">
        <v>1524</v>
      </c>
      <c r="J4883" s="17" t="n">
        <v>3</v>
      </c>
      <c r="K4883" s="15" t="n">
        <v>231.9</v>
      </c>
      <c r="L4883" s="22" t="n">
        <v>0.2</v>
      </c>
      <c r="M4883" s="15" t="n">
        <v>34.57</v>
      </c>
      <c r="N4883" s="15" t="n">
        <f aca="false">J4883*K4883</f>
        <v>695.7</v>
      </c>
      <c r="O4883" s="15" t="n">
        <f aca="false">N4883*L4883</f>
        <v>139.14</v>
      </c>
      <c r="P4883" s="15" t="n">
        <f aca="false">N4883-O4883</f>
        <v>556.56</v>
      </c>
      <c r="Q4883" s="15" t="n">
        <f aca="false">J4883*INDEX(dProdutos!$F$2:$F$47,MATCH(E4883,dProdutos!$A$2:$A$47,0))</f>
        <v>422.49</v>
      </c>
      <c r="R4883" s="15" t="n">
        <f aca="false">IF(I4883="Cancelado",0,P4883-Q4883)</f>
        <v>134.07</v>
      </c>
      <c r="S4883" s="17" t="str">
        <f aca="false">INDEX(dProdutos!$D$2:$D$47,MATCH(E4883,dProdutos!$A$2:$A$47,0))</f>
        <v>Casa</v>
      </c>
    </row>
    <row r="4884" customFormat="false" ht="15" hidden="false" customHeight="false" outlineLevel="0" collapsed="false">
      <c r="A4884" s="17" t="s">
        <v>4508</v>
      </c>
      <c r="B4884" s="17" t="n">
        <v>2</v>
      </c>
      <c r="C4884" s="21" t="n">
        <v>45991</v>
      </c>
      <c r="D4884" s="17" t="s">
        <v>1202</v>
      </c>
      <c r="E4884" s="17" t="s">
        <v>213</v>
      </c>
      <c r="F4884" s="17" t="s">
        <v>1499</v>
      </c>
      <c r="G4884" s="17" t="s">
        <v>59</v>
      </c>
      <c r="H4884" s="17" t="s">
        <v>1540</v>
      </c>
      <c r="I4884" s="17" t="s">
        <v>1524</v>
      </c>
      <c r="J4884" s="17" t="n">
        <v>1</v>
      </c>
      <c r="K4884" s="15" t="n">
        <v>153.9</v>
      </c>
      <c r="L4884" s="22" t="n">
        <v>0.2</v>
      </c>
      <c r="M4884" s="15" t="n">
        <v>0</v>
      </c>
      <c r="N4884" s="15" t="n">
        <f aca="false">J4884*K4884</f>
        <v>153.9</v>
      </c>
      <c r="O4884" s="15" t="n">
        <f aca="false">N4884*L4884</f>
        <v>30.78</v>
      </c>
      <c r="P4884" s="15" t="n">
        <f aca="false">N4884-O4884</f>
        <v>123.12</v>
      </c>
      <c r="Q4884" s="15" t="n">
        <f aca="false">J4884*INDEX(dProdutos!$F$2:$F$47,MATCH(E4884,dProdutos!$A$2:$A$47,0))</f>
        <v>90.42</v>
      </c>
      <c r="R4884" s="15" t="n">
        <f aca="false">IF(I4884="Cancelado",0,P4884-Q4884)</f>
        <v>32.7</v>
      </c>
      <c r="S4884" s="17" t="str">
        <f aca="false">INDEX(dProdutos!$D$2:$D$47,MATCH(E4884,dProdutos!$A$2:$A$47,0))</f>
        <v>Beleza</v>
      </c>
    </row>
    <row r="4885" customFormat="false" ht="15" hidden="false" customHeight="false" outlineLevel="0" collapsed="false">
      <c r="A4885" s="17" t="s">
        <v>4509</v>
      </c>
      <c r="B4885" s="17" t="n">
        <v>1</v>
      </c>
      <c r="C4885" s="21" t="n">
        <v>45991</v>
      </c>
      <c r="D4885" s="17" t="s">
        <v>1108</v>
      </c>
      <c r="E4885" s="17" t="s">
        <v>88</v>
      </c>
      <c r="F4885" s="17" t="s">
        <v>1490</v>
      </c>
      <c r="G4885" s="17" t="s">
        <v>59</v>
      </c>
      <c r="H4885" s="17" t="s">
        <v>1537</v>
      </c>
      <c r="I4885" s="17" t="s">
        <v>1524</v>
      </c>
      <c r="J4885" s="17" t="n">
        <v>1</v>
      </c>
      <c r="K4885" s="15" t="n">
        <v>170.9</v>
      </c>
      <c r="L4885" s="22" t="n">
        <v>0.2</v>
      </c>
      <c r="M4885" s="15" t="n">
        <v>15.66</v>
      </c>
      <c r="N4885" s="15" t="n">
        <f aca="false">J4885*K4885</f>
        <v>170.9</v>
      </c>
      <c r="O4885" s="15" t="n">
        <f aca="false">N4885*L4885</f>
        <v>34.18</v>
      </c>
      <c r="P4885" s="15" t="n">
        <f aca="false">N4885-O4885</f>
        <v>136.72</v>
      </c>
      <c r="Q4885" s="15" t="n">
        <f aca="false">J4885*INDEX(dProdutos!$F$2:$F$47,MATCH(E4885,dProdutos!$A$2:$A$47,0))</f>
        <v>98.14</v>
      </c>
      <c r="R4885" s="15" t="n">
        <f aca="false">IF(I4885="Cancelado",0,P4885-Q4885)</f>
        <v>38.58</v>
      </c>
      <c r="S4885" s="17" t="str">
        <f aca="false">INDEX(dProdutos!$D$2:$D$47,MATCH(E4885,dProdutos!$A$2:$A$47,0))</f>
        <v>Moda Feminina</v>
      </c>
    </row>
    <row r="4886" customFormat="false" ht="15" hidden="false" customHeight="false" outlineLevel="0" collapsed="false">
      <c r="A4886" s="17" t="s">
        <v>4510</v>
      </c>
      <c r="B4886" s="17" t="n">
        <v>1</v>
      </c>
      <c r="C4886" s="21" t="n">
        <v>45991</v>
      </c>
      <c r="D4886" s="17" t="s">
        <v>579</v>
      </c>
      <c r="E4886" s="17" t="s">
        <v>192</v>
      </c>
      <c r="F4886" s="17" t="s">
        <v>1495</v>
      </c>
      <c r="G4886" s="17" t="s">
        <v>61</v>
      </c>
      <c r="H4886" s="17" t="s">
        <v>1537</v>
      </c>
      <c r="I4886" s="17" t="s">
        <v>1524</v>
      </c>
      <c r="J4886" s="17" t="n">
        <v>1</v>
      </c>
      <c r="K4886" s="15" t="n">
        <v>245.9</v>
      </c>
      <c r="L4886" s="22" t="n">
        <v>0.2</v>
      </c>
      <c r="M4886" s="15" t="n">
        <v>24.42</v>
      </c>
      <c r="N4886" s="15" t="n">
        <f aca="false">J4886*K4886</f>
        <v>245.9</v>
      </c>
      <c r="O4886" s="15" t="n">
        <f aca="false">N4886*L4886</f>
        <v>49.18</v>
      </c>
      <c r="P4886" s="15" t="n">
        <f aca="false">N4886-O4886</f>
        <v>196.72</v>
      </c>
      <c r="Q4886" s="15" t="n">
        <f aca="false">J4886*INDEX(dProdutos!$F$2:$F$47,MATCH(E4886,dProdutos!$A$2:$A$47,0))</f>
        <v>107.78</v>
      </c>
      <c r="R4886" s="15" t="n">
        <f aca="false">IF(I4886="Cancelado",0,P4886-Q4886)</f>
        <v>88.94</v>
      </c>
      <c r="S4886" s="17" t="str">
        <f aca="false">INDEX(dProdutos!$D$2:$D$47,MATCH(E4886,dProdutos!$A$2:$A$47,0))</f>
        <v>Eletrônicos</v>
      </c>
    </row>
    <row r="4887" customFormat="false" ht="15" hidden="false" customHeight="false" outlineLevel="0" collapsed="false">
      <c r="A4887" s="17" t="s">
        <v>4510</v>
      </c>
      <c r="B4887" s="17" t="n">
        <v>2</v>
      </c>
      <c r="C4887" s="21" t="n">
        <v>45991</v>
      </c>
      <c r="D4887" s="17" t="s">
        <v>579</v>
      </c>
      <c r="E4887" s="17" t="s">
        <v>111</v>
      </c>
      <c r="F4887" s="17" t="s">
        <v>1495</v>
      </c>
      <c r="G4887" s="17" t="s">
        <v>61</v>
      </c>
      <c r="H4887" s="17" t="s">
        <v>1537</v>
      </c>
      <c r="I4887" s="17" t="s">
        <v>1524</v>
      </c>
      <c r="J4887" s="17" t="n">
        <v>1</v>
      </c>
      <c r="K4887" s="15" t="n">
        <v>188.9</v>
      </c>
      <c r="L4887" s="22" t="n">
        <v>0.2</v>
      </c>
      <c r="M4887" s="15" t="n">
        <v>0</v>
      </c>
      <c r="N4887" s="15" t="n">
        <f aca="false">J4887*K4887</f>
        <v>188.9</v>
      </c>
      <c r="O4887" s="15" t="n">
        <f aca="false">N4887*L4887</f>
        <v>37.78</v>
      </c>
      <c r="P4887" s="15" t="n">
        <f aca="false">N4887-O4887</f>
        <v>151.12</v>
      </c>
      <c r="Q4887" s="15" t="n">
        <f aca="false">J4887*INDEX(dProdutos!$F$2:$F$47,MATCH(E4887,dProdutos!$A$2:$A$47,0))</f>
        <v>88.32</v>
      </c>
      <c r="R4887" s="15" t="n">
        <f aca="false">IF(I4887="Cancelado",0,P4887-Q4887)</f>
        <v>62.8</v>
      </c>
      <c r="S4887" s="17" t="str">
        <f aca="false">INDEX(dProdutos!$D$2:$D$47,MATCH(E4887,dProdutos!$A$2:$A$47,0))</f>
        <v>Moda Masculina</v>
      </c>
    </row>
    <row r="4888" customFormat="false" ht="15" hidden="false" customHeight="false" outlineLevel="0" collapsed="false">
      <c r="A4888" s="17" t="s">
        <v>4510</v>
      </c>
      <c r="B4888" s="17" t="n">
        <v>3</v>
      </c>
      <c r="C4888" s="21" t="n">
        <v>45991</v>
      </c>
      <c r="D4888" s="17" t="s">
        <v>579</v>
      </c>
      <c r="E4888" s="17" t="s">
        <v>195</v>
      </c>
      <c r="F4888" s="17" t="s">
        <v>1495</v>
      </c>
      <c r="G4888" s="17" t="s">
        <v>61</v>
      </c>
      <c r="H4888" s="17" t="s">
        <v>1537</v>
      </c>
      <c r="I4888" s="17" t="s">
        <v>1524</v>
      </c>
      <c r="J4888" s="17" t="n">
        <v>1</v>
      </c>
      <c r="K4888" s="15" t="n">
        <v>72.9</v>
      </c>
      <c r="L4888" s="22" t="n">
        <v>0.2</v>
      </c>
      <c r="M4888" s="15" t="n">
        <v>0</v>
      </c>
      <c r="N4888" s="15" t="n">
        <f aca="false">J4888*K4888</f>
        <v>72.9</v>
      </c>
      <c r="O4888" s="15" t="n">
        <f aca="false">N4888*L4888</f>
        <v>14.58</v>
      </c>
      <c r="P4888" s="15" t="n">
        <f aca="false">N4888-O4888</f>
        <v>58.32</v>
      </c>
      <c r="Q4888" s="15" t="n">
        <f aca="false">J4888*INDEX(dProdutos!$F$2:$F$47,MATCH(E4888,dProdutos!$A$2:$A$47,0))</f>
        <v>39.23</v>
      </c>
      <c r="R4888" s="15" t="n">
        <f aca="false">IF(I4888="Cancelado",0,P4888-Q4888)</f>
        <v>19.09</v>
      </c>
      <c r="S4888" s="17" t="str">
        <f aca="false">INDEX(dProdutos!$D$2:$D$47,MATCH(E4888,dProdutos!$A$2:$A$47,0))</f>
        <v>Eletrônicos</v>
      </c>
    </row>
    <row r="4889" customFormat="false" ht="15" hidden="false" customHeight="false" outlineLevel="0" collapsed="false">
      <c r="A4889" s="17" t="s">
        <v>4511</v>
      </c>
      <c r="B4889" s="17" t="n">
        <v>1</v>
      </c>
      <c r="C4889" s="21" t="n">
        <v>45991</v>
      </c>
      <c r="D4889" s="17" t="s">
        <v>1241</v>
      </c>
      <c r="E4889" s="17" t="s">
        <v>177</v>
      </c>
      <c r="F4889" s="17" t="s">
        <v>1490</v>
      </c>
      <c r="G4889" s="17" t="s">
        <v>59</v>
      </c>
      <c r="H4889" s="17" t="s">
        <v>1523</v>
      </c>
      <c r="I4889" s="17" t="s">
        <v>1531</v>
      </c>
      <c r="J4889" s="17" t="n">
        <v>1</v>
      </c>
      <c r="K4889" s="15" t="n">
        <v>257.9</v>
      </c>
      <c r="L4889" s="22" t="n">
        <v>0.2</v>
      </c>
      <c r="M4889" s="15" t="n">
        <v>0</v>
      </c>
      <c r="N4889" s="15" t="n">
        <f aca="false">J4889*K4889</f>
        <v>257.9</v>
      </c>
      <c r="O4889" s="15" t="n">
        <f aca="false">N4889*L4889</f>
        <v>51.58</v>
      </c>
      <c r="P4889" s="15" t="n">
        <f aca="false">N4889-O4889</f>
        <v>206.32</v>
      </c>
      <c r="Q4889" s="15" t="n">
        <f aca="false">J4889*INDEX(dProdutos!$F$2:$F$47,MATCH(E4889,dProdutos!$A$2:$A$47,0))</f>
        <v>138.23</v>
      </c>
      <c r="R4889" s="15" t="n">
        <f aca="false">IF(I4889="Cancelado",0,P4889-Q4889)</f>
        <v>0</v>
      </c>
      <c r="S4889" s="17" t="str">
        <f aca="false">INDEX(dProdutos!$D$2:$D$47,MATCH(E4889,dProdutos!$A$2:$A$47,0))</f>
        <v>Casa</v>
      </c>
    </row>
    <row r="4890" customFormat="false" ht="15" hidden="false" customHeight="false" outlineLevel="0" collapsed="false">
      <c r="A4890" s="17" t="s">
        <v>4512</v>
      </c>
      <c r="B4890" s="17" t="n">
        <v>1</v>
      </c>
      <c r="C4890" s="21" t="n">
        <v>45991</v>
      </c>
      <c r="D4890" s="17" t="s">
        <v>741</v>
      </c>
      <c r="E4890" s="17" t="s">
        <v>135</v>
      </c>
      <c r="F4890" s="17" t="s">
        <v>1501</v>
      </c>
      <c r="G4890" s="17" t="s">
        <v>61</v>
      </c>
      <c r="H4890" s="17" t="s">
        <v>1523</v>
      </c>
      <c r="I4890" s="17" t="s">
        <v>1524</v>
      </c>
      <c r="J4890" s="17" t="n">
        <v>2</v>
      </c>
      <c r="K4890" s="15" t="n">
        <v>200.9</v>
      </c>
      <c r="L4890" s="22" t="n">
        <v>0.2</v>
      </c>
      <c r="M4890" s="15" t="n">
        <v>19.51</v>
      </c>
      <c r="N4890" s="15" t="n">
        <f aca="false">J4890*K4890</f>
        <v>401.8</v>
      </c>
      <c r="O4890" s="15" t="n">
        <f aca="false">N4890*L4890</f>
        <v>80.36</v>
      </c>
      <c r="P4890" s="15" t="n">
        <f aca="false">N4890-O4890</f>
        <v>321.44</v>
      </c>
      <c r="Q4890" s="15" t="n">
        <f aca="false">J4890*INDEX(dProdutos!$F$2:$F$47,MATCH(E4890,dProdutos!$A$2:$A$47,0))</f>
        <v>161.46</v>
      </c>
      <c r="R4890" s="15" t="n">
        <f aca="false">IF(I4890="Cancelado",0,P4890-Q4890)</f>
        <v>159.98</v>
      </c>
      <c r="S4890" s="17" t="str">
        <f aca="false">INDEX(dProdutos!$D$2:$D$47,MATCH(E4890,dProdutos!$A$2:$A$47,0))</f>
        <v>Calçados</v>
      </c>
    </row>
    <row r="4891" customFormat="false" ht="15" hidden="false" customHeight="false" outlineLevel="0" collapsed="false">
      <c r="A4891" s="17" t="s">
        <v>4512</v>
      </c>
      <c r="B4891" s="17" t="n">
        <v>2</v>
      </c>
      <c r="C4891" s="21" t="n">
        <v>45991</v>
      </c>
      <c r="D4891" s="17" t="s">
        <v>741</v>
      </c>
      <c r="E4891" s="17" t="s">
        <v>156</v>
      </c>
      <c r="F4891" s="17" t="s">
        <v>1501</v>
      </c>
      <c r="G4891" s="17" t="s">
        <v>61</v>
      </c>
      <c r="H4891" s="17" t="s">
        <v>1523</v>
      </c>
      <c r="I4891" s="17" t="s">
        <v>1524</v>
      </c>
      <c r="J4891" s="17" t="n">
        <v>2</v>
      </c>
      <c r="K4891" s="15" t="n">
        <v>192.9</v>
      </c>
      <c r="L4891" s="22" t="n">
        <v>0.2</v>
      </c>
      <c r="M4891" s="15" t="n">
        <v>0</v>
      </c>
      <c r="N4891" s="15" t="n">
        <f aca="false">J4891*K4891</f>
        <v>385.8</v>
      </c>
      <c r="O4891" s="15" t="n">
        <f aca="false">N4891*L4891</f>
        <v>77.16</v>
      </c>
      <c r="P4891" s="15" t="n">
        <f aca="false">N4891-O4891</f>
        <v>308.64</v>
      </c>
      <c r="Q4891" s="15" t="n">
        <f aca="false">J4891*INDEX(dProdutos!$F$2:$F$47,MATCH(E4891,dProdutos!$A$2:$A$47,0))</f>
        <v>160.76</v>
      </c>
      <c r="R4891" s="15" t="n">
        <f aca="false">IF(I4891="Cancelado",0,P4891-Q4891)</f>
        <v>147.88</v>
      </c>
      <c r="S4891" s="17" t="str">
        <f aca="false">INDEX(dProdutos!$D$2:$D$47,MATCH(E4891,dProdutos!$A$2:$A$47,0))</f>
        <v>Acessórios</v>
      </c>
    </row>
    <row r="4892" customFormat="false" ht="15" hidden="false" customHeight="false" outlineLevel="0" collapsed="false">
      <c r="A4892" s="17" t="s">
        <v>4512</v>
      </c>
      <c r="B4892" s="17" t="n">
        <v>3</v>
      </c>
      <c r="C4892" s="21" t="n">
        <v>45991</v>
      </c>
      <c r="D4892" s="17" t="s">
        <v>741</v>
      </c>
      <c r="E4892" s="17" t="s">
        <v>95</v>
      </c>
      <c r="F4892" s="17" t="s">
        <v>1501</v>
      </c>
      <c r="G4892" s="17" t="s">
        <v>61</v>
      </c>
      <c r="H4892" s="17" t="s">
        <v>1523</v>
      </c>
      <c r="I4892" s="17" t="s">
        <v>1524</v>
      </c>
      <c r="J4892" s="17" t="n">
        <v>1</v>
      </c>
      <c r="K4892" s="15" t="n">
        <v>77.9</v>
      </c>
      <c r="L4892" s="22" t="n">
        <v>0.2</v>
      </c>
      <c r="M4892" s="15" t="n">
        <v>0</v>
      </c>
      <c r="N4892" s="15" t="n">
        <f aca="false">J4892*K4892</f>
        <v>77.9</v>
      </c>
      <c r="O4892" s="15" t="n">
        <f aca="false">N4892*L4892</f>
        <v>15.58</v>
      </c>
      <c r="P4892" s="15" t="n">
        <f aca="false">N4892-O4892</f>
        <v>62.32</v>
      </c>
      <c r="Q4892" s="15" t="n">
        <f aca="false">J4892*INDEX(dProdutos!$F$2:$F$47,MATCH(E4892,dProdutos!$A$2:$A$47,0))</f>
        <v>36.71</v>
      </c>
      <c r="R4892" s="15" t="n">
        <f aca="false">IF(I4892="Cancelado",0,P4892-Q4892)</f>
        <v>25.61</v>
      </c>
      <c r="S4892" s="17" t="str">
        <f aca="false">INDEX(dProdutos!$D$2:$D$47,MATCH(E4892,dProdutos!$A$2:$A$47,0))</f>
        <v>Moda Feminina</v>
      </c>
    </row>
    <row r="4893" customFormat="false" ht="15" hidden="false" customHeight="false" outlineLevel="0" collapsed="false">
      <c r="A4893" s="17" t="s">
        <v>4513</v>
      </c>
      <c r="B4893" s="17" t="n">
        <v>1</v>
      </c>
      <c r="C4893" s="21" t="n">
        <v>45991</v>
      </c>
      <c r="D4893" s="17" t="s">
        <v>1040</v>
      </c>
      <c r="E4893" s="17" t="s">
        <v>210</v>
      </c>
      <c r="F4893" s="17" t="s">
        <v>1499</v>
      </c>
      <c r="G4893" s="17" t="s">
        <v>64</v>
      </c>
      <c r="H4893" s="17" t="s">
        <v>1537</v>
      </c>
      <c r="I4893" s="17" t="s">
        <v>1524</v>
      </c>
      <c r="J4893" s="17" t="n">
        <v>1</v>
      </c>
      <c r="K4893" s="15" t="n">
        <v>245.9</v>
      </c>
      <c r="L4893" s="22" t="n">
        <v>0.2</v>
      </c>
      <c r="M4893" s="15" t="n">
        <v>27.44</v>
      </c>
      <c r="N4893" s="15" t="n">
        <f aca="false">J4893*K4893</f>
        <v>245.9</v>
      </c>
      <c r="O4893" s="15" t="n">
        <f aca="false">N4893*L4893</f>
        <v>49.18</v>
      </c>
      <c r="P4893" s="15" t="n">
        <f aca="false">N4893-O4893</f>
        <v>196.72</v>
      </c>
      <c r="Q4893" s="15" t="n">
        <f aca="false">J4893*INDEX(dProdutos!$F$2:$F$47,MATCH(E4893,dProdutos!$A$2:$A$47,0))</f>
        <v>150.63</v>
      </c>
      <c r="R4893" s="15" t="n">
        <f aca="false">IF(I4893="Cancelado",0,P4893-Q4893)</f>
        <v>46.09</v>
      </c>
      <c r="S4893" s="17" t="str">
        <f aca="false">INDEX(dProdutos!$D$2:$D$47,MATCH(E4893,dProdutos!$A$2:$A$47,0))</f>
        <v>Beleza</v>
      </c>
    </row>
    <row r="4894" customFormat="false" ht="15" hidden="false" customHeight="false" outlineLevel="0" collapsed="false">
      <c r="A4894" s="17" t="s">
        <v>4514</v>
      </c>
      <c r="B4894" s="17" t="n">
        <v>1</v>
      </c>
      <c r="C4894" s="21" t="n">
        <v>45991</v>
      </c>
      <c r="D4894" s="17" t="s">
        <v>1383</v>
      </c>
      <c r="E4894" s="17" t="s">
        <v>117</v>
      </c>
      <c r="F4894" s="17" t="s">
        <v>1499</v>
      </c>
      <c r="G4894" s="17" t="s">
        <v>63</v>
      </c>
      <c r="H4894" s="17" t="s">
        <v>1523</v>
      </c>
      <c r="I4894" s="17" t="s">
        <v>1524</v>
      </c>
      <c r="J4894" s="17" t="n">
        <v>1</v>
      </c>
      <c r="K4894" s="15" t="n">
        <v>166.9</v>
      </c>
      <c r="L4894" s="22" t="n">
        <v>0.2</v>
      </c>
      <c r="M4894" s="15" t="n">
        <v>16.48</v>
      </c>
      <c r="N4894" s="15" t="n">
        <f aca="false">J4894*K4894</f>
        <v>166.9</v>
      </c>
      <c r="O4894" s="15" t="n">
        <f aca="false">N4894*L4894</f>
        <v>33.38</v>
      </c>
      <c r="P4894" s="15" t="n">
        <f aca="false">N4894-O4894</f>
        <v>133.52</v>
      </c>
      <c r="Q4894" s="15" t="n">
        <f aca="false">J4894*INDEX(dProdutos!$F$2:$F$47,MATCH(E4894,dProdutos!$A$2:$A$47,0))</f>
        <v>73.23</v>
      </c>
      <c r="R4894" s="15" t="n">
        <f aca="false">IF(I4894="Cancelado",0,P4894-Q4894)</f>
        <v>60.29</v>
      </c>
      <c r="S4894" s="17" t="str">
        <f aca="false">INDEX(dProdutos!$D$2:$D$47,MATCH(E4894,dProdutos!$A$2:$A$47,0))</f>
        <v>Moda Masculina</v>
      </c>
    </row>
    <row r="4895" customFormat="false" ht="15" hidden="false" customHeight="false" outlineLevel="0" collapsed="false">
      <c r="A4895" s="17" t="s">
        <v>4515</v>
      </c>
      <c r="B4895" s="17" t="n">
        <v>1</v>
      </c>
      <c r="C4895" s="21" t="n">
        <v>45991</v>
      </c>
      <c r="D4895" s="17" t="s">
        <v>1307</v>
      </c>
      <c r="E4895" s="17" t="s">
        <v>81</v>
      </c>
      <c r="F4895" s="17" t="s">
        <v>1499</v>
      </c>
      <c r="G4895" s="17" t="s">
        <v>61</v>
      </c>
      <c r="H4895" s="17" t="s">
        <v>1537</v>
      </c>
      <c r="I4895" s="17" t="s">
        <v>1524</v>
      </c>
      <c r="J4895" s="17" t="n">
        <v>1</v>
      </c>
      <c r="K4895" s="15" t="n">
        <v>64.9</v>
      </c>
      <c r="L4895" s="22" t="n">
        <v>0.2</v>
      </c>
      <c r="M4895" s="15" t="n">
        <v>0</v>
      </c>
      <c r="N4895" s="15" t="n">
        <f aca="false">J4895*K4895</f>
        <v>64.9</v>
      </c>
      <c r="O4895" s="15" t="n">
        <f aca="false">N4895*L4895</f>
        <v>12.98</v>
      </c>
      <c r="P4895" s="15" t="n">
        <f aca="false">N4895-O4895</f>
        <v>51.92</v>
      </c>
      <c r="Q4895" s="15" t="n">
        <f aca="false">J4895*INDEX(dProdutos!$F$2:$F$47,MATCH(E4895,dProdutos!$A$2:$A$47,0))</f>
        <v>26.12</v>
      </c>
      <c r="R4895" s="15" t="n">
        <f aca="false">IF(I4895="Cancelado",0,P4895-Q4895)</f>
        <v>25.8</v>
      </c>
      <c r="S4895" s="17" t="str">
        <f aca="false">INDEX(dProdutos!$D$2:$D$47,MATCH(E4895,dProdutos!$A$2:$A$47,0))</f>
        <v>Moda Feminina</v>
      </c>
    </row>
    <row r="4896" customFormat="false" ht="15" hidden="false" customHeight="false" outlineLevel="0" collapsed="false">
      <c r="A4896" s="17" t="s">
        <v>4515</v>
      </c>
      <c r="B4896" s="17" t="n">
        <v>2</v>
      </c>
      <c r="C4896" s="21" t="n">
        <v>45991</v>
      </c>
      <c r="D4896" s="17" t="s">
        <v>1307</v>
      </c>
      <c r="E4896" s="17" t="s">
        <v>114</v>
      </c>
      <c r="F4896" s="17" t="s">
        <v>1499</v>
      </c>
      <c r="G4896" s="17" t="s">
        <v>61</v>
      </c>
      <c r="H4896" s="17" t="s">
        <v>1537</v>
      </c>
      <c r="I4896" s="17" t="s">
        <v>1524</v>
      </c>
      <c r="J4896" s="17" t="n">
        <v>2</v>
      </c>
      <c r="K4896" s="15" t="n">
        <v>202.9</v>
      </c>
      <c r="L4896" s="22" t="n">
        <v>0.2</v>
      </c>
      <c r="M4896" s="15" t="n">
        <v>0</v>
      </c>
      <c r="N4896" s="15" t="n">
        <f aca="false">J4896*K4896</f>
        <v>405.8</v>
      </c>
      <c r="O4896" s="15" t="n">
        <f aca="false">N4896*L4896</f>
        <v>81.16</v>
      </c>
      <c r="P4896" s="15" t="n">
        <f aca="false">N4896-O4896</f>
        <v>324.64</v>
      </c>
      <c r="Q4896" s="15" t="n">
        <f aca="false">J4896*INDEX(dProdutos!$F$2:$F$47,MATCH(E4896,dProdutos!$A$2:$A$47,0))</f>
        <v>220.78</v>
      </c>
      <c r="R4896" s="15" t="n">
        <f aca="false">IF(I4896="Cancelado",0,P4896-Q4896)</f>
        <v>103.86</v>
      </c>
      <c r="S4896" s="17" t="str">
        <f aca="false">INDEX(dProdutos!$D$2:$D$47,MATCH(E4896,dProdutos!$A$2:$A$47,0))</f>
        <v>Moda Masculina</v>
      </c>
    </row>
    <row r="4897" customFormat="false" ht="15" hidden="false" customHeight="false" outlineLevel="0" collapsed="false">
      <c r="A4897" s="17" t="s">
        <v>4515</v>
      </c>
      <c r="B4897" s="17" t="n">
        <v>3</v>
      </c>
      <c r="C4897" s="21" t="n">
        <v>45991</v>
      </c>
      <c r="D4897" s="17" t="s">
        <v>1307</v>
      </c>
      <c r="E4897" s="17" t="s">
        <v>85</v>
      </c>
      <c r="F4897" s="17" t="s">
        <v>1499</v>
      </c>
      <c r="G4897" s="17" t="s">
        <v>61</v>
      </c>
      <c r="H4897" s="17" t="s">
        <v>1537</v>
      </c>
      <c r="I4897" s="17" t="s">
        <v>1524</v>
      </c>
      <c r="J4897" s="17" t="n">
        <v>1</v>
      </c>
      <c r="K4897" s="15" t="n">
        <v>165.9</v>
      </c>
      <c r="L4897" s="22" t="n">
        <v>0.2</v>
      </c>
      <c r="M4897" s="15" t="n">
        <v>0</v>
      </c>
      <c r="N4897" s="15" t="n">
        <f aca="false">J4897*K4897</f>
        <v>165.9</v>
      </c>
      <c r="O4897" s="15" t="n">
        <f aca="false">N4897*L4897</f>
        <v>33.18</v>
      </c>
      <c r="P4897" s="15" t="n">
        <f aca="false">N4897-O4897</f>
        <v>132.72</v>
      </c>
      <c r="Q4897" s="15" t="n">
        <f aca="false">J4897*INDEX(dProdutos!$F$2:$F$47,MATCH(E4897,dProdutos!$A$2:$A$47,0))</f>
        <v>91.55</v>
      </c>
      <c r="R4897" s="15" t="n">
        <f aca="false">IF(I4897="Cancelado",0,P4897-Q4897)</f>
        <v>41.17</v>
      </c>
      <c r="S4897" s="17" t="str">
        <f aca="false">INDEX(dProdutos!$D$2:$D$47,MATCH(E4897,dProdutos!$A$2:$A$47,0))</f>
        <v>Moda Feminina</v>
      </c>
    </row>
    <row r="4898" customFormat="false" ht="15" hidden="false" customHeight="false" outlineLevel="0" collapsed="false">
      <c r="A4898" s="17" t="s">
        <v>4515</v>
      </c>
      <c r="B4898" s="17" t="n">
        <v>4</v>
      </c>
      <c r="C4898" s="21" t="n">
        <v>45991</v>
      </c>
      <c r="D4898" s="17" t="s">
        <v>1307</v>
      </c>
      <c r="E4898" s="17" t="s">
        <v>204</v>
      </c>
      <c r="F4898" s="17" t="s">
        <v>1499</v>
      </c>
      <c r="G4898" s="17" t="s">
        <v>61</v>
      </c>
      <c r="H4898" s="17" t="s">
        <v>1537</v>
      </c>
      <c r="I4898" s="17" t="s">
        <v>1524</v>
      </c>
      <c r="J4898" s="17" t="n">
        <v>1</v>
      </c>
      <c r="K4898" s="15" t="n">
        <v>64.9</v>
      </c>
      <c r="L4898" s="22" t="n">
        <v>0.2</v>
      </c>
      <c r="M4898" s="15" t="n">
        <v>0</v>
      </c>
      <c r="N4898" s="15" t="n">
        <f aca="false">J4898*K4898</f>
        <v>64.9</v>
      </c>
      <c r="O4898" s="15" t="n">
        <f aca="false">N4898*L4898</f>
        <v>12.98</v>
      </c>
      <c r="P4898" s="15" t="n">
        <f aca="false">N4898-O4898</f>
        <v>51.92</v>
      </c>
      <c r="Q4898" s="15" t="n">
        <f aca="false">J4898*INDEX(dProdutos!$F$2:$F$47,MATCH(E4898,dProdutos!$A$2:$A$47,0))</f>
        <v>27.52</v>
      </c>
      <c r="R4898" s="15" t="n">
        <f aca="false">IF(I4898="Cancelado",0,P4898-Q4898)</f>
        <v>24.4</v>
      </c>
      <c r="S4898" s="17" t="str">
        <f aca="false">INDEX(dProdutos!$D$2:$D$47,MATCH(E4898,dProdutos!$A$2:$A$47,0))</f>
        <v>Beleza</v>
      </c>
    </row>
    <row r="4899" customFormat="false" ht="15" hidden="false" customHeight="false" outlineLevel="0" collapsed="false">
      <c r="A4899" s="17" t="s">
        <v>4516</v>
      </c>
      <c r="B4899" s="17" t="n">
        <v>1</v>
      </c>
      <c r="C4899" s="21" t="n">
        <v>45991</v>
      </c>
      <c r="D4899" s="17" t="s">
        <v>249</v>
      </c>
      <c r="E4899" s="17" t="s">
        <v>165</v>
      </c>
      <c r="F4899" s="17" t="s">
        <v>1497</v>
      </c>
      <c r="G4899" s="17" t="s">
        <v>59</v>
      </c>
      <c r="H4899" s="17" t="s">
        <v>1537</v>
      </c>
      <c r="I4899" s="17" t="s">
        <v>1524</v>
      </c>
      <c r="J4899" s="17" t="n">
        <v>3</v>
      </c>
      <c r="K4899" s="15" t="n">
        <v>231.9</v>
      </c>
      <c r="L4899" s="22" t="n">
        <v>0.2</v>
      </c>
      <c r="M4899" s="15" t="n">
        <v>17.8</v>
      </c>
      <c r="N4899" s="15" t="n">
        <f aca="false">J4899*K4899</f>
        <v>695.7</v>
      </c>
      <c r="O4899" s="15" t="n">
        <f aca="false">N4899*L4899</f>
        <v>139.14</v>
      </c>
      <c r="P4899" s="15" t="n">
        <f aca="false">N4899-O4899</f>
        <v>556.56</v>
      </c>
      <c r="Q4899" s="15" t="n">
        <f aca="false">J4899*INDEX(dProdutos!$F$2:$F$47,MATCH(E4899,dProdutos!$A$2:$A$47,0))</f>
        <v>422.49</v>
      </c>
      <c r="R4899" s="15" t="n">
        <f aca="false">IF(I4899="Cancelado",0,P4899-Q4899)</f>
        <v>134.07</v>
      </c>
      <c r="S4899" s="17" t="str">
        <f aca="false">INDEX(dProdutos!$D$2:$D$47,MATCH(E4899,dProdutos!$A$2:$A$47,0))</f>
        <v>Casa</v>
      </c>
    </row>
    <row r="4900" customFormat="false" ht="15" hidden="false" customHeight="false" outlineLevel="0" collapsed="false">
      <c r="A4900" s="17" t="s">
        <v>4516</v>
      </c>
      <c r="B4900" s="17" t="n">
        <v>2</v>
      </c>
      <c r="C4900" s="21" t="n">
        <v>45991</v>
      </c>
      <c r="D4900" s="17" t="s">
        <v>249</v>
      </c>
      <c r="E4900" s="17" t="s">
        <v>81</v>
      </c>
      <c r="F4900" s="17" t="s">
        <v>1497</v>
      </c>
      <c r="G4900" s="17" t="s">
        <v>59</v>
      </c>
      <c r="H4900" s="17" t="s">
        <v>1537</v>
      </c>
      <c r="I4900" s="17" t="s">
        <v>1524</v>
      </c>
      <c r="J4900" s="17" t="n">
        <v>2</v>
      </c>
      <c r="K4900" s="15" t="n">
        <v>64.9</v>
      </c>
      <c r="L4900" s="22" t="n">
        <v>0.2</v>
      </c>
      <c r="M4900" s="15" t="n">
        <v>0</v>
      </c>
      <c r="N4900" s="15" t="n">
        <f aca="false">J4900*K4900</f>
        <v>129.8</v>
      </c>
      <c r="O4900" s="15" t="n">
        <f aca="false">N4900*L4900</f>
        <v>25.96</v>
      </c>
      <c r="P4900" s="15" t="n">
        <f aca="false">N4900-O4900</f>
        <v>103.84</v>
      </c>
      <c r="Q4900" s="15" t="n">
        <f aca="false">J4900*INDEX(dProdutos!$F$2:$F$47,MATCH(E4900,dProdutos!$A$2:$A$47,0))</f>
        <v>52.24</v>
      </c>
      <c r="R4900" s="15" t="n">
        <f aca="false">IF(I4900="Cancelado",0,P4900-Q4900)</f>
        <v>51.6</v>
      </c>
      <c r="S4900" s="17" t="str">
        <f aca="false">INDEX(dProdutos!$D$2:$D$47,MATCH(E4900,dProdutos!$A$2:$A$47,0))</f>
        <v>Moda Feminina</v>
      </c>
    </row>
    <row r="4901" customFormat="false" ht="15" hidden="false" customHeight="false" outlineLevel="0" collapsed="false">
      <c r="A4901" s="17" t="s">
        <v>4517</v>
      </c>
      <c r="B4901" s="17" t="n">
        <v>1</v>
      </c>
      <c r="C4901" s="21" t="n">
        <v>45991</v>
      </c>
      <c r="D4901" s="17" t="s">
        <v>376</v>
      </c>
      <c r="E4901" s="17" t="s">
        <v>183</v>
      </c>
      <c r="F4901" s="17" t="s">
        <v>1490</v>
      </c>
      <c r="G4901" s="17" t="s">
        <v>59</v>
      </c>
      <c r="H4901" s="17" t="s">
        <v>1523</v>
      </c>
      <c r="I4901" s="17" t="s">
        <v>1524</v>
      </c>
      <c r="J4901" s="17" t="n">
        <v>2</v>
      </c>
      <c r="K4901" s="15" t="n">
        <v>121.9</v>
      </c>
      <c r="L4901" s="22" t="n">
        <v>0.2</v>
      </c>
      <c r="M4901" s="15" t="n">
        <v>21.87</v>
      </c>
      <c r="N4901" s="15" t="n">
        <f aca="false">J4901*K4901</f>
        <v>243.8</v>
      </c>
      <c r="O4901" s="15" t="n">
        <f aca="false">N4901*L4901</f>
        <v>48.76</v>
      </c>
      <c r="P4901" s="15" t="n">
        <f aca="false">N4901-O4901</f>
        <v>195.04</v>
      </c>
      <c r="Q4901" s="15" t="n">
        <f aca="false">J4901*INDEX(dProdutos!$F$2:$F$47,MATCH(E4901,dProdutos!$A$2:$A$47,0))</f>
        <v>105.52</v>
      </c>
      <c r="R4901" s="15" t="n">
        <f aca="false">IF(I4901="Cancelado",0,P4901-Q4901)</f>
        <v>89.52</v>
      </c>
      <c r="S4901" s="17" t="str">
        <f aca="false">INDEX(dProdutos!$D$2:$D$47,MATCH(E4901,dProdutos!$A$2:$A$47,0))</f>
        <v>Eletrônicos</v>
      </c>
    </row>
    <row r="4902" customFormat="false" ht="15" hidden="false" customHeight="false" outlineLevel="0" collapsed="false">
      <c r="A4902" s="17" t="s">
        <v>4518</v>
      </c>
      <c r="B4902" s="17" t="n">
        <v>1</v>
      </c>
      <c r="C4902" s="21" t="n">
        <v>45991</v>
      </c>
      <c r="D4902" s="17" t="s">
        <v>885</v>
      </c>
      <c r="E4902" s="17" t="s">
        <v>81</v>
      </c>
      <c r="F4902" s="17" t="s">
        <v>1493</v>
      </c>
      <c r="G4902" s="17" t="s">
        <v>61</v>
      </c>
      <c r="H4902" s="17" t="s">
        <v>1537</v>
      </c>
      <c r="I4902" s="17" t="s">
        <v>1524</v>
      </c>
      <c r="J4902" s="17" t="n">
        <v>1</v>
      </c>
      <c r="K4902" s="15" t="n">
        <v>64.9</v>
      </c>
      <c r="L4902" s="22" t="n">
        <v>0.2</v>
      </c>
      <c r="M4902" s="15" t="n">
        <v>0</v>
      </c>
      <c r="N4902" s="15" t="n">
        <f aca="false">J4902*K4902</f>
        <v>64.9</v>
      </c>
      <c r="O4902" s="15" t="n">
        <f aca="false">N4902*L4902</f>
        <v>12.98</v>
      </c>
      <c r="P4902" s="15" t="n">
        <f aca="false">N4902-O4902</f>
        <v>51.92</v>
      </c>
      <c r="Q4902" s="15" t="n">
        <f aca="false">J4902*INDEX(dProdutos!$F$2:$F$47,MATCH(E4902,dProdutos!$A$2:$A$47,0))</f>
        <v>26.12</v>
      </c>
      <c r="R4902" s="15" t="n">
        <f aca="false">IF(I4902="Cancelado",0,P4902-Q4902)</f>
        <v>25.8</v>
      </c>
      <c r="S4902" s="17" t="str">
        <f aca="false">INDEX(dProdutos!$D$2:$D$47,MATCH(E4902,dProdutos!$A$2:$A$47,0))</f>
        <v>Moda Feminina</v>
      </c>
    </row>
    <row r="4903" customFormat="false" ht="15" hidden="false" customHeight="false" outlineLevel="0" collapsed="false">
      <c r="A4903" s="17" t="s">
        <v>4519</v>
      </c>
      <c r="B4903" s="17" t="n">
        <v>1</v>
      </c>
      <c r="C4903" s="21" t="n">
        <v>45991</v>
      </c>
      <c r="D4903" s="17" t="s">
        <v>781</v>
      </c>
      <c r="E4903" s="17" t="s">
        <v>98</v>
      </c>
      <c r="F4903" s="17" t="s">
        <v>1490</v>
      </c>
      <c r="G4903" s="17" t="s">
        <v>61</v>
      </c>
      <c r="H4903" s="17" t="s">
        <v>1523</v>
      </c>
      <c r="I4903" s="17" t="s">
        <v>1524</v>
      </c>
      <c r="J4903" s="17" t="n">
        <v>1</v>
      </c>
      <c r="K4903" s="15" t="n">
        <v>108.9</v>
      </c>
      <c r="L4903" s="22" t="n">
        <v>0.2</v>
      </c>
      <c r="M4903" s="15" t="n">
        <v>23.29</v>
      </c>
      <c r="N4903" s="15" t="n">
        <f aca="false">J4903*K4903</f>
        <v>108.9</v>
      </c>
      <c r="O4903" s="15" t="n">
        <f aca="false">N4903*L4903</f>
        <v>21.78</v>
      </c>
      <c r="P4903" s="15" t="n">
        <f aca="false">N4903-O4903</f>
        <v>87.12</v>
      </c>
      <c r="Q4903" s="15" t="n">
        <f aca="false">J4903*INDEX(dProdutos!$F$2:$F$47,MATCH(E4903,dProdutos!$A$2:$A$47,0))</f>
        <v>42.52</v>
      </c>
      <c r="R4903" s="15" t="n">
        <f aca="false">IF(I4903="Cancelado",0,P4903-Q4903)</f>
        <v>44.6</v>
      </c>
      <c r="S4903" s="17" t="str">
        <f aca="false">INDEX(dProdutos!$D$2:$D$47,MATCH(E4903,dProdutos!$A$2:$A$47,0))</f>
        <v>Moda Feminina</v>
      </c>
    </row>
    <row r="4904" customFormat="false" ht="15" hidden="false" customHeight="false" outlineLevel="0" collapsed="false">
      <c r="A4904" s="17" t="s">
        <v>4520</v>
      </c>
      <c r="B4904" s="17" t="n">
        <v>1</v>
      </c>
      <c r="C4904" s="21" t="n">
        <v>45991</v>
      </c>
      <c r="D4904" s="17" t="s">
        <v>1046</v>
      </c>
      <c r="E4904" s="17" t="s">
        <v>88</v>
      </c>
      <c r="F4904" s="17" t="s">
        <v>1497</v>
      </c>
      <c r="G4904" s="17" t="s">
        <v>59</v>
      </c>
      <c r="H4904" s="17" t="s">
        <v>1537</v>
      </c>
      <c r="I4904" s="17" t="s">
        <v>1524</v>
      </c>
      <c r="J4904" s="17" t="n">
        <v>1</v>
      </c>
      <c r="K4904" s="15" t="n">
        <v>170.9</v>
      </c>
      <c r="L4904" s="22" t="n">
        <v>0.2</v>
      </c>
      <c r="M4904" s="15" t="n">
        <v>0</v>
      </c>
      <c r="N4904" s="15" t="n">
        <f aca="false">J4904*K4904</f>
        <v>170.9</v>
      </c>
      <c r="O4904" s="15" t="n">
        <f aca="false">N4904*L4904</f>
        <v>34.18</v>
      </c>
      <c r="P4904" s="15" t="n">
        <f aca="false">N4904-O4904</f>
        <v>136.72</v>
      </c>
      <c r="Q4904" s="15" t="n">
        <f aca="false">J4904*INDEX(dProdutos!$F$2:$F$47,MATCH(E4904,dProdutos!$A$2:$A$47,0))</f>
        <v>98.14</v>
      </c>
      <c r="R4904" s="15" t="n">
        <f aca="false">IF(I4904="Cancelado",0,P4904-Q4904)</f>
        <v>38.58</v>
      </c>
      <c r="S4904" s="17" t="str">
        <f aca="false">INDEX(dProdutos!$D$2:$D$47,MATCH(E4904,dProdutos!$A$2:$A$47,0))</f>
        <v>Moda Feminina</v>
      </c>
    </row>
    <row r="4905" customFormat="false" ht="15" hidden="false" customHeight="false" outlineLevel="0" collapsed="false">
      <c r="A4905" s="17" t="s">
        <v>4521</v>
      </c>
      <c r="B4905" s="17" t="n">
        <v>1</v>
      </c>
      <c r="C4905" s="21" t="n">
        <v>45991</v>
      </c>
      <c r="D4905" s="17" t="s">
        <v>936</v>
      </c>
      <c r="E4905" s="17" t="s">
        <v>177</v>
      </c>
      <c r="F4905" s="17" t="s">
        <v>1497</v>
      </c>
      <c r="G4905" s="17" t="s">
        <v>62</v>
      </c>
      <c r="H4905" s="17" t="s">
        <v>1537</v>
      </c>
      <c r="I4905" s="17" t="s">
        <v>1524</v>
      </c>
      <c r="J4905" s="17" t="n">
        <v>1</v>
      </c>
      <c r="K4905" s="15" t="n">
        <v>257.9</v>
      </c>
      <c r="L4905" s="22" t="n">
        <v>0.2</v>
      </c>
      <c r="M4905" s="15" t="n">
        <v>0</v>
      </c>
      <c r="N4905" s="15" t="n">
        <f aca="false">J4905*K4905</f>
        <v>257.9</v>
      </c>
      <c r="O4905" s="15" t="n">
        <f aca="false">N4905*L4905</f>
        <v>51.58</v>
      </c>
      <c r="P4905" s="15" t="n">
        <f aca="false">N4905-O4905</f>
        <v>206.32</v>
      </c>
      <c r="Q4905" s="15" t="n">
        <f aca="false">J4905*INDEX(dProdutos!$F$2:$F$47,MATCH(E4905,dProdutos!$A$2:$A$47,0))</f>
        <v>138.23</v>
      </c>
      <c r="R4905" s="15" t="n">
        <f aca="false">IF(I4905="Cancelado",0,P4905-Q4905)</f>
        <v>68.09</v>
      </c>
      <c r="S4905" s="17" t="str">
        <f aca="false">INDEX(dProdutos!$D$2:$D$47,MATCH(E4905,dProdutos!$A$2:$A$47,0))</f>
        <v>Casa</v>
      </c>
    </row>
    <row r="4906" customFormat="false" ht="15" hidden="false" customHeight="false" outlineLevel="0" collapsed="false">
      <c r="A4906" s="17" t="s">
        <v>4521</v>
      </c>
      <c r="B4906" s="17" t="n">
        <v>2</v>
      </c>
      <c r="C4906" s="21" t="n">
        <v>45991</v>
      </c>
      <c r="D4906" s="17" t="s">
        <v>936</v>
      </c>
      <c r="E4906" s="17" t="s">
        <v>129</v>
      </c>
      <c r="F4906" s="17" t="s">
        <v>1497</v>
      </c>
      <c r="G4906" s="17" t="s">
        <v>62</v>
      </c>
      <c r="H4906" s="17" t="s">
        <v>1537</v>
      </c>
      <c r="I4906" s="17" t="s">
        <v>1524</v>
      </c>
      <c r="J4906" s="17" t="n">
        <v>1</v>
      </c>
      <c r="K4906" s="15" t="n">
        <v>105.9</v>
      </c>
      <c r="L4906" s="22" t="n">
        <v>0.2</v>
      </c>
      <c r="M4906" s="15" t="n">
        <v>0</v>
      </c>
      <c r="N4906" s="15" t="n">
        <f aca="false">J4906*K4906</f>
        <v>105.9</v>
      </c>
      <c r="O4906" s="15" t="n">
        <f aca="false">N4906*L4906</f>
        <v>21.18</v>
      </c>
      <c r="P4906" s="15" t="n">
        <f aca="false">N4906-O4906</f>
        <v>84.72</v>
      </c>
      <c r="Q4906" s="15" t="n">
        <f aca="false">J4906*INDEX(dProdutos!$F$2:$F$47,MATCH(E4906,dProdutos!$A$2:$A$47,0))</f>
        <v>43.79</v>
      </c>
      <c r="R4906" s="15" t="n">
        <f aca="false">IF(I4906="Cancelado",0,P4906-Q4906)</f>
        <v>40.93</v>
      </c>
      <c r="S4906" s="17" t="str">
        <f aca="false">INDEX(dProdutos!$D$2:$D$47,MATCH(E4906,dProdutos!$A$2:$A$47,0))</f>
        <v>Calçados</v>
      </c>
    </row>
    <row r="4907" customFormat="false" ht="15" hidden="false" customHeight="false" outlineLevel="0" collapsed="false">
      <c r="A4907" s="17" t="s">
        <v>4521</v>
      </c>
      <c r="B4907" s="17" t="n">
        <v>3</v>
      </c>
      <c r="C4907" s="21" t="n">
        <v>45991</v>
      </c>
      <c r="D4907" s="17" t="s">
        <v>936</v>
      </c>
      <c r="E4907" s="17" t="s">
        <v>98</v>
      </c>
      <c r="F4907" s="17" t="s">
        <v>1497</v>
      </c>
      <c r="G4907" s="17" t="s">
        <v>62</v>
      </c>
      <c r="H4907" s="17" t="s">
        <v>1537</v>
      </c>
      <c r="I4907" s="17" t="s">
        <v>1524</v>
      </c>
      <c r="J4907" s="17" t="n">
        <v>1</v>
      </c>
      <c r="K4907" s="15" t="n">
        <v>108.9</v>
      </c>
      <c r="L4907" s="22" t="n">
        <v>0.2</v>
      </c>
      <c r="M4907" s="15" t="n">
        <v>0</v>
      </c>
      <c r="N4907" s="15" t="n">
        <f aca="false">J4907*K4907</f>
        <v>108.9</v>
      </c>
      <c r="O4907" s="15" t="n">
        <f aca="false">N4907*L4907</f>
        <v>21.78</v>
      </c>
      <c r="P4907" s="15" t="n">
        <f aca="false">N4907-O4907</f>
        <v>87.12</v>
      </c>
      <c r="Q4907" s="15" t="n">
        <f aca="false">J4907*INDEX(dProdutos!$F$2:$F$47,MATCH(E4907,dProdutos!$A$2:$A$47,0))</f>
        <v>42.52</v>
      </c>
      <c r="R4907" s="15" t="n">
        <f aca="false">IF(I4907="Cancelado",0,P4907-Q4907)</f>
        <v>44.6</v>
      </c>
      <c r="S4907" s="17" t="str">
        <f aca="false">INDEX(dProdutos!$D$2:$D$47,MATCH(E4907,dProdutos!$A$2:$A$47,0))</f>
        <v>Moda Feminina</v>
      </c>
    </row>
    <row r="4908" customFormat="false" ht="15" hidden="false" customHeight="false" outlineLevel="0" collapsed="false">
      <c r="A4908" s="17" t="s">
        <v>4522</v>
      </c>
      <c r="B4908" s="17" t="n">
        <v>1</v>
      </c>
      <c r="C4908" s="21" t="n">
        <v>45991</v>
      </c>
      <c r="D4908" s="17" t="s">
        <v>615</v>
      </c>
      <c r="E4908" s="17" t="s">
        <v>156</v>
      </c>
      <c r="F4908" s="17" t="s">
        <v>1487</v>
      </c>
      <c r="G4908" s="17" t="s">
        <v>64</v>
      </c>
      <c r="H4908" s="17" t="s">
        <v>1537</v>
      </c>
      <c r="I4908" s="17" t="s">
        <v>1524</v>
      </c>
      <c r="J4908" s="17" t="n">
        <v>1</v>
      </c>
      <c r="K4908" s="15" t="n">
        <v>192.9</v>
      </c>
      <c r="L4908" s="22" t="n">
        <v>0.2</v>
      </c>
      <c r="M4908" s="15" t="n">
        <v>29.3</v>
      </c>
      <c r="N4908" s="15" t="n">
        <f aca="false">J4908*K4908</f>
        <v>192.9</v>
      </c>
      <c r="O4908" s="15" t="n">
        <f aca="false">N4908*L4908</f>
        <v>38.58</v>
      </c>
      <c r="P4908" s="15" t="n">
        <f aca="false">N4908-O4908</f>
        <v>154.32</v>
      </c>
      <c r="Q4908" s="15" t="n">
        <f aca="false">J4908*INDEX(dProdutos!$F$2:$F$47,MATCH(E4908,dProdutos!$A$2:$A$47,0))</f>
        <v>80.38</v>
      </c>
      <c r="R4908" s="15" t="n">
        <f aca="false">IF(I4908="Cancelado",0,P4908-Q4908)</f>
        <v>73.94</v>
      </c>
      <c r="S4908" s="17" t="str">
        <f aca="false">INDEX(dProdutos!$D$2:$D$47,MATCH(E4908,dProdutos!$A$2:$A$47,0))</f>
        <v>Acessórios</v>
      </c>
    </row>
    <row r="4909" customFormat="false" ht="15" hidden="false" customHeight="false" outlineLevel="0" collapsed="false">
      <c r="A4909" s="17" t="s">
        <v>4523</v>
      </c>
      <c r="B4909" s="17" t="n">
        <v>1</v>
      </c>
      <c r="C4909" s="21" t="n">
        <v>45991</v>
      </c>
      <c r="D4909" s="17" t="s">
        <v>1386</v>
      </c>
      <c r="E4909" s="17" t="s">
        <v>177</v>
      </c>
      <c r="F4909" s="17" t="s">
        <v>1495</v>
      </c>
      <c r="G4909" s="17" t="s">
        <v>62</v>
      </c>
      <c r="H4909" s="17" t="s">
        <v>1523</v>
      </c>
      <c r="I4909" s="17" t="s">
        <v>1524</v>
      </c>
      <c r="J4909" s="17" t="n">
        <v>1</v>
      </c>
      <c r="K4909" s="15" t="n">
        <v>257.9</v>
      </c>
      <c r="L4909" s="22" t="n">
        <v>0.2</v>
      </c>
      <c r="M4909" s="15" t="n">
        <v>0</v>
      </c>
      <c r="N4909" s="15" t="n">
        <f aca="false">J4909*K4909</f>
        <v>257.9</v>
      </c>
      <c r="O4909" s="15" t="n">
        <f aca="false">N4909*L4909</f>
        <v>51.58</v>
      </c>
      <c r="P4909" s="15" t="n">
        <f aca="false">N4909-O4909</f>
        <v>206.32</v>
      </c>
      <c r="Q4909" s="15" t="n">
        <f aca="false">J4909*INDEX(dProdutos!$F$2:$F$47,MATCH(E4909,dProdutos!$A$2:$A$47,0))</f>
        <v>138.23</v>
      </c>
      <c r="R4909" s="15" t="n">
        <f aca="false">IF(I4909="Cancelado",0,P4909-Q4909)</f>
        <v>68.09</v>
      </c>
      <c r="S4909" s="17" t="str">
        <f aca="false">INDEX(dProdutos!$D$2:$D$47,MATCH(E4909,dProdutos!$A$2:$A$47,0))</f>
        <v>Casa</v>
      </c>
    </row>
    <row r="4910" customFormat="false" ht="15" hidden="false" customHeight="false" outlineLevel="0" collapsed="false">
      <c r="A4910" s="17" t="s">
        <v>4523</v>
      </c>
      <c r="B4910" s="17" t="n">
        <v>2</v>
      </c>
      <c r="C4910" s="21" t="n">
        <v>45991</v>
      </c>
      <c r="D4910" s="17" t="s">
        <v>1386</v>
      </c>
      <c r="E4910" s="17" t="s">
        <v>156</v>
      </c>
      <c r="F4910" s="17" t="s">
        <v>1495</v>
      </c>
      <c r="G4910" s="17" t="s">
        <v>62</v>
      </c>
      <c r="H4910" s="17" t="s">
        <v>1523</v>
      </c>
      <c r="I4910" s="17" t="s">
        <v>1524</v>
      </c>
      <c r="J4910" s="17" t="n">
        <v>1</v>
      </c>
      <c r="K4910" s="15" t="n">
        <v>192.9</v>
      </c>
      <c r="L4910" s="22" t="n">
        <v>0.2</v>
      </c>
      <c r="M4910" s="15" t="n">
        <v>0</v>
      </c>
      <c r="N4910" s="15" t="n">
        <f aca="false">J4910*K4910</f>
        <v>192.9</v>
      </c>
      <c r="O4910" s="15" t="n">
        <f aca="false">N4910*L4910</f>
        <v>38.58</v>
      </c>
      <c r="P4910" s="15" t="n">
        <f aca="false">N4910-O4910</f>
        <v>154.32</v>
      </c>
      <c r="Q4910" s="15" t="n">
        <f aca="false">J4910*INDEX(dProdutos!$F$2:$F$47,MATCH(E4910,dProdutos!$A$2:$A$47,0))</f>
        <v>80.38</v>
      </c>
      <c r="R4910" s="15" t="n">
        <f aca="false">IF(I4910="Cancelado",0,P4910-Q4910)</f>
        <v>73.94</v>
      </c>
      <c r="S4910" s="17" t="str">
        <f aca="false">INDEX(dProdutos!$D$2:$D$47,MATCH(E4910,dProdutos!$A$2:$A$47,0))</f>
        <v>Acessórios</v>
      </c>
    </row>
    <row r="4911" customFormat="false" ht="15" hidden="false" customHeight="false" outlineLevel="0" collapsed="false">
      <c r="A4911" s="17" t="s">
        <v>4524</v>
      </c>
      <c r="B4911" s="17" t="n">
        <v>1</v>
      </c>
      <c r="C4911" s="21" t="n">
        <v>45991</v>
      </c>
      <c r="D4911" s="17" t="s">
        <v>624</v>
      </c>
      <c r="E4911" s="17" t="s">
        <v>132</v>
      </c>
      <c r="F4911" s="17" t="s">
        <v>1487</v>
      </c>
      <c r="G4911" s="17" t="s">
        <v>61</v>
      </c>
      <c r="H4911" s="17" t="s">
        <v>1523</v>
      </c>
      <c r="I4911" s="17" t="s">
        <v>1524</v>
      </c>
      <c r="J4911" s="17" t="n">
        <v>1</v>
      </c>
      <c r="K4911" s="15" t="n">
        <v>179.9</v>
      </c>
      <c r="L4911" s="22" t="n">
        <v>0.2</v>
      </c>
      <c r="M4911" s="15" t="n">
        <v>0</v>
      </c>
      <c r="N4911" s="15" t="n">
        <f aca="false">J4911*K4911</f>
        <v>179.9</v>
      </c>
      <c r="O4911" s="15" t="n">
        <f aca="false">N4911*L4911</f>
        <v>35.98</v>
      </c>
      <c r="P4911" s="15" t="n">
        <f aca="false">N4911-O4911</f>
        <v>143.92</v>
      </c>
      <c r="Q4911" s="15" t="n">
        <f aca="false">J4911*INDEX(dProdutos!$F$2:$F$47,MATCH(E4911,dProdutos!$A$2:$A$47,0))</f>
        <v>93.56</v>
      </c>
      <c r="R4911" s="15" t="n">
        <f aca="false">IF(I4911="Cancelado",0,P4911-Q4911)</f>
        <v>50.36</v>
      </c>
      <c r="S4911" s="17" t="str">
        <f aca="false">INDEX(dProdutos!$D$2:$D$47,MATCH(E4911,dProdutos!$A$2:$A$47,0))</f>
        <v>Calçados</v>
      </c>
    </row>
    <row r="4912" customFormat="false" ht="15" hidden="false" customHeight="false" outlineLevel="0" collapsed="false">
      <c r="A4912" s="17" t="s">
        <v>4525</v>
      </c>
      <c r="B4912" s="17" t="n">
        <v>1</v>
      </c>
      <c r="C4912" s="21" t="n">
        <v>45991</v>
      </c>
      <c r="D4912" s="17" t="s">
        <v>812</v>
      </c>
      <c r="E4912" s="17" t="s">
        <v>114</v>
      </c>
      <c r="F4912" s="17" t="s">
        <v>1497</v>
      </c>
      <c r="G4912" s="17" t="s">
        <v>59</v>
      </c>
      <c r="H4912" s="17" t="s">
        <v>1523</v>
      </c>
      <c r="I4912" s="17" t="s">
        <v>1524</v>
      </c>
      <c r="J4912" s="17" t="n">
        <v>2</v>
      </c>
      <c r="K4912" s="15" t="n">
        <v>202.9</v>
      </c>
      <c r="L4912" s="22" t="n">
        <v>0.2</v>
      </c>
      <c r="M4912" s="15" t="n">
        <v>28.88</v>
      </c>
      <c r="N4912" s="15" t="n">
        <f aca="false">J4912*K4912</f>
        <v>405.8</v>
      </c>
      <c r="O4912" s="15" t="n">
        <f aca="false">N4912*L4912</f>
        <v>81.16</v>
      </c>
      <c r="P4912" s="15" t="n">
        <f aca="false">N4912-O4912</f>
        <v>324.64</v>
      </c>
      <c r="Q4912" s="15" t="n">
        <f aca="false">J4912*INDEX(dProdutos!$F$2:$F$47,MATCH(E4912,dProdutos!$A$2:$A$47,0))</f>
        <v>220.78</v>
      </c>
      <c r="R4912" s="15" t="n">
        <f aca="false">IF(I4912="Cancelado",0,P4912-Q4912)</f>
        <v>103.86</v>
      </c>
      <c r="S4912" s="17" t="str">
        <f aca="false">INDEX(dProdutos!$D$2:$D$47,MATCH(E4912,dProdutos!$A$2:$A$47,0))</f>
        <v>Moda Masculina</v>
      </c>
    </row>
    <row r="4913" customFormat="false" ht="15" hidden="false" customHeight="false" outlineLevel="0" collapsed="false">
      <c r="A4913" s="17" t="s">
        <v>4526</v>
      </c>
      <c r="B4913" s="17" t="n">
        <v>1</v>
      </c>
      <c r="C4913" s="21" t="n">
        <v>45991</v>
      </c>
      <c r="D4913" s="17" t="s">
        <v>534</v>
      </c>
      <c r="E4913" s="17" t="s">
        <v>111</v>
      </c>
      <c r="F4913" s="17" t="s">
        <v>1495</v>
      </c>
      <c r="G4913" s="17" t="s">
        <v>62</v>
      </c>
      <c r="H4913" s="17" t="s">
        <v>1540</v>
      </c>
      <c r="I4913" s="17" t="s">
        <v>1524</v>
      </c>
      <c r="J4913" s="17" t="n">
        <v>1</v>
      </c>
      <c r="K4913" s="15" t="n">
        <v>188.9</v>
      </c>
      <c r="L4913" s="22" t="n">
        <v>0.2</v>
      </c>
      <c r="M4913" s="15" t="n">
        <v>31.5</v>
      </c>
      <c r="N4913" s="15" t="n">
        <f aca="false">J4913*K4913</f>
        <v>188.9</v>
      </c>
      <c r="O4913" s="15" t="n">
        <f aca="false">N4913*L4913</f>
        <v>37.78</v>
      </c>
      <c r="P4913" s="15" t="n">
        <f aca="false">N4913-O4913</f>
        <v>151.12</v>
      </c>
      <c r="Q4913" s="15" t="n">
        <f aca="false">J4913*INDEX(dProdutos!$F$2:$F$47,MATCH(E4913,dProdutos!$A$2:$A$47,0))</f>
        <v>88.32</v>
      </c>
      <c r="R4913" s="15" t="n">
        <f aca="false">IF(I4913="Cancelado",0,P4913-Q4913)</f>
        <v>62.8</v>
      </c>
      <c r="S4913" s="17" t="str">
        <f aca="false">INDEX(dProdutos!$D$2:$D$47,MATCH(E4913,dProdutos!$A$2:$A$47,0))</f>
        <v>Moda Masculina</v>
      </c>
    </row>
    <row r="4914" customFormat="false" ht="15" hidden="false" customHeight="false" outlineLevel="0" collapsed="false">
      <c r="A4914" s="17" t="s">
        <v>4526</v>
      </c>
      <c r="B4914" s="17" t="n">
        <v>2</v>
      </c>
      <c r="C4914" s="21" t="n">
        <v>45991</v>
      </c>
      <c r="D4914" s="17" t="s">
        <v>534</v>
      </c>
      <c r="E4914" s="17" t="s">
        <v>171</v>
      </c>
      <c r="F4914" s="17" t="s">
        <v>1495</v>
      </c>
      <c r="G4914" s="17" t="s">
        <v>62</v>
      </c>
      <c r="H4914" s="17" t="s">
        <v>1540</v>
      </c>
      <c r="I4914" s="17" t="s">
        <v>1524</v>
      </c>
      <c r="J4914" s="17" t="n">
        <v>2</v>
      </c>
      <c r="K4914" s="15" t="n">
        <v>246.9</v>
      </c>
      <c r="L4914" s="22" t="n">
        <v>0.2</v>
      </c>
      <c r="M4914" s="15" t="n">
        <v>0</v>
      </c>
      <c r="N4914" s="15" t="n">
        <f aca="false">J4914*K4914</f>
        <v>493.8</v>
      </c>
      <c r="O4914" s="15" t="n">
        <f aca="false">N4914*L4914</f>
        <v>98.76</v>
      </c>
      <c r="P4914" s="15" t="n">
        <f aca="false">N4914-O4914</f>
        <v>395.04</v>
      </c>
      <c r="Q4914" s="15" t="n">
        <f aca="false">J4914*INDEX(dProdutos!$F$2:$F$47,MATCH(E4914,dProdutos!$A$2:$A$47,0))</f>
        <v>207.22</v>
      </c>
      <c r="R4914" s="15" t="n">
        <f aca="false">IF(I4914="Cancelado",0,P4914-Q4914)</f>
        <v>187.82</v>
      </c>
      <c r="S4914" s="17" t="str">
        <f aca="false">INDEX(dProdutos!$D$2:$D$47,MATCH(E4914,dProdutos!$A$2:$A$47,0))</f>
        <v>Casa</v>
      </c>
    </row>
    <row r="4915" customFormat="false" ht="15" hidden="false" customHeight="false" outlineLevel="0" collapsed="false">
      <c r="A4915" s="17" t="s">
        <v>4527</v>
      </c>
      <c r="B4915" s="17" t="n">
        <v>1</v>
      </c>
      <c r="C4915" s="21" t="n">
        <v>45991</v>
      </c>
      <c r="D4915" s="17" t="s">
        <v>1262</v>
      </c>
      <c r="E4915" s="17" t="s">
        <v>183</v>
      </c>
      <c r="F4915" s="17" t="s">
        <v>1487</v>
      </c>
      <c r="G4915" s="17" t="s">
        <v>61</v>
      </c>
      <c r="H4915" s="17" t="s">
        <v>1523</v>
      </c>
      <c r="I4915" s="17" t="s">
        <v>1524</v>
      </c>
      <c r="J4915" s="17" t="n">
        <v>3</v>
      </c>
      <c r="K4915" s="15" t="n">
        <v>121.9</v>
      </c>
      <c r="L4915" s="22" t="n">
        <v>0.2</v>
      </c>
      <c r="M4915" s="15" t="n">
        <v>27.84</v>
      </c>
      <c r="N4915" s="15" t="n">
        <f aca="false">J4915*K4915</f>
        <v>365.7</v>
      </c>
      <c r="O4915" s="15" t="n">
        <f aca="false">N4915*L4915</f>
        <v>73.14</v>
      </c>
      <c r="P4915" s="15" t="n">
        <f aca="false">N4915-O4915</f>
        <v>292.56</v>
      </c>
      <c r="Q4915" s="15" t="n">
        <f aca="false">J4915*INDEX(dProdutos!$F$2:$F$47,MATCH(E4915,dProdutos!$A$2:$A$47,0))</f>
        <v>158.28</v>
      </c>
      <c r="R4915" s="15" t="n">
        <f aca="false">IF(I4915="Cancelado",0,P4915-Q4915)</f>
        <v>134.28</v>
      </c>
      <c r="S4915" s="17" t="str">
        <f aca="false">INDEX(dProdutos!$D$2:$D$47,MATCH(E4915,dProdutos!$A$2:$A$47,0))</f>
        <v>Eletrônicos</v>
      </c>
    </row>
    <row r="4916" customFormat="false" ht="15" hidden="false" customHeight="false" outlineLevel="0" collapsed="false">
      <c r="A4916" s="17" t="s">
        <v>4528</v>
      </c>
      <c r="B4916" s="17" t="n">
        <v>1</v>
      </c>
      <c r="C4916" s="21" t="n">
        <v>45991</v>
      </c>
      <c r="D4916" s="17" t="s">
        <v>1079</v>
      </c>
      <c r="E4916" s="17" t="s">
        <v>108</v>
      </c>
      <c r="F4916" s="17" t="s">
        <v>1503</v>
      </c>
      <c r="G4916" s="17" t="s">
        <v>59</v>
      </c>
      <c r="H4916" s="17" t="s">
        <v>1537</v>
      </c>
      <c r="I4916" s="17" t="s">
        <v>1524</v>
      </c>
      <c r="J4916" s="17" t="n">
        <v>2</v>
      </c>
      <c r="K4916" s="15" t="n">
        <v>265.9</v>
      </c>
      <c r="L4916" s="22" t="n">
        <v>0.2</v>
      </c>
      <c r="M4916" s="15" t="n">
        <v>31.17</v>
      </c>
      <c r="N4916" s="15" t="n">
        <f aca="false">J4916*K4916</f>
        <v>531.8</v>
      </c>
      <c r="O4916" s="15" t="n">
        <f aca="false">N4916*L4916</f>
        <v>106.36</v>
      </c>
      <c r="P4916" s="15" t="n">
        <f aca="false">N4916-O4916</f>
        <v>425.44</v>
      </c>
      <c r="Q4916" s="15" t="n">
        <f aca="false">J4916*INDEX(dProdutos!$F$2:$F$47,MATCH(E4916,dProdutos!$A$2:$A$47,0))</f>
        <v>311.24</v>
      </c>
      <c r="R4916" s="15" t="n">
        <f aca="false">IF(I4916="Cancelado",0,P4916-Q4916)</f>
        <v>114.2</v>
      </c>
      <c r="S4916" s="17" t="str">
        <f aca="false">INDEX(dProdutos!$D$2:$D$47,MATCH(E4916,dProdutos!$A$2:$A$47,0))</f>
        <v>Moda Masculina</v>
      </c>
    </row>
    <row r="4917" customFormat="false" ht="15" hidden="false" customHeight="false" outlineLevel="0" collapsed="false">
      <c r="A4917" s="17" t="s">
        <v>4528</v>
      </c>
      <c r="B4917" s="17" t="n">
        <v>2</v>
      </c>
      <c r="C4917" s="21" t="n">
        <v>45991</v>
      </c>
      <c r="D4917" s="17" t="s">
        <v>1079</v>
      </c>
      <c r="E4917" s="17" t="s">
        <v>129</v>
      </c>
      <c r="F4917" s="17" t="s">
        <v>1503</v>
      </c>
      <c r="G4917" s="17" t="s">
        <v>59</v>
      </c>
      <c r="H4917" s="17" t="s">
        <v>1537</v>
      </c>
      <c r="I4917" s="17" t="s">
        <v>1524</v>
      </c>
      <c r="J4917" s="17" t="n">
        <v>1</v>
      </c>
      <c r="K4917" s="15" t="n">
        <v>105.9</v>
      </c>
      <c r="L4917" s="22" t="n">
        <v>0.2</v>
      </c>
      <c r="M4917" s="15" t="n">
        <v>0</v>
      </c>
      <c r="N4917" s="15" t="n">
        <f aca="false">J4917*K4917</f>
        <v>105.9</v>
      </c>
      <c r="O4917" s="15" t="n">
        <f aca="false">N4917*L4917</f>
        <v>21.18</v>
      </c>
      <c r="P4917" s="15" t="n">
        <f aca="false">N4917-O4917</f>
        <v>84.72</v>
      </c>
      <c r="Q4917" s="15" t="n">
        <f aca="false">J4917*INDEX(dProdutos!$F$2:$F$47,MATCH(E4917,dProdutos!$A$2:$A$47,0))</f>
        <v>43.79</v>
      </c>
      <c r="R4917" s="15" t="n">
        <f aca="false">IF(I4917="Cancelado",0,P4917-Q4917)</f>
        <v>40.93</v>
      </c>
      <c r="S4917" s="17" t="str">
        <f aca="false">INDEX(dProdutos!$D$2:$D$47,MATCH(E4917,dProdutos!$A$2:$A$47,0))</f>
        <v>Calçados</v>
      </c>
    </row>
    <row r="4918" customFormat="false" ht="15" hidden="false" customHeight="false" outlineLevel="0" collapsed="false">
      <c r="A4918" s="17" t="s">
        <v>4528</v>
      </c>
      <c r="B4918" s="17" t="n">
        <v>3</v>
      </c>
      <c r="C4918" s="21" t="n">
        <v>45991</v>
      </c>
      <c r="D4918" s="17" t="s">
        <v>1079</v>
      </c>
      <c r="E4918" s="17" t="s">
        <v>192</v>
      </c>
      <c r="F4918" s="17" t="s">
        <v>1503</v>
      </c>
      <c r="G4918" s="17" t="s">
        <v>59</v>
      </c>
      <c r="H4918" s="17" t="s">
        <v>1537</v>
      </c>
      <c r="I4918" s="17" t="s">
        <v>1524</v>
      </c>
      <c r="J4918" s="17" t="n">
        <v>2</v>
      </c>
      <c r="K4918" s="15" t="n">
        <v>245.9</v>
      </c>
      <c r="L4918" s="22" t="n">
        <v>0.2</v>
      </c>
      <c r="M4918" s="15" t="n">
        <v>0</v>
      </c>
      <c r="N4918" s="15" t="n">
        <f aca="false">J4918*K4918</f>
        <v>491.8</v>
      </c>
      <c r="O4918" s="15" t="n">
        <f aca="false">N4918*L4918</f>
        <v>98.36</v>
      </c>
      <c r="P4918" s="15" t="n">
        <f aca="false">N4918-O4918</f>
        <v>393.44</v>
      </c>
      <c r="Q4918" s="15" t="n">
        <f aca="false">J4918*INDEX(dProdutos!$F$2:$F$47,MATCH(E4918,dProdutos!$A$2:$A$47,0))</f>
        <v>215.56</v>
      </c>
      <c r="R4918" s="15" t="n">
        <f aca="false">IF(I4918="Cancelado",0,P4918-Q4918)</f>
        <v>177.88</v>
      </c>
      <c r="S4918" s="17" t="str">
        <f aca="false">INDEX(dProdutos!$D$2:$D$47,MATCH(E4918,dProdutos!$A$2:$A$47,0))</f>
        <v>Eletrônicos</v>
      </c>
    </row>
    <row r="4919" customFormat="false" ht="15" hidden="false" customHeight="false" outlineLevel="0" collapsed="false">
      <c r="A4919" s="17" t="s">
        <v>4529</v>
      </c>
      <c r="B4919" s="17" t="n">
        <v>1</v>
      </c>
      <c r="C4919" s="21" t="n">
        <v>45991</v>
      </c>
      <c r="D4919" s="17" t="s">
        <v>1057</v>
      </c>
      <c r="E4919" s="17" t="s">
        <v>177</v>
      </c>
      <c r="F4919" s="17" t="s">
        <v>1487</v>
      </c>
      <c r="G4919" s="17" t="s">
        <v>64</v>
      </c>
      <c r="H4919" s="17" t="s">
        <v>1523</v>
      </c>
      <c r="I4919" s="17" t="s">
        <v>1524</v>
      </c>
      <c r="J4919" s="17" t="n">
        <v>2</v>
      </c>
      <c r="K4919" s="15" t="n">
        <v>257.9</v>
      </c>
      <c r="L4919" s="22" t="n">
        <v>0.2</v>
      </c>
      <c r="M4919" s="15" t="n">
        <v>26.74</v>
      </c>
      <c r="N4919" s="15" t="n">
        <f aca="false">J4919*K4919</f>
        <v>515.8</v>
      </c>
      <c r="O4919" s="15" t="n">
        <f aca="false">N4919*L4919</f>
        <v>103.16</v>
      </c>
      <c r="P4919" s="15" t="n">
        <f aca="false">N4919-O4919</f>
        <v>412.64</v>
      </c>
      <c r="Q4919" s="15" t="n">
        <f aca="false">J4919*INDEX(dProdutos!$F$2:$F$47,MATCH(E4919,dProdutos!$A$2:$A$47,0))</f>
        <v>276.46</v>
      </c>
      <c r="R4919" s="15" t="n">
        <f aca="false">IF(I4919="Cancelado",0,P4919-Q4919)</f>
        <v>136.18</v>
      </c>
      <c r="S4919" s="17" t="str">
        <f aca="false">INDEX(dProdutos!$D$2:$D$47,MATCH(E4919,dProdutos!$A$2:$A$47,0))</f>
        <v>Casa</v>
      </c>
    </row>
    <row r="4920" customFormat="false" ht="15" hidden="false" customHeight="false" outlineLevel="0" collapsed="false">
      <c r="A4920" s="17" t="s">
        <v>4530</v>
      </c>
      <c r="B4920" s="17" t="n">
        <v>1</v>
      </c>
      <c r="C4920" s="21" t="n">
        <v>45991</v>
      </c>
      <c r="D4920" s="17" t="s">
        <v>565</v>
      </c>
      <c r="E4920" s="17" t="s">
        <v>135</v>
      </c>
      <c r="F4920" s="17" t="s">
        <v>1493</v>
      </c>
      <c r="G4920" s="17" t="s">
        <v>59</v>
      </c>
      <c r="H4920" s="17" t="s">
        <v>1537</v>
      </c>
      <c r="I4920" s="17" t="s">
        <v>1524</v>
      </c>
      <c r="J4920" s="17" t="n">
        <v>1</v>
      </c>
      <c r="K4920" s="15" t="n">
        <v>200.9</v>
      </c>
      <c r="L4920" s="22" t="n">
        <v>0.2</v>
      </c>
      <c r="M4920" s="15" t="n">
        <v>23.97</v>
      </c>
      <c r="N4920" s="15" t="n">
        <f aca="false">J4920*K4920</f>
        <v>200.9</v>
      </c>
      <c r="O4920" s="15" t="n">
        <f aca="false">N4920*L4920</f>
        <v>40.18</v>
      </c>
      <c r="P4920" s="15" t="n">
        <f aca="false">N4920-O4920</f>
        <v>160.72</v>
      </c>
      <c r="Q4920" s="15" t="n">
        <f aca="false">J4920*INDEX(dProdutos!$F$2:$F$47,MATCH(E4920,dProdutos!$A$2:$A$47,0))</f>
        <v>80.73</v>
      </c>
      <c r="R4920" s="15" t="n">
        <f aca="false">IF(I4920="Cancelado",0,P4920-Q4920)</f>
        <v>79.99</v>
      </c>
      <c r="S4920" s="17" t="str">
        <f aca="false">INDEX(dProdutos!$D$2:$D$47,MATCH(E4920,dProdutos!$A$2:$A$47,0))</f>
        <v>Calçados</v>
      </c>
    </row>
    <row r="4921" customFormat="false" ht="15" hidden="false" customHeight="false" outlineLevel="0" collapsed="false">
      <c r="A4921" s="17" t="s">
        <v>4530</v>
      </c>
      <c r="B4921" s="17" t="n">
        <v>2</v>
      </c>
      <c r="C4921" s="21" t="n">
        <v>45991</v>
      </c>
      <c r="D4921" s="17" t="s">
        <v>565</v>
      </c>
      <c r="E4921" s="17" t="s">
        <v>135</v>
      </c>
      <c r="F4921" s="17" t="s">
        <v>1493</v>
      </c>
      <c r="G4921" s="17" t="s">
        <v>59</v>
      </c>
      <c r="H4921" s="17" t="s">
        <v>1537</v>
      </c>
      <c r="I4921" s="17" t="s">
        <v>1524</v>
      </c>
      <c r="J4921" s="17" t="n">
        <v>1</v>
      </c>
      <c r="K4921" s="15" t="n">
        <v>200.9</v>
      </c>
      <c r="L4921" s="22" t="n">
        <v>0.2</v>
      </c>
      <c r="M4921" s="15" t="n">
        <v>0</v>
      </c>
      <c r="N4921" s="15" t="n">
        <f aca="false">J4921*K4921</f>
        <v>200.9</v>
      </c>
      <c r="O4921" s="15" t="n">
        <f aca="false">N4921*L4921</f>
        <v>40.18</v>
      </c>
      <c r="P4921" s="15" t="n">
        <f aca="false">N4921-O4921</f>
        <v>160.72</v>
      </c>
      <c r="Q4921" s="15" t="n">
        <f aca="false">J4921*INDEX(dProdutos!$F$2:$F$47,MATCH(E4921,dProdutos!$A$2:$A$47,0))</f>
        <v>80.73</v>
      </c>
      <c r="R4921" s="15" t="n">
        <f aca="false">IF(I4921="Cancelado",0,P4921-Q4921)</f>
        <v>79.99</v>
      </c>
      <c r="S4921" s="17" t="str">
        <f aca="false">INDEX(dProdutos!$D$2:$D$47,MATCH(E4921,dProdutos!$A$2:$A$47,0))</f>
        <v>Calçados</v>
      </c>
    </row>
    <row r="4922" customFormat="false" ht="15" hidden="false" customHeight="false" outlineLevel="0" collapsed="false">
      <c r="A4922" s="17" t="s">
        <v>4530</v>
      </c>
      <c r="B4922" s="17" t="n">
        <v>3</v>
      </c>
      <c r="C4922" s="21" t="n">
        <v>45991</v>
      </c>
      <c r="D4922" s="17" t="s">
        <v>565</v>
      </c>
      <c r="E4922" s="17" t="s">
        <v>183</v>
      </c>
      <c r="F4922" s="17" t="s">
        <v>1493</v>
      </c>
      <c r="G4922" s="17" t="s">
        <v>59</v>
      </c>
      <c r="H4922" s="17" t="s">
        <v>1537</v>
      </c>
      <c r="I4922" s="17" t="s">
        <v>1524</v>
      </c>
      <c r="J4922" s="17" t="n">
        <v>1</v>
      </c>
      <c r="K4922" s="15" t="n">
        <v>121.9</v>
      </c>
      <c r="L4922" s="22" t="n">
        <v>0.2</v>
      </c>
      <c r="M4922" s="15" t="n">
        <v>0</v>
      </c>
      <c r="N4922" s="15" t="n">
        <f aca="false">J4922*K4922</f>
        <v>121.9</v>
      </c>
      <c r="O4922" s="15" t="n">
        <f aca="false">N4922*L4922</f>
        <v>24.38</v>
      </c>
      <c r="P4922" s="15" t="n">
        <f aca="false">N4922-O4922</f>
        <v>97.52</v>
      </c>
      <c r="Q4922" s="15" t="n">
        <f aca="false">J4922*INDEX(dProdutos!$F$2:$F$47,MATCH(E4922,dProdutos!$A$2:$A$47,0))</f>
        <v>52.76</v>
      </c>
      <c r="R4922" s="15" t="n">
        <f aca="false">IF(I4922="Cancelado",0,P4922-Q4922)</f>
        <v>44.76</v>
      </c>
      <c r="S4922" s="17" t="str">
        <f aca="false">INDEX(dProdutos!$D$2:$D$47,MATCH(E4922,dProdutos!$A$2:$A$47,0))</f>
        <v>Eletrônicos</v>
      </c>
    </row>
    <row r="4923" customFormat="false" ht="15" hidden="false" customHeight="false" outlineLevel="0" collapsed="false">
      <c r="A4923" s="17" t="s">
        <v>4531</v>
      </c>
      <c r="B4923" s="17" t="n">
        <v>1</v>
      </c>
      <c r="C4923" s="21" t="n">
        <v>45991</v>
      </c>
      <c r="D4923" s="17" t="s">
        <v>1322</v>
      </c>
      <c r="E4923" s="17" t="s">
        <v>95</v>
      </c>
      <c r="F4923" s="17" t="s">
        <v>1487</v>
      </c>
      <c r="G4923" s="17" t="s">
        <v>61</v>
      </c>
      <c r="H4923" s="17" t="s">
        <v>1523</v>
      </c>
      <c r="I4923" s="17" t="s">
        <v>1524</v>
      </c>
      <c r="J4923" s="17" t="n">
        <v>1</v>
      </c>
      <c r="K4923" s="15" t="n">
        <v>77.9</v>
      </c>
      <c r="L4923" s="22" t="n">
        <v>0.2</v>
      </c>
      <c r="M4923" s="15" t="n">
        <v>13.99</v>
      </c>
      <c r="N4923" s="15" t="n">
        <f aca="false">J4923*K4923</f>
        <v>77.9</v>
      </c>
      <c r="O4923" s="15" t="n">
        <f aca="false">N4923*L4923</f>
        <v>15.58</v>
      </c>
      <c r="P4923" s="15" t="n">
        <f aca="false">N4923-O4923</f>
        <v>62.32</v>
      </c>
      <c r="Q4923" s="15" t="n">
        <f aca="false">J4923*INDEX(dProdutos!$F$2:$F$47,MATCH(E4923,dProdutos!$A$2:$A$47,0))</f>
        <v>36.71</v>
      </c>
      <c r="R4923" s="15" t="n">
        <f aca="false">IF(I4923="Cancelado",0,P4923-Q4923)</f>
        <v>25.61</v>
      </c>
      <c r="S4923" s="17" t="str">
        <f aca="false">INDEX(dProdutos!$D$2:$D$47,MATCH(E4923,dProdutos!$A$2:$A$47,0))</f>
        <v>Moda Feminina</v>
      </c>
    </row>
    <row r="4924" customFormat="false" ht="15" hidden="false" customHeight="false" outlineLevel="0" collapsed="false">
      <c r="A4924" s="17" t="s">
        <v>4531</v>
      </c>
      <c r="B4924" s="17" t="n">
        <v>2</v>
      </c>
      <c r="C4924" s="21" t="n">
        <v>45991</v>
      </c>
      <c r="D4924" s="17" t="s">
        <v>1322</v>
      </c>
      <c r="E4924" s="17" t="s">
        <v>150</v>
      </c>
      <c r="F4924" s="17" t="s">
        <v>1487</v>
      </c>
      <c r="G4924" s="17" t="s">
        <v>61</v>
      </c>
      <c r="H4924" s="17" t="s">
        <v>1523</v>
      </c>
      <c r="I4924" s="17" t="s">
        <v>1524</v>
      </c>
      <c r="J4924" s="17" t="n">
        <v>1</v>
      </c>
      <c r="K4924" s="15" t="n">
        <v>71.9</v>
      </c>
      <c r="L4924" s="22" t="n">
        <v>0.2</v>
      </c>
      <c r="M4924" s="15" t="n">
        <v>0</v>
      </c>
      <c r="N4924" s="15" t="n">
        <f aca="false">J4924*K4924</f>
        <v>71.9</v>
      </c>
      <c r="O4924" s="15" t="n">
        <f aca="false">N4924*L4924</f>
        <v>14.38</v>
      </c>
      <c r="P4924" s="15" t="n">
        <f aca="false">N4924-O4924</f>
        <v>57.52</v>
      </c>
      <c r="Q4924" s="15" t="n">
        <f aca="false">J4924*INDEX(dProdutos!$F$2:$F$47,MATCH(E4924,dProdutos!$A$2:$A$47,0))</f>
        <v>27.38</v>
      </c>
      <c r="R4924" s="15" t="n">
        <f aca="false">IF(I4924="Cancelado",0,P4924-Q4924)</f>
        <v>30.14</v>
      </c>
      <c r="S4924" s="17" t="str">
        <f aca="false">INDEX(dProdutos!$D$2:$D$47,MATCH(E4924,dProdutos!$A$2:$A$47,0))</f>
        <v>Acessórios</v>
      </c>
    </row>
    <row r="4925" customFormat="false" ht="15" hidden="false" customHeight="false" outlineLevel="0" collapsed="false">
      <c r="A4925" s="17" t="s">
        <v>4532</v>
      </c>
      <c r="B4925" s="17" t="n">
        <v>1</v>
      </c>
      <c r="C4925" s="21" t="n">
        <v>45991</v>
      </c>
      <c r="D4925" s="17" t="s">
        <v>974</v>
      </c>
      <c r="E4925" s="17" t="s">
        <v>81</v>
      </c>
      <c r="F4925" s="17" t="s">
        <v>1501</v>
      </c>
      <c r="G4925" s="17" t="s">
        <v>63</v>
      </c>
      <c r="H4925" s="17" t="s">
        <v>1523</v>
      </c>
      <c r="I4925" s="17" t="s">
        <v>1524</v>
      </c>
      <c r="J4925" s="17" t="n">
        <v>1</v>
      </c>
      <c r="K4925" s="15" t="n">
        <v>64.9</v>
      </c>
      <c r="L4925" s="22" t="n">
        <v>0.2</v>
      </c>
      <c r="M4925" s="15" t="n">
        <v>21.09</v>
      </c>
      <c r="N4925" s="15" t="n">
        <f aca="false">J4925*K4925</f>
        <v>64.9</v>
      </c>
      <c r="O4925" s="15" t="n">
        <f aca="false">N4925*L4925</f>
        <v>12.98</v>
      </c>
      <c r="P4925" s="15" t="n">
        <f aca="false">N4925-O4925</f>
        <v>51.92</v>
      </c>
      <c r="Q4925" s="15" t="n">
        <f aca="false">J4925*INDEX(dProdutos!$F$2:$F$47,MATCH(E4925,dProdutos!$A$2:$A$47,0))</f>
        <v>26.12</v>
      </c>
      <c r="R4925" s="15" t="n">
        <f aca="false">IF(I4925="Cancelado",0,P4925-Q4925)</f>
        <v>25.8</v>
      </c>
      <c r="S4925" s="17" t="str">
        <f aca="false">INDEX(dProdutos!$D$2:$D$47,MATCH(E4925,dProdutos!$A$2:$A$47,0))</f>
        <v>Moda Feminina</v>
      </c>
    </row>
    <row r="4926" customFormat="false" ht="15" hidden="false" customHeight="false" outlineLevel="0" collapsed="false">
      <c r="A4926" s="17" t="s">
        <v>4533</v>
      </c>
      <c r="B4926" s="17" t="n">
        <v>1</v>
      </c>
      <c r="C4926" s="21" t="n">
        <v>45991</v>
      </c>
      <c r="D4926" s="17" t="s">
        <v>1292</v>
      </c>
      <c r="E4926" s="17" t="s">
        <v>114</v>
      </c>
      <c r="F4926" s="17" t="s">
        <v>1499</v>
      </c>
      <c r="G4926" s="17" t="s">
        <v>62</v>
      </c>
      <c r="H4926" s="17" t="s">
        <v>1523</v>
      </c>
      <c r="I4926" s="17" t="s">
        <v>1524</v>
      </c>
      <c r="J4926" s="17" t="n">
        <v>1</v>
      </c>
      <c r="K4926" s="15" t="n">
        <v>202.9</v>
      </c>
      <c r="L4926" s="22" t="n">
        <v>0.2</v>
      </c>
      <c r="M4926" s="15" t="n">
        <v>20.29</v>
      </c>
      <c r="N4926" s="15" t="n">
        <f aca="false">J4926*K4926</f>
        <v>202.9</v>
      </c>
      <c r="O4926" s="15" t="n">
        <f aca="false">N4926*L4926</f>
        <v>40.58</v>
      </c>
      <c r="P4926" s="15" t="n">
        <f aca="false">N4926-O4926</f>
        <v>162.32</v>
      </c>
      <c r="Q4926" s="15" t="n">
        <f aca="false">J4926*INDEX(dProdutos!$F$2:$F$47,MATCH(E4926,dProdutos!$A$2:$A$47,0))</f>
        <v>110.39</v>
      </c>
      <c r="R4926" s="15" t="n">
        <f aca="false">IF(I4926="Cancelado",0,P4926-Q4926)</f>
        <v>51.93</v>
      </c>
      <c r="S4926" s="17" t="str">
        <f aca="false">INDEX(dProdutos!$D$2:$D$47,MATCH(E4926,dProdutos!$A$2:$A$47,0))</f>
        <v>Moda Masculina</v>
      </c>
    </row>
    <row r="4927" customFormat="false" ht="15" hidden="false" customHeight="false" outlineLevel="0" collapsed="false">
      <c r="A4927" s="17" t="s">
        <v>4534</v>
      </c>
      <c r="B4927" s="17" t="n">
        <v>1</v>
      </c>
      <c r="C4927" s="21" t="n">
        <v>45991</v>
      </c>
      <c r="D4927" s="17" t="s">
        <v>952</v>
      </c>
      <c r="E4927" s="17" t="s">
        <v>85</v>
      </c>
      <c r="F4927" s="17" t="s">
        <v>1503</v>
      </c>
      <c r="G4927" s="17" t="s">
        <v>64</v>
      </c>
      <c r="H4927" s="17" t="s">
        <v>1537</v>
      </c>
      <c r="I4927" s="17" t="s">
        <v>1524</v>
      </c>
      <c r="J4927" s="17" t="n">
        <v>1</v>
      </c>
      <c r="K4927" s="15" t="n">
        <v>165.9</v>
      </c>
      <c r="L4927" s="22" t="n">
        <v>0.2</v>
      </c>
      <c r="M4927" s="15" t="n">
        <v>31.09</v>
      </c>
      <c r="N4927" s="15" t="n">
        <f aca="false">J4927*K4927</f>
        <v>165.9</v>
      </c>
      <c r="O4927" s="15" t="n">
        <f aca="false">N4927*L4927</f>
        <v>33.18</v>
      </c>
      <c r="P4927" s="15" t="n">
        <f aca="false">N4927-O4927</f>
        <v>132.72</v>
      </c>
      <c r="Q4927" s="15" t="n">
        <f aca="false">J4927*INDEX(dProdutos!$F$2:$F$47,MATCH(E4927,dProdutos!$A$2:$A$47,0))</f>
        <v>91.55</v>
      </c>
      <c r="R4927" s="15" t="n">
        <f aca="false">IF(I4927="Cancelado",0,P4927-Q4927)</f>
        <v>41.17</v>
      </c>
      <c r="S4927" s="17" t="str">
        <f aca="false">INDEX(dProdutos!$D$2:$D$47,MATCH(E4927,dProdutos!$A$2:$A$47,0))</f>
        <v>Moda Feminina</v>
      </c>
    </row>
    <row r="4928" customFormat="false" ht="15" hidden="false" customHeight="false" outlineLevel="0" collapsed="false">
      <c r="A4928" s="17" t="s">
        <v>4534</v>
      </c>
      <c r="B4928" s="17" t="n">
        <v>2</v>
      </c>
      <c r="C4928" s="21" t="n">
        <v>45991</v>
      </c>
      <c r="D4928" s="17" t="s">
        <v>952</v>
      </c>
      <c r="E4928" s="17" t="s">
        <v>204</v>
      </c>
      <c r="F4928" s="17" t="s">
        <v>1503</v>
      </c>
      <c r="G4928" s="17" t="s">
        <v>64</v>
      </c>
      <c r="H4928" s="17" t="s">
        <v>1537</v>
      </c>
      <c r="I4928" s="17" t="s">
        <v>1524</v>
      </c>
      <c r="J4928" s="17" t="n">
        <v>1</v>
      </c>
      <c r="K4928" s="15" t="n">
        <v>64.9</v>
      </c>
      <c r="L4928" s="22" t="n">
        <v>0.2</v>
      </c>
      <c r="M4928" s="15" t="n">
        <v>0</v>
      </c>
      <c r="N4928" s="15" t="n">
        <f aca="false">J4928*K4928</f>
        <v>64.9</v>
      </c>
      <c r="O4928" s="15" t="n">
        <f aca="false">N4928*L4928</f>
        <v>12.98</v>
      </c>
      <c r="P4928" s="15" t="n">
        <f aca="false">N4928-O4928</f>
        <v>51.92</v>
      </c>
      <c r="Q4928" s="15" t="n">
        <f aca="false">J4928*INDEX(dProdutos!$F$2:$F$47,MATCH(E4928,dProdutos!$A$2:$A$47,0))</f>
        <v>27.52</v>
      </c>
      <c r="R4928" s="15" t="n">
        <f aca="false">IF(I4928="Cancelado",0,P4928-Q4928)</f>
        <v>24.4</v>
      </c>
      <c r="S4928" s="17" t="str">
        <f aca="false">INDEX(dProdutos!$D$2:$D$47,MATCH(E4928,dProdutos!$A$2:$A$47,0))</f>
        <v>Beleza</v>
      </c>
    </row>
    <row r="4929" customFormat="false" ht="15" hidden="false" customHeight="false" outlineLevel="0" collapsed="false">
      <c r="A4929" s="17" t="s">
        <v>4534</v>
      </c>
      <c r="B4929" s="17" t="n">
        <v>3</v>
      </c>
      <c r="C4929" s="21" t="n">
        <v>45991</v>
      </c>
      <c r="D4929" s="17" t="s">
        <v>952</v>
      </c>
      <c r="E4929" s="17" t="s">
        <v>213</v>
      </c>
      <c r="F4929" s="17" t="s">
        <v>1503</v>
      </c>
      <c r="G4929" s="17" t="s">
        <v>64</v>
      </c>
      <c r="H4929" s="17" t="s">
        <v>1537</v>
      </c>
      <c r="I4929" s="17" t="s">
        <v>1524</v>
      </c>
      <c r="J4929" s="17" t="n">
        <v>1</v>
      </c>
      <c r="K4929" s="15" t="n">
        <v>153.9</v>
      </c>
      <c r="L4929" s="22" t="n">
        <v>0.2</v>
      </c>
      <c r="M4929" s="15" t="n">
        <v>0</v>
      </c>
      <c r="N4929" s="15" t="n">
        <f aca="false">J4929*K4929</f>
        <v>153.9</v>
      </c>
      <c r="O4929" s="15" t="n">
        <f aca="false">N4929*L4929</f>
        <v>30.78</v>
      </c>
      <c r="P4929" s="15" t="n">
        <f aca="false">N4929-O4929</f>
        <v>123.12</v>
      </c>
      <c r="Q4929" s="15" t="n">
        <f aca="false">J4929*INDEX(dProdutos!$F$2:$F$47,MATCH(E4929,dProdutos!$A$2:$A$47,0))</f>
        <v>90.42</v>
      </c>
      <c r="R4929" s="15" t="n">
        <f aca="false">IF(I4929="Cancelado",0,P4929-Q4929)</f>
        <v>32.7</v>
      </c>
      <c r="S4929" s="17" t="str">
        <f aca="false">INDEX(dProdutos!$D$2:$D$47,MATCH(E4929,dProdutos!$A$2:$A$47,0))</f>
        <v>Beleza</v>
      </c>
    </row>
    <row r="4930" customFormat="false" ht="15" hidden="false" customHeight="false" outlineLevel="0" collapsed="false">
      <c r="A4930" s="17" t="s">
        <v>4535</v>
      </c>
      <c r="B4930" s="17" t="n">
        <v>1</v>
      </c>
      <c r="C4930" s="21" t="n">
        <v>45991</v>
      </c>
      <c r="D4930" s="17" t="s">
        <v>1169</v>
      </c>
      <c r="E4930" s="17" t="s">
        <v>213</v>
      </c>
      <c r="F4930" s="17" t="s">
        <v>1501</v>
      </c>
      <c r="G4930" s="17" t="s">
        <v>61</v>
      </c>
      <c r="H4930" s="17" t="s">
        <v>1523</v>
      </c>
      <c r="I4930" s="17" t="s">
        <v>1524</v>
      </c>
      <c r="J4930" s="17" t="n">
        <v>1</v>
      </c>
      <c r="K4930" s="15" t="n">
        <v>153.9</v>
      </c>
      <c r="L4930" s="22" t="n">
        <v>0.2</v>
      </c>
      <c r="M4930" s="15" t="n">
        <v>17.99</v>
      </c>
      <c r="N4930" s="15" t="n">
        <f aca="false">J4930*K4930</f>
        <v>153.9</v>
      </c>
      <c r="O4930" s="15" t="n">
        <f aca="false">N4930*L4930</f>
        <v>30.78</v>
      </c>
      <c r="P4930" s="15" t="n">
        <f aca="false">N4930-O4930</f>
        <v>123.12</v>
      </c>
      <c r="Q4930" s="15" t="n">
        <f aca="false">J4930*INDEX(dProdutos!$F$2:$F$47,MATCH(E4930,dProdutos!$A$2:$A$47,0))</f>
        <v>90.42</v>
      </c>
      <c r="R4930" s="15" t="n">
        <f aca="false">IF(I4930="Cancelado",0,P4930-Q4930)</f>
        <v>32.7</v>
      </c>
      <c r="S4930" s="17" t="str">
        <f aca="false">INDEX(dProdutos!$D$2:$D$47,MATCH(E4930,dProdutos!$A$2:$A$47,0))</f>
        <v>Beleza</v>
      </c>
    </row>
    <row r="4931" customFormat="false" ht="15" hidden="false" customHeight="false" outlineLevel="0" collapsed="false">
      <c r="A4931" s="17" t="s">
        <v>4536</v>
      </c>
      <c r="B4931" s="17" t="n">
        <v>1</v>
      </c>
      <c r="C4931" s="21" t="n">
        <v>45991</v>
      </c>
      <c r="D4931" s="17" t="s">
        <v>651</v>
      </c>
      <c r="E4931" s="17" t="s">
        <v>183</v>
      </c>
      <c r="F4931" s="17" t="s">
        <v>1503</v>
      </c>
      <c r="G4931" s="17" t="s">
        <v>61</v>
      </c>
      <c r="H4931" s="17" t="s">
        <v>1537</v>
      </c>
      <c r="I4931" s="17" t="s">
        <v>1524</v>
      </c>
      <c r="J4931" s="17" t="n">
        <v>1</v>
      </c>
      <c r="K4931" s="15" t="n">
        <v>121.9</v>
      </c>
      <c r="L4931" s="22" t="n">
        <v>0.2</v>
      </c>
      <c r="M4931" s="15" t="n">
        <v>26.26</v>
      </c>
      <c r="N4931" s="15" t="n">
        <f aca="false">J4931*K4931</f>
        <v>121.9</v>
      </c>
      <c r="O4931" s="15" t="n">
        <f aca="false">N4931*L4931</f>
        <v>24.38</v>
      </c>
      <c r="P4931" s="15" t="n">
        <f aca="false">N4931-O4931</f>
        <v>97.52</v>
      </c>
      <c r="Q4931" s="15" t="n">
        <f aca="false">J4931*INDEX(dProdutos!$F$2:$F$47,MATCH(E4931,dProdutos!$A$2:$A$47,0))</f>
        <v>52.76</v>
      </c>
      <c r="R4931" s="15" t="n">
        <f aca="false">IF(I4931="Cancelado",0,P4931-Q4931)</f>
        <v>44.76</v>
      </c>
      <c r="S4931" s="17" t="str">
        <f aca="false">INDEX(dProdutos!$D$2:$D$47,MATCH(E4931,dProdutos!$A$2:$A$47,0))</f>
        <v>Eletrônicos</v>
      </c>
    </row>
    <row r="4932" customFormat="false" ht="15" hidden="false" customHeight="false" outlineLevel="0" collapsed="false">
      <c r="A4932" s="17" t="s">
        <v>4537</v>
      </c>
      <c r="B4932" s="17" t="n">
        <v>1</v>
      </c>
      <c r="C4932" s="21" t="n">
        <v>45991</v>
      </c>
      <c r="D4932" s="17" t="s">
        <v>615</v>
      </c>
      <c r="E4932" s="17" t="s">
        <v>192</v>
      </c>
      <c r="F4932" s="17" t="s">
        <v>1501</v>
      </c>
      <c r="G4932" s="17" t="s">
        <v>62</v>
      </c>
      <c r="H4932" s="17" t="s">
        <v>1527</v>
      </c>
      <c r="I4932" s="17" t="s">
        <v>1524</v>
      </c>
      <c r="J4932" s="17" t="n">
        <v>1</v>
      </c>
      <c r="K4932" s="15" t="n">
        <v>245.9</v>
      </c>
      <c r="L4932" s="22" t="n">
        <v>0.2</v>
      </c>
      <c r="M4932" s="15" t="n">
        <v>18.25</v>
      </c>
      <c r="N4932" s="15" t="n">
        <f aca="false">J4932*K4932</f>
        <v>245.9</v>
      </c>
      <c r="O4932" s="15" t="n">
        <f aca="false">N4932*L4932</f>
        <v>49.18</v>
      </c>
      <c r="P4932" s="15" t="n">
        <f aca="false">N4932-O4932</f>
        <v>196.72</v>
      </c>
      <c r="Q4932" s="15" t="n">
        <f aca="false">J4932*INDEX(dProdutos!$F$2:$F$47,MATCH(E4932,dProdutos!$A$2:$A$47,0))</f>
        <v>107.78</v>
      </c>
      <c r="R4932" s="15" t="n">
        <f aca="false">IF(I4932="Cancelado",0,P4932-Q4932)</f>
        <v>88.94</v>
      </c>
      <c r="S4932" s="17" t="str">
        <f aca="false">INDEX(dProdutos!$D$2:$D$47,MATCH(E4932,dProdutos!$A$2:$A$47,0))</f>
        <v>Eletrônicos</v>
      </c>
    </row>
    <row r="4933" customFormat="false" ht="15" hidden="false" customHeight="false" outlineLevel="0" collapsed="false">
      <c r="A4933" s="17" t="s">
        <v>4537</v>
      </c>
      <c r="B4933" s="17" t="n">
        <v>2</v>
      </c>
      <c r="C4933" s="21" t="n">
        <v>45991</v>
      </c>
      <c r="D4933" s="17" t="s">
        <v>615</v>
      </c>
      <c r="E4933" s="17" t="s">
        <v>201</v>
      </c>
      <c r="F4933" s="17" t="s">
        <v>1501</v>
      </c>
      <c r="G4933" s="17" t="s">
        <v>62</v>
      </c>
      <c r="H4933" s="17" t="s">
        <v>1527</v>
      </c>
      <c r="I4933" s="17" t="s">
        <v>1524</v>
      </c>
      <c r="J4933" s="17" t="n">
        <v>1</v>
      </c>
      <c r="K4933" s="15" t="n">
        <v>236.9</v>
      </c>
      <c r="L4933" s="22" t="n">
        <v>0.2</v>
      </c>
      <c r="M4933" s="15" t="n">
        <v>0</v>
      </c>
      <c r="N4933" s="15" t="n">
        <f aca="false">J4933*K4933</f>
        <v>236.9</v>
      </c>
      <c r="O4933" s="15" t="n">
        <f aca="false">N4933*L4933</f>
        <v>47.38</v>
      </c>
      <c r="P4933" s="15" t="n">
        <f aca="false">N4933-O4933</f>
        <v>189.52</v>
      </c>
      <c r="Q4933" s="15" t="n">
        <f aca="false">J4933*INDEX(dProdutos!$F$2:$F$47,MATCH(E4933,dProdutos!$A$2:$A$47,0))</f>
        <v>96.23</v>
      </c>
      <c r="R4933" s="15" t="n">
        <f aca="false">IF(I4933="Cancelado",0,P4933-Q4933)</f>
        <v>93.29</v>
      </c>
      <c r="S4933" s="17" t="str">
        <f aca="false">INDEX(dProdutos!$D$2:$D$47,MATCH(E4933,dProdutos!$A$2:$A$47,0))</f>
        <v>Beleza</v>
      </c>
    </row>
    <row r="4934" customFormat="false" ht="15" hidden="false" customHeight="false" outlineLevel="0" collapsed="false">
      <c r="A4934" s="17" t="s">
        <v>4537</v>
      </c>
      <c r="B4934" s="17" t="n">
        <v>3</v>
      </c>
      <c r="C4934" s="21" t="n">
        <v>45991</v>
      </c>
      <c r="D4934" s="17" t="s">
        <v>615</v>
      </c>
      <c r="E4934" s="17" t="s">
        <v>174</v>
      </c>
      <c r="F4934" s="17" t="s">
        <v>1501</v>
      </c>
      <c r="G4934" s="17" t="s">
        <v>62</v>
      </c>
      <c r="H4934" s="17" t="s">
        <v>1527</v>
      </c>
      <c r="I4934" s="17" t="s">
        <v>1524</v>
      </c>
      <c r="J4934" s="17" t="n">
        <v>1</v>
      </c>
      <c r="K4934" s="15" t="n">
        <v>250.9</v>
      </c>
      <c r="L4934" s="22" t="n">
        <v>0.2</v>
      </c>
      <c r="M4934" s="15" t="n">
        <v>0</v>
      </c>
      <c r="N4934" s="15" t="n">
        <f aca="false">J4934*K4934</f>
        <v>250.9</v>
      </c>
      <c r="O4934" s="15" t="n">
        <f aca="false">N4934*L4934</f>
        <v>50.18</v>
      </c>
      <c r="P4934" s="15" t="n">
        <f aca="false">N4934-O4934</f>
        <v>200.72</v>
      </c>
      <c r="Q4934" s="15" t="n">
        <f aca="false">J4934*INDEX(dProdutos!$F$2:$F$47,MATCH(E4934,dProdutos!$A$2:$A$47,0))</f>
        <v>151.28</v>
      </c>
      <c r="R4934" s="15" t="n">
        <f aca="false">IF(I4934="Cancelado",0,P4934-Q4934)</f>
        <v>49.44</v>
      </c>
      <c r="S4934" s="17" t="str">
        <f aca="false">INDEX(dProdutos!$D$2:$D$47,MATCH(E4934,dProdutos!$A$2:$A$47,0))</f>
        <v>Casa</v>
      </c>
    </row>
    <row r="4935" customFormat="false" ht="15" hidden="false" customHeight="false" outlineLevel="0" collapsed="false">
      <c r="A4935" s="17" t="s">
        <v>4537</v>
      </c>
      <c r="B4935" s="17" t="n">
        <v>4</v>
      </c>
      <c r="C4935" s="21" t="n">
        <v>45991</v>
      </c>
      <c r="D4935" s="17" t="s">
        <v>615</v>
      </c>
      <c r="E4935" s="17" t="s">
        <v>165</v>
      </c>
      <c r="F4935" s="17" t="s">
        <v>1501</v>
      </c>
      <c r="G4935" s="17" t="s">
        <v>62</v>
      </c>
      <c r="H4935" s="17" t="s">
        <v>1527</v>
      </c>
      <c r="I4935" s="17" t="s">
        <v>1524</v>
      </c>
      <c r="J4935" s="17" t="n">
        <v>1</v>
      </c>
      <c r="K4935" s="15" t="n">
        <v>231.9</v>
      </c>
      <c r="L4935" s="22" t="n">
        <v>0.2</v>
      </c>
      <c r="M4935" s="15" t="n">
        <v>0</v>
      </c>
      <c r="N4935" s="15" t="n">
        <f aca="false">J4935*K4935</f>
        <v>231.9</v>
      </c>
      <c r="O4935" s="15" t="n">
        <f aca="false">N4935*L4935</f>
        <v>46.38</v>
      </c>
      <c r="P4935" s="15" t="n">
        <f aca="false">N4935-O4935</f>
        <v>185.52</v>
      </c>
      <c r="Q4935" s="15" t="n">
        <f aca="false">J4935*INDEX(dProdutos!$F$2:$F$47,MATCH(E4935,dProdutos!$A$2:$A$47,0))</f>
        <v>140.83</v>
      </c>
      <c r="R4935" s="15" t="n">
        <f aca="false">IF(I4935="Cancelado",0,P4935-Q4935)</f>
        <v>44.69</v>
      </c>
      <c r="S4935" s="17" t="str">
        <f aca="false">INDEX(dProdutos!$D$2:$D$47,MATCH(E4935,dProdutos!$A$2:$A$47,0))</f>
        <v>Casa</v>
      </c>
    </row>
    <row r="4936" customFormat="false" ht="15" hidden="false" customHeight="false" outlineLevel="0" collapsed="false">
      <c r="A4936" s="17" t="s">
        <v>4538</v>
      </c>
      <c r="B4936" s="17" t="n">
        <v>1</v>
      </c>
      <c r="C4936" s="21" t="n">
        <v>45991</v>
      </c>
      <c r="D4936" s="17" t="s">
        <v>1215</v>
      </c>
      <c r="E4936" s="17" t="s">
        <v>98</v>
      </c>
      <c r="F4936" s="17" t="s">
        <v>1495</v>
      </c>
      <c r="G4936" s="17" t="s">
        <v>61</v>
      </c>
      <c r="H4936" s="17" t="s">
        <v>1537</v>
      </c>
      <c r="I4936" s="17" t="s">
        <v>1524</v>
      </c>
      <c r="J4936" s="17" t="n">
        <v>2</v>
      </c>
      <c r="K4936" s="15" t="n">
        <v>108.9</v>
      </c>
      <c r="L4936" s="22" t="n">
        <v>0.2</v>
      </c>
      <c r="M4936" s="15" t="n">
        <v>16.72</v>
      </c>
      <c r="N4936" s="15" t="n">
        <f aca="false">J4936*K4936</f>
        <v>217.8</v>
      </c>
      <c r="O4936" s="15" t="n">
        <f aca="false">N4936*L4936</f>
        <v>43.56</v>
      </c>
      <c r="P4936" s="15" t="n">
        <f aca="false">N4936-O4936</f>
        <v>174.24</v>
      </c>
      <c r="Q4936" s="15" t="n">
        <f aca="false">J4936*INDEX(dProdutos!$F$2:$F$47,MATCH(E4936,dProdutos!$A$2:$A$47,0))</f>
        <v>85.04</v>
      </c>
      <c r="R4936" s="15" t="n">
        <f aca="false">IF(I4936="Cancelado",0,P4936-Q4936)</f>
        <v>89.2</v>
      </c>
      <c r="S4936" s="17" t="str">
        <f aca="false">INDEX(dProdutos!$D$2:$D$47,MATCH(E4936,dProdutos!$A$2:$A$47,0))</f>
        <v>Moda Feminina</v>
      </c>
    </row>
    <row r="4937" customFormat="false" ht="15" hidden="false" customHeight="false" outlineLevel="0" collapsed="false">
      <c r="A4937" s="17" t="s">
        <v>4538</v>
      </c>
      <c r="B4937" s="17" t="n">
        <v>2</v>
      </c>
      <c r="C4937" s="21" t="n">
        <v>45991</v>
      </c>
      <c r="D4937" s="17" t="s">
        <v>1215</v>
      </c>
      <c r="E4937" s="17" t="s">
        <v>192</v>
      </c>
      <c r="F4937" s="17" t="s">
        <v>1495</v>
      </c>
      <c r="G4937" s="17" t="s">
        <v>61</v>
      </c>
      <c r="H4937" s="17" t="s">
        <v>1537</v>
      </c>
      <c r="I4937" s="17" t="s">
        <v>1524</v>
      </c>
      <c r="J4937" s="17" t="n">
        <v>1</v>
      </c>
      <c r="K4937" s="15" t="n">
        <v>245.9</v>
      </c>
      <c r="L4937" s="22" t="n">
        <v>0.2</v>
      </c>
      <c r="M4937" s="15" t="n">
        <v>0</v>
      </c>
      <c r="N4937" s="15" t="n">
        <f aca="false">J4937*K4937</f>
        <v>245.9</v>
      </c>
      <c r="O4937" s="15" t="n">
        <f aca="false">N4937*L4937</f>
        <v>49.18</v>
      </c>
      <c r="P4937" s="15" t="n">
        <f aca="false">N4937-O4937</f>
        <v>196.72</v>
      </c>
      <c r="Q4937" s="15" t="n">
        <f aca="false">J4937*INDEX(dProdutos!$F$2:$F$47,MATCH(E4937,dProdutos!$A$2:$A$47,0))</f>
        <v>107.78</v>
      </c>
      <c r="R4937" s="15" t="n">
        <f aca="false">IF(I4937="Cancelado",0,P4937-Q4937)</f>
        <v>88.94</v>
      </c>
      <c r="S4937" s="17" t="str">
        <f aca="false">INDEX(dProdutos!$D$2:$D$47,MATCH(E4937,dProdutos!$A$2:$A$47,0))</f>
        <v>Eletrônicos</v>
      </c>
    </row>
    <row r="4938" customFormat="false" ht="15" hidden="false" customHeight="false" outlineLevel="0" collapsed="false">
      <c r="A4938" s="17" t="s">
        <v>4538</v>
      </c>
      <c r="B4938" s="17" t="n">
        <v>3</v>
      </c>
      <c r="C4938" s="21" t="n">
        <v>45991</v>
      </c>
      <c r="D4938" s="17" t="s">
        <v>1215</v>
      </c>
      <c r="E4938" s="17" t="s">
        <v>210</v>
      </c>
      <c r="F4938" s="17" t="s">
        <v>1495</v>
      </c>
      <c r="G4938" s="17" t="s">
        <v>61</v>
      </c>
      <c r="H4938" s="17" t="s">
        <v>1537</v>
      </c>
      <c r="I4938" s="17" t="s">
        <v>1524</v>
      </c>
      <c r="J4938" s="17" t="n">
        <v>1</v>
      </c>
      <c r="K4938" s="15" t="n">
        <v>245.9</v>
      </c>
      <c r="L4938" s="22" t="n">
        <v>0.2</v>
      </c>
      <c r="M4938" s="15" t="n">
        <v>0</v>
      </c>
      <c r="N4938" s="15" t="n">
        <f aca="false">J4938*K4938</f>
        <v>245.9</v>
      </c>
      <c r="O4938" s="15" t="n">
        <f aca="false">N4938*L4938</f>
        <v>49.18</v>
      </c>
      <c r="P4938" s="15" t="n">
        <f aca="false">N4938-O4938</f>
        <v>196.72</v>
      </c>
      <c r="Q4938" s="15" t="n">
        <f aca="false">J4938*INDEX(dProdutos!$F$2:$F$47,MATCH(E4938,dProdutos!$A$2:$A$47,0))</f>
        <v>150.63</v>
      </c>
      <c r="R4938" s="15" t="n">
        <f aca="false">IF(I4938="Cancelado",0,P4938-Q4938)</f>
        <v>46.09</v>
      </c>
      <c r="S4938" s="17" t="str">
        <f aca="false">INDEX(dProdutos!$D$2:$D$47,MATCH(E4938,dProdutos!$A$2:$A$47,0))</f>
        <v>Beleza</v>
      </c>
    </row>
    <row r="4939" customFormat="false" ht="15" hidden="false" customHeight="false" outlineLevel="0" collapsed="false">
      <c r="A4939" s="17" t="s">
        <v>4539</v>
      </c>
      <c r="B4939" s="17" t="n">
        <v>1</v>
      </c>
      <c r="C4939" s="21" t="n">
        <v>45991</v>
      </c>
      <c r="D4939" s="17" t="s">
        <v>1164</v>
      </c>
      <c r="E4939" s="17" t="s">
        <v>204</v>
      </c>
      <c r="F4939" s="17" t="s">
        <v>1490</v>
      </c>
      <c r="G4939" s="17" t="s">
        <v>61</v>
      </c>
      <c r="H4939" s="17" t="s">
        <v>1523</v>
      </c>
      <c r="I4939" s="17" t="s">
        <v>1524</v>
      </c>
      <c r="J4939" s="17" t="n">
        <v>1</v>
      </c>
      <c r="K4939" s="15" t="n">
        <v>64.9</v>
      </c>
      <c r="L4939" s="22" t="n">
        <v>0.2</v>
      </c>
      <c r="M4939" s="15" t="n">
        <v>25.94</v>
      </c>
      <c r="N4939" s="15" t="n">
        <f aca="false">J4939*K4939</f>
        <v>64.9</v>
      </c>
      <c r="O4939" s="15" t="n">
        <f aca="false">N4939*L4939</f>
        <v>12.98</v>
      </c>
      <c r="P4939" s="15" t="n">
        <f aca="false">N4939-O4939</f>
        <v>51.92</v>
      </c>
      <c r="Q4939" s="15" t="n">
        <f aca="false">J4939*INDEX(dProdutos!$F$2:$F$47,MATCH(E4939,dProdutos!$A$2:$A$47,0))</f>
        <v>27.52</v>
      </c>
      <c r="R4939" s="15" t="n">
        <f aca="false">IF(I4939="Cancelado",0,P4939-Q4939)</f>
        <v>24.4</v>
      </c>
      <c r="S4939" s="17" t="str">
        <f aca="false">INDEX(dProdutos!$D$2:$D$47,MATCH(E4939,dProdutos!$A$2:$A$47,0))</f>
        <v>Beleza</v>
      </c>
    </row>
    <row r="4940" customFormat="false" ht="15" hidden="false" customHeight="false" outlineLevel="0" collapsed="false">
      <c r="A4940" s="17" t="s">
        <v>4539</v>
      </c>
      <c r="B4940" s="17" t="n">
        <v>2</v>
      </c>
      <c r="C4940" s="21" t="n">
        <v>45991</v>
      </c>
      <c r="D4940" s="17" t="s">
        <v>1164</v>
      </c>
      <c r="E4940" s="17" t="s">
        <v>177</v>
      </c>
      <c r="F4940" s="17" t="s">
        <v>1490</v>
      </c>
      <c r="G4940" s="17" t="s">
        <v>61</v>
      </c>
      <c r="H4940" s="17" t="s">
        <v>1523</v>
      </c>
      <c r="I4940" s="17" t="s">
        <v>1524</v>
      </c>
      <c r="J4940" s="17" t="n">
        <v>1</v>
      </c>
      <c r="K4940" s="15" t="n">
        <v>257.9</v>
      </c>
      <c r="L4940" s="22" t="n">
        <v>0.2</v>
      </c>
      <c r="M4940" s="15" t="n">
        <v>0</v>
      </c>
      <c r="N4940" s="15" t="n">
        <f aca="false">J4940*K4940</f>
        <v>257.9</v>
      </c>
      <c r="O4940" s="15" t="n">
        <f aca="false">N4940*L4940</f>
        <v>51.58</v>
      </c>
      <c r="P4940" s="15" t="n">
        <f aca="false">N4940-O4940</f>
        <v>206.32</v>
      </c>
      <c r="Q4940" s="15" t="n">
        <f aca="false">J4940*INDEX(dProdutos!$F$2:$F$47,MATCH(E4940,dProdutos!$A$2:$A$47,0))</f>
        <v>138.23</v>
      </c>
      <c r="R4940" s="15" t="n">
        <f aca="false">IF(I4940="Cancelado",0,P4940-Q4940)</f>
        <v>68.09</v>
      </c>
      <c r="S4940" s="17" t="str">
        <f aca="false">INDEX(dProdutos!$D$2:$D$47,MATCH(E4940,dProdutos!$A$2:$A$47,0))</f>
        <v>Casa</v>
      </c>
    </row>
    <row r="4941" customFormat="false" ht="15" hidden="false" customHeight="false" outlineLevel="0" collapsed="false">
      <c r="A4941" s="17" t="s">
        <v>4540</v>
      </c>
      <c r="B4941" s="17" t="n">
        <v>1</v>
      </c>
      <c r="C4941" s="21" t="n">
        <v>45991</v>
      </c>
      <c r="D4941" s="17" t="s">
        <v>1120</v>
      </c>
      <c r="E4941" s="17" t="s">
        <v>108</v>
      </c>
      <c r="F4941" s="17" t="s">
        <v>1501</v>
      </c>
      <c r="G4941" s="17" t="s">
        <v>62</v>
      </c>
      <c r="H4941" s="17" t="s">
        <v>1537</v>
      </c>
      <c r="I4941" s="17" t="s">
        <v>1524</v>
      </c>
      <c r="J4941" s="17" t="n">
        <v>1</v>
      </c>
      <c r="K4941" s="15" t="n">
        <v>265.9</v>
      </c>
      <c r="L4941" s="22" t="n">
        <v>0.2</v>
      </c>
      <c r="M4941" s="15" t="n">
        <v>29.42</v>
      </c>
      <c r="N4941" s="15" t="n">
        <f aca="false">J4941*K4941</f>
        <v>265.9</v>
      </c>
      <c r="O4941" s="15" t="n">
        <f aca="false">N4941*L4941</f>
        <v>53.18</v>
      </c>
      <c r="P4941" s="15" t="n">
        <f aca="false">N4941-O4941</f>
        <v>212.72</v>
      </c>
      <c r="Q4941" s="15" t="n">
        <f aca="false">J4941*INDEX(dProdutos!$F$2:$F$47,MATCH(E4941,dProdutos!$A$2:$A$47,0))</f>
        <v>155.62</v>
      </c>
      <c r="R4941" s="15" t="n">
        <f aca="false">IF(I4941="Cancelado",0,P4941-Q4941)</f>
        <v>57.1</v>
      </c>
      <c r="S4941" s="17" t="str">
        <f aca="false">INDEX(dProdutos!$D$2:$D$47,MATCH(E4941,dProdutos!$A$2:$A$47,0))</f>
        <v>Moda Masculina</v>
      </c>
    </row>
    <row r="4942" customFormat="false" ht="15" hidden="false" customHeight="false" outlineLevel="0" collapsed="false">
      <c r="A4942" s="17" t="s">
        <v>4540</v>
      </c>
      <c r="B4942" s="17" t="n">
        <v>2</v>
      </c>
      <c r="C4942" s="21" t="n">
        <v>45991</v>
      </c>
      <c r="D4942" s="17" t="s">
        <v>1120</v>
      </c>
      <c r="E4942" s="17" t="s">
        <v>111</v>
      </c>
      <c r="F4942" s="17" t="s">
        <v>1501</v>
      </c>
      <c r="G4942" s="17" t="s">
        <v>62</v>
      </c>
      <c r="H4942" s="17" t="s">
        <v>1537</v>
      </c>
      <c r="I4942" s="17" t="s">
        <v>1524</v>
      </c>
      <c r="J4942" s="17" t="n">
        <v>1</v>
      </c>
      <c r="K4942" s="15" t="n">
        <v>188.9</v>
      </c>
      <c r="L4942" s="22" t="n">
        <v>0.2</v>
      </c>
      <c r="M4942" s="15" t="n">
        <v>0</v>
      </c>
      <c r="N4942" s="15" t="n">
        <f aca="false">J4942*K4942</f>
        <v>188.9</v>
      </c>
      <c r="O4942" s="15" t="n">
        <f aca="false">N4942*L4942</f>
        <v>37.78</v>
      </c>
      <c r="P4942" s="15" t="n">
        <f aca="false">N4942-O4942</f>
        <v>151.12</v>
      </c>
      <c r="Q4942" s="15" t="n">
        <f aca="false">J4942*INDEX(dProdutos!$F$2:$F$47,MATCH(E4942,dProdutos!$A$2:$A$47,0))</f>
        <v>88.32</v>
      </c>
      <c r="R4942" s="15" t="n">
        <f aca="false">IF(I4942="Cancelado",0,P4942-Q4942)</f>
        <v>62.8</v>
      </c>
      <c r="S4942" s="17" t="str">
        <f aca="false">INDEX(dProdutos!$D$2:$D$47,MATCH(E4942,dProdutos!$A$2:$A$47,0))</f>
        <v>Moda Masculina</v>
      </c>
    </row>
    <row r="4943" customFormat="false" ht="15" hidden="false" customHeight="false" outlineLevel="0" collapsed="false">
      <c r="A4943" s="17" t="s">
        <v>4541</v>
      </c>
      <c r="B4943" s="17" t="n">
        <v>1</v>
      </c>
      <c r="C4943" s="21" t="n">
        <v>45991</v>
      </c>
      <c r="D4943" s="17" t="s">
        <v>429</v>
      </c>
      <c r="E4943" s="17" t="s">
        <v>120</v>
      </c>
      <c r="F4943" s="17" t="s">
        <v>1493</v>
      </c>
      <c r="G4943" s="17" t="s">
        <v>64</v>
      </c>
      <c r="H4943" s="17" t="s">
        <v>1537</v>
      </c>
      <c r="I4943" s="17" t="s">
        <v>1524</v>
      </c>
      <c r="J4943" s="17" t="n">
        <v>1</v>
      </c>
      <c r="K4943" s="15" t="n">
        <v>96.9</v>
      </c>
      <c r="L4943" s="22" t="n">
        <v>0.2</v>
      </c>
      <c r="M4943" s="15" t="n">
        <v>27.06</v>
      </c>
      <c r="N4943" s="15" t="n">
        <f aca="false">J4943*K4943</f>
        <v>96.9</v>
      </c>
      <c r="O4943" s="15" t="n">
        <f aca="false">N4943*L4943</f>
        <v>19.38</v>
      </c>
      <c r="P4943" s="15" t="n">
        <f aca="false">N4943-O4943</f>
        <v>77.52</v>
      </c>
      <c r="Q4943" s="15" t="n">
        <f aca="false">J4943*INDEX(dProdutos!$F$2:$F$47,MATCH(E4943,dProdutos!$A$2:$A$47,0))</f>
        <v>44.36</v>
      </c>
      <c r="R4943" s="15" t="n">
        <f aca="false">IF(I4943="Cancelado",0,P4943-Q4943)</f>
        <v>33.16</v>
      </c>
      <c r="S4943" s="17" t="str">
        <f aca="false">INDEX(dProdutos!$D$2:$D$47,MATCH(E4943,dProdutos!$A$2:$A$47,0))</f>
        <v>Moda Masculina</v>
      </c>
    </row>
    <row r="4944" customFormat="false" ht="15" hidden="false" customHeight="false" outlineLevel="0" collapsed="false">
      <c r="A4944" s="17" t="s">
        <v>4541</v>
      </c>
      <c r="B4944" s="17" t="n">
        <v>2</v>
      </c>
      <c r="C4944" s="21" t="n">
        <v>45991</v>
      </c>
      <c r="D4944" s="17" t="s">
        <v>429</v>
      </c>
      <c r="E4944" s="17" t="s">
        <v>98</v>
      </c>
      <c r="F4944" s="17" t="s">
        <v>1493</v>
      </c>
      <c r="G4944" s="17" t="s">
        <v>64</v>
      </c>
      <c r="H4944" s="17" t="s">
        <v>1537</v>
      </c>
      <c r="I4944" s="17" t="s">
        <v>1524</v>
      </c>
      <c r="J4944" s="17" t="n">
        <v>1</v>
      </c>
      <c r="K4944" s="15" t="n">
        <v>108.9</v>
      </c>
      <c r="L4944" s="22" t="n">
        <v>0.2</v>
      </c>
      <c r="M4944" s="15" t="n">
        <v>0</v>
      </c>
      <c r="N4944" s="15" t="n">
        <f aca="false">J4944*K4944</f>
        <v>108.9</v>
      </c>
      <c r="O4944" s="15" t="n">
        <f aca="false">N4944*L4944</f>
        <v>21.78</v>
      </c>
      <c r="P4944" s="15" t="n">
        <f aca="false">N4944-O4944</f>
        <v>87.12</v>
      </c>
      <c r="Q4944" s="15" t="n">
        <f aca="false">J4944*INDEX(dProdutos!$F$2:$F$47,MATCH(E4944,dProdutos!$A$2:$A$47,0))</f>
        <v>42.52</v>
      </c>
      <c r="R4944" s="15" t="n">
        <f aca="false">IF(I4944="Cancelado",0,P4944-Q4944)</f>
        <v>44.6</v>
      </c>
      <c r="S4944" s="17" t="str">
        <f aca="false">INDEX(dProdutos!$D$2:$D$47,MATCH(E4944,dProdutos!$A$2:$A$47,0))</f>
        <v>Moda Feminina</v>
      </c>
    </row>
    <row r="4945" customFormat="false" ht="15" hidden="false" customHeight="false" outlineLevel="0" collapsed="false">
      <c r="A4945" s="17" t="s">
        <v>4542</v>
      </c>
      <c r="B4945" s="17" t="n">
        <v>1</v>
      </c>
      <c r="C4945" s="21" t="n">
        <v>45992</v>
      </c>
      <c r="D4945" s="17" t="s">
        <v>1148</v>
      </c>
      <c r="E4945" s="17" t="s">
        <v>171</v>
      </c>
      <c r="F4945" s="17" t="s">
        <v>1495</v>
      </c>
      <c r="G4945" s="17" t="s">
        <v>59</v>
      </c>
      <c r="H4945" s="17" t="s">
        <v>1523</v>
      </c>
      <c r="I4945" s="17" t="s">
        <v>1524</v>
      </c>
      <c r="J4945" s="17" t="n">
        <v>1</v>
      </c>
      <c r="K4945" s="15" t="n">
        <v>246.9</v>
      </c>
      <c r="L4945" s="22" t="n">
        <v>0</v>
      </c>
      <c r="M4945" s="15" t="n">
        <v>14.82</v>
      </c>
      <c r="N4945" s="15" t="n">
        <f aca="false">J4945*K4945</f>
        <v>246.9</v>
      </c>
      <c r="O4945" s="15" t="n">
        <f aca="false">N4945*L4945</f>
        <v>0</v>
      </c>
      <c r="P4945" s="15" t="n">
        <f aca="false">N4945-O4945</f>
        <v>246.9</v>
      </c>
      <c r="Q4945" s="15" t="n">
        <f aca="false">J4945*INDEX(dProdutos!$F$2:$F$47,MATCH(E4945,dProdutos!$A$2:$A$47,0))</f>
        <v>103.61</v>
      </c>
      <c r="R4945" s="15" t="n">
        <f aca="false">IF(I4945="Cancelado",0,P4945-Q4945)</f>
        <v>143.29</v>
      </c>
      <c r="S4945" s="17" t="str">
        <f aca="false">INDEX(dProdutos!$D$2:$D$47,MATCH(E4945,dProdutos!$A$2:$A$47,0))</f>
        <v>Casa</v>
      </c>
    </row>
    <row r="4946" customFormat="false" ht="15" hidden="false" customHeight="false" outlineLevel="0" collapsed="false">
      <c r="A4946" s="17" t="s">
        <v>4542</v>
      </c>
      <c r="B4946" s="17" t="n">
        <v>2</v>
      </c>
      <c r="C4946" s="21" t="n">
        <v>45992</v>
      </c>
      <c r="D4946" s="17" t="s">
        <v>1148</v>
      </c>
      <c r="E4946" s="17" t="s">
        <v>180</v>
      </c>
      <c r="F4946" s="17" t="s">
        <v>1495</v>
      </c>
      <c r="G4946" s="17" t="s">
        <v>59</v>
      </c>
      <c r="H4946" s="17" t="s">
        <v>1523</v>
      </c>
      <c r="I4946" s="17" t="s">
        <v>1524</v>
      </c>
      <c r="J4946" s="17" t="n">
        <v>2</v>
      </c>
      <c r="K4946" s="15" t="n">
        <v>82.9</v>
      </c>
      <c r="L4946" s="22" t="n">
        <v>0</v>
      </c>
      <c r="M4946" s="15" t="n">
        <v>0</v>
      </c>
      <c r="N4946" s="15" t="n">
        <f aca="false">J4946*K4946</f>
        <v>165.8</v>
      </c>
      <c r="O4946" s="15" t="n">
        <f aca="false">N4946*L4946</f>
        <v>0</v>
      </c>
      <c r="P4946" s="15" t="n">
        <f aca="false">N4946-O4946</f>
        <v>165.8</v>
      </c>
      <c r="Q4946" s="15" t="n">
        <f aca="false">J4946*INDEX(dProdutos!$F$2:$F$47,MATCH(E4946,dProdutos!$A$2:$A$47,0))</f>
        <v>71.94</v>
      </c>
      <c r="R4946" s="15" t="n">
        <f aca="false">IF(I4946="Cancelado",0,P4946-Q4946)</f>
        <v>93.86</v>
      </c>
      <c r="S4946" s="17" t="str">
        <f aca="false">INDEX(dProdutos!$D$2:$D$47,MATCH(E4946,dProdutos!$A$2:$A$47,0))</f>
        <v>Eletrônicos</v>
      </c>
    </row>
    <row r="4947" customFormat="false" ht="15" hidden="false" customHeight="false" outlineLevel="0" collapsed="false">
      <c r="A4947" s="17" t="s">
        <v>4543</v>
      </c>
      <c r="B4947" s="17" t="n">
        <v>1</v>
      </c>
      <c r="C4947" s="21" t="n">
        <v>45992</v>
      </c>
      <c r="D4947" s="17" t="s">
        <v>602</v>
      </c>
      <c r="E4947" s="17" t="s">
        <v>150</v>
      </c>
      <c r="F4947" s="17" t="s">
        <v>1490</v>
      </c>
      <c r="G4947" s="17" t="s">
        <v>64</v>
      </c>
      <c r="H4947" s="17" t="s">
        <v>1523</v>
      </c>
      <c r="I4947" s="17" t="s">
        <v>1524</v>
      </c>
      <c r="J4947" s="17" t="n">
        <v>1</v>
      </c>
      <c r="K4947" s="15" t="n">
        <v>71.9</v>
      </c>
      <c r="L4947" s="22" t="n">
        <v>0</v>
      </c>
      <c r="M4947" s="15" t="n">
        <v>16.87</v>
      </c>
      <c r="N4947" s="15" t="n">
        <f aca="false">J4947*K4947</f>
        <v>71.9</v>
      </c>
      <c r="O4947" s="15" t="n">
        <f aca="false">N4947*L4947</f>
        <v>0</v>
      </c>
      <c r="P4947" s="15" t="n">
        <f aca="false">N4947-O4947</f>
        <v>71.9</v>
      </c>
      <c r="Q4947" s="15" t="n">
        <f aca="false">J4947*INDEX(dProdutos!$F$2:$F$47,MATCH(E4947,dProdutos!$A$2:$A$47,0))</f>
        <v>27.38</v>
      </c>
      <c r="R4947" s="15" t="n">
        <f aca="false">IF(I4947="Cancelado",0,P4947-Q4947)</f>
        <v>44.52</v>
      </c>
      <c r="S4947" s="17" t="str">
        <f aca="false">INDEX(dProdutos!$D$2:$D$47,MATCH(E4947,dProdutos!$A$2:$A$47,0))</f>
        <v>Acessórios</v>
      </c>
    </row>
    <row r="4948" customFormat="false" ht="15" hidden="false" customHeight="false" outlineLevel="0" collapsed="false">
      <c r="A4948" s="17" t="s">
        <v>4544</v>
      </c>
      <c r="B4948" s="17" t="n">
        <v>1</v>
      </c>
      <c r="C4948" s="21" t="n">
        <v>45992</v>
      </c>
      <c r="D4948" s="17" t="s">
        <v>1082</v>
      </c>
      <c r="E4948" s="17" t="s">
        <v>192</v>
      </c>
      <c r="F4948" s="17" t="s">
        <v>1497</v>
      </c>
      <c r="G4948" s="17" t="s">
        <v>63</v>
      </c>
      <c r="H4948" s="17" t="s">
        <v>1523</v>
      </c>
      <c r="I4948" s="17" t="s">
        <v>1524</v>
      </c>
      <c r="J4948" s="17" t="n">
        <v>1</v>
      </c>
      <c r="K4948" s="15" t="n">
        <v>245.9</v>
      </c>
      <c r="L4948" s="22" t="n">
        <v>0</v>
      </c>
      <c r="M4948" s="15" t="n">
        <v>24.21</v>
      </c>
      <c r="N4948" s="15" t="n">
        <f aca="false">J4948*K4948</f>
        <v>245.9</v>
      </c>
      <c r="O4948" s="15" t="n">
        <f aca="false">N4948*L4948</f>
        <v>0</v>
      </c>
      <c r="P4948" s="15" t="n">
        <f aca="false">N4948-O4948</f>
        <v>245.9</v>
      </c>
      <c r="Q4948" s="15" t="n">
        <f aca="false">J4948*INDEX(dProdutos!$F$2:$F$47,MATCH(E4948,dProdutos!$A$2:$A$47,0))</f>
        <v>107.78</v>
      </c>
      <c r="R4948" s="15" t="n">
        <f aca="false">IF(I4948="Cancelado",0,P4948-Q4948)</f>
        <v>138.12</v>
      </c>
      <c r="S4948" s="17" t="str">
        <f aca="false">INDEX(dProdutos!$D$2:$D$47,MATCH(E4948,dProdutos!$A$2:$A$47,0))</f>
        <v>Eletrônicos</v>
      </c>
    </row>
    <row r="4949" customFormat="false" ht="15" hidden="false" customHeight="false" outlineLevel="0" collapsed="false">
      <c r="A4949" s="17" t="s">
        <v>4545</v>
      </c>
      <c r="B4949" s="17" t="n">
        <v>1</v>
      </c>
      <c r="C4949" s="21" t="n">
        <v>45992</v>
      </c>
      <c r="D4949" s="17" t="s">
        <v>420</v>
      </c>
      <c r="E4949" s="17" t="s">
        <v>153</v>
      </c>
      <c r="F4949" s="17" t="s">
        <v>1495</v>
      </c>
      <c r="G4949" s="17" t="s">
        <v>61</v>
      </c>
      <c r="H4949" s="17" t="s">
        <v>1527</v>
      </c>
      <c r="I4949" s="17" t="s">
        <v>1524</v>
      </c>
      <c r="J4949" s="17" t="n">
        <v>1</v>
      </c>
      <c r="K4949" s="15" t="n">
        <v>165.9</v>
      </c>
      <c r="L4949" s="22" t="n">
        <v>0.1</v>
      </c>
      <c r="M4949" s="15" t="n">
        <v>0</v>
      </c>
      <c r="N4949" s="15" t="n">
        <f aca="false">J4949*K4949</f>
        <v>165.9</v>
      </c>
      <c r="O4949" s="15" t="n">
        <f aca="false">N4949*L4949</f>
        <v>16.59</v>
      </c>
      <c r="P4949" s="15" t="n">
        <f aca="false">N4949-O4949</f>
        <v>149.31</v>
      </c>
      <c r="Q4949" s="15" t="n">
        <f aca="false">J4949*INDEX(dProdutos!$F$2:$F$47,MATCH(E4949,dProdutos!$A$2:$A$47,0))</f>
        <v>67.28</v>
      </c>
      <c r="R4949" s="15" t="n">
        <f aca="false">IF(I4949="Cancelado",0,P4949-Q4949)</f>
        <v>82.03</v>
      </c>
      <c r="S4949" s="17" t="str">
        <f aca="false">INDEX(dProdutos!$D$2:$D$47,MATCH(E4949,dProdutos!$A$2:$A$47,0))</f>
        <v>Acessórios</v>
      </c>
    </row>
    <row r="4950" customFormat="false" ht="15" hidden="false" customHeight="false" outlineLevel="0" collapsed="false">
      <c r="A4950" s="17" t="s">
        <v>4545</v>
      </c>
      <c r="B4950" s="17" t="n">
        <v>2</v>
      </c>
      <c r="C4950" s="21" t="n">
        <v>45992</v>
      </c>
      <c r="D4950" s="17" t="s">
        <v>420</v>
      </c>
      <c r="E4950" s="17" t="s">
        <v>88</v>
      </c>
      <c r="F4950" s="17" t="s">
        <v>1495</v>
      </c>
      <c r="G4950" s="17" t="s">
        <v>61</v>
      </c>
      <c r="H4950" s="17" t="s">
        <v>1527</v>
      </c>
      <c r="I4950" s="17" t="s">
        <v>1524</v>
      </c>
      <c r="J4950" s="17" t="n">
        <v>2</v>
      </c>
      <c r="K4950" s="15" t="n">
        <v>170.9</v>
      </c>
      <c r="L4950" s="22" t="n">
        <v>0.05</v>
      </c>
      <c r="M4950" s="15" t="n">
        <v>0</v>
      </c>
      <c r="N4950" s="15" t="n">
        <f aca="false">J4950*K4950</f>
        <v>341.8</v>
      </c>
      <c r="O4950" s="15" t="n">
        <f aca="false">N4950*L4950</f>
        <v>17.09</v>
      </c>
      <c r="P4950" s="15" t="n">
        <f aca="false">N4950-O4950</f>
        <v>324.71</v>
      </c>
      <c r="Q4950" s="15" t="n">
        <f aca="false">J4950*INDEX(dProdutos!$F$2:$F$47,MATCH(E4950,dProdutos!$A$2:$A$47,0))</f>
        <v>196.28</v>
      </c>
      <c r="R4950" s="15" t="n">
        <f aca="false">IF(I4950="Cancelado",0,P4950-Q4950)</f>
        <v>128.43</v>
      </c>
      <c r="S4950" s="17" t="str">
        <f aca="false">INDEX(dProdutos!$D$2:$D$47,MATCH(E4950,dProdutos!$A$2:$A$47,0))</f>
        <v>Moda Feminina</v>
      </c>
    </row>
    <row r="4951" customFormat="false" ht="15" hidden="false" customHeight="false" outlineLevel="0" collapsed="false">
      <c r="A4951" s="17" t="s">
        <v>4545</v>
      </c>
      <c r="B4951" s="17" t="n">
        <v>3</v>
      </c>
      <c r="C4951" s="21" t="n">
        <v>45992</v>
      </c>
      <c r="D4951" s="17" t="s">
        <v>420</v>
      </c>
      <c r="E4951" s="17" t="s">
        <v>88</v>
      </c>
      <c r="F4951" s="17" t="s">
        <v>1495</v>
      </c>
      <c r="G4951" s="17" t="s">
        <v>61</v>
      </c>
      <c r="H4951" s="17" t="s">
        <v>1527</v>
      </c>
      <c r="I4951" s="17" t="s">
        <v>1524</v>
      </c>
      <c r="J4951" s="17" t="n">
        <v>2</v>
      </c>
      <c r="K4951" s="15" t="n">
        <v>170.9</v>
      </c>
      <c r="L4951" s="22" t="n">
        <v>0.2</v>
      </c>
      <c r="M4951" s="15" t="n">
        <v>0</v>
      </c>
      <c r="N4951" s="15" t="n">
        <f aca="false">J4951*K4951</f>
        <v>341.8</v>
      </c>
      <c r="O4951" s="15" t="n">
        <f aca="false">N4951*L4951</f>
        <v>68.36</v>
      </c>
      <c r="P4951" s="15" t="n">
        <f aca="false">N4951-O4951</f>
        <v>273.44</v>
      </c>
      <c r="Q4951" s="15" t="n">
        <f aca="false">J4951*INDEX(dProdutos!$F$2:$F$47,MATCH(E4951,dProdutos!$A$2:$A$47,0))</f>
        <v>196.28</v>
      </c>
      <c r="R4951" s="15" t="n">
        <f aca="false">IF(I4951="Cancelado",0,P4951-Q4951)</f>
        <v>77.16</v>
      </c>
      <c r="S4951" s="17" t="str">
        <f aca="false">INDEX(dProdutos!$D$2:$D$47,MATCH(E4951,dProdutos!$A$2:$A$47,0))</f>
        <v>Moda Feminina</v>
      </c>
    </row>
    <row r="4952" customFormat="false" ht="15" hidden="false" customHeight="false" outlineLevel="0" collapsed="false">
      <c r="A4952" s="17" t="s">
        <v>4546</v>
      </c>
      <c r="B4952" s="17" t="n">
        <v>1</v>
      </c>
      <c r="C4952" s="21" t="n">
        <v>45992</v>
      </c>
      <c r="D4952" s="17" t="s">
        <v>795</v>
      </c>
      <c r="E4952" s="17" t="s">
        <v>195</v>
      </c>
      <c r="F4952" s="17" t="s">
        <v>1497</v>
      </c>
      <c r="G4952" s="17" t="s">
        <v>60</v>
      </c>
      <c r="H4952" s="17" t="s">
        <v>1537</v>
      </c>
      <c r="I4952" s="17" t="s">
        <v>1524</v>
      </c>
      <c r="J4952" s="17" t="n">
        <v>2</v>
      </c>
      <c r="K4952" s="15" t="n">
        <v>72.9</v>
      </c>
      <c r="L4952" s="22" t="n">
        <v>0.05</v>
      </c>
      <c r="M4952" s="15" t="n">
        <v>13.75</v>
      </c>
      <c r="N4952" s="15" t="n">
        <f aca="false">J4952*K4952</f>
        <v>145.8</v>
      </c>
      <c r="O4952" s="15" t="n">
        <f aca="false">N4952*L4952</f>
        <v>7.29</v>
      </c>
      <c r="P4952" s="15" t="n">
        <f aca="false">N4952-O4952</f>
        <v>138.51</v>
      </c>
      <c r="Q4952" s="15" t="n">
        <f aca="false">J4952*INDEX(dProdutos!$F$2:$F$47,MATCH(E4952,dProdutos!$A$2:$A$47,0))</f>
        <v>78.46</v>
      </c>
      <c r="R4952" s="15" t="n">
        <f aca="false">IF(I4952="Cancelado",0,P4952-Q4952)</f>
        <v>60.05</v>
      </c>
      <c r="S4952" s="17" t="str">
        <f aca="false">INDEX(dProdutos!$D$2:$D$47,MATCH(E4952,dProdutos!$A$2:$A$47,0))</f>
        <v>Eletrônicos</v>
      </c>
    </row>
    <row r="4953" customFormat="false" ht="15" hidden="false" customHeight="false" outlineLevel="0" collapsed="false">
      <c r="A4953" s="17" t="s">
        <v>4547</v>
      </c>
      <c r="B4953" s="17" t="n">
        <v>1</v>
      </c>
      <c r="C4953" s="21" t="n">
        <v>45992</v>
      </c>
      <c r="D4953" s="17" t="s">
        <v>568</v>
      </c>
      <c r="E4953" s="17" t="s">
        <v>114</v>
      </c>
      <c r="F4953" s="17" t="s">
        <v>1499</v>
      </c>
      <c r="G4953" s="17" t="s">
        <v>60</v>
      </c>
      <c r="H4953" s="17" t="s">
        <v>1540</v>
      </c>
      <c r="I4953" s="17" t="s">
        <v>1524</v>
      </c>
      <c r="J4953" s="17" t="n">
        <v>1</v>
      </c>
      <c r="K4953" s="15" t="n">
        <v>202.9</v>
      </c>
      <c r="L4953" s="22" t="n">
        <v>0.1</v>
      </c>
      <c r="M4953" s="15" t="n">
        <v>32.07</v>
      </c>
      <c r="N4953" s="15" t="n">
        <f aca="false">J4953*K4953</f>
        <v>202.9</v>
      </c>
      <c r="O4953" s="15" t="n">
        <f aca="false">N4953*L4953</f>
        <v>20.29</v>
      </c>
      <c r="P4953" s="15" t="n">
        <f aca="false">N4953-O4953</f>
        <v>182.61</v>
      </c>
      <c r="Q4953" s="15" t="n">
        <f aca="false">J4953*INDEX(dProdutos!$F$2:$F$47,MATCH(E4953,dProdutos!$A$2:$A$47,0))</f>
        <v>110.39</v>
      </c>
      <c r="R4953" s="15" t="n">
        <f aca="false">IF(I4953="Cancelado",0,P4953-Q4953)</f>
        <v>72.22</v>
      </c>
      <c r="S4953" s="17" t="str">
        <f aca="false">INDEX(dProdutos!$D$2:$D$47,MATCH(E4953,dProdutos!$A$2:$A$47,0))</f>
        <v>Moda Masculina</v>
      </c>
    </row>
    <row r="4954" customFormat="false" ht="15" hidden="false" customHeight="false" outlineLevel="0" collapsed="false">
      <c r="A4954" s="17" t="s">
        <v>4548</v>
      </c>
      <c r="B4954" s="17" t="n">
        <v>1</v>
      </c>
      <c r="C4954" s="21" t="n">
        <v>45992</v>
      </c>
      <c r="D4954" s="17" t="s">
        <v>615</v>
      </c>
      <c r="E4954" s="17" t="s">
        <v>171</v>
      </c>
      <c r="F4954" s="17" t="s">
        <v>1490</v>
      </c>
      <c r="G4954" s="17" t="s">
        <v>61</v>
      </c>
      <c r="H4954" s="17" t="s">
        <v>1523</v>
      </c>
      <c r="I4954" s="17" t="s">
        <v>1524</v>
      </c>
      <c r="J4954" s="17" t="n">
        <v>1</v>
      </c>
      <c r="K4954" s="15" t="n">
        <v>246.9</v>
      </c>
      <c r="L4954" s="22" t="n">
        <v>0</v>
      </c>
      <c r="M4954" s="15" t="n">
        <v>0</v>
      </c>
      <c r="N4954" s="15" t="n">
        <f aca="false">J4954*K4954</f>
        <v>246.9</v>
      </c>
      <c r="O4954" s="15" t="n">
        <f aca="false">N4954*L4954</f>
        <v>0</v>
      </c>
      <c r="P4954" s="15" t="n">
        <f aca="false">N4954-O4954</f>
        <v>246.9</v>
      </c>
      <c r="Q4954" s="15" t="n">
        <f aca="false">J4954*INDEX(dProdutos!$F$2:$F$47,MATCH(E4954,dProdutos!$A$2:$A$47,0))</f>
        <v>103.61</v>
      </c>
      <c r="R4954" s="15" t="n">
        <f aca="false">IF(I4954="Cancelado",0,P4954-Q4954)</f>
        <v>143.29</v>
      </c>
      <c r="S4954" s="17" t="str">
        <f aca="false">INDEX(dProdutos!$D$2:$D$47,MATCH(E4954,dProdutos!$A$2:$A$47,0))</f>
        <v>Casa</v>
      </c>
    </row>
    <row r="4955" customFormat="false" ht="15" hidden="false" customHeight="false" outlineLevel="0" collapsed="false">
      <c r="A4955" s="17" t="s">
        <v>4548</v>
      </c>
      <c r="B4955" s="17" t="n">
        <v>2</v>
      </c>
      <c r="C4955" s="21" t="n">
        <v>45992</v>
      </c>
      <c r="D4955" s="17" t="s">
        <v>615</v>
      </c>
      <c r="E4955" s="17" t="s">
        <v>189</v>
      </c>
      <c r="F4955" s="17" t="s">
        <v>1490</v>
      </c>
      <c r="G4955" s="17" t="s">
        <v>61</v>
      </c>
      <c r="H4955" s="17" t="s">
        <v>1523</v>
      </c>
      <c r="I4955" s="17" t="s">
        <v>1524</v>
      </c>
      <c r="J4955" s="17" t="n">
        <v>2</v>
      </c>
      <c r="K4955" s="15" t="n">
        <v>138.9</v>
      </c>
      <c r="L4955" s="22" t="n">
        <v>0.2</v>
      </c>
      <c r="M4955" s="15" t="n">
        <v>0</v>
      </c>
      <c r="N4955" s="15" t="n">
        <f aca="false">J4955*K4955</f>
        <v>277.8</v>
      </c>
      <c r="O4955" s="15" t="n">
        <f aca="false">N4955*L4955</f>
        <v>55.56</v>
      </c>
      <c r="P4955" s="15" t="n">
        <f aca="false">N4955-O4955</f>
        <v>222.24</v>
      </c>
      <c r="Q4955" s="15" t="n">
        <f aca="false">J4955*INDEX(dProdutos!$F$2:$F$47,MATCH(E4955,dProdutos!$A$2:$A$47,0))</f>
        <v>137.92</v>
      </c>
      <c r="R4955" s="15" t="n">
        <f aca="false">IF(I4955="Cancelado",0,P4955-Q4955)</f>
        <v>84.32</v>
      </c>
      <c r="S4955" s="17" t="str">
        <f aca="false">INDEX(dProdutos!$D$2:$D$47,MATCH(E4955,dProdutos!$A$2:$A$47,0))</f>
        <v>Eletrônicos</v>
      </c>
    </row>
    <row r="4956" customFormat="false" ht="15" hidden="false" customHeight="false" outlineLevel="0" collapsed="false">
      <c r="A4956" s="17" t="s">
        <v>4549</v>
      </c>
      <c r="B4956" s="17" t="n">
        <v>1</v>
      </c>
      <c r="C4956" s="21" t="n">
        <v>45992</v>
      </c>
      <c r="D4956" s="17" t="s">
        <v>1079</v>
      </c>
      <c r="E4956" s="17" t="s">
        <v>135</v>
      </c>
      <c r="F4956" s="17" t="s">
        <v>1490</v>
      </c>
      <c r="G4956" s="17" t="s">
        <v>59</v>
      </c>
      <c r="H4956" s="17" t="s">
        <v>1537</v>
      </c>
      <c r="I4956" s="17" t="s">
        <v>1524</v>
      </c>
      <c r="J4956" s="17" t="n">
        <v>1</v>
      </c>
      <c r="K4956" s="15" t="n">
        <v>200.9</v>
      </c>
      <c r="L4956" s="22" t="n">
        <v>0</v>
      </c>
      <c r="M4956" s="15" t="n">
        <v>18.71</v>
      </c>
      <c r="N4956" s="15" t="n">
        <f aca="false">J4956*K4956</f>
        <v>200.9</v>
      </c>
      <c r="O4956" s="15" t="n">
        <f aca="false">N4956*L4956</f>
        <v>0</v>
      </c>
      <c r="P4956" s="15" t="n">
        <f aca="false">N4956-O4956</f>
        <v>200.9</v>
      </c>
      <c r="Q4956" s="15" t="n">
        <f aca="false">J4956*INDEX(dProdutos!$F$2:$F$47,MATCH(E4956,dProdutos!$A$2:$A$47,0))</f>
        <v>80.73</v>
      </c>
      <c r="R4956" s="15" t="n">
        <f aca="false">IF(I4956="Cancelado",0,P4956-Q4956)</f>
        <v>120.17</v>
      </c>
      <c r="S4956" s="17" t="str">
        <f aca="false">INDEX(dProdutos!$D$2:$D$47,MATCH(E4956,dProdutos!$A$2:$A$47,0))</f>
        <v>Calçados</v>
      </c>
    </row>
    <row r="4957" customFormat="false" ht="15" hidden="false" customHeight="false" outlineLevel="0" collapsed="false">
      <c r="A4957" s="17" t="s">
        <v>4550</v>
      </c>
      <c r="B4957" s="17" t="n">
        <v>1</v>
      </c>
      <c r="C4957" s="21" t="n">
        <v>45992</v>
      </c>
      <c r="D4957" s="17" t="s">
        <v>1435</v>
      </c>
      <c r="E4957" s="17" t="s">
        <v>171</v>
      </c>
      <c r="F4957" s="17" t="s">
        <v>1497</v>
      </c>
      <c r="G4957" s="17" t="s">
        <v>60</v>
      </c>
      <c r="H4957" s="17" t="s">
        <v>1523</v>
      </c>
      <c r="I4957" s="17" t="s">
        <v>1524</v>
      </c>
      <c r="J4957" s="17" t="n">
        <v>1</v>
      </c>
      <c r="K4957" s="15" t="n">
        <v>246.9</v>
      </c>
      <c r="L4957" s="22" t="n">
        <v>0.15</v>
      </c>
      <c r="M4957" s="15" t="n">
        <v>13.49</v>
      </c>
      <c r="N4957" s="15" t="n">
        <f aca="false">J4957*K4957</f>
        <v>246.9</v>
      </c>
      <c r="O4957" s="15" t="n">
        <f aca="false">N4957*L4957</f>
        <v>37.035</v>
      </c>
      <c r="P4957" s="15" t="n">
        <f aca="false">N4957-O4957</f>
        <v>209.865</v>
      </c>
      <c r="Q4957" s="15" t="n">
        <f aca="false">J4957*INDEX(dProdutos!$F$2:$F$47,MATCH(E4957,dProdutos!$A$2:$A$47,0))</f>
        <v>103.61</v>
      </c>
      <c r="R4957" s="15" t="n">
        <f aca="false">IF(I4957="Cancelado",0,P4957-Q4957)</f>
        <v>106.255</v>
      </c>
      <c r="S4957" s="17" t="str">
        <f aca="false">INDEX(dProdutos!$D$2:$D$47,MATCH(E4957,dProdutos!$A$2:$A$47,0))</f>
        <v>Casa</v>
      </c>
    </row>
    <row r="4958" customFormat="false" ht="15" hidden="false" customHeight="false" outlineLevel="0" collapsed="false">
      <c r="A4958" s="17" t="s">
        <v>4550</v>
      </c>
      <c r="B4958" s="17" t="n">
        <v>2</v>
      </c>
      <c r="C4958" s="21" t="n">
        <v>45992</v>
      </c>
      <c r="D4958" s="17" t="s">
        <v>1435</v>
      </c>
      <c r="E4958" s="17" t="s">
        <v>174</v>
      </c>
      <c r="F4958" s="17" t="s">
        <v>1497</v>
      </c>
      <c r="G4958" s="17" t="s">
        <v>60</v>
      </c>
      <c r="H4958" s="17" t="s">
        <v>1523</v>
      </c>
      <c r="I4958" s="17" t="s">
        <v>1524</v>
      </c>
      <c r="J4958" s="17" t="n">
        <v>1</v>
      </c>
      <c r="K4958" s="15" t="n">
        <v>250.9</v>
      </c>
      <c r="L4958" s="22" t="n">
        <v>0.1</v>
      </c>
      <c r="M4958" s="15" t="n">
        <v>0</v>
      </c>
      <c r="N4958" s="15" t="n">
        <f aca="false">J4958*K4958</f>
        <v>250.9</v>
      </c>
      <c r="O4958" s="15" t="n">
        <f aca="false">N4958*L4958</f>
        <v>25.09</v>
      </c>
      <c r="P4958" s="15" t="n">
        <f aca="false">N4958-O4958</f>
        <v>225.81</v>
      </c>
      <c r="Q4958" s="15" t="n">
        <f aca="false">J4958*INDEX(dProdutos!$F$2:$F$47,MATCH(E4958,dProdutos!$A$2:$A$47,0))</f>
        <v>151.28</v>
      </c>
      <c r="R4958" s="15" t="n">
        <f aca="false">IF(I4958="Cancelado",0,P4958-Q4958)</f>
        <v>74.53</v>
      </c>
      <c r="S4958" s="17" t="str">
        <f aca="false">INDEX(dProdutos!$D$2:$D$47,MATCH(E4958,dProdutos!$A$2:$A$47,0))</f>
        <v>Casa</v>
      </c>
    </row>
    <row r="4959" customFormat="false" ht="15" hidden="false" customHeight="false" outlineLevel="0" collapsed="false">
      <c r="A4959" s="17" t="s">
        <v>4550</v>
      </c>
      <c r="B4959" s="17" t="n">
        <v>3</v>
      </c>
      <c r="C4959" s="21" t="n">
        <v>45992</v>
      </c>
      <c r="D4959" s="17" t="s">
        <v>1435</v>
      </c>
      <c r="E4959" s="17" t="s">
        <v>138</v>
      </c>
      <c r="F4959" s="17" t="s">
        <v>1497</v>
      </c>
      <c r="G4959" s="17" t="s">
        <v>60</v>
      </c>
      <c r="H4959" s="17" t="s">
        <v>1523</v>
      </c>
      <c r="I4959" s="17" t="s">
        <v>1524</v>
      </c>
      <c r="J4959" s="17" t="n">
        <v>2</v>
      </c>
      <c r="K4959" s="15" t="n">
        <v>231.9</v>
      </c>
      <c r="L4959" s="22" t="n">
        <v>0</v>
      </c>
      <c r="M4959" s="15" t="n">
        <v>0</v>
      </c>
      <c r="N4959" s="15" t="n">
        <f aca="false">J4959*K4959</f>
        <v>463.8</v>
      </c>
      <c r="O4959" s="15" t="n">
        <f aca="false">N4959*L4959</f>
        <v>0</v>
      </c>
      <c r="P4959" s="15" t="n">
        <f aca="false">N4959-O4959</f>
        <v>463.8</v>
      </c>
      <c r="Q4959" s="15" t="n">
        <f aca="false">J4959*INDEX(dProdutos!$F$2:$F$47,MATCH(E4959,dProdutos!$A$2:$A$47,0))</f>
        <v>264.42</v>
      </c>
      <c r="R4959" s="15" t="n">
        <f aca="false">IF(I4959="Cancelado",0,P4959-Q4959)</f>
        <v>199.38</v>
      </c>
      <c r="S4959" s="17" t="str">
        <f aca="false">INDEX(dProdutos!$D$2:$D$47,MATCH(E4959,dProdutos!$A$2:$A$47,0))</f>
        <v>Calçados</v>
      </c>
    </row>
    <row r="4960" customFormat="false" ht="15" hidden="false" customHeight="false" outlineLevel="0" collapsed="false">
      <c r="A4960" s="17" t="s">
        <v>4550</v>
      </c>
      <c r="B4960" s="17" t="n">
        <v>4</v>
      </c>
      <c r="C4960" s="21" t="n">
        <v>45992</v>
      </c>
      <c r="D4960" s="17" t="s">
        <v>1435</v>
      </c>
      <c r="E4960" s="17" t="s">
        <v>192</v>
      </c>
      <c r="F4960" s="17" t="s">
        <v>1497</v>
      </c>
      <c r="G4960" s="17" t="s">
        <v>60</v>
      </c>
      <c r="H4960" s="17" t="s">
        <v>1523</v>
      </c>
      <c r="I4960" s="17" t="s">
        <v>1524</v>
      </c>
      <c r="J4960" s="17" t="n">
        <v>1</v>
      </c>
      <c r="K4960" s="15" t="n">
        <v>245.9</v>
      </c>
      <c r="L4960" s="22" t="n">
        <v>0</v>
      </c>
      <c r="M4960" s="15" t="n">
        <v>0</v>
      </c>
      <c r="N4960" s="15" t="n">
        <f aca="false">J4960*K4960</f>
        <v>245.9</v>
      </c>
      <c r="O4960" s="15" t="n">
        <f aca="false">N4960*L4960</f>
        <v>0</v>
      </c>
      <c r="P4960" s="15" t="n">
        <f aca="false">N4960-O4960</f>
        <v>245.9</v>
      </c>
      <c r="Q4960" s="15" t="n">
        <f aca="false">J4960*INDEX(dProdutos!$F$2:$F$47,MATCH(E4960,dProdutos!$A$2:$A$47,0))</f>
        <v>107.78</v>
      </c>
      <c r="R4960" s="15" t="n">
        <f aca="false">IF(I4960="Cancelado",0,P4960-Q4960)</f>
        <v>138.12</v>
      </c>
      <c r="S4960" s="17" t="str">
        <f aca="false">INDEX(dProdutos!$D$2:$D$47,MATCH(E4960,dProdutos!$A$2:$A$47,0))</f>
        <v>Eletrônicos</v>
      </c>
    </row>
    <row r="4961" customFormat="false" ht="15" hidden="false" customHeight="false" outlineLevel="0" collapsed="false">
      <c r="A4961" s="17" t="s">
        <v>4551</v>
      </c>
      <c r="B4961" s="17" t="n">
        <v>1</v>
      </c>
      <c r="C4961" s="21" t="n">
        <v>45992</v>
      </c>
      <c r="D4961" s="17" t="s">
        <v>891</v>
      </c>
      <c r="E4961" s="17" t="s">
        <v>114</v>
      </c>
      <c r="F4961" s="17" t="s">
        <v>1493</v>
      </c>
      <c r="G4961" s="17" t="s">
        <v>61</v>
      </c>
      <c r="H4961" s="17" t="s">
        <v>1523</v>
      </c>
      <c r="I4961" s="17" t="s">
        <v>1524</v>
      </c>
      <c r="J4961" s="17" t="n">
        <v>1</v>
      </c>
      <c r="K4961" s="15" t="n">
        <v>202.9</v>
      </c>
      <c r="L4961" s="22" t="n">
        <v>0.1</v>
      </c>
      <c r="M4961" s="15" t="n">
        <v>32.88</v>
      </c>
      <c r="N4961" s="15" t="n">
        <f aca="false">J4961*K4961</f>
        <v>202.9</v>
      </c>
      <c r="O4961" s="15" t="n">
        <f aca="false">N4961*L4961</f>
        <v>20.29</v>
      </c>
      <c r="P4961" s="15" t="n">
        <f aca="false">N4961-O4961</f>
        <v>182.61</v>
      </c>
      <c r="Q4961" s="15" t="n">
        <f aca="false">J4961*INDEX(dProdutos!$F$2:$F$47,MATCH(E4961,dProdutos!$A$2:$A$47,0))</f>
        <v>110.39</v>
      </c>
      <c r="R4961" s="15" t="n">
        <f aca="false">IF(I4961="Cancelado",0,P4961-Q4961)</f>
        <v>72.22</v>
      </c>
      <c r="S4961" s="17" t="str">
        <f aca="false">INDEX(dProdutos!$D$2:$D$47,MATCH(E4961,dProdutos!$A$2:$A$47,0))</f>
        <v>Moda Masculina</v>
      </c>
    </row>
    <row r="4962" customFormat="false" ht="15" hidden="false" customHeight="false" outlineLevel="0" collapsed="false">
      <c r="A4962" s="17" t="s">
        <v>4552</v>
      </c>
      <c r="B4962" s="17" t="n">
        <v>1</v>
      </c>
      <c r="C4962" s="21" t="n">
        <v>45992</v>
      </c>
      <c r="D4962" s="17" t="s">
        <v>1453</v>
      </c>
      <c r="E4962" s="17" t="s">
        <v>88</v>
      </c>
      <c r="F4962" s="17" t="s">
        <v>1499</v>
      </c>
      <c r="G4962" s="17" t="s">
        <v>61</v>
      </c>
      <c r="H4962" s="17" t="s">
        <v>1540</v>
      </c>
      <c r="I4962" s="17" t="s">
        <v>1531</v>
      </c>
      <c r="J4962" s="17" t="n">
        <v>1</v>
      </c>
      <c r="K4962" s="15" t="n">
        <v>170.9</v>
      </c>
      <c r="L4962" s="22" t="n">
        <v>0.05</v>
      </c>
      <c r="M4962" s="15" t="n">
        <v>14.47</v>
      </c>
      <c r="N4962" s="15" t="n">
        <f aca="false">J4962*K4962</f>
        <v>170.9</v>
      </c>
      <c r="O4962" s="15" t="n">
        <f aca="false">N4962*L4962</f>
        <v>8.545</v>
      </c>
      <c r="P4962" s="15" t="n">
        <f aca="false">N4962-O4962</f>
        <v>162.355</v>
      </c>
      <c r="Q4962" s="15" t="n">
        <f aca="false">J4962*INDEX(dProdutos!$F$2:$F$47,MATCH(E4962,dProdutos!$A$2:$A$47,0))</f>
        <v>98.14</v>
      </c>
      <c r="R4962" s="15" t="n">
        <f aca="false">IF(I4962="Cancelado",0,P4962-Q4962)</f>
        <v>0</v>
      </c>
      <c r="S4962" s="17" t="str">
        <f aca="false">INDEX(dProdutos!$D$2:$D$47,MATCH(E4962,dProdutos!$A$2:$A$47,0))</f>
        <v>Moda Feminina</v>
      </c>
    </row>
    <row r="4963" customFormat="false" ht="15" hidden="false" customHeight="false" outlineLevel="0" collapsed="false">
      <c r="A4963" s="17" t="s">
        <v>4552</v>
      </c>
      <c r="B4963" s="17" t="n">
        <v>2</v>
      </c>
      <c r="C4963" s="21" t="n">
        <v>45992</v>
      </c>
      <c r="D4963" s="17" t="s">
        <v>1453</v>
      </c>
      <c r="E4963" s="17" t="s">
        <v>117</v>
      </c>
      <c r="F4963" s="17" t="s">
        <v>1499</v>
      </c>
      <c r="G4963" s="17" t="s">
        <v>61</v>
      </c>
      <c r="H4963" s="17" t="s">
        <v>1540</v>
      </c>
      <c r="I4963" s="17" t="s">
        <v>1531</v>
      </c>
      <c r="J4963" s="17" t="n">
        <v>1</v>
      </c>
      <c r="K4963" s="15" t="n">
        <v>166.9</v>
      </c>
      <c r="L4963" s="22" t="n">
        <v>0</v>
      </c>
      <c r="M4963" s="15" t="n">
        <v>0</v>
      </c>
      <c r="N4963" s="15" t="n">
        <f aca="false">J4963*K4963</f>
        <v>166.9</v>
      </c>
      <c r="O4963" s="15" t="n">
        <f aca="false">N4963*L4963</f>
        <v>0</v>
      </c>
      <c r="P4963" s="15" t="n">
        <f aca="false">N4963-O4963</f>
        <v>166.9</v>
      </c>
      <c r="Q4963" s="15" t="n">
        <f aca="false">J4963*INDEX(dProdutos!$F$2:$F$47,MATCH(E4963,dProdutos!$A$2:$A$47,0))</f>
        <v>73.23</v>
      </c>
      <c r="R4963" s="15" t="n">
        <f aca="false">IF(I4963="Cancelado",0,P4963-Q4963)</f>
        <v>0</v>
      </c>
      <c r="S4963" s="17" t="str">
        <f aca="false">INDEX(dProdutos!$D$2:$D$47,MATCH(E4963,dProdutos!$A$2:$A$47,0))</f>
        <v>Moda Masculina</v>
      </c>
    </row>
    <row r="4964" customFormat="false" ht="15" hidden="false" customHeight="false" outlineLevel="0" collapsed="false">
      <c r="A4964" s="17" t="s">
        <v>4553</v>
      </c>
      <c r="B4964" s="17" t="n">
        <v>1</v>
      </c>
      <c r="C4964" s="21" t="n">
        <v>45992</v>
      </c>
      <c r="D4964" s="17" t="s">
        <v>272</v>
      </c>
      <c r="E4964" s="17" t="s">
        <v>111</v>
      </c>
      <c r="F4964" s="17" t="s">
        <v>1490</v>
      </c>
      <c r="G4964" s="17" t="s">
        <v>62</v>
      </c>
      <c r="H4964" s="17" t="s">
        <v>1537</v>
      </c>
      <c r="I4964" s="17" t="s">
        <v>1524</v>
      </c>
      <c r="J4964" s="17" t="n">
        <v>1</v>
      </c>
      <c r="K4964" s="15" t="n">
        <v>188.9</v>
      </c>
      <c r="L4964" s="22" t="n">
        <v>0</v>
      </c>
      <c r="M4964" s="15" t="n">
        <v>13.27</v>
      </c>
      <c r="N4964" s="15" t="n">
        <f aca="false">J4964*K4964</f>
        <v>188.9</v>
      </c>
      <c r="O4964" s="15" t="n">
        <f aca="false">N4964*L4964</f>
        <v>0</v>
      </c>
      <c r="P4964" s="15" t="n">
        <f aca="false">N4964-O4964</f>
        <v>188.9</v>
      </c>
      <c r="Q4964" s="15" t="n">
        <f aca="false">J4964*INDEX(dProdutos!$F$2:$F$47,MATCH(E4964,dProdutos!$A$2:$A$47,0))</f>
        <v>88.32</v>
      </c>
      <c r="R4964" s="15" t="n">
        <f aca="false">IF(I4964="Cancelado",0,P4964-Q4964)</f>
        <v>100.58</v>
      </c>
      <c r="S4964" s="17" t="str">
        <f aca="false">INDEX(dProdutos!$D$2:$D$47,MATCH(E4964,dProdutos!$A$2:$A$47,0))</f>
        <v>Moda Masculina</v>
      </c>
    </row>
    <row r="4965" customFormat="false" ht="15" hidden="false" customHeight="false" outlineLevel="0" collapsed="false">
      <c r="A4965" s="17" t="s">
        <v>4553</v>
      </c>
      <c r="B4965" s="17" t="n">
        <v>2</v>
      </c>
      <c r="C4965" s="21" t="n">
        <v>45992</v>
      </c>
      <c r="D4965" s="17" t="s">
        <v>272</v>
      </c>
      <c r="E4965" s="17" t="s">
        <v>177</v>
      </c>
      <c r="F4965" s="17" t="s">
        <v>1490</v>
      </c>
      <c r="G4965" s="17" t="s">
        <v>62</v>
      </c>
      <c r="H4965" s="17" t="s">
        <v>1537</v>
      </c>
      <c r="I4965" s="17" t="s">
        <v>1524</v>
      </c>
      <c r="J4965" s="17" t="n">
        <v>2</v>
      </c>
      <c r="K4965" s="15" t="n">
        <v>257.9</v>
      </c>
      <c r="L4965" s="22" t="n">
        <v>0</v>
      </c>
      <c r="M4965" s="15" t="n">
        <v>0</v>
      </c>
      <c r="N4965" s="15" t="n">
        <f aca="false">J4965*K4965</f>
        <v>515.8</v>
      </c>
      <c r="O4965" s="15" t="n">
        <f aca="false">N4965*L4965</f>
        <v>0</v>
      </c>
      <c r="P4965" s="15" t="n">
        <f aca="false">N4965-O4965</f>
        <v>515.8</v>
      </c>
      <c r="Q4965" s="15" t="n">
        <f aca="false">J4965*INDEX(dProdutos!$F$2:$F$47,MATCH(E4965,dProdutos!$A$2:$A$47,0))</f>
        <v>276.46</v>
      </c>
      <c r="R4965" s="15" t="n">
        <f aca="false">IF(I4965="Cancelado",0,P4965-Q4965)</f>
        <v>239.34</v>
      </c>
      <c r="S4965" s="17" t="str">
        <f aca="false">INDEX(dProdutos!$D$2:$D$47,MATCH(E4965,dProdutos!$A$2:$A$47,0))</f>
        <v>Casa</v>
      </c>
    </row>
    <row r="4966" customFormat="false" ht="15" hidden="false" customHeight="false" outlineLevel="0" collapsed="false">
      <c r="A4966" s="17" t="s">
        <v>4554</v>
      </c>
      <c r="B4966" s="17" t="n">
        <v>1</v>
      </c>
      <c r="C4966" s="21" t="n">
        <v>45992</v>
      </c>
      <c r="D4966" s="17" t="s">
        <v>894</v>
      </c>
      <c r="E4966" s="17" t="s">
        <v>126</v>
      </c>
      <c r="F4966" s="17" t="s">
        <v>1495</v>
      </c>
      <c r="G4966" s="17" t="s">
        <v>59</v>
      </c>
      <c r="H4966" s="17" t="s">
        <v>1523</v>
      </c>
      <c r="I4966" s="17" t="s">
        <v>1524</v>
      </c>
      <c r="J4966" s="17" t="n">
        <v>2</v>
      </c>
      <c r="K4966" s="15" t="n">
        <v>296.9</v>
      </c>
      <c r="L4966" s="22" t="n">
        <v>0.05</v>
      </c>
      <c r="M4966" s="15" t="n">
        <v>10.65</v>
      </c>
      <c r="N4966" s="15" t="n">
        <f aca="false">J4966*K4966</f>
        <v>593.8</v>
      </c>
      <c r="O4966" s="15" t="n">
        <f aca="false">N4966*L4966</f>
        <v>29.69</v>
      </c>
      <c r="P4966" s="15" t="n">
        <f aca="false">N4966-O4966</f>
        <v>564.11</v>
      </c>
      <c r="Q4966" s="15" t="n">
        <f aca="false">J4966*INDEX(dProdutos!$F$2:$F$47,MATCH(E4966,dProdutos!$A$2:$A$47,0))</f>
        <v>270.48</v>
      </c>
      <c r="R4966" s="15" t="n">
        <f aca="false">IF(I4966="Cancelado",0,P4966-Q4966)</f>
        <v>293.63</v>
      </c>
      <c r="S4966" s="17" t="str">
        <f aca="false">INDEX(dProdutos!$D$2:$D$47,MATCH(E4966,dProdutos!$A$2:$A$47,0))</f>
        <v>Calçados</v>
      </c>
    </row>
    <row r="4967" customFormat="false" ht="15" hidden="false" customHeight="false" outlineLevel="0" collapsed="false">
      <c r="A4967" s="17" t="s">
        <v>4555</v>
      </c>
      <c r="B4967" s="17" t="n">
        <v>1</v>
      </c>
      <c r="C4967" s="21" t="n">
        <v>45992</v>
      </c>
      <c r="D4967" s="17" t="s">
        <v>291</v>
      </c>
      <c r="E4967" s="17" t="s">
        <v>177</v>
      </c>
      <c r="F4967" s="17" t="s">
        <v>1501</v>
      </c>
      <c r="G4967" s="17" t="s">
        <v>62</v>
      </c>
      <c r="H4967" s="17" t="s">
        <v>1523</v>
      </c>
      <c r="I4967" s="17" t="s">
        <v>1524</v>
      </c>
      <c r="J4967" s="17" t="n">
        <v>1</v>
      </c>
      <c r="K4967" s="15" t="n">
        <v>257.9</v>
      </c>
      <c r="L4967" s="22" t="n">
        <v>0.1</v>
      </c>
      <c r="M4967" s="15" t="n">
        <v>15.53</v>
      </c>
      <c r="N4967" s="15" t="n">
        <f aca="false">J4967*K4967</f>
        <v>257.9</v>
      </c>
      <c r="O4967" s="15" t="n">
        <f aca="false">N4967*L4967</f>
        <v>25.79</v>
      </c>
      <c r="P4967" s="15" t="n">
        <f aca="false">N4967-O4967</f>
        <v>232.11</v>
      </c>
      <c r="Q4967" s="15" t="n">
        <f aca="false">J4967*INDEX(dProdutos!$F$2:$F$47,MATCH(E4967,dProdutos!$A$2:$A$47,0))</f>
        <v>138.23</v>
      </c>
      <c r="R4967" s="15" t="n">
        <f aca="false">IF(I4967="Cancelado",0,P4967-Q4967)</f>
        <v>93.88</v>
      </c>
      <c r="S4967" s="17" t="str">
        <f aca="false">INDEX(dProdutos!$D$2:$D$47,MATCH(E4967,dProdutos!$A$2:$A$47,0))</f>
        <v>Casa</v>
      </c>
    </row>
    <row r="4968" customFormat="false" ht="15" hidden="false" customHeight="false" outlineLevel="0" collapsed="false">
      <c r="A4968" s="17" t="s">
        <v>4555</v>
      </c>
      <c r="B4968" s="17" t="n">
        <v>2</v>
      </c>
      <c r="C4968" s="21" t="n">
        <v>45992</v>
      </c>
      <c r="D4968" s="17" t="s">
        <v>291</v>
      </c>
      <c r="E4968" s="17" t="s">
        <v>138</v>
      </c>
      <c r="F4968" s="17" t="s">
        <v>1501</v>
      </c>
      <c r="G4968" s="17" t="s">
        <v>62</v>
      </c>
      <c r="H4968" s="17" t="s">
        <v>1523</v>
      </c>
      <c r="I4968" s="17" t="s">
        <v>1524</v>
      </c>
      <c r="J4968" s="17" t="n">
        <v>3</v>
      </c>
      <c r="K4968" s="15" t="n">
        <v>231.9</v>
      </c>
      <c r="L4968" s="22" t="n">
        <v>0.05</v>
      </c>
      <c r="M4968" s="15" t="n">
        <v>0</v>
      </c>
      <c r="N4968" s="15" t="n">
        <f aca="false">J4968*K4968</f>
        <v>695.7</v>
      </c>
      <c r="O4968" s="15" t="n">
        <f aca="false">N4968*L4968</f>
        <v>34.785</v>
      </c>
      <c r="P4968" s="15" t="n">
        <f aca="false">N4968-O4968</f>
        <v>660.915</v>
      </c>
      <c r="Q4968" s="15" t="n">
        <f aca="false">J4968*INDEX(dProdutos!$F$2:$F$47,MATCH(E4968,dProdutos!$A$2:$A$47,0))</f>
        <v>396.63</v>
      </c>
      <c r="R4968" s="15" t="n">
        <f aca="false">IF(I4968="Cancelado",0,P4968-Q4968)</f>
        <v>264.285</v>
      </c>
      <c r="S4968" s="17" t="str">
        <f aca="false">INDEX(dProdutos!$D$2:$D$47,MATCH(E4968,dProdutos!$A$2:$A$47,0))</f>
        <v>Calçados</v>
      </c>
    </row>
    <row r="4969" customFormat="false" ht="15" hidden="false" customHeight="false" outlineLevel="0" collapsed="false">
      <c r="A4969" s="17" t="s">
        <v>4555</v>
      </c>
      <c r="B4969" s="17" t="n">
        <v>3</v>
      </c>
      <c r="C4969" s="21" t="n">
        <v>45992</v>
      </c>
      <c r="D4969" s="17" t="s">
        <v>291</v>
      </c>
      <c r="E4969" s="17" t="s">
        <v>165</v>
      </c>
      <c r="F4969" s="17" t="s">
        <v>1501</v>
      </c>
      <c r="G4969" s="17" t="s">
        <v>62</v>
      </c>
      <c r="H4969" s="17" t="s">
        <v>1523</v>
      </c>
      <c r="I4969" s="17" t="s">
        <v>1524</v>
      </c>
      <c r="J4969" s="17" t="n">
        <v>1</v>
      </c>
      <c r="K4969" s="15" t="n">
        <v>231.9</v>
      </c>
      <c r="L4969" s="22" t="n">
        <v>0</v>
      </c>
      <c r="M4969" s="15" t="n">
        <v>0</v>
      </c>
      <c r="N4969" s="15" t="n">
        <f aca="false">J4969*K4969</f>
        <v>231.9</v>
      </c>
      <c r="O4969" s="15" t="n">
        <f aca="false">N4969*L4969</f>
        <v>0</v>
      </c>
      <c r="P4969" s="15" t="n">
        <f aca="false">N4969-O4969</f>
        <v>231.9</v>
      </c>
      <c r="Q4969" s="15" t="n">
        <f aca="false">J4969*INDEX(dProdutos!$F$2:$F$47,MATCH(E4969,dProdutos!$A$2:$A$47,0))</f>
        <v>140.83</v>
      </c>
      <c r="R4969" s="15" t="n">
        <f aca="false">IF(I4969="Cancelado",0,P4969-Q4969)</f>
        <v>91.07</v>
      </c>
      <c r="S4969" s="17" t="str">
        <f aca="false">INDEX(dProdutos!$D$2:$D$47,MATCH(E4969,dProdutos!$A$2:$A$47,0))</f>
        <v>Casa</v>
      </c>
    </row>
    <row r="4970" customFormat="false" ht="15" hidden="false" customHeight="false" outlineLevel="0" collapsed="false">
      <c r="A4970" s="17" t="s">
        <v>4556</v>
      </c>
      <c r="B4970" s="17" t="n">
        <v>1</v>
      </c>
      <c r="C4970" s="21" t="n">
        <v>45992</v>
      </c>
      <c r="D4970" s="17" t="s">
        <v>910</v>
      </c>
      <c r="E4970" s="17" t="s">
        <v>168</v>
      </c>
      <c r="F4970" s="17" t="s">
        <v>1493</v>
      </c>
      <c r="G4970" s="17" t="s">
        <v>64</v>
      </c>
      <c r="H4970" s="17" t="s">
        <v>1523</v>
      </c>
      <c r="I4970" s="17" t="s">
        <v>1541</v>
      </c>
      <c r="J4970" s="17" t="n">
        <v>3</v>
      </c>
      <c r="K4970" s="15" t="n">
        <v>253.9</v>
      </c>
      <c r="L4970" s="22" t="n">
        <v>0</v>
      </c>
      <c r="M4970" s="15" t="n">
        <v>0</v>
      </c>
      <c r="N4970" s="15" t="n">
        <f aca="false">J4970*K4970</f>
        <v>761.7</v>
      </c>
      <c r="O4970" s="15" t="n">
        <f aca="false">N4970*L4970</f>
        <v>0</v>
      </c>
      <c r="P4970" s="15" t="n">
        <f aca="false">N4970-O4970</f>
        <v>761.7</v>
      </c>
      <c r="Q4970" s="15" t="n">
        <f aca="false">J4970*INDEX(dProdutos!$F$2:$F$47,MATCH(E4970,dProdutos!$A$2:$A$47,0))</f>
        <v>386.82</v>
      </c>
      <c r="R4970" s="15" t="n">
        <f aca="false">IF(I4970="Cancelado",0,P4970-Q4970)</f>
        <v>374.88</v>
      </c>
      <c r="S4970" s="17" t="str">
        <f aca="false">INDEX(dProdutos!$D$2:$D$47,MATCH(E4970,dProdutos!$A$2:$A$47,0))</f>
        <v>Casa</v>
      </c>
    </row>
    <row r="4971" customFormat="false" ht="15" hidden="false" customHeight="false" outlineLevel="0" collapsed="false">
      <c r="A4971" s="17" t="s">
        <v>4556</v>
      </c>
      <c r="B4971" s="17" t="n">
        <v>2</v>
      </c>
      <c r="C4971" s="21" t="n">
        <v>45992</v>
      </c>
      <c r="D4971" s="17" t="s">
        <v>910</v>
      </c>
      <c r="E4971" s="17" t="s">
        <v>165</v>
      </c>
      <c r="F4971" s="17" t="s">
        <v>1493</v>
      </c>
      <c r="G4971" s="17" t="s">
        <v>64</v>
      </c>
      <c r="H4971" s="17" t="s">
        <v>1523</v>
      </c>
      <c r="I4971" s="17" t="s">
        <v>1541</v>
      </c>
      <c r="J4971" s="17" t="n">
        <v>1</v>
      </c>
      <c r="K4971" s="15" t="n">
        <v>231.9</v>
      </c>
      <c r="L4971" s="22" t="n">
        <v>0.1</v>
      </c>
      <c r="M4971" s="15" t="n">
        <v>0</v>
      </c>
      <c r="N4971" s="15" t="n">
        <f aca="false">J4971*K4971</f>
        <v>231.9</v>
      </c>
      <c r="O4971" s="15" t="n">
        <f aca="false">N4971*L4971</f>
        <v>23.19</v>
      </c>
      <c r="P4971" s="15" t="n">
        <f aca="false">N4971-O4971</f>
        <v>208.71</v>
      </c>
      <c r="Q4971" s="15" t="n">
        <f aca="false">J4971*INDEX(dProdutos!$F$2:$F$47,MATCH(E4971,dProdutos!$A$2:$A$47,0))</f>
        <v>140.83</v>
      </c>
      <c r="R4971" s="15" t="n">
        <f aca="false">IF(I4971="Cancelado",0,P4971-Q4971)</f>
        <v>67.88</v>
      </c>
      <c r="S4971" s="17" t="str">
        <f aca="false">INDEX(dProdutos!$D$2:$D$47,MATCH(E4971,dProdutos!$A$2:$A$47,0))</f>
        <v>Casa</v>
      </c>
    </row>
    <row r="4972" customFormat="false" ht="15" hidden="false" customHeight="false" outlineLevel="0" collapsed="false">
      <c r="A4972" s="17" t="s">
        <v>4556</v>
      </c>
      <c r="B4972" s="17" t="n">
        <v>3</v>
      </c>
      <c r="C4972" s="21" t="n">
        <v>45992</v>
      </c>
      <c r="D4972" s="17" t="s">
        <v>910</v>
      </c>
      <c r="E4972" s="17" t="s">
        <v>213</v>
      </c>
      <c r="F4972" s="17" t="s">
        <v>1493</v>
      </c>
      <c r="G4972" s="17" t="s">
        <v>64</v>
      </c>
      <c r="H4972" s="17" t="s">
        <v>1523</v>
      </c>
      <c r="I4972" s="17" t="s">
        <v>1541</v>
      </c>
      <c r="J4972" s="17" t="n">
        <v>1</v>
      </c>
      <c r="K4972" s="15" t="n">
        <v>153.9</v>
      </c>
      <c r="L4972" s="22" t="n">
        <v>0.05</v>
      </c>
      <c r="M4972" s="15" t="n">
        <v>0</v>
      </c>
      <c r="N4972" s="15" t="n">
        <f aca="false">J4972*K4972</f>
        <v>153.9</v>
      </c>
      <c r="O4972" s="15" t="n">
        <f aca="false">N4972*L4972</f>
        <v>7.695</v>
      </c>
      <c r="P4972" s="15" t="n">
        <f aca="false">N4972-O4972</f>
        <v>146.205</v>
      </c>
      <c r="Q4972" s="15" t="n">
        <f aca="false">J4972*INDEX(dProdutos!$F$2:$F$47,MATCH(E4972,dProdutos!$A$2:$A$47,0))</f>
        <v>90.42</v>
      </c>
      <c r="R4972" s="15" t="n">
        <f aca="false">IF(I4972="Cancelado",0,P4972-Q4972)</f>
        <v>55.785</v>
      </c>
      <c r="S4972" s="17" t="str">
        <f aca="false">INDEX(dProdutos!$D$2:$D$47,MATCH(E4972,dProdutos!$A$2:$A$47,0))</f>
        <v>Beleza</v>
      </c>
    </row>
    <row r="4973" customFormat="false" ht="15" hidden="false" customHeight="false" outlineLevel="0" collapsed="false">
      <c r="A4973" s="17" t="s">
        <v>4557</v>
      </c>
      <c r="B4973" s="17" t="n">
        <v>1</v>
      </c>
      <c r="C4973" s="21" t="n">
        <v>45993</v>
      </c>
      <c r="D4973" s="17" t="s">
        <v>315</v>
      </c>
      <c r="E4973" s="17" t="s">
        <v>88</v>
      </c>
      <c r="F4973" s="17" t="s">
        <v>1487</v>
      </c>
      <c r="G4973" s="17" t="s">
        <v>63</v>
      </c>
      <c r="H4973" s="17" t="s">
        <v>1537</v>
      </c>
      <c r="I4973" s="17" t="s">
        <v>1524</v>
      </c>
      <c r="J4973" s="17" t="n">
        <v>2</v>
      </c>
      <c r="K4973" s="15" t="n">
        <v>170.9</v>
      </c>
      <c r="L4973" s="22" t="n">
        <v>0.05</v>
      </c>
      <c r="M4973" s="15" t="n">
        <v>24.04</v>
      </c>
      <c r="N4973" s="15" t="n">
        <f aca="false">J4973*K4973</f>
        <v>341.8</v>
      </c>
      <c r="O4973" s="15" t="n">
        <f aca="false">N4973*L4973</f>
        <v>17.09</v>
      </c>
      <c r="P4973" s="15" t="n">
        <f aca="false">N4973-O4973</f>
        <v>324.71</v>
      </c>
      <c r="Q4973" s="15" t="n">
        <f aca="false">J4973*INDEX(dProdutos!$F$2:$F$47,MATCH(E4973,dProdutos!$A$2:$A$47,0))</f>
        <v>196.28</v>
      </c>
      <c r="R4973" s="15" t="n">
        <f aca="false">IF(I4973="Cancelado",0,P4973-Q4973)</f>
        <v>128.43</v>
      </c>
      <c r="S4973" s="17" t="str">
        <f aca="false">INDEX(dProdutos!$D$2:$D$47,MATCH(E4973,dProdutos!$A$2:$A$47,0))</f>
        <v>Moda Feminina</v>
      </c>
    </row>
    <row r="4974" customFormat="false" ht="15" hidden="false" customHeight="false" outlineLevel="0" collapsed="false">
      <c r="A4974" s="17" t="s">
        <v>4558</v>
      </c>
      <c r="B4974" s="17" t="n">
        <v>1</v>
      </c>
      <c r="C4974" s="21" t="n">
        <v>45993</v>
      </c>
      <c r="D4974" s="17" t="s">
        <v>1448</v>
      </c>
      <c r="E4974" s="17" t="s">
        <v>132</v>
      </c>
      <c r="F4974" s="17" t="s">
        <v>1487</v>
      </c>
      <c r="G4974" s="17" t="s">
        <v>63</v>
      </c>
      <c r="H4974" s="17" t="s">
        <v>1527</v>
      </c>
      <c r="I4974" s="17" t="s">
        <v>1524</v>
      </c>
      <c r="J4974" s="17" t="n">
        <v>1</v>
      </c>
      <c r="K4974" s="15" t="n">
        <v>179.9</v>
      </c>
      <c r="L4974" s="22" t="n">
        <v>0</v>
      </c>
      <c r="M4974" s="15" t="n">
        <v>0</v>
      </c>
      <c r="N4974" s="15" t="n">
        <f aca="false">J4974*K4974</f>
        <v>179.9</v>
      </c>
      <c r="O4974" s="15" t="n">
        <f aca="false">N4974*L4974</f>
        <v>0</v>
      </c>
      <c r="P4974" s="15" t="n">
        <f aca="false">N4974-O4974</f>
        <v>179.9</v>
      </c>
      <c r="Q4974" s="15" t="n">
        <f aca="false">J4974*INDEX(dProdutos!$F$2:$F$47,MATCH(E4974,dProdutos!$A$2:$A$47,0))</f>
        <v>93.56</v>
      </c>
      <c r="R4974" s="15" t="n">
        <f aca="false">IF(I4974="Cancelado",0,P4974-Q4974)</f>
        <v>86.34</v>
      </c>
      <c r="S4974" s="17" t="str">
        <f aca="false">INDEX(dProdutos!$D$2:$D$47,MATCH(E4974,dProdutos!$A$2:$A$47,0))</f>
        <v>Calçados</v>
      </c>
    </row>
    <row r="4975" customFormat="false" ht="15" hidden="false" customHeight="false" outlineLevel="0" collapsed="false">
      <c r="A4975" s="17" t="s">
        <v>4558</v>
      </c>
      <c r="B4975" s="17" t="n">
        <v>2</v>
      </c>
      <c r="C4975" s="21" t="n">
        <v>45993</v>
      </c>
      <c r="D4975" s="17" t="s">
        <v>1448</v>
      </c>
      <c r="E4975" s="17" t="s">
        <v>102</v>
      </c>
      <c r="F4975" s="17" t="s">
        <v>1487</v>
      </c>
      <c r="G4975" s="17" t="s">
        <v>63</v>
      </c>
      <c r="H4975" s="17" t="s">
        <v>1527</v>
      </c>
      <c r="I4975" s="17" t="s">
        <v>1524</v>
      </c>
      <c r="J4975" s="17" t="n">
        <v>1</v>
      </c>
      <c r="K4975" s="15" t="n">
        <v>65.9</v>
      </c>
      <c r="L4975" s="22" t="n">
        <v>0</v>
      </c>
      <c r="M4975" s="15" t="n">
        <v>0</v>
      </c>
      <c r="N4975" s="15" t="n">
        <f aca="false">J4975*K4975</f>
        <v>65.9</v>
      </c>
      <c r="O4975" s="15" t="n">
        <f aca="false">N4975*L4975</f>
        <v>0</v>
      </c>
      <c r="P4975" s="15" t="n">
        <f aca="false">N4975-O4975</f>
        <v>65.9</v>
      </c>
      <c r="Q4975" s="15" t="n">
        <f aca="false">J4975*INDEX(dProdutos!$F$2:$F$47,MATCH(E4975,dProdutos!$A$2:$A$47,0))</f>
        <v>29.68</v>
      </c>
      <c r="R4975" s="15" t="n">
        <f aca="false">IF(I4975="Cancelado",0,P4975-Q4975)</f>
        <v>36.22</v>
      </c>
      <c r="S4975" s="17" t="str">
        <f aca="false">INDEX(dProdutos!$D$2:$D$47,MATCH(E4975,dProdutos!$A$2:$A$47,0))</f>
        <v>Moda Masculina</v>
      </c>
    </row>
    <row r="4976" customFormat="false" ht="15" hidden="false" customHeight="false" outlineLevel="0" collapsed="false">
      <c r="A4976" s="17" t="s">
        <v>4558</v>
      </c>
      <c r="B4976" s="17" t="n">
        <v>3</v>
      </c>
      <c r="C4976" s="21" t="n">
        <v>45993</v>
      </c>
      <c r="D4976" s="17" t="s">
        <v>1448</v>
      </c>
      <c r="E4976" s="17" t="s">
        <v>126</v>
      </c>
      <c r="F4976" s="17" t="s">
        <v>1487</v>
      </c>
      <c r="G4976" s="17" t="s">
        <v>63</v>
      </c>
      <c r="H4976" s="17" t="s">
        <v>1527</v>
      </c>
      <c r="I4976" s="17" t="s">
        <v>1524</v>
      </c>
      <c r="J4976" s="17" t="n">
        <v>1</v>
      </c>
      <c r="K4976" s="15" t="n">
        <v>296.9</v>
      </c>
      <c r="L4976" s="22" t="n">
        <v>0.15</v>
      </c>
      <c r="M4976" s="15" t="n">
        <v>0</v>
      </c>
      <c r="N4976" s="15" t="n">
        <f aca="false">J4976*K4976</f>
        <v>296.9</v>
      </c>
      <c r="O4976" s="15" t="n">
        <f aca="false">N4976*L4976</f>
        <v>44.535</v>
      </c>
      <c r="P4976" s="15" t="n">
        <f aca="false">N4976-O4976</f>
        <v>252.365</v>
      </c>
      <c r="Q4976" s="15" t="n">
        <f aca="false">J4976*INDEX(dProdutos!$F$2:$F$47,MATCH(E4976,dProdutos!$A$2:$A$47,0))</f>
        <v>135.24</v>
      </c>
      <c r="R4976" s="15" t="n">
        <f aca="false">IF(I4976="Cancelado",0,P4976-Q4976)</f>
        <v>117.125</v>
      </c>
      <c r="S4976" s="17" t="str">
        <f aca="false">INDEX(dProdutos!$D$2:$D$47,MATCH(E4976,dProdutos!$A$2:$A$47,0))</f>
        <v>Calçados</v>
      </c>
    </row>
    <row r="4977" customFormat="false" ht="15" hidden="false" customHeight="false" outlineLevel="0" collapsed="false">
      <c r="A4977" s="17" t="s">
        <v>4558</v>
      </c>
      <c r="B4977" s="17" t="n">
        <v>4</v>
      </c>
      <c r="C4977" s="21" t="n">
        <v>45993</v>
      </c>
      <c r="D4977" s="17" t="s">
        <v>1448</v>
      </c>
      <c r="E4977" s="17" t="s">
        <v>111</v>
      </c>
      <c r="F4977" s="17" t="s">
        <v>1487</v>
      </c>
      <c r="G4977" s="17" t="s">
        <v>63</v>
      </c>
      <c r="H4977" s="17" t="s">
        <v>1527</v>
      </c>
      <c r="I4977" s="17" t="s">
        <v>1524</v>
      </c>
      <c r="J4977" s="17" t="n">
        <v>3</v>
      </c>
      <c r="K4977" s="15" t="n">
        <v>188.9</v>
      </c>
      <c r="L4977" s="22" t="n">
        <v>0</v>
      </c>
      <c r="M4977" s="15" t="n">
        <v>0</v>
      </c>
      <c r="N4977" s="15" t="n">
        <f aca="false">J4977*K4977</f>
        <v>566.7</v>
      </c>
      <c r="O4977" s="15" t="n">
        <f aca="false">N4977*L4977</f>
        <v>0</v>
      </c>
      <c r="P4977" s="15" t="n">
        <f aca="false">N4977-O4977</f>
        <v>566.7</v>
      </c>
      <c r="Q4977" s="15" t="n">
        <f aca="false">J4977*INDEX(dProdutos!$F$2:$F$47,MATCH(E4977,dProdutos!$A$2:$A$47,0))</f>
        <v>264.96</v>
      </c>
      <c r="R4977" s="15" t="n">
        <f aca="false">IF(I4977="Cancelado",0,P4977-Q4977)</f>
        <v>301.74</v>
      </c>
      <c r="S4977" s="17" t="str">
        <f aca="false">INDEX(dProdutos!$D$2:$D$47,MATCH(E4977,dProdutos!$A$2:$A$47,0))</f>
        <v>Moda Masculina</v>
      </c>
    </row>
    <row r="4978" customFormat="false" ht="15" hidden="false" customHeight="false" outlineLevel="0" collapsed="false">
      <c r="A4978" s="17" t="s">
        <v>4559</v>
      </c>
      <c r="B4978" s="17" t="n">
        <v>1</v>
      </c>
      <c r="C4978" s="21" t="n">
        <v>45993</v>
      </c>
      <c r="D4978" s="17" t="s">
        <v>757</v>
      </c>
      <c r="E4978" s="17" t="s">
        <v>183</v>
      </c>
      <c r="F4978" s="17" t="s">
        <v>1495</v>
      </c>
      <c r="G4978" s="17" t="s">
        <v>59</v>
      </c>
      <c r="H4978" s="17" t="s">
        <v>1537</v>
      </c>
      <c r="I4978" s="17" t="s">
        <v>1524</v>
      </c>
      <c r="J4978" s="17" t="n">
        <v>3</v>
      </c>
      <c r="K4978" s="15" t="n">
        <v>121.9</v>
      </c>
      <c r="L4978" s="22" t="n">
        <v>0</v>
      </c>
      <c r="M4978" s="15" t="n">
        <v>0</v>
      </c>
      <c r="N4978" s="15" t="n">
        <f aca="false">J4978*K4978</f>
        <v>365.7</v>
      </c>
      <c r="O4978" s="15" t="n">
        <f aca="false">N4978*L4978</f>
        <v>0</v>
      </c>
      <c r="P4978" s="15" t="n">
        <f aca="false">N4978-O4978</f>
        <v>365.7</v>
      </c>
      <c r="Q4978" s="15" t="n">
        <f aca="false">J4978*INDEX(dProdutos!$F$2:$F$47,MATCH(E4978,dProdutos!$A$2:$A$47,0))</f>
        <v>158.28</v>
      </c>
      <c r="R4978" s="15" t="n">
        <f aca="false">IF(I4978="Cancelado",0,P4978-Q4978)</f>
        <v>207.42</v>
      </c>
      <c r="S4978" s="17" t="str">
        <f aca="false">INDEX(dProdutos!$D$2:$D$47,MATCH(E4978,dProdutos!$A$2:$A$47,0))</f>
        <v>Eletrônicos</v>
      </c>
    </row>
    <row r="4979" customFormat="false" ht="15" hidden="false" customHeight="false" outlineLevel="0" collapsed="false">
      <c r="A4979" s="17" t="s">
        <v>4560</v>
      </c>
      <c r="B4979" s="17" t="n">
        <v>1</v>
      </c>
      <c r="C4979" s="21" t="n">
        <v>45993</v>
      </c>
      <c r="D4979" s="17" t="s">
        <v>704</v>
      </c>
      <c r="E4979" s="17" t="s">
        <v>201</v>
      </c>
      <c r="F4979" s="17" t="s">
        <v>1490</v>
      </c>
      <c r="G4979" s="17" t="s">
        <v>59</v>
      </c>
      <c r="H4979" s="17" t="s">
        <v>1537</v>
      </c>
      <c r="I4979" s="17" t="s">
        <v>1524</v>
      </c>
      <c r="J4979" s="17" t="n">
        <v>1</v>
      </c>
      <c r="K4979" s="15" t="n">
        <v>236.9</v>
      </c>
      <c r="L4979" s="22" t="n">
        <v>0.15</v>
      </c>
      <c r="M4979" s="15" t="n">
        <v>0</v>
      </c>
      <c r="N4979" s="15" t="n">
        <f aca="false">J4979*K4979</f>
        <v>236.9</v>
      </c>
      <c r="O4979" s="15" t="n">
        <f aca="false">N4979*L4979</f>
        <v>35.535</v>
      </c>
      <c r="P4979" s="15" t="n">
        <f aca="false">N4979-O4979</f>
        <v>201.365</v>
      </c>
      <c r="Q4979" s="15" t="n">
        <f aca="false">J4979*INDEX(dProdutos!$F$2:$F$47,MATCH(E4979,dProdutos!$A$2:$A$47,0))</f>
        <v>96.23</v>
      </c>
      <c r="R4979" s="15" t="n">
        <f aca="false">IF(I4979="Cancelado",0,P4979-Q4979)</f>
        <v>105.135</v>
      </c>
      <c r="S4979" s="17" t="str">
        <f aca="false">INDEX(dProdutos!$D$2:$D$47,MATCH(E4979,dProdutos!$A$2:$A$47,0))</f>
        <v>Beleza</v>
      </c>
    </row>
    <row r="4980" customFormat="false" ht="15" hidden="false" customHeight="false" outlineLevel="0" collapsed="false">
      <c r="A4980" s="17" t="s">
        <v>4561</v>
      </c>
      <c r="B4980" s="17" t="n">
        <v>1</v>
      </c>
      <c r="C4980" s="21" t="n">
        <v>45993</v>
      </c>
      <c r="D4980" s="17" t="s">
        <v>1399</v>
      </c>
      <c r="E4980" s="17" t="s">
        <v>186</v>
      </c>
      <c r="F4980" s="17" t="s">
        <v>1497</v>
      </c>
      <c r="G4980" s="17" t="s">
        <v>59</v>
      </c>
      <c r="H4980" s="17" t="s">
        <v>1527</v>
      </c>
      <c r="I4980" s="17" t="s">
        <v>1524</v>
      </c>
      <c r="J4980" s="17" t="n">
        <v>1</v>
      </c>
      <c r="K4980" s="15" t="n">
        <v>120.9</v>
      </c>
      <c r="L4980" s="22" t="n">
        <v>0</v>
      </c>
      <c r="M4980" s="15" t="n">
        <v>14.66</v>
      </c>
      <c r="N4980" s="15" t="n">
        <f aca="false">J4980*K4980</f>
        <v>120.9</v>
      </c>
      <c r="O4980" s="15" t="n">
        <f aca="false">N4980*L4980</f>
        <v>0</v>
      </c>
      <c r="P4980" s="15" t="n">
        <f aca="false">N4980-O4980</f>
        <v>120.9</v>
      </c>
      <c r="Q4980" s="15" t="n">
        <f aca="false">J4980*INDEX(dProdutos!$F$2:$F$47,MATCH(E4980,dProdutos!$A$2:$A$47,0))</f>
        <v>72.21</v>
      </c>
      <c r="R4980" s="15" t="n">
        <f aca="false">IF(I4980="Cancelado",0,P4980-Q4980)</f>
        <v>48.69</v>
      </c>
      <c r="S4980" s="17" t="str">
        <f aca="false">INDEX(dProdutos!$D$2:$D$47,MATCH(E4980,dProdutos!$A$2:$A$47,0))</f>
        <v>Eletrônicos</v>
      </c>
    </row>
    <row r="4981" customFormat="false" ht="15" hidden="false" customHeight="false" outlineLevel="0" collapsed="false">
      <c r="A4981" s="17" t="s">
        <v>4561</v>
      </c>
      <c r="B4981" s="17" t="n">
        <v>2</v>
      </c>
      <c r="C4981" s="21" t="n">
        <v>45993</v>
      </c>
      <c r="D4981" s="17" t="s">
        <v>1399</v>
      </c>
      <c r="E4981" s="17" t="s">
        <v>177</v>
      </c>
      <c r="F4981" s="17" t="s">
        <v>1497</v>
      </c>
      <c r="G4981" s="17" t="s">
        <v>59</v>
      </c>
      <c r="H4981" s="17" t="s">
        <v>1527</v>
      </c>
      <c r="I4981" s="17" t="s">
        <v>1524</v>
      </c>
      <c r="J4981" s="17" t="n">
        <v>1</v>
      </c>
      <c r="K4981" s="15" t="n">
        <v>257.9</v>
      </c>
      <c r="L4981" s="22" t="n">
        <v>0</v>
      </c>
      <c r="M4981" s="15" t="n">
        <v>0</v>
      </c>
      <c r="N4981" s="15" t="n">
        <f aca="false">J4981*K4981</f>
        <v>257.9</v>
      </c>
      <c r="O4981" s="15" t="n">
        <f aca="false">N4981*L4981</f>
        <v>0</v>
      </c>
      <c r="P4981" s="15" t="n">
        <f aca="false">N4981-O4981</f>
        <v>257.9</v>
      </c>
      <c r="Q4981" s="15" t="n">
        <f aca="false">J4981*INDEX(dProdutos!$F$2:$F$47,MATCH(E4981,dProdutos!$A$2:$A$47,0))</f>
        <v>138.23</v>
      </c>
      <c r="R4981" s="15" t="n">
        <f aca="false">IF(I4981="Cancelado",0,P4981-Q4981)</f>
        <v>119.67</v>
      </c>
      <c r="S4981" s="17" t="str">
        <f aca="false">INDEX(dProdutos!$D$2:$D$47,MATCH(E4981,dProdutos!$A$2:$A$47,0))</f>
        <v>Casa</v>
      </c>
    </row>
    <row r="4982" customFormat="false" ht="15" hidden="false" customHeight="false" outlineLevel="0" collapsed="false">
      <c r="A4982" s="17" t="s">
        <v>4561</v>
      </c>
      <c r="B4982" s="17" t="n">
        <v>3</v>
      </c>
      <c r="C4982" s="21" t="n">
        <v>45993</v>
      </c>
      <c r="D4982" s="17" t="s">
        <v>1399</v>
      </c>
      <c r="E4982" s="17" t="s">
        <v>210</v>
      </c>
      <c r="F4982" s="17" t="s">
        <v>1497</v>
      </c>
      <c r="G4982" s="17" t="s">
        <v>59</v>
      </c>
      <c r="H4982" s="17" t="s">
        <v>1527</v>
      </c>
      <c r="I4982" s="17" t="s">
        <v>1524</v>
      </c>
      <c r="J4982" s="17" t="n">
        <v>1</v>
      </c>
      <c r="K4982" s="15" t="n">
        <v>245.9</v>
      </c>
      <c r="L4982" s="22" t="n">
        <v>0.15</v>
      </c>
      <c r="M4982" s="15" t="n">
        <v>0</v>
      </c>
      <c r="N4982" s="15" t="n">
        <f aca="false">J4982*K4982</f>
        <v>245.9</v>
      </c>
      <c r="O4982" s="15" t="n">
        <f aca="false">N4982*L4982</f>
        <v>36.885</v>
      </c>
      <c r="P4982" s="15" t="n">
        <f aca="false">N4982-O4982</f>
        <v>209.015</v>
      </c>
      <c r="Q4982" s="15" t="n">
        <f aca="false">J4982*INDEX(dProdutos!$F$2:$F$47,MATCH(E4982,dProdutos!$A$2:$A$47,0))</f>
        <v>150.63</v>
      </c>
      <c r="R4982" s="15" t="n">
        <f aca="false">IF(I4982="Cancelado",0,P4982-Q4982)</f>
        <v>58.385</v>
      </c>
      <c r="S4982" s="17" t="str">
        <f aca="false">INDEX(dProdutos!$D$2:$D$47,MATCH(E4982,dProdutos!$A$2:$A$47,0))</f>
        <v>Beleza</v>
      </c>
    </row>
    <row r="4983" customFormat="false" ht="15" hidden="false" customHeight="false" outlineLevel="0" collapsed="false">
      <c r="A4983" s="17" t="s">
        <v>4562</v>
      </c>
      <c r="B4983" s="17" t="n">
        <v>1</v>
      </c>
      <c r="C4983" s="21" t="n">
        <v>45993</v>
      </c>
      <c r="D4983" s="17" t="s">
        <v>1435</v>
      </c>
      <c r="E4983" s="17" t="s">
        <v>186</v>
      </c>
      <c r="F4983" s="17" t="s">
        <v>1501</v>
      </c>
      <c r="G4983" s="17" t="s">
        <v>60</v>
      </c>
      <c r="H4983" s="17" t="s">
        <v>1537</v>
      </c>
      <c r="I4983" s="17" t="s">
        <v>1524</v>
      </c>
      <c r="J4983" s="17" t="n">
        <v>1</v>
      </c>
      <c r="K4983" s="15" t="n">
        <v>120.9</v>
      </c>
      <c r="L4983" s="22" t="n">
        <v>0</v>
      </c>
      <c r="M4983" s="15" t="n">
        <v>14.13</v>
      </c>
      <c r="N4983" s="15" t="n">
        <f aca="false">J4983*K4983</f>
        <v>120.9</v>
      </c>
      <c r="O4983" s="15" t="n">
        <f aca="false">N4983*L4983</f>
        <v>0</v>
      </c>
      <c r="P4983" s="15" t="n">
        <f aca="false">N4983-O4983</f>
        <v>120.9</v>
      </c>
      <c r="Q4983" s="15" t="n">
        <f aca="false">J4983*INDEX(dProdutos!$F$2:$F$47,MATCH(E4983,dProdutos!$A$2:$A$47,0))</f>
        <v>72.21</v>
      </c>
      <c r="R4983" s="15" t="n">
        <f aca="false">IF(I4983="Cancelado",0,P4983-Q4983)</f>
        <v>48.69</v>
      </c>
      <c r="S4983" s="17" t="str">
        <f aca="false">INDEX(dProdutos!$D$2:$D$47,MATCH(E4983,dProdutos!$A$2:$A$47,0))</f>
        <v>Eletrônicos</v>
      </c>
    </row>
    <row r="4984" customFormat="false" ht="15" hidden="false" customHeight="false" outlineLevel="0" collapsed="false">
      <c r="A4984" s="17" t="s">
        <v>4563</v>
      </c>
      <c r="B4984" s="17" t="n">
        <v>1</v>
      </c>
      <c r="C4984" s="21" t="n">
        <v>45993</v>
      </c>
      <c r="D4984" s="17" t="s">
        <v>1478</v>
      </c>
      <c r="E4984" s="17" t="s">
        <v>108</v>
      </c>
      <c r="F4984" s="17" t="s">
        <v>1490</v>
      </c>
      <c r="G4984" s="17" t="s">
        <v>62</v>
      </c>
      <c r="H4984" s="17" t="s">
        <v>1523</v>
      </c>
      <c r="I4984" s="17" t="s">
        <v>1524</v>
      </c>
      <c r="J4984" s="17" t="n">
        <v>1</v>
      </c>
      <c r="K4984" s="15" t="n">
        <v>265.9</v>
      </c>
      <c r="L4984" s="22" t="n">
        <v>0</v>
      </c>
      <c r="M4984" s="15" t="n">
        <v>28.9</v>
      </c>
      <c r="N4984" s="15" t="n">
        <f aca="false">J4984*K4984</f>
        <v>265.9</v>
      </c>
      <c r="O4984" s="15" t="n">
        <f aca="false">N4984*L4984</f>
        <v>0</v>
      </c>
      <c r="P4984" s="15" t="n">
        <f aca="false">N4984-O4984</f>
        <v>265.9</v>
      </c>
      <c r="Q4984" s="15" t="n">
        <f aca="false">J4984*INDEX(dProdutos!$F$2:$F$47,MATCH(E4984,dProdutos!$A$2:$A$47,0))</f>
        <v>155.62</v>
      </c>
      <c r="R4984" s="15" t="n">
        <f aca="false">IF(I4984="Cancelado",0,P4984-Q4984)</f>
        <v>110.28</v>
      </c>
      <c r="S4984" s="17" t="str">
        <f aca="false">INDEX(dProdutos!$D$2:$D$47,MATCH(E4984,dProdutos!$A$2:$A$47,0))</f>
        <v>Moda Masculina</v>
      </c>
    </row>
    <row r="4985" customFormat="false" ht="15" hidden="false" customHeight="false" outlineLevel="0" collapsed="false">
      <c r="A4985" s="17" t="s">
        <v>4564</v>
      </c>
      <c r="B4985" s="17" t="n">
        <v>1</v>
      </c>
      <c r="C4985" s="21" t="n">
        <v>45993</v>
      </c>
      <c r="D4985" s="17" t="s">
        <v>976</v>
      </c>
      <c r="E4985" s="17" t="s">
        <v>204</v>
      </c>
      <c r="F4985" s="17" t="s">
        <v>1499</v>
      </c>
      <c r="G4985" s="17" t="s">
        <v>59</v>
      </c>
      <c r="H4985" s="17" t="s">
        <v>1537</v>
      </c>
      <c r="I4985" s="17" t="s">
        <v>1524</v>
      </c>
      <c r="J4985" s="17" t="n">
        <v>1</v>
      </c>
      <c r="K4985" s="15" t="n">
        <v>64.9</v>
      </c>
      <c r="L4985" s="22" t="n">
        <v>0</v>
      </c>
      <c r="M4985" s="15" t="n">
        <v>12.33</v>
      </c>
      <c r="N4985" s="15" t="n">
        <f aca="false">J4985*K4985</f>
        <v>64.9</v>
      </c>
      <c r="O4985" s="15" t="n">
        <f aca="false">N4985*L4985</f>
        <v>0</v>
      </c>
      <c r="P4985" s="15" t="n">
        <f aca="false">N4985-O4985</f>
        <v>64.9</v>
      </c>
      <c r="Q4985" s="15" t="n">
        <f aca="false">J4985*INDEX(dProdutos!$F$2:$F$47,MATCH(E4985,dProdutos!$A$2:$A$47,0))</f>
        <v>27.52</v>
      </c>
      <c r="R4985" s="15" t="n">
        <f aca="false">IF(I4985="Cancelado",0,P4985-Q4985)</f>
        <v>37.38</v>
      </c>
      <c r="S4985" s="17" t="str">
        <f aca="false">INDEX(dProdutos!$D$2:$D$47,MATCH(E4985,dProdutos!$A$2:$A$47,0))</f>
        <v>Beleza</v>
      </c>
    </row>
    <row r="4986" customFormat="false" ht="15" hidden="false" customHeight="false" outlineLevel="0" collapsed="false">
      <c r="A4986" s="17" t="s">
        <v>4565</v>
      </c>
      <c r="B4986" s="17" t="n">
        <v>1</v>
      </c>
      <c r="C4986" s="21" t="n">
        <v>45993</v>
      </c>
      <c r="D4986" s="17" t="s">
        <v>976</v>
      </c>
      <c r="E4986" s="17" t="s">
        <v>126</v>
      </c>
      <c r="F4986" s="17" t="s">
        <v>1497</v>
      </c>
      <c r="G4986" s="17" t="s">
        <v>63</v>
      </c>
      <c r="H4986" s="17" t="s">
        <v>1537</v>
      </c>
      <c r="I4986" s="17" t="s">
        <v>1524</v>
      </c>
      <c r="J4986" s="17" t="n">
        <v>2</v>
      </c>
      <c r="K4986" s="15" t="n">
        <v>296.9</v>
      </c>
      <c r="L4986" s="22" t="n">
        <v>0</v>
      </c>
      <c r="M4986" s="15" t="n">
        <v>19.94</v>
      </c>
      <c r="N4986" s="15" t="n">
        <f aca="false">J4986*K4986</f>
        <v>593.8</v>
      </c>
      <c r="O4986" s="15" t="n">
        <f aca="false">N4986*L4986</f>
        <v>0</v>
      </c>
      <c r="P4986" s="15" t="n">
        <f aca="false">N4986-O4986</f>
        <v>593.8</v>
      </c>
      <c r="Q4986" s="15" t="n">
        <f aca="false">J4986*INDEX(dProdutos!$F$2:$F$47,MATCH(E4986,dProdutos!$A$2:$A$47,0))</f>
        <v>270.48</v>
      </c>
      <c r="R4986" s="15" t="n">
        <f aca="false">IF(I4986="Cancelado",0,P4986-Q4986)</f>
        <v>323.32</v>
      </c>
      <c r="S4986" s="17" t="str">
        <f aca="false">INDEX(dProdutos!$D$2:$D$47,MATCH(E4986,dProdutos!$A$2:$A$47,0))</f>
        <v>Calçados</v>
      </c>
    </row>
    <row r="4987" customFormat="false" ht="15" hidden="false" customHeight="false" outlineLevel="0" collapsed="false">
      <c r="A4987" s="17" t="s">
        <v>4565</v>
      </c>
      <c r="B4987" s="17" t="n">
        <v>2</v>
      </c>
      <c r="C4987" s="21" t="n">
        <v>45993</v>
      </c>
      <c r="D4987" s="17" t="s">
        <v>976</v>
      </c>
      <c r="E4987" s="17" t="s">
        <v>204</v>
      </c>
      <c r="F4987" s="17" t="s">
        <v>1497</v>
      </c>
      <c r="G4987" s="17" t="s">
        <v>63</v>
      </c>
      <c r="H4987" s="17" t="s">
        <v>1537</v>
      </c>
      <c r="I4987" s="17" t="s">
        <v>1524</v>
      </c>
      <c r="J4987" s="17" t="n">
        <v>1</v>
      </c>
      <c r="K4987" s="15" t="n">
        <v>64.9</v>
      </c>
      <c r="L4987" s="22" t="n">
        <v>0</v>
      </c>
      <c r="M4987" s="15" t="n">
        <v>0</v>
      </c>
      <c r="N4987" s="15" t="n">
        <f aca="false">J4987*K4987</f>
        <v>64.9</v>
      </c>
      <c r="O4987" s="15" t="n">
        <f aca="false">N4987*L4987</f>
        <v>0</v>
      </c>
      <c r="P4987" s="15" t="n">
        <f aca="false">N4987-O4987</f>
        <v>64.9</v>
      </c>
      <c r="Q4987" s="15" t="n">
        <f aca="false">J4987*INDEX(dProdutos!$F$2:$F$47,MATCH(E4987,dProdutos!$A$2:$A$47,0))</f>
        <v>27.52</v>
      </c>
      <c r="R4987" s="15" t="n">
        <f aca="false">IF(I4987="Cancelado",0,P4987-Q4987)</f>
        <v>37.38</v>
      </c>
      <c r="S4987" s="17" t="str">
        <f aca="false">INDEX(dProdutos!$D$2:$D$47,MATCH(E4987,dProdutos!$A$2:$A$47,0))</f>
        <v>Beleza</v>
      </c>
    </row>
    <row r="4988" customFormat="false" ht="15" hidden="false" customHeight="false" outlineLevel="0" collapsed="false">
      <c r="A4988" s="17" t="s">
        <v>4566</v>
      </c>
      <c r="B4988" s="17" t="n">
        <v>1</v>
      </c>
      <c r="C4988" s="21" t="n">
        <v>45993</v>
      </c>
      <c r="D4988" s="17" t="s">
        <v>699</v>
      </c>
      <c r="E4988" s="17" t="s">
        <v>129</v>
      </c>
      <c r="F4988" s="17" t="s">
        <v>1503</v>
      </c>
      <c r="G4988" s="17" t="s">
        <v>59</v>
      </c>
      <c r="H4988" s="17" t="s">
        <v>1537</v>
      </c>
      <c r="I4988" s="17" t="s">
        <v>1541</v>
      </c>
      <c r="J4988" s="17" t="n">
        <v>2</v>
      </c>
      <c r="K4988" s="15" t="n">
        <v>105.9</v>
      </c>
      <c r="L4988" s="22" t="n">
        <v>0</v>
      </c>
      <c r="M4988" s="15" t="n">
        <v>0</v>
      </c>
      <c r="N4988" s="15" t="n">
        <f aca="false">J4988*K4988</f>
        <v>211.8</v>
      </c>
      <c r="O4988" s="15" t="n">
        <f aca="false">N4988*L4988</f>
        <v>0</v>
      </c>
      <c r="P4988" s="15" t="n">
        <f aca="false">N4988-O4988</f>
        <v>211.8</v>
      </c>
      <c r="Q4988" s="15" t="n">
        <f aca="false">J4988*INDEX(dProdutos!$F$2:$F$47,MATCH(E4988,dProdutos!$A$2:$A$47,0))</f>
        <v>87.58</v>
      </c>
      <c r="R4988" s="15" t="n">
        <f aca="false">IF(I4988="Cancelado",0,P4988-Q4988)</f>
        <v>124.22</v>
      </c>
      <c r="S4988" s="17" t="str">
        <f aca="false">INDEX(dProdutos!$D$2:$D$47,MATCH(E4988,dProdutos!$A$2:$A$47,0))</f>
        <v>Calçados</v>
      </c>
    </row>
    <row r="4989" customFormat="false" ht="15" hidden="false" customHeight="false" outlineLevel="0" collapsed="false">
      <c r="A4989" s="17" t="s">
        <v>4567</v>
      </c>
      <c r="B4989" s="17" t="n">
        <v>1</v>
      </c>
      <c r="C4989" s="21" t="n">
        <v>45993</v>
      </c>
      <c r="D4989" s="17" t="s">
        <v>1028</v>
      </c>
      <c r="E4989" s="17" t="s">
        <v>144</v>
      </c>
      <c r="F4989" s="17" t="s">
        <v>1487</v>
      </c>
      <c r="G4989" s="17" t="s">
        <v>60</v>
      </c>
      <c r="H4989" s="17" t="s">
        <v>1537</v>
      </c>
      <c r="I4989" s="17" t="s">
        <v>1524</v>
      </c>
      <c r="J4989" s="17" t="n">
        <v>1</v>
      </c>
      <c r="K4989" s="15" t="n">
        <v>260.9</v>
      </c>
      <c r="L4989" s="22" t="n">
        <v>0.1</v>
      </c>
      <c r="M4989" s="15" t="n">
        <v>0</v>
      </c>
      <c r="N4989" s="15" t="n">
        <f aca="false">J4989*K4989</f>
        <v>260.9</v>
      </c>
      <c r="O4989" s="15" t="n">
        <f aca="false">N4989*L4989</f>
        <v>26.09</v>
      </c>
      <c r="P4989" s="15" t="n">
        <f aca="false">N4989-O4989</f>
        <v>234.81</v>
      </c>
      <c r="Q4989" s="15" t="n">
        <f aca="false">J4989*INDEX(dProdutos!$F$2:$F$47,MATCH(E4989,dProdutos!$A$2:$A$47,0))</f>
        <v>99.86</v>
      </c>
      <c r="R4989" s="15" t="n">
        <f aca="false">IF(I4989="Cancelado",0,P4989-Q4989)</f>
        <v>134.95</v>
      </c>
      <c r="S4989" s="17" t="str">
        <f aca="false">INDEX(dProdutos!$D$2:$D$47,MATCH(E4989,dProdutos!$A$2:$A$47,0))</f>
        <v>Acessórios</v>
      </c>
    </row>
    <row r="4990" customFormat="false" ht="15" hidden="false" customHeight="false" outlineLevel="0" collapsed="false">
      <c r="A4990" s="17" t="s">
        <v>4568</v>
      </c>
      <c r="B4990" s="17" t="n">
        <v>1</v>
      </c>
      <c r="C4990" s="21" t="n">
        <v>45993</v>
      </c>
      <c r="D4990" s="17" t="s">
        <v>522</v>
      </c>
      <c r="E4990" s="17" t="s">
        <v>85</v>
      </c>
      <c r="F4990" s="17" t="s">
        <v>1493</v>
      </c>
      <c r="G4990" s="17" t="s">
        <v>59</v>
      </c>
      <c r="H4990" s="17" t="s">
        <v>1523</v>
      </c>
      <c r="I4990" s="17" t="s">
        <v>1541</v>
      </c>
      <c r="J4990" s="17" t="n">
        <v>1</v>
      </c>
      <c r="K4990" s="15" t="n">
        <v>165.9</v>
      </c>
      <c r="L4990" s="22" t="n">
        <v>0.05</v>
      </c>
      <c r="M4990" s="15" t="n">
        <v>0</v>
      </c>
      <c r="N4990" s="15" t="n">
        <f aca="false">J4990*K4990</f>
        <v>165.9</v>
      </c>
      <c r="O4990" s="15" t="n">
        <f aca="false">N4990*L4990</f>
        <v>8.295</v>
      </c>
      <c r="P4990" s="15" t="n">
        <f aca="false">N4990-O4990</f>
        <v>157.605</v>
      </c>
      <c r="Q4990" s="15" t="n">
        <f aca="false">J4990*INDEX(dProdutos!$F$2:$F$47,MATCH(E4990,dProdutos!$A$2:$A$47,0))</f>
        <v>91.55</v>
      </c>
      <c r="R4990" s="15" t="n">
        <f aca="false">IF(I4990="Cancelado",0,P4990-Q4990)</f>
        <v>66.055</v>
      </c>
      <c r="S4990" s="17" t="str">
        <f aca="false">INDEX(dProdutos!$D$2:$D$47,MATCH(E4990,dProdutos!$A$2:$A$47,0))</f>
        <v>Moda Feminina</v>
      </c>
    </row>
    <row r="4991" customFormat="false" ht="15" hidden="false" customHeight="false" outlineLevel="0" collapsed="false">
      <c r="A4991" s="17" t="s">
        <v>4569</v>
      </c>
      <c r="B4991" s="17" t="n">
        <v>1</v>
      </c>
      <c r="C4991" s="21" t="n">
        <v>45993</v>
      </c>
      <c r="D4991" s="17" t="s">
        <v>435</v>
      </c>
      <c r="E4991" s="17" t="s">
        <v>73</v>
      </c>
      <c r="F4991" s="17" t="s">
        <v>1490</v>
      </c>
      <c r="G4991" s="17" t="s">
        <v>63</v>
      </c>
      <c r="H4991" s="17" t="s">
        <v>1540</v>
      </c>
      <c r="I4991" s="17" t="s">
        <v>1524</v>
      </c>
      <c r="J4991" s="17" t="n">
        <v>1</v>
      </c>
      <c r="K4991" s="15" t="n">
        <v>179.9</v>
      </c>
      <c r="L4991" s="22" t="n">
        <v>0</v>
      </c>
      <c r="M4991" s="15" t="n">
        <v>23.37</v>
      </c>
      <c r="N4991" s="15" t="n">
        <f aca="false">J4991*K4991</f>
        <v>179.9</v>
      </c>
      <c r="O4991" s="15" t="n">
        <f aca="false">N4991*L4991</f>
        <v>0</v>
      </c>
      <c r="P4991" s="15" t="n">
        <f aca="false">N4991-O4991</f>
        <v>179.9</v>
      </c>
      <c r="Q4991" s="15" t="n">
        <f aca="false">J4991*INDEX(dProdutos!$F$2:$F$47,MATCH(E4991,dProdutos!$A$2:$A$47,0))</f>
        <v>69.44</v>
      </c>
      <c r="R4991" s="15" t="n">
        <f aca="false">IF(I4991="Cancelado",0,P4991-Q4991)</f>
        <v>110.46</v>
      </c>
      <c r="S4991" s="17" t="str">
        <f aca="false">INDEX(dProdutos!$D$2:$D$47,MATCH(E4991,dProdutos!$A$2:$A$47,0))</f>
        <v>Moda Feminina</v>
      </c>
    </row>
    <row r="4992" customFormat="false" ht="15" hidden="false" customHeight="false" outlineLevel="0" collapsed="false">
      <c r="A4992" s="17" t="s">
        <v>4570</v>
      </c>
      <c r="B4992" s="17" t="n">
        <v>1</v>
      </c>
      <c r="C4992" s="21" t="n">
        <v>45994</v>
      </c>
      <c r="D4992" s="17" t="s">
        <v>1082</v>
      </c>
      <c r="E4992" s="17" t="s">
        <v>165</v>
      </c>
      <c r="F4992" s="17" t="s">
        <v>1495</v>
      </c>
      <c r="G4992" s="17" t="s">
        <v>62</v>
      </c>
      <c r="H4992" s="17" t="s">
        <v>1537</v>
      </c>
      <c r="I4992" s="17" t="s">
        <v>1524</v>
      </c>
      <c r="J4992" s="17" t="n">
        <v>1</v>
      </c>
      <c r="K4992" s="15" t="n">
        <v>231.9</v>
      </c>
      <c r="L4992" s="22" t="n">
        <v>0</v>
      </c>
      <c r="M4992" s="15" t="n">
        <v>19.69</v>
      </c>
      <c r="N4992" s="15" t="n">
        <f aca="false">J4992*K4992</f>
        <v>231.9</v>
      </c>
      <c r="O4992" s="15" t="n">
        <f aca="false">N4992*L4992</f>
        <v>0</v>
      </c>
      <c r="P4992" s="15" t="n">
        <f aca="false">N4992-O4992</f>
        <v>231.9</v>
      </c>
      <c r="Q4992" s="15" t="n">
        <f aca="false">J4992*INDEX(dProdutos!$F$2:$F$47,MATCH(E4992,dProdutos!$A$2:$A$47,0))</f>
        <v>140.83</v>
      </c>
      <c r="R4992" s="15" t="n">
        <f aca="false">IF(I4992="Cancelado",0,P4992-Q4992)</f>
        <v>91.07</v>
      </c>
      <c r="S4992" s="17" t="str">
        <f aca="false">INDEX(dProdutos!$D$2:$D$47,MATCH(E4992,dProdutos!$A$2:$A$47,0))</f>
        <v>Casa</v>
      </c>
    </row>
    <row r="4993" customFormat="false" ht="15" hidden="false" customHeight="false" outlineLevel="0" collapsed="false">
      <c r="A4993" s="17" t="s">
        <v>4570</v>
      </c>
      <c r="B4993" s="17" t="n">
        <v>2</v>
      </c>
      <c r="C4993" s="21" t="n">
        <v>45994</v>
      </c>
      <c r="D4993" s="17" t="s">
        <v>1082</v>
      </c>
      <c r="E4993" s="17" t="s">
        <v>114</v>
      </c>
      <c r="F4993" s="17" t="s">
        <v>1495</v>
      </c>
      <c r="G4993" s="17" t="s">
        <v>62</v>
      </c>
      <c r="H4993" s="17" t="s">
        <v>1537</v>
      </c>
      <c r="I4993" s="17" t="s">
        <v>1524</v>
      </c>
      <c r="J4993" s="17" t="n">
        <v>1</v>
      </c>
      <c r="K4993" s="15" t="n">
        <v>202.9</v>
      </c>
      <c r="L4993" s="22" t="n">
        <v>0</v>
      </c>
      <c r="M4993" s="15" t="n">
        <v>0</v>
      </c>
      <c r="N4993" s="15" t="n">
        <f aca="false">J4993*K4993</f>
        <v>202.9</v>
      </c>
      <c r="O4993" s="15" t="n">
        <f aca="false">N4993*L4993</f>
        <v>0</v>
      </c>
      <c r="P4993" s="15" t="n">
        <f aca="false">N4993-O4993</f>
        <v>202.9</v>
      </c>
      <c r="Q4993" s="15" t="n">
        <f aca="false">J4993*INDEX(dProdutos!$F$2:$F$47,MATCH(E4993,dProdutos!$A$2:$A$47,0))</f>
        <v>110.39</v>
      </c>
      <c r="R4993" s="15" t="n">
        <f aca="false">IF(I4993="Cancelado",0,P4993-Q4993)</f>
        <v>92.51</v>
      </c>
      <c r="S4993" s="17" t="str">
        <f aca="false">INDEX(dProdutos!$D$2:$D$47,MATCH(E4993,dProdutos!$A$2:$A$47,0))</f>
        <v>Moda Masculina</v>
      </c>
    </row>
    <row r="4994" customFormat="false" ht="15" hidden="false" customHeight="false" outlineLevel="0" collapsed="false">
      <c r="A4994" s="17" t="s">
        <v>4571</v>
      </c>
      <c r="B4994" s="17" t="n">
        <v>1</v>
      </c>
      <c r="C4994" s="21" t="n">
        <v>45994</v>
      </c>
      <c r="D4994" s="17" t="s">
        <v>1374</v>
      </c>
      <c r="E4994" s="17" t="s">
        <v>168</v>
      </c>
      <c r="F4994" s="17" t="s">
        <v>1495</v>
      </c>
      <c r="G4994" s="17" t="s">
        <v>59</v>
      </c>
      <c r="H4994" s="17" t="s">
        <v>1523</v>
      </c>
      <c r="I4994" s="17" t="s">
        <v>1524</v>
      </c>
      <c r="J4994" s="17" t="n">
        <v>2</v>
      </c>
      <c r="K4994" s="15" t="n">
        <v>253.9</v>
      </c>
      <c r="L4994" s="22" t="n">
        <v>0.05</v>
      </c>
      <c r="M4994" s="15" t="n">
        <v>0</v>
      </c>
      <c r="N4994" s="15" t="n">
        <f aca="false">J4994*K4994</f>
        <v>507.8</v>
      </c>
      <c r="O4994" s="15" t="n">
        <f aca="false">N4994*L4994</f>
        <v>25.39</v>
      </c>
      <c r="P4994" s="15" t="n">
        <f aca="false">N4994-O4994</f>
        <v>482.41</v>
      </c>
      <c r="Q4994" s="15" t="n">
        <f aca="false">J4994*INDEX(dProdutos!$F$2:$F$47,MATCH(E4994,dProdutos!$A$2:$A$47,0))</f>
        <v>257.88</v>
      </c>
      <c r="R4994" s="15" t="n">
        <f aca="false">IF(I4994="Cancelado",0,P4994-Q4994)</f>
        <v>224.53</v>
      </c>
      <c r="S4994" s="17" t="str">
        <f aca="false">INDEX(dProdutos!$D$2:$D$47,MATCH(E4994,dProdutos!$A$2:$A$47,0))</f>
        <v>Casa</v>
      </c>
    </row>
    <row r="4995" customFormat="false" ht="15" hidden="false" customHeight="false" outlineLevel="0" collapsed="false">
      <c r="A4995" s="17" t="s">
        <v>4571</v>
      </c>
      <c r="B4995" s="17" t="n">
        <v>2</v>
      </c>
      <c r="C4995" s="21" t="n">
        <v>45994</v>
      </c>
      <c r="D4995" s="17" t="s">
        <v>1374</v>
      </c>
      <c r="E4995" s="17" t="s">
        <v>147</v>
      </c>
      <c r="F4995" s="17" t="s">
        <v>1495</v>
      </c>
      <c r="G4995" s="17" t="s">
        <v>59</v>
      </c>
      <c r="H4995" s="17" t="s">
        <v>1523</v>
      </c>
      <c r="I4995" s="17" t="s">
        <v>1524</v>
      </c>
      <c r="J4995" s="17" t="n">
        <v>1</v>
      </c>
      <c r="K4995" s="15" t="n">
        <v>231.9</v>
      </c>
      <c r="L4995" s="22" t="n">
        <v>0</v>
      </c>
      <c r="M4995" s="15" t="n">
        <v>0</v>
      </c>
      <c r="N4995" s="15" t="n">
        <f aca="false">J4995*K4995</f>
        <v>231.9</v>
      </c>
      <c r="O4995" s="15" t="n">
        <f aca="false">N4995*L4995</f>
        <v>0</v>
      </c>
      <c r="P4995" s="15" t="n">
        <f aca="false">N4995-O4995</f>
        <v>231.9</v>
      </c>
      <c r="Q4995" s="15" t="n">
        <f aca="false">J4995*INDEX(dProdutos!$F$2:$F$47,MATCH(E4995,dProdutos!$A$2:$A$47,0))</f>
        <v>130.9</v>
      </c>
      <c r="R4995" s="15" t="n">
        <f aca="false">IF(I4995="Cancelado",0,P4995-Q4995)</f>
        <v>101</v>
      </c>
      <c r="S4995" s="17" t="str">
        <f aca="false">INDEX(dProdutos!$D$2:$D$47,MATCH(E4995,dProdutos!$A$2:$A$47,0))</f>
        <v>Acessórios</v>
      </c>
    </row>
    <row r="4996" customFormat="false" ht="15" hidden="false" customHeight="false" outlineLevel="0" collapsed="false">
      <c r="A4996" s="17" t="s">
        <v>4571</v>
      </c>
      <c r="B4996" s="17" t="n">
        <v>3</v>
      </c>
      <c r="C4996" s="21" t="n">
        <v>45994</v>
      </c>
      <c r="D4996" s="17" t="s">
        <v>1374</v>
      </c>
      <c r="E4996" s="17" t="s">
        <v>73</v>
      </c>
      <c r="F4996" s="17" t="s">
        <v>1495</v>
      </c>
      <c r="G4996" s="17" t="s">
        <v>59</v>
      </c>
      <c r="H4996" s="17" t="s">
        <v>1523</v>
      </c>
      <c r="I4996" s="17" t="s">
        <v>1524</v>
      </c>
      <c r="J4996" s="17" t="n">
        <v>1</v>
      </c>
      <c r="K4996" s="15" t="n">
        <v>179.9</v>
      </c>
      <c r="L4996" s="22" t="n">
        <v>0</v>
      </c>
      <c r="M4996" s="15" t="n">
        <v>0</v>
      </c>
      <c r="N4996" s="15" t="n">
        <f aca="false">J4996*K4996</f>
        <v>179.9</v>
      </c>
      <c r="O4996" s="15" t="n">
        <f aca="false">N4996*L4996</f>
        <v>0</v>
      </c>
      <c r="P4996" s="15" t="n">
        <f aca="false">N4996-O4996</f>
        <v>179.9</v>
      </c>
      <c r="Q4996" s="15" t="n">
        <f aca="false">J4996*INDEX(dProdutos!$F$2:$F$47,MATCH(E4996,dProdutos!$A$2:$A$47,0))</f>
        <v>69.44</v>
      </c>
      <c r="R4996" s="15" t="n">
        <f aca="false">IF(I4996="Cancelado",0,P4996-Q4996)</f>
        <v>110.46</v>
      </c>
      <c r="S4996" s="17" t="str">
        <f aca="false">INDEX(dProdutos!$D$2:$D$47,MATCH(E4996,dProdutos!$A$2:$A$47,0))</f>
        <v>Moda Feminina</v>
      </c>
    </row>
    <row r="4997" customFormat="false" ht="15" hidden="false" customHeight="false" outlineLevel="0" collapsed="false">
      <c r="A4997" s="17" t="s">
        <v>4571</v>
      </c>
      <c r="B4997" s="17" t="n">
        <v>4</v>
      </c>
      <c r="C4997" s="21" t="n">
        <v>45994</v>
      </c>
      <c r="D4997" s="17" t="s">
        <v>1374</v>
      </c>
      <c r="E4997" s="17" t="s">
        <v>192</v>
      </c>
      <c r="F4997" s="17" t="s">
        <v>1495</v>
      </c>
      <c r="G4997" s="17" t="s">
        <v>59</v>
      </c>
      <c r="H4997" s="17" t="s">
        <v>1523</v>
      </c>
      <c r="I4997" s="17" t="s">
        <v>1524</v>
      </c>
      <c r="J4997" s="17" t="n">
        <v>1</v>
      </c>
      <c r="K4997" s="15" t="n">
        <v>245.9</v>
      </c>
      <c r="L4997" s="22" t="n">
        <v>0.05</v>
      </c>
      <c r="M4997" s="15" t="n">
        <v>0</v>
      </c>
      <c r="N4997" s="15" t="n">
        <f aca="false">J4997*K4997</f>
        <v>245.9</v>
      </c>
      <c r="O4997" s="15" t="n">
        <f aca="false">N4997*L4997</f>
        <v>12.295</v>
      </c>
      <c r="P4997" s="15" t="n">
        <f aca="false">N4997-O4997</f>
        <v>233.605</v>
      </c>
      <c r="Q4997" s="15" t="n">
        <f aca="false">J4997*INDEX(dProdutos!$F$2:$F$47,MATCH(E4997,dProdutos!$A$2:$A$47,0))</f>
        <v>107.78</v>
      </c>
      <c r="R4997" s="15" t="n">
        <f aca="false">IF(I4997="Cancelado",0,P4997-Q4997)</f>
        <v>125.825</v>
      </c>
      <c r="S4997" s="17" t="str">
        <f aca="false">INDEX(dProdutos!$D$2:$D$47,MATCH(E4997,dProdutos!$A$2:$A$47,0))</f>
        <v>Eletrônicos</v>
      </c>
    </row>
    <row r="4998" customFormat="false" ht="15" hidden="false" customHeight="false" outlineLevel="0" collapsed="false">
      <c r="A4998" s="17" t="s">
        <v>4572</v>
      </c>
      <c r="B4998" s="17" t="n">
        <v>1</v>
      </c>
      <c r="C4998" s="21" t="n">
        <v>45994</v>
      </c>
      <c r="D4998" s="17" t="s">
        <v>955</v>
      </c>
      <c r="E4998" s="17" t="s">
        <v>177</v>
      </c>
      <c r="F4998" s="17" t="s">
        <v>1495</v>
      </c>
      <c r="G4998" s="17" t="s">
        <v>59</v>
      </c>
      <c r="H4998" s="17" t="s">
        <v>1537</v>
      </c>
      <c r="I4998" s="17" t="s">
        <v>1524</v>
      </c>
      <c r="J4998" s="17" t="n">
        <v>1</v>
      </c>
      <c r="K4998" s="15" t="n">
        <v>257.9</v>
      </c>
      <c r="L4998" s="22" t="n">
        <v>0</v>
      </c>
      <c r="M4998" s="15" t="n">
        <v>0</v>
      </c>
      <c r="N4998" s="15" t="n">
        <f aca="false">J4998*K4998</f>
        <v>257.9</v>
      </c>
      <c r="O4998" s="15" t="n">
        <f aca="false">N4998*L4998</f>
        <v>0</v>
      </c>
      <c r="P4998" s="15" t="n">
        <f aca="false">N4998-O4998</f>
        <v>257.9</v>
      </c>
      <c r="Q4998" s="15" t="n">
        <f aca="false">J4998*INDEX(dProdutos!$F$2:$F$47,MATCH(E4998,dProdutos!$A$2:$A$47,0))</f>
        <v>138.23</v>
      </c>
      <c r="R4998" s="15" t="n">
        <f aca="false">IF(I4998="Cancelado",0,P4998-Q4998)</f>
        <v>119.67</v>
      </c>
      <c r="S4998" s="17" t="str">
        <f aca="false">INDEX(dProdutos!$D$2:$D$47,MATCH(E4998,dProdutos!$A$2:$A$47,0))</f>
        <v>Casa</v>
      </c>
    </row>
    <row r="4999" customFormat="false" ht="15" hidden="false" customHeight="false" outlineLevel="0" collapsed="false">
      <c r="A4999" s="17" t="s">
        <v>4572</v>
      </c>
      <c r="B4999" s="17" t="n">
        <v>2</v>
      </c>
      <c r="C4999" s="21" t="n">
        <v>45994</v>
      </c>
      <c r="D4999" s="17" t="s">
        <v>955</v>
      </c>
      <c r="E4999" s="17" t="s">
        <v>98</v>
      </c>
      <c r="F4999" s="17" t="s">
        <v>1495</v>
      </c>
      <c r="G4999" s="17" t="s">
        <v>59</v>
      </c>
      <c r="H4999" s="17" t="s">
        <v>1537</v>
      </c>
      <c r="I4999" s="17" t="s">
        <v>1524</v>
      </c>
      <c r="J4999" s="17" t="n">
        <v>2</v>
      </c>
      <c r="K4999" s="15" t="n">
        <v>108.9</v>
      </c>
      <c r="L4999" s="22" t="n">
        <v>0</v>
      </c>
      <c r="M4999" s="15" t="n">
        <v>0</v>
      </c>
      <c r="N4999" s="15" t="n">
        <f aca="false">J4999*K4999</f>
        <v>217.8</v>
      </c>
      <c r="O4999" s="15" t="n">
        <f aca="false">N4999*L4999</f>
        <v>0</v>
      </c>
      <c r="P4999" s="15" t="n">
        <f aca="false">N4999-O4999</f>
        <v>217.8</v>
      </c>
      <c r="Q4999" s="15" t="n">
        <f aca="false">J4999*INDEX(dProdutos!$F$2:$F$47,MATCH(E4999,dProdutos!$A$2:$A$47,0))</f>
        <v>85.04</v>
      </c>
      <c r="R4999" s="15" t="n">
        <f aca="false">IF(I4999="Cancelado",0,P4999-Q4999)</f>
        <v>132.76</v>
      </c>
      <c r="S4999" s="17" t="str">
        <f aca="false">INDEX(dProdutos!$D$2:$D$47,MATCH(E4999,dProdutos!$A$2:$A$47,0))</f>
        <v>Moda Feminina</v>
      </c>
    </row>
    <row r="5000" customFormat="false" ht="15" hidden="false" customHeight="false" outlineLevel="0" collapsed="false">
      <c r="A5000" s="17" t="s">
        <v>4573</v>
      </c>
      <c r="B5000" s="17" t="n">
        <v>1</v>
      </c>
      <c r="C5000" s="21" t="n">
        <v>45994</v>
      </c>
      <c r="D5000" s="17" t="s">
        <v>252</v>
      </c>
      <c r="E5000" s="17" t="s">
        <v>138</v>
      </c>
      <c r="F5000" s="17" t="s">
        <v>1503</v>
      </c>
      <c r="G5000" s="17" t="s">
        <v>61</v>
      </c>
      <c r="H5000" s="17" t="s">
        <v>1537</v>
      </c>
      <c r="I5000" s="17" t="s">
        <v>1524</v>
      </c>
      <c r="J5000" s="17" t="n">
        <v>1</v>
      </c>
      <c r="K5000" s="15" t="n">
        <v>231.9</v>
      </c>
      <c r="L5000" s="22" t="n">
        <v>0</v>
      </c>
      <c r="M5000" s="15" t="n">
        <v>14.32</v>
      </c>
      <c r="N5000" s="15" t="n">
        <f aca="false">J5000*K5000</f>
        <v>231.9</v>
      </c>
      <c r="O5000" s="15" t="n">
        <f aca="false">N5000*L5000</f>
        <v>0</v>
      </c>
      <c r="P5000" s="15" t="n">
        <f aca="false">N5000-O5000</f>
        <v>231.9</v>
      </c>
      <c r="Q5000" s="15" t="n">
        <f aca="false">J5000*INDEX(dProdutos!$F$2:$F$47,MATCH(E5000,dProdutos!$A$2:$A$47,0))</f>
        <v>132.21</v>
      </c>
      <c r="R5000" s="15" t="n">
        <f aca="false">IF(I5000="Cancelado",0,P5000-Q5000)</f>
        <v>99.69</v>
      </c>
      <c r="S5000" s="17" t="str">
        <f aca="false">INDEX(dProdutos!$D$2:$D$47,MATCH(E5000,dProdutos!$A$2:$A$47,0))</f>
        <v>Calçados</v>
      </c>
    </row>
    <row r="5001" customFormat="false" ht="15" hidden="false" customHeight="false" outlineLevel="0" collapsed="false">
      <c r="A5001" s="17" t="s">
        <v>4574</v>
      </c>
      <c r="B5001" s="17" t="n">
        <v>1</v>
      </c>
      <c r="C5001" s="21" t="n">
        <v>45994</v>
      </c>
      <c r="D5001" s="17" t="s">
        <v>1418</v>
      </c>
      <c r="E5001" s="17" t="s">
        <v>174</v>
      </c>
      <c r="F5001" s="17" t="s">
        <v>1493</v>
      </c>
      <c r="G5001" s="17" t="s">
        <v>64</v>
      </c>
      <c r="H5001" s="17" t="s">
        <v>1523</v>
      </c>
      <c r="I5001" s="17" t="s">
        <v>1524</v>
      </c>
      <c r="J5001" s="17" t="n">
        <v>1</v>
      </c>
      <c r="K5001" s="15" t="n">
        <v>250.9</v>
      </c>
      <c r="L5001" s="22" t="n">
        <v>0.05</v>
      </c>
      <c r="M5001" s="15" t="n">
        <v>24.31</v>
      </c>
      <c r="N5001" s="15" t="n">
        <f aca="false">J5001*K5001</f>
        <v>250.9</v>
      </c>
      <c r="O5001" s="15" t="n">
        <f aca="false">N5001*L5001</f>
        <v>12.545</v>
      </c>
      <c r="P5001" s="15" t="n">
        <f aca="false">N5001-O5001</f>
        <v>238.355</v>
      </c>
      <c r="Q5001" s="15" t="n">
        <f aca="false">J5001*INDEX(dProdutos!$F$2:$F$47,MATCH(E5001,dProdutos!$A$2:$A$47,0))</f>
        <v>151.28</v>
      </c>
      <c r="R5001" s="15" t="n">
        <f aca="false">IF(I5001="Cancelado",0,P5001-Q5001)</f>
        <v>87.075</v>
      </c>
      <c r="S5001" s="17" t="str">
        <f aca="false">INDEX(dProdutos!$D$2:$D$47,MATCH(E5001,dProdutos!$A$2:$A$47,0))</f>
        <v>Casa</v>
      </c>
    </row>
    <row r="5002" customFormat="false" ht="15" hidden="false" customHeight="false" outlineLevel="0" collapsed="false">
      <c r="A5002" s="17" t="s">
        <v>4575</v>
      </c>
      <c r="B5002" s="17" t="n">
        <v>1</v>
      </c>
      <c r="C5002" s="21" t="n">
        <v>45994</v>
      </c>
      <c r="D5002" s="17" t="s">
        <v>653</v>
      </c>
      <c r="E5002" s="17" t="s">
        <v>147</v>
      </c>
      <c r="F5002" s="17" t="s">
        <v>1499</v>
      </c>
      <c r="G5002" s="17" t="s">
        <v>62</v>
      </c>
      <c r="H5002" s="17" t="s">
        <v>1523</v>
      </c>
      <c r="I5002" s="17" t="s">
        <v>1524</v>
      </c>
      <c r="J5002" s="17" t="n">
        <v>1</v>
      </c>
      <c r="K5002" s="15" t="n">
        <v>231.9</v>
      </c>
      <c r="L5002" s="22" t="n">
        <v>0.1</v>
      </c>
      <c r="M5002" s="15" t="n">
        <v>31.08</v>
      </c>
      <c r="N5002" s="15" t="n">
        <f aca="false">J5002*K5002</f>
        <v>231.9</v>
      </c>
      <c r="O5002" s="15" t="n">
        <f aca="false">N5002*L5002</f>
        <v>23.19</v>
      </c>
      <c r="P5002" s="15" t="n">
        <f aca="false">N5002-O5002</f>
        <v>208.71</v>
      </c>
      <c r="Q5002" s="15" t="n">
        <f aca="false">J5002*INDEX(dProdutos!$F$2:$F$47,MATCH(E5002,dProdutos!$A$2:$A$47,0))</f>
        <v>130.9</v>
      </c>
      <c r="R5002" s="15" t="n">
        <f aca="false">IF(I5002="Cancelado",0,P5002-Q5002)</f>
        <v>77.81</v>
      </c>
      <c r="S5002" s="17" t="str">
        <f aca="false">INDEX(dProdutos!$D$2:$D$47,MATCH(E5002,dProdutos!$A$2:$A$47,0))</f>
        <v>Acessórios</v>
      </c>
    </row>
    <row r="5003" customFormat="false" ht="15" hidden="false" customHeight="false" outlineLevel="0" collapsed="false">
      <c r="A5003" s="17" t="s">
        <v>4575</v>
      </c>
      <c r="B5003" s="17" t="n">
        <v>2</v>
      </c>
      <c r="C5003" s="21" t="n">
        <v>45994</v>
      </c>
      <c r="D5003" s="17" t="s">
        <v>653</v>
      </c>
      <c r="E5003" s="17" t="s">
        <v>88</v>
      </c>
      <c r="F5003" s="17" t="s">
        <v>1499</v>
      </c>
      <c r="G5003" s="17" t="s">
        <v>62</v>
      </c>
      <c r="H5003" s="17" t="s">
        <v>1523</v>
      </c>
      <c r="I5003" s="17" t="s">
        <v>1524</v>
      </c>
      <c r="J5003" s="17" t="n">
        <v>1</v>
      </c>
      <c r="K5003" s="15" t="n">
        <v>170.9</v>
      </c>
      <c r="L5003" s="22" t="n">
        <v>0</v>
      </c>
      <c r="M5003" s="15" t="n">
        <v>0</v>
      </c>
      <c r="N5003" s="15" t="n">
        <f aca="false">J5003*K5003</f>
        <v>170.9</v>
      </c>
      <c r="O5003" s="15" t="n">
        <f aca="false">N5003*L5003</f>
        <v>0</v>
      </c>
      <c r="P5003" s="15" t="n">
        <f aca="false">N5003-O5003</f>
        <v>170.9</v>
      </c>
      <c r="Q5003" s="15" t="n">
        <f aca="false">J5003*INDEX(dProdutos!$F$2:$F$47,MATCH(E5003,dProdutos!$A$2:$A$47,0))</f>
        <v>98.14</v>
      </c>
      <c r="R5003" s="15" t="n">
        <f aca="false">IF(I5003="Cancelado",0,P5003-Q5003)</f>
        <v>72.76</v>
      </c>
      <c r="S5003" s="17" t="str">
        <f aca="false">INDEX(dProdutos!$D$2:$D$47,MATCH(E5003,dProdutos!$A$2:$A$47,0))</f>
        <v>Moda Feminina</v>
      </c>
    </row>
    <row r="5004" customFormat="false" ht="15" hidden="false" customHeight="false" outlineLevel="0" collapsed="false">
      <c r="A5004" s="17" t="s">
        <v>4575</v>
      </c>
      <c r="B5004" s="17" t="n">
        <v>3</v>
      </c>
      <c r="C5004" s="21" t="n">
        <v>45994</v>
      </c>
      <c r="D5004" s="17" t="s">
        <v>653</v>
      </c>
      <c r="E5004" s="17" t="s">
        <v>165</v>
      </c>
      <c r="F5004" s="17" t="s">
        <v>1499</v>
      </c>
      <c r="G5004" s="17" t="s">
        <v>62</v>
      </c>
      <c r="H5004" s="17" t="s">
        <v>1523</v>
      </c>
      <c r="I5004" s="17" t="s">
        <v>1524</v>
      </c>
      <c r="J5004" s="17" t="n">
        <v>1</v>
      </c>
      <c r="K5004" s="15" t="n">
        <v>231.9</v>
      </c>
      <c r="L5004" s="22" t="n">
        <v>0</v>
      </c>
      <c r="M5004" s="15" t="n">
        <v>0</v>
      </c>
      <c r="N5004" s="15" t="n">
        <f aca="false">J5004*K5004</f>
        <v>231.9</v>
      </c>
      <c r="O5004" s="15" t="n">
        <f aca="false">N5004*L5004</f>
        <v>0</v>
      </c>
      <c r="P5004" s="15" t="n">
        <f aca="false">N5004-O5004</f>
        <v>231.9</v>
      </c>
      <c r="Q5004" s="15" t="n">
        <f aca="false">J5004*INDEX(dProdutos!$F$2:$F$47,MATCH(E5004,dProdutos!$A$2:$A$47,0))</f>
        <v>140.83</v>
      </c>
      <c r="R5004" s="15" t="n">
        <f aca="false">IF(I5004="Cancelado",0,P5004-Q5004)</f>
        <v>91.07</v>
      </c>
      <c r="S5004" s="17" t="str">
        <f aca="false">INDEX(dProdutos!$D$2:$D$47,MATCH(E5004,dProdutos!$A$2:$A$47,0))</f>
        <v>Casa</v>
      </c>
    </row>
    <row r="5005" customFormat="false" ht="15" hidden="false" customHeight="false" outlineLevel="0" collapsed="false">
      <c r="A5005" s="17" t="s">
        <v>4575</v>
      </c>
      <c r="B5005" s="17" t="n">
        <v>4</v>
      </c>
      <c r="C5005" s="21" t="n">
        <v>45994</v>
      </c>
      <c r="D5005" s="17" t="s">
        <v>653</v>
      </c>
      <c r="E5005" s="17" t="s">
        <v>98</v>
      </c>
      <c r="F5005" s="17" t="s">
        <v>1499</v>
      </c>
      <c r="G5005" s="17" t="s">
        <v>62</v>
      </c>
      <c r="H5005" s="17" t="s">
        <v>1523</v>
      </c>
      <c r="I5005" s="17" t="s">
        <v>1524</v>
      </c>
      <c r="J5005" s="17" t="n">
        <v>1</v>
      </c>
      <c r="K5005" s="15" t="n">
        <v>108.9</v>
      </c>
      <c r="L5005" s="22" t="n">
        <v>0</v>
      </c>
      <c r="M5005" s="15" t="n">
        <v>0</v>
      </c>
      <c r="N5005" s="15" t="n">
        <f aca="false">J5005*K5005</f>
        <v>108.9</v>
      </c>
      <c r="O5005" s="15" t="n">
        <f aca="false">N5005*L5005</f>
        <v>0</v>
      </c>
      <c r="P5005" s="15" t="n">
        <f aca="false">N5005-O5005</f>
        <v>108.9</v>
      </c>
      <c r="Q5005" s="15" t="n">
        <f aca="false">J5005*INDEX(dProdutos!$F$2:$F$47,MATCH(E5005,dProdutos!$A$2:$A$47,0))</f>
        <v>42.52</v>
      </c>
      <c r="R5005" s="15" t="n">
        <f aca="false">IF(I5005="Cancelado",0,P5005-Q5005)</f>
        <v>66.38</v>
      </c>
      <c r="S5005" s="17" t="str">
        <f aca="false">INDEX(dProdutos!$D$2:$D$47,MATCH(E5005,dProdutos!$A$2:$A$47,0))</f>
        <v>Moda Feminina</v>
      </c>
    </row>
    <row r="5006" customFormat="false" ht="15" hidden="false" customHeight="false" outlineLevel="0" collapsed="false">
      <c r="A5006" s="17" t="s">
        <v>4576</v>
      </c>
      <c r="B5006" s="17" t="n">
        <v>1</v>
      </c>
      <c r="C5006" s="21" t="n">
        <v>45994</v>
      </c>
      <c r="D5006" s="17" t="s">
        <v>781</v>
      </c>
      <c r="E5006" s="17" t="s">
        <v>159</v>
      </c>
      <c r="F5006" s="17" t="s">
        <v>1495</v>
      </c>
      <c r="G5006" s="17" t="s">
        <v>62</v>
      </c>
      <c r="H5006" s="17" t="s">
        <v>1523</v>
      </c>
      <c r="I5006" s="17" t="s">
        <v>1524</v>
      </c>
      <c r="J5006" s="17" t="n">
        <v>1</v>
      </c>
      <c r="K5006" s="15" t="n">
        <v>276.9</v>
      </c>
      <c r="L5006" s="22" t="n">
        <v>0</v>
      </c>
      <c r="M5006" s="15" t="n">
        <v>14.11</v>
      </c>
      <c r="N5006" s="15" t="n">
        <f aca="false">J5006*K5006</f>
        <v>276.9</v>
      </c>
      <c r="O5006" s="15" t="n">
        <f aca="false">N5006*L5006</f>
        <v>0</v>
      </c>
      <c r="P5006" s="15" t="n">
        <f aca="false">N5006-O5006</f>
        <v>276.9</v>
      </c>
      <c r="Q5006" s="15" t="n">
        <f aca="false">J5006*INDEX(dProdutos!$F$2:$F$47,MATCH(E5006,dProdutos!$A$2:$A$47,0))</f>
        <v>145.03</v>
      </c>
      <c r="R5006" s="15" t="n">
        <f aca="false">IF(I5006="Cancelado",0,P5006-Q5006)</f>
        <v>131.87</v>
      </c>
      <c r="S5006" s="17" t="str">
        <f aca="false">INDEX(dProdutos!$D$2:$D$47,MATCH(E5006,dProdutos!$A$2:$A$47,0))</f>
        <v>Acessórios</v>
      </c>
    </row>
    <row r="5007" customFormat="false" ht="15" hidden="false" customHeight="false" outlineLevel="0" collapsed="false">
      <c r="A5007" s="17" t="s">
        <v>4577</v>
      </c>
      <c r="B5007" s="17" t="n">
        <v>1</v>
      </c>
      <c r="C5007" s="21" t="n">
        <v>45994</v>
      </c>
      <c r="D5007" s="17" t="s">
        <v>593</v>
      </c>
      <c r="E5007" s="17" t="s">
        <v>192</v>
      </c>
      <c r="F5007" s="17" t="s">
        <v>1503</v>
      </c>
      <c r="G5007" s="17" t="s">
        <v>64</v>
      </c>
      <c r="H5007" s="17" t="s">
        <v>1523</v>
      </c>
      <c r="I5007" s="17" t="s">
        <v>1524</v>
      </c>
      <c r="J5007" s="17" t="n">
        <v>1</v>
      </c>
      <c r="K5007" s="15" t="n">
        <v>245.9</v>
      </c>
      <c r="L5007" s="22" t="n">
        <v>0</v>
      </c>
      <c r="M5007" s="15" t="n">
        <v>17.85</v>
      </c>
      <c r="N5007" s="15" t="n">
        <f aca="false">J5007*K5007</f>
        <v>245.9</v>
      </c>
      <c r="O5007" s="15" t="n">
        <f aca="false">N5007*L5007</f>
        <v>0</v>
      </c>
      <c r="P5007" s="15" t="n">
        <f aca="false">N5007-O5007</f>
        <v>245.9</v>
      </c>
      <c r="Q5007" s="15" t="n">
        <f aca="false">J5007*INDEX(dProdutos!$F$2:$F$47,MATCH(E5007,dProdutos!$A$2:$A$47,0))</f>
        <v>107.78</v>
      </c>
      <c r="R5007" s="15" t="n">
        <f aca="false">IF(I5007="Cancelado",0,P5007-Q5007)</f>
        <v>138.12</v>
      </c>
      <c r="S5007" s="17" t="str">
        <f aca="false">INDEX(dProdutos!$D$2:$D$47,MATCH(E5007,dProdutos!$A$2:$A$47,0))</f>
        <v>Eletrônicos</v>
      </c>
    </row>
    <row r="5008" customFormat="false" ht="15" hidden="false" customHeight="false" outlineLevel="0" collapsed="false">
      <c r="A5008" s="17" t="s">
        <v>4578</v>
      </c>
      <c r="B5008" s="17" t="n">
        <v>1</v>
      </c>
      <c r="C5008" s="21" t="n">
        <v>45994</v>
      </c>
      <c r="D5008" s="17" t="s">
        <v>857</v>
      </c>
      <c r="E5008" s="17" t="s">
        <v>102</v>
      </c>
      <c r="F5008" s="17" t="s">
        <v>1487</v>
      </c>
      <c r="G5008" s="17" t="s">
        <v>61</v>
      </c>
      <c r="H5008" s="17" t="s">
        <v>1540</v>
      </c>
      <c r="I5008" s="17" t="s">
        <v>1531</v>
      </c>
      <c r="J5008" s="17" t="n">
        <v>2</v>
      </c>
      <c r="K5008" s="15" t="n">
        <v>65.9</v>
      </c>
      <c r="L5008" s="22" t="n">
        <v>0</v>
      </c>
      <c r="M5008" s="15" t="n">
        <v>19.81</v>
      </c>
      <c r="N5008" s="15" t="n">
        <f aca="false">J5008*K5008</f>
        <v>131.8</v>
      </c>
      <c r="O5008" s="15" t="n">
        <f aca="false">N5008*L5008</f>
        <v>0</v>
      </c>
      <c r="P5008" s="15" t="n">
        <f aca="false">N5008-O5008</f>
        <v>131.8</v>
      </c>
      <c r="Q5008" s="15" t="n">
        <f aca="false">J5008*INDEX(dProdutos!$F$2:$F$47,MATCH(E5008,dProdutos!$A$2:$A$47,0))</f>
        <v>59.36</v>
      </c>
      <c r="R5008" s="15" t="n">
        <f aca="false">IF(I5008="Cancelado",0,P5008-Q5008)</f>
        <v>0</v>
      </c>
      <c r="S5008" s="17" t="str">
        <f aca="false">INDEX(dProdutos!$D$2:$D$47,MATCH(E5008,dProdutos!$A$2:$A$47,0))</f>
        <v>Moda Masculina</v>
      </c>
    </row>
    <row r="5009" customFormat="false" ht="15" hidden="false" customHeight="false" outlineLevel="0" collapsed="false">
      <c r="A5009" s="17" t="s">
        <v>4578</v>
      </c>
      <c r="B5009" s="17" t="n">
        <v>2</v>
      </c>
      <c r="C5009" s="21" t="n">
        <v>45994</v>
      </c>
      <c r="D5009" s="17" t="s">
        <v>857</v>
      </c>
      <c r="E5009" s="17" t="s">
        <v>183</v>
      </c>
      <c r="F5009" s="17" t="s">
        <v>1487</v>
      </c>
      <c r="G5009" s="17" t="s">
        <v>61</v>
      </c>
      <c r="H5009" s="17" t="s">
        <v>1540</v>
      </c>
      <c r="I5009" s="17" t="s">
        <v>1531</v>
      </c>
      <c r="J5009" s="17" t="n">
        <v>2</v>
      </c>
      <c r="K5009" s="15" t="n">
        <v>121.9</v>
      </c>
      <c r="L5009" s="22" t="n">
        <v>0</v>
      </c>
      <c r="M5009" s="15" t="n">
        <v>0</v>
      </c>
      <c r="N5009" s="15" t="n">
        <f aca="false">J5009*K5009</f>
        <v>243.8</v>
      </c>
      <c r="O5009" s="15" t="n">
        <f aca="false">N5009*L5009</f>
        <v>0</v>
      </c>
      <c r="P5009" s="15" t="n">
        <f aca="false">N5009-O5009</f>
        <v>243.8</v>
      </c>
      <c r="Q5009" s="15" t="n">
        <f aca="false">J5009*INDEX(dProdutos!$F$2:$F$47,MATCH(E5009,dProdutos!$A$2:$A$47,0))</f>
        <v>105.52</v>
      </c>
      <c r="R5009" s="15" t="n">
        <f aca="false">IF(I5009="Cancelado",0,P5009-Q5009)</f>
        <v>0</v>
      </c>
      <c r="S5009" s="17" t="str">
        <f aca="false">INDEX(dProdutos!$D$2:$D$47,MATCH(E5009,dProdutos!$A$2:$A$47,0))</f>
        <v>Eletrônicos</v>
      </c>
    </row>
    <row r="5010" customFormat="false" ht="15" hidden="false" customHeight="false" outlineLevel="0" collapsed="false">
      <c r="A5010" s="17" t="s">
        <v>4578</v>
      </c>
      <c r="B5010" s="17" t="n">
        <v>3</v>
      </c>
      <c r="C5010" s="21" t="n">
        <v>45994</v>
      </c>
      <c r="D5010" s="17" t="s">
        <v>857</v>
      </c>
      <c r="E5010" s="17" t="s">
        <v>85</v>
      </c>
      <c r="F5010" s="17" t="s">
        <v>1487</v>
      </c>
      <c r="G5010" s="17" t="s">
        <v>61</v>
      </c>
      <c r="H5010" s="17" t="s">
        <v>1540</v>
      </c>
      <c r="I5010" s="17" t="s">
        <v>1531</v>
      </c>
      <c r="J5010" s="17" t="n">
        <v>1</v>
      </c>
      <c r="K5010" s="15" t="n">
        <v>165.9</v>
      </c>
      <c r="L5010" s="22" t="n">
        <v>0</v>
      </c>
      <c r="M5010" s="15" t="n">
        <v>0</v>
      </c>
      <c r="N5010" s="15" t="n">
        <f aca="false">J5010*K5010</f>
        <v>165.9</v>
      </c>
      <c r="O5010" s="15" t="n">
        <f aca="false">N5010*L5010</f>
        <v>0</v>
      </c>
      <c r="P5010" s="15" t="n">
        <f aca="false">N5010-O5010</f>
        <v>165.9</v>
      </c>
      <c r="Q5010" s="15" t="n">
        <f aca="false">J5010*INDEX(dProdutos!$F$2:$F$47,MATCH(E5010,dProdutos!$A$2:$A$47,0))</f>
        <v>91.55</v>
      </c>
      <c r="R5010" s="15" t="n">
        <f aca="false">IF(I5010="Cancelado",0,P5010-Q5010)</f>
        <v>0</v>
      </c>
      <c r="S5010" s="17" t="str">
        <f aca="false">INDEX(dProdutos!$D$2:$D$47,MATCH(E5010,dProdutos!$A$2:$A$47,0))</f>
        <v>Moda Feminina</v>
      </c>
    </row>
    <row r="5011" customFormat="false" ht="15" hidden="false" customHeight="false" outlineLevel="0" collapsed="false">
      <c r="A5011" s="17" t="s">
        <v>4579</v>
      </c>
      <c r="B5011" s="17" t="n">
        <v>1</v>
      </c>
      <c r="C5011" s="21" t="n">
        <v>45994</v>
      </c>
      <c r="D5011" s="17" t="s">
        <v>342</v>
      </c>
      <c r="E5011" s="17" t="s">
        <v>129</v>
      </c>
      <c r="F5011" s="17" t="s">
        <v>1497</v>
      </c>
      <c r="G5011" s="17" t="s">
        <v>59</v>
      </c>
      <c r="H5011" s="17" t="s">
        <v>1540</v>
      </c>
      <c r="I5011" s="17" t="s">
        <v>1524</v>
      </c>
      <c r="J5011" s="17" t="n">
        <v>1</v>
      </c>
      <c r="K5011" s="15" t="n">
        <v>105.9</v>
      </c>
      <c r="L5011" s="22" t="n">
        <v>0.15</v>
      </c>
      <c r="M5011" s="15" t="n">
        <v>34.75</v>
      </c>
      <c r="N5011" s="15" t="n">
        <f aca="false">J5011*K5011</f>
        <v>105.9</v>
      </c>
      <c r="O5011" s="15" t="n">
        <f aca="false">N5011*L5011</f>
        <v>15.885</v>
      </c>
      <c r="P5011" s="15" t="n">
        <f aca="false">N5011-O5011</f>
        <v>90.015</v>
      </c>
      <c r="Q5011" s="15" t="n">
        <f aca="false">J5011*INDEX(dProdutos!$F$2:$F$47,MATCH(E5011,dProdutos!$A$2:$A$47,0))</f>
        <v>43.79</v>
      </c>
      <c r="R5011" s="15" t="n">
        <f aca="false">IF(I5011="Cancelado",0,P5011-Q5011)</f>
        <v>46.225</v>
      </c>
      <c r="S5011" s="17" t="str">
        <f aca="false">INDEX(dProdutos!$D$2:$D$47,MATCH(E5011,dProdutos!$A$2:$A$47,0))</f>
        <v>Calçados</v>
      </c>
    </row>
    <row r="5012" customFormat="false" ht="15" hidden="false" customHeight="false" outlineLevel="0" collapsed="false">
      <c r="A5012" s="17" t="s">
        <v>4579</v>
      </c>
      <c r="B5012" s="17" t="n">
        <v>2</v>
      </c>
      <c r="C5012" s="21" t="n">
        <v>45994</v>
      </c>
      <c r="D5012" s="17" t="s">
        <v>342</v>
      </c>
      <c r="E5012" s="17" t="s">
        <v>108</v>
      </c>
      <c r="F5012" s="17" t="s">
        <v>1497</v>
      </c>
      <c r="G5012" s="17" t="s">
        <v>59</v>
      </c>
      <c r="H5012" s="17" t="s">
        <v>1540</v>
      </c>
      <c r="I5012" s="17" t="s">
        <v>1524</v>
      </c>
      <c r="J5012" s="17" t="n">
        <v>2</v>
      </c>
      <c r="K5012" s="15" t="n">
        <v>265.9</v>
      </c>
      <c r="L5012" s="22" t="n">
        <v>0.1</v>
      </c>
      <c r="M5012" s="15" t="n">
        <v>0</v>
      </c>
      <c r="N5012" s="15" t="n">
        <f aca="false">J5012*K5012</f>
        <v>531.8</v>
      </c>
      <c r="O5012" s="15" t="n">
        <f aca="false">N5012*L5012</f>
        <v>53.18</v>
      </c>
      <c r="P5012" s="15" t="n">
        <f aca="false">N5012-O5012</f>
        <v>478.62</v>
      </c>
      <c r="Q5012" s="15" t="n">
        <f aca="false">J5012*INDEX(dProdutos!$F$2:$F$47,MATCH(E5012,dProdutos!$A$2:$A$47,0))</f>
        <v>311.24</v>
      </c>
      <c r="R5012" s="15" t="n">
        <f aca="false">IF(I5012="Cancelado",0,P5012-Q5012)</f>
        <v>167.38</v>
      </c>
      <c r="S5012" s="17" t="str">
        <f aca="false">INDEX(dProdutos!$D$2:$D$47,MATCH(E5012,dProdutos!$A$2:$A$47,0))</f>
        <v>Moda Masculina</v>
      </c>
    </row>
    <row r="5013" customFormat="false" ht="15" hidden="false" customHeight="false" outlineLevel="0" collapsed="false">
      <c r="A5013" s="17" t="s">
        <v>4579</v>
      </c>
      <c r="B5013" s="17" t="n">
        <v>3</v>
      </c>
      <c r="C5013" s="21" t="n">
        <v>45994</v>
      </c>
      <c r="D5013" s="17" t="s">
        <v>342</v>
      </c>
      <c r="E5013" s="17" t="s">
        <v>153</v>
      </c>
      <c r="F5013" s="17" t="s">
        <v>1497</v>
      </c>
      <c r="G5013" s="17" t="s">
        <v>59</v>
      </c>
      <c r="H5013" s="17" t="s">
        <v>1540</v>
      </c>
      <c r="I5013" s="17" t="s">
        <v>1524</v>
      </c>
      <c r="J5013" s="17" t="n">
        <v>2</v>
      </c>
      <c r="K5013" s="15" t="n">
        <v>165.9</v>
      </c>
      <c r="L5013" s="22" t="n">
        <v>0.15</v>
      </c>
      <c r="M5013" s="15" t="n">
        <v>0</v>
      </c>
      <c r="N5013" s="15" t="n">
        <f aca="false">J5013*K5013</f>
        <v>331.8</v>
      </c>
      <c r="O5013" s="15" t="n">
        <f aca="false">N5013*L5013</f>
        <v>49.77</v>
      </c>
      <c r="P5013" s="15" t="n">
        <f aca="false">N5013-O5013</f>
        <v>282.03</v>
      </c>
      <c r="Q5013" s="15" t="n">
        <f aca="false">J5013*INDEX(dProdutos!$F$2:$F$47,MATCH(E5013,dProdutos!$A$2:$A$47,0))</f>
        <v>134.56</v>
      </c>
      <c r="R5013" s="15" t="n">
        <f aca="false">IF(I5013="Cancelado",0,P5013-Q5013)</f>
        <v>147.47</v>
      </c>
      <c r="S5013" s="17" t="str">
        <f aca="false">INDEX(dProdutos!$D$2:$D$47,MATCH(E5013,dProdutos!$A$2:$A$47,0))</f>
        <v>Acessórios</v>
      </c>
    </row>
    <row r="5014" customFormat="false" ht="15" hidden="false" customHeight="false" outlineLevel="0" collapsed="false">
      <c r="A5014" s="17" t="s">
        <v>4580</v>
      </c>
      <c r="B5014" s="17" t="n">
        <v>1</v>
      </c>
      <c r="C5014" s="21" t="n">
        <v>45994</v>
      </c>
      <c r="D5014" s="17" t="s">
        <v>974</v>
      </c>
      <c r="E5014" s="17" t="s">
        <v>210</v>
      </c>
      <c r="F5014" s="17" t="s">
        <v>1503</v>
      </c>
      <c r="G5014" s="17" t="s">
        <v>62</v>
      </c>
      <c r="H5014" s="17" t="s">
        <v>1523</v>
      </c>
      <c r="I5014" s="17" t="s">
        <v>1524</v>
      </c>
      <c r="J5014" s="17" t="n">
        <v>1</v>
      </c>
      <c r="K5014" s="15" t="n">
        <v>245.9</v>
      </c>
      <c r="L5014" s="22" t="n">
        <v>0</v>
      </c>
      <c r="M5014" s="15" t="n">
        <v>32.2</v>
      </c>
      <c r="N5014" s="15" t="n">
        <f aca="false">J5014*K5014</f>
        <v>245.9</v>
      </c>
      <c r="O5014" s="15" t="n">
        <f aca="false">N5014*L5014</f>
        <v>0</v>
      </c>
      <c r="P5014" s="15" t="n">
        <f aca="false">N5014-O5014</f>
        <v>245.9</v>
      </c>
      <c r="Q5014" s="15" t="n">
        <f aca="false">J5014*INDEX(dProdutos!$F$2:$F$47,MATCH(E5014,dProdutos!$A$2:$A$47,0))</f>
        <v>150.63</v>
      </c>
      <c r="R5014" s="15" t="n">
        <f aca="false">IF(I5014="Cancelado",0,P5014-Q5014)</f>
        <v>95.27</v>
      </c>
      <c r="S5014" s="17" t="str">
        <f aca="false">INDEX(dProdutos!$D$2:$D$47,MATCH(E5014,dProdutos!$A$2:$A$47,0))</f>
        <v>Beleza</v>
      </c>
    </row>
    <row r="5015" customFormat="false" ht="15" hidden="false" customHeight="false" outlineLevel="0" collapsed="false">
      <c r="A5015" s="17" t="s">
        <v>4580</v>
      </c>
      <c r="B5015" s="17" t="n">
        <v>2</v>
      </c>
      <c r="C5015" s="21" t="n">
        <v>45994</v>
      </c>
      <c r="D5015" s="17" t="s">
        <v>974</v>
      </c>
      <c r="E5015" s="17" t="s">
        <v>156</v>
      </c>
      <c r="F5015" s="17" t="s">
        <v>1503</v>
      </c>
      <c r="G5015" s="17" t="s">
        <v>62</v>
      </c>
      <c r="H5015" s="17" t="s">
        <v>1523</v>
      </c>
      <c r="I5015" s="17" t="s">
        <v>1524</v>
      </c>
      <c r="J5015" s="17" t="n">
        <v>1</v>
      </c>
      <c r="K5015" s="15" t="n">
        <v>192.9</v>
      </c>
      <c r="L5015" s="22" t="n">
        <v>0</v>
      </c>
      <c r="M5015" s="15" t="n">
        <v>0</v>
      </c>
      <c r="N5015" s="15" t="n">
        <f aca="false">J5015*K5015</f>
        <v>192.9</v>
      </c>
      <c r="O5015" s="15" t="n">
        <f aca="false">N5015*L5015</f>
        <v>0</v>
      </c>
      <c r="P5015" s="15" t="n">
        <f aca="false">N5015-O5015</f>
        <v>192.9</v>
      </c>
      <c r="Q5015" s="15" t="n">
        <f aca="false">J5015*INDEX(dProdutos!$F$2:$F$47,MATCH(E5015,dProdutos!$A$2:$A$47,0))</f>
        <v>80.38</v>
      </c>
      <c r="R5015" s="15" t="n">
        <f aca="false">IF(I5015="Cancelado",0,P5015-Q5015)</f>
        <v>112.52</v>
      </c>
      <c r="S5015" s="17" t="str">
        <f aca="false">INDEX(dProdutos!$D$2:$D$47,MATCH(E5015,dProdutos!$A$2:$A$47,0))</f>
        <v>Acessórios</v>
      </c>
    </row>
    <row r="5016" customFormat="false" ht="15" hidden="false" customHeight="false" outlineLevel="0" collapsed="false">
      <c r="A5016" s="17" t="s">
        <v>4581</v>
      </c>
      <c r="B5016" s="17" t="n">
        <v>1</v>
      </c>
      <c r="C5016" s="21" t="n">
        <v>45994</v>
      </c>
      <c r="D5016" s="17" t="s">
        <v>615</v>
      </c>
      <c r="E5016" s="17" t="s">
        <v>135</v>
      </c>
      <c r="F5016" s="17" t="s">
        <v>1501</v>
      </c>
      <c r="G5016" s="17" t="s">
        <v>62</v>
      </c>
      <c r="H5016" s="17" t="s">
        <v>1523</v>
      </c>
      <c r="I5016" s="17" t="s">
        <v>1524</v>
      </c>
      <c r="J5016" s="17" t="n">
        <v>1</v>
      </c>
      <c r="K5016" s="15" t="n">
        <v>200.9</v>
      </c>
      <c r="L5016" s="22" t="n">
        <v>0.1</v>
      </c>
      <c r="M5016" s="15" t="n">
        <v>0</v>
      </c>
      <c r="N5016" s="15" t="n">
        <f aca="false">J5016*K5016</f>
        <v>200.9</v>
      </c>
      <c r="O5016" s="15" t="n">
        <f aca="false">N5016*L5016</f>
        <v>20.09</v>
      </c>
      <c r="P5016" s="15" t="n">
        <f aca="false">N5016-O5016</f>
        <v>180.81</v>
      </c>
      <c r="Q5016" s="15" t="n">
        <f aca="false">J5016*INDEX(dProdutos!$F$2:$F$47,MATCH(E5016,dProdutos!$A$2:$A$47,0))</f>
        <v>80.73</v>
      </c>
      <c r="R5016" s="15" t="n">
        <f aca="false">IF(I5016="Cancelado",0,P5016-Q5016)</f>
        <v>100.08</v>
      </c>
      <c r="S5016" s="17" t="str">
        <f aca="false">INDEX(dProdutos!$D$2:$D$47,MATCH(E5016,dProdutos!$A$2:$A$47,0))</f>
        <v>Calçados</v>
      </c>
    </row>
    <row r="5017" customFormat="false" ht="15" hidden="false" customHeight="false" outlineLevel="0" collapsed="false">
      <c r="A5017" s="17" t="s">
        <v>4582</v>
      </c>
      <c r="B5017" s="17" t="n">
        <v>1</v>
      </c>
      <c r="C5017" s="21" t="n">
        <v>45994</v>
      </c>
      <c r="D5017" s="17" t="s">
        <v>1428</v>
      </c>
      <c r="E5017" s="17" t="s">
        <v>129</v>
      </c>
      <c r="F5017" s="17" t="s">
        <v>1497</v>
      </c>
      <c r="G5017" s="17" t="s">
        <v>60</v>
      </c>
      <c r="H5017" s="17" t="s">
        <v>1523</v>
      </c>
      <c r="I5017" s="17" t="s">
        <v>1524</v>
      </c>
      <c r="J5017" s="17" t="n">
        <v>1</v>
      </c>
      <c r="K5017" s="15" t="n">
        <v>105.9</v>
      </c>
      <c r="L5017" s="22" t="n">
        <v>0</v>
      </c>
      <c r="M5017" s="15" t="n">
        <v>25.62</v>
      </c>
      <c r="N5017" s="15" t="n">
        <f aca="false">J5017*K5017</f>
        <v>105.9</v>
      </c>
      <c r="O5017" s="15" t="n">
        <f aca="false">N5017*L5017</f>
        <v>0</v>
      </c>
      <c r="P5017" s="15" t="n">
        <f aca="false">N5017-O5017</f>
        <v>105.9</v>
      </c>
      <c r="Q5017" s="15" t="n">
        <f aca="false">J5017*INDEX(dProdutos!$F$2:$F$47,MATCH(E5017,dProdutos!$A$2:$A$47,0))</f>
        <v>43.79</v>
      </c>
      <c r="R5017" s="15" t="n">
        <f aca="false">IF(I5017="Cancelado",0,P5017-Q5017)</f>
        <v>62.11</v>
      </c>
      <c r="S5017" s="17" t="str">
        <f aca="false">INDEX(dProdutos!$D$2:$D$47,MATCH(E5017,dProdutos!$A$2:$A$47,0))</f>
        <v>Calçados</v>
      </c>
    </row>
    <row r="5018" customFormat="false" ht="15" hidden="false" customHeight="false" outlineLevel="0" collapsed="false">
      <c r="A5018" s="17" t="s">
        <v>4582</v>
      </c>
      <c r="B5018" s="17" t="n">
        <v>2</v>
      </c>
      <c r="C5018" s="21" t="n">
        <v>45994</v>
      </c>
      <c r="D5018" s="17" t="s">
        <v>1428</v>
      </c>
      <c r="E5018" s="17" t="s">
        <v>150</v>
      </c>
      <c r="F5018" s="17" t="s">
        <v>1497</v>
      </c>
      <c r="G5018" s="17" t="s">
        <v>60</v>
      </c>
      <c r="H5018" s="17" t="s">
        <v>1523</v>
      </c>
      <c r="I5018" s="17" t="s">
        <v>1524</v>
      </c>
      <c r="J5018" s="17" t="n">
        <v>2</v>
      </c>
      <c r="K5018" s="15" t="n">
        <v>71.9</v>
      </c>
      <c r="L5018" s="22" t="n">
        <v>0</v>
      </c>
      <c r="M5018" s="15" t="n">
        <v>0</v>
      </c>
      <c r="N5018" s="15" t="n">
        <f aca="false">J5018*K5018</f>
        <v>143.8</v>
      </c>
      <c r="O5018" s="15" t="n">
        <f aca="false">N5018*L5018</f>
        <v>0</v>
      </c>
      <c r="P5018" s="15" t="n">
        <f aca="false">N5018-O5018</f>
        <v>143.8</v>
      </c>
      <c r="Q5018" s="15" t="n">
        <f aca="false">J5018*INDEX(dProdutos!$F$2:$F$47,MATCH(E5018,dProdutos!$A$2:$A$47,0))</f>
        <v>54.76</v>
      </c>
      <c r="R5018" s="15" t="n">
        <f aca="false">IF(I5018="Cancelado",0,P5018-Q5018)</f>
        <v>89.04</v>
      </c>
      <c r="S5018" s="17" t="str">
        <f aca="false">INDEX(dProdutos!$D$2:$D$47,MATCH(E5018,dProdutos!$A$2:$A$47,0))</f>
        <v>Acessórios</v>
      </c>
    </row>
    <row r="5019" customFormat="false" ht="15" hidden="false" customHeight="false" outlineLevel="0" collapsed="false">
      <c r="A5019" s="17" t="s">
        <v>4582</v>
      </c>
      <c r="B5019" s="17" t="n">
        <v>3</v>
      </c>
      <c r="C5019" s="21" t="n">
        <v>45994</v>
      </c>
      <c r="D5019" s="17" t="s">
        <v>1428</v>
      </c>
      <c r="E5019" s="17" t="s">
        <v>183</v>
      </c>
      <c r="F5019" s="17" t="s">
        <v>1497</v>
      </c>
      <c r="G5019" s="17" t="s">
        <v>60</v>
      </c>
      <c r="H5019" s="17" t="s">
        <v>1523</v>
      </c>
      <c r="I5019" s="17" t="s">
        <v>1524</v>
      </c>
      <c r="J5019" s="17" t="n">
        <v>1</v>
      </c>
      <c r="K5019" s="15" t="n">
        <v>121.9</v>
      </c>
      <c r="L5019" s="22" t="n">
        <v>0.05</v>
      </c>
      <c r="M5019" s="15" t="n">
        <v>0</v>
      </c>
      <c r="N5019" s="15" t="n">
        <f aca="false">J5019*K5019</f>
        <v>121.9</v>
      </c>
      <c r="O5019" s="15" t="n">
        <f aca="false">N5019*L5019</f>
        <v>6.095</v>
      </c>
      <c r="P5019" s="15" t="n">
        <f aca="false">N5019-O5019</f>
        <v>115.805</v>
      </c>
      <c r="Q5019" s="15" t="n">
        <f aca="false">J5019*INDEX(dProdutos!$F$2:$F$47,MATCH(E5019,dProdutos!$A$2:$A$47,0))</f>
        <v>52.76</v>
      </c>
      <c r="R5019" s="15" t="n">
        <f aca="false">IF(I5019="Cancelado",0,P5019-Q5019)</f>
        <v>63.045</v>
      </c>
      <c r="S5019" s="17" t="str">
        <f aca="false">INDEX(dProdutos!$D$2:$D$47,MATCH(E5019,dProdutos!$A$2:$A$47,0))</f>
        <v>Eletrônicos</v>
      </c>
    </row>
    <row r="5020" customFormat="false" ht="15" hidden="false" customHeight="false" outlineLevel="0" collapsed="false">
      <c r="A5020" s="17" t="s">
        <v>4583</v>
      </c>
      <c r="B5020" s="17" t="n">
        <v>1</v>
      </c>
      <c r="C5020" s="21" t="n">
        <v>45995</v>
      </c>
      <c r="D5020" s="17" t="s">
        <v>327</v>
      </c>
      <c r="E5020" s="17" t="s">
        <v>95</v>
      </c>
      <c r="F5020" s="17" t="s">
        <v>1497</v>
      </c>
      <c r="G5020" s="17" t="s">
        <v>64</v>
      </c>
      <c r="H5020" s="17" t="s">
        <v>1523</v>
      </c>
      <c r="I5020" s="17" t="s">
        <v>1524</v>
      </c>
      <c r="J5020" s="17" t="n">
        <v>1</v>
      </c>
      <c r="K5020" s="15" t="n">
        <v>77.9</v>
      </c>
      <c r="L5020" s="22" t="n">
        <v>0.05</v>
      </c>
      <c r="M5020" s="15" t="n">
        <v>0</v>
      </c>
      <c r="N5020" s="15" t="n">
        <f aca="false">J5020*K5020</f>
        <v>77.9</v>
      </c>
      <c r="O5020" s="15" t="n">
        <f aca="false">N5020*L5020</f>
        <v>3.895</v>
      </c>
      <c r="P5020" s="15" t="n">
        <f aca="false">N5020-O5020</f>
        <v>74.005</v>
      </c>
      <c r="Q5020" s="15" t="n">
        <f aca="false">J5020*INDEX(dProdutos!$F$2:$F$47,MATCH(E5020,dProdutos!$A$2:$A$47,0))</f>
        <v>36.71</v>
      </c>
      <c r="R5020" s="15" t="n">
        <f aca="false">IF(I5020="Cancelado",0,P5020-Q5020)</f>
        <v>37.295</v>
      </c>
      <c r="S5020" s="17" t="str">
        <f aca="false">INDEX(dProdutos!$D$2:$D$47,MATCH(E5020,dProdutos!$A$2:$A$47,0))</f>
        <v>Moda Feminina</v>
      </c>
    </row>
    <row r="5021" customFormat="false" ht="15" hidden="false" customHeight="false" outlineLevel="0" collapsed="false">
      <c r="A5021" s="17" t="s">
        <v>4584</v>
      </c>
      <c r="B5021" s="17" t="n">
        <v>1</v>
      </c>
      <c r="C5021" s="21" t="n">
        <v>45995</v>
      </c>
      <c r="D5021" s="17" t="s">
        <v>496</v>
      </c>
      <c r="E5021" s="17" t="s">
        <v>85</v>
      </c>
      <c r="F5021" s="17" t="s">
        <v>1501</v>
      </c>
      <c r="G5021" s="17" t="s">
        <v>60</v>
      </c>
      <c r="H5021" s="17" t="s">
        <v>1537</v>
      </c>
      <c r="I5021" s="17" t="s">
        <v>1541</v>
      </c>
      <c r="J5021" s="17" t="n">
        <v>2</v>
      </c>
      <c r="K5021" s="15" t="n">
        <v>165.9</v>
      </c>
      <c r="L5021" s="22" t="n">
        <v>0</v>
      </c>
      <c r="M5021" s="15" t="n">
        <v>0</v>
      </c>
      <c r="N5021" s="15" t="n">
        <f aca="false">J5021*K5021</f>
        <v>331.8</v>
      </c>
      <c r="O5021" s="15" t="n">
        <f aca="false">N5021*L5021</f>
        <v>0</v>
      </c>
      <c r="P5021" s="15" t="n">
        <f aca="false">N5021-O5021</f>
        <v>331.8</v>
      </c>
      <c r="Q5021" s="15" t="n">
        <f aca="false">J5021*INDEX(dProdutos!$F$2:$F$47,MATCH(E5021,dProdutos!$A$2:$A$47,0))</f>
        <v>183.1</v>
      </c>
      <c r="R5021" s="15" t="n">
        <f aca="false">IF(I5021="Cancelado",0,P5021-Q5021)</f>
        <v>148.7</v>
      </c>
      <c r="S5021" s="17" t="str">
        <f aca="false">INDEX(dProdutos!$D$2:$D$47,MATCH(E5021,dProdutos!$A$2:$A$47,0))</f>
        <v>Moda Feminina</v>
      </c>
    </row>
    <row r="5022" customFormat="false" ht="15" hidden="false" customHeight="false" outlineLevel="0" collapsed="false">
      <c r="A5022" s="17" t="s">
        <v>4584</v>
      </c>
      <c r="B5022" s="17" t="n">
        <v>2</v>
      </c>
      <c r="C5022" s="21" t="n">
        <v>45995</v>
      </c>
      <c r="D5022" s="17" t="s">
        <v>496</v>
      </c>
      <c r="E5022" s="17" t="s">
        <v>195</v>
      </c>
      <c r="F5022" s="17" t="s">
        <v>1501</v>
      </c>
      <c r="G5022" s="17" t="s">
        <v>60</v>
      </c>
      <c r="H5022" s="17" t="s">
        <v>1537</v>
      </c>
      <c r="I5022" s="17" t="s">
        <v>1541</v>
      </c>
      <c r="J5022" s="17" t="n">
        <v>1</v>
      </c>
      <c r="K5022" s="15" t="n">
        <v>72.9</v>
      </c>
      <c r="L5022" s="22" t="n">
        <v>0.15</v>
      </c>
      <c r="M5022" s="15" t="n">
        <v>0</v>
      </c>
      <c r="N5022" s="15" t="n">
        <f aca="false">J5022*K5022</f>
        <v>72.9</v>
      </c>
      <c r="O5022" s="15" t="n">
        <f aca="false">N5022*L5022</f>
        <v>10.935</v>
      </c>
      <c r="P5022" s="15" t="n">
        <f aca="false">N5022-O5022</f>
        <v>61.965</v>
      </c>
      <c r="Q5022" s="15" t="n">
        <f aca="false">J5022*INDEX(dProdutos!$F$2:$F$47,MATCH(E5022,dProdutos!$A$2:$A$47,0))</f>
        <v>39.23</v>
      </c>
      <c r="R5022" s="15" t="n">
        <f aca="false">IF(I5022="Cancelado",0,P5022-Q5022)</f>
        <v>22.735</v>
      </c>
      <c r="S5022" s="17" t="str">
        <f aca="false">INDEX(dProdutos!$D$2:$D$47,MATCH(E5022,dProdutos!$A$2:$A$47,0))</f>
        <v>Eletrônicos</v>
      </c>
    </row>
    <row r="5023" customFormat="false" ht="15" hidden="false" customHeight="false" outlineLevel="0" collapsed="false">
      <c r="A5023" s="17" t="s">
        <v>4584</v>
      </c>
      <c r="B5023" s="17" t="n">
        <v>3</v>
      </c>
      <c r="C5023" s="21" t="n">
        <v>45995</v>
      </c>
      <c r="D5023" s="17" t="s">
        <v>496</v>
      </c>
      <c r="E5023" s="17" t="s">
        <v>177</v>
      </c>
      <c r="F5023" s="17" t="s">
        <v>1501</v>
      </c>
      <c r="G5023" s="17" t="s">
        <v>60</v>
      </c>
      <c r="H5023" s="17" t="s">
        <v>1537</v>
      </c>
      <c r="I5023" s="17" t="s">
        <v>1541</v>
      </c>
      <c r="J5023" s="17" t="n">
        <v>1</v>
      </c>
      <c r="K5023" s="15" t="n">
        <v>257.9</v>
      </c>
      <c r="L5023" s="22" t="n">
        <v>0</v>
      </c>
      <c r="M5023" s="15" t="n">
        <v>0</v>
      </c>
      <c r="N5023" s="15" t="n">
        <f aca="false">J5023*K5023</f>
        <v>257.9</v>
      </c>
      <c r="O5023" s="15" t="n">
        <f aca="false">N5023*L5023</f>
        <v>0</v>
      </c>
      <c r="P5023" s="15" t="n">
        <f aca="false">N5023-O5023</f>
        <v>257.9</v>
      </c>
      <c r="Q5023" s="15" t="n">
        <f aca="false">J5023*INDEX(dProdutos!$F$2:$F$47,MATCH(E5023,dProdutos!$A$2:$A$47,0))</f>
        <v>138.23</v>
      </c>
      <c r="R5023" s="15" t="n">
        <f aca="false">IF(I5023="Cancelado",0,P5023-Q5023)</f>
        <v>119.67</v>
      </c>
      <c r="S5023" s="17" t="str">
        <f aca="false">INDEX(dProdutos!$D$2:$D$47,MATCH(E5023,dProdutos!$A$2:$A$47,0))</f>
        <v>Casa</v>
      </c>
    </row>
    <row r="5024" customFormat="false" ht="15" hidden="false" customHeight="false" outlineLevel="0" collapsed="false">
      <c r="A5024" s="17" t="s">
        <v>4585</v>
      </c>
      <c r="B5024" s="17" t="n">
        <v>1</v>
      </c>
      <c r="C5024" s="21" t="n">
        <v>45995</v>
      </c>
      <c r="D5024" s="17" t="s">
        <v>696</v>
      </c>
      <c r="E5024" s="17" t="s">
        <v>81</v>
      </c>
      <c r="F5024" s="17" t="s">
        <v>1495</v>
      </c>
      <c r="G5024" s="17" t="s">
        <v>63</v>
      </c>
      <c r="H5024" s="17" t="s">
        <v>1523</v>
      </c>
      <c r="I5024" s="17" t="s">
        <v>1524</v>
      </c>
      <c r="J5024" s="17" t="n">
        <v>1</v>
      </c>
      <c r="K5024" s="15" t="n">
        <v>64.9</v>
      </c>
      <c r="L5024" s="22" t="n">
        <v>0</v>
      </c>
      <c r="M5024" s="15" t="n">
        <v>0</v>
      </c>
      <c r="N5024" s="15" t="n">
        <f aca="false">J5024*K5024</f>
        <v>64.9</v>
      </c>
      <c r="O5024" s="15" t="n">
        <f aca="false">N5024*L5024</f>
        <v>0</v>
      </c>
      <c r="P5024" s="15" t="n">
        <f aca="false">N5024-O5024</f>
        <v>64.9</v>
      </c>
      <c r="Q5024" s="15" t="n">
        <f aca="false">J5024*INDEX(dProdutos!$F$2:$F$47,MATCH(E5024,dProdutos!$A$2:$A$47,0))</f>
        <v>26.12</v>
      </c>
      <c r="R5024" s="15" t="n">
        <f aca="false">IF(I5024="Cancelado",0,P5024-Q5024)</f>
        <v>38.78</v>
      </c>
      <c r="S5024" s="17" t="str">
        <f aca="false">INDEX(dProdutos!$D$2:$D$47,MATCH(E5024,dProdutos!$A$2:$A$47,0))</f>
        <v>Moda Feminina</v>
      </c>
    </row>
    <row r="5025" customFormat="false" ht="15" hidden="false" customHeight="false" outlineLevel="0" collapsed="false">
      <c r="A5025" s="17" t="s">
        <v>4586</v>
      </c>
      <c r="B5025" s="17" t="n">
        <v>1</v>
      </c>
      <c r="C5025" s="21" t="n">
        <v>45995</v>
      </c>
      <c r="D5025" s="17" t="s">
        <v>735</v>
      </c>
      <c r="E5025" s="17" t="s">
        <v>204</v>
      </c>
      <c r="F5025" s="17" t="s">
        <v>1499</v>
      </c>
      <c r="G5025" s="17" t="s">
        <v>60</v>
      </c>
      <c r="H5025" s="17" t="s">
        <v>1537</v>
      </c>
      <c r="I5025" s="17" t="s">
        <v>1524</v>
      </c>
      <c r="J5025" s="17" t="n">
        <v>1</v>
      </c>
      <c r="K5025" s="15" t="n">
        <v>64.9</v>
      </c>
      <c r="L5025" s="22" t="n">
        <v>0</v>
      </c>
      <c r="M5025" s="15" t="n">
        <v>0</v>
      </c>
      <c r="N5025" s="15" t="n">
        <f aca="false">J5025*K5025</f>
        <v>64.9</v>
      </c>
      <c r="O5025" s="15" t="n">
        <f aca="false">N5025*L5025</f>
        <v>0</v>
      </c>
      <c r="P5025" s="15" t="n">
        <f aca="false">N5025-O5025</f>
        <v>64.9</v>
      </c>
      <c r="Q5025" s="15" t="n">
        <f aca="false">J5025*INDEX(dProdutos!$F$2:$F$47,MATCH(E5025,dProdutos!$A$2:$A$47,0))</f>
        <v>27.52</v>
      </c>
      <c r="R5025" s="15" t="n">
        <f aca="false">IF(I5025="Cancelado",0,P5025-Q5025)</f>
        <v>37.38</v>
      </c>
      <c r="S5025" s="17" t="str">
        <f aca="false">INDEX(dProdutos!$D$2:$D$47,MATCH(E5025,dProdutos!$A$2:$A$47,0))</f>
        <v>Beleza</v>
      </c>
    </row>
    <row r="5026" customFormat="false" ht="15" hidden="false" customHeight="false" outlineLevel="0" collapsed="false">
      <c r="A5026" s="17" t="s">
        <v>4586</v>
      </c>
      <c r="B5026" s="17" t="n">
        <v>2</v>
      </c>
      <c r="C5026" s="21" t="n">
        <v>45995</v>
      </c>
      <c r="D5026" s="17" t="s">
        <v>735</v>
      </c>
      <c r="E5026" s="17" t="s">
        <v>123</v>
      </c>
      <c r="F5026" s="17" t="s">
        <v>1499</v>
      </c>
      <c r="G5026" s="17" t="s">
        <v>60</v>
      </c>
      <c r="H5026" s="17" t="s">
        <v>1537</v>
      </c>
      <c r="I5026" s="17" t="s">
        <v>1524</v>
      </c>
      <c r="J5026" s="17" t="n">
        <v>1</v>
      </c>
      <c r="K5026" s="15" t="n">
        <v>277.9</v>
      </c>
      <c r="L5026" s="22" t="n">
        <v>0</v>
      </c>
      <c r="M5026" s="15" t="n">
        <v>0</v>
      </c>
      <c r="N5026" s="15" t="n">
        <f aca="false">J5026*K5026</f>
        <v>277.9</v>
      </c>
      <c r="O5026" s="15" t="n">
        <f aca="false">N5026*L5026</f>
        <v>0</v>
      </c>
      <c r="P5026" s="15" t="n">
        <f aca="false">N5026-O5026</f>
        <v>277.9</v>
      </c>
      <c r="Q5026" s="15" t="n">
        <f aca="false">J5026*INDEX(dProdutos!$F$2:$F$47,MATCH(E5026,dProdutos!$A$2:$A$47,0))</f>
        <v>132.36</v>
      </c>
      <c r="R5026" s="15" t="n">
        <f aca="false">IF(I5026="Cancelado",0,P5026-Q5026)</f>
        <v>145.54</v>
      </c>
      <c r="S5026" s="17" t="str">
        <f aca="false">INDEX(dProdutos!$D$2:$D$47,MATCH(E5026,dProdutos!$A$2:$A$47,0))</f>
        <v>Calçados</v>
      </c>
    </row>
    <row r="5027" customFormat="false" ht="15" hidden="false" customHeight="false" outlineLevel="0" collapsed="false">
      <c r="A5027" s="17" t="s">
        <v>4587</v>
      </c>
      <c r="B5027" s="17" t="n">
        <v>1</v>
      </c>
      <c r="C5027" s="21" t="n">
        <v>45995</v>
      </c>
      <c r="D5027" s="17" t="s">
        <v>494</v>
      </c>
      <c r="E5027" s="17" t="s">
        <v>73</v>
      </c>
      <c r="F5027" s="17" t="s">
        <v>1490</v>
      </c>
      <c r="G5027" s="17" t="s">
        <v>59</v>
      </c>
      <c r="H5027" s="17" t="s">
        <v>1523</v>
      </c>
      <c r="I5027" s="17" t="s">
        <v>1524</v>
      </c>
      <c r="J5027" s="17" t="n">
        <v>1</v>
      </c>
      <c r="K5027" s="15" t="n">
        <v>179.9</v>
      </c>
      <c r="L5027" s="22" t="n">
        <v>0.15</v>
      </c>
      <c r="M5027" s="15" t="n">
        <v>28.92</v>
      </c>
      <c r="N5027" s="15" t="n">
        <f aca="false">J5027*K5027</f>
        <v>179.9</v>
      </c>
      <c r="O5027" s="15" t="n">
        <f aca="false">N5027*L5027</f>
        <v>26.985</v>
      </c>
      <c r="P5027" s="15" t="n">
        <f aca="false">N5027-O5027</f>
        <v>152.915</v>
      </c>
      <c r="Q5027" s="15" t="n">
        <f aca="false">J5027*INDEX(dProdutos!$F$2:$F$47,MATCH(E5027,dProdutos!$A$2:$A$47,0))</f>
        <v>69.44</v>
      </c>
      <c r="R5027" s="15" t="n">
        <f aca="false">IF(I5027="Cancelado",0,P5027-Q5027)</f>
        <v>83.475</v>
      </c>
      <c r="S5027" s="17" t="str">
        <f aca="false">INDEX(dProdutos!$D$2:$D$47,MATCH(E5027,dProdutos!$A$2:$A$47,0))</f>
        <v>Moda Feminina</v>
      </c>
    </row>
    <row r="5028" customFormat="false" ht="15" hidden="false" customHeight="false" outlineLevel="0" collapsed="false">
      <c r="A5028" s="17" t="s">
        <v>4587</v>
      </c>
      <c r="B5028" s="17" t="n">
        <v>2</v>
      </c>
      <c r="C5028" s="21" t="n">
        <v>45995</v>
      </c>
      <c r="D5028" s="17" t="s">
        <v>494</v>
      </c>
      <c r="E5028" s="17" t="s">
        <v>123</v>
      </c>
      <c r="F5028" s="17" t="s">
        <v>1490</v>
      </c>
      <c r="G5028" s="17" t="s">
        <v>59</v>
      </c>
      <c r="H5028" s="17" t="s">
        <v>1523</v>
      </c>
      <c r="I5028" s="17" t="s">
        <v>1524</v>
      </c>
      <c r="J5028" s="17" t="n">
        <v>1</v>
      </c>
      <c r="K5028" s="15" t="n">
        <v>277.9</v>
      </c>
      <c r="L5028" s="22" t="n">
        <v>0</v>
      </c>
      <c r="M5028" s="15" t="n">
        <v>0</v>
      </c>
      <c r="N5028" s="15" t="n">
        <f aca="false">J5028*K5028</f>
        <v>277.9</v>
      </c>
      <c r="O5028" s="15" t="n">
        <f aca="false">N5028*L5028</f>
        <v>0</v>
      </c>
      <c r="P5028" s="15" t="n">
        <f aca="false">N5028-O5028</f>
        <v>277.9</v>
      </c>
      <c r="Q5028" s="15" t="n">
        <f aca="false">J5028*INDEX(dProdutos!$F$2:$F$47,MATCH(E5028,dProdutos!$A$2:$A$47,0))</f>
        <v>132.36</v>
      </c>
      <c r="R5028" s="15" t="n">
        <f aca="false">IF(I5028="Cancelado",0,P5028-Q5028)</f>
        <v>145.54</v>
      </c>
      <c r="S5028" s="17" t="str">
        <f aca="false">INDEX(dProdutos!$D$2:$D$47,MATCH(E5028,dProdutos!$A$2:$A$47,0))</f>
        <v>Calçados</v>
      </c>
    </row>
    <row r="5029" customFormat="false" ht="15" hidden="false" customHeight="false" outlineLevel="0" collapsed="false">
      <c r="A5029" s="17" t="s">
        <v>4588</v>
      </c>
      <c r="B5029" s="17" t="n">
        <v>1</v>
      </c>
      <c r="C5029" s="21" t="n">
        <v>45995</v>
      </c>
      <c r="D5029" s="17" t="s">
        <v>1017</v>
      </c>
      <c r="E5029" s="17" t="s">
        <v>171</v>
      </c>
      <c r="F5029" s="17" t="s">
        <v>1497</v>
      </c>
      <c r="G5029" s="17" t="s">
        <v>59</v>
      </c>
      <c r="H5029" s="17" t="s">
        <v>1537</v>
      </c>
      <c r="I5029" s="17" t="s">
        <v>1524</v>
      </c>
      <c r="J5029" s="17" t="n">
        <v>2</v>
      </c>
      <c r="K5029" s="15" t="n">
        <v>246.9</v>
      </c>
      <c r="L5029" s="22" t="n">
        <v>0</v>
      </c>
      <c r="M5029" s="15" t="n">
        <v>12.45</v>
      </c>
      <c r="N5029" s="15" t="n">
        <f aca="false">J5029*K5029</f>
        <v>493.8</v>
      </c>
      <c r="O5029" s="15" t="n">
        <f aca="false">N5029*L5029</f>
        <v>0</v>
      </c>
      <c r="P5029" s="15" t="n">
        <f aca="false">N5029-O5029</f>
        <v>493.8</v>
      </c>
      <c r="Q5029" s="15" t="n">
        <f aca="false">J5029*INDEX(dProdutos!$F$2:$F$47,MATCH(E5029,dProdutos!$A$2:$A$47,0))</f>
        <v>207.22</v>
      </c>
      <c r="R5029" s="15" t="n">
        <f aca="false">IF(I5029="Cancelado",0,P5029-Q5029)</f>
        <v>286.58</v>
      </c>
      <c r="S5029" s="17" t="str">
        <f aca="false">INDEX(dProdutos!$D$2:$D$47,MATCH(E5029,dProdutos!$A$2:$A$47,0))</f>
        <v>Casa</v>
      </c>
    </row>
    <row r="5030" customFormat="false" ht="15" hidden="false" customHeight="false" outlineLevel="0" collapsed="false">
      <c r="A5030" s="17" t="s">
        <v>4589</v>
      </c>
      <c r="B5030" s="17" t="n">
        <v>1</v>
      </c>
      <c r="C5030" s="21" t="n">
        <v>45995</v>
      </c>
      <c r="D5030" s="17" t="s">
        <v>1159</v>
      </c>
      <c r="E5030" s="17" t="s">
        <v>192</v>
      </c>
      <c r="F5030" s="17" t="s">
        <v>1503</v>
      </c>
      <c r="G5030" s="17" t="s">
        <v>64</v>
      </c>
      <c r="H5030" s="17" t="s">
        <v>1523</v>
      </c>
      <c r="I5030" s="17" t="s">
        <v>1524</v>
      </c>
      <c r="J5030" s="17" t="n">
        <v>1</v>
      </c>
      <c r="K5030" s="15" t="n">
        <v>245.9</v>
      </c>
      <c r="L5030" s="22" t="n">
        <v>0.1</v>
      </c>
      <c r="M5030" s="15" t="n">
        <v>0</v>
      </c>
      <c r="N5030" s="15" t="n">
        <f aca="false">J5030*K5030</f>
        <v>245.9</v>
      </c>
      <c r="O5030" s="15" t="n">
        <f aca="false">N5030*L5030</f>
        <v>24.59</v>
      </c>
      <c r="P5030" s="15" t="n">
        <f aca="false">N5030-O5030</f>
        <v>221.31</v>
      </c>
      <c r="Q5030" s="15" t="n">
        <f aca="false">J5030*INDEX(dProdutos!$F$2:$F$47,MATCH(E5030,dProdutos!$A$2:$A$47,0))</f>
        <v>107.78</v>
      </c>
      <c r="R5030" s="15" t="n">
        <f aca="false">IF(I5030="Cancelado",0,P5030-Q5030)</f>
        <v>113.53</v>
      </c>
      <c r="S5030" s="17" t="str">
        <f aca="false">INDEX(dProdutos!$D$2:$D$47,MATCH(E5030,dProdutos!$A$2:$A$47,0))</f>
        <v>Eletrônicos</v>
      </c>
    </row>
    <row r="5031" customFormat="false" ht="15" hidden="false" customHeight="false" outlineLevel="0" collapsed="false">
      <c r="A5031" s="17" t="s">
        <v>4590</v>
      </c>
      <c r="B5031" s="17" t="n">
        <v>1</v>
      </c>
      <c r="C5031" s="21" t="n">
        <v>45995</v>
      </c>
      <c r="D5031" s="17" t="s">
        <v>488</v>
      </c>
      <c r="E5031" s="17" t="s">
        <v>135</v>
      </c>
      <c r="F5031" s="17" t="s">
        <v>1495</v>
      </c>
      <c r="G5031" s="17" t="s">
        <v>62</v>
      </c>
      <c r="H5031" s="17" t="s">
        <v>1537</v>
      </c>
      <c r="I5031" s="17" t="s">
        <v>1524</v>
      </c>
      <c r="J5031" s="17" t="n">
        <v>1</v>
      </c>
      <c r="K5031" s="15" t="n">
        <v>200.9</v>
      </c>
      <c r="L5031" s="22" t="n">
        <v>0.1</v>
      </c>
      <c r="M5031" s="15" t="n">
        <v>32.23</v>
      </c>
      <c r="N5031" s="15" t="n">
        <f aca="false">J5031*K5031</f>
        <v>200.9</v>
      </c>
      <c r="O5031" s="15" t="n">
        <f aca="false">N5031*L5031</f>
        <v>20.09</v>
      </c>
      <c r="P5031" s="15" t="n">
        <f aca="false">N5031-O5031</f>
        <v>180.81</v>
      </c>
      <c r="Q5031" s="15" t="n">
        <f aca="false">J5031*INDEX(dProdutos!$F$2:$F$47,MATCH(E5031,dProdutos!$A$2:$A$47,0))</f>
        <v>80.73</v>
      </c>
      <c r="R5031" s="15" t="n">
        <f aca="false">IF(I5031="Cancelado",0,P5031-Q5031)</f>
        <v>100.08</v>
      </c>
      <c r="S5031" s="17" t="str">
        <f aca="false">INDEX(dProdutos!$D$2:$D$47,MATCH(E5031,dProdutos!$A$2:$A$47,0))</f>
        <v>Calçados</v>
      </c>
    </row>
    <row r="5032" customFormat="false" ht="15" hidden="false" customHeight="false" outlineLevel="0" collapsed="false">
      <c r="A5032" s="17" t="s">
        <v>4591</v>
      </c>
      <c r="B5032" s="17" t="n">
        <v>1</v>
      </c>
      <c r="C5032" s="21" t="n">
        <v>45995</v>
      </c>
      <c r="D5032" s="17" t="s">
        <v>560</v>
      </c>
      <c r="E5032" s="17" t="s">
        <v>210</v>
      </c>
      <c r="F5032" s="17" t="s">
        <v>1487</v>
      </c>
      <c r="G5032" s="17" t="s">
        <v>64</v>
      </c>
      <c r="H5032" s="17" t="s">
        <v>1523</v>
      </c>
      <c r="I5032" s="17" t="s">
        <v>1524</v>
      </c>
      <c r="J5032" s="17" t="n">
        <v>1</v>
      </c>
      <c r="K5032" s="15" t="n">
        <v>245.9</v>
      </c>
      <c r="L5032" s="22" t="n">
        <v>0</v>
      </c>
      <c r="M5032" s="15" t="n">
        <v>0</v>
      </c>
      <c r="N5032" s="15" t="n">
        <f aca="false">J5032*K5032</f>
        <v>245.9</v>
      </c>
      <c r="O5032" s="15" t="n">
        <f aca="false">N5032*L5032</f>
        <v>0</v>
      </c>
      <c r="P5032" s="15" t="n">
        <f aca="false">N5032-O5032</f>
        <v>245.9</v>
      </c>
      <c r="Q5032" s="15" t="n">
        <f aca="false">J5032*INDEX(dProdutos!$F$2:$F$47,MATCH(E5032,dProdutos!$A$2:$A$47,0))</f>
        <v>150.63</v>
      </c>
      <c r="R5032" s="15" t="n">
        <f aca="false">IF(I5032="Cancelado",0,P5032-Q5032)</f>
        <v>95.27</v>
      </c>
      <c r="S5032" s="17" t="str">
        <f aca="false">INDEX(dProdutos!$D$2:$D$47,MATCH(E5032,dProdutos!$A$2:$A$47,0))</f>
        <v>Beleza</v>
      </c>
    </row>
    <row r="5033" customFormat="false" ht="15" hidden="false" customHeight="false" outlineLevel="0" collapsed="false">
      <c r="A5033" s="17" t="s">
        <v>4592</v>
      </c>
      <c r="B5033" s="17" t="n">
        <v>1</v>
      </c>
      <c r="C5033" s="21" t="n">
        <v>45995</v>
      </c>
      <c r="D5033" s="17" t="s">
        <v>1397</v>
      </c>
      <c r="E5033" s="17" t="s">
        <v>153</v>
      </c>
      <c r="F5033" s="17" t="s">
        <v>1487</v>
      </c>
      <c r="G5033" s="17" t="s">
        <v>59</v>
      </c>
      <c r="H5033" s="17" t="s">
        <v>1537</v>
      </c>
      <c r="I5033" s="17" t="s">
        <v>1524</v>
      </c>
      <c r="J5033" s="17" t="n">
        <v>1</v>
      </c>
      <c r="K5033" s="15" t="n">
        <v>165.9</v>
      </c>
      <c r="L5033" s="22" t="n">
        <v>0</v>
      </c>
      <c r="M5033" s="15" t="n">
        <v>0</v>
      </c>
      <c r="N5033" s="15" t="n">
        <f aca="false">J5033*K5033</f>
        <v>165.9</v>
      </c>
      <c r="O5033" s="15" t="n">
        <f aca="false">N5033*L5033</f>
        <v>0</v>
      </c>
      <c r="P5033" s="15" t="n">
        <f aca="false">N5033-O5033</f>
        <v>165.9</v>
      </c>
      <c r="Q5033" s="15" t="n">
        <f aca="false">J5033*INDEX(dProdutos!$F$2:$F$47,MATCH(E5033,dProdutos!$A$2:$A$47,0))</f>
        <v>67.28</v>
      </c>
      <c r="R5033" s="15" t="n">
        <f aca="false">IF(I5033="Cancelado",0,P5033-Q5033)</f>
        <v>98.62</v>
      </c>
      <c r="S5033" s="17" t="str">
        <f aca="false">INDEX(dProdutos!$D$2:$D$47,MATCH(E5033,dProdutos!$A$2:$A$47,0))</f>
        <v>Acessórios</v>
      </c>
    </row>
    <row r="5034" customFormat="false" ht="15" hidden="false" customHeight="false" outlineLevel="0" collapsed="false">
      <c r="A5034" s="17" t="s">
        <v>4593</v>
      </c>
      <c r="B5034" s="17" t="n">
        <v>1</v>
      </c>
      <c r="C5034" s="21" t="n">
        <v>45995</v>
      </c>
      <c r="D5034" s="17" t="s">
        <v>1178</v>
      </c>
      <c r="E5034" s="17" t="s">
        <v>135</v>
      </c>
      <c r="F5034" s="17" t="s">
        <v>1490</v>
      </c>
      <c r="G5034" s="17" t="s">
        <v>64</v>
      </c>
      <c r="H5034" s="17" t="s">
        <v>1537</v>
      </c>
      <c r="I5034" s="17" t="s">
        <v>1524</v>
      </c>
      <c r="J5034" s="17" t="n">
        <v>1</v>
      </c>
      <c r="K5034" s="15" t="n">
        <v>200.9</v>
      </c>
      <c r="L5034" s="22" t="n">
        <v>0</v>
      </c>
      <c r="M5034" s="15" t="n">
        <v>24.37</v>
      </c>
      <c r="N5034" s="15" t="n">
        <f aca="false">J5034*K5034</f>
        <v>200.9</v>
      </c>
      <c r="O5034" s="15" t="n">
        <f aca="false">N5034*L5034</f>
        <v>0</v>
      </c>
      <c r="P5034" s="15" t="n">
        <f aca="false">N5034-O5034</f>
        <v>200.9</v>
      </c>
      <c r="Q5034" s="15" t="n">
        <f aca="false">J5034*INDEX(dProdutos!$F$2:$F$47,MATCH(E5034,dProdutos!$A$2:$A$47,0))</f>
        <v>80.73</v>
      </c>
      <c r="R5034" s="15" t="n">
        <f aca="false">IF(I5034="Cancelado",0,P5034-Q5034)</f>
        <v>120.17</v>
      </c>
      <c r="S5034" s="17" t="str">
        <f aca="false">INDEX(dProdutos!$D$2:$D$47,MATCH(E5034,dProdutos!$A$2:$A$47,0))</f>
        <v>Calçados</v>
      </c>
    </row>
    <row r="5035" customFormat="false" ht="15" hidden="false" customHeight="false" outlineLevel="0" collapsed="false">
      <c r="A5035" s="17" t="s">
        <v>4593</v>
      </c>
      <c r="B5035" s="17" t="n">
        <v>2</v>
      </c>
      <c r="C5035" s="21" t="n">
        <v>45995</v>
      </c>
      <c r="D5035" s="17" t="s">
        <v>1178</v>
      </c>
      <c r="E5035" s="17" t="s">
        <v>102</v>
      </c>
      <c r="F5035" s="17" t="s">
        <v>1490</v>
      </c>
      <c r="G5035" s="17" t="s">
        <v>64</v>
      </c>
      <c r="H5035" s="17" t="s">
        <v>1537</v>
      </c>
      <c r="I5035" s="17" t="s">
        <v>1524</v>
      </c>
      <c r="J5035" s="17" t="n">
        <v>1</v>
      </c>
      <c r="K5035" s="15" t="n">
        <v>65.9</v>
      </c>
      <c r="L5035" s="22" t="n">
        <v>0.15</v>
      </c>
      <c r="M5035" s="15" t="n">
        <v>0</v>
      </c>
      <c r="N5035" s="15" t="n">
        <f aca="false">J5035*K5035</f>
        <v>65.9</v>
      </c>
      <c r="O5035" s="15" t="n">
        <f aca="false">N5035*L5035</f>
        <v>9.885</v>
      </c>
      <c r="P5035" s="15" t="n">
        <f aca="false">N5035-O5035</f>
        <v>56.015</v>
      </c>
      <c r="Q5035" s="15" t="n">
        <f aca="false">J5035*INDEX(dProdutos!$F$2:$F$47,MATCH(E5035,dProdutos!$A$2:$A$47,0))</f>
        <v>29.68</v>
      </c>
      <c r="R5035" s="15" t="n">
        <f aca="false">IF(I5035="Cancelado",0,P5035-Q5035)</f>
        <v>26.335</v>
      </c>
      <c r="S5035" s="17" t="str">
        <f aca="false">INDEX(dProdutos!$D$2:$D$47,MATCH(E5035,dProdutos!$A$2:$A$47,0))</f>
        <v>Moda Masculina</v>
      </c>
    </row>
    <row r="5036" customFormat="false" ht="15" hidden="false" customHeight="false" outlineLevel="0" collapsed="false">
      <c r="A5036" s="17" t="s">
        <v>4593</v>
      </c>
      <c r="B5036" s="17" t="n">
        <v>3</v>
      </c>
      <c r="C5036" s="21" t="n">
        <v>45995</v>
      </c>
      <c r="D5036" s="17" t="s">
        <v>1178</v>
      </c>
      <c r="E5036" s="17" t="s">
        <v>135</v>
      </c>
      <c r="F5036" s="17" t="s">
        <v>1490</v>
      </c>
      <c r="G5036" s="17" t="s">
        <v>64</v>
      </c>
      <c r="H5036" s="17" t="s">
        <v>1537</v>
      </c>
      <c r="I5036" s="17" t="s">
        <v>1524</v>
      </c>
      <c r="J5036" s="17" t="n">
        <v>3</v>
      </c>
      <c r="K5036" s="15" t="n">
        <v>200.9</v>
      </c>
      <c r="L5036" s="22" t="n">
        <v>0.05</v>
      </c>
      <c r="M5036" s="15" t="n">
        <v>0</v>
      </c>
      <c r="N5036" s="15" t="n">
        <f aca="false">J5036*K5036</f>
        <v>602.7</v>
      </c>
      <c r="O5036" s="15" t="n">
        <f aca="false">N5036*L5036</f>
        <v>30.135</v>
      </c>
      <c r="P5036" s="15" t="n">
        <f aca="false">N5036-O5036</f>
        <v>572.565</v>
      </c>
      <c r="Q5036" s="15" t="n">
        <f aca="false">J5036*INDEX(dProdutos!$F$2:$F$47,MATCH(E5036,dProdutos!$A$2:$A$47,0))</f>
        <v>242.19</v>
      </c>
      <c r="R5036" s="15" t="n">
        <f aca="false">IF(I5036="Cancelado",0,P5036-Q5036)</f>
        <v>330.375</v>
      </c>
      <c r="S5036" s="17" t="str">
        <f aca="false">INDEX(dProdutos!$D$2:$D$47,MATCH(E5036,dProdutos!$A$2:$A$47,0))</f>
        <v>Calçados</v>
      </c>
    </row>
    <row r="5037" customFormat="false" ht="15" hidden="false" customHeight="false" outlineLevel="0" collapsed="false">
      <c r="A5037" s="17" t="s">
        <v>4594</v>
      </c>
      <c r="B5037" s="17" t="n">
        <v>1</v>
      </c>
      <c r="C5037" s="21" t="n">
        <v>45995</v>
      </c>
      <c r="D5037" s="17" t="s">
        <v>1111</v>
      </c>
      <c r="E5037" s="17" t="s">
        <v>150</v>
      </c>
      <c r="F5037" s="17" t="s">
        <v>1503</v>
      </c>
      <c r="G5037" s="17" t="s">
        <v>59</v>
      </c>
      <c r="H5037" s="17" t="s">
        <v>1527</v>
      </c>
      <c r="I5037" s="17" t="s">
        <v>1524</v>
      </c>
      <c r="J5037" s="17" t="n">
        <v>1</v>
      </c>
      <c r="K5037" s="15" t="n">
        <v>71.9</v>
      </c>
      <c r="L5037" s="22" t="n">
        <v>0</v>
      </c>
      <c r="M5037" s="15" t="n">
        <v>0</v>
      </c>
      <c r="N5037" s="15" t="n">
        <f aca="false">J5037*K5037</f>
        <v>71.9</v>
      </c>
      <c r="O5037" s="15" t="n">
        <f aca="false">N5037*L5037</f>
        <v>0</v>
      </c>
      <c r="P5037" s="15" t="n">
        <f aca="false">N5037-O5037</f>
        <v>71.9</v>
      </c>
      <c r="Q5037" s="15" t="n">
        <f aca="false">J5037*INDEX(dProdutos!$F$2:$F$47,MATCH(E5037,dProdutos!$A$2:$A$47,0))</f>
        <v>27.38</v>
      </c>
      <c r="R5037" s="15" t="n">
        <f aca="false">IF(I5037="Cancelado",0,P5037-Q5037)</f>
        <v>44.52</v>
      </c>
      <c r="S5037" s="17" t="str">
        <f aca="false">INDEX(dProdutos!$D$2:$D$47,MATCH(E5037,dProdutos!$A$2:$A$47,0))</f>
        <v>Acessórios</v>
      </c>
    </row>
    <row r="5038" customFormat="false" ht="15" hidden="false" customHeight="false" outlineLevel="0" collapsed="false">
      <c r="A5038" s="17" t="s">
        <v>4595</v>
      </c>
      <c r="B5038" s="17" t="n">
        <v>1</v>
      </c>
      <c r="C5038" s="21" t="n">
        <v>45995</v>
      </c>
      <c r="D5038" s="17" t="s">
        <v>690</v>
      </c>
      <c r="E5038" s="17" t="s">
        <v>189</v>
      </c>
      <c r="F5038" s="17" t="s">
        <v>1493</v>
      </c>
      <c r="G5038" s="17" t="s">
        <v>59</v>
      </c>
      <c r="H5038" s="17" t="s">
        <v>1523</v>
      </c>
      <c r="I5038" s="17" t="s">
        <v>1541</v>
      </c>
      <c r="J5038" s="17" t="n">
        <v>2</v>
      </c>
      <c r="K5038" s="15" t="n">
        <v>138.9</v>
      </c>
      <c r="L5038" s="22" t="n">
        <v>0</v>
      </c>
      <c r="M5038" s="15" t="n">
        <v>25.33</v>
      </c>
      <c r="N5038" s="15" t="n">
        <f aca="false">J5038*K5038</f>
        <v>277.8</v>
      </c>
      <c r="O5038" s="15" t="n">
        <f aca="false">N5038*L5038</f>
        <v>0</v>
      </c>
      <c r="P5038" s="15" t="n">
        <f aca="false">N5038-O5038</f>
        <v>277.8</v>
      </c>
      <c r="Q5038" s="15" t="n">
        <f aca="false">J5038*INDEX(dProdutos!$F$2:$F$47,MATCH(E5038,dProdutos!$A$2:$A$47,0))</f>
        <v>137.92</v>
      </c>
      <c r="R5038" s="15" t="n">
        <f aca="false">IF(I5038="Cancelado",0,P5038-Q5038)</f>
        <v>139.88</v>
      </c>
      <c r="S5038" s="17" t="str">
        <f aca="false">INDEX(dProdutos!$D$2:$D$47,MATCH(E5038,dProdutos!$A$2:$A$47,0))</f>
        <v>Eletrônicos</v>
      </c>
    </row>
    <row r="5039" customFormat="false" ht="15" hidden="false" customHeight="false" outlineLevel="0" collapsed="false">
      <c r="A5039" s="17" t="s">
        <v>4596</v>
      </c>
      <c r="B5039" s="17" t="n">
        <v>1</v>
      </c>
      <c r="C5039" s="21" t="n">
        <v>45995</v>
      </c>
      <c r="D5039" s="17" t="s">
        <v>1215</v>
      </c>
      <c r="E5039" s="17" t="s">
        <v>144</v>
      </c>
      <c r="F5039" s="17" t="s">
        <v>1499</v>
      </c>
      <c r="G5039" s="17" t="s">
        <v>59</v>
      </c>
      <c r="H5039" s="17" t="s">
        <v>1537</v>
      </c>
      <c r="I5039" s="17" t="s">
        <v>1524</v>
      </c>
      <c r="J5039" s="17" t="n">
        <v>1</v>
      </c>
      <c r="K5039" s="15" t="n">
        <v>260.9</v>
      </c>
      <c r="L5039" s="22" t="n">
        <v>0</v>
      </c>
      <c r="M5039" s="15" t="n">
        <v>15.92</v>
      </c>
      <c r="N5039" s="15" t="n">
        <f aca="false">J5039*K5039</f>
        <v>260.9</v>
      </c>
      <c r="O5039" s="15" t="n">
        <f aca="false">N5039*L5039</f>
        <v>0</v>
      </c>
      <c r="P5039" s="15" t="n">
        <f aca="false">N5039-O5039</f>
        <v>260.9</v>
      </c>
      <c r="Q5039" s="15" t="n">
        <f aca="false">J5039*INDEX(dProdutos!$F$2:$F$47,MATCH(E5039,dProdutos!$A$2:$A$47,0))</f>
        <v>99.86</v>
      </c>
      <c r="R5039" s="15" t="n">
        <f aca="false">IF(I5039="Cancelado",0,P5039-Q5039)</f>
        <v>161.04</v>
      </c>
      <c r="S5039" s="17" t="str">
        <f aca="false">INDEX(dProdutos!$D$2:$D$47,MATCH(E5039,dProdutos!$A$2:$A$47,0))</f>
        <v>Acessórios</v>
      </c>
    </row>
    <row r="5040" customFormat="false" ht="15" hidden="false" customHeight="false" outlineLevel="0" collapsed="false">
      <c r="A5040" s="17" t="s">
        <v>4597</v>
      </c>
      <c r="B5040" s="17" t="n">
        <v>1</v>
      </c>
      <c r="C5040" s="21" t="n">
        <v>45995</v>
      </c>
      <c r="D5040" s="17" t="s">
        <v>1199</v>
      </c>
      <c r="E5040" s="17" t="s">
        <v>108</v>
      </c>
      <c r="F5040" s="17" t="s">
        <v>1497</v>
      </c>
      <c r="G5040" s="17" t="s">
        <v>59</v>
      </c>
      <c r="H5040" s="17" t="s">
        <v>1537</v>
      </c>
      <c r="I5040" s="17" t="s">
        <v>1524</v>
      </c>
      <c r="J5040" s="17" t="n">
        <v>1</v>
      </c>
      <c r="K5040" s="15" t="n">
        <v>265.9</v>
      </c>
      <c r="L5040" s="22" t="n">
        <v>0</v>
      </c>
      <c r="M5040" s="15" t="n">
        <v>26.37</v>
      </c>
      <c r="N5040" s="15" t="n">
        <f aca="false">J5040*K5040</f>
        <v>265.9</v>
      </c>
      <c r="O5040" s="15" t="n">
        <f aca="false">N5040*L5040</f>
        <v>0</v>
      </c>
      <c r="P5040" s="15" t="n">
        <f aca="false">N5040-O5040</f>
        <v>265.9</v>
      </c>
      <c r="Q5040" s="15" t="n">
        <f aca="false">J5040*INDEX(dProdutos!$F$2:$F$47,MATCH(E5040,dProdutos!$A$2:$A$47,0))</f>
        <v>155.62</v>
      </c>
      <c r="R5040" s="15" t="n">
        <f aca="false">IF(I5040="Cancelado",0,P5040-Q5040)</f>
        <v>110.28</v>
      </c>
      <c r="S5040" s="17" t="str">
        <f aca="false">INDEX(dProdutos!$D$2:$D$47,MATCH(E5040,dProdutos!$A$2:$A$47,0))</f>
        <v>Moda Masculina</v>
      </c>
    </row>
    <row r="5041" customFormat="false" ht="15" hidden="false" customHeight="false" outlineLevel="0" collapsed="false">
      <c r="A5041" s="17" t="s">
        <v>4598</v>
      </c>
      <c r="B5041" s="17" t="n">
        <v>1</v>
      </c>
      <c r="C5041" s="21" t="n">
        <v>45996</v>
      </c>
      <c r="D5041" s="17" t="s">
        <v>888</v>
      </c>
      <c r="E5041" s="17" t="s">
        <v>98</v>
      </c>
      <c r="F5041" s="17" t="s">
        <v>1503</v>
      </c>
      <c r="G5041" s="17" t="s">
        <v>60</v>
      </c>
      <c r="H5041" s="17" t="s">
        <v>1537</v>
      </c>
      <c r="I5041" s="17" t="s">
        <v>1524</v>
      </c>
      <c r="J5041" s="17" t="n">
        <v>1</v>
      </c>
      <c r="K5041" s="15" t="n">
        <v>108.9</v>
      </c>
      <c r="L5041" s="22" t="n">
        <v>0.1</v>
      </c>
      <c r="M5041" s="15" t="n">
        <v>13.72</v>
      </c>
      <c r="N5041" s="15" t="n">
        <f aca="false">J5041*K5041</f>
        <v>108.9</v>
      </c>
      <c r="O5041" s="15" t="n">
        <f aca="false">N5041*L5041</f>
        <v>10.89</v>
      </c>
      <c r="P5041" s="15" t="n">
        <f aca="false">N5041-O5041</f>
        <v>98.01</v>
      </c>
      <c r="Q5041" s="15" t="n">
        <f aca="false">J5041*INDEX(dProdutos!$F$2:$F$47,MATCH(E5041,dProdutos!$A$2:$A$47,0))</f>
        <v>42.52</v>
      </c>
      <c r="R5041" s="15" t="n">
        <f aca="false">IF(I5041="Cancelado",0,P5041-Q5041)</f>
        <v>55.49</v>
      </c>
      <c r="S5041" s="17" t="str">
        <f aca="false">INDEX(dProdutos!$D$2:$D$47,MATCH(E5041,dProdutos!$A$2:$A$47,0))</f>
        <v>Moda Feminina</v>
      </c>
    </row>
    <row r="5042" customFormat="false" ht="15" hidden="false" customHeight="false" outlineLevel="0" collapsed="false">
      <c r="A5042" s="17" t="s">
        <v>4599</v>
      </c>
      <c r="B5042" s="17" t="n">
        <v>1</v>
      </c>
      <c r="C5042" s="21" t="n">
        <v>45996</v>
      </c>
      <c r="D5042" s="17" t="s">
        <v>1125</v>
      </c>
      <c r="E5042" s="17" t="s">
        <v>102</v>
      </c>
      <c r="F5042" s="17" t="s">
        <v>1493</v>
      </c>
      <c r="G5042" s="17" t="s">
        <v>60</v>
      </c>
      <c r="H5042" s="17" t="s">
        <v>1537</v>
      </c>
      <c r="I5042" s="17" t="s">
        <v>1524</v>
      </c>
      <c r="J5042" s="17" t="n">
        <v>3</v>
      </c>
      <c r="K5042" s="15" t="n">
        <v>65.9</v>
      </c>
      <c r="L5042" s="22" t="n">
        <v>0</v>
      </c>
      <c r="M5042" s="15" t="n">
        <v>0</v>
      </c>
      <c r="N5042" s="15" t="n">
        <f aca="false">J5042*K5042</f>
        <v>197.7</v>
      </c>
      <c r="O5042" s="15" t="n">
        <f aca="false">N5042*L5042</f>
        <v>0</v>
      </c>
      <c r="P5042" s="15" t="n">
        <f aca="false">N5042-O5042</f>
        <v>197.7</v>
      </c>
      <c r="Q5042" s="15" t="n">
        <f aca="false">J5042*INDEX(dProdutos!$F$2:$F$47,MATCH(E5042,dProdutos!$A$2:$A$47,0))</f>
        <v>89.04</v>
      </c>
      <c r="R5042" s="15" t="n">
        <f aca="false">IF(I5042="Cancelado",0,P5042-Q5042)</f>
        <v>108.66</v>
      </c>
      <c r="S5042" s="17" t="str">
        <f aca="false">INDEX(dProdutos!$D$2:$D$47,MATCH(E5042,dProdutos!$A$2:$A$47,0))</f>
        <v>Moda Masculina</v>
      </c>
    </row>
    <row r="5043" customFormat="false" ht="15" hidden="false" customHeight="false" outlineLevel="0" collapsed="false">
      <c r="A5043" s="17" t="s">
        <v>4599</v>
      </c>
      <c r="B5043" s="17" t="n">
        <v>2</v>
      </c>
      <c r="C5043" s="21" t="n">
        <v>45996</v>
      </c>
      <c r="D5043" s="17" t="s">
        <v>1125</v>
      </c>
      <c r="E5043" s="17" t="s">
        <v>85</v>
      </c>
      <c r="F5043" s="17" t="s">
        <v>1493</v>
      </c>
      <c r="G5043" s="17" t="s">
        <v>60</v>
      </c>
      <c r="H5043" s="17" t="s">
        <v>1537</v>
      </c>
      <c r="I5043" s="17" t="s">
        <v>1524</v>
      </c>
      <c r="J5043" s="17" t="n">
        <v>2</v>
      </c>
      <c r="K5043" s="15" t="n">
        <v>165.9</v>
      </c>
      <c r="L5043" s="22" t="n">
        <v>0</v>
      </c>
      <c r="M5043" s="15" t="n">
        <v>0</v>
      </c>
      <c r="N5043" s="15" t="n">
        <f aca="false">J5043*K5043</f>
        <v>331.8</v>
      </c>
      <c r="O5043" s="15" t="n">
        <f aca="false">N5043*L5043</f>
        <v>0</v>
      </c>
      <c r="P5043" s="15" t="n">
        <f aca="false">N5043-O5043</f>
        <v>331.8</v>
      </c>
      <c r="Q5043" s="15" t="n">
        <f aca="false">J5043*INDEX(dProdutos!$F$2:$F$47,MATCH(E5043,dProdutos!$A$2:$A$47,0))</f>
        <v>183.1</v>
      </c>
      <c r="R5043" s="15" t="n">
        <f aca="false">IF(I5043="Cancelado",0,P5043-Q5043)</f>
        <v>148.7</v>
      </c>
      <c r="S5043" s="17" t="str">
        <f aca="false">INDEX(dProdutos!$D$2:$D$47,MATCH(E5043,dProdutos!$A$2:$A$47,0))</f>
        <v>Moda Feminina</v>
      </c>
    </row>
    <row r="5044" customFormat="false" ht="15" hidden="false" customHeight="false" outlineLevel="0" collapsed="false">
      <c r="A5044" s="17" t="s">
        <v>4599</v>
      </c>
      <c r="B5044" s="17" t="n">
        <v>3</v>
      </c>
      <c r="C5044" s="21" t="n">
        <v>45996</v>
      </c>
      <c r="D5044" s="17" t="s">
        <v>1125</v>
      </c>
      <c r="E5044" s="17" t="s">
        <v>150</v>
      </c>
      <c r="F5044" s="17" t="s">
        <v>1493</v>
      </c>
      <c r="G5044" s="17" t="s">
        <v>60</v>
      </c>
      <c r="H5044" s="17" t="s">
        <v>1537</v>
      </c>
      <c r="I5044" s="17" t="s">
        <v>1524</v>
      </c>
      <c r="J5044" s="17" t="n">
        <v>1</v>
      </c>
      <c r="K5044" s="15" t="n">
        <v>71.9</v>
      </c>
      <c r="L5044" s="22" t="n">
        <v>0</v>
      </c>
      <c r="M5044" s="15" t="n">
        <v>0</v>
      </c>
      <c r="N5044" s="15" t="n">
        <f aca="false">J5044*K5044</f>
        <v>71.9</v>
      </c>
      <c r="O5044" s="15" t="n">
        <f aca="false">N5044*L5044</f>
        <v>0</v>
      </c>
      <c r="P5044" s="15" t="n">
        <f aca="false">N5044-O5044</f>
        <v>71.9</v>
      </c>
      <c r="Q5044" s="15" t="n">
        <f aca="false">J5044*INDEX(dProdutos!$F$2:$F$47,MATCH(E5044,dProdutos!$A$2:$A$47,0))</f>
        <v>27.38</v>
      </c>
      <c r="R5044" s="15" t="n">
        <f aca="false">IF(I5044="Cancelado",0,P5044-Q5044)</f>
        <v>44.52</v>
      </c>
      <c r="S5044" s="17" t="str">
        <f aca="false">INDEX(dProdutos!$D$2:$D$47,MATCH(E5044,dProdutos!$A$2:$A$47,0))</f>
        <v>Acessórios</v>
      </c>
    </row>
    <row r="5045" customFormat="false" ht="15" hidden="false" customHeight="false" outlineLevel="0" collapsed="false">
      <c r="A5045" s="17" t="s">
        <v>4599</v>
      </c>
      <c r="B5045" s="17" t="n">
        <v>4</v>
      </c>
      <c r="C5045" s="21" t="n">
        <v>45996</v>
      </c>
      <c r="D5045" s="17" t="s">
        <v>1125</v>
      </c>
      <c r="E5045" s="17" t="s">
        <v>144</v>
      </c>
      <c r="F5045" s="17" t="s">
        <v>1493</v>
      </c>
      <c r="G5045" s="17" t="s">
        <v>60</v>
      </c>
      <c r="H5045" s="17" t="s">
        <v>1537</v>
      </c>
      <c r="I5045" s="17" t="s">
        <v>1524</v>
      </c>
      <c r="J5045" s="17" t="n">
        <v>2</v>
      </c>
      <c r="K5045" s="15" t="n">
        <v>260.9</v>
      </c>
      <c r="L5045" s="22" t="n">
        <v>0.05</v>
      </c>
      <c r="M5045" s="15" t="n">
        <v>0</v>
      </c>
      <c r="N5045" s="15" t="n">
        <f aca="false">J5045*K5045</f>
        <v>521.8</v>
      </c>
      <c r="O5045" s="15" t="n">
        <f aca="false">N5045*L5045</f>
        <v>26.09</v>
      </c>
      <c r="P5045" s="15" t="n">
        <f aca="false">N5045-O5045</f>
        <v>495.71</v>
      </c>
      <c r="Q5045" s="15" t="n">
        <f aca="false">J5045*INDEX(dProdutos!$F$2:$F$47,MATCH(E5045,dProdutos!$A$2:$A$47,0))</f>
        <v>199.72</v>
      </c>
      <c r="R5045" s="15" t="n">
        <f aca="false">IF(I5045="Cancelado",0,P5045-Q5045)</f>
        <v>295.99</v>
      </c>
      <c r="S5045" s="17" t="str">
        <f aca="false">INDEX(dProdutos!$D$2:$D$47,MATCH(E5045,dProdutos!$A$2:$A$47,0))</f>
        <v>Acessórios</v>
      </c>
    </row>
    <row r="5046" customFormat="false" ht="15" hidden="false" customHeight="false" outlineLevel="0" collapsed="false">
      <c r="A5046" s="17" t="s">
        <v>4600</v>
      </c>
      <c r="B5046" s="17" t="n">
        <v>1</v>
      </c>
      <c r="C5046" s="21" t="n">
        <v>45996</v>
      </c>
      <c r="D5046" s="17" t="s">
        <v>511</v>
      </c>
      <c r="E5046" s="17" t="s">
        <v>129</v>
      </c>
      <c r="F5046" s="17" t="s">
        <v>1490</v>
      </c>
      <c r="G5046" s="17" t="s">
        <v>61</v>
      </c>
      <c r="H5046" s="17" t="s">
        <v>1523</v>
      </c>
      <c r="I5046" s="17" t="s">
        <v>1524</v>
      </c>
      <c r="J5046" s="17" t="n">
        <v>1</v>
      </c>
      <c r="K5046" s="15" t="n">
        <v>105.9</v>
      </c>
      <c r="L5046" s="22" t="n">
        <v>0.05</v>
      </c>
      <c r="M5046" s="15" t="n">
        <v>0</v>
      </c>
      <c r="N5046" s="15" t="n">
        <f aca="false">J5046*K5046</f>
        <v>105.9</v>
      </c>
      <c r="O5046" s="15" t="n">
        <f aca="false">N5046*L5046</f>
        <v>5.295</v>
      </c>
      <c r="P5046" s="15" t="n">
        <f aca="false">N5046-O5046</f>
        <v>100.605</v>
      </c>
      <c r="Q5046" s="15" t="n">
        <f aca="false">J5046*INDEX(dProdutos!$F$2:$F$47,MATCH(E5046,dProdutos!$A$2:$A$47,0))</f>
        <v>43.79</v>
      </c>
      <c r="R5046" s="15" t="n">
        <f aca="false">IF(I5046="Cancelado",0,P5046-Q5046)</f>
        <v>56.815</v>
      </c>
      <c r="S5046" s="17" t="str">
        <f aca="false">INDEX(dProdutos!$D$2:$D$47,MATCH(E5046,dProdutos!$A$2:$A$47,0))</f>
        <v>Calçados</v>
      </c>
    </row>
    <row r="5047" customFormat="false" ht="15" hidden="false" customHeight="false" outlineLevel="0" collapsed="false">
      <c r="A5047" s="17" t="s">
        <v>4600</v>
      </c>
      <c r="B5047" s="17" t="n">
        <v>2</v>
      </c>
      <c r="C5047" s="21" t="n">
        <v>45996</v>
      </c>
      <c r="D5047" s="17" t="s">
        <v>511</v>
      </c>
      <c r="E5047" s="17" t="s">
        <v>92</v>
      </c>
      <c r="F5047" s="17" t="s">
        <v>1490</v>
      </c>
      <c r="G5047" s="17" t="s">
        <v>61</v>
      </c>
      <c r="H5047" s="17" t="s">
        <v>1523</v>
      </c>
      <c r="I5047" s="17" t="s">
        <v>1524</v>
      </c>
      <c r="J5047" s="17" t="n">
        <v>2</v>
      </c>
      <c r="K5047" s="15" t="n">
        <v>191.9</v>
      </c>
      <c r="L5047" s="22" t="n">
        <v>0.05</v>
      </c>
      <c r="M5047" s="15" t="n">
        <v>0</v>
      </c>
      <c r="N5047" s="15" t="n">
        <f aca="false">J5047*K5047</f>
        <v>383.8</v>
      </c>
      <c r="O5047" s="15" t="n">
        <f aca="false">N5047*L5047</f>
        <v>19.19</v>
      </c>
      <c r="P5047" s="15" t="n">
        <f aca="false">N5047-O5047</f>
        <v>364.61</v>
      </c>
      <c r="Q5047" s="15" t="n">
        <f aca="false">J5047*INDEX(dProdutos!$F$2:$F$47,MATCH(E5047,dProdutos!$A$2:$A$47,0))</f>
        <v>177.18</v>
      </c>
      <c r="R5047" s="15" t="n">
        <f aca="false">IF(I5047="Cancelado",0,P5047-Q5047)</f>
        <v>187.43</v>
      </c>
      <c r="S5047" s="17" t="str">
        <f aca="false">INDEX(dProdutos!$D$2:$D$47,MATCH(E5047,dProdutos!$A$2:$A$47,0))</f>
        <v>Moda Feminina</v>
      </c>
    </row>
    <row r="5048" customFormat="false" ht="15" hidden="false" customHeight="false" outlineLevel="0" collapsed="false">
      <c r="A5048" s="17" t="s">
        <v>4601</v>
      </c>
      <c r="B5048" s="17" t="n">
        <v>1</v>
      </c>
      <c r="C5048" s="21" t="n">
        <v>45996</v>
      </c>
      <c r="D5048" s="17" t="s">
        <v>857</v>
      </c>
      <c r="E5048" s="17" t="s">
        <v>88</v>
      </c>
      <c r="F5048" s="17" t="s">
        <v>1501</v>
      </c>
      <c r="G5048" s="17" t="s">
        <v>60</v>
      </c>
      <c r="H5048" s="17" t="s">
        <v>1523</v>
      </c>
      <c r="I5048" s="17" t="s">
        <v>1541</v>
      </c>
      <c r="J5048" s="17" t="n">
        <v>2</v>
      </c>
      <c r="K5048" s="15" t="n">
        <v>170.9</v>
      </c>
      <c r="L5048" s="22" t="n">
        <v>0</v>
      </c>
      <c r="M5048" s="15" t="n">
        <v>0</v>
      </c>
      <c r="N5048" s="15" t="n">
        <f aca="false">J5048*K5048</f>
        <v>341.8</v>
      </c>
      <c r="O5048" s="15" t="n">
        <f aca="false">N5048*L5048</f>
        <v>0</v>
      </c>
      <c r="P5048" s="15" t="n">
        <f aca="false">N5048-O5048</f>
        <v>341.8</v>
      </c>
      <c r="Q5048" s="15" t="n">
        <f aca="false">J5048*INDEX(dProdutos!$F$2:$F$47,MATCH(E5048,dProdutos!$A$2:$A$47,0))</f>
        <v>196.28</v>
      </c>
      <c r="R5048" s="15" t="n">
        <f aca="false">IF(I5048="Cancelado",0,P5048-Q5048)</f>
        <v>145.52</v>
      </c>
      <c r="S5048" s="17" t="str">
        <f aca="false">INDEX(dProdutos!$D$2:$D$47,MATCH(E5048,dProdutos!$A$2:$A$47,0))</f>
        <v>Moda Feminina</v>
      </c>
    </row>
    <row r="5049" customFormat="false" ht="15" hidden="false" customHeight="false" outlineLevel="0" collapsed="false">
      <c r="A5049" s="17" t="s">
        <v>4601</v>
      </c>
      <c r="B5049" s="17" t="n">
        <v>2</v>
      </c>
      <c r="C5049" s="21" t="n">
        <v>45996</v>
      </c>
      <c r="D5049" s="17" t="s">
        <v>857</v>
      </c>
      <c r="E5049" s="17" t="s">
        <v>135</v>
      </c>
      <c r="F5049" s="17" t="s">
        <v>1501</v>
      </c>
      <c r="G5049" s="17" t="s">
        <v>60</v>
      </c>
      <c r="H5049" s="17" t="s">
        <v>1523</v>
      </c>
      <c r="I5049" s="17" t="s">
        <v>1541</v>
      </c>
      <c r="J5049" s="17" t="n">
        <v>1</v>
      </c>
      <c r="K5049" s="15" t="n">
        <v>200.9</v>
      </c>
      <c r="L5049" s="22" t="n">
        <v>0.1</v>
      </c>
      <c r="M5049" s="15" t="n">
        <v>0</v>
      </c>
      <c r="N5049" s="15" t="n">
        <f aca="false">J5049*K5049</f>
        <v>200.9</v>
      </c>
      <c r="O5049" s="15" t="n">
        <f aca="false">N5049*L5049</f>
        <v>20.09</v>
      </c>
      <c r="P5049" s="15" t="n">
        <f aca="false">N5049-O5049</f>
        <v>180.81</v>
      </c>
      <c r="Q5049" s="15" t="n">
        <f aca="false">J5049*INDEX(dProdutos!$F$2:$F$47,MATCH(E5049,dProdutos!$A$2:$A$47,0))</f>
        <v>80.73</v>
      </c>
      <c r="R5049" s="15" t="n">
        <f aca="false">IF(I5049="Cancelado",0,P5049-Q5049)</f>
        <v>100.08</v>
      </c>
      <c r="S5049" s="17" t="str">
        <f aca="false">INDEX(dProdutos!$D$2:$D$47,MATCH(E5049,dProdutos!$A$2:$A$47,0))</f>
        <v>Calçados</v>
      </c>
    </row>
    <row r="5050" customFormat="false" ht="15" hidden="false" customHeight="false" outlineLevel="0" collapsed="false">
      <c r="A5050" s="17" t="s">
        <v>4602</v>
      </c>
      <c r="B5050" s="17" t="n">
        <v>1</v>
      </c>
      <c r="C5050" s="21" t="n">
        <v>45996</v>
      </c>
      <c r="D5050" s="17" t="s">
        <v>839</v>
      </c>
      <c r="E5050" s="17" t="s">
        <v>171</v>
      </c>
      <c r="F5050" s="17" t="s">
        <v>1501</v>
      </c>
      <c r="G5050" s="17" t="s">
        <v>61</v>
      </c>
      <c r="H5050" s="17" t="s">
        <v>1540</v>
      </c>
      <c r="I5050" s="17" t="s">
        <v>1524</v>
      </c>
      <c r="J5050" s="17" t="n">
        <v>1</v>
      </c>
      <c r="K5050" s="15" t="n">
        <v>246.9</v>
      </c>
      <c r="L5050" s="22" t="n">
        <v>0</v>
      </c>
      <c r="M5050" s="15" t="n">
        <v>22.06</v>
      </c>
      <c r="N5050" s="15" t="n">
        <f aca="false">J5050*K5050</f>
        <v>246.9</v>
      </c>
      <c r="O5050" s="15" t="n">
        <f aca="false">N5050*L5050</f>
        <v>0</v>
      </c>
      <c r="P5050" s="15" t="n">
        <f aca="false">N5050-O5050</f>
        <v>246.9</v>
      </c>
      <c r="Q5050" s="15" t="n">
        <f aca="false">J5050*INDEX(dProdutos!$F$2:$F$47,MATCH(E5050,dProdutos!$A$2:$A$47,0))</f>
        <v>103.61</v>
      </c>
      <c r="R5050" s="15" t="n">
        <f aca="false">IF(I5050="Cancelado",0,P5050-Q5050)</f>
        <v>143.29</v>
      </c>
      <c r="S5050" s="17" t="str">
        <f aca="false">INDEX(dProdutos!$D$2:$D$47,MATCH(E5050,dProdutos!$A$2:$A$47,0))</f>
        <v>Casa</v>
      </c>
    </row>
    <row r="5051" customFormat="false" ht="15" hidden="false" customHeight="false" outlineLevel="0" collapsed="false">
      <c r="A5051" s="17" t="s">
        <v>4603</v>
      </c>
      <c r="B5051" s="17" t="n">
        <v>1</v>
      </c>
      <c r="C5051" s="21" t="n">
        <v>45996</v>
      </c>
      <c r="D5051" s="17" t="s">
        <v>1215</v>
      </c>
      <c r="E5051" s="17" t="s">
        <v>98</v>
      </c>
      <c r="F5051" s="17" t="s">
        <v>1490</v>
      </c>
      <c r="G5051" s="17" t="s">
        <v>60</v>
      </c>
      <c r="H5051" s="17" t="s">
        <v>1540</v>
      </c>
      <c r="I5051" s="17" t="s">
        <v>1524</v>
      </c>
      <c r="J5051" s="17" t="n">
        <v>1</v>
      </c>
      <c r="K5051" s="15" t="n">
        <v>108.9</v>
      </c>
      <c r="L5051" s="22" t="n">
        <v>0.05</v>
      </c>
      <c r="M5051" s="15" t="n">
        <v>26.84</v>
      </c>
      <c r="N5051" s="15" t="n">
        <f aca="false">J5051*K5051</f>
        <v>108.9</v>
      </c>
      <c r="O5051" s="15" t="n">
        <f aca="false">N5051*L5051</f>
        <v>5.445</v>
      </c>
      <c r="P5051" s="15" t="n">
        <f aca="false">N5051-O5051</f>
        <v>103.455</v>
      </c>
      <c r="Q5051" s="15" t="n">
        <f aca="false">J5051*INDEX(dProdutos!$F$2:$F$47,MATCH(E5051,dProdutos!$A$2:$A$47,0))</f>
        <v>42.52</v>
      </c>
      <c r="R5051" s="15" t="n">
        <f aca="false">IF(I5051="Cancelado",0,P5051-Q5051)</f>
        <v>60.935</v>
      </c>
      <c r="S5051" s="17" t="str">
        <f aca="false">INDEX(dProdutos!$D$2:$D$47,MATCH(E5051,dProdutos!$A$2:$A$47,0))</f>
        <v>Moda Feminina</v>
      </c>
    </row>
    <row r="5052" customFormat="false" ht="15" hidden="false" customHeight="false" outlineLevel="0" collapsed="false">
      <c r="A5052" s="17" t="s">
        <v>4604</v>
      </c>
      <c r="B5052" s="17" t="n">
        <v>1</v>
      </c>
      <c r="C5052" s="21" t="n">
        <v>45996</v>
      </c>
      <c r="D5052" s="17" t="s">
        <v>1130</v>
      </c>
      <c r="E5052" s="17" t="s">
        <v>102</v>
      </c>
      <c r="F5052" s="17" t="s">
        <v>1499</v>
      </c>
      <c r="G5052" s="17" t="s">
        <v>64</v>
      </c>
      <c r="H5052" s="17" t="s">
        <v>1537</v>
      </c>
      <c r="I5052" s="17" t="s">
        <v>1524</v>
      </c>
      <c r="J5052" s="17" t="n">
        <v>1</v>
      </c>
      <c r="K5052" s="15" t="n">
        <v>65.9</v>
      </c>
      <c r="L5052" s="22" t="n">
        <v>0</v>
      </c>
      <c r="M5052" s="15" t="n">
        <v>0</v>
      </c>
      <c r="N5052" s="15" t="n">
        <f aca="false">J5052*K5052</f>
        <v>65.9</v>
      </c>
      <c r="O5052" s="15" t="n">
        <f aca="false">N5052*L5052</f>
        <v>0</v>
      </c>
      <c r="P5052" s="15" t="n">
        <f aca="false">N5052-O5052</f>
        <v>65.9</v>
      </c>
      <c r="Q5052" s="15" t="n">
        <f aca="false">J5052*INDEX(dProdutos!$F$2:$F$47,MATCH(E5052,dProdutos!$A$2:$A$47,0))</f>
        <v>29.68</v>
      </c>
      <c r="R5052" s="15" t="n">
        <f aca="false">IF(I5052="Cancelado",0,P5052-Q5052)</f>
        <v>36.22</v>
      </c>
      <c r="S5052" s="17" t="str">
        <f aca="false">INDEX(dProdutos!$D$2:$D$47,MATCH(E5052,dProdutos!$A$2:$A$47,0))</f>
        <v>Moda Masculina</v>
      </c>
    </row>
    <row r="5053" customFormat="false" ht="15" hidden="false" customHeight="false" outlineLevel="0" collapsed="false">
      <c r="A5053" s="17" t="s">
        <v>4605</v>
      </c>
      <c r="B5053" s="17" t="n">
        <v>1</v>
      </c>
      <c r="C5053" s="21" t="n">
        <v>45996</v>
      </c>
      <c r="D5053" s="17" t="s">
        <v>1038</v>
      </c>
      <c r="E5053" s="17" t="s">
        <v>201</v>
      </c>
      <c r="F5053" s="17" t="s">
        <v>1503</v>
      </c>
      <c r="G5053" s="17" t="s">
        <v>60</v>
      </c>
      <c r="H5053" s="17" t="s">
        <v>1523</v>
      </c>
      <c r="I5053" s="17" t="s">
        <v>1524</v>
      </c>
      <c r="J5053" s="17" t="n">
        <v>2</v>
      </c>
      <c r="K5053" s="15" t="n">
        <v>236.9</v>
      </c>
      <c r="L5053" s="22" t="n">
        <v>0</v>
      </c>
      <c r="M5053" s="15" t="n">
        <v>21.3</v>
      </c>
      <c r="N5053" s="15" t="n">
        <f aca="false">J5053*K5053</f>
        <v>473.8</v>
      </c>
      <c r="O5053" s="15" t="n">
        <f aca="false">N5053*L5053</f>
        <v>0</v>
      </c>
      <c r="P5053" s="15" t="n">
        <f aca="false">N5053-O5053</f>
        <v>473.8</v>
      </c>
      <c r="Q5053" s="15" t="n">
        <f aca="false">J5053*INDEX(dProdutos!$F$2:$F$47,MATCH(E5053,dProdutos!$A$2:$A$47,0))</f>
        <v>192.46</v>
      </c>
      <c r="R5053" s="15" t="n">
        <f aca="false">IF(I5053="Cancelado",0,P5053-Q5053)</f>
        <v>281.34</v>
      </c>
      <c r="S5053" s="17" t="str">
        <f aca="false">INDEX(dProdutos!$D$2:$D$47,MATCH(E5053,dProdutos!$A$2:$A$47,0))</f>
        <v>Beleza</v>
      </c>
    </row>
    <row r="5054" customFormat="false" ht="15" hidden="false" customHeight="false" outlineLevel="0" collapsed="false">
      <c r="A5054" s="17" t="s">
        <v>4606</v>
      </c>
      <c r="B5054" s="17" t="n">
        <v>1</v>
      </c>
      <c r="C5054" s="21" t="n">
        <v>45996</v>
      </c>
      <c r="D5054" s="17" t="s">
        <v>1023</v>
      </c>
      <c r="E5054" s="17" t="s">
        <v>156</v>
      </c>
      <c r="F5054" s="17" t="s">
        <v>1490</v>
      </c>
      <c r="G5054" s="17" t="s">
        <v>59</v>
      </c>
      <c r="H5054" s="17" t="s">
        <v>1540</v>
      </c>
      <c r="I5054" s="17" t="s">
        <v>1524</v>
      </c>
      <c r="J5054" s="17" t="n">
        <v>1</v>
      </c>
      <c r="K5054" s="15" t="n">
        <v>192.9</v>
      </c>
      <c r="L5054" s="22" t="n">
        <v>0.05</v>
      </c>
      <c r="M5054" s="15" t="n">
        <v>27.2</v>
      </c>
      <c r="N5054" s="15" t="n">
        <f aca="false">J5054*K5054</f>
        <v>192.9</v>
      </c>
      <c r="O5054" s="15" t="n">
        <f aca="false">N5054*L5054</f>
        <v>9.645</v>
      </c>
      <c r="P5054" s="15" t="n">
        <f aca="false">N5054-O5054</f>
        <v>183.255</v>
      </c>
      <c r="Q5054" s="15" t="n">
        <f aca="false">J5054*INDEX(dProdutos!$F$2:$F$47,MATCH(E5054,dProdutos!$A$2:$A$47,0))</f>
        <v>80.38</v>
      </c>
      <c r="R5054" s="15" t="n">
        <f aca="false">IF(I5054="Cancelado",0,P5054-Q5054)</f>
        <v>102.875</v>
      </c>
      <c r="S5054" s="17" t="str">
        <f aca="false">INDEX(dProdutos!$D$2:$D$47,MATCH(E5054,dProdutos!$A$2:$A$47,0))</f>
        <v>Acessórios</v>
      </c>
    </row>
    <row r="5055" customFormat="false" ht="15" hidden="false" customHeight="false" outlineLevel="0" collapsed="false">
      <c r="A5055" s="17" t="s">
        <v>4606</v>
      </c>
      <c r="B5055" s="17" t="n">
        <v>2</v>
      </c>
      <c r="C5055" s="21" t="n">
        <v>45996</v>
      </c>
      <c r="D5055" s="17" t="s">
        <v>1023</v>
      </c>
      <c r="E5055" s="17" t="s">
        <v>129</v>
      </c>
      <c r="F5055" s="17" t="s">
        <v>1490</v>
      </c>
      <c r="G5055" s="17" t="s">
        <v>59</v>
      </c>
      <c r="H5055" s="17" t="s">
        <v>1540</v>
      </c>
      <c r="I5055" s="17" t="s">
        <v>1524</v>
      </c>
      <c r="J5055" s="17" t="n">
        <v>1</v>
      </c>
      <c r="K5055" s="15" t="n">
        <v>105.9</v>
      </c>
      <c r="L5055" s="22" t="n">
        <v>0</v>
      </c>
      <c r="M5055" s="15" t="n">
        <v>0</v>
      </c>
      <c r="N5055" s="15" t="n">
        <f aca="false">J5055*K5055</f>
        <v>105.9</v>
      </c>
      <c r="O5055" s="15" t="n">
        <f aca="false">N5055*L5055</f>
        <v>0</v>
      </c>
      <c r="P5055" s="15" t="n">
        <f aca="false">N5055-O5055</f>
        <v>105.9</v>
      </c>
      <c r="Q5055" s="15" t="n">
        <f aca="false">J5055*INDEX(dProdutos!$F$2:$F$47,MATCH(E5055,dProdutos!$A$2:$A$47,0))</f>
        <v>43.79</v>
      </c>
      <c r="R5055" s="15" t="n">
        <f aca="false">IF(I5055="Cancelado",0,P5055-Q5055)</f>
        <v>62.11</v>
      </c>
      <c r="S5055" s="17" t="str">
        <f aca="false">INDEX(dProdutos!$D$2:$D$47,MATCH(E5055,dProdutos!$A$2:$A$47,0))</f>
        <v>Calçados</v>
      </c>
    </row>
    <row r="5056" customFormat="false" ht="15" hidden="false" customHeight="false" outlineLevel="0" collapsed="false">
      <c r="A5056" s="17" t="s">
        <v>4606</v>
      </c>
      <c r="B5056" s="17" t="n">
        <v>3</v>
      </c>
      <c r="C5056" s="21" t="n">
        <v>45996</v>
      </c>
      <c r="D5056" s="17" t="s">
        <v>1023</v>
      </c>
      <c r="E5056" s="17" t="s">
        <v>102</v>
      </c>
      <c r="F5056" s="17" t="s">
        <v>1490</v>
      </c>
      <c r="G5056" s="17" t="s">
        <v>59</v>
      </c>
      <c r="H5056" s="17" t="s">
        <v>1540</v>
      </c>
      <c r="I5056" s="17" t="s">
        <v>1524</v>
      </c>
      <c r="J5056" s="17" t="n">
        <v>1</v>
      </c>
      <c r="K5056" s="15" t="n">
        <v>65.9</v>
      </c>
      <c r="L5056" s="22" t="n">
        <v>0.1</v>
      </c>
      <c r="M5056" s="15" t="n">
        <v>0</v>
      </c>
      <c r="N5056" s="15" t="n">
        <f aca="false">J5056*K5056</f>
        <v>65.9</v>
      </c>
      <c r="O5056" s="15" t="n">
        <f aca="false">N5056*L5056</f>
        <v>6.59</v>
      </c>
      <c r="P5056" s="15" t="n">
        <f aca="false">N5056-O5056</f>
        <v>59.31</v>
      </c>
      <c r="Q5056" s="15" t="n">
        <f aca="false">J5056*INDEX(dProdutos!$F$2:$F$47,MATCH(E5056,dProdutos!$A$2:$A$47,0))</f>
        <v>29.68</v>
      </c>
      <c r="R5056" s="15" t="n">
        <f aca="false">IF(I5056="Cancelado",0,P5056-Q5056)</f>
        <v>29.63</v>
      </c>
      <c r="S5056" s="17" t="str">
        <f aca="false">INDEX(dProdutos!$D$2:$D$47,MATCH(E5056,dProdutos!$A$2:$A$47,0))</f>
        <v>Moda Masculina</v>
      </c>
    </row>
    <row r="5057" customFormat="false" ht="15" hidden="false" customHeight="false" outlineLevel="0" collapsed="false">
      <c r="A5057" s="17" t="s">
        <v>4607</v>
      </c>
      <c r="B5057" s="17" t="n">
        <v>1</v>
      </c>
      <c r="C5057" s="21" t="n">
        <v>45996</v>
      </c>
      <c r="D5057" s="17" t="s">
        <v>860</v>
      </c>
      <c r="E5057" s="17" t="s">
        <v>81</v>
      </c>
      <c r="F5057" s="17" t="s">
        <v>1490</v>
      </c>
      <c r="G5057" s="17" t="s">
        <v>60</v>
      </c>
      <c r="H5057" s="17" t="s">
        <v>1523</v>
      </c>
      <c r="I5057" s="17" t="s">
        <v>1524</v>
      </c>
      <c r="J5057" s="17" t="n">
        <v>1</v>
      </c>
      <c r="K5057" s="15" t="n">
        <v>64.9</v>
      </c>
      <c r="L5057" s="22" t="n">
        <v>0.05</v>
      </c>
      <c r="M5057" s="15" t="n">
        <v>26.99</v>
      </c>
      <c r="N5057" s="15" t="n">
        <f aca="false">J5057*K5057</f>
        <v>64.9</v>
      </c>
      <c r="O5057" s="15" t="n">
        <f aca="false">N5057*L5057</f>
        <v>3.245</v>
      </c>
      <c r="P5057" s="15" t="n">
        <f aca="false">N5057-O5057</f>
        <v>61.655</v>
      </c>
      <c r="Q5057" s="15" t="n">
        <f aca="false">J5057*INDEX(dProdutos!$F$2:$F$47,MATCH(E5057,dProdutos!$A$2:$A$47,0))</f>
        <v>26.12</v>
      </c>
      <c r="R5057" s="15" t="n">
        <f aca="false">IF(I5057="Cancelado",0,P5057-Q5057)</f>
        <v>35.535</v>
      </c>
      <c r="S5057" s="17" t="str">
        <f aca="false">INDEX(dProdutos!$D$2:$D$47,MATCH(E5057,dProdutos!$A$2:$A$47,0))</f>
        <v>Moda Feminina</v>
      </c>
    </row>
    <row r="5058" customFormat="false" ht="15" hidden="false" customHeight="false" outlineLevel="0" collapsed="false">
      <c r="A5058" s="17" t="s">
        <v>4608</v>
      </c>
      <c r="B5058" s="17" t="n">
        <v>1</v>
      </c>
      <c r="C5058" s="21" t="n">
        <v>45996</v>
      </c>
      <c r="D5058" s="17" t="s">
        <v>1435</v>
      </c>
      <c r="E5058" s="17" t="s">
        <v>135</v>
      </c>
      <c r="F5058" s="17" t="s">
        <v>1499</v>
      </c>
      <c r="G5058" s="17" t="s">
        <v>60</v>
      </c>
      <c r="H5058" s="17" t="s">
        <v>1537</v>
      </c>
      <c r="I5058" s="17" t="s">
        <v>1541</v>
      </c>
      <c r="J5058" s="17" t="n">
        <v>1</v>
      </c>
      <c r="K5058" s="15" t="n">
        <v>200.9</v>
      </c>
      <c r="L5058" s="22" t="n">
        <v>0.15</v>
      </c>
      <c r="M5058" s="15" t="n">
        <v>27.55</v>
      </c>
      <c r="N5058" s="15" t="n">
        <f aca="false">J5058*K5058</f>
        <v>200.9</v>
      </c>
      <c r="O5058" s="15" t="n">
        <f aca="false">N5058*L5058</f>
        <v>30.135</v>
      </c>
      <c r="P5058" s="15" t="n">
        <f aca="false">N5058-O5058</f>
        <v>170.765</v>
      </c>
      <c r="Q5058" s="15" t="n">
        <f aca="false">J5058*INDEX(dProdutos!$F$2:$F$47,MATCH(E5058,dProdutos!$A$2:$A$47,0))</f>
        <v>80.73</v>
      </c>
      <c r="R5058" s="15" t="n">
        <f aca="false">IF(I5058="Cancelado",0,P5058-Q5058)</f>
        <v>90.035</v>
      </c>
      <c r="S5058" s="17" t="str">
        <f aca="false">INDEX(dProdutos!$D$2:$D$47,MATCH(E5058,dProdutos!$A$2:$A$47,0))</f>
        <v>Calçados</v>
      </c>
    </row>
    <row r="5059" customFormat="false" ht="15" hidden="false" customHeight="false" outlineLevel="0" collapsed="false">
      <c r="A5059" s="17" t="s">
        <v>4608</v>
      </c>
      <c r="B5059" s="17" t="n">
        <v>2</v>
      </c>
      <c r="C5059" s="21" t="n">
        <v>45996</v>
      </c>
      <c r="D5059" s="17" t="s">
        <v>1435</v>
      </c>
      <c r="E5059" s="17" t="s">
        <v>95</v>
      </c>
      <c r="F5059" s="17" t="s">
        <v>1499</v>
      </c>
      <c r="G5059" s="17" t="s">
        <v>60</v>
      </c>
      <c r="H5059" s="17" t="s">
        <v>1537</v>
      </c>
      <c r="I5059" s="17" t="s">
        <v>1541</v>
      </c>
      <c r="J5059" s="17" t="n">
        <v>1</v>
      </c>
      <c r="K5059" s="15" t="n">
        <v>77.9</v>
      </c>
      <c r="L5059" s="22" t="n">
        <v>0</v>
      </c>
      <c r="M5059" s="15" t="n">
        <v>0</v>
      </c>
      <c r="N5059" s="15" t="n">
        <f aca="false">J5059*K5059</f>
        <v>77.9</v>
      </c>
      <c r="O5059" s="15" t="n">
        <f aca="false">N5059*L5059</f>
        <v>0</v>
      </c>
      <c r="P5059" s="15" t="n">
        <f aca="false">N5059-O5059</f>
        <v>77.9</v>
      </c>
      <c r="Q5059" s="15" t="n">
        <f aca="false">J5059*INDEX(dProdutos!$F$2:$F$47,MATCH(E5059,dProdutos!$A$2:$A$47,0))</f>
        <v>36.71</v>
      </c>
      <c r="R5059" s="15" t="n">
        <f aca="false">IF(I5059="Cancelado",0,P5059-Q5059)</f>
        <v>41.19</v>
      </c>
      <c r="S5059" s="17" t="str">
        <f aca="false">INDEX(dProdutos!$D$2:$D$47,MATCH(E5059,dProdutos!$A$2:$A$47,0))</f>
        <v>Moda Feminina</v>
      </c>
    </row>
    <row r="5060" customFormat="false" ht="15" hidden="false" customHeight="false" outlineLevel="0" collapsed="false">
      <c r="A5060" s="17" t="s">
        <v>4609</v>
      </c>
      <c r="B5060" s="17" t="n">
        <v>1</v>
      </c>
      <c r="C5060" s="21" t="n">
        <v>45996</v>
      </c>
      <c r="D5060" s="17" t="s">
        <v>379</v>
      </c>
      <c r="E5060" s="17" t="s">
        <v>135</v>
      </c>
      <c r="F5060" s="17" t="s">
        <v>1490</v>
      </c>
      <c r="G5060" s="17" t="s">
        <v>64</v>
      </c>
      <c r="H5060" s="17" t="s">
        <v>1523</v>
      </c>
      <c r="I5060" s="17" t="s">
        <v>1531</v>
      </c>
      <c r="J5060" s="17" t="n">
        <v>1</v>
      </c>
      <c r="K5060" s="15" t="n">
        <v>200.9</v>
      </c>
      <c r="L5060" s="22" t="n">
        <v>0</v>
      </c>
      <c r="M5060" s="15" t="n">
        <v>0</v>
      </c>
      <c r="N5060" s="15" t="n">
        <f aca="false">J5060*K5060</f>
        <v>200.9</v>
      </c>
      <c r="O5060" s="15" t="n">
        <f aca="false">N5060*L5060</f>
        <v>0</v>
      </c>
      <c r="P5060" s="15" t="n">
        <f aca="false">N5060-O5060</f>
        <v>200.9</v>
      </c>
      <c r="Q5060" s="15" t="n">
        <f aca="false">J5060*INDEX(dProdutos!$F$2:$F$47,MATCH(E5060,dProdutos!$A$2:$A$47,0))</f>
        <v>80.73</v>
      </c>
      <c r="R5060" s="15" t="n">
        <f aca="false">IF(I5060="Cancelado",0,P5060-Q5060)</f>
        <v>0</v>
      </c>
      <c r="S5060" s="17" t="str">
        <f aca="false">INDEX(dProdutos!$D$2:$D$47,MATCH(E5060,dProdutos!$A$2:$A$47,0))</f>
        <v>Calçados</v>
      </c>
    </row>
    <row r="5061" customFormat="false" ht="15" hidden="false" customHeight="false" outlineLevel="0" collapsed="false">
      <c r="A5061" s="17" t="s">
        <v>4609</v>
      </c>
      <c r="B5061" s="17" t="n">
        <v>2</v>
      </c>
      <c r="C5061" s="21" t="n">
        <v>45996</v>
      </c>
      <c r="D5061" s="17" t="s">
        <v>379</v>
      </c>
      <c r="E5061" s="17" t="s">
        <v>171</v>
      </c>
      <c r="F5061" s="17" t="s">
        <v>1490</v>
      </c>
      <c r="G5061" s="17" t="s">
        <v>64</v>
      </c>
      <c r="H5061" s="17" t="s">
        <v>1523</v>
      </c>
      <c r="I5061" s="17" t="s">
        <v>1531</v>
      </c>
      <c r="J5061" s="17" t="n">
        <v>3</v>
      </c>
      <c r="K5061" s="15" t="n">
        <v>246.9</v>
      </c>
      <c r="L5061" s="22" t="n">
        <v>0.1</v>
      </c>
      <c r="M5061" s="15" t="n">
        <v>0</v>
      </c>
      <c r="N5061" s="15" t="n">
        <f aca="false">J5061*K5061</f>
        <v>740.7</v>
      </c>
      <c r="O5061" s="15" t="n">
        <f aca="false">N5061*L5061</f>
        <v>74.07</v>
      </c>
      <c r="P5061" s="15" t="n">
        <f aca="false">N5061-O5061</f>
        <v>666.63</v>
      </c>
      <c r="Q5061" s="15" t="n">
        <f aca="false">J5061*INDEX(dProdutos!$F$2:$F$47,MATCH(E5061,dProdutos!$A$2:$A$47,0))</f>
        <v>310.83</v>
      </c>
      <c r="R5061" s="15" t="n">
        <f aca="false">IF(I5061="Cancelado",0,P5061-Q5061)</f>
        <v>0</v>
      </c>
      <c r="S5061" s="17" t="str">
        <f aca="false">INDEX(dProdutos!$D$2:$D$47,MATCH(E5061,dProdutos!$A$2:$A$47,0))</f>
        <v>Casa</v>
      </c>
    </row>
    <row r="5062" customFormat="false" ht="15" hidden="false" customHeight="false" outlineLevel="0" collapsed="false">
      <c r="A5062" s="17" t="s">
        <v>4610</v>
      </c>
      <c r="B5062" s="17" t="n">
        <v>1</v>
      </c>
      <c r="C5062" s="21" t="n">
        <v>45996</v>
      </c>
      <c r="D5062" s="17" t="s">
        <v>1209</v>
      </c>
      <c r="E5062" s="17" t="s">
        <v>105</v>
      </c>
      <c r="F5062" s="17" t="s">
        <v>1490</v>
      </c>
      <c r="G5062" s="17" t="s">
        <v>64</v>
      </c>
      <c r="H5062" s="17" t="s">
        <v>1537</v>
      </c>
      <c r="I5062" s="17" t="s">
        <v>1524</v>
      </c>
      <c r="J5062" s="17" t="n">
        <v>1</v>
      </c>
      <c r="K5062" s="15" t="n">
        <v>175.9</v>
      </c>
      <c r="L5062" s="22" t="n">
        <v>0</v>
      </c>
      <c r="M5062" s="15" t="n">
        <v>0</v>
      </c>
      <c r="N5062" s="15" t="n">
        <f aca="false">J5062*K5062</f>
        <v>175.9</v>
      </c>
      <c r="O5062" s="15" t="n">
        <f aca="false">N5062*L5062</f>
        <v>0</v>
      </c>
      <c r="P5062" s="15" t="n">
        <f aca="false">N5062-O5062</f>
        <v>175.9</v>
      </c>
      <c r="Q5062" s="15" t="n">
        <f aca="false">J5062*INDEX(dProdutos!$F$2:$F$47,MATCH(E5062,dProdutos!$A$2:$A$47,0))</f>
        <v>96.59</v>
      </c>
      <c r="R5062" s="15" t="n">
        <f aca="false">IF(I5062="Cancelado",0,P5062-Q5062)</f>
        <v>79.31</v>
      </c>
      <c r="S5062" s="17" t="str">
        <f aca="false">INDEX(dProdutos!$D$2:$D$47,MATCH(E5062,dProdutos!$A$2:$A$47,0))</f>
        <v>Moda Masculina</v>
      </c>
    </row>
    <row r="5063" customFormat="false" ht="15" hidden="false" customHeight="false" outlineLevel="0" collapsed="false">
      <c r="A5063" s="17" t="s">
        <v>4610</v>
      </c>
      <c r="B5063" s="17" t="n">
        <v>2</v>
      </c>
      <c r="C5063" s="21" t="n">
        <v>45996</v>
      </c>
      <c r="D5063" s="17" t="s">
        <v>1209</v>
      </c>
      <c r="E5063" s="17" t="s">
        <v>183</v>
      </c>
      <c r="F5063" s="17" t="s">
        <v>1490</v>
      </c>
      <c r="G5063" s="17" t="s">
        <v>64</v>
      </c>
      <c r="H5063" s="17" t="s">
        <v>1537</v>
      </c>
      <c r="I5063" s="17" t="s">
        <v>1524</v>
      </c>
      <c r="J5063" s="17" t="n">
        <v>1</v>
      </c>
      <c r="K5063" s="15" t="n">
        <v>121.9</v>
      </c>
      <c r="L5063" s="22" t="n">
        <v>0.1</v>
      </c>
      <c r="M5063" s="15" t="n">
        <v>0</v>
      </c>
      <c r="N5063" s="15" t="n">
        <f aca="false">J5063*K5063</f>
        <v>121.9</v>
      </c>
      <c r="O5063" s="15" t="n">
        <f aca="false">N5063*L5063</f>
        <v>12.19</v>
      </c>
      <c r="P5063" s="15" t="n">
        <f aca="false">N5063-O5063</f>
        <v>109.71</v>
      </c>
      <c r="Q5063" s="15" t="n">
        <f aca="false">J5063*INDEX(dProdutos!$F$2:$F$47,MATCH(E5063,dProdutos!$A$2:$A$47,0))</f>
        <v>52.76</v>
      </c>
      <c r="R5063" s="15" t="n">
        <f aca="false">IF(I5063="Cancelado",0,P5063-Q5063)</f>
        <v>56.95</v>
      </c>
      <c r="S5063" s="17" t="str">
        <f aca="false">INDEX(dProdutos!$D$2:$D$47,MATCH(E5063,dProdutos!$A$2:$A$47,0))</f>
        <v>Eletrônicos</v>
      </c>
    </row>
    <row r="5064" customFormat="false" ht="15" hidden="false" customHeight="false" outlineLevel="0" collapsed="false">
      <c r="A5064" s="17" t="s">
        <v>4611</v>
      </c>
      <c r="B5064" s="17" t="n">
        <v>1</v>
      </c>
      <c r="C5064" s="21" t="n">
        <v>45997</v>
      </c>
      <c r="D5064" s="17" t="s">
        <v>306</v>
      </c>
      <c r="E5064" s="17" t="s">
        <v>73</v>
      </c>
      <c r="F5064" s="17" t="s">
        <v>1493</v>
      </c>
      <c r="G5064" s="17" t="s">
        <v>63</v>
      </c>
      <c r="H5064" s="17" t="s">
        <v>1523</v>
      </c>
      <c r="I5064" s="17" t="s">
        <v>1524</v>
      </c>
      <c r="J5064" s="17" t="n">
        <v>2</v>
      </c>
      <c r="K5064" s="15" t="n">
        <v>179.9</v>
      </c>
      <c r="L5064" s="22" t="n">
        <v>0</v>
      </c>
      <c r="M5064" s="15" t="n">
        <v>0</v>
      </c>
      <c r="N5064" s="15" t="n">
        <f aca="false">J5064*K5064</f>
        <v>359.8</v>
      </c>
      <c r="O5064" s="15" t="n">
        <f aca="false">N5064*L5064</f>
        <v>0</v>
      </c>
      <c r="P5064" s="15" t="n">
        <f aca="false">N5064-O5064</f>
        <v>359.8</v>
      </c>
      <c r="Q5064" s="15" t="n">
        <f aca="false">J5064*INDEX(dProdutos!$F$2:$F$47,MATCH(E5064,dProdutos!$A$2:$A$47,0))</f>
        <v>138.88</v>
      </c>
      <c r="R5064" s="15" t="n">
        <f aca="false">IF(I5064="Cancelado",0,P5064-Q5064)</f>
        <v>220.92</v>
      </c>
      <c r="S5064" s="17" t="str">
        <f aca="false">INDEX(dProdutos!$D$2:$D$47,MATCH(E5064,dProdutos!$A$2:$A$47,0))</f>
        <v>Moda Feminina</v>
      </c>
    </row>
    <row r="5065" customFormat="false" ht="15" hidden="false" customHeight="false" outlineLevel="0" collapsed="false">
      <c r="A5065" s="17" t="s">
        <v>4612</v>
      </c>
      <c r="B5065" s="17" t="n">
        <v>1</v>
      </c>
      <c r="C5065" s="21" t="n">
        <v>45997</v>
      </c>
      <c r="D5065" s="17" t="s">
        <v>1270</v>
      </c>
      <c r="E5065" s="17" t="s">
        <v>95</v>
      </c>
      <c r="F5065" s="17" t="s">
        <v>1503</v>
      </c>
      <c r="G5065" s="17" t="s">
        <v>59</v>
      </c>
      <c r="H5065" s="17" t="s">
        <v>1537</v>
      </c>
      <c r="I5065" s="17" t="s">
        <v>1524</v>
      </c>
      <c r="J5065" s="17" t="n">
        <v>1</v>
      </c>
      <c r="K5065" s="15" t="n">
        <v>77.9</v>
      </c>
      <c r="L5065" s="22" t="n">
        <v>0</v>
      </c>
      <c r="M5065" s="15" t="n">
        <v>17.26</v>
      </c>
      <c r="N5065" s="15" t="n">
        <f aca="false">J5065*K5065</f>
        <v>77.9</v>
      </c>
      <c r="O5065" s="15" t="n">
        <f aca="false">N5065*L5065</f>
        <v>0</v>
      </c>
      <c r="P5065" s="15" t="n">
        <f aca="false">N5065-O5065</f>
        <v>77.9</v>
      </c>
      <c r="Q5065" s="15" t="n">
        <f aca="false">J5065*INDEX(dProdutos!$F$2:$F$47,MATCH(E5065,dProdutos!$A$2:$A$47,0))</f>
        <v>36.71</v>
      </c>
      <c r="R5065" s="15" t="n">
        <f aca="false">IF(I5065="Cancelado",0,P5065-Q5065)</f>
        <v>41.19</v>
      </c>
      <c r="S5065" s="17" t="str">
        <f aca="false">INDEX(dProdutos!$D$2:$D$47,MATCH(E5065,dProdutos!$A$2:$A$47,0))</f>
        <v>Moda Feminina</v>
      </c>
    </row>
    <row r="5066" customFormat="false" ht="15" hidden="false" customHeight="false" outlineLevel="0" collapsed="false">
      <c r="A5066" s="17" t="s">
        <v>4612</v>
      </c>
      <c r="B5066" s="17" t="n">
        <v>2</v>
      </c>
      <c r="C5066" s="21" t="n">
        <v>45997</v>
      </c>
      <c r="D5066" s="17" t="s">
        <v>1270</v>
      </c>
      <c r="E5066" s="17" t="s">
        <v>153</v>
      </c>
      <c r="F5066" s="17" t="s">
        <v>1503</v>
      </c>
      <c r="G5066" s="17" t="s">
        <v>59</v>
      </c>
      <c r="H5066" s="17" t="s">
        <v>1537</v>
      </c>
      <c r="I5066" s="17" t="s">
        <v>1524</v>
      </c>
      <c r="J5066" s="17" t="n">
        <v>1</v>
      </c>
      <c r="K5066" s="15" t="n">
        <v>165.9</v>
      </c>
      <c r="L5066" s="22" t="n">
        <v>0</v>
      </c>
      <c r="M5066" s="15" t="n">
        <v>0</v>
      </c>
      <c r="N5066" s="15" t="n">
        <f aca="false">J5066*K5066</f>
        <v>165.9</v>
      </c>
      <c r="O5066" s="15" t="n">
        <f aca="false">N5066*L5066</f>
        <v>0</v>
      </c>
      <c r="P5066" s="15" t="n">
        <f aca="false">N5066-O5066</f>
        <v>165.9</v>
      </c>
      <c r="Q5066" s="15" t="n">
        <f aca="false">J5066*INDEX(dProdutos!$F$2:$F$47,MATCH(E5066,dProdutos!$A$2:$A$47,0))</f>
        <v>67.28</v>
      </c>
      <c r="R5066" s="15" t="n">
        <f aca="false">IF(I5066="Cancelado",0,P5066-Q5066)</f>
        <v>98.62</v>
      </c>
      <c r="S5066" s="17" t="str">
        <f aca="false">INDEX(dProdutos!$D$2:$D$47,MATCH(E5066,dProdutos!$A$2:$A$47,0))</f>
        <v>Acessórios</v>
      </c>
    </row>
    <row r="5067" customFormat="false" ht="15" hidden="false" customHeight="false" outlineLevel="0" collapsed="false">
      <c r="A5067" s="17" t="s">
        <v>4612</v>
      </c>
      <c r="B5067" s="17" t="n">
        <v>3</v>
      </c>
      <c r="C5067" s="21" t="n">
        <v>45997</v>
      </c>
      <c r="D5067" s="17" t="s">
        <v>1270</v>
      </c>
      <c r="E5067" s="17" t="s">
        <v>165</v>
      </c>
      <c r="F5067" s="17" t="s">
        <v>1503</v>
      </c>
      <c r="G5067" s="17" t="s">
        <v>59</v>
      </c>
      <c r="H5067" s="17" t="s">
        <v>1537</v>
      </c>
      <c r="I5067" s="17" t="s">
        <v>1524</v>
      </c>
      <c r="J5067" s="17" t="n">
        <v>1</v>
      </c>
      <c r="K5067" s="15" t="n">
        <v>231.9</v>
      </c>
      <c r="L5067" s="22" t="n">
        <v>0.15</v>
      </c>
      <c r="M5067" s="15" t="n">
        <v>0</v>
      </c>
      <c r="N5067" s="15" t="n">
        <f aca="false">J5067*K5067</f>
        <v>231.9</v>
      </c>
      <c r="O5067" s="15" t="n">
        <f aca="false">N5067*L5067</f>
        <v>34.785</v>
      </c>
      <c r="P5067" s="15" t="n">
        <f aca="false">N5067-O5067</f>
        <v>197.115</v>
      </c>
      <c r="Q5067" s="15" t="n">
        <f aca="false">J5067*INDEX(dProdutos!$F$2:$F$47,MATCH(E5067,dProdutos!$A$2:$A$47,0))</f>
        <v>140.83</v>
      </c>
      <c r="R5067" s="15" t="n">
        <f aca="false">IF(I5067="Cancelado",0,P5067-Q5067)</f>
        <v>56.285</v>
      </c>
      <c r="S5067" s="17" t="str">
        <f aca="false">INDEX(dProdutos!$D$2:$D$47,MATCH(E5067,dProdutos!$A$2:$A$47,0))</f>
        <v>Casa</v>
      </c>
    </row>
    <row r="5068" customFormat="false" ht="15" hidden="false" customHeight="false" outlineLevel="0" collapsed="false">
      <c r="A5068" s="17" t="s">
        <v>4612</v>
      </c>
      <c r="B5068" s="17" t="n">
        <v>4</v>
      </c>
      <c r="C5068" s="21" t="n">
        <v>45997</v>
      </c>
      <c r="D5068" s="17" t="s">
        <v>1270</v>
      </c>
      <c r="E5068" s="17" t="s">
        <v>144</v>
      </c>
      <c r="F5068" s="17" t="s">
        <v>1503</v>
      </c>
      <c r="G5068" s="17" t="s">
        <v>59</v>
      </c>
      <c r="H5068" s="17" t="s">
        <v>1537</v>
      </c>
      <c r="I5068" s="17" t="s">
        <v>1524</v>
      </c>
      <c r="J5068" s="17" t="n">
        <v>1</v>
      </c>
      <c r="K5068" s="15" t="n">
        <v>260.9</v>
      </c>
      <c r="L5068" s="22" t="n">
        <v>0</v>
      </c>
      <c r="M5068" s="15" t="n">
        <v>0</v>
      </c>
      <c r="N5068" s="15" t="n">
        <f aca="false">J5068*K5068</f>
        <v>260.9</v>
      </c>
      <c r="O5068" s="15" t="n">
        <f aca="false">N5068*L5068</f>
        <v>0</v>
      </c>
      <c r="P5068" s="15" t="n">
        <f aca="false">N5068-O5068</f>
        <v>260.9</v>
      </c>
      <c r="Q5068" s="15" t="n">
        <f aca="false">J5068*INDEX(dProdutos!$F$2:$F$47,MATCH(E5068,dProdutos!$A$2:$A$47,0))</f>
        <v>99.86</v>
      </c>
      <c r="R5068" s="15" t="n">
        <f aca="false">IF(I5068="Cancelado",0,P5068-Q5068)</f>
        <v>161.04</v>
      </c>
      <c r="S5068" s="17" t="str">
        <f aca="false">INDEX(dProdutos!$D$2:$D$47,MATCH(E5068,dProdutos!$A$2:$A$47,0))</f>
        <v>Acessórios</v>
      </c>
    </row>
    <row r="5069" customFormat="false" ht="15" hidden="false" customHeight="false" outlineLevel="0" collapsed="false">
      <c r="A5069" s="17" t="s">
        <v>4613</v>
      </c>
      <c r="B5069" s="17" t="n">
        <v>1</v>
      </c>
      <c r="C5069" s="21" t="n">
        <v>45997</v>
      </c>
      <c r="D5069" s="17" t="s">
        <v>1365</v>
      </c>
      <c r="E5069" s="17" t="s">
        <v>95</v>
      </c>
      <c r="F5069" s="17" t="s">
        <v>1493</v>
      </c>
      <c r="G5069" s="17" t="s">
        <v>61</v>
      </c>
      <c r="H5069" s="17" t="s">
        <v>1523</v>
      </c>
      <c r="I5069" s="17" t="s">
        <v>1524</v>
      </c>
      <c r="J5069" s="17" t="n">
        <v>1</v>
      </c>
      <c r="K5069" s="15" t="n">
        <v>77.9</v>
      </c>
      <c r="L5069" s="22" t="n">
        <v>0</v>
      </c>
      <c r="M5069" s="15" t="n">
        <v>0</v>
      </c>
      <c r="N5069" s="15" t="n">
        <f aca="false">J5069*K5069</f>
        <v>77.9</v>
      </c>
      <c r="O5069" s="15" t="n">
        <f aca="false">N5069*L5069</f>
        <v>0</v>
      </c>
      <c r="P5069" s="15" t="n">
        <f aca="false">N5069-O5069</f>
        <v>77.9</v>
      </c>
      <c r="Q5069" s="15" t="n">
        <f aca="false">J5069*INDEX(dProdutos!$F$2:$F$47,MATCH(E5069,dProdutos!$A$2:$A$47,0))</f>
        <v>36.71</v>
      </c>
      <c r="R5069" s="15" t="n">
        <f aca="false">IF(I5069="Cancelado",0,P5069-Q5069)</f>
        <v>41.19</v>
      </c>
      <c r="S5069" s="17" t="str">
        <f aca="false">INDEX(dProdutos!$D$2:$D$47,MATCH(E5069,dProdutos!$A$2:$A$47,0))</f>
        <v>Moda Feminina</v>
      </c>
    </row>
    <row r="5070" customFormat="false" ht="15" hidden="false" customHeight="false" outlineLevel="0" collapsed="false">
      <c r="A5070" s="17" t="s">
        <v>4614</v>
      </c>
      <c r="B5070" s="17" t="n">
        <v>1</v>
      </c>
      <c r="C5070" s="21" t="n">
        <v>45997</v>
      </c>
      <c r="D5070" s="17" t="s">
        <v>656</v>
      </c>
      <c r="E5070" s="17" t="s">
        <v>98</v>
      </c>
      <c r="F5070" s="17" t="s">
        <v>1487</v>
      </c>
      <c r="G5070" s="17" t="s">
        <v>62</v>
      </c>
      <c r="H5070" s="17" t="s">
        <v>1537</v>
      </c>
      <c r="I5070" s="17" t="s">
        <v>1541</v>
      </c>
      <c r="J5070" s="17" t="n">
        <v>1</v>
      </c>
      <c r="K5070" s="15" t="n">
        <v>108.9</v>
      </c>
      <c r="L5070" s="22" t="n">
        <v>0.15</v>
      </c>
      <c r="M5070" s="15" t="n">
        <v>0</v>
      </c>
      <c r="N5070" s="15" t="n">
        <f aca="false">J5070*K5070</f>
        <v>108.9</v>
      </c>
      <c r="O5070" s="15" t="n">
        <f aca="false">N5070*L5070</f>
        <v>16.335</v>
      </c>
      <c r="P5070" s="15" t="n">
        <f aca="false">N5070-O5070</f>
        <v>92.565</v>
      </c>
      <c r="Q5070" s="15" t="n">
        <f aca="false">J5070*INDEX(dProdutos!$F$2:$F$47,MATCH(E5070,dProdutos!$A$2:$A$47,0))</f>
        <v>42.52</v>
      </c>
      <c r="R5070" s="15" t="n">
        <f aca="false">IF(I5070="Cancelado",0,P5070-Q5070)</f>
        <v>50.045</v>
      </c>
      <c r="S5070" s="17" t="str">
        <f aca="false">INDEX(dProdutos!$D$2:$D$47,MATCH(E5070,dProdutos!$A$2:$A$47,0))</f>
        <v>Moda Feminina</v>
      </c>
    </row>
    <row r="5071" customFormat="false" ht="15" hidden="false" customHeight="false" outlineLevel="0" collapsed="false">
      <c r="A5071" s="17" t="s">
        <v>4615</v>
      </c>
      <c r="B5071" s="17" t="n">
        <v>1</v>
      </c>
      <c r="C5071" s="21" t="n">
        <v>45997</v>
      </c>
      <c r="D5071" s="17" t="s">
        <v>1054</v>
      </c>
      <c r="E5071" s="17" t="s">
        <v>147</v>
      </c>
      <c r="F5071" s="17" t="s">
        <v>1493</v>
      </c>
      <c r="G5071" s="17" t="s">
        <v>61</v>
      </c>
      <c r="H5071" s="17" t="s">
        <v>1537</v>
      </c>
      <c r="I5071" s="17" t="s">
        <v>1524</v>
      </c>
      <c r="J5071" s="17" t="n">
        <v>1</v>
      </c>
      <c r="K5071" s="15" t="n">
        <v>231.9</v>
      </c>
      <c r="L5071" s="22" t="n">
        <v>0</v>
      </c>
      <c r="M5071" s="15" t="n">
        <v>0</v>
      </c>
      <c r="N5071" s="15" t="n">
        <f aca="false">J5071*K5071</f>
        <v>231.9</v>
      </c>
      <c r="O5071" s="15" t="n">
        <f aca="false">N5071*L5071</f>
        <v>0</v>
      </c>
      <c r="P5071" s="15" t="n">
        <f aca="false">N5071-O5071</f>
        <v>231.9</v>
      </c>
      <c r="Q5071" s="15" t="n">
        <f aca="false">J5071*INDEX(dProdutos!$F$2:$F$47,MATCH(E5071,dProdutos!$A$2:$A$47,0))</f>
        <v>130.9</v>
      </c>
      <c r="R5071" s="15" t="n">
        <f aca="false">IF(I5071="Cancelado",0,P5071-Q5071)</f>
        <v>101</v>
      </c>
      <c r="S5071" s="17" t="str">
        <f aca="false">INDEX(dProdutos!$D$2:$D$47,MATCH(E5071,dProdutos!$A$2:$A$47,0))</f>
        <v>Acessórios</v>
      </c>
    </row>
    <row r="5072" customFormat="false" ht="15" hidden="false" customHeight="false" outlineLevel="0" collapsed="false">
      <c r="A5072" s="17" t="s">
        <v>4616</v>
      </c>
      <c r="B5072" s="17" t="n">
        <v>1</v>
      </c>
      <c r="C5072" s="21" t="n">
        <v>45997</v>
      </c>
      <c r="D5072" s="17" t="s">
        <v>466</v>
      </c>
      <c r="E5072" s="17" t="s">
        <v>135</v>
      </c>
      <c r="F5072" s="17" t="s">
        <v>1487</v>
      </c>
      <c r="G5072" s="17" t="s">
        <v>61</v>
      </c>
      <c r="H5072" s="17" t="s">
        <v>1537</v>
      </c>
      <c r="I5072" s="17" t="s">
        <v>1524</v>
      </c>
      <c r="J5072" s="17" t="n">
        <v>1</v>
      </c>
      <c r="K5072" s="15" t="n">
        <v>200.9</v>
      </c>
      <c r="L5072" s="22" t="n">
        <v>0</v>
      </c>
      <c r="M5072" s="15" t="n">
        <v>14.57</v>
      </c>
      <c r="N5072" s="15" t="n">
        <f aca="false">J5072*K5072</f>
        <v>200.9</v>
      </c>
      <c r="O5072" s="15" t="n">
        <f aca="false">N5072*L5072</f>
        <v>0</v>
      </c>
      <c r="P5072" s="15" t="n">
        <f aca="false">N5072-O5072</f>
        <v>200.9</v>
      </c>
      <c r="Q5072" s="15" t="n">
        <f aca="false">J5072*INDEX(dProdutos!$F$2:$F$47,MATCH(E5072,dProdutos!$A$2:$A$47,0))</f>
        <v>80.73</v>
      </c>
      <c r="R5072" s="15" t="n">
        <f aca="false">IF(I5072="Cancelado",0,P5072-Q5072)</f>
        <v>120.17</v>
      </c>
      <c r="S5072" s="17" t="str">
        <f aca="false">INDEX(dProdutos!$D$2:$D$47,MATCH(E5072,dProdutos!$A$2:$A$47,0))</f>
        <v>Calçados</v>
      </c>
    </row>
    <row r="5073" customFormat="false" ht="15" hidden="false" customHeight="false" outlineLevel="0" collapsed="false">
      <c r="A5073" s="17" t="s">
        <v>4617</v>
      </c>
      <c r="B5073" s="17" t="n">
        <v>1</v>
      </c>
      <c r="C5073" s="21" t="n">
        <v>45997</v>
      </c>
      <c r="D5073" s="17" t="s">
        <v>841</v>
      </c>
      <c r="E5073" s="17" t="s">
        <v>195</v>
      </c>
      <c r="F5073" s="17" t="s">
        <v>1493</v>
      </c>
      <c r="G5073" s="17" t="s">
        <v>59</v>
      </c>
      <c r="H5073" s="17" t="s">
        <v>1523</v>
      </c>
      <c r="I5073" s="17" t="s">
        <v>1524</v>
      </c>
      <c r="J5073" s="17" t="n">
        <v>1</v>
      </c>
      <c r="K5073" s="15" t="n">
        <v>72.9</v>
      </c>
      <c r="L5073" s="22" t="n">
        <v>0.1</v>
      </c>
      <c r="M5073" s="15" t="n">
        <v>0</v>
      </c>
      <c r="N5073" s="15" t="n">
        <f aca="false">J5073*K5073</f>
        <v>72.9</v>
      </c>
      <c r="O5073" s="15" t="n">
        <f aca="false">N5073*L5073</f>
        <v>7.29</v>
      </c>
      <c r="P5073" s="15" t="n">
        <f aca="false">N5073-O5073</f>
        <v>65.61</v>
      </c>
      <c r="Q5073" s="15" t="n">
        <f aca="false">J5073*INDEX(dProdutos!$F$2:$F$47,MATCH(E5073,dProdutos!$A$2:$A$47,0))</f>
        <v>39.23</v>
      </c>
      <c r="R5073" s="15" t="n">
        <f aca="false">IF(I5073="Cancelado",0,P5073-Q5073)</f>
        <v>26.38</v>
      </c>
      <c r="S5073" s="17" t="str">
        <f aca="false">INDEX(dProdutos!$D$2:$D$47,MATCH(E5073,dProdutos!$A$2:$A$47,0))</f>
        <v>Eletrônicos</v>
      </c>
    </row>
    <row r="5074" customFormat="false" ht="15" hidden="false" customHeight="false" outlineLevel="0" collapsed="false">
      <c r="A5074" s="17" t="s">
        <v>4618</v>
      </c>
      <c r="B5074" s="17" t="n">
        <v>1</v>
      </c>
      <c r="C5074" s="21" t="n">
        <v>45997</v>
      </c>
      <c r="D5074" s="17" t="s">
        <v>1085</v>
      </c>
      <c r="E5074" s="17" t="s">
        <v>95</v>
      </c>
      <c r="F5074" s="17" t="s">
        <v>1487</v>
      </c>
      <c r="G5074" s="17" t="s">
        <v>59</v>
      </c>
      <c r="H5074" s="17" t="s">
        <v>1537</v>
      </c>
      <c r="I5074" s="17" t="s">
        <v>1524</v>
      </c>
      <c r="J5074" s="17" t="n">
        <v>2</v>
      </c>
      <c r="K5074" s="15" t="n">
        <v>77.9</v>
      </c>
      <c r="L5074" s="22" t="n">
        <v>0.15</v>
      </c>
      <c r="M5074" s="15" t="n">
        <v>10.69</v>
      </c>
      <c r="N5074" s="15" t="n">
        <f aca="false">J5074*K5074</f>
        <v>155.8</v>
      </c>
      <c r="O5074" s="15" t="n">
        <f aca="false">N5074*L5074</f>
        <v>23.37</v>
      </c>
      <c r="P5074" s="15" t="n">
        <f aca="false">N5074-O5074</f>
        <v>132.43</v>
      </c>
      <c r="Q5074" s="15" t="n">
        <f aca="false">J5074*INDEX(dProdutos!$F$2:$F$47,MATCH(E5074,dProdutos!$A$2:$A$47,0))</f>
        <v>73.42</v>
      </c>
      <c r="R5074" s="15" t="n">
        <f aca="false">IF(I5074="Cancelado",0,P5074-Q5074)</f>
        <v>59.01</v>
      </c>
      <c r="S5074" s="17" t="str">
        <f aca="false">INDEX(dProdutos!$D$2:$D$47,MATCH(E5074,dProdutos!$A$2:$A$47,0))</f>
        <v>Moda Feminina</v>
      </c>
    </row>
    <row r="5075" customFormat="false" ht="15" hidden="false" customHeight="false" outlineLevel="0" collapsed="false">
      <c r="A5075" s="17" t="s">
        <v>4618</v>
      </c>
      <c r="B5075" s="17" t="n">
        <v>2</v>
      </c>
      <c r="C5075" s="21" t="n">
        <v>45997</v>
      </c>
      <c r="D5075" s="17" t="s">
        <v>1085</v>
      </c>
      <c r="E5075" s="17" t="s">
        <v>135</v>
      </c>
      <c r="F5075" s="17" t="s">
        <v>1487</v>
      </c>
      <c r="G5075" s="17" t="s">
        <v>59</v>
      </c>
      <c r="H5075" s="17" t="s">
        <v>1537</v>
      </c>
      <c r="I5075" s="17" t="s">
        <v>1524</v>
      </c>
      <c r="J5075" s="17" t="n">
        <v>1</v>
      </c>
      <c r="K5075" s="15" t="n">
        <v>200.9</v>
      </c>
      <c r="L5075" s="22" t="n">
        <v>0</v>
      </c>
      <c r="M5075" s="15" t="n">
        <v>0</v>
      </c>
      <c r="N5075" s="15" t="n">
        <f aca="false">J5075*K5075</f>
        <v>200.9</v>
      </c>
      <c r="O5075" s="15" t="n">
        <f aca="false">N5075*L5075</f>
        <v>0</v>
      </c>
      <c r="P5075" s="15" t="n">
        <f aca="false">N5075-O5075</f>
        <v>200.9</v>
      </c>
      <c r="Q5075" s="15" t="n">
        <f aca="false">J5075*INDEX(dProdutos!$F$2:$F$47,MATCH(E5075,dProdutos!$A$2:$A$47,0))</f>
        <v>80.73</v>
      </c>
      <c r="R5075" s="15" t="n">
        <f aca="false">IF(I5075="Cancelado",0,P5075-Q5075)</f>
        <v>120.17</v>
      </c>
      <c r="S5075" s="17" t="str">
        <f aca="false">INDEX(dProdutos!$D$2:$D$47,MATCH(E5075,dProdutos!$A$2:$A$47,0))</f>
        <v>Calçados</v>
      </c>
    </row>
    <row r="5076" customFormat="false" ht="15" hidden="false" customHeight="false" outlineLevel="0" collapsed="false">
      <c r="A5076" s="17" t="s">
        <v>4619</v>
      </c>
      <c r="B5076" s="17" t="n">
        <v>1</v>
      </c>
      <c r="C5076" s="21" t="n">
        <v>45997</v>
      </c>
      <c r="D5076" s="17" t="s">
        <v>1380</v>
      </c>
      <c r="E5076" s="17" t="s">
        <v>135</v>
      </c>
      <c r="F5076" s="17" t="s">
        <v>1493</v>
      </c>
      <c r="G5076" s="17" t="s">
        <v>59</v>
      </c>
      <c r="H5076" s="17" t="s">
        <v>1523</v>
      </c>
      <c r="I5076" s="17" t="s">
        <v>1524</v>
      </c>
      <c r="J5076" s="17" t="n">
        <v>1</v>
      </c>
      <c r="K5076" s="15" t="n">
        <v>200.9</v>
      </c>
      <c r="L5076" s="22" t="n">
        <v>0.05</v>
      </c>
      <c r="M5076" s="15" t="n">
        <v>10.06</v>
      </c>
      <c r="N5076" s="15" t="n">
        <f aca="false">J5076*K5076</f>
        <v>200.9</v>
      </c>
      <c r="O5076" s="15" t="n">
        <f aca="false">N5076*L5076</f>
        <v>10.045</v>
      </c>
      <c r="P5076" s="15" t="n">
        <f aca="false">N5076-O5076</f>
        <v>190.855</v>
      </c>
      <c r="Q5076" s="15" t="n">
        <f aca="false">J5076*INDEX(dProdutos!$F$2:$F$47,MATCH(E5076,dProdutos!$A$2:$A$47,0))</f>
        <v>80.73</v>
      </c>
      <c r="R5076" s="15" t="n">
        <f aca="false">IF(I5076="Cancelado",0,P5076-Q5076)</f>
        <v>110.125</v>
      </c>
      <c r="S5076" s="17" t="str">
        <f aca="false">INDEX(dProdutos!$D$2:$D$47,MATCH(E5076,dProdutos!$A$2:$A$47,0))</f>
        <v>Calçados</v>
      </c>
    </row>
    <row r="5077" customFormat="false" ht="15" hidden="false" customHeight="false" outlineLevel="0" collapsed="false">
      <c r="A5077" s="17" t="s">
        <v>4620</v>
      </c>
      <c r="B5077" s="17" t="n">
        <v>1</v>
      </c>
      <c r="C5077" s="21" t="n">
        <v>45997</v>
      </c>
      <c r="D5077" s="17" t="s">
        <v>1474</v>
      </c>
      <c r="E5077" s="17" t="s">
        <v>192</v>
      </c>
      <c r="F5077" s="17" t="s">
        <v>1490</v>
      </c>
      <c r="G5077" s="17" t="s">
        <v>60</v>
      </c>
      <c r="H5077" s="17" t="s">
        <v>1537</v>
      </c>
      <c r="I5077" s="17" t="s">
        <v>1524</v>
      </c>
      <c r="J5077" s="17" t="n">
        <v>2</v>
      </c>
      <c r="K5077" s="15" t="n">
        <v>245.9</v>
      </c>
      <c r="L5077" s="22" t="n">
        <v>0.15</v>
      </c>
      <c r="M5077" s="15" t="n">
        <v>0</v>
      </c>
      <c r="N5077" s="15" t="n">
        <f aca="false">J5077*K5077</f>
        <v>491.8</v>
      </c>
      <c r="O5077" s="15" t="n">
        <f aca="false">N5077*L5077</f>
        <v>73.77</v>
      </c>
      <c r="P5077" s="15" t="n">
        <f aca="false">N5077-O5077</f>
        <v>418.03</v>
      </c>
      <c r="Q5077" s="15" t="n">
        <f aca="false">J5077*INDEX(dProdutos!$F$2:$F$47,MATCH(E5077,dProdutos!$A$2:$A$47,0))</f>
        <v>215.56</v>
      </c>
      <c r="R5077" s="15" t="n">
        <f aca="false">IF(I5077="Cancelado",0,P5077-Q5077)</f>
        <v>202.47</v>
      </c>
      <c r="S5077" s="17" t="str">
        <f aca="false">INDEX(dProdutos!$D$2:$D$47,MATCH(E5077,dProdutos!$A$2:$A$47,0))</f>
        <v>Eletrônicos</v>
      </c>
    </row>
    <row r="5078" customFormat="false" ht="15" hidden="false" customHeight="false" outlineLevel="0" collapsed="false">
      <c r="A5078" s="17" t="s">
        <v>4621</v>
      </c>
      <c r="B5078" s="17" t="n">
        <v>1</v>
      </c>
      <c r="C5078" s="21" t="n">
        <v>45998</v>
      </c>
      <c r="D5078" s="17" t="s">
        <v>965</v>
      </c>
      <c r="E5078" s="17" t="s">
        <v>177</v>
      </c>
      <c r="F5078" s="17" t="s">
        <v>1499</v>
      </c>
      <c r="G5078" s="17" t="s">
        <v>63</v>
      </c>
      <c r="H5078" s="17" t="s">
        <v>1523</v>
      </c>
      <c r="I5078" s="17" t="s">
        <v>1524</v>
      </c>
      <c r="J5078" s="17" t="n">
        <v>1</v>
      </c>
      <c r="K5078" s="15" t="n">
        <v>257.9</v>
      </c>
      <c r="L5078" s="22" t="n">
        <v>0.05</v>
      </c>
      <c r="M5078" s="15" t="n">
        <v>32.68</v>
      </c>
      <c r="N5078" s="15" t="n">
        <f aca="false">J5078*K5078</f>
        <v>257.9</v>
      </c>
      <c r="O5078" s="15" t="n">
        <f aca="false">N5078*L5078</f>
        <v>12.895</v>
      </c>
      <c r="P5078" s="15" t="n">
        <f aca="false">N5078-O5078</f>
        <v>245.005</v>
      </c>
      <c r="Q5078" s="15" t="n">
        <f aca="false">J5078*INDEX(dProdutos!$F$2:$F$47,MATCH(E5078,dProdutos!$A$2:$A$47,0))</f>
        <v>138.23</v>
      </c>
      <c r="R5078" s="15" t="n">
        <f aca="false">IF(I5078="Cancelado",0,P5078-Q5078)</f>
        <v>106.775</v>
      </c>
      <c r="S5078" s="17" t="str">
        <f aca="false">INDEX(dProdutos!$D$2:$D$47,MATCH(E5078,dProdutos!$A$2:$A$47,0))</f>
        <v>Casa</v>
      </c>
    </row>
    <row r="5079" customFormat="false" ht="15" hidden="false" customHeight="false" outlineLevel="0" collapsed="false">
      <c r="A5079" s="17" t="s">
        <v>4622</v>
      </c>
      <c r="B5079" s="17" t="n">
        <v>1</v>
      </c>
      <c r="C5079" s="21" t="n">
        <v>45998</v>
      </c>
      <c r="D5079" s="17" t="s">
        <v>1043</v>
      </c>
      <c r="E5079" s="17" t="s">
        <v>204</v>
      </c>
      <c r="F5079" s="17" t="s">
        <v>1497</v>
      </c>
      <c r="G5079" s="17" t="s">
        <v>64</v>
      </c>
      <c r="H5079" s="17" t="s">
        <v>1523</v>
      </c>
      <c r="I5079" s="17" t="s">
        <v>1531</v>
      </c>
      <c r="J5079" s="17" t="n">
        <v>1</v>
      </c>
      <c r="K5079" s="15" t="n">
        <v>64.9</v>
      </c>
      <c r="L5079" s="22" t="n">
        <v>0</v>
      </c>
      <c r="M5079" s="15" t="n">
        <v>0</v>
      </c>
      <c r="N5079" s="15" t="n">
        <f aca="false">J5079*K5079</f>
        <v>64.9</v>
      </c>
      <c r="O5079" s="15" t="n">
        <f aca="false">N5079*L5079</f>
        <v>0</v>
      </c>
      <c r="P5079" s="15" t="n">
        <f aca="false">N5079-O5079</f>
        <v>64.9</v>
      </c>
      <c r="Q5079" s="15" t="n">
        <f aca="false">J5079*INDEX(dProdutos!$F$2:$F$47,MATCH(E5079,dProdutos!$A$2:$A$47,0))</f>
        <v>27.52</v>
      </c>
      <c r="R5079" s="15" t="n">
        <f aca="false">IF(I5079="Cancelado",0,P5079-Q5079)</f>
        <v>0</v>
      </c>
      <c r="S5079" s="17" t="str">
        <f aca="false">INDEX(dProdutos!$D$2:$D$47,MATCH(E5079,dProdutos!$A$2:$A$47,0))</f>
        <v>Beleza</v>
      </c>
    </row>
    <row r="5080" customFormat="false" ht="15" hidden="false" customHeight="false" outlineLevel="0" collapsed="false">
      <c r="A5080" s="17" t="s">
        <v>4623</v>
      </c>
      <c r="B5080" s="17" t="n">
        <v>1</v>
      </c>
      <c r="C5080" s="21" t="n">
        <v>45998</v>
      </c>
      <c r="D5080" s="17" t="s">
        <v>837</v>
      </c>
      <c r="E5080" s="17" t="s">
        <v>156</v>
      </c>
      <c r="F5080" s="17" t="s">
        <v>1493</v>
      </c>
      <c r="G5080" s="17" t="s">
        <v>62</v>
      </c>
      <c r="H5080" s="17" t="s">
        <v>1537</v>
      </c>
      <c r="I5080" s="17" t="s">
        <v>1524</v>
      </c>
      <c r="J5080" s="17" t="n">
        <v>1</v>
      </c>
      <c r="K5080" s="15" t="n">
        <v>192.9</v>
      </c>
      <c r="L5080" s="22" t="n">
        <v>0</v>
      </c>
      <c r="M5080" s="15" t="n">
        <v>0</v>
      </c>
      <c r="N5080" s="15" t="n">
        <f aca="false">J5080*K5080</f>
        <v>192.9</v>
      </c>
      <c r="O5080" s="15" t="n">
        <f aca="false">N5080*L5080</f>
        <v>0</v>
      </c>
      <c r="P5080" s="15" t="n">
        <f aca="false">N5080-O5080</f>
        <v>192.9</v>
      </c>
      <c r="Q5080" s="15" t="n">
        <f aca="false">J5080*INDEX(dProdutos!$F$2:$F$47,MATCH(E5080,dProdutos!$A$2:$A$47,0))</f>
        <v>80.38</v>
      </c>
      <c r="R5080" s="15" t="n">
        <f aca="false">IF(I5080="Cancelado",0,P5080-Q5080)</f>
        <v>112.52</v>
      </c>
      <c r="S5080" s="17" t="str">
        <f aca="false">INDEX(dProdutos!$D$2:$D$47,MATCH(E5080,dProdutos!$A$2:$A$47,0))</f>
        <v>Acessórios</v>
      </c>
    </row>
    <row r="5081" customFormat="false" ht="15" hidden="false" customHeight="false" outlineLevel="0" collapsed="false">
      <c r="A5081" s="17" t="s">
        <v>4624</v>
      </c>
      <c r="B5081" s="17" t="n">
        <v>1</v>
      </c>
      <c r="C5081" s="21" t="n">
        <v>45998</v>
      </c>
      <c r="D5081" s="17" t="s">
        <v>350</v>
      </c>
      <c r="E5081" s="17" t="s">
        <v>123</v>
      </c>
      <c r="F5081" s="17" t="s">
        <v>1501</v>
      </c>
      <c r="G5081" s="17" t="s">
        <v>62</v>
      </c>
      <c r="H5081" s="17" t="s">
        <v>1537</v>
      </c>
      <c r="I5081" s="17" t="s">
        <v>1524</v>
      </c>
      <c r="J5081" s="17" t="n">
        <v>1</v>
      </c>
      <c r="K5081" s="15" t="n">
        <v>277.9</v>
      </c>
      <c r="L5081" s="22" t="n">
        <v>0</v>
      </c>
      <c r="M5081" s="15" t="n">
        <v>0</v>
      </c>
      <c r="N5081" s="15" t="n">
        <f aca="false">J5081*K5081</f>
        <v>277.9</v>
      </c>
      <c r="O5081" s="15" t="n">
        <f aca="false">N5081*L5081</f>
        <v>0</v>
      </c>
      <c r="P5081" s="15" t="n">
        <f aca="false">N5081-O5081</f>
        <v>277.9</v>
      </c>
      <c r="Q5081" s="15" t="n">
        <f aca="false">J5081*INDEX(dProdutos!$F$2:$F$47,MATCH(E5081,dProdutos!$A$2:$A$47,0))</f>
        <v>132.36</v>
      </c>
      <c r="R5081" s="15" t="n">
        <f aca="false">IF(I5081="Cancelado",0,P5081-Q5081)</f>
        <v>145.54</v>
      </c>
      <c r="S5081" s="17" t="str">
        <f aca="false">INDEX(dProdutos!$D$2:$D$47,MATCH(E5081,dProdutos!$A$2:$A$47,0))</f>
        <v>Calçados</v>
      </c>
    </row>
    <row r="5082" customFormat="false" ht="15" hidden="false" customHeight="false" outlineLevel="0" collapsed="false">
      <c r="A5082" s="17" t="s">
        <v>4624</v>
      </c>
      <c r="B5082" s="17" t="n">
        <v>2</v>
      </c>
      <c r="C5082" s="21" t="n">
        <v>45998</v>
      </c>
      <c r="D5082" s="17" t="s">
        <v>350</v>
      </c>
      <c r="E5082" s="17" t="s">
        <v>201</v>
      </c>
      <c r="F5082" s="17" t="s">
        <v>1501</v>
      </c>
      <c r="G5082" s="17" t="s">
        <v>62</v>
      </c>
      <c r="H5082" s="17" t="s">
        <v>1537</v>
      </c>
      <c r="I5082" s="17" t="s">
        <v>1524</v>
      </c>
      <c r="J5082" s="17" t="n">
        <v>3</v>
      </c>
      <c r="K5082" s="15" t="n">
        <v>236.9</v>
      </c>
      <c r="L5082" s="22" t="n">
        <v>0.2</v>
      </c>
      <c r="M5082" s="15" t="n">
        <v>0</v>
      </c>
      <c r="N5082" s="15" t="n">
        <f aca="false">J5082*K5082</f>
        <v>710.7</v>
      </c>
      <c r="O5082" s="15" t="n">
        <f aca="false">N5082*L5082</f>
        <v>142.14</v>
      </c>
      <c r="P5082" s="15" t="n">
        <f aca="false">N5082-O5082</f>
        <v>568.56</v>
      </c>
      <c r="Q5082" s="15" t="n">
        <f aca="false">J5082*INDEX(dProdutos!$F$2:$F$47,MATCH(E5082,dProdutos!$A$2:$A$47,0))</f>
        <v>288.69</v>
      </c>
      <c r="R5082" s="15" t="n">
        <f aca="false">IF(I5082="Cancelado",0,P5082-Q5082)</f>
        <v>279.87</v>
      </c>
      <c r="S5082" s="17" t="str">
        <f aca="false">INDEX(dProdutos!$D$2:$D$47,MATCH(E5082,dProdutos!$A$2:$A$47,0))</f>
        <v>Beleza</v>
      </c>
    </row>
    <row r="5083" customFormat="false" ht="15" hidden="false" customHeight="false" outlineLevel="0" collapsed="false">
      <c r="A5083" s="17" t="s">
        <v>4625</v>
      </c>
      <c r="B5083" s="17" t="n">
        <v>1</v>
      </c>
      <c r="C5083" s="21" t="n">
        <v>45998</v>
      </c>
      <c r="D5083" s="17" t="s">
        <v>1365</v>
      </c>
      <c r="E5083" s="17" t="s">
        <v>165</v>
      </c>
      <c r="F5083" s="17" t="s">
        <v>1490</v>
      </c>
      <c r="G5083" s="17" t="s">
        <v>60</v>
      </c>
      <c r="H5083" s="17" t="s">
        <v>1523</v>
      </c>
      <c r="I5083" s="17" t="s">
        <v>1524</v>
      </c>
      <c r="J5083" s="17" t="n">
        <v>1</v>
      </c>
      <c r="K5083" s="15" t="n">
        <v>231.9</v>
      </c>
      <c r="L5083" s="22" t="n">
        <v>0</v>
      </c>
      <c r="M5083" s="15" t="n">
        <v>18.36</v>
      </c>
      <c r="N5083" s="15" t="n">
        <f aca="false">J5083*K5083</f>
        <v>231.9</v>
      </c>
      <c r="O5083" s="15" t="n">
        <f aca="false">N5083*L5083</f>
        <v>0</v>
      </c>
      <c r="P5083" s="15" t="n">
        <f aca="false">N5083-O5083</f>
        <v>231.9</v>
      </c>
      <c r="Q5083" s="15" t="n">
        <f aca="false">J5083*INDEX(dProdutos!$F$2:$F$47,MATCH(E5083,dProdutos!$A$2:$A$47,0))</f>
        <v>140.83</v>
      </c>
      <c r="R5083" s="15" t="n">
        <f aca="false">IF(I5083="Cancelado",0,P5083-Q5083)</f>
        <v>91.07</v>
      </c>
      <c r="S5083" s="17" t="str">
        <f aca="false">INDEX(dProdutos!$D$2:$D$47,MATCH(E5083,dProdutos!$A$2:$A$47,0))</f>
        <v>Casa</v>
      </c>
    </row>
    <row r="5084" customFormat="false" ht="15" hidden="false" customHeight="false" outlineLevel="0" collapsed="false">
      <c r="A5084" s="17" t="s">
        <v>4625</v>
      </c>
      <c r="B5084" s="17" t="n">
        <v>2</v>
      </c>
      <c r="C5084" s="21" t="n">
        <v>45998</v>
      </c>
      <c r="D5084" s="17" t="s">
        <v>1365</v>
      </c>
      <c r="E5084" s="17" t="s">
        <v>192</v>
      </c>
      <c r="F5084" s="17" t="s">
        <v>1490</v>
      </c>
      <c r="G5084" s="17" t="s">
        <v>60</v>
      </c>
      <c r="H5084" s="17" t="s">
        <v>1523</v>
      </c>
      <c r="I5084" s="17" t="s">
        <v>1524</v>
      </c>
      <c r="J5084" s="17" t="n">
        <v>1</v>
      </c>
      <c r="K5084" s="15" t="n">
        <v>245.9</v>
      </c>
      <c r="L5084" s="22" t="n">
        <v>0</v>
      </c>
      <c r="M5084" s="15" t="n">
        <v>0</v>
      </c>
      <c r="N5084" s="15" t="n">
        <f aca="false">J5084*K5084</f>
        <v>245.9</v>
      </c>
      <c r="O5084" s="15" t="n">
        <f aca="false">N5084*L5084</f>
        <v>0</v>
      </c>
      <c r="P5084" s="15" t="n">
        <f aca="false">N5084-O5084</f>
        <v>245.9</v>
      </c>
      <c r="Q5084" s="15" t="n">
        <f aca="false">J5084*INDEX(dProdutos!$F$2:$F$47,MATCH(E5084,dProdutos!$A$2:$A$47,0))</f>
        <v>107.78</v>
      </c>
      <c r="R5084" s="15" t="n">
        <f aca="false">IF(I5084="Cancelado",0,P5084-Q5084)</f>
        <v>138.12</v>
      </c>
      <c r="S5084" s="17" t="str">
        <f aca="false">INDEX(dProdutos!$D$2:$D$47,MATCH(E5084,dProdutos!$A$2:$A$47,0))</f>
        <v>Eletrônicos</v>
      </c>
    </row>
    <row r="5085" customFormat="false" ht="15" hidden="false" customHeight="false" outlineLevel="0" collapsed="false">
      <c r="A5085" s="17" t="s">
        <v>4625</v>
      </c>
      <c r="B5085" s="17" t="n">
        <v>3</v>
      </c>
      <c r="C5085" s="21" t="n">
        <v>45998</v>
      </c>
      <c r="D5085" s="17" t="s">
        <v>1365</v>
      </c>
      <c r="E5085" s="17" t="s">
        <v>85</v>
      </c>
      <c r="F5085" s="17" t="s">
        <v>1490</v>
      </c>
      <c r="G5085" s="17" t="s">
        <v>60</v>
      </c>
      <c r="H5085" s="17" t="s">
        <v>1523</v>
      </c>
      <c r="I5085" s="17" t="s">
        <v>1524</v>
      </c>
      <c r="J5085" s="17" t="n">
        <v>2</v>
      </c>
      <c r="K5085" s="15" t="n">
        <v>165.9</v>
      </c>
      <c r="L5085" s="22" t="n">
        <v>0</v>
      </c>
      <c r="M5085" s="15" t="n">
        <v>0</v>
      </c>
      <c r="N5085" s="15" t="n">
        <f aca="false">J5085*K5085</f>
        <v>331.8</v>
      </c>
      <c r="O5085" s="15" t="n">
        <f aca="false">N5085*L5085</f>
        <v>0</v>
      </c>
      <c r="P5085" s="15" t="n">
        <f aca="false">N5085-O5085</f>
        <v>331.8</v>
      </c>
      <c r="Q5085" s="15" t="n">
        <f aca="false">J5085*INDEX(dProdutos!$F$2:$F$47,MATCH(E5085,dProdutos!$A$2:$A$47,0))</f>
        <v>183.1</v>
      </c>
      <c r="R5085" s="15" t="n">
        <f aca="false">IF(I5085="Cancelado",0,P5085-Q5085)</f>
        <v>148.7</v>
      </c>
      <c r="S5085" s="17" t="str">
        <f aca="false">INDEX(dProdutos!$D$2:$D$47,MATCH(E5085,dProdutos!$A$2:$A$47,0))</f>
        <v>Moda Feminina</v>
      </c>
    </row>
    <row r="5086" customFormat="false" ht="15" hidden="false" customHeight="false" outlineLevel="0" collapsed="false">
      <c r="A5086" s="17" t="s">
        <v>4626</v>
      </c>
      <c r="B5086" s="17" t="n">
        <v>1</v>
      </c>
      <c r="C5086" s="21" t="n">
        <v>45998</v>
      </c>
      <c r="D5086" s="17" t="s">
        <v>854</v>
      </c>
      <c r="E5086" s="17" t="s">
        <v>192</v>
      </c>
      <c r="F5086" s="17" t="s">
        <v>1487</v>
      </c>
      <c r="G5086" s="17" t="s">
        <v>61</v>
      </c>
      <c r="H5086" s="17" t="s">
        <v>1523</v>
      </c>
      <c r="I5086" s="17" t="s">
        <v>1524</v>
      </c>
      <c r="J5086" s="17" t="n">
        <v>1</v>
      </c>
      <c r="K5086" s="15" t="n">
        <v>245.9</v>
      </c>
      <c r="L5086" s="22" t="n">
        <v>0</v>
      </c>
      <c r="M5086" s="15" t="n">
        <v>0</v>
      </c>
      <c r="N5086" s="15" t="n">
        <f aca="false">J5086*K5086</f>
        <v>245.9</v>
      </c>
      <c r="O5086" s="15" t="n">
        <f aca="false">N5086*L5086</f>
        <v>0</v>
      </c>
      <c r="P5086" s="15" t="n">
        <f aca="false">N5086-O5086</f>
        <v>245.9</v>
      </c>
      <c r="Q5086" s="15" t="n">
        <f aca="false">J5086*INDEX(dProdutos!$F$2:$F$47,MATCH(E5086,dProdutos!$A$2:$A$47,0))</f>
        <v>107.78</v>
      </c>
      <c r="R5086" s="15" t="n">
        <f aca="false">IF(I5086="Cancelado",0,P5086-Q5086)</f>
        <v>138.12</v>
      </c>
      <c r="S5086" s="17" t="str">
        <f aca="false">INDEX(dProdutos!$D$2:$D$47,MATCH(E5086,dProdutos!$A$2:$A$47,0))</f>
        <v>Eletrônicos</v>
      </c>
    </row>
    <row r="5087" customFormat="false" ht="15" hidden="false" customHeight="false" outlineLevel="0" collapsed="false">
      <c r="A5087" s="17" t="s">
        <v>4626</v>
      </c>
      <c r="B5087" s="17" t="n">
        <v>2</v>
      </c>
      <c r="C5087" s="21" t="n">
        <v>45998</v>
      </c>
      <c r="D5087" s="17" t="s">
        <v>854</v>
      </c>
      <c r="E5087" s="17" t="s">
        <v>150</v>
      </c>
      <c r="F5087" s="17" t="s">
        <v>1487</v>
      </c>
      <c r="G5087" s="17" t="s">
        <v>61</v>
      </c>
      <c r="H5087" s="17" t="s">
        <v>1523</v>
      </c>
      <c r="I5087" s="17" t="s">
        <v>1524</v>
      </c>
      <c r="J5087" s="17" t="n">
        <v>1</v>
      </c>
      <c r="K5087" s="15" t="n">
        <v>71.9</v>
      </c>
      <c r="L5087" s="22" t="n">
        <v>0.15</v>
      </c>
      <c r="M5087" s="15" t="n">
        <v>0</v>
      </c>
      <c r="N5087" s="15" t="n">
        <f aca="false">J5087*K5087</f>
        <v>71.9</v>
      </c>
      <c r="O5087" s="15" t="n">
        <f aca="false">N5087*L5087</f>
        <v>10.785</v>
      </c>
      <c r="P5087" s="15" t="n">
        <f aca="false">N5087-O5087</f>
        <v>61.115</v>
      </c>
      <c r="Q5087" s="15" t="n">
        <f aca="false">J5087*INDEX(dProdutos!$F$2:$F$47,MATCH(E5087,dProdutos!$A$2:$A$47,0))</f>
        <v>27.38</v>
      </c>
      <c r="R5087" s="15" t="n">
        <f aca="false">IF(I5087="Cancelado",0,P5087-Q5087)</f>
        <v>33.735</v>
      </c>
      <c r="S5087" s="17" t="str">
        <f aca="false">INDEX(dProdutos!$D$2:$D$47,MATCH(E5087,dProdutos!$A$2:$A$47,0))</f>
        <v>Acessórios</v>
      </c>
    </row>
    <row r="5088" customFormat="false" ht="15" hidden="false" customHeight="false" outlineLevel="0" collapsed="false">
      <c r="A5088" s="17" t="s">
        <v>4627</v>
      </c>
      <c r="B5088" s="17" t="n">
        <v>1</v>
      </c>
      <c r="C5088" s="21" t="n">
        <v>45998</v>
      </c>
      <c r="D5088" s="17" t="s">
        <v>968</v>
      </c>
      <c r="E5088" s="17" t="s">
        <v>98</v>
      </c>
      <c r="F5088" s="17" t="s">
        <v>1503</v>
      </c>
      <c r="G5088" s="17" t="s">
        <v>61</v>
      </c>
      <c r="H5088" s="17" t="s">
        <v>1523</v>
      </c>
      <c r="I5088" s="17" t="s">
        <v>1524</v>
      </c>
      <c r="J5088" s="17" t="n">
        <v>2</v>
      </c>
      <c r="K5088" s="15" t="n">
        <v>108.9</v>
      </c>
      <c r="L5088" s="22" t="n">
        <v>0.15</v>
      </c>
      <c r="M5088" s="15" t="n">
        <v>26.73</v>
      </c>
      <c r="N5088" s="15" t="n">
        <f aca="false">J5088*K5088</f>
        <v>217.8</v>
      </c>
      <c r="O5088" s="15" t="n">
        <f aca="false">N5088*L5088</f>
        <v>32.67</v>
      </c>
      <c r="P5088" s="15" t="n">
        <f aca="false">N5088-O5088</f>
        <v>185.13</v>
      </c>
      <c r="Q5088" s="15" t="n">
        <f aca="false">J5088*INDEX(dProdutos!$F$2:$F$47,MATCH(E5088,dProdutos!$A$2:$A$47,0))</f>
        <v>85.04</v>
      </c>
      <c r="R5088" s="15" t="n">
        <f aca="false">IF(I5088="Cancelado",0,P5088-Q5088)</f>
        <v>100.09</v>
      </c>
      <c r="S5088" s="17" t="str">
        <f aca="false">INDEX(dProdutos!$D$2:$D$47,MATCH(E5088,dProdutos!$A$2:$A$47,0))</f>
        <v>Moda Feminina</v>
      </c>
    </row>
    <row r="5089" customFormat="false" ht="15" hidden="false" customHeight="false" outlineLevel="0" collapsed="false">
      <c r="A5089" s="17" t="s">
        <v>4627</v>
      </c>
      <c r="B5089" s="17" t="n">
        <v>2</v>
      </c>
      <c r="C5089" s="21" t="n">
        <v>45998</v>
      </c>
      <c r="D5089" s="17" t="s">
        <v>968</v>
      </c>
      <c r="E5089" s="17" t="s">
        <v>177</v>
      </c>
      <c r="F5089" s="17" t="s">
        <v>1503</v>
      </c>
      <c r="G5089" s="17" t="s">
        <v>61</v>
      </c>
      <c r="H5089" s="17" t="s">
        <v>1523</v>
      </c>
      <c r="I5089" s="17" t="s">
        <v>1524</v>
      </c>
      <c r="J5089" s="17" t="n">
        <v>1</v>
      </c>
      <c r="K5089" s="15" t="n">
        <v>257.9</v>
      </c>
      <c r="L5089" s="22" t="n">
        <v>0</v>
      </c>
      <c r="M5089" s="15" t="n">
        <v>0</v>
      </c>
      <c r="N5089" s="15" t="n">
        <f aca="false">J5089*K5089</f>
        <v>257.9</v>
      </c>
      <c r="O5089" s="15" t="n">
        <f aca="false">N5089*L5089</f>
        <v>0</v>
      </c>
      <c r="P5089" s="15" t="n">
        <f aca="false">N5089-O5089</f>
        <v>257.9</v>
      </c>
      <c r="Q5089" s="15" t="n">
        <f aca="false">J5089*INDEX(dProdutos!$F$2:$F$47,MATCH(E5089,dProdutos!$A$2:$A$47,0))</f>
        <v>138.23</v>
      </c>
      <c r="R5089" s="15" t="n">
        <f aca="false">IF(I5089="Cancelado",0,P5089-Q5089)</f>
        <v>119.67</v>
      </c>
      <c r="S5089" s="17" t="str">
        <f aca="false">INDEX(dProdutos!$D$2:$D$47,MATCH(E5089,dProdutos!$A$2:$A$47,0))</f>
        <v>Casa</v>
      </c>
    </row>
    <row r="5090" customFormat="false" ht="15" hidden="false" customHeight="false" outlineLevel="0" collapsed="false">
      <c r="A5090" s="17" t="s">
        <v>4627</v>
      </c>
      <c r="B5090" s="17" t="n">
        <v>3</v>
      </c>
      <c r="C5090" s="21" t="n">
        <v>45998</v>
      </c>
      <c r="D5090" s="17" t="s">
        <v>968</v>
      </c>
      <c r="E5090" s="17" t="s">
        <v>144</v>
      </c>
      <c r="F5090" s="17" t="s">
        <v>1503</v>
      </c>
      <c r="G5090" s="17" t="s">
        <v>61</v>
      </c>
      <c r="H5090" s="17" t="s">
        <v>1523</v>
      </c>
      <c r="I5090" s="17" t="s">
        <v>1524</v>
      </c>
      <c r="J5090" s="17" t="n">
        <v>2</v>
      </c>
      <c r="K5090" s="15" t="n">
        <v>260.9</v>
      </c>
      <c r="L5090" s="22" t="n">
        <v>0</v>
      </c>
      <c r="M5090" s="15" t="n">
        <v>0</v>
      </c>
      <c r="N5090" s="15" t="n">
        <f aca="false">J5090*K5090</f>
        <v>521.8</v>
      </c>
      <c r="O5090" s="15" t="n">
        <f aca="false">N5090*L5090</f>
        <v>0</v>
      </c>
      <c r="P5090" s="15" t="n">
        <f aca="false">N5090-O5090</f>
        <v>521.8</v>
      </c>
      <c r="Q5090" s="15" t="n">
        <f aca="false">J5090*INDEX(dProdutos!$F$2:$F$47,MATCH(E5090,dProdutos!$A$2:$A$47,0))</f>
        <v>199.72</v>
      </c>
      <c r="R5090" s="15" t="n">
        <f aca="false">IF(I5090="Cancelado",0,P5090-Q5090)</f>
        <v>322.08</v>
      </c>
      <c r="S5090" s="17" t="str">
        <f aca="false">INDEX(dProdutos!$D$2:$D$47,MATCH(E5090,dProdutos!$A$2:$A$47,0))</f>
        <v>Acessórios</v>
      </c>
    </row>
    <row r="5091" customFormat="false" ht="15" hidden="false" customHeight="false" outlineLevel="0" collapsed="false">
      <c r="A5091" s="17" t="s">
        <v>4628</v>
      </c>
      <c r="B5091" s="17" t="n">
        <v>1</v>
      </c>
      <c r="C5091" s="21" t="n">
        <v>45998</v>
      </c>
      <c r="D5091" s="17" t="s">
        <v>662</v>
      </c>
      <c r="E5091" s="17" t="s">
        <v>168</v>
      </c>
      <c r="F5091" s="17" t="s">
        <v>1499</v>
      </c>
      <c r="G5091" s="17" t="s">
        <v>59</v>
      </c>
      <c r="H5091" s="17" t="s">
        <v>1523</v>
      </c>
      <c r="I5091" s="17" t="s">
        <v>1524</v>
      </c>
      <c r="J5091" s="17" t="n">
        <v>1</v>
      </c>
      <c r="K5091" s="15" t="n">
        <v>253.9</v>
      </c>
      <c r="L5091" s="22" t="n">
        <v>0.1</v>
      </c>
      <c r="M5091" s="15" t="n">
        <v>24.98</v>
      </c>
      <c r="N5091" s="15" t="n">
        <f aca="false">J5091*K5091</f>
        <v>253.9</v>
      </c>
      <c r="O5091" s="15" t="n">
        <f aca="false">N5091*L5091</f>
        <v>25.39</v>
      </c>
      <c r="P5091" s="15" t="n">
        <f aca="false">N5091-O5091</f>
        <v>228.51</v>
      </c>
      <c r="Q5091" s="15" t="n">
        <f aca="false">J5091*INDEX(dProdutos!$F$2:$F$47,MATCH(E5091,dProdutos!$A$2:$A$47,0))</f>
        <v>128.94</v>
      </c>
      <c r="R5091" s="15" t="n">
        <f aca="false">IF(I5091="Cancelado",0,P5091-Q5091)</f>
        <v>99.57</v>
      </c>
      <c r="S5091" s="17" t="str">
        <f aca="false">INDEX(dProdutos!$D$2:$D$47,MATCH(E5091,dProdutos!$A$2:$A$47,0))</f>
        <v>Casa</v>
      </c>
    </row>
    <row r="5092" customFormat="false" ht="15" hidden="false" customHeight="false" outlineLevel="0" collapsed="false">
      <c r="A5092" s="17" t="s">
        <v>4629</v>
      </c>
      <c r="B5092" s="17" t="n">
        <v>1</v>
      </c>
      <c r="C5092" s="21" t="n">
        <v>45998</v>
      </c>
      <c r="D5092" s="17" t="s">
        <v>596</v>
      </c>
      <c r="E5092" s="17" t="s">
        <v>135</v>
      </c>
      <c r="F5092" s="17" t="s">
        <v>1490</v>
      </c>
      <c r="G5092" s="17" t="s">
        <v>62</v>
      </c>
      <c r="H5092" s="17" t="s">
        <v>1537</v>
      </c>
      <c r="I5092" s="17" t="s">
        <v>1524</v>
      </c>
      <c r="J5092" s="17" t="n">
        <v>2</v>
      </c>
      <c r="K5092" s="15" t="n">
        <v>200.9</v>
      </c>
      <c r="L5092" s="22" t="n">
        <v>0</v>
      </c>
      <c r="M5092" s="15" t="n">
        <v>0</v>
      </c>
      <c r="N5092" s="15" t="n">
        <f aca="false">J5092*K5092</f>
        <v>401.8</v>
      </c>
      <c r="O5092" s="15" t="n">
        <f aca="false">N5092*L5092</f>
        <v>0</v>
      </c>
      <c r="P5092" s="15" t="n">
        <f aca="false">N5092-O5092</f>
        <v>401.8</v>
      </c>
      <c r="Q5092" s="15" t="n">
        <f aca="false">J5092*INDEX(dProdutos!$F$2:$F$47,MATCH(E5092,dProdutos!$A$2:$A$47,0))</f>
        <v>161.46</v>
      </c>
      <c r="R5092" s="15" t="n">
        <f aca="false">IF(I5092="Cancelado",0,P5092-Q5092)</f>
        <v>240.34</v>
      </c>
      <c r="S5092" s="17" t="str">
        <f aca="false">INDEX(dProdutos!$D$2:$D$47,MATCH(E5092,dProdutos!$A$2:$A$47,0))</f>
        <v>Calçados</v>
      </c>
    </row>
    <row r="5093" customFormat="false" ht="15" hidden="false" customHeight="false" outlineLevel="0" collapsed="false">
      <c r="A5093" s="17" t="s">
        <v>4630</v>
      </c>
      <c r="B5093" s="17" t="n">
        <v>1</v>
      </c>
      <c r="C5093" s="21" t="n">
        <v>45998</v>
      </c>
      <c r="D5093" s="17" t="s">
        <v>1175</v>
      </c>
      <c r="E5093" s="17" t="s">
        <v>156</v>
      </c>
      <c r="F5093" s="17" t="s">
        <v>1499</v>
      </c>
      <c r="G5093" s="17" t="s">
        <v>63</v>
      </c>
      <c r="H5093" s="17" t="s">
        <v>1537</v>
      </c>
      <c r="I5093" s="17" t="s">
        <v>1541</v>
      </c>
      <c r="J5093" s="17" t="n">
        <v>1</v>
      </c>
      <c r="K5093" s="15" t="n">
        <v>192.9</v>
      </c>
      <c r="L5093" s="22" t="n">
        <v>0.1</v>
      </c>
      <c r="M5093" s="15" t="n">
        <v>33.48</v>
      </c>
      <c r="N5093" s="15" t="n">
        <f aca="false">J5093*K5093</f>
        <v>192.9</v>
      </c>
      <c r="O5093" s="15" t="n">
        <f aca="false">N5093*L5093</f>
        <v>19.29</v>
      </c>
      <c r="P5093" s="15" t="n">
        <f aca="false">N5093-O5093</f>
        <v>173.61</v>
      </c>
      <c r="Q5093" s="15" t="n">
        <f aca="false">J5093*INDEX(dProdutos!$F$2:$F$47,MATCH(E5093,dProdutos!$A$2:$A$47,0))</f>
        <v>80.38</v>
      </c>
      <c r="R5093" s="15" t="n">
        <f aca="false">IF(I5093="Cancelado",0,P5093-Q5093)</f>
        <v>93.23</v>
      </c>
      <c r="S5093" s="17" t="str">
        <f aca="false">INDEX(dProdutos!$D$2:$D$47,MATCH(E5093,dProdutos!$A$2:$A$47,0))</f>
        <v>Acessórios</v>
      </c>
    </row>
    <row r="5094" customFormat="false" ht="15" hidden="false" customHeight="false" outlineLevel="0" collapsed="false">
      <c r="A5094" s="17" t="s">
        <v>4631</v>
      </c>
      <c r="B5094" s="17" t="n">
        <v>1</v>
      </c>
      <c r="C5094" s="21" t="n">
        <v>45998</v>
      </c>
      <c r="D5094" s="17" t="s">
        <v>1143</v>
      </c>
      <c r="E5094" s="17" t="s">
        <v>92</v>
      </c>
      <c r="F5094" s="17" t="s">
        <v>1495</v>
      </c>
      <c r="G5094" s="17" t="s">
        <v>62</v>
      </c>
      <c r="H5094" s="17" t="s">
        <v>1523</v>
      </c>
      <c r="I5094" s="17" t="s">
        <v>1524</v>
      </c>
      <c r="J5094" s="17" t="n">
        <v>1</v>
      </c>
      <c r="K5094" s="15" t="n">
        <v>191.9</v>
      </c>
      <c r="L5094" s="22" t="n">
        <v>0.05</v>
      </c>
      <c r="M5094" s="15" t="n">
        <v>0</v>
      </c>
      <c r="N5094" s="15" t="n">
        <f aca="false">J5094*K5094</f>
        <v>191.9</v>
      </c>
      <c r="O5094" s="15" t="n">
        <f aca="false">N5094*L5094</f>
        <v>9.595</v>
      </c>
      <c r="P5094" s="15" t="n">
        <f aca="false">N5094-O5094</f>
        <v>182.305</v>
      </c>
      <c r="Q5094" s="15" t="n">
        <f aca="false">J5094*INDEX(dProdutos!$F$2:$F$47,MATCH(E5094,dProdutos!$A$2:$A$47,0))</f>
        <v>88.59</v>
      </c>
      <c r="R5094" s="15" t="n">
        <f aca="false">IF(I5094="Cancelado",0,P5094-Q5094)</f>
        <v>93.715</v>
      </c>
      <c r="S5094" s="17" t="str">
        <f aca="false">INDEX(dProdutos!$D$2:$D$47,MATCH(E5094,dProdutos!$A$2:$A$47,0))</f>
        <v>Moda Feminina</v>
      </c>
    </row>
    <row r="5095" customFormat="false" ht="15" hidden="false" customHeight="false" outlineLevel="0" collapsed="false">
      <c r="A5095" s="17" t="s">
        <v>4631</v>
      </c>
      <c r="B5095" s="17" t="n">
        <v>2</v>
      </c>
      <c r="C5095" s="21" t="n">
        <v>45998</v>
      </c>
      <c r="D5095" s="17" t="s">
        <v>1143</v>
      </c>
      <c r="E5095" s="17" t="s">
        <v>177</v>
      </c>
      <c r="F5095" s="17" t="s">
        <v>1495</v>
      </c>
      <c r="G5095" s="17" t="s">
        <v>62</v>
      </c>
      <c r="H5095" s="17" t="s">
        <v>1523</v>
      </c>
      <c r="I5095" s="17" t="s">
        <v>1524</v>
      </c>
      <c r="J5095" s="17" t="n">
        <v>2</v>
      </c>
      <c r="K5095" s="15" t="n">
        <v>257.9</v>
      </c>
      <c r="L5095" s="22" t="n">
        <v>0.15</v>
      </c>
      <c r="M5095" s="15" t="n">
        <v>0</v>
      </c>
      <c r="N5095" s="15" t="n">
        <f aca="false">J5095*K5095</f>
        <v>515.8</v>
      </c>
      <c r="O5095" s="15" t="n">
        <f aca="false">N5095*L5095</f>
        <v>77.37</v>
      </c>
      <c r="P5095" s="15" t="n">
        <f aca="false">N5095-O5095</f>
        <v>438.43</v>
      </c>
      <c r="Q5095" s="15" t="n">
        <f aca="false">J5095*INDEX(dProdutos!$F$2:$F$47,MATCH(E5095,dProdutos!$A$2:$A$47,0))</f>
        <v>276.46</v>
      </c>
      <c r="R5095" s="15" t="n">
        <f aca="false">IF(I5095="Cancelado",0,P5095-Q5095)</f>
        <v>161.97</v>
      </c>
      <c r="S5095" s="17" t="str">
        <f aca="false">INDEX(dProdutos!$D$2:$D$47,MATCH(E5095,dProdutos!$A$2:$A$47,0))</f>
        <v>Casa</v>
      </c>
    </row>
    <row r="5096" customFormat="false" ht="15" hidden="false" customHeight="false" outlineLevel="0" collapsed="false">
      <c r="A5096" s="17" t="s">
        <v>4632</v>
      </c>
      <c r="B5096" s="17" t="n">
        <v>1</v>
      </c>
      <c r="C5096" s="21" t="n">
        <v>45998</v>
      </c>
      <c r="D5096" s="17" t="s">
        <v>275</v>
      </c>
      <c r="E5096" s="17" t="s">
        <v>150</v>
      </c>
      <c r="F5096" s="17" t="s">
        <v>1487</v>
      </c>
      <c r="G5096" s="17" t="s">
        <v>61</v>
      </c>
      <c r="H5096" s="17" t="s">
        <v>1523</v>
      </c>
      <c r="I5096" s="17" t="s">
        <v>1524</v>
      </c>
      <c r="J5096" s="17" t="n">
        <v>1</v>
      </c>
      <c r="K5096" s="15" t="n">
        <v>71.9</v>
      </c>
      <c r="L5096" s="22" t="n">
        <v>0</v>
      </c>
      <c r="M5096" s="15" t="n">
        <v>0</v>
      </c>
      <c r="N5096" s="15" t="n">
        <f aca="false">J5096*K5096</f>
        <v>71.9</v>
      </c>
      <c r="O5096" s="15" t="n">
        <f aca="false">N5096*L5096</f>
        <v>0</v>
      </c>
      <c r="P5096" s="15" t="n">
        <f aca="false">N5096-O5096</f>
        <v>71.9</v>
      </c>
      <c r="Q5096" s="15" t="n">
        <f aca="false">J5096*INDEX(dProdutos!$F$2:$F$47,MATCH(E5096,dProdutos!$A$2:$A$47,0))</f>
        <v>27.38</v>
      </c>
      <c r="R5096" s="15" t="n">
        <f aca="false">IF(I5096="Cancelado",0,P5096-Q5096)</f>
        <v>44.52</v>
      </c>
      <c r="S5096" s="17" t="str">
        <f aca="false">INDEX(dProdutos!$D$2:$D$47,MATCH(E5096,dProdutos!$A$2:$A$47,0))</f>
        <v>Acessórios</v>
      </c>
    </row>
    <row r="5097" customFormat="false" ht="15" hidden="false" customHeight="false" outlineLevel="0" collapsed="false">
      <c r="A5097" s="17" t="s">
        <v>4633</v>
      </c>
      <c r="B5097" s="17" t="n">
        <v>1</v>
      </c>
      <c r="C5097" s="21" t="n">
        <v>45998</v>
      </c>
      <c r="D5097" s="17" t="s">
        <v>640</v>
      </c>
      <c r="E5097" s="17" t="s">
        <v>204</v>
      </c>
      <c r="F5097" s="17" t="s">
        <v>1487</v>
      </c>
      <c r="G5097" s="17" t="s">
        <v>59</v>
      </c>
      <c r="H5097" s="17" t="s">
        <v>1537</v>
      </c>
      <c r="I5097" s="17" t="s">
        <v>1524</v>
      </c>
      <c r="J5097" s="17" t="n">
        <v>2</v>
      </c>
      <c r="K5097" s="15" t="n">
        <v>64.9</v>
      </c>
      <c r="L5097" s="22" t="n">
        <v>0.1</v>
      </c>
      <c r="M5097" s="15" t="n">
        <v>0</v>
      </c>
      <c r="N5097" s="15" t="n">
        <f aca="false">J5097*K5097</f>
        <v>129.8</v>
      </c>
      <c r="O5097" s="15" t="n">
        <f aca="false">N5097*L5097</f>
        <v>12.98</v>
      </c>
      <c r="P5097" s="15" t="n">
        <f aca="false">N5097-O5097</f>
        <v>116.82</v>
      </c>
      <c r="Q5097" s="15" t="n">
        <f aca="false">J5097*INDEX(dProdutos!$F$2:$F$47,MATCH(E5097,dProdutos!$A$2:$A$47,0))</f>
        <v>55.04</v>
      </c>
      <c r="R5097" s="15" t="n">
        <f aca="false">IF(I5097="Cancelado",0,P5097-Q5097)</f>
        <v>61.78</v>
      </c>
      <c r="S5097" s="17" t="str">
        <f aca="false">INDEX(dProdutos!$D$2:$D$47,MATCH(E5097,dProdutos!$A$2:$A$47,0))</f>
        <v>Beleza</v>
      </c>
    </row>
    <row r="5098" customFormat="false" ht="15" hidden="false" customHeight="false" outlineLevel="0" collapsed="false">
      <c r="A5098" s="17" t="s">
        <v>4633</v>
      </c>
      <c r="B5098" s="17" t="n">
        <v>2</v>
      </c>
      <c r="C5098" s="21" t="n">
        <v>45998</v>
      </c>
      <c r="D5098" s="17" t="s">
        <v>640</v>
      </c>
      <c r="E5098" s="17" t="s">
        <v>85</v>
      </c>
      <c r="F5098" s="17" t="s">
        <v>1487</v>
      </c>
      <c r="G5098" s="17" t="s">
        <v>59</v>
      </c>
      <c r="H5098" s="17" t="s">
        <v>1537</v>
      </c>
      <c r="I5098" s="17" t="s">
        <v>1524</v>
      </c>
      <c r="J5098" s="17" t="n">
        <v>1</v>
      </c>
      <c r="K5098" s="15" t="n">
        <v>165.9</v>
      </c>
      <c r="L5098" s="22" t="n">
        <v>0.05</v>
      </c>
      <c r="M5098" s="15" t="n">
        <v>0</v>
      </c>
      <c r="N5098" s="15" t="n">
        <f aca="false">J5098*K5098</f>
        <v>165.9</v>
      </c>
      <c r="O5098" s="15" t="n">
        <f aca="false">N5098*L5098</f>
        <v>8.295</v>
      </c>
      <c r="P5098" s="15" t="n">
        <f aca="false">N5098-O5098</f>
        <v>157.605</v>
      </c>
      <c r="Q5098" s="15" t="n">
        <f aca="false">J5098*INDEX(dProdutos!$F$2:$F$47,MATCH(E5098,dProdutos!$A$2:$A$47,0))</f>
        <v>91.55</v>
      </c>
      <c r="R5098" s="15" t="n">
        <f aca="false">IF(I5098="Cancelado",0,P5098-Q5098)</f>
        <v>66.055</v>
      </c>
      <c r="S5098" s="17" t="str">
        <f aca="false">INDEX(dProdutos!$D$2:$D$47,MATCH(E5098,dProdutos!$A$2:$A$47,0))</f>
        <v>Moda Feminina</v>
      </c>
    </row>
    <row r="5099" customFormat="false" ht="15" hidden="false" customHeight="false" outlineLevel="0" collapsed="false">
      <c r="A5099" s="17" t="s">
        <v>4634</v>
      </c>
      <c r="B5099" s="17" t="n">
        <v>1</v>
      </c>
      <c r="C5099" s="21" t="n">
        <v>45998</v>
      </c>
      <c r="D5099" s="17" t="s">
        <v>224</v>
      </c>
      <c r="E5099" s="17" t="s">
        <v>108</v>
      </c>
      <c r="F5099" s="17" t="s">
        <v>1490</v>
      </c>
      <c r="G5099" s="17" t="s">
        <v>60</v>
      </c>
      <c r="H5099" s="17" t="s">
        <v>1523</v>
      </c>
      <c r="I5099" s="17" t="s">
        <v>1524</v>
      </c>
      <c r="J5099" s="17" t="n">
        <v>1</v>
      </c>
      <c r="K5099" s="15" t="n">
        <v>265.9</v>
      </c>
      <c r="L5099" s="22" t="n">
        <v>0.2</v>
      </c>
      <c r="M5099" s="15" t="n">
        <v>31.12</v>
      </c>
      <c r="N5099" s="15" t="n">
        <f aca="false">J5099*K5099</f>
        <v>265.9</v>
      </c>
      <c r="O5099" s="15" t="n">
        <f aca="false">N5099*L5099</f>
        <v>53.18</v>
      </c>
      <c r="P5099" s="15" t="n">
        <f aca="false">N5099-O5099</f>
        <v>212.72</v>
      </c>
      <c r="Q5099" s="15" t="n">
        <f aca="false">J5099*INDEX(dProdutos!$F$2:$F$47,MATCH(E5099,dProdutos!$A$2:$A$47,0))</f>
        <v>155.62</v>
      </c>
      <c r="R5099" s="15" t="n">
        <f aca="false">IF(I5099="Cancelado",0,P5099-Q5099)</f>
        <v>57.1</v>
      </c>
      <c r="S5099" s="17" t="str">
        <f aca="false">INDEX(dProdutos!$D$2:$D$47,MATCH(E5099,dProdutos!$A$2:$A$47,0))</f>
        <v>Moda Masculina</v>
      </c>
    </row>
    <row r="5100" customFormat="false" ht="15" hidden="false" customHeight="false" outlineLevel="0" collapsed="false">
      <c r="A5100" s="17" t="s">
        <v>4635</v>
      </c>
      <c r="B5100" s="17" t="n">
        <v>1</v>
      </c>
      <c r="C5100" s="21" t="n">
        <v>45998</v>
      </c>
      <c r="D5100" s="17" t="s">
        <v>809</v>
      </c>
      <c r="E5100" s="17" t="s">
        <v>111</v>
      </c>
      <c r="F5100" s="17" t="s">
        <v>1493</v>
      </c>
      <c r="G5100" s="17" t="s">
        <v>59</v>
      </c>
      <c r="H5100" s="17" t="s">
        <v>1537</v>
      </c>
      <c r="I5100" s="17" t="s">
        <v>1524</v>
      </c>
      <c r="J5100" s="17" t="n">
        <v>1</v>
      </c>
      <c r="K5100" s="15" t="n">
        <v>188.9</v>
      </c>
      <c r="L5100" s="22" t="n">
        <v>0.1</v>
      </c>
      <c r="M5100" s="15" t="n">
        <v>0</v>
      </c>
      <c r="N5100" s="15" t="n">
        <f aca="false">J5100*K5100</f>
        <v>188.9</v>
      </c>
      <c r="O5100" s="15" t="n">
        <f aca="false">N5100*L5100</f>
        <v>18.89</v>
      </c>
      <c r="P5100" s="15" t="n">
        <f aca="false">N5100-O5100</f>
        <v>170.01</v>
      </c>
      <c r="Q5100" s="15" t="n">
        <f aca="false">J5100*INDEX(dProdutos!$F$2:$F$47,MATCH(E5100,dProdutos!$A$2:$A$47,0))</f>
        <v>88.32</v>
      </c>
      <c r="R5100" s="15" t="n">
        <f aca="false">IF(I5100="Cancelado",0,P5100-Q5100)</f>
        <v>81.69</v>
      </c>
      <c r="S5100" s="17" t="str">
        <f aca="false">INDEX(dProdutos!$D$2:$D$47,MATCH(E5100,dProdutos!$A$2:$A$47,0))</f>
        <v>Moda Masculina</v>
      </c>
    </row>
    <row r="5101" customFormat="false" ht="15" hidden="false" customHeight="false" outlineLevel="0" collapsed="false">
      <c r="A5101" s="17" t="s">
        <v>4635</v>
      </c>
      <c r="B5101" s="17" t="n">
        <v>2</v>
      </c>
      <c r="C5101" s="21" t="n">
        <v>45998</v>
      </c>
      <c r="D5101" s="17" t="s">
        <v>809</v>
      </c>
      <c r="E5101" s="17" t="s">
        <v>171</v>
      </c>
      <c r="F5101" s="17" t="s">
        <v>1493</v>
      </c>
      <c r="G5101" s="17" t="s">
        <v>59</v>
      </c>
      <c r="H5101" s="17" t="s">
        <v>1537</v>
      </c>
      <c r="I5101" s="17" t="s">
        <v>1524</v>
      </c>
      <c r="J5101" s="17" t="n">
        <v>1</v>
      </c>
      <c r="K5101" s="15" t="n">
        <v>246.9</v>
      </c>
      <c r="L5101" s="22" t="n">
        <v>0.05</v>
      </c>
      <c r="M5101" s="15" t="n">
        <v>0</v>
      </c>
      <c r="N5101" s="15" t="n">
        <f aca="false">J5101*K5101</f>
        <v>246.9</v>
      </c>
      <c r="O5101" s="15" t="n">
        <f aca="false">N5101*L5101</f>
        <v>12.345</v>
      </c>
      <c r="P5101" s="15" t="n">
        <f aca="false">N5101-O5101</f>
        <v>234.555</v>
      </c>
      <c r="Q5101" s="15" t="n">
        <f aca="false">J5101*INDEX(dProdutos!$F$2:$F$47,MATCH(E5101,dProdutos!$A$2:$A$47,0))</f>
        <v>103.61</v>
      </c>
      <c r="R5101" s="15" t="n">
        <f aca="false">IF(I5101="Cancelado",0,P5101-Q5101)</f>
        <v>130.945</v>
      </c>
      <c r="S5101" s="17" t="str">
        <f aca="false">INDEX(dProdutos!$D$2:$D$47,MATCH(E5101,dProdutos!$A$2:$A$47,0))</f>
        <v>Casa</v>
      </c>
    </row>
    <row r="5102" customFormat="false" ht="15" hidden="false" customHeight="false" outlineLevel="0" collapsed="false">
      <c r="A5102" s="17" t="s">
        <v>4635</v>
      </c>
      <c r="B5102" s="17" t="n">
        <v>3</v>
      </c>
      <c r="C5102" s="21" t="n">
        <v>45998</v>
      </c>
      <c r="D5102" s="17" t="s">
        <v>809</v>
      </c>
      <c r="E5102" s="17" t="s">
        <v>138</v>
      </c>
      <c r="F5102" s="17" t="s">
        <v>1493</v>
      </c>
      <c r="G5102" s="17" t="s">
        <v>59</v>
      </c>
      <c r="H5102" s="17" t="s">
        <v>1537</v>
      </c>
      <c r="I5102" s="17" t="s">
        <v>1524</v>
      </c>
      <c r="J5102" s="17" t="n">
        <v>1</v>
      </c>
      <c r="K5102" s="15" t="n">
        <v>231.9</v>
      </c>
      <c r="L5102" s="22" t="n">
        <v>0.1</v>
      </c>
      <c r="M5102" s="15" t="n">
        <v>0</v>
      </c>
      <c r="N5102" s="15" t="n">
        <f aca="false">J5102*K5102</f>
        <v>231.9</v>
      </c>
      <c r="O5102" s="15" t="n">
        <f aca="false">N5102*L5102</f>
        <v>23.19</v>
      </c>
      <c r="P5102" s="15" t="n">
        <f aca="false">N5102-O5102</f>
        <v>208.71</v>
      </c>
      <c r="Q5102" s="15" t="n">
        <f aca="false">J5102*INDEX(dProdutos!$F$2:$F$47,MATCH(E5102,dProdutos!$A$2:$A$47,0))</f>
        <v>132.21</v>
      </c>
      <c r="R5102" s="15" t="n">
        <f aca="false">IF(I5102="Cancelado",0,P5102-Q5102)</f>
        <v>76.5</v>
      </c>
      <c r="S5102" s="17" t="str">
        <f aca="false">INDEX(dProdutos!$D$2:$D$47,MATCH(E5102,dProdutos!$A$2:$A$47,0))</f>
        <v>Calçados</v>
      </c>
    </row>
    <row r="5103" customFormat="false" ht="15" hidden="false" customHeight="false" outlineLevel="0" collapsed="false">
      <c r="A5103" s="17" t="s">
        <v>4636</v>
      </c>
      <c r="B5103" s="17" t="n">
        <v>1</v>
      </c>
      <c r="C5103" s="21" t="n">
        <v>45998</v>
      </c>
      <c r="D5103" s="17" t="s">
        <v>1102</v>
      </c>
      <c r="E5103" s="17" t="s">
        <v>183</v>
      </c>
      <c r="F5103" s="17" t="s">
        <v>1490</v>
      </c>
      <c r="G5103" s="17" t="s">
        <v>61</v>
      </c>
      <c r="H5103" s="17" t="s">
        <v>1537</v>
      </c>
      <c r="I5103" s="17" t="s">
        <v>1531</v>
      </c>
      <c r="J5103" s="17" t="n">
        <v>1</v>
      </c>
      <c r="K5103" s="15" t="n">
        <v>121.9</v>
      </c>
      <c r="L5103" s="22" t="n">
        <v>0.05</v>
      </c>
      <c r="M5103" s="15" t="n">
        <v>29.49</v>
      </c>
      <c r="N5103" s="15" t="n">
        <f aca="false">J5103*K5103</f>
        <v>121.9</v>
      </c>
      <c r="O5103" s="15" t="n">
        <f aca="false">N5103*L5103</f>
        <v>6.095</v>
      </c>
      <c r="P5103" s="15" t="n">
        <f aca="false">N5103-O5103</f>
        <v>115.805</v>
      </c>
      <c r="Q5103" s="15" t="n">
        <f aca="false">J5103*INDEX(dProdutos!$F$2:$F$47,MATCH(E5103,dProdutos!$A$2:$A$47,0))</f>
        <v>52.76</v>
      </c>
      <c r="R5103" s="15" t="n">
        <f aca="false">IF(I5103="Cancelado",0,P5103-Q5103)</f>
        <v>0</v>
      </c>
      <c r="S5103" s="17" t="str">
        <f aca="false">INDEX(dProdutos!$D$2:$D$47,MATCH(E5103,dProdutos!$A$2:$A$47,0))</f>
        <v>Eletrônicos</v>
      </c>
    </row>
    <row r="5104" customFormat="false" ht="15" hidden="false" customHeight="false" outlineLevel="0" collapsed="false">
      <c r="A5104" s="17" t="s">
        <v>4636</v>
      </c>
      <c r="B5104" s="17" t="n">
        <v>2</v>
      </c>
      <c r="C5104" s="21" t="n">
        <v>45998</v>
      </c>
      <c r="D5104" s="17" t="s">
        <v>1102</v>
      </c>
      <c r="E5104" s="17" t="s">
        <v>153</v>
      </c>
      <c r="F5104" s="17" t="s">
        <v>1490</v>
      </c>
      <c r="G5104" s="17" t="s">
        <v>61</v>
      </c>
      <c r="H5104" s="17" t="s">
        <v>1537</v>
      </c>
      <c r="I5104" s="17" t="s">
        <v>1531</v>
      </c>
      <c r="J5104" s="17" t="n">
        <v>2</v>
      </c>
      <c r="K5104" s="15" t="n">
        <v>165.9</v>
      </c>
      <c r="L5104" s="22" t="n">
        <v>0</v>
      </c>
      <c r="M5104" s="15" t="n">
        <v>0</v>
      </c>
      <c r="N5104" s="15" t="n">
        <f aca="false">J5104*K5104</f>
        <v>331.8</v>
      </c>
      <c r="O5104" s="15" t="n">
        <f aca="false">N5104*L5104</f>
        <v>0</v>
      </c>
      <c r="P5104" s="15" t="n">
        <f aca="false">N5104-O5104</f>
        <v>331.8</v>
      </c>
      <c r="Q5104" s="15" t="n">
        <f aca="false">J5104*INDEX(dProdutos!$F$2:$F$47,MATCH(E5104,dProdutos!$A$2:$A$47,0))</f>
        <v>134.56</v>
      </c>
      <c r="R5104" s="15" t="n">
        <f aca="false">IF(I5104="Cancelado",0,P5104-Q5104)</f>
        <v>0</v>
      </c>
      <c r="S5104" s="17" t="str">
        <f aca="false">INDEX(dProdutos!$D$2:$D$47,MATCH(E5104,dProdutos!$A$2:$A$47,0))</f>
        <v>Acessórios</v>
      </c>
    </row>
    <row r="5105" customFormat="false" ht="15" hidden="false" customHeight="false" outlineLevel="0" collapsed="false">
      <c r="A5105" s="17" t="s">
        <v>4636</v>
      </c>
      <c r="B5105" s="17" t="n">
        <v>3</v>
      </c>
      <c r="C5105" s="21" t="n">
        <v>45998</v>
      </c>
      <c r="D5105" s="17" t="s">
        <v>1102</v>
      </c>
      <c r="E5105" s="17" t="s">
        <v>171</v>
      </c>
      <c r="F5105" s="17" t="s">
        <v>1490</v>
      </c>
      <c r="G5105" s="17" t="s">
        <v>61</v>
      </c>
      <c r="H5105" s="17" t="s">
        <v>1537</v>
      </c>
      <c r="I5105" s="17" t="s">
        <v>1531</v>
      </c>
      <c r="J5105" s="17" t="n">
        <v>1</v>
      </c>
      <c r="K5105" s="15" t="n">
        <v>246.9</v>
      </c>
      <c r="L5105" s="22" t="n">
        <v>0.05</v>
      </c>
      <c r="M5105" s="15" t="n">
        <v>0</v>
      </c>
      <c r="N5105" s="15" t="n">
        <f aca="false">J5105*K5105</f>
        <v>246.9</v>
      </c>
      <c r="O5105" s="15" t="n">
        <f aca="false">N5105*L5105</f>
        <v>12.345</v>
      </c>
      <c r="P5105" s="15" t="n">
        <f aca="false">N5105-O5105</f>
        <v>234.555</v>
      </c>
      <c r="Q5105" s="15" t="n">
        <f aca="false">J5105*INDEX(dProdutos!$F$2:$F$47,MATCH(E5105,dProdutos!$A$2:$A$47,0))</f>
        <v>103.61</v>
      </c>
      <c r="R5105" s="15" t="n">
        <f aca="false">IF(I5105="Cancelado",0,P5105-Q5105)</f>
        <v>0</v>
      </c>
      <c r="S5105" s="17" t="str">
        <f aca="false">INDEX(dProdutos!$D$2:$D$47,MATCH(E5105,dProdutos!$A$2:$A$47,0))</f>
        <v>Casa</v>
      </c>
    </row>
    <row r="5106" customFormat="false" ht="15" hidden="false" customHeight="false" outlineLevel="0" collapsed="false">
      <c r="A5106" s="17" t="s">
        <v>4637</v>
      </c>
      <c r="B5106" s="17" t="n">
        <v>1</v>
      </c>
      <c r="C5106" s="21" t="n">
        <v>45998</v>
      </c>
      <c r="D5106" s="17" t="s">
        <v>1372</v>
      </c>
      <c r="E5106" s="17" t="s">
        <v>174</v>
      </c>
      <c r="F5106" s="17" t="s">
        <v>1487</v>
      </c>
      <c r="G5106" s="17" t="s">
        <v>60</v>
      </c>
      <c r="H5106" s="17" t="s">
        <v>1523</v>
      </c>
      <c r="I5106" s="17" t="s">
        <v>1524</v>
      </c>
      <c r="J5106" s="17" t="n">
        <v>3</v>
      </c>
      <c r="K5106" s="15" t="n">
        <v>250.9</v>
      </c>
      <c r="L5106" s="22" t="n">
        <v>0</v>
      </c>
      <c r="M5106" s="15" t="n">
        <v>11.87</v>
      </c>
      <c r="N5106" s="15" t="n">
        <f aca="false">J5106*K5106</f>
        <v>752.7</v>
      </c>
      <c r="O5106" s="15" t="n">
        <f aca="false">N5106*L5106</f>
        <v>0</v>
      </c>
      <c r="P5106" s="15" t="n">
        <f aca="false">N5106-O5106</f>
        <v>752.7</v>
      </c>
      <c r="Q5106" s="15" t="n">
        <f aca="false">J5106*INDEX(dProdutos!$F$2:$F$47,MATCH(E5106,dProdutos!$A$2:$A$47,0))</f>
        <v>453.84</v>
      </c>
      <c r="R5106" s="15" t="n">
        <f aca="false">IF(I5106="Cancelado",0,P5106-Q5106)</f>
        <v>298.86</v>
      </c>
      <c r="S5106" s="17" t="str">
        <f aca="false">INDEX(dProdutos!$D$2:$D$47,MATCH(E5106,dProdutos!$A$2:$A$47,0))</f>
        <v>Casa</v>
      </c>
    </row>
    <row r="5107" customFormat="false" ht="15" hidden="false" customHeight="false" outlineLevel="0" collapsed="false">
      <c r="A5107" s="17" t="s">
        <v>4638</v>
      </c>
      <c r="B5107" s="17" t="n">
        <v>1</v>
      </c>
      <c r="C5107" s="21" t="n">
        <v>45998</v>
      </c>
      <c r="D5107" s="17" t="s">
        <v>582</v>
      </c>
      <c r="E5107" s="17" t="s">
        <v>126</v>
      </c>
      <c r="F5107" s="17" t="s">
        <v>1499</v>
      </c>
      <c r="G5107" s="17" t="s">
        <v>61</v>
      </c>
      <c r="H5107" s="17" t="s">
        <v>1523</v>
      </c>
      <c r="I5107" s="17" t="s">
        <v>1524</v>
      </c>
      <c r="J5107" s="17" t="n">
        <v>1</v>
      </c>
      <c r="K5107" s="15" t="n">
        <v>296.9</v>
      </c>
      <c r="L5107" s="22" t="n">
        <v>0</v>
      </c>
      <c r="M5107" s="15" t="n">
        <v>10.61</v>
      </c>
      <c r="N5107" s="15" t="n">
        <f aca="false">J5107*K5107</f>
        <v>296.9</v>
      </c>
      <c r="O5107" s="15" t="n">
        <f aca="false">N5107*L5107</f>
        <v>0</v>
      </c>
      <c r="P5107" s="15" t="n">
        <f aca="false">N5107-O5107</f>
        <v>296.9</v>
      </c>
      <c r="Q5107" s="15" t="n">
        <f aca="false">J5107*INDEX(dProdutos!$F$2:$F$47,MATCH(E5107,dProdutos!$A$2:$A$47,0))</f>
        <v>135.24</v>
      </c>
      <c r="R5107" s="15" t="n">
        <f aca="false">IF(I5107="Cancelado",0,P5107-Q5107)</f>
        <v>161.66</v>
      </c>
      <c r="S5107" s="17" t="str">
        <f aca="false">INDEX(dProdutos!$D$2:$D$47,MATCH(E5107,dProdutos!$A$2:$A$47,0))</f>
        <v>Calçados</v>
      </c>
    </row>
    <row r="5108" customFormat="false" ht="15" hidden="false" customHeight="false" outlineLevel="0" collapsed="false">
      <c r="A5108" s="17" t="s">
        <v>4639</v>
      </c>
      <c r="B5108" s="17" t="n">
        <v>1</v>
      </c>
      <c r="C5108" s="21" t="n">
        <v>45999</v>
      </c>
      <c r="D5108" s="17" t="s">
        <v>841</v>
      </c>
      <c r="E5108" s="17" t="s">
        <v>162</v>
      </c>
      <c r="F5108" s="17" t="s">
        <v>1503</v>
      </c>
      <c r="G5108" s="17" t="s">
        <v>60</v>
      </c>
      <c r="H5108" s="17" t="s">
        <v>1537</v>
      </c>
      <c r="I5108" s="17" t="s">
        <v>1524</v>
      </c>
      <c r="J5108" s="17" t="n">
        <v>1</v>
      </c>
      <c r="K5108" s="15" t="n">
        <v>231.9</v>
      </c>
      <c r="L5108" s="22" t="n">
        <v>0.2</v>
      </c>
      <c r="M5108" s="15" t="n">
        <v>0</v>
      </c>
      <c r="N5108" s="15" t="n">
        <f aca="false">J5108*K5108</f>
        <v>231.9</v>
      </c>
      <c r="O5108" s="15" t="n">
        <f aca="false">N5108*L5108</f>
        <v>46.38</v>
      </c>
      <c r="P5108" s="15" t="n">
        <f aca="false">N5108-O5108</f>
        <v>185.52</v>
      </c>
      <c r="Q5108" s="15" t="n">
        <f aca="false">J5108*INDEX(dProdutos!$F$2:$F$47,MATCH(E5108,dProdutos!$A$2:$A$47,0))</f>
        <v>134.41</v>
      </c>
      <c r="R5108" s="15" t="n">
        <f aca="false">IF(I5108="Cancelado",0,P5108-Q5108)</f>
        <v>51.11</v>
      </c>
      <c r="S5108" s="17" t="str">
        <f aca="false">INDEX(dProdutos!$D$2:$D$47,MATCH(E5108,dProdutos!$A$2:$A$47,0))</f>
        <v>Casa</v>
      </c>
    </row>
    <row r="5109" customFormat="false" ht="15" hidden="false" customHeight="false" outlineLevel="0" collapsed="false">
      <c r="A5109" s="17" t="s">
        <v>4640</v>
      </c>
      <c r="B5109" s="17" t="n">
        <v>1</v>
      </c>
      <c r="C5109" s="21" t="n">
        <v>45999</v>
      </c>
      <c r="D5109" s="17" t="s">
        <v>455</v>
      </c>
      <c r="E5109" s="17" t="s">
        <v>81</v>
      </c>
      <c r="F5109" s="17" t="s">
        <v>1493</v>
      </c>
      <c r="G5109" s="17" t="s">
        <v>61</v>
      </c>
      <c r="H5109" s="17" t="s">
        <v>1537</v>
      </c>
      <c r="I5109" s="17" t="s">
        <v>1524</v>
      </c>
      <c r="J5109" s="17" t="n">
        <v>3</v>
      </c>
      <c r="K5109" s="15" t="n">
        <v>64.9</v>
      </c>
      <c r="L5109" s="22" t="n">
        <v>0.1</v>
      </c>
      <c r="M5109" s="15" t="n">
        <v>11.21</v>
      </c>
      <c r="N5109" s="15" t="n">
        <f aca="false">J5109*K5109</f>
        <v>194.7</v>
      </c>
      <c r="O5109" s="15" t="n">
        <f aca="false">N5109*L5109</f>
        <v>19.47</v>
      </c>
      <c r="P5109" s="15" t="n">
        <f aca="false">N5109-O5109</f>
        <v>175.23</v>
      </c>
      <c r="Q5109" s="15" t="n">
        <f aca="false">J5109*INDEX(dProdutos!$F$2:$F$47,MATCH(E5109,dProdutos!$A$2:$A$47,0))</f>
        <v>78.36</v>
      </c>
      <c r="R5109" s="15" t="n">
        <f aca="false">IF(I5109="Cancelado",0,P5109-Q5109)</f>
        <v>96.87</v>
      </c>
      <c r="S5109" s="17" t="str">
        <f aca="false">INDEX(dProdutos!$D$2:$D$47,MATCH(E5109,dProdutos!$A$2:$A$47,0))</f>
        <v>Moda Feminina</v>
      </c>
    </row>
    <row r="5110" customFormat="false" ht="15" hidden="false" customHeight="false" outlineLevel="0" collapsed="false">
      <c r="A5110" s="17" t="s">
        <v>4640</v>
      </c>
      <c r="B5110" s="17" t="n">
        <v>2</v>
      </c>
      <c r="C5110" s="21" t="n">
        <v>45999</v>
      </c>
      <c r="D5110" s="17" t="s">
        <v>455</v>
      </c>
      <c r="E5110" s="17" t="s">
        <v>144</v>
      </c>
      <c r="F5110" s="17" t="s">
        <v>1493</v>
      </c>
      <c r="G5110" s="17" t="s">
        <v>61</v>
      </c>
      <c r="H5110" s="17" t="s">
        <v>1537</v>
      </c>
      <c r="I5110" s="17" t="s">
        <v>1524</v>
      </c>
      <c r="J5110" s="17" t="n">
        <v>1</v>
      </c>
      <c r="K5110" s="15" t="n">
        <v>260.9</v>
      </c>
      <c r="L5110" s="22" t="n">
        <v>0</v>
      </c>
      <c r="M5110" s="15" t="n">
        <v>0</v>
      </c>
      <c r="N5110" s="15" t="n">
        <f aca="false">J5110*K5110</f>
        <v>260.9</v>
      </c>
      <c r="O5110" s="15" t="n">
        <f aca="false">N5110*L5110</f>
        <v>0</v>
      </c>
      <c r="P5110" s="15" t="n">
        <f aca="false">N5110-O5110</f>
        <v>260.9</v>
      </c>
      <c r="Q5110" s="15" t="n">
        <f aca="false">J5110*INDEX(dProdutos!$F$2:$F$47,MATCH(E5110,dProdutos!$A$2:$A$47,0))</f>
        <v>99.86</v>
      </c>
      <c r="R5110" s="15" t="n">
        <f aca="false">IF(I5110="Cancelado",0,P5110-Q5110)</f>
        <v>161.04</v>
      </c>
      <c r="S5110" s="17" t="str">
        <f aca="false">INDEX(dProdutos!$D$2:$D$47,MATCH(E5110,dProdutos!$A$2:$A$47,0))</f>
        <v>Acessórios</v>
      </c>
    </row>
    <row r="5111" customFormat="false" ht="15" hidden="false" customHeight="false" outlineLevel="0" collapsed="false">
      <c r="A5111" s="17" t="s">
        <v>4641</v>
      </c>
      <c r="B5111" s="17" t="n">
        <v>1</v>
      </c>
      <c r="C5111" s="21" t="n">
        <v>45999</v>
      </c>
      <c r="D5111" s="17" t="s">
        <v>998</v>
      </c>
      <c r="E5111" s="17" t="s">
        <v>135</v>
      </c>
      <c r="F5111" s="17" t="s">
        <v>1495</v>
      </c>
      <c r="G5111" s="17" t="s">
        <v>62</v>
      </c>
      <c r="H5111" s="17" t="s">
        <v>1537</v>
      </c>
      <c r="I5111" s="17" t="s">
        <v>1541</v>
      </c>
      <c r="J5111" s="17" t="n">
        <v>2</v>
      </c>
      <c r="K5111" s="15" t="n">
        <v>200.9</v>
      </c>
      <c r="L5111" s="22" t="n">
        <v>0</v>
      </c>
      <c r="M5111" s="15" t="n">
        <v>0</v>
      </c>
      <c r="N5111" s="15" t="n">
        <f aca="false">J5111*K5111</f>
        <v>401.8</v>
      </c>
      <c r="O5111" s="15" t="n">
        <f aca="false">N5111*L5111</f>
        <v>0</v>
      </c>
      <c r="P5111" s="15" t="n">
        <f aca="false">N5111-O5111</f>
        <v>401.8</v>
      </c>
      <c r="Q5111" s="15" t="n">
        <f aca="false">J5111*INDEX(dProdutos!$F$2:$F$47,MATCH(E5111,dProdutos!$A$2:$A$47,0))</f>
        <v>161.46</v>
      </c>
      <c r="R5111" s="15" t="n">
        <f aca="false">IF(I5111="Cancelado",0,P5111-Q5111)</f>
        <v>240.34</v>
      </c>
      <c r="S5111" s="17" t="str">
        <f aca="false">INDEX(dProdutos!$D$2:$D$47,MATCH(E5111,dProdutos!$A$2:$A$47,0))</f>
        <v>Calçados</v>
      </c>
    </row>
    <row r="5112" customFormat="false" ht="15" hidden="false" customHeight="false" outlineLevel="0" collapsed="false">
      <c r="A5112" s="17" t="s">
        <v>4642</v>
      </c>
      <c r="B5112" s="17" t="n">
        <v>1</v>
      </c>
      <c r="C5112" s="21" t="n">
        <v>45999</v>
      </c>
      <c r="D5112" s="17" t="s">
        <v>1389</v>
      </c>
      <c r="E5112" s="17" t="s">
        <v>105</v>
      </c>
      <c r="F5112" s="17" t="s">
        <v>1487</v>
      </c>
      <c r="G5112" s="17" t="s">
        <v>61</v>
      </c>
      <c r="H5112" s="17" t="s">
        <v>1537</v>
      </c>
      <c r="I5112" s="17" t="s">
        <v>1524</v>
      </c>
      <c r="J5112" s="17" t="n">
        <v>1</v>
      </c>
      <c r="K5112" s="15" t="n">
        <v>175.9</v>
      </c>
      <c r="L5112" s="22" t="n">
        <v>0</v>
      </c>
      <c r="M5112" s="15" t="n">
        <v>30.06</v>
      </c>
      <c r="N5112" s="15" t="n">
        <f aca="false">J5112*K5112</f>
        <v>175.9</v>
      </c>
      <c r="O5112" s="15" t="n">
        <f aca="false">N5112*L5112</f>
        <v>0</v>
      </c>
      <c r="P5112" s="15" t="n">
        <f aca="false">N5112-O5112</f>
        <v>175.9</v>
      </c>
      <c r="Q5112" s="15" t="n">
        <f aca="false">J5112*INDEX(dProdutos!$F$2:$F$47,MATCH(E5112,dProdutos!$A$2:$A$47,0))</f>
        <v>96.59</v>
      </c>
      <c r="R5112" s="15" t="n">
        <f aca="false">IF(I5112="Cancelado",0,P5112-Q5112)</f>
        <v>79.31</v>
      </c>
      <c r="S5112" s="17" t="str">
        <f aca="false">INDEX(dProdutos!$D$2:$D$47,MATCH(E5112,dProdutos!$A$2:$A$47,0))</f>
        <v>Moda Masculina</v>
      </c>
    </row>
    <row r="5113" customFormat="false" ht="15" hidden="false" customHeight="false" outlineLevel="0" collapsed="false">
      <c r="A5113" s="17" t="s">
        <v>4643</v>
      </c>
      <c r="B5113" s="17" t="n">
        <v>1</v>
      </c>
      <c r="C5113" s="21" t="n">
        <v>45999</v>
      </c>
      <c r="D5113" s="17" t="s">
        <v>1272</v>
      </c>
      <c r="E5113" s="17" t="s">
        <v>195</v>
      </c>
      <c r="F5113" s="17" t="s">
        <v>1501</v>
      </c>
      <c r="G5113" s="17" t="s">
        <v>59</v>
      </c>
      <c r="H5113" s="17" t="s">
        <v>1537</v>
      </c>
      <c r="I5113" s="17" t="s">
        <v>1524</v>
      </c>
      <c r="J5113" s="17" t="n">
        <v>1</v>
      </c>
      <c r="K5113" s="15" t="n">
        <v>72.9</v>
      </c>
      <c r="L5113" s="22" t="n">
        <v>0.05</v>
      </c>
      <c r="M5113" s="15" t="n">
        <v>10.35</v>
      </c>
      <c r="N5113" s="15" t="n">
        <f aca="false">J5113*K5113</f>
        <v>72.9</v>
      </c>
      <c r="O5113" s="15" t="n">
        <f aca="false">N5113*L5113</f>
        <v>3.645</v>
      </c>
      <c r="P5113" s="15" t="n">
        <f aca="false">N5113-O5113</f>
        <v>69.255</v>
      </c>
      <c r="Q5113" s="15" t="n">
        <f aca="false">J5113*INDEX(dProdutos!$F$2:$F$47,MATCH(E5113,dProdutos!$A$2:$A$47,0))</f>
        <v>39.23</v>
      </c>
      <c r="R5113" s="15" t="n">
        <f aca="false">IF(I5113="Cancelado",0,P5113-Q5113)</f>
        <v>30.025</v>
      </c>
      <c r="S5113" s="17" t="str">
        <f aca="false">INDEX(dProdutos!$D$2:$D$47,MATCH(E5113,dProdutos!$A$2:$A$47,0))</f>
        <v>Eletrônicos</v>
      </c>
    </row>
    <row r="5114" customFormat="false" ht="15" hidden="false" customHeight="false" outlineLevel="0" collapsed="false">
      <c r="A5114" s="17" t="s">
        <v>4644</v>
      </c>
      <c r="B5114" s="17" t="n">
        <v>1</v>
      </c>
      <c r="C5114" s="21" t="n">
        <v>45999</v>
      </c>
      <c r="D5114" s="17" t="s">
        <v>1082</v>
      </c>
      <c r="E5114" s="17" t="s">
        <v>88</v>
      </c>
      <c r="F5114" s="17" t="s">
        <v>1490</v>
      </c>
      <c r="G5114" s="17" t="s">
        <v>61</v>
      </c>
      <c r="H5114" s="17" t="s">
        <v>1537</v>
      </c>
      <c r="I5114" s="17" t="s">
        <v>1524</v>
      </c>
      <c r="J5114" s="17" t="n">
        <v>1</v>
      </c>
      <c r="K5114" s="15" t="n">
        <v>170.9</v>
      </c>
      <c r="L5114" s="22" t="n">
        <v>0.1</v>
      </c>
      <c r="M5114" s="15" t="n">
        <v>28.42</v>
      </c>
      <c r="N5114" s="15" t="n">
        <f aca="false">J5114*K5114</f>
        <v>170.9</v>
      </c>
      <c r="O5114" s="15" t="n">
        <f aca="false">N5114*L5114</f>
        <v>17.09</v>
      </c>
      <c r="P5114" s="15" t="n">
        <f aca="false">N5114-O5114</f>
        <v>153.81</v>
      </c>
      <c r="Q5114" s="15" t="n">
        <f aca="false">J5114*INDEX(dProdutos!$F$2:$F$47,MATCH(E5114,dProdutos!$A$2:$A$47,0))</f>
        <v>98.14</v>
      </c>
      <c r="R5114" s="15" t="n">
        <f aca="false">IF(I5114="Cancelado",0,P5114-Q5114)</f>
        <v>55.67</v>
      </c>
      <c r="S5114" s="17" t="str">
        <f aca="false">INDEX(dProdutos!$D$2:$D$47,MATCH(E5114,dProdutos!$A$2:$A$47,0))</f>
        <v>Moda Feminina</v>
      </c>
    </row>
    <row r="5115" customFormat="false" ht="15" hidden="false" customHeight="false" outlineLevel="0" collapsed="false">
      <c r="A5115" s="17" t="s">
        <v>4645</v>
      </c>
      <c r="B5115" s="17" t="n">
        <v>1</v>
      </c>
      <c r="C5115" s="21" t="n">
        <v>45999</v>
      </c>
      <c r="D5115" s="17" t="s">
        <v>546</v>
      </c>
      <c r="E5115" s="17" t="s">
        <v>156</v>
      </c>
      <c r="F5115" s="17" t="s">
        <v>1503</v>
      </c>
      <c r="G5115" s="17" t="s">
        <v>59</v>
      </c>
      <c r="H5115" s="17" t="s">
        <v>1523</v>
      </c>
      <c r="I5115" s="17" t="s">
        <v>1524</v>
      </c>
      <c r="J5115" s="17" t="n">
        <v>1</v>
      </c>
      <c r="K5115" s="15" t="n">
        <v>192.9</v>
      </c>
      <c r="L5115" s="22" t="n">
        <v>0</v>
      </c>
      <c r="M5115" s="15" t="n">
        <v>11.68</v>
      </c>
      <c r="N5115" s="15" t="n">
        <f aca="false">J5115*K5115</f>
        <v>192.9</v>
      </c>
      <c r="O5115" s="15" t="n">
        <f aca="false">N5115*L5115</f>
        <v>0</v>
      </c>
      <c r="P5115" s="15" t="n">
        <f aca="false">N5115-O5115</f>
        <v>192.9</v>
      </c>
      <c r="Q5115" s="15" t="n">
        <f aca="false">J5115*INDEX(dProdutos!$F$2:$F$47,MATCH(E5115,dProdutos!$A$2:$A$47,0))</f>
        <v>80.38</v>
      </c>
      <c r="R5115" s="15" t="n">
        <f aca="false">IF(I5115="Cancelado",0,P5115-Q5115)</f>
        <v>112.52</v>
      </c>
      <c r="S5115" s="17" t="str">
        <f aca="false">INDEX(dProdutos!$D$2:$D$47,MATCH(E5115,dProdutos!$A$2:$A$47,0))</f>
        <v>Acessórios</v>
      </c>
    </row>
    <row r="5116" customFormat="false" ht="15" hidden="false" customHeight="false" outlineLevel="0" collapsed="false">
      <c r="A5116" s="17" t="s">
        <v>4645</v>
      </c>
      <c r="B5116" s="17" t="n">
        <v>2</v>
      </c>
      <c r="C5116" s="21" t="n">
        <v>45999</v>
      </c>
      <c r="D5116" s="17" t="s">
        <v>546</v>
      </c>
      <c r="E5116" s="17" t="s">
        <v>177</v>
      </c>
      <c r="F5116" s="17" t="s">
        <v>1503</v>
      </c>
      <c r="G5116" s="17" t="s">
        <v>59</v>
      </c>
      <c r="H5116" s="17" t="s">
        <v>1523</v>
      </c>
      <c r="I5116" s="17" t="s">
        <v>1524</v>
      </c>
      <c r="J5116" s="17" t="n">
        <v>1</v>
      </c>
      <c r="K5116" s="15" t="n">
        <v>257.9</v>
      </c>
      <c r="L5116" s="22" t="n">
        <v>0.1</v>
      </c>
      <c r="M5116" s="15" t="n">
        <v>0</v>
      </c>
      <c r="N5116" s="15" t="n">
        <f aca="false">J5116*K5116</f>
        <v>257.9</v>
      </c>
      <c r="O5116" s="15" t="n">
        <f aca="false">N5116*L5116</f>
        <v>25.79</v>
      </c>
      <c r="P5116" s="15" t="n">
        <f aca="false">N5116-O5116</f>
        <v>232.11</v>
      </c>
      <c r="Q5116" s="15" t="n">
        <f aca="false">J5116*INDEX(dProdutos!$F$2:$F$47,MATCH(E5116,dProdutos!$A$2:$A$47,0))</f>
        <v>138.23</v>
      </c>
      <c r="R5116" s="15" t="n">
        <f aca="false">IF(I5116="Cancelado",0,P5116-Q5116)</f>
        <v>93.88</v>
      </c>
      <c r="S5116" s="17" t="str">
        <f aca="false">INDEX(dProdutos!$D$2:$D$47,MATCH(E5116,dProdutos!$A$2:$A$47,0))</f>
        <v>Casa</v>
      </c>
    </row>
    <row r="5117" customFormat="false" ht="15" hidden="false" customHeight="false" outlineLevel="0" collapsed="false">
      <c r="A5117" s="17" t="s">
        <v>4646</v>
      </c>
      <c r="B5117" s="17" t="n">
        <v>1</v>
      </c>
      <c r="C5117" s="21" t="n">
        <v>45999</v>
      </c>
      <c r="D5117" s="17" t="s">
        <v>1316</v>
      </c>
      <c r="E5117" s="17" t="s">
        <v>77</v>
      </c>
      <c r="F5117" s="17" t="s">
        <v>1487</v>
      </c>
      <c r="G5117" s="17" t="s">
        <v>61</v>
      </c>
      <c r="H5117" s="17" t="s">
        <v>1537</v>
      </c>
      <c r="I5117" s="17" t="s">
        <v>1524</v>
      </c>
      <c r="J5117" s="17" t="n">
        <v>1</v>
      </c>
      <c r="K5117" s="15" t="n">
        <v>198.9</v>
      </c>
      <c r="L5117" s="22" t="n">
        <v>0</v>
      </c>
      <c r="M5117" s="15" t="n">
        <v>0</v>
      </c>
      <c r="N5117" s="15" t="n">
        <f aca="false">J5117*K5117</f>
        <v>198.9</v>
      </c>
      <c r="O5117" s="15" t="n">
        <f aca="false">N5117*L5117</f>
        <v>0</v>
      </c>
      <c r="P5117" s="15" t="n">
        <f aca="false">N5117-O5117</f>
        <v>198.9</v>
      </c>
      <c r="Q5117" s="15" t="n">
        <f aca="false">J5117*INDEX(dProdutos!$F$2:$F$47,MATCH(E5117,dProdutos!$A$2:$A$47,0))</f>
        <v>107.88</v>
      </c>
      <c r="R5117" s="15" t="n">
        <f aca="false">IF(I5117="Cancelado",0,P5117-Q5117)</f>
        <v>91.02</v>
      </c>
      <c r="S5117" s="17" t="str">
        <f aca="false">INDEX(dProdutos!$D$2:$D$47,MATCH(E5117,dProdutos!$A$2:$A$47,0))</f>
        <v>Moda Feminina</v>
      </c>
    </row>
    <row r="5118" customFormat="false" ht="15" hidden="false" customHeight="false" outlineLevel="0" collapsed="false">
      <c r="A5118" s="17" t="s">
        <v>4647</v>
      </c>
      <c r="B5118" s="17" t="n">
        <v>1</v>
      </c>
      <c r="C5118" s="21" t="n">
        <v>45999</v>
      </c>
      <c r="D5118" s="17" t="s">
        <v>874</v>
      </c>
      <c r="E5118" s="17" t="s">
        <v>189</v>
      </c>
      <c r="F5118" s="17" t="s">
        <v>1490</v>
      </c>
      <c r="G5118" s="17" t="s">
        <v>61</v>
      </c>
      <c r="H5118" s="17" t="s">
        <v>1523</v>
      </c>
      <c r="I5118" s="17" t="s">
        <v>1524</v>
      </c>
      <c r="J5118" s="17" t="n">
        <v>1</v>
      </c>
      <c r="K5118" s="15" t="n">
        <v>138.9</v>
      </c>
      <c r="L5118" s="22" t="n">
        <v>0</v>
      </c>
      <c r="M5118" s="15" t="n">
        <v>26.66</v>
      </c>
      <c r="N5118" s="15" t="n">
        <f aca="false">J5118*K5118</f>
        <v>138.9</v>
      </c>
      <c r="O5118" s="15" t="n">
        <f aca="false">N5118*L5118</f>
        <v>0</v>
      </c>
      <c r="P5118" s="15" t="n">
        <f aca="false">N5118-O5118</f>
        <v>138.9</v>
      </c>
      <c r="Q5118" s="15" t="n">
        <f aca="false">J5118*INDEX(dProdutos!$F$2:$F$47,MATCH(E5118,dProdutos!$A$2:$A$47,0))</f>
        <v>68.96</v>
      </c>
      <c r="R5118" s="15" t="n">
        <f aca="false">IF(I5118="Cancelado",0,P5118-Q5118)</f>
        <v>69.94</v>
      </c>
      <c r="S5118" s="17" t="str">
        <f aca="false">INDEX(dProdutos!$D$2:$D$47,MATCH(E5118,dProdutos!$A$2:$A$47,0))</f>
        <v>Eletrônicos</v>
      </c>
    </row>
    <row r="5119" customFormat="false" ht="15" hidden="false" customHeight="false" outlineLevel="0" collapsed="false">
      <c r="A5119" s="17" t="s">
        <v>4647</v>
      </c>
      <c r="B5119" s="17" t="n">
        <v>2</v>
      </c>
      <c r="C5119" s="21" t="n">
        <v>45999</v>
      </c>
      <c r="D5119" s="17" t="s">
        <v>874</v>
      </c>
      <c r="E5119" s="17" t="s">
        <v>85</v>
      </c>
      <c r="F5119" s="17" t="s">
        <v>1490</v>
      </c>
      <c r="G5119" s="17" t="s">
        <v>61</v>
      </c>
      <c r="H5119" s="17" t="s">
        <v>1523</v>
      </c>
      <c r="I5119" s="17" t="s">
        <v>1524</v>
      </c>
      <c r="J5119" s="17" t="n">
        <v>1</v>
      </c>
      <c r="K5119" s="15" t="n">
        <v>165.9</v>
      </c>
      <c r="L5119" s="22" t="n">
        <v>0</v>
      </c>
      <c r="M5119" s="15" t="n">
        <v>0</v>
      </c>
      <c r="N5119" s="15" t="n">
        <f aca="false">J5119*K5119</f>
        <v>165.9</v>
      </c>
      <c r="O5119" s="15" t="n">
        <f aca="false">N5119*L5119</f>
        <v>0</v>
      </c>
      <c r="P5119" s="15" t="n">
        <f aca="false">N5119-O5119</f>
        <v>165.9</v>
      </c>
      <c r="Q5119" s="15" t="n">
        <f aca="false">J5119*INDEX(dProdutos!$F$2:$F$47,MATCH(E5119,dProdutos!$A$2:$A$47,0))</f>
        <v>91.55</v>
      </c>
      <c r="R5119" s="15" t="n">
        <f aca="false">IF(I5119="Cancelado",0,P5119-Q5119)</f>
        <v>74.35</v>
      </c>
      <c r="S5119" s="17" t="str">
        <f aca="false">INDEX(dProdutos!$D$2:$D$47,MATCH(E5119,dProdutos!$A$2:$A$47,0))</f>
        <v>Moda Feminina</v>
      </c>
    </row>
    <row r="5120" customFormat="false" ht="15" hidden="false" customHeight="false" outlineLevel="0" collapsed="false">
      <c r="A5120" s="17" t="s">
        <v>4648</v>
      </c>
      <c r="B5120" s="17" t="n">
        <v>1</v>
      </c>
      <c r="C5120" s="21" t="n">
        <v>45999</v>
      </c>
      <c r="D5120" s="17" t="s">
        <v>994</v>
      </c>
      <c r="E5120" s="17" t="s">
        <v>117</v>
      </c>
      <c r="F5120" s="17" t="s">
        <v>1503</v>
      </c>
      <c r="G5120" s="17" t="s">
        <v>59</v>
      </c>
      <c r="H5120" s="17" t="s">
        <v>1523</v>
      </c>
      <c r="I5120" s="17" t="s">
        <v>1524</v>
      </c>
      <c r="J5120" s="17" t="n">
        <v>1</v>
      </c>
      <c r="K5120" s="15" t="n">
        <v>166.9</v>
      </c>
      <c r="L5120" s="22" t="n">
        <v>0.15</v>
      </c>
      <c r="M5120" s="15" t="n">
        <v>0</v>
      </c>
      <c r="N5120" s="15" t="n">
        <f aca="false">J5120*K5120</f>
        <v>166.9</v>
      </c>
      <c r="O5120" s="15" t="n">
        <f aca="false">N5120*L5120</f>
        <v>25.035</v>
      </c>
      <c r="P5120" s="15" t="n">
        <f aca="false">N5120-O5120</f>
        <v>141.865</v>
      </c>
      <c r="Q5120" s="15" t="n">
        <f aca="false">J5120*INDEX(dProdutos!$F$2:$F$47,MATCH(E5120,dProdutos!$A$2:$A$47,0))</f>
        <v>73.23</v>
      </c>
      <c r="R5120" s="15" t="n">
        <f aca="false">IF(I5120="Cancelado",0,P5120-Q5120)</f>
        <v>68.635</v>
      </c>
      <c r="S5120" s="17" t="str">
        <f aca="false">INDEX(dProdutos!$D$2:$D$47,MATCH(E5120,dProdutos!$A$2:$A$47,0))</f>
        <v>Moda Masculina</v>
      </c>
    </row>
    <row r="5121" customFormat="false" ht="15" hidden="false" customHeight="false" outlineLevel="0" collapsed="false">
      <c r="A5121" s="17" t="s">
        <v>4648</v>
      </c>
      <c r="B5121" s="17" t="n">
        <v>2</v>
      </c>
      <c r="C5121" s="21" t="n">
        <v>45999</v>
      </c>
      <c r="D5121" s="17" t="s">
        <v>994</v>
      </c>
      <c r="E5121" s="17" t="s">
        <v>102</v>
      </c>
      <c r="F5121" s="17" t="s">
        <v>1503</v>
      </c>
      <c r="G5121" s="17" t="s">
        <v>59</v>
      </c>
      <c r="H5121" s="17" t="s">
        <v>1523</v>
      </c>
      <c r="I5121" s="17" t="s">
        <v>1524</v>
      </c>
      <c r="J5121" s="17" t="n">
        <v>3</v>
      </c>
      <c r="K5121" s="15" t="n">
        <v>65.9</v>
      </c>
      <c r="L5121" s="22" t="n">
        <v>0</v>
      </c>
      <c r="M5121" s="15" t="n">
        <v>0</v>
      </c>
      <c r="N5121" s="15" t="n">
        <f aca="false">J5121*K5121</f>
        <v>197.7</v>
      </c>
      <c r="O5121" s="15" t="n">
        <f aca="false">N5121*L5121</f>
        <v>0</v>
      </c>
      <c r="P5121" s="15" t="n">
        <f aca="false">N5121-O5121</f>
        <v>197.7</v>
      </c>
      <c r="Q5121" s="15" t="n">
        <f aca="false">J5121*INDEX(dProdutos!$F$2:$F$47,MATCH(E5121,dProdutos!$A$2:$A$47,0))</f>
        <v>89.04</v>
      </c>
      <c r="R5121" s="15" t="n">
        <f aca="false">IF(I5121="Cancelado",0,P5121-Q5121)</f>
        <v>108.66</v>
      </c>
      <c r="S5121" s="17" t="str">
        <f aca="false">INDEX(dProdutos!$D$2:$D$47,MATCH(E5121,dProdutos!$A$2:$A$47,0))</f>
        <v>Moda Masculina</v>
      </c>
    </row>
    <row r="5122" customFormat="false" ht="15" hidden="false" customHeight="false" outlineLevel="0" collapsed="false">
      <c r="A5122" s="17" t="s">
        <v>4649</v>
      </c>
      <c r="B5122" s="17" t="n">
        <v>1</v>
      </c>
      <c r="C5122" s="21" t="n">
        <v>45999</v>
      </c>
      <c r="D5122" s="17" t="s">
        <v>1287</v>
      </c>
      <c r="E5122" s="17" t="s">
        <v>165</v>
      </c>
      <c r="F5122" s="17" t="s">
        <v>1495</v>
      </c>
      <c r="G5122" s="17" t="s">
        <v>61</v>
      </c>
      <c r="H5122" s="17" t="s">
        <v>1540</v>
      </c>
      <c r="I5122" s="17" t="s">
        <v>1524</v>
      </c>
      <c r="J5122" s="17" t="n">
        <v>2</v>
      </c>
      <c r="K5122" s="15" t="n">
        <v>231.9</v>
      </c>
      <c r="L5122" s="22" t="n">
        <v>0.1</v>
      </c>
      <c r="M5122" s="15" t="n">
        <v>33.04</v>
      </c>
      <c r="N5122" s="15" t="n">
        <f aca="false">J5122*K5122</f>
        <v>463.8</v>
      </c>
      <c r="O5122" s="15" t="n">
        <f aca="false">N5122*L5122</f>
        <v>46.38</v>
      </c>
      <c r="P5122" s="15" t="n">
        <f aca="false">N5122-O5122</f>
        <v>417.42</v>
      </c>
      <c r="Q5122" s="15" t="n">
        <f aca="false">J5122*INDEX(dProdutos!$F$2:$F$47,MATCH(E5122,dProdutos!$A$2:$A$47,0))</f>
        <v>281.66</v>
      </c>
      <c r="R5122" s="15" t="n">
        <f aca="false">IF(I5122="Cancelado",0,P5122-Q5122)</f>
        <v>135.76</v>
      </c>
      <c r="S5122" s="17" t="str">
        <f aca="false">INDEX(dProdutos!$D$2:$D$47,MATCH(E5122,dProdutos!$A$2:$A$47,0))</f>
        <v>Casa</v>
      </c>
    </row>
    <row r="5123" customFormat="false" ht="15" hidden="false" customHeight="false" outlineLevel="0" collapsed="false">
      <c r="A5123" s="17" t="s">
        <v>4650</v>
      </c>
      <c r="B5123" s="17" t="n">
        <v>1</v>
      </c>
      <c r="C5123" s="21" t="n">
        <v>45999</v>
      </c>
      <c r="D5123" s="17" t="s">
        <v>525</v>
      </c>
      <c r="E5123" s="17" t="s">
        <v>120</v>
      </c>
      <c r="F5123" s="17" t="s">
        <v>1493</v>
      </c>
      <c r="G5123" s="17" t="s">
        <v>61</v>
      </c>
      <c r="H5123" s="17" t="s">
        <v>1523</v>
      </c>
      <c r="I5123" s="17" t="s">
        <v>1524</v>
      </c>
      <c r="J5123" s="17" t="n">
        <v>1</v>
      </c>
      <c r="K5123" s="15" t="n">
        <v>96.9</v>
      </c>
      <c r="L5123" s="22" t="n">
        <v>0</v>
      </c>
      <c r="M5123" s="15" t="n">
        <v>0</v>
      </c>
      <c r="N5123" s="15" t="n">
        <f aca="false">J5123*K5123</f>
        <v>96.9</v>
      </c>
      <c r="O5123" s="15" t="n">
        <f aca="false">N5123*L5123</f>
        <v>0</v>
      </c>
      <c r="P5123" s="15" t="n">
        <f aca="false">N5123-O5123</f>
        <v>96.9</v>
      </c>
      <c r="Q5123" s="15" t="n">
        <f aca="false">J5123*INDEX(dProdutos!$F$2:$F$47,MATCH(E5123,dProdutos!$A$2:$A$47,0))</f>
        <v>44.36</v>
      </c>
      <c r="R5123" s="15" t="n">
        <f aca="false">IF(I5123="Cancelado",0,P5123-Q5123)</f>
        <v>52.54</v>
      </c>
      <c r="S5123" s="17" t="str">
        <f aca="false">INDEX(dProdutos!$D$2:$D$47,MATCH(E5123,dProdutos!$A$2:$A$47,0))</f>
        <v>Moda Masculina</v>
      </c>
    </row>
    <row r="5124" customFormat="false" ht="15" hidden="false" customHeight="false" outlineLevel="0" collapsed="false">
      <c r="A5124" s="17" t="s">
        <v>4650</v>
      </c>
      <c r="B5124" s="17" t="n">
        <v>2</v>
      </c>
      <c r="C5124" s="21" t="n">
        <v>45999</v>
      </c>
      <c r="D5124" s="17" t="s">
        <v>525</v>
      </c>
      <c r="E5124" s="17" t="s">
        <v>162</v>
      </c>
      <c r="F5124" s="17" t="s">
        <v>1493</v>
      </c>
      <c r="G5124" s="17" t="s">
        <v>61</v>
      </c>
      <c r="H5124" s="17" t="s">
        <v>1523</v>
      </c>
      <c r="I5124" s="17" t="s">
        <v>1524</v>
      </c>
      <c r="J5124" s="17" t="n">
        <v>1</v>
      </c>
      <c r="K5124" s="15" t="n">
        <v>231.9</v>
      </c>
      <c r="L5124" s="22" t="n">
        <v>0.15</v>
      </c>
      <c r="M5124" s="15" t="n">
        <v>0</v>
      </c>
      <c r="N5124" s="15" t="n">
        <f aca="false">J5124*K5124</f>
        <v>231.9</v>
      </c>
      <c r="O5124" s="15" t="n">
        <f aca="false">N5124*L5124</f>
        <v>34.785</v>
      </c>
      <c r="P5124" s="15" t="n">
        <f aca="false">N5124-O5124</f>
        <v>197.115</v>
      </c>
      <c r="Q5124" s="15" t="n">
        <f aca="false">J5124*INDEX(dProdutos!$F$2:$F$47,MATCH(E5124,dProdutos!$A$2:$A$47,0))</f>
        <v>134.41</v>
      </c>
      <c r="R5124" s="15" t="n">
        <f aca="false">IF(I5124="Cancelado",0,P5124-Q5124)</f>
        <v>62.705</v>
      </c>
      <c r="S5124" s="17" t="str">
        <f aca="false">INDEX(dProdutos!$D$2:$D$47,MATCH(E5124,dProdutos!$A$2:$A$47,0))</f>
        <v>Casa</v>
      </c>
    </row>
    <row r="5125" customFormat="false" ht="15" hidden="false" customHeight="false" outlineLevel="0" collapsed="false">
      <c r="A5125" s="17" t="s">
        <v>4651</v>
      </c>
      <c r="B5125" s="17" t="n">
        <v>1</v>
      </c>
      <c r="C5125" s="21" t="n">
        <v>45999</v>
      </c>
      <c r="D5125" s="17" t="s">
        <v>283</v>
      </c>
      <c r="E5125" s="17" t="s">
        <v>108</v>
      </c>
      <c r="F5125" s="17" t="s">
        <v>1493</v>
      </c>
      <c r="G5125" s="17" t="s">
        <v>60</v>
      </c>
      <c r="H5125" s="17" t="s">
        <v>1537</v>
      </c>
      <c r="I5125" s="17" t="s">
        <v>1524</v>
      </c>
      <c r="J5125" s="17" t="n">
        <v>1</v>
      </c>
      <c r="K5125" s="15" t="n">
        <v>265.9</v>
      </c>
      <c r="L5125" s="22" t="n">
        <v>0.1</v>
      </c>
      <c r="M5125" s="15" t="n">
        <v>17.39</v>
      </c>
      <c r="N5125" s="15" t="n">
        <f aca="false">J5125*K5125</f>
        <v>265.9</v>
      </c>
      <c r="O5125" s="15" t="n">
        <f aca="false">N5125*L5125</f>
        <v>26.59</v>
      </c>
      <c r="P5125" s="15" t="n">
        <f aca="false">N5125-O5125</f>
        <v>239.31</v>
      </c>
      <c r="Q5125" s="15" t="n">
        <f aca="false">J5125*INDEX(dProdutos!$F$2:$F$47,MATCH(E5125,dProdutos!$A$2:$A$47,0))</f>
        <v>155.62</v>
      </c>
      <c r="R5125" s="15" t="n">
        <f aca="false">IF(I5125="Cancelado",0,P5125-Q5125)</f>
        <v>83.69</v>
      </c>
      <c r="S5125" s="17" t="str">
        <f aca="false">INDEX(dProdutos!$D$2:$D$47,MATCH(E5125,dProdutos!$A$2:$A$47,0))</f>
        <v>Moda Masculina</v>
      </c>
    </row>
    <row r="5126" customFormat="false" ht="15" hidden="false" customHeight="false" outlineLevel="0" collapsed="false">
      <c r="A5126" s="17" t="s">
        <v>4651</v>
      </c>
      <c r="B5126" s="17" t="n">
        <v>2</v>
      </c>
      <c r="C5126" s="21" t="n">
        <v>45999</v>
      </c>
      <c r="D5126" s="17" t="s">
        <v>283</v>
      </c>
      <c r="E5126" s="17" t="s">
        <v>174</v>
      </c>
      <c r="F5126" s="17" t="s">
        <v>1493</v>
      </c>
      <c r="G5126" s="17" t="s">
        <v>60</v>
      </c>
      <c r="H5126" s="17" t="s">
        <v>1537</v>
      </c>
      <c r="I5126" s="17" t="s">
        <v>1524</v>
      </c>
      <c r="J5126" s="17" t="n">
        <v>1</v>
      </c>
      <c r="K5126" s="15" t="n">
        <v>250.9</v>
      </c>
      <c r="L5126" s="22" t="n">
        <v>0</v>
      </c>
      <c r="M5126" s="15" t="n">
        <v>0</v>
      </c>
      <c r="N5126" s="15" t="n">
        <f aca="false">J5126*K5126</f>
        <v>250.9</v>
      </c>
      <c r="O5126" s="15" t="n">
        <f aca="false">N5126*L5126</f>
        <v>0</v>
      </c>
      <c r="P5126" s="15" t="n">
        <f aca="false">N5126-O5126</f>
        <v>250.9</v>
      </c>
      <c r="Q5126" s="15" t="n">
        <f aca="false">J5126*INDEX(dProdutos!$F$2:$F$47,MATCH(E5126,dProdutos!$A$2:$A$47,0))</f>
        <v>151.28</v>
      </c>
      <c r="R5126" s="15" t="n">
        <f aca="false">IF(I5126="Cancelado",0,P5126-Q5126)</f>
        <v>99.62</v>
      </c>
      <c r="S5126" s="17" t="str">
        <f aca="false">INDEX(dProdutos!$D$2:$D$47,MATCH(E5126,dProdutos!$A$2:$A$47,0))</f>
        <v>Casa</v>
      </c>
    </row>
    <row r="5127" customFormat="false" ht="15" hidden="false" customHeight="false" outlineLevel="0" collapsed="false">
      <c r="A5127" s="17" t="s">
        <v>4652</v>
      </c>
      <c r="B5127" s="17" t="n">
        <v>1</v>
      </c>
      <c r="C5127" s="21" t="n">
        <v>45999</v>
      </c>
      <c r="D5127" s="17" t="s">
        <v>1224</v>
      </c>
      <c r="E5127" s="17" t="s">
        <v>73</v>
      </c>
      <c r="F5127" s="17" t="s">
        <v>1497</v>
      </c>
      <c r="G5127" s="17" t="s">
        <v>64</v>
      </c>
      <c r="H5127" s="17" t="s">
        <v>1523</v>
      </c>
      <c r="I5127" s="17" t="s">
        <v>1524</v>
      </c>
      <c r="J5127" s="17" t="n">
        <v>1</v>
      </c>
      <c r="K5127" s="15" t="n">
        <v>179.9</v>
      </c>
      <c r="L5127" s="22" t="n">
        <v>0.15</v>
      </c>
      <c r="M5127" s="15" t="n">
        <v>26.63</v>
      </c>
      <c r="N5127" s="15" t="n">
        <f aca="false">J5127*K5127</f>
        <v>179.9</v>
      </c>
      <c r="O5127" s="15" t="n">
        <f aca="false">N5127*L5127</f>
        <v>26.985</v>
      </c>
      <c r="P5127" s="15" t="n">
        <f aca="false">N5127-O5127</f>
        <v>152.915</v>
      </c>
      <c r="Q5127" s="15" t="n">
        <f aca="false">J5127*INDEX(dProdutos!$F$2:$F$47,MATCH(E5127,dProdutos!$A$2:$A$47,0))</f>
        <v>69.44</v>
      </c>
      <c r="R5127" s="15" t="n">
        <f aca="false">IF(I5127="Cancelado",0,P5127-Q5127)</f>
        <v>83.475</v>
      </c>
      <c r="S5127" s="17" t="str">
        <f aca="false">INDEX(dProdutos!$D$2:$D$47,MATCH(E5127,dProdutos!$A$2:$A$47,0))</f>
        <v>Moda Feminina</v>
      </c>
    </row>
    <row r="5128" customFormat="false" ht="15" hidden="false" customHeight="false" outlineLevel="0" collapsed="false">
      <c r="A5128" s="17" t="s">
        <v>4653</v>
      </c>
      <c r="B5128" s="17" t="n">
        <v>1</v>
      </c>
      <c r="C5128" s="21" t="n">
        <v>45999</v>
      </c>
      <c r="D5128" s="17" t="s">
        <v>1418</v>
      </c>
      <c r="E5128" s="17" t="s">
        <v>156</v>
      </c>
      <c r="F5128" s="17" t="s">
        <v>1487</v>
      </c>
      <c r="G5128" s="17" t="s">
        <v>61</v>
      </c>
      <c r="H5128" s="17" t="s">
        <v>1527</v>
      </c>
      <c r="I5128" s="17" t="s">
        <v>1524</v>
      </c>
      <c r="J5128" s="17" t="n">
        <v>1</v>
      </c>
      <c r="K5128" s="15" t="n">
        <v>192.9</v>
      </c>
      <c r="L5128" s="22" t="n">
        <v>0</v>
      </c>
      <c r="M5128" s="15" t="n">
        <v>31.24</v>
      </c>
      <c r="N5128" s="15" t="n">
        <f aca="false">J5128*K5128</f>
        <v>192.9</v>
      </c>
      <c r="O5128" s="15" t="n">
        <f aca="false">N5128*L5128</f>
        <v>0</v>
      </c>
      <c r="P5128" s="15" t="n">
        <f aca="false">N5128-O5128</f>
        <v>192.9</v>
      </c>
      <c r="Q5128" s="15" t="n">
        <f aca="false">J5128*INDEX(dProdutos!$F$2:$F$47,MATCH(E5128,dProdutos!$A$2:$A$47,0))</f>
        <v>80.38</v>
      </c>
      <c r="R5128" s="15" t="n">
        <f aca="false">IF(I5128="Cancelado",0,P5128-Q5128)</f>
        <v>112.52</v>
      </c>
      <c r="S5128" s="17" t="str">
        <f aca="false">INDEX(dProdutos!$D$2:$D$47,MATCH(E5128,dProdutos!$A$2:$A$47,0))</f>
        <v>Acessórios</v>
      </c>
    </row>
    <row r="5129" customFormat="false" ht="15" hidden="false" customHeight="false" outlineLevel="0" collapsed="false">
      <c r="A5129" s="17" t="s">
        <v>4654</v>
      </c>
      <c r="B5129" s="17" t="n">
        <v>1</v>
      </c>
      <c r="C5129" s="21" t="n">
        <v>45999</v>
      </c>
      <c r="D5129" s="17" t="s">
        <v>902</v>
      </c>
      <c r="E5129" s="17" t="s">
        <v>177</v>
      </c>
      <c r="F5129" s="17" t="s">
        <v>1487</v>
      </c>
      <c r="G5129" s="17" t="s">
        <v>62</v>
      </c>
      <c r="H5129" s="17" t="s">
        <v>1540</v>
      </c>
      <c r="I5129" s="17" t="s">
        <v>1524</v>
      </c>
      <c r="J5129" s="17" t="n">
        <v>1</v>
      </c>
      <c r="K5129" s="15" t="n">
        <v>257.9</v>
      </c>
      <c r="L5129" s="22" t="n">
        <v>0</v>
      </c>
      <c r="M5129" s="15" t="n">
        <v>0</v>
      </c>
      <c r="N5129" s="15" t="n">
        <f aca="false">J5129*K5129</f>
        <v>257.9</v>
      </c>
      <c r="O5129" s="15" t="n">
        <f aca="false">N5129*L5129</f>
        <v>0</v>
      </c>
      <c r="P5129" s="15" t="n">
        <f aca="false">N5129-O5129</f>
        <v>257.9</v>
      </c>
      <c r="Q5129" s="15" t="n">
        <f aca="false">J5129*INDEX(dProdutos!$F$2:$F$47,MATCH(E5129,dProdutos!$A$2:$A$47,0))</f>
        <v>138.23</v>
      </c>
      <c r="R5129" s="15" t="n">
        <f aca="false">IF(I5129="Cancelado",0,P5129-Q5129)</f>
        <v>119.67</v>
      </c>
      <c r="S5129" s="17" t="str">
        <f aca="false">INDEX(dProdutos!$D$2:$D$47,MATCH(E5129,dProdutos!$A$2:$A$47,0))</f>
        <v>Casa</v>
      </c>
    </row>
    <row r="5130" customFormat="false" ht="15" hidden="false" customHeight="false" outlineLevel="0" collapsed="false">
      <c r="A5130" s="17" t="s">
        <v>4654</v>
      </c>
      <c r="B5130" s="17" t="n">
        <v>2</v>
      </c>
      <c r="C5130" s="21" t="n">
        <v>45999</v>
      </c>
      <c r="D5130" s="17" t="s">
        <v>902</v>
      </c>
      <c r="E5130" s="17" t="s">
        <v>198</v>
      </c>
      <c r="F5130" s="17" t="s">
        <v>1487</v>
      </c>
      <c r="G5130" s="17" t="s">
        <v>62</v>
      </c>
      <c r="H5130" s="17" t="s">
        <v>1540</v>
      </c>
      <c r="I5130" s="17" t="s">
        <v>1524</v>
      </c>
      <c r="J5130" s="17" t="n">
        <v>3</v>
      </c>
      <c r="K5130" s="15" t="n">
        <v>253.9</v>
      </c>
      <c r="L5130" s="22" t="n">
        <v>0</v>
      </c>
      <c r="M5130" s="15" t="n">
        <v>0</v>
      </c>
      <c r="N5130" s="15" t="n">
        <f aca="false">J5130*K5130</f>
        <v>761.7</v>
      </c>
      <c r="O5130" s="15" t="n">
        <f aca="false">N5130*L5130</f>
        <v>0</v>
      </c>
      <c r="P5130" s="15" t="n">
        <f aca="false">N5130-O5130</f>
        <v>761.7</v>
      </c>
      <c r="Q5130" s="15" t="n">
        <f aca="false">J5130*INDEX(dProdutos!$F$2:$F$47,MATCH(E5130,dProdutos!$A$2:$A$47,0))</f>
        <v>299.34</v>
      </c>
      <c r="R5130" s="15" t="n">
        <f aca="false">IF(I5130="Cancelado",0,P5130-Q5130)</f>
        <v>462.36</v>
      </c>
      <c r="S5130" s="17" t="str">
        <f aca="false">INDEX(dProdutos!$D$2:$D$47,MATCH(E5130,dProdutos!$A$2:$A$47,0))</f>
        <v>Beleza</v>
      </c>
    </row>
    <row r="5131" customFormat="false" ht="15" hidden="false" customHeight="false" outlineLevel="0" collapsed="false">
      <c r="A5131" s="17" t="s">
        <v>4654</v>
      </c>
      <c r="B5131" s="17" t="n">
        <v>3</v>
      </c>
      <c r="C5131" s="21" t="n">
        <v>45999</v>
      </c>
      <c r="D5131" s="17" t="s">
        <v>902</v>
      </c>
      <c r="E5131" s="17" t="s">
        <v>88</v>
      </c>
      <c r="F5131" s="17" t="s">
        <v>1487</v>
      </c>
      <c r="G5131" s="17" t="s">
        <v>62</v>
      </c>
      <c r="H5131" s="17" t="s">
        <v>1540</v>
      </c>
      <c r="I5131" s="17" t="s">
        <v>1524</v>
      </c>
      <c r="J5131" s="17" t="n">
        <v>1</v>
      </c>
      <c r="K5131" s="15" t="n">
        <v>170.9</v>
      </c>
      <c r="L5131" s="22" t="n">
        <v>0</v>
      </c>
      <c r="M5131" s="15" t="n">
        <v>0</v>
      </c>
      <c r="N5131" s="15" t="n">
        <f aca="false">J5131*K5131</f>
        <v>170.9</v>
      </c>
      <c r="O5131" s="15" t="n">
        <f aca="false">N5131*L5131</f>
        <v>0</v>
      </c>
      <c r="P5131" s="15" t="n">
        <f aca="false">N5131-O5131</f>
        <v>170.9</v>
      </c>
      <c r="Q5131" s="15" t="n">
        <f aca="false">J5131*INDEX(dProdutos!$F$2:$F$47,MATCH(E5131,dProdutos!$A$2:$A$47,0))</f>
        <v>98.14</v>
      </c>
      <c r="R5131" s="15" t="n">
        <f aca="false">IF(I5131="Cancelado",0,P5131-Q5131)</f>
        <v>72.76</v>
      </c>
      <c r="S5131" s="17" t="str">
        <f aca="false">INDEX(dProdutos!$D$2:$D$47,MATCH(E5131,dProdutos!$A$2:$A$47,0))</f>
        <v>Moda Feminina</v>
      </c>
    </row>
    <row r="5132" customFormat="false" ht="15" hidden="false" customHeight="false" outlineLevel="0" collapsed="false">
      <c r="A5132" s="17" t="s">
        <v>4655</v>
      </c>
      <c r="B5132" s="17" t="n">
        <v>1</v>
      </c>
      <c r="C5132" s="21" t="n">
        <v>45999</v>
      </c>
      <c r="D5132" s="17" t="s">
        <v>1418</v>
      </c>
      <c r="E5132" s="17" t="s">
        <v>126</v>
      </c>
      <c r="F5132" s="17" t="s">
        <v>1499</v>
      </c>
      <c r="G5132" s="17" t="s">
        <v>60</v>
      </c>
      <c r="H5132" s="17" t="s">
        <v>1527</v>
      </c>
      <c r="I5132" s="17" t="s">
        <v>1524</v>
      </c>
      <c r="J5132" s="17" t="n">
        <v>1</v>
      </c>
      <c r="K5132" s="15" t="n">
        <v>296.9</v>
      </c>
      <c r="L5132" s="22" t="n">
        <v>0</v>
      </c>
      <c r="M5132" s="15" t="n">
        <v>19.96</v>
      </c>
      <c r="N5132" s="15" t="n">
        <f aca="false">J5132*K5132</f>
        <v>296.9</v>
      </c>
      <c r="O5132" s="15" t="n">
        <f aca="false">N5132*L5132</f>
        <v>0</v>
      </c>
      <c r="P5132" s="15" t="n">
        <f aca="false">N5132-O5132</f>
        <v>296.9</v>
      </c>
      <c r="Q5132" s="15" t="n">
        <f aca="false">J5132*INDEX(dProdutos!$F$2:$F$47,MATCH(E5132,dProdutos!$A$2:$A$47,0))</f>
        <v>135.24</v>
      </c>
      <c r="R5132" s="15" t="n">
        <f aca="false">IF(I5132="Cancelado",0,P5132-Q5132)</f>
        <v>161.66</v>
      </c>
      <c r="S5132" s="17" t="str">
        <f aca="false">INDEX(dProdutos!$D$2:$D$47,MATCH(E5132,dProdutos!$A$2:$A$47,0))</f>
        <v>Calçados</v>
      </c>
    </row>
    <row r="5133" customFormat="false" ht="15" hidden="false" customHeight="false" outlineLevel="0" collapsed="false">
      <c r="A5133" s="17" t="s">
        <v>4656</v>
      </c>
      <c r="B5133" s="17" t="n">
        <v>1</v>
      </c>
      <c r="C5133" s="21" t="n">
        <v>45999</v>
      </c>
      <c r="D5133" s="17" t="s">
        <v>746</v>
      </c>
      <c r="E5133" s="17" t="s">
        <v>129</v>
      </c>
      <c r="F5133" s="17" t="s">
        <v>1487</v>
      </c>
      <c r="G5133" s="17" t="s">
        <v>59</v>
      </c>
      <c r="H5133" s="17" t="s">
        <v>1537</v>
      </c>
      <c r="I5133" s="17" t="s">
        <v>1524</v>
      </c>
      <c r="J5133" s="17" t="n">
        <v>1</v>
      </c>
      <c r="K5133" s="15" t="n">
        <v>105.9</v>
      </c>
      <c r="L5133" s="22" t="n">
        <v>0</v>
      </c>
      <c r="M5133" s="15" t="n">
        <v>0</v>
      </c>
      <c r="N5133" s="15" t="n">
        <f aca="false">J5133*K5133</f>
        <v>105.9</v>
      </c>
      <c r="O5133" s="15" t="n">
        <f aca="false">N5133*L5133</f>
        <v>0</v>
      </c>
      <c r="P5133" s="15" t="n">
        <f aca="false">N5133-O5133</f>
        <v>105.9</v>
      </c>
      <c r="Q5133" s="15" t="n">
        <f aca="false">J5133*INDEX(dProdutos!$F$2:$F$47,MATCH(E5133,dProdutos!$A$2:$A$47,0))</f>
        <v>43.79</v>
      </c>
      <c r="R5133" s="15" t="n">
        <f aca="false">IF(I5133="Cancelado",0,P5133-Q5133)</f>
        <v>62.11</v>
      </c>
      <c r="S5133" s="17" t="str">
        <f aca="false">INDEX(dProdutos!$D$2:$D$47,MATCH(E5133,dProdutos!$A$2:$A$47,0))</f>
        <v>Calçados</v>
      </c>
    </row>
    <row r="5134" customFormat="false" ht="15" hidden="false" customHeight="false" outlineLevel="0" collapsed="false">
      <c r="A5134" s="17" t="s">
        <v>4656</v>
      </c>
      <c r="B5134" s="17" t="n">
        <v>2</v>
      </c>
      <c r="C5134" s="21" t="n">
        <v>45999</v>
      </c>
      <c r="D5134" s="17" t="s">
        <v>746</v>
      </c>
      <c r="E5134" s="17" t="s">
        <v>126</v>
      </c>
      <c r="F5134" s="17" t="s">
        <v>1487</v>
      </c>
      <c r="G5134" s="17" t="s">
        <v>59</v>
      </c>
      <c r="H5134" s="17" t="s">
        <v>1537</v>
      </c>
      <c r="I5134" s="17" t="s">
        <v>1524</v>
      </c>
      <c r="J5134" s="17" t="n">
        <v>1</v>
      </c>
      <c r="K5134" s="15" t="n">
        <v>296.9</v>
      </c>
      <c r="L5134" s="22" t="n">
        <v>0.1</v>
      </c>
      <c r="M5134" s="15" t="n">
        <v>0</v>
      </c>
      <c r="N5134" s="15" t="n">
        <f aca="false">J5134*K5134</f>
        <v>296.9</v>
      </c>
      <c r="O5134" s="15" t="n">
        <f aca="false">N5134*L5134</f>
        <v>29.69</v>
      </c>
      <c r="P5134" s="15" t="n">
        <f aca="false">N5134-O5134</f>
        <v>267.21</v>
      </c>
      <c r="Q5134" s="15" t="n">
        <f aca="false">J5134*INDEX(dProdutos!$F$2:$F$47,MATCH(E5134,dProdutos!$A$2:$A$47,0))</f>
        <v>135.24</v>
      </c>
      <c r="R5134" s="15" t="n">
        <f aca="false">IF(I5134="Cancelado",0,P5134-Q5134)</f>
        <v>131.97</v>
      </c>
      <c r="S5134" s="17" t="str">
        <f aca="false">INDEX(dProdutos!$D$2:$D$47,MATCH(E5134,dProdutos!$A$2:$A$47,0))</f>
        <v>Calçados</v>
      </c>
    </row>
    <row r="5135" customFormat="false" ht="15" hidden="false" customHeight="false" outlineLevel="0" collapsed="false">
      <c r="A5135" s="17" t="s">
        <v>4656</v>
      </c>
      <c r="B5135" s="17" t="n">
        <v>3</v>
      </c>
      <c r="C5135" s="21" t="n">
        <v>45999</v>
      </c>
      <c r="D5135" s="17" t="s">
        <v>746</v>
      </c>
      <c r="E5135" s="17" t="s">
        <v>135</v>
      </c>
      <c r="F5135" s="17" t="s">
        <v>1487</v>
      </c>
      <c r="G5135" s="17" t="s">
        <v>59</v>
      </c>
      <c r="H5135" s="17" t="s">
        <v>1537</v>
      </c>
      <c r="I5135" s="17" t="s">
        <v>1524</v>
      </c>
      <c r="J5135" s="17" t="n">
        <v>2</v>
      </c>
      <c r="K5135" s="15" t="n">
        <v>200.9</v>
      </c>
      <c r="L5135" s="22" t="n">
        <v>0</v>
      </c>
      <c r="M5135" s="15" t="n">
        <v>0</v>
      </c>
      <c r="N5135" s="15" t="n">
        <f aca="false">J5135*K5135</f>
        <v>401.8</v>
      </c>
      <c r="O5135" s="15" t="n">
        <f aca="false">N5135*L5135</f>
        <v>0</v>
      </c>
      <c r="P5135" s="15" t="n">
        <f aca="false">N5135-O5135</f>
        <v>401.8</v>
      </c>
      <c r="Q5135" s="15" t="n">
        <f aca="false">J5135*INDEX(dProdutos!$F$2:$F$47,MATCH(E5135,dProdutos!$A$2:$A$47,0))</f>
        <v>161.46</v>
      </c>
      <c r="R5135" s="15" t="n">
        <f aca="false">IF(I5135="Cancelado",0,P5135-Q5135)</f>
        <v>240.34</v>
      </c>
      <c r="S5135" s="17" t="str">
        <f aca="false">INDEX(dProdutos!$D$2:$D$47,MATCH(E5135,dProdutos!$A$2:$A$47,0))</f>
        <v>Calçados</v>
      </c>
    </row>
    <row r="5136" customFormat="false" ht="15" hidden="false" customHeight="false" outlineLevel="0" collapsed="false">
      <c r="A5136" s="17" t="s">
        <v>4656</v>
      </c>
      <c r="B5136" s="17" t="n">
        <v>4</v>
      </c>
      <c r="C5136" s="21" t="n">
        <v>45999</v>
      </c>
      <c r="D5136" s="17" t="s">
        <v>746</v>
      </c>
      <c r="E5136" s="17" t="s">
        <v>165</v>
      </c>
      <c r="F5136" s="17" t="s">
        <v>1487</v>
      </c>
      <c r="G5136" s="17" t="s">
        <v>59</v>
      </c>
      <c r="H5136" s="17" t="s">
        <v>1537</v>
      </c>
      <c r="I5136" s="17" t="s">
        <v>1524</v>
      </c>
      <c r="J5136" s="17" t="n">
        <v>1</v>
      </c>
      <c r="K5136" s="15" t="n">
        <v>231.9</v>
      </c>
      <c r="L5136" s="22" t="n">
        <v>0</v>
      </c>
      <c r="M5136" s="15" t="n">
        <v>0</v>
      </c>
      <c r="N5136" s="15" t="n">
        <f aca="false">J5136*K5136</f>
        <v>231.9</v>
      </c>
      <c r="O5136" s="15" t="n">
        <f aca="false">N5136*L5136</f>
        <v>0</v>
      </c>
      <c r="P5136" s="15" t="n">
        <f aca="false">N5136-O5136</f>
        <v>231.9</v>
      </c>
      <c r="Q5136" s="15" t="n">
        <f aca="false">J5136*INDEX(dProdutos!$F$2:$F$47,MATCH(E5136,dProdutos!$A$2:$A$47,0))</f>
        <v>140.83</v>
      </c>
      <c r="R5136" s="15" t="n">
        <f aca="false">IF(I5136="Cancelado",0,P5136-Q5136)</f>
        <v>91.07</v>
      </c>
      <c r="S5136" s="17" t="str">
        <f aca="false">INDEX(dProdutos!$D$2:$D$47,MATCH(E5136,dProdutos!$A$2:$A$47,0))</f>
        <v>Casa</v>
      </c>
    </row>
    <row r="5137" customFormat="false" ht="15" hidden="false" customHeight="false" outlineLevel="0" collapsed="false">
      <c r="A5137" s="17" t="s">
        <v>4657</v>
      </c>
      <c r="B5137" s="17" t="n">
        <v>1</v>
      </c>
      <c r="C5137" s="21" t="n">
        <v>45999</v>
      </c>
      <c r="D5137" s="17" t="s">
        <v>468</v>
      </c>
      <c r="E5137" s="17" t="s">
        <v>144</v>
      </c>
      <c r="F5137" s="17" t="s">
        <v>1497</v>
      </c>
      <c r="G5137" s="17" t="s">
        <v>61</v>
      </c>
      <c r="H5137" s="17" t="s">
        <v>1527</v>
      </c>
      <c r="I5137" s="17" t="s">
        <v>1524</v>
      </c>
      <c r="J5137" s="17" t="n">
        <v>1</v>
      </c>
      <c r="K5137" s="15" t="n">
        <v>260.9</v>
      </c>
      <c r="L5137" s="22" t="n">
        <v>0.1</v>
      </c>
      <c r="M5137" s="15" t="n">
        <v>0</v>
      </c>
      <c r="N5137" s="15" t="n">
        <f aca="false">J5137*K5137</f>
        <v>260.9</v>
      </c>
      <c r="O5137" s="15" t="n">
        <f aca="false">N5137*L5137</f>
        <v>26.09</v>
      </c>
      <c r="P5137" s="15" t="n">
        <f aca="false">N5137-O5137</f>
        <v>234.81</v>
      </c>
      <c r="Q5137" s="15" t="n">
        <f aca="false">J5137*INDEX(dProdutos!$F$2:$F$47,MATCH(E5137,dProdutos!$A$2:$A$47,0))</f>
        <v>99.86</v>
      </c>
      <c r="R5137" s="15" t="n">
        <f aca="false">IF(I5137="Cancelado",0,P5137-Q5137)</f>
        <v>134.95</v>
      </c>
      <c r="S5137" s="17" t="str">
        <f aca="false">INDEX(dProdutos!$D$2:$D$47,MATCH(E5137,dProdutos!$A$2:$A$47,0))</f>
        <v>Acessórios</v>
      </c>
    </row>
    <row r="5138" customFormat="false" ht="15" hidden="false" customHeight="false" outlineLevel="0" collapsed="false">
      <c r="A5138" s="17" t="s">
        <v>4658</v>
      </c>
      <c r="B5138" s="17" t="n">
        <v>1</v>
      </c>
      <c r="C5138" s="21" t="n">
        <v>46000</v>
      </c>
      <c r="D5138" s="17" t="s">
        <v>618</v>
      </c>
      <c r="E5138" s="17" t="s">
        <v>156</v>
      </c>
      <c r="F5138" s="17" t="s">
        <v>1487</v>
      </c>
      <c r="G5138" s="17" t="s">
        <v>62</v>
      </c>
      <c r="H5138" s="17" t="s">
        <v>1540</v>
      </c>
      <c r="I5138" s="17" t="s">
        <v>1524</v>
      </c>
      <c r="J5138" s="17" t="n">
        <v>2</v>
      </c>
      <c r="K5138" s="15" t="n">
        <v>192.9</v>
      </c>
      <c r="L5138" s="22" t="n">
        <v>0.1</v>
      </c>
      <c r="M5138" s="15" t="n">
        <v>12.83</v>
      </c>
      <c r="N5138" s="15" t="n">
        <f aca="false">J5138*K5138</f>
        <v>385.8</v>
      </c>
      <c r="O5138" s="15" t="n">
        <f aca="false">N5138*L5138</f>
        <v>38.58</v>
      </c>
      <c r="P5138" s="15" t="n">
        <f aca="false">N5138-O5138</f>
        <v>347.22</v>
      </c>
      <c r="Q5138" s="15" t="n">
        <f aca="false">J5138*INDEX(dProdutos!$F$2:$F$47,MATCH(E5138,dProdutos!$A$2:$A$47,0))</f>
        <v>160.76</v>
      </c>
      <c r="R5138" s="15" t="n">
        <f aca="false">IF(I5138="Cancelado",0,P5138-Q5138)</f>
        <v>186.46</v>
      </c>
      <c r="S5138" s="17" t="str">
        <f aca="false">INDEX(dProdutos!$D$2:$D$47,MATCH(E5138,dProdutos!$A$2:$A$47,0))</f>
        <v>Acessórios</v>
      </c>
    </row>
    <row r="5139" customFormat="false" ht="15" hidden="false" customHeight="false" outlineLevel="0" collapsed="false">
      <c r="A5139" s="17" t="s">
        <v>4658</v>
      </c>
      <c r="B5139" s="17" t="n">
        <v>2</v>
      </c>
      <c r="C5139" s="21" t="n">
        <v>46000</v>
      </c>
      <c r="D5139" s="17" t="s">
        <v>618</v>
      </c>
      <c r="E5139" s="17" t="s">
        <v>186</v>
      </c>
      <c r="F5139" s="17" t="s">
        <v>1487</v>
      </c>
      <c r="G5139" s="17" t="s">
        <v>62</v>
      </c>
      <c r="H5139" s="17" t="s">
        <v>1540</v>
      </c>
      <c r="I5139" s="17" t="s">
        <v>1524</v>
      </c>
      <c r="J5139" s="17" t="n">
        <v>3</v>
      </c>
      <c r="K5139" s="15" t="n">
        <v>120.9</v>
      </c>
      <c r="L5139" s="22" t="n">
        <v>0</v>
      </c>
      <c r="M5139" s="15" t="n">
        <v>0</v>
      </c>
      <c r="N5139" s="15" t="n">
        <f aca="false">J5139*K5139</f>
        <v>362.7</v>
      </c>
      <c r="O5139" s="15" t="n">
        <f aca="false">N5139*L5139</f>
        <v>0</v>
      </c>
      <c r="P5139" s="15" t="n">
        <f aca="false">N5139-O5139</f>
        <v>362.7</v>
      </c>
      <c r="Q5139" s="15" t="n">
        <f aca="false">J5139*INDEX(dProdutos!$F$2:$F$47,MATCH(E5139,dProdutos!$A$2:$A$47,0))</f>
        <v>216.63</v>
      </c>
      <c r="R5139" s="15" t="n">
        <f aca="false">IF(I5139="Cancelado",0,P5139-Q5139)</f>
        <v>146.07</v>
      </c>
      <c r="S5139" s="17" t="str">
        <f aca="false">INDEX(dProdutos!$D$2:$D$47,MATCH(E5139,dProdutos!$A$2:$A$47,0))</f>
        <v>Eletrônicos</v>
      </c>
    </row>
    <row r="5140" customFormat="false" ht="15" hidden="false" customHeight="false" outlineLevel="0" collapsed="false">
      <c r="A5140" s="17" t="s">
        <v>4659</v>
      </c>
      <c r="B5140" s="17" t="n">
        <v>1</v>
      </c>
      <c r="C5140" s="21" t="n">
        <v>46000</v>
      </c>
      <c r="D5140" s="17" t="s">
        <v>1445</v>
      </c>
      <c r="E5140" s="17" t="s">
        <v>189</v>
      </c>
      <c r="F5140" s="17" t="s">
        <v>1501</v>
      </c>
      <c r="G5140" s="17" t="s">
        <v>61</v>
      </c>
      <c r="H5140" s="17" t="s">
        <v>1523</v>
      </c>
      <c r="I5140" s="17" t="s">
        <v>1524</v>
      </c>
      <c r="J5140" s="17" t="n">
        <v>1</v>
      </c>
      <c r="K5140" s="15" t="n">
        <v>138.9</v>
      </c>
      <c r="L5140" s="22" t="n">
        <v>0.2</v>
      </c>
      <c r="M5140" s="15" t="n">
        <v>0</v>
      </c>
      <c r="N5140" s="15" t="n">
        <f aca="false">J5140*K5140</f>
        <v>138.9</v>
      </c>
      <c r="O5140" s="15" t="n">
        <f aca="false">N5140*L5140</f>
        <v>27.78</v>
      </c>
      <c r="P5140" s="15" t="n">
        <f aca="false">N5140-O5140</f>
        <v>111.12</v>
      </c>
      <c r="Q5140" s="15" t="n">
        <f aca="false">J5140*INDEX(dProdutos!$F$2:$F$47,MATCH(E5140,dProdutos!$A$2:$A$47,0))</f>
        <v>68.96</v>
      </c>
      <c r="R5140" s="15" t="n">
        <f aca="false">IF(I5140="Cancelado",0,P5140-Q5140)</f>
        <v>42.16</v>
      </c>
      <c r="S5140" s="17" t="str">
        <f aca="false">INDEX(dProdutos!$D$2:$D$47,MATCH(E5140,dProdutos!$A$2:$A$47,0))</f>
        <v>Eletrônicos</v>
      </c>
    </row>
    <row r="5141" customFormat="false" ht="15" hidden="false" customHeight="false" outlineLevel="0" collapsed="false">
      <c r="A5141" s="17" t="s">
        <v>4659</v>
      </c>
      <c r="B5141" s="17" t="n">
        <v>2</v>
      </c>
      <c r="C5141" s="21" t="n">
        <v>46000</v>
      </c>
      <c r="D5141" s="17" t="s">
        <v>1445</v>
      </c>
      <c r="E5141" s="17" t="s">
        <v>98</v>
      </c>
      <c r="F5141" s="17" t="s">
        <v>1501</v>
      </c>
      <c r="G5141" s="17" t="s">
        <v>61</v>
      </c>
      <c r="H5141" s="17" t="s">
        <v>1523</v>
      </c>
      <c r="I5141" s="17" t="s">
        <v>1524</v>
      </c>
      <c r="J5141" s="17" t="n">
        <v>1</v>
      </c>
      <c r="K5141" s="15" t="n">
        <v>108.9</v>
      </c>
      <c r="L5141" s="22" t="n">
        <v>0</v>
      </c>
      <c r="M5141" s="15" t="n">
        <v>0</v>
      </c>
      <c r="N5141" s="15" t="n">
        <f aca="false">J5141*K5141</f>
        <v>108.9</v>
      </c>
      <c r="O5141" s="15" t="n">
        <f aca="false">N5141*L5141</f>
        <v>0</v>
      </c>
      <c r="P5141" s="15" t="n">
        <f aca="false">N5141-O5141</f>
        <v>108.9</v>
      </c>
      <c r="Q5141" s="15" t="n">
        <f aca="false">J5141*INDEX(dProdutos!$F$2:$F$47,MATCH(E5141,dProdutos!$A$2:$A$47,0))</f>
        <v>42.52</v>
      </c>
      <c r="R5141" s="15" t="n">
        <f aca="false">IF(I5141="Cancelado",0,P5141-Q5141)</f>
        <v>66.38</v>
      </c>
      <c r="S5141" s="17" t="str">
        <f aca="false">INDEX(dProdutos!$D$2:$D$47,MATCH(E5141,dProdutos!$A$2:$A$47,0))</f>
        <v>Moda Feminina</v>
      </c>
    </row>
    <row r="5142" customFormat="false" ht="15" hidden="false" customHeight="false" outlineLevel="0" collapsed="false">
      <c r="A5142" s="17" t="s">
        <v>4660</v>
      </c>
      <c r="B5142" s="17" t="n">
        <v>1</v>
      </c>
      <c r="C5142" s="21" t="n">
        <v>46000</v>
      </c>
      <c r="D5142" s="17" t="s">
        <v>1423</v>
      </c>
      <c r="E5142" s="17" t="s">
        <v>138</v>
      </c>
      <c r="F5142" s="17" t="s">
        <v>1493</v>
      </c>
      <c r="G5142" s="17" t="s">
        <v>61</v>
      </c>
      <c r="H5142" s="17" t="s">
        <v>1537</v>
      </c>
      <c r="I5142" s="17" t="s">
        <v>1524</v>
      </c>
      <c r="J5142" s="17" t="n">
        <v>1</v>
      </c>
      <c r="K5142" s="15" t="n">
        <v>231.9</v>
      </c>
      <c r="L5142" s="22" t="n">
        <v>0</v>
      </c>
      <c r="M5142" s="15" t="n">
        <v>12.69</v>
      </c>
      <c r="N5142" s="15" t="n">
        <f aca="false">J5142*K5142</f>
        <v>231.9</v>
      </c>
      <c r="O5142" s="15" t="n">
        <f aca="false">N5142*L5142</f>
        <v>0</v>
      </c>
      <c r="P5142" s="15" t="n">
        <f aca="false">N5142-O5142</f>
        <v>231.9</v>
      </c>
      <c r="Q5142" s="15" t="n">
        <f aca="false">J5142*INDEX(dProdutos!$F$2:$F$47,MATCH(E5142,dProdutos!$A$2:$A$47,0))</f>
        <v>132.21</v>
      </c>
      <c r="R5142" s="15" t="n">
        <f aca="false">IF(I5142="Cancelado",0,P5142-Q5142)</f>
        <v>99.69</v>
      </c>
      <c r="S5142" s="17" t="str">
        <f aca="false">INDEX(dProdutos!$D$2:$D$47,MATCH(E5142,dProdutos!$A$2:$A$47,0))</f>
        <v>Calçados</v>
      </c>
    </row>
    <row r="5143" customFormat="false" ht="15" hidden="false" customHeight="false" outlineLevel="0" collapsed="false">
      <c r="A5143" s="17" t="s">
        <v>4660</v>
      </c>
      <c r="B5143" s="17" t="n">
        <v>2</v>
      </c>
      <c r="C5143" s="21" t="n">
        <v>46000</v>
      </c>
      <c r="D5143" s="17" t="s">
        <v>1423</v>
      </c>
      <c r="E5143" s="17" t="s">
        <v>183</v>
      </c>
      <c r="F5143" s="17" t="s">
        <v>1493</v>
      </c>
      <c r="G5143" s="17" t="s">
        <v>61</v>
      </c>
      <c r="H5143" s="17" t="s">
        <v>1537</v>
      </c>
      <c r="I5143" s="17" t="s">
        <v>1524</v>
      </c>
      <c r="J5143" s="17" t="n">
        <v>1</v>
      </c>
      <c r="K5143" s="15" t="n">
        <v>121.9</v>
      </c>
      <c r="L5143" s="22" t="n">
        <v>0</v>
      </c>
      <c r="M5143" s="15" t="n">
        <v>0</v>
      </c>
      <c r="N5143" s="15" t="n">
        <f aca="false">J5143*K5143</f>
        <v>121.9</v>
      </c>
      <c r="O5143" s="15" t="n">
        <f aca="false">N5143*L5143</f>
        <v>0</v>
      </c>
      <c r="P5143" s="15" t="n">
        <f aca="false">N5143-O5143</f>
        <v>121.9</v>
      </c>
      <c r="Q5143" s="15" t="n">
        <f aca="false">J5143*INDEX(dProdutos!$F$2:$F$47,MATCH(E5143,dProdutos!$A$2:$A$47,0))</f>
        <v>52.76</v>
      </c>
      <c r="R5143" s="15" t="n">
        <f aca="false">IF(I5143="Cancelado",0,P5143-Q5143)</f>
        <v>69.14</v>
      </c>
      <c r="S5143" s="17" t="str">
        <f aca="false">INDEX(dProdutos!$D$2:$D$47,MATCH(E5143,dProdutos!$A$2:$A$47,0))</f>
        <v>Eletrônicos</v>
      </c>
    </row>
    <row r="5144" customFormat="false" ht="15" hidden="false" customHeight="false" outlineLevel="0" collapsed="false">
      <c r="A5144" s="17" t="s">
        <v>4660</v>
      </c>
      <c r="B5144" s="17" t="n">
        <v>3</v>
      </c>
      <c r="C5144" s="21" t="n">
        <v>46000</v>
      </c>
      <c r="D5144" s="17" t="s">
        <v>1423</v>
      </c>
      <c r="E5144" s="17" t="s">
        <v>85</v>
      </c>
      <c r="F5144" s="17" t="s">
        <v>1493</v>
      </c>
      <c r="G5144" s="17" t="s">
        <v>61</v>
      </c>
      <c r="H5144" s="17" t="s">
        <v>1537</v>
      </c>
      <c r="I5144" s="17" t="s">
        <v>1524</v>
      </c>
      <c r="J5144" s="17" t="n">
        <v>2</v>
      </c>
      <c r="K5144" s="15" t="n">
        <v>165.9</v>
      </c>
      <c r="L5144" s="22" t="n">
        <v>0</v>
      </c>
      <c r="M5144" s="15" t="n">
        <v>0</v>
      </c>
      <c r="N5144" s="15" t="n">
        <f aca="false">J5144*K5144</f>
        <v>331.8</v>
      </c>
      <c r="O5144" s="15" t="n">
        <f aca="false">N5144*L5144</f>
        <v>0</v>
      </c>
      <c r="P5144" s="15" t="n">
        <f aca="false">N5144-O5144</f>
        <v>331.8</v>
      </c>
      <c r="Q5144" s="15" t="n">
        <f aca="false">J5144*INDEX(dProdutos!$F$2:$F$47,MATCH(E5144,dProdutos!$A$2:$A$47,0))</f>
        <v>183.1</v>
      </c>
      <c r="R5144" s="15" t="n">
        <f aca="false">IF(I5144="Cancelado",0,P5144-Q5144)</f>
        <v>148.7</v>
      </c>
      <c r="S5144" s="17" t="str">
        <f aca="false">INDEX(dProdutos!$D$2:$D$47,MATCH(E5144,dProdutos!$A$2:$A$47,0))</f>
        <v>Moda Feminina</v>
      </c>
    </row>
    <row r="5145" customFormat="false" ht="15" hidden="false" customHeight="false" outlineLevel="0" collapsed="false">
      <c r="A5145" s="17" t="s">
        <v>4661</v>
      </c>
      <c r="B5145" s="17" t="n">
        <v>1</v>
      </c>
      <c r="C5145" s="21" t="n">
        <v>46000</v>
      </c>
      <c r="D5145" s="17" t="s">
        <v>1082</v>
      </c>
      <c r="E5145" s="17" t="s">
        <v>135</v>
      </c>
      <c r="F5145" s="17" t="s">
        <v>1487</v>
      </c>
      <c r="G5145" s="17" t="s">
        <v>59</v>
      </c>
      <c r="H5145" s="17" t="s">
        <v>1523</v>
      </c>
      <c r="I5145" s="17" t="s">
        <v>1524</v>
      </c>
      <c r="J5145" s="17" t="n">
        <v>1</v>
      </c>
      <c r="K5145" s="15" t="n">
        <v>200.9</v>
      </c>
      <c r="L5145" s="22" t="n">
        <v>0.05</v>
      </c>
      <c r="M5145" s="15" t="n">
        <v>26.93</v>
      </c>
      <c r="N5145" s="15" t="n">
        <f aca="false">J5145*K5145</f>
        <v>200.9</v>
      </c>
      <c r="O5145" s="15" t="n">
        <f aca="false">N5145*L5145</f>
        <v>10.045</v>
      </c>
      <c r="P5145" s="15" t="n">
        <f aca="false">N5145-O5145</f>
        <v>190.855</v>
      </c>
      <c r="Q5145" s="15" t="n">
        <f aca="false">J5145*INDEX(dProdutos!$F$2:$F$47,MATCH(E5145,dProdutos!$A$2:$A$47,0))</f>
        <v>80.73</v>
      </c>
      <c r="R5145" s="15" t="n">
        <f aca="false">IF(I5145="Cancelado",0,P5145-Q5145)</f>
        <v>110.125</v>
      </c>
      <c r="S5145" s="17" t="str">
        <f aca="false">INDEX(dProdutos!$D$2:$D$47,MATCH(E5145,dProdutos!$A$2:$A$47,0))</f>
        <v>Calçados</v>
      </c>
    </row>
    <row r="5146" customFormat="false" ht="15" hidden="false" customHeight="false" outlineLevel="0" collapsed="false">
      <c r="A5146" s="17" t="s">
        <v>4662</v>
      </c>
      <c r="B5146" s="17" t="n">
        <v>1</v>
      </c>
      <c r="C5146" s="21" t="n">
        <v>46000</v>
      </c>
      <c r="D5146" s="17" t="s">
        <v>677</v>
      </c>
      <c r="E5146" s="17" t="s">
        <v>153</v>
      </c>
      <c r="F5146" s="17" t="s">
        <v>1493</v>
      </c>
      <c r="G5146" s="17" t="s">
        <v>59</v>
      </c>
      <c r="H5146" s="17" t="s">
        <v>1527</v>
      </c>
      <c r="I5146" s="17" t="s">
        <v>1524</v>
      </c>
      <c r="J5146" s="17" t="n">
        <v>2</v>
      </c>
      <c r="K5146" s="15" t="n">
        <v>165.9</v>
      </c>
      <c r="L5146" s="22" t="n">
        <v>0.15</v>
      </c>
      <c r="M5146" s="15" t="n">
        <v>0</v>
      </c>
      <c r="N5146" s="15" t="n">
        <f aca="false">J5146*K5146</f>
        <v>331.8</v>
      </c>
      <c r="O5146" s="15" t="n">
        <f aca="false">N5146*L5146</f>
        <v>49.77</v>
      </c>
      <c r="P5146" s="15" t="n">
        <f aca="false">N5146-O5146</f>
        <v>282.03</v>
      </c>
      <c r="Q5146" s="15" t="n">
        <f aca="false">J5146*INDEX(dProdutos!$F$2:$F$47,MATCH(E5146,dProdutos!$A$2:$A$47,0))</f>
        <v>134.56</v>
      </c>
      <c r="R5146" s="15" t="n">
        <f aca="false">IF(I5146="Cancelado",0,P5146-Q5146)</f>
        <v>147.47</v>
      </c>
      <c r="S5146" s="17" t="str">
        <f aca="false">INDEX(dProdutos!$D$2:$D$47,MATCH(E5146,dProdutos!$A$2:$A$47,0))</f>
        <v>Acessórios</v>
      </c>
    </row>
    <row r="5147" customFormat="false" ht="15" hidden="false" customHeight="false" outlineLevel="0" collapsed="false">
      <c r="A5147" s="17" t="s">
        <v>4663</v>
      </c>
      <c r="B5147" s="17" t="n">
        <v>1</v>
      </c>
      <c r="C5147" s="21" t="n">
        <v>46000</v>
      </c>
      <c r="D5147" s="17" t="s">
        <v>482</v>
      </c>
      <c r="E5147" s="17" t="s">
        <v>138</v>
      </c>
      <c r="F5147" s="17" t="s">
        <v>1497</v>
      </c>
      <c r="G5147" s="17" t="s">
        <v>64</v>
      </c>
      <c r="H5147" s="17" t="s">
        <v>1537</v>
      </c>
      <c r="I5147" s="17" t="s">
        <v>1524</v>
      </c>
      <c r="J5147" s="17" t="n">
        <v>2</v>
      </c>
      <c r="K5147" s="15" t="n">
        <v>231.9</v>
      </c>
      <c r="L5147" s="22" t="n">
        <v>0</v>
      </c>
      <c r="M5147" s="15" t="n">
        <v>23.43</v>
      </c>
      <c r="N5147" s="15" t="n">
        <f aca="false">J5147*K5147</f>
        <v>463.8</v>
      </c>
      <c r="O5147" s="15" t="n">
        <f aca="false">N5147*L5147</f>
        <v>0</v>
      </c>
      <c r="P5147" s="15" t="n">
        <f aca="false">N5147-O5147</f>
        <v>463.8</v>
      </c>
      <c r="Q5147" s="15" t="n">
        <f aca="false">J5147*INDEX(dProdutos!$F$2:$F$47,MATCH(E5147,dProdutos!$A$2:$A$47,0))</f>
        <v>264.42</v>
      </c>
      <c r="R5147" s="15" t="n">
        <f aca="false">IF(I5147="Cancelado",0,P5147-Q5147)</f>
        <v>199.38</v>
      </c>
      <c r="S5147" s="17" t="str">
        <f aca="false">INDEX(dProdutos!$D$2:$D$47,MATCH(E5147,dProdutos!$A$2:$A$47,0))</f>
        <v>Calçados</v>
      </c>
    </row>
    <row r="5148" customFormat="false" ht="15" hidden="false" customHeight="false" outlineLevel="0" collapsed="false">
      <c r="A5148" s="17" t="s">
        <v>4664</v>
      </c>
      <c r="B5148" s="17" t="n">
        <v>1</v>
      </c>
      <c r="C5148" s="21" t="n">
        <v>46000</v>
      </c>
      <c r="D5148" s="17" t="s">
        <v>984</v>
      </c>
      <c r="E5148" s="17" t="s">
        <v>135</v>
      </c>
      <c r="F5148" s="17" t="s">
        <v>1487</v>
      </c>
      <c r="G5148" s="17" t="s">
        <v>62</v>
      </c>
      <c r="H5148" s="17" t="s">
        <v>1523</v>
      </c>
      <c r="I5148" s="17" t="s">
        <v>1524</v>
      </c>
      <c r="J5148" s="17" t="n">
        <v>1</v>
      </c>
      <c r="K5148" s="15" t="n">
        <v>200.9</v>
      </c>
      <c r="L5148" s="22" t="n">
        <v>0.2</v>
      </c>
      <c r="M5148" s="15" t="n">
        <v>28.42</v>
      </c>
      <c r="N5148" s="15" t="n">
        <f aca="false">J5148*K5148</f>
        <v>200.9</v>
      </c>
      <c r="O5148" s="15" t="n">
        <f aca="false">N5148*L5148</f>
        <v>40.18</v>
      </c>
      <c r="P5148" s="15" t="n">
        <f aca="false">N5148-O5148</f>
        <v>160.72</v>
      </c>
      <c r="Q5148" s="15" t="n">
        <f aca="false">J5148*INDEX(dProdutos!$F$2:$F$47,MATCH(E5148,dProdutos!$A$2:$A$47,0))</f>
        <v>80.73</v>
      </c>
      <c r="R5148" s="15" t="n">
        <f aca="false">IF(I5148="Cancelado",0,P5148-Q5148)</f>
        <v>79.99</v>
      </c>
      <c r="S5148" s="17" t="str">
        <f aca="false">INDEX(dProdutos!$D$2:$D$47,MATCH(E5148,dProdutos!$A$2:$A$47,0))</f>
        <v>Calçados</v>
      </c>
    </row>
    <row r="5149" customFormat="false" ht="15" hidden="false" customHeight="false" outlineLevel="0" collapsed="false">
      <c r="A5149" s="17" t="s">
        <v>4665</v>
      </c>
      <c r="B5149" s="17" t="n">
        <v>1</v>
      </c>
      <c r="C5149" s="21" t="n">
        <v>46000</v>
      </c>
      <c r="D5149" s="17" t="s">
        <v>982</v>
      </c>
      <c r="E5149" s="17" t="s">
        <v>85</v>
      </c>
      <c r="F5149" s="17" t="s">
        <v>1490</v>
      </c>
      <c r="G5149" s="17" t="s">
        <v>62</v>
      </c>
      <c r="H5149" s="17" t="s">
        <v>1537</v>
      </c>
      <c r="I5149" s="17" t="s">
        <v>1524</v>
      </c>
      <c r="J5149" s="17" t="n">
        <v>1</v>
      </c>
      <c r="K5149" s="15" t="n">
        <v>165.9</v>
      </c>
      <c r="L5149" s="22" t="n">
        <v>0</v>
      </c>
      <c r="M5149" s="15" t="n">
        <v>0</v>
      </c>
      <c r="N5149" s="15" t="n">
        <f aca="false">J5149*K5149</f>
        <v>165.9</v>
      </c>
      <c r="O5149" s="15" t="n">
        <f aca="false">N5149*L5149</f>
        <v>0</v>
      </c>
      <c r="P5149" s="15" t="n">
        <f aca="false">N5149-O5149</f>
        <v>165.9</v>
      </c>
      <c r="Q5149" s="15" t="n">
        <f aca="false">J5149*INDEX(dProdutos!$F$2:$F$47,MATCH(E5149,dProdutos!$A$2:$A$47,0))</f>
        <v>91.55</v>
      </c>
      <c r="R5149" s="15" t="n">
        <f aca="false">IF(I5149="Cancelado",0,P5149-Q5149)</f>
        <v>74.35</v>
      </c>
      <c r="S5149" s="17" t="str">
        <f aca="false">INDEX(dProdutos!$D$2:$D$47,MATCH(E5149,dProdutos!$A$2:$A$47,0))</f>
        <v>Moda Feminina</v>
      </c>
    </row>
    <row r="5150" customFormat="false" ht="15" hidden="false" customHeight="false" outlineLevel="0" collapsed="false">
      <c r="A5150" s="17" t="s">
        <v>4665</v>
      </c>
      <c r="B5150" s="17" t="n">
        <v>2</v>
      </c>
      <c r="C5150" s="21" t="n">
        <v>46000</v>
      </c>
      <c r="D5150" s="17" t="s">
        <v>982</v>
      </c>
      <c r="E5150" s="17" t="s">
        <v>117</v>
      </c>
      <c r="F5150" s="17" t="s">
        <v>1490</v>
      </c>
      <c r="G5150" s="17" t="s">
        <v>62</v>
      </c>
      <c r="H5150" s="17" t="s">
        <v>1537</v>
      </c>
      <c r="I5150" s="17" t="s">
        <v>1524</v>
      </c>
      <c r="J5150" s="17" t="n">
        <v>3</v>
      </c>
      <c r="K5150" s="15" t="n">
        <v>166.9</v>
      </c>
      <c r="L5150" s="22" t="n">
        <v>0</v>
      </c>
      <c r="M5150" s="15" t="n">
        <v>0</v>
      </c>
      <c r="N5150" s="15" t="n">
        <f aca="false">J5150*K5150</f>
        <v>500.7</v>
      </c>
      <c r="O5150" s="15" t="n">
        <f aca="false">N5150*L5150</f>
        <v>0</v>
      </c>
      <c r="P5150" s="15" t="n">
        <f aca="false">N5150-O5150</f>
        <v>500.7</v>
      </c>
      <c r="Q5150" s="15" t="n">
        <f aca="false">J5150*INDEX(dProdutos!$F$2:$F$47,MATCH(E5150,dProdutos!$A$2:$A$47,0))</f>
        <v>219.69</v>
      </c>
      <c r="R5150" s="15" t="n">
        <f aca="false">IF(I5150="Cancelado",0,P5150-Q5150)</f>
        <v>281.01</v>
      </c>
      <c r="S5150" s="17" t="str">
        <f aca="false">INDEX(dProdutos!$D$2:$D$47,MATCH(E5150,dProdutos!$A$2:$A$47,0))</f>
        <v>Moda Masculina</v>
      </c>
    </row>
    <row r="5151" customFormat="false" ht="15" hidden="false" customHeight="false" outlineLevel="0" collapsed="false">
      <c r="A5151" s="17" t="s">
        <v>4666</v>
      </c>
      <c r="B5151" s="17" t="n">
        <v>1</v>
      </c>
      <c r="C5151" s="21" t="n">
        <v>46000</v>
      </c>
      <c r="D5151" s="17" t="s">
        <v>1397</v>
      </c>
      <c r="E5151" s="17" t="s">
        <v>85</v>
      </c>
      <c r="F5151" s="17" t="s">
        <v>1503</v>
      </c>
      <c r="G5151" s="17" t="s">
        <v>63</v>
      </c>
      <c r="H5151" s="17" t="s">
        <v>1523</v>
      </c>
      <c r="I5151" s="17" t="s">
        <v>1524</v>
      </c>
      <c r="J5151" s="17" t="n">
        <v>1</v>
      </c>
      <c r="K5151" s="15" t="n">
        <v>165.9</v>
      </c>
      <c r="L5151" s="22" t="n">
        <v>0.1</v>
      </c>
      <c r="M5151" s="15" t="n">
        <v>13.68</v>
      </c>
      <c r="N5151" s="15" t="n">
        <f aca="false">J5151*K5151</f>
        <v>165.9</v>
      </c>
      <c r="O5151" s="15" t="n">
        <f aca="false">N5151*L5151</f>
        <v>16.59</v>
      </c>
      <c r="P5151" s="15" t="n">
        <f aca="false">N5151-O5151</f>
        <v>149.31</v>
      </c>
      <c r="Q5151" s="15" t="n">
        <f aca="false">J5151*INDEX(dProdutos!$F$2:$F$47,MATCH(E5151,dProdutos!$A$2:$A$47,0))</f>
        <v>91.55</v>
      </c>
      <c r="R5151" s="15" t="n">
        <f aca="false">IF(I5151="Cancelado",0,P5151-Q5151)</f>
        <v>57.76</v>
      </c>
      <c r="S5151" s="17" t="str">
        <f aca="false">INDEX(dProdutos!$D$2:$D$47,MATCH(E5151,dProdutos!$A$2:$A$47,0))</f>
        <v>Moda Feminina</v>
      </c>
    </row>
    <row r="5152" customFormat="false" ht="15" hidden="false" customHeight="false" outlineLevel="0" collapsed="false">
      <c r="A5152" s="17" t="s">
        <v>4666</v>
      </c>
      <c r="B5152" s="17" t="n">
        <v>2</v>
      </c>
      <c r="C5152" s="21" t="n">
        <v>46000</v>
      </c>
      <c r="D5152" s="17" t="s">
        <v>1397</v>
      </c>
      <c r="E5152" s="17" t="s">
        <v>117</v>
      </c>
      <c r="F5152" s="17" t="s">
        <v>1503</v>
      </c>
      <c r="G5152" s="17" t="s">
        <v>63</v>
      </c>
      <c r="H5152" s="17" t="s">
        <v>1523</v>
      </c>
      <c r="I5152" s="17" t="s">
        <v>1524</v>
      </c>
      <c r="J5152" s="17" t="n">
        <v>3</v>
      </c>
      <c r="K5152" s="15" t="n">
        <v>166.9</v>
      </c>
      <c r="L5152" s="22" t="n">
        <v>0</v>
      </c>
      <c r="M5152" s="15" t="n">
        <v>0</v>
      </c>
      <c r="N5152" s="15" t="n">
        <f aca="false">J5152*K5152</f>
        <v>500.7</v>
      </c>
      <c r="O5152" s="15" t="n">
        <f aca="false">N5152*L5152</f>
        <v>0</v>
      </c>
      <c r="P5152" s="15" t="n">
        <f aca="false">N5152-O5152</f>
        <v>500.7</v>
      </c>
      <c r="Q5152" s="15" t="n">
        <f aca="false">J5152*INDEX(dProdutos!$F$2:$F$47,MATCH(E5152,dProdutos!$A$2:$A$47,0))</f>
        <v>219.69</v>
      </c>
      <c r="R5152" s="15" t="n">
        <f aca="false">IF(I5152="Cancelado",0,P5152-Q5152)</f>
        <v>281.01</v>
      </c>
      <c r="S5152" s="17" t="str">
        <f aca="false">INDEX(dProdutos!$D$2:$D$47,MATCH(E5152,dProdutos!$A$2:$A$47,0))</f>
        <v>Moda Masculina</v>
      </c>
    </row>
    <row r="5153" customFormat="false" ht="15" hidden="false" customHeight="false" outlineLevel="0" collapsed="false">
      <c r="A5153" s="17" t="s">
        <v>4667</v>
      </c>
      <c r="B5153" s="17" t="n">
        <v>1</v>
      </c>
      <c r="C5153" s="21" t="n">
        <v>46000</v>
      </c>
      <c r="D5153" s="17" t="s">
        <v>1026</v>
      </c>
      <c r="E5153" s="17" t="s">
        <v>183</v>
      </c>
      <c r="F5153" s="17" t="s">
        <v>1487</v>
      </c>
      <c r="G5153" s="17" t="s">
        <v>61</v>
      </c>
      <c r="H5153" s="17" t="s">
        <v>1527</v>
      </c>
      <c r="I5153" s="17" t="s">
        <v>1524</v>
      </c>
      <c r="J5153" s="17" t="n">
        <v>1</v>
      </c>
      <c r="K5153" s="15" t="n">
        <v>121.9</v>
      </c>
      <c r="L5153" s="22" t="n">
        <v>0</v>
      </c>
      <c r="M5153" s="15" t="n">
        <v>33.36</v>
      </c>
      <c r="N5153" s="15" t="n">
        <f aca="false">J5153*K5153</f>
        <v>121.9</v>
      </c>
      <c r="O5153" s="15" t="n">
        <f aca="false">N5153*L5153</f>
        <v>0</v>
      </c>
      <c r="P5153" s="15" t="n">
        <f aca="false">N5153-O5153</f>
        <v>121.9</v>
      </c>
      <c r="Q5153" s="15" t="n">
        <f aca="false">J5153*INDEX(dProdutos!$F$2:$F$47,MATCH(E5153,dProdutos!$A$2:$A$47,0))</f>
        <v>52.76</v>
      </c>
      <c r="R5153" s="15" t="n">
        <f aca="false">IF(I5153="Cancelado",0,P5153-Q5153)</f>
        <v>69.14</v>
      </c>
      <c r="S5153" s="17" t="str">
        <f aca="false">INDEX(dProdutos!$D$2:$D$47,MATCH(E5153,dProdutos!$A$2:$A$47,0))</f>
        <v>Eletrônicos</v>
      </c>
    </row>
    <row r="5154" customFormat="false" ht="15" hidden="false" customHeight="false" outlineLevel="0" collapsed="false">
      <c r="A5154" s="17" t="s">
        <v>4667</v>
      </c>
      <c r="B5154" s="17" t="n">
        <v>2</v>
      </c>
      <c r="C5154" s="21" t="n">
        <v>46000</v>
      </c>
      <c r="D5154" s="17" t="s">
        <v>1026</v>
      </c>
      <c r="E5154" s="17" t="s">
        <v>177</v>
      </c>
      <c r="F5154" s="17" t="s">
        <v>1487</v>
      </c>
      <c r="G5154" s="17" t="s">
        <v>61</v>
      </c>
      <c r="H5154" s="17" t="s">
        <v>1527</v>
      </c>
      <c r="I5154" s="17" t="s">
        <v>1524</v>
      </c>
      <c r="J5154" s="17" t="n">
        <v>1</v>
      </c>
      <c r="K5154" s="15" t="n">
        <v>257.9</v>
      </c>
      <c r="L5154" s="22" t="n">
        <v>0.1</v>
      </c>
      <c r="M5154" s="15" t="n">
        <v>0</v>
      </c>
      <c r="N5154" s="15" t="n">
        <f aca="false">J5154*K5154</f>
        <v>257.9</v>
      </c>
      <c r="O5154" s="15" t="n">
        <f aca="false">N5154*L5154</f>
        <v>25.79</v>
      </c>
      <c r="P5154" s="15" t="n">
        <f aca="false">N5154-O5154</f>
        <v>232.11</v>
      </c>
      <c r="Q5154" s="15" t="n">
        <f aca="false">J5154*INDEX(dProdutos!$F$2:$F$47,MATCH(E5154,dProdutos!$A$2:$A$47,0))</f>
        <v>138.23</v>
      </c>
      <c r="R5154" s="15" t="n">
        <f aca="false">IF(I5154="Cancelado",0,P5154-Q5154)</f>
        <v>93.88</v>
      </c>
      <c r="S5154" s="17" t="str">
        <f aca="false">INDEX(dProdutos!$D$2:$D$47,MATCH(E5154,dProdutos!$A$2:$A$47,0))</f>
        <v>Casa</v>
      </c>
    </row>
    <row r="5155" customFormat="false" ht="15" hidden="false" customHeight="false" outlineLevel="0" collapsed="false">
      <c r="A5155" s="17" t="s">
        <v>4668</v>
      </c>
      <c r="B5155" s="17" t="n">
        <v>1</v>
      </c>
      <c r="C5155" s="21" t="n">
        <v>46000</v>
      </c>
      <c r="D5155" s="17" t="s">
        <v>333</v>
      </c>
      <c r="E5155" s="17" t="s">
        <v>192</v>
      </c>
      <c r="F5155" s="17" t="s">
        <v>1497</v>
      </c>
      <c r="G5155" s="17" t="s">
        <v>62</v>
      </c>
      <c r="H5155" s="17" t="s">
        <v>1537</v>
      </c>
      <c r="I5155" s="17" t="s">
        <v>1524</v>
      </c>
      <c r="J5155" s="17" t="n">
        <v>1</v>
      </c>
      <c r="K5155" s="15" t="n">
        <v>245.9</v>
      </c>
      <c r="L5155" s="22" t="n">
        <v>0</v>
      </c>
      <c r="M5155" s="15" t="n">
        <v>0</v>
      </c>
      <c r="N5155" s="15" t="n">
        <f aca="false">J5155*K5155</f>
        <v>245.9</v>
      </c>
      <c r="O5155" s="15" t="n">
        <f aca="false">N5155*L5155</f>
        <v>0</v>
      </c>
      <c r="P5155" s="15" t="n">
        <f aca="false">N5155-O5155</f>
        <v>245.9</v>
      </c>
      <c r="Q5155" s="15" t="n">
        <f aca="false">J5155*INDEX(dProdutos!$F$2:$F$47,MATCH(E5155,dProdutos!$A$2:$A$47,0))</f>
        <v>107.78</v>
      </c>
      <c r="R5155" s="15" t="n">
        <f aca="false">IF(I5155="Cancelado",0,P5155-Q5155)</f>
        <v>138.12</v>
      </c>
      <c r="S5155" s="17" t="str">
        <f aca="false">INDEX(dProdutos!$D$2:$D$47,MATCH(E5155,dProdutos!$A$2:$A$47,0))</f>
        <v>Eletrônicos</v>
      </c>
    </row>
    <row r="5156" customFormat="false" ht="15" hidden="false" customHeight="false" outlineLevel="0" collapsed="false">
      <c r="A5156" s="17" t="s">
        <v>4669</v>
      </c>
      <c r="B5156" s="17" t="n">
        <v>1</v>
      </c>
      <c r="C5156" s="21" t="n">
        <v>46000</v>
      </c>
      <c r="D5156" s="17" t="s">
        <v>1028</v>
      </c>
      <c r="E5156" s="17" t="s">
        <v>171</v>
      </c>
      <c r="F5156" s="17" t="s">
        <v>1487</v>
      </c>
      <c r="G5156" s="17" t="s">
        <v>59</v>
      </c>
      <c r="H5156" s="17" t="s">
        <v>1540</v>
      </c>
      <c r="I5156" s="17" t="s">
        <v>1524</v>
      </c>
      <c r="J5156" s="17" t="n">
        <v>1</v>
      </c>
      <c r="K5156" s="15" t="n">
        <v>246.9</v>
      </c>
      <c r="L5156" s="22" t="n">
        <v>0</v>
      </c>
      <c r="M5156" s="15" t="n">
        <v>0</v>
      </c>
      <c r="N5156" s="15" t="n">
        <f aca="false">J5156*K5156</f>
        <v>246.9</v>
      </c>
      <c r="O5156" s="15" t="n">
        <f aca="false">N5156*L5156</f>
        <v>0</v>
      </c>
      <c r="P5156" s="15" t="n">
        <f aca="false">N5156-O5156</f>
        <v>246.9</v>
      </c>
      <c r="Q5156" s="15" t="n">
        <f aca="false">J5156*INDEX(dProdutos!$F$2:$F$47,MATCH(E5156,dProdutos!$A$2:$A$47,0))</f>
        <v>103.61</v>
      </c>
      <c r="R5156" s="15" t="n">
        <f aca="false">IF(I5156="Cancelado",0,P5156-Q5156)</f>
        <v>143.29</v>
      </c>
      <c r="S5156" s="17" t="str">
        <f aca="false">INDEX(dProdutos!$D$2:$D$47,MATCH(E5156,dProdutos!$A$2:$A$47,0))</f>
        <v>Casa</v>
      </c>
    </row>
    <row r="5157" customFormat="false" ht="15" hidden="false" customHeight="false" outlineLevel="0" collapsed="false">
      <c r="A5157" s="17" t="s">
        <v>4670</v>
      </c>
      <c r="B5157" s="17" t="n">
        <v>1</v>
      </c>
      <c r="C5157" s="21" t="n">
        <v>46000</v>
      </c>
      <c r="D5157" s="17" t="s">
        <v>1088</v>
      </c>
      <c r="E5157" s="17" t="s">
        <v>111</v>
      </c>
      <c r="F5157" s="17" t="s">
        <v>1499</v>
      </c>
      <c r="G5157" s="17" t="s">
        <v>59</v>
      </c>
      <c r="H5157" s="17" t="s">
        <v>1540</v>
      </c>
      <c r="I5157" s="17" t="s">
        <v>1524</v>
      </c>
      <c r="J5157" s="17" t="n">
        <v>1</v>
      </c>
      <c r="K5157" s="15" t="n">
        <v>188.9</v>
      </c>
      <c r="L5157" s="22" t="n">
        <v>0.05</v>
      </c>
      <c r="M5157" s="15" t="n">
        <v>0</v>
      </c>
      <c r="N5157" s="15" t="n">
        <f aca="false">J5157*K5157</f>
        <v>188.9</v>
      </c>
      <c r="O5157" s="15" t="n">
        <f aca="false">N5157*L5157</f>
        <v>9.445</v>
      </c>
      <c r="P5157" s="15" t="n">
        <f aca="false">N5157-O5157</f>
        <v>179.455</v>
      </c>
      <c r="Q5157" s="15" t="n">
        <f aca="false">J5157*INDEX(dProdutos!$F$2:$F$47,MATCH(E5157,dProdutos!$A$2:$A$47,0))</f>
        <v>88.32</v>
      </c>
      <c r="R5157" s="15" t="n">
        <f aca="false">IF(I5157="Cancelado",0,P5157-Q5157)</f>
        <v>91.135</v>
      </c>
      <c r="S5157" s="17" t="str">
        <f aca="false">INDEX(dProdutos!$D$2:$D$47,MATCH(E5157,dProdutos!$A$2:$A$47,0))</f>
        <v>Moda Masculina</v>
      </c>
    </row>
    <row r="5158" customFormat="false" ht="15" hidden="false" customHeight="false" outlineLevel="0" collapsed="false">
      <c r="A5158" s="17" t="s">
        <v>4670</v>
      </c>
      <c r="B5158" s="17" t="n">
        <v>2</v>
      </c>
      <c r="C5158" s="21" t="n">
        <v>46000</v>
      </c>
      <c r="D5158" s="17" t="s">
        <v>1088</v>
      </c>
      <c r="E5158" s="17" t="s">
        <v>108</v>
      </c>
      <c r="F5158" s="17" t="s">
        <v>1499</v>
      </c>
      <c r="G5158" s="17" t="s">
        <v>59</v>
      </c>
      <c r="H5158" s="17" t="s">
        <v>1540</v>
      </c>
      <c r="I5158" s="17" t="s">
        <v>1524</v>
      </c>
      <c r="J5158" s="17" t="n">
        <v>1</v>
      </c>
      <c r="K5158" s="15" t="n">
        <v>265.9</v>
      </c>
      <c r="L5158" s="22" t="n">
        <v>0</v>
      </c>
      <c r="M5158" s="15" t="n">
        <v>0</v>
      </c>
      <c r="N5158" s="15" t="n">
        <f aca="false">J5158*K5158</f>
        <v>265.9</v>
      </c>
      <c r="O5158" s="15" t="n">
        <f aca="false">N5158*L5158</f>
        <v>0</v>
      </c>
      <c r="P5158" s="15" t="n">
        <f aca="false">N5158-O5158</f>
        <v>265.9</v>
      </c>
      <c r="Q5158" s="15" t="n">
        <f aca="false">J5158*INDEX(dProdutos!$F$2:$F$47,MATCH(E5158,dProdutos!$A$2:$A$47,0))</f>
        <v>155.62</v>
      </c>
      <c r="R5158" s="15" t="n">
        <f aca="false">IF(I5158="Cancelado",0,P5158-Q5158)</f>
        <v>110.28</v>
      </c>
      <c r="S5158" s="17" t="str">
        <f aca="false">INDEX(dProdutos!$D$2:$D$47,MATCH(E5158,dProdutos!$A$2:$A$47,0))</f>
        <v>Moda Masculina</v>
      </c>
    </row>
    <row r="5159" customFormat="false" ht="15" hidden="false" customHeight="false" outlineLevel="0" collapsed="false">
      <c r="A5159" s="17" t="s">
        <v>4671</v>
      </c>
      <c r="B5159" s="17" t="n">
        <v>1</v>
      </c>
      <c r="C5159" s="21" t="n">
        <v>46001</v>
      </c>
      <c r="D5159" s="17" t="s">
        <v>1122</v>
      </c>
      <c r="E5159" s="17" t="s">
        <v>156</v>
      </c>
      <c r="F5159" s="17" t="s">
        <v>1499</v>
      </c>
      <c r="G5159" s="17" t="s">
        <v>61</v>
      </c>
      <c r="H5159" s="17" t="s">
        <v>1540</v>
      </c>
      <c r="I5159" s="17" t="s">
        <v>1524</v>
      </c>
      <c r="J5159" s="17" t="n">
        <v>1</v>
      </c>
      <c r="K5159" s="15" t="n">
        <v>192.9</v>
      </c>
      <c r="L5159" s="22" t="n">
        <v>0.1</v>
      </c>
      <c r="M5159" s="15" t="n">
        <v>12.23</v>
      </c>
      <c r="N5159" s="15" t="n">
        <f aca="false">J5159*K5159</f>
        <v>192.9</v>
      </c>
      <c r="O5159" s="15" t="n">
        <f aca="false">N5159*L5159</f>
        <v>19.29</v>
      </c>
      <c r="P5159" s="15" t="n">
        <f aca="false">N5159-O5159</f>
        <v>173.61</v>
      </c>
      <c r="Q5159" s="15" t="n">
        <f aca="false">J5159*INDEX(dProdutos!$F$2:$F$47,MATCH(E5159,dProdutos!$A$2:$A$47,0))</f>
        <v>80.38</v>
      </c>
      <c r="R5159" s="15" t="n">
        <f aca="false">IF(I5159="Cancelado",0,P5159-Q5159)</f>
        <v>93.23</v>
      </c>
      <c r="S5159" s="17" t="str">
        <f aca="false">INDEX(dProdutos!$D$2:$D$47,MATCH(E5159,dProdutos!$A$2:$A$47,0))</f>
        <v>Acessórios</v>
      </c>
    </row>
    <row r="5160" customFormat="false" ht="15" hidden="false" customHeight="false" outlineLevel="0" collapsed="false">
      <c r="A5160" s="17" t="s">
        <v>4671</v>
      </c>
      <c r="B5160" s="17" t="n">
        <v>2</v>
      </c>
      <c r="C5160" s="21" t="n">
        <v>46001</v>
      </c>
      <c r="D5160" s="17" t="s">
        <v>1122</v>
      </c>
      <c r="E5160" s="17" t="s">
        <v>88</v>
      </c>
      <c r="F5160" s="17" t="s">
        <v>1499</v>
      </c>
      <c r="G5160" s="17" t="s">
        <v>61</v>
      </c>
      <c r="H5160" s="17" t="s">
        <v>1540</v>
      </c>
      <c r="I5160" s="17" t="s">
        <v>1524</v>
      </c>
      <c r="J5160" s="17" t="n">
        <v>1</v>
      </c>
      <c r="K5160" s="15" t="n">
        <v>170.9</v>
      </c>
      <c r="L5160" s="22" t="n">
        <v>0</v>
      </c>
      <c r="M5160" s="15" t="n">
        <v>0</v>
      </c>
      <c r="N5160" s="15" t="n">
        <f aca="false">J5160*K5160</f>
        <v>170.9</v>
      </c>
      <c r="O5160" s="15" t="n">
        <f aca="false">N5160*L5160</f>
        <v>0</v>
      </c>
      <c r="P5160" s="15" t="n">
        <f aca="false">N5160-O5160</f>
        <v>170.9</v>
      </c>
      <c r="Q5160" s="15" t="n">
        <f aca="false">J5160*INDEX(dProdutos!$F$2:$F$47,MATCH(E5160,dProdutos!$A$2:$A$47,0))</f>
        <v>98.14</v>
      </c>
      <c r="R5160" s="15" t="n">
        <f aca="false">IF(I5160="Cancelado",0,P5160-Q5160)</f>
        <v>72.76</v>
      </c>
      <c r="S5160" s="17" t="str">
        <f aca="false">INDEX(dProdutos!$D$2:$D$47,MATCH(E5160,dProdutos!$A$2:$A$47,0))</f>
        <v>Moda Feminina</v>
      </c>
    </row>
    <row r="5161" customFormat="false" ht="15" hidden="false" customHeight="false" outlineLevel="0" collapsed="false">
      <c r="A5161" s="17" t="s">
        <v>4671</v>
      </c>
      <c r="B5161" s="17" t="n">
        <v>3</v>
      </c>
      <c r="C5161" s="21" t="n">
        <v>46001</v>
      </c>
      <c r="D5161" s="17" t="s">
        <v>1122</v>
      </c>
      <c r="E5161" s="17" t="s">
        <v>207</v>
      </c>
      <c r="F5161" s="17" t="s">
        <v>1499</v>
      </c>
      <c r="G5161" s="17" t="s">
        <v>61</v>
      </c>
      <c r="H5161" s="17" t="s">
        <v>1540</v>
      </c>
      <c r="I5161" s="17" t="s">
        <v>1524</v>
      </c>
      <c r="J5161" s="17" t="n">
        <v>1</v>
      </c>
      <c r="K5161" s="15" t="n">
        <v>143.9</v>
      </c>
      <c r="L5161" s="22" t="n">
        <v>0.1</v>
      </c>
      <c r="M5161" s="15" t="n">
        <v>0</v>
      </c>
      <c r="N5161" s="15" t="n">
        <f aca="false">J5161*K5161</f>
        <v>143.9</v>
      </c>
      <c r="O5161" s="15" t="n">
        <f aca="false">N5161*L5161</f>
        <v>14.39</v>
      </c>
      <c r="P5161" s="15" t="n">
        <f aca="false">N5161-O5161</f>
        <v>129.51</v>
      </c>
      <c r="Q5161" s="15" t="n">
        <f aca="false">J5161*INDEX(dProdutos!$F$2:$F$47,MATCH(E5161,dProdutos!$A$2:$A$47,0))</f>
        <v>84.43</v>
      </c>
      <c r="R5161" s="15" t="n">
        <f aca="false">IF(I5161="Cancelado",0,P5161-Q5161)</f>
        <v>45.08</v>
      </c>
      <c r="S5161" s="17" t="str">
        <f aca="false">INDEX(dProdutos!$D$2:$D$47,MATCH(E5161,dProdutos!$A$2:$A$47,0))</f>
        <v>Beleza</v>
      </c>
    </row>
    <row r="5162" customFormat="false" ht="15" hidden="false" customHeight="false" outlineLevel="0" collapsed="false">
      <c r="A5162" s="17" t="s">
        <v>4672</v>
      </c>
      <c r="B5162" s="17" t="n">
        <v>1</v>
      </c>
      <c r="C5162" s="21" t="n">
        <v>46001</v>
      </c>
      <c r="D5162" s="17" t="s">
        <v>877</v>
      </c>
      <c r="E5162" s="17" t="s">
        <v>114</v>
      </c>
      <c r="F5162" s="17" t="s">
        <v>1503</v>
      </c>
      <c r="G5162" s="17" t="s">
        <v>59</v>
      </c>
      <c r="H5162" s="17" t="s">
        <v>1537</v>
      </c>
      <c r="I5162" s="17" t="s">
        <v>1531</v>
      </c>
      <c r="J5162" s="17" t="n">
        <v>2</v>
      </c>
      <c r="K5162" s="15" t="n">
        <v>202.9</v>
      </c>
      <c r="L5162" s="22" t="n">
        <v>0</v>
      </c>
      <c r="M5162" s="15" t="n">
        <v>0</v>
      </c>
      <c r="N5162" s="15" t="n">
        <f aca="false">J5162*K5162</f>
        <v>405.8</v>
      </c>
      <c r="O5162" s="15" t="n">
        <f aca="false">N5162*L5162</f>
        <v>0</v>
      </c>
      <c r="P5162" s="15" t="n">
        <f aca="false">N5162-O5162</f>
        <v>405.8</v>
      </c>
      <c r="Q5162" s="15" t="n">
        <f aca="false">J5162*INDEX(dProdutos!$F$2:$F$47,MATCH(E5162,dProdutos!$A$2:$A$47,0))</f>
        <v>220.78</v>
      </c>
      <c r="R5162" s="15" t="n">
        <f aca="false">IF(I5162="Cancelado",0,P5162-Q5162)</f>
        <v>0</v>
      </c>
      <c r="S5162" s="17" t="str">
        <f aca="false">INDEX(dProdutos!$D$2:$D$47,MATCH(E5162,dProdutos!$A$2:$A$47,0))</f>
        <v>Moda Masculina</v>
      </c>
    </row>
    <row r="5163" customFormat="false" ht="15" hidden="false" customHeight="false" outlineLevel="0" collapsed="false">
      <c r="A5163" s="17" t="s">
        <v>4672</v>
      </c>
      <c r="B5163" s="17" t="n">
        <v>2</v>
      </c>
      <c r="C5163" s="21" t="n">
        <v>46001</v>
      </c>
      <c r="D5163" s="17" t="s">
        <v>877</v>
      </c>
      <c r="E5163" s="17" t="s">
        <v>183</v>
      </c>
      <c r="F5163" s="17" t="s">
        <v>1503</v>
      </c>
      <c r="G5163" s="17" t="s">
        <v>59</v>
      </c>
      <c r="H5163" s="17" t="s">
        <v>1537</v>
      </c>
      <c r="I5163" s="17" t="s">
        <v>1531</v>
      </c>
      <c r="J5163" s="17" t="n">
        <v>1</v>
      </c>
      <c r="K5163" s="15" t="n">
        <v>121.9</v>
      </c>
      <c r="L5163" s="22" t="n">
        <v>0.1</v>
      </c>
      <c r="M5163" s="15" t="n">
        <v>0</v>
      </c>
      <c r="N5163" s="15" t="n">
        <f aca="false">J5163*K5163</f>
        <v>121.9</v>
      </c>
      <c r="O5163" s="15" t="n">
        <f aca="false">N5163*L5163</f>
        <v>12.19</v>
      </c>
      <c r="P5163" s="15" t="n">
        <f aca="false">N5163-O5163</f>
        <v>109.71</v>
      </c>
      <c r="Q5163" s="15" t="n">
        <f aca="false">J5163*INDEX(dProdutos!$F$2:$F$47,MATCH(E5163,dProdutos!$A$2:$A$47,0))</f>
        <v>52.76</v>
      </c>
      <c r="R5163" s="15" t="n">
        <f aca="false">IF(I5163="Cancelado",0,P5163-Q5163)</f>
        <v>0</v>
      </c>
      <c r="S5163" s="17" t="str">
        <f aca="false">INDEX(dProdutos!$D$2:$D$47,MATCH(E5163,dProdutos!$A$2:$A$47,0))</f>
        <v>Eletrônicos</v>
      </c>
    </row>
    <row r="5164" customFormat="false" ht="15" hidden="false" customHeight="false" outlineLevel="0" collapsed="false">
      <c r="A5164" s="17" t="s">
        <v>4672</v>
      </c>
      <c r="B5164" s="17" t="n">
        <v>3</v>
      </c>
      <c r="C5164" s="21" t="n">
        <v>46001</v>
      </c>
      <c r="D5164" s="17" t="s">
        <v>877</v>
      </c>
      <c r="E5164" s="17" t="s">
        <v>135</v>
      </c>
      <c r="F5164" s="17" t="s">
        <v>1503</v>
      </c>
      <c r="G5164" s="17" t="s">
        <v>59</v>
      </c>
      <c r="H5164" s="17" t="s">
        <v>1537</v>
      </c>
      <c r="I5164" s="17" t="s">
        <v>1531</v>
      </c>
      <c r="J5164" s="17" t="n">
        <v>1</v>
      </c>
      <c r="K5164" s="15" t="n">
        <v>200.9</v>
      </c>
      <c r="L5164" s="22" t="n">
        <v>0.1</v>
      </c>
      <c r="M5164" s="15" t="n">
        <v>0</v>
      </c>
      <c r="N5164" s="15" t="n">
        <f aca="false">J5164*K5164</f>
        <v>200.9</v>
      </c>
      <c r="O5164" s="15" t="n">
        <f aca="false">N5164*L5164</f>
        <v>20.09</v>
      </c>
      <c r="P5164" s="15" t="n">
        <f aca="false">N5164-O5164</f>
        <v>180.81</v>
      </c>
      <c r="Q5164" s="15" t="n">
        <f aca="false">J5164*INDEX(dProdutos!$F$2:$F$47,MATCH(E5164,dProdutos!$A$2:$A$47,0))</f>
        <v>80.73</v>
      </c>
      <c r="R5164" s="15" t="n">
        <f aca="false">IF(I5164="Cancelado",0,P5164-Q5164)</f>
        <v>0</v>
      </c>
      <c r="S5164" s="17" t="str">
        <f aca="false">INDEX(dProdutos!$D$2:$D$47,MATCH(E5164,dProdutos!$A$2:$A$47,0))</f>
        <v>Calçados</v>
      </c>
    </row>
    <row r="5165" customFormat="false" ht="15" hidden="false" customHeight="false" outlineLevel="0" collapsed="false">
      <c r="A5165" s="17" t="s">
        <v>4672</v>
      </c>
      <c r="B5165" s="17" t="n">
        <v>4</v>
      </c>
      <c r="C5165" s="21" t="n">
        <v>46001</v>
      </c>
      <c r="D5165" s="17" t="s">
        <v>877</v>
      </c>
      <c r="E5165" s="17" t="s">
        <v>156</v>
      </c>
      <c r="F5165" s="17" t="s">
        <v>1503</v>
      </c>
      <c r="G5165" s="17" t="s">
        <v>59</v>
      </c>
      <c r="H5165" s="17" t="s">
        <v>1537</v>
      </c>
      <c r="I5165" s="17" t="s">
        <v>1531</v>
      </c>
      <c r="J5165" s="17" t="n">
        <v>1</v>
      </c>
      <c r="K5165" s="15" t="n">
        <v>192.9</v>
      </c>
      <c r="L5165" s="22" t="n">
        <v>0.2</v>
      </c>
      <c r="M5165" s="15" t="n">
        <v>0</v>
      </c>
      <c r="N5165" s="15" t="n">
        <f aca="false">J5165*K5165</f>
        <v>192.9</v>
      </c>
      <c r="O5165" s="15" t="n">
        <f aca="false">N5165*L5165</f>
        <v>38.58</v>
      </c>
      <c r="P5165" s="15" t="n">
        <f aca="false">N5165-O5165</f>
        <v>154.32</v>
      </c>
      <c r="Q5165" s="15" t="n">
        <f aca="false">J5165*INDEX(dProdutos!$F$2:$F$47,MATCH(E5165,dProdutos!$A$2:$A$47,0))</f>
        <v>80.38</v>
      </c>
      <c r="R5165" s="15" t="n">
        <f aca="false">IF(I5165="Cancelado",0,P5165-Q5165)</f>
        <v>0</v>
      </c>
      <c r="S5165" s="17" t="str">
        <f aca="false">INDEX(dProdutos!$D$2:$D$47,MATCH(E5165,dProdutos!$A$2:$A$47,0))</f>
        <v>Acessórios</v>
      </c>
    </row>
    <row r="5166" customFormat="false" ht="15" hidden="false" customHeight="false" outlineLevel="0" collapsed="false">
      <c r="A5166" s="17" t="s">
        <v>4673</v>
      </c>
      <c r="B5166" s="17" t="n">
        <v>1</v>
      </c>
      <c r="C5166" s="21" t="n">
        <v>46001</v>
      </c>
      <c r="D5166" s="17" t="s">
        <v>851</v>
      </c>
      <c r="E5166" s="17" t="s">
        <v>98</v>
      </c>
      <c r="F5166" s="17" t="s">
        <v>1501</v>
      </c>
      <c r="G5166" s="17" t="s">
        <v>61</v>
      </c>
      <c r="H5166" s="17" t="s">
        <v>1523</v>
      </c>
      <c r="I5166" s="17" t="s">
        <v>1524</v>
      </c>
      <c r="J5166" s="17" t="n">
        <v>3</v>
      </c>
      <c r="K5166" s="15" t="n">
        <v>108.9</v>
      </c>
      <c r="L5166" s="22" t="n">
        <v>0</v>
      </c>
      <c r="M5166" s="15" t="n">
        <v>28.5</v>
      </c>
      <c r="N5166" s="15" t="n">
        <f aca="false">J5166*K5166</f>
        <v>326.7</v>
      </c>
      <c r="O5166" s="15" t="n">
        <f aca="false">N5166*L5166</f>
        <v>0</v>
      </c>
      <c r="P5166" s="15" t="n">
        <f aca="false">N5166-O5166</f>
        <v>326.7</v>
      </c>
      <c r="Q5166" s="15" t="n">
        <f aca="false">J5166*INDEX(dProdutos!$F$2:$F$47,MATCH(E5166,dProdutos!$A$2:$A$47,0))</f>
        <v>127.56</v>
      </c>
      <c r="R5166" s="15" t="n">
        <f aca="false">IF(I5166="Cancelado",0,P5166-Q5166)</f>
        <v>199.14</v>
      </c>
      <c r="S5166" s="17" t="str">
        <f aca="false">INDEX(dProdutos!$D$2:$D$47,MATCH(E5166,dProdutos!$A$2:$A$47,0))</f>
        <v>Moda Feminina</v>
      </c>
    </row>
    <row r="5167" customFormat="false" ht="15" hidden="false" customHeight="false" outlineLevel="0" collapsed="false">
      <c r="A5167" s="17" t="s">
        <v>4674</v>
      </c>
      <c r="B5167" s="17" t="n">
        <v>1</v>
      </c>
      <c r="C5167" s="21" t="n">
        <v>46001</v>
      </c>
      <c r="D5167" s="17" t="s">
        <v>1148</v>
      </c>
      <c r="E5167" s="17" t="s">
        <v>111</v>
      </c>
      <c r="F5167" s="17" t="s">
        <v>1497</v>
      </c>
      <c r="G5167" s="17" t="s">
        <v>61</v>
      </c>
      <c r="H5167" s="17" t="s">
        <v>1523</v>
      </c>
      <c r="I5167" s="17" t="s">
        <v>1541</v>
      </c>
      <c r="J5167" s="17" t="n">
        <v>1</v>
      </c>
      <c r="K5167" s="15" t="n">
        <v>188.9</v>
      </c>
      <c r="L5167" s="22" t="n">
        <v>0</v>
      </c>
      <c r="M5167" s="15" t="n">
        <v>0</v>
      </c>
      <c r="N5167" s="15" t="n">
        <f aca="false">J5167*K5167</f>
        <v>188.9</v>
      </c>
      <c r="O5167" s="15" t="n">
        <f aca="false">N5167*L5167</f>
        <v>0</v>
      </c>
      <c r="P5167" s="15" t="n">
        <f aca="false">N5167-O5167</f>
        <v>188.9</v>
      </c>
      <c r="Q5167" s="15" t="n">
        <f aca="false">J5167*INDEX(dProdutos!$F$2:$F$47,MATCH(E5167,dProdutos!$A$2:$A$47,0))</f>
        <v>88.32</v>
      </c>
      <c r="R5167" s="15" t="n">
        <f aca="false">IF(I5167="Cancelado",0,P5167-Q5167)</f>
        <v>100.58</v>
      </c>
      <c r="S5167" s="17" t="str">
        <f aca="false">INDEX(dProdutos!$D$2:$D$47,MATCH(E5167,dProdutos!$A$2:$A$47,0))</f>
        <v>Moda Masculina</v>
      </c>
    </row>
    <row r="5168" customFormat="false" ht="15" hidden="false" customHeight="false" outlineLevel="0" collapsed="false">
      <c r="A5168" s="17" t="s">
        <v>4675</v>
      </c>
      <c r="B5168" s="17" t="n">
        <v>1</v>
      </c>
      <c r="C5168" s="21" t="n">
        <v>46001</v>
      </c>
      <c r="D5168" s="17" t="s">
        <v>554</v>
      </c>
      <c r="E5168" s="17" t="s">
        <v>150</v>
      </c>
      <c r="F5168" s="17" t="s">
        <v>1487</v>
      </c>
      <c r="G5168" s="17" t="s">
        <v>59</v>
      </c>
      <c r="H5168" s="17" t="s">
        <v>1523</v>
      </c>
      <c r="I5168" s="17" t="s">
        <v>1524</v>
      </c>
      <c r="J5168" s="17" t="n">
        <v>1</v>
      </c>
      <c r="K5168" s="15" t="n">
        <v>71.9</v>
      </c>
      <c r="L5168" s="22" t="n">
        <v>0.1</v>
      </c>
      <c r="M5168" s="15" t="n">
        <v>0</v>
      </c>
      <c r="N5168" s="15" t="n">
        <f aca="false">J5168*K5168</f>
        <v>71.9</v>
      </c>
      <c r="O5168" s="15" t="n">
        <f aca="false">N5168*L5168</f>
        <v>7.19</v>
      </c>
      <c r="P5168" s="15" t="n">
        <f aca="false">N5168-O5168</f>
        <v>64.71</v>
      </c>
      <c r="Q5168" s="15" t="n">
        <f aca="false">J5168*INDEX(dProdutos!$F$2:$F$47,MATCH(E5168,dProdutos!$A$2:$A$47,0))</f>
        <v>27.38</v>
      </c>
      <c r="R5168" s="15" t="n">
        <f aca="false">IF(I5168="Cancelado",0,P5168-Q5168)</f>
        <v>37.33</v>
      </c>
      <c r="S5168" s="17" t="str">
        <f aca="false">INDEX(dProdutos!$D$2:$D$47,MATCH(E5168,dProdutos!$A$2:$A$47,0))</f>
        <v>Acessórios</v>
      </c>
    </row>
    <row r="5169" customFormat="false" ht="15" hidden="false" customHeight="false" outlineLevel="0" collapsed="false">
      <c r="A5169" s="17" t="s">
        <v>4676</v>
      </c>
      <c r="B5169" s="17" t="n">
        <v>1</v>
      </c>
      <c r="C5169" s="21" t="n">
        <v>46001</v>
      </c>
      <c r="D5169" s="17" t="s">
        <v>1234</v>
      </c>
      <c r="E5169" s="17" t="s">
        <v>204</v>
      </c>
      <c r="F5169" s="17" t="s">
        <v>1490</v>
      </c>
      <c r="G5169" s="17" t="s">
        <v>60</v>
      </c>
      <c r="H5169" s="17" t="s">
        <v>1540</v>
      </c>
      <c r="I5169" s="17" t="s">
        <v>1524</v>
      </c>
      <c r="J5169" s="17" t="n">
        <v>1</v>
      </c>
      <c r="K5169" s="15" t="n">
        <v>64.9</v>
      </c>
      <c r="L5169" s="22" t="n">
        <v>0</v>
      </c>
      <c r="M5169" s="15" t="n">
        <v>12.41</v>
      </c>
      <c r="N5169" s="15" t="n">
        <f aca="false">J5169*K5169</f>
        <v>64.9</v>
      </c>
      <c r="O5169" s="15" t="n">
        <f aca="false">N5169*L5169</f>
        <v>0</v>
      </c>
      <c r="P5169" s="15" t="n">
        <f aca="false">N5169-O5169</f>
        <v>64.9</v>
      </c>
      <c r="Q5169" s="15" t="n">
        <f aca="false">J5169*INDEX(dProdutos!$F$2:$F$47,MATCH(E5169,dProdutos!$A$2:$A$47,0))</f>
        <v>27.52</v>
      </c>
      <c r="R5169" s="15" t="n">
        <f aca="false">IF(I5169="Cancelado",0,P5169-Q5169)</f>
        <v>37.38</v>
      </c>
      <c r="S5169" s="17" t="str">
        <f aca="false">INDEX(dProdutos!$D$2:$D$47,MATCH(E5169,dProdutos!$A$2:$A$47,0))</f>
        <v>Beleza</v>
      </c>
    </row>
    <row r="5170" customFormat="false" ht="15" hidden="false" customHeight="false" outlineLevel="0" collapsed="false">
      <c r="A5170" s="17" t="s">
        <v>4677</v>
      </c>
      <c r="B5170" s="17" t="n">
        <v>1</v>
      </c>
      <c r="C5170" s="21" t="n">
        <v>46001</v>
      </c>
      <c r="D5170" s="17" t="s">
        <v>573</v>
      </c>
      <c r="E5170" s="17" t="s">
        <v>177</v>
      </c>
      <c r="F5170" s="17" t="s">
        <v>1490</v>
      </c>
      <c r="G5170" s="17" t="s">
        <v>60</v>
      </c>
      <c r="H5170" s="17" t="s">
        <v>1523</v>
      </c>
      <c r="I5170" s="17" t="s">
        <v>1524</v>
      </c>
      <c r="J5170" s="17" t="n">
        <v>1</v>
      </c>
      <c r="K5170" s="15" t="n">
        <v>257.9</v>
      </c>
      <c r="L5170" s="22" t="n">
        <v>0</v>
      </c>
      <c r="M5170" s="15" t="n">
        <v>0</v>
      </c>
      <c r="N5170" s="15" t="n">
        <f aca="false">J5170*K5170</f>
        <v>257.9</v>
      </c>
      <c r="O5170" s="15" t="n">
        <f aca="false">N5170*L5170</f>
        <v>0</v>
      </c>
      <c r="P5170" s="15" t="n">
        <f aca="false">N5170-O5170</f>
        <v>257.9</v>
      </c>
      <c r="Q5170" s="15" t="n">
        <f aca="false">J5170*INDEX(dProdutos!$F$2:$F$47,MATCH(E5170,dProdutos!$A$2:$A$47,0))</f>
        <v>138.23</v>
      </c>
      <c r="R5170" s="15" t="n">
        <f aca="false">IF(I5170="Cancelado",0,P5170-Q5170)</f>
        <v>119.67</v>
      </c>
      <c r="S5170" s="17" t="str">
        <f aca="false">INDEX(dProdutos!$D$2:$D$47,MATCH(E5170,dProdutos!$A$2:$A$47,0))</f>
        <v>Casa</v>
      </c>
    </row>
    <row r="5171" customFormat="false" ht="15" hidden="false" customHeight="false" outlineLevel="0" collapsed="false">
      <c r="A5171" s="17" t="s">
        <v>4677</v>
      </c>
      <c r="B5171" s="17" t="n">
        <v>2</v>
      </c>
      <c r="C5171" s="21" t="n">
        <v>46001</v>
      </c>
      <c r="D5171" s="17" t="s">
        <v>573</v>
      </c>
      <c r="E5171" s="17" t="s">
        <v>105</v>
      </c>
      <c r="F5171" s="17" t="s">
        <v>1490</v>
      </c>
      <c r="G5171" s="17" t="s">
        <v>60</v>
      </c>
      <c r="H5171" s="17" t="s">
        <v>1523</v>
      </c>
      <c r="I5171" s="17" t="s">
        <v>1524</v>
      </c>
      <c r="J5171" s="17" t="n">
        <v>1</v>
      </c>
      <c r="K5171" s="15" t="n">
        <v>175.9</v>
      </c>
      <c r="L5171" s="22" t="n">
        <v>0.15</v>
      </c>
      <c r="M5171" s="15" t="n">
        <v>0</v>
      </c>
      <c r="N5171" s="15" t="n">
        <f aca="false">J5171*K5171</f>
        <v>175.9</v>
      </c>
      <c r="O5171" s="15" t="n">
        <f aca="false">N5171*L5171</f>
        <v>26.385</v>
      </c>
      <c r="P5171" s="15" t="n">
        <f aca="false">N5171-O5171</f>
        <v>149.515</v>
      </c>
      <c r="Q5171" s="15" t="n">
        <f aca="false">J5171*INDEX(dProdutos!$F$2:$F$47,MATCH(E5171,dProdutos!$A$2:$A$47,0))</f>
        <v>96.59</v>
      </c>
      <c r="R5171" s="15" t="n">
        <f aca="false">IF(I5171="Cancelado",0,P5171-Q5171)</f>
        <v>52.925</v>
      </c>
      <c r="S5171" s="17" t="str">
        <f aca="false">INDEX(dProdutos!$D$2:$D$47,MATCH(E5171,dProdutos!$A$2:$A$47,0))</f>
        <v>Moda Masculina</v>
      </c>
    </row>
    <row r="5172" customFormat="false" ht="15" hidden="false" customHeight="false" outlineLevel="0" collapsed="false">
      <c r="A5172" s="17" t="s">
        <v>4677</v>
      </c>
      <c r="B5172" s="17" t="n">
        <v>3</v>
      </c>
      <c r="C5172" s="21" t="n">
        <v>46001</v>
      </c>
      <c r="D5172" s="17" t="s">
        <v>573</v>
      </c>
      <c r="E5172" s="17" t="s">
        <v>108</v>
      </c>
      <c r="F5172" s="17" t="s">
        <v>1490</v>
      </c>
      <c r="G5172" s="17" t="s">
        <v>60</v>
      </c>
      <c r="H5172" s="17" t="s">
        <v>1523</v>
      </c>
      <c r="I5172" s="17" t="s">
        <v>1524</v>
      </c>
      <c r="J5172" s="17" t="n">
        <v>1</v>
      </c>
      <c r="K5172" s="15" t="n">
        <v>265.9</v>
      </c>
      <c r="L5172" s="22" t="n">
        <v>0.1</v>
      </c>
      <c r="M5172" s="15" t="n">
        <v>0</v>
      </c>
      <c r="N5172" s="15" t="n">
        <f aca="false">J5172*K5172</f>
        <v>265.9</v>
      </c>
      <c r="O5172" s="15" t="n">
        <f aca="false">N5172*L5172</f>
        <v>26.59</v>
      </c>
      <c r="P5172" s="15" t="n">
        <f aca="false">N5172-O5172</f>
        <v>239.31</v>
      </c>
      <c r="Q5172" s="15" t="n">
        <f aca="false">J5172*INDEX(dProdutos!$F$2:$F$47,MATCH(E5172,dProdutos!$A$2:$A$47,0))</f>
        <v>155.62</v>
      </c>
      <c r="R5172" s="15" t="n">
        <f aca="false">IF(I5172="Cancelado",0,P5172-Q5172)</f>
        <v>83.69</v>
      </c>
      <c r="S5172" s="17" t="str">
        <f aca="false">INDEX(dProdutos!$D$2:$D$47,MATCH(E5172,dProdutos!$A$2:$A$47,0))</f>
        <v>Moda Masculina</v>
      </c>
    </row>
    <row r="5173" customFormat="false" ht="15" hidden="false" customHeight="false" outlineLevel="0" collapsed="false">
      <c r="A5173" s="17" t="s">
        <v>4678</v>
      </c>
      <c r="B5173" s="17" t="n">
        <v>1</v>
      </c>
      <c r="C5173" s="21" t="n">
        <v>46001</v>
      </c>
      <c r="D5173" s="17" t="s">
        <v>333</v>
      </c>
      <c r="E5173" s="17" t="s">
        <v>123</v>
      </c>
      <c r="F5173" s="17" t="s">
        <v>1495</v>
      </c>
      <c r="G5173" s="17" t="s">
        <v>61</v>
      </c>
      <c r="H5173" s="17" t="s">
        <v>1540</v>
      </c>
      <c r="I5173" s="17" t="s">
        <v>1524</v>
      </c>
      <c r="J5173" s="17" t="n">
        <v>1</v>
      </c>
      <c r="K5173" s="15" t="n">
        <v>277.9</v>
      </c>
      <c r="L5173" s="22" t="n">
        <v>0</v>
      </c>
      <c r="M5173" s="15" t="n">
        <v>15.77</v>
      </c>
      <c r="N5173" s="15" t="n">
        <f aca="false">J5173*K5173</f>
        <v>277.9</v>
      </c>
      <c r="O5173" s="15" t="n">
        <f aca="false">N5173*L5173</f>
        <v>0</v>
      </c>
      <c r="P5173" s="15" t="n">
        <f aca="false">N5173-O5173</f>
        <v>277.9</v>
      </c>
      <c r="Q5173" s="15" t="n">
        <f aca="false">J5173*INDEX(dProdutos!$F$2:$F$47,MATCH(E5173,dProdutos!$A$2:$A$47,0))</f>
        <v>132.36</v>
      </c>
      <c r="R5173" s="15" t="n">
        <f aca="false">IF(I5173="Cancelado",0,P5173-Q5173)</f>
        <v>145.54</v>
      </c>
      <c r="S5173" s="17" t="str">
        <f aca="false">INDEX(dProdutos!$D$2:$D$47,MATCH(E5173,dProdutos!$A$2:$A$47,0))</f>
        <v>Calçados</v>
      </c>
    </row>
    <row r="5174" customFormat="false" ht="15" hidden="false" customHeight="false" outlineLevel="0" collapsed="false">
      <c r="A5174" s="17" t="s">
        <v>4678</v>
      </c>
      <c r="B5174" s="17" t="n">
        <v>2</v>
      </c>
      <c r="C5174" s="21" t="n">
        <v>46001</v>
      </c>
      <c r="D5174" s="17" t="s">
        <v>333</v>
      </c>
      <c r="E5174" s="17" t="s">
        <v>126</v>
      </c>
      <c r="F5174" s="17" t="s">
        <v>1495</v>
      </c>
      <c r="G5174" s="17" t="s">
        <v>61</v>
      </c>
      <c r="H5174" s="17" t="s">
        <v>1540</v>
      </c>
      <c r="I5174" s="17" t="s">
        <v>1524</v>
      </c>
      <c r="J5174" s="17" t="n">
        <v>1</v>
      </c>
      <c r="K5174" s="15" t="n">
        <v>296.9</v>
      </c>
      <c r="L5174" s="22" t="n">
        <v>0</v>
      </c>
      <c r="M5174" s="15" t="n">
        <v>0</v>
      </c>
      <c r="N5174" s="15" t="n">
        <f aca="false">J5174*K5174</f>
        <v>296.9</v>
      </c>
      <c r="O5174" s="15" t="n">
        <f aca="false">N5174*L5174</f>
        <v>0</v>
      </c>
      <c r="P5174" s="15" t="n">
        <f aca="false">N5174-O5174</f>
        <v>296.9</v>
      </c>
      <c r="Q5174" s="15" t="n">
        <f aca="false">J5174*INDEX(dProdutos!$F$2:$F$47,MATCH(E5174,dProdutos!$A$2:$A$47,0))</f>
        <v>135.24</v>
      </c>
      <c r="R5174" s="15" t="n">
        <f aca="false">IF(I5174="Cancelado",0,P5174-Q5174)</f>
        <v>161.66</v>
      </c>
      <c r="S5174" s="17" t="str">
        <f aca="false">INDEX(dProdutos!$D$2:$D$47,MATCH(E5174,dProdutos!$A$2:$A$47,0))</f>
        <v>Calçados</v>
      </c>
    </row>
    <row r="5175" customFormat="false" ht="15" hidden="false" customHeight="false" outlineLevel="0" collapsed="false">
      <c r="A5175" s="17" t="s">
        <v>4679</v>
      </c>
      <c r="B5175" s="17" t="n">
        <v>1</v>
      </c>
      <c r="C5175" s="21" t="n">
        <v>46001</v>
      </c>
      <c r="D5175" s="17" t="s">
        <v>615</v>
      </c>
      <c r="E5175" s="17" t="s">
        <v>111</v>
      </c>
      <c r="F5175" s="17" t="s">
        <v>1495</v>
      </c>
      <c r="G5175" s="17" t="s">
        <v>59</v>
      </c>
      <c r="H5175" s="17" t="s">
        <v>1537</v>
      </c>
      <c r="I5175" s="17" t="s">
        <v>1524</v>
      </c>
      <c r="J5175" s="17" t="n">
        <v>1</v>
      </c>
      <c r="K5175" s="15" t="n">
        <v>188.9</v>
      </c>
      <c r="L5175" s="22" t="n">
        <v>0.2</v>
      </c>
      <c r="M5175" s="15" t="n">
        <v>0</v>
      </c>
      <c r="N5175" s="15" t="n">
        <f aca="false">J5175*K5175</f>
        <v>188.9</v>
      </c>
      <c r="O5175" s="15" t="n">
        <f aca="false">N5175*L5175</f>
        <v>37.78</v>
      </c>
      <c r="P5175" s="15" t="n">
        <f aca="false">N5175-O5175</f>
        <v>151.12</v>
      </c>
      <c r="Q5175" s="15" t="n">
        <f aca="false">J5175*INDEX(dProdutos!$F$2:$F$47,MATCH(E5175,dProdutos!$A$2:$A$47,0))</f>
        <v>88.32</v>
      </c>
      <c r="R5175" s="15" t="n">
        <f aca="false">IF(I5175="Cancelado",0,P5175-Q5175)</f>
        <v>62.8</v>
      </c>
      <c r="S5175" s="17" t="str">
        <f aca="false">INDEX(dProdutos!$D$2:$D$47,MATCH(E5175,dProdutos!$A$2:$A$47,0))</f>
        <v>Moda Masculina</v>
      </c>
    </row>
    <row r="5176" customFormat="false" ht="15" hidden="false" customHeight="false" outlineLevel="0" collapsed="false">
      <c r="A5176" s="17" t="s">
        <v>4680</v>
      </c>
      <c r="B5176" s="17" t="n">
        <v>1</v>
      </c>
      <c r="C5176" s="21" t="n">
        <v>46001</v>
      </c>
      <c r="D5176" s="17" t="s">
        <v>1472</v>
      </c>
      <c r="E5176" s="17" t="s">
        <v>192</v>
      </c>
      <c r="F5176" s="17" t="s">
        <v>1503</v>
      </c>
      <c r="G5176" s="17" t="s">
        <v>59</v>
      </c>
      <c r="H5176" s="17" t="s">
        <v>1523</v>
      </c>
      <c r="I5176" s="17" t="s">
        <v>1524</v>
      </c>
      <c r="J5176" s="17" t="n">
        <v>1</v>
      </c>
      <c r="K5176" s="15" t="n">
        <v>245.9</v>
      </c>
      <c r="L5176" s="22" t="n">
        <v>0</v>
      </c>
      <c r="M5176" s="15" t="n">
        <v>30.05</v>
      </c>
      <c r="N5176" s="15" t="n">
        <f aca="false">J5176*K5176</f>
        <v>245.9</v>
      </c>
      <c r="O5176" s="15" t="n">
        <f aca="false">N5176*L5176</f>
        <v>0</v>
      </c>
      <c r="P5176" s="15" t="n">
        <f aca="false">N5176-O5176</f>
        <v>245.9</v>
      </c>
      <c r="Q5176" s="15" t="n">
        <f aca="false">J5176*INDEX(dProdutos!$F$2:$F$47,MATCH(E5176,dProdutos!$A$2:$A$47,0))</f>
        <v>107.78</v>
      </c>
      <c r="R5176" s="15" t="n">
        <f aca="false">IF(I5176="Cancelado",0,P5176-Q5176)</f>
        <v>138.12</v>
      </c>
      <c r="S5176" s="17" t="str">
        <f aca="false">INDEX(dProdutos!$D$2:$D$47,MATCH(E5176,dProdutos!$A$2:$A$47,0))</f>
        <v>Eletrônicos</v>
      </c>
    </row>
    <row r="5177" customFormat="false" ht="15" hidden="false" customHeight="false" outlineLevel="0" collapsed="false">
      <c r="A5177" s="17" t="s">
        <v>4681</v>
      </c>
      <c r="B5177" s="17" t="n">
        <v>1</v>
      </c>
      <c r="C5177" s="21" t="n">
        <v>46001</v>
      </c>
      <c r="D5177" s="17" t="s">
        <v>984</v>
      </c>
      <c r="E5177" s="17" t="s">
        <v>210</v>
      </c>
      <c r="F5177" s="17" t="s">
        <v>1499</v>
      </c>
      <c r="G5177" s="17" t="s">
        <v>61</v>
      </c>
      <c r="H5177" s="17" t="s">
        <v>1537</v>
      </c>
      <c r="I5177" s="17" t="s">
        <v>1524</v>
      </c>
      <c r="J5177" s="17" t="n">
        <v>1</v>
      </c>
      <c r="K5177" s="15" t="n">
        <v>245.9</v>
      </c>
      <c r="L5177" s="22" t="n">
        <v>0</v>
      </c>
      <c r="M5177" s="15" t="n">
        <v>30.3</v>
      </c>
      <c r="N5177" s="15" t="n">
        <f aca="false">J5177*K5177</f>
        <v>245.9</v>
      </c>
      <c r="O5177" s="15" t="n">
        <f aca="false">N5177*L5177</f>
        <v>0</v>
      </c>
      <c r="P5177" s="15" t="n">
        <f aca="false">N5177-O5177</f>
        <v>245.9</v>
      </c>
      <c r="Q5177" s="15" t="n">
        <f aca="false">J5177*INDEX(dProdutos!$F$2:$F$47,MATCH(E5177,dProdutos!$A$2:$A$47,0))</f>
        <v>150.63</v>
      </c>
      <c r="R5177" s="15" t="n">
        <f aca="false">IF(I5177="Cancelado",0,P5177-Q5177)</f>
        <v>95.27</v>
      </c>
      <c r="S5177" s="17" t="str">
        <f aca="false">INDEX(dProdutos!$D$2:$D$47,MATCH(E5177,dProdutos!$A$2:$A$47,0))</f>
        <v>Beleza</v>
      </c>
    </row>
    <row r="5178" customFormat="false" ht="15" hidden="false" customHeight="false" outlineLevel="0" collapsed="false">
      <c r="A5178" s="17" t="s">
        <v>4682</v>
      </c>
      <c r="B5178" s="17" t="n">
        <v>1</v>
      </c>
      <c r="C5178" s="21" t="n">
        <v>46001</v>
      </c>
      <c r="D5178" s="17" t="s">
        <v>629</v>
      </c>
      <c r="E5178" s="17" t="s">
        <v>117</v>
      </c>
      <c r="F5178" s="17" t="s">
        <v>1499</v>
      </c>
      <c r="G5178" s="17" t="s">
        <v>59</v>
      </c>
      <c r="H5178" s="17" t="s">
        <v>1537</v>
      </c>
      <c r="I5178" s="17" t="s">
        <v>1524</v>
      </c>
      <c r="J5178" s="17" t="n">
        <v>1</v>
      </c>
      <c r="K5178" s="15" t="n">
        <v>166.9</v>
      </c>
      <c r="L5178" s="22" t="n">
        <v>0.15</v>
      </c>
      <c r="M5178" s="15" t="n">
        <v>29.69</v>
      </c>
      <c r="N5178" s="15" t="n">
        <f aca="false">J5178*K5178</f>
        <v>166.9</v>
      </c>
      <c r="O5178" s="15" t="n">
        <f aca="false">N5178*L5178</f>
        <v>25.035</v>
      </c>
      <c r="P5178" s="15" t="n">
        <f aca="false">N5178-O5178</f>
        <v>141.865</v>
      </c>
      <c r="Q5178" s="15" t="n">
        <f aca="false">J5178*INDEX(dProdutos!$F$2:$F$47,MATCH(E5178,dProdutos!$A$2:$A$47,0))</f>
        <v>73.23</v>
      </c>
      <c r="R5178" s="15" t="n">
        <f aca="false">IF(I5178="Cancelado",0,P5178-Q5178)</f>
        <v>68.635</v>
      </c>
      <c r="S5178" s="17" t="str">
        <f aca="false">INDEX(dProdutos!$D$2:$D$47,MATCH(E5178,dProdutos!$A$2:$A$47,0))</f>
        <v>Moda Masculina</v>
      </c>
    </row>
    <row r="5179" customFormat="false" ht="15" hidden="false" customHeight="false" outlineLevel="0" collapsed="false">
      <c r="A5179" s="17" t="s">
        <v>4682</v>
      </c>
      <c r="B5179" s="17" t="n">
        <v>2</v>
      </c>
      <c r="C5179" s="21" t="n">
        <v>46001</v>
      </c>
      <c r="D5179" s="17" t="s">
        <v>629</v>
      </c>
      <c r="E5179" s="17" t="s">
        <v>135</v>
      </c>
      <c r="F5179" s="17" t="s">
        <v>1499</v>
      </c>
      <c r="G5179" s="17" t="s">
        <v>59</v>
      </c>
      <c r="H5179" s="17" t="s">
        <v>1537</v>
      </c>
      <c r="I5179" s="17" t="s">
        <v>1524</v>
      </c>
      <c r="J5179" s="17" t="n">
        <v>1</v>
      </c>
      <c r="K5179" s="15" t="n">
        <v>200.9</v>
      </c>
      <c r="L5179" s="22" t="n">
        <v>0</v>
      </c>
      <c r="M5179" s="15" t="n">
        <v>0</v>
      </c>
      <c r="N5179" s="15" t="n">
        <f aca="false">J5179*K5179</f>
        <v>200.9</v>
      </c>
      <c r="O5179" s="15" t="n">
        <f aca="false">N5179*L5179</f>
        <v>0</v>
      </c>
      <c r="P5179" s="15" t="n">
        <f aca="false">N5179-O5179</f>
        <v>200.9</v>
      </c>
      <c r="Q5179" s="15" t="n">
        <f aca="false">J5179*INDEX(dProdutos!$F$2:$F$47,MATCH(E5179,dProdutos!$A$2:$A$47,0))</f>
        <v>80.73</v>
      </c>
      <c r="R5179" s="15" t="n">
        <f aca="false">IF(I5179="Cancelado",0,P5179-Q5179)</f>
        <v>120.17</v>
      </c>
      <c r="S5179" s="17" t="str">
        <f aca="false">INDEX(dProdutos!$D$2:$D$47,MATCH(E5179,dProdutos!$A$2:$A$47,0))</f>
        <v>Calçados</v>
      </c>
    </row>
    <row r="5180" customFormat="false" ht="15" hidden="false" customHeight="false" outlineLevel="0" collapsed="false">
      <c r="A5180" s="17" t="s">
        <v>4682</v>
      </c>
      <c r="B5180" s="17" t="n">
        <v>3</v>
      </c>
      <c r="C5180" s="21" t="n">
        <v>46001</v>
      </c>
      <c r="D5180" s="17" t="s">
        <v>629</v>
      </c>
      <c r="E5180" s="17" t="s">
        <v>150</v>
      </c>
      <c r="F5180" s="17" t="s">
        <v>1499</v>
      </c>
      <c r="G5180" s="17" t="s">
        <v>59</v>
      </c>
      <c r="H5180" s="17" t="s">
        <v>1537</v>
      </c>
      <c r="I5180" s="17" t="s">
        <v>1524</v>
      </c>
      <c r="J5180" s="17" t="n">
        <v>1</v>
      </c>
      <c r="K5180" s="15" t="n">
        <v>71.9</v>
      </c>
      <c r="L5180" s="22" t="n">
        <v>0.15</v>
      </c>
      <c r="M5180" s="15" t="n">
        <v>0</v>
      </c>
      <c r="N5180" s="15" t="n">
        <f aca="false">J5180*K5180</f>
        <v>71.9</v>
      </c>
      <c r="O5180" s="15" t="n">
        <f aca="false">N5180*L5180</f>
        <v>10.785</v>
      </c>
      <c r="P5180" s="15" t="n">
        <f aca="false">N5180-O5180</f>
        <v>61.115</v>
      </c>
      <c r="Q5180" s="15" t="n">
        <f aca="false">J5180*INDEX(dProdutos!$F$2:$F$47,MATCH(E5180,dProdutos!$A$2:$A$47,0))</f>
        <v>27.38</v>
      </c>
      <c r="R5180" s="15" t="n">
        <f aca="false">IF(I5180="Cancelado",0,P5180-Q5180)</f>
        <v>33.735</v>
      </c>
      <c r="S5180" s="17" t="str">
        <f aca="false">INDEX(dProdutos!$D$2:$D$47,MATCH(E5180,dProdutos!$A$2:$A$47,0))</f>
        <v>Acessórios</v>
      </c>
    </row>
    <row r="5181" customFormat="false" ht="15" hidden="false" customHeight="false" outlineLevel="0" collapsed="false">
      <c r="A5181" s="17" t="s">
        <v>4683</v>
      </c>
      <c r="B5181" s="17" t="n">
        <v>1</v>
      </c>
      <c r="C5181" s="21" t="n">
        <v>46002</v>
      </c>
      <c r="D5181" s="17" t="s">
        <v>1006</v>
      </c>
      <c r="E5181" s="17" t="s">
        <v>147</v>
      </c>
      <c r="F5181" s="17" t="s">
        <v>1487</v>
      </c>
      <c r="G5181" s="17" t="s">
        <v>63</v>
      </c>
      <c r="H5181" s="17" t="s">
        <v>1523</v>
      </c>
      <c r="I5181" s="17" t="s">
        <v>1524</v>
      </c>
      <c r="J5181" s="17" t="n">
        <v>1</v>
      </c>
      <c r="K5181" s="15" t="n">
        <v>231.9</v>
      </c>
      <c r="L5181" s="22" t="n">
        <v>0</v>
      </c>
      <c r="M5181" s="15" t="n">
        <v>10.94</v>
      </c>
      <c r="N5181" s="15" t="n">
        <f aca="false">J5181*K5181</f>
        <v>231.9</v>
      </c>
      <c r="O5181" s="15" t="n">
        <f aca="false">N5181*L5181</f>
        <v>0</v>
      </c>
      <c r="P5181" s="15" t="n">
        <f aca="false">N5181-O5181</f>
        <v>231.9</v>
      </c>
      <c r="Q5181" s="15" t="n">
        <f aca="false">J5181*INDEX(dProdutos!$F$2:$F$47,MATCH(E5181,dProdutos!$A$2:$A$47,0))</f>
        <v>130.9</v>
      </c>
      <c r="R5181" s="15" t="n">
        <f aca="false">IF(I5181="Cancelado",0,P5181-Q5181)</f>
        <v>101</v>
      </c>
      <c r="S5181" s="17" t="str">
        <f aca="false">INDEX(dProdutos!$D$2:$D$47,MATCH(E5181,dProdutos!$A$2:$A$47,0))</f>
        <v>Acessórios</v>
      </c>
    </row>
    <row r="5182" customFormat="false" ht="15" hidden="false" customHeight="false" outlineLevel="0" collapsed="false">
      <c r="A5182" s="17" t="s">
        <v>4683</v>
      </c>
      <c r="B5182" s="17" t="n">
        <v>2</v>
      </c>
      <c r="C5182" s="21" t="n">
        <v>46002</v>
      </c>
      <c r="D5182" s="17" t="s">
        <v>1006</v>
      </c>
      <c r="E5182" s="17" t="s">
        <v>144</v>
      </c>
      <c r="F5182" s="17" t="s">
        <v>1487</v>
      </c>
      <c r="G5182" s="17" t="s">
        <v>63</v>
      </c>
      <c r="H5182" s="17" t="s">
        <v>1523</v>
      </c>
      <c r="I5182" s="17" t="s">
        <v>1524</v>
      </c>
      <c r="J5182" s="17" t="n">
        <v>1</v>
      </c>
      <c r="K5182" s="15" t="n">
        <v>260.9</v>
      </c>
      <c r="L5182" s="22" t="n">
        <v>0.05</v>
      </c>
      <c r="M5182" s="15" t="n">
        <v>0</v>
      </c>
      <c r="N5182" s="15" t="n">
        <f aca="false">J5182*K5182</f>
        <v>260.9</v>
      </c>
      <c r="O5182" s="15" t="n">
        <f aca="false">N5182*L5182</f>
        <v>13.045</v>
      </c>
      <c r="P5182" s="15" t="n">
        <f aca="false">N5182-O5182</f>
        <v>247.855</v>
      </c>
      <c r="Q5182" s="15" t="n">
        <f aca="false">J5182*INDEX(dProdutos!$F$2:$F$47,MATCH(E5182,dProdutos!$A$2:$A$47,0))</f>
        <v>99.86</v>
      </c>
      <c r="R5182" s="15" t="n">
        <f aca="false">IF(I5182="Cancelado",0,P5182-Q5182)</f>
        <v>147.995</v>
      </c>
      <c r="S5182" s="17" t="str">
        <f aca="false">INDEX(dProdutos!$D$2:$D$47,MATCH(E5182,dProdutos!$A$2:$A$47,0))</f>
        <v>Acessórios</v>
      </c>
    </row>
    <row r="5183" customFormat="false" ht="15" hidden="false" customHeight="false" outlineLevel="0" collapsed="false">
      <c r="A5183" s="17" t="s">
        <v>4683</v>
      </c>
      <c r="B5183" s="17" t="n">
        <v>3</v>
      </c>
      <c r="C5183" s="21" t="n">
        <v>46002</v>
      </c>
      <c r="D5183" s="17" t="s">
        <v>1006</v>
      </c>
      <c r="E5183" s="17" t="s">
        <v>102</v>
      </c>
      <c r="F5183" s="17" t="s">
        <v>1487</v>
      </c>
      <c r="G5183" s="17" t="s">
        <v>63</v>
      </c>
      <c r="H5183" s="17" t="s">
        <v>1523</v>
      </c>
      <c r="I5183" s="17" t="s">
        <v>1524</v>
      </c>
      <c r="J5183" s="17" t="n">
        <v>2</v>
      </c>
      <c r="K5183" s="15" t="n">
        <v>65.9</v>
      </c>
      <c r="L5183" s="22" t="n">
        <v>0.1</v>
      </c>
      <c r="M5183" s="15" t="n">
        <v>0</v>
      </c>
      <c r="N5183" s="15" t="n">
        <f aca="false">J5183*K5183</f>
        <v>131.8</v>
      </c>
      <c r="O5183" s="15" t="n">
        <f aca="false">N5183*L5183</f>
        <v>13.18</v>
      </c>
      <c r="P5183" s="15" t="n">
        <f aca="false">N5183-O5183</f>
        <v>118.62</v>
      </c>
      <c r="Q5183" s="15" t="n">
        <f aca="false">J5183*INDEX(dProdutos!$F$2:$F$47,MATCH(E5183,dProdutos!$A$2:$A$47,0))</f>
        <v>59.36</v>
      </c>
      <c r="R5183" s="15" t="n">
        <f aca="false">IF(I5183="Cancelado",0,P5183-Q5183)</f>
        <v>59.26</v>
      </c>
      <c r="S5183" s="17" t="str">
        <f aca="false">INDEX(dProdutos!$D$2:$D$47,MATCH(E5183,dProdutos!$A$2:$A$47,0))</f>
        <v>Moda Masculina</v>
      </c>
    </row>
    <row r="5184" customFormat="false" ht="15" hidden="false" customHeight="false" outlineLevel="0" collapsed="false">
      <c r="A5184" s="17" t="s">
        <v>4684</v>
      </c>
      <c r="B5184" s="17" t="n">
        <v>1</v>
      </c>
      <c r="C5184" s="21" t="n">
        <v>46002</v>
      </c>
      <c r="D5184" s="17" t="s">
        <v>275</v>
      </c>
      <c r="E5184" s="17" t="s">
        <v>126</v>
      </c>
      <c r="F5184" s="17" t="s">
        <v>1499</v>
      </c>
      <c r="G5184" s="17" t="s">
        <v>63</v>
      </c>
      <c r="H5184" s="17" t="s">
        <v>1537</v>
      </c>
      <c r="I5184" s="17" t="s">
        <v>1524</v>
      </c>
      <c r="J5184" s="17" t="n">
        <v>1</v>
      </c>
      <c r="K5184" s="15" t="n">
        <v>296.9</v>
      </c>
      <c r="L5184" s="22" t="n">
        <v>0</v>
      </c>
      <c r="M5184" s="15" t="n">
        <v>33.69</v>
      </c>
      <c r="N5184" s="15" t="n">
        <f aca="false">J5184*K5184</f>
        <v>296.9</v>
      </c>
      <c r="O5184" s="15" t="n">
        <f aca="false">N5184*L5184</f>
        <v>0</v>
      </c>
      <c r="P5184" s="15" t="n">
        <f aca="false">N5184-O5184</f>
        <v>296.9</v>
      </c>
      <c r="Q5184" s="15" t="n">
        <f aca="false">J5184*INDEX(dProdutos!$F$2:$F$47,MATCH(E5184,dProdutos!$A$2:$A$47,0))</f>
        <v>135.24</v>
      </c>
      <c r="R5184" s="15" t="n">
        <f aca="false">IF(I5184="Cancelado",0,P5184-Q5184)</f>
        <v>161.66</v>
      </c>
      <c r="S5184" s="17" t="str">
        <f aca="false">INDEX(dProdutos!$D$2:$D$47,MATCH(E5184,dProdutos!$A$2:$A$47,0))</f>
        <v>Calçados</v>
      </c>
    </row>
    <row r="5185" customFormat="false" ht="15" hidden="false" customHeight="false" outlineLevel="0" collapsed="false">
      <c r="A5185" s="17" t="s">
        <v>4684</v>
      </c>
      <c r="B5185" s="17" t="n">
        <v>2</v>
      </c>
      <c r="C5185" s="21" t="n">
        <v>46002</v>
      </c>
      <c r="D5185" s="17" t="s">
        <v>275</v>
      </c>
      <c r="E5185" s="17" t="s">
        <v>144</v>
      </c>
      <c r="F5185" s="17" t="s">
        <v>1499</v>
      </c>
      <c r="G5185" s="17" t="s">
        <v>63</v>
      </c>
      <c r="H5185" s="17" t="s">
        <v>1537</v>
      </c>
      <c r="I5185" s="17" t="s">
        <v>1524</v>
      </c>
      <c r="J5185" s="17" t="n">
        <v>2</v>
      </c>
      <c r="K5185" s="15" t="n">
        <v>260.9</v>
      </c>
      <c r="L5185" s="22" t="n">
        <v>0</v>
      </c>
      <c r="M5185" s="15" t="n">
        <v>0</v>
      </c>
      <c r="N5185" s="15" t="n">
        <f aca="false">J5185*K5185</f>
        <v>521.8</v>
      </c>
      <c r="O5185" s="15" t="n">
        <f aca="false">N5185*L5185</f>
        <v>0</v>
      </c>
      <c r="P5185" s="15" t="n">
        <f aca="false">N5185-O5185</f>
        <v>521.8</v>
      </c>
      <c r="Q5185" s="15" t="n">
        <f aca="false">J5185*INDEX(dProdutos!$F$2:$F$47,MATCH(E5185,dProdutos!$A$2:$A$47,0))</f>
        <v>199.72</v>
      </c>
      <c r="R5185" s="15" t="n">
        <f aca="false">IF(I5185="Cancelado",0,P5185-Q5185)</f>
        <v>322.08</v>
      </c>
      <c r="S5185" s="17" t="str">
        <f aca="false">INDEX(dProdutos!$D$2:$D$47,MATCH(E5185,dProdutos!$A$2:$A$47,0))</f>
        <v>Acessórios</v>
      </c>
    </row>
    <row r="5186" customFormat="false" ht="15" hidden="false" customHeight="false" outlineLevel="0" collapsed="false">
      <c r="A5186" s="17" t="s">
        <v>4685</v>
      </c>
      <c r="B5186" s="17" t="n">
        <v>1</v>
      </c>
      <c r="C5186" s="21" t="n">
        <v>46002</v>
      </c>
      <c r="D5186" s="17" t="s">
        <v>474</v>
      </c>
      <c r="E5186" s="17" t="s">
        <v>88</v>
      </c>
      <c r="F5186" s="17" t="s">
        <v>1499</v>
      </c>
      <c r="G5186" s="17" t="s">
        <v>64</v>
      </c>
      <c r="H5186" s="17" t="s">
        <v>1523</v>
      </c>
      <c r="I5186" s="17" t="s">
        <v>1541</v>
      </c>
      <c r="J5186" s="17" t="n">
        <v>1</v>
      </c>
      <c r="K5186" s="15" t="n">
        <v>170.9</v>
      </c>
      <c r="L5186" s="22" t="n">
        <v>0</v>
      </c>
      <c r="M5186" s="15" t="n">
        <v>19.23</v>
      </c>
      <c r="N5186" s="15" t="n">
        <f aca="false">J5186*K5186</f>
        <v>170.9</v>
      </c>
      <c r="O5186" s="15" t="n">
        <f aca="false">N5186*L5186</f>
        <v>0</v>
      </c>
      <c r="P5186" s="15" t="n">
        <f aca="false">N5186-O5186</f>
        <v>170.9</v>
      </c>
      <c r="Q5186" s="15" t="n">
        <f aca="false">J5186*INDEX(dProdutos!$F$2:$F$47,MATCH(E5186,dProdutos!$A$2:$A$47,0))</f>
        <v>98.14</v>
      </c>
      <c r="R5186" s="15" t="n">
        <f aca="false">IF(I5186="Cancelado",0,P5186-Q5186)</f>
        <v>72.76</v>
      </c>
      <c r="S5186" s="17" t="str">
        <f aca="false">INDEX(dProdutos!$D$2:$D$47,MATCH(E5186,dProdutos!$A$2:$A$47,0))</f>
        <v>Moda Feminina</v>
      </c>
    </row>
    <row r="5187" customFormat="false" ht="15" hidden="false" customHeight="false" outlineLevel="0" collapsed="false">
      <c r="A5187" s="17" t="s">
        <v>4686</v>
      </c>
      <c r="B5187" s="17" t="n">
        <v>1</v>
      </c>
      <c r="C5187" s="21" t="n">
        <v>46002</v>
      </c>
      <c r="D5187" s="17" t="s">
        <v>910</v>
      </c>
      <c r="E5187" s="17" t="s">
        <v>111</v>
      </c>
      <c r="F5187" s="17" t="s">
        <v>1499</v>
      </c>
      <c r="G5187" s="17" t="s">
        <v>64</v>
      </c>
      <c r="H5187" s="17" t="s">
        <v>1537</v>
      </c>
      <c r="I5187" s="17" t="s">
        <v>1524</v>
      </c>
      <c r="J5187" s="17" t="n">
        <v>1</v>
      </c>
      <c r="K5187" s="15" t="n">
        <v>188.9</v>
      </c>
      <c r="L5187" s="22" t="n">
        <v>0</v>
      </c>
      <c r="M5187" s="15" t="n">
        <v>0</v>
      </c>
      <c r="N5187" s="15" t="n">
        <f aca="false">J5187*K5187</f>
        <v>188.9</v>
      </c>
      <c r="O5187" s="15" t="n">
        <f aca="false">N5187*L5187</f>
        <v>0</v>
      </c>
      <c r="P5187" s="15" t="n">
        <f aca="false">N5187-O5187</f>
        <v>188.9</v>
      </c>
      <c r="Q5187" s="15" t="n">
        <f aca="false">J5187*INDEX(dProdutos!$F$2:$F$47,MATCH(E5187,dProdutos!$A$2:$A$47,0))</f>
        <v>88.32</v>
      </c>
      <c r="R5187" s="15" t="n">
        <f aca="false">IF(I5187="Cancelado",0,P5187-Q5187)</f>
        <v>100.58</v>
      </c>
      <c r="S5187" s="17" t="str">
        <f aca="false">INDEX(dProdutos!$D$2:$D$47,MATCH(E5187,dProdutos!$A$2:$A$47,0))</f>
        <v>Moda Masculina</v>
      </c>
    </row>
    <row r="5188" customFormat="false" ht="15" hidden="false" customHeight="false" outlineLevel="0" collapsed="false">
      <c r="A5188" s="17" t="s">
        <v>4686</v>
      </c>
      <c r="B5188" s="17" t="n">
        <v>2</v>
      </c>
      <c r="C5188" s="21" t="n">
        <v>46002</v>
      </c>
      <c r="D5188" s="17" t="s">
        <v>910</v>
      </c>
      <c r="E5188" s="17" t="s">
        <v>198</v>
      </c>
      <c r="F5188" s="17" t="s">
        <v>1499</v>
      </c>
      <c r="G5188" s="17" t="s">
        <v>64</v>
      </c>
      <c r="H5188" s="17" t="s">
        <v>1537</v>
      </c>
      <c r="I5188" s="17" t="s">
        <v>1524</v>
      </c>
      <c r="J5188" s="17" t="n">
        <v>1</v>
      </c>
      <c r="K5188" s="15" t="n">
        <v>253.9</v>
      </c>
      <c r="L5188" s="22" t="n">
        <v>0</v>
      </c>
      <c r="M5188" s="15" t="n">
        <v>0</v>
      </c>
      <c r="N5188" s="15" t="n">
        <f aca="false">J5188*K5188</f>
        <v>253.9</v>
      </c>
      <c r="O5188" s="15" t="n">
        <f aca="false">N5188*L5188</f>
        <v>0</v>
      </c>
      <c r="P5188" s="15" t="n">
        <f aca="false">N5188-O5188</f>
        <v>253.9</v>
      </c>
      <c r="Q5188" s="15" t="n">
        <f aca="false">J5188*INDEX(dProdutos!$F$2:$F$47,MATCH(E5188,dProdutos!$A$2:$A$47,0))</f>
        <v>99.78</v>
      </c>
      <c r="R5188" s="15" t="n">
        <f aca="false">IF(I5188="Cancelado",0,P5188-Q5188)</f>
        <v>154.12</v>
      </c>
      <c r="S5188" s="17" t="str">
        <f aca="false">INDEX(dProdutos!$D$2:$D$47,MATCH(E5188,dProdutos!$A$2:$A$47,0))</f>
        <v>Beleza</v>
      </c>
    </row>
    <row r="5189" customFormat="false" ht="15" hidden="false" customHeight="false" outlineLevel="0" collapsed="false">
      <c r="A5189" s="17" t="s">
        <v>4686</v>
      </c>
      <c r="B5189" s="17" t="n">
        <v>3</v>
      </c>
      <c r="C5189" s="21" t="n">
        <v>46002</v>
      </c>
      <c r="D5189" s="17" t="s">
        <v>910</v>
      </c>
      <c r="E5189" s="17" t="s">
        <v>138</v>
      </c>
      <c r="F5189" s="17" t="s">
        <v>1499</v>
      </c>
      <c r="G5189" s="17" t="s">
        <v>64</v>
      </c>
      <c r="H5189" s="17" t="s">
        <v>1537</v>
      </c>
      <c r="I5189" s="17" t="s">
        <v>1524</v>
      </c>
      <c r="J5189" s="17" t="n">
        <v>1</v>
      </c>
      <c r="K5189" s="15" t="n">
        <v>231.9</v>
      </c>
      <c r="L5189" s="22" t="n">
        <v>0</v>
      </c>
      <c r="M5189" s="15" t="n">
        <v>0</v>
      </c>
      <c r="N5189" s="15" t="n">
        <f aca="false">J5189*K5189</f>
        <v>231.9</v>
      </c>
      <c r="O5189" s="15" t="n">
        <f aca="false">N5189*L5189</f>
        <v>0</v>
      </c>
      <c r="P5189" s="15" t="n">
        <f aca="false">N5189-O5189</f>
        <v>231.9</v>
      </c>
      <c r="Q5189" s="15" t="n">
        <f aca="false">J5189*INDEX(dProdutos!$F$2:$F$47,MATCH(E5189,dProdutos!$A$2:$A$47,0))</f>
        <v>132.21</v>
      </c>
      <c r="R5189" s="15" t="n">
        <f aca="false">IF(I5189="Cancelado",0,P5189-Q5189)</f>
        <v>99.69</v>
      </c>
      <c r="S5189" s="17" t="str">
        <f aca="false">INDEX(dProdutos!$D$2:$D$47,MATCH(E5189,dProdutos!$A$2:$A$47,0))</f>
        <v>Calçados</v>
      </c>
    </row>
    <row r="5190" customFormat="false" ht="15" hidden="false" customHeight="false" outlineLevel="0" collapsed="false">
      <c r="A5190" s="17" t="s">
        <v>4687</v>
      </c>
      <c r="B5190" s="17" t="n">
        <v>1</v>
      </c>
      <c r="C5190" s="21" t="n">
        <v>46002</v>
      </c>
      <c r="D5190" s="17" t="s">
        <v>960</v>
      </c>
      <c r="E5190" s="17" t="s">
        <v>165</v>
      </c>
      <c r="F5190" s="17" t="s">
        <v>1487</v>
      </c>
      <c r="G5190" s="17" t="s">
        <v>64</v>
      </c>
      <c r="H5190" s="17" t="s">
        <v>1527</v>
      </c>
      <c r="I5190" s="17" t="s">
        <v>1524</v>
      </c>
      <c r="J5190" s="17" t="n">
        <v>1</v>
      </c>
      <c r="K5190" s="15" t="n">
        <v>231.9</v>
      </c>
      <c r="L5190" s="22" t="n">
        <v>0.15</v>
      </c>
      <c r="M5190" s="15" t="n">
        <v>23.03</v>
      </c>
      <c r="N5190" s="15" t="n">
        <f aca="false">J5190*K5190</f>
        <v>231.9</v>
      </c>
      <c r="O5190" s="15" t="n">
        <f aca="false">N5190*L5190</f>
        <v>34.785</v>
      </c>
      <c r="P5190" s="15" t="n">
        <f aca="false">N5190-O5190</f>
        <v>197.115</v>
      </c>
      <c r="Q5190" s="15" t="n">
        <f aca="false">J5190*INDEX(dProdutos!$F$2:$F$47,MATCH(E5190,dProdutos!$A$2:$A$47,0))</f>
        <v>140.83</v>
      </c>
      <c r="R5190" s="15" t="n">
        <f aca="false">IF(I5190="Cancelado",0,P5190-Q5190)</f>
        <v>56.285</v>
      </c>
      <c r="S5190" s="17" t="str">
        <f aca="false">INDEX(dProdutos!$D$2:$D$47,MATCH(E5190,dProdutos!$A$2:$A$47,0))</f>
        <v>Casa</v>
      </c>
    </row>
    <row r="5191" customFormat="false" ht="15" hidden="false" customHeight="false" outlineLevel="0" collapsed="false">
      <c r="A5191" s="17" t="s">
        <v>4687</v>
      </c>
      <c r="B5191" s="17" t="n">
        <v>2</v>
      </c>
      <c r="C5191" s="21" t="n">
        <v>46002</v>
      </c>
      <c r="D5191" s="17" t="s">
        <v>960</v>
      </c>
      <c r="E5191" s="17" t="s">
        <v>183</v>
      </c>
      <c r="F5191" s="17" t="s">
        <v>1487</v>
      </c>
      <c r="G5191" s="17" t="s">
        <v>64</v>
      </c>
      <c r="H5191" s="17" t="s">
        <v>1527</v>
      </c>
      <c r="I5191" s="17" t="s">
        <v>1524</v>
      </c>
      <c r="J5191" s="17" t="n">
        <v>1</v>
      </c>
      <c r="K5191" s="15" t="n">
        <v>121.9</v>
      </c>
      <c r="L5191" s="22" t="n">
        <v>0.2</v>
      </c>
      <c r="M5191" s="15" t="n">
        <v>0</v>
      </c>
      <c r="N5191" s="15" t="n">
        <f aca="false">J5191*K5191</f>
        <v>121.9</v>
      </c>
      <c r="O5191" s="15" t="n">
        <f aca="false">N5191*L5191</f>
        <v>24.38</v>
      </c>
      <c r="P5191" s="15" t="n">
        <f aca="false">N5191-O5191</f>
        <v>97.52</v>
      </c>
      <c r="Q5191" s="15" t="n">
        <f aca="false">J5191*INDEX(dProdutos!$F$2:$F$47,MATCH(E5191,dProdutos!$A$2:$A$47,0))</f>
        <v>52.76</v>
      </c>
      <c r="R5191" s="15" t="n">
        <f aca="false">IF(I5191="Cancelado",0,P5191-Q5191)</f>
        <v>44.76</v>
      </c>
      <c r="S5191" s="17" t="str">
        <f aca="false">INDEX(dProdutos!$D$2:$D$47,MATCH(E5191,dProdutos!$A$2:$A$47,0))</f>
        <v>Eletrônicos</v>
      </c>
    </row>
    <row r="5192" customFormat="false" ht="15" hidden="false" customHeight="false" outlineLevel="0" collapsed="false">
      <c r="A5192" s="17" t="s">
        <v>4687</v>
      </c>
      <c r="B5192" s="17" t="n">
        <v>3</v>
      </c>
      <c r="C5192" s="21" t="n">
        <v>46002</v>
      </c>
      <c r="D5192" s="17" t="s">
        <v>960</v>
      </c>
      <c r="E5192" s="17" t="s">
        <v>105</v>
      </c>
      <c r="F5192" s="17" t="s">
        <v>1487</v>
      </c>
      <c r="G5192" s="17" t="s">
        <v>64</v>
      </c>
      <c r="H5192" s="17" t="s">
        <v>1527</v>
      </c>
      <c r="I5192" s="17" t="s">
        <v>1524</v>
      </c>
      <c r="J5192" s="17" t="n">
        <v>2</v>
      </c>
      <c r="K5192" s="15" t="n">
        <v>175.9</v>
      </c>
      <c r="L5192" s="22" t="n">
        <v>0.1</v>
      </c>
      <c r="M5192" s="15" t="n">
        <v>0</v>
      </c>
      <c r="N5192" s="15" t="n">
        <f aca="false">J5192*K5192</f>
        <v>351.8</v>
      </c>
      <c r="O5192" s="15" t="n">
        <f aca="false">N5192*L5192</f>
        <v>35.18</v>
      </c>
      <c r="P5192" s="15" t="n">
        <f aca="false">N5192-O5192</f>
        <v>316.62</v>
      </c>
      <c r="Q5192" s="15" t="n">
        <f aca="false">J5192*INDEX(dProdutos!$F$2:$F$47,MATCH(E5192,dProdutos!$A$2:$A$47,0))</f>
        <v>193.18</v>
      </c>
      <c r="R5192" s="15" t="n">
        <f aca="false">IF(I5192="Cancelado",0,P5192-Q5192)</f>
        <v>123.44</v>
      </c>
      <c r="S5192" s="17" t="str">
        <f aca="false">INDEX(dProdutos!$D$2:$D$47,MATCH(E5192,dProdutos!$A$2:$A$47,0))</f>
        <v>Moda Masculina</v>
      </c>
    </row>
    <row r="5193" customFormat="false" ht="15" hidden="false" customHeight="false" outlineLevel="0" collapsed="false">
      <c r="A5193" s="17" t="s">
        <v>4688</v>
      </c>
      <c r="B5193" s="17" t="n">
        <v>1</v>
      </c>
      <c r="C5193" s="21" t="n">
        <v>46002</v>
      </c>
      <c r="D5193" s="17" t="s">
        <v>1191</v>
      </c>
      <c r="E5193" s="17" t="s">
        <v>126</v>
      </c>
      <c r="F5193" s="17" t="s">
        <v>1499</v>
      </c>
      <c r="G5193" s="17" t="s">
        <v>59</v>
      </c>
      <c r="H5193" s="17" t="s">
        <v>1523</v>
      </c>
      <c r="I5193" s="17" t="s">
        <v>1524</v>
      </c>
      <c r="J5193" s="17" t="n">
        <v>1</v>
      </c>
      <c r="K5193" s="15" t="n">
        <v>296.9</v>
      </c>
      <c r="L5193" s="22" t="n">
        <v>0.1</v>
      </c>
      <c r="M5193" s="15" t="n">
        <v>18.15</v>
      </c>
      <c r="N5193" s="15" t="n">
        <f aca="false">J5193*K5193</f>
        <v>296.9</v>
      </c>
      <c r="O5193" s="15" t="n">
        <f aca="false">N5193*L5193</f>
        <v>29.69</v>
      </c>
      <c r="P5193" s="15" t="n">
        <f aca="false">N5193-O5193</f>
        <v>267.21</v>
      </c>
      <c r="Q5193" s="15" t="n">
        <f aca="false">J5193*INDEX(dProdutos!$F$2:$F$47,MATCH(E5193,dProdutos!$A$2:$A$47,0))</f>
        <v>135.24</v>
      </c>
      <c r="R5193" s="15" t="n">
        <f aca="false">IF(I5193="Cancelado",0,P5193-Q5193)</f>
        <v>131.97</v>
      </c>
      <c r="S5193" s="17" t="str">
        <f aca="false">INDEX(dProdutos!$D$2:$D$47,MATCH(E5193,dProdutos!$A$2:$A$47,0))</f>
        <v>Calçados</v>
      </c>
    </row>
    <row r="5194" customFormat="false" ht="15" hidden="false" customHeight="false" outlineLevel="0" collapsed="false">
      <c r="A5194" s="17" t="s">
        <v>4688</v>
      </c>
      <c r="B5194" s="17" t="n">
        <v>2</v>
      </c>
      <c r="C5194" s="21" t="n">
        <v>46002</v>
      </c>
      <c r="D5194" s="17" t="s">
        <v>1191</v>
      </c>
      <c r="E5194" s="17" t="s">
        <v>102</v>
      </c>
      <c r="F5194" s="17" t="s">
        <v>1499</v>
      </c>
      <c r="G5194" s="17" t="s">
        <v>59</v>
      </c>
      <c r="H5194" s="17" t="s">
        <v>1523</v>
      </c>
      <c r="I5194" s="17" t="s">
        <v>1524</v>
      </c>
      <c r="J5194" s="17" t="n">
        <v>1</v>
      </c>
      <c r="K5194" s="15" t="n">
        <v>65.9</v>
      </c>
      <c r="L5194" s="22" t="n">
        <v>0.1</v>
      </c>
      <c r="M5194" s="15" t="n">
        <v>0</v>
      </c>
      <c r="N5194" s="15" t="n">
        <f aca="false">J5194*K5194</f>
        <v>65.9</v>
      </c>
      <c r="O5194" s="15" t="n">
        <f aca="false">N5194*L5194</f>
        <v>6.59</v>
      </c>
      <c r="P5194" s="15" t="n">
        <f aca="false">N5194-O5194</f>
        <v>59.31</v>
      </c>
      <c r="Q5194" s="15" t="n">
        <f aca="false">J5194*INDEX(dProdutos!$F$2:$F$47,MATCH(E5194,dProdutos!$A$2:$A$47,0))</f>
        <v>29.68</v>
      </c>
      <c r="R5194" s="15" t="n">
        <f aca="false">IF(I5194="Cancelado",0,P5194-Q5194)</f>
        <v>29.63</v>
      </c>
      <c r="S5194" s="17" t="str">
        <f aca="false">INDEX(dProdutos!$D$2:$D$47,MATCH(E5194,dProdutos!$A$2:$A$47,0))</f>
        <v>Moda Masculina</v>
      </c>
    </row>
    <row r="5195" customFormat="false" ht="15" hidden="false" customHeight="false" outlineLevel="0" collapsed="false">
      <c r="A5195" s="17" t="s">
        <v>4689</v>
      </c>
      <c r="B5195" s="17" t="n">
        <v>1</v>
      </c>
      <c r="C5195" s="21" t="n">
        <v>46002</v>
      </c>
      <c r="D5195" s="17" t="s">
        <v>746</v>
      </c>
      <c r="E5195" s="17" t="s">
        <v>204</v>
      </c>
      <c r="F5195" s="17" t="s">
        <v>1487</v>
      </c>
      <c r="G5195" s="17" t="s">
        <v>61</v>
      </c>
      <c r="H5195" s="17" t="s">
        <v>1540</v>
      </c>
      <c r="I5195" s="17" t="s">
        <v>1524</v>
      </c>
      <c r="J5195" s="17" t="n">
        <v>1</v>
      </c>
      <c r="K5195" s="15" t="n">
        <v>64.9</v>
      </c>
      <c r="L5195" s="22" t="n">
        <v>0.1</v>
      </c>
      <c r="M5195" s="15" t="n">
        <v>0</v>
      </c>
      <c r="N5195" s="15" t="n">
        <f aca="false">J5195*K5195</f>
        <v>64.9</v>
      </c>
      <c r="O5195" s="15" t="n">
        <f aca="false">N5195*L5195</f>
        <v>6.49</v>
      </c>
      <c r="P5195" s="15" t="n">
        <f aca="false">N5195-O5195</f>
        <v>58.41</v>
      </c>
      <c r="Q5195" s="15" t="n">
        <f aca="false">J5195*INDEX(dProdutos!$F$2:$F$47,MATCH(E5195,dProdutos!$A$2:$A$47,0))</f>
        <v>27.52</v>
      </c>
      <c r="R5195" s="15" t="n">
        <f aca="false">IF(I5195="Cancelado",0,P5195-Q5195)</f>
        <v>30.89</v>
      </c>
      <c r="S5195" s="17" t="str">
        <f aca="false">INDEX(dProdutos!$D$2:$D$47,MATCH(E5195,dProdutos!$A$2:$A$47,0))</f>
        <v>Beleza</v>
      </c>
    </row>
    <row r="5196" customFormat="false" ht="15" hidden="false" customHeight="false" outlineLevel="0" collapsed="false">
      <c r="A5196" s="17" t="s">
        <v>4690</v>
      </c>
      <c r="B5196" s="17" t="n">
        <v>1</v>
      </c>
      <c r="C5196" s="21" t="n">
        <v>46002</v>
      </c>
      <c r="D5196" s="17" t="s">
        <v>1345</v>
      </c>
      <c r="E5196" s="17" t="s">
        <v>102</v>
      </c>
      <c r="F5196" s="17" t="s">
        <v>1493</v>
      </c>
      <c r="G5196" s="17" t="s">
        <v>59</v>
      </c>
      <c r="H5196" s="17" t="s">
        <v>1537</v>
      </c>
      <c r="I5196" s="17" t="s">
        <v>1541</v>
      </c>
      <c r="J5196" s="17" t="n">
        <v>1</v>
      </c>
      <c r="K5196" s="15" t="n">
        <v>65.9</v>
      </c>
      <c r="L5196" s="22" t="n">
        <v>0</v>
      </c>
      <c r="M5196" s="15" t="n">
        <v>27.08</v>
      </c>
      <c r="N5196" s="15" t="n">
        <f aca="false">J5196*K5196</f>
        <v>65.9</v>
      </c>
      <c r="O5196" s="15" t="n">
        <f aca="false">N5196*L5196</f>
        <v>0</v>
      </c>
      <c r="P5196" s="15" t="n">
        <f aca="false">N5196-O5196</f>
        <v>65.9</v>
      </c>
      <c r="Q5196" s="15" t="n">
        <f aca="false">J5196*INDEX(dProdutos!$F$2:$F$47,MATCH(E5196,dProdutos!$A$2:$A$47,0))</f>
        <v>29.68</v>
      </c>
      <c r="R5196" s="15" t="n">
        <f aca="false">IF(I5196="Cancelado",0,P5196-Q5196)</f>
        <v>36.22</v>
      </c>
      <c r="S5196" s="17" t="str">
        <f aca="false">INDEX(dProdutos!$D$2:$D$47,MATCH(E5196,dProdutos!$A$2:$A$47,0))</f>
        <v>Moda Masculina</v>
      </c>
    </row>
    <row r="5197" customFormat="false" ht="15" hidden="false" customHeight="false" outlineLevel="0" collapsed="false">
      <c r="A5197" s="17" t="s">
        <v>4691</v>
      </c>
      <c r="B5197" s="17" t="n">
        <v>1</v>
      </c>
      <c r="C5197" s="21" t="n">
        <v>46002</v>
      </c>
      <c r="D5197" s="17" t="s">
        <v>1224</v>
      </c>
      <c r="E5197" s="17" t="s">
        <v>108</v>
      </c>
      <c r="F5197" s="17" t="s">
        <v>1501</v>
      </c>
      <c r="G5197" s="17" t="s">
        <v>60</v>
      </c>
      <c r="H5197" s="17" t="s">
        <v>1540</v>
      </c>
      <c r="I5197" s="17" t="s">
        <v>1524</v>
      </c>
      <c r="J5197" s="17" t="n">
        <v>3</v>
      </c>
      <c r="K5197" s="15" t="n">
        <v>265.9</v>
      </c>
      <c r="L5197" s="22" t="n">
        <v>0.05</v>
      </c>
      <c r="M5197" s="15" t="n">
        <v>26.2</v>
      </c>
      <c r="N5197" s="15" t="n">
        <f aca="false">J5197*K5197</f>
        <v>797.7</v>
      </c>
      <c r="O5197" s="15" t="n">
        <f aca="false">N5197*L5197</f>
        <v>39.885</v>
      </c>
      <c r="P5197" s="15" t="n">
        <f aca="false">N5197-O5197</f>
        <v>757.815</v>
      </c>
      <c r="Q5197" s="15" t="n">
        <f aca="false">J5197*INDEX(dProdutos!$F$2:$F$47,MATCH(E5197,dProdutos!$A$2:$A$47,0))</f>
        <v>466.86</v>
      </c>
      <c r="R5197" s="15" t="n">
        <f aca="false">IF(I5197="Cancelado",0,P5197-Q5197)</f>
        <v>290.955</v>
      </c>
      <c r="S5197" s="17" t="str">
        <f aca="false">INDEX(dProdutos!$D$2:$D$47,MATCH(E5197,dProdutos!$A$2:$A$47,0))</f>
        <v>Moda Masculina</v>
      </c>
    </row>
    <row r="5198" customFormat="false" ht="15" hidden="false" customHeight="false" outlineLevel="0" collapsed="false">
      <c r="A5198" s="17" t="s">
        <v>4691</v>
      </c>
      <c r="B5198" s="17" t="n">
        <v>2</v>
      </c>
      <c r="C5198" s="21" t="n">
        <v>46002</v>
      </c>
      <c r="D5198" s="17" t="s">
        <v>1224</v>
      </c>
      <c r="E5198" s="17" t="s">
        <v>88</v>
      </c>
      <c r="F5198" s="17" t="s">
        <v>1501</v>
      </c>
      <c r="G5198" s="17" t="s">
        <v>60</v>
      </c>
      <c r="H5198" s="17" t="s">
        <v>1540</v>
      </c>
      <c r="I5198" s="17" t="s">
        <v>1524</v>
      </c>
      <c r="J5198" s="17" t="n">
        <v>1</v>
      </c>
      <c r="K5198" s="15" t="n">
        <v>170.9</v>
      </c>
      <c r="L5198" s="22" t="n">
        <v>0</v>
      </c>
      <c r="M5198" s="15" t="n">
        <v>0</v>
      </c>
      <c r="N5198" s="15" t="n">
        <f aca="false">J5198*K5198</f>
        <v>170.9</v>
      </c>
      <c r="O5198" s="15" t="n">
        <f aca="false">N5198*L5198</f>
        <v>0</v>
      </c>
      <c r="P5198" s="15" t="n">
        <f aca="false">N5198-O5198</f>
        <v>170.9</v>
      </c>
      <c r="Q5198" s="15" t="n">
        <f aca="false">J5198*INDEX(dProdutos!$F$2:$F$47,MATCH(E5198,dProdutos!$A$2:$A$47,0))</f>
        <v>98.14</v>
      </c>
      <c r="R5198" s="15" t="n">
        <f aca="false">IF(I5198="Cancelado",0,P5198-Q5198)</f>
        <v>72.76</v>
      </c>
      <c r="S5198" s="17" t="str">
        <f aca="false">INDEX(dProdutos!$D$2:$D$47,MATCH(E5198,dProdutos!$A$2:$A$47,0))</f>
        <v>Moda Feminina</v>
      </c>
    </row>
    <row r="5199" customFormat="false" ht="15" hidden="false" customHeight="false" outlineLevel="0" collapsed="false">
      <c r="A5199" s="17" t="s">
        <v>4692</v>
      </c>
      <c r="B5199" s="17" t="n">
        <v>1</v>
      </c>
      <c r="C5199" s="21" t="n">
        <v>46002</v>
      </c>
      <c r="D5199" s="17" t="s">
        <v>485</v>
      </c>
      <c r="E5199" s="17" t="s">
        <v>102</v>
      </c>
      <c r="F5199" s="17" t="s">
        <v>1497</v>
      </c>
      <c r="G5199" s="17" t="s">
        <v>59</v>
      </c>
      <c r="H5199" s="17" t="s">
        <v>1537</v>
      </c>
      <c r="I5199" s="17" t="s">
        <v>1524</v>
      </c>
      <c r="J5199" s="17" t="n">
        <v>1</v>
      </c>
      <c r="K5199" s="15" t="n">
        <v>65.9</v>
      </c>
      <c r="L5199" s="22" t="n">
        <v>0.1</v>
      </c>
      <c r="M5199" s="15" t="n">
        <v>19.34</v>
      </c>
      <c r="N5199" s="15" t="n">
        <f aca="false">J5199*K5199</f>
        <v>65.9</v>
      </c>
      <c r="O5199" s="15" t="n">
        <f aca="false">N5199*L5199</f>
        <v>6.59</v>
      </c>
      <c r="P5199" s="15" t="n">
        <f aca="false">N5199-O5199</f>
        <v>59.31</v>
      </c>
      <c r="Q5199" s="15" t="n">
        <f aca="false">J5199*INDEX(dProdutos!$F$2:$F$47,MATCH(E5199,dProdutos!$A$2:$A$47,0))</f>
        <v>29.68</v>
      </c>
      <c r="R5199" s="15" t="n">
        <f aca="false">IF(I5199="Cancelado",0,P5199-Q5199)</f>
        <v>29.63</v>
      </c>
      <c r="S5199" s="17" t="str">
        <f aca="false">INDEX(dProdutos!$D$2:$D$47,MATCH(E5199,dProdutos!$A$2:$A$47,0))</f>
        <v>Moda Masculina</v>
      </c>
    </row>
    <row r="5200" customFormat="false" ht="15" hidden="false" customHeight="false" outlineLevel="0" collapsed="false">
      <c r="A5200" s="17" t="s">
        <v>4693</v>
      </c>
      <c r="B5200" s="17" t="n">
        <v>1</v>
      </c>
      <c r="C5200" s="21" t="n">
        <v>46002</v>
      </c>
      <c r="D5200" s="17" t="s">
        <v>1374</v>
      </c>
      <c r="E5200" s="17" t="s">
        <v>159</v>
      </c>
      <c r="F5200" s="17" t="s">
        <v>1499</v>
      </c>
      <c r="G5200" s="17" t="s">
        <v>62</v>
      </c>
      <c r="H5200" s="17" t="s">
        <v>1537</v>
      </c>
      <c r="I5200" s="17" t="s">
        <v>1524</v>
      </c>
      <c r="J5200" s="17" t="n">
        <v>1</v>
      </c>
      <c r="K5200" s="15" t="n">
        <v>276.9</v>
      </c>
      <c r="L5200" s="22" t="n">
        <v>0</v>
      </c>
      <c r="M5200" s="15" t="n">
        <v>18.91</v>
      </c>
      <c r="N5200" s="15" t="n">
        <f aca="false">J5200*K5200</f>
        <v>276.9</v>
      </c>
      <c r="O5200" s="15" t="n">
        <f aca="false">N5200*L5200</f>
        <v>0</v>
      </c>
      <c r="P5200" s="15" t="n">
        <f aca="false">N5200-O5200</f>
        <v>276.9</v>
      </c>
      <c r="Q5200" s="15" t="n">
        <f aca="false">J5200*INDEX(dProdutos!$F$2:$F$47,MATCH(E5200,dProdutos!$A$2:$A$47,0))</f>
        <v>145.03</v>
      </c>
      <c r="R5200" s="15" t="n">
        <f aca="false">IF(I5200="Cancelado",0,P5200-Q5200)</f>
        <v>131.87</v>
      </c>
      <c r="S5200" s="17" t="str">
        <f aca="false">INDEX(dProdutos!$D$2:$D$47,MATCH(E5200,dProdutos!$A$2:$A$47,0))</f>
        <v>Acessórios</v>
      </c>
    </row>
    <row r="5201" customFormat="false" ht="15" hidden="false" customHeight="false" outlineLevel="0" collapsed="false">
      <c r="A5201" s="17" t="s">
        <v>4694</v>
      </c>
      <c r="B5201" s="17" t="n">
        <v>1</v>
      </c>
      <c r="C5201" s="21" t="n">
        <v>46002</v>
      </c>
      <c r="D5201" s="17" t="s">
        <v>522</v>
      </c>
      <c r="E5201" s="17" t="s">
        <v>98</v>
      </c>
      <c r="F5201" s="17" t="s">
        <v>1490</v>
      </c>
      <c r="G5201" s="17" t="s">
        <v>59</v>
      </c>
      <c r="H5201" s="17" t="s">
        <v>1523</v>
      </c>
      <c r="I5201" s="17" t="s">
        <v>1524</v>
      </c>
      <c r="J5201" s="17" t="n">
        <v>1</v>
      </c>
      <c r="K5201" s="15" t="n">
        <v>108.9</v>
      </c>
      <c r="L5201" s="22" t="n">
        <v>0.05</v>
      </c>
      <c r="M5201" s="15" t="n">
        <v>0</v>
      </c>
      <c r="N5201" s="15" t="n">
        <f aca="false">J5201*K5201</f>
        <v>108.9</v>
      </c>
      <c r="O5201" s="15" t="n">
        <f aca="false">N5201*L5201</f>
        <v>5.445</v>
      </c>
      <c r="P5201" s="15" t="n">
        <f aca="false">N5201-O5201</f>
        <v>103.455</v>
      </c>
      <c r="Q5201" s="15" t="n">
        <f aca="false">J5201*INDEX(dProdutos!$F$2:$F$47,MATCH(E5201,dProdutos!$A$2:$A$47,0))</f>
        <v>42.52</v>
      </c>
      <c r="R5201" s="15" t="n">
        <f aca="false">IF(I5201="Cancelado",0,P5201-Q5201)</f>
        <v>60.935</v>
      </c>
      <c r="S5201" s="17" t="str">
        <f aca="false">INDEX(dProdutos!$D$2:$D$47,MATCH(E5201,dProdutos!$A$2:$A$47,0))</f>
        <v>Moda Feminina</v>
      </c>
    </row>
    <row r="5202" customFormat="false" ht="15" hidden="false" customHeight="false" outlineLevel="0" collapsed="false">
      <c r="A5202" s="17" t="s">
        <v>4695</v>
      </c>
      <c r="B5202" s="17" t="n">
        <v>1</v>
      </c>
      <c r="C5202" s="21" t="n">
        <v>46003</v>
      </c>
      <c r="D5202" s="17" t="s">
        <v>1218</v>
      </c>
      <c r="E5202" s="17" t="s">
        <v>174</v>
      </c>
      <c r="F5202" s="17" t="s">
        <v>1499</v>
      </c>
      <c r="G5202" s="17" t="s">
        <v>59</v>
      </c>
      <c r="H5202" s="17" t="s">
        <v>1527</v>
      </c>
      <c r="I5202" s="17" t="s">
        <v>1524</v>
      </c>
      <c r="J5202" s="17" t="n">
        <v>2</v>
      </c>
      <c r="K5202" s="15" t="n">
        <v>250.9</v>
      </c>
      <c r="L5202" s="22" t="n">
        <v>0</v>
      </c>
      <c r="M5202" s="15" t="n">
        <v>28.99</v>
      </c>
      <c r="N5202" s="15" t="n">
        <f aca="false">J5202*K5202</f>
        <v>501.8</v>
      </c>
      <c r="O5202" s="15" t="n">
        <f aca="false">N5202*L5202</f>
        <v>0</v>
      </c>
      <c r="P5202" s="15" t="n">
        <f aca="false">N5202-O5202</f>
        <v>501.8</v>
      </c>
      <c r="Q5202" s="15" t="n">
        <f aca="false">J5202*INDEX(dProdutos!$F$2:$F$47,MATCH(E5202,dProdutos!$A$2:$A$47,0))</f>
        <v>302.56</v>
      </c>
      <c r="R5202" s="15" t="n">
        <f aca="false">IF(I5202="Cancelado",0,P5202-Q5202)</f>
        <v>199.24</v>
      </c>
      <c r="S5202" s="17" t="str">
        <f aca="false">INDEX(dProdutos!$D$2:$D$47,MATCH(E5202,dProdutos!$A$2:$A$47,0))</f>
        <v>Casa</v>
      </c>
    </row>
    <row r="5203" customFormat="false" ht="15" hidden="false" customHeight="false" outlineLevel="0" collapsed="false">
      <c r="A5203" s="17" t="s">
        <v>4695</v>
      </c>
      <c r="B5203" s="17" t="n">
        <v>2</v>
      </c>
      <c r="C5203" s="21" t="n">
        <v>46003</v>
      </c>
      <c r="D5203" s="17" t="s">
        <v>1218</v>
      </c>
      <c r="E5203" s="17" t="s">
        <v>144</v>
      </c>
      <c r="F5203" s="17" t="s">
        <v>1499</v>
      </c>
      <c r="G5203" s="17" t="s">
        <v>59</v>
      </c>
      <c r="H5203" s="17" t="s">
        <v>1527</v>
      </c>
      <c r="I5203" s="17" t="s">
        <v>1524</v>
      </c>
      <c r="J5203" s="17" t="n">
        <v>1</v>
      </c>
      <c r="K5203" s="15" t="n">
        <v>260.9</v>
      </c>
      <c r="L5203" s="22" t="n">
        <v>0.1</v>
      </c>
      <c r="M5203" s="15" t="n">
        <v>0</v>
      </c>
      <c r="N5203" s="15" t="n">
        <f aca="false">J5203*K5203</f>
        <v>260.9</v>
      </c>
      <c r="O5203" s="15" t="n">
        <f aca="false">N5203*L5203</f>
        <v>26.09</v>
      </c>
      <c r="P5203" s="15" t="n">
        <f aca="false">N5203-O5203</f>
        <v>234.81</v>
      </c>
      <c r="Q5203" s="15" t="n">
        <f aca="false">J5203*INDEX(dProdutos!$F$2:$F$47,MATCH(E5203,dProdutos!$A$2:$A$47,0))</f>
        <v>99.86</v>
      </c>
      <c r="R5203" s="15" t="n">
        <f aca="false">IF(I5203="Cancelado",0,P5203-Q5203)</f>
        <v>134.95</v>
      </c>
      <c r="S5203" s="17" t="str">
        <f aca="false">INDEX(dProdutos!$D$2:$D$47,MATCH(E5203,dProdutos!$A$2:$A$47,0))</f>
        <v>Acessórios</v>
      </c>
    </row>
    <row r="5204" customFormat="false" ht="15" hidden="false" customHeight="false" outlineLevel="0" collapsed="false">
      <c r="A5204" s="17" t="s">
        <v>4695</v>
      </c>
      <c r="B5204" s="17" t="n">
        <v>3</v>
      </c>
      <c r="C5204" s="21" t="n">
        <v>46003</v>
      </c>
      <c r="D5204" s="17" t="s">
        <v>1218</v>
      </c>
      <c r="E5204" s="17" t="s">
        <v>88</v>
      </c>
      <c r="F5204" s="17" t="s">
        <v>1499</v>
      </c>
      <c r="G5204" s="17" t="s">
        <v>59</v>
      </c>
      <c r="H5204" s="17" t="s">
        <v>1527</v>
      </c>
      <c r="I5204" s="17" t="s">
        <v>1524</v>
      </c>
      <c r="J5204" s="17" t="n">
        <v>2</v>
      </c>
      <c r="K5204" s="15" t="n">
        <v>170.9</v>
      </c>
      <c r="L5204" s="22" t="n">
        <v>0</v>
      </c>
      <c r="M5204" s="15" t="n">
        <v>0</v>
      </c>
      <c r="N5204" s="15" t="n">
        <f aca="false">J5204*K5204</f>
        <v>341.8</v>
      </c>
      <c r="O5204" s="15" t="n">
        <f aca="false">N5204*L5204</f>
        <v>0</v>
      </c>
      <c r="P5204" s="15" t="n">
        <f aca="false">N5204-O5204</f>
        <v>341.8</v>
      </c>
      <c r="Q5204" s="15" t="n">
        <f aca="false">J5204*INDEX(dProdutos!$F$2:$F$47,MATCH(E5204,dProdutos!$A$2:$A$47,0))</f>
        <v>196.28</v>
      </c>
      <c r="R5204" s="15" t="n">
        <f aca="false">IF(I5204="Cancelado",0,P5204-Q5204)</f>
        <v>145.52</v>
      </c>
      <c r="S5204" s="17" t="str">
        <f aca="false">INDEX(dProdutos!$D$2:$D$47,MATCH(E5204,dProdutos!$A$2:$A$47,0))</f>
        <v>Moda Feminina</v>
      </c>
    </row>
    <row r="5205" customFormat="false" ht="15" hidden="false" customHeight="false" outlineLevel="0" collapsed="false">
      <c r="A5205" s="17" t="s">
        <v>4696</v>
      </c>
      <c r="B5205" s="17" t="n">
        <v>1</v>
      </c>
      <c r="C5205" s="21" t="n">
        <v>46003</v>
      </c>
      <c r="D5205" s="17" t="s">
        <v>839</v>
      </c>
      <c r="E5205" s="17" t="s">
        <v>111</v>
      </c>
      <c r="F5205" s="17" t="s">
        <v>1487</v>
      </c>
      <c r="G5205" s="17" t="s">
        <v>62</v>
      </c>
      <c r="H5205" s="17" t="s">
        <v>1537</v>
      </c>
      <c r="I5205" s="17" t="s">
        <v>1524</v>
      </c>
      <c r="J5205" s="17" t="n">
        <v>1</v>
      </c>
      <c r="K5205" s="15" t="n">
        <v>188.9</v>
      </c>
      <c r="L5205" s="22" t="n">
        <v>0.1</v>
      </c>
      <c r="M5205" s="15" t="n">
        <v>34.44</v>
      </c>
      <c r="N5205" s="15" t="n">
        <f aca="false">J5205*K5205</f>
        <v>188.9</v>
      </c>
      <c r="O5205" s="15" t="n">
        <f aca="false">N5205*L5205</f>
        <v>18.89</v>
      </c>
      <c r="P5205" s="15" t="n">
        <f aca="false">N5205-O5205</f>
        <v>170.01</v>
      </c>
      <c r="Q5205" s="15" t="n">
        <f aca="false">J5205*INDEX(dProdutos!$F$2:$F$47,MATCH(E5205,dProdutos!$A$2:$A$47,0))</f>
        <v>88.32</v>
      </c>
      <c r="R5205" s="15" t="n">
        <f aca="false">IF(I5205="Cancelado",0,P5205-Q5205)</f>
        <v>81.69</v>
      </c>
      <c r="S5205" s="17" t="str">
        <f aca="false">INDEX(dProdutos!$D$2:$D$47,MATCH(E5205,dProdutos!$A$2:$A$47,0))</f>
        <v>Moda Masculina</v>
      </c>
    </row>
    <row r="5206" customFormat="false" ht="15" hidden="false" customHeight="false" outlineLevel="0" collapsed="false">
      <c r="A5206" s="17" t="s">
        <v>4696</v>
      </c>
      <c r="B5206" s="17" t="n">
        <v>2</v>
      </c>
      <c r="C5206" s="21" t="n">
        <v>46003</v>
      </c>
      <c r="D5206" s="17" t="s">
        <v>839</v>
      </c>
      <c r="E5206" s="17" t="s">
        <v>174</v>
      </c>
      <c r="F5206" s="17" t="s">
        <v>1487</v>
      </c>
      <c r="G5206" s="17" t="s">
        <v>62</v>
      </c>
      <c r="H5206" s="17" t="s">
        <v>1537</v>
      </c>
      <c r="I5206" s="17" t="s">
        <v>1524</v>
      </c>
      <c r="J5206" s="17" t="n">
        <v>1</v>
      </c>
      <c r="K5206" s="15" t="n">
        <v>250.9</v>
      </c>
      <c r="L5206" s="22" t="n">
        <v>0.1</v>
      </c>
      <c r="M5206" s="15" t="n">
        <v>0</v>
      </c>
      <c r="N5206" s="15" t="n">
        <f aca="false">J5206*K5206</f>
        <v>250.9</v>
      </c>
      <c r="O5206" s="15" t="n">
        <f aca="false">N5206*L5206</f>
        <v>25.09</v>
      </c>
      <c r="P5206" s="15" t="n">
        <f aca="false">N5206-O5206</f>
        <v>225.81</v>
      </c>
      <c r="Q5206" s="15" t="n">
        <f aca="false">J5206*INDEX(dProdutos!$F$2:$F$47,MATCH(E5206,dProdutos!$A$2:$A$47,0))</f>
        <v>151.28</v>
      </c>
      <c r="R5206" s="15" t="n">
        <f aca="false">IF(I5206="Cancelado",0,P5206-Q5206)</f>
        <v>74.53</v>
      </c>
      <c r="S5206" s="17" t="str">
        <f aca="false">INDEX(dProdutos!$D$2:$D$47,MATCH(E5206,dProdutos!$A$2:$A$47,0))</f>
        <v>Casa</v>
      </c>
    </row>
    <row r="5207" customFormat="false" ht="15" hidden="false" customHeight="false" outlineLevel="0" collapsed="false">
      <c r="A5207" s="17" t="s">
        <v>4697</v>
      </c>
      <c r="B5207" s="17" t="n">
        <v>1</v>
      </c>
      <c r="C5207" s="21" t="n">
        <v>46003</v>
      </c>
      <c r="D5207" s="17" t="s">
        <v>1433</v>
      </c>
      <c r="E5207" s="17" t="s">
        <v>150</v>
      </c>
      <c r="F5207" s="17" t="s">
        <v>1490</v>
      </c>
      <c r="G5207" s="17" t="s">
        <v>60</v>
      </c>
      <c r="H5207" s="17" t="s">
        <v>1523</v>
      </c>
      <c r="I5207" s="17" t="s">
        <v>1524</v>
      </c>
      <c r="J5207" s="17" t="n">
        <v>3</v>
      </c>
      <c r="K5207" s="15" t="n">
        <v>71.9</v>
      </c>
      <c r="L5207" s="22" t="n">
        <v>0.1</v>
      </c>
      <c r="M5207" s="15" t="n">
        <v>31.24</v>
      </c>
      <c r="N5207" s="15" t="n">
        <f aca="false">J5207*K5207</f>
        <v>215.7</v>
      </c>
      <c r="O5207" s="15" t="n">
        <f aca="false">N5207*L5207</f>
        <v>21.57</v>
      </c>
      <c r="P5207" s="15" t="n">
        <f aca="false">N5207-O5207</f>
        <v>194.13</v>
      </c>
      <c r="Q5207" s="15" t="n">
        <f aca="false">J5207*INDEX(dProdutos!$F$2:$F$47,MATCH(E5207,dProdutos!$A$2:$A$47,0))</f>
        <v>82.14</v>
      </c>
      <c r="R5207" s="15" t="n">
        <f aca="false">IF(I5207="Cancelado",0,P5207-Q5207)</f>
        <v>111.99</v>
      </c>
      <c r="S5207" s="17" t="str">
        <f aca="false">INDEX(dProdutos!$D$2:$D$47,MATCH(E5207,dProdutos!$A$2:$A$47,0))</f>
        <v>Acessórios</v>
      </c>
    </row>
    <row r="5208" customFormat="false" ht="15" hidden="false" customHeight="false" outlineLevel="0" collapsed="false">
      <c r="A5208" s="17" t="s">
        <v>4698</v>
      </c>
      <c r="B5208" s="17" t="n">
        <v>1</v>
      </c>
      <c r="C5208" s="21" t="n">
        <v>46003</v>
      </c>
      <c r="D5208" s="17" t="s">
        <v>364</v>
      </c>
      <c r="E5208" s="17" t="s">
        <v>114</v>
      </c>
      <c r="F5208" s="17" t="s">
        <v>1499</v>
      </c>
      <c r="G5208" s="17" t="s">
        <v>59</v>
      </c>
      <c r="H5208" s="17" t="s">
        <v>1540</v>
      </c>
      <c r="I5208" s="17" t="s">
        <v>1524</v>
      </c>
      <c r="J5208" s="17" t="n">
        <v>1</v>
      </c>
      <c r="K5208" s="15" t="n">
        <v>202.9</v>
      </c>
      <c r="L5208" s="22" t="n">
        <v>0.1</v>
      </c>
      <c r="M5208" s="15" t="n">
        <v>0</v>
      </c>
      <c r="N5208" s="15" t="n">
        <f aca="false">J5208*K5208</f>
        <v>202.9</v>
      </c>
      <c r="O5208" s="15" t="n">
        <f aca="false">N5208*L5208</f>
        <v>20.29</v>
      </c>
      <c r="P5208" s="15" t="n">
        <f aca="false">N5208-O5208</f>
        <v>182.61</v>
      </c>
      <c r="Q5208" s="15" t="n">
        <f aca="false">J5208*INDEX(dProdutos!$F$2:$F$47,MATCH(E5208,dProdutos!$A$2:$A$47,0))</f>
        <v>110.39</v>
      </c>
      <c r="R5208" s="15" t="n">
        <f aca="false">IF(I5208="Cancelado",0,P5208-Q5208)</f>
        <v>72.22</v>
      </c>
      <c r="S5208" s="17" t="str">
        <f aca="false">INDEX(dProdutos!$D$2:$D$47,MATCH(E5208,dProdutos!$A$2:$A$47,0))</f>
        <v>Moda Masculina</v>
      </c>
    </row>
    <row r="5209" customFormat="false" ht="15" hidden="false" customHeight="false" outlineLevel="0" collapsed="false">
      <c r="A5209" s="17" t="s">
        <v>4699</v>
      </c>
      <c r="B5209" s="17" t="n">
        <v>1</v>
      </c>
      <c r="C5209" s="21" t="n">
        <v>46003</v>
      </c>
      <c r="D5209" s="17" t="s">
        <v>936</v>
      </c>
      <c r="E5209" s="17" t="s">
        <v>95</v>
      </c>
      <c r="F5209" s="17" t="s">
        <v>1497</v>
      </c>
      <c r="G5209" s="17" t="s">
        <v>61</v>
      </c>
      <c r="H5209" s="17" t="s">
        <v>1527</v>
      </c>
      <c r="I5209" s="17" t="s">
        <v>1524</v>
      </c>
      <c r="J5209" s="17" t="n">
        <v>1</v>
      </c>
      <c r="K5209" s="15" t="n">
        <v>77.9</v>
      </c>
      <c r="L5209" s="22" t="n">
        <v>0</v>
      </c>
      <c r="M5209" s="15" t="n">
        <v>16.44</v>
      </c>
      <c r="N5209" s="15" t="n">
        <f aca="false">J5209*K5209</f>
        <v>77.9</v>
      </c>
      <c r="O5209" s="15" t="n">
        <f aca="false">N5209*L5209</f>
        <v>0</v>
      </c>
      <c r="P5209" s="15" t="n">
        <f aca="false">N5209-O5209</f>
        <v>77.9</v>
      </c>
      <c r="Q5209" s="15" t="n">
        <f aca="false">J5209*INDEX(dProdutos!$F$2:$F$47,MATCH(E5209,dProdutos!$A$2:$A$47,0))</f>
        <v>36.71</v>
      </c>
      <c r="R5209" s="15" t="n">
        <f aca="false">IF(I5209="Cancelado",0,P5209-Q5209)</f>
        <v>41.19</v>
      </c>
      <c r="S5209" s="17" t="str">
        <f aca="false">INDEX(dProdutos!$D$2:$D$47,MATCH(E5209,dProdutos!$A$2:$A$47,0))</f>
        <v>Moda Feminina</v>
      </c>
    </row>
    <row r="5210" customFormat="false" ht="15" hidden="false" customHeight="false" outlineLevel="0" collapsed="false">
      <c r="A5210" s="17" t="s">
        <v>4700</v>
      </c>
      <c r="B5210" s="17" t="n">
        <v>1</v>
      </c>
      <c r="C5210" s="21" t="n">
        <v>46003</v>
      </c>
      <c r="D5210" s="17" t="s">
        <v>1397</v>
      </c>
      <c r="E5210" s="17" t="s">
        <v>192</v>
      </c>
      <c r="F5210" s="17" t="s">
        <v>1495</v>
      </c>
      <c r="G5210" s="17" t="s">
        <v>62</v>
      </c>
      <c r="H5210" s="17" t="s">
        <v>1537</v>
      </c>
      <c r="I5210" s="17" t="s">
        <v>1524</v>
      </c>
      <c r="J5210" s="17" t="n">
        <v>1</v>
      </c>
      <c r="K5210" s="15" t="n">
        <v>245.9</v>
      </c>
      <c r="L5210" s="22" t="n">
        <v>0</v>
      </c>
      <c r="M5210" s="15" t="n">
        <v>0</v>
      </c>
      <c r="N5210" s="15" t="n">
        <f aca="false">J5210*K5210</f>
        <v>245.9</v>
      </c>
      <c r="O5210" s="15" t="n">
        <f aca="false">N5210*L5210</f>
        <v>0</v>
      </c>
      <c r="P5210" s="15" t="n">
        <f aca="false">N5210-O5210</f>
        <v>245.9</v>
      </c>
      <c r="Q5210" s="15" t="n">
        <f aca="false">J5210*INDEX(dProdutos!$F$2:$F$47,MATCH(E5210,dProdutos!$A$2:$A$47,0))</f>
        <v>107.78</v>
      </c>
      <c r="R5210" s="15" t="n">
        <f aca="false">IF(I5210="Cancelado",0,P5210-Q5210)</f>
        <v>138.12</v>
      </c>
      <c r="S5210" s="17" t="str">
        <f aca="false">INDEX(dProdutos!$D$2:$D$47,MATCH(E5210,dProdutos!$A$2:$A$47,0))</f>
        <v>Eletrônicos</v>
      </c>
    </row>
    <row r="5211" customFormat="false" ht="15" hidden="false" customHeight="false" outlineLevel="0" collapsed="false">
      <c r="A5211" s="17" t="s">
        <v>4700</v>
      </c>
      <c r="B5211" s="17" t="n">
        <v>2</v>
      </c>
      <c r="C5211" s="21" t="n">
        <v>46003</v>
      </c>
      <c r="D5211" s="17" t="s">
        <v>1397</v>
      </c>
      <c r="E5211" s="17" t="s">
        <v>92</v>
      </c>
      <c r="F5211" s="17" t="s">
        <v>1495</v>
      </c>
      <c r="G5211" s="17" t="s">
        <v>62</v>
      </c>
      <c r="H5211" s="17" t="s">
        <v>1537</v>
      </c>
      <c r="I5211" s="17" t="s">
        <v>1524</v>
      </c>
      <c r="J5211" s="17" t="n">
        <v>1</v>
      </c>
      <c r="K5211" s="15" t="n">
        <v>191.9</v>
      </c>
      <c r="L5211" s="22" t="n">
        <v>0</v>
      </c>
      <c r="M5211" s="15" t="n">
        <v>0</v>
      </c>
      <c r="N5211" s="15" t="n">
        <f aca="false">J5211*K5211</f>
        <v>191.9</v>
      </c>
      <c r="O5211" s="15" t="n">
        <f aca="false">N5211*L5211</f>
        <v>0</v>
      </c>
      <c r="P5211" s="15" t="n">
        <f aca="false">N5211-O5211</f>
        <v>191.9</v>
      </c>
      <c r="Q5211" s="15" t="n">
        <f aca="false">J5211*INDEX(dProdutos!$F$2:$F$47,MATCH(E5211,dProdutos!$A$2:$A$47,0))</f>
        <v>88.59</v>
      </c>
      <c r="R5211" s="15" t="n">
        <f aca="false">IF(I5211="Cancelado",0,P5211-Q5211)</f>
        <v>103.31</v>
      </c>
      <c r="S5211" s="17" t="str">
        <f aca="false">INDEX(dProdutos!$D$2:$D$47,MATCH(E5211,dProdutos!$A$2:$A$47,0))</f>
        <v>Moda Feminina</v>
      </c>
    </row>
    <row r="5212" customFormat="false" ht="15" hidden="false" customHeight="false" outlineLevel="0" collapsed="false">
      <c r="A5212" s="17" t="s">
        <v>4700</v>
      </c>
      <c r="B5212" s="17" t="n">
        <v>3</v>
      </c>
      <c r="C5212" s="21" t="n">
        <v>46003</v>
      </c>
      <c r="D5212" s="17" t="s">
        <v>1397</v>
      </c>
      <c r="E5212" s="17" t="s">
        <v>98</v>
      </c>
      <c r="F5212" s="17" t="s">
        <v>1495</v>
      </c>
      <c r="G5212" s="17" t="s">
        <v>62</v>
      </c>
      <c r="H5212" s="17" t="s">
        <v>1537</v>
      </c>
      <c r="I5212" s="17" t="s">
        <v>1524</v>
      </c>
      <c r="J5212" s="17" t="n">
        <v>1</v>
      </c>
      <c r="K5212" s="15" t="n">
        <v>108.9</v>
      </c>
      <c r="L5212" s="22" t="n">
        <v>0</v>
      </c>
      <c r="M5212" s="15" t="n">
        <v>0</v>
      </c>
      <c r="N5212" s="15" t="n">
        <f aca="false">J5212*K5212</f>
        <v>108.9</v>
      </c>
      <c r="O5212" s="15" t="n">
        <f aca="false">N5212*L5212</f>
        <v>0</v>
      </c>
      <c r="P5212" s="15" t="n">
        <f aca="false">N5212-O5212</f>
        <v>108.9</v>
      </c>
      <c r="Q5212" s="15" t="n">
        <f aca="false">J5212*INDEX(dProdutos!$F$2:$F$47,MATCH(E5212,dProdutos!$A$2:$A$47,0))</f>
        <v>42.52</v>
      </c>
      <c r="R5212" s="15" t="n">
        <f aca="false">IF(I5212="Cancelado",0,P5212-Q5212)</f>
        <v>66.38</v>
      </c>
      <c r="S5212" s="17" t="str">
        <f aca="false">INDEX(dProdutos!$D$2:$D$47,MATCH(E5212,dProdutos!$A$2:$A$47,0))</f>
        <v>Moda Feminina</v>
      </c>
    </row>
    <row r="5213" customFormat="false" ht="15" hidden="false" customHeight="false" outlineLevel="0" collapsed="false">
      <c r="A5213" s="17" t="s">
        <v>4700</v>
      </c>
      <c r="B5213" s="17" t="n">
        <v>4</v>
      </c>
      <c r="C5213" s="21" t="n">
        <v>46003</v>
      </c>
      <c r="D5213" s="17" t="s">
        <v>1397</v>
      </c>
      <c r="E5213" s="17" t="s">
        <v>129</v>
      </c>
      <c r="F5213" s="17" t="s">
        <v>1495</v>
      </c>
      <c r="G5213" s="17" t="s">
        <v>62</v>
      </c>
      <c r="H5213" s="17" t="s">
        <v>1537</v>
      </c>
      <c r="I5213" s="17" t="s">
        <v>1524</v>
      </c>
      <c r="J5213" s="17" t="n">
        <v>1</v>
      </c>
      <c r="K5213" s="15" t="n">
        <v>105.9</v>
      </c>
      <c r="L5213" s="22" t="n">
        <v>0</v>
      </c>
      <c r="M5213" s="15" t="n">
        <v>0</v>
      </c>
      <c r="N5213" s="15" t="n">
        <f aca="false">J5213*K5213</f>
        <v>105.9</v>
      </c>
      <c r="O5213" s="15" t="n">
        <f aca="false">N5213*L5213</f>
        <v>0</v>
      </c>
      <c r="P5213" s="15" t="n">
        <f aca="false">N5213-O5213</f>
        <v>105.9</v>
      </c>
      <c r="Q5213" s="15" t="n">
        <f aca="false">J5213*INDEX(dProdutos!$F$2:$F$47,MATCH(E5213,dProdutos!$A$2:$A$47,0))</f>
        <v>43.79</v>
      </c>
      <c r="R5213" s="15" t="n">
        <f aca="false">IF(I5213="Cancelado",0,P5213-Q5213)</f>
        <v>62.11</v>
      </c>
      <c r="S5213" s="17" t="str">
        <f aca="false">INDEX(dProdutos!$D$2:$D$47,MATCH(E5213,dProdutos!$A$2:$A$47,0))</f>
        <v>Calçados</v>
      </c>
    </row>
    <row r="5214" customFormat="false" ht="15" hidden="false" customHeight="false" outlineLevel="0" collapsed="false">
      <c r="A5214" s="17" t="s">
        <v>4701</v>
      </c>
      <c r="B5214" s="17" t="n">
        <v>1</v>
      </c>
      <c r="C5214" s="21" t="n">
        <v>46003</v>
      </c>
      <c r="D5214" s="17" t="s">
        <v>432</v>
      </c>
      <c r="E5214" s="17" t="s">
        <v>150</v>
      </c>
      <c r="F5214" s="17" t="s">
        <v>1493</v>
      </c>
      <c r="G5214" s="17" t="s">
        <v>62</v>
      </c>
      <c r="H5214" s="17" t="s">
        <v>1537</v>
      </c>
      <c r="I5214" s="17" t="s">
        <v>1524</v>
      </c>
      <c r="J5214" s="17" t="n">
        <v>1</v>
      </c>
      <c r="K5214" s="15" t="n">
        <v>71.9</v>
      </c>
      <c r="L5214" s="22" t="n">
        <v>0</v>
      </c>
      <c r="M5214" s="15" t="n">
        <v>22.25</v>
      </c>
      <c r="N5214" s="15" t="n">
        <f aca="false">J5214*K5214</f>
        <v>71.9</v>
      </c>
      <c r="O5214" s="15" t="n">
        <f aca="false">N5214*L5214</f>
        <v>0</v>
      </c>
      <c r="P5214" s="15" t="n">
        <f aca="false">N5214-O5214</f>
        <v>71.9</v>
      </c>
      <c r="Q5214" s="15" t="n">
        <f aca="false">J5214*INDEX(dProdutos!$F$2:$F$47,MATCH(E5214,dProdutos!$A$2:$A$47,0))</f>
        <v>27.38</v>
      </c>
      <c r="R5214" s="15" t="n">
        <f aca="false">IF(I5214="Cancelado",0,P5214-Q5214)</f>
        <v>44.52</v>
      </c>
      <c r="S5214" s="17" t="str">
        <f aca="false">INDEX(dProdutos!$D$2:$D$47,MATCH(E5214,dProdutos!$A$2:$A$47,0))</f>
        <v>Acessórios</v>
      </c>
    </row>
    <row r="5215" customFormat="false" ht="15" hidden="false" customHeight="false" outlineLevel="0" collapsed="false">
      <c r="A5215" s="17" t="s">
        <v>4702</v>
      </c>
      <c r="B5215" s="17" t="n">
        <v>1</v>
      </c>
      <c r="C5215" s="21" t="n">
        <v>46003</v>
      </c>
      <c r="D5215" s="17" t="s">
        <v>723</v>
      </c>
      <c r="E5215" s="17" t="s">
        <v>95</v>
      </c>
      <c r="F5215" s="17" t="s">
        <v>1497</v>
      </c>
      <c r="G5215" s="17" t="s">
        <v>59</v>
      </c>
      <c r="H5215" s="17" t="s">
        <v>1537</v>
      </c>
      <c r="I5215" s="17" t="s">
        <v>1524</v>
      </c>
      <c r="J5215" s="17" t="n">
        <v>1</v>
      </c>
      <c r="K5215" s="15" t="n">
        <v>77.9</v>
      </c>
      <c r="L5215" s="22" t="n">
        <v>0.15</v>
      </c>
      <c r="M5215" s="15" t="n">
        <v>0</v>
      </c>
      <c r="N5215" s="15" t="n">
        <f aca="false">J5215*K5215</f>
        <v>77.9</v>
      </c>
      <c r="O5215" s="15" t="n">
        <f aca="false">N5215*L5215</f>
        <v>11.685</v>
      </c>
      <c r="P5215" s="15" t="n">
        <f aca="false">N5215-O5215</f>
        <v>66.215</v>
      </c>
      <c r="Q5215" s="15" t="n">
        <f aca="false">J5215*INDEX(dProdutos!$F$2:$F$47,MATCH(E5215,dProdutos!$A$2:$A$47,0))</f>
        <v>36.71</v>
      </c>
      <c r="R5215" s="15" t="n">
        <f aca="false">IF(I5215="Cancelado",0,P5215-Q5215)</f>
        <v>29.505</v>
      </c>
      <c r="S5215" s="17" t="str">
        <f aca="false">INDEX(dProdutos!$D$2:$D$47,MATCH(E5215,dProdutos!$A$2:$A$47,0))</f>
        <v>Moda Feminina</v>
      </c>
    </row>
    <row r="5216" customFormat="false" ht="15" hidden="false" customHeight="false" outlineLevel="0" collapsed="false">
      <c r="A5216" s="17" t="s">
        <v>4703</v>
      </c>
      <c r="B5216" s="17" t="n">
        <v>1</v>
      </c>
      <c r="C5216" s="21" t="n">
        <v>46003</v>
      </c>
      <c r="D5216" s="17" t="s">
        <v>393</v>
      </c>
      <c r="E5216" s="17" t="s">
        <v>207</v>
      </c>
      <c r="F5216" s="17" t="s">
        <v>1495</v>
      </c>
      <c r="G5216" s="17" t="s">
        <v>61</v>
      </c>
      <c r="H5216" s="17" t="s">
        <v>1537</v>
      </c>
      <c r="I5216" s="17" t="s">
        <v>1524</v>
      </c>
      <c r="J5216" s="17" t="n">
        <v>2</v>
      </c>
      <c r="K5216" s="15" t="n">
        <v>143.9</v>
      </c>
      <c r="L5216" s="22" t="n">
        <v>0</v>
      </c>
      <c r="M5216" s="15" t="n">
        <v>0</v>
      </c>
      <c r="N5216" s="15" t="n">
        <f aca="false">J5216*K5216</f>
        <v>287.8</v>
      </c>
      <c r="O5216" s="15" t="n">
        <f aca="false">N5216*L5216</f>
        <v>0</v>
      </c>
      <c r="P5216" s="15" t="n">
        <f aca="false">N5216-O5216</f>
        <v>287.8</v>
      </c>
      <c r="Q5216" s="15" t="n">
        <f aca="false">J5216*INDEX(dProdutos!$F$2:$F$47,MATCH(E5216,dProdutos!$A$2:$A$47,0))</f>
        <v>168.86</v>
      </c>
      <c r="R5216" s="15" t="n">
        <f aca="false">IF(I5216="Cancelado",0,P5216-Q5216)</f>
        <v>118.94</v>
      </c>
      <c r="S5216" s="17" t="str">
        <f aca="false">INDEX(dProdutos!$D$2:$D$47,MATCH(E5216,dProdutos!$A$2:$A$47,0))</f>
        <v>Beleza</v>
      </c>
    </row>
    <row r="5217" customFormat="false" ht="15" hidden="false" customHeight="false" outlineLevel="0" collapsed="false">
      <c r="A5217" s="17" t="s">
        <v>4704</v>
      </c>
      <c r="B5217" s="17" t="n">
        <v>1</v>
      </c>
      <c r="C5217" s="21" t="n">
        <v>46003</v>
      </c>
      <c r="D5217" s="17" t="s">
        <v>1196</v>
      </c>
      <c r="E5217" s="17" t="s">
        <v>77</v>
      </c>
      <c r="F5217" s="17" t="s">
        <v>1501</v>
      </c>
      <c r="G5217" s="17" t="s">
        <v>62</v>
      </c>
      <c r="H5217" s="17" t="s">
        <v>1537</v>
      </c>
      <c r="I5217" s="17" t="s">
        <v>1524</v>
      </c>
      <c r="J5217" s="17" t="n">
        <v>1</v>
      </c>
      <c r="K5217" s="15" t="n">
        <v>198.9</v>
      </c>
      <c r="L5217" s="22" t="n">
        <v>0</v>
      </c>
      <c r="M5217" s="15" t="n">
        <v>13.8</v>
      </c>
      <c r="N5217" s="15" t="n">
        <f aca="false">J5217*K5217</f>
        <v>198.9</v>
      </c>
      <c r="O5217" s="15" t="n">
        <f aca="false">N5217*L5217</f>
        <v>0</v>
      </c>
      <c r="P5217" s="15" t="n">
        <f aca="false">N5217-O5217</f>
        <v>198.9</v>
      </c>
      <c r="Q5217" s="15" t="n">
        <f aca="false">J5217*INDEX(dProdutos!$F$2:$F$47,MATCH(E5217,dProdutos!$A$2:$A$47,0))</f>
        <v>107.88</v>
      </c>
      <c r="R5217" s="15" t="n">
        <f aca="false">IF(I5217="Cancelado",0,P5217-Q5217)</f>
        <v>91.02</v>
      </c>
      <c r="S5217" s="17" t="str">
        <f aca="false">INDEX(dProdutos!$D$2:$D$47,MATCH(E5217,dProdutos!$A$2:$A$47,0))</f>
        <v>Moda Feminina</v>
      </c>
    </row>
    <row r="5218" customFormat="false" ht="15" hidden="false" customHeight="false" outlineLevel="0" collapsed="false">
      <c r="A5218" s="17" t="s">
        <v>4705</v>
      </c>
      <c r="B5218" s="17" t="n">
        <v>1</v>
      </c>
      <c r="C5218" s="21" t="n">
        <v>46003</v>
      </c>
      <c r="D5218" s="17" t="s">
        <v>294</v>
      </c>
      <c r="E5218" s="17" t="s">
        <v>88</v>
      </c>
      <c r="F5218" s="17" t="s">
        <v>1490</v>
      </c>
      <c r="G5218" s="17" t="s">
        <v>63</v>
      </c>
      <c r="H5218" s="17" t="s">
        <v>1523</v>
      </c>
      <c r="I5218" s="17" t="s">
        <v>1524</v>
      </c>
      <c r="J5218" s="17" t="n">
        <v>2</v>
      </c>
      <c r="K5218" s="15" t="n">
        <v>170.9</v>
      </c>
      <c r="L5218" s="22" t="n">
        <v>0</v>
      </c>
      <c r="M5218" s="15" t="n">
        <v>30.71</v>
      </c>
      <c r="N5218" s="15" t="n">
        <f aca="false">J5218*K5218</f>
        <v>341.8</v>
      </c>
      <c r="O5218" s="15" t="n">
        <f aca="false">N5218*L5218</f>
        <v>0</v>
      </c>
      <c r="P5218" s="15" t="n">
        <f aca="false">N5218-O5218</f>
        <v>341.8</v>
      </c>
      <c r="Q5218" s="15" t="n">
        <f aca="false">J5218*INDEX(dProdutos!$F$2:$F$47,MATCH(E5218,dProdutos!$A$2:$A$47,0))</f>
        <v>196.28</v>
      </c>
      <c r="R5218" s="15" t="n">
        <f aca="false">IF(I5218="Cancelado",0,P5218-Q5218)</f>
        <v>145.52</v>
      </c>
      <c r="S5218" s="17" t="str">
        <f aca="false">INDEX(dProdutos!$D$2:$D$47,MATCH(E5218,dProdutos!$A$2:$A$47,0))</f>
        <v>Moda Feminina</v>
      </c>
    </row>
    <row r="5219" customFormat="false" ht="15" hidden="false" customHeight="false" outlineLevel="0" collapsed="false">
      <c r="A5219" s="17" t="s">
        <v>4706</v>
      </c>
      <c r="B5219" s="17" t="n">
        <v>1</v>
      </c>
      <c r="C5219" s="21" t="n">
        <v>46003</v>
      </c>
      <c r="D5219" s="17" t="s">
        <v>1138</v>
      </c>
      <c r="E5219" s="17" t="s">
        <v>98</v>
      </c>
      <c r="F5219" s="17" t="s">
        <v>1493</v>
      </c>
      <c r="G5219" s="17" t="s">
        <v>63</v>
      </c>
      <c r="H5219" s="17" t="s">
        <v>1537</v>
      </c>
      <c r="I5219" s="17" t="s">
        <v>1524</v>
      </c>
      <c r="J5219" s="17" t="n">
        <v>1</v>
      </c>
      <c r="K5219" s="15" t="n">
        <v>108.9</v>
      </c>
      <c r="L5219" s="22" t="n">
        <v>0.1</v>
      </c>
      <c r="M5219" s="15" t="n">
        <v>22.28</v>
      </c>
      <c r="N5219" s="15" t="n">
        <f aca="false">J5219*K5219</f>
        <v>108.9</v>
      </c>
      <c r="O5219" s="15" t="n">
        <f aca="false">N5219*L5219</f>
        <v>10.89</v>
      </c>
      <c r="P5219" s="15" t="n">
        <f aca="false">N5219-O5219</f>
        <v>98.01</v>
      </c>
      <c r="Q5219" s="15" t="n">
        <f aca="false">J5219*INDEX(dProdutos!$F$2:$F$47,MATCH(E5219,dProdutos!$A$2:$A$47,0))</f>
        <v>42.52</v>
      </c>
      <c r="R5219" s="15" t="n">
        <f aca="false">IF(I5219="Cancelado",0,P5219-Q5219)</f>
        <v>55.49</v>
      </c>
      <c r="S5219" s="17" t="str">
        <f aca="false">INDEX(dProdutos!$D$2:$D$47,MATCH(E5219,dProdutos!$A$2:$A$47,0))</f>
        <v>Moda Feminina</v>
      </c>
    </row>
    <row r="5220" customFormat="false" ht="15" hidden="false" customHeight="false" outlineLevel="0" collapsed="false">
      <c r="A5220" s="17" t="s">
        <v>4706</v>
      </c>
      <c r="B5220" s="17" t="n">
        <v>2</v>
      </c>
      <c r="C5220" s="21" t="n">
        <v>46003</v>
      </c>
      <c r="D5220" s="17" t="s">
        <v>1138</v>
      </c>
      <c r="E5220" s="17" t="s">
        <v>156</v>
      </c>
      <c r="F5220" s="17" t="s">
        <v>1493</v>
      </c>
      <c r="G5220" s="17" t="s">
        <v>63</v>
      </c>
      <c r="H5220" s="17" t="s">
        <v>1537</v>
      </c>
      <c r="I5220" s="17" t="s">
        <v>1524</v>
      </c>
      <c r="J5220" s="17" t="n">
        <v>3</v>
      </c>
      <c r="K5220" s="15" t="n">
        <v>192.9</v>
      </c>
      <c r="L5220" s="22" t="n">
        <v>0</v>
      </c>
      <c r="M5220" s="15" t="n">
        <v>0</v>
      </c>
      <c r="N5220" s="15" t="n">
        <f aca="false">J5220*K5220</f>
        <v>578.7</v>
      </c>
      <c r="O5220" s="15" t="n">
        <f aca="false">N5220*L5220</f>
        <v>0</v>
      </c>
      <c r="P5220" s="15" t="n">
        <f aca="false">N5220-O5220</f>
        <v>578.7</v>
      </c>
      <c r="Q5220" s="15" t="n">
        <f aca="false">J5220*INDEX(dProdutos!$F$2:$F$47,MATCH(E5220,dProdutos!$A$2:$A$47,0))</f>
        <v>241.14</v>
      </c>
      <c r="R5220" s="15" t="n">
        <f aca="false">IF(I5220="Cancelado",0,P5220-Q5220)</f>
        <v>337.56</v>
      </c>
      <c r="S5220" s="17" t="str">
        <f aca="false">INDEX(dProdutos!$D$2:$D$47,MATCH(E5220,dProdutos!$A$2:$A$47,0))</f>
        <v>Acessórios</v>
      </c>
    </row>
    <row r="5221" customFormat="false" ht="15" hidden="false" customHeight="false" outlineLevel="0" collapsed="false">
      <c r="A5221" s="17" t="s">
        <v>4706</v>
      </c>
      <c r="B5221" s="17" t="n">
        <v>3</v>
      </c>
      <c r="C5221" s="21" t="n">
        <v>46003</v>
      </c>
      <c r="D5221" s="17" t="s">
        <v>1138</v>
      </c>
      <c r="E5221" s="17" t="s">
        <v>111</v>
      </c>
      <c r="F5221" s="17" t="s">
        <v>1493</v>
      </c>
      <c r="G5221" s="17" t="s">
        <v>63</v>
      </c>
      <c r="H5221" s="17" t="s">
        <v>1537</v>
      </c>
      <c r="I5221" s="17" t="s">
        <v>1524</v>
      </c>
      <c r="J5221" s="17" t="n">
        <v>1</v>
      </c>
      <c r="K5221" s="15" t="n">
        <v>188.9</v>
      </c>
      <c r="L5221" s="22" t="n">
        <v>0.15</v>
      </c>
      <c r="M5221" s="15" t="n">
        <v>0</v>
      </c>
      <c r="N5221" s="15" t="n">
        <f aca="false">J5221*K5221</f>
        <v>188.9</v>
      </c>
      <c r="O5221" s="15" t="n">
        <f aca="false">N5221*L5221</f>
        <v>28.335</v>
      </c>
      <c r="P5221" s="15" t="n">
        <f aca="false">N5221-O5221</f>
        <v>160.565</v>
      </c>
      <c r="Q5221" s="15" t="n">
        <f aca="false">J5221*INDEX(dProdutos!$F$2:$F$47,MATCH(E5221,dProdutos!$A$2:$A$47,0))</f>
        <v>88.32</v>
      </c>
      <c r="R5221" s="15" t="n">
        <f aca="false">IF(I5221="Cancelado",0,P5221-Q5221)</f>
        <v>72.245</v>
      </c>
      <c r="S5221" s="17" t="str">
        <f aca="false">INDEX(dProdutos!$D$2:$D$47,MATCH(E5221,dProdutos!$A$2:$A$47,0))</f>
        <v>Moda Masculina</v>
      </c>
    </row>
    <row r="5222" customFormat="false" ht="15" hidden="false" customHeight="false" outlineLevel="0" collapsed="false">
      <c r="A5222" s="17" t="s">
        <v>4707</v>
      </c>
      <c r="B5222" s="17" t="n">
        <v>1</v>
      </c>
      <c r="C5222" s="21" t="n">
        <v>46003</v>
      </c>
      <c r="D5222" s="17" t="s">
        <v>1238</v>
      </c>
      <c r="E5222" s="17" t="s">
        <v>102</v>
      </c>
      <c r="F5222" s="17" t="s">
        <v>1497</v>
      </c>
      <c r="G5222" s="17" t="s">
        <v>63</v>
      </c>
      <c r="H5222" s="17" t="s">
        <v>1537</v>
      </c>
      <c r="I5222" s="17" t="s">
        <v>1531</v>
      </c>
      <c r="J5222" s="17" t="n">
        <v>1</v>
      </c>
      <c r="K5222" s="15" t="n">
        <v>65.9</v>
      </c>
      <c r="L5222" s="22" t="n">
        <v>0.2</v>
      </c>
      <c r="M5222" s="15" t="n">
        <v>12.7</v>
      </c>
      <c r="N5222" s="15" t="n">
        <f aca="false">J5222*K5222</f>
        <v>65.9</v>
      </c>
      <c r="O5222" s="15" t="n">
        <f aca="false">N5222*L5222</f>
        <v>13.18</v>
      </c>
      <c r="P5222" s="15" t="n">
        <f aca="false">N5222-O5222</f>
        <v>52.72</v>
      </c>
      <c r="Q5222" s="15" t="n">
        <f aca="false">J5222*INDEX(dProdutos!$F$2:$F$47,MATCH(E5222,dProdutos!$A$2:$A$47,0))</f>
        <v>29.68</v>
      </c>
      <c r="R5222" s="15" t="n">
        <f aca="false">IF(I5222="Cancelado",0,P5222-Q5222)</f>
        <v>0</v>
      </c>
      <c r="S5222" s="17" t="str">
        <f aca="false">INDEX(dProdutos!$D$2:$D$47,MATCH(E5222,dProdutos!$A$2:$A$47,0))</f>
        <v>Moda Masculina</v>
      </c>
    </row>
    <row r="5223" customFormat="false" ht="15" hidden="false" customHeight="false" outlineLevel="0" collapsed="false">
      <c r="A5223" s="17" t="s">
        <v>4708</v>
      </c>
      <c r="B5223" s="17" t="n">
        <v>1</v>
      </c>
      <c r="C5223" s="21" t="n">
        <v>46003</v>
      </c>
      <c r="D5223" s="17" t="s">
        <v>303</v>
      </c>
      <c r="E5223" s="17" t="s">
        <v>162</v>
      </c>
      <c r="F5223" s="17" t="s">
        <v>1490</v>
      </c>
      <c r="G5223" s="17" t="s">
        <v>63</v>
      </c>
      <c r="H5223" s="17" t="s">
        <v>1537</v>
      </c>
      <c r="I5223" s="17" t="s">
        <v>1531</v>
      </c>
      <c r="J5223" s="17" t="n">
        <v>1</v>
      </c>
      <c r="K5223" s="15" t="n">
        <v>231.9</v>
      </c>
      <c r="L5223" s="22" t="n">
        <v>0</v>
      </c>
      <c r="M5223" s="15" t="n">
        <v>10.79</v>
      </c>
      <c r="N5223" s="15" t="n">
        <f aca="false">J5223*K5223</f>
        <v>231.9</v>
      </c>
      <c r="O5223" s="15" t="n">
        <f aca="false">N5223*L5223</f>
        <v>0</v>
      </c>
      <c r="P5223" s="15" t="n">
        <f aca="false">N5223-O5223</f>
        <v>231.9</v>
      </c>
      <c r="Q5223" s="15" t="n">
        <f aca="false">J5223*INDEX(dProdutos!$F$2:$F$47,MATCH(E5223,dProdutos!$A$2:$A$47,0))</f>
        <v>134.41</v>
      </c>
      <c r="R5223" s="15" t="n">
        <f aca="false">IF(I5223="Cancelado",0,P5223-Q5223)</f>
        <v>0</v>
      </c>
      <c r="S5223" s="17" t="str">
        <f aca="false">INDEX(dProdutos!$D$2:$D$47,MATCH(E5223,dProdutos!$A$2:$A$47,0))</f>
        <v>Casa</v>
      </c>
    </row>
    <row r="5224" customFormat="false" ht="15" hidden="false" customHeight="false" outlineLevel="0" collapsed="false">
      <c r="A5224" s="17" t="s">
        <v>4708</v>
      </c>
      <c r="B5224" s="17" t="n">
        <v>2</v>
      </c>
      <c r="C5224" s="21" t="n">
        <v>46003</v>
      </c>
      <c r="D5224" s="17" t="s">
        <v>303</v>
      </c>
      <c r="E5224" s="17" t="s">
        <v>177</v>
      </c>
      <c r="F5224" s="17" t="s">
        <v>1490</v>
      </c>
      <c r="G5224" s="17" t="s">
        <v>63</v>
      </c>
      <c r="H5224" s="17" t="s">
        <v>1537</v>
      </c>
      <c r="I5224" s="17" t="s">
        <v>1531</v>
      </c>
      <c r="J5224" s="17" t="n">
        <v>1</v>
      </c>
      <c r="K5224" s="15" t="n">
        <v>257.9</v>
      </c>
      <c r="L5224" s="22" t="n">
        <v>0.05</v>
      </c>
      <c r="M5224" s="15" t="n">
        <v>0</v>
      </c>
      <c r="N5224" s="15" t="n">
        <f aca="false">J5224*K5224</f>
        <v>257.9</v>
      </c>
      <c r="O5224" s="15" t="n">
        <f aca="false">N5224*L5224</f>
        <v>12.895</v>
      </c>
      <c r="P5224" s="15" t="n">
        <f aca="false">N5224-O5224</f>
        <v>245.005</v>
      </c>
      <c r="Q5224" s="15" t="n">
        <f aca="false">J5224*INDEX(dProdutos!$F$2:$F$47,MATCH(E5224,dProdutos!$A$2:$A$47,0))</f>
        <v>138.23</v>
      </c>
      <c r="R5224" s="15" t="n">
        <f aca="false">IF(I5224="Cancelado",0,P5224-Q5224)</f>
        <v>0</v>
      </c>
      <c r="S5224" s="17" t="str">
        <f aca="false">INDEX(dProdutos!$D$2:$D$47,MATCH(E5224,dProdutos!$A$2:$A$47,0))</f>
        <v>Casa</v>
      </c>
    </row>
    <row r="5225" customFormat="false" ht="15" hidden="false" customHeight="false" outlineLevel="0" collapsed="false">
      <c r="A5225" s="17" t="s">
        <v>4708</v>
      </c>
      <c r="B5225" s="17" t="n">
        <v>3</v>
      </c>
      <c r="C5225" s="21" t="n">
        <v>46003</v>
      </c>
      <c r="D5225" s="17" t="s">
        <v>303</v>
      </c>
      <c r="E5225" s="17" t="s">
        <v>201</v>
      </c>
      <c r="F5225" s="17" t="s">
        <v>1490</v>
      </c>
      <c r="G5225" s="17" t="s">
        <v>63</v>
      </c>
      <c r="H5225" s="17" t="s">
        <v>1537</v>
      </c>
      <c r="I5225" s="17" t="s">
        <v>1531</v>
      </c>
      <c r="J5225" s="17" t="n">
        <v>1</v>
      </c>
      <c r="K5225" s="15" t="n">
        <v>236.9</v>
      </c>
      <c r="L5225" s="22" t="n">
        <v>0</v>
      </c>
      <c r="M5225" s="15" t="n">
        <v>0</v>
      </c>
      <c r="N5225" s="15" t="n">
        <f aca="false">J5225*K5225</f>
        <v>236.9</v>
      </c>
      <c r="O5225" s="15" t="n">
        <f aca="false">N5225*L5225</f>
        <v>0</v>
      </c>
      <c r="P5225" s="15" t="n">
        <f aca="false">N5225-O5225</f>
        <v>236.9</v>
      </c>
      <c r="Q5225" s="15" t="n">
        <f aca="false">J5225*INDEX(dProdutos!$F$2:$F$47,MATCH(E5225,dProdutos!$A$2:$A$47,0))</f>
        <v>96.23</v>
      </c>
      <c r="R5225" s="15" t="n">
        <f aca="false">IF(I5225="Cancelado",0,P5225-Q5225)</f>
        <v>0</v>
      </c>
      <c r="S5225" s="17" t="str">
        <f aca="false">INDEX(dProdutos!$D$2:$D$47,MATCH(E5225,dProdutos!$A$2:$A$47,0))</f>
        <v>Beleza</v>
      </c>
    </row>
    <row r="5226" customFormat="false" ht="15" hidden="false" customHeight="false" outlineLevel="0" collapsed="false">
      <c r="A5226" s="17" t="s">
        <v>4709</v>
      </c>
      <c r="B5226" s="17" t="n">
        <v>1</v>
      </c>
      <c r="C5226" s="21" t="n">
        <v>46004</v>
      </c>
      <c r="D5226" s="17" t="s">
        <v>1415</v>
      </c>
      <c r="E5226" s="17" t="s">
        <v>165</v>
      </c>
      <c r="F5226" s="17" t="s">
        <v>1499</v>
      </c>
      <c r="G5226" s="17" t="s">
        <v>59</v>
      </c>
      <c r="H5226" s="17" t="s">
        <v>1537</v>
      </c>
      <c r="I5226" s="17" t="s">
        <v>1524</v>
      </c>
      <c r="J5226" s="17" t="n">
        <v>1</v>
      </c>
      <c r="K5226" s="15" t="n">
        <v>231.9</v>
      </c>
      <c r="L5226" s="22" t="n">
        <v>0</v>
      </c>
      <c r="M5226" s="15" t="n">
        <v>14.94</v>
      </c>
      <c r="N5226" s="15" t="n">
        <f aca="false">J5226*K5226</f>
        <v>231.9</v>
      </c>
      <c r="O5226" s="15" t="n">
        <f aca="false">N5226*L5226</f>
        <v>0</v>
      </c>
      <c r="P5226" s="15" t="n">
        <f aca="false">N5226-O5226</f>
        <v>231.9</v>
      </c>
      <c r="Q5226" s="15" t="n">
        <f aca="false">J5226*INDEX(dProdutos!$F$2:$F$47,MATCH(E5226,dProdutos!$A$2:$A$47,0))</f>
        <v>140.83</v>
      </c>
      <c r="R5226" s="15" t="n">
        <f aca="false">IF(I5226="Cancelado",0,P5226-Q5226)</f>
        <v>91.07</v>
      </c>
      <c r="S5226" s="17" t="str">
        <f aca="false">INDEX(dProdutos!$D$2:$D$47,MATCH(E5226,dProdutos!$A$2:$A$47,0))</f>
        <v>Casa</v>
      </c>
    </row>
    <row r="5227" customFormat="false" ht="15" hidden="false" customHeight="false" outlineLevel="0" collapsed="false">
      <c r="A5227" s="17" t="s">
        <v>4710</v>
      </c>
      <c r="B5227" s="17" t="n">
        <v>1</v>
      </c>
      <c r="C5227" s="21" t="n">
        <v>46004</v>
      </c>
      <c r="D5227" s="17" t="s">
        <v>1063</v>
      </c>
      <c r="E5227" s="17" t="s">
        <v>105</v>
      </c>
      <c r="F5227" s="17" t="s">
        <v>1487</v>
      </c>
      <c r="G5227" s="17" t="s">
        <v>62</v>
      </c>
      <c r="H5227" s="17" t="s">
        <v>1537</v>
      </c>
      <c r="I5227" s="17" t="s">
        <v>1541</v>
      </c>
      <c r="J5227" s="17" t="n">
        <v>1</v>
      </c>
      <c r="K5227" s="15" t="n">
        <v>175.9</v>
      </c>
      <c r="L5227" s="22" t="n">
        <v>0</v>
      </c>
      <c r="M5227" s="15" t="n">
        <v>18.95</v>
      </c>
      <c r="N5227" s="15" t="n">
        <f aca="false">J5227*K5227</f>
        <v>175.9</v>
      </c>
      <c r="O5227" s="15" t="n">
        <f aca="false">N5227*L5227</f>
        <v>0</v>
      </c>
      <c r="P5227" s="15" t="n">
        <f aca="false">N5227-O5227</f>
        <v>175.9</v>
      </c>
      <c r="Q5227" s="15" t="n">
        <f aca="false">J5227*INDEX(dProdutos!$F$2:$F$47,MATCH(E5227,dProdutos!$A$2:$A$47,0))</f>
        <v>96.59</v>
      </c>
      <c r="R5227" s="15" t="n">
        <f aca="false">IF(I5227="Cancelado",0,P5227-Q5227)</f>
        <v>79.31</v>
      </c>
      <c r="S5227" s="17" t="str">
        <f aca="false">INDEX(dProdutos!$D$2:$D$47,MATCH(E5227,dProdutos!$A$2:$A$47,0))</f>
        <v>Moda Masculina</v>
      </c>
    </row>
    <row r="5228" customFormat="false" ht="15" hidden="false" customHeight="false" outlineLevel="0" collapsed="false">
      <c r="A5228" s="17" t="s">
        <v>4711</v>
      </c>
      <c r="B5228" s="17" t="n">
        <v>1</v>
      </c>
      <c r="C5228" s="21" t="n">
        <v>46004</v>
      </c>
      <c r="D5228" s="17" t="s">
        <v>984</v>
      </c>
      <c r="E5228" s="17" t="s">
        <v>81</v>
      </c>
      <c r="F5228" s="17" t="s">
        <v>1487</v>
      </c>
      <c r="G5228" s="17" t="s">
        <v>59</v>
      </c>
      <c r="H5228" s="17" t="s">
        <v>1523</v>
      </c>
      <c r="I5228" s="17" t="s">
        <v>1524</v>
      </c>
      <c r="J5228" s="17" t="n">
        <v>1</v>
      </c>
      <c r="K5228" s="15" t="n">
        <v>64.9</v>
      </c>
      <c r="L5228" s="22" t="n">
        <v>0</v>
      </c>
      <c r="M5228" s="15" t="n">
        <v>26.94</v>
      </c>
      <c r="N5228" s="15" t="n">
        <f aca="false">J5228*K5228</f>
        <v>64.9</v>
      </c>
      <c r="O5228" s="15" t="n">
        <f aca="false">N5228*L5228</f>
        <v>0</v>
      </c>
      <c r="P5228" s="15" t="n">
        <f aca="false">N5228-O5228</f>
        <v>64.9</v>
      </c>
      <c r="Q5228" s="15" t="n">
        <f aca="false">J5228*INDEX(dProdutos!$F$2:$F$47,MATCH(E5228,dProdutos!$A$2:$A$47,0))</f>
        <v>26.12</v>
      </c>
      <c r="R5228" s="15" t="n">
        <f aca="false">IF(I5228="Cancelado",0,P5228-Q5228)</f>
        <v>38.78</v>
      </c>
      <c r="S5228" s="17" t="str">
        <f aca="false">INDEX(dProdutos!$D$2:$D$47,MATCH(E5228,dProdutos!$A$2:$A$47,0))</f>
        <v>Moda Feminina</v>
      </c>
    </row>
    <row r="5229" customFormat="false" ht="15" hidden="false" customHeight="false" outlineLevel="0" collapsed="false">
      <c r="A5229" s="17" t="s">
        <v>4712</v>
      </c>
      <c r="B5229" s="17" t="n">
        <v>1</v>
      </c>
      <c r="C5229" s="21" t="n">
        <v>46004</v>
      </c>
      <c r="D5229" s="17" t="s">
        <v>615</v>
      </c>
      <c r="E5229" s="17" t="s">
        <v>156</v>
      </c>
      <c r="F5229" s="17" t="s">
        <v>1497</v>
      </c>
      <c r="G5229" s="17" t="s">
        <v>59</v>
      </c>
      <c r="H5229" s="17" t="s">
        <v>1537</v>
      </c>
      <c r="I5229" s="17" t="s">
        <v>1531</v>
      </c>
      <c r="J5229" s="17" t="n">
        <v>3</v>
      </c>
      <c r="K5229" s="15" t="n">
        <v>192.9</v>
      </c>
      <c r="L5229" s="22" t="n">
        <v>0.15</v>
      </c>
      <c r="M5229" s="15" t="n">
        <v>15.53</v>
      </c>
      <c r="N5229" s="15" t="n">
        <f aca="false">J5229*K5229</f>
        <v>578.7</v>
      </c>
      <c r="O5229" s="15" t="n">
        <f aca="false">N5229*L5229</f>
        <v>86.805</v>
      </c>
      <c r="P5229" s="15" t="n">
        <f aca="false">N5229-O5229</f>
        <v>491.895</v>
      </c>
      <c r="Q5229" s="15" t="n">
        <f aca="false">J5229*INDEX(dProdutos!$F$2:$F$47,MATCH(E5229,dProdutos!$A$2:$A$47,0))</f>
        <v>241.14</v>
      </c>
      <c r="R5229" s="15" t="n">
        <f aca="false">IF(I5229="Cancelado",0,P5229-Q5229)</f>
        <v>0</v>
      </c>
      <c r="S5229" s="17" t="str">
        <f aca="false">INDEX(dProdutos!$D$2:$D$47,MATCH(E5229,dProdutos!$A$2:$A$47,0))</f>
        <v>Acessórios</v>
      </c>
    </row>
    <row r="5230" customFormat="false" ht="15" hidden="false" customHeight="false" outlineLevel="0" collapsed="false">
      <c r="A5230" s="17" t="s">
        <v>4713</v>
      </c>
      <c r="B5230" s="17" t="n">
        <v>1</v>
      </c>
      <c r="C5230" s="21" t="n">
        <v>46004</v>
      </c>
      <c r="D5230" s="17" t="s">
        <v>784</v>
      </c>
      <c r="E5230" s="17" t="s">
        <v>88</v>
      </c>
      <c r="F5230" s="17" t="s">
        <v>1495</v>
      </c>
      <c r="G5230" s="17" t="s">
        <v>62</v>
      </c>
      <c r="H5230" s="17" t="s">
        <v>1523</v>
      </c>
      <c r="I5230" s="17" t="s">
        <v>1524</v>
      </c>
      <c r="J5230" s="17" t="n">
        <v>1</v>
      </c>
      <c r="K5230" s="15" t="n">
        <v>170.9</v>
      </c>
      <c r="L5230" s="22" t="n">
        <v>0.05</v>
      </c>
      <c r="M5230" s="15" t="n">
        <v>17.09</v>
      </c>
      <c r="N5230" s="15" t="n">
        <f aca="false">J5230*K5230</f>
        <v>170.9</v>
      </c>
      <c r="O5230" s="15" t="n">
        <f aca="false">N5230*L5230</f>
        <v>8.545</v>
      </c>
      <c r="P5230" s="15" t="n">
        <f aca="false">N5230-O5230</f>
        <v>162.355</v>
      </c>
      <c r="Q5230" s="15" t="n">
        <f aca="false">J5230*INDEX(dProdutos!$F$2:$F$47,MATCH(E5230,dProdutos!$A$2:$A$47,0))</f>
        <v>98.14</v>
      </c>
      <c r="R5230" s="15" t="n">
        <f aca="false">IF(I5230="Cancelado",0,P5230-Q5230)</f>
        <v>64.215</v>
      </c>
      <c r="S5230" s="17" t="str">
        <f aca="false">INDEX(dProdutos!$D$2:$D$47,MATCH(E5230,dProdutos!$A$2:$A$47,0))</f>
        <v>Moda Feminina</v>
      </c>
    </row>
    <row r="5231" customFormat="false" ht="15" hidden="false" customHeight="false" outlineLevel="0" collapsed="false">
      <c r="A5231" s="17" t="s">
        <v>4714</v>
      </c>
      <c r="B5231" s="17" t="n">
        <v>1</v>
      </c>
      <c r="C5231" s="21" t="n">
        <v>46004</v>
      </c>
      <c r="D5231" s="17" t="s">
        <v>1114</v>
      </c>
      <c r="E5231" s="17" t="s">
        <v>150</v>
      </c>
      <c r="F5231" s="17" t="s">
        <v>1487</v>
      </c>
      <c r="G5231" s="17" t="s">
        <v>59</v>
      </c>
      <c r="H5231" s="17" t="s">
        <v>1537</v>
      </c>
      <c r="I5231" s="17" t="s">
        <v>1524</v>
      </c>
      <c r="J5231" s="17" t="n">
        <v>1</v>
      </c>
      <c r="K5231" s="15" t="n">
        <v>71.9</v>
      </c>
      <c r="L5231" s="22" t="n">
        <v>0</v>
      </c>
      <c r="M5231" s="15" t="n">
        <v>0</v>
      </c>
      <c r="N5231" s="15" t="n">
        <f aca="false">J5231*K5231</f>
        <v>71.9</v>
      </c>
      <c r="O5231" s="15" t="n">
        <f aca="false">N5231*L5231</f>
        <v>0</v>
      </c>
      <c r="P5231" s="15" t="n">
        <f aca="false">N5231-O5231</f>
        <v>71.9</v>
      </c>
      <c r="Q5231" s="15" t="n">
        <f aca="false">J5231*INDEX(dProdutos!$F$2:$F$47,MATCH(E5231,dProdutos!$A$2:$A$47,0))</f>
        <v>27.38</v>
      </c>
      <c r="R5231" s="15" t="n">
        <f aca="false">IF(I5231="Cancelado",0,P5231-Q5231)</f>
        <v>44.52</v>
      </c>
      <c r="S5231" s="17" t="str">
        <f aca="false">INDEX(dProdutos!$D$2:$D$47,MATCH(E5231,dProdutos!$A$2:$A$47,0))</f>
        <v>Acessórios</v>
      </c>
    </row>
    <row r="5232" customFormat="false" ht="15" hidden="false" customHeight="false" outlineLevel="0" collapsed="false">
      <c r="A5232" s="17" t="s">
        <v>4714</v>
      </c>
      <c r="B5232" s="17" t="n">
        <v>2</v>
      </c>
      <c r="C5232" s="21" t="n">
        <v>46004</v>
      </c>
      <c r="D5232" s="17" t="s">
        <v>1114</v>
      </c>
      <c r="E5232" s="17" t="s">
        <v>153</v>
      </c>
      <c r="F5232" s="17" t="s">
        <v>1487</v>
      </c>
      <c r="G5232" s="17" t="s">
        <v>59</v>
      </c>
      <c r="H5232" s="17" t="s">
        <v>1537</v>
      </c>
      <c r="I5232" s="17" t="s">
        <v>1524</v>
      </c>
      <c r="J5232" s="17" t="n">
        <v>1</v>
      </c>
      <c r="K5232" s="15" t="n">
        <v>165.9</v>
      </c>
      <c r="L5232" s="22" t="n">
        <v>0.15</v>
      </c>
      <c r="M5232" s="15" t="n">
        <v>0</v>
      </c>
      <c r="N5232" s="15" t="n">
        <f aca="false">J5232*K5232</f>
        <v>165.9</v>
      </c>
      <c r="O5232" s="15" t="n">
        <f aca="false">N5232*L5232</f>
        <v>24.885</v>
      </c>
      <c r="P5232" s="15" t="n">
        <f aca="false">N5232-O5232</f>
        <v>141.015</v>
      </c>
      <c r="Q5232" s="15" t="n">
        <f aca="false">J5232*INDEX(dProdutos!$F$2:$F$47,MATCH(E5232,dProdutos!$A$2:$A$47,0))</f>
        <v>67.28</v>
      </c>
      <c r="R5232" s="15" t="n">
        <f aca="false">IF(I5232="Cancelado",0,P5232-Q5232)</f>
        <v>73.735</v>
      </c>
      <c r="S5232" s="17" t="str">
        <f aca="false">INDEX(dProdutos!$D$2:$D$47,MATCH(E5232,dProdutos!$A$2:$A$47,0))</f>
        <v>Acessórios</v>
      </c>
    </row>
    <row r="5233" customFormat="false" ht="15" hidden="false" customHeight="false" outlineLevel="0" collapsed="false">
      <c r="A5233" s="17" t="s">
        <v>4715</v>
      </c>
      <c r="B5233" s="17" t="n">
        <v>1</v>
      </c>
      <c r="C5233" s="21" t="n">
        <v>46004</v>
      </c>
      <c r="D5233" s="17" t="s">
        <v>1339</v>
      </c>
      <c r="E5233" s="17" t="s">
        <v>192</v>
      </c>
      <c r="F5233" s="17" t="s">
        <v>1493</v>
      </c>
      <c r="G5233" s="17" t="s">
        <v>61</v>
      </c>
      <c r="H5233" s="17" t="s">
        <v>1537</v>
      </c>
      <c r="I5233" s="17" t="s">
        <v>1531</v>
      </c>
      <c r="J5233" s="17" t="n">
        <v>1</v>
      </c>
      <c r="K5233" s="15" t="n">
        <v>245.9</v>
      </c>
      <c r="L5233" s="22" t="n">
        <v>0</v>
      </c>
      <c r="M5233" s="15" t="n">
        <v>33.02</v>
      </c>
      <c r="N5233" s="15" t="n">
        <f aca="false">J5233*K5233</f>
        <v>245.9</v>
      </c>
      <c r="O5233" s="15" t="n">
        <f aca="false">N5233*L5233</f>
        <v>0</v>
      </c>
      <c r="P5233" s="15" t="n">
        <f aca="false">N5233-O5233</f>
        <v>245.9</v>
      </c>
      <c r="Q5233" s="15" t="n">
        <f aca="false">J5233*INDEX(dProdutos!$F$2:$F$47,MATCH(E5233,dProdutos!$A$2:$A$47,0))</f>
        <v>107.78</v>
      </c>
      <c r="R5233" s="15" t="n">
        <f aca="false">IF(I5233="Cancelado",0,P5233-Q5233)</f>
        <v>0</v>
      </c>
      <c r="S5233" s="17" t="str">
        <f aca="false">INDEX(dProdutos!$D$2:$D$47,MATCH(E5233,dProdutos!$A$2:$A$47,0))</f>
        <v>Eletrônicos</v>
      </c>
    </row>
    <row r="5234" customFormat="false" ht="15" hidden="false" customHeight="false" outlineLevel="0" collapsed="false">
      <c r="A5234" s="17" t="s">
        <v>4716</v>
      </c>
      <c r="B5234" s="17" t="n">
        <v>1</v>
      </c>
      <c r="C5234" s="21" t="n">
        <v>46004</v>
      </c>
      <c r="D5234" s="17" t="s">
        <v>272</v>
      </c>
      <c r="E5234" s="17" t="s">
        <v>144</v>
      </c>
      <c r="F5234" s="17" t="s">
        <v>1490</v>
      </c>
      <c r="G5234" s="17" t="s">
        <v>59</v>
      </c>
      <c r="H5234" s="17" t="s">
        <v>1537</v>
      </c>
      <c r="I5234" s="17" t="s">
        <v>1524</v>
      </c>
      <c r="J5234" s="17" t="n">
        <v>3</v>
      </c>
      <c r="K5234" s="15" t="n">
        <v>260.9</v>
      </c>
      <c r="L5234" s="22" t="n">
        <v>0.1</v>
      </c>
      <c r="M5234" s="15" t="n">
        <v>0</v>
      </c>
      <c r="N5234" s="15" t="n">
        <f aca="false">J5234*K5234</f>
        <v>782.7</v>
      </c>
      <c r="O5234" s="15" t="n">
        <f aca="false">N5234*L5234</f>
        <v>78.27</v>
      </c>
      <c r="P5234" s="15" t="n">
        <f aca="false">N5234-O5234</f>
        <v>704.43</v>
      </c>
      <c r="Q5234" s="15" t="n">
        <f aca="false">J5234*INDEX(dProdutos!$F$2:$F$47,MATCH(E5234,dProdutos!$A$2:$A$47,0))</f>
        <v>299.58</v>
      </c>
      <c r="R5234" s="15" t="n">
        <f aca="false">IF(I5234="Cancelado",0,P5234-Q5234)</f>
        <v>404.85</v>
      </c>
      <c r="S5234" s="17" t="str">
        <f aca="false">INDEX(dProdutos!$D$2:$D$47,MATCH(E5234,dProdutos!$A$2:$A$47,0))</f>
        <v>Acessórios</v>
      </c>
    </row>
    <row r="5235" customFormat="false" ht="15" hidden="false" customHeight="false" outlineLevel="0" collapsed="false">
      <c r="A5235" s="17" t="s">
        <v>4716</v>
      </c>
      <c r="B5235" s="17" t="n">
        <v>2</v>
      </c>
      <c r="C5235" s="21" t="n">
        <v>46004</v>
      </c>
      <c r="D5235" s="17" t="s">
        <v>272</v>
      </c>
      <c r="E5235" s="17" t="s">
        <v>201</v>
      </c>
      <c r="F5235" s="17" t="s">
        <v>1490</v>
      </c>
      <c r="G5235" s="17" t="s">
        <v>59</v>
      </c>
      <c r="H5235" s="17" t="s">
        <v>1537</v>
      </c>
      <c r="I5235" s="17" t="s">
        <v>1524</v>
      </c>
      <c r="J5235" s="17" t="n">
        <v>1</v>
      </c>
      <c r="K5235" s="15" t="n">
        <v>236.9</v>
      </c>
      <c r="L5235" s="22" t="n">
        <v>0</v>
      </c>
      <c r="M5235" s="15" t="n">
        <v>0</v>
      </c>
      <c r="N5235" s="15" t="n">
        <f aca="false">J5235*K5235</f>
        <v>236.9</v>
      </c>
      <c r="O5235" s="15" t="n">
        <f aca="false">N5235*L5235</f>
        <v>0</v>
      </c>
      <c r="P5235" s="15" t="n">
        <f aca="false">N5235-O5235</f>
        <v>236.9</v>
      </c>
      <c r="Q5235" s="15" t="n">
        <f aca="false">J5235*INDEX(dProdutos!$F$2:$F$47,MATCH(E5235,dProdutos!$A$2:$A$47,0))</f>
        <v>96.23</v>
      </c>
      <c r="R5235" s="15" t="n">
        <f aca="false">IF(I5235="Cancelado",0,P5235-Q5235)</f>
        <v>140.67</v>
      </c>
      <c r="S5235" s="17" t="str">
        <f aca="false">INDEX(dProdutos!$D$2:$D$47,MATCH(E5235,dProdutos!$A$2:$A$47,0))</f>
        <v>Beleza</v>
      </c>
    </row>
    <row r="5236" customFormat="false" ht="15" hidden="false" customHeight="false" outlineLevel="0" collapsed="false">
      <c r="A5236" s="17" t="s">
        <v>4717</v>
      </c>
      <c r="B5236" s="17" t="n">
        <v>1</v>
      </c>
      <c r="C5236" s="21" t="n">
        <v>46004</v>
      </c>
      <c r="D5236" s="17" t="s">
        <v>1028</v>
      </c>
      <c r="E5236" s="17" t="s">
        <v>192</v>
      </c>
      <c r="F5236" s="17" t="s">
        <v>1501</v>
      </c>
      <c r="G5236" s="17" t="s">
        <v>63</v>
      </c>
      <c r="H5236" s="17" t="s">
        <v>1523</v>
      </c>
      <c r="I5236" s="17" t="s">
        <v>1524</v>
      </c>
      <c r="J5236" s="17" t="n">
        <v>1</v>
      </c>
      <c r="K5236" s="15" t="n">
        <v>245.9</v>
      </c>
      <c r="L5236" s="22" t="n">
        <v>0.2</v>
      </c>
      <c r="M5236" s="15" t="n">
        <v>33.82</v>
      </c>
      <c r="N5236" s="15" t="n">
        <f aca="false">J5236*K5236</f>
        <v>245.9</v>
      </c>
      <c r="O5236" s="15" t="n">
        <f aca="false">N5236*L5236</f>
        <v>49.18</v>
      </c>
      <c r="P5236" s="15" t="n">
        <f aca="false">N5236-O5236</f>
        <v>196.72</v>
      </c>
      <c r="Q5236" s="15" t="n">
        <f aca="false">J5236*INDEX(dProdutos!$F$2:$F$47,MATCH(E5236,dProdutos!$A$2:$A$47,0))</f>
        <v>107.78</v>
      </c>
      <c r="R5236" s="15" t="n">
        <f aca="false">IF(I5236="Cancelado",0,P5236-Q5236)</f>
        <v>88.94</v>
      </c>
      <c r="S5236" s="17" t="str">
        <f aca="false">INDEX(dProdutos!$D$2:$D$47,MATCH(E5236,dProdutos!$A$2:$A$47,0))</f>
        <v>Eletrônicos</v>
      </c>
    </row>
    <row r="5237" customFormat="false" ht="15" hidden="false" customHeight="false" outlineLevel="0" collapsed="false">
      <c r="A5237" s="17" t="s">
        <v>4718</v>
      </c>
      <c r="B5237" s="17" t="n">
        <v>1</v>
      </c>
      <c r="C5237" s="21" t="n">
        <v>46004</v>
      </c>
      <c r="D5237" s="17" t="s">
        <v>1051</v>
      </c>
      <c r="E5237" s="17" t="s">
        <v>126</v>
      </c>
      <c r="F5237" s="17" t="s">
        <v>1503</v>
      </c>
      <c r="G5237" s="17" t="s">
        <v>59</v>
      </c>
      <c r="H5237" s="17" t="s">
        <v>1537</v>
      </c>
      <c r="I5237" s="17" t="s">
        <v>1524</v>
      </c>
      <c r="J5237" s="17" t="n">
        <v>1</v>
      </c>
      <c r="K5237" s="15" t="n">
        <v>296.9</v>
      </c>
      <c r="L5237" s="22" t="n">
        <v>0</v>
      </c>
      <c r="M5237" s="15" t="n">
        <v>18.38</v>
      </c>
      <c r="N5237" s="15" t="n">
        <f aca="false">J5237*K5237</f>
        <v>296.9</v>
      </c>
      <c r="O5237" s="15" t="n">
        <f aca="false">N5237*L5237</f>
        <v>0</v>
      </c>
      <c r="P5237" s="15" t="n">
        <f aca="false">N5237-O5237</f>
        <v>296.9</v>
      </c>
      <c r="Q5237" s="15" t="n">
        <f aca="false">J5237*INDEX(dProdutos!$F$2:$F$47,MATCH(E5237,dProdutos!$A$2:$A$47,0))</f>
        <v>135.24</v>
      </c>
      <c r="R5237" s="15" t="n">
        <f aca="false">IF(I5237="Cancelado",0,P5237-Q5237)</f>
        <v>161.66</v>
      </c>
      <c r="S5237" s="17" t="str">
        <f aca="false">INDEX(dProdutos!$D$2:$D$47,MATCH(E5237,dProdutos!$A$2:$A$47,0))</f>
        <v>Calçados</v>
      </c>
    </row>
    <row r="5238" customFormat="false" ht="15" hidden="false" customHeight="false" outlineLevel="0" collapsed="false">
      <c r="A5238" s="17" t="s">
        <v>4719</v>
      </c>
      <c r="B5238" s="17" t="n">
        <v>1</v>
      </c>
      <c r="C5238" s="21" t="n">
        <v>46004</v>
      </c>
      <c r="D5238" s="17" t="s">
        <v>1363</v>
      </c>
      <c r="E5238" s="17" t="s">
        <v>114</v>
      </c>
      <c r="F5238" s="17" t="s">
        <v>1487</v>
      </c>
      <c r="G5238" s="17" t="s">
        <v>64</v>
      </c>
      <c r="H5238" s="17" t="s">
        <v>1540</v>
      </c>
      <c r="I5238" s="17" t="s">
        <v>1524</v>
      </c>
      <c r="J5238" s="17" t="n">
        <v>1</v>
      </c>
      <c r="K5238" s="15" t="n">
        <v>202.9</v>
      </c>
      <c r="L5238" s="22" t="n">
        <v>0.15</v>
      </c>
      <c r="M5238" s="15" t="n">
        <v>24.45</v>
      </c>
      <c r="N5238" s="15" t="n">
        <f aca="false">J5238*K5238</f>
        <v>202.9</v>
      </c>
      <c r="O5238" s="15" t="n">
        <f aca="false">N5238*L5238</f>
        <v>30.435</v>
      </c>
      <c r="P5238" s="15" t="n">
        <f aca="false">N5238-O5238</f>
        <v>172.465</v>
      </c>
      <c r="Q5238" s="15" t="n">
        <f aca="false">J5238*INDEX(dProdutos!$F$2:$F$47,MATCH(E5238,dProdutos!$A$2:$A$47,0))</f>
        <v>110.39</v>
      </c>
      <c r="R5238" s="15" t="n">
        <f aca="false">IF(I5238="Cancelado",0,P5238-Q5238)</f>
        <v>62.075</v>
      </c>
      <c r="S5238" s="17" t="str">
        <f aca="false">INDEX(dProdutos!$D$2:$D$47,MATCH(E5238,dProdutos!$A$2:$A$47,0))</f>
        <v>Moda Masculina</v>
      </c>
    </row>
    <row r="5239" customFormat="false" ht="15" hidden="false" customHeight="false" outlineLevel="0" collapsed="false">
      <c r="A5239" s="17" t="s">
        <v>4720</v>
      </c>
      <c r="B5239" s="17" t="n">
        <v>1</v>
      </c>
      <c r="C5239" s="21" t="n">
        <v>46004</v>
      </c>
      <c r="D5239" s="17" t="s">
        <v>789</v>
      </c>
      <c r="E5239" s="17" t="s">
        <v>192</v>
      </c>
      <c r="F5239" s="17" t="s">
        <v>1497</v>
      </c>
      <c r="G5239" s="17" t="s">
        <v>60</v>
      </c>
      <c r="H5239" s="17" t="s">
        <v>1527</v>
      </c>
      <c r="I5239" s="17" t="s">
        <v>1531</v>
      </c>
      <c r="J5239" s="17" t="n">
        <v>1</v>
      </c>
      <c r="K5239" s="15" t="n">
        <v>245.9</v>
      </c>
      <c r="L5239" s="22" t="n">
        <v>0</v>
      </c>
      <c r="M5239" s="15" t="n">
        <v>0</v>
      </c>
      <c r="N5239" s="15" t="n">
        <f aca="false">J5239*K5239</f>
        <v>245.9</v>
      </c>
      <c r="O5239" s="15" t="n">
        <f aca="false">N5239*L5239</f>
        <v>0</v>
      </c>
      <c r="P5239" s="15" t="n">
        <f aca="false">N5239-O5239</f>
        <v>245.9</v>
      </c>
      <c r="Q5239" s="15" t="n">
        <f aca="false">J5239*INDEX(dProdutos!$F$2:$F$47,MATCH(E5239,dProdutos!$A$2:$A$47,0))</f>
        <v>107.78</v>
      </c>
      <c r="R5239" s="15" t="n">
        <f aca="false">IF(I5239="Cancelado",0,P5239-Q5239)</f>
        <v>0</v>
      </c>
      <c r="S5239" s="17" t="str">
        <f aca="false">INDEX(dProdutos!$D$2:$D$47,MATCH(E5239,dProdutos!$A$2:$A$47,0))</f>
        <v>Eletrônicos</v>
      </c>
    </row>
    <row r="5240" customFormat="false" ht="15" hidden="false" customHeight="false" outlineLevel="0" collapsed="false">
      <c r="A5240" s="17" t="s">
        <v>4720</v>
      </c>
      <c r="B5240" s="17" t="n">
        <v>2</v>
      </c>
      <c r="C5240" s="21" t="n">
        <v>46004</v>
      </c>
      <c r="D5240" s="17" t="s">
        <v>789</v>
      </c>
      <c r="E5240" s="17" t="s">
        <v>210</v>
      </c>
      <c r="F5240" s="17" t="s">
        <v>1497</v>
      </c>
      <c r="G5240" s="17" t="s">
        <v>60</v>
      </c>
      <c r="H5240" s="17" t="s">
        <v>1527</v>
      </c>
      <c r="I5240" s="17" t="s">
        <v>1531</v>
      </c>
      <c r="J5240" s="17" t="n">
        <v>1</v>
      </c>
      <c r="K5240" s="15" t="n">
        <v>245.9</v>
      </c>
      <c r="L5240" s="22" t="n">
        <v>0.2</v>
      </c>
      <c r="M5240" s="15" t="n">
        <v>0</v>
      </c>
      <c r="N5240" s="15" t="n">
        <f aca="false">J5240*K5240</f>
        <v>245.9</v>
      </c>
      <c r="O5240" s="15" t="n">
        <f aca="false">N5240*L5240</f>
        <v>49.18</v>
      </c>
      <c r="P5240" s="15" t="n">
        <f aca="false">N5240-O5240</f>
        <v>196.72</v>
      </c>
      <c r="Q5240" s="15" t="n">
        <f aca="false">J5240*INDEX(dProdutos!$F$2:$F$47,MATCH(E5240,dProdutos!$A$2:$A$47,0))</f>
        <v>150.63</v>
      </c>
      <c r="R5240" s="15" t="n">
        <f aca="false">IF(I5240="Cancelado",0,P5240-Q5240)</f>
        <v>0</v>
      </c>
      <c r="S5240" s="17" t="str">
        <f aca="false">INDEX(dProdutos!$D$2:$D$47,MATCH(E5240,dProdutos!$A$2:$A$47,0))</f>
        <v>Beleza</v>
      </c>
    </row>
    <row r="5241" customFormat="false" ht="15" hidden="false" customHeight="false" outlineLevel="0" collapsed="false">
      <c r="A5241" s="17" t="s">
        <v>4721</v>
      </c>
      <c r="B5241" s="17" t="n">
        <v>1</v>
      </c>
      <c r="C5241" s="21" t="n">
        <v>46004</v>
      </c>
      <c r="D5241" s="17" t="s">
        <v>874</v>
      </c>
      <c r="E5241" s="17" t="s">
        <v>81</v>
      </c>
      <c r="F5241" s="17" t="s">
        <v>1503</v>
      </c>
      <c r="G5241" s="17" t="s">
        <v>59</v>
      </c>
      <c r="H5241" s="17" t="s">
        <v>1523</v>
      </c>
      <c r="I5241" s="17" t="s">
        <v>1524</v>
      </c>
      <c r="J5241" s="17" t="n">
        <v>1</v>
      </c>
      <c r="K5241" s="15" t="n">
        <v>64.9</v>
      </c>
      <c r="L5241" s="22" t="n">
        <v>0</v>
      </c>
      <c r="M5241" s="15" t="n">
        <v>14.98</v>
      </c>
      <c r="N5241" s="15" t="n">
        <f aca="false">J5241*K5241</f>
        <v>64.9</v>
      </c>
      <c r="O5241" s="15" t="n">
        <f aca="false">N5241*L5241</f>
        <v>0</v>
      </c>
      <c r="P5241" s="15" t="n">
        <f aca="false">N5241-O5241</f>
        <v>64.9</v>
      </c>
      <c r="Q5241" s="15" t="n">
        <f aca="false">J5241*INDEX(dProdutos!$F$2:$F$47,MATCH(E5241,dProdutos!$A$2:$A$47,0))</f>
        <v>26.12</v>
      </c>
      <c r="R5241" s="15" t="n">
        <f aca="false">IF(I5241="Cancelado",0,P5241-Q5241)</f>
        <v>38.78</v>
      </c>
      <c r="S5241" s="17" t="str">
        <f aca="false">INDEX(dProdutos!$D$2:$D$47,MATCH(E5241,dProdutos!$A$2:$A$47,0))</f>
        <v>Moda Feminina</v>
      </c>
    </row>
    <row r="5242" customFormat="false" ht="15" hidden="false" customHeight="false" outlineLevel="0" collapsed="false">
      <c r="A5242" s="17" t="s">
        <v>4721</v>
      </c>
      <c r="B5242" s="17" t="n">
        <v>2</v>
      </c>
      <c r="C5242" s="21" t="n">
        <v>46004</v>
      </c>
      <c r="D5242" s="17" t="s">
        <v>874</v>
      </c>
      <c r="E5242" s="17" t="s">
        <v>174</v>
      </c>
      <c r="F5242" s="17" t="s">
        <v>1503</v>
      </c>
      <c r="G5242" s="17" t="s">
        <v>59</v>
      </c>
      <c r="H5242" s="17" t="s">
        <v>1523</v>
      </c>
      <c r="I5242" s="17" t="s">
        <v>1524</v>
      </c>
      <c r="J5242" s="17" t="n">
        <v>1</v>
      </c>
      <c r="K5242" s="15" t="n">
        <v>250.9</v>
      </c>
      <c r="L5242" s="22" t="n">
        <v>0</v>
      </c>
      <c r="M5242" s="15" t="n">
        <v>0</v>
      </c>
      <c r="N5242" s="15" t="n">
        <f aca="false">J5242*K5242</f>
        <v>250.9</v>
      </c>
      <c r="O5242" s="15" t="n">
        <f aca="false">N5242*L5242</f>
        <v>0</v>
      </c>
      <c r="P5242" s="15" t="n">
        <f aca="false">N5242-O5242</f>
        <v>250.9</v>
      </c>
      <c r="Q5242" s="15" t="n">
        <f aca="false">J5242*INDEX(dProdutos!$F$2:$F$47,MATCH(E5242,dProdutos!$A$2:$A$47,0))</f>
        <v>151.28</v>
      </c>
      <c r="R5242" s="15" t="n">
        <f aca="false">IF(I5242="Cancelado",0,P5242-Q5242)</f>
        <v>99.62</v>
      </c>
      <c r="S5242" s="17" t="str">
        <f aca="false">INDEX(dProdutos!$D$2:$D$47,MATCH(E5242,dProdutos!$A$2:$A$47,0))</f>
        <v>Casa</v>
      </c>
    </row>
    <row r="5243" customFormat="false" ht="15" hidden="false" customHeight="false" outlineLevel="0" collapsed="false">
      <c r="A5243" s="17" t="s">
        <v>4722</v>
      </c>
      <c r="B5243" s="17" t="n">
        <v>1</v>
      </c>
      <c r="C5243" s="21" t="n">
        <v>46004</v>
      </c>
      <c r="D5243" s="17" t="s">
        <v>1178</v>
      </c>
      <c r="E5243" s="17" t="s">
        <v>132</v>
      </c>
      <c r="F5243" s="17" t="s">
        <v>1495</v>
      </c>
      <c r="G5243" s="17" t="s">
        <v>59</v>
      </c>
      <c r="H5243" s="17" t="s">
        <v>1537</v>
      </c>
      <c r="I5243" s="17" t="s">
        <v>1524</v>
      </c>
      <c r="J5243" s="17" t="n">
        <v>1</v>
      </c>
      <c r="K5243" s="15" t="n">
        <v>179.9</v>
      </c>
      <c r="L5243" s="22" t="n">
        <v>0</v>
      </c>
      <c r="M5243" s="15" t="n">
        <v>0</v>
      </c>
      <c r="N5243" s="15" t="n">
        <f aca="false">J5243*K5243</f>
        <v>179.9</v>
      </c>
      <c r="O5243" s="15" t="n">
        <f aca="false">N5243*L5243</f>
        <v>0</v>
      </c>
      <c r="P5243" s="15" t="n">
        <f aca="false">N5243-O5243</f>
        <v>179.9</v>
      </c>
      <c r="Q5243" s="15" t="n">
        <f aca="false">J5243*INDEX(dProdutos!$F$2:$F$47,MATCH(E5243,dProdutos!$A$2:$A$47,0))</f>
        <v>93.56</v>
      </c>
      <c r="R5243" s="15" t="n">
        <f aca="false">IF(I5243="Cancelado",0,P5243-Q5243)</f>
        <v>86.34</v>
      </c>
      <c r="S5243" s="17" t="str">
        <f aca="false">INDEX(dProdutos!$D$2:$D$47,MATCH(E5243,dProdutos!$A$2:$A$47,0))</f>
        <v>Calçados</v>
      </c>
    </row>
    <row r="5244" customFormat="false" ht="15" hidden="false" customHeight="false" outlineLevel="0" collapsed="false">
      <c r="A5244" s="17" t="s">
        <v>4722</v>
      </c>
      <c r="B5244" s="17" t="n">
        <v>2</v>
      </c>
      <c r="C5244" s="21" t="n">
        <v>46004</v>
      </c>
      <c r="D5244" s="17" t="s">
        <v>1178</v>
      </c>
      <c r="E5244" s="17" t="s">
        <v>135</v>
      </c>
      <c r="F5244" s="17" t="s">
        <v>1495</v>
      </c>
      <c r="G5244" s="17" t="s">
        <v>59</v>
      </c>
      <c r="H5244" s="17" t="s">
        <v>1537</v>
      </c>
      <c r="I5244" s="17" t="s">
        <v>1524</v>
      </c>
      <c r="J5244" s="17" t="n">
        <v>1</v>
      </c>
      <c r="K5244" s="15" t="n">
        <v>200.9</v>
      </c>
      <c r="L5244" s="22" t="n">
        <v>0</v>
      </c>
      <c r="M5244" s="15" t="n">
        <v>0</v>
      </c>
      <c r="N5244" s="15" t="n">
        <f aca="false">J5244*K5244</f>
        <v>200.9</v>
      </c>
      <c r="O5244" s="15" t="n">
        <f aca="false">N5244*L5244</f>
        <v>0</v>
      </c>
      <c r="P5244" s="15" t="n">
        <f aca="false">N5244-O5244</f>
        <v>200.9</v>
      </c>
      <c r="Q5244" s="15" t="n">
        <f aca="false">J5244*INDEX(dProdutos!$F$2:$F$47,MATCH(E5244,dProdutos!$A$2:$A$47,0))</f>
        <v>80.73</v>
      </c>
      <c r="R5244" s="15" t="n">
        <f aca="false">IF(I5244="Cancelado",0,P5244-Q5244)</f>
        <v>120.17</v>
      </c>
      <c r="S5244" s="17" t="str">
        <f aca="false">INDEX(dProdutos!$D$2:$D$47,MATCH(E5244,dProdutos!$A$2:$A$47,0))</f>
        <v>Calçados</v>
      </c>
    </row>
    <row r="5245" customFormat="false" ht="15" hidden="false" customHeight="false" outlineLevel="0" collapsed="false">
      <c r="A5245" s="17" t="s">
        <v>4723</v>
      </c>
      <c r="B5245" s="17" t="n">
        <v>1</v>
      </c>
      <c r="C5245" s="21" t="n">
        <v>46004</v>
      </c>
      <c r="D5245" s="17" t="s">
        <v>787</v>
      </c>
      <c r="E5245" s="17" t="s">
        <v>88</v>
      </c>
      <c r="F5245" s="17" t="s">
        <v>1490</v>
      </c>
      <c r="G5245" s="17" t="s">
        <v>60</v>
      </c>
      <c r="H5245" s="17" t="s">
        <v>1540</v>
      </c>
      <c r="I5245" s="17" t="s">
        <v>1524</v>
      </c>
      <c r="J5245" s="17" t="n">
        <v>1</v>
      </c>
      <c r="K5245" s="15" t="n">
        <v>170.9</v>
      </c>
      <c r="L5245" s="22" t="n">
        <v>0.2</v>
      </c>
      <c r="M5245" s="15" t="n">
        <v>0</v>
      </c>
      <c r="N5245" s="15" t="n">
        <f aca="false">J5245*K5245</f>
        <v>170.9</v>
      </c>
      <c r="O5245" s="15" t="n">
        <f aca="false">N5245*L5245</f>
        <v>34.18</v>
      </c>
      <c r="P5245" s="15" t="n">
        <f aca="false">N5245-O5245</f>
        <v>136.72</v>
      </c>
      <c r="Q5245" s="15" t="n">
        <f aca="false">J5245*INDEX(dProdutos!$F$2:$F$47,MATCH(E5245,dProdutos!$A$2:$A$47,0))</f>
        <v>98.14</v>
      </c>
      <c r="R5245" s="15" t="n">
        <f aca="false">IF(I5245="Cancelado",0,P5245-Q5245)</f>
        <v>38.58</v>
      </c>
      <c r="S5245" s="17" t="str">
        <f aca="false">INDEX(dProdutos!$D$2:$D$47,MATCH(E5245,dProdutos!$A$2:$A$47,0))</f>
        <v>Moda Feminina</v>
      </c>
    </row>
    <row r="5246" customFormat="false" ht="15" hidden="false" customHeight="false" outlineLevel="0" collapsed="false">
      <c r="A5246" s="17" t="s">
        <v>4724</v>
      </c>
      <c r="B5246" s="17" t="n">
        <v>1</v>
      </c>
      <c r="C5246" s="21" t="n">
        <v>46005</v>
      </c>
      <c r="D5246" s="17" t="s">
        <v>1038</v>
      </c>
      <c r="E5246" s="17" t="s">
        <v>105</v>
      </c>
      <c r="F5246" s="17" t="s">
        <v>1487</v>
      </c>
      <c r="G5246" s="17" t="s">
        <v>61</v>
      </c>
      <c r="H5246" s="17" t="s">
        <v>1537</v>
      </c>
      <c r="I5246" s="17" t="s">
        <v>1524</v>
      </c>
      <c r="J5246" s="17" t="n">
        <v>3</v>
      </c>
      <c r="K5246" s="15" t="n">
        <v>175.9</v>
      </c>
      <c r="L5246" s="22" t="n">
        <v>0.05</v>
      </c>
      <c r="M5246" s="15" t="n">
        <v>26.87</v>
      </c>
      <c r="N5246" s="15" t="n">
        <f aca="false">J5246*K5246</f>
        <v>527.7</v>
      </c>
      <c r="O5246" s="15" t="n">
        <f aca="false">N5246*L5246</f>
        <v>26.385</v>
      </c>
      <c r="P5246" s="15" t="n">
        <f aca="false">N5246-O5246</f>
        <v>501.315</v>
      </c>
      <c r="Q5246" s="15" t="n">
        <f aca="false">J5246*INDEX(dProdutos!$F$2:$F$47,MATCH(E5246,dProdutos!$A$2:$A$47,0))</f>
        <v>289.77</v>
      </c>
      <c r="R5246" s="15" t="n">
        <f aca="false">IF(I5246="Cancelado",0,P5246-Q5246)</f>
        <v>211.545</v>
      </c>
      <c r="S5246" s="17" t="str">
        <f aca="false">INDEX(dProdutos!$D$2:$D$47,MATCH(E5246,dProdutos!$A$2:$A$47,0))</f>
        <v>Moda Masculina</v>
      </c>
    </row>
    <row r="5247" customFormat="false" ht="15" hidden="false" customHeight="false" outlineLevel="0" collapsed="false">
      <c r="A5247" s="17" t="s">
        <v>4725</v>
      </c>
      <c r="B5247" s="17" t="n">
        <v>1</v>
      </c>
      <c r="C5247" s="21" t="n">
        <v>46005</v>
      </c>
      <c r="D5247" s="17" t="s">
        <v>770</v>
      </c>
      <c r="E5247" s="17" t="s">
        <v>174</v>
      </c>
      <c r="F5247" s="17" t="s">
        <v>1499</v>
      </c>
      <c r="G5247" s="17" t="s">
        <v>59</v>
      </c>
      <c r="H5247" s="17" t="s">
        <v>1537</v>
      </c>
      <c r="I5247" s="17" t="s">
        <v>1524</v>
      </c>
      <c r="J5247" s="17" t="n">
        <v>1</v>
      </c>
      <c r="K5247" s="15" t="n">
        <v>250.9</v>
      </c>
      <c r="L5247" s="22" t="n">
        <v>0</v>
      </c>
      <c r="M5247" s="15" t="n">
        <v>0</v>
      </c>
      <c r="N5247" s="15" t="n">
        <f aca="false">J5247*K5247</f>
        <v>250.9</v>
      </c>
      <c r="O5247" s="15" t="n">
        <f aca="false">N5247*L5247</f>
        <v>0</v>
      </c>
      <c r="P5247" s="15" t="n">
        <f aca="false">N5247-O5247</f>
        <v>250.9</v>
      </c>
      <c r="Q5247" s="15" t="n">
        <f aca="false">J5247*INDEX(dProdutos!$F$2:$F$47,MATCH(E5247,dProdutos!$A$2:$A$47,0))</f>
        <v>151.28</v>
      </c>
      <c r="R5247" s="15" t="n">
        <f aca="false">IF(I5247="Cancelado",0,P5247-Q5247)</f>
        <v>99.62</v>
      </c>
      <c r="S5247" s="17" t="str">
        <f aca="false">INDEX(dProdutos!$D$2:$D$47,MATCH(E5247,dProdutos!$A$2:$A$47,0))</f>
        <v>Casa</v>
      </c>
    </row>
    <row r="5248" customFormat="false" ht="15" hidden="false" customHeight="false" outlineLevel="0" collapsed="false">
      <c r="A5248" s="17" t="s">
        <v>4726</v>
      </c>
      <c r="B5248" s="17" t="n">
        <v>1</v>
      </c>
      <c r="C5248" s="21" t="n">
        <v>46005</v>
      </c>
      <c r="D5248" s="17" t="s">
        <v>1156</v>
      </c>
      <c r="E5248" s="17" t="s">
        <v>159</v>
      </c>
      <c r="F5248" s="17" t="s">
        <v>1503</v>
      </c>
      <c r="G5248" s="17" t="s">
        <v>59</v>
      </c>
      <c r="H5248" s="17" t="s">
        <v>1540</v>
      </c>
      <c r="I5248" s="17" t="s">
        <v>1524</v>
      </c>
      <c r="J5248" s="17" t="n">
        <v>3</v>
      </c>
      <c r="K5248" s="15" t="n">
        <v>276.9</v>
      </c>
      <c r="L5248" s="22" t="n">
        <v>0</v>
      </c>
      <c r="M5248" s="15" t="n">
        <v>13.99</v>
      </c>
      <c r="N5248" s="15" t="n">
        <f aca="false">J5248*K5248</f>
        <v>830.7</v>
      </c>
      <c r="O5248" s="15" t="n">
        <f aca="false">N5248*L5248</f>
        <v>0</v>
      </c>
      <c r="P5248" s="15" t="n">
        <f aca="false">N5248-O5248</f>
        <v>830.7</v>
      </c>
      <c r="Q5248" s="15" t="n">
        <f aca="false">J5248*INDEX(dProdutos!$F$2:$F$47,MATCH(E5248,dProdutos!$A$2:$A$47,0))</f>
        <v>435.09</v>
      </c>
      <c r="R5248" s="15" t="n">
        <f aca="false">IF(I5248="Cancelado",0,P5248-Q5248)</f>
        <v>395.61</v>
      </c>
      <c r="S5248" s="17" t="str">
        <f aca="false">INDEX(dProdutos!$D$2:$D$47,MATCH(E5248,dProdutos!$A$2:$A$47,0))</f>
        <v>Acessórios</v>
      </c>
    </row>
    <row r="5249" customFormat="false" ht="15" hidden="false" customHeight="false" outlineLevel="0" collapsed="false">
      <c r="A5249" s="17" t="s">
        <v>4727</v>
      </c>
      <c r="B5249" s="17" t="n">
        <v>1</v>
      </c>
      <c r="C5249" s="21" t="n">
        <v>46005</v>
      </c>
      <c r="D5249" s="17" t="s">
        <v>423</v>
      </c>
      <c r="E5249" s="17" t="s">
        <v>213</v>
      </c>
      <c r="F5249" s="17" t="s">
        <v>1487</v>
      </c>
      <c r="G5249" s="17" t="s">
        <v>59</v>
      </c>
      <c r="H5249" s="17" t="s">
        <v>1523</v>
      </c>
      <c r="I5249" s="17" t="s">
        <v>1524</v>
      </c>
      <c r="J5249" s="17" t="n">
        <v>1</v>
      </c>
      <c r="K5249" s="15" t="n">
        <v>153.9</v>
      </c>
      <c r="L5249" s="22" t="n">
        <v>0.1</v>
      </c>
      <c r="M5249" s="15" t="n">
        <v>27.92</v>
      </c>
      <c r="N5249" s="15" t="n">
        <f aca="false">J5249*K5249</f>
        <v>153.9</v>
      </c>
      <c r="O5249" s="15" t="n">
        <f aca="false">N5249*L5249</f>
        <v>15.39</v>
      </c>
      <c r="P5249" s="15" t="n">
        <f aca="false">N5249-O5249</f>
        <v>138.51</v>
      </c>
      <c r="Q5249" s="15" t="n">
        <f aca="false">J5249*INDEX(dProdutos!$F$2:$F$47,MATCH(E5249,dProdutos!$A$2:$A$47,0))</f>
        <v>90.42</v>
      </c>
      <c r="R5249" s="15" t="n">
        <f aca="false">IF(I5249="Cancelado",0,P5249-Q5249)</f>
        <v>48.09</v>
      </c>
      <c r="S5249" s="17" t="str">
        <f aca="false">INDEX(dProdutos!$D$2:$D$47,MATCH(E5249,dProdutos!$A$2:$A$47,0))</f>
        <v>Beleza</v>
      </c>
    </row>
    <row r="5250" customFormat="false" ht="15" hidden="false" customHeight="false" outlineLevel="0" collapsed="false">
      <c r="A5250" s="17" t="s">
        <v>4727</v>
      </c>
      <c r="B5250" s="17" t="n">
        <v>2</v>
      </c>
      <c r="C5250" s="21" t="n">
        <v>46005</v>
      </c>
      <c r="D5250" s="17" t="s">
        <v>423</v>
      </c>
      <c r="E5250" s="17" t="s">
        <v>126</v>
      </c>
      <c r="F5250" s="17" t="s">
        <v>1487</v>
      </c>
      <c r="G5250" s="17" t="s">
        <v>59</v>
      </c>
      <c r="H5250" s="17" t="s">
        <v>1523</v>
      </c>
      <c r="I5250" s="17" t="s">
        <v>1524</v>
      </c>
      <c r="J5250" s="17" t="n">
        <v>1</v>
      </c>
      <c r="K5250" s="15" t="n">
        <v>296.9</v>
      </c>
      <c r="L5250" s="22" t="n">
        <v>0</v>
      </c>
      <c r="M5250" s="15" t="n">
        <v>0</v>
      </c>
      <c r="N5250" s="15" t="n">
        <f aca="false">J5250*K5250</f>
        <v>296.9</v>
      </c>
      <c r="O5250" s="15" t="n">
        <f aca="false">N5250*L5250</f>
        <v>0</v>
      </c>
      <c r="P5250" s="15" t="n">
        <f aca="false">N5250-O5250</f>
        <v>296.9</v>
      </c>
      <c r="Q5250" s="15" t="n">
        <f aca="false">J5250*INDEX(dProdutos!$F$2:$F$47,MATCH(E5250,dProdutos!$A$2:$A$47,0))</f>
        <v>135.24</v>
      </c>
      <c r="R5250" s="15" t="n">
        <f aca="false">IF(I5250="Cancelado",0,P5250-Q5250)</f>
        <v>161.66</v>
      </c>
      <c r="S5250" s="17" t="str">
        <f aca="false">INDEX(dProdutos!$D$2:$D$47,MATCH(E5250,dProdutos!$A$2:$A$47,0))</f>
        <v>Calçados</v>
      </c>
    </row>
    <row r="5251" customFormat="false" ht="15" hidden="false" customHeight="false" outlineLevel="0" collapsed="false">
      <c r="A5251" s="17" t="s">
        <v>4728</v>
      </c>
      <c r="B5251" s="17" t="n">
        <v>1</v>
      </c>
      <c r="C5251" s="21" t="n">
        <v>46005</v>
      </c>
      <c r="D5251" s="17" t="s">
        <v>321</v>
      </c>
      <c r="E5251" s="17" t="s">
        <v>105</v>
      </c>
      <c r="F5251" s="17" t="s">
        <v>1495</v>
      </c>
      <c r="G5251" s="17" t="s">
        <v>64</v>
      </c>
      <c r="H5251" s="17" t="s">
        <v>1537</v>
      </c>
      <c r="I5251" s="17" t="s">
        <v>1524</v>
      </c>
      <c r="J5251" s="17" t="n">
        <v>1</v>
      </c>
      <c r="K5251" s="15" t="n">
        <v>175.9</v>
      </c>
      <c r="L5251" s="22" t="n">
        <v>0</v>
      </c>
      <c r="M5251" s="15" t="n">
        <v>34.87</v>
      </c>
      <c r="N5251" s="15" t="n">
        <f aca="false">J5251*K5251</f>
        <v>175.9</v>
      </c>
      <c r="O5251" s="15" t="n">
        <f aca="false">N5251*L5251</f>
        <v>0</v>
      </c>
      <c r="P5251" s="15" t="n">
        <f aca="false">N5251-O5251</f>
        <v>175.9</v>
      </c>
      <c r="Q5251" s="15" t="n">
        <f aca="false">J5251*INDEX(dProdutos!$F$2:$F$47,MATCH(E5251,dProdutos!$A$2:$A$47,0))</f>
        <v>96.59</v>
      </c>
      <c r="R5251" s="15" t="n">
        <f aca="false">IF(I5251="Cancelado",0,P5251-Q5251)</f>
        <v>79.31</v>
      </c>
      <c r="S5251" s="17" t="str">
        <f aca="false">INDEX(dProdutos!$D$2:$D$47,MATCH(E5251,dProdutos!$A$2:$A$47,0))</f>
        <v>Moda Masculina</v>
      </c>
    </row>
    <row r="5252" customFormat="false" ht="15" hidden="false" customHeight="false" outlineLevel="0" collapsed="false">
      <c r="A5252" s="17" t="s">
        <v>4728</v>
      </c>
      <c r="B5252" s="17" t="n">
        <v>2</v>
      </c>
      <c r="C5252" s="21" t="n">
        <v>46005</v>
      </c>
      <c r="D5252" s="17" t="s">
        <v>321</v>
      </c>
      <c r="E5252" s="17" t="s">
        <v>210</v>
      </c>
      <c r="F5252" s="17" t="s">
        <v>1495</v>
      </c>
      <c r="G5252" s="17" t="s">
        <v>64</v>
      </c>
      <c r="H5252" s="17" t="s">
        <v>1537</v>
      </c>
      <c r="I5252" s="17" t="s">
        <v>1524</v>
      </c>
      <c r="J5252" s="17" t="n">
        <v>1</v>
      </c>
      <c r="K5252" s="15" t="n">
        <v>245.9</v>
      </c>
      <c r="L5252" s="22" t="n">
        <v>0</v>
      </c>
      <c r="M5252" s="15" t="n">
        <v>0</v>
      </c>
      <c r="N5252" s="15" t="n">
        <f aca="false">J5252*K5252</f>
        <v>245.9</v>
      </c>
      <c r="O5252" s="15" t="n">
        <f aca="false">N5252*L5252</f>
        <v>0</v>
      </c>
      <c r="P5252" s="15" t="n">
        <f aca="false">N5252-O5252</f>
        <v>245.9</v>
      </c>
      <c r="Q5252" s="15" t="n">
        <f aca="false">J5252*INDEX(dProdutos!$F$2:$F$47,MATCH(E5252,dProdutos!$A$2:$A$47,0))</f>
        <v>150.63</v>
      </c>
      <c r="R5252" s="15" t="n">
        <f aca="false">IF(I5252="Cancelado",0,P5252-Q5252)</f>
        <v>95.27</v>
      </c>
      <c r="S5252" s="17" t="str">
        <f aca="false">INDEX(dProdutos!$D$2:$D$47,MATCH(E5252,dProdutos!$A$2:$A$47,0))</f>
        <v>Beleza</v>
      </c>
    </row>
    <row r="5253" customFormat="false" ht="15" hidden="false" customHeight="false" outlineLevel="0" collapsed="false">
      <c r="A5253" s="17" t="s">
        <v>4728</v>
      </c>
      <c r="B5253" s="17" t="n">
        <v>3</v>
      </c>
      <c r="C5253" s="21" t="n">
        <v>46005</v>
      </c>
      <c r="D5253" s="17" t="s">
        <v>321</v>
      </c>
      <c r="E5253" s="17" t="s">
        <v>204</v>
      </c>
      <c r="F5253" s="17" t="s">
        <v>1495</v>
      </c>
      <c r="G5253" s="17" t="s">
        <v>64</v>
      </c>
      <c r="H5253" s="17" t="s">
        <v>1537</v>
      </c>
      <c r="I5253" s="17" t="s">
        <v>1524</v>
      </c>
      <c r="J5253" s="17" t="n">
        <v>1</v>
      </c>
      <c r="K5253" s="15" t="n">
        <v>64.9</v>
      </c>
      <c r="L5253" s="22" t="n">
        <v>0.15</v>
      </c>
      <c r="M5253" s="15" t="n">
        <v>0</v>
      </c>
      <c r="N5253" s="15" t="n">
        <f aca="false">J5253*K5253</f>
        <v>64.9</v>
      </c>
      <c r="O5253" s="15" t="n">
        <f aca="false">N5253*L5253</f>
        <v>9.735</v>
      </c>
      <c r="P5253" s="15" t="n">
        <f aca="false">N5253-O5253</f>
        <v>55.165</v>
      </c>
      <c r="Q5253" s="15" t="n">
        <f aca="false">J5253*INDEX(dProdutos!$F$2:$F$47,MATCH(E5253,dProdutos!$A$2:$A$47,0))</f>
        <v>27.52</v>
      </c>
      <c r="R5253" s="15" t="n">
        <f aca="false">IF(I5253="Cancelado",0,P5253-Q5253)</f>
        <v>27.645</v>
      </c>
      <c r="S5253" s="17" t="str">
        <f aca="false">INDEX(dProdutos!$D$2:$D$47,MATCH(E5253,dProdutos!$A$2:$A$47,0))</f>
        <v>Beleza</v>
      </c>
    </row>
    <row r="5254" customFormat="false" ht="15" hidden="false" customHeight="false" outlineLevel="0" collapsed="false">
      <c r="A5254" s="17" t="s">
        <v>4729</v>
      </c>
      <c r="B5254" s="17" t="n">
        <v>1</v>
      </c>
      <c r="C5254" s="21" t="n">
        <v>46005</v>
      </c>
      <c r="D5254" s="17" t="s">
        <v>996</v>
      </c>
      <c r="E5254" s="17" t="s">
        <v>165</v>
      </c>
      <c r="F5254" s="17" t="s">
        <v>1493</v>
      </c>
      <c r="G5254" s="17" t="s">
        <v>59</v>
      </c>
      <c r="H5254" s="17" t="s">
        <v>1523</v>
      </c>
      <c r="I5254" s="17" t="s">
        <v>1524</v>
      </c>
      <c r="J5254" s="17" t="n">
        <v>1</v>
      </c>
      <c r="K5254" s="15" t="n">
        <v>231.9</v>
      </c>
      <c r="L5254" s="22" t="n">
        <v>0.05</v>
      </c>
      <c r="M5254" s="15" t="n">
        <v>12.58</v>
      </c>
      <c r="N5254" s="15" t="n">
        <f aca="false">J5254*K5254</f>
        <v>231.9</v>
      </c>
      <c r="O5254" s="15" t="n">
        <f aca="false">N5254*L5254</f>
        <v>11.595</v>
      </c>
      <c r="P5254" s="15" t="n">
        <f aca="false">N5254-O5254</f>
        <v>220.305</v>
      </c>
      <c r="Q5254" s="15" t="n">
        <f aca="false">J5254*INDEX(dProdutos!$F$2:$F$47,MATCH(E5254,dProdutos!$A$2:$A$47,0))</f>
        <v>140.83</v>
      </c>
      <c r="R5254" s="15" t="n">
        <f aca="false">IF(I5254="Cancelado",0,P5254-Q5254)</f>
        <v>79.475</v>
      </c>
      <c r="S5254" s="17" t="str">
        <f aca="false">INDEX(dProdutos!$D$2:$D$47,MATCH(E5254,dProdutos!$A$2:$A$47,0))</f>
        <v>Casa</v>
      </c>
    </row>
    <row r="5255" customFormat="false" ht="15" hidden="false" customHeight="false" outlineLevel="0" collapsed="false">
      <c r="A5255" s="17" t="s">
        <v>4730</v>
      </c>
      <c r="B5255" s="17" t="n">
        <v>1</v>
      </c>
      <c r="C5255" s="21" t="n">
        <v>46005</v>
      </c>
      <c r="D5255" s="17" t="s">
        <v>471</v>
      </c>
      <c r="E5255" s="17" t="s">
        <v>95</v>
      </c>
      <c r="F5255" s="17" t="s">
        <v>1487</v>
      </c>
      <c r="G5255" s="17" t="s">
        <v>59</v>
      </c>
      <c r="H5255" s="17" t="s">
        <v>1540</v>
      </c>
      <c r="I5255" s="17" t="s">
        <v>1524</v>
      </c>
      <c r="J5255" s="17" t="n">
        <v>1</v>
      </c>
      <c r="K5255" s="15" t="n">
        <v>77.9</v>
      </c>
      <c r="L5255" s="22" t="n">
        <v>0.1</v>
      </c>
      <c r="M5255" s="15" t="n">
        <v>20.14</v>
      </c>
      <c r="N5255" s="15" t="n">
        <f aca="false">J5255*K5255</f>
        <v>77.9</v>
      </c>
      <c r="O5255" s="15" t="n">
        <f aca="false">N5255*L5255</f>
        <v>7.79</v>
      </c>
      <c r="P5255" s="15" t="n">
        <f aca="false">N5255-O5255</f>
        <v>70.11</v>
      </c>
      <c r="Q5255" s="15" t="n">
        <f aca="false">J5255*INDEX(dProdutos!$F$2:$F$47,MATCH(E5255,dProdutos!$A$2:$A$47,0))</f>
        <v>36.71</v>
      </c>
      <c r="R5255" s="15" t="n">
        <f aca="false">IF(I5255="Cancelado",0,P5255-Q5255)</f>
        <v>33.4</v>
      </c>
      <c r="S5255" s="17" t="str">
        <f aca="false">INDEX(dProdutos!$D$2:$D$47,MATCH(E5255,dProdutos!$A$2:$A$47,0))</f>
        <v>Moda Feminina</v>
      </c>
    </row>
    <row r="5256" customFormat="false" ht="15" hidden="false" customHeight="false" outlineLevel="0" collapsed="false">
      <c r="A5256" s="17" t="s">
        <v>4730</v>
      </c>
      <c r="B5256" s="17" t="n">
        <v>2</v>
      </c>
      <c r="C5256" s="21" t="n">
        <v>46005</v>
      </c>
      <c r="D5256" s="17" t="s">
        <v>471</v>
      </c>
      <c r="E5256" s="17" t="s">
        <v>174</v>
      </c>
      <c r="F5256" s="17" t="s">
        <v>1487</v>
      </c>
      <c r="G5256" s="17" t="s">
        <v>59</v>
      </c>
      <c r="H5256" s="17" t="s">
        <v>1540</v>
      </c>
      <c r="I5256" s="17" t="s">
        <v>1524</v>
      </c>
      <c r="J5256" s="17" t="n">
        <v>2</v>
      </c>
      <c r="K5256" s="15" t="n">
        <v>250.9</v>
      </c>
      <c r="L5256" s="22" t="n">
        <v>0</v>
      </c>
      <c r="M5256" s="15" t="n">
        <v>0</v>
      </c>
      <c r="N5256" s="15" t="n">
        <f aca="false">J5256*K5256</f>
        <v>501.8</v>
      </c>
      <c r="O5256" s="15" t="n">
        <f aca="false">N5256*L5256</f>
        <v>0</v>
      </c>
      <c r="P5256" s="15" t="n">
        <f aca="false">N5256-O5256</f>
        <v>501.8</v>
      </c>
      <c r="Q5256" s="15" t="n">
        <f aca="false">J5256*INDEX(dProdutos!$F$2:$F$47,MATCH(E5256,dProdutos!$A$2:$A$47,0))</f>
        <v>302.56</v>
      </c>
      <c r="R5256" s="15" t="n">
        <f aca="false">IF(I5256="Cancelado",0,P5256-Q5256)</f>
        <v>199.24</v>
      </c>
      <c r="S5256" s="17" t="str">
        <f aca="false">INDEX(dProdutos!$D$2:$D$47,MATCH(E5256,dProdutos!$A$2:$A$47,0))</f>
        <v>Casa</v>
      </c>
    </row>
    <row r="5257" customFormat="false" ht="15" hidden="false" customHeight="false" outlineLevel="0" collapsed="false">
      <c r="A5257" s="17" t="s">
        <v>4731</v>
      </c>
      <c r="B5257" s="17" t="n">
        <v>1</v>
      </c>
      <c r="C5257" s="21" t="n">
        <v>46005</v>
      </c>
      <c r="D5257" s="17" t="s">
        <v>1353</v>
      </c>
      <c r="E5257" s="17" t="s">
        <v>102</v>
      </c>
      <c r="F5257" s="17" t="s">
        <v>1493</v>
      </c>
      <c r="G5257" s="17" t="s">
        <v>61</v>
      </c>
      <c r="H5257" s="17" t="s">
        <v>1537</v>
      </c>
      <c r="I5257" s="17" t="s">
        <v>1524</v>
      </c>
      <c r="J5257" s="17" t="n">
        <v>2</v>
      </c>
      <c r="K5257" s="15" t="n">
        <v>65.9</v>
      </c>
      <c r="L5257" s="22" t="n">
        <v>0.1</v>
      </c>
      <c r="M5257" s="15" t="n">
        <v>10.97</v>
      </c>
      <c r="N5257" s="15" t="n">
        <f aca="false">J5257*K5257</f>
        <v>131.8</v>
      </c>
      <c r="O5257" s="15" t="n">
        <f aca="false">N5257*L5257</f>
        <v>13.18</v>
      </c>
      <c r="P5257" s="15" t="n">
        <f aca="false">N5257-O5257</f>
        <v>118.62</v>
      </c>
      <c r="Q5257" s="15" t="n">
        <f aca="false">J5257*INDEX(dProdutos!$F$2:$F$47,MATCH(E5257,dProdutos!$A$2:$A$47,0))</f>
        <v>59.36</v>
      </c>
      <c r="R5257" s="15" t="n">
        <f aca="false">IF(I5257="Cancelado",0,P5257-Q5257)</f>
        <v>59.26</v>
      </c>
      <c r="S5257" s="17" t="str">
        <f aca="false">INDEX(dProdutos!$D$2:$D$47,MATCH(E5257,dProdutos!$A$2:$A$47,0))</f>
        <v>Moda Masculina</v>
      </c>
    </row>
    <row r="5258" customFormat="false" ht="15" hidden="false" customHeight="false" outlineLevel="0" collapsed="false">
      <c r="A5258" s="17" t="s">
        <v>4731</v>
      </c>
      <c r="B5258" s="17" t="n">
        <v>2</v>
      </c>
      <c r="C5258" s="21" t="n">
        <v>46005</v>
      </c>
      <c r="D5258" s="17" t="s">
        <v>1353</v>
      </c>
      <c r="E5258" s="17" t="s">
        <v>207</v>
      </c>
      <c r="F5258" s="17" t="s">
        <v>1493</v>
      </c>
      <c r="G5258" s="17" t="s">
        <v>61</v>
      </c>
      <c r="H5258" s="17" t="s">
        <v>1537</v>
      </c>
      <c r="I5258" s="17" t="s">
        <v>1524</v>
      </c>
      <c r="J5258" s="17" t="n">
        <v>1</v>
      </c>
      <c r="K5258" s="15" t="n">
        <v>143.9</v>
      </c>
      <c r="L5258" s="22" t="n">
        <v>0.1</v>
      </c>
      <c r="M5258" s="15" t="n">
        <v>0</v>
      </c>
      <c r="N5258" s="15" t="n">
        <f aca="false">J5258*K5258</f>
        <v>143.9</v>
      </c>
      <c r="O5258" s="15" t="n">
        <f aca="false">N5258*L5258</f>
        <v>14.39</v>
      </c>
      <c r="P5258" s="15" t="n">
        <f aca="false">N5258-O5258</f>
        <v>129.51</v>
      </c>
      <c r="Q5258" s="15" t="n">
        <f aca="false">J5258*INDEX(dProdutos!$F$2:$F$47,MATCH(E5258,dProdutos!$A$2:$A$47,0))</f>
        <v>84.43</v>
      </c>
      <c r="R5258" s="15" t="n">
        <f aca="false">IF(I5258="Cancelado",0,P5258-Q5258)</f>
        <v>45.08</v>
      </c>
      <c r="S5258" s="17" t="str">
        <f aca="false">INDEX(dProdutos!$D$2:$D$47,MATCH(E5258,dProdutos!$A$2:$A$47,0))</f>
        <v>Beleza</v>
      </c>
    </row>
    <row r="5259" customFormat="false" ht="15" hidden="false" customHeight="false" outlineLevel="0" collapsed="false">
      <c r="A5259" s="17" t="s">
        <v>4731</v>
      </c>
      <c r="B5259" s="17" t="n">
        <v>3</v>
      </c>
      <c r="C5259" s="21" t="n">
        <v>46005</v>
      </c>
      <c r="D5259" s="17" t="s">
        <v>1353</v>
      </c>
      <c r="E5259" s="17" t="s">
        <v>141</v>
      </c>
      <c r="F5259" s="17" t="s">
        <v>1493</v>
      </c>
      <c r="G5259" s="17" t="s">
        <v>61</v>
      </c>
      <c r="H5259" s="17" t="s">
        <v>1537</v>
      </c>
      <c r="I5259" s="17" t="s">
        <v>1524</v>
      </c>
      <c r="J5259" s="17" t="n">
        <v>1</v>
      </c>
      <c r="K5259" s="15" t="n">
        <v>131.9</v>
      </c>
      <c r="L5259" s="22" t="n">
        <v>0.15</v>
      </c>
      <c r="M5259" s="15" t="n">
        <v>0</v>
      </c>
      <c r="N5259" s="15" t="n">
        <f aca="false">J5259*K5259</f>
        <v>131.9</v>
      </c>
      <c r="O5259" s="15" t="n">
        <f aca="false">N5259*L5259</f>
        <v>19.785</v>
      </c>
      <c r="P5259" s="15" t="n">
        <f aca="false">N5259-O5259</f>
        <v>112.115</v>
      </c>
      <c r="Q5259" s="15" t="n">
        <f aca="false">J5259*INDEX(dProdutos!$F$2:$F$47,MATCH(E5259,dProdutos!$A$2:$A$47,0))</f>
        <v>81.66</v>
      </c>
      <c r="R5259" s="15" t="n">
        <f aca="false">IF(I5259="Cancelado",0,P5259-Q5259)</f>
        <v>30.455</v>
      </c>
      <c r="S5259" s="17" t="str">
        <f aca="false">INDEX(dProdutos!$D$2:$D$47,MATCH(E5259,dProdutos!$A$2:$A$47,0))</f>
        <v>Acessórios</v>
      </c>
    </row>
    <row r="5260" customFormat="false" ht="15" hidden="false" customHeight="false" outlineLevel="0" collapsed="false">
      <c r="A5260" s="17" t="s">
        <v>4732</v>
      </c>
      <c r="B5260" s="17" t="n">
        <v>1</v>
      </c>
      <c r="C5260" s="21" t="n">
        <v>46005</v>
      </c>
      <c r="D5260" s="17" t="s">
        <v>685</v>
      </c>
      <c r="E5260" s="17" t="s">
        <v>85</v>
      </c>
      <c r="F5260" s="17" t="s">
        <v>1487</v>
      </c>
      <c r="G5260" s="17" t="s">
        <v>62</v>
      </c>
      <c r="H5260" s="17" t="s">
        <v>1523</v>
      </c>
      <c r="I5260" s="17" t="s">
        <v>1524</v>
      </c>
      <c r="J5260" s="17" t="n">
        <v>1</v>
      </c>
      <c r="K5260" s="15" t="n">
        <v>165.9</v>
      </c>
      <c r="L5260" s="22" t="n">
        <v>0</v>
      </c>
      <c r="M5260" s="15" t="n">
        <v>13.46</v>
      </c>
      <c r="N5260" s="15" t="n">
        <f aca="false">J5260*K5260</f>
        <v>165.9</v>
      </c>
      <c r="O5260" s="15" t="n">
        <f aca="false">N5260*L5260</f>
        <v>0</v>
      </c>
      <c r="P5260" s="15" t="n">
        <f aca="false">N5260-O5260</f>
        <v>165.9</v>
      </c>
      <c r="Q5260" s="15" t="n">
        <f aca="false">J5260*INDEX(dProdutos!$F$2:$F$47,MATCH(E5260,dProdutos!$A$2:$A$47,0))</f>
        <v>91.55</v>
      </c>
      <c r="R5260" s="15" t="n">
        <f aca="false">IF(I5260="Cancelado",0,P5260-Q5260)</f>
        <v>74.35</v>
      </c>
      <c r="S5260" s="17" t="str">
        <f aca="false">INDEX(dProdutos!$D$2:$D$47,MATCH(E5260,dProdutos!$A$2:$A$47,0))</f>
        <v>Moda Feminina</v>
      </c>
    </row>
    <row r="5261" customFormat="false" ht="15" hidden="false" customHeight="false" outlineLevel="0" collapsed="false">
      <c r="A5261" s="17" t="s">
        <v>4732</v>
      </c>
      <c r="B5261" s="17" t="n">
        <v>2</v>
      </c>
      <c r="C5261" s="21" t="n">
        <v>46005</v>
      </c>
      <c r="D5261" s="17" t="s">
        <v>685</v>
      </c>
      <c r="E5261" s="17" t="s">
        <v>186</v>
      </c>
      <c r="F5261" s="17" t="s">
        <v>1487</v>
      </c>
      <c r="G5261" s="17" t="s">
        <v>62</v>
      </c>
      <c r="H5261" s="17" t="s">
        <v>1523</v>
      </c>
      <c r="I5261" s="17" t="s">
        <v>1524</v>
      </c>
      <c r="J5261" s="17" t="n">
        <v>1</v>
      </c>
      <c r="K5261" s="15" t="n">
        <v>120.9</v>
      </c>
      <c r="L5261" s="22" t="n">
        <v>0</v>
      </c>
      <c r="M5261" s="15" t="n">
        <v>0</v>
      </c>
      <c r="N5261" s="15" t="n">
        <f aca="false">J5261*K5261</f>
        <v>120.9</v>
      </c>
      <c r="O5261" s="15" t="n">
        <f aca="false">N5261*L5261</f>
        <v>0</v>
      </c>
      <c r="P5261" s="15" t="n">
        <f aca="false">N5261-O5261</f>
        <v>120.9</v>
      </c>
      <c r="Q5261" s="15" t="n">
        <f aca="false">J5261*INDEX(dProdutos!$F$2:$F$47,MATCH(E5261,dProdutos!$A$2:$A$47,0))</f>
        <v>72.21</v>
      </c>
      <c r="R5261" s="15" t="n">
        <f aca="false">IF(I5261="Cancelado",0,P5261-Q5261)</f>
        <v>48.69</v>
      </c>
      <c r="S5261" s="17" t="str">
        <f aca="false">INDEX(dProdutos!$D$2:$D$47,MATCH(E5261,dProdutos!$A$2:$A$47,0))</f>
        <v>Eletrônicos</v>
      </c>
    </row>
    <row r="5262" customFormat="false" ht="15" hidden="false" customHeight="false" outlineLevel="0" collapsed="false">
      <c r="A5262" s="17" t="s">
        <v>4733</v>
      </c>
      <c r="B5262" s="17" t="n">
        <v>1</v>
      </c>
      <c r="C5262" s="21" t="n">
        <v>46005</v>
      </c>
      <c r="D5262" s="17" t="s">
        <v>411</v>
      </c>
      <c r="E5262" s="17" t="s">
        <v>168</v>
      </c>
      <c r="F5262" s="17" t="s">
        <v>1497</v>
      </c>
      <c r="G5262" s="17" t="s">
        <v>59</v>
      </c>
      <c r="H5262" s="17" t="s">
        <v>1537</v>
      </c>
      <c r="I5262" s="17" t="s">
        <v>1524</v>
      </c>
      <c r="J5262" s="17" t="n">
        <v>1</v>
      </c>
      <c r="K5262" s="15" t="n">
        <v>253.9</v>
      </c>
      <c r="L5262" s="22" t="n">
        <v>0</v>
      </c>
      <c r="M5262" s="15" t="n">
        <v>28.89</v>
      </c>
      <c r="N5262" s="15" t="n">
        <f aca="false">J5262*K5262</f>
        <v>253.9</v>
      </c>
      <c r="O5262" s="15" t="n">
        <f aca="false">N5262*L5262</f>
        <v>0</v>
      </c>
      <c r="P5262" s="15" t="n">
        <f aca="false">N5262-O5262</f>
        <v>253.9</v>
      </c>
      <c r="Q5262" s="15" t="n">
        <f aca="false">J5262*INDEX(dProdutos!$F$2:$F$47,MATCH(E5262,dProdutos!$A$2:$A$47,0))</f>
        <v>128.94</v>
      </c>
      <c r="R5262" s="15" t="n">
        <f aca="false">IF(I5262="Cancelado",0,P5262-Q5262)</f>
        <v>124.96</v>
      </c>
      <c r="S5262" s="17" t="str">
        <f aca="false">INDEX(dProdutos!$D$2:$D$47,MATCH(E5262,dProdutos!$A$2:$A$47,0))</f>
        <v>Casa</v>
      </c>
    </row>
    <row r="5263" customFormat="false" ht="15" hidden="false" customHeight="false" outlineLevel="0" collapsed="false">
      <c r="A5263" s="17" t="s">
        <v>4734</v>
      </c>
      <c r="B5263" s="17" t="n">
        <v>1</v>
      </c>
      <c r="C5263" s="21" t="n">
        <v>46005</v>
      </c>
      <c r="D5263" s="17" t="s">
        <v>435</v>
      </c>
      <c r="E5263" s="17" t="s">
        <v>105</v>
      </c>
      <c r="F5263" s="17" t="s">
        <v>1501</v>
      </c>
      <c r="G5263" s="17" t="s">
        <v>59</v>
      </c>
      <c r="H5263" s="17" t="s">
        <v>1523</v>
      </c>
      <c r="I5263" s="17" t="s">
        <v>1524</v>
      </c>
      <c r="J5263" s="17" t="n">
        <v>2</v>
      </c>
      <c r="K5263" s="15" t="n">
        <v>175.9</v>
      </c>
      <c r="L5263" s="22" t="n">
        <v>0</v>
      </c>
      <c r="M5263" s="15" t="n">
        <v>0</v>
      </c>
      <c r="N5263" s="15" t="n">
        <f aca="false">J5263*K5263</f>
        <v>351.8</v>
      </c>
      <c r="O5263" s="15" t="n">
        <f aca="false">N5263*L5263</f>
        <v>0</v>
      </c>
      <c r="P5263" s="15" t="n">
        <f aca="false">N5263-O5263</f>
        <v>351.8</v>
      </c>
      <c r="Q5263" s="15" t="n">
        <f aca="false">J5263*INDEX(dProdutos!$F$2:$F$47,MATCH(E5263,dProdutos!$A$2:$A$47,0))</f>
        <v>193.18</v>
      </c>
      <c r="R5263" s="15" t="n">
        <f aca="false">IF(I5263="Cancelado",0,P5263-Q5263)</f>
        <v>158.62</v>
      </c>
      <c r="S5263" s="17" t="str">
        <f aca="false">INDEX(dProdutos!$D$2:$D$47,MATCH(E5263,dProdutos!$A$2:$A$47,0))</f>
        <v>Moda Masculina</v>
      </c>
    </row>
    <row r="5264" customFormat="false" ht="15" hidden="false" customHeight="false" outlineLevel="0" collapsed="false">
      <c r="A5264" s="17" t="s">
        <v>4734</v>
      </c>
      <c r="B5264" s="17" t="n">
        <v>2</v>
      </c>
      <c r="C5264" s="21" t="n">
        <v>46005</v>
      </c>
      <c r="D5264" s="17" t="s">
        <v>435</v>
      </c>
      <c r="E5264" s="17" t="s">
        <v>174</v>
      </c>
      <c r="F5264" s="17" t="s">
        <v>1501</v>
      </c>
      <c r="G5264" s="17" t="s">
        <v>59</v>
      </c>
      <c r="H5264" s="17" t="s">
        <v>1523</v>
      </c>
      <c r="I5264" s="17" t="s">
        <v>1524</v>
      </c>
      <c r="J5264" s="17" t="n">
        <v>2</v>
      </c>
      <c r="K5264" s="15" t="n">
        <v>250.9</v>
      </c>
      <c r="L5264" s="22" t="n">
        <v>0</v>
      </c>
      <c r="M5264" s="15" t="n">
        <v>0</v>
      </c>
      <c r="N5264" s="15" t="n">
        <f aca="false">J5264*K5264</f>
        <v>501.8</v>
      </c>
      <c r="O5264" s="15" t="n">
        <f aca="false">N5264*L5264</f>
        <v>0</v>
      </c>
      <c r="P5264" s="15" t="n">
        <f aca="false">N5264-O5264</f>
        <v>501.8</v>
      </c>
      <c r="Q5264" s="15" t="n">
        <f aca="false">J5264*INDEX(dProdutos!$F$2:$F$47,MATCH(E5264,dProdutos!$A$2:$A$47,0))</f>
        <v>302.56</v>
      </c>
      <c r="R5264" s="15" t="n">
        <f aca="false">IF(I5264="Cancelado",0,P5264-Q5264)</f>
        <v>199.24</v>
      </c>
      <c r="S5264" s="17" t="str">
        <f aca="false">INDEX(dProdutos!$D$2:$D$47,MATCH(E5264,dProdutos!$A$2:$A$47,0))</f>
        <v>Casa</v>
      </c>
    </row>
    <row r="5265" customFormat="false" ht="15" hidden="false" customHeight="false" outlineLevel="0" collapsed="false">
      <c r="A5265" s="17" t="s">
        <v>4735</v>
      </c>
      <c r="B5265" s="17" t="n">
        <v>1</v>
      </c>
      <c r="C5265" s="21" t="n">
        <v>46005</v>
      </c>
      <c r="D5265" s="17" t="s">
        <v>874</v>
      </c>
      <c r="E5265" s="17" t="s">
        <v>171</v>
      </c>
      <c r="F5265" s="17" t="s">
        <v>1497</v>
      </c>
      <c r="G5265" s="17" t="s">
        <v>61</v>
      </c>
      <c r="H5265" s="17" t="s">
        <v>1523</v>
      </c>
      <c r="I5265" s="17" t="s">
        <v>1524</v>
      </c>
      <c r="J5265" s="17" t="n">
        <v>1</v>
      </c>
      <c r="K5265" s="15" t="n">
        <v>246.9</v>
      </c>
      <c r="L5265" s="22" t="n">
        <v>0.2</v>
      </c>
      <c r="M5265" s="15" t="n">
        <v>28.32</v>
      </c>
      <c r="N5265" s="15" t="n">
        <f aca="false">J5265*K5265</f>
        <v>246.9</v>
      </c>
      <c r="O5265" s="15" t="n">
        <f aca="false">N5265*L5265</f>
        <v>49.38</v>
      </c>
      <c r="P5265" s="15" t="n">
        <f aca="false">N5265-O5265</f>
        <v>197.52</v>
      </c>
      <c r="Q5265" s="15" t="n">
        <f aca="false">J5265*INDEX(dProdutos!$F$2:$F$47,MATCH(E5265,dProdutos!$A$2:$A$47,0))</f>
        <v>103.61</v>
      </c>
      <c r="R5265" s="15" t="n">
        <f aca="false">IF(I5265="Cancelado",0,P5265-Q5265)</f>
        <v>93.91</v>
      </c>
      <c r="S5265" s="17" t="str">
        <f aca="false">INDEX(dProdutos!$D$2:$D$47,MATCH(E5265,dProdutos!$A$2:$A$47,0))</f>
        <v>Casa</v>
      </c>
    </row>
    <row r="5266" customFormat="false" ht="15" hidden="false" customHeight="false" outlineLevel="0" collapsed="false">
      <c r="A5266" s="17" t="s">
        <v>4736</v>
      </c>
      <c r="B5266" s="17" t="n">
        <v>1</v>
      </c>
      <c r="C5266" s="21" t="n">
        <v>46005</v>
      </c>
      <c r="D5266" s="17" t="s">
        <v>596</v>
      </c>
      <c r="E5266" s="17" t="s">
        <v>81</v>
      </c>
      <c r="F5266" s="17" t="s">
        <v>1495</v>
      </c>
      <c r="G5266" s="17" t="s">
        <v>59</v>
      </c>
      <c r="H5266" s="17" t="s">
        <v>1523</v>
      </c>
      <c r="I5266" s="17" t="s">
        <v>1524</v>
      </c>
      <c r="J5266" s="17" t="n">
        <v>1</v>
      </c>
      <c r="K5266" s="15" t="n">
        <v>64.9</v>
      </c>
      <c r="L5266" s="22" t="n">
        <v>0.05</v>
      </c>
      <c r="M5266" s="15" t="n">
        <v>0</v>
      </c>
      <c r="N5266" s="15" t="n">
        <f aca="false">J5266*K5266</f>
        <v>64.9</v>
      </c>
      <c r="O5266" s="15" t="n">
        <f aca="false">N5266*L5266</f>
        <v>3.245</v>
      </c>
      <c r="P5266" s="15" t="n">
        <f aca="false">N5266-O5266</f>
        <v>61.655</v>
      </c>
      <c r="Q5266" s="15" t="n">
        <f aca="false">J5266*INDEX(dProdutos!$F$2:$F$47,MATCH(E5266,dProdutos!$A$2:$A$47,0))</f>
        <v>26.12</v>
      </c>
      <c r="R5266" s="15" t="n">
        <f aca="false">IF(I5266="Cancelado",0,P5266-Q5266)</f>
        <v>35.535</v>
      </c>
      <c r="S5266" s="17" t="str">
        <f aca="false">INDEX(dProdutos!$D$2:$D$47,MATCH(E5266,dProdutos!$A$2:$A$47,0))</f>
        <v>Moda Feminina</v>
      </c>
    </row>
    <row r="5267" customFormat="false" ht="15" hidden="false" customHeight="false" outlineLevel="0" collapsed="false">
      <c r="A5267" s="17" t="s">
        <v>4736</v>
      </c>
      <c r="B5267" s="17" t="n">
        <v>2</v>
      </c>
      <c r="C5267" s="21" t="n">
        <v>46005</v>
      </c>
      <c r="D5267" s="17" t="s">
        <v>596</v>
      </c>
      <c r="E5267" s="17" t="s">
        <v>132</v>
      </c>
      <c r="F5267" s="17" t="s">
        <v>1495</v>
      </c>
      <c r="G5267" s="17" t="s">
        <v>59</v>
      </c>
      <c r="H5267" s="17" t="s">
        <v>1523</v>
      </c>
      <c r="I5267" s="17" t="s">
        <v>1524</v>
      </c>
      <c r="J5267" s="17" t="n">
        <v>3</v>
      </c>
      <c r="K5267" s="15" t="n">
        <v>179.9</v>
      </c>
      <c r="L5267" s="22" t="n">
        <v>0.15</v>
      </c>
      <c r="M5267" s="15" t="n">
        <v>0</v>
      </c>
      <c r="N5267" s="15" t="n">
        <f aca="false">J5267*K5267</f>
        <v>539.7</v>
      </c>
      <c r="O5267" s="15" t="n">
        <f aca="false">N5267*L5267</f>
        <v>80.955</v>
      </c>
      <c r="P5267" s="15" t="n">
        <f aca="false">N5267-O5267</f>
        <v>458.745</v>
      </c>
      <c r="Q5267" s="15" t="n">
        <f aca="false">J5267*INDEX(dProdutos!$F$2:$F$47,MATCH(E5267,dProdutos!$A$2:$A$47,0))</f>
        <v>280.68</v>
      </c>
      <c r="R5267" s="15" t="n">
        <f aca="false">IF(I5267="Cancelado",0,P5267-Q5267)</f>
        <v>178.065</v>
      </c>
      <c r="S5267" s="17" t="str">
        <f aca="false">INDEX(dProdutos!$D$2:$D$47,MATCH(E5267,dProdutos!$A$2:$A$47,0))</f>
        <v>Calçados</v>
      </c>
    </row>
    <row r="5268" customFormat="false" ht="15" hidden="false" customHeight="false" outlineLevel="0" collapsed="false">
      <c r="A5268" s="17" t="s">
        <v>4737</v>
      </c>
      <c r="B5268" s="17" t="n">
        <v>1</v>
      </c>
      <c r="C5268" s="21" t="n">
        <v>46005</v>
      </c>
      <c r="D5268" s="17" t="s">
        <v>648</v>
      </c>
      <c r="E5268" s="17" t="s">
        <v>201</v>
      </c>
      <c r="F5268" s="17" t="s">
        <v>1487</v>
      </c>
      <c r="G5268" s="17" t="s">
        <v>59</v>
      </c>
      <c r="H5268" s="17" t="s">
        <v>1537</v>
      </c>
      <c r="I5268" s="17" t="s">
        <v>1524</v>
      </c>
      <c r="J5268" s="17" t="n">
        <v>2</v>
      </c>
      <c r="K5268" s="15" t="n">
        <v>236.9</v>
      </c>
      <c r="L5268" s="22" t="n">
        <v>0</v>
      </c>
      <c r="M5268" s="15" t="n">
        <v>26.2</v>
      </c>
      <c r="N5268" s="15" t="n">
        <f aca="false">J5268*K5268</f>
        <v>473.8</v>
      </c>
      <c r="O5268" s="15" t="n">
        <f aca="false">N5268*L5268</f>
        <v>0</v>
      </c>
      <c r="P5268" s="15" t="n">
        <f aca="false">N5268-O5268</f>
        <v>473.8</v>
      </c>
      <c r="Q5268" s="15" t="n">
        <f aca="false">J5268*INDEX(dProdutos!$F$2:$F$47,MATCH(E5268,dProdutos!$A$2:$A$47,0))</f>
        <v>192.46</v>
      </c>
      <c r="R5268" s="15" t="n">
        <f aca="false">IF(I5268="Cancelado",0,P5268-Q5268)</f>
        <v>281.34</v>
      </c>
      <c r="S5268" s="17" t="str">
        <f aca="false">INDEX(dProdutos!$D$2:$D$47,MATCH(E5268,dProdutos!$A$2:$A$47,0))</f>
        <v>Beleza</v>
      </c>
    </row>
    <row r="5269" customFormat="false" ht="15" hidden="false" customHeight="false" outlineLevel="0" collapsed="false">
      <c r="A5269" s="17" t="s">
        <v>4738</v>
      </c>
      <c r="B5269" s="17" t="n">
        <v>1</v>
      </c>
      <c r="C5269" s="21" t="n">
        <v>46006</v>
      </c>
      <c r="D5269" s="17" t="s">
        <v>1172</v>
      </c>
      <c r="E5269" s="17" t="s">
        <v>73</v>
      </c>
      <c r="F5269" s="17" t="s">
        <v>1497</v>
      </c>
      <c r="G5269" s="17" t="s">
        <v>60</v>
      </c>
      <c r="H5269" s="17" t="s">
        <v>1527</v>
      </c>
      <c r="I5269" s="17" t="s">
        <v>1524</v>
      </c>
      <c r="J5269" s="17" t="n">
        <v>1</v>
      </c>
      <c r="K5269" s="15" t="n">
        <v>179.9</v>
      </c>
      <c r="L5269" s="22" t="n">
        <v>0</v>
      </c>
      <c r="M5269" s="15" t="n">
        <v>24.48</v>
      </c>
      <c r="N5269" s="15" t="n">
        <f aca="false">J5269*K5269</f>
        <v>179.9</v>
      </c>
      <c r="O5269" s="15" t="n">
        <f aca="false">N5269*L5269</f>
        <v>0</v>
      </c>
      <c r="P5269" s="15" t="n">
        <f aca="false">N5269-O5269</f>
        <v>179.9</v>
      </c>
      <c r="Q5269" s="15" t="n">
        <f aca="false">J5269*INDEX(dProdutos!$F$2:$F$47,MATCH(E5269,dProdutos!$A$2:$A$47,0))</f>
        <v>69.44</v>
      </c>
      <c r="R5269" s="15" t="n">
        <f aca="false">IF(I5269="Cancelado",0,P5269-Q5269)</f>
        <v>110.46</v>
      </c>
      <c r="S5269" s="17" t="str">
        <f aca="false">INDEX(dProdutos!$D$2:$D$47,MATCH(E5269,dProdutos!$A$2:$A$47,0))</f>
        <v>Moda Feminina</v>
      </c>
    </row>
    <row r="5270" customFormat="false" ht="15" hidden="false" customHeight="false" outlineLevel="0" collapsed="false">
      <c r="A5270" s="17" t="s">
        <v>4739</v>
      </c>
      <c r="B5270" s="17" t="n">
        <v>1</v>
      </c>
      <c r="C5270" s="21" t="n">
        <v>46006</v>
      </c>
      <c r="D5270" s="17" t="s">
        <v>610</v>
      </c>
      <c r="E5270" s="17" t="s">
        <v>207</v>
      </c>
      <c r="F5270" s="17" t="s">
        <v>1493</v>
      </c>
      <c r="G5270" s="17" t="s">
        <v>59</v>
      </c>
      <c r="H5270" s="17" t="s">
        <v>1537</v>
      </c>
      <c r="I5270" s="17" t="s">
        <v>1524</v>
      </c>
      <c r="J5270" s="17" t="n">
        <v>1</v>
      </c>
      <c r="K5270" s="15" t="n">
        <v>143.9</v>
      </c>
      <c r="L5270" s="22" t="n">
        <v>0</v>
      </c>
      <c r="M5270" s="15" t="n">
        <v>23.25</v>
      </c>
      <c r="N5270" s="15" t="n">
        <f aca="false">J5270*K5270</f>
        <v>143.9</v>
      </c>
      <c r="O5270" s="15" t="n">
        <f aca="false">N5270*L5270</f>
        <v>0</v>
      </c>
      <c r="P5270" s="15" t="n">
        <f aca="false">N5270-O5270</f>
        <v>143.9</v>
      </c>
      <c r="Q5270" s="15" t="n">
        <f aca="false">J5270*INDEX(dProdutos!$F$2:$F$47,MATCH(E5270,dProdutos!$A$2:$A$47,0))</f>
        <v>84.43</v>
      </c>
      <c r="R5270" s="15" t="n">
        <f aca="false">IF(I5270="Cancelado",0,P5270-Q5270)</f>
        <v>59.47</v>
      </c>
      <c r="S5270" s="17" t="str">
        <f aca="false">INDEX(dProdutos!$D$2:$D$47,MATCH(E5270,dProdutos!$A$2:$A$47,0))</f>
        <v>Beleza</v>
      </c>
    </row>
    <row r="5271" customFormat="false" ht="15" hidden="false" customHeight="false" outlineLevel="0" collapsed="false">
      <c r="A5271" s="17" t="s">
        <v>4740</v>
      </c>
      <c r="B5271" s="17" t="n">
        <v>1</v>
      </c>
      <c r="C5271" s="21" t="n">
        <v>46006</v>
      </c>
      <c r="D5271" s="17" t="s">
        <v>683</v>
      </c>
      <c r="E5271" s="17" t="s">
        <v>95</v>
      </c>
      <c r="F5271" s="17" t="s">
        <v>1487</v>
      </c>
      <c r="G5271" s="17" t="s">
        <v>60</v>
      </c>
      <c r="H5271" s="17" t="s">
        <v>1523</v>
      </c>
      <c r="I5271" s="17" t="s">
        <v>1524</v>
      </c>
      <c r="J5271" s="17" t="n">
        <v>1</v>
      </c>
      <c r="K5271" s="15" t="n">
        <v>77.9</v>
      </c>
      <c r="L5271" s="22" t="n">
        <v>0.2</v>
      </c>
      <c r="M5271" s="15" t="n">
        <v>28.64</v>
      </c>
      <c r="N5271" s="15" t="n">
        <f aca="false">J5271*K5271</f>
        <v>77.9</v>
      </c>
      <c r="O5271" s="15" t="n">
        <f aca="false">N5271*L5271</f>
        <v>15.58</v>
      </c>
      <c r="P5271" s="15" t="n">
        <f aca="false">N5271-O5271</f>
        <v>62.32</v>
      </c>
      <c r="Q5271" s="15" t="n">
        <f aca="false">J5271*INDEX(dProdutos!$F$2:$F$47,MATCH(E5271,dProdutos!$A$2:$A$47,0))</f>
        <v>36.71</v>
      </c>
      <c r="R5271" s="15" t="n">
        <f aca="false">IF(I5271="Cancelado",0,P5271-Q5271)</f>
        <v>25.61</v>
      </c>
      <c r="S5271" s="17" t="str">
        <f aca="false">INDEX(dProdutos!$D$2:$D$47,MATCH(E5271,dProdutos!$A$2:$A$47,0))</f>
        <v>Moda Feminina</v>
      </c>
    </row>
    <row r="5272" customFormat="false" ht="15" hidden="false" customHeight="false" outlineLevel="0" collapsed="false">
      <c r="A5272" s="17" t="s">
        <v>4741</v>
      </c>
      <c r="B5272" s="17" t="n">
        <v>1</v>
      </c>
      <c r="C5272" s="21" t="n">
        <v>46006</v>
      </c>
      <c r="D5272" s="17" t="s">
        <v>926</v>
      </c>
      <c r="E5272" s="17" t="s">
        <v>105</v>
      </c>
      <c r="F5272" s="17" t="s">
        <v>1493</v>
      </c>
      <c r="G5272" s="17" t="s">
        <v>63</v>
      </c>
      <c r="H5272" s="17" t="s">
        <v>1537</v>
      </c>
      <c r="I5272" s="17" t="s">
        <v>1524</v>
      </c>
      <c r="J5272" s="17" t="n">
        <v>1</v>
      </c>
      <c r="K5272" s="15" t="n">
        <v>175.9</v>
      </c>
      <c r="L5272" s="22" t="n">
        <v>0.1</v>
      </c>
      <c r="M5272" s="15" t="n">
        <v>21.94</v>
      </c>
      <c r="N5272" s="15" t="n">
        <f aca="false">J5272*K5272</f>
        <v>175.9</v>
      </c>
      <c r="O5272" s="15" t="n">
        <f aca="false">N5272*L5272</f>
        <v>17.59</v>
      </c>
      <c r="P5272" s="15" t="n">
        <f aca="false">N5272-O5272</f>
        <v>158.31</v>
      </c>
      <c r="Q5272" s="15" t="n">
        <f aca="false">J5272*INDEX(dProdutos!$F$2:$F$47,MATCH(E5272,dProdutos!$A$2:$A$47,0))</f>
        <v>96.59</v>
      </c>
      <c r="R5272" s="15" t="n">
        <f aca="false">IF(I5272="Cancelado",0,P5272-Q5272)</f>
        <v>61.72</v>
      </c>
      <c r="S5272" s="17" t="str">
        <f aca="false">INDEX(dProdutos!$D$2:$D$47,MATCH(E5272,dProdutos!$A$2:$A$47,0))</f>
        <v>Moda Masculina</v>
      </c>
    </row>
    <row r="5273" customFormat="false" ht="15" hidden="false" customHeight="false" outlineLevel="0" collapsed="false">
      <c r="A5273" s="17" t="s">
        <v>4741</v>
      </c>
      <c r="B5273" s="17" t="n">
        <v>2</v>
      </c>
      <c r="C5273" s="21" t="n">
        <v>46006</v>
      </c>
      <c r="D5273" s="17" t="s">
        <v>926</v>
      </c>
      <c r="E5273" s="17" t="s">
        <v>120</v>
      </c>
      <c r="F5273" s="17" t="s">
        <v>1493</v>
      </c>
      <c r="G5273" s="17" t="s">
        <v>63</v>
      </c>
      <c r="H5273" s="17" t="s">
        <v>1537</v>
      </c>
      <c r="I5273" s="17" t="s">
        <v>1524</v>
      </c>
      <c r="J5273" s="17" t="n">
        <v>1</v>
      </c>
      <c r="K5273" s="15" t="n">
        <v>96.9</v>
      </c>
      <c r="L5273" s="22" t="n">
        <v>0</v>
      </c>
      <c r="M5273" s="15" t="n">
        <v>0</v>
      </c>
      <c r="N5273" s="15" t="n">
        <f aca="false">J5273*K5273</f>
        <v>96.9</v>
      </c>
      <c r="O5273" s="15" t="n">
        <f aca="false">N5273*L5273</f>
        <v>0</v>
      </c>
      <c r="P5273" s="15" t="n">
        <f aca="false">N5273-O5273</f>
        <v>96.9</v>
      </c>
      <c r="Q5273" s="15" t="n">
        <f aca="false">J5273*INDEX(dProdutos!$F$2:$F$47,MATCH(E5273,dProdutos!$A$2:$A$47,0))</f>
        <v>44.36</v>
      </c>
      <c r="R5273" s="15" t="n">
        <f aca="false">IF(I5273="Cancelado",0,P5273-Q5273)</f>
        <v>52.54</v>
      </c>
      <c r="S5273" s="17" t="str">
        <f aca="false">INDEX(dProdutos!$D$2:$D$47,MATCH(E5273,dProdutos!$A$2:$A$47,0))</f>
        <v>Moda Masculina</v>
      </c>
    </row>
    <row r="5274" customFormat="false" ht="15" hidden="false" customHeight="false" outlineLevel="0" collapsed="false">
      <c r="A5274" s="17" t="s">
        <v>4742</v>
      </c>
      <c r="B5274" s="17" t="n">
        <v>1</v>
      </c>
      <c r="C5274" s="21" t="n">
        <v>46006</v>
      </c>
      <c r="D5274" s="17" t="s">
        <v>862</v>
      </c>
      <c r="E5274" s="17" t="s">
        <v>117</v>
      </c>
      <c r="F5274" s="17" t="s">
        <v>1501</v>
      </c>
      <c r="G5274" s="17" t="s">
        <v>61</v>
      </c>
      <c r="H5274" s="17" t="s">
        <v>1527</v>
      </c>
      <c r="I5274" s="17" t="s">
        <v>1524</v>
      </c>
      <c r="J5274" s="17" t="n">
        <v>1</v>
      </c>
      <c r="K5274" s="15" t="n">
        <v>166.9</v>
      </c>
      <c r="L5274" s="22" t="n">
        <v>0</v>
      </c>
      <c r="M5274" s="15" t="n">
        <v>29.36</v>
      </c>
      <c r="N5274" s="15" t="n">
        <f aca="false">J5274*K5274</f>
        <v>166.9</v>
      </c>
      <c r="O5274" s="15" t="n">
        <f aca="false">N5274*L5274</f>
        <v>0</v>
      </c>
      <c r="P5274" s="15" t="n">
        <f aca="false">N5274-O5274</f>
        <v>166.9</v>
      </c>
      <c r="Q5274" s="15" t="n">
        <f aca="false">J5274*INDEX(dProdutos!$F$2:$F$47,MATCH(E5274,dProdutos!$A$2:$A$47,0))</f>
        <v>73.23</v>
      </c>
      <c r="R5274" s="15" t="n">
        <f aca="false">IF(I5274="Cancelado",0,P5274-Q5274)</f>
        <v>93.67</v>
      </c>
      <c r="S5274" s="17" t="str">
        <f aca="false">INDEX(dProdutos!$D$2:$D$47,MATCH(E5274,dProdutos!$A$2:$A$47,0))</f>
        <v>Moda Masculina</v>
      </c>
    </row>
    <row r="5275" customFormat="false" ht="15" hidden="false" customHeight="false" outlineLevel="0" collapsed="false">
      <c r="A5275" s="17" t="s">
        <v>4743</v>
      </c>
      <c r="B5275" s="17" t="n">
        <v>1</v>
      </c>
      <c r="C5275" s="21" t="n">
        <v>46006</v>
      </c>
      <c r="D5275" s="17" t="s">
        <v>940</v>
      </c>
      <c r="E5275" s="17" t="s">
        <v>81</v>
      </c>
      <c r="F5275" s="17" t="s">
        <v>1497</v>
      </c>
      <c r="G5275" s="17" t="s">
        <v>59</v>
      </c>
      <c r="H5275" s="17" t="s">
        <v>1523</v>
      </c>
      <c r="I5275" s="17" t="s">
        <v>1524</v>
      </c>
      <c r="J5275" s="17" t="n">
        <v>1</v>
      </c>
      <c r="K5275" s="15" t="n">
        <v>64.9</v>
      </c>
      <c r="L5275" s="22" t="n">
        <v>0.05</v>
      </c>
      <c r="M5275" s="15" t="n">
        <v>16.61</v>
      </c>
      <c r="N5275" s="15" t="n">
        <f aca="false">J5275*K5275</f>
        <v>64.9</v>
      </c>
      <c r="O5275" s="15" t="n">
        <f aca="false">N5275*L5275</f>
        <v>3.245</v>
      </c>
      <c r="P5275" s="15" t="n">
        <f aca="false">N5275-O5275</f>
        <v>61.655</v>
      </c>
      <c r="Q5275" s="15" t="n">
        <f aca="false">J5275*INDEX(dProdutos!$F$2:$F$47,MATCH(E5275,dProdutos!$A$2:$A$47,0))</f>
        <v>26.12</v>
      </c>
      <c r="R5275" s="15" t="n">
        <f aca="false">IF(I5275="Cancelado",0,P5275-Q5275)</f>
        <v>35.535</v>
      </c>
      <c r="S5275" s="17" t="str">
        <f aca="false">INDEX(dProdutos!$D$2:$D$47,MATCH(E5275,dProdutos!$A$2:$A$47,0))</f>
        <v>Moda Feminina</v>
      </c>
    </row>
    <row r="5276" customFormat="false" ht="15" hidden="false" customHeight="false" outlineLevel="0" collapsed="false">
      <c r="A5276" s="17" t="s">
        <v>4744</v>
      </c>
      <c r="B5276" s="17" t="n">
        <v>1</v>
      </c>
      <c r="C5276" s="21" t="n">
        <v>46006</v>
      </c>
      <c r="D5276" s="17" t="s">
        <v>940</v>
      </c>
      <c r="E5276" s="17" t="s">
        <v>192</v>
      </c>
      <c r="F5276" s="17" t="s">
        <v>1495</v>
      </c>
      <c r="G5276" s="17" t="s">
        <v>64</v>
      </c>
      <c r="H5276" s="17" t="s">
        <v>1537</v>
      </c>
      <c r="I5276" s="17" t="s">
        <v>1524</v>
      </c>
      <c r="J5276" s="17" t="n">
        <v>1</v>
      </c>
      <c r="K5276" s="15" t="n">
        <v>245.9</v>
      </c>
      <c r="L5276" s="22" t="n">
        <v>0</v>
      </c>
      <c r="M5276" s="15" t="n">
        <v>22.88</v>
      </c>
      <c r="N5276" s="15" t="n">
        <f aca="false">J5276*K5276</f>
        <v>245.9</v>
      </c>
      <c r="O5276" s="15" t="n">
        <f aca="false">N5276*L5276</f>
        <v>0</v>
      </c>
      <c r="P5276" s="15" t="n">
        <f aca="false">N5276-O5276</f>
        <v>245.9</v>
      </c>
      <c r="Q5276" s="15" t="n">
        <f aca="false">J5276*INDEX(dProdutos!$F$2:$F$47,MATCH(E5276,dProdutos!$A$2:$A$47,0))</f>
        <v>107.78</v>
      </c>
      <c r="R5276" s="15" t="n">
        <f aca="false">IF(I5276="Cancelado",0,P5276-Q5276)</f>
        <v>138.12</v>
      </c>
      <c r="S5276" s="17" t="str">
        <f aca="false">INDEX(dProdutos!$D$2:$D$47,MATCH(E5276,dProdutos!$A$2:$A$47,0))</f>
        <v>Eletrônicos</v>
      </c>
    </row>
    <row r="5277" customFormat="false" ht="15" hidden="false" customHeight="false" outlineLevel="0" collapsed="false">
      <c r="A5277" s="17" t="s">
        <v>4744</v>
      </c>
      <c r="B5277" s="17" t="n">
        <v>2</v>
      </c>
      <c r="C5277" s="21" t="n">
        <v>46006</v>
      </c>
      <c r="D5277" s="17" t="s">
        <v>940</v>
      </c>
      <c r="E5277" s="17" t="s">
        <v>177</v>
      </c>
      <c r="F5277" s="17" t="s">
        <v>1495</v>
      </c>
      <c r="G5277" s="17" t="s">
        <v>64</v>
      </c>
      <c r="H5277" s="17" t="s">
        <v>1537</v>
      </c>
      <c r="I5277" s="17" t="s">
        <v>1524</v>
      </c>
      <c r="J5277" s="17" t="n">
        <v>2</v>
      </c>
      <c r="K5277" s="15" t="n">
        <v>257.9</v>
      </c>
      <c r="L5277" s="22" t="n">
        <v>0</v>
      </c>
      <c r="M5277" s="15" t="n">
        <v>0</v>
      </c>
      <c r="N5277" s="15" t="n">
        <f aca="false">J5277*K5277</f>
        <v>515.8</v>
      </c>
      <c r="O5277" s="15" t="n">
        <f aca="false">N5277*L5277</f>
        <v>0</v>
      </c>
      <c r="P5277" s="15" t="n">
        <f aca="false">N5277-O5277</f>
        <v>515.8</v>
      </c>
      <c r="Q5277" s="15" t="n">
        <f aca="false">J5277*INDEX(dProdutos!$F$2:$F$47,MATCH(E5277,dProdutos!$A$2:$A$47,0))</f>
        <v>276.46</v>
      </c>
      <c r="R5277" s="15" t="n">
        <f aca="false">IF(I5277="Cancelado",0,P5277-Q5277)</f>
        <v>239.34</v>
      </c>
      <c r="S5277" s="17" t="str">
        <f aca="false">INDEX(dProdutos!$D$2:$D$47,MATCH(E5277,dProdutos!$A$2:$A$47,0))</f>
        <v>Casa</v>
      </c>
    </row>
    <row r="5278" customFormat="false" ht="15" hidden="false" customHeight="false" outlineLevel="0" collapsed="false">
      <c r="A5278" s="17" t="s">
        <v>4744</v>
      </c>
      <c r="B5278" s="17" t="n">
        <v>3</v>
      </c>
      <c r="C5278" s="21" t="n">
        <v>46006</v>
      </c>
      <c r="D5278" s="17" t="s">
        <v>940</v>
      </c>
      <c r="E5278" s="17" t="s">
        <v>108</v>
      </c>
      <c r="F5278" s="17" t="s">
        <v>1495</v>
      </c>
      <c r="G5278" s="17" t="s">
        <v>64</v>
      </c>
      <c r="H5278" s="17" t="s">
        <v>1537</v>
      </c>
      <c r="I5278" s="17" t="s">
        <v>1524</v>
      </c>
      <c r="J5278" s="17" t="n">
        <v>1</v>
      </c>
      <c r="K5278" s="15" t="n">
        <v>265.9</v>
      </c>
      <c r="L5278" s="22" t="n">
        <v>0</v>
      </c>
      <c r="M5278" s="15" t="n">
        <v>0</v>
      </c>
      <c r="N5278" s="15" t="n">
        <f aca="false">J5278*K5278</f>
        <v>265.9</v>
      </c>
      <c r="O5278" s="15" t="n">
        <f aca="false">N5278*L5278</f>
        <v>0</v>
      </c>
      <c r="P5278" s="15" t="n">
        <f aca="false">N5278-O5278</f>
        <v>265.9</v>
      </c>
      <c r="Q5278" s="15" t="n">
        <f aca="false">J5278*INDEX(dProdutos!$F$2:$F$47,MATCH(E5278,dProdutos!$A$2:$A$47,0))</f>
        <v>155.62</v>
      </c>
      <c r="R5278" s="15" t="n">
        <f aca="false">IF(I5278="Cancelado",0,P5278-Q5278)</f>
        <v>110.28</v>
      </c>
      <c r="S5278" s="17" t="str">
        <f aca="false">INDEX(dProdutos!$D$2:$D$47,MATCH(E5278,dProdutos!$A$2:$A$47,0))</f>
        <v>Moda Masculina</v>
      </c>
    </row>
    <row r="5279" customFormat="false" ht="15" hidden="false" customHeight="false" outlineLevel="0" collapsed="false">
      <c r="A5279" s="17" t="s">
        <v>4744</v>
      </c>
      <c r="B5279" s="17" t="n">
        <v>4</v>
      </c>
      <c r="C5279" s="21" t="n">
        <v>46006</v>
      </c>
      <c r="D5279" s="17" t="s">
        <v>940</v>
      </c>
      <c r="E5279" s="17" t="s">
        <v>88</v>
      </c>
      <c r="F5279" s="17" t="s">
        <v>1495</v>
      </c>
      <c r="G5279" s="17" t="s">
        <v>64</v>
      </c>
      <c r="H5279" s="17" t="s">
        <v>1537</v>
      </c>
      <c r="I5279" s="17" t="s">
        <v>1524</v>
      </c>
      <c r="J5279" s="17" t="n">
        <v>1</v>
      </c>
      <c r="K5279" s="15" t="n">
        <v>170.9</v>
      </c>
      <c r="L5279" s="22" t="n">
        <v>0.05</v>
      </c>
      <c r="M5279" s="15" t="n">
        <v>0</v>
      </c>
      <c r="N5279" s="15" t="n">
        <f aca="false">J5279*K5279</f>
        <v>170.9</v>
      </c>
      <c r="O5279" s="15" t="n">
        <f aca="false">N5279*L5279</f>
        <v>8.545</v>
      </c>
      <c r="P5279" s="15" t="n">
        <f aca="false">N5279-O5279</f>
        <v>162.355</v>
      </c>
      <c r="Q5279" s="15" t="n">
        <f aca="false">J5279*INDEX(dProdutos!$F$2:$F$47,MATCH(E5279,dProdutos!$A$2:$A$47,0))</f>
        <v>98.14</v>
      </c>
      <c r="R5279" s="15" t="n">
        <f aca="false">IF(I5279="Cancelado",0,P5279-Q5279)</f>
        <v>64.215</v>
      </c>
      <c r="S5279" s="17" t="str">
        <f aca="false">INDEX(dProdutos!$D$2:$D$47,MATCH(E5279,dProdutos!$A$2:$A$47,0))</f>
        <v>Moda Feminina</v>
      </c>
    </row>
    <row r="5280" customFormat="false" ht="15" hidden="false" customHeight="false" outlineLevel="0" collapsed="false">
      <c r="A5280" s="17" t="s">
        <v>4745</v>
      </c>
      <c r="B5280" s="17" t="n">
        <v>1</v>
      </c>
      <c r="C5280" s="21" t="n">
        <v>46006</v>
      </c>
      <c r="D5280" s="17" t="s">
        <v>1358</v>
      </c>
      <c r="E5280" s="17" t="s">
        <v>150</v>
      </c>
      <c r="F5280" s="17" t="s">
        <v>1490</v>
      </c>
      <c r="G5280" s="17" t="s">
        <v>59</v>
      </c>
      <c r="H5280" s="17" t="s">
        <v>1537</v>
      </c>
      <c r="I5280" s="17" t="s">
        <v>1524</v>
      </c>
      <c r="J5280" s="17" t="n">
        <v>2</v>
      </c>
      <c r="K5280" s="15" t="n">
        <v>71.9</v>
      </c>
      <c r="L5280" s="22" t="n">
        <v>0</v>
      </c>
      <c r="M5280" s="15" t="n">
        <v>0</v>
      </c>
      <c r="N5280" s="15" t="n">
        <f aca="false">J5280*K5280</f>
        <v>143.8</v>
      </c>
      <c r="O5280" s="15" t="n">
        <f aca="false">N5280*L5280</f>
        <v>0</v>
      </c>
      <c r="P5280" s="15" t="n">
        <f aca="false">N5280-O5280</f>
        <v>143.8</v>
      </c>
      <c r="Q5280" s="15" t="n">
        <f aca="false">J5280*INDEX(dProdutos!$F$2:$F$47,MATCH(E5280,dProdutos!$A$2:$A$47,0))</f>
        <v>54.76</v>
      </c>
      <c r="R5280" s="15" t="n">
        <f aca="false">IF(I5280="Cancelado",0,P5280-Q5280)</f>
        <v>89.04</v>
      </c>
      <c r="S5280" s="17" t="str">
        <f aca="false">INDEX(dProdutos!$D$2:$D$47,MATCH(E5280,dProdutos!$A$2:$A$47,0))</f>
        <v>Acessórios</v>
      </c>
    </row>
    <row r="5281" customFormat="false" ht="15" hidden="false" customHeight="false" outlineLevel="0" collapsed="false">
      <c r="A5281" s="17" t="s">
        <v>4745</v>
      </c>
      <c r="B5281" s="17" t="n">
        <v>2</v>
      </c>
      <c r="C5281" s="21" t="n">
        <v>46006</v>
      </c>
      <c r="D5281" s="17" t="s">
        <v>1358</v>
      </c>
      <c r="E5281" s="17" t="s">
        <v>102</v>
      </c>
      <c r="F5281" s="17" t="s">
        <v>1490</v>
      </c>
      <c r="G5281" s="17" t="s">
        <v>59</v>
      </c>
      <c r="H5281" s="17" t="s">
        <v>1537</v>
      </c>
      <c r="I5281" s="17" t="s">
        <v>1524</v>
      </c>
      <c r="J5281" s="17" t="n">
        <v>1</v>
      </c>
      <c r="K5281" s="15" t="n">
        <v>65.9</v>
      </c>
      <c r="L5281" s="22" t="n">
        <v>0.05</v>
      </c>
      <c r="M5281" s="15" t="n">
        <v>0</v>
      </c>
      <c r="N5281" s="15" t="n">
        <f aca="false">J5281*K5281</f>
        <v>65.9</v>
      </c>
      <c r="O5281" s="15" t="n">
        <f aca="false">N5281*L5281</f>
        <v>3.295</v>
      </c>
      <c r="P5281" s="15" t="n">
        <f aca="false">N5281-O5281</f>
        <v>62.605</v>
      </c>
      <c r="Q5281" s="15" t="n">
        <f aca="false">J5281*INDEX(dProdutos!$F$2:$F$47,MATCH(E5281,dProdutos!$A$2:$A$47,0))</f>
        <v>29.68</v>
      </c>
      <c r="R5281" s="15" t="n">
        <f aca="false">IF(I5281="Cancelado",0,P5281-Q5281)</f>
        <v>32.925</v>
      </c>
      <c r="S5281" s="17" t="str">
        <f aca="false">INDEX(dProdutos!$D$2:$D$47,MATCH(E5281,dProdutos!$A$2:$A$47,0))</f>
        <v>Moda Masculina</v>
      </c>
    </row>
    <row r="5282" customFormat="false" ht="15" hidden="false" customHeight="false" outlineLevel="0" collapsed="false">
      <c r="A5282" s="17" t="s">
        <v>4745</v>
      </c>
      <c r="B5282" s="17" t="n">
        <v>3</v>
      </c>
      <c r="C5282" s="21" t="n">
        <v>46006</v>
      </c>
      <c r="D5282" s="17" t="s">
        <v>1358</v>
      </c>
      <c r="E5282" s="17" t="s">
        <v>177</v>
      </c>
      <c r="F5282" s="17" t="s">
        <v>1490</v>
      </c>
      <c r="G5282" s="17" t="s">
        <v>59</v>
      </c>
      <c r="H5282" s="17" t="s">
        <v>1537</v>
      </c>
      <c r="I5282" s="17" t="s">
        <v>1524</v>
      </c>
      <c r="J5282" s="17" t="n">
        <v>1</v>
      </c>
      <c r="K5282" s="15" t="n">
        <v>257.9</v>
      </c>
      <c r="L5282" s="22" t="n">
        <v>0</v>
      </c>
      <c r="M5282" s="15" t="n">
        <v>0</v>
      </c>
      <c r="N5282" s="15" t="n">
        <f aca="false">J5282*K5282</f>
        <v>257.9</v>
      </c>
      <c r="O5282" s="15" t="n">
        <f aca="false">N5282*L5282</f>
        <v>0</v>
      </c>
      <c r="P5282" s="15" t="n">
        <f aca="false">N5282-O5282</f>
        <v>257.9</v>
      </c>
      <c r="Q5282" s="15" t="n">
        <f aca="false">J5282*INDEX(dProdutos!$F$2:$F$47,MATCH(E5282,dProdutos!$A$2:$A$47,0))</f>
        <v>138.23</v>
      </c>
      <c r="R5282" s="15" t="n">
        <f aca="false">IF(I5282="Cancelado",0,P5282-Q5282)</f>
        <v>119.67</v>
      </c>
      <c r="S5282" s="17" t="str">
        <f aca="false">INDEX(dProdutos!$D$2:$D$47,MATCH(E5282,dProdutos!$A$2:$A$47,0))</f>
        <v>Casa</v>
      </c>
    </row>
    <row r="5283" customFormat="false" ht="15" hidden="false" customHeight="false" outlineLevel="0" collapsed="false">
      <c r="A5283" s="17" t="s">
        <v>4746</v>
      </c>
      <c r="B5283" s="17" t="n">
        <v>1</v>
      </c>
      <c r="C5283" s="21" t="n">
        <v>46006</v>
      </c>
      <c r="D5283" s="17" t="s">
        <v>461</v>
      </c>
      <c r="E5283" s="17" t="s">
        <v>159</v>
      </c>
      <c r="F5283" s="17" t="s">
        <v>1499</v>
      </c>
      <c r="G5283" s="17" t="s">
        <v>61</v>
      </c>
      <c r="H5283" s="17" t="s">
        <v>1537</v>
      </c>
      <c r="I5283" s="17" t="s">
        <v>1524</v>
      </c>
      <c r="J5283" s="17" t="n">
        <v>1</v>
      </c>
      <c r="K5283" s="15" t="n">
        <v>276.9</v>
      </c>
      <c r="L5283" s="22" t="n">
        <v>0.15</v>
      </c>
      <c r="M5283" s="15" t="n">
        <v>0</v>
      </c>
      <c r="N5283" s="15" t="n">
        <f aca="false">J5283*K5283</f>
        <v>276.9</v>
      </c>
      <c r="O5283" s="15" t="n">
        <f aca="false">N5283*L5283</f>
        <v>41.535</v>
      </c>
      <c r="P5283" s="15" t="n">
        <f aca="false">N5283-O5283</f>
        <v>235.365</v>
      </c>
      <c r="Q5283" s="15" t="n">
        <f aca="false">J5283*INDEX(dProdutos!$F$2:$F$47,MATCH(E5283,dProdutos!$A$2:$A$47,0))</f>
        <v>145.03</v>
      </c>
      <c r="R5283" s="15" t="n">
        <f aca="false">IF(I5283="Cancelado",0,P5283-Q5283)</f>
        <v>90.335</v>
      </c>
      <c r="S5283" s="17" t="str">
        <f aca="false">INDEX(dProdutos!$D$2:$D$47,MATCH(E5283,dProdutos!$A$2:$A$47,0))</f>
        <v>Acessórios</v>
      </c>
    </row>
    <row r="5284" customFormat="false" ht="15" hidden="false" customHeight="false" outlineLevel="0" collapsed="false">
      <c r="A5284" s="17" t="s">
        <v>4747</v>
      </c>
      <c r="B5284" s="17" t="n">
        <v>1</v>
      </c>
      <c r="C5284" s="21" t="n">
        <v>46006</v>
      </c>
      <c r="D5284" s="17" t="s">
        <v>1008</v>
      </c>
      <c r="E5284" s="17" t="s">
        <v>102</v>
      </c>
      <c r="F5284" s="17" t="s">
        <v>1499</v>
      </c>
      <c r="G5284" s="17" t="s">
        <v>59</v>
      </c>
      <c r="H5284" s="17" t="s">
        <v>1523</v>
      </c>
      <c r="I5284" s="17" t="s">
        <v>1524</v>
      </c>
      <c r="J5284" s="17" t="n">
        <v>1</v>
      </c>
      <c r="K5284" s="15" t="n">
        <v>65.9</v>
      </c>
      <c r="L5284" s="22" t="n">
        <v>0.05</v>
      </c>
      <c r="M5284" s="15" t="n">
        <v>22.15</v>
      </c>
      <c r="N5284" s="15" t="n">
        <f aca="false">J5284*K5284</f>
        <v>65.9</v>
      </c>
      <c r="O5284" s="15" t="n">
        <f aca="false">N5284*L5284</f>
        <v>3.295</v>
      </c>
      <c r="P5284" s="15" t="n">
        <f aca="false">N5284-O5284</f>
        <v>62.605</v>
      </c>
      <c r="Q5284" s="15" t="n">
        <f aca="false">J5284*INDEX(dProdutos!$F$2:$F$47,MATCH(E5284,dProdutos!$A$2:$A$47,0))</f>
        <v>29.68</v>
      </c>
      <c r="R5284" s="15" t="n">
        <f aca="false">IF(I5284="Cancelado",0,P5284-Q5284)</f>
        <v>32.925</v>
      </c>
      <c r="S5284" s="17" t="str">
        <f aca="false">INDEX(dProdutos!$D$2:$D$47,MATCH(E5284,dProdutos!$A$2:$A$47,0))</f>
        <v>Moda Masculina</v>
      </c>
    </row>
    <row r="5285" customFormat="false" ht="15" hidden="false" customHeight="false" outlineLevel="0" collapsed="false">
      <c r="A5285" s="17" t="s">
        <v>4748</v>
      </c>
      <c r="B5285" s="17" t="n">
        <v>1</v>
      </c>
      <c r="C5285" s="21" t="n">
        <v>46006</v>
      </c>
      <c r="D5285" s="17" t="s">
        <v>849</v>
      </c>
      <c r="E5285" s="17" t="s">
        <v>156</v>
      </c>
      <c r="F5285" s="17" t="s">
        <v>1495</v>
      </c>
      <c r="G5285" s="17" t="s">
        <v>59</v>
      </c>
      <c r="H5285" s="17" t="s">
        <v>1540</v>
      </c>
      <c r="I5285" s="17" t="s">
        <v>1531</v>
      </c>
      <c r="J5285" s="17" t="n">
        <v>2</v>
      </c>
      <c r="K5285" s="15" t="n">
        <v>192.9</v>
      </c>
      <c r="L5285" s="22" t="n">
        <v>0</v>
      </c>
      <c r="M5285" s="15" t="n">
        <v>13.19</v>
      </c>
      <c r="N5285" s="15" t="n">
        <f aca="false">J5285*K5285</f>
        <v>385.8</v>
      </c>
      <c r="O5285" s="15" t="n">
        <f aca="false">N5285*L5285</f>
        <v>0</v>
      </c>
      <c r="P5285" s="15" t="n">
        <f aca="false">N5285-O5285</f>
        <v>385.8</v>
      </c>
      <c r="Q5285" s="15" t="n">
        <f aca="false">J5285*INDEX(dProdutos!$F$2:$F$47,MATCH(E5285,dProdutos!$A$2:$A$47,0))</f>
        <v>160.76</v>
      </c>
      <c r="R5285" s="15" t="n">
        <f aca="false">IF(I5285="Cancelado",0,P5285-Q5285)</f>
        <v>0</v>
      </c>
      <c r="S5285" s="17" t="str">
        <f aca="false">INDEX(dProdutos!$D$2:$D$47,MATCH(E5285,dProdutos!$A$2:$A$47,0))</f>
        <v>Acessórios</v>
      </c>
    </row>
    <row r="5286" customFormat="false" ht="15" hidden="false" customHeight="false" outlineLevel="0" collapsed="false">
      <c r="A5286" s="17" t="s">
        <v>4748</v>
      </c>
      <c r="B5286" s="17" t="n">
        <v>2</v>
      </c>
      <c r="C5286" s="21" t="n">
        <v>46006</v>
      </c>
      <c r="D5286" s="17" t="s">
        <v>849</v>
      </c>
      <c r="E5286" s="17" t="s">
        <v>177</v>
      </c>
      <c r="F5286" s="17" t="s">
        <v>1495</v>
      </c>
      <c r="G5286" s="17" t="s">
        <v>59</v>
      </c>
      <c r="H5286" s="17" t="s">
        <v>1540</v>
      </c>
      <c r="I5286" s="17" t="s">
        <v>1531</v>
      </c>
      <c r="J5286" s="17" t="n">
        <v>1</v>
      </c>
      <c r="K5286" s="15" t="n">
        <v>257.9</v>
      </c>
      <c r="L5286" s="22" t="n">
        <v>0</v>
      </c>
      <c r="M5286" s="15" t="n">
        <v>0</v>
      </c>
      <c r="N5286" s="15" t="n">
        <f aca="false">J5286*K5286</f>
        <v>257.9</v>
      </c>
      <c r="O5286" s="15" t="n">
        <f aca="false">N5286*L5286</f>
        <v>0</v>
      </c>
      <c r="P5286" s="15" t="n">
        <f aca="false">N5286-O5286</f>
        <v>257.9</v>
      </c>
      <c r="Q5286" s="15" t="n">
        <f aca="false">J5286*INDEX(dProdutos!$F$2:$F$47,MATCH(E5286,dProdutos!$A$2:$A$47,0))</f>
        <v>138.23</v>
      </c>
      <c r="R5286" s="15" t="n">
        <f aca="false">IF(I5286="Cancelado",0,P5286-Q5286)</f>
        <v>0</v>
      </c>
      <c r="S5286" s="17" t="str">
        <f aca="false">INDEX(dProdutos!$D$2:$D$47,MATCH(E5286,dProdutos!$A$2:$A$47,0))</f>
        <v>Casa</v>
      </c>
    </row>
    <row r="5287" customFormat="false" ht="15" hidden="false" customHeight="false" outlineLevel="0" collapsed="false">
      <c r="A5287" s="17" t="s">
        <v>4749</v>
      </c>
      <c r="B5287" s="17" t="n">
        <v>1</v>
      </c>
      <c r="C5287" s="21" t="n">
        <v>46006</v>
      </c>
      <c r="D5287" s="17" t="s">
        <v>568</v>
      </c>
      <c r="E5287" s="17" t="s">
        <v>102</v>
      </c>
      <c r="F5287" s="17" t="s">
        <v>1497</v>
      </c>
      <c r="G5287" s="17" t="s">
        <v>59</v>
      </c>
      <c r="H5287" s="17" t="s">
        <v>1523</v>
      </c>
      <c r="I5287" s="17" t="s">
        <v>1524</v>
      </c>
      <c r="J5287" s="17" t="n">
        <v>1</v>
      </c>
      <c r="K5287" s="15" t="n">
        <v>65.9</v>
      </c>
      <c r="L5287" s="22" t="n">
        <v>0</v>
      </c>
      <c r="M5287" s="15" t="n">
        <v>0</v>
      </c>
      <c r="N5287" s="15" t="n">
        <f aca="false">J5287*K5287</f>
        <v>65.9</v>
      </c>
      <c r="O5287" s="15" t="n">
        <f aca="false">N5287*L5287</f>
        <v>0</v>
      </c>
      <c r="P5287" s="15" t="n">
        <f aca="false">N5287-O5287</f>
        <v>65.9</v>
      </c>
      <c r="Q5287" s="15" t="n">
        <f aca="false">J5287*INDEX(dProdutos!$F$2:$F$47,MATCH(E5287,dProdutos!$A$2:$A$47,0))</f>
        <v>29.68</v>
      </c>
      <c r="R5287" s="15" t="n">
        <f aca="false">IF(I5287="Cancelado",0,P5287-Q5287)</f>
        <v>36.22</v>
      </c>
      <c r="S5287" s="17" t="str">
        <f aca="false">INDEX(dProdutos!$D$2:$D$47,MATCH(E5287,dProdutos!$A$2:$A$47,0))</f>
        <v>Moda Masculina</v>
      </c>
    </row>
    <row r="5288" customFormat="false" ht="15" hidden="false" customHeight="false" outlineLevel="0" collapsed="false">
      <c r="A5288" s="17" t="s">
        <v>4750</v>
      </c>
      <c r="B5288" s="17" t="n">
        <v>1</v>
      </c>
      <c r="C5288" s="21" t="n">
        <v>46006</v>
      </c>
      <c r="D5288" s="17" t="s">
        <v>1186</v>
      </c>
      <c r="E5288" s="17" t="s">
        <v>144</v>
      </c>
      <c r="F5288" s="17" t="s">
        <v>1490</v>
      </c>
      <c r="G5288" s="17" t="s">
        <v>61</v>
      </c>
      <c r="H5288" s="17" t="s">
        <v>1537</v>
      </c>
      <c r="I5288" s="17" t="s">
        <v>1524</v>
      </c>
      <c r="J5288" s="17" t="n">
        <v>1</v>
      </c>
      <c r="K5288" s="15" t="n">
        <v>260.9</v>
      </c>
      <c r="L5288" s="22" t="n">
        <v>0.2</v>
      </c>
      <c r="M5288" s="15" t="n">
        <v>21.28</v>
      </c>
      <c r="N5288" s="15" t="n">
        <f aca="false">J5288*K5288</f>
        <v>260.9</v>
      </c>
      <c r="O5288" s="15" t="n">
        <f aca="false">N5288*L5288</f>
        <v>52.18</v>
      </c>
      <c r="P5288" s="15" t="n">
        <f aca="false">N5288-O5288</f>
        <v>208.72</v>
      </c>
      <c r="Q5288" s="15" t="n">
        <f aca="false">J5288*INDEX(dProdutos!$F$2:$F$47,MATCH(E5288,dProdutos!$A$2:$A$47,0))</f>
        <v>99.86</v>
      </c>
      <c r="R5288" s="15" t="n">
        <f aca="false">IF(I5288="Cancelado",0,P5288-Q5288)</f>
        <v>108.86</v>
      </c>
      <c r="S5288" s="17" t="str">
        <f aca="false">INDEX(dProdutos!$D$2:$D$47,MATCH(E5288,dProdutos!$A$2:$A$47,0))</f>
        <v>Acessórios</v>
      </c>
    </row>
    <row r="5289" customFormat="false" ht="15" hidden="false" customHeight="false" outlineLevel="0" collapsed="false">
      <c r="A5289" s="17" t="s">
        <v>4751</v>
      </c>
      <c r="B5289" s="17" t="n">
        <v>1</v>
      </c>
      <c r="C5289" s="21" t="n">
        <v>46006</v>
      </c>
      <c r="D5289" s="17" t="s">
        <v>938</v>
      </c>
      <c r="E5289" s="17" t="s">
        <v>81</v>
      </c>
      <c r="F5289" s="17" t="s">
        <v>1487</v>
      </c>
      <c r="G5289" s="17" t="s">
        <v>63</v>
      </c>
      <c r="H5289" s="17" t="s">
        <v>1523</v>
      </c>
      <c r="I5289" s="17" t="s">
        <v>1524</v>
      </c>
      <c r="J5289" s="17" t="n">
        <v>1</v>
      </c>
      <c r="K5289" s="15" t="n">
        <v>64.9</v>
      </c>
      <c r="L5289" s="22" t="n">
        <v>0</v>
      </c>
      <c r="M5289" s="15" t="n">
        <v>0</v>
      </c>
      <c r="N5289" s="15" t="n">
        <f aca="false">J5289*K5289</f>
        <v>64.9</v>
      </c>
      <c r="O5289" s="15" t="n">
        <f aca="false">N5289*L5289</f>
        <v>0</v>
      </c>
      <c r="P5289" s="15" t="n">
        <f aca="false">N5289-O5289</f>
        <v>64.9</v>
      </c>
      <c r="Q5289" s="15" t="n">
        <f aca="false">J5289*INDEX(dProdutos!$F$2:$F$47,MATCH(E5289,dProdutos!$A$2:$A$47,0))</f>
        <v>26.12</v>
      </c>
      <c r="R5289" s="15" t="n">
        <f aca="false">IF(I5289="Cancelado",0,P5289-Q5289)</f>
        <v>38.78</v>
      </c>
      <c r="S5289" s="17" t="str">
        <f aca="false">INDEX(dProdutos!$D$2:$D$47,MATCH(E5289,dProdutos!$A$2:$A$47,0))</f>
        <v>Moda Feminina</v>
      </c>
    </row>
    <row r="5290" customFormat="false" ht="15" hidden="false" customHeight="false" outlineLevel="0" collapsed="false">
      <c r="A5290" s="17" t="s">
        <v>4752</v>
      </c>
      <c r="B5290" s="17" t="n">
        <v>1</v>
      </c>
      <c r="C5290" s="21" t="n">
        <v>46006</v>
      </c>
      <c r="D5290" s="17" t="s">
        <v>1026</v>
      </c>
      <c r="E5290" s="17" t="s">
        <v>192</v>
      </c>
      <c r="F5290" s="17" t="s">
        <v>1487</v>
      </c>
      <c r="G5290" s="17" t="s">
        <v>61</v>
      </c>
      <c r="H5290" s="17" t="s">
        <v>1523</v>
      </c>
      <c r="I5290" s="17" t="s">
        <v>1524</v>
      </c>
      <c r="J5290" s="17" t="n">
        <v>1</v>
      </c>
      <c r="K5290" s="15" t="n">
        <v>245.9</v>
      </c>
      <c r="L5290" s="22" t="n">
        <v>0.15</v>
      </c>
      <c r="M5290" s="15" t="n">
        <v>24.94</v>
      </c>
      <c r="N5290" s="15" t="n">
        <f aca="false">J5290*K5290</f>
        <v>245.9</v>
      </c>
      <c r="O5290" s="15" t="n">
        <f aca="false">N5290*L5290</f>
        <v>36.885</v>
      </c>
      <c r="P5290" s="15" t="n">
        <f aca="false">N5290-O5290</f>
        <v>209.015</v>
      </c>
      <c r="Q5290" s="15" t="n">
        <f aca="false">J5290*INDEX(dProdutos!$F$2:$F$47,MATCH(E5290,dProdutos!$A$2:$A$47,0))</f>
        <v>107.78</v>
      </c>
      <c r="R5290" s="15" t="n">
        <f aca="false">IF(I5290="Cancelado",0,P5290-Q5290)</f>
        <v>101.235</v>
      </c>
      <c r="S5290" s="17" t="str">
        <f aca="false">INDEX(dProdutos!$D$2:$D$47,MATCH(E5290,dProdutos!$A$2:$A$47,0))</f>
        <v>Eletrônicos</v>
      </c>
    </row>
    <row r="5291" customFormat="false" ht="15" hidden="false" customHeight="false" outlineLevel="0" collapsed="false">
      <c r="A5291" s="17" t="s">
        <v>4753</v>
      </c>
      <c r="B5291" s="17" t="n">
        <v>1</v>
      </c>
      <c r="C5291" s="21" t="n">
        <v>46006</v>
      </c>
      <c r="D5291" s="17" t="s">
        <v>336</v>
      </c>
      <c r="E5291" s="17" t="s">
        <v>111</v>
      </c>
      <c r="F5291" s="17" t="s">
        <v>1499</v>
      </c>
      <c r="G5291" s="17" t="s">
        <v>63</v>
      </c>
      <c r="H5291" s="17" t="s">
        <v>1527</v>
      </c>
      <c r="I5291" s="17" t="s">
        <v>1524</v>
      </c>
      <c r="J5291" s="17" t="n">
        <v>1</v>
      </c>
      <c r="K5291" s="15" t="n">
        <v>188.9</v>
      </c>
      <c r="L5291" s="22" t="n">
        <v>0</v>
      </c>
      <c r="M5291" s="15" t="n">
        <v>26.06</v>
      </c>
      <c r="N5291" s="15" t="n">
        <f aca="false">J5291*K5291</f>
        <v>188.9</v>
      </c>
      <c r="O5291" s="15" t="n">
        <f aca="false">N5291*L5291</f>
        <v>0</v>
      </c>
      <c r="P5291" s="15" t="n">
        <f aca="false">N5291-O5291</f>
        <v>188.9</v>
      </c>
      <c r="Q5291" s="15" t="n">
        <f aca="false">J5291*INDEX(dProdutos!$F$2:$F$47,MATCH(E5291,dProdutos!$A$2:$A$47,0))</f>
        <v>88.32</v>
      </c>
      <c r="R5291" s="15" t="n">
        <f aca="false">IF(I5291="Cancelado",0,P5291-Q5291)</f>
        <v>100.58</v>
      </c>
      <c r="S5291" s="17" t="str">
        <f aca="false">INDEX(dProdutos!$D$2:$D$47,MATCH(E5291,dProdutos!$A$2:$A$47,0))</f>
        <v>Moda Masculina</v>
      </c>
    </row>
    <row r="5292" customFormat="false" ht="15" hidden="false" customHeight="false" outlineLevel="0" collapsed="false">
      <c r="A5292" s="17" t="s">
        <v>4754</v>
      </c>
      <c r="B5292" s="17" t="n">
        <v>1</v>
      </c>
      <c r="C5292" s="21" t="n">
        <v>46006</v>
      </c>
      <c r="D5292" s="17" t="s">
        <v>723</v>
      </c>
      <c r="E5292" s="17" t="s">
        <v>98</v>
      </c>
      <c r="F5292" s="17" t="s">
        <v>1490</v>
      </c>
      <c r="G5292" s="17" t="s">
        <v>62</v>
      </c>
      <c r="H5292" s="17" t="s">
        <v>1523</v>
      </c>
      <c r="I5292" s="17" t="s">
        <v>1524</v>
      </c>
      <c r="J5292" s="17" t="n">
        <v>1</v>
      </c>
      <c r="K5292" s="15" t="n">
        <v>108.9</v>
      </c>
      <c r="L5292" s="22" t="n">
        <v>0.15</v>
      </c>
      <c r="M5292" s="15" t="n">
        <v>0</v>
      </c>
      <c r="N5292" s="15" t="n">
        <f aca="false">J5292*K5292</f>
        <v>108.9</v>
      </c>
      <c r="O5292" s="15" t="n">
        <f aca="false">N5292*L5292</f>
        <v>16.335</v>
      </c>
      <c r="P5292" s="15" t="n">
        <f aca="false">N5292-O5292</f>
        <v>92.565</v>
      </c>
      <c r="Q5292" s="15" t="n">
        <f aca="false">J5292*INDEX(dProdutos!$F$2:$F$47,MATCH(E5292,dProdutos!$A$2:$A$47,0))</f>
        <v>42.52</v>
      </c>
      <c r="R5292" s="15" t="n">
        <f aca="false">IF(I5292="Cancelado",0,P5292-Q5292)</f>
        <v>50.045</v>
      </c>
      <c r="S5292" s="17" t="str">
        <f aca="false">INDEX(dProdutos!$D$2:$D$47,MATCH(E5292,dProdutos!$A$2:$A$47,0))</f>
        <v>Moda Feminina</v>
      </c>
    </row>
    <row r="5293" customFormat="false" ht="15" hidden="false" customHeight="false" outlineLevel="0" collapsed="false">
      <c r="A5293" s="17" t="s">
        <v>4754</v>
      </c>
      <c r="B5293" s="17" t="n">
        <v>2</v>
      </c>
      <c r="C5293" s="21" t="n">
        <v>46006</v>
      </c>
      <c r="D5293" s="17" t="s">
        <v>723</v>
      </c>
      <c r="E5293" s="17" t="s">
        <v>135</v>
      </c>
      <c r="F5293" s="17" t="s">
        <v>1490</v>
      </c>
      <c r="G5293" s="17" t="s">
        <v>62</v>
      </c>
      <c r="H5293" s="17" t="s">
        <v>1523</v>
      </c>
      <c r="I5293" s="17" t="s">
        <v>1524</v>
      </c>
      <c r="J5293" s="17" t="n">
        <v>1</v>
      </c>
      <c r="K5293" s="15" t="n">
        <v>200.9</v>
      </c>
      <c r="L5293" s="22" t="n">
        <v>0</v>
      </c>
      <c r="M5293" s="15" t="n">
        <v>0</v>
      </c>
      <c r="N5293" s="15" t="n">
        <f aca="false">J5293*K5293</f>
        <v>200.9</v>
      </c>
      <c r="O5293" s="15" t="n">
        <f aca="false">N5293*L5293</f>
        <v>0</v>
      </c>
      <c r="P5293" s="15" t="n">
        <f aca="false">N5293-O5293</f>
        <v>200.9</v>
      </c>
      <c r="Q5293" s="15" t="n">
        <f aca="false">J5293*INDEX(dProdutos!$F$2:$F$47,MATCH(E5293,dProdutos!$A$2:$A$47,0))</f>
        <v>80.73</v>
      </c>
      <c r="R5293" s="15" t="n">
        <f aca="false">IF(I5293="Cancelado",0,P5293-Q5293)</f>
        <v>120.17</v>
      </c>
      <c r="S5293" s="17" t="str">
        <f aca="false">INDEX(dProdutos!$D$2:$D$47,MATCH(E5293,dProdutos!$A$2:$A$47,0))</f>
        <v>Calçados</v>
      </c>
    </row>
    <row r="5294" customFormat="false" ht="15" hidden="false" customHeight="false" outlineLevel="0" collapsed="false">
      <c r="A5294" s="17" t="s">
        <v>4754</v>
      </c>
      <c r="B5294" s="17" t="n">
        <v>3</v>
      </c>
      <c r="C5294" s="21" t="n">
        <v>46006</v>
      </c>
      <c r="D5294" s="17" t="s">
        <v>723</v>
      </c>
      <c r="E5294" s="17" t="s">
        <v>156</v>
      </c>
      <c r="F5294" s="17" t="s">
        <v>1490</v>
      </c>
      <c r="G5294" s="17" t="s">
        <v>62</v>
      </c>
      <c r="H5294" s="17" t="s">
        <v>1523</v>
      </c>
      <c r="I5294" s="17" t="s">
        <v>1524</v>
      </c>
      <c r="J5294" s="17" t="n">
        <v>2</v>
      </c>
      <c r="K5294" s="15" t="n">
        <v>192.9</v>
      </c>
      <c r="L5294" s="22" t="n">
        <v>0.1</v>
      </c>
      <c r="M5294" s="15" t="n">
        <v>0</v>
      </c>
      <c r="N5294" s="15" t="n">
        <f aca="false">J5294*K5294</f>
        <v>385.8</v>
      </c>
      <c r="O5294" s="15" t="n">
        <f aca="false">N5294*L5294</f>
        <v>38.58</v>
      </c>
      <c r="P5294" s="15" t="n">
        <f aca="false">N5294-O5294</f>
        <v>347.22</v>
      </c>
      <c r="Q5294" s="15" t="n">
        <f aca="false">J5294*INDEX(dProdutos!$F$2:$F$47,MATCH(E5294,dProdutos!$A$2:$A$47,0))</f>
        <v>160.76</v>
      </c>
      <c r="R5294" s="15" t="n">
        <f aca="false">IF(I5294="Cancelado",0,P5294-Q5294)</f>
        <v>186.46</v>
      </c>
      <c r="S5294" s="17" t="str">
        <f aca="false">INDEX(dProdutos!$D$2:$D$47,MATCH(E5294,dProdutos!$A$2:$A$47,0))</f>
        <v>Acessórios</v>
      </c>
    </row>
    <row r="5295" customFormat="false" ht="15" hidden="false" customHeight="false" outlineLevel="0" collapsed="false">
      <c r="A5295" s="17" t="s">
        <v>4754</v>
      </c>
      <c r="B5295" s="17" t="n">
        <v>4</v>
      </c>
      <c r="C5295" s="21" t="n">
        <v>46006</v>
      </c>
      <c r="D5295" s="17" t="s">
        <v>723</v>
      </c>
      <c r="E5295" s="17" t="s">
        <v>177</v>
      </c>
      <c r="F5295" s="17" t="s">
        <v>1490</v>
      </c>
      <c r="G5295" s="17" t="s">
        <v>62</v>
      </c>
      <c r="H5295" s="17" t="s">
        <v>1523</v>
      </c>
      <c r="I5295" s="17" t="s">
        <v>1524</v>
      </c>
      <c r="J5295" s="17" t="n">
        <v>2</v>
      </c>
      <c r="K5295" s="15" t="n">
        <v>257.9</v>
      </c>
      <c r="L5295" s="22" t="n">
        <v>0</v>
      </c>
      <c r="M5295" s="15" t="n">
        <v>0</v>
      </c>
      <c r="N5295" s="15" t="n">
        <f aca="false">J5295*K5295</f>
        <v>515.8</v>
      </c>
      <c r="O5295" s="15" t="n">
        <f aca="false">N5295*L5295</f>
        <v>0</v>
      </c>
      <c r="P5295" s="15" t="n">
        <f aca="false">N5295-O5295</f>
        <v>515.8</v>
      </c>
      <c r="Q5295" s="15" t="n">
        <f aca="false">J5295*INDEX(dProdutos!$F$2:$F$47,MATCH(E5295,dProdutos!$A$2:$A$47,0))</f>
        <v>276.46</v>
      </c>
      <c r="R5295" s="15" t="n">
        <f aca="false">IF(I5295="Cancelado",0,P5295-Q5295)</f>
        <v>239.34</v>
      </c>
      <c r="S5295" s="17" t="str">
        <f aca="false">INDEX(dProdutos!$D$2:$D$47,MATCH(E5295,dProdutos!$A$2:$A$47,0))</f>
        <v>Casa</v>
      </c>
    </row>
    <row r="5296" customFormat="false" ht="15" hidden="false" customHeight="false" outlineLevel="0" collapsed="false">
      <c r="A5296" s="17" t="s">
        <v>4755</v>
      </c>
      <c r="B5296" s="17" t="n">
        <v>1</v>
      </c>
      <c r="C5296" s="21" t="n">
        <v>46007</v>
      </c>
      <c r="D5296" s="17" t="s">
        <v>327</v>
      </c>
      <c r="E5296" s="17" t="s">
        <v>88</v>
      </c>
      <c r="F5296" s="17" t="s">
        <v>1499</v>
      </c>
      <c r="G5296" s="17" t="s">
        <v>60</v>
      </c>
      <c r="H5296" s="17" t="s">
        <v>1523</v>
      </c>
      <c r="I5296" s="17" t="s">
        <v>1524</v>
      </c>
      <c r="J5296" s="17" t="n">
        <v>1</v>
      </c>
      <c r="K5296" s="15" t="n">
        <v>170.9</v>
      </c>
      <c r="L5296" s="22" t="n">
        <v>0</v>
      </c>
      <c r="M5296" s="15" t="n">
        <v>19.54</v>
      </c>
      <c r="N5296" s="15" t="n">
        <f aca="false">J5296*K5296</f>
        <v>170.9</v>
      </c>
      <c r="O5296" s="15" t="n">
        <f aca="false">N5296*L5296</f>
        <v>0</v>
      </c>
      <c r="P5296" s="15" t="n">
        <f aca="false">N5296-O5296</f>
        <v>170.9</v>
      </c>
      <c r="Q5296" s="15" t="n">
        <f aca="false">J5296*INDEX(dProdutos!$F$2:$F$47,MATCH(E5296,dProdutos!$A$2:$A$47,0))</f>
        <v>98.14</v>
      </c>
      <c r="R5296" s="15" t="n">
        <f aca="false">IF(I5296="Cancelado",0,P5296-Q5296)</f>
        <v>72.76</v>
      </c>
      <c r="S5296" s="17" t="str">
        <f aca="false">INDEX(dProdutos!$D$2:$D$47,MATCH(E5296,dProdutos!$A$2:$A$47,0))</f>
        <v>Moda Feminina</v>
      </c>
    </row>
    <row r="5297" customFormat="false" ht="15" hidden="false" customHeight="false" outlineLevel="0" collapsed="false">
      <c r="A5297" s="17" t="s">
        <v>4756</v>
      </c>
      <c r="B5297" s="17" t="n">
        <v>1</v>
      </c>
      <c r="C5297" s="21" t="n">
        <v>46007</v>
      </c>
      <c r="D5297" s="17" t="s">
        <v>485</v>
      </c>
      <c r="E5297" s="17" t="s">
        <v>210</v>
      </c>
      <c r="F5297" s="17" t="s">
        <v>1497</v>
      </c>
      <c r="G5297" s="17" t="s">
        <v>64</v>
      </c>
      <c r="H5297" s="17" t="s">
        <v>1537</v>
      </c>
      <c r="I5297" s="17" t="s">
        <v>1524</v>
      </c>
      <c r="J5297" s="17" t="n">
        <v>1</v>
      </c>
      <c r="K5297" s="15" t="n">
        <v>245.9</v>
      </c>
      <c r="L5297" s="22" t="n">
        <v>0</v>
      </c>
      <c r="M5297" s="15" t="n">
        <v>32.07</v>
      </c>
      <c r="N5297" s="15" t="n">
        <f aca="false">J5297*K5297</f>
        <v>245.9</v>
      </c>
      <c r="O5297" s="15" t="n">
        <f aca="false">N5297*L5297</f>
        <v>0</v>
      </c>
      <c r="P5297" s="15" t="n">
        <f aca="false">N5297-O5297</f>
        <v>245.9</v>
      </c>
      <c r="Q5297" s="15" t="n">
        <f aca="false">J5297*INDEX(dProdutos!$F$2:$F$47,MATCH(E5297,dProdutos!$A$2:$A$47,0))</f>
        <v>150.63</v>
      </c>
      <c r="R5297" s="15" t="n">
        <f aca="false">IF(I5297="Cancelado",0,P5297-Q5297)</f>
        <v>95.27</v>
      </c>
      <c r="S5297" s="17" t="str">
        <f aca="false">INDEX(dProdutos!$D$2:$D$47,MATCH(E5297,dProdutos!$A$2:$A$47,0))</f>
        <v>Beleza</v>
      </c>
    </row>
    <row r="5298" customFormat="false" ht="15" hidden="false" customHeight="false" outlineLevel="0" collapsed="false">
      <c r="A5298" s="17" t="s">
        <v>4757</v>
      </c>
      <c r="B5298" s="17" t="n">
        <v>1</v>
      </c>
      <c r="C5298" s="21" t="n">
        <v>46007</v>
      </c>
      <c r="D5298" s="17" t="s">
        <v>677</v>
      </c>
      <c r="E5298" s="17" t="s">
        <v>135</v>
      </c>
      <c r="F5298" s="17" t="s">
        <v>1495</v>
      </c>
      <c r="G5298" s="17" t="s">
        <v>60</v>
      </c>
      <c r="H5298" s="17" t="s">
        <v>1537</v>
      </c>
      <c r="I5298" s="17" t="s">
        <v>1524</v>
      </c>
      <c r="J5298" s="17" t="n">
        <v>1</v>
      </c>
      <c r="K5298" s="15" t="n">
        <v>200.9</v>
      </c>
      <c r="L5298" s="22" t="n">
        <v>0</v>
      </c>
      <c r="M5298" s="15" t="n">
        <v>23.51</v>
      </c>
      <c r="N5298" s="15" t="n">
        <f aca="false">J5298*K5298</f>
        <v>200.9</v>
      </c>
      <c r="O5298" s="15" t="n">
        <f aca="false">N5298*L5298</f>
        <v>0</v>
      </c>
      <c r="P5298" s="15" t="n">
        <f aca="false">N5298-O5298</f>
        <v>200.9</v>
      </c>
      <c r="Q5298" s="15" t="n">
        <f aca="false">J5298*INDEX(dProdutos!$F$2:$F$47,MATCH(E5298,dProdutos!$A$2:$A$47,0))</f>
        <v>80.73</v>
      </c>
      <c r="R5298" s="15" t="n">
        <f aca="false">IF(I5298="Cancelado",0,P5298-Q5298)</f>
        <v>120.17</v>
      </c>
      <c r="S5298" s="17" t="str">
        <f aca="false">INDEX(dProdutos!$D$2:$D$47,MATCH(E5298,dProdutos!$A$2:$A$47,0))</f>
        <v>Calçados</v>
      </c>
    </row>
    <row r="5299" customFormat="false" ht="15" hidden="false" customHeight="false" outlineLevel="0" collapsed="false">
      <c r="A5299" s="17" t="s">
        <v>4757</v>
      </c>
      <c r="B5299" s="17" t="n">
        <v>2</v>
      </c>
      <c r="C5299" s="21" t="n">
        <v>46007</v>
      </c>
      <c r="D5299" s="17" t="s">
        <v>677</v>
      </c>
      <c r="E5299" s="17" t="s">
        <v>88</v>
      </c>
      <c r="F5299" s="17" t="s">
        <v>1495</v>
      </c>
      <c r="G5299" s="17" t="s">
        <v>60</v>
      </c>
      <c r="H5299" s="17" t="s">
        <v>1537</v>
      </c>
      <c r="I5299" s="17" t="s">
        <v>1524</v>
      </c>
      <c r="J5299" s="17" t="n">
        <v>3</v>
      </c>
      <c r="K5299" s="15" t="n">
        <v>170.9</v>
      </c>
      <c r="L5299" s="22" t="n">
        <v>0</v>
      </c>
      <c r="M5299" s="15" t="n">
        <v>0</v>
      </c>
      <c r="N5299" s="15" t="n">
        <f aca="false">J5299*K5299</f>
        <v>512.7</v>
      </c>
      <c r="O5299" s="15" t="n">
        <f aca="false">N5299*L5299</f>
        <v>0</v>
      </c>
      <c r="P5299" s="15" t="n">
        <f aca="false">N5299-O5299</f>
        <v>512.7</v>
      </c>
      <c r="Q5299" s="15" t="n">
        <f aca="false">J5299*INDEX(dProdutos!$F$2:$F$47,MATCH(E5299,dProdutos!$A$2:$A$47,0))</f>
        <v>294.42</v>
      </c>
      <c r="R5299" s="15" t="n">
        <f aca="false">IF(I5299="Cancelado",0,P5299-Q5299)</f>
        <v>218.28</v>
      </c>
      <c r="S5299" s="17" t="str">
        <f aca="false">INDEX(dProdutos!$D$2:$D$47,MATCH(E5299,dProdutos!$A$2:$A$47,0))</f>
        <v>Moda Feminina</v>
      </c>
    </row>
    <row r="5300" customFormat="false" ht="15" hidden="false" customHeight="false" outlineLevel="0" collapsed="false">
      <c r="A5300" s="17" t="s">
        <v>4757</v>
      </c>
      <c r="B5300" s="17" t="n">
        <v>3</v>
      </c>
      <c r="C5300" s="21" t="n">
        <v>46007</v>
      </c>
      <c r="D5300" s="17" t="s">
        <v>677</v>
      </c>
      <c r="E5300" s="17" t="s">
        <v>195</v>
      </c>
      <c r="F5300" s="17" t="s">
        <v>1495</v>
      </c>
      <c r="G5300" s="17" t="s">
        <v>60</v>
      </c>
      <c r="H5300" s="17" t="s">
        <v>1537</v>
      </c>
      <c r="I5300" s="17" t="s">
        <v>1524</v>
      </c>
      <c r="J5300" s="17" t="n">
        <v>1</v>
      </c>
      <c r="K5300" s="15" t="n">
        <v>72.9</v>
      </c>
      <c r="L5300" s="22" t="n">
        <v>0.1</v>
      </c>
      <c r="M5300" s="15" t="n">
        <v>0</v>
      </c>
      <c r="N5300" s="15" t="n">
        <f aca="false">J5300*K5300</f>
        <v>72.9</v>
      </c>
      <c r="O5300" s="15" t="n">
        <f aca="false">N5300*L5300</f>
        <v>7.29</v>
      </c>
      <c r="P5300" s="15" t="n">
        <f aca="false">N5300-O5300</f>
        <v>65.61</v>
      </c>
      <c r="Q5300" s="15" t="n">
        <f aca="false">J5300*INDEX(dProdutos!$F$2:$F$47,MATCH(E5300,dProdutos!$A$2:$A$47,0))</f>
        <v>39.23</v>
      </c>
      <c r="R5300" s="15" t="n">
        <f aca="false">IF(I5300="Cancelado",0,P5300-Q5300)</f>
        <v>26.38</v>
      </c>
      <c r="S5300" s="17" t="str">
        <f aca="false">INDEX(dProdutos!$D$2:$D$47,MATCH(E5300,dProdutos!$A$2:$A$47,0))</f>
        <v>Eletrônicos</v>
      </c>
    </row>
    <row r="5301" customFormat="false" ht="15" hidden="false" customHeight="false" outlineLevel="0" collapsed="false">
      <c r="A5301" s="17" t="s">
        <v>4757</v>
      </c>
      <c r="B5301" s="17" t="n">
        <v>4</v>
      </c>
      <c r="C5301" s="21" t="n">
        <v>46007</v>
      </c>
      <c r="D5301" s="17" t="s">
        <v>677</v>
      </c>
      <c r="E5301" s="17" t="s">
        <v>177</v>
      </c>
      <c r="F5301" s="17" t="s">
        <v>1495</v>
      </c>
      <c r="G5301" s="17" t="s">
        <v>60</v>
      </c>
      <c r="H5301" s="17" t="s">
        <v>1537</v>
      </c>
      <c r="I5301" s="17" t="s">
        <v>1524</v>
      </c>
      <c r="J5301" s="17" t="n">
        <v>1</v>
      </c>
      <c r="K5301" s="15" t="n">
        <v>257.9</v>
      </c>
      <c r="L5301" s="22" t="n">
        <v>0.05</v>
      </c>
      <c r="M5301" s="15" t="n">
        <v>0</v>
      </c>
      <c r="N5301" s="15" t="n">
        <f aca="false">J5301*K5301</f>
        <v>257.9</v>
      </c>
      <c r="O5301" s="15" t="n">
        <f aca="false">N5301*L5301</f>
        <v>12.895</v>
      </c>
      <c r="P5301" s="15" t="n">
        <f aca="false">N5301-O5301</f>
        <v>245.005</v>
      </c>
      <c r="Q5301" s="15" t="n">
        <f aca="false">J5301*INDEX(dProdutos!$F$2:$F$47,MATCH(E5301,dProdutos!$A$2:$A$47,0))</f>
        <v>138.23</v>
      </c>
      <c r="R5301" s="15" t="n">
        <f aca="false">IF(I5301="Cancelado",0,P5301-Q5301)</f>
        <v>106.775</v>
      </c>
      <c r="S5301" s="17" t="str">
        <f aca="false">INDEX(dProdutos!$D$2:$D$47,MATCH(E5301,dProdutos!$A$2:$A$47,0))</f>
        <v>Casa</v>
      </c>
    </row>
    <row r="5302" customFormat="false" ht="15" hidden="false" customHeight="false" outlineLevel="0" collapsed="false">
      <c r="A5302" s="17" t="s">
        <v>4758</v>
      </c>
      <c r="B5302" s="17" t="n">
        <v>1</v>
      </c>
      <c r="C5302" s="21" t="n">
        <v>46007</v>
      </c>
      <c r="D5302" s="17" t="s">
        <v>743</v>
      </c>
      <c r="E5302" s="17" t="s">
        <v>114</v>
      </c>
      <c r="F5302" s="17" t="s">
        <v>1497</v>
      </c>
      <c r="G5302" s="17" t="s">
        <v>62</v>
      </c>
      <c r="H5302" s="17" t="s">
        <v>1537</v>
      </c>
      <c r="I5302" s="17" t="s">
        <v>1524</v>
      </c>
      <c r="J5302" s="17" t="n">
        <v>1</v>
      </c>
      <c r="K5302" s="15" t="n">
        <v>202.9</v>
      </c>
      <c r="L5302" s="22" t="n">
        <v>0</v>
      </c>
      <c r="M5302" s="15" t="n">
        <v>20.57</v>
      </c>
      <c r="N5302" s="15" t="n">
        <f aca="false">J5302*K5302</f>
        <v>202.9</v>
      </c>
      <c r="O5302" s="15" t="n">
        <f aca="false">N5302*L5302</f>
        <v>0</v>
      </c>
      <c r="P5302" s="15" t="n">
        <f aca="false">N5302-O5302</f>
        <v>202.9</v>
      </c>
      <c r="Q5302" s="15" t="n">
        <f aca="false">J5302*INDEX(dProdutos!$F$2:$F$47,MATCH(E5302,dProdutos!$A$2:$A$47,0))</f>
        <v>110.39</v>
      </c>
      <c r="R5302" s="15" t="n">
        <f aca="false">IF(I5302="Cancelado",0,P5302-Q5302)</f>
        <v>92.51</v>
      </c>
      <c r="S5302" s="17" t="str">
        <f aca="false">INDEX(dProdutos!$D$2:$D$47,MATCH(E5302,dProdutos!$A$2:$A$47,0))</f>
        <v>Moda Masculina</v>
      </c>
    </row>
    <row r="5303" customFormat="false" ht="15" hidden="false" customHeight="false" outlineLevel="0" collapsed="false">
      <c r="A5303" s="17" t="s">
        <v>4758</v>
      </c>
      <c r="B5303" s="17" t="n">
        <v>2</v>
      </c>
      <c r="C5303" s="21" t="n">
        <v>46007</v>
      </c>
      <c r="D5303" s="17" t="s">
        <v>743</v>
      </c>
      <c r="E5303" s="17" t="s">
        <v>165</v>
      </c>
      <c r="F5303" s="17" t="s">
        <v>1497</v>
      </c>
      <c r="G5303" s="17" t="s">
        <v>62</v>
      </c>
      <c r="H5303" s="17" t="s">
        <v>1537</v>
      </c>
      <c r="I5303" s="17" t="s">
        <v>1524</v>
      </c>
      <c r="J5303" s="17" t="n">
        <v>1</v>
      </c>
      <c r="K5303" s="15" t="n">
        <v>231.9</v>
      </c>
      <c r="L5303" s="22" t="n">
        <v>0.15</v>
      </c>
      <c r="M5303" s="15" t="n">
        <v>0</v>
      </c>
      <c r="N5303" s="15" t="n">
        <f aca="false">J5303*K5303</f>
        <v>231.9</v>
      </c>
      <c r="O5303" s="15" t="n">
        <f aca="false">N5303*L5303</f>
        <v>34.785</v>
      </c>
      <c r="P5303" s="15" t="n">
        <f aca="false">N5303-O5303</f>
        <v>197.115</v>
      </c>
      <c r="Q5303" s="15" t="n">
        <f aca="false">J5303*INDEX(dProdutos!$F$2:$F$47,MATCH(E5303,dProdutos!$A$2:$A$47,0))</f>
        <v>140.83</v>
      </c>
      <c r="R5303" s="15" t="n">
        <f aca="false">IF(I5303="Cancelado",0,P5303-Q5303)</f>
        <v>56.285</v>
      </c>
      <c r="S5303" s="17" t="str">
        <f aca="false">INDEX(dProdutos!$D$2:$D$47,MATCH(E5303,dProdutos!$A$2:$A$47,0))</f>
        <v>Casa</v>
      </c>
    </row>
    <row r="5304" customFormat="false" ht="15" hidden="false" customHeight="false" outlineLevel="0" collapsed="false">
      <c r="A5304" s="17" t="s">
        <v>4759</v>
      </c>
      <c r="B5304" s="17" t="n">
        <v>1</v>
      </c>
      <c r="C5304" s="21" t="n">
        <v>46007</v>
      </c>
      <c r="D5304" s="17" t="s">
        <v>846</v>
      </c>
      <c r="E5304" s="17" t="s">
        <v>183</v>
      </c>
      <c r="F5304" s="17" t="s">
        <v>1503</v>
      </c>
      <c r="G5304" s="17" t="s">
        <v>59</v>
      </c>
      <c r="H5304" s="17" t="s">
        <v>1537</v>
      </c>
      <c r="I5304" s="17" t="s">
        <v>1524</v>
      </c>
      <c r="J5304" s="17" t="n">
        <v>1</v>
      </c>
      <c r="K5304" s="15" t="n">
        <v>121.9</v>
      </c>
      <c r="L5304" s="22" t="n">
        <v>0</v>
      </c>
      <c r="M5304" s="15" t="n">
        <v>20.31</v>
      </c>
      <c r="N5304" s="15" t="n">
        <f aca="false">J5304*K5304</f>
        <v>121.9</v>
      </c>
      <c r="O5304" s="15" t="n">
        <f aca="false">N5304*L5304</f>
        <v>0</v>
      </c>
      <c r="P5304" s="15" t="n">
        <f aca="false">N5304-O5304</f>
        <v>121.9</v>
      </c>
      <c r="Q5304" s="15" t="n">
        <f aca="false">J5304*INDEX(dProdutos!$F$2:$F$47,MATCH(E5304,dProdutos!$A$2:$A$47,0))</f>
        <v>52.76</v>
      </c>
      <c r="R5304" s="15" t="n">
        <f aca="false">IF(I5304="Cancelado",0,P5304-Q5304)</f>
        <v>69.14</v>
      </c>
      <c r="S5304" s="17" t="str">
        <f aca="false">INDEX(dProdutos!$D$2:$D$47,MATCH(E5304,dProdutos!$A$2:$A$47,0))</f>
        <v>Eletrônicos</v>
      </c>
    </row>
    <row r="5305" customFormat="false" ht="15" hidden="false" customHeight="false" outlineLevel="0" collapsed="false">
      <c r="A5305" s="17" t="s">
        <v>4760</v>
      </c>
      <c r="B5305" s="17" t="n">
        <v>1</v>
      </c>
      <c r="C5305" s="21" t="n">
        <v>46007</v>
      </c>
      <c r="D5305" s="17" t="s">
        <v>952</v>
      </c>
      <c r="E5305" s="17" t="s">
        <v>204</v>
      </c>
      <c r="F5305" s="17" t="s">
        <v>1493</v>
      </c>
      <c r="G5305" s="17" t="s">
        <v>62</v>
      </c>
      <c r="H5305" s="17" t="s">
        <v>1540</v>
      </c>
      <c r="I5305" s="17" t="s">
        <v>1524</v>
      </c>
      <c r="J5305" s="17" t="n">
        <v>1</v>
      </c>
      <c r="K5305" s="15" t="n">
        <v>64.9</v>
      </c>
      <c r="L5305" s="22" t="n">
        <v>0</v>
      </c>
      <c r="M5305" s="15" t="n">
        <v>0</v>
      </c>
      <c r="N5305" s="15" t="n">
        <f aca="false">J5305*K5305</f>
        <v>64.9</v>
      </c>
      <c r="O5305" s="15" t="n">
        <f aca="false">N5305*L5305</f>
        <v>0</v>
      </c>
      <c r="P5305" s="15" t="n">
        <f aca="false">N5305-O5305</f>
        <v>64.9</v>
      </c>
      <c r="Q5305" s="15" t="n">
        <f aca="false">J5305*INDEX(dProdutos!$F$2:$F$47,MATCH(E5305,dProdutos!$A$2:$A$47,0))</f>
        <v>27.52</v>
      </c>
      <c r="R5305" s="15" t="n">
        <f aca="false">IF(I5305="Cancelado",0,P5305-Q5305)</f>
        <v>37.38</v>
      </c>
      <c r="S5305" s="17" t="str">
        <f aca="false">INDEX(dProdutos!$D$2:$D$47,MATCH(E5305,dProdutos!$A$2:$A$47,0))</f>
        <v>Beleza</v>
      </c>
    </row>
    <row r="5306" customFormat="false" ht="15" hidden="false" customHeight="false" outlineLevel="0" collapsed="false">
      <c r="A5306" s="17" t="s">
        <v>4760</v>
      </c>
      <c r="B5306" s="17" t="n">
        <v>2</v>
      </c>
      <c r="C5306" s="21" t="n">
        <v>46007</v>
      </c>
      <c r="D5306" s="17" t="s">
        <v>952</v>
      </c>
      <c r="E5306" s="17" t="s">
        <v>144</v>
      </c>
      <c r="F5306" s="17" t="s">
        <v>1493</v>
      </c>
      <c r="G5306" s="17" t="s">
        <v>62</v>
      </c>
      <c r="H5306" s="17" t="s">
        <v>1540</v>
      </c>
      <c r="I5306" s="17" t="s">
        <v>1524</v>
      </c>
      <c r="J5306" s="17" t="n">
        <v>1</v>
      </c>
      <c r="K5306" s="15" t="n">
        <v>260.9</v>
      </c>
      <c r="L5306" s="22" t="n">
        <v>0.1</v>
      </c>
      <c r="M5306" s="15" t="n">
        <v>0</v>
      </c>
      <c r="N5306" s="15" t="n">
        <f aca="false">J5306*K5306</f>
        <v>260.9</v>
      </c>
      <c r="O5306" s="15" t="n">
        <f aca="false">N5306*L5306</f>
        <v>26.09</v>
      </c>
      <c r="P5306" s="15" t="n">
        <f aca="false">N5306-O5306</f>
        <v>234.81</v>
      </c>
      <c r="Q5306" s="15" t="n">
        <f aca="false">J5306*INDEX(dProdutos!$F$2:$F$47,MATCH(E5306,dProdutos!$A$2:$A$47,0))</f>
        <v>99.86</v>
      </c>
      <c r="R5306" s="15" t="n">
        <f aca="false">IF(I5306="Cancelado",0,P5306-Q5306)</f>
        <v>134.95</v>
      </c>
      <c r="S5306" s="17" t="str">
        <f aca="false">INDEX(dProdutos!$D$2:$D$47,MATCH(E5306,dProdutos!$A$2:$A$47,0))</f>
        <v>Acessórios</v>
      </c>
    </row>
    <row r="5307" customFormat="false" ht="15" hidden="false" customHeight="false" outlineLevel="0" collapsed="false">
      <c r="A5307" s="17" t="s">
        <v>4761</v>
      </c>
      <c r="B5307" s="17" t="n">
        <v>1</v>
      </c>
      <c r="C5307" s="21" t="n">
        <v>46007</v>
      </c>
      <c r="D5307" s="17" t="s">
        <v>1248</v>
      </c>
      <c r="E5307" s="17" t="s">
        <v>192</v>
      </c>
      <c r="F5307" s="17" t="s">
        <v>1490</v>
      </c>
      <c r="G5307" s="17" t="s">
        <v>59</v>
      </c>
      <c r="H5307" s="17" t="s">
        <v>1523</v>
      </c>
      <c r="I5307" s="17" t="s">
        <v>1524</v>
      </c>
      <c r="J5307" s="17" t="n">
        <v>1</v>
      </c>
      <c r="K5307" s="15" t="n">
        <v>245.9</v>
      </c>
      <c r="L5307" s="22" t="n">
        <v>0</v>
      </c>
      <c r="M5307" s="15" t="n">
        <v>0</v>
      </c>
      <c r="N5307" s="15" t="n">
        <f aca="false">J5307*K5307</f>
        <v>245.9</v>
      </c>
      <c r="O5307" s="15" t="n">
        <f aca="false">N5307*L5307</f>
        <v>0</v>
      </c>
      <c r="P5307" s="15" t="n">
        <f aca="false">N5307-O5307</f>
        <v>245.9</v>
      </c>
      <c r="Q5307" s="15" t="n">
        <f aca="false">J5307*INDEX(dProdutos!$F$2:$F$47,MATCH(E5307,dProdutos!$A$2:$A$47,0))</f>
        <v>107.78</v>
      </c>
      <c r="R5307" s="15" t="n">
        <f aca="false">IF(I5307="Cancelado",0,P5307-Q5307)</f>
        <v>138.12</v>
      </c>
      <c r="S5307" s="17" t="str">
        <f aca="false">INDEX(dProdutos!$D$2:$D$47,MATCH(E5307,dProdutos!$A$2:$A$47,0))</f>
        <v>Eletrônicos</v>
      </c>
    </row>
    <row r="5308" customFormat="false" ht="15" hidden="false" customHeight="false" outlineLevel="0" collapsed="false">
      <c r="A5308" s="17" t="s">
        <v>4761</v>
      </c>
      <c r="B5308" s="17" t="n">
        <v>2</v>
      </c>
      <c r="C5308" s="21" t="n">
        <v>46007</v>
      </c>
      <c r="D5308" s="17" t="s">
        <v>1248</v>
      </c>
      <c r="E5308" s="17" t="s">
        <v>126</v>
      </c>
      <c r="F5308" s="17" t="s">
        <v>1490</v>
      </c>
      <c r="G5308" s="17" t="s">
        <v>59</v>
      </c>
      <c r="H5308" s="17" t="s">
        <v>1523</v>
      </c>
      <c r="I5308" s="17" t="s">
        <v>1524</v>
      </c>
      <c r="J5308" s="17" t="n">
        <v>1</v>
      </c>
      <c r="K5308" s="15" t="n">
        <v>296.9</v>
      </c>
      <c r="L5308" s="22" t="n">
        <v>0</v>
      </c>
      <c r="M5308" s="15" t="n">
        <v>0</v>
      </c>
      <c r="N5308" s="15" t="n">
        <f aca="false">J5308*K5308</f>
        <v>296.9</v>
      </c>
      <c r="O5308" s="15" t="n">
        <f aca="false">N5308*L5308</f>
        <v>0</v>
      </c>
      <c r="P5308" s="15" t="n">
        <f aca="false">N5308-O5308</f>
        <v>296.9</v>
      </c>
      <c r="Q5308" s="15" t="n">
        <f aca="false">J5308*INDEX(dProdutos!$F$2:$F$47,MATCH(E5308,dProdutos!$A$2:$A$47,0))</f>
        <v>135.24</v>
      </c>
      <c r="R5308" s="15" t="n">
        <f aca="false">IF(I5308="Cancelado",0,P5308-Q5308)</f>
        <v>161.66</v>
      </c>
      <c r="S5308" s="17" t="str">
        <f aca="false">INDEX(dProdutos!$D$2:$D$47,MATCH(E5308,dProdutos!$A$2:$A$47,0))</f>
        <v>Calçados</v>
      </c>
    </row>
    <row r="5309" customFormat="false" ht="15" hidden="false" customHeight="false" outlineLevel="0" collapsed="false">
      <c r="A5309" s="17" t="s">
        <v>4762</v>
      </c>
      <c r="B5309" s="17" t="n">
        <v>1</v>
      </c>
      <c r="C5309" s="21" t="n">
        <v>46007</v>
      </c>
      <c r="D5309" s="17" t="s">
        <v>1423</v>
      </c>
      <c r="E5309" s="17" t="s">
        <v>177</v>
      </c>
      <c r="F5309" s="17" t="s">
        <v>1501</v>
      </c>
      <c r="G5309" s="17" t="s">
        <v>61</v>
      </c>
      <c r="H5309" s="17" t="s">
        <v>1537</v>
      </c>
      <c r="I5309" s="17" t="s">
        <v>1524</v>
      </c>
      <c r="J5309" s="17" t="n">
        <v>1</v>
      </c>
      <c r="K5309" s="15" t="n">
        <v>257.9</v>
      </c>
      <c r="L5309" s="22" t="n">
        <v>0</v>
      </c>
      <c r="M5309" s="15" t="n">
        <v>22.83</v>
      </c>
      <c r="N5309" s="15" t="n">
        <f aca="false">J5309*K5309</f>
        <v>257.9</v>
      </c>
      <c r="O5309" s="15" t="n">
        <f aca="false">N5309*L5309</f>
        <v>0</v>
      </c>
      <c r="P5309" s="15" t="n">
        <f aca="false">N5309-O5309</f>
        <v>257.9</v>
      </c>
      <c r="Q5309" s="15" t="n">
        <f aca="false">J5309*INDEX(dProdutos!$F$2:$F$47,MATCH(E5309,dProdutos!$A$2:$A$47,0))</f>
        <v>138.23</v>
      </c>
      <c r="R5309" s="15" t="n">
        <f aca="false">IF(I5309="Cancelado",0,P5309-Q5309)</f>
        <v>119.67</v>
      </c>
      <c r="S5309" s="17" t="str">
        <f aca="false">INDEX(dProdutos!$D$2:$D$47,MATCH(E5309,dProdutos!$A$2:$A$47,0))</f>
        <v>Casa</v>
      </c>
    </row>
    <row r="5310" customFormat="false" ht="15" hidden="false" customHeight="false" outlineLevel="0" collapsed="false">
      <c r="A5310" s="17" t="s">
        <v>4762</v>
      </c>
      <c r="B5310" s="17" t="n">
        <v>2</v>
      </c>
      <c r="C5310" s="21" t="n">
        <v>46007</v>
      </c>
      <c r="D5310" s="17" t="s">
        <v>1423</v>
      </c>
      <c r="E5310" s="17" t="s">
        <v>153</v>
      </c>
      <c r="F5310" s="17" t="s">
        <v>1501</v>
      </c>
      <c r="G5310" s="17" t="s">
        <v>61</v>
      </c>
      <c r="H5310" s="17" t="s">
        <v>1537</v>
      </c>
      <c r="I5310" s="17" t="s">
        <v>1524</v>
      </c>
      <c r="J5310" s="17" t="n">
        <v>1</v>
      </c>
      <c r="K5310" s="15" t="n">
        <v>165.9</v>
      </c>
      <c r="L5310" s="22" t="n">
        <v>0</v>
      </c>
      <c r="M5310" s="15" t="n">
        <v>0</v>
      </c>
      <c r="N5310" s="15" t="n">
        <f aca="false">J5310*K5310</f>
        <v>165.9</v>
      </c>
      <c r="O5310" s="15" t="n">
        <f aca="false">N5310*L5310</f>
        <v>0</v>
      </c>
      <c r="P5310" s="15" t="n">
        <f aca="false">N5310-O5310</f>
        <v>165.9</v>
      </c>
      <c r="Q5310" s="15" t="n">
        <f aca="false">J5310*INDEX(dProdutos!$F$2:$F$47,MATCH(E5310,dProdutos!$A$2:$A$47,0))</f>
        <v>67.28</v>
      </c>
      <c r="R5310" s="15" t="n">
        <f aca="false">IF(I5310="Cancelado",0,P5310-Q5310)</f>
        <v>98.62</v>
      </c>
      <c r="S5310" s="17" t="str">
        <f aca="false">INDEX(dProdutos!$D$2:$D$47,MATCH(E5310,dProdutos!$A$2:$A$47,0))</f>
        <v>Acessórios</v>
      </c>
    </row>
    <row r="5311" customFormat="false" ht="15" hidden="false" customHeight="false" outlineLevel="0" collapsed="false">
      <c r="A5311" s="17" t="s">
        <v>4763</v>
      </c>
      <c r="B5311" s="17" t="n">
        <v>1</v>
      </c>
      <c r="C5311" s="21" t="n">
        <v>46007</v>
      </c>
      <c r="D5311" s="17" t="s">
        <v>231</v>
      </c>
      <c r="E5311" s="17" t="s">
        <v>144</v>
      </c>
      <c r="F5311" s="17" t="s">
        <v>1503</v>
      </c>
      <c r="G5311" s="17" t="s">
        <v>60</v>
      </c>
      <c r="H5311" s="17" t="s">
        <v>1537</v>
      </c>
      <c r="I5311" s="17" t="s">
        <v>1524</v>
      </c>
      <c r="J5311" s="17" t="n">
        <v>3</v>
      </c>
      <c r="K5311" s="15" t="n">
        <v>260.9</v>
      </c>
      <c r="L5311" s="22" t="n">
        <v>0</v>
      </c>
      <c r="M5311" s="15" t="n">
        <v>9.96</v>
      </c>
      <c r="N5311" s="15" t="n">
        <f aca="false">J5311*K5311</f>
        <v>782.7</v>
      </c>
      <c r="O5311" s="15" t="n">
        <f aca="false">N5311*L5311</f>
        <v>0</v>
      </c>
      <c r="P5311" s="15" t="n">
        <f aca="false">N5311-O5311</f>
        <v>782.7</v>
      </c>
      <c r="Q5311" s="15" t="n">
        <f aca="false">J5311*INDEX(dProdutos!$F$2:$F$47,MATCH(E5311,dProdutos!$A$2:$A$47,0))</f>
        <v>299.58</v>
      </c>
      <c r="R5311" s="15" t="n">
        <f aca="false">IF(I5311="Cancelado",0,P5311-Q5311)</f>
        <v>483.12</v>
      </c>
      <c r="S5311" s="17" t="str">
        <f aca="false">INDEX(dProdutos!$D$2:$D$47,MATCH(E5311,dProdutos!$A$2:$A$47,0))</f>
        <v>Acessórios</v>
      </c>
    </row>
    <row r="5312" customFormat="false" ht="15" hidden="false" customHeight="false" outlineLevel="0" collapsed="false">
      <c r="A5312" s="17" t="s">
        <v>4763</v>
      </c>
      <c r="B5312" s="17" t="n">
        <v>2</v>
      </c>
      <c r="C5312" s="21" t="n">
        <v>46007</v>
      </c>
      <c r="D5312" s="17" t="s">
        <v>231</v>
      </c>
      <c r="E5312" s="17" t="s">
        <v>177</v>
      </c>
      <c r="F5312" s="17" t="s">
        <v>1503</v>
      </c>
      <c r="G5312" s="17" t="s">
        <v>60</v>
      </c>
      <c r="H5312" s="17" t="s">
        <v>1537</v>
      </c>
      <c r="I5312" s="17" t="s">
        <v>1524</v>
      </c>
      <c r="J5312" s="17" t="n">
        <v>1</v>
      </c>
      <c r="K5312" s="15" t="n">
        <v>257.9</v>
      </c>
      <c r="L5312" s="22" t="n">
        <v>0</v>
      </c>
      <c r="M5312" s="15" t="n">
        <v>0</v>
      </c>
      <c r="N5312" s="15" t="n">
        <f aca="false">J5312*K5312</f>
        <v>257.9</v>
      </c>
      <c r="O5312" s="15" t="n">
        <f aca="false">N5312*L5312</f>
        <v>0</v>
      </c>
      <c r="P5312" s="15" t="n">
        <f aca="false">N5312-O5312</f>
        <v>257.9</v>
      </c>
      <c r="Q5312" s="15" t="n">
        <f aca="false">J5312*INDEX(dProdutos!$F$2:$F$47,MATCH(E5312,dProdutos!$A$2:$A$47,0))</f>
        <v>138.23</v>
      </c>
      <c r="R5312" s="15" t="n">
        <f aca="false">IF(I5312="Cancelado",0,P5312-Q5312)</f>
        <v>119.67</v>
      </c>
      <c r="S5312" s="17" t="str">
        <f aca="false">INDEX(dProdutos!$D$2:$D$47,MATCH(E5312,dProdutos!$A$2:$A$47,0))</f>
        <v>Casa</v>
      </c>
    </row>
    <row r="5313" customFormat="false" ht="15" hidden="false" customHeight="false" outlineLevel="0" collapsed="false">
      <c r="A5313" s="17" t="s">
        <v>4764</v>
      </c>
      <c r="B5313" s="17" t="n">
        <v>1</v>
      </c>
      <c r="C5313" s="21" t="n">
        <v>46007</v>
      </c>
      <c r="D5313" s="17" t="s">
        <v>494</v>
      </c>
      <c r="E5313" s="17" t="s">
        <v>77</v>
      </c>
      <c r="F5313" s="17" t="s">
        <v>1493</v>
      </c>
      <c r="G5313" s="17" t="s">
        <v>63</v>
      </c>
      <c r="H5313" s="17" t="s">
        <v>1523</v>
      </c>
      <c r="I5313" s="17" t="s">
        <v>1524</v>
      </c>
      <c r="J5313" s="17" t="n">
        <v>1</v>
      </c>
      <c r="K5313" s="15" t="n">
        <v>198.9</v>
      </c>
      <c r="L5313" s="22" t="n">
        <v>0.05</v>
      </c>
      <c r="M5313" s="15" t="n">
        <v>17.87</v>
      </c>
      <c r="N5313" s="15" t="n">
        <f aca="false">J5313*K5313</f>
        <v>198.9</v>
      </c>
      <c r="O5313" s="15" t="n">
        <f aca="false">N5313*L5313</f>
        <v>9.945</v>
      </c>
      <c r="P5313" s="15" t="n">
        <f aca="false">N5313-O5313</f>
        <v>188.955</v>
      </c>
      <c r="Q5313" s="15" t="n">
        <f aca="false">J5313*INDEX(dProdutos!$F$2:$F$47,MATCH(E5313,dProdutos!$A$2:$A$47,0))</f>
        <v>107.88</v>
      </c>
      <c r="R5313" s="15" t="n">
        <f aca="false">IF(I5313="Cancelado",0,P5313-Q5313)</f>
        <v>81.075</v>
      </c>
      <c r="S5313" s="17" t="str">
        <f aca="false">INDEX(dProdutos!$D$2:$D$47,MATCH(E5313,dProdutos!$A$2:$A$47,0))</f>
        <v>Moda Feminina</v>
      </c>
    </row>
    <row r="5314" customFormat="false" ht="15" hidden="false" customHeight="false" outlineLevel="0" collapsed="false">
      <c r="A5314" s="17" t="s">
        <v>4764</v>
      </c>
      <c r="B5314" s="17" t="n">
        <v>2</v>
      </c>
      <c r="C5314" s="21" t="n">
        <v>46007</v>
      </c>
      <c r="D5314" s="17" t="s">
        <v>494</v>
      </c>
      <c r="E5314" s="17" t="s">
        <v>132</v>
      </c>
      <c r="F5314" s="17" t="s">
        <v>1493</v>
      </c>
      <c r="G5314" s="17" t="s">
        <v>63</v>
      </c>
      <c r="H5314" s="17" t="s">
        <v>1523</v>
      </c>
      <c r="I5314" s="17" t="s">
        <v>1524</v>
      </c>
      <c r="J5314" s="17" t="n">
        <v>2</v>
      </c>
      <c r="K5314" s="15" t="n">
        <v>179.9</v>
      </c>
      <c r="L5314" s="22" t="n">
        <v>0</v>
      </c>
      <c r="M5314" s="15" t="n">
        <v>0</v>
      </c>
      <c r="N5314" s="15" t="n">
        <f aca="false">J5314*K5314</f>
        <v>359.8</v>
      </c>
      <c r="O5314" s="15" t="n">
        <f aca="false">N5314*L5314</f>
        <v>0</v>
      </c>
      <c r="P5314" s="15" t="n">
        <f aca="false">N5314-O5314</f>
        <v>359.8</v>
      </c>
      <c r="Q5314" s="15" t="n">
        <f aca="false">J5314*INDEX(dProdutos!$F$2:$F$47,MATCH(E5314,dProdutos!$A$2:$A$47,0))</f>
        <v>187.12</v>
      </c>
      <c r="R5314" s="15" t="n">
        <f aca="false">IF(I5314="Cancelado",0,P5314-Q5314)</f>
        <v>172.68</v>
      </c>
      <c r="S5314" s="17" t="str">
        <f aca="false">INDEX(dProdutos!$D$2:$D$47,MATCH(E5314,dProdutos!$A$2:$A$47,0))</f>
        <v>Calçados</v>
      </c>
    </row>
    <row r="5315" customFormat="false" ht="15" hidden="false" customHeight="false" outlineLevel="0" collapsed="false">
      <c r="A5315" s="17" t="s">
        <v>4764</v>
      </c>
      <c r="B5315" s="17" t="n">
        <v>3</v>
      </c>
      <c r="C5315" s="21" t="n">
        <v>46007</v>
      </c>
      <c r="D5315" s="17" t="s">
        <v>494</v>
      </c>
      <c r="E5315" s="17" t="s">
        <v>183</v>
      </c>
      <c r="F5315" s="17" t="s">
        <v>1493</v>
      </c>
      <c r="G5315" s="17" t="s">
        <v>63</v>
      </c>
      <c r="H5315" s="17" t="s">
        <v>1523</v>
      </c>
      <c r="I5315" s="17" t="s">
        <v>1524</v>
      </c>
      <c r="J5315" s="17" t="n">
        <v>1</v>
      </c>
      <c r="K5315" s="15" t="n">
        <v>121.9</v>
      </c>
      <c r="L5315" s="22" t="n">
        <v>0.1</v>
      </c>
      <c r="M5315" s="15" t="n">
        <v>0</v>
      </c>
      <c r="N5315" s="15" t="n">
        <f aca="false">J5315*K5315</f>
        <v>121.9</v>
      </c>
      <c r="O5315" s="15" t="n">
        <f aca="false">N5315*L5315</f>
        <v>12.19</v>
      </c>
      <c r="P5315" s="15" t="n">
        <f aca="false">N5315-O5315</f>
        <v>109.71</v>
      </c>
      <c r="Q5315" s="15" t="n">
        <f aca="false">J5315*INDEX(dProdutos!$F$2:$F$47,MATCH(E5315,dProdutos!$A$2:$A$47,0))</f>
        <v>52.76</v>
      </c>
      <c r="R5315" s="15" t="n">
        <f aca="false">IF(I5315="Cancelado",0,P5315-Q5315)</f>
        <v>56.95</v>
      </c>
      <c r="S5315" s="17" t="str">
        <f aca="false">INDEX(dProdutos!$D$2:$D$47,MATCH(E5315,dProdutos!$A$2:$A$47,0))</f>
        <v>Eletrônicos</v>
      </c>
    </row>
    <row r="5316" customFormat="false" ht="15" hidden="false" customHeight="false" outlineLevel="0" collapsed="false">
      <c r="A5316" s="17" t="s">
        <v>4765</v>
      </c>
      <c r="B5316" s="17" t="n">
        <v>1</v>
      </c>
      <c r="C5316" s="21" t="n">
        <v>46007</v>
      </c>
      <c r="D5316" s="17" t="s">
        <v>982</v>
      </c>
      <c r="E5316" s="17" t="s">
        <v>177</v>
      </c>
      <c r="F5316" s="17" t="s">
        <v>1490</v>
      </c>
      <c r="G5316" s="17" t="s">
        <v>62</v>
      </c>
      <c r="H5316" s="17" t="s">
        <v>1523</v>
      </c>
      <c r="I5316" s="17" t="s">
        <v>1524</v>
      </c>
      <c r="J5316" s="17" t="n">
        <v>1</v>
      </c>
      <c r="K5316" s="15" t="n">
        <v>257.9</v>
      </c>
      <c r="L5316" s="22" t="n">
        <v>0.15</v>
      </c>
      <c r="M5316" s="15" t="n">
        <v>10.71</v>
      </c>
      <c r="N5316" s="15" t="n">
        <f aca="false">J5316*K5316</f>
        <v>257.9</v>
      </c>
      <c r="O5316" s="15" t="n">
        <f aca="false">N5316*L5316</f>
        <v>38.685</v>
      </c>
      <c r="P5316" s="15" t="n">
        <f aca="false">N5316-O5316</f>
        <v>219.215</v>
      </c>
      <c r="Q5316" s="15" t="n">
        <f aca="false">J5316*INDEX(dProdutos!$F$2:$F$47,MATCH(E5316,dProdutos!$A$2:$A$47,0))</f>
        <v>138.23</v>
      </c>
      <c r="R5316" s="15" t="n">
        <f aca="false">IF(I5316="Cancelado",0,P5316-Q5316)</f>
        <v>80.985</v>
      </c>
      <c r="S5316" s="17" t="str">
        <f aca="false">INDEX(dProdutos!$D$2:$D$47,MATCH(E5316,dProdutos!$A$2:$A$47,0))</f>
        <v>Casa</v>
      </c>
    </row>
    <row r="5317" customFormat="false" ht="15" hidden="false" customHeight="false" outlineLevel="0" collapsed="false">
      <c r="A5317" s="17" t="s">
        <v>4765</v>
      </c>
      <c r="B5317" s="17" t="n">
        <v>2</v>
      </c>
      <c r="C5317" s="21" t="n">
        <v>46007</v>
      </c>
      <c r="D5317" s="17" t="s">
        <v>982</v>
      </c>
      <c r="E5317" s="17" t="s">
        <v>153</v>
      </c>
      <c r="F5317" s="17" t="s">
        <v>1490</v>
      </c>
      <c r="G5317" s="17" t="s">
        <v>62</v>
      </c>
      <c r="H5317" s="17" t="s">
        <v>1523</v>
      </c>
      <c r="I5317" s="17" t="s">
        <v>1524</v>
      </c>
      <c r="J5317" s="17" t="n">
        <v>1</v>
      </c>
      <c r="K5317" s="15" t="n">
        <v>165.9</v>
      </c>
      <c r="L5317" s="22" t="n">
        <v>0.15</v>
      </c>
      <c r="M5317" s="15" t="n">
        <v>0</v>
      </c>
      <c r="N5317" s="15" t="n">
        <f aca="false">J5317*K5317</f>
        <v>165.9</v>
      </c>
      <c r="O5317" s="15" t="n">
        <f aca="false">N5317*L5317</f>
        <v>24.885</v>
      </c>
      <c r="P5317" s="15" t="n">
        <f aca="false">N5317-O5317</f>
        <v>141.015</v>
      </c>
      <c r="Q5317" s="15" t="n">
        <f aca="false">J5317*INDEX(dProdutos!$F$2:$F$47,MATCH(E5317,dProdutos!$A$2:$A$47,0))</f>
        <v>67.28</v>
      </c>
      <c r="R5317" s="15" t="n">
        <f aca="false">IF(I5317="Cancelado",0,P5317-Q5317)</f>
        <v>73.735</v>
      </c>
      <c r="S5317" s="17" t="str">
        <f aca="false">INDEX(dProdutos!$D$2:$D$47,MATCH(E5317,dProdutos!$A$2:$A$47,0))</f>
        <v>Acessórios</v>
      </c>
    </row>
    <row r="5318" customFormat="false" ht="15" hidden="false" customHeight="false" outlineLevel="0" collapsed="false">
      <c r="A5318" s="17" t="s">
        <v>4766</v>
      </c>
      <c r="B5318" s="17" t="n">
        <v>1</v>
      </c>
      <c r="C5318" s="21" t="n">
        <v>46008</v>
      </c>
      <c r="D5318" s="17" t="s">
        <v>726</v>
      </c>
      <c r="E5318" s="17" t="s">
        <v>192</v>
      </c>
      <c r="F5318" s="17" t="s">
        <v>1495</v>
      </c>
      <c r="G5318" s="17" t="s">
        <v>61</v>
      </c>
      <c r="H5318" s="17" t="s">
        <v>1537</v>
      </c>
      <c r="I5318" s="17" t="s">
        <v>1524</v>
      </c>
      <c r="J5318" s="17" t="n">
        <v>1</v>
      </c>
      <c r="K5318" s="15" t="n">
        <v>245.9</v>
      </c>
      <c r="L5318" s="22" t="n">
        <v>0.1</v>
      </c>
      <c r="M5318" s="15" t="n">
        <v>0</v>
      </c>
      <c r="N5318" s="15" t="n">
        <f aca="false">J5318*K5318</f>
        <v>245.9</v>
      </c>
      <c r="O5318" s="15" t="n">
        <f aca="false">N5318*L5318</f>
        <v>24.59</v>
      </c>
      <c r="P5318" s="15" t="n">
        <f aca="false">N5318-O5318</f>
        <v>221.31</v>
      </c>
      <c r="Q5318" s="15" t="n">
        <f aca="false">J5318*INDEX(dProdutos!$F$2:$F$47,MATCH(E5318,dProdutos!$A$2:$A$47,0))</f>
        <v>107.78</v>
      </c>
      <c r="R5318" s="15" t="n">
        <f aca="false">IF(I5318="Cancelado",0,P5318-Q5318)</f>
        <v>113.53</v>
      </c>
      <c r="S5318" s="17" t="str">
        <f aca="false">INDEX(dProdutos!$D$2:$D$47,MATCH(E5318,dProdutos!$A$2:$A$47,0))</f>
        <v>Eletrônicos</v>
      </c>
    </row>
    <row r="5319" customFormat="false" ht="15" hidden="false" customHeight="false" outlineLevel="0" collapsed="false">
      <c r="A5319" s="17" t="s">
        <v>4767</v>
      </c>
      <c r="B5319" s="17" t="n">
        <v>1</v>
      </c>
      <c r="C5319" s="21" t="n">
        <v>46008</v>
      </c>
      <c r="D5319" s="17" t="s">
        <v>231</v>
      </c>
      <c r="E5319" s="17" t="s">
        <v>171</v>
      </c>
      <c r="F5319" s="17" t="s">
        <v>1499</v>
      </c>
      <c r="G5319" s="17" t="s">
        <v>60</v>
      </c>
      <c r="H5319" s="17" t="s">
        <v>1540</v>
      </c>
      <c r="I5319" s="17" t="s">
        <v>1524</v>
      </c>
      <c r="J5319" s="17" t="n">
        <v>1</v>
      </c>
      <c r="K5319" s="15" t="n">
        <v>246.9</v>
      </c>
      <c r="L5319" s="22" t="n">
        <v>0.1</v>
      </c>
      <c r="M5319" s="15" t="n">
        <v>0</v>
      </c>
      <c r="N5319" s="15" t="n">
        <f aca="false">J5319*K5319</f>
        <v>246.9</v>
      </c>
      <c r="O5319" s="15" t="n">
        <f aca="false">N5319*L5319</f>
        <v>24.69</v>
      </c>
      <c r="P5319" s="15" t="n">
        <f aca="false">N5319-O5319</f>
        <v>222.21</v>
      </c>
      <c r="Q5319" s="15" t="n">
        <f aca="false">J5319*INDEX(dProdutos!$F$2:$F$47,MATCH(E5319,dProdutos!$A$2:$A$47,0))</f>
        <v>103.61</v>
      </c>
      <c r="R5319" s="15" t="n">
        <f aca="false">IF(I5319="Cancelado",0,P5319-Q5319)</f>
        <v>118.6</v>
      </c>
      <c r="S5319" s="17" t="str">
        <f aca="false">INDEX(dProdutos!$D$2:$D$47,MATCH(E5319,dProdutos!$A$2:$A$47,0))</f>
        <v>Casa</v>
      </c>
    </row>
    <row r="5320" customFormat="false" ht="15" hidden="false" customHeight="false" outlineLevel="0" collapsed="false">
      <c r="A5320" s="17" t="s">
        <v>4768</v>
      </c>
      <c r="B5320" s="17" t="n">
        <v>1</v>
      </c>
      <c r="C5320" s="21" t="n">
        <v>46008</v>
      </c>
      <c r="D5320" s="17" t="s">
        <v>435</v>
      </c>
      <c r="E5320" s="17" t="s">
        <v>207</v>
      </c>
      <c r="F5320" s="17" t="s">
        <v>1487</v>
      </c>
      <c r="G5320" s="17" t="s">
        <v>60</v>
      </c>
      <c r="H5320" s="17" t="s">
        <v>1523</v>
      </c>
      <c r="I5320" s="17" t="s">
        <v>1524</v>
      </c>
      <c r="J5320" s="17" t="n">
        <v>1</v>
      </c>
      <c r="K5320" s="15" t="n">
        <v>143.9</v>
      </c>
      <c r="L5320" s="22" t="n">
        <v>0</v>
      </c>
      <c r="M5320" s="15" t="n">
        <v>30.6</v>
      </c>
      <c r="N5320" s="15" t="n">
        <f aca="false">J5320*K5320</f>
        <v>143.9</v>
      </c>
      <c r="O5320" s="15" t="n">
        <f aca="false">N5320*L5320</f>
        <v>0</v>
      </c>
      <c r="P5320" s="15" t="n">
        <f aca="false">N5320-O5320</f>
        <v>143.9</v>
      </c>
      <c r="Q5320" s="15" t="n">
        <f aca="false">J5320*INDEX(dProdutos!$F$2:$F$47,MATCH(E5320,dProdutos!$A$2:$A$47,0))</f>
        <v>84.43</v>
      </c>
      <c r="R5320" s="15" t="n">
        <f aca="false">IF(I5320="Cancelado",0,P5320-Q5320)</f>
        <v>59.47</v>
      </c>
      <c r="S5320" s="17" t="str">
        <f aca="false">INDEX(dProdutos!$D$2:$D$47,MATCH(E5320,dProdutos!$A$2:$A$47,0))</f>
        <v>Beleza</v>
      </c>
    </row>
    <row r="5321" customFormat="false" ht="15" hidden="false" customHeight="false" outlineLevel="0" collapsed="false">
      <c r="A5321" s="17" t="s">
        <v>4769</v>
      </c>
      <c r="B5321" s="17" t="n">
        <v>1</v>
      </c>
      <c r="C5321" s="21" t="n">
        <v>46008</v>
      </c>
      <c r="D5321" s="17" t="s">
        <v>759</v>
      </c>
      <c r="E5321" s="17" t="s">
        <v>126</v>
      </c>
      <c r="F5321" s="17" t="s">
        <v>1490</v>
      </c>
      <c r="G5321" s="17" t="s">
        <v>59</v>
      </c>
      <c r="H5321" s="17" t="s">
        <v>1537</v>
      </c>
      <c r="I5321" s="17" t="s">
        <v>1524</v>
      </c>
      <c r="J5321" s="17" t="n">
        <v>1</v>
      </c>
      <c r="K5321" s="15" t="n">
        <v>296.9</v>
      </c>
      <c r="L5321" s="22" t="n">
        <v>0</v>
      </c>
      <c r="M5321" s="15" t="n">
        <v>17.23</v>
      </c>
      <c r="N5321" s="15" t="n">
        <f aca="false">J5321*K5321</f>
        <v>296.9</v>
      </c>
      <c r="O5321" s="15" t="n">
        <f aca="false">N5321*L5321</f>
        <v>0</v>
      </c>
      <c r="P5321" s="15" t="n">
        <f aca="false">N5321-O5321</f>
        <v>296.9</v>
      </c>
      <c r="Q5321" s="15" t="n">
        <f aca="false">J5321*INDEX(dProdutos!$F$2:$F$47,MATCH(E5321,dProdutos!$A$2:$A$47,0))</f>
        <v>135.24</v>
      </c>
      <c r="R5321" s="15" t="n">
        <f aca="false">IF(I5321="Cancelado",0,P5321-Q5321)</f>
        <v>161.66</v>
      </c>
      <c r="S5321" s="17" t="str">
        <f aca="false">INDEX(dProdutos!$D$2:$D$47,MATCH(E5321,dProdutos!$A$2:$A$47,0))</f>
        <v>Calçados</v>
      </c>
    </row>
    <row r="5322" customFormat="false" ht="15" hidden="false" customHeight="false" outlineLevel="0" collapsed="false">
      <c r="A5322" s="17" t="s">
        <v>4769</v>
      </c>
      <c r="B5322" s="17" t="n">
        <v>2</v>
      </c>
      <c r="C5322" s="21" t="n">
        <v>46008</v>
      </c>
      <c r="D5322" s="17" t="s">
        <v>759</v>
      </c>
      <c r="E5322" s="17" t="s">
        <v>138</v>
      </c>
      <c r="F5322" s="17" t="s">
        <v>1490</v>
      </c>
      <c r="G5322" s="17" t="s">
        <v>59</v>
      </c>
      <c r="H5322" s="17" t="s">
        <v>1537</v>
      </c>
      <c r="I5322" s="17" t="s">
        <v>1524</v>
      </c>
      <c r="J5322" s="17" t="n">
        <v>1</v>
      </c>
      <c r="K5322" s="15" t="n">
        <v>231.9</v>
      </c>
      <c r="L5322" s="22" t="n">
        <v>0</v>
      </c>
      <c r="M5322" s="15" t="n">
        <v>0</v>
      </c>
      <c r="N5322" s="15" t="n">
        <f aca="false">J5322*K5322</f>
        <v>231.9</v>
      </c>
      <c r="O5322" s="15" t="n">
        <f aca="false">N5322*L5322</f>
        <v>0</v>
      </c>
      <c r="P5322" s="15" t="n">
        <f aca="false">N5322-O5322</f>
        <v>231.9</v>
      </c>
      <c r="Q5322" s="15" t="n">
        <f aca="false">J5322*INDEX(dProdutos!$F$2:$F$47,MATCH(E5322,dProdutos!$A$2:$A$47,0))</f>
        <v>132.21</v>
      </c>
      <c r="R5322" s="15" t="n">
        <f aca="false">IF(I5322="Cancelado",0,P5322-Q5322)</f>
        <v>99.69</v>
      </c>
      <c r="S5322" s="17" t="str">
        <f aca="false">INDEX(dProdutos!$D$2:$D$47,MATCH(E5322,dProdutos!$A$2:$A$47,0))</f>
        <v>Calçados</v>
      </c>
    </row>
    <row r="5323" customFormat="false" ht="15" hidden="false" customHeight="false" outlineLevel="0" collapsed="false">
      <c r="A5323" s="17" t="s">
        <v>4770</v>
      </c>
      <c r="B5323" s="17" t="n">
        <v>1</v>
      </c>
      <c r="C5323" s="21" t="n">
        <v>46008</v>
      </c>
      <c r="D5323" s="17" t="s">
        <v>1238</v>
      </c>
      <c r="E5323" s="17" t="s">
        <v>177</v>
      </c>
      <c r="F5323" s="17" t="s">
        <v>1503</v>
      </c>
      <c r="G5323" s="17" t="s">
        <v>62</v>
      </c>
      <c r="H5323" s="17" t="s">
        <v>1540</v>
      </c>
      <c r="I5323" s="17" t="s">
        <v>1541</v>
      </c>
      <c r="J5323" s="17" t="n">
        <v>1</v>
      </c>
      <c r="K5323" s="15" t="n">
        <v>257.9</v>
      </c>
      <c r="L5323" s="22" t="n">
        <v>0.1</v>
      </c>
      <c r="M5323" s="15" t="n">
        <v>0</v>
      </c>
      <c r="N5323" s="15" t="n">
        <f aca="false">J5323*K5323</f>
        <v>257.9</v>
      </c>
      <c r="O5323" s="15" t="n">
        <f aca="false">N5323*L5323</f>
        <v>25.79</v>
      </c>
      <c r="P5323" s="15" t="n">
        <f aca="false">N5323-O5323</f>
        <v>232.11</v>
      </c>
      <c r="Q5323" s="15" t="n">
        <f aca="false">J5323*INDEX(dProdutos!$F$2:$F$47,MATCH(E5323,dProdutos!$A$2:$A$47,0))</f>
        <v>138.23</v>
      </c>
      <c r="R5323" s="15" t="n">
        <f aca="false">IF(I5323="Cancelado",0,P5323-Q5323)</f>
        <v>93.88</v>
      </c>
      <c r="S5323" s="17" t="str">
        <f aca="false">INDEX(dProdutos!$D$2:$D$47,MATCH(E5323,dProdutos!$A$2:$A$47,0))</f>
        <v>Casa</v>
      </c>
    </row>
    <row r="5324" customFormat="false" ht="15" hidden="false" customHeight="false" outlineLevel="0" collapsed="false">
      <c r="A5324" s="17" t="s">
        <v>4771</v>
      </c>
      <c r="B5324" s="17" t="n">
        <v>1</v>
      </c>
      <c r="C5324" s="21" t="n">
        <v>46008</v>
      </c>
      <c r="D5324" s="17" t="s">
        <v>816</v>
      </c>
      <c r="E5324" s="17" t="s">
        <v>98</v>
      </c>
      <c r="F5324" s="17" t="s">
        <v>1495</v>
      </c>
      <c r="G5324" s="17" t="s">
        <v>59</v>
      </c>
      <c r="H5324" s="17" t="s">
        <v>1527</v>
      </c>
      <c r="I5324" s="17" t="s">
        <v>1524</v>
      </c>
      <c r="J5324" s="17" t="n">
        <v>1</v>
      </c>
      <c r="K5324" s="15" t="n">
        <v>108.9</v>
      </c>
      <c r="L5324" s="22" t="n">
        <v>0.05</v>
      </c>
      <c r="M5324" s="15" t="n">
        <v>15.79</v>
      </c>
      <c r="N5324" s="15" t="n">
        <f aca="false">J5324*K5324</f>
        <v>108.9</v>
      </c>
      <c r="O5324" s="15" t="n">
        <f aca="false">N5324*L5324</f>
        <v>5.445</v>
      </c>
      <c r="P5324" s="15" t="n">
        <f aca="false">N5324-O5324</f>
        <v>103.455</v>
      </c>
      <c r="Q5324" s="15" t="n">
        <f aca="false">J5324*INDEX(dProdutos!$F$2:$F$47,MATCH(E5324,dProdutos!$A$2:$A$47,0))</f>
        <v>42.52</v>
      </c>
      <c r="R5324" s="15" t="n">
        <f aca="false">IF(I5324="Cancelado",0,P5324-Q5324)</f>
        <v>60.935</v>
      </c>
      <c r="S5324" s="17" t="str">
        <f aca="false">INDEX(dProdutos!$D$2:$D$47,MATCH(E5324,dProdutos!$A$2:$A$47,0))</f>
        <v>Moda Feminina</v>
      </c>
    </row>
    <row r="5325" customFormat="false" ht="15" hidden="false" customHeight="false" outlineLevel="0" collapsed="false">
      <c r="A5325" s="17" t="s">
        <v>4772</v>
      </c>
      <c r="B5325" s="17" t="n">
        <v>1</v>
      </c>
      <c r="C5325" s="21" t="n">
        <v>46008</v>
      </c>
      <c r="D5325" s="17" t="s">
        <v>1099</v>
      </c>
      <c r="E5325" s="17" t="s">
        <v>165</v>
      </c>
      <c r="F5325" s="17" t="s">
        <v>1503</v>
      </c>
      <c r="G5325" s="17" t="s">
        <v>61</v>
      </c>
      <c r="H5325" s="17" t="s">
        <v>1537</v>
      </c>
      <c r="I5325" s="17" t="s">
        <v>1524</v>
      </c>
      <c r="J5325" s="17" t="n">
        <v>1</v>
      </c>
      <c r="K5325" s="15" t="n">
        <v>231.9</v>
      </c>
      <c r="L5325" s="22" t="n">
        <v>0</v>
      </c>
      <c r="M5325" s="15" t="n">
        <v>31.27</v>
      </c>
      <c r="N5325" s="15" t="n">
        <f aca="false">J5325*K5325</f>
        <v>231.9</v>
      </c>
      <c r="O5325" s="15" t="n">
        <f aca="false">N5325*L5325</f>
        <v>0</v>
      </c>
      <c r="P5325" s="15" t="n">
        <f aca="false">N5325-O5325</f>
        <v>231.9</v>
      </c>
      <c r="Q5325" s="15" t="n">
        <f aca="false">J5325*INDEX(dProdutos!$F$2:$F$47,MATCH(E5325,dProdutos!$A$2:$A$47,0))</f>
        <v>140.83</v>
      </c>
      <c r="R5325" s="15" t="n">
        <f aca="false">IF(I5325="Cancelado",0,P5325-Q5325)</f>
        <v>91.07</v>
      </c>
      <c r="S5325" s="17" t="str">
        <f aca="false">INDEX(dProdutos!$D$2:$D$47,MATCH(E5325,dProdutos!$A$2:$A$47,0))</f>
        <v>Casa</v>
      </c>
    </row>
    <row r="5326" customFormat="false" ht="15" hidden="false" customHeight="false" outlineLevel="0" collapsed="false">
      <c r="A5326" s="17" t="s">
        <v>4772</v>
      </c>
      <c r="B5326" s="17" t="n">
        <v>2</v>
      </c>
      <c r="C5326" s="21" t="n">
        <v>46008</v>
      </c>
      <c r="D5326" s="17" t="s">
        <v>1099</v>
      </c>
      <c r="E5326" s="17" t="s">
        <v>144</v>
      </c>
      <c r="F5326" s="17" t="s">
        <v>1503</v>
      </c>
      <c r="G5326" s="17" t="s">
        <v>61</v>
      </c>
      <c r="H5326" s="17" t="s">
        <v>1537</v>
      </c>
      <c r="I5326" s="17" t="s">
        <v>1524</v>
      </c>
      <c r="J5326" s="17" t="n">
        <v>1</v>
      </c>
      <c r="K5326" s="15" t="n">
        <v>260.9</v>
      </c>
      <c r="L5326" s="22" t="n">
        <v>0</v>
      </c>
      <c r="M5326" s="15" t="n">
        <v>0</v>
      </c>
      <c r="N5326" s="15" t="n">
        <f aca="false">J5326*K5326</f>
        <v>260.9</v>
      </c>
      <c r="O5326" s="15" t="n">
        <f aca="false">N5326*L5326</f>
        <v>0</v>
      </c>
      <c r="P5326" s="15" t="n">
        <f aca="false">N5326-O5326</f>
        <v>260.9</v>
      </c>
      <c r="Q5326" s="15" t="n">
        <f aca="false">J5326*INDEX(dProdutos!$F$2:$F$47,MATCH(E5326,dProdutos!$A$2:$A$47,0))</f>
        <v>99.86</v>
      </c>
      <c r="R5326" s="15" t="n">
        <f aca="false">IF(I5326="Cancelado",0,P5326-Q5326)</f>
        <v>161.04</v>
      </c>
      <c r="S5326" s="17" t="str">
        <f aca="false">INDEX(dProdutos!$D$2:$D$47,MATCH(E5326,dProdutos!$A$2:$A$47,0))</f>
        <v>Acessórios</v>
      </c>
    </row>
    <row r="5327" customFormat="false" ht="15" hidden="false" customHeight="false" outlineLevel="0" collapsed="false">
      <c r="A5327" s="17" t="s">
        <v>4773</v>
      </c>
      <c r="B5327" s="17" t="n">
        <v>1</v>
      </c>
      <c r="C5327" s="21" t="n">
        <v>46008</v>
      </c>
      <c r="D5327" s="17" t="s">
        <v>1169</v>
      </c>
      <c r="E5327" s="17" t="s">
        <v>171</v>
      </c>
      <c r="F5327" s="17" t="s">
        <v>1487</v>
      </c>
      <c r="G5327" s="17" t="s">
        <v>60</v>
      </c>
      <c r="H5327" s="17" t="s">
        <v>1537</v>
      </c>
      <c r="I5327" s="17" t="s">
        <v>1524</v>
      </c>
      <c r="J5327" s="17" t="n">
        <v>1</v>
      </c>
      <c r="K5327" s="15" t="n">
        <v>246.9</v>
      </c>
      <c r="L5327" s="22" t="n">
        <v>0.05</v>
      </c>
      <c r="M5327" s="15" t="n">
        <v>18.24</v>
      </c>
      <c r="N5327" s="15" t="n">
        <f aca="false">J5327*K5327</f>
        <v>246.9</v>
      </c>
      <c r="O5327" s="15" t="n">
        <f aca="false">N5327*L5327</f>
        <v>12.345</v>
      </c>
      <c r="P5327" s="15" t="n">
        <f aca="false">N5327-O5327</f>
        <v>234.555</v>
      </c>
      <c r="Q5327" s="15" t="n">
        <f aca="false">J5327*INDEX(dProdutos!$F$2:$F$47,MATCH(E5327,dProdutos!$A$2:$A$47,0))</f>
        <v>103.61</v>
      </c>
      <c r="R5327" s="15" t="n">
        <f aca="false">IF(I5327="Cancelado",0,P5327-Q5327)</f>
        <v>130.945</v>
      </c>
      <c r="S5327" s="17" t="str">
        <f aca="false">INDEX(dProdutos!$D$2:$D$47,MATCH(E5327,dProdutos!$A$2:$A$47,0))</f>
        <v>Casa</v>
      </c>
    </row>
    <row r="5328" customFormat="false" ht="15" hidden="false" customHeight="false" outlineLevel="0" collapsed="false">
      <c r="A5328" s="17" t="s">
        <v>4774</v>
      </c>
      <c r="B5328" s="17" t="n">
        <v>1</v>
      </c>
      <c r="C5328" s="21" t="n">
        <v>46008</v>
      </c>
      <c r="D5328" s="17" t="s">
        <v>615</v>
      </c>
      <c r="E5328" s="17" t="s">
        <v>153</v>
      </c>
      <c r="F5328" s="17" t="s">
        <v>1501</v>
      </c>
      <c r="G5328" s="17" t="s">
        <v>61</v>
      </c>
      <c r="H5328" s="17" t="s">
        <v>1540</v>
      </c>
      <c r="I5328" s="17" t="s">
        <v>1524</v>
      </c>
      <c r="J5328" s="17" t="n">
        <v>2</v>
      </c>
      <c r="K5328" s="15" t="n">
        <v>165.9</v>
      </c>
      <c r="L5328" s="22" t="n">
        <v>0</v>
      </c>
      <c r="M5328" s="15" t="n">
        <v>25.08</v>
      </c>
      <c r="N5328" s="15" t="n">
        <f aca="false">J5328*K5328</f>
        <v>331.8</v>
      </c>
      <c r="O5328" s="15" t="n">
        <f aca="false">N5328*L5328</f>
        <v>0</v>
      </c>
      <c r="P5328" s="15" t="n">
        <f aca="false">N5328-O5328</f>
        <v>331.8</v>
      </c>
      <c r="Q5328" s="15" t="n">
        <f aca="false">J5328*INDEX(dProdutos!$F$2:$F$47,MATCH(E5328,dProdutos!$A$2:$A$47,0))</f>
        <v>134.56</v>
      </c>
      <c r="R5328" s="15" t="n">
        <f aca="false">IF(I5328="Cancelado",0,P5328-Q5328)</f>
        <v>197.24</v>
      </c>
      <c r="S5328" s="17" t="str">
        <f aca="false">INDEX(dProdutos!$D$2:$D$47,MATCH(E5328,dProdutos!$A$2:$A$47,0))</f>
        <v>Acessórios</v>
      </c>
    </row>
    <row r="5329" customFormat="false" ht="15" hidden="false" customHeight="false" outlineLevel="0" collapsed="false">
      <c r="A5329" s="17" t="s">
        <v>4774</v>
      </c>
      <c r="B5329" s="17" t="n">
        <v>2</v>
      </c>
      <c r="C5329" s="21" t="n">
        <v>46008</v>
      </c>
      <c r="D5329" s="17" t="s">
        <v>615</v>
      </c>
      <c r="E5329" s="17" t="s">
        <v>165</v>
      </c>
      <c r="F5329" s="17" t="s">
        <v>1501</v>
      </c>
      <c r="G5329" s="17" t="s">
        <v>61</v>
      </c>
      <c r="H5329" s="17" t="s">
        <v>1540</v>
      </c>
      <c r="I5329" s="17" t="s">
        <v>1524</v>
      </c>
      <c r="J5329" s="17" t="n">
        <v>1</v>
      </c>
      <c r="K5329" s="15" t="n">
        <v>231.9</v>
      </c>
      <c r="L5329" s="22" t="n">
        <v>0.1</v>
      </c>
      <c r="M5329" s="15" t="n">
        <v>0</v>
      </c>
      <c r="N5329" s="15" t="n">
        <f aca="false">J5329*K5329</f>
        <v>231.9</v>
      </c>
      <c r="O5329" s="15" t="n">
        <f aca="false">N5329*L5329</f>
        <v>23.19</v>
      </c>
      <c r="P5329" s="15" t="n">
        <f aca="false">N5329-O5329</f>
        <v>208.71</v>
      </c>
      <c r="Q5329" s="15" t="n">
        <f aca="false">J5329*INDEX(dProdutos!$F$2:$F$47,MATCH(E5329,dProdutos!$A$2:$A$47,0))</f>
        <v>140.83</v>
      </c>
      <c r="R5329" s="15" t="n">
        <f aca="false">IF(I5329="Cancelado",0,P5329-Q5329)</f>
        <v>67.88</v>
      </c>
      <c r="S5329" s="17" t="str">
        <f aca="false">INDEX(dProdutos!$D$2:$D$47,MATCH(E5329,dProdutos!$A$2:$A$47,0))</f>
        <v>Casa</v>
      </c>
    </row>
    <row r="5330" customFormat="false" ht="15" hidden="false" customHeight="false" outlineLevel="0" collapsed="false">
      <c r="A5330" s="17" t="s">
        <v>4774</v>
      </c>
      <c r="B5330" s="17" t="n">
        <v>3</v>
      </c>
      <c r="C5330" s="21" t="n">
        <v>46008</v>
      </c>
      <c r="D5330" s="17" t="s">
        <v>615</v>
      </c>
      <c r="E5330" s="17" t="s">
        <v>114</v>
      </c>
      <c r="F5330" s="17" t="s">
        <v>1501</v>
      </c>
      <c r="G5330" s="17" t="s">
        <v>61</v>
      </c>
      <c r="H5330" s="17" t="s">
        <v>1540</v>
      </c>
      <c r="I5330" s="17" t="s">
        <v>1524</v>
      </c>
      <c r="J5330" s="17" t="n">
        <v>1</v>
      </c>
      <c r="K5330" s="15" t="n">
        <v>202.9</v>
      </c>
      <c r="L5330" s="22" t="n">
        <v>0.1</v>
      </c>
      <c r="M5330" s="15" t="n">
        <v>0</v>
      </c>
      <c r="N5330" s="15" t="n">
        <f aca="false">J5330*K5330</f>
        <v>202.9</v>
      </c>
      <c r="O5330" s="15" t="n">
        <f aca="false">N5330*L5330</f>
        <v>20.29</v>
      </c>
      <c r="P5330" s="15" t="n">
        <f aca="false">N5330-O5330</f>
        <v>182.61</v>
      </c>
      <c r="Q5330" s="15" t="n">
        <f aca="false">J5330*INDEX(dProdutos!$F$2:$F$47,MATCH(E5330,dProdutos!$A$2:$A$47,0))</f>
        <v>110.39</v>
      </c>
      <c r="R5330" s="15" t="n">
        <f aca="false">IF(I5330="Cancelado",0,P5330-Q5330)</f>
        <v>72.22</v>
      </c>
      <c r="S5330" s="17" t="str">
        <f aca="false">INDEX(dProdutos!$D$2:$D$47,MATCH(E5330,dProdutos!$A$2:$A$47,0))</f>
        <v>Moda Masculina</v>
      </c>
    </row>
    <row r="5331" customFormat="false" ht="15" hidden="false" customHeight="false" outlineLevel="0" collapsed="false">
      <c r="A5331" s="17" t="s">
        <v>4775</v>
      </c>
      <c r="B5331" s="17" t="n">
        <v>1</v>
      </c>
      <c r="C5331" s="21" t="n">
        <v>46008</v>
      </c>
      <c r="D5331" s="17" t="s">
        <v>732</v>
      </c>
      <c r="E5331" s="17" t="s">
        <v>129</v>
      </c>
      <c r="F5331" s="17" t="s">
        <v>1490</v>
      </c>
      <c r="G5331" s="17" t="s">
        <v>60</v>
      </c>
      <c r="H5331" s="17" t="s">
        <v>1523</v>
      </c>
      <c r="I5331" s="17" t="s">
        <v>1524</v>
      </c>
      <c r="J5331" s="17" t="n">
        <v>2</v>
      </c>
      <c r="K5331" s="15" t="n">
        <v>105.9</v>
      </c>
      <c r="L5331" s="22" t="n">
        <v>0.15</v>
      </c>
      <c r="M5331" s="15" t="n">
        <v>0</v>
      </c>
      <c r="N5331" s="15" t="n">
        <f aca="false">J5331*K5331</f>
        <v>211.8</v>
      </c>
      <c r="O5331" s="15" t="n">
        <f aca="false">N5331*L5331</f>
        <v>31.77</v>
      </c>
      <c r="P5331" s="15" t="n">
        <f aca="false">N5331-O5331</f>
        <v>180.03</v>
      </c>
      <c r="Q5331" s="15" t="n">
        <f aca="false">J5331*INDEX(dProdutos!$F$2:$F$47,MATCH(E5331,dProdutos!$A$2:$A$47,0))</f>
        <v>87.58</v>
      </c>
      <c r="R5331" s="15" t="n">
        <f aca="false">IF(I5331="Cancelado",0,P5331-Q5331)</f>
        <v>92.45</v>
      </c>
      <c r="S5331" s="17" t="str">
        <f aca="false">INDEX(dProdutos!$D$2:$D$47,MATCH(E5331,dProdutos!$A$2:$A$47,0))</f>
        <v>Calçados</v>
      </c>
    </row>
    <row r="5332" customFormat="false" ht="15" hidden="false" customHeight="false" outlineLevel="0" collapsed="false">
      <c r="A5332" s="17" t="s">
        <v>4776</v>
      </c>
      <c r="B5332" s="17" t="n">
        <v>1</v>
      </c>
      <c r="C5332" s="21" t="n">
        <v>46008</v>
      </c>
      <c r="D5332" s="17" t="s">
        <v>1054</v>
      </c>
      <c r="E5332" s="17" t="s">
        <v>207</v>
      </c>
      <c r="F5332" s="17" t="s">
        <v>1495</v>
      </c>
      <c r="G5332" s="17" t="s">
        <v>64</v>
      </c>
      <c r="H5332" s="17" t="s">
        <v>1537</v>
      </c>
      <c r="I5332" s="17" t="s">
        <v>1524</v>
      </c>
      <c r="J5332" s="17" t="n">
        <v>1</v>
      </c>
      <c r="K5332" s="15" t="n">
        <v>143.9</v>
      </c>
      <c r="L5332" s="22" t="n">
        <v>0</v>
      </c>
      <c r="M5332" s="15" t="n">
        <v>18.61</v>
      </c>
      <c r="N5332" s="15" t="n">
        <f aca="false">J5332*K5332</f>
        <v>143.9</v>
      </c>
      <c r="O5332" s="15" t="n">
        <f aca="false">N5332*L5332</f>
        <v>0</v>
      </c>
      <c r="P5332" s="15" t="n">
        <f aca="false">N5332-O5332</f>
        <v>143.9</v>
      </c>
      <c r="Q5332" s="15" t="n">
        <f aca="false">J5332*INDEX(dProdutos!$F$2:$F$47,MATCH(E5332,dProdutos!$A$2:$A$47,0))</f>
        <v>84.43</v>
      </c>
      <c r="R5332" s="15" t="n">
        <f aca="false">IF(I5332="Cancelado",0,P5332-Q5332)</f>
        <v>59.47</v>
      </c>
      <c r="S5332" s="17" t="str">
        <f aca="false">INDEX(dProdutos!$D$2:$D$47,MATCH(E5332,dProdutos!$A$2:$A$47,0))</f>
        <v>Beleza</v>
      </c>
    </row>
    <row r="5333" customFormat="false" ht="15" hidden="false" customHeight="false" outlineLevel="0" collapsed="false">
      <c r="A5333" s="17" t="s">
        <v>4776</v>
      </c>
      <c r="B5333" s="17" t="n">
        <v>2</v>
      </c>
      <c r="C5333" s="21" t="n">
        <v>46008</v>
      </c>
      <c r="D5333" s="17" t="s">
        <v>1054</v>
      </c>
      <c r="E5333" s="17" t="s">
        <v>135</v>
      </c>
      <c r="F5333" s="17" t="s">
        <v>1495</v>
      </c>
      <c r="G5333" s="17" t="s">
        <v>64</v>
      </c>
      <c r="H5333" s="17" t="s">
        <v>1537</v>
      </c>
      <c r="I5333" s="17" t="s">
        <v>1524</v>
      </c>
      <c r="J5333" s="17" t="n">
        <v>2</v>
      </c>
      <c r="K5333" s="15" t="n">
        <v>200.9</v>
      </c>
      <c r="L5333" s="22" t="n">
        <v>0</v>
      </c>
      <c r="M5333" s="15" t="n">
        <v>0</v>
      </c>
      <c r="N5333" s="15" t="n">
        <f aca="false">J5333*K5333</f>
        <v>401.8</v>
      </c>
      <c r="O5333" s="15" t="n">
        <f aca="false">N5333*L5333</f>
        <v>0</v>
      </c>
      <c r="P5333" s="15" t="n">
        <f aca="false">N5333-O5333</f>
        <v>401.8</v>
      </c>
      <c r="Q5333" s="15" t="n">
        <f aca="false">J5333*INDEX(dProdutos!$F$2:$F$47,MATCH(E5333,dProdutos!$A$2:$A$47,0))</f>
        <v>161.46</v>
      </c>
      <c r="R5333" s="15" t="n">
        <f aca="false">IF(I5333="Cancelado",0,P5333-Q5333)</f>
        <v>240.34</v>
      </c>
      <c r="S5333" s="17" t="str">
        <f aca="false">INDEX(dProdutos!$D$2:$D$47,MATCH(E5333,dProdutos!$A$2:$A$47,0))</f>
        <v>Calçados</v>
      </c>
    </row>
    <row r="5334" customFormat="false" ht="15" hidden="false" customHeight="false" outlineLevel="0" collapsed="false">
      <c r="A5334" s="17" t="s">
        <v>4776</v>
      </c>
      <c r="B5334" s="17" t="n">
        <v>3</v>
      </c>
      <c r="C5334" s="21" t="n">
        <v>46008</v>
      </c>
      <c r="D5334" s="17" t="s">
        <v>1054</v>
      </c>
      <c r="E5334" s="17" t="s">
        <v>88</v>
      </c>
      <c r="F5334" s="17" t="s">
        <v>1495</v>
      </c>
      <c r="G5334" s="17" t="s">
        <v>64</v>
      </c>
      <c r="H5334" s="17" t="s">
        <v>1537</v>
      </c>
      <c r="I5334" s="17" t="s">
        <v>1524</v>
      </c>
      <c r="J5334" s="17" t="n">
        <v>1</v>
      </c>
      <c r="K5334" s="15" t="n">
        <v>170.9</v>
      </c>
      <c r="L5334" s="22" t="n">
        <v>0</v>
      </c>
      <c r="M5334" s="15" t="n">
        <v>0</v>
      </c>
      <c r="N5334" s="15" t="n">
        <f aca="false">J5334*K5334</f>
        <v>170.9</v>
      </c>
      <c r="O5334" s="15" t="n">
        <f aca="false">N5334*L5334</f>
        <v>0</v>
      </c>
      <c r="P5334" s="15" t="n">
        <f aca="false">N5334-O5334</f>
        <v>170.9</v>
      </c>
      <c r="Q5334" s="15" t="n">
        <f aca="false">J5334*INDEX(dProdutos!$F$2:$F$47,MATCH(E5334,dProdutos!$A$2:$A$47,0))</f>
        <v>98.14</v>
      </c>
      <c r="R5334" s="15" t="n">
        <f aca="false">IF(I5334="Cancelado",0,P5334-Q5334)</f>
        <v>72.76</v>
      </c>
      <c r="S5334" s="17" t="str">
        <f aca="false">INDEX(dProdutos!$D$2:$D$47,MATCH(E5334,dProdutos!$A$2:$A$47,0))</f>
        <v>Moda Feminina</v>
      </c>
    </row>
    <row r="5335" customFormat="false" ht="15" hidden="false" customHeight="false" outlineLevel="0" collapsed="false">
      <c r="A5335" s="17" t="s">
        <v>4777</v>
      </c>
      <c r="B5335" s="17" t="n">
        <v>1</v>
      </c>
      <c r="C5335" s="21" t="n">
        <v>46008</v>
      </c>
      <c r="D5335" s="17" t="s">
        <v>955</v>
      </c>
      <c r="E5335" s="17" t="s">
        <v>171</v>
      </c>
      <c r="F5335" s="17" t="s">
        <v>1503</v>
      </c>
      <c r="G5335" s="17" t="s">
        <v>64</v>
      </c>
      <c r="H5335" s="17" t="s">
        <v>1523</v>
      </c>
      <c r="I5335" s="17" t="s">
        <v>1524</v>
      </c>
      <c r="J5335" s="17" t="n">
        <v>2</v>
      </c>
      <c r="K5335" s="15" t="n">
        <v>246.9</v>
      </c>
      <c r="L5335" s="22" t="n">
        <v>0</v>
      </c>
      <c r="M5335" s="15" t="n">
        <v>25.99</v>
      </c>
      <c r="N5335" s="15" t="n">
        <f aca="false">J5335*K5335</f>
        <v>493.8</v>
      </c>
      <c r="O5335" s="15" t="n">
        <f aca="false">N5335*L5335</f>
        <v>0</v>
      </c>
      <c r="P5335" s="15" t="n">
        <f aca="false">N5335-O5335</f>
        <v>493.8</v>
      </c>
      <c r="Q5335" s="15" t="n">
        <f aca="false">J5335*INDEX(dProdutos!$F$2:$F$47,MATCH(E5335,dProdutos!$A$2:$A$47,0))</f>
        <v>207.22</v>
      </c>
      <c r="R5335" s="15" t="n">
        <f aca="false">IF(I5335="Cancelado",0,P5335-Q5335)</f>
        <v>286.58</v>
      </c>
      <c r="S5335" s="17" t="str">
        <f aca="false">INDEX(dProdutos!$D$2:$D$47,MATCH(E5335,dProdutos!$A$2:$A$47,0))</f>
        <v>Casa</v>
      </c>
    </row>
    <row r="5336" customFormat="false" ht="15" hidden="false" customHeight="false" outlineLevel="0" collapsed="false">
      <c r="A5336" s="17" t="s">
        <v>4777</v>
      </c>
      <c r="B5336" s="17" t="n">
        <v>2</v>
      </c>
      <c r="C5336" s="21" t="n">
        <v>46008</v>
      </c>
      <c r="D5336" s="17" t="s">
        <v>955</v>
      </c>
      <c r="E5336" s="17" t="s">
        <v>95</v>
      </c>
      <c r="F5336" s="17" t="s">
        <v>1503</v>
      </c>
      <c r="G5336" s="17" t="s">
        <v>64</v>
      </c>
      <c r="H5336" s="17" t="s">
        <v>1523</v>
      </c>
      <c r="I5336" s="17" t="s">
        <v>1524</v>
      </c>
      <c r="J5336" s="17" t="n">
        <v>1</v>
      </c>
      <c r="K5336" s="15" t="n">
        <v>77.9</v>
      </c>
      <c r="L5336" s="22" t="n">
        <v>0</v>
      </c>
      <c r="M5336" s="15" t="n">
        <v>0</v>
      </c>
      <c r="N5336" s="15" t="n">
        <f aca="false">J5336*K5336</f>
        <v>77.9</v>
      </c>
      <c r="O5336" s="15" t="n">
        <f aca="false">N5336*L5336</f>
        <v>0</v>
      </c>
      <c r="P5336" s="15" t="n">
        <f aca="false">N5336-O5336</f>
        <v>77.9</v>
      </c>
      <c r="Q5336" s="15" t="n">
        <f aca="false">J5336*INDEX(dProdutos!$F$2:$F$47,MATCH(E5336,dProdutos!$A$2:$A$47,0))</f>
        <v>36.71</v>
      </c>
      <c r="R5336" s="15" t="n">
        <f aca="false">IF(I5336="Cancelado",0,P5336-Q5336)</f>
        <v>41.19</v>
      </c>
      <c r="S5336" s="17" t="str">
        <f aca="false">INDEX(dProdutos!$D$2:$D$47,MATCH(E5336,dProdutos!$A$2:$A$47,0))</f>
        <v>Moda Feminina</v>
      </c>
    </row>
    <row r="5337" customFormat="false" ht="15" hidden="false" customHeight="false" outlineLevel="0" collapsed="false">
      <c r="A5337" s="17" t="s">
        <v>4778</v>
      </c>
      <c r="B5337" s="17" t="n">
        <v>1</v>
      </c>
      <c r="C5337" s="21" t="n">
        <v>46009</v>
      </c>
      <c r="D5337" s="17" t="s">
        <v>868</v>
      </c>
      <c r="E5337" s="17" t="s">
        <v>117</v>
      </c>
      <c r="F5337" s="17" t="s">
        <v>1495</v>
      </c>
      <c r="G5337" s="17" t="s">
        <v>60</v>
      </c>
      <c r="H5337" s="17" t="s">
        <v>1523</v>
      </c>
      <c r="I5337" s="17" t="s">
        <v>1541</v>
      </c>
      <c r="J5337" s="17" t="n">
        <v>2</v>
      </c>
      <c r="K5337" s="15" t="n">
        <v>166.9</v>
      </c>
      <c r="L5337" s="22" t="n">
        <v>0</v>
      </c>
      <c r="M5337" s="15" t="n">
        <v>10.65</v>
      </c>
      <c r="N5337" s="15" t="n">
        <f aca="false">J5337*K5337</f>
        <v>333.8</v>
      </c>
      <c r="O5337" s="15" t="n">
        <f aca="false">N5337*L5337</f>
        <v>0</v>
      </c>
      <c r="P5337" s="15" t="n">
        <f aca="false">N5337-O5337</f>
        <v>333.8</v>
      </c>
      <c r="Q5337" s="15" t="n">
        <f aca="false">J5337*INDEX(dProdutos!$F$2:$F$47,MATCH(E5337,dProdutos!$A$2:$A$47,0))</f>
        <v>146.46</v>
      </c>
      <c r="R5337" s="15" t="n">
        <f aca="false">IF(I5337="Cancelado",0,P5337-Q5337)</f>
        <v>187.34</v>
      </c>
      <c r="S5337" s="17" t="str">
        <f aca="false">INDEX(dProdutos!$D$2:$D$47,MATCH(E5337,dProdutos!$A$2:$A$47,0))</f>
        <v>Moda Masculina</v>
      </c>
    </row>
    <row r="5338" customFormat="false" ht="15" hidden="false" customHeight="false" outlineLevel="0" collapsed="false">
      <c r="A5338" s="17" t="s">
        <v>4778</v>
      </c>
      <c r="B5338" s="17" t="n">
        <v>2</v>
      </c>
      <c r="C5338" s="21" t="n">
        <v>46009</v>
      </c>
      <c r="D5338" s="17" t="s">
        <v>868</v>
      </c>
      <c r="E5338" s="17" t="s">
        <v>165</v>
      </c>
      <c r="F5338" s="17" t="s">
        <v>1495</v>
      </c>
      <c r="G5338" s="17" t="s">
        <v>60</v>
      </c>
      <c r="H5338" s="17" t="s">
        <v>1523</v>
      </c>
      <c r="I5338" s="17" t="s">
        <v>1541</v>
      </c>
      <c r="J5338" s="17" t="n">
        <v>1</v>
      </c>
      <c r="K5338" s="15" t="n">
        <v>231.9</v>
      </c>
      <c r="L5338" s="22" t="n">
        <v>0.05</v>
      </c>
      <c r="M5338" s="15" t="n">
        <v>0</v>
      </c>
      <c r="N5338" s="15" t="n">
        <f aca="false">J5338*K5338</f>
        <v>231.9</v>
      </c>
      <c r="O5338" s="15" t="n">
        <f aca="false">N5338*L5338</f>
        <v>11.595</v>
      </c>
      <c r="P5338" s="15" t="n">
        <f aca="false">N5338-O5338</f>
        <v>220.305</v>
      </c>
      <c r="Q5338" s="15" t="n">
        <f aca="false">J5338*INDEX(dProdutos!$F$2:$F$47,MATCH(E5338,dProdutos!$A$2:$A$47,0))</f>
        <v>140.83</v>
      </c>
      <c r="R5338" s="15" t="n">
        <f aca="false">IF(I5338="Cancelado",0,P5338-Q5338)</f>
        <v>79.475</v>
      </c>
      <c r="S5338" s="17" t="str">
        <f aca="false">INDEX(dProdutos!$D$2:$D$47,MATCH(E5338,dProdutos!$A$2:$A$47,0))</f>
        <v>Casa</v>
      </c>
    </row>
    <row r="5339" customFormat="false" ht="15" hidden="false" customHeight="false" outlineLevel="0" collapsed="false">
      <c r="A5339" s="17" t="s">
        <v>4779</v>
      </c>
      <c r="B5339" s="17" t="n">
        <v>1</v>
      </c>
      <c r="C5339" s="21" t="n">
        <v>46009</v>
      </c>
      <c r="D5339" s="17" t="s">
        <v>696</v>
      </c>
      <c r="E5339" s="17" t="s">
        <v>95</v>
      </c>
      <c r="F5339" s="17" t="s">
        <v>1490</v>
      </c>
      <c r="G5339" s="17" t="s">
        <v>64</v>
      </c>
      <c r="H5339" s="17" t="s">
        <v>1523</v>
      </c>
      <c r="I5339" s="17" t="s">
        <v>1524</v>
      </c>
      <c r="J5339" s="17" t="n">
        <v>1</v>
      </c>
      <c r="K5339" s="15" t="n">
        <v>77.9</v>
      </c>
      <c r="L5339" s="22" t="n">
        <v>0</v>
      </c>
      <c r="M5339" s="15" t="n">
        <v>19.99</v>
      </c>
      <c r="N5339" s="15" t="n">
        <f aca="false">J5339*K5339</f>
        <v>77.9</v>
      </c>
      <c r="O5339" s="15" t="n">
        <f aca="false">N5339*L5339</f>
        <v>0</v>
      </c>
      <c r="P5339" s="15" t="n">
        <f aca="false">N5339-O5339</f>
        <v>77.9</v>
      </c>
      <c r="Q5339" s="15" t="n">
        <f aca="false">J5339*INDEX(dProdutos!$F$2:$F$47,MATCH(E5339,dProdutos!$A$2:$A$47,0))</f>
        <v>36.71</v>
      </c>
      <c r="R5339" s="15" t="n">
        <f aca="false">IF(I5339="Cancelado",0,P5339-Q5339)</f>
        <v>41.19</v>
      </c>
      <c r="S5339" s="17" t="str">
        <f aca="false">INDEX(dProdutos!$D$2:$D$47,MATCH(E5339,dProdutos!$A$2:$A$47,0))</f>
        <v>Moda Feminina</v>
      </c>
    </row>
    <row r="5340" customFormat="false" ht="15" hidden="false" customHeight="false" outlineLevel="0" collapsed="false">
      <c r="A5340" s="17" t="s">
        <v>4780</v>
      </c>
      <c r="B5340" s="17" t="n">
        <v>1</v>
      </c>
      <c r="C5340" s="21" t="n">
        <v>46009</v>
      </c>
      <c r="D5340" s="17" t="s">
        <v>656</v>
      </c>
      <c r="E5340" s="17" t="s">
        <v>174</v>
      </c>
      <c r="F5340" s="17" t="s">
        <v>1499</v>
      </c>
      <c r="G5340" s="17" t="s">
        <v>61</v>
      </c>
      <c r="H5340" s="17" t="s">
        <v>1523</v>
      </c>
      <c r="I5340" s="17" t="s">
        <v>1524</v>
      </c>
      <c r="J5340" s="17" t="n">
        <v>1</v>
      </c>
      <c r="K5340" s="15" t="n">
        <v>250.9</v>
      </c>
      <c r="L5340" s="22" t="n">
        <v>0</v>
      </c>
      <c r="M5340" s="15" t="n">
        <v>24.96</v>
      </c>
      <c r="N5340" s="15" t="n">
        <f aca="false">J5340*K5340</f>
        <v>250.9</v>
      </c>
      <c r="O5340" s="15" t="n">
        <f aca="false">N5340*L5340</f>
        <v>0</v>
      </c>
      <c r="P5340" s="15" t="n">
        <f aca="false">N5340-O5340</f>
        <v>250.9</v>
      </c>
      <c r="Q5340" s="15" t="n">
        <f aca="false">J5340*INDEX(dProdutos!$F$2:$F$47,MATCH(E5340,dProdutos!$A$2:$A$47,0))</f>
        <v>151.28</v>
      </c>
      <c r="R5340" s="15" t="n">
        <f aca="false">IF(I5340="Cancelado",0,P5340-Q5340)</f>
        <v>99.62</v>
      </c>
      <c r="S5340" s="17" t="str">
        <f aca="false">INDEX(dProdutos!$D$2:$D$47,MATCH(E5340,dProdutos!$A$2:$A$47,0))</f>
        <v>Casa</v>
      </c>
    </row>
    <row r="5341" customFormat="false" ht="15" hidden="false" customHeight="false" outlineLevel="0" collapsed="false">
      <c r="A5341" s="17" t="s">
        <v>4781</v>
      </c>
      <c r="B5341" s="17" t="n">
        <v>1</v>
      </c>
      <c r="C5341" s="21" t="n">
        <v>46009</v>
      </c>
      <c r="D5341" s="17" t="s">
        <v>376</v>
      </c>
      <c r="E5341" s="17" t="s">
        <v>111</v>
      </c>
      <c r="F5341" s="17" t="s">
        <v>1503</v>
      </c>
      <c r="G5341" s="17" t="s">
        <v>59</v>
      </c>
      <c r="H5341" s="17" t="s">
        <v>1523</v>
      </c>
      <c r="I5341" s="17" t="s">
        <v>1524</v>
      </c>
      <c r="J5341" s="17" t="n">
        <v>1</v>
      </c>
      <c r="K5341" s="15" t="n">
        <v>188.9</v>
      </c>
      <c r="L5341" s="22" t="n">
        <v>0</v>
      </c>
      <c r="M5341" s="15" t="n">
        <v>28.55</v>
      </c>
      <c r="N5341" s="15" t="n">
        <f aca="false">J5341*K5341</f>
        <v>188.9</v>
      </c>
      <c r="O5341" s="15" t="n">
        <f aca="false">N5341*L5341</f>
        <v>0</v>
      </c>
      <c r="P5341" s="15" t="n">
        <f aca="false">N5341-O5341</f>
        <v>188.9</v>
      </c>
      <c r="Q5341" s="15" t="n">
        <f aca="false">J5341*INDEX(dProdutos!$F$2:$F$47,MATCH(E5341,dProdutos!$A$2:$A$47,0))</f>
        <v>88.32</v>
      </c>
      <c r="R5341" s="15" t="n">
        <f aca="false">IF(I5341="Cancelado",0,P5341-Q5341)</f>
        <v>100.58</v>
      </c>
      <c r="S5341" s="17" t="str">
        <f aca="false">INDEX(dProdutos!$D$2:$D$47,MATCH(E5341,dProdutos!$A$2:$A$47,0))</f>
        <v>Moda Masculina</v>
      </c>
    </row>
    <row r="5342" customFormat="false" ht="15" hidden="false" customHeight="false" outlineLevel="0" collapsed="false">
      <c r="A5342" s="17" t="s">
        <v>4781</v>
      </c>
      <c r="B5342" s="17" t="n">
        <v>2</v>
      </c>
      <c r="C5342" s="21" t="n">
        <v>46009</v>
      </c>
      <c r="D5342" s="17" t="s">
        <v>376</v>
      </c>
      <c r="E5342" s="17" t="s">
        <v>85</v>
      </c>
      <c r="F5342" s="17" t="s">
        <v>1503</v>
      </c>
      <c r="G5342" s="17" t="s">
        <v>59</v>
      </c>
      <c r="H5342" s="17" t="s">
        <v>1523</v>
      </c>
      <c r="I5342" s="17" t="s">
        <v>1524</v>
      </c>
      <c r="J5342" s="17" t="n">
        <v>1</v>
      </c>
      <c r="K5342" s="15" t="n">
        <v>165.9</v>
      </c>
      <c r="L5342" s="22" t="n">
        <v>0</v>
      </c>
      <c r="M5342" s="15" t="n">
        <v>0</v>
      </c>
      <c r="N5342" s="15" t="n">
        <f aca="false">J5342*K5342</f>
        <v>165.9</v>
      </c>
      <c r="O5342" s="15" t="n">
        <f aca="false">N5342*L5342</f>
        <v>0</v>
      </c>
      <c r="P5342" s="15" t="n">
        <f aca="false">N5342-O5342</f>
        <v>165.9</v>
      </c>
      <c r="Q5342" s="15" t="n">
        <f aca="false">J5342*INDEX(dProdutos!$F$2:$F$47,MATCH(E5342,dProdutos!$A$2:$A$47,0))</f>
        <v>91.55</v>
      </c>
      <c r="R5342" s="15" t="n">
        <f aca="false">IF(I5342="Cancelado",0,P5342-Q5342)</f>
        <v>74.35</v>
      </c>
      <c r="S5342" s="17" t="str">
        <f aca="false">INDEX(dProdutos!$D$2:$D$47,MATCH(E5342,dProdutos!$A$2:$A$47,0))</f>
        <v>Moda Feminina</v>
      </c>
    </row>
    <row r="5343" customFormat="false" ht="15" hidden="false" customHeight="false" outlineLevel="0" collapsed="false">
      <c r="A5343" s="17" t="s">
        <v>4781</v>
      </c>
      <c r="B5343" s="17" t="n">
        <v>3</v>
      </c>
      <c r="C5343" s="21" t="n">
        <v>46009</v>
      </c>
      <c r="D5343" s="17" t="s">
        <v>376</v>
      </c>
      <c r="E5343" s="17" t="s">
        <v>111</v>
      </c>
      <c r="F5343" s="17" t="s">
        <v>1503</v>
      </c>
      <c r="G5343" s="17" t="s">
        <v>59</v>
      </c>
      <c r="H5343" s="17" t="s">
        <v>1523</v>
      </c>
      <c r="I5343" s="17" t="s">
        <v>1524</v>
      </c>
      <c r="J5343" s="17" t="n">
        <v>1</v>
      </c>
      <c r="K5343" s="15" t="n">
        <v>188.9</v>
      </c>
      <c r="L5343" s="22" t="n">
        <v>0</v>
      </c>
      <c r="M5343" s="15" t="n">
        <v>0</v>
      </c>
      <c r="N5343" s="15" t="n">
        <f aca="false">J5343*K5343</f>
        <v>188.9</v>
      </c>
      <c r="O5343" s="15" t="n">
        <f aca="false">N5343*L5343</f>
        <v>0</v>
      </c>
      <c r="P5343" s="15" t="n">
        <f aca="false">N5343-O5343</f>
        <v>188.9</v>
      </c>
      <c r="Q5343" s="15" t="n">
        <f aca="false">J5343*INDEX(dProdutos!$F$2:$F$47,MATCH(E5343,dProdutos!$A$2:$A$47,0))</f>
        <v>88.32</v>
      </c>
      <c r="R5343" s="15" t="n">
        <f aca="false">IF(I5343="Cancelado",0,P5343-Q5343)</f>
        <v>100.58</v>
      </c>
      <c r="S5343" s="17" t="str">
        <f aca="false">INDEX(dProdutos!$D$2:$D$47,MATCH(E5343,dProdutos!$A$2:$A$47,0))</f>
        <v>Moda Masculina</v>
      </c>
    </row>
    <row r="5344" customFormat="false" ht="15" hidden="false" customHeight="false" outlineLevel="0" collapsed="false">
      <c r="A5344" s="17" t="s">
        <v>4782</v>
      </c>
      <c r="B5344" s="17" t="n">
        <v>1</v>
      </c>
      <c r="C5344" s="21" t="n">
        <v>46009</v>
      </c>
      <c r="D5344" s="17" t="s">
        <v>759</v>
      </c>
      <c r="E5344" s="17" t="s">
        <v>156</v>
      </c>
      <c r="F5344" s="17" t="s">
        <v>1499</v>
      </c>
      <c r="G5344" s="17" t="s">
        <v>61</v>
      </c>
      <c r="H5344" s="17" t="s">
        <v>1537</v>
      </c>
      <c r="I5344" s="17" t="s">
        <v>1524</v>
      </c>
      <c r="J5344" s="17" t="n">
        <v>1</v>
      </c>
      <c r="K5344" s="15" t="n">
        <v>192.9</v>
      </c>
      <c r="L5344" s="22" t="n">
        <v>0</v>
      </c>
      <c r="M5344" s="15" t="n">
        <v>0</v>
      </c>
      <c r="N5344" s="15" t="n">
        <f aca="false">J5344*K5344</f>
        <v>192.9</v>
      </c>
      <c r="O5344" s="15" t="n">
        <f aca="false">N5344*L5344</f>
        <v>0</v>
      </c>
      <c r="P5344" s="15" t="n">
        <f aca="false">N5344-O5344</f>
        <v>192.9</v>
      </c>
      <c r="Q5344" s="15" t="n">
        <f aca="false">J5344*INDEX(dProdutos!$F$2:$F$47,MATCH(E5344,dProdutos!$A$2:$A$47,0))</f>
        <v>80.38</v>
      </c>
      <c r="R5344" s="15" t="n">
        <f aca="false">IF(I5344="Cancelado",0,P5344-Q5344)</f>
        <v>112.52</v>
      </c>
      <c r="S5344" s="17" t="str">
        <f aca="false">INDEX(dProdutos!$D$2:$D$47,MATCH(E5344,dProdutos!$A$2:$A$47,0))</f>
        <v>Acessórios</v>
      </c>
    </row>
    <row r="5345" customFormat="false" ht="15" hidden="false" customHeight="false" outlineLevel="0" collapsed="false">
      <c r="A5345" s="17" t="s">
        <v>4783</v>
      </c>
      <c r="B5345" s="17" t="n">
        <v>1</v>
      </c>
      <c r="C5345" s="21" t="n">
        <v>46009</v>
      </c>
      <c r="D5345" s="17" t="s">
        <v>333</v>
      </c>
      <c r="E5345" s="17" t="s">
        <v>177</v>
      </c>
      <c r="F5345" s="17" t="s">
        <v>1493</v>
      </c>
      <c r="G5345" s="17" t="s">
        <v>64</v>
      </c>
      <c r="H5345" s="17" t="s">
        <v>1540</v>
      </c>
      <c r="I5345" s="17" t="s">
        <v>1524</v>
      </c>
      <c r="J5345" s="17" t="n">
        <v>1</v>
      </c>
      <c r="K5345" s="15" t="n">
        <v>257.9</v>
      </c>
      <c r="L5345" s="22" t="n">
        <v>0</v>
      </c>
      <c r="M5345" s="15" t="n">
        <v>0</v>
      </c>
      <c r="N5345" s="15" t="n">
        <f aca="false">J5345*K5345</f>
        <v>257.9</v>
      </c>
      <c r="O5345" s="15" t="n">
        <f aca="false">N5345*L5345</f>
        <v>0</v>
      </c>
      <c r="P5345" s="15" t="n">
        <f aca="false">N5345-O5345</f>
        <v>257.9</v>
      </c>
      <c r="Q5345" s="15" t="n">
        <f aca="false">J5345*INDEX(dProdutos!$F$2:$F$47,MATCH(E5345,dProdutos!$A$2:$A$47,0))</f>
        <v>138.23</v>
      </c>
      <c r="R5345" s="15" t="n">
        <f aca="false">IF(I5345="Cancelado",0,P5345-Q5345)</f>
        <v>119.67</v>
      </c>
      <c r="S5345" s="17" t="str">
        <f aca="false">INDEX(dProdutos!$D$2:$D$47,MATCH(E5345,dProdutos!$A$2:$A$47,0))</f>
        <v>Casa</v>
      </c>
    </row>
    <row r="5346" customFormat="false" ht="15" hidden="false" customHeight="false" outlineLevel="0" collapsed="false">
      <c r="A5346" s="17" t="s">
        <v>4784</v>
      </c>
      <c r="B5346" s="17" t="n">
        <v>1</v>
      </c>
      <c r="C5346" s="21" t="n">
        <v>46009</v>
      </c>
      <c r="D5346" s="17" t="s">
        <v>1057</v>
      </c>
      <c r="E5346" s="17" t="s">
        <v>77</v>
      </c>
      <c r="F5346" s="17" t="s">
        <v>1503</v>
      </c>
      <c r="G5346" s="17" t="s">
        <v>59</v>
      </c>
      <c r="H5346" s="17" t="s">
        <v>1537</v>
      </c>
      <c r="I5346" s="17" t="s">
        <v>1524</v>
      </c>
      <c r="J5346" s="17" t="n">
        <v>1</v>
      </c>
      <c r="K5346" s="15" t="n">
        <v>198.9</v>
      </c>
      <c r="L5346" s="22" t="n">
        <v>0</v>
      </c>
      <c r="M5346" s="15" t="n">
        <v>27.13</v>
      </c>
      <c r="N5346" s="15" t="n">
        <f aca="false">J5346*K5346</f>
        <v>198.9</v>
      </c>
      <c r="O5346" s="15" t="n">
        <f aca="false">N5346*L5346</f>
        <v>0</v>
      </c>
      <c r="P5346" s="15" t="n">
        <f aca="false">N5346-O5346</f>
        <v>198.9</v>
      </c>
      <c r="Q5346" s="15" t="n">
        <f aca="false">J5346*INDEX(dProdutos!$F$2:$F$47,MATCH(E5346,dProdutos!$A$2:$A$47,0))</f>
        <v>107.88</v>
      </c>
      <c r="R5346" s="15" t="n">
        <f aca="false">IF(I5346="Cancelado",0,P5346-Q5346)</f>
        <v>91.02</v>
      </c>
      <c r="S5346" s="17" t="str">
        <f aca="false">INDEX(dProdutos!$D$2:$D$47,MATCH(E5346,dProdutos!$A$2:$A$47,0))</f>
        <v>Moda Feminina</v>
      </c>
    </row>
    <row r="5347" customFormat="false" ht="15" hidden="false" customHeight="false" outlineLevel="0" collapsed="false">
      <c r="A5347" s="17" t="s">
        <v>4784</v>
      </c>
      <c r="B5347" s="17" t="n">
        <v>2</v>
      </c>
      <c r="C5347" s="21" t="n">
        <v>46009</v>
      </c>
      <c r="D5347" s="17" t="s">
        <v>1057</v>
      </c>
      <c r="E5347" s="17" t="s">
        <v>159</v>
      </c>
      <c r="F5347" s="17" t="s">
        <v>1503</v>
      </c>
      <c r="G5347" s="17" t="s">
        <v>59</v>
      </c>
      <c r="H5347" s="17" t="s">
        <v>1537</v>
      </c>
      <c r="I5347" s="17" t="s">
        <v>1524</v>
      </c>
      <c r="J5347" s="17" t="n">
        <v>1</v>
      </c>
      <c r="K5347" s="15" t="n">
        <v>276.9</v>
      </c>
      <c r="L5347" s="22" t="n">
        <v>0.15</v>
      </c>
      <c r="M5347" s="15" t="n">
        <v>0</v>
      </c>
      <c r="N5347" s="15" t="n">
        <f aca="false">J5347*K5347</f>
        <v>276.9</v>
      </c>
      <c r="O5347" s="15" t="n">
        <f aca="false">N5347*L5347</f>
        <v>41.535</v>
      </c>
      <c r="P5347" s="15" t="n">
        <f aca="false">N5347-O5347</f>
        <v>235.365</v>
      </c>
      <c r="Q5347" s="15" t="n">
        <f aca="false">J5347*INDEX(dProdutos!$F$2:$F$47,MATCH(E5347,dProdutos!$A$2:$A$47,0))</f>
        <v>145.03</v>
      </c>
      <c r="R5347" s="15" t="n">
        <f aca="false">IF(I5347="Cancelado",0,P5347-Q5347)</f>
        <v>90.335</v>
      </c>
      <c r="S5347" s="17" t="str">
        <f aca="false">INDEX(dProdutos!$D$2:$D$47,MATCH(E5347,dProdutos!$A$2:$A$47,0))</f>
        <v>Acessórios</v>
      </c>
    </row>
    <row r="5348" customFormat="false" ht="15" hidden="false" customHeight="false" outlineLevel="0" collapsed="false">
      <c r="A5348" s="17" t="s">
        <v>4785</v>
      </c>
      <c r="B5348" s="17" t="n">
        <v>1</v>
      </c>
      <c r="C5348" s="21" t="n">
        <v>46009</v>
      </c>
      <c r="D5348" s="17" t="s">
        <v>936</v>
      </c>
      <c r="E5348" s="17" t="s">
        <v>156</v>
      </c>
      <c r="F5348" s="17" t="s">
        <v>1493</v>
      </c>
      <c r="G5348" s="17" t="s">
        <v>59</v>
      </c>
      <c r="H5348" s="17" t="s">
        <v>1523</v>
      </c>
      <c r="I5348" s="17" t="s">
        <v>1524</v>
      </c>
      <c r="J5348" s="17" t="n">
        <v>1</v>
      </c>
      <c r="K5348" s="15" t="n">
        <v>192.9</v>
      </c>
      <c r="L5348" s="22" t="n">
        <v>0.15</v>
      </c>
      <c r="M5348" s="15" t="n">
        <v>0</v>
      </c>
      <c r="N5348" s="15" t="n">
        <f aca="false">J5348*K5348</f>
        <v>192.9</v>
      </c>
      <c r="O5348" s="15" t="n">
        <f aca="false">N5348*L5348</f>
        <v>28.935</v>
      </c>
      <c r="P5348" s="15" t="n">
        <f aca="false">N5348-O5348</f>
        <v>163.965</v>
      </c>
      <c r="Q5348" s="15" t="n">
        <f aca="false">J5348*INDEX(dProdutos!$F$2:$F$47,MATCH(E5348,dProdutos!$A$2:$A$47,0))</f>
        <v>80.38</v>
      </c>
      <c r="R5348" s="15" t="n">
        <f aca="false">IF(I5348="Cancelado",0,P5348-Q5348)</f>
        <v>83.585</v>
      </c>
      <c r="S5348" s="17" t="str">
        <f aca="false">INDEX(dProdutos!$D$2:$D$47,MATCH(E5348,dProdutos!$A$2:$A$47,0))</f>
        <v>Acessórios</v>
      </c>
    </row>
    <row r="5349" customFormat="false" ht="15" hidden="false" customHeight="false" outlineLevel="0" collapsed="false">
      <c r="A5349" s="17" t="s">
        <v>4785</v>
      </c>
      <c r="B5349" s="17" t="n">
        <v>2</v>
      </c>
      <c r="C5349" s="21" t="n">
        <v>46009</v>
      </c>
      <c r="D5349" s="17" t="s">
        <v>936</v>
      </c>
      <c r="E5349" s="17" t="s">
        <v>210</v>
      </c>
      <c r="F5349" s="17" t="s">
        <v>1493</v>
      </c>
      <c r="G5349" s="17" t="s">
        <v>59</v>
      </c>
      <c r="H5349" s="17" t="s">
        <v>1523</v>
      </c>
      <c r="I5349" s="17" t="s">
        <v>1524</v>
      </c>
      <c r="J5349" s="17" t="n">
        <v>2</v>
      </c>
      <c r="K5349" s="15" t="n">
        <v>245.9</v>
      </c>
      <c r="L5349" s="22" t="n">
        <v>0.15</v>
      </c>
      <c r="M5349" s="15" t="n">
        <v>0</v>
      </c>
      <c r="N5349" s="15" t="n">
        <f aca="false">J5349*K5349</f>
        <v>491.8</v>
      </c>
      <c r="O5349" s="15" t="n">
        <f aca="false">N5349*L5349</f>
        <v>73.77</v>
      </c>
      <c r="P5349" s="15" t="n">
        <f aca="false">N5349-O5349</f>
        <v>418.03</v>
      </c>
      <c r="Q5349" s="15" t="n">
        <f aca="false">J5349*INDEX(dProdutos!$F$2:$F$47,MATCH(E5349,dProdutos!$A$2:$A$47,0))</f>
        <v>301.26</v>
      </c>
      <c r="R5349" s="15" t="n">
        <f aca="false">IF(I5349="Cancelado",0,P5349-Q5349)</f>
        <v>116.77</v>
      </c>
      <c r="S5349" s="17" t="str">
        <f aca="false">INDEX(dProdutos!$D$2:$D$47,MATCH(E5349,dProdutos!$A$2:$A$47,0))</f>
        <v>Beleza</v>
      </c>
    </row>
    <row r="5350" customFormat="false" ht="15" hidden="false" customHeight="false" outlineLevel="0" collapsed="false">
      <c r="A5350" s="17" t="s">
        <v>4786</v>
      </c>
      <c r="B5350" s="17" t="n">
        <v>1</v>
      </c>
      <c r="C5350" s="21" t="n">
        <v>46009</v>
      </c>
      <c r="D5350" s="17" t="s">
        <v>946</v>
      </c>
      <c r="E5350" s="17" t="s">
        <v>138</v>
      </c>
      <c r="F5350" s="17" t="s">
        <v>1499</v>
      </c>
      <c r="G5350" s="17" t="s">
        <v>60</v>
      </c>
      <c r="H5350" s="17" t="s">
        <v>1523</v>
      </c>
      <c r="I5350" s="17" t="s">
        <v>1524</v>
      </c>
      <c r="J5350" s="17" t="n">
        <v>1</v>
      </c>
      <c r="K5350" s="15" t="n">
        <v>231.9</v>
      </c>
      <c r="L5350" s="22" t="n">
        <v>0</v>
      </c>
      <c r="M5350" s="15" t="n">
        <v>0</v>
      </c>
      <c r="N5350" s="15" t="n">
        <f aca="false">J5350*K5350</f>
        <v>231.9</v>
      </c>
      <c r="O5350" s="15" t="n">
        <f aca="false">N5350*L5350</f>
        <v>0</v>
      </c>
      <c r="P5350" s="15" t="n">
        <f aca="false">N5350-O5350</f>
        <v>231.9</v>
      </c>
      <c r="Q5350" s="15" t="n">
        <f aca="false">J5350*INDEX(dProdutos!$F$2:$F$47,MATCH(E5350,dProdutos!$A$2:$A$47,0))</f>
        <v>132.21</v>
      </c>
      <c r="R5350" s="15" t="n">
        <f aca="false">IF(I5350="Cancelado",0,P5350-Q5350)</f>
        <v>99.69</v>
      </c>
      <c r="S5350" s="17" t="str">
        <f aca="false">INDEX(dProdutos!$D$2:$D$47,MATCH(E5350,dProdutos!$A$2:$A$47,0))</f>
        <v>Calçados</v>
      </c>
    </row>
    <row r="5351" customFormat="false" ht="15" hidden="false" customHeight="false" outlineLevel="0" collapsed="false">
      <c r="A5351" s="17" t="s">
        <v>4786</v>
      </c>
      <c r="B5351" s="17" t="n">
        <v>2</v>
      </c>
      <c r="C5351" s="21" t="n">
        <v>46009</v>
      </c>
      <c r="D5351" s="17" t="s">
        <v>946</v>
      </c>
      <c r="E5351" s="17" t="s">
        <v>138</v>
      </c>
      <c r="F5351" s="17" t="s">
        <v>1499</v>
      </c>
      <c r="G5351" s="17" t="s">
        <v>60</v>
      </c>
      <c r="H5351" s="17" t="s">
        <v>1523</v>
      </c>
      <c r="I5351" s="17" t="s">
        <v>1524</v>
      </c>
      <c r="J5351" s="17" t="n">
        <v>1</v>
      </c>
      <c r="K5351" s="15" t="n">
        <v>231.9</v>
      </c>
      <c r="L5351" s="22" t="n">
        <v>0</v>
      </c>
      <c r="M5351" s="15" t="n">
        <v>0</v>
      </c>
      <c r="N5351" s="15" t="n">
        <f aca="false">J5351*K5351</f>
        <v>231.9</v>
      </c>
      <c r="O5351" s="15" t="n">
        <f aca="false">N5351*L5351</f>
        <v>0</v>
      </c>
      <c r="P5351" s="15" t="n">
        <f aca="false">N5351-O5351</f>
        <v>231.9</v>
      </c>
      <c r="Q5351" s="15" t="n">
        <f aca="false">J5351*INDEX(dProdutos!$F$2:$F$47,MATCH(E5351,dProdutos!$A$2:$A$47,0))</f>
        <v>132.21</v>
      </c>
      <c r="R5351" s="15" t="n">
        <f aca="false">IF(I5351="Cancelado",0,P5351-Q5351)</f>
        <v>99.69</v>
      </c>
      <c r="S5351" s="17" t="str">
        <f aca="false">INDEX(dProdutos!$D$2:$D$47,MATCH(E5351,dProdutos!$A$2:$A$47,0))</f>
        <v>Calçados</v>
      </c>
    </row>
    <row r="5352" customFormat="false" ht="15" hidden="false" customHeight="false" outlineLevel="0" collapsed="false">
      <c r="A5352" s="17" t="s">
        <v>4787</v>
      </c>
      <c r="B5352" s="17" t="n">
        <v>1</v>
      </c>
      <c r="C5352" s="21" t="n">
        <v>46009</v>
      </c>
      <c r="D5352" s="17" t="s">
        <v>1336</v>
      </c>
      <c r="E5352" s="17" t="s">
        <v>102</v>
      </c>
      <c r="F5352" s="17" t="s">
        <v>1501</v>
      </c>
      <c r="G5352" s="17" t="s">
        <v>60</v>
      </c>
      <c r="H5352" s="17" t="s">
        <v>1537</v>
      </c>
      <c r="I5352" s="17" t="s">
        <v>1524</v>
      </c>
      <c r="J5352" s="17" t="n">
        <v>1</v>
      </c>
      <c r="K5352" s="15" t="n">
        <v>65.9</v>
      </c>
      <c r="L5352" s="22" t="n">
        <v>0</v>
      </c>
      <c r="M5352" s="15" t="n">
        <v>0</v>
      </c>
      <c r="N5352" s="15" t="n">
        <f aca="false">J5352*K5352</f>
        <v>65.9</v>
      </c>
      <c r="O5352" s="15" t="n">
        <f aca="false">N5352*L5352</f>
        <v>0</v>
      </c>
      <c r="P5352" s="15" t="n">
        <f aca="false">N5352-O5352</f>
        <v>65.9</v>
      </c>
      <c r="Q5352" s="15" t="n">
        <f aca="false">J5352*INDEX(dProdutos!$F$2:$F$47,MATCH(E5352,dProdutos!$A$2:$A$47,0))</f>
        <v>29.68</v>
      </c>
      <c r="R5352" s="15" t="n">
        <f aca="false">IF(I5352="Cancelado",0,P5352-Q5352)</f>
        <v>36.22</v>
      </c>
      <c r="S5352" s="17" t="str">
        <f aca="false">INDEX(dProdutos!$D$2:$D$47,MATCH(E5352,dProdutos!$A$2:$A$47,0))</f>
        <v>Moda Masculina</v>
      </c>
    </row>
    <row r="5353" customFormat="false" ht="15" hidden="false" customHeight="false" outlineLevel="0" collapsed="false">
      <c r="A5353" s="17" t="s">
        <v>4788</v>
      </c>
      <c r="B5353" s="17" t="n">
        <v>1</v>
      </c>
      <c r="C5353" s="21" t="n">
        <v>46009</v>
      </c>
      <c r="D5353" s="17" t="s">
        <v>554</v>
      </c>
      <c r="E5353" s="17" t="s">
        <v>108</v>
      </c>
      <c r="F5353" s="17" t="s">
        <v>1487</v>
      </c>
      <c r="G5353" s="17" t="s">
        <v>62</v>
      </c>
      <c r="H5353" s="17" t="s">
        <v>1537</v>
      </c>
      <c r="I5353" s="17" t="s">
        <v>1524</v>
      </c>
      <c r="J5353" s="17" t="n">
        <v>1</v>
      </c>
      <c r="K5353" s="15" t="n">
        <v>265.9</v>
      </c>
      <c r="L5353" s="22" t="n">
        <v>0.1</v>
      </c>
      <c r="M5353" s="15" t="n">
        <v>20.43</v>
      </c>
      <c r="N5353" s="15" t="n">
        <f aca="false">J5353*K5353</f>
        <v>265.9</v>
      </c>
      <c r="O5353" s="15" t="n">
        <f aca="false">N5353*L5353</f>
        <v>26.59</v>
      </c>
      <c r="P5353" s="15" t="n">
        <f aca="false">N5353-O5353</f>
        <v>239.31</v>
      </c>
      <c r="Q5353" s="15" t="n">
        <f aca="false">J5353*INDEX(dProdutos!$F$2:$F$47,MATCH(E5353,dProdutos!$A$2:$A$47,0))</f>
        <v>155.62</v>
      </c>
      <c r="R5353" s="15" t="n">
        <f aca="false">IF(I5353="Cancelado",0,P5353-Q5353)</f>
        <v>83.69</v>
      </c>
      <c r="S5353" s="17" t="str">
        <f aca="false">INDEX(dProdutos!$D$2:$D$47,MATCH(E5353,dProdutos!$A$2:$A$47,0))</f>
        <v>Moda Masculina</v>
      </c>
    </row>
    <row r="5354" customFormat="false" ht="15" hidden="false" customHeight="false" outlineLevel="0" collapsed="false">
      <c r="A5354" s="17" t="s">
        <v>4789</v>
      </c>
      <c r="B5354" s="17" t="n">
        <v>1</v>
      </c>
      <c r="C5354" s="21" t="n">
        <v>46009</v>
      </c>
      <c r="D5354" s="17" t="s">
        <v>665</v>
      </c>
      <c r="E5354" s="17" t="s">
        <v>177</v>
      </c>
      <c r="F5354" s="17" t="s">
        <v>1497</v>
      </c>
      <c r="G5354" s="17" t="s">
        <v>61</v>
      </c>
      <c r="H5354" s="17" t="s">
        <v>1523</v>
      </c>
      <c r="I5354" s="17" t="s">
        <v>1524</v>
      </c>
      <c r="J5354" s="17" t="n">
        <v>1</v>
      </c>
      <c r="K5354" s="15" t="n">
        <v>257.9</v>
      </c>
      <c r="L5354" s="22" t="n">
        <v>0</v>
      </c>
      <c r="M5354" s="15" t="n">
        <v>0</v>
      </c>
      <c r="N5354" s="15" t="n">
        <f aca="false">J5354*K5354</f>
        <v>257.9</v>
      </c>
      <c r="O5354" s="15" t="n">
        <f aca="false">N5354*L5354</f>
        <v>0</v>
      </c>
      <c r="P5354" s="15" t="n">
        <f aca="false">N5354-O5354</f>
        <v>257.9</v>
      </c>
      <c r="Q5354" s="15" t="n">
        <f aca="false">J5354*INDEX(dProdutos!$F$2:$F$47,MATCH(E5354,dProdutos!$A$2:$A$47,0))</f>
        <v>138.23</v>
      </c>
      <c r="R5354" s="15" t="n">
        <f aca="false">IF(I5354="Cancelado",0,P5354-Q5354)</f>
        <v>119.67</v>
      </c>
      <c r="S5354" s="17" t="str">
        <f aca="false">INDEX(dProdutos!$D$2:$D$47,MATCH(E5354,dProdutos!$A$2:$A$47,0))</f>
        <v>Casa</v>
      </c>
    </row>
    <row r="5355" customFormat="false" ht="15" hidden="false" customHeight="false" outlineLevel="0" collapsed="false">
      <c r="A5355" s="17" t="s">
        <v>4789</v>
      </c>
      <c r="B5355" s="17" t="n">
        <v>2</v>
      </c>
      <c r="C5355" s="21" t="n">
        <v>46009</v>
      </c>
      <c r="D5355" s="17" t="s">
        <v>665</v>
      </c>
      <c r="E5355" s="17" t="s">
        <v>177</v>
      </c>
      <c r="F5355" s="17" t="s">
        <v>1497</v>
      </c>
      <c r="G5355" s="17" t="s">
        <v>61</v>
      </c>
      <c r="H5355" s="17" t="s">
        <v>1523</v>
      </c>
      <c r="I5355" s="17" t="s">
        <v>1524</v>
      </c>
      <c r="J5355" s="17" t="n">
        <v>1</v>
      </c>
      <c r="K5355" s="15" t="n">
        <v>257.9</v>
      </c>
      <c r="L5355" s="22" t="n">
        <v>0</v>
      </c>
      <c r="M5355" s="15" t="n">
        <v>0</v>
      </c>
      <c r="N5355" s="15" t="n">
        <f aca="false">J5355*K5355</f>
        <v>257.9</v>
      </c>
      <c r="O5355" s="15" t="n">
        <f aca="false">N5355*L5355</f>
        <v>0</v>
      </c>
      <c r="P5355" s="15" t="n">
        <f aca="false">N5355-O5355</f>
        <v>257.9</v>
      </c>
      <c r="Q5355" s="15" t="n">
        <f aca="false">J5355*INDEX(dProdutos!$F$2:$F$47,MATCH(E5355,dProdutos!$A$2:$A$47,0))</f>
        <v>138.23</v>
      </c>
      <c r="R5355" s="15" t="n">
        <f aca="false">IF(I5355="Cancelado",0,P5355-Q5355)</f>
        <v>119.67</v>
      </c>
      <c r="S5355" s="17" t="str">
        <f aca="false">INDEX(dProdutos!$D$2:$D$47,MATCH(E5355,dProdutos!$A$2:$A$47,0))</f>
        <v>Casa</v>
      </c>
    </row>
    <row r="5356" customFormat="false" ht="15" hidden="false" customHeight="false" outlineLevel="0" collapsed="false">
      <c r="A5356" s="17" t="s">
        <v>4789</v>
      </c>
      <c r="B5356" s="17" t="n">
        <v>3</v>
      </c>
      <c r="C5356" s="21" t="n">
        <v>46009</v>
      </c>
      <c r="D5356" s="17" t="s">
        <v>665</v>
      </c>
      <c r="E5356" s="17" t="s">
        <v>204</v>
      </c>
      <c r="F5356" s="17" t="s">
        <v>1497</v>
      </c>
      <c r="G5356" s="17" t="s">
        <v>61</v>
      </c>
      <c r="H5356" s="17" t="s">
        <v>1523</v>
      </c>
      <c r="I5356" s="17" t="s">
        <v>1524</v>
      </c>
      <c r="J5356" s="17" t="n">
        <v>1</v>
      </c>
      <c r="K5356" s="15" t="n">
        <v>64.9</v>
      </c>
      <c r="L5356" s="22" t="n">
        <v>0</v>
      </c>
      <c r="M5356" s="15" t="n">
        <v>0</v>
      </c>
      <c r="N5356" s="15" t="n">
        <f aca="false">J5356*K5356</f>
        <v>64.9</v>
      </c>
      <c r="O5356" s="15" t="n">
        <f aca="false">N5356*L5356</f>
        <v>0</v>
      </c>
      <c r="P5356" s="15" t="n">
        <f aca="false">N5356-O5356</f>
        <v>64.9</v>
      </c>
      <c r="Q5356" s="15" t="n">
        <f aca="false">J5356*INDEX(dProdutos!$F$2:$F$47,MATCH(E5356,dProdutos!$A$2:$A$47,0))</f>
        <v>27.52</v>
      </c>
      <c r="R5356" s="15" t="n">
        <f aca="false">IF(I5356="Cancelado",0,P5356-Q5356)</f>
        <v>37.38</v>
      </c>
      <c r="S5356" s="17" t="str">
        <f aca="false">INDEX(dProdutos!$D$2:$D$47,MATCH(E5356,dProdutos!$A$2:$A$47,0))</f>
        <v>Beleza</v>
      </c>
    </row>
    <row r="5357" customFormat="false" ht="15" hidden="false" customHeight="false" outlineLevel="0" collapsed="false">
      <c r="A5357" s="17" t="s">
        <v>4789</v>
      </c>
      <c r="B5357" s="17" t="n">
        <v>4</v>
      </c>
      <c r="C5357" s="21" t="n">
        <v>46009</v>
      </c>
      <c r="D5357" s="17" t="s">
        <v>665</v>
      </c>
      <c r="E5357" s="17" t="s">
        <v>159</v>
      </c>
      <c r="F5357" s="17" t="s">
        <v>1497</v>
      </c>
      <c r="G5357" s="17" t="s">
        <v>61</v>
      </c>
      <c r="H5357" s="17" t="s">
        <v>1523</v>
      </c>
      <c r="I5357" s="17" t="s">
        <v>1524</v>
      </c>
      <c r="J5357" s="17" t="n">
        <v>1</v>
      </c>
      <c r="K5357" s="15" t="n">
        <v>276.9</v>
      </c>
      <c r="L5357" s="22" t="n">
        <v>0</v>
      </c>
      <c r="M5357" s="15" t="n">
        <v>0</v>
      </c>
      <c r="N5357" s="15" t="n">
        <f aca="false">J5357*K5357</f>
        <v>276.9</v>
      </c>
      <c r="O5357" s="15" t="n">
        <f aca="false">N5357*L5357</f>
        <v>0</v>
      </c>
      <c r="P5357" s="15" t="n">
        <f aca="false">N5357-O5357</f>
        <v>276.9</v>
      </c>
      <c r="Q5357" s="15" t="n">
        <f aca="false">J5357*INDEX(dProdutos!$F$2:$F$47,MATCH(E5357,dProdutos!$A$2:$A$47,0))</f>
        <v>145.03</v>
      </c>
      <c r="R5357" s="15" t="n">
        <f aca="false">IF(I5357="Cancelado",0,P5357-Q5357)</f>
        <v>131.87</v>
      </c>
      <c r="S5357" s="17" t="str">
        <f aca="false">INDEX(dProdutos!$D$2:$D$47,MATCH(E5357,dProdutos!$A$2:$A$47,0))</f>
        <v>Acessórios</v>
      </c>
    </row>
    <row r="5358" customFormat="false" ht="15" hidden="false" customHeight="false" outlineLevel="0" collapsed="false">
      <c r="A5358" s="17" t="s">
        <v>4790</v>
      </c>
      <c r="B5358" s="17" t="n">
        <v>1</v>
      </c>
      <c r="C5358" s="21" t="n">
        <v>46009</v>
      </c>
      <c r="D5358" s="17" t="s">
        <v>522</v>
      </c>
      <c r="E5358" s="17" t="s">
        <v>81</v>
      </c>
      <c r="F5358" s="17" t="s">
        <v>1501</v>
      </c>
      <c r="G5358" s="17" t="s">
        <v>61</v>
      </c>
      <c r="H5358" s="17" t="s">
        <v>1540</v>
      </c>
      <c r="I5358" s="17" t="s">
        <v>1531</v>
      </c>
      <c r="J5358" s="17" t="n">
        <v>1</v>
      </c>
      <c r="K5358" s="15" t="n">
        <v>64.9</v>
      </c>
      <c r="L5358" s="22" t="n">
        <v>0</v>
      </c>
      <c r="M5358" s="15" t="n">
        <v>0</v>
      </c>
      <c r="N5358" s="15" t="n">
        <f aca="false">J5358*K5358</f>
        <v>64.9</v>
      </c>
      <c r="O5358" s="15" t="n">
        <f aca="false">N5358*L5358</f>
        <v>0</v>
      </c>
      <c r="P5358" s="15" t="n">
        <f aca="false">N5358-O5358</f>
        <v>64.9</v>
      </c>
      <c r="Q5358" s="15" t="n">
        <f aca="false">J5358*INDEX(dProdutos!$F$2:$F$47,MATCH(E5358,dProdutos!$A$2:$A$47,0))</f>
        <v>26.12</v>
      </c>
      <c r="R5358" s="15" t="n">
        <f aca="false">IF(I5358="Cancelado",0,P5358-Q5358)</f>
        <v>0</v>
      </c>
      <c r="S5358" s="17" t="str">
        <f aca="false">INDEX(dProdutos!$D$2:$D$47,MATCH(E5358,dProdutos!$A$2:$A$47,0))</f>
        <v>Moda Feminina</v>
      </c>
    </row>
    <row r="5359" customFormat="false" ht="15" hidden="false" customHeight="false" outlineLevel="0" collapsed="false">
      <c r="A5359" s="17" t="s">
        <v>4791</v>
      </c>
      <c r="B5359" s="17" t="n">
        <v>1</v>
      </c>
      <c r="C5359" s="21" t="n">
        <v>46009</v>
      </c>
      <c r="D5359" s="17" t="s">
        <v>267</v>
      </c>
      <c r="E5359" s="17" t="s">
        <v>153</v>
      </c>
      <c r="F5359" s="17" t="s">
        <v>1493</v>
      </c>
      <c r="G5359" s="17" t="s">
        <v>63</v>
      </c>
      <c r="H5359" s="17" t="s">
        <v>1537</v>
      </c>
      <c r="I5359" s="17" t="s">
        <v>1524</v>
      </c>
      <c r="J5359" s="17" t="n">
        <v>1</v>
      </c>
      <c r="K5359" s="15" t="n">
        <v>165.9</v>
      </c>
      <c r="L5359" s="22" t="n">
        <v>0</v>
      </c>
      <c r="M5359" s="15" t="n">
        <v>23.02</v>
      </c>
      <c r="N5359" s="15" t="n">
        <f aca="false">J5359*K5359</f>
        <v>165.9</v>
      </c>
      <c r="O5359" s="15" t="n">
        <f aca="false">N5359*L5359</f>
        <v>0</v>
      </c>
      <c r="P5359" s="15" t="n">
        <f aca="false">N5359-O5359</f>
        <v>165.9</v>
      </c>
      <c r="Q5359" s="15" t="n">
        <f aca="false">J5359*INDEX(dProdutos!$F$2:$F$47,MATCH(E5359,dProdutos!$A$2:$A$47,0))</f>
        <v>67.28</v>
      </c>
      <c r="R5359" s="15" t="n">
        <f aca="false">IF(I5359="Cancelado",0,P5359-Q5359)</f>
        <v>98.62</v>
      </c>
      <c r="S5359" s="17" t="str">
        <f aca="false">INDEX(dProdutos!$D$2:$D$47,MATCH(E5359,dProdutos!$A$2:$A$47,0))</f>
        <v>Acessórios</v>
      </c>
    </row>
    <row r="5360" customFormat="false" ht="15" hidden="false" customHeight="false" outlineLevel="0" collapsed="false">
      <c r="A5360" s="17" t="s">
        <v>4791</v>
      </c>
      <c r="B5360" s="17" t="n">
        <v>2</v>
      </c>
      <c r="C5360" s="21" t="n">
        <v>46009</v>
      </c>
      <c r="D5360" s="17" t="s">
        <v>267</v>
      </c>
      <c r="E5360" s="17" t="s">
        <v>81</v>
      </c>
      <c r="F5360" s="17" t="s">
        <v>1493</v>
      </c>
      <c r="G5360" s="17" t="s">
        <v>63</v>
      </c>
      <c r="H5360" s="17" t="s">
        <v>1537</v>
      </c>
      <c r="I5360" s="17" t="s">
        <v>1524</v>
      </c>
      <c r="J5360" s="17" t="n">
        <v>1</v>
      </c>
      <c r="K5360" s="15" t="n">
        <v>64.9</v>
      </c>
      <c r="L5360" s="22" t="n">
        <v>0</v>
      </c>
      <c r="M5360" s="15" t="n">
        <v>0</v>
      </c>
      <c r="N5360" s="15" t="n">
        <f aca="false">J5360*K5360</f>
        <v>64.9</v>
      </c>
      <c r="O5360" s="15" t="n">
        <f aca="false">N5360*L5360</f>
        <v>0</v>
      </c>
      <c r="P5360" s="15" t="n">
        <f aca="false">N5360-O5360</f>
        <v>64.9</v>
      </c>
      <c r="Q5360" s="15" t="n">
        <f aca="false">J5360*INDEX(dProdutos!$F$2:$F$47,MATCH(E5360,dProdutos!$A$2:$A$47,0))</f>
        <v>26.12</v>
      </c>
      <c r="R5360" s="15" t="n">
        <f aca="false">IF(I5360="Cancelado",0,P5360-Q5360)</f>
        <v>38.78</v>
      </c>
      <c r="S5360" s="17" t="str">
        <f aca="false">INDEX(dProdutos!$D$2:$D$47,MATCH(E5360,dProdutos!$A$2:$A$47,0))</f>
        <v>Moda Feminina</v>
      </c>
    </row>
    <row r="5361" customFormat="false" ht="15" hidden="false" customHeight="false" outlineLevel="0" collapsed="false">
      <c r="A5361" s="17" t="s">
        <v>4792</v>
      </c>
      <c r="B5361" s="17" t="n">
        <v>1</v>
      </c>
      <c r="C5361" s="21" t="n">
        <v>46010</v>
      </c>
      <c r="D5361" s="17" t="s">
        <v>699</v>
      </c>
      <c r="E5361" s="17" t="s">
        <v>165</v>
      </c>
      <c r="F5361" s="17" t="s">
        <v>1487</v>
      </c>
      <c r="G5361" s="17" t="s">
        <v>59</v>
      </c>
      <c r="H5361" s="17" t="s">
        <v>1527</v>
      </c>
      <c r="I5361" s="17" t="s">
        <v>1531</v>
      </c>
      <c r="J5361" s="17" t="n">
        <v>1</v>
      </c>
      <c r="K5361" s="15" t="n">
        <v>231.9</v>
      </c>
      <c r="L5361" s="22" t="n">
        <v>0</v>
      </c>
      <c r="M5361" s="15" t="n">
        <v>18.08</v>
      </c>
      <c r="N5361" s="15" t="n">
        <f aca="false">J5361*K5361</f>
        <v>231.9</v>
      </c>
      <c r="O5361" s="15" t="n">
        <f aca="false">N5361*L5361</f>
        <v>0</v>
      </c>
      <c r="P5361" s="15" t="n">
        <f aca="false">N5361-O5361</f>
        <v>231.9</v>
      </c>
      <c r="Q5361" s="15" t="n">
        <f aca="false">J5361*INDEX(dProdutos!$F$2:$F$47,MATCH(E5361,dProdutos!$A$2:$A$47,0))</f>
        <v>140.83</v>
      </c>
      <c r="R5361" s="15" t="n">
        <f aca="false">IF(I5361="Cancelado",0,P5361-Q5361)</f>
        <v>0</v>
      </c>
      <c r="S5361" s="17" t="str">
        <f aca="false">INDEX(dProdutos!$D$2:$D$47,MATCH(E5361,dProdutos!$A$2:$A$47,0))</f>
        <v>Casa</v>
      </c>
    </row>
    <row r="5362" customFormat="false" ht="15" hidden="false" customHeight="false" outlineLevel="0" collapsed="false">
      <c r="A5362" s="17" t="s">
        <v>4792</v>
      </c>
      <c r="B5362" s="17" t="n">
        <v>2</v>
      </c>
      <c r="C5362" s="21" t="n">
        <v>46010</v>
      </c>
      <c r="D5362" s="17" t="s">
        <v>699</v>
      </c>
      <c r="E5362" s="17" t="s">
        <v>95</v>
      </c>
      <c r="F5362" s="17" t="s">
        <v>1487</v>
      </c>
      <c r="G5362" s="17" t="s">
        <v>59</v>
      </c>
      <c r="H5362" s="17" t="s">
        <v>1527</v>
      </c>
      <c r="I5362" s="17" t="s">
        <v>1531</v>
      </c>
      <c r="J5362" s="17" t="n">
        <v>2</v>
      </c>
      <c r="K5362" s="15" t="n">
        <v>77.9</v>
      </c>
      <c r="L5362" s="22" t="n">
        <v>0.05</v>
      </c>
      <c r="M5362" s="15" t="n">
        <v>0</v>
      </c>
      <c r="N5362" s="15" t="n">
        <f aca="false">J5362*K5362</f>
        <v>155.8</v>
      </c>
      <c r="O5362" s="15" t="n">
        <f aca="false">N5362*L5362</f>
        <v>7.79</v>
      </c>
      <c r="P5362" s="15" t="n">
        <f aca="false">N5362-O5362</f>
        <v>148.01</v>
      </c>
      <c r="Q5362" s="15" t="n">
        <f aca="false">J5362*INDEX(dProdutos!$F$2:$F$47,MATCH(E5362,dProdutos!$A$2:$A$47,0))</f>
        <v>73.42</v>
      </c>
      <c r="R5362" s="15" t="n">
        <f aca="false">IF(I5362="Cancelado",0,P5362-Q5362)</f>
        <v>0</v>
      </c>
      <c r="S5362" s="17" t="str">
        <f aca="false">INDEX(dProdutos!$D$2:$D$47,MATCH(E5362,dProdutos!$A$2:$A$47,0))</f>
        <v>Moda Feminina</v>
      </c>
    </row>
    <row r="5363" customFormat="false" ht="15" hidden="false" customHeight="false" outlineLevel="0" collapsed="false">
      <c r="A5363" s="17" t="s">
        <v>4793</v>
      </c>
      <c r="B5363" s="17" t="n">
        <v>1</v>
      </c>
      <c r="C5363" s="21" t="n">
        <v>46010</v>
      </c>
      <c r="D5363" s="17" t="s">
        <v>520</v>
      </c>
      <c r="E5363" s="17" t="s">
        <v>105</v>
      </c>
      <c r="F5363" s="17" t="s">
        <v>1495</v>
      </c>
      <c r="G5363" s="17" t="s">
        <v>62</v>
      </c>
      <c r="H5363" s="17" t="s">
        <v>1523</v>
      </c>
      <c r="I5363" s="17" t="s">
        <v>1524</v>
      </c>
      <c r="J5363" s="17" t="n">
        <v>1</v>
      </c>
      <c r="K5363" s="15" t="n">
        <v>175.9</v>
      </c>
      <c r="L5363" s="22" t="n">
        <v>0.15</v>
      </c>
      <c r="M5363" s="15" t="n">
        <v>14.83</v>
      </c>
      <c r="N5363" s="15" t="n">
        <f aca="false">J5363*K5363</f>
        <v>175.9</v>
      </c>
      <c r="O5363" s="15" t="n">
        <f aca="false">N5363*L5363</f>
        <v>26.385</v>
      </c>
      <c r="P5363" s="15" t="n">
        <f aca="false">N5363-O5363</f>
        <v>149.515</v>
      </c>
      <c r="Q5363" s="15" t="n">
        <f aca="false">J5363*INDEX(dProdutos!$F$2:$F$47,MATCH(E5363,dProdutos!$A$2:$A$47,0))</f>
        <v>96.59</v>
      </c>
      <c r="R5363" s="15" t="n">
        <f aca="false">IF(I5363="Cancelado",0,P5363-Q5363)</f>
        <v>52.925</v>
      </c>
      <c r="S5363" s="17" t="str">
        <f aca="false">INDEX(dProdutos!$D$2:$D$47,MATCH(E5363,dProdutos!$A$2:$A$47,0))</f>
        <v>Moda Masculina</v>
      </c>
    </row>
    <row r="5364" customFormat="false" ht="15" hidden="false" customHeight="false" outlineLevel="0" collapsed="false">
      <c r="A5364" s="17" t="s">
        <v>4794</v>
      </c>
      <c r="B5364" s="17" t="n">
        <v>1</v>
      </c>
      <c r="C5364" s="21" t="n">
        <v>46010</v>
      </c>
      <c r="D5364" s="17" t="s">
        <v>1138</v>
      </c>
      <c r="E5364" s="17" t="s">
        <v>88</v>
      </c>
      <c r="F5364" s="17" t="s">
        <v>1490</v>
      </c>
      <c r="G5364" s="17" t="s">
        <v>59</v>
      </c>
      <c r="H5364" s="17" t="s">
        <v>1537</v>
      </c>
      <c r="I5364" s="17" t="s">
        <v>1524</v>
      </c>
      <c r="J5364" s="17" t="n">
        <v>2</v>
      </c>
      <c r="K5364" s="15" t="n">
        <v>170.9</v>
      </c>
      <c r="L5364" s="22" t="n">
        <v>0.1</v>
      </c>
      <c r="M5364" s="15" t="n">
        <v>21.09</v>
      </c>
      <c r="N5364" s="15" t="n">
        <f aca="false">J5364*K5364</f>
        <v>341.8</v>
      </c>
      <c r="O5364" s="15" t="n">
        <f aca="false">N5364*L5364</f>
        <v>34.18</v>
      </c>
      <c r="P5364" s="15" t="n">
        <f aca="false">N5364-O5364</f>
        <v>307.62</v>
      </c>
      <c r="Q5364" s="15" t="n">
        <f aca="false">J5364*INDEX(dProdutos!$F$2:$F$47,MATCH(E5364,dProdutos!$A$2:$A$47,0))</f>
        <v>196.28</v>
      </c>
      <c r="R5364" s="15" t="n">
        <f aca="false">IF(I5364="Cancelado",0,P5364-Q5364)</f>
        <v>111.34</v>
      </c>
      <c r="S5364" s="17" t="str">
        <f aca="false">INDEX(dProdutos!$D$2:$D$47,MATCH(E5364,dProdutos!$A$2:$A$47,0))</f>
        <v>Moda Feminina</v>
      </c>
    </row>
    <row r="5365" customFormat="false" ht="15" hidden="false" customHeight="false" outlineLevel="0" collapsed="false">
      <c r="A5365" s="17" t="s">
        <v>4794</v>
      </c>
      <c r="B5365" s="17" t="n">
        <v>2</v>
      </c>
      <c r="C5365" s="21" t="n">
        <v>46010</v>
      </c>
      <c r="D5365" s="17" t="s">
        <v>1138</v>
      </c>
      <c r="E5365" s="17" t="s">
        <v>186</v>
      </c>
      <c r="F5365" s="17" t="s">
        <v>1490</v>
      </c>
      <c r="G5365" s="17" t="s">
        <v>59</v>
      </c>
      <c r="H5365" s="17" t="s">
        <v>1537</v>
      </c>
      <c r="I5365" s="17" t="s">
        <v>1524</v>
      </c>
      <c r="J5365" s="17" t="n">
        <v>2</v>
      </c>
      <c r="K5365" s="15" t="n">
        <v>120.9</v>
      </c>
      <c r="L5365" s="22" t="n">
        <v>0.1</v>
      </c>
      <c r="M5365" s="15" t="n">
        <v>0</v>
      </c>
      <c r="N5365" s="15" t="n">
        <f aca="false">J5365*K5365</f>
        <v>241.8</v>
      </c>
      <c r="O5365" s="15" t="n">
        <f aca="false">N5365*L5365</f>
        <v>24.18</v>
      </c>
      <c r="P5365" s="15" t="n">
        <f aca="false">N5365-O5365</f>
        <v>217.62</v>
      </c>
      <c r="Q5365" s="15" t="n">
        <f aca="false">J5365*INDEX(dProdutos!$F$2:$F$47,MATCH(E5365,dProdutos!$A$2:$A$47,0))</f>
        <v>144.42</v>
      </c>
      <c r="R5365" s="15" t="n">
        <f aca="false">IF(I5365="Cancelado",0,P5365-Q5365)</f>
        <v>73.2</v>
      </c>
      <c r="S5365" s="17" t="str">
        <f aca="false">INDEX(dProdutos!$D$2:$D$47,MATCH(E5365,dProdutos!$A$2:$A$47,0))</f>
        <v>Eletrônicos</v>
      </c>
    </row>
    <row r="5366" customFormat="false" ht="15" hidden="false" customHeight="false" outlineLevel="0" collapsed="false">
      <c r="A5366" s="17" t="s">
        <v>4794</v>
      </c>
      <c r="B5366" s="17" t="n">
        <v>3</v>
      </c>
      <c r="C5366" s="21" t="n">
        <v>46010</v>
      </c>
      <c r="D5366" s="17" t="s">
        <v>1138</v>
      </c>
      <c r="E5366" s="17" t="s">
        <v>171</v>
      </c>
      <c r="F5366" s="17" t="s">
        <v>1490</v>
      </c>
      <c r="G5366" s="17" t="s">
        <v>59</v>
      </c>
      <c r="H5366" s="17" t="s">
        <v>1537</v>
      </c>
      <c r="I5366" s="17" t="s">
        <v>1524</v>
      </c>
      <c r="J5366" s="17" t="n">
        <v>1</v>
      </c>
      <c r="K5366" s="15" t="n">
        <v>246.9</v>
      </c>
      <c r="L5366" s="22" t="n">
        <v>0</v>
      </c>
      <c r="M5366" s="15" t="n">
        <v>0</v>
      </c>
      <c r="N5366" s="15" t="n">
        <f aca="false">J5366*K5366</f>
        <v>246.9</v>
      </c>
      <c r="O5366" s="15" t="n">
        <f aca="false">N5366*L5366</f>
        <v>0</v>
      </c>
      <c r="P5366" s="15" t="n">
        <f aca="false">N5366-O5366</f>
        <v>246.9</v>
      </c>
      <c r="Q5366" s="15" t="n">
        <f aca="false">J5366*INDEX(dProdutos!$F$2:$F$47,MATCH(E5366,dProdutos!$A$2:$A$47,0))</f>
        <v>103.61</v>
      </c>
      <c r="R5366" s="15" t="n">
        <f aca="false">IF(I5366="Cancelado",0,P5366-Q5366)</f>
        <v>143.29</v>
      </c>
      <c r="S5366" s="17" t="str">
        <f aca="false">INDEX(dProdutos!$D$2:$D$47,MATCH(E5366,dProdutos!$A$2:$A$47,0))</f>
        <v>Casa</v>
      </c>
    </row>
    <row r="5367" customFormat="false" ht="15" hidden="false" customHeight="false" outlineLevel="0" collapsed="false">
      <c r="A5367" s="17" t="s">
        <v>4794</v>
      </c>
      <c r="B5367" s="17" t="n">
        <v>4</v>
      </c>
      <c r="C5367" s="21" t="n">
        <v>46010</v>
      </c>
      <c r="D5367" s="17" t="s">
        <v>1138</v>
      </c>
      <c r="E5367" s="17" t="s">
        <v>201</v>
      </c>
      <c r="F5367" s="17" t="s">
        <v>1490</v>
      </c>
      <c r="G5367" s="17" t="s">
        <v>59</v>
      </c>
      <c r="H5367" s="17" t="s">
        <v>1537</v>
      </c>
      <c r="I5367" s="17" t="s">
        <v>1524</v>
      </c>
      <c r="J5367" s="17" t="n">
        <v>1</v>
      </c>
      <c r="K5367" s="15" t="n">
        <v>236.9</v>
      </c>
      <c r="L5367" s="22" t="n">
        <v>0</v>
      </c>
      <c r="M5367" s="15" t="n">
        <v>0</v>
      </c>
      <c r="N5367" s="15" t="n">
        <f aca="false">J5367*K5367</f>
        <v>236.9</v>
      </c>
      <c r="O5367" s="15" t="n">
        <f aca="false">N5367*L5367</f>
        <v>0</v>
      </c>
      <c r="P5367" s="15" t="n">
        <f aca="false">N5367-O5367</f>
        <v>236.9</v>
      </c>
      <c r="Q5367" s="15" t="n">
        <f aca="false">J5367*INDEX(dProdutos!$F$2:$F$47,MATCH(E5367,dProdutos!$A$2:$A$47,0))</f>
        <v>96.23</v>
      </c>
      <c r="R5367" s="15" t="n">
        <f aca="false">IF(I5367="Cancelado",0,P5367-Q5367)</f>
        <v>140.67</v>
      </c>
      <c r="S5367" s="17" t="str">
        <f aca="false">INDEX(dProdutos!$D$2:$D$47,MATCH(E5367,dProdutos!$A$2:$A$47,0))</f>
        <v>Beleza</v>
      </c>
    </row>
    <row r="5368" customFormat="false" ht="15" hidden="false" customHeight="false" outlineLevel="0" collapsed="false">
      <c r="A5368" s="17" t="s">
        <v>4795</v>
      </c>
      <c r="B5368" s="17" t="n">
        <v>1</v>
      </c>
      <c r="C5368" s="21" t="n">
        <v>46010</v>
      </c>
      <c r="D5368" s="17" t="s">
        <v>1023</v>
      </c>
      <c r="E5368" s="17" t="s">
        <v>126</v>
      </c>
      <c r="F5368" s="17" t="s">
        <v>1490</v>
      </c>
      <c r="G5368" s="17" t="s">
        <v>61</v>
      </c>
      <c r="H5368" s="17" t="s">
        <v>1527</v>
      </c>
      <c r="I5368" s="17" t="s">
        <v>1541</v>
      </c>
      <c r="J5368" s="17" t="n">
        <v>1</v>
      </c>
      <c r="K5368" s="15" t="n">
        <v>296.9</v>
      </c>
      <c r="L5368" s="22" t="n">
        <v>0.2</v>
      </c>
      <c r="M5368" s="15" t="n">
        <v>26.61</v>
      </c>
      <c r="N5368" s="15" t="n">
        <f aca="false">J5368*K5368</f>
        <v>296.9</v>
      </c>
      <c r="O5368" s="15" t="n">
        <f aca="false">N5368*L5368</f>
        <v>59.38</v>
      </c>
      <c r="P5368" s="15" t="n">
        <f aca="false">N5368-O5368</f>
        <v>237.52</v>
      </c>
      <c r="Q5368" s="15" t="n">
        <f aca="false">J5368*INDEX(dProdutos!$F$2:$F$47,MATCH(E5368,dProdutos!$A$2:$A$47,0))</f>
        <v>135.24</v>
      </c>
      <c r="R5368" s="15" t="n">
        <f aca="false">IF(I5368="Cancelado",0,P5368-Q5368)</f>
        <v>102.28</v>
      </c>
      <c r="S5368" s="17" t="str">
        <f aca="false">INDEX(dProdutos!$D$2:$D$47,MATCH(E5368,dProdutos!$A$2:$A$47,0))</f>
        <v>Calçados</v>
      </c>
    </row>
    <row r="5369" customFormat="false" ht="15" hidden="false" customHeight="false" outlineLevel="0" collapsed="false">
      <c r="A5369" s="17" t="s">
        <v>4795</v>
      </c>
      <c r="B5369" s="17" t="n">
        <v>2</v>
      </c>
      <c r="C5369" s="21" t="n">
        <v>46010</v>
      </c>
      <c r="D5369" s="17" t="s">
        <v>1023</v>
      </c>
      <c r="E5369" s="17" t="s">
        <v>95</v>
      </c>
      <c r="F5369" s="17" t="s">
        <v>1490</v>
      </c>
      <c r="G5369" s="17" t="s">
        <v>61</v>
      </c>
      <c r="H5369" s="17" t="s">
        <v>1527</v>
      </c>
      <c r="I5369" s="17" t="s">
        <v>1541</v>
      </c>
      <c r="J5369" s="17" t="n">
        <v>1</v>
      </c>
      <c r="K5369" s="15" t="n">
        <v>77.9</v>
      </c>
      <c r="L5369" s="22" t="n">
        <v>0.15</v>
      </c>
      <c r="M5369" s="15" t="n">
        <v>0</v>
      </c>
      <c r="N5369" s="15" t="n">
        <f aca="false">J5369*K5369</f>
        <v>77.9</v>
      </c>
      <c r="O5369" s="15" t="n">
        <f aca="false">N5369*L5369</f>
        <v>11.685</v>
      </c>
      <c r="P5369" s="15" t="n">
        <f aca="false">N5369-O5369</f>
        <v>66.215</v>
      </c>
      <c r="Q5369" s="15" t="n">
        <f aca="false">J5369*INDEX(dProdutos!$F$2:$F$47,MATCH(E5369,dProdutos!$A$2:$A$47,0))</f>
        <v>36.71</v>
      </c>
      <c r="R5369" s="15" t="n">
        <f aca="false">IF(I5369="Cancelado",0,P5369-Q5369)</f>
        <v>29.505</v>
      </c>
      <c r="S5369" s="17" t="str">
        <f aca="false">INDEX(dProdutos!$D$2:$D$47,MATCH(E5369,dProdutos!$A$2:$A$47,0))</f>
        <v>Moda Feminina</v>
      </c>
    </row>
    <row r="5370" customFormat="false" ht="15" hidden="false" customHeight="false" outlineLevel="0" collapsed="false">
      <c r="A5370" s="17" t="s">
        <v>4796</v>
      </c>
      <c r="B5370" s="17" t="n">
        <v>1</v>
      </c>
      <c r="C5370" s="21" t="n">
        <v>46010</v>
      </c>
      <c r="D5370" s="17" t="s">
        <v>787</v>
      </c>
      <c r="E5370" s="17" t="s">
        <v>147</v>
      </c>
      <c r="F5370" s="17" t="s">
        <v>1490</v>
      </c>
      <c r="G5370" s="17" t="s">
        <v>62</v>
      </c>
      <c r="H5370" s="17" t="s">
        <v>1537</v>
      </c>
      <c r="I5370" s="17" t="s">
        <v>1524</v>
      </c>
      <c r="J5370" s="17" t="n">
        <v>1</v>
      </c>
      <c r="K5370" s="15" t="n">
        <v>231.9</v>
      </c>
      <c r="L5370" s="22" t="n">
        <v>0.05</v>
      </c>
      <c r="M5370" s="15" t="n">
        <v>0</v>
      </c>
      <c r="N5370" s="15" t="n">
        <f aca="false">J5370*K5370</f>
        <v>231.9</v>
      </c>
      <c r="O5370" s="15" t="n">
        <f aca="false">N5370*L5370</f>
        <v>11.595</v>
      </c>
      <c r="P5370" s="15" t="n">
        <f aca="false">N5370-O5370</f>
        <v>220.305</v>
      </c>
      <c r="Q5370" s="15" t="n">
        <f aca="false">J5370*INDEX(dProdutos!$F$2:$F$47,MATCH(E5370,dProdutos!$A$2:$A$47,0))</f>
        <v>130.9</v>
      </c>
      <c r="R5370" s="15" t="n">
        <f aca="false">IF(I5370="Cancelado",0,P5370-Q5370)</f>
        <v>89.405</v>
      </c>
      <c r="S5370" s="17" t="str">
        <f aca="false">INDEX(dProdutos!$D$2:$D$47,MATCH(E5370,dProdutos!$A$2:$A$47,0))</f>
        <v>Acessórios</v>
      </c>
    </row>
    <row r="5371" customFormat="false" ht="15" hidden="false" customHeight="false" outlineLevel="0" collapsed="false">
      <c r="A5371" s="17" t="s">
        <v>4796</v>
      </c>
      <c r="B5371" s="17" t="n">
        <v>2</v>
      </c>
      <c r="C5371" s="21" t="n">
        <v>46010</v>
      </c>
      <c r="D5371" s="17" t="s">
        <v>787</v>
      </c>
      <c r="E5371" s="17" t="s">
        <v>171</v>
      </c>
      <c r="F5371" s="17" t="s">
        <v>1490</v>
      </c>
      <c r="G5371" s="17" t="s">
        <v>62</v>
      </c>
      <c r="H5371" s="17" t="s">
        <v>1537</v>
      </c>
      <c r="I5371" s="17" t="s">
        <v>1524</v>
      </c>
      <c r="J5371" s="17" t="n">
        <v>1</v>
      </c>
      <c r="K5371" s="15" t="n">
        <v>246.9</v>
      </c>
      <c r="L5371" s="22" t="n">
        <v>0</v>
      </c>
      <c r="M5371" s="15" t="n">
        <v>0</v>
      </c>
      <c r="N5371" s="15" t="n">
        <f aca="false">J5371*K5371</f>
        <v>246.9</v>
      </c>
      <c r="O5371" s="15" t="n">
        <f aca="false">N5371*L5371</f>
        <v>0</v>
      </c>
      <c r="P5371" s="15" t="n">
        <f aca="false">N5371-O5371</f>
        <v>246.9</v>
      </c>
      <c r="Q5371" s="15" t="n">
        <f aca="false">J5371*INDEX(dProdutos!$F$2:$F$47,MATCH(E5371,dProdutos!$A$2:$A$47,0))</f>
        <v>103.61</v>
      </c>
      <c r="R5371" s="15" t="n">
        <f aca="false">IF(I5371="Cancelado",0,P5371-Q5371)</f>
        <v>143.29</v>
      </c>
      <c r="S5371" s="17" t="str">
        <f aca="false">INDEX(dProdutos!$D$2:$D$47,MATCH(E5371,dProdutos!$A$2:$A$47,0))</f>
        <v>Casa</v>
      </c>
    </row>
    <row r="5372" customFormat="false" ht="15" hidden="false" customHeight="false" outlineLevel="0" collapsed="false">
      <c r="A5372" s="17" t="s">
        <v>4797</v>
      </c>
      <c r="B5372" s="17" t="n">
        <v>1</v>
      </c>
      <c r="C5372" s="21" t="n">
        <v>46010</v>
      </c>
      <c r="D5372" s="17" t="s">
        <v>327</v>
      </c>
      <c r="E5372" s="17" t="s">
        <v>192</v>
      </c>
      <c r="F5372" s="17" t="s">
        <v>1487</v>
      </c>
      <c r="G5372" s="17" t="s">
        <v>61</v>
      </c>
      <c r="H5372" s="17" t="s">
        <v>1523</v>
      </c>
      <c r="I5372" s="17" t="s">
        <v>1524</v>
      </c>
      <c r="J5372" s="17" t="n">
        <v>1</v>
      </c>
      <c r="K5372" s="15" t="n">
        <v>245.9</v>
      </c>
      <c r="L5372" s="22" t="n">
        <v>0</v>
      </c>
      <c r="M5372" s="15" t="n">
        <v>0</v>
      </c>
      <c r="N5372" s="15" t="n">
        <f aca="false">J5372*K5372</f>
        <v>245.9</v>
      </c>
      <c r="O5372" s="15" t="n">
        <f aca="false">N5372*L5372</f>
        <v>0</v>
      </c>
      <c r="P5372" s="15" t="n">
        <f aca="false">N5372-O5372</f>
        <v>245.9</v>
      </c>
      <c r="Q5372" s="15" t="n">
        <f aca="false">J5372*INDEX(dProdutos!$F$2:$F$47,MATCH(E5372,dProdutos!$A$2:$A$47,0))</f>
        <v>107.78</v>
      </c>
      <c r="R5372" s="15" t="n">
        <f aca="false">IF(I5372="Cancelado",0,P5372-Q5372)</f>
        <v>138.12</v>
      </c>
      <c r="S5372" s="17" t="str">
        <f aca="false">INDEX(dProdutos!$D$2:$D$47,MATCH(E5372,dProdutos!$A$2:$A$47,0))</f>
        <v>Eletrônicos</v>
      </c>
    </row>
    <row r="5373" customFormat="false" ht="15" hidden="false" customHeight="false" outlineLevel="0" collapsed="false">
      <c r="A5373" s="17" t="s">
        <v>4797</v>
      </c>
      <c r="B5373" s="17" t="n">
        <v>2</v>
      </c>
      <c r="C5373" s="21" t="n">
        <v>46010</v>
      </c>
      <c r="D5373" s="17" t="s">
        <v>327</v>
      </c>
      <c r="E5373" s="17" t="s">
        <v>92</v>
      </c>
      <c r="F5373" s="17" t="s">
        <v>1487</v>
      </c>
      <c r="G5373" s="17" t="s">
        <v>61</v>
      </c>
      <c r="H5373" s="17" t="s">
        <v>1523</v>
      </c>
      <c r="I5373" s="17" t="s">
        <v>1524</v>
      </c>
      <c r="J5373" s="17" t="n">
        <v>2</v>
      </c>
      <c r="K5373" s="15" t="n">
        <v>191.9</v>
      </c>
      <c r="L5373" s="22" t="n">
        <v>0.05</v>
      </c>
      <c r="M5373" s="15" t="n">
        <v>0</v>
      </c>
      <c r="N5373" s="15" t="n">
        <f aca="false">J5373*K5373</f>
        <v>383.8</v>
      </c>
      <c r="O5373" s="15" t="n">
        <f aca="false">N5373*L5373</f>
        <v>19.19</v>
      </c>
      <c r="P5373" s="15" t="n">
        <f aca="false">N5373-O5373</f>
        <v>364.61</v>
      </c>
      <c r="Q5373" s="15" t="n">
        <f aca="false">J5373*INDEX(dProdutos!$F$2:$F$47,MATCH(E5373,dProdutos!$A$2:$A$47,0))</f>
        <v>177.18</v>
      </c>
      <c r="R5373" s="15" t="n">
        <f aca="false">IF(I5373="Cancelado",0,P5373-Q5373)</f>
        <v>187.43</v>
      </c>
      <c r="S5373" s="17" t="str">
        <f aca="false">INDEX(dProdutos!$D$2:$D$47,MATCH(E5373,dProdutos!$A$2:$A$47,0))</f>
        <v>Moda Feminina</v>
      </c>
    </row>
    <row r="5374" customFormat="false" ht="15" hidden="false" customHeight="false" outlineLevel="0" collapsed="false">
      <c r="A5374" s="17" t="s">
        <v>4797</v>
      </c>
      <c r="B5374" s="17" t="n">
        <v>3</v>
      </c>
      <c r="C5374" s="21" t="n">
        <v>46010</v>
      </c>
      <c r="D5374" s="17" t="s">
        <v>327</v>
      </c>
      <c r="E5374" s="17" t="s">
        <v>114</v>
      </c>
      <c r="F5374" s="17" t="s">
        <v>1487</v>
      </c>
      <c r="G5374" s="17" t="s">
        <v>61</v>
      </c>
      <c r="H5374" s="17" t="s">
        <v>1523</v>
      </c>
      <c r="I5374" s="17" t="s">
        <v>1524</v>
      </c>
      <c r="J5374" s="17" t="n">
        <v>2</v>
      </c>
      <c r="K5374" s="15" t="n">
        <v>202.9</v>
      </c>
      <c r="L5374" s="22" t="n">
        <v>0</v>
      </c>
      <c r="M5374" s="15" t="n">
        <v>0</v>
      </c>
      <c r="N5374" s="15" t="n">
        <f aca="false">J5374*K5374</f>
        <v>405.8</v>
      </c>
      <c r="O5374" s="15" t="n">
        <f aca="false">N5374*L5374</f>
        <v>0</v>
      </c>
      <c r="P5374" s="15" t="n">
        <f aca="false">N5374-O5374</f>
        <v>405.8</v>
      </c>
      <c r="Q5374" s="15" t="n">
        <f aca="false">J5374*INDEX(dProdutos!$F$2:$F$47,MATCH(E5374,dProdutos!$A$2:$A$47,0))</f>
        <v>220.78</v>
      </c>
      <c r="R5374" s="15" t="n">
        <f aca="false">IF(I5374="Cancelado",0,P5374-Q5374)</f>
        <v>185.02</v>
      </c>
      <c r="S5374" s="17" t="str">
        <f aca="false">INDEX(dProdutos!$D$2:$D$47,MATCH(E5374,dProdutos!$A$2:$A$47,0))</f>
        <v>Moda Masculina</v>
      </c>
    </row>
    <row r="5375" customFormat="false" ht="15" hidden="false" customHeight="false" outlineLevel="0" collapsed="false">
      <c r="A5375" s="17" t="s">
        <v>4797</v>
      </c>
      <c r="B5375" s="17" t="n">
        <v>4</v>
      </c>
      <c r="C5375" s="21" t="n">
        <v>46010</v>
      </c>
      <c r="D5375" s="17" t="s">
        <v>327</v>
      </c>
      <c r="E5375" s="17" t="s">
        <v>102</v>
      </c>
      <c r="F5375" s="17" t="s">
        <v>1487</v>
      </c>
      <c r="G5375" s="17" t="s">
        <v>61</v>
      </c>
      <c r="H5375" s="17" t="s">
        <v>1523</v>
      </c>
      <c r="I5375" s="17" t="s">
        <v>1524</v>
      </c>
      <c r="J5375" s="17" t="n">
        <v>1</v>
      </c>
      <c r="K5375" s="15" t="n">
        <v>65.9</v>
      </c>
      <c r="L5375" s="22" t="n">
        <v>0.1</v>
      </c>
      <c r="M5375" s="15" t="n">
        <v>0</v>
      </c>
      <c r="N5375" s="15" t="n">
        <f aca="false">J5375*K5375</f>
        <v>65.9</v>
      </c>
      <c r="O5375" s="15" t="n">
        <f aca="false">N5375*L5375</f>
        <v>6.59</v>
      </c>
      <c r="P5375" s="15" t="n">
        <f aca="false">N5375-O5375</f>
        <v>59.31</v>
      </c>
      <c r="Q5375" s="15" t="n">
        <f aca="false">J5375*INDEX(dProdutos!$F$2:$F$47,MATCH(E5375,dProdutos!$A$2:$A$47,0))</f>
        <v>29.68</v>
      </c>
      <c r="R5375" s="15" t="n">
        <f aca="false">IF(I5375="Cancelado",0,P5375-Q5375)</f>
        <v>29.63</v>
      </c>
      <c r="S5375" s="17" t="str">
        <f aca="false">INDEX(dProdutos!$D$2:$D$47,MATCH(E5375,dProdutos!$A$2:$A$47,0))</f>
        <v>Moda Masculina</v>
      </c>
    </row>
    <row r="5376" customFormat="false" ht="15" hidden="false" customHeight="false" outlineLevel="0" collapsed="false">
      <c r="A5376" s="17" t="s">
        <v>4798</v>
      </c>
      <c r="B5376" s="17" t="n">
        <v>1</v>
      </c>
      <c r="C5376" s="21" t="n">
        <v>46010</v>
      </c>
      <c r="D5376" s="17" t="s">
        <v>450</v>
      </c>
      <c r="E5376" s="17" t="s">
        <v>88</v>
      </c>
      <c r="F5376" s="17" t="s">
        <v>1501</v>
      </c>
      <c r="G5376" s="17" t="s">
        <v>61</v>
      </c>
      <c r="H5376" s="17" t="s">
        <v>1540</v>
      </c>
      <c r="I5376" s="17" t="s">
        <v>1524</v>
      </c>
      <c r="J5376" s="17" t="n">
        <v>1</v>
      </c>
      <c r="K5376" s="15" t="n">
        <v>170.9</v>
      </c>
      <c r="L5376" s="22" t="n">
        <v>0.1</v>
      </c>
      <c r="M5376" s="15" t="n">
        <v>22.31</v>
      </c>
      <c r="N5376" s="15" t="n">
        <f aca="false">J5376*K5376</f>
        <v>170.9</v>
      </c>
      <c r="O5376" s="15" t="n">
        <f aca="false">N5376*L5376</f>
        <v>17.09</v>
      </c>
      <c r="P5376" s="15" t="n">
        <f aca="false">N5376-O5376</f>
        <v>153.81</v>
      </c>
      <c r="Q5376" s="15" t="n">
        <f aca="false">J5376*INDEX(dProdutos!$F$2:$F$47,MATCH(E5376,dProdutos!$A$2:$A$47,0))</f>
        <v>98.14</v>
      </c>
      <c r="R5376" s="15" t="n">
        <f aca="false">IF(I5376="Cancelado",0,P5376-Q5376)</f>
        <v>55.67</v>
      </c>
      <c r="S5376" s="17" t="str">
        <f aca="false">INDEX(dProdutos!$D$2:$D$47,MATCH(E5376,dProdutos!$A$2:$A$47,0))</f>
        <v>Moda Feminina</v>
      </c>
    </row>
    <row r="5377" customFormat="false" ht="15" hidden="false" customHeight="false" outlineLevel="0" collapsed="false">
      <c r="A5377" s="17" t="s">
        <v>4798</v>
      </c>
      <c r="B5377" s="17" t="n">
        <v>2</v>
      </c>
      <c r="C5377" s="21" t="n">
        <v>46010</v>
      </c>
      <c r="D5377" s="17" t="s">
        <v>450</v>
      </c>
      <c r="E5377" s="17" t="s">
        <v>174</v>
      </c>
      <c r="F5377" s="17" t="s">
        <v>1501</v>
      </c>
      <c r="G5377" s="17" t="s">
        <v>61</v>
      </c>
      <c r="H5377" s="17" t="s">
        <v>1540</v>
      </c>
      <c r="I5377" s="17" t="s">
        <v>1524</v>
      </c>
      <c r="J5377" s="17" t="n">
        <v>2</v>
      </c>
      <c r="K5377" s="15" t="n">
        <v>250.9</v>
      </c>
      <c r="L5377" s="22" t="n">
        <v>0.1</v>
      </c>
      <c r="M5377" s="15" t="n">
        <v>0</v>
      </c>
      <c r="N5377" s="15" t="n">
        <f aca="false">J5377*K5377</f>
        <v>501.8</v>
      </c>
      <c r="O5377" s="15" t="n">
        <f aca="false">N5377*L5377</f>
        <v>50.18</v>
      </c>
      <c r="P5377" s="15" t="n">
        <f aca="false">N5377-O5377</f>
        <v>451.62</v>
      </c>
      <c r="Q5377" s="15" t="n">
        <f aca="false">J5377*INDEX(dProdutos!$F$2:$F$47,MATCH(E5377,dProdutos!$A$2:$A$47,0))</f>
        <v>302.56</v>
      </c>
      <c r="R5377" s="15" t="n">
        <f aca="false">IF(I5377="Cancelado",0,P5377-Q5377)</f>
        <v>149.06</v>
      </c>
      <c r="S5377" s="17" t="str">
        <f aca="false">INDEX(dProdutos!$D$2:$D$47,MATCH(E5377,dProdutos!$A$2:$A$47,0))</f>
        <v>Casa</v>
      </c>
    </row>
    <row r="5378" customFormat="false" ht="15" hidden="false" customHeight="false" outlineLevel="0" collapsed="false">
      <c r="A5378" s="17" t="s">
        <v>4798</v>
      </c>
      <c r="B5378" s="17" t="n">
        <v>3</v>
      </c>
      <c r="C5378" s="21" t="n">
        <v>46010</v>
      </c>
      <c r="D5378" s="17" t="s">
        <v>450</v>
      </c>
      <c r="E5378" s="17" t="s">
        <v>174</v>
      </c>
      <c r="F5378" s="17" t="s">
        <v>1501</v>
      </c>
      <c r="G5378" s="17" t="s">
        <v>61</v>
      </c>
      <c r="H5378" s="17" t="s">
        <v>1540</v>
      </c>
      <c r="I5378" s="17" t="s">
        <v>1524</v>
      </c>
      <c r="J5378" s="17" t="n">
        <v>1</v>
      </c>
      <c r="K5378" s="15" t="n">
        <v>250.9</v>
      </c>
      <c r="L5378" s="22" t="n">
        <v>0.1</v>
      </c>
      <c r="M5378" s="15" t="n">
        <v>0</v>
      </c>
      <c r="N5378" s="15" t="n">
        <f aca="false">J5378*K5378</f>
        <v>250.9</v>
      </c>
      <c r="O5378" s="15" t="n">
        <f aca="false">N5378*L5378</f>
        <v>25.09</v>
      </c>
      <c r="P5378" s="15" t="n">
        <f aca="false">N5378-O5378</f>
        <v>225.81</v>
      </c>
      <c r="Q5378" s="15" t="n">
        <f aca="false">J5378*INDEX(dProdutos!$F$2:$F$47,MATCH(E5378,dProdutos!$A$2:$A$47,0))</f>
        <v>151.28</v>
      </c>
      <c r="R5378" s="15" t="n">
        <f aca="false">IF(I5378="Cancelado",0,P5378-Q5378)</f>
        <v>74.53</v>
      </c>
      <c r="S5378" s="17" t="str">
        <f aca="false">INDEX(dProdutos!$D$2:$D$47,MATCH(E5378,dProdutos!$A$2:$A$47,0))</f>
        <v>Casa</v>
      </c>
    </row>
    <row r="5379" customFormat="false" ht="15" hidden="false" customHeight="false" outlineLevel="0" collapsed="false">
      <c r="A5379" s="17" t="s">
        <v>4798</v>
      </c>
      <c r="B5379" s="17" t="n">
        <v>4</v>
      </c>
      <c r="C5379" s="21" t="n">
        <v>46010</v>
      </c>
      <c r="D5379" s="17" t="s">
        <v>450</v>
      </c>
      <c r="E5379" s="17" t="s">
        <v>213</v>
      </c>
      <c r="F5379" s="17" t="s">
        <v>1501</v>
      </c>
      <c r="G5379" s="17" t="s">
        <v>61</v>
      </c>
      <c r="H5379" s="17" t="s">
        <v>1540</v>
      </c>
      <c r="I5379" s="17" t="s">
        <v>1524</v>
      </c>
      <c r="J5379" s="17" t="n">
        <v>1</v>
      </c>
      <c r="K5379" s="15" t="n">
        <v>153.9</v>
      </c>
      <c r="L5379" s="22" t="n">
        <v>0</v>
      </c>
      <c r="M5379" s="15" t="n">
        <v>0</v>
      </c>
      <c r="N5379" s="15" t="n">
        <f aca="false">J5379*K5379</f>
        <v>153.9</v>
      </c>
      <c r="O5379" s="15" t="n">
        <f aca="false">N5379*L5379</f>
        <v>0</v>
      </c>
      <c r="P5379" s="15" t="n">
        <f aca="false">N5379-O5379</f>
        <v>153.9</v>
      </c>
      <c r="Q5379" s="15" t="n">
        <f aca="false">J5379*INDEX(dProdutos!$F$2:$F$47,MATCH(E5379,dProdutos!$A$2:$A$47,0))</f>
        <v>90.42</v>
      </c>
      <c r="R5379" s="15" t="n">
        <f aca="false">IF(I5379="Cancelado",0,P5379-Q5379)</f>
        <v>63.48</v>
      </c>
      <c r="S5379" s="17" t="str">
        <f aca="false">INDEX(dProdutos!$D$2:$D$47,MATCH(E5379,dProdutos!$A$2:$A$47,0))</f>
        <v>Beleza</v>
      </c>
    </row>
    <row r="5380" customFormat="false" ht="15" hidden="false" customHeight="false" outlineLevel="0" collapsed="false">
      <c r="A5380" s="17" t="s">
        <v>4799</v>
      </c>
      <c r="B5380" s="17" t="n">
        <v>1</v>
      </c>
      <c r="C5380" s="21" t="n">
        <v>46010</v>
      </c>
      <c r="D5380" s="17" t="s">
        <v>659</v>
      </c>
      <c r="E5380" s="17" t="s">
        <v>165</v>
      </c>
      <c r="F5380" s="17" t="s">
        <v>1497</v>
      </c>
      <c r="G5380" s="17" t="s">
        <v>61</v>
      </c>
      <c r="H5380" s="17" t="s">
        <v>1523</v>
      </c>
      <c r="I5380" s="17" t="s">
        <v>1524</v>
      </c>
      <c r="J5380" s="17" t="n">
        <v>1</v>
      </c>
      <c r="K5380" s="15" t="n">
        <v>231.9</v>
      </c>
      <c r="L5380" s="22" t="n">
        <v>0</v>
      </c>
      <c r="M5380" s="15" t="n">
        <v>23.29</v>
      </c>
      <c r="N5380" s="15" t="n">
        <f aca="false">J5380*K5380</f>
        <v>231.9</v>
      </c>
      <c r="O5380" s="15" t="n">
        <f aca="false">N5380*L5380</f>
        <v>0</v>
      </c>
      <c r="P5380" s="15" t="n">
        <f aca="false">N5380-O5380</f>
        <v>231.9</v>
      </c>
      <c r="Q5380" s="15" t="n">
        <f aca="false">J5380*INDEX(dProdutos!$F$2:$F$47,MATCH(E5380,dProdutos!$A$2:$A$47,0))</f>
        <v>140.83</v>
      </c>
      <c r="R5380" s="15" t="n">
        <f aca="false">IF(I5380="Cancelado",0,P5380-Q5380)</f>
        <v>91.07</v>
      </c>
      <c r="S5380" s="17" t="str">
        <f aca="false">INDEX(dProdutos!$D$2:$D$47,MATCH(E5380,dProdutos!$A$2:$A$47,0))</f>
        <v>Casa</v>
      </c>
    </row>
    <row r="5381" customFormat="false" ht="15" hidden="false" customHeight="false" outlineLevel="0" collapsed="false">
      <c r="A5381" s="17" t="s">
        <v>4799</v>
      </c>
      <c r="B5381" s="17" t="n">
        <v>2</v>
      </c>
      <c r="C5381" s="21" t="n">
        <v>46010</v>
      </c>
      <c r="D5381" s="17" t="s">
        <v>659</v>
      </c>
      <c r="E5381" s="17" t="s">
        <v>85</v>
      </c>
      <c r="F5381" s="17" t="s">
        <v>1497</v>
      </c>
      <c r="G5381" s="17" t="s">
        <v>61</v>
      </c>
      <c r="H5381" s="17" t="s">
        <v>1523</v>
      </c>
      <c r="I5381" s="17" t="s">
        <v>1524</v>
      </c>
      <c r="J5381" s="17" t="n">
        <v>1</v>
      </c>
      <c r="K5381" s="15" t="n">
        <v>165.9</v>
      </c>
      <c r="L5381" s="22" t="n">
        <v>0</v>
      </c>
      <c r="M5381" s="15" t="n">
        <v>0</v>
      </c>
      <c r="N5381" s="15" t="n">
        <f aca="false">J5381*K5381</f>
        <v>165.9</v>
      </c>
      <c r="O5381" s="15" t="n">
        <f aca="false">N5381*L5381</f>
        <v>0</v>
      </c>
      <c r="P5381" s="15" t="n">
        <f aca="false">N5381-O5381</f>
        <v>165.9</v>
      </c>
      <c r="Q5381" s="15" t="n">
        <f aca="false">J5381*INDEX(dProdutos!$F$2:$F$47,MATCH(E5381,dProdutos!$A$2:$A$47,0))</f>
        <v>91.55</v>
      </c>
      <c r="R5381" s="15" t="n">
        <f aca="false">IF(I5381="Cancelado",0,P5381-Q5381)</f>
        <v>74.35</v>
      </c>
      <c r="S5381" s="17" t="str">
        <f aca="false">INDEX(dProdutos!$D$2:$D$47,MATCH(E5381,dProdutos!$A$2:$A$47,0))</f>
        <v>Moda Feminina</v>
      </c>
    </row>
    <row r="5382" customFormat="false" ht="15" hidden="false" customHeight="false" outlineLevel="0" collapsed="false">
      <c r="A5382" s="17" t="s">
        <v>4799</v>
      </c>
      <c r="B5382" s="17" t="n">
        <v>3</v>
      </c>
      <c r="C5382" s="21" t="n">
        <v>46010</v>
      </c>
      <c r="D5382" s="17" t="s">
        <v>659</v>
      </c>
      <c r="E5382" s="17" t="s">
        <v>120</v>
      </c>
      <c r="F5382" s="17" t="s">
        <v>1497</v>
      </c>
      <c r="G5382" s="17" t="s">
        <v>61</v>
      </c>
      <c r="H5382" s="17" t="s">
        <v>1523</v>
      </c>
      <c r="I5382" s="17" t="s">
        <v>1524</v>
      </c>
      <c r="J5382" s="17" t="n">
        <v>1</v>
      </c>
      <c r="K5382" s="15" t="n">
        <v>96.9</v>
      </c>
      <c r="L5382" s="22" t="n">
        <v>0</v>
      </c>
      <c r="M5382" s="15" t="n">
        <v>0</v>
      </c>
      <c r="N5382" s="15" t="n">
        <f aca="false">J5382*K5382</f>
        <v>96.9</v>
      </c>
      <c r="O5382" s="15" t="n">
        <f aca="false">N5382*L5382</f>
        <v>0</v>
      </c>
      <c r="P5382" s="15" t="n">
        <f aca="false">N5382-O5382</f>
        <v>96.9</v>
      </c>
      <c r="Q5382" s="15" t="n">
        <f aca="false">J5382*INDEX(dProdutos!$F$2:$F$47,MATCH(E5382,dProdutos!$A$2:$A$47,0))</f>
        <v>44.36</v>
      </c>
      <c r="R5382" s="15" t="n">
        <f aca="false">IF(I5382="Cancelado",0,P5382-Q5382)</f>
        <v>52.54</v>
      </c>
      <c r="S5382" s="17" t="str">
        <f aca="false">INDEX(dProdutos!$D$2:$D$47,MATCH(E5382,dProdutos!$A$2:$A$47,0))</f>
        <v>Moda Masculina</v>
      </c>
    </row>
    <row r="5383" customFormat="false" ht="15" hidden="false" customHeight="false" outlineLevel="0" collapsed="false">
      <c r="A5383" s="17" t="s">
        <v>4799</v>
      </c>
      <c r="B5383" s="17" t="n">
        <v>4</v>
      </c>
      <c r="C5383" s="21" t="n">
        <v>46010</v>
      </c>
      <c r="D5383" s="17" t="s">
        <v>659</v>
      </c>
      <c r="E5383" s="17" t="s">
        <v>195</v>
      </c>
      <c r="F5383" s="17" t="s">
        <v>1497</v>
      </c>
      <c r="G5383" s="17" t="s">
        <v>61</v>
      </c>
      <c r="H5383" s="17" t="s">
        <v>1523</v>
      </c>
      <c r="I5383" s="17" t="s">
        <v>1524</v>
      </c>
      <c r="J5383" s="17" t="n">
        <v>1</v>
      </c>
      <c r="K5383" s="15" t="n">
        <v>72.9</v>
      </c>
      <c r="L5383" s="22" t="n">
        <v>0</v>
      </c>
      <c r="M5383" s="15" t="n">
        <v>0</v>
      </c>
      <c r="N5383" s="15" t="n">
        <f aca="false">J5383*K5383</f>
        <v>72.9</v>
      </c>
      <c r="O5383" s="15" t="n">
        <f aca="false">N5383*L5383</f>
        <v>0</v>
      </c>
      <c r="P5383" s="15" t="n">
        <f aca="false">N5383-O5383</f>
        <v>72.9</v>
      </c>
      <c r="Q5383" s="15" t="n">
        <f aca="false">J5383*INDEX(dProdutos!$F$2:$F$47,MATCH(E5383,dProdutos!$A$2:$A$47,0))</f>
        <v>39.23</v>
      </c>
      <c r="R5383" s="15" t="n">
        <f aca="false">IF(I5383="Cancelado",0,P5383-Q5383)</f>
        <v>33.67</v>
      </c>
      <c r="S5383" s="17" t="str">
        <f aca="false">INDEX(dProdutos!$D$2:$D$47,MATCH(E5383,dProdutos!$A$2:$A$47,0))</f>
        <v>Eletrônicos</v>
      </c>
    </row>
    <row r="5384" customFormat="false" ht="15" hidden="false" customHeight="false" outlineLevel="0" collapsed="false">
      <c r="A5384" s="17" t="s">
        <v>4800</v>
      </c>
      <c r="B5384" s="17" t="n">
        <v>1</v>
      </c>
      <c r="C5384" s="21" t="n">
        <v>46010</v>
      </c>
      <c r="D5384" s="17" t="s">
        <v>405</v>
      </c>
      <c r="E5384" s="17" t="s">
        <v>117</v>
      </c>
      <c r="F5384" s="17" t="s">
        <v>1497</v>
      </c>
      <c r="G5384" s="17" t="s">
        <v>62</v>
      </c>
      <c r="H5384" s="17" t="s">
        <v>1537</v>
      </c>
      <c r="I5384" s="17" t="s">
        <v>1524</v>
      </c>
      <c r="J5384" s="17" t="n">
        <v>2</v>
      </c>
      <c r="K5384" s="15" t="n">
        <v>166.9</v>
      </c>
      <c r="L5384" s="22" t="n">
        <v>0</v>
      </c>
      <c r="M5384" s="15" t="n">
        <v>0</v>
      </c>
      <c r="N5384" s="15" t="n">
        <f aca="false">J5384*K5384</f>
        <v>333.8</v>
      </c>
      <c r="O5384" s="15" t="n">
        <f aca="false">N5384*L5384</f>
        <v>0</v>
      </c>
      <c r="P5384" s="15" t="n">
        <f aca="false">N5384-O5384</f>
        <v>333.8</v>
      </c>
      <c r="Q5384" s="15" t="n">
        <f aca="false">J5384*INDEX(dProdutos!$F$2:$F$47,MATCH(E5384,dProdutos!$A$2:$A$47,0))</f>
        <v>146.46</v>
      </c>
      <c r="R5384" s="15" t="n">
        <f aca="false">IF(I5384="Cancelado",0,P5384-Q5384)</f>
        <v>187.34</v>
      </c>
      <c r="S5384" s="17" t="str">
        <f aca="false">INDEX(dProdutos!$D$2:$D$47,MATCH(E5384,dProdutos!$A$2:$A$47,0))</f>
        <v>Moda Masculina</v>
      </c>
    </row>
    <row r="5385" customFormat="false" ht="15" hidden="false" customHeight="false" outlineLevel="0" collapsed="false">
      <c r="A5385" s="17" t="s">
        <v>4801</v>
      </c>
      <c r="B5385" s="17" t="n">
        <v>1</v>
      </c>
      <c r="C5385" s="21" t="n">
        <v>46010</v>
      </c>
      <c r="D5385" s="17" t="s">
        <v>720</v>
      </c>
      <c r="E5385" s="17" t="s">
        <v>95</v>
      </c>
      <c r="F5385" s="17" t="s">
        <v>1495</v>
      </c>
      <c r="G5385" s="17" t="s">
        <v>60</v>
      </c>
      <c r="H5385" s="17" t="s">
        <v>1537</v>
      </c>
      <c r="I5385" s="17" t="s">
        <v>1524</v>
      </c>
      <c r="J5385" s="17" t="n">
        <v>1</v>
      </c>
      <c r="K5385" s="15" t="n">
        <v>77.9</v>
      </c>
      <c r="L5385" s="22" t="n">
        <v>0.05</v>
      </c>
      <c r="M5385" s="15" t="n">
        <v>16.69</v>
      </c>
      <c r="N5385" s="15" t="n">
        <f aca="false">J5385*K5385</f>
        <v>77.9</v>
      </c>
      <c r="O5385" s="15" t="n">
        <f aca="false">N5385*L5385</f>
        <v>3.895</v>
      </c>
      <c r="P5385" s="15" t="n">
        <f aca="false">N5385-O5385</f>
        <v>74.005</v>
      </c>
      <c r="Q5385" s="15" t="n">
        <f aca="false">J5385*INDEX(dProdutos!$F$2:$F$47,MATCH(E5385,dProdutos!$A$2:$A$47,0))</f>
        <v>36.71</v>
      </c>
      <c r="R5385" s="15" t="n">
        <f aca="false">IF(I5385="Cancelado",0,P5385-Q5385)</f>
        <v>37.295</v>
      </c>
      <c r="S5385" s="17" t="str">
        <f aca="false">INDEX(dProdutos!$D$2:$D$47,MATCH(E5385,dProdutos!$A$2:$A$47,0))</f>
        <v>Moda Feminina</v>
      </c>
    </row>
    <row r="5386" customFormat="false" ht="15" hidden="false" customHeight="false" outlineLevel="0" collapsed="false">
      <c r="A5386" s="17" t="s">
        <v>4801</v>
      </c>
      <c r="B5386" s="17" t="n">
        <v>2</v>
      </c>
      <c r="C5386" s="21" t="n">
        <v>46010</v>
      </c>
      <c r="D5386" s="17" t="s">
        <v>720</v>
      </c>
      <c r="E5386" s="17" t="s">
        <v>77</v>
      </c>
      <c r="F5386" s="17" t="s">
        <v>1495</v>
      </c>
      <c r="G5386" s="17" t="s">
        <v>60</v>
      </c>
      <c r="H5386" s="17" t="s">
        <v>1537</v>
      </c>
      <c r="I5386" s="17" t="s">
        <v>1524</v>
      </c>
      <c r="J5386" s="17" t="n">
        <v>1</v>
      </c>
      <c r="K5386" s="15" t="n">
        <v>198.9</v>
      </c>
      <c r="L5386" s="22" t="n">
        <v>0.2</v>
      </c>
      <c r="M5386" s="15" t="n">
        <v>0</v>
      </c>
      <c r="N5386" s="15" t="n">
        <f aca="false">J5386*K5386</f>
        <v>198.9</v>
      </c>
      <c r="O5386" s="15" t="n">
        <f aca="false">N5386*L5386</f>
        <v>39.78</v>
      </c>
      <c r="P5386" s="15" t="n">
        <f aca="false">N5386-O5386</f>
        <v>159.12</v>
      </c>
      <c r="Q5386" s="15" t="n">
        <f aca="false">J5386*INDEX(dProdutos!$F$2:$F$47,MATCH(E5386,dProdutos!$A$2:$A$47,0))</f>
        <v>107.88</v>
      </c>
      <c r="R5386" s="15" t="n">
        <f aca="false">IF(I5386="Cancelado",0,P5386-Q5386)</f>
        <v>51.24</v>
      </c>
      <c r="S5386" s="17" t="str">
        <f aca="false">INDEX(dProdutos!$D$2:$D$47,MATCH(E5386,dProdutos!$A$2:$A$47,0))</f>
        <v>Moda Feminina</v>
      </c>
    </row>
    <row r="5387" customFormat="false" ht="15" hidden="false" customHeight="false" outlineLevel="0" collapsed="false">
      <c r="A5387" s="17" t="s">
        <v>4802</v>
      </c>
      <c r="B5387" s="17" t="n">
        <v>1</v>
      </c>
      <c r="C5387" s="21" t="n">
        <v>46010</v>
      </c>
      <c r="D5387" s="17" t="s">
        <v>1355</v>
      </c>
      <c r="E5387" s="17" t="s">
        <v>105</v>
      </c>
      <c r="F5387" s="17" t="s">
        <v>1503</v>
      </c>
      <c r="G5387" s="17" t="s">
        <v>62</v>
      </c>
      <c r="H5387" s="17" t="s">
        <v>1537</v>
      </c>
      <c r="I5387" s="17" t="s">
        <v>1524</v>
      </c>
      <c r="J5387" s="17" t="n">
        <v>2</v>
      </c>
      <c r="K5387" s="15" t="n">
        <v>175.9</v>
      </c>
      <c r="L5387" s="22" t="n">
        <v>0</v>
      </c>
      <c r="M5387" s="15" t="n">
        <v>33.8</v>
      </c>
      <c r="N5387" s="15" t="n">
        <f aca="false">J5387*K5387</f>
        <v>351.8</v>
      </c>
      <c r="O5387" s="15" t="n">
        <f aca="false">N5387*L5387</f>
        <v>0</v>
      </c>
      <c r="P5387" s="15" t="n">
        <f aca="false">N5387-O5387</f>
        <v>351.8</v>
      </c>
      <c r="Q5387" s="15" t="n">
        <f aca="false">J5387*INDEX(dProdutos!$F$2:$F$47,MATCH(E5387,dProdutos!$A$2:$A$47,0))</f>
        <v>193.18</v>
      </c>
      <c r="R5387" s="15" t="n">
        <f aca="false">IF(I5387="Cancelado",0,P5387-Q5387)</f>
        <v>158.62</v>
      </c>
      <c r="S5387" s="17" t="str">
        <f aca="false">INDEX(dProdutos!$D$2:$D$47,MATCH(E5387,dProdutos!$A$2:$A$47,0))</f>
        <v>Moda Masculina</v>
      </c>
    </row>
    <row r="5388" customFormat="false" ht="15" hidden="false" customHeight="false" outlineLevel="0" collapsed="false">
      <c r="A5388" s="17" t="s">
        <v>4803</v>
      </c>
      <c r="B5388" s="17" t="n">
        <v>1</v>
      </c>
      <c r="C5388" s="21" t="n">
        <v>46010</v>
      </c>
      <c r="D5388" s="17" t="s">
        <v>540</v>
      </c>
      <c r="E5388" s="17" t="s">
        <v>171</v>
      </c>
      <c r="F5388" s="17" t="s">
        <v>1497</v>
      </c>
      <c r="G5388" s="17" t="s">
        <v>63</v>
      </c>
      <c r="H5388" s="17" t="s">
        <v>1537</v>
      </c>
      <c r="I5388" s="17" t="s">
        <v>1524</v>
      </c>
      <c r="J5388" s="17" t="n">
        <v>1</v>
      </c>
      <c r="K5388" s="15" t="n">
        <v>246.9</v>
      </c>
      <c r="L5388" s="22" t="n">
        <v>0</v>
      </c>
      <c r="M5388" s="15" t="n">
        <v>25.71</v>
      </c>
      <c r="N5388" s="15" t="n">
        <f aca="false">J5388*K5388</f>
        <v>246.9</v>
      </c>
      <c r="O5388" s="15" t="n">
        <f aca="false">N5388*L5388</f>
        <v>0</v>
      </c>
      <c r="P5388" s="15" t="n">
        <f aca="false">N5388-O5388</f>
        <v>246.9</v>
      </c>
      <c r="Q5388" s="15" t="n">
        <f aca="false">J5388*INDEX(dProdutos!$F$2:$F$47,MATCH(E5388,dProdutos!$A$2:$A$47,0))</f>
        <v>103.61</v>
      </c>
      <c r="R5388" s="15" t="n">
        <f aca="false">IF(I5388="Cancelado",0,P5388-Q5388)</f>
        <v>143.29</v>
      </c>
      <c r="S5388" s="17" t="str">
        <f aca="false">INDEX(dProdutos!$D$2:$D$47,MATCH(E5388,dProdutos!$A$2:$A$47,0))</f>
        <v>Casa</v>
      </c>
    </row>
    <row r="5389" customFormat="false" ht="15" hidden="false" customHeight="false" outlineLevel="0" collapsed="false">
      <c r="A5389" s="17" t="s">
        <v>4803</v>
      </c>
      <c r="B5389" s="17" t="n">
        <v>2</v>
      </c>
      <c r="C5389" s="21" t="n">
        <v>46010</v>
      </c>
      <c r="D5389" s="17" t="s">
        <v>540</v>
      </c>
      <c r="E5389" s="17" t="s">
        <v>98</v>
      </c>
      <c r="F5389" s="17" t="s">
        <v>1497</v>
      </c>
      <c r="G5389" s="17" t="s">
        <v>63</v>
      </c>
      <c r="H5389" s="17" t="s">
        <v>1537</v>
      </c>
      <c r="I5389" s="17" t="s">
        <v>1524</v>
      </c>
      <c r="J5389" s="17" t="n">
        <v>1</v>
      </c>
      <c r="K5389" s="15" t="n">
        <v>108.9</v>
      </c>
      <c r="L5389" s="22" t="n">
        <v>0.1</v>
      </c>
      <c r="M5389" s="15" t="n">
        <v>0</v>
      </c>
      <c r="N5389" s="15" t="n">
        <f aca="false">J5389*K5389</f>
        <v>108.9</v>
      </c>
      <c r="O5389" s="15" t="n">
        <f aca="false">N5389*L5389</f>
        <v>10.89</v>
      </c>
      <c r="P5389" s="15" t="n">
        <f aca="false">N5389-O5389</f>
        <v>98.01</v>
      </c>
      <c r="Q5389" s="15" t="n">
        <f aca="false">J5389*INDEX(dProdutos!$F$2:$F$47,MATCH(E5389,dProdutos!$A$2:$A$47,0))</f>
        <v>42.52</v>
      </c>
      <c r="R5389" s="15" t="n">
        <f aca="false">IF(I5389="Cancelado",0,P5389-Q5389)</f>
        <v>55.49</v>
      </c>
      <c r="S5389" s="17" t="str">
        <f aca="false">INDEX(dProdutos!$D$2:$D$47,MATCH(E5389,dProdutos!$A$2:$A$47,0))</f>
        <v>Moda Feminina</v>
      </c>
    </row>
    <row r="5390" customFormat="false" ht="15" hidden="false" customHeight="false" outlineLevel="0" collapsed="false">
      <c r="A5390" s="17" t="s">
        <v>4803</v>
      </c>
      <c r="B5390" s="17" t="n">
        <v>3</v>
      </c>
      <c r="C5390" s="21" t="n">
        <v>46010</v>
      </c>
      <c r="D5390" s="17" t="s">
        <v>540</v>
      </c>
      <c r="E5390" s="17" t="s">
        <v>129</v>
      </c>
      <c r="F5390" s="17" t="s">
        <v>1497</v>
      </c>
      <c r="G5390" s="17" t="s">
        <v>63</v>
      </c>
      <c r="H5390" s="17" t="s">
        <v>1537</v>
      </c>
      <c r="I5390" s="17" t="s">
        <v>1524</v>
      </c>
      <c r="J5390" s="17" t="n">
        <v>1</v>
      </c>
      <c r="K5390" s="15" t="n">
        <v>105.9</v>
      </c>
      <c r="L5390" s="22" t="n">
        <v>0.15</v>
      </c>
      <c r="M5390" s="15" t="n">
        <v>0</v>
      </c>
      <c r="N5390" s="15" t="n">
        <f aca="false">J5390*K5390</f>
        <v>105.9</v>
      </c>
      <c r="O5390" s="15" t="n">
        <f aca="false">N5390*L5390</f>
        <v>15.885</v>
      </c>
      <c r="P5390" s="15" t="n">
        <f aca="false">N5390-O5390</f>
        <v>90.015</v>
      </c>
      <c r="Q5390" s="15" t="n">
        <f aca="false">J5390*INDEX(dProdutos!$F$2:$F$47,MATCH(E5390,dProdutos!$A$2:$A$47,0))</f>
        <v>43.79</v>
      </c>
      <c r="R5390" s="15" t="n">
        <f aca="false">IF(I5390="Cancelado",0,P5390-Q5390)</f>
        <v>46.225</v>
      </c>
      <c r="S5390" s="17" t="str">
        <f aca="false">INDEX(dProdutos!$D$2:$D$47,MATCH(E5390,dProdutos!$A$2:$A$47,0))</f>
        <v>Calçados</v>
      </c>
    </row>
    <row r="5391" customFormat="false" ht="15" hidden="false" customHeight="false" outlineLevel="0" collapsed="false">
      <c r="A5391" s="17" t="s">
        <v>4804</v>
      </c>
      <c r="B5391" s="17" t="n">
        <v>1</v>
      </c>
      <c r="C5391" s="21" t="n">
        <v>46010</v>
      </c>
      <c r="D5391" s="17" t="s">
        <v>1282</v>
      </c>
      <c r="E5391" s="17" t="s">
        <v>195</v>
      </c>
      <c r="F5391" s="17" t="s">
        <v>1503</v>
      </c>
      <c r="G5391" s="17" t="s">
        <v>62</v>
      </c>
      <c r="H5391" s="17" t="s">
        <v>1540</v>
      </c>
      <c r="I5391" s="17" t="s">
        <v>1524</v>
      </c>
      <c r="J5391" s="17" t="n">
        <v>1</v>
      </c>
      <c r="K5391" s="15" t="n">
        <v>72.9</v>
      </c>
      <c r="L5391" s="22" t="n">
        <v>0</v>
      </c>
      <c r="M5391" s="15" t="n">
        <v>19.51</v>
      </c>
      <c r="N5391" s="15" t="n">
        <f aca="false">J5391*K5391</f>
        <v>72.9</v>
      </c>
      <c r="O5391" s="15" t="n">
        <f aca="false">N5391*L5391</f>
        <v>0</v>
      </c>
      <c r="P5391" s="15" t="n">
        <f aca="false">N5391-O5391</f>
        <v>72.9</v>
      </c>
      <c r="Q5391" s="15" t="n">
        <f aca="false">J5391*INDEX(dProdutos!$F$2:$F$47,MATCH(E5391,dProdutos!$A$2:$A$47,0))</f>
        <v>39.23</v>
      </c>
      <c r="R5391" s="15" t="n">
        <f aca="false">IF(I5391="Cancelado",0,P5391-Q5391)</f>
        <v>33.67</v>
      </c>
      <c r="S5391" s="17" t="str">
        <f aca="false">INDEX(dProdutos!$D$2:$D$47,MATCH(E5391,dProdutos!$A$2:$A$47,0))</f>
        <v>Eletrônicos</v>
      </c>
    </row>
    <row r="5392" customFormat="false" ht="15" hidden="false" customHeight="false" outlineLevel="0" collapsed="false">
      <c r="A5392" s="17" t="s">
        <v>4805</v>
      </c>
      <c r="B5392" s="17" t="n">
        <v>1</v>
      </c>
      <c r="C5392" s="21" t="n">
        <v>46010</v>
      </c>
      <c r="D5392" s="17" t="s">
        <v>1394</v>
      </c>
      <c r="E5392" s="17" t="s">
        <v>123</v>
      </c>
      <c r="F5392" s="17" t="s">
        <v>1490</v>
      </c>
      <c r="G5392" s="17" t="s">
        <v>59</v>
      </c>
      <c r="H5392" s="17" t="s">
        <v>1523</v>
      </c>
      <c r="I5392" s="17" t="s">
        <v>1524</v>
      </c>
      <c r="J5392" s="17" t="n">
        <v>3</v>
      </c>
      <c r="K5392" s="15" t="n">
        <v>277.9</v>
      </c>
      <c r="L5392" s="22" t="n">
        <v>0</v>
      </c>
      <c r="M5392" s="15" t="n">
        <v>0</v>
      </c>
      <c r="N5392" s="15" t="n">
        <f aca="false">J5392*K5392</f>
        <v>833.7</v>
      </c>
      <c r="O5392" s="15" t="n">
        <f aca="false">N5392*L5392</f>
        <v>0</v>
      </c>
      <c r="P5392" s="15" t="n">
        <f aca="false">N5392-O5392</f>
        <v>833.7</v>
      </c>
      <c r="Q5392" s="15" t="n">
        <f aca="false">J5392*INDEX(dProdutos!$F$2:$F$47,MATCH(E5392,dProdutos!$A$2:$A$47,0))</f>
        <v>397.08</v>
      </c>
      <c r="R5392" s="15" t="n">
        <f aca="false">IF(I5392="Cancelado",0,P5392-Q5392)</f>
        <v>436.62</v>
      </c>
      <c r="S5392" s="17" t="str">
        <f aca="false">INDEX(dProdutos!$D$2:$D$47,MATCH(E5392,dProdutos!$A$2:$A$47,0))</f>
        <v>Calçados</v>
      </c>
    </row>
    <row r="5393" customFormat="false" ht="15" hidden="false" customHeight="false" outlineLevel="0" collapsed="false">
      <c r="A5393" s="17" t="s">
        <v>4806</v>
      </c>
      <c r="B5393" s="17" t="n">
        <v>1</v>
      </c>
      <c r="C5393" s="21" t="n">
        <v>46011</v>
      </c>
      <c r="D5393" s="17" t="s">
        <v>772</v>
      </c>
      <c r="E5393" s="17" t="s">
        <v>183</v>
      </c>
      <c r="F5393" s="17" t="s">
        <v>1499</v>
      </c>
      <c r="G5393" s="17" t="s">
        <v>61</v>
      </c>
      <c r="H5393" s="17" t="s">
        <v>1523</v>
      </c>
      <c r="I5393" s="17" t="s">
        <v>1524</v>
      </c>
      <c r="J5393" s="17" t="n">
        <v>1</v>
      </c>
      <c r="K5393" s="15" t="n">
        <v>121.9</v>
      </c>
      <c r="L5393" s="22" t="n">
        <v>0</v>
      </c>
      <c r="M5393" s="15" t="n">
        <v>33.41</v>
      </c>
      <c r="N5393" s="15" t="n">
        <f aca="false">J5393*K5393</f>
        <v>121.9</v>
      </c>
      <c r="O5393" s="15" t="n">
        <f aca="false">N5393*L5393</f>
        <v>0</v>
      </c>
      <c r="P5393" s="15" t="n">
        <f aca="false">N5393-O5393</f>
        <v>121.9</v>
      </c>
      <c r="Q5393" s="15" t="n">
        <f aca="false">J5393*INDEX(dProdutos!$F$2:$F$47,MATCH(E5393,dProdutos!$A$2:$A$47,0))</f>
        <v>52.76</v>
      </c>
      <c r="R5393" s="15" t="n">
        <f aca="false">IF(I5393="Cancelado",0,P5393-Q5393)</f>
        <v>69.14</v>
      </c>
      <c r="S5393" s="17" t="str">
        <f aca="false">INDEX(dProdutos!$D$2:$D$47,MATCH(E5393,dProdutos!$A$2:$A$47,0))</f>
        <v>Eletrônicos</v>
      </c>
    </row>
    <row r="5394" customFormat="false" ht="15" hidden="false" customHeight="false" outlineLevel="0" collapsed="false">
      <c r="A5394" s="17" t="s">
        <v>4807</v>
      </c>
      <c r="B5394" s="17" t="n">
        <v>1</v>
      </c>
      <c r="C5394" s="21" t="n">
        <v>46011</v>
      </c>
      <c r="D5394" s="17" t="s">
        <v>1470</v>
      </c>
      <c r="E5394" s="17" t="s">
        <v>135</v>
      </c>
      <c r="F5394" s="17" t="s">
        <v>1501</v>
      </c>
      <c r="G5394" s="17" t="s">
        <v>59</v>
      </c>
      <c r="H5394" s="17" t="s">
        <v>1537</v>
      </c>
      <c r="I5394" s="17" t="s">
        <v>1524</v>
      </c>
      <c r="J5394" s="17" t="n">
        <v>1</v>
      </c>
      <c r="K5394" s="15" t="n">
        <v>200.9</v>
      </c>
      <c r="L5394" s="22" t="n">
        <v>0.15</v>
      </c>
      <c r="M5394" s="15" t="n">
        <v>11.68</v>
      </c>
      <c r="N5394" s="15" t="n">
        <f aca="false">J5394*K5394</f>
        <v>200.9</v>
      </c>
      <c r="O5394" s="15" t="n">
        <f aca="false">N5394*L5394</f>
        <v>30.135</v>
      </c>
      <c r="P5394" s="15" t="n">
        <f aca="false">N5394-O5394</f>
        <v>170.765</v>
      </c>
      <c r="Q5394" s="15" t="n">
        <f aca="false">J5394*INDEX(dProdutos!$F$2:$F$47,MATCH(E5394,dProdutos!$A$2:$A$47,0))</f>
        <v>80.73</v>
      </c>
      <c r="R5394" s="15" t="n">
        <f aca="false">IF(I5394="Cancelado",0,P5394-Q5394)</f>
        <v>90.035</v>
      </c>
      <c r="S5394" s="17" t="str">
        <f aca="false">INDEX(dProdutos!$D$2:$D$47,MATCH(E5394,dProdutos!$A$2:$A$47,0))</f>
        <v>Calçados</v>
      </c>
    </row>
    <row r="5395" customFormat="false" ht="15" hidden="false" customHeight="false" outlineLevel="0" collapsed="false">
      <c r="A5395" s="17" t="s">
        <v>4807</v>
      </c>
      <c r="B5395" s="17" t="n">
        <v>2</v>
      </c>
      <c r="C5395" s="21" t="n">
        <v>46011</v>
      </c>
      <c r="D5395" s="17" t="s">
        <v>1470</v>
      </c>
      <c r="E5395" s="17" t="s">
        <v>123</v>
      </c>
      <c r="F5395" s="17" t="s">
        <v>1501</v>
      </c>
      <c r="G5395" s="17" t="s">
        <v>59</v>
      </c>
      <c r="H5395" s="17" t="s">
        <v>1537</v>
      </c>
      <c r="I5395" s="17" t="s">
        <v>1524</v>
      </c>
      <c r="J5395" s="17" t="n">
        <v>1</v>
      </c>
      <c r="K5395" s="15" t="n">
        <v>277.9</v>
      </c>
      <c r="L5395" s="22" t="n">
        <v>0</v>
      </c>
      <c r="M5395" s="15" t="n">
        <v>0</v>
      </c>
      <c r="N5395" s="15" t="n">
        <f aca="false">J5395*K5395</f>
        <v>277.9</v>
      </c>
      <c r="O5395" s="15" t="n">
        <f aca="false">N5395*L5395</f>
        <v>0</v>
      </c>
      <c r="P5395" s="15" t="n">
        <f aca="false">N5395-O5395</f>
        <v>277.9</v>
      </c>
      <c r="Q5395" s="15" t="n">
        <f aca="false">J5395*INDEX(dProdutos!$F$2:$F$47,MATCH(E5395,dProdutos!$A$2:$A$47,0))</f>
        <v>132.36</v>
      </c>
      <c r="R5395" s="15" t="n">
        <f aca="false">IF(I5395="Cancelado",0,P5395-Q5395)</f>
        <v>145.54</v>
      </c>
      <c r="S5395" s="17" t="str">
        <f aca="false">INDEX(dProdutos!$D$2:$D$47,MATCH(E5395,dProdutos!$A$2:$A$47,0))</f>
        <v>Calçados</v>
      </c>
    </row>
    <row r="5396" customFormat="false" ht="15" hidden="false" customHeight="false" outlineLevel="0" collapsed="false">
      <c r="A5396" s="17" t="s">
        <v>4808</v>
      </c>
      <c r="B5396" s="17" t="n">
        <v>1</v>
      </c>
      <c r="C5396" s="21" t="n">
        <v>46011</v>
      </c>
      <c r="D5396" s="17" t="s">
        <v>1327</v>
      </c>
      <c r="E5396" s="17" t="s">
        <v>98</v>
      </c>
      <c r="F5396" s="17" t="s">
        <v>1499</v>
      </c>
      <c r="G5396" s="17" t="s">
        <v>62</v>
      </c>
      <c r="H5396" s="17" t="s">
        <v>1537</v>
      </c>
      <c r="I5396" s="17" t="s">
        <v>1524</v>
      </c>
      <c r="J5396" s="17" t="n">
        <v>1</v>
      </c>
      <c r="K5396" s="15" t="n">
        <v>108.9</v>
      </c>
      <c r="L5396" s="22" t="n">
        <v>0</v>
      </c>
      <c r="M5396" s="15" t="n">
        <v>0</v>
      </c>
      <c r="N5396" s="15" t="n">
        <f aca="false">J5396*K5396</f>
        <v>108.9</v>
      </c>
      <c r="O5396" s="15" t="n">
        <f aca="false">N5396*L5396</f>
        <v>0</v>
      </c>
      <c r="P5396" s="15" t="n">
        <f aca="false">N5396-O5396</f>
        <v>108.9</v>
      </c>
      <c r="Q5396" s="15" t="n">
        <f aca="false">J5396*INDEX(dProdutos!$F$2:$F$47,MATCH(E5396,dProdutos!$A$2:$A$47,0))</f>
        <v>42.52</v>
      </c>
      <c r="R5396" s="15" t="n">
        <f aca="false">IF(I5396="Cancelado",0,P5396-Q5396)</f>
        <v>66.38</v>
      </c>
      <c r="S5396" s="17" t="str">
        <f aca="false">INDEX(dProdutos!$D$2:$D$47,MATCH(E5396,dProdutos!$A$2:$A$47,0))</f>
        <v>Moda Feminina</v>
      </c>
    </row>
    <row r="5397" customFormat="false" ht="15" hidden="false" customHeight="false" outlineLevel="0" collapsed="false">
      <c r="A5397" s="17" t="s">
        <v>4808</v>
      </c>
      <c r="B5397" s="17" t="n">
        <v>2</v>
      </c>
      <c r="C5397" s="21" t="n">
        <v>46011</v>
      </c>
      <c r="D5397" s="17" t="s">
        <v>1327</v>
      </c>
      <c r="E5397" s="17" t="s">
        <v>117</v>
      </c>
      <c r="F5397" s="17" t="s">
        <v>1499</v>
      </c>
      <c r="G5397" s="17" t="s">
        <v>62</v>
      </c>
      <c r="H5397" s="17" t="s">
        <v>1537</v>
      </c>
      <c r="I5397" s="17" t="s">
        <v>1524</v>
      </c>
      <c r="J5397" s="17" t="n">
        <v>1</v>
      </c>
      <c r="K5397" s="15" t="n">
        <v>166.9</v>
      </c>
      <c r="L5397" s="22" t="n">
        <v>0</v>
      </c>
      <c r="M5397" s="15" t="n">
        <v>0</v>
      </c>
      <c r="N5397" s="15" t="n">
        <f aca="false">J5397*K5397</f>
        <v>166.9</v>
      </c>
      <c r="O5397" s="15" t="n">
        <f aca="false">N5397*L5397</f>
        <v>0</v>
      </c>
      <c r="P5397" s="15" t="n">
        <f aca="false">N5397-O5397</f>
        <v>166.9</v>
      </c>
      <c r="Q5397" s="15" t="n">
        <f aca="false">J5397*INDEX(dProdutos!$F$2:$F$47,MATCH(E5397,dProdutos!$A$2:$A$47,0))</f>
        <v>73.23</v>
      </c>
      <c r="R5397" s="15" t="n">
        <f aca="false">IF(I5397="Cancelado",0,P5397-Q5397)</f>
        <v>93.67</v>
      </c>
      <c r="S5397" s="17" t="str">
        <f aca="false">INDEX(dProdutos!$D$2:$D$47,MATCH(E5397,dProdutos!$A$2:$A$47,0))</f>
        <v>Moda Masculina</v>
      </c>
    </row>
    <row r="5398" customFormat="false" ht="15" hidden="false" customHeight="false" outlineLevel="0" collapsed="false">
      <c r="A5398" s="17" t="s">
        <v>4808</v>
      </c>
      <c r="B5398" s="17" t="n">
        <v>3</v>
      </c>
      <c r="C5398" s="21" t="n">
        <v>46011</v>
      </c>
      <c r="D5398" s="17" t="s">
        <v>1327</v>
      </c>
      <c r="E5398" s="17" t="s">
        <v>171</v>
      </c>
      <c r="F5398" s="17" t="s">
        <v>1499</v>
      </c>
      <c r="G5398" s="17" t="s">
        <v>62</v>
      </c>
      <c r="H5398" s="17" t="s">
        <v>1537</v>
      </c>
      <c r="I5398" s="17" t="s">
        <v>1524</v>
      </c>
      <c r="J5398" s="17" t="n">
        <v>1</v>
      </c>
      <c r="K5398" s="15" t="n">
        <v>246.9</v>
      </c>
      <c r="L5398" s="22" t="n">
        <v>0</v>
      </c>
      <c r="M5398" s="15" t="n">
        <v>0</v>
      </c>
      <c r="N5398" s="15" t="n">
        <f aca="false">J5398*K5398</f>
        <v>246.9</v>
      </c>
      <c r="O5398" s="15" t="n">
        <f aca="false">N5398*L5398</f>
        <v>0</v>
      </c>
      <c r="P5398" s="15" t="n">
        <f aca="false">N5398-O5398</f>
        <v>246.9</v>
      </c>
      <c r="Q5398" s="15" t="n">
        <f aca="false">J5398*INDEX(dProdutos!$F$2:$F$47,MATCH(E5398,dProdutos!$A$2:$A$47,0))</f>
        <v>103.61</v>
      </c>
      <c r="R5398" s="15" t="n">
        <f aca="false">IF(I5398="Cancelado",0,P5398-Q5398)</f>
        <v>143.29</v>
      </c>
      <c r="S5398" s="17" t="str">
        <f aca="false">INDEX(dProdutos!$D$2:$D$47,MATCH(E5398,dProdutos!$A$2:$A$47,0))</f>
        <v>Casa</v>
      </c>
    </row>
    <row r="5399" customFormat="false" ht="15" hidden="false" customHeight="false" outlineLevel="0" collapsed="false">
      <c r="A5399" s="17" t="s">
        <v>4809</v>
      </c>
      <c r="B5399" s="17" t="n">
        <v>1</v>
      </c>
      <c r="C5399" s="21" t="n">
        <v>46011</v>
      </c>
      <c r="D5399" s="17" t="s">
        <v>1169</v>
      </c>
      <c r="E5399" s="17" t="s">
        <v>95</v>
      </c>
      <c r="F5399" s="17" t="s">
        <v>1495</v>
      </c>
      <c r="G5399" s="17" t="s">
        <v>60</v>
      </c>
      <c r="H5399" s="17" t="s">
        <v>1523</v>
      </c>
      <c r="I5399" s="17" t="s">
        <v>1524</v>
      </c>
      <c r="J5399" s="17" t="n">
        <v>1</v>
      </c>
      <c r="K5399" s="15" t="n">
        <v>77.9</v>
      </c>
      <c r="L5399" s="22" t="n">
        <v>0.15</v>
      </c>
      <c r="M5399" s="15" t="n">
        <v>23.7</v>
      </c>
      <c r="N5399" s="15" t="n">
        <f aca="false">J5399*K5399</f>
        <v>77.9</v>
      </c>
      <c r="O5399" s="15" t="n">
        <f aca="false">N5399*L5399</f>
        <v>11.685</v>
      </c>
      <c r="P5399" s="15" t="n">
        <f aca="false">N5399-O5399</f>
        <v>66.215</v>
      </c>
      <c r="Q5399" s="15" t="n">
        <f aca="false">J5399*INDEX(dProdutos!$F$2:$F$47,MATCH(E5399,dProdutos!$A$2:$A$47,0))</f>
        <v>36.71</v>
      </c>
      <c r="R5399" s="15" t="n">
        <f aca="false">IF(I5399="Cancelado",0,P5399-Q5399)</f>
        <v>29.505</v>
      </c>
      <c r="S5399" s="17" t="str">
        <f aca="false">INDEX(dProdutos!$D$2:$D$47,MATCH(E5399,dProdutos!$A$2:$A$47,0))</f>
        <v>Moda Feminina</v>
      </c>
    </row>
    <row r="5400" customFormat="false" ht="15" hidden="false" customHeight="false" outlineLevel="0" collapsed="false">
      <c r="A5400" s="17" t="s">
        <v>4810</v>
      </c>
      <c r="B5400" s="17" t="n">
        <v>1</v>
      </c>
      <c r="C5400" s="21" t="n">
        <v>46011</v>
      </c>
      <c r="D5400" s="17" t="s">
        <v>1202</v>
      </c>
      <c r="E5400" s="17" t="s">
        <v>102</v>
      </c>
      <c r="F5400" s="17" t="s">
        <v>1503</v>
      </c>
      <c r="G5400" s="17" t="s">
        <v>59</v>
      </c>
      <c r="H5400" s="17" t="s">
        <v>1537</v>
      </c>
      <c r="I5400" s="17" t="s">
        <v>1524</v>
      </c>
      <c r="J5400" s="17" t="n">
        <v>1</v>
      </c>
      <c r="K5400" s="15" t="n">
        <v>65.9</v>
      </c>
      <c r="L5400" s="22" t="n">
        <v>0</v>
      </c>
      <c r="M5400" s="15" t="n">
        <v>32.07</v>
      </c>
      <c r="N5400" s="15" t="n">
        <f aca="false">J5400*K5400</f>
        <v>65.9</v>
      </c>
      <c r="O5400" s="15" t="n">
        <f aca="false">N5400*L5400</f>
        <v>0</v>
      </c>
      <c r="P5400" s="15" t="n">
        <f aca="false">N5400-O5400</f>
        <v>65.9</v>
      </c>
      <c r="Q5400" s="15" t="n">
        <f aca="false">J5400*INDEX(dProdutos!$F$2:$F$47,MATCH(E5400,dProdutos!$A$2:$A$47,0))</f>
        <v>29.68</v>
      </c>
      <c r="R5400" s="15" t="n">
        <f aca="false">IF(I5400="Cancelado",0,P5400-Q5400)</f>
        <v>36.22</v>
      </c>
      <c r="S5400" s="17" t="str">
        <f aca="false">INDEX(dProdutos!$D$2:$D$47,MATCH(E5400,dProdutos!$A$2:$A$47,0))</f>
        <v>Moda Masculina</v>
      </c>
    </row>
    <row r="5401" customFormat="false" ht="15" hidden="false" customHeight="false" outlineLevel="0" collapsed="false">
      <c r="A5401" s="17" t="s">
        <v>4810</v>
      </c>
      <c r="B5401" s="17" t="n">
        <v>2</v>
      </c>
      <c r="C5401" s="21" t="n">
        <v>46011</v>
      </c>
      <c r="D5401" s="17" t="s">
        <v>1202</v>
      </c>
      <c r="E5401" s="17" t="s">
        <v>77</v>
      </c>
      <c r="F5401" s="17" t="s">
        <v>1503</v>
      </c>
      <c r="G5401" s="17" t="s">
        <v>59</v>
      </c>
      <c r="H5401" s="17" t="s">
        <v>1537</v>
      </c>
      <c r="I5401" s="17" t="s">
        <v>1524</v>
      </c>
      <c r="J5401" s="17" t="n">
        <v>1</v>
      </c>
      <c r="K5401" s="15" t="n">
        <v>198.9</v>
      </c>
      <c r="L5401" s="22" t="n">
        <v>0.05</v>
      </c>
      <c r="M5401" s="15" t="n">
        <v>0</v>
      </c>
      <c r="N5401" s="15" t="n">
        <f aca="false">J5401*K5401</f>
        <v>198.9</v>
      </c>
      <c r="O5401" s="15" t="n">
        <f aca="false">N5401*L5401</f>
        <v>9.945</v>
      </c>
      <c r="P5401" s="15" t="n">
        <f aca="false">N5401-O5401</f>
        <v>188.955</v>
      </c>
      <c r="Q5401" s="15" t="n">
        <f aca="false">J5401*INDEX(dProdutos!$F$2:$F$47,MATCH(E5401,dProdutos!$A$2:$A$47,0))</f>
        <v>107.88</v>
      </c>
      <c r="R5401" s="15" t="n">
        <f aca="false">IF(I5401="Cancelado",0,P5401-Q5401)</f>
        <v>81.075</v>
      </c>
      <c r="S5401" s="17" t="str">
        <f aca="false">INDEX(dProdutos!$D$2:$D$47,MATCH(E5401,dProdutos!$A$2:$A$47,0))</f>
        <v>Moda Feminina</v>
      </c>
    </row>
    <row r="5402" customFormat="false" ht="15" hidden="false" customHeight="false" outlineLevel="0" collapsed="false">
      <c r="A5402" s="17" t="s">
        <v>4810</v>
      </c>
      <c r="B5402" s="17" t="n">
        <v>3</v>
      </c>
      <c r="C5402" s="21" t="n">
        <v>46011</v>
      </c>
      <c r="D5402" s="17" t="s">
        <v>1202</v>
      </c>
      <c r="E5402" s="17" t="s">
        <v>129</v>
      </c>
      <c r="F5402" s="17" t="s">
        <v>1503</v>
      </c>
      <c r="G5402" s="17" t="s">
        <v>59</v>
      </c>
      <c r="H5402" s="17" t="s">
        <v>1537</v>
      </c>
      <c r="I5402" s="17" t="s">
        <v>1524</v>
      </c>
      <c r="J5402" s="17" t="n">
        <v>1</v>
      </c>
      <c r="K5402" s="15" t="n">
        <v>105.9</v>
      </c>
      <c r="L5402" s="22" t="n">
        <v>0</v>
      </c>
      <c r="M5402" s="15" t="n">
        <v>0</v>
      </c>
      <c r="N5402" s="15" t="n">
        <f aca="false">J5402*K5402</f>
        <v>105.9</v>
      </c>
      <c r="O5402" s="15" t="n">
        <f aca="false">N5402*L5402</f>
        <v>0</v>
      </c>
      <c r="P5402" s="15" t="n">
        <f aca="false">N5402-O5402</f>
        <v>105.9</v>
      </c>
      <c r="Q5402" s="15" t="n">
        <f aca="false">J5402*INDEX(dProdutos!$F$2:$F$47,MATCH(E5402,dProdutos!$A$2:$A$47,0))</f>
        <v>43.79</v>
      </c>
      <c r="R5402" s="15" t="n">
        <f aca="false">IF(I5402="Cancelado",0,P5402-Q5402)</f>
        <v>62.11</v>
      </c>
      <c r="S5402" s="17" t="str">
        <f aca="false">INDEX(dProdutos!$D$2:$D$47,MATCH(E5402,dProdutos!$A$2:$A$47,0))</f>
        <v>Calçados</v>
      </c>
    </row>
    <row r="5403" customFormat="false" ht="15" hidden="false" customHeight="false" outlineLevel="0" collapsed="false">
      <c r="A5403" s="17" t="s">
        <v>4810</v>
      </c>
      <c r="B5403" s="17" t="n">
        <v>4</v>
      </c>
      <c r="C5403" s="21" t="n">
        <v>46011</v>
      </c>
      <c r="D5403" s="17" t="s">
        <v>1202</v>
      </c>
      <c r="E5403" s="17" t="s">
        <v>108</v>
      </c>
      <c r="F5403" s="17" t="s">
        <v>1503</v>
      </c>
      <c r="G5403" s="17" t="s">
        <v>59</v>
      </c>
      <c r="H5403" s="17" t="s">
        <v>1537</v>
      </c>
      <c r="I5403" s="17" t="s">
        <v>1524</v>
      </c>
      <c r="J5403" s="17" t="n">
        <v>2</v>
      </c>
      <c r="K5403" s="15" t="n">
        <v>265.9</v>
      </c>
      <c r="L5403" s="22" t="n">
        <v>0.1</v>
      </c>
      <c r="M5403" s="15" t="n">
        <v>0</v>
      </c>
      <c r="N5403" s="15" t="n">
        <f aca="false">J5403*K5403</f>
        <v>531.8</v>
      </c>
      <c r="O5403" s="15" t="n">
        <f aca="false">N5403*L5403</f>
        <v>53.18</v>
      </c>
      <c r="P5403" s="15" t="n">
        <f aca="false">N5403-O5403</f>
        <v>478.62</v>
      </c>
      <c r="Q5403" s="15" t="n">
        <f aca="false">J5403*INDEX(dProdutos!$F$2:$F$47,MATCH(E5403,dProdutos!$A$2:$A$47,0))</f>
        <v>311.24</v>
      </c>
      <c r="R5403" s="15" t="n">
        <f aca="false">IF(I5403="Cancelado",0,P5403-Q5403)</f>
        <v>167.38</v>
      </c>
      <c r="S5403" s="17" t="str">
        <f aca="false">INDEX(dProdutos!$D$2:$D$47,MATCH(E5403,dProdutos!$A$2:$A$47,0))</f>
        <v>Moda Masculina</v>
      </c>
    </row>
    <row r="5404" customFormat="false" ht="15" hidden="false" customHeight="false" outlineLevel="0" collapsed="false">
      <c r="A5404" s="17" t="s">
        <v>4811</v>
      </c>
      <c r="B5404" s="17" t="n">
        <v>1</v>
      </c>
      <c r="C5404" s="21" t="n">
        <v>46011</v>
      </c>
      <c r="D5404" s="17" t="s">
        <v>1353</v>
      </c>
      <c r="E5404" s="17" t="s">
        <v>171</v>
      </c>
      <c r="F5404" s="17" t="s">
        <v>1490</v>
      </c>
      <c r="G5404" s="17" t="s">
        <v>62</v>
      </c>
      <c r="H5404" s="17" t="s">
        <v>1537</v>
      </c>
      <c r="I5404" s="17" t="s">
        <v>1524</v>
      </c>
      <c r="J5404" s="17" t="n">
        <v>1</v>
      </c>
      <c r="K5404" s="15" t="n">
        <v>246.9</v>
      </c>
      <c r="L5404" s="22" t="n">
        <v>0</v>
      </c>
      <c r="M5404" s="15" t="n">
        <v>32.62</v>
      </c>
      <c r="N5404" s="15" t="n">
        <f aca="false">J5404*K5404</f>
        <v>246.9</v>
      </c>
      <c r="O5404" s="15" t="n">
        <f aca="false">N5404*L5404</f>
        <v>0</v>
      </c>
      <c r="P5404" s="15" t="n">
        <f aca="false">N5404-O5404</f>
        <v>246.9</v>
      </c>
      <c r="Q5404" s="15" t="n">
        <f aca="false">J5404*INDEX(dProdutos!$F$2:$F$47,MATCH(E5404,dProdutos!$A$2:$A$47,0))</f>
        <v>103.61</v>
      </c>
      <c r="R5404" s="15" t="n">
        <f aca="false">IF(I5404="Cancelado",0,P5404-Q5404)</f>
        <v>143.29</v>
      </c>
      <c r="S5404" s="17" t="str">
        <f aca="false">INDEX(dProdutos!$D$2:$D$47,MATCH(E5404,dProdutos!$A$2:$A$47,0))</f>
        <v>Casa</v>
      </c>
    </row>
    <row r="5405" customFormat="false" ht="15" hidden="false" customHeight="false" outlineLevel="0" collapsed="false">
      <c r="A5405" s="17" t="s">
        <v>4811</v>
      </c>
      <c r="B5405" s="17" t="n">
        <v>2</v>
      </c>
      <c r="C5405" s="21" t="n">
        <v>46011</v>
      </c>
      <c r="D5405" s="17" t="s">
        <v>1353</v>
      </c>
      <c r="E5405" s="17" t="s">
        <v>73</v>
      </c>
      <c r="F5405" s="17" t="s">
        <v>1490</v>
      </c>
      <c r="G5405" s="17" t="s">
        <v>62</v>
      </c>
      <c r="H5405" s="17" t="s">
        <v>1537</v>
      </c>
      <c r="I5405" s="17" t="s">
        <v>1524</v>
      </c>
      <c r="J5405" s="17" t="n">
        <v>1</v>
      </c>
      <c r="K5405" s="15" t="n">
        <v>179.9</v>
      </c>
      <c r="L5405" s="22" t="n">
        <v>0</v>
      </c>
      <c r="M5405" s="15" t="n">
        <v>0</v>
      </c>
      <c r="N5405" s="15" t="n">
        <f aca="false">J5405*K5405</f>
        <v>179.9</v>
      </c>
      <c r="O5405" s="15" t="n">
        <f aca="false">N5405*L5405</f>
        <v>0</v>
      </c>
      <c r="P5405" s="15" t="n">
        <f aca="false">N5405-O5405</f>
        <v>179.9</v>
      </c>
      <c r="Q5405" s="15" t="n">
        <f aca="false">J5405*INDEX(dProdutos!$F$2:$F$47,MATCH(E5405,dProdutos!$A$2:$A$47,0))</f>
        <v>69.44</v>
      </c>
      <c r="R5405" s="15" t="n">
        <f aca="false">IF(I5405="Cancelado",0,P5405-Q5405)</f>
        <v>110.46</v>
      </c>
      <c r="S5405" s="17" t="str">
        <f aca="false">INDEX(dProdutos!$D$2:$D$47,MATCH(E5405,dProdutos!$A$2:$A$47,0))</f>
        <v>Moda Feminina</v>
      </c>
    </row>
    <row r="5406" customFormat="false" ht="15" hidden="false" customHeight="false" outlineLevel="0" collapsed="false">
      <c r="A5406" s="17" t="s">
        <v>4812</v>
      </c>
      <c r="B5406" s="17" t="n">
        <v>1</v>
      </c>
      <c r="C5406" s="21" t="n">
        <v>46011</v>
      </c>
      <c r="D5406" s="17" t="s">
        <v>528</v>
      </c>
      <c r="E5406" s="17" t="s">
        <v>135</v>
      </c>
      <c r="F5406" s="17" t="s">
        <v>1497</v>
      </c>
      <c r="G5406" s="17" t="s">
        <v>64</v>
      </c>
      <c r="H5406" s="17" t="s">
        <v>1537</v>
      </c>
      <c r="I5406" s="17" t="s">
        <v>1524</v>
      </c>
      <c r="J5406" s="17" t="n">
        <v>3</v>
      </c>
      <c r="K5406" s="15" t="n">
        <v>200.9</v>
      </c>
      <c r="L5406" s="22" t="n">
        <v>0.1</v>
      </c>
      <c r="M5406" s="15" t="n">
        <v>16.22</v>
      </c>
      <c r="N5406" s="15" t="n">
        <f aca="false">J5406*K5406</f>
        <v>602.7</v>
      </c>
      <c r="O5406" s="15" t="n">
        <f aca="false">N5406*L5406</f>
        <v>60.27</v>
      </c>
      <c r="P5406" s="15" t="n">
        <f aca="false">N5406-O5406</f>
        <v>542.43</v>
      </c>
      <c r="Q5406" s="15" t="n">
        <f aca="false">J5406*INDEX(dProdutos!$F$2:$F$47,MATCH(E5406,dProdutos!$A$2:$A$47,0))</f>
        <v>242.19</v>
      </c>
      <c r="R5406" s="15" t="n">
        <f aca="false">IF(I5406="Cancelado",0,P5406-Q5406)</f>
        <v>300.24</v>
      </c>
      <c r="S5406" s="17" t="str">
        <f aca="false">INDEX(dProdutos!$D$2:$D$47,MATCH(E5406,dProdutos!$A$2:$A$47,0))</f>
        <v>Calçados</v>
      </c>
    </row>
    <row r="5407" customFormat="false" ht="15" hidden="false" customHeight="false" outlineLevel="0" collapsed="false">
      <c r="A5407" s="17" t="s">
        <v>4813</v>
      </c>
      <c r="B5407" s="17" t="n">
        <v>1</v>
      </c>
      <c r="C5407" s="21" t="n">
        <v>46011</v>
      </c>
      <c r="D5407" s="17" t="s">
        <v>828</v>
      </c>
      <c r="E5407" s="17" t="s">
        <v>135</v>
      </c>
      <c r="F5407" s="17" t="s">
        <v>1493</v>
      </c>
      <c r="G5407" s="17" t="s">
        <v>60</v>
      </c>
      <c r="H5407" s="17" t="s">
        <v>1523</v>
      </c>
      <c r="I5407" s="17" t="s">
        <v>1541</v>
      </c>
      <c r="J5407" s="17" t="n">
        <v>1</v>
      </c>
      <c r="K5407" s="15" t="n">
        <v>200.9</v>
      </c>
      <c r="L5407" s="22" t="n">
        <v>0</v>
      </c>
      <c r="M5407" s="15" t="n">
        <v>24.23</v>
      </c>
      <c r="N5407" s="15" t="n">
        <f aca="false">J5407*K5407</f>
        <v>200.9</v>
      </c>
      <c r="O5407" s="15" t="n">
        <f aca="false">N5407*L5407</f>
        <v>0</v>
      </c>
      <c r="P5407" s="15" t="n">
        <f aca="false">N5407-O5407</f>
        <v>200.9</v>
      </c>
      <c r="Q5407" s="15" t="n">
        <f aca="false">J5407*INDEX(dProdutos!$F$2:$F$47,MATCH(E5407,dProdutos!$A$2:$A$47,0))</f>
        <v>80.73</v>
      </c>
      <c r="R5407" s="15" t="n">
        <f aca="false">IF(I5407="Cancelado",0,P5407-Q5407)</f>
        <v>120.17</v>
      </c>
      <c r="S5407" s="17" t="str">
        <f aca="false">INDEX(dProdutos!$D$2:$D$47,MATCH(E5407,dProdutos!$A$2:$A$47,0))</f>
        <v>Calçados</v>
      </c>
    </row>
    <row r="5408" customFormat="false" ht="15" hidden="false" customHeight="false" outlineLevel="0" collapsed="false">
      <c r="A5408" s="17" t="s">
        <v>4814</v>
      </c>
      <c r="B5408" s="17" t="n">
        <v>1</v>
      </c>
      <c r="C5408" s="21" t="n">
        <v>46011</v>
      </c>
      <c r="D5408" s="17" t="s">
        <v>1251</v>
      </c>
      <c r="E5408" s="17" t="s">
        <v>73</v>
      </c>
      <c r="F5408" s="17" t="s">
        <v>1499</v>
      </c>
      <c r="G5408" s="17" t="s">
        <v>61</v>
      </c>
      <c r="H5408" s="17" t="s">
        <v>1537</v>
      </c>
      <c r="I5408" s="17" t="s">
        <v>1524</v>
      </c>
      <c r="J5408" s="17" t="n">
        <v>1</v>
      </c>
      <c r="K5408" s="15" t="n">
        <v>179.9</v>
      </c>
      <c r="L5408" s="22" t="n">
        <v>0</v>
      </c>
      <c r="M5408" s="15" t="n">
        <v>28.68</v>
      </c>
      <c r="N5408" s="15" t="n">
        <f aca="false">J5408*K5408</f>
        <v>179.9</v>
      </c>
      <c r="O5408" s="15" t="n">
        <f aca="false">N5408*L5408</f>
        <v>0</v>
      </c>
      <c r="P5408" s="15" t="n">
        <f aca="false">N5408-O5408</f>
        <v>179.9</v>
      </c>
      <c r="Q5408" s="15" t="n">
        <f aca="false">J5408*INDEX(dProdutos!$F$2:$F$47,MATCH(E5408,dProdutos!$A$2:$A$47,0))</f>
        <v>69.44</v>
      </c>
      <c r="R5408" s="15" t="n">
        <f aca="false">IF(I5408="Cancelado",0,P5408-Q5408)</f>
        <v>110.46</v>
      </c>
      <c r="S5408" s="17" t="str">
        <f aca="false">INDEX(dProdutos!$D$2:$D$47,MATCH(E5408,dProdutos!$A$2:$A$47,0))</f>
        <v>Moda Feminina</v>
      </c>
    </row>
    <row r="5409" customFormat="false" ht="15" hidden="false" customHeight="false" outlineLevel="0" collapsed="false">
      <c r="A5409" s="17" t="s">
        <v>4815</v>
      </c>
      <c r="B5409" s="17" t="n">
        <v>1</v>
      </c>
      <c r="C5409" s="21" t="n">
        <v>46011</v>
      </c>
      <c r="D5409" s="17" t="s">
        <v>1467</v>
      </c>
      <c r="E5409" s="17" t="s">
        <v>114</v>
      </c>
      <c r="F5409" s="17" t="s">
        <v>1495</v>
      </c>
      <c r="G5409" s="17" t="s">
        <v>59</v>
      </c>
      <c r="H5409" s="17" t="s">
        <v>1537</v>
      </c>
      <c r="I5409" s="17" t="s">
        <v>1541</v>
      </c>
      <c r="J5409" s="17" t="n">
        <v>1</v>
      </c>
      <c r="K5409" s="15" t="n">
        <v>202.9</v>
      </c>
      <c r="L5409" s="22" t="n">
        <v>0</v>
      </c>
      <c r="M5409" s="15" t="n">
        <v>11.39</v>
      </c>
      <c r="N5409" s="15" t="n">
        <f aca="false">J5409*K5409</f>
        <v>202.9</v>
      </c>
      <c r="O5409" s="15" t="n">
        <f aca="false">N5409*L5409</f>
        <v>0</v>
      </c>
      <c r="P5409" s="15" t="n">
        <f aca="false">N5409-O5409</f>
        <v>202.9</v>
      </c>
      <c r="Q5409" s="15" t="n">
        <f aca="false">J5409*INDEX(dProdutos!$F$2:$F$47,MATCH(E5409,dProdutos!$A$2:$A$47,0))</f>
        <v>110.39</v>
      </c>
      <c r="R5409" s="15" t="n">
        <f aca="false">IF(I5409="Cancelado",0,P5409-Q5409)</f>
        <v>92.51</v>
      </c>
      <c r="S5409" s="17" t="str">
        <f aca="false">INDEX(dProdutos!$D$2:$D$47,MATCH(E5409,dProdutos!$A$2:$A$47,0))</f>
        <v>Moda Masculina</v>
      </c>
    </row>
    <row r="5410" customFormat="false" ht="15" hidden="false" customHeight="false" outlineLevel="0" collapsed="false">
      <c r="A5410" s="17" t="s">
        <v>4815</v>
      </c>
      <c r="B5410" s="17" t="n">
        <v>2</v>
      </c>
      <c r="C5410" s="21" t="n">
        <v>46011</v>
      </c>
      <c r="D5410" s="17" t="s">
        <v>1467</v>
      </c>
      <c r="E5410" s="17" t="s">
        <v>177</v>
      </c>
      <c r="F5410" s="17" t="s">
        <v>1495</v>
      </c>
      <c r="G5410" s="17" t="s">
        <v>59</v>
      </c>
      <c r="H5410" s="17" t="s">
        <v>1537</v>
      </c>
      <c r="I5410" s="17" t="s">
        <v>1541</v>
      </c>
      <c r="J5410" s="17" t="n">
        <v>1</v>
      </c>
      <c r="K5410" s="15" t="n">
        <v>257.9</v>
      </c>
      <c r="L5410" s="22" t="n">
        <v>0</v>
      </c>
      <c r="M5410" s="15" t="n">
        <v>0</v>
      </c>
      <c r="N5410" s="15" t="n">
        <f aca="false">J5410*K5410</f>
        <v>257.9</v>
      </c>
      <c r="O5410" s="15" t="n">
        <f aca="false">N5410*L5410</f>
        <v>0</v>
      </c>
      <c r="P5410" s="15" t="n">
        <f aca="false">N5410-O5410</f>
        <v>257.9</v>
      </c>
      <c r="Q5410" s="15" t="n">
        <f aca="false">J5410*INDEX(dProdutos!$F$2:$F$47,MATCH(E5410,dProdutos!$A$2:$A$47,0))</f>
        <v>138.23</v>
      </c>
      <c r="R5410" s="15" t="n">
        <f aca="false">IF(I5410="Cancelado",0,P5410-Q5410)</f>
        <v>119.67</v>
      </c>
      <c r="S5410" s="17" t="str">
        <f aca="false">INDEX(dProdutos!$D$2:$D$47,MATCH(E5410,dProdutos!$A$2:$A$47,0))</f>
        <v>Casa</v>
      </c>
    </row>
    <row r="5411" customFormat="false" ht="15" hidden="false" customHeight="false" outlineLevel="0" collapsed="false">
      <c r="A5411" s="17" t="s">
        <v>4815</v>
      </c>
      <c r="B5411" s="17" t="n">
        <v>3</v>
      </c>
      <c r="C5411" s="21" t="n">
        <v>46011</v>
      </c>
      <c r="D5411" s="17" t="s">
        <v>1467</v>
      </c>
      <c r="E5411" s="17" t="s">
        <v>129</v>
      </c>
      <c r="F5411" s="17" t="s">
        <v>1495</v>
      </c>
      <c r="G5411" s="17" t="s">
        <v>59</v>
      </c>
      <c r="H5411" s="17" t="s">
        <v>1537</v>
      </c>
      <c r="I5411" s="17" t="s">
        <v>1541</v>
      </c>
      <c r="J5411" s="17" t="n">
        <v>2</v>
      </c>
      <c r="K5411" s="15" t="n">
        <v>105.9</v>
      </c>
      <c r="L5411" s="22" t="n">
        <v>0</v>
      </c>
      <c r="M5411" s="15" t="n">
        <v>0</v>
      </c>
      <c r="N5411" s="15" t="n">
        <f aca="false">J5411*K5411</f>
        <v>211.8</v>
      </c>
      <c r="O5411" s="15" t="n">
        <f aca="false">N5411*L5411</f>
        <v>0</v>
      </c>
      <c r="P5411" s="15" t="n">
        <f aca="false">N5411-O5411</f>
        <v>211.8</v>
      </c>
      <c r="Q5411" s="15" t="n">
        <f aca="false">J5411*INDEX(dProdutos!$F$2:$F$47,MATCH(E5411,dProdutos!$A$2:$A$47,0))</f>
        <v>87.58</v>
      </c>
      <c r="R5411" s="15" t="n">
        <f aca="false">IF(I5411="Cancelado",0,P5411-Q5411)</f>
        <v>124.22</v>
      </c>
      <c r="S5411" s="17" t="str">
        <f aca="false">INDEX(dProdutos!$D$2:$D$47,MATCH(E5411,dProdutos!$A$2:$A$47,0))</f>
        <v>Calçados</v>
      </c>
    </row>
    <row r="5412" customFormat="false" ht="15" hidden="false" customHeight="false" outlineLevel="0" collapsed="false">
      <c r="A5412" s="17" t="s">
        <v>4815</v>
      </c>
      <c r="B5412" s="17" t="n">
        <v>4</v>
      </c>
      <c r="C5412" s="21" t="n">
        <v>46011</v>
      </c>
      <c r="D5412" s="17" t="s">
        <v>1467</v>
      </c>
      <c r="E5412" s="17" t="s">
        <v>126</v>
      </c>
      <c r="F5412" s="17" t="s">
        <v>1495</v>
      </c>
      <c r="G5412" s="17" t="s">
        <v>59</v>
      </c>
      <c r="H5412" s="17" t="s">
        <v>1537</v>
      </c>
      <c r="I5412" s="17" t="s">
        <v>1541</v>
      </c>
      <c r="J5412" s="17" t="n">
        <v>2</v>
      </c>
      <c r="K5412" s="15" t="n">
        <v>296.9</v>
      </c>
      <c r="L5412" s="22" t="n">
        <v>0</v>
      </c>
      <c r="M5412" s="15" t="n">
        <v>0</v>
      </c>
      <c r="N5412" s="15" t="n">
        <f aca="false">J5412*K5412</f>
        <v>593.8</v>
      </c>
      <c r="O5412" s="15" t="n">
        <f aca="false">N5412*L5412</f>
        <v>0</v>
      </c>
      <c r="P5412" s="15" t="n">
        <f aca="false">N5412-O5412</f>
        <v>593.8</v>
      </c>
      <c r="Q5412" s="15" t="n">
        <f aca="false">J5412*INDEX(dProdutos!$F$2:$F$47,MATCH(E5412,dProdutos!$A$2:$A$47,0))</f>
        <v>270.48</v>
      </c>
      <c r="R5412" s="15" t="n">
        <f aca="false">IF(I5412="Cancelado",0,P5412-Q5412)</f>
        <v>323.32</v>
      </c>
      <c r="S5412" s="17" t="str">
        <f aca="false">INDEX(dProdutos!$D$2:$D$47,MATCH(E5412,dProdutos!$A$2:$A$47,0))</f>
        <v>Calçados</v>
      </c>
    </row>
    <row r="5413" customFormat="false" ht="15" hidden="false" customHeight="false" outlineLevel="0" collapsed="false">
      <c r="A5413" s="17" t="s">
        <v>4816</v>
      </c>
      <c r="B5413" s="17" t="n">
        <v>1</v>
      </c>
      <c r="C5413" s="21" t="n">
        <v>46011</v>
      </c>
      <c r="D5413" s="17" t="s">
        <v>837</v>
      </c>
      <c r="E5413" s="17" t="s">
        <v>95</v>
      </c>
      <c r="F5413" s="17" t="s">
        <v>1495</v>
      </c>
      <c r="G5413" s="17" t="s">
        <v>59</v>
      </c>
      <c r="H5413" s="17" t="s">
        <v>1540</v>
      </c>
      <c r="I5413" s="17" t="s">
        <v>1524</v>
      </c>
      <c r="J5413" s="17" t="n">
        <v>1</v>
      </c>
      <c r="K5413" s="15" t="n">
        <v>77.9</v>
      </c>
      <c r="L5413" s="22" t="n">
        <v>0.1</v>
      </c>
      <c r="M5413" s="15" t="n">
        <v>16.2</v>
      </c>
      <c r="N5413" s="15" t="n">
        <f aca="false">J5413*K5413</f>
        <v>77.9</v>
      </c>
      <c r="O5413" s="15" t="n">
        <f aca="false">N5413*L5413</f>
        <v>7.79</v>
      </c>
      <c r="P5413" s="15" t="n">
        <f aca="false">N5413-O5413</f>
        <v>70.11</v>
      </c>
      <c r="Q5413" s="15" t="n">
        <f aca="false">J5413*INDEX(dProdutos!$F$2:$F$47,MATCH(E5413,dProdutos!$A$2:$A$47,0))</f>
        <v>36.71</v>
      </c>
      <c r="R5413" s="15" t="n">
        <f aca="false">IF(I5413="Cancelado",0,P5413-Q5413)</f>
        <v>33.4</v>
      </c>
      <c r="S5413" s="17" t="str">
        <f aca="false">INDEX(dProdutos!$D$2:$D$47,MATCH(E5413,dProdutos!$A$2:$A$47,0))</f>
        <v>Moda Feminina</v>
      </c>
    </row>
    <row r="5414" customFormat="false" ht="15" hidden="false" customHeight="false" outlineLevel="0" collapsed="false">
      <c r="A5414" s="17" t="s">
        <v>4817</v>
      </c>
      <c r="B5414" s="17" t="n">
        <v>1</v>
      </c>
      <c r="C5414" s="21" t="n">
        <v>46011</v>
      </c>
      <c r="D5414" s="17" t="s">
        <v>342</v>
      </c>
      <c r="E5414" s="17" t="s">
        <v>108</v>
      </c>
      <c r="F5414" s="17" t="s">
        <v>1493</v>
      </c>
      <c r="G5414" s="17" t="s">
        <v>64</v>
      </c>
      <c r="H5414" s="17" t="s">
        <v>1537</v>
      </c>
      <c r="I5414" s="17" t="s">
        <v>1524</v>
      </c>
      <c r="J5414" s="17" t="n">
        <v>1</v>
      </c>
      <c r="K5414" s="15" t="n">
        <v>265.9</v>
      </c>
      <c r="L5414" s="22" t="n">
        <v>0</v>
      </c>
      <c r="M5414" s="15" t="n">
        <v>32.04</v>
      </c>
      <c r="N5414" s="15" t="n">
        <f aca="false">J5414*K5414</f>
        <v>265.9</v>
      </c>
      <c r="O5414" s="15" t="n">
        <f aca="false">N5414*L5414</f>
        <v>0</v>
      </c>
      <c r="P5414" s="15" t="n">
        <f aca="false">N5414-O5414</f>
        <v>265.9</v>
      </c>
      <c r="Q5414" s="15" t="n">
        <f aca="false">J5414*INDEX(dProdutos!$F$2:$F$47,MATCH(E5414,dProdutos!$A$2:$A$47,0))</f>
        <v>155.62</v>
      </c>
      <c r="R5414" s="15" t="n">
        <f aca="false">IF(I5414="Cancelado",0,P5414-Q5414)</f>
        <v>110.28</v>
      </c>
      <c r="S5414" s="17" t="str">
        <f aca="false">INDEX(dProdutos!$D$2:$D$47,MATCH(E5414,dProdutos!$A$2:$A$47,0))</f>
        <v>Moda Masculina</v>
      </c>
    </row>
    <row r="5415" customFormat="false" ht="15" hidden="false" customHeight="false" outlineLevel="0" collapsed="false">
      <c r="A5415" s="17" t="s">
        <v>4818</v>
      </c>
      <c r="B5415" s="17" t="n">
        <v>1</v>
      </c>
      <c r="C5415" s="21" t="n">
        <v>46012</v>
      </c>
      <c r="D5415" s="17" t="s">
        <v>283</v>
      </c>
      <c r="E5415" s="17" t="s">
        <v>88</v>
      </c>
      <c r="F5415" s="17" t="s">
        <v>1495</v>
      </c>
      <c r="G5415" s="17" t="s">
        <v>59</v>
      </c>
      <c r="H5415" s="17" t="s">
        <v>1523</v>
      </c>
      <c r="I5415" s="17" t="s">
        <v>1531</v>
      </c>
      <c r="J5415" s="17" t="n">
        <v>1</v>
      </c>
      <c r="K5415" s="15" t="n">
        <v>170.9</v>
      </c>
      <c r="L5415" s="22" t="n">
        <v>0</v>
      </c>
      <c r="M5415" s="15" t="n">
        <v>11.06</v>
      </c>
      <c r="N5415" s="15" t="n">
        <f aca="false">J5415*K5415</f>
        <v>170.9</v>
      </c>
      <c r="O5415" s="15" t="n">
        <f aca="false">N5415*L5415</f>
        <v>0</v>
      </c>
      <c r="P5415" s="15" t="n">
        <f aca="false">N5415-O5415</f>
        <v>170.9</v>
      </c>
      <c r="Q5415" s="15" t="n">
        <f aca="false">J5415*INDEX(dProdutos!$F$2:$F$47,MATCH(E5415,dProdutos!$A$2:$A$47,0))</f>
        <v>98.14</v>
      </c>
      <c r="R5415" s="15" t="n">
        <f aca="false">IF(I5415="Cancelado",0,P5415-Q5415)</f>
        <v>0</v>
      </c>
      <c r="S5415" s="17" t="str">
        <f aca="false">INDEX(dProdutos!$D$2:$D$47,MATCH(E5415,dProdutos!$A$2:$A$47,0))</f>
        <v>Moda Feminina</v>
      </c>
    </row>
    <row r="5416" customFormat="false" ht="15" hidden="false" customHeight="false" outlineLevel="0" collapsed="false">
      <c r="A5416" s="17" t="s">
        <v>4819</v>
      </c>
      <c r="B5416" s="17" t="n">
        <v>1</v>
      </c>
      <c r="C5416" s="21" t="n">
        <v>46012</v>
      </c>
      <c r="D5416" s="17" t="s">
        <v>828</v>
      </c>
      <c r="E5416" s="17" t="s">
        <v>135</v>
      </c>
      <c r="F5416" s="17" t="s">
        <v>1490</v>
      </c>
      <c r="G5416" s="17" t="s">
        <v>61</v>
      </c>
      <c r="H5416" s="17" t="s">
        <v>1523</v>
      </c>
      <c r="I5416" s="17" t="s">
        <v>1524</v>
      </c>
      <c r="J5416" s="17" t="n">
        <v>1</v>
      </c>
      <c r="K5416" s="15" t="n">
        <v>200.9</v>
      </c>
      <c r="L5416" s="22" t="n">
        <v>0.1</v>
      </c>
      <c r="M5416" s="15" t="n">
        <v>19.16</v>
      </c>
      <c r="N5416" s="15" t="n">
        <f aca="false">J5416*K5416</f>
        <v>200.9</v>
      </c>
      <c r="O5416" s="15" t="n">
        <f aca="false">N5416*L5416</f>
        <v>20.09</v>
      </c>
      <c r="P5416" s="15" t="n">
        <f aca="false">N5416-O5416</f>
        <v>180.81</v>
      </c>
      <c r="Q5416" s="15" t="n">
        <f aca="false">J5416*INDEX(dProdutos!$F$2:$F$47,MATCH(E5416,dProdutos!$A$2:$A$47,0))</f>
        <v>80.73</v>
      </c>
      <c r="R5416" s="15" t="n">
        <f aca="false">IF(I5416="Cancelado",0,P5416-Q5416)</f>
        <v>100.08</v>
      </c>
      <c r="S5416" s="17" t="str">
        <f aca="false">INDEX(dProdutos!$D$2:$D$47,MATCH(E5416,dProdutos!$A$2:$A$47,0))</f>
        <v>Calçados</v>
      </c>
    </row>
    <row r="5417" customFormat="false" ht="15" hidden="false" customHeight="false" outlineLevel="0" collapsed="false">
      <c r="A5417" s="17" t="s">
        <v>4819</v>
      </c>
      <c r="B5417" s="17" t="n">
        <v>2</v>
      </c>
      <c r="C5417" s="21" t="n">
        <v>46012</v>
      </c>
      <c r="D5417" s="17" t="s">
        <v>828</v>
      </c>
      <c r="E5417" s="17" t="s">
        <v>77</v>
      </c>
      <c r="F5417" s="17" t="s">
        <v>1490</v>
      </c>
      <c r="G5417" s="17" t="s">
        <v>61</v>
      </c>
      <c r="H5417" s="17" t="s">
        <v>1523</v>
      </c>
      <c r="I5417" s="17" t="s">
        <v>1524</v>
      </c>
      <c r="J5417" s="17" t="n">
        <v>1</v>
      </c>
      <c r="K5417" s="15" t="n">
        <v>198.9</v>
      </c>
      <c r="L5417" s="22" t="n">
        <v>0</v>
      </c>
      <c r="M5417" s="15" t="n">
        <v>0</v>
      </c>
      <c r="N5417" s="15" t="n">
        <f aca="false">J5417*K5417</f>
        <v>198.9</v>
      </c>
      <c r="O5417" s="15" t="n">
        <f aca="false">N5417*L5417</f>
        <v>0</v>
      </c>
      <c r="P5417" s="15" t="n">
        <f aca="false">N5417-O5417</f>
        <v>198.9</v>
      </c>
      <c r="Q5417" s="15" t="n">
        <f aca="false">J5417*INDEX(dProdutos!$F$2:$F$47,MATCH(E5417,dProdutos!$A$2:$A$47,0))</f>
        <v>107.88</v>
      </c>
      <c r="R5417" s="15" t="n">
        <f aca="false">IF(I5417="Cancelado",0,P5417-Q5417)</f>
        <v>91.02</v>
      </c>
      <c r="S5417" s="17" t="str">
        <f aca="false">INDEX(dProdutos!$D$2:$D$47,MATCH(E5417,dProdutos!$A$2:$A$47,0))</f>
        <v>Moda Feminina</v>
      </c>
    </row>
    <row r="5418" customFormat="false" ht="15" hidden="false" customHeight="false" outlineLevel="0" collapsed="false">
      <c r="A5418" s="17" t="s">
        <v>4820</v>
      </c>
      <c r="B5418" s="17" t="n">
        <v>1</v>
      </c>
      <c r="C5418" s="21" t="n">
        <v>46012</v>
      </c>
      <c r="D5418" s="17" t="s">
        <v>1284</v>
      </c>
      <c r="E5418" s="17" t="s">
        <v>207</v>
      </c>
      <c r="F5418" s="17" t="s">
        <v>1490</v>
      </c>
      <c r="G5418" s="17" t="s">
        <v>61</v>
      </c>
      <c r="H5418" s="17" t="s">
        <v>1523</v>
      </c>
      <c r="I5418" s="17" t="s">
        <v>1524</v>
      </c>
      <c r="J5418" s="17" t="n">
        <v>2</v>
      </c>
      <c r="K5418" s="15" t="n">
        <v>143.9</v>
      </c>
      <c r="L5418" s="22" t="n">
        <v>0.1</v>
      </c>
      <c r="M5418" s="15" t="n">
        <v>24.98</v>
      </c>
      <c r="N5418" s="15" t="n">
        <f aca="false">J5418*K5418</f>
        <v>287.8</v>
      </c>
      <c r="O5418" s="15" t="n">
        <f aca="false">N5418*L5418</f>
        <v>28.78</v>
      </c>
      <c r="P5418" s="15" t="n">
        <f aca="false">N5418-O5418</f>
        <v>259.02</v>
      </c>
      <c r="Q5418" s="15" t="n">
        <f aca="false">J5418*INDEX(dProdutos!$F$2:$F$47,MATCH(E5418,dProdutos!$A$2:$A$47,0))</f>
        <v>168.86</v>
      </c>
      <c r="R5418" s="15" t="n">
        <f aca="false">IF(I5418="Cancelado",0,P5418-Q5418)</f>
        <v>90.16</v>
      </c>
      <c r="S5418" s="17" t="str">
        <f aca="false">INDEX(dProdutos!$D$2:$D$47,MATCH(E5418,dProdutos!$A$2:$A$47,0))</f>
        <v>Beleza</v>
      </c>
    </row>
    <row r="5419" customFormat="false" ht="15" hidden="false" customHeight="false" outlineLevel="0" collapsed="false">
      <c r="A5419" s="17" t="s">
        <v>4821</v>
      </c>
      <c r="B5419" s="17" t="n">
        <v>1</v>
      </c>
      <c r="C5419" s="21" t="n">
        <v>46012</v>
      </c>
      <c r="D5419" s="17" t="s">
        <v>1270</v>
      </c>
      <c r="E5419" s="17" t="s">
        <v>129</v>
      </c>
      <c r="F5419" s="17" t="s">
        <v>1497</v>
      </c>
      <c r="G5419" s="17" t="s">
        <v>63</v>
      </c>
      <c r="H5419" s="17" t="s">
        <v>1537</v>
      </c>
      <c r="I5419" s="17" t="s">
        <v>1524</v>
      </c>
      <c r="J5419" s="17" t="n">
        <v>1</v>
      </c>
      <c r="K5419" s="15" t="n">
        <v>105.9</v>
      </c>
      <c r="L5419" s="22" t="n">
        <v>0</v>
      </c>
      <c r="M5419" s="15" t="n">
        <v>16.96</v>
      </c>
      <c r="N5419" s="15" t="n">
        <f aca="false">J5419*K5419</f>
        <v>105.9</v>
      </c>
      <c r="O5419" s="15" t="n">
        <f aca="false">N5419*L5419</f>
        <v>0</v>
      </c>
      <c r="P5419" s="15" t="n">
        <f aca="false">N5419-O5419</f>
        <v>105.9</v>
      </c>
      <c r="Q5419" s="15" t="n">
        <f aca="false">J5419*INDEX(dProdutos!$F$2:$F$47,MATCH(E5419,dProdutos!$A$2:$A$47,0))</f>
        <v>43.79</v>
      </c>
      <c r="R5419" s="15" t="n">
        <f aca="false">IF(I5419="Cancelado",0,P5419-Q5419)</f>
        <v>62.11</v>
      </c>
      <c r="S5419" s="17" t="str">
        <f aca="false">INDEX(dProdutos!$D$2:$D$47,MATCH(E5419,dProdutos!$A$2:$A$47,0))</f>
        <v>Calçados</v>
      </c>
    </row>
    <row r="5420" customFormat="false" ht="15" hidden="false" customHeight="false" outlineLevel="0" collapsed="false">
      <c r="A5420" s="17" t="s">
        <v>4821</v>
      </c>
      <c r="B5420" s="17" t="n">
        <v>2</v>
      </c>
      <c r="C5420" s="21" t="n">
        <v>46012</v>
      </c>
      <c r="D5420" s="17" t="s">
        <v>1270</v>
      </c>
      <c r="E5420" s="17" t="s">
        <v>98</v>
      </c>
      <c r="F5420" s="17" t="s">
        <v>1497</v>
      </c>
      <c r="G5420" s="17" t="s">
        <v>63</v>
      </c>
      <c r="H5420" s="17" t="s">
        <v>1537</v>
      </c>
      <c r="I5420" s="17" t="s">
        <v>1524</v>
      </c>
      <c r="J5420" s="17" t="n">
        <v>1</v>
      </c>
      <c r="K5420" s="15" t="n">
        <v>108.9</v>
      </c>
      <c r="L5420" s="22" t="n">
        <v>0.1</v>
      </c>
      <c r="M5420" s="15" t="n">
        <v>0</v>
      </c>
      <c r="N5420" s="15" t="n">
        <f aca="false">J5420*K5420</f>
        <v>108.9</v>
      </c>
      <c r="O5420" s="15" t="n">
        <f aca="false">N5420*L5420</f>
        <v>10.89</v>
      </c>
      <c r="P5420" s="15" t="n">
        <f aca="false">N5420-O5420</f>
        <v>98.01</v>
      </c>
      <c r="Q5420" s="15" t="n">
        <f aca="false">J5420*INDEX(dProdutos!$F$2:$F$47,MATCH(E5420,dProdutos!$A$2:$A$47,0))</f>
        <v>42.52</v>
      </c>
      <c r="R5420" s="15" t="n">
        <f aca="false">IF(I5420="Cancelado",0,P5420-Q5420)</f>
        <v>55.49</v>
      </c>
      <c r="S5420" s="17" t="str">
        <f aca="false">INDEX(dProdutos!$D$2:$D$47,MATCH(E5420,dProdutos!$A$2:$A$47,0))</f>
        <v>Moda Feminina</v>
      </c>
    </row>
    <row r="5421" customFormat="false" ht="15" hidden="false" customHeight="false" outlineLevel="0" collapsed="false">
      <c r="A5421" s="17" t="s">
        <v>4822</v>
      </c>
      <c r="B5421" s="17" t="n">
        <v>1</v>
      </c>
      <c r="C5421" s="21" t="n">
        <v>46012</v>
      </c>
      <c r="D5421" s="17" t="s">
        <v>549</v>
      </c>
      <c r="E5421" s="17" t="s">
        <v>183</v>
      </c>
      <c r="F5421" s="17" t="s">
        <v>1490</v>
      </c>
      <c r="G5421" s="17" t="s">
        <v>59</v>
      </c>
      <c r="H5421" s="17" t="s">
        <v>1537</v>
      </c>
      <c r="I5421" s="17" t="s">
        <v>1524</v>
      </c>
      <c r="J5421" s="17" t="n">
        <v>1</v>
      </c>
      <c r="K5421" s="15" t="n">
        <v>121.9</v>
      </c>
      <c r="L5421" s="22" t="n">
        <v>0.2</v>
      </c>
      <c r="M5421" s="15" t="n">
        <v>0</v>
      </c>
      <c r="N5421" s="15" t="n">
        <f aca="false">J5421*K5421</f>
        <v>121.9</v>
      </c>
      <c r="O5421" s="15" t="n">
        <f aca="false">N5421*L5421</f>
        <v>24.38</v>
      </c>
      <c r="P5421" s="15" t="n">
        <f aca="false">N5421-O5421</f>
        <v>97.52</v>
      </c>
      <c r="Q5421" s="15" t="n">
        <f aca="false">J5421*INDEX(dProdutos!$F$2:$F$47,MATCH(E5421,dProdutos!$A$2:$A$47,0))</f>
        <v>52.76</v>
      </c>
      <c r="R5421" s="15" t="n">
        <f aca="false">IF(I5421="Cancelado",0,P5421-Q5421)</f>
        <v>44.76</v>
      </c>
      <c r="S5421" s="17" t="str">
        <f aca="false">INDEX(dProdutos!$D$2:$D$47,MATCH(E5421,dProdutos!$A$2:$A$47,0))</f>
        <v>Eletrônicos</v>
      </c>
    </row>
    <row r="5422" customFormat="false" ht="15" hidden="false" customHeight="false" outlineLevel="0" collapsed="false">
      <c r="A5422" s="17" t="s">
        <v>4822</v>
      </c>
      <c r="B5422" s="17" t="n">
        <v>2</v>
      </c>
      <c r="C5422" s="21" t="n">
        <v>46012</v>
      </c>
      <c r="D5422" s="17" t="s">
        <v>549</v>
      </c>
      <c r="E5422" s="17" t="s">
        <v>73</v>
      </c>
      <c r="F5422" s="17" t="s">
        <v>1490</v>
      </c>
      <c r="G5422" s="17" t="s">
        <v>59</v>
      </c>
      <c r="H5422" s="17" t="s">
        <v>1537</v>
      </c>
      <c r="I5422" s="17" t="s">
        <v>1524</v>
      </c>
      <c r="J5422" s="17" t="n">
        <v>1</v>
      </c>
      <c r="K5422" s="15" t="n">
        <v>179.9</v>
      </c>
      <c r="L5422" s="22" t="n">
        <v>0</v>
      </c>
      <c r="M5422" s="15" t="n">
        <v>0</v>
      </c>
      <c r="N5422" s="15" t="n">
        <f aca="false">J5422*K5422</f>
        <v>179.9</v>
      </c>
      <c r="O5422" s="15" t="n">
        <f aca="false">N5422*L5422</f>
        <v>0</v>
      </c>
      <c r="P5422" s="15" t="n">
        <f aca="false">N5422-O5422</f>
        <v>179.9</v>
      </c>
      <c r="Q5422" s="15" t="n">
        <f aca="false">J5422*INDEX(dProdutos!$F$2:$F$47,MATCH(E5422,dProdutos!$A$2:$A$47,0))</f>
        <v>69.44</v>
      </c>
      <c r="R5422" s="15" t="n">
        <f aca="false">IF(I5422="Cancelado",0,P5422-Q5422)</f>
        <v>110.46</v>
      </c>
      <c r="S5422" s="17" t="str">
        <f aca="false">INDEX(dProdutos!$D$2:$D$47,MATCH(E5422,dProdutos!$A$2:$A$47,0))</f>
        <v>Moda Feminina</v>
      </c>
    </row>
    <row r="5423" customFormat="false" ht="15" hidden="false" customHeight="false" outlineLevel="0" collapsed="false">
      <c r="A5423" s="17" t="s">
        <v>4823</v>
      </c>
      <c r="B5423" s="17" t="n">
        <v>1</v>
      </c>
      <c r="C5423" s="21" t="n">
        <v>46012</v>
      </c>
      <c r="D5423" s="17" t="s">
        <v>905</v>
      </c>
      <c r="E5423" s="17" t="s">
        <v>201</v>
      </c>
      <c r="F5423" s="17" t="s">
        <v>1490</v>
      </c>
      <c r="G5423" s="17" t="s">
        <v>62</v>
      </c>
      <c r="H5423" s="17" t="s">
        <v>1523</v>
      </c>
      <c r="I5423" s="17" t="s">
        <v>1524</v>
      </c>
      <c r="J5423" s="17" t="n">
        <v>1</v>
      </c>
      <c r="K5423" s="15" t="n">
        <v>236.9</v>
      </c>
      <c r="L5423" s="22" t="n">
        <v>0</v>
      </c>
      <c r="M5423" s="15" t="n">
        <v>0</v>
      </c>
      <c r="N5423" s="15" t="n">
        <f aca="false">J5423*K5423</f>
        <v>236.9</v>
      </c>
      <c r="O5423" s="15" t="n">
        <f aca="false">N5423*L5423</f>
        <v>0</v>
      </c>
      <c r="P5423" s="15" t="n">
        <f aca="false">N5423-O5423</f>
        <v>236.9</v>
      </c>
      <c r="Q5423" s="15" t="n">
        <f aca="false">J5423*INDEX(dProdutos!$F$2:$F$47,MATCH(E5423,dProdutos!$A$2:$A$47,0))</f>
        <v>96.23</v>
      </c>
      <c r="R5423" s="15" t="n">
        <f aca="false">IF(I5423="Cancelado",0,P5423-Q5423)</f>
        <v>140.67</v>
      </c>
      <c r="S5423" s="17" t="str">
        <f aca="false">INDEX(dProdutos!$D$2:$D$47,MATCH(E5423,dProdutos!$A$2:$A$47,0))</f>
        <v>Beleza</v>
      </c>
    </row>
    <row r="5424" customFormat="false" ht="15" hidden="false" customHeight="false" outlineLevel="0" collapsed="false">
      <c r="A5424" s="17" t="s">
        <v>4823</v>
      </c>
      <c r="B5424" s="17" t="n">
        <v>2</v>
      </c>
      <c r="C5424" s="21" t="n">
        <v>46012</v>
      </c>
      <c r="D5424" s="17" t="s">
        <v>905</v>
      </c>
      <c r="E5424" s="17" t="s">
        <v>102</v>
      </c>
      <c r="F5424" s="17" t="s">
        <v>1490</v>
      </c>
      <c r="G5424" s="17" t="s">
        <v>62</v>
      </c>
      <c r="H5424" s="17" t="s">
        <v>1523</v>
      </c>
      <c r="I5424" s="17" t="s">
        <v>1524</v>
      </c>
      <c r="J5424" s="17" t="n">
        <v>1</v>
      </c>
      <c r="K5424" s="15" t="n">
        <v>65.9</v>
      </c>
      <c r="L5424" s="22" t="n">
        <v>0.1</v>
      </c>
      <c r="M5424" s="15" t="n">
        <v>0</v>
      </c>
      <c r="N5424" s="15" t="n">
        <f aca="false">J5424*K5424</f>
        <v>65.9</v>
      </c>
      <c r="O5424" s="15" t="n">
        <f aca="false">N5424*L5424</f>
        <v>6.59</v>
      </c>
      <c r="P5424" s="15" t="n">
        <f aca="false">N5424-O5424</f>
        <v>59.31</v>
      </c>
      <c r="Q5424" s="15" t="n">
        <f aca="false">J5424*INDEX(dProdutos!$F$2:$F$47,MATCH(E5424,dProdutos!$A$2:$A$47,0))</f>
        <v>29.68</v>
      </c>
      <c r="R5424" s="15" t="n">
        <f aca="false">IF(I5424="Cancelado",0,P5424-Q5424)</f>
        <v>29.63</v>
      </c>
      <c r="S5424" s="17" t="str">
        <f aca="false">INDEX(dProdutos!$D$2:$D$47,MATCH(E5424,dProdutos!$A$2:$A$47,0))</f>
        <v>Moda Masculina</v>
      </c>
    </row>
    <row r="5425" customFormat="false" ht="15" hidden="false" customHeight="false" outlineLevel="0" collapsed="false">
      <c r="A5425" s="17" t="s">
        <v>4824</v>
      </c>
      <c r="B5425" s="17" t="n">
        <v>1</v>
      </c>
      <c r="C5425" s="21" t="n">
        <v>46012</v>
      </c>
      <c r="D5425" s="17" t="s">
        <v>1405</v>
      </c>
      <c r="E5425" s="17" t="s">
        <v>98</v>
      </c>
      <c r="F5425" s="17" t="s">
        <v>1503</v>
      </c>
      <c r="G5425" s="17" t="s">
        <v>59</v>
      </c>
      <c r="H5425" s="17" t="s">
        <v>1537</v>
      </c>
      <c r="I5425" s="17" t="s">
        <v>1524</v>
      </c>
      <c r="J5425" s="17" t="n">
        <v>1</v>
      </c>
      <c r="K5425" s="15" t="n">
        <v>108.9</v>
      </c>
      <c r="L5425" s="22" t="n">
        <v>0</v>
      </c>
      <c r="M5425" s="15" t="n">
        <v>12.14</v>
      </c>
      <c r="N5425" s="15" t="n">
        <f aca="false">J5425*K5425</f>
        <v>108.9</v>
      </c>
      <c r="O5425" s="15" t="n">
        <f aca="false">N5425*L5425</f>
        <v>0</v>
      </c>
      <c r="P5425" s="15" t="n">
        <f aca="false">N5425-O5425</f>
        <v>108.9</v>
      </c>
      <c r="Q5425" s="15" t="n">
        <f aca="false">J5425*INDEX(dProdutos!$F$2:$F$47,MATCH(E5425,dProdutos!$A$2:$A$47,0))</f>
        <v>42.52</v>
      </c>
      <c r="R5425" s="15" t="n">
        <f aca="false">IF(I5425="Cancelado",0,P5425-Q5425)</f>
        <v>66.38</v>
      </c>
      <c r="S5425" s="17" t="str">
        <f aca="false">INDEX(dProdutos!$D$2:$D$47,MATCH(E5425,dProdutos!$A$2:$A$47,0))</f>
        <v>Moda Feminina</v>
      </c>
    </row>
    <row r="5426" customFormat="false" ht="15" hidden="false" customHeight="false" outlineLevel="0" collapsed="false">
      <c r="A5426" s="17" t="s">
        <v>4824</v>
      </c>
      <c r="B5426" s="17" t="n">
        <v>2</v>
      </c>
      <c r="C5426" s="21" t="n">
        <v>46012</v>
      </c>
      <c r="D5426" s="17" t="s">
        <v>1405</v>
      </c>
      <c r="E5426" s="17" t="s">
        <v>129</v>
      </c>
      <c r="F5426" s="17" t="s">
        <v>1503</v>
      </c>
      <c r="G5426" s="17" t="s">
        <v>59</v>
      </c>
      <c r="H5426" s="17" t="s">
        <v>1537</v>
      </c>
      <c r="I5426" s="17" t="s">
        <v>1524</v>
      </c>
      <c r="J5426" s="17" t="n">
        <v>1</v>
      </c>
      <c r="K5426" s="15" t="n">
        <v>105.9</v>
      </c>
      <c r="L5426" s="22" t="n">
        <v>0.1</v>
      </c>
      <c r="M5426" s="15" t="n">
        <v>0</v>
      </c>
      <c r="N5426" s="15" t="n">
        <f aca="false">J5426*K5426</f>
        <v>105.9</v>
      </c>
      <c r="O5426" s="15" t="n">
        <f aca="false">N5426*L5426</f>
        <v>10.59</v>
      </c>
      <c r="P5426" s="15" t="n">
        <f aca="false">N5426-O5426</f>
        <v>95.31</v>
      </c>
      <c r="Q5426" s="15" t="n">
        <f aca="false">J5426*INDEX(dProdutos!$F$2:$F$47,MATCH(E5426,dProdutos!$A$2:$A$47,0))</f>
        <v>43.79</v>
      </c>
      <c r="R5426" s="15" t="n">
        <f aca="false">IF(I5426="Cancelado",0,P5426-Q5426)</f>
        <v>51.52</v>
      </c>
      <c r="S5426" s="17" t="str">
        <f aca="false">INDEX(dProdutos!$D$2:$D$47,MATCH(E5426,dProdutos!$A$2:$A$47,0))</f>
        <v>Calçados</v>
      </c>
    </row>
    <row r="5427" customFormat="false" ht="15" hidden="false" customHeight="false" outlineLevel="0" collapsed="false">
      <c r="A5427" s="17" t="s">
        <v>4825</v>
      </c>
      <c r="B5427" s="17" t="n">
        <v>1</v>
      </c>
      <c r="C5427" s="21" t="n">
        <v>46012</v>
      </c>
      <c r="D5427" s="17" t="s">
        <v>330</v>
      </c>
      <c r="E5427" s="17" t="s">
        <v>147</v>
      </c>
      <c r="F5427" s="17" t="s">
        <v>1499</v>
      </c>
      <c r="G5427" s="17" t="s">
        <v>62</v>
      </c>
      <c r="H5427" s="17" t="s">
        <v>1537</v>
      </c>
      <c r="I5427" s="17" t="s">
        <v>1531</v>
      </c>
      <c r="J5427" s="17" t="n">
        <v>1</v>
      </c>
      <c r="K5427" s="15" t="n">
        <v>231.9</v>
      </c>
      <c r="L5427" s="22" t="n">
        <v>0.15</v>
      </c>
      <c r="M5427" s="15" t="n">
        <v>25.83</v>
      </c>
      <c r="N5427" s="15" t="n">
        <f aca="false">J5427*K5427</f>
        <v>231.9</v>
      </c>
      <c r="O5427" s="15" t="n">
        <f aca="false">N5427*L5427</f>
        <v>34.785</v>
      </c>
      <c r="P5427" s="15" t="n">
        <f aca="false">N5427-O5427</f>
        <v>197.115</v>
      </c>
      <c r="Q5427" s="15" t="n">
        <f aca="false">J5427*INDEX(dProdutos!$F$2:$F$47,MATCH(E5427,dProdutos!$A$2:$A$47,0))</f>
        <v>130.9</v>
      </c>
      <c r="R5427" s="15" t="n">
        <f aca="false">IF(I5427="Cancelado",0,P5427-Q5427)</f>
        <v>0</v>
      </c>
      <c r="S5427" s="17" t="str">
        <f aca="false">INDEX(dProdutos!$D$2:$D$47,MATCH(E5427,dProdutos!$A$2:$A$47,0))</f>
        <v>Acessórios</v>
      </c>
    </row>
    <row r="5428" customFormat="false" ht="15" hidden="false" customHeight="false" outlineLevel="0" collapsed="false">
      <c r="A5428" s="17" t="s">
        <v>4825</v>
      </c>
      <c r="B5428" s="17" t="n">
        <v>2</v>
      </c>
      <c r="C5428" s="21" t="n">
        <v>46012</v>
      </c>
      <c r="D5428" s="17" t="s">
        <v>330</v>
      </c>
      <c r="E5428" s="17" t="s">
        <v>165</v>
      </c>
      <c r="F5428" s="17" t="s">
        <v>1499</v>
      </c>
      <c r="G5428" s="17" t="s">
        <v>62</v>
      </c>
      <c r="H5428" s="17" t="s">
        <v>1537</v>
      </c>
      <c r="I5428" s="17" t="s">
        <v>1531</v>
      </c>
      <c r="J5428" s="17" t="n">
        <v>1</v>
      </c>
      <c r="K5428" s="15" t="n">
        <v>231.9</v>
      </c>
      <c r="L5428" s="22" t="n">
        <v>0</v>
      </c>
      <c r="M5428" s="15" t="n">
        <v>0</v>
      </c>
      <c r="N5428" s="15" t="n">
        <f aca="false">J5428*K5428</f>
        <v>231.9</v>
      </c>
      <c r="O5428" s="15" t="n">
        <f aca="false">N5428*L5428</f>
        <v>0</v>
      </c>
      <c r="P5428" s="15" t="n">
        <f aca="false">N5428-O5428</f>
        <v>231.9</v>
      </c>
      <c r="Q5428" s="15" t="n">
        <f aca="false">J5428*INDEX(dProdutos!$F$2:$F$47,MATCH(E5428,dProdutos!$A$2:$A$47,0))</f>
        <v>140.83</v>
      </c>
      <c r="R5428" s="15" t="n">
        <f aca="false">IF(I5428="Cancelado",0,P5428-Q5428)</f>
        <v>0</v>
      </c>
      <c r="S5428" s="17" t="str">
        <f aca="false">INDEX(dProdutos!$D$2:$D$47,MATCH(E5428,dProdutos!$A$2:$A$47,0))</f>
        <v>Casa</v>
      </c>
    </row>
    <row r="5429" customFormat="false" ht="15" hidden="false" customHeight="false" outlineLevel="0" collapsed="false">
      <c r="A5429" s="17" t="s">
        <v>4826</v>
      </c>
      <c r="B5429" s="17" t="n">
        <v>1</v>
      </c>
      <c r="C5429" s="21" t="n">
        <v>46012</v>
      </c>
      <c r="D5429" s="17" t="s">
        <v>795</v>
      </c>
      <c r="E5429" s="17" t="s">
        <v>138</v>
      </c>
      <c r="F5429" s="17" t="s">
        <v>1495</v>
      </c>
      <c r="G5429" s="17" t="s">
        <v>60</v>
      </c>
      <c r="H5429" s="17" t="s">
        <v>1523</v>
      </c>
      <c r="I5429" s="17" t="s">
        <v>1524</v>
      </c>
      <c r="J5429" s="17" t="n">
        <v>1</v>
      </c>
      <c r="K5429" s="15" t="n">
        <v>231.9</v>
      </c>
      <c r="L5429" s="22" t="n">
        <v>0</v>
      </c>
      <c r="M5429" s="15" t="n">
        <v>17.86</v>
      </c>
      <c r="N5429" s="15" t="n">
        <f aca="false">J5429*K5429</f>
        <v>231.9</v>
      </c>
      <c r="O5429" s="15" t="n">
        <f aca="false">N5429*L5429</f>
        <v>0</v>
      </c>
      <c r="P5429" s="15" t="n">
        <f aca="false">N5429-O5429</f>
        <v>231.9</v>
      </c>
      <c r="Q5429" s="15" t="n">
        <f aca="false">J5429*INDEX(dProdutos!$F$2:$F$47,MATCH(E5429,dProdutos!$A$2:$A$47,0))</f>
        <v>132.21</v>
      </c>
      <c r="R5429" s="15" t="n">
        <f aca="false">IF(I5429="Cancelado",0,P5429-Q5429)</f>
        <v>99.69</v>
      </c>
      <c r="S5429" s="17" t="str">
        <f aca="false">INDEX(dProdutos!$D$2:$D$47,MATCH(E5429,dProdutos!$A$2:$A$47,0))</f>
        <v>Calçados</v>
      </c>
    </row>
    <row r="5430" customFormat="false" ht="15" hidden="false" customHeight="false" outlineLevel="0" collapsed="false">
      <c r="A5430" s="17" t="s">
        <v>4826</v>
      </c>
      <c r="B5430" s="17" t="n">
        <v>2</v>
      </c>
      <c r="C5430" s="21" t="n">
        <v>46012</v>
      </c>
      <c r="D5430" s="17" t="s">
        <v>795</v>
      </c>
      <c r="E5430" s="17" t="s">
        <v>138</v>
      </c>
      <c r="F5430" s="17" t="s">
        <v>1495</v>
      </c>
      <c r="G5430" s="17" t="s">
        <v>60</v>
      </c>
      <c r="H5430" s="17" t="s">
        <v>1523</v>
      </c>
      <c r="I5430" s="17" t="s">
        <v>1524</v>
      </c>
      <c r="J5430" s="17" t="n">
        <v>1</v>
      </c>
      <c r="K5430" s="15" t="n">
        <v>231.9</v>
      </c>
      <c r="L5430" s="22" t="n">
        <v>0</v>
      </c>
      <c r="M5430" s="15" t="n">
        <v>0</v>
      </c>
      <c r="N5430" s="15" t="n">
        <f aca="false">J5430*K5430</f>
        <v>231.9</v>
      </c>
      <c r="O5430" s="15" t="n">
        <f aca="false">N5430*L5430</f>
        <v>0</v>
      </c>
      <c r="P5430" s="15" t="n">
        <f aca="false">N5430-O5430</f>
        <v>231.9</v>
      </c>
      <c r="Q5430" s="15" t="n">
        <f aca="false">J5430*INDEX(dProdutos!$F$2:$F$47,MATCH(E5430,dProdutos!$A$2:$A$47,0))</f>
        <v>132.21</v>
      </c>
      <c r="R5430" s="15" t="n">
        <f aca="false">IF(I5430="Cancelado",0,P5430-Q5430)</f>
        <v>99.69</v>
      </c>
      <c r="S5430" s="17" t="str">
        <f aca="false">INDEX(dProdutos!$D$2:$D$47,MATCH(E5430,dProdutos!$A$2:$A$47,0))</f>
        <v>Calçados</v>
      </c>
    </row>
    <row r="5431" customFormat="false" ht="15" hidden="false" customHeight="false" outlineLevel="0" collapsed="false">
      <c r="A5431" s="17" t="s">
        <v>4827</v>
      </c>
      <c r="B5431" s="17" t="n">
        <v>1</v>
      </c>
      <c r="C5431" s="21" t="n">
        <v>46012</v>
      </c>
      <c r="D5431" s="17" t="s">
        <v>420</v>
      </c>
      <c r="E5431" s="17" t="s">
        <v>135</v>
      </c>
      <c r="F5431" s="17" t="s">
        <v>1487</v>
      </c>
      <c r="G5431" s="17" t="s">
        <v>61</v>
      </c>
      <c r="H5431" s="17" t="s">
        <v>1537</v>
      </c>
      <c r="I5431" s="17" t="s">
        <v>1541</v>
      </c>
      <c r="J5431" s="17" t="n">
        <v>1</v>
      </c>
      <c r="K5431" s="15" t="n">
        <v>200.9</v>
      </c>
      <c r="L5431" s="22" t="n">
        <v>0</v>
      </c>
      <c r="M5431" s="15" t="n">
        <v>21.25</v>
      </c>
      <c r="N5431" s="15" t="n">
        <f aca="false">J5431*K5431</f>
        <v>200.9</v>
      </c>
      <c r="O5431" s="15" t="n">
        <f aca="false">N5431*L5431</f>
        <v>0</v>
      </c>
      <c r="P5431" s="15" t="n">
        <f aca="false">N5431-O5431</f>
        <v>200.9</v>
      </c>
      <c r="Q5431" s="15" t="n">
        <f aca="false">J5431*INDEX(dProdutos!$F$2:$F$47,MATCH(E5431,dProdutos!$A$2:$A$47,0))</f>
        <v>80.73</v>
      </c>
      <c r="R5431" s="15" t="n">
        <f aca="false">IF(I5431="Cancelado",0,P5431-Q5431)</f>
        <v>120.17</v>
      </c>
      <c r="S5431" s="17" t="str">
        <f aca="false">INDEX(dProdutos!$D$2:$D$47,MATCH(E5431,dProdutos!$A$2:$A$47,0))</f>
        <v>Calçados</v>
      </c>
    </row>
    <row r="5432" customFormat="false" ht="15" hidden="false" customHeight="false" outlineLevel="0" collapsed="false">
      <c r="A5432" s="17" t="s">
        <v>4828</v>
      </c>
      <c r="B5432" s="17" t="n">
        <v>1</v>
      </c>
      <c r="C5432" s="21" t="n">
        <v>46012</v>
      </c>
      <c r="D5432" s="17" t="s">
        <v>385</v>
      </c>
      <c r="E5432" s="17" t="s">
        <v>73</v>
      </c>
      <c r="F5432" s="17" t="s">
        <v>1490</v>
      </c>
      <c r="G5432" s="17" t="s">
        <v>64</v>
      </c>
      <c r="H5432" s="17" t="s">
        <v>1523</v>
      </c>
      <c r="I5432" s="17" t="s">
        <v>1524</v>
      </c>
      <c r="J5432" s="17" t="n">
        <v>1</v>
      </c>
      <c r="K5432" s="15" t="n">
        <v>179.9</v>
      </c>
      <c r="L5432" s="22" t="n">
        <v>0</v>
      </c>
      <c r="M5432" s="15" t="n">
        <v>11.72</v>
      </c>
      <c r="N5432" s="15" t="n">
        <f aca="false">J5432*K5432</f>
        <v>179.9</v>
      </c>
      <c r="O5432" s="15" t="n">
        <f aca="false">N5432*L5432</f>
        <v>0</v>
      </c>
      <c r="P5432" s="15" t="n">
        <f aca="false">N5432-O5432</f>
        <v>179.9</v>
      </c>
      <c r="Q5432" s="15" t="n">
        <f aca="false">J5432*INDEX(dProdutos!$F$2:$F$47,MATCH(E5432,dProdutos!$A$2:$A$47,0))</f>
        <v>69.44</v>
      </c>
      <c r="R5432" s="15" t="n">
        <f aca="false">IF(I5432="Cancelado",0,P5432-Q5432)</f>
        <v>110.46</v>
      </c>
      <c r="S5432" s="17" t="str">
        <f aca="false">INDEX(dProdutos!$D$2:$D$47,MATCH(E5432,dProdutos!$A$2:$A$47,0))</f>
        <v>Moda Feminina</v>
      </c>
    </row>
    <row r="5433" customFormat="false" ht="15" hidden="false" customHeight="false" outlineLevel="0" collapsed="false">
      <c r="A5433" s="17" t="s">
        <v>4829</v>
      </c>
      <c r="B5433" s="17" t="n">
        <v>1</v>
      </c>
      <c r="C5433" s="21" t="n">
        <v>46012</v>
      </c>
      <c r="D5433" s="17" t="s">
        <v>1178</v>
      </c>
      <c r="E5433" s="17" t="s">
        <v>123</v>
      </c>
      <c r="F5433" s="17" t="s">
        <v>1493</v>
      </c>
      <c r="G5433" s="17" t="s">
        <v>60</v>
      </c>
      <c r="H5433" s="17" t="s">
        <v>1523</v>
      </c>
      <c r="I5433" s="17" t="s">
        <v>1524</v>
      </c>
      <c r="J5433" s="17" t="n">
        <v>1</v>
      </c>
      <c r="K5433" s="15" t="n">
        <v>277.9</v>
      </c>
      <c r="L5433" s="22" t="n">
        <v>0</v>
      </c>
      <c r="M5433" s="15" t="n">
        <v>0</v>
      </c>
      <c r="N5433" s="15" t="n">
        <f aca="false">J5433*K5433</f>
        <v>277.9</v>
      </c>
      <c r="O5433" s="15" t="n">
        <f aca="false">N5433*L5433</f>
        <v>0</v>
      </c>
      <c r="P5433" s="15" t="n">
        <f aca="false">N5433-O5433</f>
        <v>277.9</v>
      </c>
      <c r="Q5433" s="15" t="n">
        <f aca="false">J5433*INDEX(dProdutos!$F$2:$F$47,MATCH(E5433,dProdutos!$A$2:$A$47,0))</f>
        <v>132.36</v>
      </c>
      <c r="R5433" s="15" t="n">
        <f aca="false">IF(I5433="Cancelado",0,P5433-Q5433)</f>
        <v>145.54</v>
      </c>
      <c r="S5433" s="17" t="str">
        <f aca="false">INDEX(dProdutos!$D$2:$D$47,MATCH(E5433,dProdutos!$A$2:$A$47,0))</f>
        <v>Calçados</v>
      </c>
    </row>
    <row r="5434" customFormat="false" ht="15" hidden="false" customHeight="false" outlineLevel="0" collapsed="false">
      <c r="A5434" s="17" t="s">
        <v>4829</v>
      </c>
      <c r="B5434" s="17" t="n">
        <v>2</v>
      </c>
      <c r="C5434" s="21" t="n">
        <v>46012</v>
      </c>
      <c r="D5434" s="17" t="s">
        <v>1178</v>
      </c>
      <c r="E5434" s="17" t="s">
        <v>153</v>
      </c>
      <c r="F5434" s="17" t="s">
        <v>1493</v>
      </c>
      <c r="G5434" s="17" t="s">
        <v>60</v>
      </c>
      <c r="H5434" s="17" t="s">
        <v>1523</v>
      </c>
      <c r="I5434" s="17" t="s">
        <v>1524</v>
      </c>
      <c r="J5434" s="17" t="n">
        <v>1</v>
      </c>
      <c r="K5434" s="15" t="n">
        <v>165.9</v>
      </c>
      <c r="L5434" s="22" t="n">
        <v>0</v>
      </c>
      <c r="M5434" s="15" t="n">
        <v>0</v>
      </c>
      <c r="N5434" s="15" t="n">
        <f aca="false">J5434*K5434</f>
        <v>165.9</v>
      </c>
      <c r="O5434" s="15" t="n">
        <f aca="false">N5434*L5434</f>
        <v>0</v>
      </c>
      <c r="P5434" s="15" t="n">
        <f aca="false">N5434-O5434</f>
        <v>165.9</v>
      </c>
      <c r="Q5434" s="15" t="n">
        <f aca="false">J5434*INDEX(dProdutos!$F$2:$F$47,MATCH(E5434,dProdutos!$A$2:$A$47,0))</f>
        <v>67.28</v>
      </c>
      <c r="R5434" s="15" t="n">
        <f aca="false">IF(I5434="Cancelado",0,P5434-Q5434)</f>
        <v>98.62</v>
      </c>
      <c r="S5434" s="17" t="str">
        <f aca="false">INDEX(dProdutos!$D$2:$D$47,MATCH(E5434,dProdutos!$A$2:$A$47,0))</f>
        <v>Acessórios</v>
      </c>
    </row>
    <row r="5435" customFormat="false" ht="15" hidden="false" customHeight="false" outlineLevel="0" collapsed="false">
      <c r="A5435" s="17" t="s">
        <v>4829</v>
      </c>
      <c r="B5435" s="17" t="n">
        <v>3</v>
      </c>
      <c r="C5435" s="21" t="n">
        <v>46012</v>
      </c>
      <c r="D5435" s="17" t="s">
        <v>1178</v>
      </c>
      <c r="E5435" s="17" t="s">
        <v>114</v>
      </c>
      <c r="F5435" s="17" t="s">
        <v>1493</v>
      </c>
      <c r="G5435" s="17" t="s">
        <v>60</v>
      </c>
      <c r="H5435" s="17" t="s">
        <v>1523</v>
      </c>
      <c r="I5435" s="17" t="s">
        <v>1524</v>
      </c>
      <c r="J5435" s="17" t="n">
        <v>1</v>
      </c>
      <c r="K5435" s="15" t="n">
        <v>202.9</v>
      </c>
      <c r="L5435" s="22" t="n">
        <v>0</v>
      </c>
      <c r="M5435" s="15" t="n">
        <v>0</v>
      </c>
      <c r="N5435" s="15" t="n">
        <f aca="false">J5435*K5435</f>
        <v>202.9</v>
      </c>
      <c r="O5435" s="15" t="n">
        <f aca="false">N5435*L5435</f>
        <v>0</v>
      </c>
      <c r="P5435" s="15" t="n">
        <f aca="false">N5435-O5435</f>
        <v>202.9</v>
      </c>
      <c r="Q5435" s="15" t="n">
        <f aca="false">J5435*INDEX(dProdutos!$F$2:$F$47,MATCH(E5435,dProdutos!$A$2:$A$47,0))</f>
        <v>110.39</v>
      </c>
      <c r="R5435" s="15" t="n">
        <f aca="false">IF(I5435="Cancelado",0,P5435-Q5435)</f>
        <v>92.51</v>
      </c>
      <c r="S5435" s="17" t="str">
        <f aca="false">INDEX(dProdutos!$D$2:$D$47,MATCH(E5435,dProdutos!$A$2:$A$47,0))</f>
        <v>Moda Masculina</v>
      </c>
    </row>
    <row r="5436" customFormat="false" ht="15" hidden="false" customHeight="false" outlineLevel="0" collapsed="false">
      <c r="A5436" s="17" t="s">
        <v>4830</v>
      </c>
      <c r="B5436" s="17" t="n">
        <v>1</v>
      </c>
      <c r="C5436" s="21" t="n">
        <v>46012</v>
      </c>
      <c r="D5436" s="17" t="s">
        <v>923</v>
      </c>
      <c r="E5436" s="17" t="s">
        <v>105</v>
      </c>
      <c r="F5436" s="17" t="s">
        <v>1493</v>
      </c>
      <c r="G5436" s="17" t="s">
        <v>60</v>
      </c>
      <c r="H5436" s="17" t="s">
        <v>1523</v>
      </c>
      <c r="I5436" s="17" t="s">
        <v>1524</v>
      </c>
      <c r="J5436" s="17" t="n">
        <v>1</v>
      </c>
      <c r="K5436" s="15" t="n">
        <v>175.9</v>
      </c>
      <c r="L5436" s="22" t="n">
        <v>0</v>
      </c>
      <c r="M5436" s="15" t="n">
        <v>27.84</v>
      </c>
      <c r="N5436" s="15" t="n">
        <f aca="false">J5436*K5436</f>
        <v>175.9</v>
      </c>
      <c r="O5436" s="15" t="n">
        <f aca="false">N5436*L5436</f>
        <v>0</v>
      </c>
      <c r="P5436" s="15" t="n">
        <f aca="false">N5436-O5436</f>
        <v>175.9</v>
      </c>
      <c r="Q5436" s="15" t="n">
        <f aca="false">J5436*INDEX(dProdutos!$F$2:$F$47,MATCH(E5436,dProdutos!$A$2:$A$47,0))</f>
        <v>96.59</v>
      </c>
      <c r="R5436" s="15" t="n">
        <f aca="false">IF(I5436="Cancelado",0,P5436-Q5436)</f>
        <v>79.31</v>
      </c>
      <c r="S5436" s="17" t="str">
        <f aca="false">INDEX(dProdutos!$D$2:$D$47,MATCH(E5436,dProdutos!$A$2:$A$47,0))</f>
        <v>Moda Masculina</v>
      </c>
    </row>
    <row r="5437" customFormat="false" ht="15" hidden="false" customHeight="false" outlineLevel="0" collapsed="false">
      <c r="A5437" s="17" t="s">
        <v>4830</v>
      </c>
      <c r="B5437" s="17" t="n">
        <v>2</v>
      </c>
      <c r="C5437" s="21" t="n">
        <v>46012</v>
      </c>
      <c r="D5437" s="17" t="s">
        <v>923</v>
      </c>
      <c r="E5437" s="17" t="s">
        <v>183</v>
      </c>
      <c r="F5437" s="17" t="s">
        <v>1493</v>
      </c>
      <c r="G5437" s="17" t="s">
        <v>60</v>
      </c>
      <c r="H5437" s="17" t="s">
        <v>1523</v>
      </c>
      <c r="I5437" s="17" t="s">
        <v>1524</v>
      </c>
      <c r="J5437" s="17" t="n">
        <v>2</v>
      </c>
      <c r="K5437" s="15" t="n">
        <v>121.9</v>
      </c>
      <c r="L5437" s="22" t="n">
        <v>0</v>
      </c>
      <c r="M5437" s="15" t="n">
        <v>0</v>
      </c>
      <c r="N5437" s="15" t="n">
        <f aca="false">J5437*K5437</f>
        <v>243.8</v>
      </c>
      <c r="O5437" s="15" t="n">
        <f aca="false">N5437*L5437</f>
        <v>0</v>
      </c>
      <c r="P5437" s="15" t="n">
        <f aca="false">N5437-O5437</f>
        <v>243.8</v>
      </c>
      <c r="Q5437" s="15" t="n">
        <f aca="false">J5437*INDEX(dProdutos!$F$2:$F$47,MATCH(E5437,dProdutos!$A$2:$A$47,0))</f>
        <v>105.52</v>
      </c>
      <c r="R5437" s="15" t="n">
        <f aca="false">IF(I5437="Cancelado",0,P5437-Q5437)</f>
        <v>138.28</v>
      </c>
      <c r="S5437" s="17" t="str">
        <f aca="false">INDEX(dProdutos!$D$2:$D$47,MATCH(E5437,dProdutos!$A$2:$A$47,0))</f>
        <v>Eletrônicos</v>
      </c>
    </row>
    <row r="5438" customFormat="false" ht="15" hidden="false" customHeight="false" outlineLevel="0" collapsed="false">
      <c r="A5438" s="17" t="s">
        <v>4831</v>
      </c>
      <c r="B5438" s="17" t="n">
        <v>1</v>
      </c>
      <c r="C5438" s="21" t="n">
        <v>46013</v>
      </c>
      <c r="D5438" s="17" t="s">
        <v>1282</v>
      </c>
      <c r="E5438" s="17" t="s">
        <v>77</v>
      </c>
      <c r="F5438" s="17" t="s">
        <v>1487</v>
      </c>
      <c r="G5438" s="17" t="s">
        <v>62</v>
      </c>
      <c r="H5438" s="17" t="s">
        <v>1537</v>
      </c>
      <c r="I5438" s="17" t="s">
        <v>1524</v>
      </c>
      <c r="J5438" s="17" t="n">
        <v>1</v>
      </c>
      <c r="K5438" s="15" t="n">
        <v>198.9</v>
      </c>
      <c r="L5438" s="22" t="n">
        <v>0.2</v>
      </c>
      <c r="M5438" s="15" t="n">
        <v>12.4</v>
      </c>
      <c r="N5438" s="15" t="n">
        <f aca="false">J5438*K5438</f>
        <v>198.9</v>
      </c>
      <c r="O5438" s="15" t="n">
        <f aca="false">N5438*L5438</f>
        <v>39.78</v>
      </c>
      <c r="P5438" s="15" t="n">
        <f aca="false">N5438-O5438</f>
        <v>159.12</v>
      </c>
      <c r="Q5438" s="15" t="n">
        <f aca="false">J5438*INDEX(dProdutos!$F$2:$F$47,MATCH(E5438,dProdutos!$A$2:$A$47,0))</f>
        <v>107.88</v>
      </c>
      <c r="R5438" s="15" t="n">
        <f aca="false">IF(I5438="Cancelado",0,P5438-Q5438)</f>
        <v>51.24</v>
      </c>
      <c r="S5438" s="17" t="str">
        <f aca="false">INDEX(dProdutos!$D$2:$D$47,MATCH(E5438,dProdutos!$A$2:$A$47,0))</f>
        <v>Moda Feminina</v>
      </c>
    </row>
    <row r="5439" customFormat="false" ht="15" hidden="false" customHeight="false" outlineLevel="0" collapsed="false">
      <c r="A5439" s="17" t="s">
        <v>4831</v>
      </c>
      <c r="B5439" s="17" t="n">
        <v>2</v>
      </c>
      <c r="C5439" s="21" t="n">
        <v>46013</v>
      </c>
      <c r="D5439" s="17" t="s">
        <v>1282</v>
      </c>
      <c r="E5439" s="17" t="s">
        <v>153</v>
      </c>
      <c r="F5439" s="17" t="s">
        <v>1487</v>
      </c>
      <c r="G5439" s="17" t="s">
        <v>62</v>
      </c>
      <c r="H5439" s="17" t="s">
        <v>1537</v>
      </c>
      <c r="I5439" s="17" t="s">
        <v>1524</v>
      </c>
      <c r="J5439" s="17" t="n">
        <v>1</v>
      </c>
      <c r="K5439" s="15" t="n">
        <v>165.9</v>
      </c>
      <c r="L5439" s="22" t="n">
        <v>0.1</v>
      </c>
      <c r="M5439" s="15" t="n">
        <v>0</v>
      </c>
      <c r="N5439" s="15" t="n">
        <f aca="false">J5439*K5439</f>
        <v>165.9</v>
      </c>
      <c r="O5439" s="15" t="n">
        <f aca="false">N5439*L5439</f>
        <v>16.59</v>
      </c>
      <c r="P5439" s="15" t="n">
        <f aca="false">N5439-O5439</f>
        <v>149.31</v>
      </c>
      <c r="Q5439" s="15" t="n">
        <f aca="false">J5439*INDEX(dProdutos!$F$2:$F$47,MATCH(E5439,dProdutos!$A$2:$A$47,0))</f>
        <v>67.28</v>
      </c>
      <c r="R5439" s="15" t="n">
        <f aca="false">IF(I5439="Cancelado",0,P5439-Q5439)</f>
        <v>82.03</v>
      </c>
      <c r="S5439" s="17" t="str">
        <f aca="false">INDEX(dProdutos!$D$2:$D$47,MATCH(E5439,dProdutos!$A$2:$A$47,0))</f>
        <v>Acessórios</v>
      </c>
    </row>
    <row r="5440" customFormat="false" ht="15" hidden="false" customHeight="false" outlineLevel="0" collapsed="false">
      <c r="A5440" s="17" t="s">
        <v>4832</v>
      </c>
      <c r="B5440" s="17" t="n">
        <v>1</v>
      </c>
      <c r="C5440" s="21" t="n">
        <v>46013</v>
      </c>
      <c r="D5440" s="17" t="s">
        <v>1397</v>
      </c>
      <c r="E5440" s="17" t="s">
        <v>105</v>
      </c>
      <c r="F5440" s="17" t="s">
        <v>1487</v>
      </c>
      <c r="G5440" s="17" t="s">
        <v>61</v>
      </c>
      <c r="H5440" s="17" t="s">
        <v>1523</v>
      </c>
      <c r="I5440" s="17" t="s">
        <v>1524</v>
      </c>
      <c r="J5440" s="17" t="n">
        <v>1</v>
      </c>
      <c r="K5440" s="15" t="n">
        <v>175.9</v>
      </c>
      <c r="L5440" s="22" t="n">
        <v>0</v>
      </c>
      <c r="M5440" s="15" t="n">
        <v>28.11</v>
      </c>
      <c r="N5440" s="15" t="n">
        <f aca="false">J5440*K5440</f>
        <v>175.9</v>
      </c>
      <c r="O5440" s="15" t="n">
        <f aca="false">N5440*L5440</f>
        <v>0</v>
      </c>
      <c r="P5440" s="15" t="n">
        <f aca="false">N5440-O5440</f>
        <v>175.9</v>
      </c>
      <c r="Q5440" s="15" t="n">
        <f aca="false">J5440*INDEX(dProdutos!$F$2:$F$47,MATCH(E5440,dProdutos!$A$2:$A$47,0))</f>
        <v>96.59</v>
      </c>
      <c r="R5440" s="15" t="n">
        <f aca="false">IF(I5440="Cancelado",0,P5440-Q5440)</f>
        <v>79.31</v>
      </c>
      <c r="S5440" s="17" t="str">
        <f aca="false">INDEX(dProdutos!$D$2:$D$47,MATCH(E5440,dProdutos!$A$2:$A$47,0))</f>
        <v>Moda Masculina</v>
      </c>
    </row>
    <row r="5441" customFormat="false" ht="15" hidden="false" customHeight="false" outlineLevel="0" collapsed="false">
      <c r="A5441" s="17" t="s">
        <v>4832</v>
      </c>
      <c r="B5441" s="17" t="n">
        <v>2</v>
      </c>
      <c r="C5441" s="21" t="n">
        <v>46013</v>
      </c>
      <c r="D5441" s="17" t="s">
        <v>1397</v>
      </c>
      <c r="E5441" s="17" t="s">
        <v>105</v>
      </c>
      <c r="F5441" s="17" t="s">
        <v>1487</v>
      </c>
      <c r="G5441" s="17" t="s">
        <v>61</v>
      </c>
      <c r="H5441" s="17" t="s">
        <v>1523</v>
      </c>
      <c r="I5441" s="17" t="s">
        <v>1524</v>
      </c>
      <c r="J5441" s="17" t="n">
        <v>1</v>
      </c>
      <c r="K5441" s="15" t="n">
        <v>175.9</v>
      </c>
      <c r="L5441" s="22" t="n">
        <v>0</v>
      </c>
      <c r="M5441" s="15" t="n">
        <v>0</v>
      </c>
      <c r="N5441" s="15" t="n">
        <f aca="false">J5441*K5441</f>
        <v>175.9</v>
      </c>
      <c r="O5441" s="15" t="n">
        <f aca="false">N5441*L5441</f>
        <v>0</v>
      </c>
      <c r="P5441" s="15" t="n">
        <f aca="false">N5441-O5441</f>
        <v>175.9</v>
      </c>
      <c r="Q5441" s="15" t="n">
        <f aca="false">J5441*INDEX(dProdutos!$F$2:$F$47,MATCH(E5441,dProdutos!$A$2:$A$47,0))</f>
        <v>96.59</v>
      </c>
      <c r="R5441" s="15" t="n">
        <f aca="false">IF(I5441="Cancelado",0,P5441-Q5441)</f>
        <v>79.31</v>
      </c>
      <c r="S5441" s="17" t="str">
        <f aca="false">INDEX(dProdutos!$D$2:$D$47,MATCH(E5441,dProdutos!$A$2:$A$47,0))</f>
        <v>Moda Masculina</v>
      </c>
    </row>
    <row r="5442" customFormat="false" ht="15" hidden="false" customHeight="false" outlineLevel="0" collapsed="false">
      <c r="A5442" s="17" t="s">
        <v>4833</v>
      </c>
      <c r="B5442" s="17" t="n">
        <v>1</v>
      </c>
      <c r="C5442" s="21" t="n">
        <v>46013</v>
      </c>
      <c r="D5442" s="17" t="s">
        <v>1102</v>
      </c>
      <c r="E5442" s="17" t="s">
        <v>156</v>
      </c>
      <c r="F5442" s="17" t="s">
        <v>1493</v>
      </c>
      <c r="G5442" s="17" t="s">
        <v>62</v>
      </c>
      <c r="H5442" s="17" t="s">
        <v>1537</v>
      </c>
      <c r="I5442" s="17" t="s">
        <v>1531</v>
      </c>
      <c r="J5442" s="17" t="n">
        <v>2</v>
      </c>
      <c r="K5442" s="15" t="n">
        <v>192.9</v>
      </c>
      <c r="L5442" s="22" t="n">
        <v>0</v>
      </c>
      <c r="M5442" s="15" t="n">
        <v>27.53</v>
      </c>
      <c r="N5442" s="15" t="n">
        <f aca="false">J5442*K5442</f>
        <v>385.8</v>
      </c>
      <c r="O5442" s="15" t="n">
        <f aca="false">N5442*L5442</f>
        <v>0</v>
      </c>
      <c r="P5442" s="15" t="n">
        <f aca="false">N5442-O5442</f>
        <v>385.8</v>
      </c>
      <c r="Q5442" s="15" t="n">
        <f aca="false">J5442*INDEX(dProdutos!$F$2:$F$47,MATCH(E5442,dProdutos!$A$2:$A$47,0))</f>
        <v>160.76</v>
      </c>
      <c r="R5442" s="15" t="n">
        <f aca="false">IF(I5442="Cancelado",0,P5442-Q5442)</f>
        <v>0</v>
      </c>
      <c r="S5442" s="17" t="str">
        <f aca="false">INDEX(dProdutos!$D$2:$D$47,MATCH(E5442,dProdutos!$A$2:$A$47,0))</f>
        <v>Acessórios</v>
      </c>
    </row>
    <row r="5443" customFormat="false" ht="15" hidden="false" customHeight="false" outlineLevel="0" collapsed="false">
      <c r="A5443" s="17" t="s">
        <v>4833</v>
      </c>
      <c r="B5443" s="17" t="n">
        <v>2</v>
      </c>
      <c r="C5443" s="21" t="n">
        <v>46013</v>
      </c>
      <c r="D5443" s="17" t="s">
        <v>1102</v>
      </c>
      <c r="E5443" s="17" t="s">
        <v>105</v>
      </c>
      <c r="F5443" s="17" t="s">
        <v>1493</v>
      </c>
      <c r="G5443" s="17" t="s">
        <v>62</v>
      </c>
      <c r="H5443" s="17" t="s">
        <v>1537</v>
      </c>
      <c r="I5443" s="17" t="s">
        <v>1531</v>
      </c>
      <c r="J5443" s="17" t="n">
        <v>1</v>
      </c>
      <c r="K5443" s="15" t="n">
        <v>175.9</v>
      </c>
      <c r="L5443" s="22" t="n">
        <v>0</v>
      </c>
      <c r="M5443" s="15" t="n">
        <v>0</v>
      </c>
      <c r="N5443" s="15" t="n">
        <f aca="false">J5443*K5443</f>
        <v>175.9</v>
      </c>
      <c r="O5443" s="15" t="n">
        <f aca="false">N5443*L5443</f>
        <v>0</v>
      </c>
      <c r="P5443" s="15" t="n">
        <f aca="false">N5443-O5443</f>
        <v>175.9</v>
      </c>
      <c r="Q5443" s="15" t="n">
        <f aca="false">J5443*INDEX(dProdutos!$F$2:$F$47,MATCH(E5443,dProdutos!$A$2:$A$47,0))</f>
        <v>96.59</v>
      </c>
      <c r="R5443" s="15" t="n">
        <f aca="false">IF(I5443="Cancelado",0,P5443-Q5443)</f>
        <v>0</v>
      </c>
      <c r="S5443" s="17" t="str">
        <f aca="false">INDEX(dProdutos!$D$2:$D$47,MATCH(E5443,dProdutos!$A$2:$A$47,0))</f>
        <v>Moda Masculina</v>
      </c>
    </row>
    <row r="5444" customFormat="false" ht="15" hidden="false" customHeight="false" outlineLevel="0" collapsed="false">
      <c r="A5444" s="17" t="s">
        <v>4834</v>
      </c>
      <c r="B5444" s="17" t="n">
        <v>1</v>
      </c>
      <c r="C5444" s="21" t="n">
        <v>46013</v>
      </c>
      <c r="D5444" s="17" t="s">
        <v>1327</v>
      </c>
      <c r="E5444" s="17" t="s">
        <v>174</v>
      </c>
      <c r="F5444" s="17" t="s">
        <v>1503</v>
      </c>
      <c r="G5444" s="17" t="s">
        <v>62</v>
      </c>
      <c r="H5444" s="17" t="s">
        <v>1523</v>
      </c>
      <c r="I5444" s="17" t="s">
        <v>1524</v>
      </c>
      <c r="J5444" s="17" t="n">
        <v>1</v>
      </c>
      <c r="K5444" s="15" t="n">
        <v>250.9</v>
      </c>
      <c r="L5444" s="22" t="n">
        <v>0.1</v>
      </c>
      <c r="M5444" s="15" t="n">
        <v>20.76</v>
      </c>
      <c r="N5444" s="15" t="n">
        <f aca="false">J5444*K5444</f>
        <v>250.9</v>
      </c>
      <c r="O5444" s="15" t="n">
        <f aca="false">N5444*L5444</f>
        <v>25.09</v>
      </c>
      <c r="P5444" s="15" t="n">
        <f aca="false">N5444-O5444</f>
        <v>225.81</v>
      </c>
      <c r="Q5444" s="15" t="n">
        <f aca="false">J5444*INDEX(dProdutos!$F$2:$F$47,MATCH(E5444,dProdutos!$A$2:$A$47,0))</f>
        <v>151.28</v>
      </c>
      <c r="R5444" s="15" t="n">
        <f aca="false">IF(I5444="Cancelado",0,P5444-Q5444)</f>
        <v>74.53</v>
      </c>
      <c r="S5444" s="17" t="str">
        <f aca="false">INDEX(dProdutos!$D$2:$D$47,MATCH(E5444,dProdutos!$A$2:$A$47,0))</f>
        <v>Casa</v>
      </c>
    </row>
    <row r="5445" customFormat="false" ht="15" hidden="false" customHeight="false" outlineLevel="0" collapsed="false">
      <c r="A5445" s="17" t="s">
        <v>4835</v>
      </c>
      <c r="B5445" s="17" t="n">
        <v>1</v>
      </c>
      <c r="C5445" s="21" t="n">
        <v>46013</v>
      </c>
      <c r="D5445" s="17" t="s">
        <v>1287</v>
      </c>
      <c r="E5445" s="17" t="s">
        <v>147</v>
      </c>
      <c r="F5445" s="17" t="s">
        <v>1493</v>
      </c>
      <c r="G5445" s="17" t="s">
        <v>59</v>
      </c>
      <c r="H5445" s="17" t="s">
        <v>1523</v>
      </c>
      <c r="I5445" s="17" t="s">
        <v>1524</v>
      </c>
      <c r="J5445" s="17" t="n">
        <v>1</v>
      </c>
      <c r="K5445" s="15" t="n">
        <v>231.9</v>
      </c>
      <c r="L5445" s="22" t="n">
        <v>0</v>
      </c>
      <c r="M5445" s="15" t="n">
        <v>0</v>
      </c>
      <c r="N5445" s="15" t="n">
        <f aca="false">J5445*K5445</f>
        <v>231.9</v>
      </c>
      <c r="O5445" s="15" t="n">
        <f aca="false">N5445*L5445</f>
        <v>0</v>
      </c>
      <c r="P5445" s="15" t="n">
        <f aca="false">N5445-O5445</f>
        <v>231.9</v>
      </c>
      <c r="Q5445" s="15" t="n">
        <f aca="false">J5445*INDEX(dProdutos!$F$2:$F$47,MATCH(E5445,dProdutos!$A$2:$A$47,0))</f>
        <v>130.9</v>
      </c>
      <c r="R5445" s="15" t="n">
        <f aca="false">IF(I5445="Cancelado",0,P5445-Q5445)</f>
        <v>101</v>
      </c>
      <c r="S5445" s="17" t="str">
        <f aca="false">INDEX(dProdutos!$D$2:$D$47,MATCH(E5445,dProdutos!$A$2:$A$47,0))</f>
        <v>Acessórios</v>
      </c>
    </row>
    <row r="5446" customFormat="false" ht="15" hidden="false" customHeight="false" outlineLevel="0" collapsed="false">
      <c r="A5446" s="17" t="s">
        <v>4835</v>
      </c>
      <c r="B5446" s="17" t="n">
        <v>2</v>
      </c>
      <c r="C5446" s="21" t="n">
        <v>46013</v>
      </c>
      <c r="D5446" s="17" t="s">
        <v>1287</v>
      </c>
      <c r="E5446" s="17" t="s">
        <v>123</v>
      </c>
      <c r="F5446" s="17" t="s">
        <v>1493</v>
      </c>
      <c r="G5446" s="17" t="s">
        <v>59</v>
      </c>
      <c r="H5446" s="17" t="s">
        <v>1523</v>
      </c>
      <c r="I5446" s="17" t="s">
        <v>1524</v>
      </c>
      <c r="J5446" s="17" t="n">
        <v>1</v>
      </c>
      <c r="K5446" s="15" t="n">
        <v>277.9</v>
      </c>
      <c r="L5446" s="22" t="n">
        <v>0.1</v>
      </c>
      <c r="M5446" s="15" t="n">
        <v>0</v>
      </c>
      <c r="N5446" s="15" t="n">
        <f aca="false">J5446*K5446</f>
        <v>277.9</v>
      </c>
      <c r="O5446" s="15" t="n">
        <f aca="false">N5446*L5446</f>
        <v>27.79</v>
      </c>
      <c r="P5446" s="15" t="n">
        <f aca="false">N5446-O5446</f>
        <v>250.11</v>
      </c>
      <c r="Q5446" s="15" t="n">
        <f aca="false">J5446*INDEX(dProdutos!$F$2:$F$47,MATCH(E5446,dProdutos!$A$2:$A$47,0))</f>
        <v>132.36</v>
      </c>
      <c r="R5446" s="15" t="n">
        <f aca="false">IF(I5446="Cancelado",0,P5446-Q5446)</f>
        <v>117.75</v>
      </c>
      <c r="S5446" s="17" t="str">
        <f aca="false">INDEX(dProdutos!$D$2:$D$47,MATCH(E5446,dProdutos!$A$2:$A$47,0))</f>
        <v>Calçados</v>
      </c>
    </row>
    <row r="5447" customFormat="false" ht="15" hidden="false" customHeight="false" outlineLevel="0" collapsed="false">
      <c r="A5447" s="17" t="s">
        <v>4835</v>
      </c>
      <c r="B5447" s="17" t="n">
        <v>3</v>
      </c>
      <c r="C5447" s="21" t="n">
        <v>46013</v>
      </c>
      <c r="D5447" s="17" t="s">
        <v>1287</v>
      </c>
      <c r="E5447" s="17" t="s">
        <v>88</v>
      </c>
      <c r="F5447" s="17" t="s">
        <v>1493</v>
      </c>
      <c r="G5447" s="17" t="s">
        <v>59</v>
      </c>
      <c r="H5447" s="17" t="s">
        <v>1523</v>
      </c>
      <c r="I5447" s="17" t="s">
        <v>1524</v>
      </c>
      <c r="J5447" s="17" t="n">
        <v>1</v>
      </c>
      <c r="K5447" s="15" t="n">
        <v>170.9</v>
      </c>
      <c r="L5447" s="22" t="n">
        <v>0</v>
      </c>
      <c r="M5447" s="15" t="n">
        <v>0</v>
      </c>
      <c r="N5447" s="15" t="n">
        <f aca="false">J5447*K5447</f>
        <v>170.9</v>
      </c>
      <c r="O5447" s="15" t="n">
        <f aca="false">N5447*L5447</f>
        <v>0</v>
      </c>
      <c r="P5447" s="15" t="n">
        <f aca="false">N5447-O5447</f>
        <v>170.9</v>
      </c>
      <c r="Q5447" s="15" t="n">
        <f aca="false">J5447*INDEX(dProdutos!$F$2:$F$47,MATCH(E5447,dProdutos!$A$2:$A$47,0))</f>
        <v>98.14</v>
      </c>
      <c r="R5447" s="15" t="n">
        <f aca="false">IF(I5447="Cancelado",0,P5447-Q5447)</f>
        <v>72.76</v>
      </c>
      <c r="S5447" s="17" t="str">
        <f aca="false">INDEX(dProdutos!$D$2:$D$47,MATCH(E5447,dProdutos!$A$2:$A$47,0))</f>
        <v>Moda Feminina</v>
      </c>
    </row>
    <row r="5448" customFormat="false" ht="15" hidden="false" customHeight="false" outlineLevel="0" collapsed="false">
      <c r="A5448" s="17" t="s">
        <v>4836</v>
      </c>
      <c r="B5448" s="17" t="n">
        <v>1</v>
      </c>
      <c r="C5448" s="21" t="n">
        <v>46013</v>
      </c>
      <c r="D5448" s="17" t="s">
        <v>888</v>
      </c>
      <c r="E5448" s="17" t="s">
        <v>105</v>
      </c>
      <c r="F5448" s="17" t="s">
        <v>1495</v>
      </c>
      <c r="G5448" s="17" t="s">
        <v>62</v>
      </c>
      <c r="H5448" s="17" t="s">
        <v>1527</v>
      </c>
      <c r="I5448" s="17" t="s">
        <v>1524</v>
      </c>
      <c r="J5448" s="17" t="n">
        <v>1</v>
      </c>
      <c r="K5448" s="15" t="n">
        <v>175.9</v>
      </c>
      <c r="L5448" s="22" t="n">
        <v>0</v>
      </c>
      <c r="M5448" s="15" t="n">
        <v>32.88</v>
      </c>
      <c r="N5448" s="15" t="n">
        <f aca="false">J5448*K5448</f>
        <v>175.9</v>
      </c>
      <c r="O5448" s="15" t="n">
        <f aca="false">N5448*L5448</f>
        <v>0</v>
      </c>
      <c r="P5448" s="15" t="n">
        <f aca="false">N5448-O5448</f>
        <v>175.9</v>
      </c>
      <c r="Q5448" s="15" t="n">
        <f aca="false">J5448*INDEX(dProdutos!$F$2:$F$47,MATCH(E5448,dProdutos!$A$2:$A$47,0))</f>
        <v>96.59</v>
      </c>
      <c r="R5448" s="15" t="n">
        <f aca="false">IF(I5448="Cancelado",0,P5448-Q5448)</f>
        <v>79.31</v>
      </c>
      <c r="S5448" s="17" t="str">
        <f aca="false">INDEX(dProdutos!$D$2:$D$47,MATCH(E5448,dProdutos!$A$2:$A$47,0))</f>
        <v>Moda Masculina</v>
      </c>
    </row>
    <row r="5449" customFormat="false" ht="15" hidden="false" customHeight="false" outlineLevel="0" collapsed="false">
      <c r="A5449" s="17" t="s">
        <v>4836</v>
      </c>
      <c r="B5449" s="17" t="n">
        <v>2</v>
      </c>
      <c r="C5449" s="21" t="n">
        <v>46013</v>
      </c>
      <c r="D5449" s="17" t="s">
        <v>888</v>
      </c>
      <c r="E5449" s="17" t="s">
        <v>138</v>
      </c>
      <c r="F5449" s="17" t="s">
        <v>1495</v>
      </c>
      <c r="G5449" s="17" t="s">
        <v>62</v>
      </c>
      <c r="H5449" s="17" t="s">
        <v>1527</v>
      </c>
      <c r="I5449" s="17" t="s">
        <v>1524</v>
      </c>
      <c r="J5449" s="17" t="n">
        <v>1</v>
      </c>
      <c r="K5449" s="15" t="n">
        <v>231.9</v>
      </c>
      <c r="L5449" s="22" t="n">
        <v>0</v>
      </c>
      <c r="M5449" s="15" t="n">
        <v>0</v>
      </c>
      <c r="N5449" s="15" t="n">
        <f aca="false">J5449*K5449</f>
        <v>231.9</v>
      </c>
      <c r="O5449" s="15" t="n">
        <f aca="false">N5449*L5449</f>
        <v>0</v>
      </c>
      <c r="P5449" s="15" t="n">
        <f aca="false">N5449-O5449</f>
        <v>231.9</v>
      </c>
      <c r="Q5449" s="15" t="n">
        <f aca="false">J5449*INDEX(dProdutos!$F$2:$F$47,MATCH(E5449,dProdutos!$A$2:$A$47,0))</f>
        <v>132.21</v>
      </c>
      <c r="R5449" s="15" t="n">
        <f aca="false">IF(I5449="Cancelado",0,P5449-Q5449)</f>
        <v>99.69</v>
      </c>
      <c r="S5449" s="17" t="str">
        <f aca="false">INDEX(dProdutos!$D$2:$D$47,MATCH(E5449,dProdutos!$A$2:$A$47,0))</f>
        <v>Calçados</v>
      </c>
    </row>
    <row r="5450" customFormat="false" ht="15" hidden="false" customHeight="false" outlineLevel="0" collapsed="false">
      <c r="A5450" s="17" t="s">
        <v>4836</v>
      </c>
      <c r="B5450" s="17" t="n">
        <v>3</v>
      </c>
      <c r="C5450" s="21" t="n">
        <v>46013</v>
      </c>
      <c r="D5450" s="17" t="s">
        <v>888</v>
      </c>
      <c r="E5450" s="17" t="s">
        <v>114</v>
      </c>
      <c r="F5450" s="17" t="s">
        <v>1495</v>
      </c>
      <c r="G5450" s="17" t="s">
        <v>62</v>
      </c>
      <c r="H5450" s="17" t="s">
        <v>1527</v>
      </c>
      <c r="I5450" s="17" t="s">
        <v>1524</v>
      </c>
      <c r="J5450" s="17" t="n">
        <v>1</v>
      </c>
      <c r="K5450" s="15" t="n">
        <v>202.9</v>
      </c>
      <c r="L5450" s="22" t="n">
        <v>0.1</v>
      </c>
      <c r="M5450" s="15" t="n">
        <v>0</v>
      </c>
      <c r="N5450" s="15" t="n">
        <f aca="false">J5450*K5450</f>
        <v>202.9</v>
      </c>
      <c r="O5450" s="15" t="n">
        <f aca="false">N5450*L5450</f>
        <v>20.29</v>
      </c>
      <c r="P5450" s="15" t="n">
        <f aca="false">N5450-O5450</f>
        <v>182.61</v>
      </c>
      <c r="Q5450" s="15" t="n">
        <f aca="false">J5450*INDEX(dProdutos!$F$2:$F$47,MATCH(E5450,dProdutos!$A$2:$A$47,0))</f>
        <v>110.39</v>
      </c>
      <c r="R5450" s="15" t="n">
        <f aca="false">IF(I5450="Cancelado",0,P5450-Q5450)</f>
        <v>72.22</v>
      </c>
      <c r="S5450" s="17" t="str">
        <f aca="false">INDEX(dProdutos!$D$2:$D$47,MATCH(E5450,dProdutos!$A$2:$A$47,0))</f>
        <v>Moda Masculina</v>
      </c>
    </row>
    <row r="5451" customFormat="false" ht="15" hidden="false" customHeight="false" outlineLevel="0" collapsed="false">
      <c r="A5451" s="17" t="s">
        <v>4836</v>
      </c>
      <c r="B5451" s="17" t="n">
        <v>4</v>
      </c>
      <c r="C5451" s="21" t="n">
        <v>46013</v>
      </c>
      <c r="D5451" s="17" t="s">
        <v>888</v>
      </c>
      <c r="E5451" s="17" t="s">
        <v>165</v>
      </c>
      <c r="F5451" s="17" t="s">
        <v>1495</v>
      </c>
      <c r="G5451" s="17" t="s">
        <v>62</v>
      </c>
      <c r="H5451" s="17" t="s">
        <v>1527</v>
      </c>
      <c r="I5451" s="17" t="s">
        <v>1524</v>
      </c>
      <c r="J5451" s="17" t="n">
        <v>1</v>
      </c>
      <c r="K5451" s="15" t="n">
        <v>231.9</v>
      </c>
      <c r="L5451" s="22" t="n">
        <v>0.05</v>
      </c>
      <c r="M5451" s="15" t="n">
        <v>0</v>
      </c>
      <c r="N5451" s="15" t="n">
        <f aca="false">J5451*K5451</f>
        <v>231.9</v>
      </c>
      <c r="O5451" s="15" t="n">
        <f aca="false">N5451*L5451</f>
        <v>11.595</v>
      </c>
      <c r="P5451" s="15" t="n">
        <f aca="false">N5451-O5451</f>
        <v>220.305</v>
      </c>
      <c r="Q5451" s="15" t="n">
        <f aca="false">J5451*INDEX(dProdutos!$F$2:$F$47,MATCH(E5451,dProdutos!$A$2:$A$47,0))</f>
        <v>140.83</v>
      </c>
      <c r="R5451" s="15" t="n">
        <f aca="false">IF(I5451="Cancelado",0,P5451-Q5451)</f>
        <v>79.475</v>
      </c>
      <c r="S5451" s="17" t="str">
        <f aca="false">INDEX(dProdutos!$D$2:$D$47,MATCH(E5451,dProdutos!$A$2:$A$47,0))</f>
        <v>Casa</v>
      </c>
    </row>
    <row r="5452" customFormat="false" ht="15" hidden="false" customHeight="false" outlineLevel="0" collapsed="false">
      <c r="A5452" s="17" t="s">
        <v>4837</v>
      </c>
      <c r="B5452" s="17" t="n">
        <v>1</v>
      </c>
      <c r="C5452" s="21" t="n">
        <v>46013</v>
      </c>
      <c r="D5452" s="17" t="s">
        <v>680</v>
      </c>
      <c r="E5452" s="17" t="s">
        <v>81</v>
      </c>
      <c r="F5452" s="17" t="s">
        <v>1495</v>
      </c>
      <c r="G5452" s="17" t="s">
        <v>59</v>
      </c>
      <c r="H5452" s="17" t="s">
        <v>1523</v>
      </c>
      <c r="I5452" s="17" t="s">
        <v>1524</v>
      </c>
      <c r="J5452" s="17" t="n">
        <v>1</v>
      </c>
      <c r="K5452" s="15" t="n">
        <v>64.9</v>
      </c>
      <c r="L5452" s="22" t="n">
        <v>0.05</v>
      </c>
      <c r="M5452" s="15" t="n">
        <v>28.13</v>
      </c>
      <c r="N5452" s="15" t="n">
        <f aca="false">J5452*K5452</f>
        <v>64.9</v>
      </c>
      <c r="O5452" s="15" t="n">
        <f aca="false">N5452*L5452</f>
        <v>3.245</v>
      </c>
      <c r="P5452" s="15" t="n">
        <f aca="false">N5452-O5452</f>
        <v>61.655</v>
      </c>
      <c r="Q5452" s="15" t="n">
        <f aca="false">J5452*INDEX(dProdutos!$F$2:$F$47,MATCH(E5452,dProdutos!$A$2:$A$47,0))</f>
        <v>26.12</v>
      </c>
      <c r="R5452" s="15" t="n">
        <f aca="false">IF(I5452="Cancelado",0,P5452-Q5452)</f>
        <v>35.535</v>
      </c>
      <c r="S5452" s="17" t="str">
        <f aca="false">INDEX(dProdutos!$D$2:$D$47,MATCH(E5452,dProdutos!$A$2:$A$47,0))</f>
        <v>Moda Feminina</v>
      </c>
    </row>
    <row r="5453" customFormat="false" ht="15" hidden="false" customHeight="false" outlineLevel="0" collapsed="false">
      <c r="A5453" s="17" t="s">
        <v>4838</v>
      </c>
      <c r="B5453" s="17" t="n">
        <v>1</v>
      </c>
      <c r="C5453" s="21" t="n">
        <v>46013</v>
      </c>
      <c r="D5453" s="17" t="s">
        <v>1091</v>
      </c>
      <c r="E5453" s="17" t="s">
        <v>144</v>
      </c>
      <c r="F5453" s="17" t="s">
        <v>1501</v>
      </c>
      <c r="G5453" s="17" t="s">
        <v>59</v>
      </c>
      <c r="H5453" s="17" t="s">
        <v>1523</v>
      </c>
      <c r="I5453" s="17" t="s">
        <v>1524</v>
      </c>
      <c r="J5453" s="17" t="n">
        <v>1</v>
      </c>
      <c r="K5453" s="15" t="n">
        <v>260.9</v>
      </c>
      <c r="L5453" s="22" t="n">
        <v>0</v>
      </c>
      <c r="M5453" s="15" t="n">
        <v>23.81</v>
      </c>
      <c r="N5453" s="15" t="n">
        <f aca="false">J5453*K5453</f>
        <v>260.9</v>
      </c>
      <c r="O5453" s="15" t="n">
        <f aca="false">N5453*L5453</f>
        <v>0</v>
      </c>
      <c r="P5453" s="15" t="n">
        <f aca="false">N5453-O5453</f>
        <v>260.9</v>
      </c>
      <c r="Q5453" s="15" t="n">
        <f aca="false">J5453*INDEX(dProdutos!$F$2:$F$47,MATCH(E5453,dProdutos!$A$2:$A$47,0))</f>
        <v>99.86</v>
      </c>
      <c r="R5453" s="15" t="n">
        <f aca="false">IF(I5453="Cancelado",0,P5453-Q5453)</f>
        <v>161.04</v>
      </c>
      <c r="S5453" s="17" t="str">
        <f aca="false">INDEX(dProdutos!$D$2:$D$47,MATCH(E5453,dProdutos!$A$2:$A$47,0))</f>
        <v>Acessórios</v>
      </c>
    </row>
    <row r="5454" customFormat="false" ht="15" hidden="false" customHeight="false" outlineLevel="0" collapsed="false">
      <c r="A5454" s="17" t="s">
        <v>4839</v>
      </c>
      <c r="B5454" s="17" t="n">
        <v>1</v>
      </c>
      <c r="C5454" s="21" t="n">
        <v>46013</v>
      </c>
      <c r="D5454" s="17" t="s">
        <v>946</v>
      </c>
      <c r="E5454" s="17" t="s">
        <v>183</v>
      </c>
      <c r="F5454" s="17" t="s">
        <v>1503</v>
      </c>
      <c r="G5454" s="17" t="s">
        <v>59</v>
      </c>
      <c r="H5454" s="17" t="s">
        <v>1540</v>
      </c>
      <c r="I5454" s="17" t="s">
        <v>1524</v>
      </c>
      <c r="J5454" s="17" t="n">
        <v>1</v>
      </c>
      <c r="K5454" s="15" t="n">
        <v>121.9</v>
      </c>
      <c r="L5454" s="22" t="n">
        <v>0</v>
      </c>
      <c r="M5454" s="15" t="n">
        <v>13.17</v>
      </c>
      <c r="N5454" s="15" t="n">
        <f aca="false">J5454*K5454</f>
        <v>121.9</v>
      </c>
      <c r="O5454" s="15" t="n">
        <f aca="false">N5454*L5454</f>
        <v>0</v>
      </c>
      <c r="P5454" s="15" t="n">
        <f aca="false">N5454-O5454</f>
        <v>121.9</v>
      </c>
      <c r="Q5454" s="15" t="n">
        <f aca="false">J5454*INDEX(dProdutos!$F$2:$F$47,MATCH(E5454,dProdutos!$A$2:$A$47,0))</f>
        <v>52.76</v>
      </c>
      <c r="R5454" s="15" t="n">
        <f aca="false">IF(I5454="Cancelado",0,P5454-Q5454)</f>
        <v>69.14</v>
      </c>
      <c r="S5454" s="17" t="str">
        <f aca="false">INDEX(dProdutos!$D$2:$D$47,MATCH(E5454,dProdutos!$A$2:$A$47,0))</f>
        <v>Eletrônicos</v>
      </c>
    </row>
    <row r="5455" customFormat="false" ht="15" hidden="false" customHeight="false" outlineLevel="0" collapsed="false">
      <c r="A5455" s="17" t="s">
        <v>4839</v>
      </c>
      <c r="B5455" s="17" t="n">
        <v>2</v>
      </c>
      <c r="C5455" s="21" t="n">
        <v>46013</v>
      </c>
      <c r="D5455" s="17" t="s">
        <v>946</v>
      </c>
      <c r="E5455" s="17" t="s">
        <v>192</v>
      </c>
      <c r="F5455" s="17" t="s">
        <v>1503</v>
      </c>
      <c r="G5455" s="17" t="s">
        <v>59</v>
      </c>
      <c r="H5455" s="17" t="s">
        <v>1540</v>
      </c>
      <c r="I5455" s="17" t="s">
        <v>1524</v>
      </c>
      <c r="J5455" s="17" t="n">
        <v>1</v>
      </c>
      <c r="K5455" s="15" t="n">
        <v>245.9</v>
      </c>
      <c r="L5455" s="22" t="n">
        <v>0</v>
      </c>
      <c r="M5455" s="15" t="n">
        <v>0</v>
      </c>
      <c r="N5455" s="15" t="n">
        <f aca="false">J5455*K5455</f>
        <v>245.9</v>
      </c>
      <c r="O5455" s="15" t="n">
        <f aca="false">N5455*L5455</f>
        <v>0</v>
      </c>
      <c r="P5455" s="15" t="n">
        <f aca="false">N5455-O5455</f>
        <v>245.9</v>
      </c>
      <c r="Q5455" s="15" t="n">
        <f aca="false">J5455*INDEX(dProdutos!$F$2:$F$47,MATCH(E5455,dProdutos!$A$2:$A$47,0))</f>
        <v>107.78</v>
      </c>
      <c r="R5455" s="15" t="n">
        <f aca="false">IF(I5455="Cancelado",0,P5455-Q5455)</f>
        <v>138.12</v>
      </c>
      <c r="S5455" s="17" t="str">
        <f aca="false">INDEX(dProdutos!$D$2:$D$47,MATCH(E5455,dProdutos!$A$2:$A$47,0))</f>
        <v>Eletrônicos</v>
      </c>
    </row>
    <row r="5456" customFormat="false" ht="15" hidden="false" customHeight="false" outlineLevel="0" collapsed="false">
      <c r="A5456" s="17" t="s">
        <v>4840</v>
      </c>
      <c r="B5456" s="17" t="n">
        <v>1</v>
      </c>
      <c r="C5456" s="21" t="n">
        <v>46013</v>
      </c>
      <c r="D5456" s="17" t="s">
        <v>417</v>
      </c>
      <c r="E5456" s="17" t="s">
        <v>183</v>
      </c>
      <c r="F5456" s="17" t="s">
        <v>1497</v>
      </c>
      <c r="G5456" s="17" t="s">
        <v>64</v>
      </c>
      <c r="H5456" s="17" t="s">
        <v>1523</v>
      </c>
      <c r="I5456" s="17" t="s">
        <v>1524</v>
      </c>
      <c r="J5456" s="17" t="n">
        <v>1</v>
      </c>
      <c r="K5456" s="15" t="n">
        <v>121.9</v>
      </c>
      <c r="L5456" s="22" t="n">
        <v>0.05</v>
      </c>
      <c r="M5456" s="15" t="n">
        <v>20.53</v>
      </c>
      <c r="N5456" s="15" t="n">
        <f aca="false">J5456*K5456</f>
        <v>121.9</v>
      </c>
      <c r="O5456" s="15" t="n">
        <f aca="false">N5456*L5456</f>
        <v>6.095</v>
      </c>
      <c r="P5456" s="15" t="n">
        <f aca="false">N5456-O5456</f>
        <v>115.805</v>
      </c>
      <c r="Q5456" s="15" t="n">
        <f aca="false">J5456*INDEX(dProdutos!$F$2:$F$47,MATCH(E5456,dProdutos!$A$2:$A$47,0))</f>
        <v>52.76</v>
      </c>
      <c r="R5456" s="15" t="n">
        <f aca="false">IF(I5456="Cancelado",0,P5456-Q5456)</f>
        <v>63.045</v>
      </c>
      <c r="S5456" s="17" t="str">
        <f aca="false">INDEX(dProdutos!$D$2:$D$47,MATCH(E5456,dProdutos!$A$2:$A$47,0))</f>
        <v>Eletrônicos</v>
      </c>
    </row>
    <row r="5457" customFormat="false" ht="15" hidden="false" customHeight="false" outlineLevel="0" collapsed="false">
      <c r="A5457" s="17" t="s">
        <v>4840</v>
      </c>
      <c r="B5457" s="17" t="n">
        <v>2</v>
      </c>
      <c r="C5457" s="21" t="n">
        <v>46013</v>
      </c>
      <c r="D5457" s="17" t="s">
        <v>417</v>
      </c>
      <c r="E5457" s="17" t="s">
        <v>95</v>
      </c>
      <c r="F5457" s="17" t="s">
        <v>1497</v>
      </c>
      <c r="G5457" s="17" t="s">
        <v>64</v>
      </c>
      <c r="H5457" s="17" t="s">
        <v>1523</v>
      </c>
      <c r="I5457" s="17" t="s">
        <v>1524</v>
      </c>
      <c r="J5457" s="17" t="n">
        <v>1</v>
      </c>
      <c r="K5457" s="15" t="n">
        <v>77.9</v>
      </c>
      <c r="L5457" s="22" t="n">
        <v>0</v>
      </c>
      <c r="M5457" s="15" t="n">
        <v>0</v>
      </c>
      <c r="N5457" s="15" t="n">
        <f aca="false">J5457*K5457</f>
        <v>77.9</v>
      </c>
      <c r="O5457" s="15" t="n">
        <f aca="false">N5457*L5457</f>
        <v>0</v>
      </c>
      <c r="P5457" s="15" t="n">
        <f aca="false">N5457-O5457</f>
        <v>77.9</v>
      </c>
      <c r="Q5457" s="15" t="n">
        <f aca="false">J5457*INDEX(dProdutos!$F$2:$F$47,MATCH(E5457,dProdutos!$A$2:$A$47,0))</f>
        <v>36.71</v>
      </c>
      <c r="R5457" s="15" t="n">
        <f aca="false">IF(I5457="Cancelado",0,P5457-Q5457)</f>
        <v>41.19</v>
      </c>
      <c r="S5457" s="17" t="str">
        <f aca="false">INDEX(dProdutos!$D$2:$D$47,MATCH(E5457,dProdutos!$A$2:$A$47,0))</f>
        <v>Moda Feminina</v>
      </c>
    </row>
    <row r="5458" customFormat="false" ht="15" hidden="false" customHeight="false" outlineLevel="0" collapsed="false">
      <c r="A5458" s="17" t="s">
        <v>4841</v>
      </c>
      <c r="B5458" s="17" t="n">
        <v>1</v>
      </c>
      <c r="C5458" s="21" t="n">
        <v>46013</v>
      </c>
      <c r="D5458" s="17" t="s">
        <v>1334</v>
      </c>
      <c r="E5458" s="17" t="s">
        <v>95</v>
      </c>
      <c r="F5458" s="17" t="s">
        <v>1487</v>
      </c>
      <c r="G5458" s="17" t="s">
        <v>61</v>
      </c>
      <c r="H5458" s="17" t="s">
        <v>1537</v>
      </c>
      <c r="I5458" s="17" t="s">
        <v>1524</v>
      </c>
      <c r="J5458" s="17" t="n">
        <v>1</v>
      </c>
      <c r="K5458" s="15" t="n">
        <v>77.9</v>
      </c>
      <c r="L5458" s="22" t="n">
        <v>0.05</v>
      </c>
      <c r="M5458" s="15" t="n">
        <v>16.09</v>
      </c>
      <c r="N5458" s="15" t="n">
        <f aca="false">J5458*K5458</f>
        <v>77.9</v>
      </c>
      <c r="O5458" s="15" t="n">
        <f aca="false">N5458*L5458</f>
        <v>3.895</v>
      </c>
      <c r="P5458" s="15" t="n">
        <f aca="false">N5458-O5458</f>
        <v>74.005</v>
      </c>
      <c r="Q5458" s="15" t="n">
        <f aca="false">J5458*INDEX(dProdutos!$F$2:$F$47,MATCH(E5458,dProdutos!$A$2:$A$47,0))</f>
        <v>36.71</v>
      </c>
      <c r="R5458" s="15" t="n">
        <f aca="false">IF(I5458="Cancelado",0,P5458-Q5458)</f>
        <v>37.295</v>
      </c>
      <c r="S5458" s="17" t="str">
        <f aca="false">INDEX(dProdutos!$D$2:$D$47,MATCH(E5458,dProdutos!$A$2:$A$47,0))</f>
        <v>Moda Feminina</v>
      </c>
    </row>
    <row r="5459" customFormat="false" ht="15" hidden="false" customHeight="false" outlineLevel="0" collapsed="false">
      <c r="A5459" s="17" t="s">
        <v>4841</v>
      </c>
      <c r="B5459" s="17" t="n">
        <v>2</v>
      </c>
      <c r="C5459" s="21" t="n">
        <v>46013</v>
      </c>
      <c r="D5459" s="17" t="s">
        <v>1334</v>
      </c>
      <c r="E5459" s="17" t="s">
        <v>150</v>
      </c>
      <c r="F5459" s="17" t="s">
        <v>1487</v>
      </c>
      <c r="G5459" s="17" t="s">
        <v>61</v>
      </c>
      <c r="H5459" s="17" t="s">
        <v>1537</v>
      </c>
      <c r="I5459" s="17" t="s">
        <v>1524</v>
      </c>
      <c r="J5459" s="17" t="n">
        <v>1</v>
      </c>
      <c r="K5459" s="15" t="n">
        <v>71.9</v>
      </c>
      <c r="L5459" s="22" t="n">
        <v>0.05</v>
      </c>
      <c r="M5459" s="15" t="n">
        <v>0</v>
      </c>
      <c r="N5459" s="15" t="n">
        <f aca="false">J5459*K5459</f>
        <v>71.9</v>
      </c>
      <c r="O5459" s="15" t="n">
        <f aca="false">N5459*L5459</f>
        <v>3.595</v>
      </c>
      <c r="P5459" s="15" t="n">
        <f aca="false">N5459-O5459</f>
        <v>68.305</v>
      </c>
      <c r="Q5459" s="15" t="n">
        <f aca="false">J5459*INDEX(dProdutos!$F$2:$F$47,MATCH(E5459,dProdutos!$A$2:$A$47,0))</f>
        <v>27.38</v>
      </c>
      <c r="R5459" s="15" t="n">
        <f aca="false">IF(I5459="Cancelado",0,P5459-Q5459)</f>
        <v>40.925</v>
      </c>
      <c r="S5459" s="17" t="str">
        <f aca="false">INDEX(dProdutos!$D$2:$D$47,MATCH(E5459,dProdutos!$A$2:$A$47,0))</f>
        <v>Acessórios</v>
      </c>
    </row>
    <row r="5460" customFormat="false" ht="15" hidden="false" customHeight="false" outlineLevel="0" collapsed="false">
      <c r="A5460" s="17" t="s">
        <v>4842</v>
      </c>
      <c r="B5460" s="17" t="n">
        <v>1</v>
      </c>
      <c r="C5460" s="21" t="n">
        <v>46013</v>
      </c>
      <c r="D5460" s="17" t="s">
        <v>738</v>
      </c>
      <c r="E5460" s="17" t="s">
        <v>138</v>
      </c>
      <c r="F5460" s="17" t="s">
        <v>1487</v>
      </c>
      <c r="G5460" s="17" t="s">
        <v>59</v>
      </c>
      <c r="H5460" s="17" t="s">
        <v>1523</v>
      </c>
      <c r="I5460" s="17" t="s">
        <v>1524</v>
      </c>
      <c r="J5460" s="17" t="n">
        <v>1</v>
      </c>
      <c r="K5460" s="15" t="n">
        <v>231.9</v>
      </c>
      <c r="L5460" s="22" t="n">
        <v>0</v>
      </c>
      <c r="M5460" s="15" t="n">
        <v>27.63</v>
      </c>
      <c r="N5460" s="15" t="n">
        <f aca="false">J5460*K5460</f>
        <v>231.9</v>
      </c>
      <c r="O5460" s="15" t="n">
        <f aca="false">N5460*L5460</f>
        <v>0</v>
      </c>
      <c r="P5460" s="15" t="n">
        <f aca="false">N5460-O5460</f>
        <v>231.9</v>
      </c>
      <c r="Q5460" s="15" t="n">
        <f aca="false">J5460*INDEX(dProdutos!$F$2:$F$47,MATCH(E5460,dProdutos!$A$2:$A$47,0))</f>
        <v>132.21</v>
      </c>
      <c r="R5460" s="15" t="n">
        <f aca="false">IF(I5460="Cancelado",0,P5460-Q5460)</f>
        <v>99.69</v>
      </c>
      <c r="S5460" s="17" t="str">
        <f aca="false">INDEX(dProdutos!$D$2:$D$47,MATCH(E5460,dProdutos!$A$2:$A$47,0))</f>
        <v>Calçados</v>
      </c>
    </row>
    <row r="5461" customFormat="false" ht="15" hidden="false" customHeight="false" outlineLevel="0" collapsed="false">
      <c r="A5461" s="17" t="s">
        <v>4842</v>
      </c>
      <c r="B5461" s="17" t="n">
        <v>2</v>
      </c>
      <c r="C5461" s="21" t="n">
        <v>46013</v>
      </c>
      <c r="D5461" s="17" t="s">
        <v>738</v>
      </c>
      <c r="E5461" s="17" t="s">
        <v>132</v>
      </c>
      <c r="F5461" s="17" t="s">
        <v>1487</v>
      </c>
      <c r="G5461" s="17" t="s">
        <v>59</v>
      </c>
      <c r="H5461" s="17" t="s">
        <v>1523</v>
      </c>
      <c r="I5461" s="17" t="s">
        <v>1524</v>
      </c>
      <c r="J5461" s="17" t="n">
        <v>1</v>
      </c>
      <c r="K5461" s="15" t="n">
        <v>179.9</v>
      </c>
      <c r="L5461" s="22" t="n">
        <v>0</v>
      </c>
      <c r="M5461" s="15" t="n">
        <v>0</v>
      </c>
      <c r="N5461" s="15" t="n">
        <f aca="false">J5461*K5461</f>
        <v>179.9</v>
      </c>
      <c r="O5461" s="15" t="n">
        <f aca="false">N5461*L5461</f>
        <v>0</v>
      </c>
      <c r="P5461" s="15" t="n">
        <f aca="false">N5461-O5461</f>
        <v>179.9</v>
      </c>
      <c r="Q5461" s="15" t="n">
        <f aca="false">J5461*INDEX(dProdutos!$F$2:$F$47,MATCH(E5461,dProdutos!$A$2:$A$47,0))</f>
        <v>93.56</v>
      </c>
      <c r="R5461" s="15" t="n">
        <f aca="false">IF(I5461="Cancelado",0,P5461-Q5461)</f>
        <v>86.34</v>
      </c>
      <c r="S5461" s="17" t="str">
        <f aca="false">INDEX(dProdutos!$D$2:$D$47,MATCH(E5461,dProdutos!$A$2:$A$47,0))</f>
        <v>Calçados</v>
      </c>
    </row>
    <row r="5462" customFormat="false" ht="15" hidden="false" customHeight="false" outlineLevel="0" collapsed="false">
      <c r="A5462" s="17" t="s">
        <v>4842</v>
      </c>
      <c r="B5462" s="17" t="n">
        <v>3</v>
      </c>
      <c r="C5462" s="21" t="n">
        <v>46013</v>
      </c>
      <c r="D5462" s="17" t="s">
        <v>738</v>
      </c>
      <c r="E5462" s="17" t="s">
        <v>147</v>
      </c>
      <c r="F5462" s="17" t="s">
        <v>1487</v>
      </c>
      <c r="G5462" s="17" t="s">
        <v>59</v>
      </c>
      <c r="H5462" s="17" t="s">
        <v>1523</v>
      </c>
      <c r="I5462" s="17" t="s">
        <v>1524</v>
      </c>
      <c r="J5462" s="17" t="n">
        <v>1</v>
      </c>
      <c r="K5462" s="15" t="n">
        <v>231.9</v>
      </c>
      <c r="L5462" s="22" t="n">
        <v>0</v>
      </c>
      <c r="M5462" s="15" t="n">
        <v>0</v>
      </c>
      <c r="N5462" s="15" t="n">
        <f aca="false">J5462*K5462</f>
        <v>231.9</v>
      </c>
      <c r="O5462" s="15" t="n">
        <f aca="false">N5462*L5462</f>
        <v>0</v>
      </c>
      <c r="P5462" s="15" t="n">
        <f aca="false">N5462-O5462</f>
        <v>231.9</v>
      </c>
      <c r="Q5462" s="15" t="n">
        <f aca="false">J5462*INDEX(dProdutos!$F$2:$F$47,MATCH(E5462,dProdutos!$A$2:$A$47,0))</f>
        <v>130.9</v>
      </c>
      <c r="R5462" s="15" t="n">
        <f aca="false">IF(I5462="Cancelado",0,P5462-Q5462)</f>
        <v>101</v>
      </c>
      <c r="S5462" s="17" t="str">
        <f aca="false">INDEX(dProdutos!$D$2:$D$47,MATCH(E5462,dProdutos!$A$2:$A$47,0))</f>
        <v>Acessórios</v>
      </c>
    </row>
    <row r="5463" customFormat="false" ht="15" hidden="false" customHeight="false" outlineLevel="0" collapsed="false">
      <c r="A5463" s="17" t="s">
        <v>4842</v>
      </c>
      <c r="B5463" s="17" t="n">
        <v>4</v>
      </c>
      <c r="C5463" s="21" t="n">
        <v>46013</v>
      </c>
      <c r="D5463" s="17" t="s">
        <v>738</v>
      </c>
      <c r="E5463" s="17" t="s">
        <v>144</v>
      </c>
      <c r="F5463" s="17" t="s">
        <v>1487</v>
      </c>
      <c r="G5463" s="17" t="s">
        <v>59</v>
      </c>
      <c r="H5463" s="17" t="s">
        <v>1523</v>
      </c>
      <c r="I5463" s="17" t="s">
        <v>1524</v>
      </c>
      <c r="J5463" s="17" t="n">
        <v>1</v>
      </c>
      <c r="K5463" s="15" t="n">
        <v>260.9</v>
      </c>
      <c r="L5463" s="22" t="n">
        <v>0</v>
      </c>
      <c r="M5463" s="15" t="n">
        <v>0</v>
      </c>
      <c r="N5463" s="15" t="n">
        <f aca="false">J5463*K5463</f>
        <v>260.9</v>
      </c>
      <c r="O5463" s="15" t="n">
        <f aca="false">N5463*L5463</f>
        <v>0</v>
      </c>
      <c r="P5463" s="15" t="n">
        <f aca="false">N5463-O5463</f>
        <v>260.9</v>
      </c>
      <c r="Q5463" s="15" t="n">
        <f aca="false">J5463*INDEX(dProdutos!$F$2:$F$47,MATCH(E5463,dProdutos!$A$2:$A$47,0))</f>
        <v>99.86</v>
      </c>
      <c r="R5463" s="15" t="n">
        <f aca="false">IF(I5463="Cancelado",0,P5463-Q5463)</f>
        <v>161.04</v>
      </c>
      <c r="S5463" s="17" t="str">
        <f aca="false">INDEX(dProdutos!$D$2:$D$47,MATCH(E5463,dProdutos!$A$2:$A$47,0))</f>
        <v>Acessórios</v>
      </c>
    </row>
    <row r="5464" customFormat="false" ht="15" hidden="false" customHeight="false" outlineLevel="0" collapsed="false">
      <c r="A5464" s="17" t="s">
        <v>4843</v>
      </c>
      <c r="B5464" s="17" t="n">
        <v>1</v>
      </c>
      <c r="C5464" s="21" t="n">
        <v>46013</v>
      </c>
      <c r="D5464" s="17" t="s">
        <v>1125</v>
      </c>
      <c r="E5464" s="17" t="s">
        <v>201</v>
      </c>
      <c r="F5464" s="17" t="s">
        <v>1490</v>
      </c>
      <c r="G5464" s="17" t="s">
        <v>59</v>
      </c>
      <c r="H5464" s="17" t="s">
        <v>1540</v>
      </c>
      <c r="I5464" s="17" t="s">
        <v>1524</v>
      </c>
      <c r="J5464" s="17" t="n">
        <v>1</v>
      </c>
      <c r="K5464" s="15" t="n">
        <v>236.9</v>
      </c>
      <c r="L5464" s="22" t="n">
        <v>0</v>
      </c>
      <c r="M5464" s="15" t="n">
        <v>18.96</v>
      </c>
      <c r="N5464" s="15" t="n">
        <f aca="false">J5464*K5464</f>
        <v>236.9</v>
      </c>
      <c r="O5464" s="15" t="n">
        <f aca="false">N5464*L5464</f>
        <v>0</v>
      </c>
      <c r="P5464" s="15" t="n">
        <f aca="false">N5464-O5464</f>
        <v>236.9</v>
      </c>
      <c r="Q5464" s="15" t="n">
        <f aca="false">J5464*INDEX(dProdutos!$F$2:$F$47,MATCH(E5464,dProdutos!$A$2:$A$47,0))</f>
        <v>96.23</v>
      </c>
      <c r="R5464" s="15" t="n">
        <f aca="false">IF(I5464="Cancelado",0,P5464-Q5464)</f>
        <v>140.67</v>
      </c>
      <c r="S5464" s="17" t="str">
        <f aca="false">INDEX(dProdutos!$D$2:$D$47,MATCH(E5464,dProdutos!$A$2:$A$47,0))</f>
        <v>Beleza</v>
      </c>
    </row>
    <row r="5465" customFormat="false" ht="15" hidden="false" customHeight="false" outlineLevel="0" collapsed="false">
      <c r="A5465" s="17" t="s">
        <v>4844</v>
      </c>
      <c r="B5465" s="17" t="n">
        <v>1</v>
      </c>
      <c r="C5465" s="21" t="n">
        <v>46013</v>
      </c>
      <c r="D5465" s="17" t="s">
        <v>822</v>
      </c>
      <c r="E5465" s="17" t="s">
        <v>165</v>
      </c>
      <c r="F5465" s="17" t="s">
        <v>1501</v>
      </c>
      <c r="G5465" s="17" t="s">
        <v>62</v>
      </c>
      <c r="H5465" s="17" t="s">
        <v>1540</v>
      </c>
      <c r="I5465" s="17" t="s">
        <v>1524</v>
      </c>
      <c r="J5465" s="17" t="n">
        <v>1</v>
      </c>
      <c r="K5465" s="15" t="n">
        <v>231.9</v>
      </c>
      <c r="L5465" s="22" t="n">
        <v>0</v>
      </c>
      <c r="M5465" s="15" t="n">
        <v>0</v>
      </c>
      <c r="N5465" s="15" t="n">
        <f aca="false">J5465*K5465</f>
        <v>231.9</v>
      </c>
      <c r="O5465" s="15" t="n">
        <f aca="false">N5465*L5465</f>
        <v>0</v>
      </c>
      <c r="P5465" s="15" t="n">
        <f aca="false">N5465-O5465</f>
        <v>231.9</v>
      </c>
      <c r="Q5465" s="15" t="n">
        <f aca="false">J5465*INDEX(dProdutos!$F$2:$F$47,MATCH(E5465,dProdutos!$A$2:$A$47,0))</f>
        <v>140.83</v>
      </c>
      <c r="R5465" s="15" t="n">
        <f aca="false">IF(I5465="Cancelado",0,P5465-Q5465)</f>
        <v>91.07</v>
      </c>
      <c r="S5465" s="17" t="str">
        <f aca="false">INDEX(dProdutos!$D$2:$D$47,MATCH(E5465,dProdutos!$A$2:$A$47,0))</f>
        <v>Casa</v>
      </c>
    </row>
    <row r="5466" customFormat="false" ht="15" hidden="false" customHeight="false" outlineLevel="0" collapsed="false">
      <c r="A5466" s="17" t="s">
        <v>4845</v>
      </c>
      <c r="B5466" s="17" t="n">
        <v>1</v>
      </c>
      <c r="C5466" s="21" t="n">
        <v>46013</v>
      </c>
      <c r="D5466" s="17" t="s">
        <v>1392</v>
      </c>
      <c r="E5466" s="17" t="s">
        <v>165</v>
      </c>
      <c r="F5466" s="17" t="s">
        <v>1490</v>
      </c>
      <c r="G5466" s="17" t="s">
        <v>59</v>
      </c>
      <c r="H5466" s="17" t="s">
        <v>1523</v>
      </c>
      <c r="I5466" s="17" t="s">
        <v>1524</v>
      </c>
      <c r="J5466" s="17" t="n">
        <v>1</v>
      </c>
      <c r="K5466" s="15" t="n">
        <v>231.9</v>
      </c>
      <c r="L5466" s="22" t="n">
        <v>0</v>
      </c>
      <c r="M5466" s="15" t="n">
        <v>0</v>
      </c>
      <c r="N5466" s="15" t="n">
        <f aca="false">J5466*K5466</f>
        <v>231.9</v>
      </c>
      <c r="O5466" s="15" t="n">
        <f aca="false">N5466*L5466</f>
        <v>0</v>
      </c>
      <c r="P5466" s="15" t="n">
        <f aca="false">N5466-O5466</f>
        <v>231.9</v>
      </c>
      <c r="Q5466" s="15" t="n">
        <f aca="false">J5466*INDEX(dProdutos!$F$2:$F$47,MATCH(E5466,dProdutos!$A$2:$A$47,0))</f>
        <v>140.83</v>
      </c>
      <c r="R5466" s="15" t="n">
        <f aca="false">IF(I5466="Cancelado",0,P5466-Q5466)</f>
        <v>91.07</v>
      </c>
      <c r="S5466" s="17" t="str">
        <f aca="false">INDEX(dProdutos!$D$2:$D$47,MATCH(E5466,dProdutos!$A$2:$A$47,0))</f>
        <v>Casa</v>
      </c>
    </row>
    <row r="5467" customFormat="false" ht="15" hidden="false" customHeight="false" outlineLevel="0" collapsed="false">
      <c r="A5467" s="17" t="s">
        <v>4846</v>
      </c>
      <c r="B5467" s="17" t="n">
        <v>1</v>
      </c>
      <c r="C5467" s="21" t="n">
        <v>46013</v>
      </c>
      <c r="D5467" s="17" t="s">
        <v>1172</v>
      </c>
      <c r="E5467" s="17" t="s">
        <v>114</v>
      </c>
      <c r="F5467" s="17" t="s">
        <v>1497</v>
      </c>
      <c r="G5467" s="17" t="s">
        <v>63</v>
      </c>
      <c r="H5467" s="17" t="s">
        <v>1523</v>
      </c>
      <c r="I5467" s="17" t="s">
        <v>1524</v>
      </c>
      <c r="J5467" s="17" t="n">
        <v>2</v>
      </c>
      <c r="K5467" s="15" t="n">
        <v>202.9</v>
      </c>
      <c r="L5467" s="22" t="n">
        <v>0</v>
      </c>
      <c r="M5467" s="15" t="n">
        <v>26.21</v>
      </c>
      <c r="N5467" s="15" t="n">
        <f aca="false">J5467*K5467</f>
        <v>405.8</v>
      </c>
      <c r="O5467" s="15" t="n">
        <f aca="false">N5467*L5467</f>
        <v>0</v>
      </c>
      <c r="P5467" s="15" t="n">
        <f aca="false">N5467-O5467</f>
        <v>405.8</v>
      </c>
      <c r="Q5467" s="15" t="n">
        <f aca="false">J5467*INDEX(dProdutos!$F$2:$F$47,MATCH(E5467,dProdutos!$A$2:$A$47,0))</f>
        <v>220.78</v>
      </c>
      <c r="R5467" s="15" t="n">
        <f aca="false">IF(I5467="Cancelado",0,P5467-Q5467)</f>
        <v>185.02</v>
      </c>
      <c r="S5467" s="17" t="str">
        <f aca="false">INDEX(dProdutos!$D$2:$D$47,MATCH(E5467,dProdutos!$A$2:$A$47,0))</f>
        <v>Moda Masculina</v>
      </c>
    </row>
    <row r="5468" customFormat="false" ht="15" hidden="false" customHeight="false" outlineLevel="0" collapsed="false">
      <c r="A5468" s="17" t="s">
        <v>4846</v>
      </c>
      <c r="B5468" s="17" t="n">
        <v>2</v>
      </c>
      <c r="C5468" s="21" t="n">
        <v>46013</v>
      </c>
      <c r="D5468" s="17" t="s">
        <v>1172</v>
      </c>
      <c r="E5468" s="17" t="s">
        <v>108</v>
      </c>
      <c r="F5468" s="17" t="s">
        <v>1497</v>
      </c>
      <c r="G5468" s="17" t="s">
        <v>63</v>
      </c>
      <c r="H5468" s="17" t="s">
        <v>1523</v>
      </c>
      <c r="I5468" s="17" t="s">
        <v>1524</v>
      </c>
      <c r="J5468" s="17" t="n">
        <v>1</v>
      </c>
      <c r="K5468" s="15" t="n">
        <v>265.9</v>
      </c>
      <c r="L5468" s="22" t="n">
        <v>0</v>
      </c>
      <c r="M5468" s="15" t="n">
        <v>0</v>
      </c>
      <c r="N5468" s="15" t="n">
        <f aca="false">J5468*K5468</f>
        <v>265.9</v>
      </c>
      <c r="O5468" s="15" t="n">
        <f aca="false">N5468*L5468</f>
        <v>0</v>
      </c>
      <c r="P5468" s="15" t="n">
        <f aca="false">N5468-O5468</f>
        <v>265.9</v>
      </c>
      <c r="Q5468" s="15" t="n">
        <f aca="false">J5468*INDEX(dProdutos!$F$2:$F$47,MATCH(E5468,dProdutos!$A$2:$A$47,0))</f>
        <v>155.62</v>
      </c>
      <c r="R5468" s="15" t="n">
        <f aca="false">IF(I5468="Cancelado",0,P5468-Q5468)</f>
        <v>110.28</v>
      </c>
      <c r="S5468" s="17" t="str">
        <f aca="false">INDEX(dProdutos!$D$2:$D$47,MATCH(E5468,dProdutos!$A$2:$A$47,0))</f>
        <v>Moda Masculina</v>
      </c>
    </row>
    <row r="5469" customFormat="false" ht="15" hidden="false" customHeight="false" outlineLevel="0" collapsed="false">
      <c r="A5469" s="17" t="s">
        <v>4846</v>
      </c>
      <c r="B5469" s="17" t="n">
        <v>3</v>
      </c>
      <c r="C5469" s="21" t="n">
        <v>46013</v>
      </c>
      <c r="D5469" s="17" t="s">
        <v>1172</v>
      </c>
      <c r="E5469" s="17" t="s">
        <v>150</v>
      </c>
      <c r="F5469" s="17" t="s">
        <v>1497</v>
      </c>
      <c r="G5469" s="17" t="s">
        <v>63</v>
      </c>
      <c r="H5469" s="17" t="s">
        <v>1523</v>
      </c>
      <c r="I5469" s="17" t="s">
        <v>1524</v>
      </c>
      <c r="J5469" s="17" t="n">
        <v>1</v>
      </c>
      <c r="K5469" s="15" t="n">
        <v>71.9</v>
      </c>
      <c r="L5469" s="22" t="n">
        <v>0.15</v>
      </c>
      <c r="M5469" s="15" t="n">
        <v>0</v>
      </c>
      <c r="N5469" s="15" t="n">
        <f aca="false">J5469*K5469</f>
        <v>71.9</v>
      </c>
      <c r="O5469" s="15" t="n">
        <f aca="false">N5469*L5469</f>
        <v>10.785</v>
      </c>
      <c r="P5469" s="15" t="n">
        <f aca="false">N5469-O5469</f>
        <v>61.115</v>
      </c>
      <c r="Q5469" s="15" t="n">
        <f aca="false">J5469*INDEX(dProdutos!$F$2:$F$47,MATCH(E5469,dProdutos!$A$2:$A$47,0))</f>
        <v>27.38</v>
      </c>
      <c r="R5469" s="15" t="n">
        <f aca="false">IF(I5469="Cancelado",0,P5469-Q5469)</f>
        <v>33.735</v>
      </c>
      <c r="S5469" s="17" t="str">
        <f aca="false">INDEX(dProdutos!$D$2:$D$47,MATCH(E5469,dProdutos!$A$2:$A$47,0))</f>
        <v>Acessórios</v>
      </c>
    </row>
    <row r="5470" customFormat="false" ht="15" hidden="false" customHeight="false" outlineLevel="0" collapsed="false">
      <c r="A5470" s="17" t="s">
        <v>4847</v>
      </c>
      <c r="B5470" s="17" t="n">
        <v>1</v>
      </c>
      <c r="C5470" s="21" t="n">
        <v>46013</v>
      </c>
      <c r="D5470" s="17" t="s">
        <v>962</v>
      </c>
      <c r="E5470" s="17" t="s">
        <v>153</v>
      </c>
      <c r="F5470" s="17" t="s">
        <v>1499</v>
      </c>
      <c r="G5470" s="17" t="s">
        <v>63</v>
      </c>
      <c r="H5470" s="17" t="s">
        <v>1537</v>
      </c>
      <c r="I5470" s="17" t="s">
        <v>1524</v>
      </c>
      <c r="J5470" s="17" t="n">
        <v>1</v>
      </c>
      <c r="K5470" s="15" t="n">
        <v>165.9</v>
      </c>
      <c r="L5470" s="22" t="n">
        <v>0</v>
      </c>
      <c r="M5470" s="15" t="n">
        <v>0</v>
      </c>
      <c r="N5470" s="15" t="n">
        <f aca="false">J5470*K5470</f>
        <v>165.9</v>
      </c>
      <c r="O5470" s="15" t="n">
        <f aca="false">N5470*L5470</f>
        <v>0</v>
      </c>
      <c r="P5470" s="15" t="n">
        <f aca="false">N5470-O5470</f>
        <v>165.9</v>
      </c>
      <c r="Q5470" s="15" t="n">
        <f aca="false">J5470*INDEX(dProdutos!$F$2:$F$47,MATCH(E5470,dProdutos!$A$2:$A$47,0))</f>
        <v>67.28</v>
      </c>
      <c r="R5470" s="15" t="n">
        <f aca="false">IF(I5470="Cancelado",0,P5470-Q5470)</f>
        <v>98.62</v>
      </c>
      <c r="S5470" s="17" t="str">
        <f aca="false">INDEX(dProdutos!$D$2:$D$47,MATCH(E5470,dProdutos!$A$2:$A$47,0))</f>
        <v>Acessórios</v>
      </c>
    </row>
    <row r="5471" customFormat="false" ht="15" hidden="false" customHeight="false" outlineLevel="0" collapsed="false">
      <c r="A5471" s="17" t="s">
        <v>4847</v>
      </c>
      <c r="B5471" s="17" t="n">
        <v>2</v>
      </c>
      <c r="C5471" s="21" t="n">
        <v>46013</v>
      </c>
      <c r="D5471" s="17" t="s">
        <v>962</v>
      </c>
      <c r="E5471" s="17" t="s">
        <v>183</v>
      </c>
      <c r="F5471" s="17" t="s">
        <v>1499</v>
      </c>
      <c r="G5471" s="17" t="s">
        <v>63</v>
      </c>
      <c r="H5471" s="17" t="s">
        <v>1537</v>
      </c>
      <c r="I5471" s="17" t="s">
        <v>1524</v>
      </c>
      <c r="J5471" s="17" t="n">
        <v>1</v>
      </c>
      <c r="K5471" s="15" t="n">
        <v>121.9</v>
      </c>
      <c r="L5471" s="22" t="n">
        <v>0.05</v>
      </c>
      <c r="M5471" s="15" t="n">
        <v>0</v>
      </c>
      <c r="N5471" s="15" t="n">
        <f aca="false">J5471*K5471</f>
        <v>121.9</v>
      </c>
      <c r="O5471" s="15" t="n">
        <f aca="false">N5471*L5471</f>
        <v>6.095</v>
      </c>
      <c r="P5471" s="15" t="n">
        <f aca="false">N5471-O5471</f>
        <v>115.805</v>
      </c>
      <c r="Q5471" s="15" t="n">
        <f aca="false">J5471*INDEX(dProdutos!$F$2:$F$47,MATCH(E5471,dProdutos!$A$2:$A$47,0))</f>
        <v>52.76</v>
      </c>
      <c r="R5471" s="15" t="n">
        <f aca="false">IF(I5471="Cancelado",0,P5471-Q5471)</f>
        <v>63.045</v>
      </c>
      <c r="S5471" s="17" t="str">
        <f aca="false">INDEX(dProdutos!$D$2:$D$47,MATCH(E5471,dProdutos!$A$2:$A$47,0))</f>
        <v>Eletrônicos</v>
      </c>
    </row>
    <row r="5472" customFormat="false" ht="15" hidden="false" customHeight="false" outlineLevel="0" collapsed="false">
      <c r="A5472" s="17" t="s">
        <v>4848</v>
      </c>
      <c r="B5472" s="17" t="n">
        <v>1</v>
      </c>
      <c r="C5472" s="21" t="n">
        <v>46014</v>
      </c>
      <c r="D5472" s="17" t="s">
        <v>1011</v>
      </c>
      <c r="E5472" s="17" t="s">
        <v>150</v>
      </c>
      <c r="F5472" s="17" t="s">
        <v>1487</v>
      </c>
      <c r="G5472" s="17" t="s">
        <v>59</v>
      </c>
      <c r="H5472" s="17" t="s">
        <v>1523</v>
      </c>
      <c r="I5472" s="17" t="s">
        <v>1541</v>
      </c>
      <c r="J5472" s="17" t="n">
        <v>1</v>
      </c>
      <c r="K5472" s="15" t="n">
        <v>71.9</v>
      </c>
      <c r="L5472" s="22" t="n">
        <v>0</v>
      </c>
      <c r="M5472" s="15" t="n">
        <v>24.78</v>
      </c>
      <c r="N5472" s="15" t="n">
        <f aca="false">J5472*K5472</f>
        <v>71.9</v>
      </c>
      <c r="O5472" s="15" t="n">
        <f aca="false">N5472*L5472</f>
        <v>0</v>
      </c>
      <c r="P5472" s="15" t="n">
        <f aca="false">N5472-O5472</f>
        <v>71.9</v>
      </c>
      <c r="Q5472" s="15" t="n">
        <f aca="false">J5472*INDEX(dProdutos!$F$2:$F$47,MATCH(E5472,dProdutos!$A$2:$A$47,0))</f>
        <v>27.38</v>
      </c>
      <c r="R5472" s="15" t="n">
        <f aca="false">IF(I5472="Cancelado",0,P5472-Q5472)</f>
        <v>44.52</v>
      </c>
      <c r="S5472" s="17" t="str">
        <f aca="false">INDEX(dProdutos!$D$2:$D$47,MATCH(E5472,dProdutos!$A$2:$A$47,0))</f>
        <v>Acessórios</v>
      </c>
    </row>
    <row r="5473" customFormat="false" ht="15" hidden="false" customHeight="false" outlineLevel="0" collapsed="false">
      <c r="A5473" s="17" t="s">
        <v>4849</v>
      </c>
      <c r="B5473" s="17" t="n">
        <v>1</v>
      </c>
      <c r="C5473" s="21" t="n">
        <v>46014</v>
      </c>
      <c r="D5473" s="17" t="s">
        <v>1415</v>
      </c>
      <c r="E5473" s="17" t="s">
        <v>150</v>
      </c>
      <c r="F5473" s="17" t="s">
        <v>1487</v>
      </c>
      <c r="G5473" s="17" t="s">
        <v>61</v>
      </c>
      <c r="H5473" s="17" t="s">
        <v>1537</v>
      </c>
      <c r="I5473" s="17" t="s">
        <v>1524</v>
      </c>
      <c r="J5473" s="17" t="n">
        <v>1</v>
      </c>
      <c r="K5473" s="15" t="n">
        <v>71.9</v>
      </c>
      <c r="L5473" s="22" t="n">
        <v>0</v>
      </c>
      <c r="M5473" s="15" t="n">
        <v>0</v>
      </c>
      <c r="N5473" s="15" t="n">
        <f aca="false">J5473*K5473</f>
        <v>71.9</v>
      </c>
      <c r="O5473" s="15" t="n">
        <f aca="false">N5473*L5473</f>
        <v>0</v>
      </c>
      <c r="P5473" s="15" t="n">
        <f aca="false">N5473-O5473</f>
        <v>71.9</v>
      </c>
      <c r="Q5473" s="15" t="n">
        <f aca="false">J5473*INDEX(dProdutos!$F$2:$F$47,MATCH(E5473,dProdutos!$A$2:$A$47,0))</f>
        <v>27.38</v>
      </c>
      <c r="R5473" s="15" t="n">
        <f aca="false">IF(I5473="Cancelado",0,P5473-Q5473)</f>
        <v>44.52</v>
      </c>
      <c r="S5473" s="17" t="str">
        <f aca="false">INDEX(dProdutos!$D$2:$D$47,MATCH(E5473,dProdutos!$A$2:$A$47,0))</f>
        <v>Acessórios</v>
      </c>
    </row>
    <row r="5474" customFormat="false" ht="15" hidden="false" customHeight="false" outlineLevel="0" collapsed="false">
      <c r="A5474" s="17" t="s">
        <v>4850</v>
      </c>
      <c r="B5474" s="17" t="n">
        <v>1</v>
      </c>
      <c r="C5474" s="21" t="n">
        <v>46014</v>
      </c>
      <c r="D5474" s="17" t="s">
        <v>450</v>
      </c>
      <c r="E5474" s="17" t="s">
        <v>189</v>
      </c>
      <c r="F5474" s="17" t="s">
        <v>1499</v>
      </c>
      <c r="G5474" s="17" t="s">
        <v>61</v>
      </c>
      <c r="H5474" s="17" t="s">
        <v>1523</v>
      </c>
      <c r="I5474" s="17" t="s">
        <v>1531</v>
      </c>
      <c r="J5474" s="17" t="n">
        <v>1</v>
      </c>
      <c r="K5474" s="15" t="n">
        <v>138.9</v>
      </c>
      <c r="L5474" s="22" t="n">
        <v>0</v>
      </c>
      <c r="M5474" s="15" t="n">
        <v>33.12</v>
      </c>
      <c r="N5474" s="15" t="n">
        <f aca="false">J5474*K5474</f>
        <v>138.9</v>
      </c>
      <c r="O5474" s="15" t="n">
        <f aca="false">N5474*L5474</f>
        <v>0</v>
      </c>
      <c r="P5474" s="15" t="n">
        <f aca="false">N5474-O5474</f>
        <v>138.9</v>
      </c>
      <c r="Q5474" s="15" t="n">
        <f aca="false">J5474*INDEX(dProdutos!$F$2:$F$47,MATCH(E5474,dProdutos!$A$2:$A$47,0))</f>
        <v>68.96</v>
      </c>
      <c r="R5474" s="15" t="n">
        <f aca="false">IF(I5474="Cancelado",0,P5474-Q5474)</f>
        <v>0</v>
      </c>
      <c r="S5474" s="17" t="str">
        <f aca="false">INDEX(dProdutos!$D$2:$D$47,MATCH(E5474,dProdutos!$A$2:$A$47,0))</f>
        <v>Eletrônicos</v>
      </c>
    </row>
    <row r="5475" customFormat="false" ht="15" hidden="false" customHeight="false" outlineLevel="0" collapsed="false">
      <c r="A5475" s="17" t="s">
        <v>4851</v>
      </c>
      <c r="B5475" s="17" t="n">
        <v>1</v>
      </c>
      <c r="C5475" s="21" t="n">
        <v>46014</v>
      </c>
      <c r="D5475" s="17" t="s">
        <v>857</v>
      </c>
      <c r="E5475" s="17" t="s">
        <v>186</v>
      </c>
      <c r="F5475" s="17" t="s">
        <v>1487</v>
      </c>
      <c r="G5475" s="17" t="s">
        <v>59</v>
      </c>
      <c r="H5475" s="17" t="s">
        <v>1537</v>
      </c>
      <c r="I5475" s="17" t="s">
        <v>1524</v>
      </c>
      <c r="J5475" s="17" t="n">
        <v>1</v>
      </c>
      <c r="K5475" s="15" t="n">
        <v>120.9</v>
      </c>
      <c r="L5475" s="22" t="n">
        <v>0</v>
      </c>
      <c r="M5475" s="15" t="n">
        <v>0</v>
      </c>
      <c r="N5475" s="15" t="n">
        <f aca="false">J5475*K5475</f>
        <v>120.9</v>
      </c>
      <c r="O5475" s="15" t="n">
        <f aca="false">N5475*L5475</f>
        <v>0</v>
      </c>
      <c r="P5475" s="15" t="n">
        <f aca="false">N5475-O5475</f>
        <v>120.9</v>
      </c>
      <c r="Q5475" s="15" t="n">
        <f aca="false">J5475*INDEX(dProdutos!$F$2:$F$47,MATCH(E5475,dProdutos!$A$2:$A$47,0))</f>
        <v>72.21</v>
      </c>
      <c r="R5475" s="15" t="n">
        <f aca="false">IF(I5475="Cancelado",0,P5475-Q5475)</f>
        <v>48.69</v>
      </c>
      <c r="S5475" s="17" t="str">
        <f aca="false">INDEX(dProdutos!$D$2:$D$47,MATCH(E5475,dProdutos!$A$2:$A$47,0))</f>
        <v>Eletrônicos</v>
      </c>
    </row>
    <row r="5476" customFormat="false" ht="15" hidden="false" customHeight="false" outlineLevel="0" collapsed="false">
      <c r="A5476" s="17" t="s">
        <v>4851</v>
      </c>
      <c r="B5476" s="17" t="n">
        <v>2</v>
      </c>
      <c r="C5476" s="21" t="n">
        <v>46014</v>
      </c>
      <c r="D5476" s="17" t="s">
        <v>857</v>
      </c>
      <c r="E5476" s="17" t="s">
        <v>174</v>
      </c>
      <c r="F5476" s="17" t="s">
        <v>1487</v>
      </c>
      <c r="G5476" s="17" t="s">
        <v>59</v>
      </c>
      <c r="H5476" s="17" t="s">
        <v>1537</v>
      </c>
      <c r="I5476" s="17" t="s">
        <v>1524</v>
      </c>
      <c r="J5476" s="17" t="n">
        <v>1</v>
      </c>
      <c r="K5476" s="15" t="n">
        <v>250.9</v>
      </c>
      <c r="L5476" s="22" t="n">
        <v>0.15</v>
      </c>
      <c r="M5476" s="15" t="n">
        <v>0</v>
      </c>
      <c r="N5476" s="15" t="n">
        <f aca="false">J5476*K5476</f>
        <v>250.9</v>
      </c>
      <c r="O5476" s="15" t="n">
        <f aca="false">N5476*L5476</f>
        <v>37.635</v>
      </c>
      <c r="P5476" s="15" t="n">
        <f aca="false">N5476-O5476</f>
        <v>213.265</v>
      </c>
      <c r="Q5476" s="15" t="n">
        <f aca="false">J5476*INDEX(dProdutos!$F$2:$F$47,MATCH(E5476,dProdutos!$A$2:$A$47,0))</f>
        <v>151.28</v>
      </c>
      <c r="R5476" s="15" t="n">
        <f aca="false">IF(I5476="Cancelado",0,P5476-Q5476)</f>
        <v>61.985</v>
      </c>
      <c r="S5476" s="17" t="str">
        <f aca="false">INDEX(dProdutos!$D$2:$D$47,MATCH(E5476,dProdutos!$A$2:$A$47,0))</f>
        <v>Casa</v>
      </c>
    </row>
    <row r="5477" customFormat="false" ht="15" hidden="false" customHeight="false" outlineLevel="0" collapsed="false">
      <c r="A5477" s="17" t="s">
        <v>4851</v>
      </c>
      <c r="B5477" s="17" t="n">
        <v>3</v>
      </c>
      <c r="C5477" s="21" t="n">
        <v>46014</v>
      </c>
      <c r="D5477" s="17" t="s">
        <v>857</v>
      </c>
      <c r="E5477" s="17" t="s">
        <v>144</v>
      </c>
      <c r="F5477" s="17" t="s">
        <v>1487</v>
      </c>
      <c r="G5477" s="17" t="s">
        <v>59</v>
      </c>
      <c r="H5477" s="17" t="s">
        <v>1537</v>
      </c>
      <c r="I5477" s="17" t="s">
        <v>1524</v>
      </c>
      <c r="J5477" s="17" t="n">
        <v>1</v>
      </c>
      <c r="K5477" s="15" t="n">
        <v>260.9</v>
      </c>
      <c r="L5477" s="22" t="n">
        <v>0</v>
      </c>
      <c r="M5477" s="15" t="n">
        <v>0</v>
      </c>
      <c r="N5477" s="15" t="n">
        <f aca="false">J5477*K5477</f>
        <v>260.9</v>
      </c>
      <c r="O5477" s="15" t="n">
        <f aca="false">N5477*L5477</f>
        <v>0</v>
      </c>
      <c r="P5477" s="15" t="n">
        <f aca="false">N5477-O5477</f>
        <v>260.9</v>
      </c>
      <c r="Q5477" s="15" t="n">
        <f aca="false">J5477*INDEX(dProdutos!$F$2:$F$47,MATCH(E5477,dProdutos!$A$2:$A$47,0))</f>
        <v>99.86</v>
      </c>
      <c r="R5477" s="15" t="n">
        <f aca="false">IF(I5477="Cancelado",0,P5477-Q5477)</f>
        <v>161.04</v>
      </c>
      <c r="S5477" s="17" t="str">
        <f aca="false">INDEX(dProdutos!$D$2:$D$47,MATCH(E5477,dProdutos!$A$2:$A$47,0))</f>
        <v>Acessórios</v>
      </c>
    </row>
    <row r="5478" customFormat="false" ht="15" hidden="false" customHeight="false" outlineLevel="0" collapsed="false">
      <c r="A5478" s="17" t="s">
        <v>4852</v>
      </c>
      <c r="B5478" s="17" t="n">
        <v>1</v>
      </c>
      <c r="C5478" s="21" t="n">
        <v>46014</v>
      </c>
      <c r="D5478" s="17" t="s">
        <v>837</v>
      </c>
      <c r="E5478" s="17" t="s">
        <v>174</v>
      </c>
      <c r="F5478" s="17" t="s">
        <v>1501</v>
      </c>
      <c r="G5478" s="17" t="s">
        <v>62</v>
      </c>
      <c r="H5478" s="17" t="s">
        <v>1523</v>
      </c>
      <c r="I5478" s="17" t="s">
        <v>1524</v>
      </c>
      <c r="J5478" s="17" t="n">
        <v>1</v>
      </c>
      <c r="K5478" s="15" t="n">
        <v>250.9</v>
      </c>
      <c r="L5478" s="22" t="n">
        <v>0</v>
      </c>
      <c r="M5478" s="15" t="n">
        <v>25.58</v>
      </c>
      <c r="N5478" s="15" t="n">
        <f aca="false">J5478*K5478</f>
        <v>250.9</v>
      </c>
      <c r="O5478" s="15" t="n">
        <f aca="false">N5478*L5478</f>
        <v>0</v>
      </c>
      <c r="P5478" s="15" t="n">
        <f aca="false">N5478-O5478</f>
        <v>250.9</v>
      </c>
      <c r="Q5478" s="15" t="n">
        <f aca="false">J5478*INDEX(dProdutos!$F$2:$F$47,MATCH(E5478,dProdutos!$A$2:$A$47,0))</f>
        <v>151.28</v>
      </c>
      <c r="R5478" s="15" t="n">
        <f aca="false">IF(I5478="Cancelado",0,P5478-Q5478)</f>
        <v>99.62</v>
      </c>
      <c r="S5478" s="17" t="str">
        <f aca="false">INDEX(dProdutos!$D$2:$D$47,MATCH(E5478,dProdutos!$A$2:$A$47,0))</f>
        <v>Casa</v>
      </c>
    </row>
    <row r="5479" customFormat="false" ht="15" hidden="false" customHeight="false" outlineLevel="0" collapsed="false">
      <c r="A5479" s="17" t="s">
        <v>4853</v>
      </c>
      <c r="B5479" s="17" t="n">
        <v>1</v>
      </c>
      <c r="C5479" s="21" t="n">
        <v>46014</v>
      </c>
      <c r="D5479" s="17" t="s">
        <v>342</v>
      </c>
      <c r="E5479" s="17" t="s">
        <v>168</v>
      </c>
      <c r="F5479" s="17" t="s">
        <v>1503</v>
      </c>
      <c r="G5479" s="17" t="s">
        <v>61</v>
      </c>
      <c r="H5479" s="17" t="s">
        <v>1540</v>
      </c>
      <c r="I5479" s="17" t="s">
        <v>1524</v>
      </c>
      <c r="J5479" s="17" t="n">
        <v>1</v>
      </c>
      <c r="K5479" s="15" t="n">
        <v>253.9</v>
      </c>
      <c r="L5479" s="22" t="n">
        <v>0.15</v>
      </c>
      <c r="M5479" s="15" t="n">
        <v>33.39</v>
      </c>
      <c r="N5479" s="15" t="n">
        <f aca="false">J5479*K5479</f>
        <v>253.9</v>
      </c>
      <c r="O5479" s="15" t="n">
        <f aca="false">N5479*L5479</f>
        <v>38.085</v>
      </c>
      <c r="P5479" s="15" t="n">
        <f aca="false">N5479-O5479</f>
        <v>215.815</v>
      </c>
      <c r="Q5479" s="15" t="n">
        <f aca="false">J5479*INDEX(dProdutos!$F$2:$F$47,MATCH(E5479,dProdutos!$A$2:$A$47,0))</f>
        <v>128.94</v>
      </c>
      <c r="R5479" s="15" t="n">
        <f aca="false">IF(I5479="Cancelado",0,P5479-Q5479)</f>
        <v>86.875</v>
      </c>
      <c r="S5479" s="17" t="str">
        <f aca="false">INDEX(dProdutos!$D$2:$D$47,MATCH(E5479,dProdutos!$A$2:$A$47,0))</f>
        <v>Casa</v>
      </c>
    </row>
    <row r="5480" customFormat="false" ht="15" hidden="false" customHeight="false" outlineLevel="0" collapsed="false">
      <c r="A5480" s="17" t="s">
        <v>4854</v>
      </c>
      <c r="B5480" s="17" t="n">
        <v>1</v>
      </c>
      <c r="C5480" s="21" t="n">
        <v>46014</v>
      </c>
      <c r="D5480" s="17" t="s">
        <v>828</v>
      </c>
      <c r="E5480" s="17" t="s">
        <v>85</v>
      </c>
      <c r="F5480" s="17" t="s">
        <v>1490</v>
      </c>
      <c r="G5480" s="17" t="s">
        <v>60</v>
      </c>
      <c r="H5480" s="17" t="s">
        <v>1537</v>
      </c>
      <c r="I5480" s="17" t="s">
        <v>1524</v>
      </c>
      <c r="J5480" s="17" t="n">
        <v>1</v>
      </c>
      <c r="K5480" s="15" t="n">
        <v>165.9</v>
      </c>
      <c r="L5480" s="22" t="n">
        <v>0</v>
      </c>
      <c r="M5480" s="15" t="n">
        <v>34.29</v>
      </c>
      <c r="N5480" s="15" t="n">
        <f aca="false">J5480*K5480</f>
        <v>165.9</v>
      </c>
      <c r="O5480" s="15" t="n">
        <f aca="false">N5480*L5480</f>
        <v>0</v>
      </c>
      <c r="P5480" s="15" t="n">
        <f aca="false">N5480-O5480</f>
        <v>165.9</v>
      </c>
      <c r="Q5480" s="15" t="n">
        <f aca="false">J5480*INDEX(dProdutos!$F$2:$F$47,MATCH(E5480,dProdutos!$A$2:$A$47,0))</f>
        <v>91.55</v>
      </c>
      <c r="R5480" s="15" t="n">
        <f aca="false">IF(I5480="Cancelado",0,P5480-Q5480)</f>
        <v>74.35</v>
      </c>
      <c r="S5480" s="17" t="str">
        <f aca="false">INDEX(dProdutos!$D$2:$D$47,MATCH(E5480,dProdutos!$A$2:$A$47,0))</f>
        <v>Moda Feminina</v>
      </c>
    </row>
    <row r="5481" customFormat="false" ht="15" hidden="false" customHeight="false" outlineLevel="0" collapsed="false">
      <c r="A5481" s="17" t="s">
        <v>4854</v>
      </c>
      <c r="B5481" s="17" t="n">
        <v>2</v>
      </c>
      <c r="C5481" s="21" t="n">
        <v>46014</v>
      </c>
      <c r="D5481" s="17" t="s">
        <v>828</v>
      </c>
      <c r="E5481" s="17" t="s">
        <v>73</v>
      </c>
      <c r="F5481" s="17" t="s">
        <v>1490</v>
      </c>
      <c r="G5481" s="17" t="s">
        <v>60</v>
      </c>
      <c r="H5481" s="17" t="s">
        <v>1537</v>
      </c>
      <c r="I5481" s="17" t="s">
        <v>1524</v>
      </c>
      <c r="J5481" s="17" t="n">
        <v>1</v>
      </c>
      <c r="K5481" s="15" t="n">
        <v>179.9</v>
      </c>
      <c r="L5481" s="22" t="n">
        <v>0.1</v>
      </c>
      <c r="M5481" s="15" t="n">
        <v>0</v>
      </c>
      <c r="N5481" s="15" t="n">
        <f aca="false">J5481*K5481</f>
        <v>179.9</v>
      </c>
      <c r="O5481" s="15" t="n">
        <f aca="false">N5481*L5481</f>
        <v>17.99</v>
      </c>
      <c r="P5481" s="15" t="n">
        <f aca="false">N5481-O5481</f>
        <v>161.91</v>
      </c>
      <c r="Q5481" s="15" t="n">
        <f aca="false">J5481*INDEX(dProdutos!$F$2:$F$47,MATCH(E5481,dProdutos!$A$2:$A$47,0))</f>
        <v>69.44</v>
      </c>
      <c r="R5481" s="15" t="n">
        <f aca="false">IF(I5481="Cancelado",0,P5481-Q5481)</f>
        <v>92.47</v>
      </c>
      <c r="S5481" s="17" t="str">
        <f aca="false">INDEX(dProdutos!$D$2:$D$47,MATCH(E5481,dProdutos!$A$2:$A$47,0))</f>
        <v>Moda Feminina</v>
      </c>
    </row>
    <row r="5482" customFormat="false" ht="15" hidden="false" customHeight="false" outlineLevel="0" collapsed="false">
      <c r="A5482" s="17" t="s">
        <v>4854</v>
      </c>
      <c r="B5482" s="17" t="n">
        <v>3</v>
      </c>
      <c r="C5482" s="21" t="n">
        <v>46014</v>
      </c>
      <c r="D5482" s="17" t="s">
        <v>828</v>
      </c>
      <c r="E5482" s="17" t="s">
        <v>174</v>
      </c>
      <c r="F5482" s="17" t="s">
        <v>1490</v>
      </c>
      <c r="G5482" s="17" t="s">
        <v>60</v>
      </c>
      <c r="H5482" s="17" t="s">
        <v>1537</v>
      </c>
      <c r="I5482" s="17" t="s">
        <v>1524</v>
      </c>
      <c r="J5482" s="17" t="n">
        <v>1</v>
      </c>
      <c r="K5482" s="15" t="n">
        <v>250.9</v>
      </c>
      <c r="L5482" s="22" t="n">
        <v>0</v>
      </c>
      <c r="M5482" s="15" t="n">
        <v>0</v>
      </c>
      <c r="N5482" s="15" t="n">
        <f aca="false">J5482*K5482</f>
        <v>250.9</v>
      </c>
      <c r="O5482" s="15" t="n">
        <f aca="false">N5482*L5482</f>
        <v>0</v>
      </c>
      <c r="P5482" s="15" t="n">
        <f aca="false">N5482-O5482</f>
        <v>250.9</v>
      </c>
      <c r="Q5482" s="15" t="n">
        <f aca="false">J5482*INDEX(dProdutos!$F$2:$F$47,MATCH(E5482,dProdutos!$A$2:$A$47,0))</f>
        <v>151.28</v>
      </c>
      <c r="R5482" s="15" t="n">
        <f aca="false">IF(I5482="Cancelado",0,P5482-Q5482)</f>
        <v>99.62</v>
      </c>
      <c r="S5482" s="17" t="str">
        <f aca="false">INDEX(dProdutos!$D$2:$D$47,MATCH(E5482,dProdutos!$A$2:$A$47,0))</f>
        <v>Casa</v>
      </c>
    </row>
    <row r="5483" customFormat="false" ht="15" hidden="false" customHeight="false" outlineLevel="0" collapsed="false">
      <c r="A5483" s="17" t="s">
        <v>4854</v>
      </c>
      <c r="B5483" s="17" t="n">
        <v>4</v>
      </c>
      <c r="C5483" s="21" t="n">
        <v>46014</v>
      </c>
      <c r="D5483" s="17" t="s">
        <v>828</v>
      </c>
      <c r="E5483" s="17" t="s">
        <v>192</v>
      </c>
      <c r="F5483" s="17" t="s">
        <v>1490</v>
      </c>
      <c r="G5483" s="17" t="s">
        <v>60</v>
      </c>
      <c r="H5483" s="17" t="s">
        <v>1537</v>
      </c>
      <c r="I5483" s="17" t="s">
        <v>1524</v>
      </c>
      <c r="J5483" s="17" t="n">
        <v>2</v>
      </c>
      <c r="K5483" s="15" t="n">
        <v>245.9</v>
      </c>
      <c r="L5483" s="22" t="n">
        <v>0</v>
      </c>
      <c r="M5483" s="15" t="n">
        <v>0</v>
      </c>
      <c r="N5483" s="15" t="n">
        <f aca="false">J5483*K5483</f>
        <v>491.8</v>
      </c>
      <c r="O5483" s="15" t="n">
        <f aca="false">N5483*L5483</f>
        <v>0</v>
      </c>
      <c r="P5483" s="15" t="n">
        <f aca="false">N5483-O5483</f>
        <v>491.8</v>
      </c>
      <c r="Q5483" s="15" t="n">
        <f aca="false">J5483*INDEX(dProdutos!$F$2:$F$47,MATCH(E5483,dProdutos!$A$2:$A$47,0))</f>
        <v>215.56</v>
      </c>
      <c r="R5483" s="15" t="n">
        <f aca="false">IF(I5483="Cancelado",0,P5483-Q5483)</f>
        <v>276.24</v>
      </c>
      <c r="S5483" s="17" t="str">
        <f aca="false">INDEX(dProdutos!$D$2:$D$47,MATCH(E5483,dProdutos!$A$2:$A$47,0))</f>
        <v>Eletrônicos</v>
      </c>
    </row>
    <row r="5484" customFormat="false" ht="15" hidden="false" customHeight="false" outlineLevel="0" collapsed="false">
      <c r="A5484" s="17" t="s">
        <v>4855</v>
      </c>
      <c r="B5484" s="17" t="n">
        <v>1</v>
      </c>
      <c r="C5484" s="21" t="n">
        <v>46014</v>
      </c>
      <c r="D5484" s="17" t="s">
        <v>1057</v>
      </c>
      <c r="E5484" s="17" t="s">
        <v>150</v>
      </c>
      <c r="F5484" s="17" t="s">
        <v>1493</v>
      </c>
      <c r="G5484" s="17" t="s">
        <v>60</v>
      </c>
      <c r="H5484" s="17" t="s">
        <v>1523</v>
      </c>
      <c r="I5484" s="17" t="s">
        <v>1524</v>
      </c>
      <c r="J5484" s="17" t="n">
        <v>1</v>
      </c>
      <c r="K5484" s="15" t="n">
        <v>71.9</v>
      </c>
      <c r="L5484" s="22" t="n">
        <v>0.05</v>
      </c>
      <c r="M5484" s="15" t="n">
        <v>27.49</v>
      </c>
      <c r="N5484" s="15" t="n">
        <f aca="false">J5484*K5484</f>
        <v>71.9</v>
      </c>
      <c r="O5484" s="15" t="n">
        <f aca="false">N5484*L5484</f>
        <v>3.595</v>
      </c>
      <c r="P5484" s="15" t="n">
        <f aca="false">N5484-O5484</f>
        <v>68.305</v>
      </c>
      <c r="Q5484" s="15" t="n">
        <f aca="false">J5484*INDEX(dProdutos!$F$2:$F$47,MATCH(E5484,dProdutos!$A$2:$A$47,0))</f>
        <v>27.38</v>
      </c>
      <c r="R5484" s="15" t="n">
        <f aca="false">IF(I5484="Cancelado",0,P5484-Q5484)</f>
        <v>40.925</v>
      </c>
      <c r="S5484" s="17" t="str">
        <f aca="false">INDEX(dProdutos!$D$2:$D$47,MATCH(E5484,dProdutos!$A$2:$A$47,0))</f>
        <v>Acessórios</v>
      </c>
    </row>
    <row r="5485" customFormat="false" ht="15" hidden="false" customHeight="false" outlineLevel="0" collapsed="false">
      <c r="A5485" s="17" t="s">
        <v>4856</v>
      </c>
      <c r="B5485" s="17" t="n">
        <v>1</v>
      </c>
      <c r="C5485" s="21" t="n">
        <v>46014</v>
      </c>
      <c r="D5485" s="17" t="s">
        <v>1030</v>
      </c>
      <c r="E5485" s="17" t="s">
        <v>174</v>
      </c>
      <c r="F5485" s="17" t="s">
        <v>1495</v>
      </c>
      <c r="G5485" s="17" t="s">
        <v>62</v>
      </c>
      <c r="H5485" s="17" t="s">
        <v>1523</v>
      </c>
      <c r="I5485" s="17" t="s">
        <v>1524</v>
      </c>
      <c r="J5485" s="17" t="n">
        <v>2</v>
      </c>
      <c r="K5485" s="15" t="n">
        <v>250.9</v>
      </c>
      <c r="L5485" s="22" t="n">
        <v>0</v>
      </c>
      <c r="M5485" s="15" t="n">
        <v>0</v>
      </c>
      <c r="N5485" s="15" t="n">
        <f aca="false">J5485*K5485</f>
        <v>501.8</v>
      </c>
      <c r="O5485" s="15" t="n">
        <f aca="false">N5485*L5485</f>
        <v>0</v>
      </c>
      <c r="P5485" s="15" t="n">
        <f aca="false">N5485-O5485</f>
        <v>501.8</v>
      </c>
      <c r="Q5485" s="15" t="n">
        <f aca="false">J5485*INDEX(dProdutos!$F$2:$F$47,MATCH(E5485,dProdutos!$A$2:$A$47,0))</f>
        <v>302.56</v>
      </c>
      <c r="R5485" s="15" t="n">
        <f aca="false">IF(I5485="Cancelado",0,P5485-Q5485)</f>
        <v>199.24</v>
      </c>
      <c r="S5485" s="17" t="str">
        <f aca="false">INDEX(dProdutos!$D$2:$D$47,MATCH(E5485,dProdutos!$A$2:$A$47,0))</f>
        <v>Casa</v>
      </c>
    </row>
    <row r="5486" customFormat="false" ht="15" hidden="false" customHeight="false" outlineLevel="0" collapsed="false">
      <c r="A5486" s="17" t="s">
        <v>4856</v>
      </c>
      <c r="B5486" s="17" t="n">
        <v>2</v>
      </c>
      <c r="C5486" s="21" t="n">
        <v>46014</v>
      </c>
      <c r="D5486" s="17" t="s">
        <v>1030</v>
      </c>
      <c r="E5486" s="17" t="s">
        <v>171</v>
      </c>
      <c r="F5486" s="17" t="s">
        <v>1495</v>
      </c>
      <c r="G5486" s="17" t="s">
        <v>62</v>
      </c>
      <c r="H5486" s="17" t="s">
        <v>1523</v>
      </c>
      <c r="I5486" s="17" t="s">
        <v>1524</v>
      </c>
      <c r="J5486" s="17" t="n">
        <v>2</v>
      </c>
      <c r="K5486" s="15" t="n">
        <v>246.9</v>
      </c>
      <c r="L5486" s="22" t="n">
        <v>0</v>
      </c>
      <c r="M5486" s="15" t="n">
        <v>0</v>
      </c>
      <c r="N5486" s="15" t="n">
        <f aca="false">J5486*K5486</f>
        <v>493.8</v>
      </c>
      <c r="O5486" s="15" t="n">
        <f aca="false">N5486*L5486</f>
        <v>0</v>
      </c>
      <c r="P5486" s="15" t="n">
        <f aca="false">N5486-O5486</f>
        <v>493.8</v>
      </c>
      <c r="Q5486" s="15" t="n">
        <f aca="false">J5486*INDEX(dProdutos!$F$2:$F$47,MATCH(E5486,dProdutos!$A$2:$A$47,0))</f>
        <v>207.22</v>
      </c>
      <c r="R5486" s="15" t="n">
        <f aca="false">IF(I5486="Cancelado",0,P5486-Q5486)</f>
        <v>286.58</v>
      </c>
      <c r="S5486" s="17" t="str">
        <f aca="false">INDEX(dProdutos!$D$2:$D$47,MATCH(E5486,dProdutos!$A$2:$A$47,0))</f>
        <v>Casa</v>
      </c>
    </row>
    <row r="5487" customFormat="false" ht="15" hidden="false" customHeight="false" outlineLevel="0" collapsed="false">
      <c r="A5487" s="17" t="s">
        <v>4857</v>
      </c>
      <c r="B5487" s="17" t="n">
        <v>1</v>
      </c>
      <c r="C5487" s="21" t="n">
        <v>46014</v>
      </c>
      <c r="D5487" s="17" t="s">
        <v>917</v>
      </c>
      <c r="E5487" s="17" t="s">
        <v>153</v>
      </c>
      <c r="F5487" s="17" t="s">
        <v>1501</v>
      </c>
      <c r="G5487" s="17" t="s">
        <v>59</v>
      </c>
      <c r="H5487" s="17" t="s">
        <v>1523</v>
      </c>
      <c r="I5487" s="17" t="s">
        <v>1524</v>
      </c>
      <c r="J5487" s="17" t="n">
        <v>2</v>
      </c>
      <c r="K5487" s="15" t="n">
        <v>165.9</v>
      </c>
      <c r="L5487" s="22" t="n">
        <v>0</v>
      </c>
      <c r="M5487" s="15" t="n">
        <v>15.29</v>
      </c>
      <c r="N5487" s="15" t="n">
        <f aca="false">J5487*K5487</f>
        <v>331.8</v>
      </c>
      <c r="O5487" s="15" t="n">
        <f aca="false">N5487*L5487</f>
        <v>0</v>
      </c>
      <c r="P5487" s="15" t="n">
        <f aca="false">N5487-O5487</f>
        <v>331.8</v>
      </c>
      <c r="Q5487" s="15" t="n">
        <f aca="false">J5487*INDEX(dProdutos!$F$2:$F$47,MATCH(E5487,dProdutos!$A$2:$A$47,0))</f>
        <v>134.56</v>
      </c>
      <c r="R5487" s="15" t="n">
        <f aca="false">IF(I5487="Cancelado",0,P5487-Q5487)</f>
        <v>197.24</v>
      </c>
      <c r="S5487" s="17" t="str">
        <f aca="false">INDEX(dProdutos!$D$2:$D$47,MATCH(E5487,dProdutos!$A$2:$A$47,0))</f>
        <v>Acessórios</v>
      </c>
    </row>
    <row r="5488" customFormat="false" ht="15" hidden="false" customHeight="false" outlineLevel="0" collapsed="false">
      <c r="A5488" s="17" t="s">
        <v>4858</v>
      </c>
      <c r="B5488" s="17" t="n">
        <v>1</v>
      </c>
      <c r="C5488" s="21" t="n">
        <v>46014</v>
      </c>
      <c r="D5488" s="17" t="s">
        <v>1117</v>
      </c>
      <c r="E5488" s="17" t="s">
        <v>95</v>
      </c>
      <c r="F5488" s="17" t="s">
        <v>1487</v>
      </c>
      <c r="G5488" s="17" t="s">
        <v>60</v>
      </c>
      <c r="H5488" s="17" t="s">
        <v>1540</v>
      </c>
      <c r="I5488" s="17" t="s">
        <v>1524</v>
      </c>
      <c r="J5488" s="17" t="n">
        <v>1</v>
      </c>
      <c r="K5488" s="15" t="n">
        <v>77.9</v>
      </c>
      <c r="L5488" s="22" t="n">
        <v>0.05</v>
      </c>
      <c r="M5488" s="15" t="n">
        <v>0</v>
      </c>
      <c r="N5488" s="15" t="n">
        <f aca="false">J5488*K5488</f>
        <v>77.9</v>
      </c>
      <c r="O5488" s="15" t="n">
        <f aca="false">N5488*L5488</f>
        <v>3.895</v>
      </c>
      <c r="P5488" s="15" t="n">
        <f aca="false">N5488-O5488</f>
        <v>74.005</v>
      </c>
      <c r="Q5488" s="15" t="n">
        <f aca="false">J5488*INDEX(dProdutos!$F$2:$F$47,MATCH(E5488,dProdutos!$A$2:$A$47,0))</f>
        <v>36.71</v>
      </c>
      <c r="R5488" s="15" t="n">
        <f aca="false">IF(I5488="Cancelado",0,P5488-Q5488)</f>
        <v>37.295</v>
      </c>
      <c r="S5488" s="17" t="str">
        <f aca="false">INDEX(dProdutos!$D$2:$D$47,MATCH(E5488,dProdutos!$A$2:$A$47,0))</f>
        <v>Moda Feminina</v>
      </c>
    </row>
    <row r="5489" customFormat="false" ht="15" hidden="false" customHeight="false" outlineLevel="0" collapsed="false">
      <c r="A5489" s="17" t="s">
        <v>4858</v>
      </c>
      <c r="B5489" s="17" t="n">
        <v>2</v>
      </c>
      <c r="C5489" s="21" t="n">
        <v>46014</v>
      </c>
      <c r="D5489" s="17" t="s">
        <v>1117</v>
      </c>
      <c r="E5489" s="17" t="s">
        <v>132</v>
      </c>
      <c r="F5489" s="17" t="s">
        <v>1487</v>
      </c>
      <c r="G5489" s="17" t="s">
        <v>60</v>
      </c>
      <c r="H5489" s="17" t="s">
        <v>1540</v>
      </c>
      <c r="I5489" s="17" t="s">
        <v>1524</v>
      </c>
      <c r="J5489" s="17" t="n">
        <v>1</v>
      </c>
      <c r="K5489" s="15" t="n">
        <v>179.9</v>
      </c>
      <c r="L5489" s="22" t="n">
        <v>0</v>
      </c>
      <c r="M5489" s="15" t="n">
        <v>0</v>
      </c>
      <c r="N5489" s="15" t="n">
        <f aca="false">J5489*K5489</f>
        <v>179.9</v>
      </c>
      <c r="O5489" s="15" t="n">
        <f aca="false">N5489*L5489</f>
        <v>0</v>
      </c>
      <c r="P5489" s="15" t="n">
        <f aca="false">N5489-O5489</f>
        <v>179.9</v>
      </c>
      <c r="Q5489" s="15" t="n">
        <f aca="false">J5489*INDEX(dProdutos!$F$2:$F$47,MATCH(E5489,dProdutos!$A$2:$A$47,0))</f>
        <v>93.56</v>
      </c>
      <c r="R5489" s="15" t="n">
        <f aca="false">IF(I5489="Cancelado",0,P5489-Q5489)</f>
        <v>86.34</v>
      </c>
      <c r="S5489" s="17" t="str">
        <f aca="false">INDEX(dProdutos!$D$2:$D$47,MATCH(E5489,dProdutos!$A$2:$A$47,0))</f>
        <v>Calçados</v>
      </c>
    </row>
    <row r="5490" customFormat="false" ht="15" hidden="false" customHeight="false" outlineLevel="0" collapsed="false">
      <c r="A5490" s="17" t="s">
        <v>4859</v>
      </c>
      <c r="B5490" s="17" t="n">
        <v>1</v>
      </c>
      <c r="C5490" s="21" t="n">
        <v>46014</v>
      </c>
      <c r="D5490" s="17" t="s">
        <v>1368</v>
      </c>
      <c r="E5490" s="17" t="s">
        <v>98</v>
      </c>
      <c r="F5490" s="17" t="s">
        <v>1501</v>
      </c>
      <c r="G5490" s="17" t="s">
        <v>63</v>
      </c>
      <c r="H5490" s="17" t="s">
        <v>1527</v>
      </c>
      <c r="I5490" s="17" t="s">
        <v>1524</v>
      </c>
      <c r="J5490" s="17" t="n">
        <v>1</v>
      </c>
      <c r="K5490" s="15" t="n">
        <v>108.9</v>
      </c>
      <c r="L5490" s="22" t="n">
        <v>0.1</v>
      </c>
      <c r="M5490" s="15" t="n">
        <v>24.06</v>
      </c>
      <c r="N5490" s="15" t="n">
        <f aca="false">J5490*K5490</f>
        <v>108.9</v>
      </c>
      <c r="O5490" s="15" t="n">
        <f aca="false">N5490*L5490</f>
        <v>10.89</v>
      </c>
      <c r="P5490" s="15" t="n">
        <f aca="false">N5490-O5490</f>
        <v>98.01</v>
      </c>
      <c r="Q5490" s="15" t="n">
        <f aca="false">J5490*INDEX(dProdutos!$F$2:$F$47,MATCH(E5490,dProdutos!$A$2:$A$47,0))</f>
        <v>42.52</v>
      </c>
      <c r="R5490" s="15" t="n">
        <f aca="false">IF(I5490="Cancelado",0,P5490-Q5490)</f>
        <v>55.49</v>
      </c>
      <c r="S5490" s="17" t="str">
        <f aca="false">INDEX(dProdutos!$D$2:$D$47,MATCH(E5490,dProdutos!$A$2:$A$47,0))</f>
        <v>Moda Feminina</v>
      </c>
    </row>
    <row r="5491" customFormat="false" ht="15" hidden="false" customHeight="false" outlineLevel="0" collapsed="false">
      <c r="A5491" s="17" t="s">
        <v>4859</v>
      </c>
      <c r="B5491" s="17" t="n">
        <v>2</v>
      </c>
      <c r="C5491" s="21" t="n">
        <v>46014</v>
      </c>
      <c r="D5491" s="17" t="s">
        <v>1368</v>
      </c>
      <c r="E5491" s="17" t="s">
        <v>81</v>
      </c>
      <c r="F5491" s="17" t="s">
        <v>1501</v>
      </c>
      <c r="G5491" s="17" t="s">
        <v>63</v>
      </c>
      <c r="H5491" s="17" t="s">
        <v>1527</v>
      </c>
      <c r="I5491" s="17" t="s">
        <v>1524</v>
      </c>
      <c r="J5491" s="17" t="n">
        <v>1</v>
      </c>
      <c r="K5491" s="15" t="n">
        <v>64.9</v>
      </c>
      <c r="L5491" s="22" t="n">
        <v>0.05</v>
      </c>
      <c r="M5491" s="15" t="n">
        <v>0</v>
      </c>
      <c r="N5491" s="15" t="n">
        <f aca="false">J5491*K5491</f>
        <v>64.9</v>
      </c>
      <c r="O5491" s="15" t="n">
        <f aca="false">N5491*L5491</f>
        <v>3.245</v>
      </c>
      <c r="P5491" s="15" t="n">
        <f aca="false">N5491-O5491</f>
        <v>61.655</v>
      </c>
      <c r="Q5491" s="15" t="n">
        <f aca="false">J5491*INDEX(dProdutos!$F$2:$F$47,MATCH(E5491,dProdutos!$A$2:$A$47,0))</f>
        <v>26.12</v>
      </c>
      <c r="R5491" s="15" t="n">
        <f aca="false">IF(I5491="Cancelado",0,P5491-Q5491)</f>
        <v>35.535</v>
      </c>
      <c r="S5491" s="17" t="str">
        <f aca="false">INDEX(dProdutos!$D$2:$D$47,MATCH(E5491,dProdutos!$A$2:$A$47,0))</f>
        <v>Moda Feminina</v>
      </c>
    </row>
    <row r="5492" customFormat="false" ht="15" hidden="false" customHeight="false" outlineLevel="0" collapsed="false">
      <c r="A5492" s="17" t="s">
        <v>4860</v>
      </c>
      <c r="B5492" s="17" t="n">
        <v>1</v>
      </c>
      <c r="C5492" s="21" t="n">
        <v>46014</v>
      </c>
      <c r="D5492" s="17" t="s">
        <v>1238</v>
      </c>
      <c r="E5492" s="17" t="s">
        <v>95</v>
      </c>
      <c r="F5492" s="17" t="s">
        <v>1487</v>
      </c>
      <c r="G5492" s="17" t="s">
        <v>60</v>
      </c>
      <c r="H5492" s="17" t="s">
        <v>1537</v>
      </c>
      <c r="I5492" s="17" t="s">
        <v>1524</v>
      </c>
      <c r="J5492" s="17" t="n">
        <v>1</v>
      </c>
      <c r="K5492" s="15" t="n">
        <v>77.9</v>
      </c>
      <c r="L5492" s="22" t="n">
        <v>0</v>
      </c>
      <c r="M5492" s="15" t="n">
        <v>23.96</v>
      </c>
      <c r="N5492" s="15" t="n">
        <f aca="false">J5492*K5492</f>
        <v>77.9</v>
      </c>
      <c r="O5492" s="15" t="n">
        <f aca="false">N5492*L5492</f>
        <v>0</v>
      </c>
      <c r="P5492" s="15" t="n">
        <f aca="false">N5492-O5492</f>
        <v>77.9</v>
      </c>
      <c r="Q5492" s="15" t="n">
        <f aca="false">J5492*INDEX(dProdutos!$F$2:$F$47,MATCH(E5492,dProdutos!$A$2:$A$47,0))</f>
        <v>36.71</v>
      </c>
      <c r="R5492" s="15" t="n">
        <f aca="false">IF(I5492="Cancelado",0,P5492-Q5492)</f>
        <v>41.19</v>
      </c>
      <c r="S5492" s="17" t="str">
        <f aca="false">INDEX(dProdutos!$D$2:$D$47,MATCH(E5492,dProdutos!$A$2:$A$47,0))</f>
        <v>Moda Feminina</v>
      </c>
    </row>
    <row r="5493" customFormat="false" ht="15" hidden="false" customHeight="false" outlineLevel="0" collapsed="false">
      <c r="A5493" s="17" t="s">
        <v>4860</v>
      </c>
      <c r="B5493" s="17" t="n">
        <v>2</v>
      </c>
      <c r="C5493" s="21" t="n">
        <v>46014</v>
      </c>
      <c r="D5493" s="17" t="s">
        <v>1238</v>
      </c>
      <c r="E5493" s="17" t="s">
        <v>156</v>
      </c>
      <c r="F5493" s="17" t="s">
        <v>1487</v>
      </c>
      <c r="G5493" s="17" t="s">
        <v>60</v>
      </c>
      <c r="H5493" s="17" t="s">
        <v>1537</v>
      </c>
      <c r="I5493" s="17" t="s">
        <v>1524</v>
      </c>
      <c r="J5493" s="17" t="n">
        <v>1</v>
      </c>
      <c r="K5493" s="15" t="n">
        <v>192.9</v>
      </c>
      <c r="L5493" s="22" t="n">
        <v>0</v>
      </c>
      <c r="M5493" s="15" t="n">
        <v>0</v>
      </c>
      <c r="N5493" s="15" t="n">
        <f aca="false">J5493*K5493</f>
        <v>192.9</v>
      </c>
      <c r="O5493" s="15" t="n">
        <f aca="false">N5493*L5493</f>
        <v>0</v>
      </c>
      <c r="P5493" s="15" t="n">
        <f aca="false">N5493-O5493</f>
        <v>192.9</v>
      </c>
      <c r="Q5493" s="15" t="n">
        <f aca="false">J5493*INDEX(dProdutos!$F$2:$F$47,MATCH(E5493,dProdutos!$A$2:$A$47,0))</f>
        <v>80.38</v>
      </c>
      <c r="R5493" s="15" t="n">
        <f aca="false">IF(I5493="Cancelado",0,P5493-Q5493)</f>
        <v>112.52</v>
      </c>
      <c r="S5493" s="17" t="str">
        <f aca="false">INDEX(dProdutos!$D$2:$D$47,MATCH(E5493,dProdutos!$A$2:$A$47,0))</f>
        <v>Acessórios</v>
      </c>
    </row>
    <row r="5494" customFormat="false" ht="15" hidden="false" customHeight="false" outlineLevel="0" collapsed="false">
      <c r="A5494" s="17" t="s">
        <v>4861</v>
      </c>
      <c r="B5494" s="17" t="n">
        <v>1</v>
      </c>
      <c r="C5494" s="21" t="n">
        <v>46015</v>
      </c>
      <c r="D5494" s="17" t="s">
        <v>955</v>
      </c>
      <c r="E5494" s="17" t="s">
        <v>192</v>
      </c>
      <c r="F5494" s="17" t="s">
        <v>1490</v>
      </c>
      <c r="G5494" s="17" t="s">
        <v>59</v>
      </c>
      <c r="H5494" s="17" t="s">
        <v>1523</v>
      </c>
      <c r="I5494" s="17" t="s">
        <v>1524</v>
      </c>
      <c r="J5494" s="17" t="n">
        <v>1</v>
      </c>
      <c r="K5494" s="15" t="n">
        <v>245.9</v>
      </c>
      <c r="L5494" s="22" t="n">
        <v>0</v>
      </c>
      <c r="M5494" s="15" t="n">
        <v>0</v>
      </c>
      <c r="N5494" s="15" t="n">
        <f aca="false">J5494*K5494</f>
        <v>245.9</v>
      </c>
      <c r="O5494" s="15" t="n">
        <f aca="false">N5494*L5494</f>
        <v>0</v>
      </c>
      <c r="P5494" s="15" t="n">
        <f aca="false">N5494-O5494</f>
        <v>245.9</v>
      </c>
      <c r="Q5494" s="15" t="n">
        <f aca="false">J5494*INDEX(dProdutos!$F$2:$F$47,MATCH(E5494,dProdutos!$A$2:$A$47,0))</f>
        <v>107.78</v>
      </c>
      <c r="R5494" s="15" t="n">
        <f aca="false">IF(I5494="Cancelado",0,P5494-Q5494)</f>
        <v>138.12</v>
      </c>
      <c r="S5494" s="17" t="str">
        <f aca="false">INDEX(dProdutos!$D$2:$D$47,MATCH(E5494,dProdutos!$A$2:$A$47,0))</f>
        <v>Eletrônicos</v>
      </c>
    </row>
    <row r="5495" customFormat="false" ht="15" hidden="false" customHeight="false" outlineLevel="0" collapsed="false">
      <c r="A5495" s="17" t="s">
        <v>4862</v>
      </c>
      <c r="B5495" s="17" t="n">
        <v>1</v>
      </c>
      <c r="C5495" s="21" t="n">
        <v>46015</v>
      </c>
      <c r="D5495" s="17" t="s">
        <v>1295</v>
      </c>
      <c r="E5495" s="17" t="s">
        <v>162</v>
      </c>
      <c r="F5495" s="17" t="s">
        <v>1495</v>
      </c>
      <c r="G5495" s="17" t="s">
        <v>59</v>
      </c>
      <c r="H5495" s="17" t="s">
        <v>1540</v>
      </c>
      <c r="I5495" s="17" t="s">
        <v>1524</v>
      </c>
      <c r="J5495" s="17" t="n">
        <v>1</v>
      </c>
      <c r="K5495" s="15" t="n">
        <v>231.9</v>
      </c>
      <c r="L5495" s="22" t="n">
        <v>0.1</v>
      </c>
      <c r="M5495" s="15" t="n">
        <v>30.61</v>
      </c>
      <c r="N5495" s="15" t="n">
        <f aca="false">J5495*K5495</f>
        <v>231.9</v>
      </c>
      <c r="O5495" s="15" t="n">
        <f aca="false">N5495*L5495</f>
        <v>23.19</v>
      </c>
      <c r="P5495" s="15" t="n">
        <f aca="false">N5495-O5495</f>
        <v>208.71</v>
      </c>
      <c r="Q5495" s="15" t="n">
        <f aca="false">J5495*INDEX(dProdutos!$F$2:$F$47,MATCH(E5495,dProdutos!$A$2:$A$47,0))</f>
        <v>134.41</v>
      </c>
      <c r="R5495" s="15" t="n">
        <f aca="false">IF(I5495="Cancelado",0,P5495-Q5495)</f>
        <v>74.3</v>
      </c>
      <c r="S5495" s="17" t="str">
        <f aca="false">INDEX(dProdutos!$D$2:$D$47,MATCH(E5495,dProdutos!$A$2:$A$47,0))</f>
        <v>Casa</v>
      </c>
    </row>
    <row r="5496" customFormat="false" ht="15" hidden="false" customHeight="false" outlineLevel="0" collapsed="false">
      <c r="A5496" s="17" t="s">
        <v>4863</v>
      </c>
      <c r="B5496" s="17" t="n">
        <v>1</v>
      </c>
      <c r="C5496" s="21" t="n">
        <v>46015</v>
      </c>
      <c r="D5496" s="17" t="s">
        <v>379</v>
      </c>
      <c r="E5496" s="17" t="s">
        <v>165</v>
      </c>
      <c r="F5496" s="17" t="s">
        <v>1497</v>
      </c>
      <c r="G5496" s="17" t="s">
        <v>61</v>
      </c>
      <c r="H5496" s="17" t="s">
        <v>1540</v>
      </c>
      <c r="I5496" s="17" t="s">
        <v>1531</v>
      </c>
      <c r="J5496" s="17" t="n">
        <v>1</v>
      </c>
      <c r="K5496" s="15" t="n">
        <v>231.9</v>
      </c>
      <c r="L5496" s="22" t="n">
        <v>0.05</v>
      </c>
      <c r="M5496" s="15" t="n">
        <v>34.76</v>
      </c>
      <c r="N5496" s="15" t="n">
        <f aca="false">J5496*K5496</f>
        <v>231.9</v>
      </c>
      <c r="O5496" s="15" t="n">
        <f aca="false">N5496*L5496</f>
        <v>11.595</v>
      </c>
      <c r="P5496" s="15" t="n">
        <f aca="false">N5496-O5496</f>
        <v>220.305</v>
      </c>
      <c r="Q5496" s="15" t="n">
        <f aca="false">J5496*INDEX(dProdutos!$F$2:$F$47,MATCH(E5496,dProdutos!$A$2:$A$47,0))</f>
        <v>140.83</v>
      </c>
      <c r="R5496" s="15" t="n">
        <f aca="false">IF(I5496="Cancelado",0,P5496-Q5496)</f>
        <v>0</v>
      </c>
      <c r="S5496" s="17" t="str">
        <f aca="false">INDEX(dProdutos!$D$2:$D$47,MATCH(E5496,dProdutos!$A$2:$A$47,0))</f>
        <v>Casa</v>
      </c>
    </row>
    <row r="5497" customFormat="false" ht="15" hidden="false" customHeight="false" outlineLevel="0" collapsed="false">
      <c r="A5497" s="17" t="s">
        <v>4864</v>
      </c>
      <c r="B5497" s="17" t="n">
        <v>1</v>
      </c>
      <c r="C5497" s="21" t="n">
        <v>46015</v>
      </c>
      <c r="D5497" s="17" t="s">
        <v>743</v>
      </c>
      <c r="E5497" s="17" t="s">
        <v>150</v>
      </c>
      <c r="F5497" s="17" t="s">
        <v>1490</v>
      </c>
      <c r="G5497" s="17" t="s">
        <v>62</v>
      </c>
      <c r="H5497" s="17" t="s">
        <v>1523</v>
      </c>
      <c r="I5497" s="17" t="s">
        <v>1524</v>
      </c>
      <c r="J5497" s="17" t="n">
        <v>1</v>
      </c>
      <c r="K5497" s="15" t="n">
        <v>71.9</v>
      </c>
      <c r="L5497" s="22" t="n">
        <v>0</v>
      </c>
      <c r="M5497" s="15" t="n">
        <v>22.41</v>
      </c>
      <c r="N5497" s="15" t="n">
        <f aca="false">J5497*K5497</f>
        <v>71.9</v>
      </c>
      <c r="O5497" s="15" t="n">
        <f aca="false">N5497*L5497</f>
        <v>0</v>
      </c>
      <c r="P5497" s="15" t="n">
        <f aca="false">N5497-O5497</f>
        <v>71.9</v>
      </c>
      <c r="Q5497" s="15" t="n">
        <f aca="false">J5497*INDEX(dProdutos!$F$2:$F$47,MATCH(E5497,dProdutos!$A$2:$A$47,0))</f>
        <v>27.38</v>
      </c>
      <c r="R5497" s="15" t="n">
        <f aca="false">IF(I5497="Cancelado",0,P5497-Q5497)</f>
        <v>44.52</v>
      </c>
      <c r="S5497" s="17" t="str">
        <f aca="false">INDEX(dProdutos!$D$2:$D$47,MATCH(E5497,dProdutos!$A$2:$A$47,0))</f>
        <v>Acessórios</v>
      </c>
    </row>
    <row r="5498" customFormat="false" ht="15" hidden="false" customHeight="false" outlineLevel="0" collapsed="false">
      <c r="A5498" s="17" t="s">
        <v>4864</v>
      </c>
      <c r="B5498" s="17" t="n">
        <v>2</v>
      </c>
      <c r="C5498" s="21" t="n">
        <v>46015</v>
      </c>
      <c r="D5498" s="17" t="s">
        <v>743</v>
      </c>
      <c r="E5498" s="17" t="s">
        <v>135</v>
      </c>
      <c r="F5498" s="17" t="s">
        <v>1490</v>
      </c>
      <c r="G5498" s="17" t="s">
        <v>62</v>
      </c>
      <c r="H5498" s="17" t="s">
        <v>1523</v>
      </c>
      <c r="I5498" s="17" t="s">
        <v>1524</v>
      </c>
      <c r="J5498" s="17" t="n">
        <v>1</v>
      </c>
      <c r="K5498" s="15" t="n">
        <v>200.9</v>
      </c>
      <c r="L5498" s="22" t="n">
        <v>0.05</v>
      </c>
      <c r="M5498" s="15" t="n">
        <v>0</v>
      </c>
      <c r="N5498" s="15" t="n">
        <f aca="false">J5498*K5498</f>
        <v>200.9</v>
      </c>
      <c r="O5498" s="15" t="n">
        <f aca="false">N5498*L5498</f>
        <v>10.045</v>
      </c>
      <c r="P5498" s="15" t="n">
        <f aca="false">N5498-O5498</f>
        <v>190.855</v>
      </c>
      <c r="Q5498" s="15" t="n">
        <f aca="false">J5498*INDEX(dProdutos!$F$2:$F$47,MATCH(E5498,dProdutos!$A$2:$A$47,0))</f>
        <v>80.73</v>
      </c>
      <c r="R5498" s="15" t="n">
        <f aca="false">IF(I5498="Cancelado",0,P5498-Q5498)</f>
        <v>110.125</v>
      </c>
      <c r="S5498" s="17" t="str">
        <f aca="false">INDEX(dProdutos!$D$2:$D$47,MATCH(E5498,dProdutos!$A$2:$A$47,0))</f>
        <v>Calçados</v>
      </c>
    </row>
    <row r="5499" customFormat="false" ht="15" hidden="false" customHeight="false" outlineLevel="0" collapsed="false">
      <c r="A5499" s="17" t="s">
        <v>4865</v>
      </c>
      <c r="B5499" s="17" t="n">
        <v>1</v>
      </c>
      <c r="C5499" s="21" t="n">
        <v>46015</v>
      </c>
      <c r="D5499" s="17" t="s">
        <v>1060</v>
      </c>
      <c r="E5499" s="17" t="s">
        <v>165</v>
      </c>
      <c r="F5499" s="17" t="s">
        <v>1487</v>
      </c>
      <c r="G5499" s="17" t="s">
        <v>62</v>
      </c>
      <c r="H5499" s="17" t="s">
        <v>1537</v>
      </c>
      <c r="I5499" s="17" t="s">
        <v>1524</v>
      </c>
      <c r="J5499" s="17" t="n">
        <v>1</v>
      </c>
      <c r="K5499" s="15" t="n">
        <v>231.9</v>
      </c>
      <c r="L5499" s="22" t="n">
        <v>0</v>
      </c>
      <c r="M5499" s="15" t="n">
        <v>17.23</v>
      </c>
      <c r="N5499" s="15" t="n">
        <f aca="false">J5499*K5499</f>
        <v>231.9</v>
      </c>
      <c r="O5499" s="15" t="n">
        <f aca="false">N5499*L5499</f>
        <v>0</v>
      </c>
      <c r="P5499" s="15" t="n">
        <f aca="false">N5499-O5499</f>
        <v>231.9</v>
      </c>
      <c r="Q5499" s="15" t="n">
        <f aca="false">J5499*INDEX(dProdutos!$F$2:$F$47,MATCH(E5499,dProdutos!$A$2:$A$47,0))</f>
        <v>140.83</v>
      </c>
      <c r="R5499" s="15" t="n">
        <f aca="false">IF(I5499="Cancelado",0,P5499-Q5499)</f>
        <v>91.07</v>
      </c>
      <c r="S5499" s="17" t="str">
        <f aca="false">INDEX(dProdutos!$D$2:$D$47,MATCH(E5499,dProdutos!$A$2:$A$47,0))</f>
        <v>Casa</v>
      </c>
    </row>
    <row r="5500" customFormat="false" ht="15" hidden="false" customHeight="false" outlineLevel="0" collapsed="false">
      <c r="A5500" s="17" t="s">
        <v>4865</v>
      </c>
      <c r="B5500" s="17" t="n">
        <v>2</v>
      </c>
      <c r="C5500" s="21" t="n">
        <v>46015</v>
      </c>
      <c r="D5500" s="17" t="s">
        <v>1060</v>
      </c>
      <c r="E5500" s="17" t="s">
        <v>177</v>
      </c>
      <c r="F5500" s="17" t="s">
        <v>1487</v>
      </c>
      <c r="G5500" s="17" t="s">
        <v>62</v>
      </c>
      <c r="H5500" s="17" t="s">
        <v>1537</v>
      </c>
      <c r="I5500" s="17" t="s">
        <v>1524</v>
      </c>
      <c r="J5500" s="17" t="n">
        <v>3</v>
      </c>
      <c r="K5500" s="15" t="n">
        <v>257.9</v>
      </c>
      <c r="L5500" s="22" t="n">
        <v>0</v>
      </c>
      <c r="M5500" s="15" t="n">
        <v>0</v>
      </c>
      <c r="N5500" s="15" t="n">
        <f aca="false">J5500*K5500</f>
        <v>773.7</v>
      </c>
      <c r="O5500" s="15" t="n">
        <f aca="false">N5500*L5500</f>
        <v>0</v>
      </c>
      <c r="P5500" s="15" t="n">
        <f aca="false">N5500-O5500</f>
        <v>773.7</v>
      </c>
      <c r="Q5500" s="15" t="n">
        <f aca="false">J5500*INDEX(dProdutos!$F$2:$F$47,MATCH(E5500,dProdutos!$A$2:$A$47,0))</f>
        <v>414.69</v>
      </c>
      <c r="R5500" s="15" t="n">
        <f aca="false">IF(I5500="Cancelado",0,P5500-Q5500)</f>
        <v>359.01</v>
      </c>
      <c r="S5500" s="17" t="str">
        <f aca="false">INDEX(dProdutos!$D$2:$D$47,MATCH(E5500,dProdutos!$A$2:$A$47,0))</f>
        <v>Casa</v>
      </c>
    </row>
    <row r="5501" customFormat="false" ht="15" hidden="false" customHeight="false" outlineLevel="0" collapsed="false">
      <c r="A5501" s="17" t="s">
        <v>4866</v>
      </c>
      <c r="B5501" s="17" t="n">
        <v>1</v>
      </c>
      <c r="C5501" s="21" t="n">
        <v>46015</v>
      </c>
      <c r="D5501" s="17" t="s">
        <v>1074</v>
      </c>
      <c r="E5501" s="17" t="s">
        <v>135</v>
      </c>
      <c r="F5501" s="17" t="s">
        <v>1499</v>
      </c>
      <c r="G5501" s="17" t="s">
        <v>60</v>
      </c>
      <c r="H5501" s="17" t="s">
        <v>1523</v>
      </c>
      <c r="I5501" s="17" t="s">
        <v>1524</v>
      </c>
      <c r="J5501" s="17" t="n">
        <v>1</v>
      </c>
      <c r="K5501" s="15" t="n">
        <v>200.9</v>
      </c>
      <c r="L5501" s="22" t="n">
        <v>0</v>
      </c>
      <c r="M5501" s="15" t="n">
        <v>0</v>
      </c>
      <c r="N5501" s="15" t="n">
        <f aca="false">J5501*K5501</f>
        <v>200.9</v>
      </c>
      <c r="O5501" s="15" t="n">
        <f aca="false">N5501*L5501</f>
        <v>0</v>
      </c>
      <c r="P5501" s="15" t="n">
        <f aca="false">N5501-O5501</f>
        <v>200.9</v>
      </c>
      <c r="Q5501" s="15" t="n">
        <f aca="false">J5501*INDEX(dProdutos!$F$2:$F$47,MATCH(E5501,dProdutos!$A$2:$A$47,0))</f>
        <v>80.73</v>
      </c>
      <c r="R5501" s="15" t="n">
        <f aca="false">IF(I5501="Cancelado",0,P5501-Q5501)</f>
        <v>120.17</v>
      </c>
      <c r="S5501" s="17" t="str">
        <f aca="false">INDEX(dProdutos!$D$2:$D$47,MATCH(E5501,dProdutos!$A$2:$A$47,0))</f>
        <v>Calçados</v>
      </c>
    </row>
    <row r="5502" customFormat="false" ht="15" hidden="false" customHeight="false" outlineLevel="0" collapsed="false">
      <c r="A5502" s="17" t="s">
        <v>4867</v>
      </c>
      <c r="B5502" s="17" t="n">
        <v>1</v>
      </c>
      <c r="C5502" s="21" t="n">
        <v>46015</v>
      </c>
      <c r="D5502" s="17" t="s">
        <v>940</v>
      </c>
      <c r="E5502" s="17" t="s">
        <v>192</v>
      </c>
      <c r="F5502" s="17" t="s">
        <v>1499</v>
      </c>
      <c r="G5502" s="17" t="s">
        <v>63</v>
      </c>
      <c r="H5502" s="17" t="s">
        <v>1523</v>
      </c>
      <c r="I5502" s="17" t="s">
        <v>1524</v>
      </c>
      <c r="J5502" s="17" t="n">
        <v>1</v>
      </c>
      <c r="K5502" s="15" t="n">
        <v>245.9</v>
      </c>
      <c r="L5502" s="22" t="n">
        <v>0.05</v>
      </c>
      <c r="M5502" s="15" t="n">
        <v>21.35</v>
      </c>
      <c r="N5502" s="15" t="n">
        <f aca="false">J5502*K5502</f>
        <v>245.9</v>
      </c>
      <c r="O5502" s="15" t="n">
        <f aca="false">N5502*L5502</f>
        <v>12.295</v>
      </c>
      <c r="P5502" s="15" t="n">
        <f aca="false">N5502-O5502</f>
        <v>233.605</v>
      </c>
      <c r="Q5502" s="15" t="n">
        <f aca="false">J5502*INDEX(dProdutos!$F$2:$F$47,MATCH(E5502,dProdutos!$A$2:$A$47,0))</f>
        <v>107.78</v>
      </c>
      <c r="R5502" s="15" t="n">
        <f aca="false">IF(I5502="Cancelado",0,P5502-Q5502)</f>
        <v>125.825</v>
      </c>
      <c r="S5502" s="17" t="str">
        <f aca="false">INDEX(dProdutos!$D$2:$D$47,MATCH(E5502,dProdutos!$A$2:$A$47,0))</f>
        <v>Eletrônicos</v>
      </c>
    </row>
    <row r="5503" customFormat="false" ht="15" hidden="false" customHeight="false" outlineLevel="0" collapsed="false">
      <c r="A5503" s="17" t="s">
        <v>4868</v>
      </c>
      <c r="B5503" s="17" t="n">
        <v>1</v>
      </c>
      <c r="C5503" s="21" t="n">
        <v>46015</v>
      </c>
      <c r="D5503" s="17" t="s">
        <v>573</v>
      </c>
      <c r="E5503" s="17" t="s">
        <v>81</v>
      </c>
      <c r="F5503" s="17" t="s">
        <v>1490</v>
      </c>
      <c r="G5503" s="17" t="s">
        <v>59</v>
      </c>
      <c r="H5503" s="17" t="s">
        <v>1523</v>
      </c>
      <c r="I5503" s="17" t="s">
        <v>1524</v>
      </c>
      <c r="J5503" s="17" t="n">
        <v>1</v>
      </c>
      <c r="K5503" s="15" t="n">
        <v>64.9</v>
      </c>
      <c r="L5503" s="22" t="n">
        <v>0</v>
      </c>
      <c r="M5503" s="15" t="n">
        <v>31.37</v>
      </c>
      <c r="N5503" s="15" t="n">
        <f aca="false">J5503*K5503</f>
        <v>64.9</v>
      </c>
      <c r="O5503" s="15" t="n">
        <f aca="false">N5503*L5503</f>
        <v>0</v>
      </c>
      <c r="P5503" s="15" t="n">
        <f aca="false">N5503-O5503</f>
        <v>64.9</v>
      </c>
      <c r="Q5503" s="15" t="n">
        <f aca="false">J5503*INDEX(dProdutos!$F$2:$F$47,MATCH(E5503,dProdutos!$A$2:$A$47,0))</f>
        <v>26.12</v>
      </c>
      <c r="R5503" s="15" t="n">
        <f aca="false">IF(I5503="Cancelado",0,P5503-Q5503)</f>
        <v>38.78</v>
      </c>
      <c r="S5503" s="17" t="str">
        <f aca="false">INDEX(dProdutos!$D$2:$D$47,MATCH(E5503,dProdutos!$A$2:$A$47,0))</f>
        <v>Moda Feminina</v>
      </c>
    </row>
    <row r="5504" customFormat="false" ht="15" hidden="false" customHeight="false" outlineLevel="0" collapsed="false">
      <c r="A5504" s="17" t="s">
        <v>4868</v>
      </c>
      <c r="B5504" s="17" t="n">
        <v>2</v>
      </c>
      <c r="C5504" s="21" t="n">
        <v>46015</v>
      </c>
      <c r="D5504" s="17" t="s">
        <v>573</v>
      </c>
      <c r="E5504" s="17" t="s">
        <v>165</v>
      </c>
      <c r="F5504" s="17" t="s">
        <v>1490</v>
      </c>
      <c r="G5504" s="17" t="s">
        <v>59</v>
      </c>
      <c r="H5504" s="17" t="s">
        <v>1523</v>
      </c>
      <c r="I5504" s="17" t="s">
        <v>1524</v>
      </c>
      <c r="J5504" s="17" t="n">
        <v>1</v>
      </c>
      <c r="K5504" s="15" t="n">
        <v>231.9</v>
      </c>
      <c r="L5504" s="22" t="n">
        <v>0.05</v>
      </c>
      <c r="M5504" s="15" t="n">
        <v>0</v>
      </c>
      <c r="N5504" s="15" t="n">
        <f aca="false">J5504*K5504</f>
        <v>231.9</v>
      </c>
      <c r="O5504" s="15" t="n">
        <f aca="false">N5504*L5504</f>
        <v>11.595</v>
      </c>
      <c r="P5504" s="15" t="n">
        <f aca="false">N5504-O5504</f>
        <v>220.305</v>
      </c>
      <c r="Q5504" s="15" t="n">
        <f aca="false">J5504*INDEX(dProdutos!$F$2:$F$47,MATCH(E5504,dProdutos!$A$2:$A$47,0))</f>
        <v>140.83</v>
      </c>
      <c r="R5504" s="15" t="n">
        <f aca="false">IF(I5504="Cancelado",0,P5504-Q5504)</f>
        <v>79.475</v>
      </c>
      <c r="S5504" s="17" t="str">
        <f aca="false">INDEX(dProdutos!$D$2:$D$47,MATCH(E5504,dProdutos!$A$2:$A$47,0))</f>
        <v>Casa</v>
      </c>
    </row>
    <row r="5505" customFormat="false" ht="15" hidden="false" customHeight="false" outlineLevel="0" collapsed="false">
      <c r="A5505" s="17" t="s">
        <v>4869</v>
      </c>
      <c r="B5505" s="17" t="n">
        <v>1</v>
      </c>
      <c r="C5505" s="21" t="n">
        <v>46015</v>
      </c>
      <c r="D5505" s="17" t="s">
        <v>1218</v>
      </c>
      <c r="E5505" s="17" t="s">
        <v>102</v>
      </c>
      <c r="F5505" s="17" t="s">
        <v>1487</v>
      </c>
      <c r="G5505" s="17" t="s">
        <v>59</v>
      </c>
      <c r="H5505" s="17" t="s">
        <v>1537</v>
      </c>
      <c r="I5505" s="17" t="s">
        <v>1524</v>
      </c>
      <c r="J5505" s="17" t="n">
        <v>1</v>
      </c>
      <c r="K5505" s="15" t="n">
        <v>65.9</v>
      </c>
      <c r="L5505" s="22" t="n">
        <v>0.15</v>
      </c>
      <c r="M5505" s="15" t="n">
        <v>0</v>
      </c>
      <c r="N5505" s="15" t="n">
        <f aca="false">J5505*K5505</f>
        <v>65.9</v>
      </c>
      <c r="O5505" s="15" t="n">
        <f aca="false">N5505*L5505</f>
        <v>9.885</v>
      </c>
      <c r="P5505" s="15" t="n">
        <f aca="false">N5505-O5505</f>
        <v>56.015</v>
      </c>
      <c r="Q5505" s="15" t="n">
        <f aca="false">J5505*INDEX(dProdutos!$F$2:$F$47,MATCH(E5505,dProdutos!$A$2:$A$47,0))</f>
        <v>29.68</v>
      </c>
      <c r="R5505" s="15" t="n">
        <f aca="false">IF(I5505="Cancelado",0,P5505-Q5505)</f>
        <v>26.335</v>
      </c>
      <c r="S5505" s="17" t="str">
        <f aca="false">INDEX(dProdutos!$D$2:$D$47,MATCH(E5505,dProdutos!$A$2:$A$47,0))</f>
        <v>Moda Masculina</v>
      </c>
    </row>
    <row r="5506" customFormat="false" ht="15" hidden="false" customHeight="false" outlineLevel="0" collapsed="false">
      <c r="A5506" s="17" t="s">
        <v>4870</v>
      </c>
      <c r="B5506" s="17" t="n">
        <v>1</v>
      </c>
      <c r="C5506" s="21" t="n">
        <v>46015</v>
      </c>
      <c r="D5506" s="17" t="s">
        <v>946</v>
      </c>
      <c r="E5506" s="17" t="s">
        <v>102</v>
      </c>
      <c r="F5506" s="17" t="s">
        <v>1501</v>
      </c>
      <c r="G5506" s="17" t="s">
        <v>61</v>
      </c>
      <c r="H5506" s="17" t="s">
        <v>1537</v>
      </c>
      <c r="I5506" s="17" t="s">
        <v>1524</v>
      </c>
      <c r="J5506" s="17" t="n">
        <v>1</v>
      </c>
      <c r="K5506" s="15" t="n">
        <v>65.9</v>
      </c>
      <c r="L5506" s="22" t="n">
        <v>0</v>
      </c>
      <c r="M5506" s="15" t="n">
        <v>23.78</v>
      </c>
      <c r="N5506" s="15" t="n">
        <f aca="false">J5506*K5506</f>
        <v>65.9</v>
      </c>
      <c r="O5506" s="15" t="n">
        <f aca="false">N5506*L5506</f>
        <v>0</v>
      </c>
      <c r="P5506" s="15" t="n">
        <f aca="false">N5506-O5506</f>
        <v>65.9</v>
      </c>
      <c r="Q5506" s="15" t="n">
        <f aca="false">J5506*INDEX(dProdutos!$F$2:$F$47,MATCH(E5506,dProdutos!$A$2:$A$47,0))</f>
        <v>29.68</v>
      </c>
      <c r="R5506" s="15" t="n">
        <f aca="false">IF(I5506="Cancelado",0,P5506-Q5506)</f>
        <v>36.22</v>
      </c>
      <c r="S5506" s="17" t="str">
        <f aca="false">INDEX(dProdutos!$D$2:$D$47,MATCH(E5506,dProdutos!$A$2:$A$47,0))</f>
        <v>Moda Masculina</v>
      </c>
    </row>
    <row r="5507" customFormat="false" ht="15" hidden="false" customHeight="false" outlineLevel="0" collapsed="false">
      <c r="A5507" s="17" t="s">
        <v>4870</v>
      </c>
      <c r="B5507" s="17" t="n">
        <v>2</v>
      </c>
      <c r="C5507" s="21" t="n">
        <v>46015</v>
      </c>
      <c r="D5507" s="17" t="s">
        <v>946</v>
      </c>
      <c r="E5507" s="17" t="s">
        <v>141</v>
      </c>
      <c r="F5507" s="17" t="s">
        <v>1501</v>
      </c>
      <c r="G5507" s="17" t="s">
        <v>61</v>
      </c>
      <c r="H5507" s="17" t="s">
        <v>1537</v>
      </c>
      <c r="I5507" s="17" t="s">
        <v>1524</v>
      </c>
      <c r="J5507" s="17" t="n">
        <v>1</v>
      </c>
      <c r="K5507" s="15" t="n">
        <v>131.9</v>
      </c>
      <c r="L5507" s="22" t="n">
        <v>0.1</v>
      </c>
      <c r="M5507" s="15" t="n">
        <v>0</v>
      </c>
      <c r="N5507" s="15" t="n">
        <f aca="false">J5507*K5507</f>
        <v>131.9</v>
      </c>
      <c r="O5507" s="15" t="n">
        <f aca="false">N5507*L5507</f>
        <v>13.19</v>
      </c>
      <c r="P5507" s="15" t="n">
        <f aca="false">N5507-O5507</f>
        <v>118.71</v>
      </c>
      <c r="Q5507" s="15" t="n">
        <f aca="false">J5507*INDEX(dProdutos!$F$2:$F$47,MATCH(E5507,dProdutos!$A$2:$A$47,0))</f>
        <v>81.66</v>
      </c>
      <c r="R5507" s="15" t="n">
        <f aca="false">IF(I5507="Cancelado",0,P5507-Q5507)</f>
        <v>37.05</v>
      </c>
      <c r="S5507" s="17" t="str">
        <f aca="false">INDEX(dProdutos!$D$2:$D$47,MATCH(E5507,dProdutos!$A$2:$A$47,0))</f>
        <v>Acessórios</v>
      </c>
    </row>
    <row r="5508" customFormat="false" ht="15" hidden="false" customHeight="false" outlineLevel="0" collapsed="false">
      <c r="A5508" s="17" t="s">
        <v>4871</v>
      </c>
      <c r="B5508" s="17" t="n">
        <v>1</v>
      </c>
      <c r="C5508" s="21" t="n">
        <v>46015</v>
      </c>
      <c r="D5508" s="17" t="s">
        <v>765</v>
      </c>
      <c r="E5508" s="17" t="s">
        <v>135</v>
      </c>
      <c r="F5508" s="17" t="s">
        <v>1487</v>
      </c>
      <c r="G5508" s="17" t="s">
        <v>61</v>
      </c>
      <c r="H5508" s="17" t="s">
        <v>1523</v>
      </c>
      <c r="I5508" s="17" t="s">
        <v>1531</v>
      </c>
      <c r="J5508" s="17" t="n">
        <v>3</v>
      </c>
      <c r="K5508" s="15" t="n">
        <v>200.9</v>
      </c>
      <c r="L5508" s="22" t="n">
        <v>0</v>
      </c>
      <c r="M5508" s="15" t="n">
        <v>18.9</v>
      </c>
      <c r="N5508" s="15" t="n">
        <f aca="false">J5508*K5508</f>
        <v>602.7</v>
      </c>
      <c r="O5508" s="15" t="n">
        <f aca="false">N5508*L5508</f>
        <v>0</v>
      </c>
      <c r="P5508" s="15" t="n">
        <f aca="false">N5508-O5508</f>
        <v>602.7</v>
      </c>
      <c r="Q5508" s="15" t="n">
        <f aca="false">J5508*INDEX(dProdutos!$F$2:$F$47,MATCH(E5508,dProdutos!$A$2:$A$47,0))</f>
        <v>242.19</v>
      </c>
      <c r="R5508" s="15" t="n">
        <f aca="false">IF(I5508="Cancelado",0,P5508-Q5508)</f>
        <v>0</v>
      </c>
      <c r="S5508" s="17" t="str">
        <f aca="false">INDEX(dProdutos!$D$2:$D$47,MATCH(E5508,dProdutos!$A$2:$A$47,0))</f>
        <v>Calçados</v>
      </c>
    </row>
    <row r="5509" customFormat="false" ht="15" hidden="false" customHeight="false" outlineLevel="0" collapsed="false">
      <c r="A5509" s="17" t="s">
        <v>4871</v>
      </c>
      <c r="B5509" s="17" t="n">
        <v>2</v>
      </c>
      <c r="C5509" s="21" t="n">
        <v>46015</v>
      </c>
      <c r="D5509" s="17" t="s">
        <v>765</v>
      </c>
      <c r="E5509" s="17" t="s">
        <v>129</v>
      </c>
      <c r="F5509" s="17" t="s">
        <v>1487</v>
      </c>
      <c r="G5509" s="17" t="s">
        <v>61</v>
      </c>
      <c r="H5509" s="17" t="s">
        <v>1523</v>
      </c>
      <c r="I5509" s="17" t="s">
        <v>1531</v>
      </c>
      <c r="J5509" s="17" t="n">
        <v>1</v>
      </c>
      <c r="K5509" s="15" t="n">
        <v>105.9</v>
      </c>
      <c r="L5509" s="22" t="n">
        <v>0.05</v>
      </c>
      <c r="M5509" s="15" t="n">
        <v>0</v>
      </c>
      <c r="N5509" s="15" t="n">
        <f aca="false">J5509*K5509</f>
        <v>105.9</v>
      </c>
      <c r="O5509" s="15" t="n">
        <f aca="false">N5509*L5509</f>
        <v>5.295</v>
      </c>
      <c r="P5509" s="15" t="n">
        <f aca="false">N5509-O5509</f>
        <v>100.605</v>
      </c>
      <c r="Q5509" s="15" t="n">
        <f aca="false">J5509*INDEX(dProdutos!$F$2:$F$47,MATCH(E5509,dProdutos!$A$2:$A$47,0))</f>
        <v>43.79</v>
      </c>
      <c r="R5509" s="15" t="n">
        <f aca="false">IF(I5509="Cancelado",0,P5509-Q5509)</f>
        <v>0</v>
      </c>
      <c r="S5509" s="17" t="str">
        <f aca="false">INDEX(dProdutos!$D$2:$D$47,MATCH(E5509,dProdutos!$A$2:$A$47,0))</f>
        <v>Calçados</v>
      </c>
    </row>
    <row r="5510" customFormat="false" ht="15" hidden="false" customHeight="false" outlineLevel="0" collapsed="false">
      <c r="A5510" s="17" t="s">
        <v>4872</v>
      </c>
      <c r="B5510" s="17" t="n">
        <v>1</v>
      </c>
      <c r="C5510" s="21" t="n">
        <v>46015</v>
      </c>
      <c r="D5510" s="17" t="s">
        <v>711</v>
      </c>
      <c r="E5510" s="17" t="s">
        <v>108</v>
      </c>
      <c r="F5510" s="17" t="s">
        <v>1501</v>
      </c>
      <c r="G5510" s="17" t="s">
        <v>61</v>
      </c>
      <c r="H5510" s="17" t="s">
        <v>1537</v>
      </c>
      <c r="I5510" s="17" t="s">
        <v>1524</v>
      </c>
      <c r="J5510" s="17" t="n">
        <v>1</v>
      </c>
      <c r="K5510" s="15" t="n">
        <v>265.9</v>
      </c>
      <c r="L5510" s="22" t="n">
        <v>0</v>
      </c>
      <c r="M5510" s="15" t="n">
        <v>0</v>
      </c>
      <c r="N5510" s="15" t="n">
        <f aca="false">J5510*K5510</f>
        <v>265.9</v>
      </c>
      <c r="O5510" s="15" t="n">
        <f aca="false">N5510*L5510</f>
        <v>0</v>
      </c>
      <c r="P5510" s="15" t="n">
        <f aca="false">N5510-O5510</f>
        <v>265.9</v>
      </c>
      <c r="Q5510" s="15" t="n">
        <f aca="false">J5510*INDEX(dProdutos!$F$2:$F$47,MATCH(E5510,dProdutos!$A$2:$A$47,0))</f>
        <v>155.62</v>
      </c>
      <c r="R5510" s="15" t="n">
        <f aca="false">IF(I5510="Cancelado",0,P5510-Q5510)</f>
        <v>110.28</v>
      </c>
      <c r="S5510" s="17" t="str">
        <f aca="false">INDEX(dProdutos!$D$2:$D$47,MATCH(E5510,dProdutos!$A$2:$A$47,0))</f>
        <v>Moda Masculina</v>
      </c>
    </row>
    <row r="5511" customFormat="false" ht="15" hidden="false" customHeight="false" outlineLevel="0" collapsed="false">
      <c r="A5511" s="17" t="s">
        <v>4873</v>
      </c>
      <c r="B5511" s="17" t="n">
        <v>1</v>
      </c>
      <c r="C5511" s="21" t="n">
        <v>46015</v>
      </c>
      <c r="D5511" s="17" t="s">
        <v>627</v>
      </c>
      <c r="E5511" s="17" t="s">
        <v>144</v>
      </c>
      <c r="F5511" s="17" t="s">
        <v>1490</v>
      </c>
      <c r="G5511" s="17" t="s">
        <v>60</v>
      </c>
      <c r="H5511" s="17" t="s">
        <v>1523</v>
      </c>
      <c r="I5511" s="17" t="s">
        <v>1524</v>
      </c>
      <c r="J5511" s="17" t="n">
        <v>1</v>
      </c>
      <c r="K5511" s="15" t="n">
        <v>260.9</v>
      </c>
      <c r="L5511" s="22" t="n">
        <v>0.1</v>
      </c>
      <c r="M5511" s="15" t="n">
        <v>0</v>
      </c>
      <c r="N5511" s="15" t="n">
        <f aca="false">J5511*K5511</f>
        <v>260.9</v>
      </c>
      <c r="O5511" s="15" t="n">
        <f aca="false">N5511*L5511</f>
        <v>26.09</v>
      </c>
      <c r="P5511" s="15" t="n">
        <f aca="false">N5511-O5511</f>
        <v>234.81</v>
      </c>
      <c r="Q5511" s="15" t="n">
        <f aca="false">J5511*INDEX(dProdutos!$F$2:$F$47,MATCH(E5511,dProdutos!$A$2:$A$47,0))</f>
        <v>99.86</v>
      </c>
      <c r="R5511" s="15" t="n">
        <f aca="false">IF(I5511="Cancelado",0,P5511-Q5511)</f>
        <v>134.95</v>
      </c>
      <c r="S5511" s="17" t="str">
        <f aca="false">INDEX(dProdutos!$D$2:$D$47,MATCH(E5511,dProdutos!$A$2:$A$47,0))</f>
        <v>Acessórios</v>
      </c>
    </row>
    <row r="5512" customFormat="false" ht="15" hidden="false" customHeight="false" outlineLevel="0" collapsed="false">
      <c r="A5512" s="17" t="s">
        <v>4873</v>
      </c>
      <c r="B5512" s="17" t="n">
        <v>2</v>
      </c>
      <c r="C5512" s="21" t="n">
        <v>46015</v>
      </c>
      <c r="D5512" s="17" t="s">
        <v>627</v>
      </c>
      <c r="E5512" s="17" t="s">
        <v>114</v>
      </c>
      <c r="F5512" s="17" t="s">
        <v>1490</v>
      </c>
      <c r="G5512" s="17" t="s">
        <v>60</v>
      </c>
      <c r="H5512" s="17" t="s">
        <v>1523</v>
      </c>
      <c r="I5512" s="17" t="s">
        <v>1524</v>
      </c>
      <c r="J5512" s="17" t="n">
        <v>1</v>
      </c>
      <c r="K5512" s="15" t="n">
        <v>202.9</v>
      </c>
      <c r="L5512" s="22" t="n">
        <v>0</v>
      </c>
      <c r="M5512" s="15" t="n">
        <v>0</v>
      </c>
      <c r="N5512" s="15" t="n">
        <f aca="false">J5512*K5512</f>
        <v>202.9</v>
      </c>
      <c r="O5512" s="15" t="n">
        <f aca="false">N5512*L5512</f>
        <v>0</v>
      </c>
      <c r="P5512" s="15" t="n">
        <f aca="false">N5512-O5512</f>
        <v>202.9</v>
      </c>
      <c r="Q5512" s="15" t="n">
        <f aca="false">J5512*INDEX(dProdutos!$F$2:$F$47,MATCH(E5512,dProdutos!$A$2:$A$47,0))</f>
        <v>110.39</v>
      </c>
      <c r="R5512" s="15" t="n">
        <f aca="false">IF(I5512="Cancelado",0,P5512-Q5512)</f>
        <v>92.51</v>
      </c>
      <c r="S5512" s="17" t="str">
        <f aca="false">INDEX(dProdutos!$D$2:$D$47,MATCH(E5512,dProdutos!$A$2:$A$47,0))</f>
        <v>Moda Masculina</v>
      </c>
    </row>
    <row r="5513" customFormat="false" ht="15" hidden="false" customHeight="false" outlineLevel="0" collapsed="false">
      <c r="A5513" s="17" t="s">
        <v>4874</v>
      </c>
      <c r="B5513" s="17" t="n">
        <v>1</v>
      </c>
      <c r="C5513" s="21" t="n">
        <v>46016</v>
      </c>
      <c r="D5513" s="17" t="s">
        <v>819</v>
      </c>
      <c r="E5513" s="17" t="s">
        <v>85</v>
      </c>
      <c r="F5513" s="17" t="s">
        <v>1490</v>
      </c>
      <c r="G5513" s="17" t="s">
        <v>59</v>
      </c>
      <c r="H5513" s="17" t="s">
        <v>1537</v>
      </c>
      <c r="I5513" s="17" t="s">
        <v>1524</v>
      </c>
      <c r="J5513" s="17" t="n">
        <v>1</v>
      </c>
      <c r="K5513" s="15" t="n">
        <v>165.9</v>
      </c>
      <c r="L5513" s="22" t="n">
        <v>0</v>
      </c>
      <c r="M5513" s="15" t="n">
        <v>0</v>
      </c>
      <c r="N5513" s="15" t="n">
        <f aca="false">J5513*K5513</f>
        <v>165.9</v>
      </c>
      <c r="O5513" s="15" t="n">
        <f aca="false">N5513*L5513</f>
        <v>0</v>
      </c>
      <c r="P5513" s="15" t="n">
        <f aca="false">N5513-O5513</f>
        <v>165.9</v>
      </c>
      <c r="Q5513" s="15" t="n">
        <f aca="false">J5513*INDEX(dProdutos!$F$2:$F$47,MATCH(E5513,dProdutos!$A$2:$A$47,0))</f>
        <v>91.55</v>
      </c>
      <c r="R5513" s="15" t="n">
        <f aca="false">IF(I5513="Cancelado",0,P5513-Q5513)</f>
        <v>74.35</v>
      </c>
      <c r="S5513" s="17" t="str">
        <f aca="false">INDEX(dProdutos!$D$2:$D$47,MATCH(E5513,dProdutos!$A$2:$A$47,0))</f>
        <v>Moda Feminina</v>
      </c>
    </row>
    <row r="5514" customFormat="false" ht="15" hidden="false" customHeight="false" outlineLevel="0" collapsed="false">
      <c r="A5514" s="17" t="s">
        <v>4875</v>
      </c>
      <c r="B5514" s="17" t="n">
        <v>1</v>
      </c>
      <c r="C5514" s="21" t="n">
        <v>46016</v>
      </c>
      <c r="D5514" s="17" t="s">
        <v>441</v>
      </c>
      <c r="E5514" s="17" t="s">
        <v>98</v>
      </c>
      <c r="F5514" s="17" t="s">
        <v>1490</v>
      </c>
      <c r="G5514" s="17" t="s">
        <v>61</v>
      </c>
      <c r="H5514" s="17" t="s">
        <v>1540</v>
      </c>
      <c r="I5514" s="17" t="s">
        <v>1524</v>
      </c>
      <c r="J5514" s="17" t="n">
        <v>1</v>
      </c>
      <c r="K5514" s="15" t="n">
        <v>108.9</v>
      </c>
      <c r="L5514" s="22" t="n">
        <v>0</v>
      </c>
      <c r="M5514" s="15" t="n">
        <v>18.04</v>
      </c>
      <c r="N5514" s="15" t="n">
        <f aca="false">J5514*K5514</f>
        <v>108.9</v>
      </c>
      <c r="O5514" s="15" t="n">
        <f aca="false">N5514*L5514</f>
        <v>0</v>
      </c>
      <c r="P5514" s="15" t="n">
        <f aca="false">N5514-O5514</f>
        <v>108.9</v>
      </c>
      <c r="Q5514" s="15" t="n">
        <f aca="false">J5514*INDEX(dProdutos!$F$2:$F$47,MATCH(E5514,dProdutos!$A$2:$A$47,0))</f>
        <v>42.52</v>
      </c>
      <c r="R5514" s="15" t="n">
        <f aca="false">IF(I5514="Cancelado",0,P5514-Q5514)</f>
        <v>66.38</v>
      </c>
      <c r="S5514" s="17" t="str">
        <f aca="false">INDEX(dProdutos!$D$2:$D$47,MATCH(E5514,dProdutos!$A$2:$A$47,0))</f>
        <v>Moda Feminina</v>
      </c>
    </row>
    <row r="5515" customFormat="false" ht="15" hidden="false" customHeight="false" outlineLevel="0" collapsed="false">
      <c r="A5515" s="17" t="s">
        <v>4876</v>
      </c>
      <c r="B5515" s="17" t="n">
        <v>1</v>
      </c>
      <c r="C5515" s="21" t="n">
        <v>46016</v>
      </c>
      <c r="D5515" s="17" t="s">
        <v>543</v>
      </c>
      <c r="E5515" s="17" t="s">
        <v>138</v>
      </c>
      <c r="F5515" s="17" t="s">
        <v>1490</v>
      </c>
      <c r="G5515" s="17" t="s">
        <v>64</v>
      </c>
      <c r="H5515" s="17" t="s">
        <v>1537</v>
      </c>
      <c r="I5515" s="17" t="s">
        <v>1524</v>
      </c>
      <c r="J5515" s="17" t="n">
        <v>1</v>
      </c>
      <c r="K5515" s="15" t="n">
        <v>231.9</v>
      </c>
      <c r="L5515" s="22" t="n">
        <v>0</v>
      </c>
      <c r="M5515" s="15" t="n">
        <v>21.41</v>
      </c>
      <c r="N5515" s="15" t="n">
        <f aca="false">J5515*K5515</f>
        <v>231.9</v>
      </c>
      <c r="O5515" s="15" t="n">
        <f aca="false">N5515*L5515</f>
        <v>0</v>
      </c>
      <c r="P5515" s="15" t="n">
        <f aca="false">N5515-O5515</f>
        <v>231.9</v>
      </c>
      <c r="Q5515" s="15" t="n">
        <f aca="false">J5515*INDEX(dProdutos!$F$2:$F$47,MATCH(E5515,dProdutos!$A$2:$A$47,0))</f>
        <v>132.21</v>
      </c>
      <c r="R5515" s="15" t="n">
        <f aca="false">IF(I5515="Cancelado",0,P5515-Q5515)</f>
        <v>99.69</v>
      </c>
      <c r="S5515" s="17" t="str">
        <f aca="false">INDEX(dProdutos!$D$2:$D$47,MATCH(E5515,dProdutos!$A$2:$A$47,0))</f>
        <v>Calçados</v>
      </c>
    </row>
    <row r="5516" customFormat="false" ht="15" hidden="false" customHeight="false" outlineLevel="0" collapsed="false">
      <c r="A5516" s="17" t="s">
        <v>4876</v>
      </c>
      <c r="B5516" s="17" t="n">
        <v>2</v>
      </c>
      <c r="C5516" s="21" t="n">
        <v>46016</v>
      </c>
      <c r="D5516" s="17" t="s">
        <v>543</v>
      </c>
      <c r="E5516" s="17" t="s">
        <v>88</v>
      </c>
      <c r="F5516" s="17" t="s">
        <v>1490</v>
      </c>
      <c r="G5516" s="17" t="s">
        <v>64</v>
      </c>
      <c r="H5516" s="17" t="s">
        <v>1537</v>
      </c>
      <c r="I5516" s="17" t="s">
        <v>1524</v>
      </c>
      <c r="J5516" s="17" t="n">
        <v>1</v>
      </c>
      <c r="K5516" s="15" t="n">
        <v>170.9</v>
      </c>
      <c r="L5516" s="22" t="n">
        <v>0</v>
      </c>
      <c r="M5516" s="15" t="n">
        <v>0</v>
      </c>
      <c r="N5516" s="15" t="n">
        <f aca="false">J5516*K5516</f>
        <v>170.9</v>
      </c>
      <c r="O5516" s="15" t="n">
        <f aca="false">N5516*L5516</f>
        <v>0</v>
      </c>
      <c r="P5516" s="15" t="n">
        <f aca="false">N5516-O5516</f>
        <v>170.9</v>
      </c>
      <c r="Q5516" s="15" t="n">
        <f aca="false">J5516*INDEX(dProdutos!$F$2:$F$47,MATCH(E5516,dProdutos!$A$2:$A$47,0))</f>
        <v>98.14</v>
      </c>
      <c r="R5516" s="15" t="n">
        <f aca="false">IF(I5516="Cancelado",0,P5516-Q5516)</f>
        <v>72.76</v>
      </c>
      <c r="S5516" s="17" t="str">
        <f aca="false">INDEX(dProdutos!$D$2:$D$47,MATCH(E5516,dProdutos!$A$2:$A$47,0))</f>
        <v>Moda Feminina</v>
      </c>
    </row>
    <row r="5517" customFormat="false" ht="15" hidden="false" customHeight="false" outlineLevel="0" collapsed="false">
      <c r="A5517" s="17" t="s">
        <v>4876</v>
      </c>
      <c r="B5517" s="17" t="n">
        <v>3</v>
      </c>
      <c r="C5517" s="21" t="n">
        <v>46016</v>
      </c>
      <c r="D5517" s="17" t="s">
        <v>543</v>
      </c>
      <c r="E5517" s="17" t="s">
        <v>144</v>
      </c>
      <c r="F5517" s="17" t="s">
        <v>1490</v>
      </c>
      <c r="G5517" s="17" t="s">
        <v>64</v>
      </c>
      <c r="H5517" s="17" t="s">
        <v>1537</v>
      </c>
      <c r="I5517" s="17" t="s">
        <v>1524</v>
      </c>
      <c r="J5517" s="17" t="n">
        <v>2</v>
      </c>
      <c r="K5517" s="15" t="n">
        <v>260.9</v>
      </c>
      <c r="L5517" s="22" t="n">
        <v>0</v>
      </c>
      <c r="M5517" s="15" t="n">
        <v>0</v>
      </c>
      <c r="N5517" s="15" t="n">
        <f aca="false">J5517*K5517</f>
        <v>521.8</v>
      </c>
      <c r="O5517" s="15" t="n">
        <f aca="false">N5517*L5517</f>
        <v>0</v>
      </c>
      <c r="P5517" s="15" t="n">
        <f aca="false">N5517-O5517</f>
        <v>521.8</v>
      </c>
      <c r="Q5517" s="15" t="n">
        <f aca="false">J5517*INDEX(dProdutos!$F$2:$F$47,MATCH(E5517,dProdutos!$A$2:$A$47,0))</f>
        <v>199.72</v>
      </c>
      <c r="R5517" s="15" t="n">
        <f aca="false">IF(I5517="Cancelado",0,P5517-Q5517)</f>
        <v>322.08</v>
      </c>
      <c r="S5517" s="17" t="str">
        <f aca="false">INDEX(dProdutos!$D$2:$D$47,MATCH(E5517,dProdutos!$A$2:$A$47,0))</f>
        <v>Acessórios</v>
      </c>
    </row>
    <row r="5518" customFormat="false" ht="15" hidden="false" customHeight="false" outlineLevel="0" collapsed="false">
      <c r="A5518" s="17" t="s">
        <v>4876</v>
      </c>
      <c r="B5518" s="17" t="n">
        <v>4</v>
      </c>
      <c r="C5518" s="21" t="n">
        <v>46016</v>
      </c>
      <c r="D5518" s="17" t="s">
        <v>543</v>
      </c>
      <c r="E5518" s="17" t="s">
        <v>183</v>
      </c>
      <c r="F5518" s="17" t="s">
        <v>1490</v>
      </c>
      <c r="G5518" s="17" t="s">
        <v>64</v>
      </c>
      <c r="H5518" s="17" t="s">
        <v>1537</v>
      </c>
      <c r="I5518" s="17" t="s">
        <v>1524</v>
      </c>
      <c r="J5518" s="17" t="n">
        <v>1</v>
      </c>
      <c r="K5518" s="15" t="n">
        <v>121.9</v>
      </c>
      <c r="L5518" s="22" t="n">
        <v>0</v>
      </c>
      <c r="M5518" s="15" t="n">
        <v>0</v>
      </c>
      <c r="N5518" s="15" t="n">
        <f aca="false">J5518*K5518</f>
        <v>121.9</v>
      </c>
      <c r="O5518" s="15" t="n">
        <f aca="false">N5518*L5518</f>
        <v>0</v>
      </c>
      <c r="P5518" s="15" t="n">
        <f aca="false">N5518-O5518</f>
        <v>121.9</v>
      </c>
      <c r="Q5518" s="15" t="n">
        <f aca="false">J5518*INDEX(dProdutos!$F$2:$F$47,MATCH(E5518,dProdutos!$A$2:$A$47,0))</f>
        <v>52.76</v>
      </c>
      <c r="R5518" s="15" t="n">
        <f aca="false">IF(I5518="Cancelado",0,P5518-Q5518)</f>
        <v>69.14</v>
      </c>
      <c r="S5518" s="17" t="str">
        <f aca="false">INDEX(dProdutos!$D$2:$D$47,MATCH(E5518,dProdutos!$A$2:$A$47,0))</f>
        <v>Eletrônicos</v>
      </c>
    </row>
    <row r="5519" customFormat="false" ht="15" hidden="false" customHeight="false" outlineLevel="0" collapsed="false">
      <c r="A5519" s="17" t="s">
        <v>4877</v>
      </c>
      <c r="B5519" s="17" t="n">
        <v>1</v>
      </c>
      <c r="C5519" s="21" t="n">
        <v>46016</v>
      </c>
      <c r="D5519" s="17" t="s">
        <v>1148</v>
      </c>
      <c r="E5519" s="17" t="s">
        <v>132</v>
      </c>
      <c r="F5519" s="17" t="s">
        <v>1503</v>
      </c>
      <c r="G5519" s="17" t="s">
        <v>63</v>
      </c>
      <c r="H5519" s="17" t="s">
        <v>1523</v>
      </c>
      <c r="I5519" s="17" t="s">
        <v>1524</v>
      </c>
      <c r="J5519" s="17" t="n">
        <v>1</v>
      </c>
      <c r="K5519" s="15" t="n">
        <v>179.9</v>
      </c>
      <c r="L5519" s="22" t="n">
        <v>0</v>
      </c>
      <c r="M5519" s="15" t="n">
        <v>34.77</v>
      </c>
      <c r="N5519" s="15" t="n">
        <f aca="false">J5519*K5519</f>
        <v>179.9</v>
      </c>
      <c r="O5519" s="15" t="n">
        <f aca="false">N5519*L5519</f>
        <v>0</v>
      </c>
      <c r="P5519" s="15" t="n">
        <f aca="false">N5519-O5519</f>
        <v>179.9</v>
      </c>
      <c r="Q5519" s="15" t="n">
        <f aca="false">J5519*INDEX(dProdutos!$F$2:$F$47,MATCH(E5519,dProdutos!$A$2:$A$47,0))</f>
        <v>93.56</v>
      </c>
      <c r="R5519" s="15" t="n">
        <f aca="false">IF(I5519="Cancelado",0,P5519-Q5519)</f>
        <v>86.34</v>
      </c>
      <c r="S5519" s="17" t="str">
        <f aca="false">INDEX(dProdutos!$D$2:$D$47,MATCH(E5519,dProdutos!$A$2:$A$47,0))</f>
        <v>Calçados</v>
      </c>
    </row>
    <row r="5520" customFormat="false" ht="15" hidden="false" customHeight="false" outlineLevel="0" collapsed="false">
      <c r="A5520" s="17" t="s">
        <v>4878</v>
      </c>
      <c r="B5520" s="17" t="n">
        <v>1</v>
      </c>
      <c r="C5520" s="21" t="n">
        <v>46016</v>
      </c>
      <c r="D5520" s="17" t="s">
        <v>1122</v>
      </c>
      <c r="E5520" s="17" t="s">
        <v>144</v>
      </c>
      <c r="F5520" s="17" t="s">
        <v>1490</v>
      </c>
      <c r="G5520" s="17" t="s">
        <v>61</v>
      </c>
      <c r="H5520" s="17" t="s">
        <v>1523</v>
      </c>
      <c r="I5520" s="17" t="s">
        <v>1524</v>
      </c>
      <c r="J5520" s="17" t="n">
        <v>1</v>
      </c>
      <c r="K5520" s="15" t="n">
        <v>260.9</v>
      </c>
      <c r="L5520" s="22" t="n">
        <v>0.05</v>
      </c>
      <c r="M5520" s="15" t="n">
        <v>23.23</v>
      </c>
      <c r="N5520" s="15" t="n">
        <f aca="false">J5520*K5520</f>
        <v>260.9</v>
      </c>
      <c r="O5520" s="15" t="n">
        <f aca="false">N5520*L5520</f>
        <v>13.045</v>
      </c>
      <c r="P5520" s="15" t="n">
        <f aca="false">N5520-O5520</f>
        <v>247.855</v>
      </c>
      <c r="Q5520" s="15" t="n">
        <f aca="false">J5520*INDEX(dProdutos!$F$2:$F$47,MATCH(E5520,dProdutos!$A$2:$A$47,0))</f>
        <v>99.86</v>
      </c>
      <c r="R5520" s="15" t="n">
        <f aca="false">IF(I5520="Cancelado",0,P5520-Q5520)</f>
        <v>147.995</v>
      </c>
      <c r="S5520" s="17" t="str">
        <f aca="false">INDEX(dProdutos!$D$2:$D$47,MATCH(E5520,dProdutos!$A$2:$A$47,0))</f>
        <v>Acessórios</v>
      </c>
    </row>
    <row r="5521" customFormat="false" ht="15" hidden="false" customHeight="false" outlineLevel="0" collapsed="false">
      <c r="A5521" s="17" t="s">
        <v>4879</v>
      </c>
      <c r="B5521" s="17" t="n">
        <v>1</v>
      </c>
      <c r="C5521" s="21" t="n">
        <v>46016</v>
      </c>
      <c r="D5521" s="17" t="s">
        <v>396</v>
      </c>
      <c r="E5521" s="17" t="s">
        <v>144</v>
      </c>
      <c r="F5521" s="17" t="s">
        <v>1499</v>
      </c>
      <c r="G5521" s="17" t="s">
        <v>61</v>
      </c>
      <c r="H5521" s="17" t="s">
        <v>1523</v>
      </c>
      <c r="I5521" s="17" t="s">
        <v>1524</v>
      </c>
      <c r="J5521" s="17" t="n">
        <v>1</v>
      </c>
      <c r="K5521" s="15" t="n">
        <v>260.9</v>
      </c>
      <c r="L5521" s="22" t="n">
        <v>0</v>
      </c>
      <c r="M5521" s="15" t="n">
        <v>0</v>
      </c>
      <c r="N5521" s="15" t="n">
        <f aca="false">J5521*K5521</f>
        <v>260.9</v>
      </c>
      <c r="O5521" s="15" t="n">
        <f aca="false">N5521*L5521</f>
        <v>0</v>
      </c>
      <c r="P5521" s="15" t="n">
        <f aca="false">N5521-O5521</f>
        <v>260.9</v>
      </c>
      <c r="Q5521" s="15" t="n">
        <f aca="false">J5521*INDEX(dProdutos!$F$2:$F$47,MATCH(E5521,dProdutos!$A$2:$A$47,0))</f>
        <v>99.86</v>
      </c>
      <c r="R5521" s="15" t="n">
        <f aca="false">IF(I5521="Cancelado",0,P5521-Q5521)</f>
        <v>161.04</v>
      </c>
      <c r="S5521" s="17" t="str">
        <f aca="false">INDEX(dProdutos!$D$2:$D$47,MATCH(E5521,dProdutos!$A$2:$A$47,0))</f>
        <v>Acessórios</v>
      </c>
    </row>
    <row r="5522" customFormat="false" ht="15" hidden="false" customHeight="false" outlineLevel="0" collapsed="false">
      <c r="A5522" s="17" t="s">
        <v>4879</v>
      </c>
      <c r="B5522" s="17" t="n">
        <v>2</v>
      </c>
      <c r="C5522" s="21" t="n">
        <v>46016</v>
      </c>
      <c r="D5522" s="17" t="s">
        <v>396</v>
      </c>
      <c r="E5522" s="17" t="s">
        <v>85</v>
      </c>
      <c r="F5522" s="17" t="s">
        <v>1499</v>
      </c>
      <c r="G5522" s="17" t="s">
        <v>61</v>
      </c>
      <c r="H5522" s="17" t="s">
        <v>1523</v>
      </c>
      <c r="I5522" s="17" t="s">
        <v>1524</v>
      </c>
      <c r="J5522" s="17" t="n">
        <v>1</v>
      </c>
      <c r="K5522" s="15" t="n">
        <v>165.9</v>
      </c>
      <c r="L5522" s="22" t="n">
        <v>0.05</v>
      </c>
      <c r="M5522" s="15" t="n">
        <v>0</v>
      </c>
      <c r="N5522" s="15" t="n">
        <f aca="false">J5522*K5522</f>
        <v>165.9</v>
      </c>
      <c r="O5522" s="15" t="n">
        <f aca="false">N5522*L5522</f>
        <v>8.295</v>
      </c>
      <c r="P5522" s="15" t="n">
        <f aca="false">N5522-O5522</f>
        <v>157.605</v>
      </c>
      <c r="Q5522" s="15" t="n">
        <f aca="false">J5522*INDEX(dProdutos!$F$2:$F$47,MATCH(E5522,dProdutos!$A$2:$A$47,0))</f>
        <v>91.55</v>
      </c>
      <c r="R5522" s="15" t="n">
        <f aca="false">IF(I5522="Cancelado",0,P5522-Q5522)</f>
        <v>66.055</v>
      </c>
      <c r="S5522" s="17" t="str">
        <f aca="false">INDEX(dProdutos!$D$2:$D$47,MATCH(E5522,dProdutos!$A$2:$A$47,0))</f>
        <v>Moda Feminina</v>
      </c>
    </row>
    <row r="5523" customFormat="false" ht="15" hidden="false" customHeight="false" outlineLevel="0" collapsed="false">
      <c r="A5523" s="17" t="s">
        <v>4880</v>
      </c>
      <c r="B5523" s="17" t="n">
        <v>1</v>
      </c>
      <c r="C5523" s="21" t="n">
        <v>46016</v>
      </c>
      <c r="D5523" s="17" t="s">
        <v>502</v>
      </c>
      <c r="E5523" s="17" t="s">
        <v>183</v>
      </c>
      <c r="F5523" s="17" t="s">
        <v>1499</v>
      </c>
      <c r="G5523" s="17" t="s">
        <v>63</v>
      </c>
      <c r="H5523" s="17" t="s">
        <v>1537</v>
      </c>
      <c r="I5523" s="17" t="s">
        <v>1524</v>
      </c>
      <c r="J5523" s="17" t="n">
        <v>1</v>
      </c>
      <c r="K5523" s="15" t="n">
        <v>121.9</v>
      </c>
      <c r="L5523" s="22" t="n">
        <v>0.2</v>
      </c>
      <c r="M5523" s="15" t="n">
        <v>0</v>
      </c>
      <c r="N5523" s="15" t="n">
        <f aca="false">J5523*K5523</f>
        <v>121.9</v>
      </c>
      <c r="O5523" s="15" t="n">
        <f aca="false">N5523*L5523</f>
        <v>24.38</v>
      </c>
      <c r="P5523" s="15" t="n">
        <f aca="false">N5523-O5523</f>
        <v>97.52</v>
      </c>
      <c r="Q5523" s="15" t="n">
        <f aca="false">J5523*INDEX(dProdutos!$F$2:$F$47,MATCH(E5523,dProdutos!$A$2:$A$47,0))</f>
        <v>52.76</v>
      </c>
      <c r="R5523" s="15" t="n">
        <f aca="false">IF(I5523="Cancelado",0,P5523-Q5523)</f>
        <v>44.76</v>
      </c>
      <c r="S5523" s="17" t="str">
        <f aca="false">INDEX(dProdutos!$D$2:$D$47,MATCH(E5523,dProdutos!$A$2:$A$47,0))</f>
        <v>Eletrônicos</v>
      </c>
    </row>
    <row r="5524" customFormat="false" ht="15" hidden="false" customHeight="false" outlineLevel="0" collapsed="false">
      <c r="A5524" s="17" t="s">
        <v>4880</v>
      </c>
      <c r="B5524" s="17" t="n">
        <v>2</v>
      </c>
      <c r="C5524" s="21" t="n">
        <v>46016</v>
      </c>
      <c r="D5524" s="17" t="s">
        <v>502</v>
      </c>
      <c r="E5524" s="17" t="s">
        <v>102</v>
      </c>
      <c r="F5524" s="17" t="s">
        <v>1499</v>
      </c>
      <c r="G5524" s="17" t="s">
        <v>63</v>
      </c>
      <c r="H5524" s="17" t="s">
        <v>1537</v>
      </c>
      <c r="I5524" s="17" t="s">
        <v>1524</v>
      </c>
      <c r="J5524" s="17" t="n">
        <v>1</v>
      </c>
      <c r="K5524" s="15" t="n">
        <v>65.9</v>
      </c>
      <c r="L5524" s="22" t="n">
        <v>0</v>
      </c>
      <c r="M5524" s="15" t="n">
        <v>0</v>
      </c>
      <c r="N5524" s="15" t="n">
        <f aca="false">J5524*K5524</f>
        <v>65.9</v>
      </c>
      <c r="O5524" s="15" t="n">
        <f aca="false">N5524*L5524</f>
        <v>0</v>
      </c>
      <c r="P5524" s="15" t="n">
        <f aca="false">N5524-O5524</f>
        <v>65.9</v>
      </c>
      <c r="Q5524" s="15" t="n">
        <f aca="false">J5524*INDEX(dProdutos!$F$2:$F$47,MATCH(E5524,dProdutos!$A$2:$A$47,0))</f>
        <v>29.68</v>
      </c>
      <c r="R5524" s="15" t="n">
        <f aca="false">IF(I5524="Cancelado",0,P5524-Q5524)</f>
        <v>36.22</v>
      </c>
      <c r="S5524" s="17" t="str">
        <f aca="false">INDEX(dProdutos!$D$2:$D$47,MATCH(E5524,dProdutos!$A$2:$A$47,0))</f>
        <v>Moda Masculina</v>
      </c>
    </row>
    <row r="5525" customFormat="false" ht="15" hidden="false" customHeight="false" outlineLevel="0" collapsed="false">
      <c r="A5525" s="17" t="s">
        <v>4881</v>
      </c>
      <c r="B5525" s="17" t="n">
        <v>1</v>
      </c>
      <c r="C5525" s="21" t="n">
        <v>46016</v>
      </c>
      <c r="D5525" s="17" t="s">
        <v>1440</v>
      </c>
      <c r="E5525" s="17" t="s">
        <v>153</v>
      </c>
      <c r="F5525" s="17" t="s">
        <v>1495</v>
      </c>
      <c r="G5525" s="17" t="s">
        <v>59</v>
      </c>
      <c r="H5525" s="17" t="s">
        <v>1540</v>
      </c>
      <c r="I5525" s="17" t="s">
        <v>1541</v>
      </c>
      <c r="J5525" s="17" t="n">
        <v>1</v>
      </c>
      <c r="K5525" s="15" t="n">
        <v>165.9</v>
      </c>
      <c r="L5525" s="22" t="n">
        <v>0.05</v>
      </c>
      <c r="M5525" s="15" t="n">
        <v>33.14</v>
      </c>
      <c r="N5525" s="15" t="n">
        <f aca="false">J5525*K5525</f>
        <v>165.9</v>
      </c>
      <c r="O5525" s="15" t="n">
        <f aca="false">N5525*L5525</f>
        <v>8.295</v>
      </c>
      <c r="P5525" s="15" t="n">
        <f aca="false">N5525-O5525</f>
        <v>157.605</v>
      </c>
      <c r="Q5525" s="15" t="n">
        <f aca="false">J5525*INDEX(dProdutos!$F$2:$F$47,MATCH(E5525,dProdutos!$A$2:$A$47,0))</f>
        <v>67.28</v>
      </c>
      <c r="R5525" s="15" t="n">
        <f aca="false">IF(I5525="Cancelado",0,P5525-Q5525)</f>
        <v>90.325</v>
      </c>
      <c r="S5525" s="17" t="str">
        <f aca="false">INDEX(dProdutos!$D$2:$D$47,MATCH(E5525,dProdutos!$A$2:$A$47,0))</f>
        <v>Acessórios</v>
      </c>
    </row>
    <row r="5526" customFormat="false" ht="15" hidden="false" customHeight="false" outlineLevel="0" collapsed="false">
      <c r="A5526" s="17" t="s">
        <v>4881</v>
      </c>
      <c r="B5526" s="17" t="n">
        <v>2</v>
      </c>
      <c r="C5526" s="21" t="n">
        <v>46016</v>
      </c>
      <c r="D5526" s="17" t="s">
        <v>1440</v>
      </c>
      <c r="E5526" s="17" t="s">
        <v>147</v>
      </c>
      <c r="F5526" s="17" t="s">
        <v>1495</v>
      </c>
      <c r="G5526" s="17" t="s">
        <v>59</v>
      </c>
      <c r="H5526" s="17" t="s">
        <v>1540</v>
      </c>
      <c r="I5526" s="17" t="s">
        <v>1541</v>
      </c>
      <c r="J5526" s="17" t="n">
        <v>1</v>
      </c>
      <c r="K5526" s="15" t="n">
        <v>231.9</v>
      </c>
      <c r="L5526" s="22" t="n">
        <v>0.15</v>
      </c>
      <c r="M5526" s="15" t="n">
        <v>0</v>
      </c>
      <c r="N5526" s="15" t="n">
        <f aca="false">J5526*K5526</f>
        <v>231.9</v>
      </c>
      <c r="O5526" s="15" t="n">
        <f aca="false">N5526*L5526</f>
        <v>34.785</v>
      </c>
      <c r="P5526" s="15" t="n">
        <f aca="false">N5526-O5526</f>
        <v>197.115</v>
      </c>
      <c r="Q5526" s="15" t="n">
        <f aca="false">J5526*INDEX(dProdutos!$F$2:$F$47,MATCH(E5526,dProdutos!$A$2:$A$47,0))</f>
        <v>130.9</v>
      </c>
      <c r="R5526" s="15" t="n">
        <f aca="false">IF(I5526="Cancelado",0,P5526-Q5526)</f>
        <v>66.215</v>
      </c>
      <c r="S5526" s="17" t="str">
        <f aca="false">INDEX(dProdutos!$D$2:$D$47,MATCH(E5526,dProdutos!$A$2:$A$47,0))</f>
        <v>Acessórios</v>
      </c>
    </row>
    <row r="5527" customFormat="false" ht="15" hidden="false" customHeight="false" outlineLevel="0" collapsed="false">
      <c r="A5527" s="17" t="s">
        <v>4881</v>
      </c>
      <c r="B5527" s="17" t="n">
        <v>3</v>
      </c>
      <c r="C5527" s="21" t="n">
        <v>46016</v>
      </c>
      <c r="D5527" s="17" t="s">
        <v>1440</v>
      </c>
      <c r="E5527" s="17" t="s">
        <v>204</v>
      </c>
      <c r="F5527" s="17" t="s">
        <v>1495</v>
      </c>
      <c r="G5527" s="17" t="s">
        <v>59</v>
      </c>
      <c r="H5527" s="17" t="s">
        <v>1540</v>
      </c>
      <c r="I5527" s="17" t="s">
        <v>1541</v>
      </c>
      <c r="J5527" s="17" t="n">
        <v>1</v>
      </c>
      <c r="K5527" s="15" t="n">
        <v>64.9</v>
      </c>
      <c r="L5527" s="22" t="n">
        <v>0</v>
      </c>
      <c r="M5527" s="15" t="n">
        <v>0</v>
      </c>
      <c r="N5527" s="15" t="n">
        <f aca="false">J5527*K5527</f>
        <v>64.9</v>
      </c>
      <c r="O5527" s="15" t="n">
        <f aca="false">N5527*L5527</f>
        <v>0</v>
      </c>
      <c r="P5527" s="15" t="n">
        <f aca="false">N5527-O5527</f>
        <v>64.9</v>
      </c>
      <c r="Q5527" s="15" t="n">
        <f aca="false">J5527*INDEX(dProdutos!$F$2:$F$47,MATCH(E5527,dProdutos!$A$2:$A$47,0))</f>
        <v>27.52</v>
      </c>
      <c r="R5527" s="15" t="n">
        <f aca="false">IF(I5527="Cancelado",0,P5527-Q5527)</f>
        <v>37.38</v>
      </c>
      <c r="S5527" s="17" t="str">
        <f aca="false">INDEX(dProdutos!$D$2:$D$47,MATCH(E5527,dProdutos!$A$2:$A$47,0))</f>
        <v>Beleza</v>
      </c>
    </row>
    <row r="5528" customFormat="false" ht="15" hidden="false" customHeight="false" outlineLevel="0" collapsed="false">
      <c r="A5528" s="17" t="s">
        <v>4882</v>
      </c>
      <c r="B5528" s="17" t="n">
        <v>1</v>
      </c>
      <c r="C5528" s="21" t="n">
        <v>46016</v>
      </c>
      <c r="D5528" s="17" t="s">
        <v>998</v>
      </c>
      <c r="E5528" s="17" t="s">
        <v>165</v>
      </c>
      <c r="F5528" s="17" t="s">
        <v>1487</v>
      </c>
      <c r="G5528" s="17" t="s">
        <v>59</v>
      </c>
      <c r="H5528" s="17" t="s">
        <v>1523</v>
      </c>
      <c r="I5528" s="17" t="s">
        <v>1524</v>
      </c>
      <c r="J5528" s="17" t="n">
        <v>1</v>
      </c>
      <c r="K5528" s="15" t="n">
        <v>231.9</v>
      </c>
      <c r="L5528" s="22" t="n">
        <v>0</v>
      </c>
      <c r="M5528" s="15" t="n">
        <v>0</v>
      </c>
      <c r="N5528" s="15" t="n">
        <f aca="false">J5528*K5528</f>
        <v>231.9</v>
      </c>
      <c r="O5528" s="15" t="n">
        <f aca="false">N5528*L5528</f>
        <v>0</v>
      </c>
      <c r="P5528" s="15" t="n">
        <f aca="false">N5528-O5528</f>
        <v>231.9</v>
      </c>
      <c r="Q5528" s="15" t="n">
        <f aca="false">J5528*INDEX(dProdutos!$F$2:$F$47,MATCH(E5528,dProdutos!$A$2:$A$47,0))</f>
        <v>140.83</v>
      </c>
      <c r="R5528" s="15" t="n">
        <f aca="false">IF(I5528="Cancelado",0,P5528-Q5528)</f>
        <v>91.07</v>
      </c>
      <c r="S5528" s="17" t="str">
        <f aca="false">INDEX(dProdutos!$D$2:$D$47,MATCH(E5528,dProdutos!$A$2:$A$47,0))</f>
        <v>Casa</v>
      </c>
    </row>
    <row r="5529" customFormat="false" ht="15" hidden="false" customHeight="false" outlineLevel="0" collapsed="false">
      <c r="A5529" s="17" t="s">
        <v>4882</v>
      </c>
      <c r="B5529" s="17" t="n">
        <v>2</v>
      </c>
      <c r="C5529" s="21" t="n">
        <v>46016</v>
      </c>
      <c r="D5529" s="17" t="s">
        <v>998</v>
      </c>
      <c r="E5529" s="17" t="s">
        <v>105</v>
      </c>
      <c r="F5529" s="17" t="s">
        <v>1487</v>
      </c>
      <c r="G5529" s="17" t="s">
        <v>59</v>
      </c>
      <c r="H5529" s="17" t="s">
        <v>1523</v>
      </c>
      <c r="I5529" s="17" t="s">
        <v>1524</v>
      </c>
      <c r="J5529" s="17" t="n">
        <v>1</v>
      </c>
      <c r="K5529" s="15" t="n">
        <v>175.9</v>
      </c>
      <c r="L5529" s="22" t="n">
        <v>0</v>
      </c>
      <c r="M5529" s="15" t="n">
        <v>0</v>
      </c>
      <c r="N5529" s="15" t="n">
        <f aca="false">J5529*K5529</f>
        <v>175.9</v>
      </c>
      <c r="O5529" s="15" t="n">
        <f aca="false">N5529*L5529</f>
        <v>0</v>
      </c>
      <c r="P5529" s="15" t="n">
        <f aca="false">N5529-O5529</f>
        <v>175.9</v>
      </c>
      <c r="Q5529" s="15" t="n">
        <f aca="false">J5529*INDEX(dProdutos!$F$2:$F$47,MATCH(E5529,dProdutos!$A$2:$A$47,0))</f>
        <v>96.59</v>
      </c>
      <c r="R5529" s="15" t="n">
        <f aca="false">IF(I5529="Cancelado",0,P5529-Q5529)</f>
        <v>79.31</v>
      </c>
      <c r="S5529" s="17" t="str">
        <f aca="false">INDEX(dProdutos!$D$2:$D$47,MATCH(E5529,dProdutos!$A$2:$A$47,0))</f>
        <v>Moda Masculina</v>
      </c>
    </row>
    <row r="5530" customFormat="false" ht="15" hidden="false" customHeight="false" outlineLevel="0" collapsed="false">
      <c r="A5530" s="17" t="s">
        <v>4883</v>
      </c>
      <c r="B5530" s="17" t="n">
        <v>1</v>
      </c>
      <c r="C5530" s="21" t="n">
        <v>46016</v>
      </c>
      <c r="D5530" s="17" t="s">
        <v>1307</v>
      </c>
      <c r="E5530" s="17" t="s">
        <v>171</v>
      </c>
      <c r="F5530" s="17" t="s">
        <v>1503</v>
      </c>
      <c r="G5530" s="17" t="s">
        <v>60</v>
      </c>
      <c r="H5530" s="17" t="s">
        <v>1523</v>
      </c>
      <c r="I5530" s="17" t="s">
        <v>1524</v>
      </c>
      <c r="J5530" s="17" t="n">
        <v>1</v>
      </c>
      <c r="K5530" s="15" t="n">
        <v>246.9</v>
      </c>
      <c r="L5530" s="22" t="n">
        <v>0</v>
      </c>
      <c r="M5530" s="15" t="n">
        <v>27.23</v>
      </c>
      <c r="N5530" s="15" t="n">
        <f aca="false">J5530*K5530</f>
        <v>246.9</v>
      </c>
      <c r="O5530" s="15" t="n">
        <f aca="false">N5530*L5530</f>
        <v>0</v>
      </c>
      <c r="P5530" s="15" t="n">
        <f aca="false">N5530-O5530</f>
        <v>246.9</v>
      </c>
      <c r="Q5530" s="15" t="n">
        <f aca="false">J5530*INDEX(dProdutos!$F$2:$F$47,MATCH(E5530,dProdutos!$A$2:$A$47,0))</f>
        <v>103.61</v>
      </c>
      <c r="R5530" s="15" t="n">
        <f aca="false">IF(I5530="Cancelado",0,P5530-Q5530)</f>
        <v>143.29</v>
      </c>
      <c r="S5530" s="17" t="str">
        <f aca="false">INDEX(dProdutos!$D$2:$D$47,MATCH(E5530,dProdutos!$A$2:$A$47,0))</f>
        <v>Casa</v>
      </c>
    </row>
    <row r="5531" customFormat="false" ht="15" hidden="false" customHeight="false" outlineLevel="0" collapsed="false">
      <c r="A5531" s="17" t="s">
        <v>4884</v>
      </c>
      <c r="B5531" s="17" t="n">
        <v>1</v>
      </c>
      <c r="C5531" s="21" t="n">
        <v>46016</v>
      </c>
      <c r="D5531" s="17" t="s">
        <v>976</v>
      </c>
      <c r="E5531" s="17" t="s">
        <v>92</v>
      </c>
      <c r="F5531" s="17" t="s">
        <v>1487</v>
      </c>
      <c r="G5531" s="17" t="s">
        <v>59</v>
      </c>
      <c r="H5531" s="17" t="s">
        <v>1537</v>
      </c>
      <c r="I5531" s="17" t="s">
        <v>1524</v>
      </c>
      <c r="J5531" s="17" t="n">
        <v>2</v>
      </c>
      <c r="K5531" s="15" t="n">
        <v>191.9</v>
      </c>
      <c r="L5531" s="22" t="n">
        <v>0.05</v>
      </c>
      <c r="M5531" s="15" t="n">
        <v>16.65</v>
      </c>
      <c r="N5531" s="15" t="n">
        <f aca="false">J5531*K5531</f>
        <v>383.8</v>
      </c>
      <c r="O5531" s="15" t="n">
        <f aca="false">N5531*L5531</f>
        <v>19.19</v>
      </c>
      <c r="P5531" s="15" t="n">
        <f aca="false">N5531-O5531</f>
        <v>364.61</v>
      </c>
      <c r="Q5531" s="15" t="n">
        <f aca="false">J5531*INDEX(dProdutos!$F$2:$F$47,MATCH(E5531,dProdutos!$A$2:$A$47,0))</f>
        <v>177.18</v>
      </c>
      <c r="R5531" s="15" t="n">
        <f aca="false">IF(I5531="Cancelado",0,P5531-Q5531)</f>
        <v>187.43</v>
      </c>
      <c r="S5531" s="17" t="str">
        <f aca="false">INDEX(dProdutos!$D$2:$D$47,MATCH(E5531,dProdutos!$A$2:$A$47,0))</f>
        <v>Moda Feminina</v>
      </c>
    </row>
    <row r="5532" customFormat="false" ht="15" hidden="false" customHeight="false" outlineLevel="0" collapsed="false">
      <c r="A5532" s="17" t="s">
        <v>4885</v>
      </c>
      <c r="B5532" s="17" t="n">
        <v>1</v>
      </c>
      <c r="C5532" s="21" t="n">
        <v>46016</v>
      </c>
      <c r="D5532" s="17" t="s">
        <v>996</v>
      </c>
      <c r="E5532" s="17" t="s">
        <v>156</v>
      </c>
      <c r="F5532" s="17" t="s">
        <v>1499</v>
      </c>
      <c r="G5532" s="17" t="s">
        <v>59</v>
      </c>
      <c r="H5532" s="17" t="s">
        <v>1523</v>
      </c>
      <c r="I5532" s="17" t="s">
        <v>1524</v>
      </c>
      <c r="J5532" s="17" t="n">
        <v>3</v>
      </c>
      <c r="K5532" s="15" t="n">
        <v>192.9</v>
      </c>
      <c r="L5532" s="22" t="n">
        <v>0</v>
      </c>
      <c r="M5532" s="15" t="n">
        <v>0</v>
      </c>
      <c r="N5532" s="15" t="n">
        <f aca="false">J5532*K5532</f>
        <v>578.7</v>
      </c>
      <c r="O5532" s="15" t="n">
        <f aca="false">N5532*L5532</f>
        <v>0</v>
      </c>
      <c r="P5532" s="15" t="n">
        <f aca="false">N5532-O5532</f>
        <v>578.7</v>
      </c>
      <c r="Q5532" s="15" t="n">
        <f aca="false">J5532*INDEX(dProdutos!$F$2:$F$47,MATCH(E5532,dProdutos!$A$2:$A$47,0))</f>
        <v>241.14</v>
      </c>
      <c r="R5532" s="15" t="n">
        <f aca="false">IF(I5532="Cancelado",0,P5532-Q5532)</f>
        <v>337.56</v>
      </c>
      <c r="S5532" s="17" t="str">
        <f aca="false">INDEX(dProdutos!$D$2:$D$47,MATCH(E5532,dProdutos!$A$2:$A$47,0))</f>
        <v>Acessórios</v>
      </c>
    </row>
    <row r="5533" customFormat="false" ht="15" hidden="false" customHeight="false" outlineLevel="0" collapsed="false">
      <c r="A5533" s="17" t="s">
        <v>4886</v>
      </c>
      <c r="B5533" s="17" t="n">
        <v>1</v>
      </c>
      <c r="C5533" s="21" t="n">
        <v>46016</v>
      </c>
      <c r="D5533" s="17" t="s">
        <v>1307</v>
      </c>
      <c r="E5533" s="17" t="s">
        <v>102</v>
      </c>
      <c r="F5533" s="17" t="s">
        <v>1487</v>
      </c>
      <c r="G5533" s="17" t="s">
        <v>64</v>
      </c>
      <c r="H5533" s="17" t="s">
        <v>1537</v>
      </c>
      <c r="I5533" s="17" t="s">
        <v>1524</v>
      </c>
      <c r="J5533" s="17" t="n">
        <v>1</v>
      </c>
      <c r="K5533" s="15" t="n">
        <v>65.9</v>
      </c>
      <c r="L5533" s="22" t="n">
        <v>0</v>
      </c>
      <c r="M5533" s="15" t="n">
        <v>15.71</v>
      </c>
      <c r="N5533" s="15" t="n">
        <f aca="false">J5533*K5533</f>
        <v>65.9</v>
      </c>
      <c r="O5533" s="15" t="n">
        <f aca="false">N5533*L5533</f>
        <v>0</v>
      </c>
      <c r="P5533" s="15" t="n">
        <f aca="false">N5533-O5533</f>
        <v>65.9</v>
      </c>
      <c r="Q5533" s="15" t="n">
        <f aca="false">J5533*INDEX(dProdutos!$F$2:$F$47,MATCH(E5533,dProdutos!$A$2:$A$47,0))</f>
        <v>29.68</v>
      </c>
      <c r="R5533" s="15" t="n">
        <f aca="false">IF(I5533="Cancelado",0,P5533-Q5533)</f>
        <v>36.22</v>
      </c>
      <c r="S5533" s="17" t="str">
        <f aca="false">INDEX(dProdutos!$D$2:$D$47,MATCH(E5533,dProdutos!$A$2:$A$47,0))</f>
        <v>Moda Masculina</v>
      </c>
    </row>
    <row r="5534" customFormat="false" ht="15" hidden="false" customHeight="false" outlineLevel="0" collapsed="false">
      <c r="A5534" s="17" t="s">
        <v>4887</v>
      </c>
      <c r="B5534" s="17" t="n">
        <v>1</v>
      </c>
      <c r="C5534" s="21" t="n">
        <v>46016</v>
      </c>
      <c r="D5534" s="17" t="s">
        <v>528</v>
      </c>
      <c r="E5534" s="17" t="s">
        <v>129</v>
      </c>
      <c r="F5534" s="17" t="s">
        <v>1497</v>
      </c>
      <c r="G5534" s="17" t="s">
        <v>64</v>
      </c>
      <c r="H5534" s="17" t="s">
        <v>1523</v>
      </c>
      <c r="I5534" s="17" t="s">
        <v>1541</v>
      </c>
      <c r="J5534" s="17" t="n">
        <v>1</v>
      </c>
      <c r="K5534" s="15" t="n">
        <v>105.9</v>
      </c>
      <c r="L5534" s="22" t="n">
        <v>0</v>
      </c>
      <c r="M5534" s="15" t="n">
        <v>0</v>
      </c>
      <c r="N5534" s="15" t="n">
        <f aca="false">J5534*K5534</f>
        <v>105.9</v>
      </c>
      <c r="O5534" s="15" t="n">
        <f aca="false">N5534*L5534</f>
        <v>0</v>
      </c>
      <c r="P5534" s="15" t="n">
        <f aca="false">N5534-O5534</f>
        <v>105.9</v>
      </c>
      <c r="Q5534" s="15" t="n">
        <f aca="false">J5534*INDEX(dProdutos!$F$2:$F$47,MATCH(E5534,dProdutos!$A$2:$A$47,0))</f>
        <v>43.79</v>
      </c>
      <c r="R5534" s="15" t="n">
        <f aca="false">IF(I5534="Cancelado",0,P5534-Q5534)</f>
        <v>62.11</v>
      </c>
      <c r="S5534" s="17" t="str">
        <f aca="false">INDEX(dProdutos!$D$2:$D$47,MATCH(E5534,dProdutos!$A$2:$A$47,0))</f>
        <v>Calçados</v>
      </c>
    </row>
    <row r="5535" customFormat="false" ht="15" hidden="false" customHeight="false" outlineLevel="0" collapsed="false">
      <c r="A5535" s="17" t="s">
        <v>4887</v>
      </c>
      <c r="B5535" s="17" t="n">
        <v>2</v>
      </c>
      <c r="C5535" s="21" t="n">
        <v>46016</v>
      </c>
      <c r="D5535" s="17" t="s">
        <v>528</v>
      </c>
      <c r="E5535" s="17" t="s">
        <v>88</v>
      </c>
      <c r="F5535" s="17" t="s">
        <v>1497</v>
      </c>
      <c r="G5535" s="17" t="s">
        <v>64</v>
      </c>
      <c r="H5535" s="17" t="s">
        <v>1523</v>
      </c>
      <c r="I5535" s="17" t="s">
        <v>1541</v>
      </c>
      <c r="J5535" s="17" t="n">
        <v>2</v>
      </c>
      <c r="K5535" s="15" t="n">
        <v>170.9</v>
      </c>
      <c r="L5535" s="22" t="n">
        <v>0.05</v>
      </c>
      <c r="M5535" s="15" t="n">
        <v>0</v>
      </c>
      <c r="N5535" s="15" t="n">
        <f aca="false">J5535*K5535</f>
        <v>341.8</v>
      </c>
      <c r="O5535" s="15" t="n">
        <f aca="false">N5535*L5535</f>
        <v>17.09</v>
      </c>
      <c r="P5535" s="15" t="n">
        <f aca="false">N5535-O5535</f>
        <v>324.71</v>
      </c>
      <c r="Q5535" s="15" t="n">
        <f aca="false">J5535*INDEX(dProdutos!$F$2:$F$47,MATCH(E5535,dProdutos!$A$2:$A$47,0))</f>
        <v>196.28</v>
      </c>
      <c r="R5535" s="15" t="n">
        <f aca="false">IF(I5535="Cancelado",0,P5535-Q5535)</f>
        <v>128.43</v>
      </c>
      <c r="S5535" s="17" t="str">
        <f aca="false">INDEX(dProdutos!$D$2:$D$47,MATCH(E5535,dProdutos!$A$2:$A$47,0))</f>
        <v>Moda Feminina</v>
      </c>
    </row>
    <row r="5536" customFormat="false" ht="15" hidden="false" customHeight="false" outlineLevel="0" collapsed="false">
      <c r="A5536" s="17" t="s">
        <v>4888</v>
      </c>
      <c r="B5536" s="17" t="n">
        <v>1</v>
      </c>
      <c r="C5536" s="21" t="n">
        <v>46016</v>
      </c>
      <c r="D5536" s="17" t="s">
        <v>971</v>
      </c>
      <c r="E5536" s="17" t="s">
        <v>204</v>
      </c>
      <c r="F5536" s="17" t="s">
        <v>1487</v>
      </c>
      <c r="G5536" s="17" t="s">
        <v>59</v>
      </c>
      <c r="H5536" s="17" t="s">
        <v>1537</v>
      </c>
      <c r="I5536" s="17" t="s">
        <v>1524</v>
      </c>
      <c r="J5536" s="17" t="n">
        <v>1</v>
      </c>
      <c r="K5536" s="15" t="n">
        <v>64.9</v>
      </c>
      <c r="L5536" s="22" t="n">
        <v>0.15</v>
      </c>
      <c r="M5536" s="15" t="n">
        <v>12.1</v>
      </c>
      <c r="N5536" s="15" t="n">
        <f aca="false">J5536*K5536</f>
        <v>64.9</v>
      </c>
      <c r="O5536" s="15" t="n">
        <f aca="false">N5536*L5536</f>
        <v>9.735</v>
      </c>
      <c r="P5536" s="15" t="n">
        <f aca="false">N5536-O5536</f>
        <v>55.165</v>
      </c>
      <c r="Q5536" s="15" t="n">
        <f aca="false">J5536*INDEX(dProdutos!$F$2:$F$47,MATCH(E5536,dProdutos!$A$2:$A$47,0))</f>
        <v>27.52</v>
      </c>
      <c r="R5536" s="15" t="n">
        <f aca="false">IF(I5536="Cancelado",0,P5536-Q5536)</f>
        <v>27.645</v>
      </c>
      <c r="S5536" s="17" t="str">
        <f aca="false">INDEX(dProdutos!$D$2:$D$47,MATCH(E5536,dProdutos!$A$2:$A$47,0))</f>
        <v>Beleza</v>
      </c>
    </row>
    <row r="5537" customFormat="false" ht="15" hidden="false" customHeight="false" outlineLevel="0" collapsed="false">
      <c r="A5537" s="17" t="s">
        <v>4888</v>
      </c>
      <c r="B5537" s="17" t="n">
        <v>2</v>
      </c>
      <c r="C5537" s="21" t="n">
        <v>46016</v>
      </c>
      <c r="D5537" s="17" t="s">
        <v>971</v>
      </c>
      <c r="E5537" s="17" t="s">
        <v>105</v>
      </c>
      <c r="F5537" s="17" t="s">
        <v>1487</v>
      </c>
      <c r="G5537" s="17" t="s">
        <v>59</v>
      </c>
      <c r="H5537" s="17" t="s">
        <v>1537</v>
      </c>
      <c r="I5537" s="17" t="s">
        <v>1524</v>
      </c>
      <c r="J5537" s="17" t="n">
        <v>1</v>
      </c>
      <c r="K5537" s="15" t="n">
        <v>175.9</v>
      </c>
      <c r="L5537" s="22" t="n">
        <v>0.05</v>
      </c>
      <c r="M5537" s="15" t="n">
        <v>0</v>
      </c>
      <c r="N5537" s="15" t="n">
        <f aca="false">J5537*K5537</f>
        <v>175.9</v>
      </c>
      <c r="O5537" s="15" t="n">
        <f aca="false">N5537*L5537</f>
        <v>8.795</v>
      </c>
      <c r="P5537" s="15" t="n">
        <f aca="false">N5537-O5537</f>
        <v>167.105</v>
      </c>
      <c r="Q5537" s="15" t="n">
        <f aca="false">J5537*INDEX(dProdutos!$F$2:$F$47,MATCH(E5537,dProdutos!$A$2:$A$47,0))</f>
        <v>96.59</v>
      </c>
      <c r="R5537" s="15" t="n">
        <f aca="false">IF(I5537="Cancelado",0,P5537-Q5537)</f>
        <v>70.515</v>
      </c>
      <c r="S5537" s="17" t="str">
        <f aca="false">INDEX(dProdutos!$D$2:$D$47,MATCH(E5537,dProdutos!$A$2:$A$47,0))</f>
        <v>Moda Masculina</v>
      </c>
    </row>
    <row r="5538" customFormat="false" ht="15" hidden="false" customHeight="false" outlineLevel="0" collapsed="false">
      <c r="A5538" s="17" t="s">
        <v>4889</v>
      </c>
      <c r="B5538" s="17" t="n">
        <v>1</v>
      </c>
      <c r="C5538" s="21" t="n">
        <v>46016</v>
      </c>
      <c r="D5538" s="17" t="s">
        <v>1209</v>
      </c>
      <c r="E5538" s="17" t="s">
        <v>129</v>
      </c>
      <c r="F5538" s="17" t="s">
        <v>1493</v>
      </c>
      <c r="G5538" s="17" t="s">
        <v>61</v>
      </c>
      <c r="H5538" s="17" t="s">
        <v>1537</v>
      </c>
      <c r="I5538" s="17" t="s">
        <v>1524</v>
      </c>
      <c r="J5538" s="17" t="n">
        <v>1</v>
      </c>
      <c r="K5538" s="15" t="n">
        <v>105.9</v>
      </c>
      <c r="L5538" s="22" t="n">
        <v>0.1</v>
      </c>
      <c r="M5538" s="15" t="n">
        <v>17.7</v>
      </c>
      <c r="N5538" s="15" t="n">
        <f aca="false">J5538*K5538</f>
        <v>105.9</v>
      </c>
      <c r="O5538" s="15" t="n">
        <f aca="false">N5538*L5538</f>
        <v>10.59</v>
      </c>
      <c r="P5538" s="15" t="n">
        <f aca="false">N5538-O5538</f>
        <v>95.31</v>
      </c>
      <c r="Q5538" s="15" t="n">
        <f aca="false">J5538*INDEX(dProdutos!$F$2:$F$47,MATCH(E5538,dProdutos!$A$2:$A$47,0))</f>
        <v>43.79</v>
      </c>
      <c r="R5538" s="15" t="n">
        <f aca="false">IF(I5538="Cancelado",0,P5538-Q5538)</f>
        <v>51.52</v>
      </c>
      <c r="S5538" s="17" t="str">
        <f aca="false">INDEX(dProdutos!$D$2:$D$47,MATCH(E5538,dProdutos!$A$2:$A$47,0))</f>
        <v>Calçados</v>
      </c>
    </row>
    <row r="5539" customFormat="false" ht="15" hidden="false" customHeight="false" outlineLevel="0" collapsed="false">
      <c r="A5539" s="17" t="s">
        <v>4890</v>
      </c>
      <c r="B5539" s="17" t="n">
        <v>1</v>
      </c>
      <c r="C5539" s="21" t="n">
        <v>46017</v>
      </c>
      <c r="D5539" s="17" t="s">
        <v>1408</v>
      </c>
      <c r="E5539" s="17" t="s">
        <v>195</v>
      </c>
      <c r="F5539" s="17" t="s">
        <v>1499</v>
      </c>
      <c r="G5539" s="17" t="s">
        <v>59</v>
      </c>
      <c r="H5539" s="17" t="s">
        <v>1537</v>
      </c>
      <c r="I5539" s="17" t="s">
        <v>1524</v>
      </c>
      <c r="J5539" s="17" t="n">
        <v>2</v>
      </c>
      <c r="K5539" s="15" t="n">
        <v>72.9</v>
      </c>
      <c r="L5539" s="22" t="n">
        <v>0</v>
      </c>
      <c r="M5539" s="15" t="n">
        <v>16.31</v>
      </c>
      <c r="N5539" s="15" t="n">
        <f aca="false">J5539*K5539</f>
        <v>145.8</v>
      </c>
      <c r="O5539" s="15" t="n">
        <f aca="false">N5539*L5539</f>
        <v>0</v>
      </c>
      <c r="P5539" s="15" t="n">
        <f aca="false">N5539-O5539</f>
        <v>145.8</v>
      </c>
      <c r="Q5539" s="15" t="n">
        <f aca="false">J5539*INDEX(dProdutos!$F$2:$F$47,MATCH(E5539,dProdutos!$A$2:$A$47,0))</f>
        <v>78.46</v>
      </c>
      <c r="R5539" s="15" t="n">
        <f aca="false">IF(I5539="Cancelado",0,P5539-Q5539)</f>
        <v>67.34</v>
      </c>
      <c r="S5539" s="17" t="str">
        <f aca="false">INDEX(dProdutos!$D$2:$D$47,MATCH(E5539,dProdutos!$A$2:$A$47,0))</f>
        <v>Eletrônicos</v>
      </c>
    </row>
    <row r="5540" customFormat="false" ht="15" hidden="false" customHeight="false" outlineLevel="0" collapsed="false">
      <c r="A5540" s="17" t="s">
        <v>4890</v>
      </c>
      <c r="B5540" s="17" t="n">
        <v>2</v>
      </c>
      <c r="C5540" s="21" t="n">
        <v>46017</v>
      </c>
      <c r="D5540" s="17" t="s">
        <v>1408</v>
      </c>
      <c r="E5540" s="17" t="s">
        <v>195</v>
      </c>
      <c r="F5540" s="17" t="s">
        <v>1499</v>
      </c>
      <c r="G5540" s="17" t="s">
        <v>59</v>
      </c>
      <c r="H5540" s="17" t="s">
        <v>1537</v>
      </c>
      <c r="I5540" s="17" t="s">
        <v>1524</v>
      </c>
      <c r="J5540" s="17" t="n">
        <v>1</v>
      </c>
      <c r="K5540" s="15" t="n">
        <v>72.9</v>
      </c>
      <c r="L5540" s="22" t="n">
        <v>0</v>
      </c>
      <c r="M5540" s="15" t="n">
        <v>0</v>
      </c>
      <c r="N5540" s="15" t="n">
        <f aca="false">J5540*K5540</f>
        <v>72.9</v>
      </c>
      <c r="O5540" s="15" t="n">
        <f aca="false">N5540*L5540</f>
        <v>0</v>
      </c>
      <c r="P5540" s="15" t="n">
        <f aca="false">N5540-O5540</f>
        <v>72.9</v>
      </c>
      <c r="Q5540" s="15" t="n">
        <f aca="false">J5540*INDEX(dProdutos!$F$2:$F$47,MATCH(E5540,dProdutos!$A$2:$A$47,0))</f>
        <v>39.23</v>
      </c>
      <c r="R5540" s="15" t="n">
        <f aca="false">IF(I5540="Cancelado",0,P5540-Q5540)</f>
        <v>33.67</v>
      </c>
      <c r="S5540" s="17" t="str">
        <f aca="false">INDEX(dProdutos!$D$2:$D$47,MATCH(E5540,dProdutos!$A$2:$A$47,0))</f>
        <v>Eletrônicos</v>
      </c>
    </row>
    <row r="5541" customFormat="false" ht="15" hidden="false" customHeight="false" outlineLevel="0" collapsed="false">
      <c r="A5541" s="17" t="s">
        <v>4890</v>
      </c>
      <c r="B5541" s="17" t="n">
        <v>3</v>
      </c>
      <c r="C5541" s="21" t="n">
        <v>46017</v>
      </c>
      <c r="D5541" s="17" t="s">
        <v>1408</v>
      </c>
      <c r="E5541" s="17" t="s">
        <v>177</v>
      </c>
      <c r="F5541" s="17" t="s">
        <v>1499</v>
      </c>
      <c r="G5541" s="17" t="s">
        <v>59</v>
      </c>
      <c r="H5541" s="17" t="s">
        <v>1537</v>
      </c>
      <c r="I5541" s="17" t="s">
        <v>1524</v>
      </c>
      <c r="J5541" s="17" t="n">
        <v>1</v>
      </c>
      <c r="K5541" s="15" t="n">
        <v>257.9</v>
      </c>
      <c r="L5541" s="22" t="n">
        <v>0</v>
      </c>
      <c r="M5541" s="15" t="n">
        <v>0</v>
      </c>
      <c r="N5541" s="15" t="n">
        <f aca="false">J5541*K5541</f>
        <v>257.9</v>
      </c>
      <c r="O5541" s="15" t="n">
        <f aca="false">N5541*L5541</f>
        <v>0</v>
      </c>
      <c r="P5541" s="15" t="n">
        <f aca="false">N5541-O5541</f>
        <v>257.9</v>
      </c>
      <c r="Q5541" s="15" t="n">
        <f aca="false">J5541*INDEX(dProdutos!$F$2:$F$47,MATCH(E5541,dProdutos!$A$2:$A$47,0))</f>
        <v>138.23</v>
      </c>
      <c r="R5541" s="15" t="n">
        <f aca="false">IF(I5541="Cancelado",0,P5541-Q5541)</f>
        <v>119.67</v>
      </c>
      <c r="S5541" s="17" t="str">
        <f aca="false">INDEX(dProdutos!$D$2:$D$47,MATCH(E5541,dProdutos!$A$2:$A$47,0))</f>
        <v>Casa</v>
      </c>
    </row>
    <row r="5542" customFormat="false" ht="15" hidden="false" customHeight="false" outlineLevel="0" collapsed="false">
      <c r="A5542" s="17" t="s">
        <v>4891</v>
      </c>
      <c r="B5542" s="17" t="n">
        <v>1</v>
      </c>
      <c r="C5542" s="21" t="n">
        <v>46017</v>
      </c>
      <c r="D5542" s="17" t="s">
        <v>261</v>
      </c>
      <c r="E5542" s="17" t="s">
        <v>108</v>
      </c>
      <c r="F5542" s="17" t="s">
        <v>1487</v>
      </c>
      <c r="G5542" s="17" t="s">
        <v>60</v>
      </c>
      <c r="H5542" s="17" t="s">
        <v>1523</v>
      </c>
      <c r="I5542" s="17" t="s">
        <v>1524</v>
      </c>
      <c r="J5542" s="17" t="n">
        <v>1</v>
      </c>
      <c r="K5542" s="15" t="n">
        <v>265.9</v>
      </c>
      <c r="L5542" s="22" t="n">
        <v>0</v>
      </c>
      <c r="M5542" s="15" t="n">
        <v>31.04</v>
      </c>
      <c r="N5542" s="15" t="n">
        <f aca="false">J5542*K5542</f>
        <v>265.9</v>
      </c>
      <c r="O5542" s="15" t="n">
        <f aca="false">N5542*L5542</f>
        <v>0</v>
      </c>
      <c r="P5542" s="15" t="n">
        <f aca="false">N5542-O5542</f>
        <v>265.9</v>
      </c>
      <c r="Q5542" s="15" t="n">
        <f aca="false">J5542*INDEX(dProdutos!$F$2:$F$47,MATCH(E5542,dProdutos!$A$2:$A$47,0))</f>
        <v>155.62</v>
      </c>
      <c r="R5542" s="15" t="n">
        <f aca="false">IF(I5542="Cancelado",0,P5542-Q5542)</f>
        <v>110.28</v>
      </c>
      <c r="S5542" s="17" t="str">
        <f aca="false">INDEX(dProdutos!$D$2:$D$47,MATCH(E5542,dProdutos!$A$2:$A$47,0))</f>
        <v>Moda Masculina</v>
      </c>
    </row>
    <row r="5543" customFormat="false" ht="15" hidden="false" customHeight="false" outlineLevel="0" collapsed="false">
      <c r="A5543" s="17" t="s">
        <v>4892</v>
      </c>
      <c r="B5543" s="17" t="n">
        <v>1</v>
      </c>
      <c r="C5543" s="21" t="n">
        <v>46017</v>
      </c>
      <c r="D5543" s="17" t="s">
        <v>803</v>
      </c>
      <c r="E5543" s="17" t="s">
        <v>123</v>
      </c>
      <c r="F5543" s="17" t="s">
        <v>1493</v>
      </c>
      <c r="G5543" s="17" t="s">
        <v>62</v>
      </c>
      <c r="H5543" s="17" t="s">
        <v>1527</v>
      </c>
      <c r="I5543" s="17" t="s">
        <v>1524</v>
      </c>
      <c r="J5543" s="17" t="n">
        <v>1</v>
      </c>
      <c r="K5543" s="15" t="n">
        <v>277.9</v>
      </c>
      <c r="L5543" s="22" t="n">
        <v>0</v>
      </c>
      <c r="M5543" s="15" t="n">
        <v>0</v>
      </c>
      <c r="N5543" s="15" t="n">
        <f aca="false">J5543*K5543</f>
        <v>277.9</v>
      </c>
      <c r="O5543" s="15" t="n">
        <f aca="false">N5543*L5543</f>
        <v>0</v>
      </c>
      <c r="P5543" s="15" t="n">
        <f aca="false">N5543-O5543</f>
        <v>277.9</v>
      </c>
      <c r="Q5543" s="15" t="n">
        <f aca="false">J5543*INDEX(dProdutos!$F$2:$F$47,MATCH(E5543,dProdutos!$A$2:$A$47,0))</f>
        <v>132.36</v>
      </c>
      <c r="R5543" s="15" t="n">
        <f aca="false">IF(I5543="Cancelado",0,P5543-Q5543)</f>
        <v>145.54</v>
      </c>
      <c r="S5543" s="17" t="str">
        <f aca="false">INDEX(dProdutos!$D$2:$D$47,MATCH(E5543,dProdutos!$A$2:$A$47,0))</f>
        <v>Calçados</v>
      </c>
    </row>
    <row r="5544" customFormat="false" ht="15" hidden="false" customHeight="false" outlineLevel="0" collapsed="false">
      <c r="A5544" s="17" t="s">
        <v>4893</v>
      </c>
      <c r="B5544" s="17" t="n">
        <v>1</v>
      </c>
      <c r="C5544" s="21" t="n">
        <v>46017</v>
      </c>
      <c r="D5544" s="17" t="s">
        <v>1051</v>
      </c>
      <c r="E5544" s="17" t="s">
        <v>177</v>
      </c>
      <c r="F5544" s="17" t="s">
        <v>1487</v>
      </c>
      <c r="G5544" s="17" t="s">
        <v>62</v>
      </c>
      <c r="H5544" s="17" t="s">
        <v>1523</v>
      </c>
      <c r="I5544" s="17" t="s">
        <v>1524</v>
      </c>
      <c r="J5544" s="17" t="n">
        <v>1</v>
      </c>
      <c r="K5544" s="15" t="n">
        <v>257.9</v>
      </c>
      <c r="L5544" s="22" t="n">
        <v>0</v>
      </c>
      <c r="M5544" s="15" t="n">
        <v>29.35</v>
      </c>
      <c r="N5544" s="15" t="n">
        <f aca="false">J5544*K5544</f>
        <v>257.9</v>
      </c>
      <c r="O5544" s="15" t="n">
        <f aca="false">N5544*L5544</f>
        <v>0</v>
      </c>
      <c r="P5544" s="15" t="n">
        <f aca="false">N5544-O5544</f>
        <v>257.9</v>
      </c>
      <c r="Q5544" s="15" t="n">
        <f aca="false">J5544*INDEX(dProdutos!$F$2:$F$47,MATCH(E5544,dProdutos!$A$2:$A$47,0))</f>
        <v>138.23</v>
      </c>
      <c r="R5544" s="15" t="n">
        <f aca="false">IF(I5544="Cancelado",0,P5544-Q5544)</f>
        <v>119.67</v>
      </c>
      <c r="S5544" s="17" t="str">
        <f aca="false">INDEX(dProdutos!$D$2:$D$47,MATCH(E5544,dProdutos!$A$2:$A$47,0))</f>
        <v>Casa</v>
      </c>
    </row>
    <row r="5545" customFormat="false" ht="15" hidden="false" customHeight="false" outlineLevel="0" collapsed="false">
      <c r="A5545" s="17" t="s">
        <v>4894</v>
      </c>
      <c r="B5545" s="17" t="n">
        <v>1</v>
      </c>
      <c r="C5545" s="21" t="n">
        <v>46017</v>
      </c>
      <c r="D5545" s="17" t="s">
        <v>1476</v>
      </c>
      <c r="E5545" s="17" t="s">
        <v>138</v>
      </c>
      <c r="F5545" s="17" t="s">
        <v>1490</v>
      </c>
      <c r="G5545" s="17" t="s">
        <v>60</v>
      </c>
      <c r="H5545" s="17" t="s">
        <v>1523</v>
      </c>
      <c r="I5545" s="17" t="s">
        <v>1524</v>
      </c>
      <c r="J5545" s="17" t="n">
        <v>3</v>
      </c>
      <c r="K5545" s="15" t="n">
        <v>231.9</v>
      </c>
      <c r="L5545" s="22" t="n">
        <v>0.2</v>
      </c>
      <c r="M5545" s="15" t="n">
        <v>14.96</v>
      </c>
      <c r="N5545" s="15" t="n">
        <f aca="false">J5545*K5545</f>
        <v>695.7</v>
      </c>
      <c r="O5545" s="15" t="n">
        <f aca="false">N5545*L5545</f>
        <v>139.14</v>
      </c>
      <c r="P5545" s="15" t="n">
        <f aca="false">N5545-O5545</f>
        <v>556.56</v>
      </c>
      <c r="Q5545" s="15" t="n">
        <f aca="false">J5545*INDEX(dProdutos!$F$2:$F$47,MATCH(E5545,dProdutos!$A$2:$A$47,0))</f>
        <v>396.63</v>
      </c>
      <c r="R5545" s="15" t="n">
        <f aca="false">IF(I5545="Cancelado",0,P5545-Q5545)</f>
        <v>159.93</v>
      </c>
      <c r="S5545" s="17" t="str">
        <f aca="false">INDEX(dProdutos!$D$2:$D$47,MATCH(E5545,dProdutos!$A$2:$A$47,0))</f>
        <v>Calçados</v>
      </c>
    </row>
    <row r="5546" customFormat="false" ht="15" hidden="false" customHeight="false" outlineLevel="0" collapsed="false">
      <c r="A5546" s="17" t="s">
        <v>4895</v>
      </c>
      <c r="B5546" s="17" t="n">
        <v>1</v>
      </c>
      <c r="C5546" s="21" t="n">
        <v>46017</v>
      </c>
      <c r="D5546" s="17" t="s">
        <v>846</v>
      </c>
      <c r="E5546" s="17" t="s">
        <v>126</v>
      </c>
      <c r="F5546" s="17" t="s">
        <v>1497</v>
      </c>
      <c r="G5546" s="17" t="s">
        <v>59</v>
      </c>
      <c r="H5546" s="17" t="s">
        <v>1523</v>
      </c>
      <c r="I5546" s="17" t="s">
        <v>1524</v>
      </c>
      <c r="J5546" s="17" t="n">
        <v>1</v>
      </c>
      <c r="K5546" s="15" t="n">
        <v>296.9</v>
      </c>
      <c r="L5546" s="22" t="n">
        <v>0</v>
      </c>
      <c r="M5546" s="15" t="n">
        <v>0</v>
      </c>
      <c r="N5546" s="15" t="n">
        <f aca="false">J5546*K5546</f>
        <v>296.9</v>
      </c>
      <c r="O5546" s="15" t="n">
        <f aca="false">N5546*L5546</f>
        <v>0</v>
      </c>
      <c r="P5546" s="15" t="n">
        <f aca="false">N5546-O5546</f>
        <v>296.9</v>
      </c>
      <c r="Q5546" s="15" t="n">
        <f aca="false">J5546*INDEX(dProdutos!$F$2:$F$47,MATCH(E5546,dProdutos!$A$2:$A$47,0))</f>
        <v>135.24</v>
      </c>
      <c r="R5546" s="15" t="n">
        <f aca="false">IF(I5546="Cancelado",0,P5546-Q5546)</f>
        <v>161.66</v>
      </c>
      <c r="S5546" s="17" t="str">
        <f aca="false">INDEX(dProdutos!$D$2:$D$47,MATCH(E5546,dProdutos!$A$2:$A$47,0))</f>
        <v>Calçados</v>
      </c>
    </row>
    <row r="5547" customFormat="false" ht="15" hidden="false" customHeight="false" outlineLevel="0" collapsed="false">
      <c r="A5547" s="17" t="s">
        <v>4895</v>
      </c>
      <c r="B5547" s="17" t="n">
        <v>2</v>
      </c>
      <c r="C5547" s="21" t="n">
        <v>46017</v>
      </c>
      <c r="D5547" s="17" t="s">
        <v>846</v>
      </c>
      <c r="E5547" s="17" t="s">
        <v>92</v>
      </c>
      <c r="F5547" s="17" t="s">
        <v>1497</v>
      </c>
      <c r="G5547" s="17" t="s">
        <v>59</v>
      </c>
      <c r="H5547" s="17" t="s">
        <v>1523</v>
      </c>
      <c r="I5547" s="17" t="s">
        <v>1524</v>
      </c>
      <c r="J5547" s="17" t="n">
        <v>2</v>
      </c>
      <c r="K5547" s="15" t="n">
        <v>191.9</v>
      </c>
      <c r="L5547" s="22" t="n">
        <v>0</v>
      </c>
      <c r="M5547" s="15" t="n">
        <v>0</v>
      </c>
      <c r="N5547" s="15" t="n">
        <f aca="false">J5547*K5547</f>
        <v>383.8</v>
      </c>
      <c r="O5547" s="15" t="n">
        <f aca="false">N5547*L5547</f>
        <v>0</v>
      </c>
      <c r="P5547" s="15" t="n">
        <f aca="false">N5547-O5547</f>
        <v>383.8</v>
      </c>
      <c r="Q5547" s="15" t="n">
        <f aca="false">J5547*INDEX(dProdutos!$F$2:$F$47,MATCH(E5547,dProdutos!$A$2:$A$47,0))</f>
        <v>177.18</v>
      </c>
      <c r="R5547" s="15" t="n">
        <f aca="false">IF(I5547="Cancelado",0,P5547-Q5547)</f>
        <v>206.62</v>
      </c>
      <c r="S5547" s="17" t="str">
        <f aca="false">INDEX(dProdutos!$D$2:$D$47,MATCH(E5547,dProdutos!$A$2:$A$47,0))</f>
        <v>Moda Feminina</v>
      </c>
    </row>
    <row r="5548" customFormat="false" ht="15" hidden="false" customHeight="false" outlineLevel="0" collapsed="false">
      <c r="A5548" s="17" t="s">
        <v>4895</v>
      </c>
      <c r="B5548" s="17" t="n">
        <v>3</v>
      </c>
      <c r="C5548" s="21" t="n">
        <v>46017</v>
      </c>
      <c r="D5548" s="17" t="s">
        <v>846</v>
      </c>
      <c r="E5548" s="17" t="s">
        <v>177</v>
      </c>
      <c r="F5548" s="17" t="s">
        <v>1497</v>
      </c>
      <c r="G5548" s="17" t="s">
        <v>59</v>
      </c>
      <c r="H5548" s="17" t="s">
        <v>1523</v>
      </c>
      <c r="I5548" s="17" t="s">
        <v>1524</v>
      </c>
      <c r="J5548" s="17" t="n">
        <v>1</v>
      </c>
      <c r="K5548" s="15" t="n">
        <v>257.9</v>
      </c>
      <c r="L5548" s="22" t="n">
        <v>0.05</v>
      </c>
      <c r="M5548" s="15" t="n">
        <v>0</v>
      </c>
      <c r="N5548" s="15" t="n">
        <f aca="false">J5548*K5548</f>
        <v>257.9</v>
      </c>
      <c r="O5548" s="15" t="n">
        <f aca="false">N5548*L5548</f>
        <v>12.895</v>
      </c>
      <c r="P5548" s="15" t="n">
        <f aca="false">N5548-O5548</f>
        <v>245.005</v>
      </c>
      <c r="Q5548" s="15" t="n">
        <f aca="false">J5548*INDEX(dProdutos!$F$2:$F$47,MATCH(E5548,dProdutos!$A$2:$A$47,0))</f>
        <v>138.23</v>
      </c>
      <c r="R5548" s="15" t="n">
        <f aca="false">IF(I5548="Cancelado",0,P5548-Q5548)</f>
        <v>106.775</v>
      </c>
      <c r="S5548" s="17" t="str">
        <f aca="false">INDEX(dProdutos!$D$2:$D$47,MATCH(E5548,dProdutos!$A$2:$A$47,0))</f>
        <v>Casa</v>
      </c>
    </row>
    <row r="5549" customFormat="false" ht="15" hidden="false" customHeight="false" outlineLevel="0" collapsed="false">
      <c r="A5549" s="17" t="s">
        <v>4896</v>
      </c>
      <c r="B5549" s="17" t="n">
        <v>1</v>
      </c>
      <c r="C5549" s="21" t="n">
        <v>46017</v>
      </c>
      <c r="D5549" s="17" t="s">
        <v>1132</v>
      </c>
      <c r="E5549" s="17" t="s">
        <v>177</v>
      </c>
      <c r="F5549" s="17" t="s">
        <v>1497</v>
      </c>
      <c r="G5549" s="17" t="s">
        <v>62</v>
      </c>
      <c r="H5549" s="17" t="s">
        <v>1523</v>
      </c>
      <c r="I5549" s="17" t="s">
        <v>1524</v>
      </c>
      <c r="J5549" s="17" t="n">
        <v>1</v>
      </c>
      <c r="K5549" s="15" t="n">
        <v>257.9</v>
      </c>
      <c r="L5549" s="22" t="n">
        <v>0</v>
      </c>
      <c r="M5549" s="15" t="n">
        <v>31.59</v>
      </c>
      <c r="N5549" s="15" t="n">
        <f aca="false">J5549*K5549</f>
        <v>257.9</v>
      </c>
      <c r="O5549" s="15" t="n">
        <f aca="false">N5549*L5549</f>
        <v>0</v>
      </c>
      <c r="P5549" s="15" t="n">
        <f aca="false">N5549-O5549</f>
        <v>257.9</v>
      </c>
      <c r="Q5549" s="15" t="n">
        <f aca="false">J5549*INDEX(dProdutos!$F$2:$F$47,MATCH(E5549,dProdutos!$A$2:$A$47,0))</f>
        <v>138.23</v>
      </c>
      <c r="R5549" s="15" t="n">
        <f aca="false">IF(I5549="Cancelado",0,P5549-Q5549)</f>
        <v>119.67</v>
      </c>
      <c r="S5549" s="17" t="str">
        <f aca="false">INDEX(dProdutos!$D$2:$D$47,MATCH(E5549,dProdutos!$A$2:$A$47,0))</f>
        <v>Casa</v>
      </c>
    </row>
    <row r="5550" customFormat="false" ht="15" hidden="false" customHeight="false" outlineLevel="0" collapsed="false">
      <c r="A5550" s="17" t="s">
        <v>4897</v>
      </c>
      <c r="B5550" s="17" t="n">
        <v>1</v>
      </c>
      <c r="C5550" s="21" t="n">
        <v>46017</v>
      </c>
      <c r="D5550" s="17" t="s">
        <v>560</v>
      </c>
      <c r="E5550" s="17" t="s">
        <v>186</v>
      </c>
      <c r="F5550" s="17" t="s">
        <v>1490</v>
      </c>
      <c r="G5550" s="17" t="s">
        <v>59</v>
      </c>
      <c r="H5550" s="17" t="s">
        <v>1537</v>
      </c>
      <c r="I5550" s="17" t="s">
        <v>1524</v>
      </c>
      <c r="J5550" s="17" t="n">
        <v>2</v>
      </c>
      <c r="K5550" s="15" t="n">
        <v>120.9</v>
      </c>
      <c r="L5550" s="22" t="n">
        <v>0.15</v>
      </c>
      <c r="M5550" s="15" t="n">
        <v>27.16</v>
      </c>
      <c r="N5550" s="15" t="n">
        <f aca="false">J5550*K5550</f>
        <v>241.8</v>
      </c>
      <c r="O5550" s="15" t="n">
        <f aca="false">N5550*L5550</f>
        <v>36.27</v>
      </c>
      <c r="P5550" s="15" t="n">
        <f aca="false">N5550-O5550</f>
        <v>205.53</v>
      </c>
      <c r="Q5550" s="15" t="n">
        <f aca="false">J5550*INDEX(dProdutos!$F$2:$F$47,MATCH(E5550,dProdutos!$A$2:$A$47,0))</f>
        <v>144.42</v>
      </c>
      <c r="R5550" s="15" t="n">
        <f aca="false">IF(I5550="Cancelado",0,P5550-Q5550)</f>
        <v>61.11</v>
      </c>
      <c r="S5550" s="17" t="str">
        <f aca="false">INDEX(dProdutos!$D$2:$D$47,MATCH(E5550,dProdutos!$A$2:$A$47,0))</f>
        <v>Eletrônicos</v>
      </c>
    </row>
    <row r="5551" customFormat="false" ht="15" hidden="false" customHeight="false" outlineLevel="0" collapsed="false">
      <c r="A5551" s="17" t="s">
        <v>4898</v>
      </c>
      <c r="B5551" s="17" t="n">
        <v>1</v>
      </c>
      <c r="C5551" s="21" t="n">
        <v>46017</v>
      </c>
      <c r="D5551" s="17" t="s">
        <v>936</v>
      </c>
      <c r="E5551" s="17" t="s">
        <v>174</v>
      </c>
      <c r="F5551" s="17" t="s">
        <v>1501</v>
      </c>
      <c r="G5551" s="17" t="s">
        <v>59</v>
      </c>
      <c r="H5551" s="17" t="s">
        <v>1523</v>
      </c>
      <c r="I5551" s="17" t="s">
        <v>1524</v>
      </c>
      <c r="J5551" s="17" t="n">
        <v>2</v>
      </c>
      <c r="K5551" s="15" t="n">
        <v>250.9</v>
      </c>
      <c r="L5551" s="22" t="n">
        <v>0</v>
      </c>
      <c r="M5551" s="15" t="n">
        <v>0</v>
      </c>
      <c r="N5551" s="15" t="n">
        <f aca="false">J5551*K5551</f>
        <v>501.8</v>
      </c>
      <c r="O5551" s="15" t="n">
        <f aca="false">N5551*L5551</f>
        <v>0</v>
      </c>
      <c r="P5551" s="15" t="n">
        <f aca="false">N5551-O5551</f>
        <v>501.8</v>
      </c>
      <c r="Q5551" s="15" t="n">
        <f aca="false">J5551*INDEX(dProdutos!$F$2:$F$47,MATCH(E5551,dProdutos!$A$2:$A$47,0))</f>
        <v>302.56</v>
      </c>
      <c r="R5551" s="15" t="n">
        <f aca="false">IF(I5551="Cancelado",0,P5551-Q5551)</f>
        <v>199.24</v>
      </c>
      <c r="S5551" s="17" t="str">
        <f aca="false">INDEX(dProdutos!$D$2:$D$47,MATCH(E5551,dProdutos!$A$2:$A$47,0))</f>
        <v>Casa</v>
      </c>
    </row>
    <row r="5552" customFormat="false" ht="15" hidden="false" customHeight="false" outlineLevel="0" collapsed="false">
      <c r="A5552" s="17" t="s">
        <v>4899</v>
      </c>
      <c r="B5552" s="17" t="n">
        <v>1</v>
      </c>
      <c r="C5552" s="21" t="n">
        <v>46017</v>
      </c>
      <c r="D5552" s="17" t="s">
        <v>701</v>
      </c>
      <c r="E5552" s="17" t="s">
        <v>102</v>
      </c>
      <c r="F5552" s="17" t="s">
        <v>1503</v>
      </c>
      <c r="G5552" s="17" t="s">
        <v>59</v>
      </c>
      <c r="H5552" s="17" t="s">
        <v>1537</v>
      </c>
      <c r="I5552" s="17" t="s">
        <v>1524</v>
      </c>
      <c r="J5552" s="17" t="n">
        <v>1</v>
      </c>
      <c r="K5552" s="15" t="n">
        <v>65.9</v>
      </c>
      <c r="L5552" s="22" t="n">
        <v>0.15</v>
      </c>
      <c r="M5552" s="15" t="n">
        <v>12.62</v>
      </c>
      <c r="N5552" s="15" t="n">
        <f aca="false">J5552*K5552</f>
        <v>65.9</v>
      </c>
      <c r="O5552" s="15" t="n">
        <f aca="false">N5552*L5552</f>
        <v>9.885</v>
      </c>
      <c r="P5552" s="15" t="n">
        <f aca="false">N5552-O5552</f>
        <v>56.015</v>
      </c>
      <c r="Q5552" s="15" t="n">
        <f aca="false">J5552*INDEX(dProdutos!$F$2:$F$47,MATCH(E5552,dProdutos!$A$2:$A$47,0))</f>
        <v>29.68</v>
      </c>
      <c r="R5552" s="15" t="n">
        <f aca="false">IF(I5552="Cancelado",0,P5552-Q5552)</f>
        <v>26.335</v>
      </c>
      <c r="S5552" s="17" t="str">
        <f aca="false">INDEX(dProdutos!$D$2:$D$47,MATCH(E5552,dProdutos!$A$2:$A$47,0))</f>
        <v>Moda Masculina</v>
      </c>
    </row>
    <row r="5553" customFormat="false" ht="15" hidden="false" customHeight="false" outlineLevel="0" collapsed="false">
      <c r="A5553" s="17" t="s">
        <v>4899</v>
      </c>
      <c r="B5553" s="17" t="n">
        <v>2</v>
      </c>
      <c r="C5553" s="21" t="n">
        <v>46017</v>
      </c>
      <c r="D5553" s="17" t="s">
        <v>701</v>
      </c>
      <c r="E5553" s="17" t="s">
        <v>150</v>
      </c>
      <c r="F5553" s="17" t="s">
        <v>1503</v>
      </c>
      <c r="G5553" s="17" t="s">
        <v>59</v>
      </c>
      <c r="H5553" s="17" t="s">
        <v>1537</v>
      </c>
      <c r="I5553" s="17" t="s">
        <v>1524</v>
      </c>
      <c r="J5553" s="17" t="n">
        <v>1</v>
      </c>
      <c r="K5553" s="15" t="n">
        <v>71.9</v>
      </c>
      <c r="L5553" s="22" t="n">
        <v>0</v>
      </c>
      <c r="M5553" s="15" t="n">
        <v>0</v>
      </c>
      <c r="N5553" s="15" t="n">
        <f aca="false">J5553*K5553</f>
        <v>71.9</v>
      </c>
      <c r="O5553" s="15" t="n">
        <f aca="false">N5553*L5553</f>
        <v>0</v>
      </c>
      <c r="P5553" s="15" t="n">
        <f aca="false">N5553-O5553</f>
        <v>71.9</v>
      </c>
      <c r="Q5553" s="15" t="n">
        <f aca="false">J5553*INDEX(dProdutos!$F$2:$F$47,MATCH(E5553,dProdutos!$A$2:$A$47,0))</f>
        <v>27.38</v>
      </c>
      <c r="R5553" s="15" t="n">
        <f aca="false">IF(I5553="Cancelado",0,P5553-Q5553)</f>
        <v>44.52</v>
      </c>
      <c r="S5553" s="17" t="str">
        <f aca="false">INDEX(dProdutos!$D$2:$D$47,MATCH(E5553,dProdutos!$A$2:$A$47,0))</f>
        <v>Acessórios</v>
      </c>
    </row>
    <row r="5554" customFormat="false" ht="15" hidden="false" customHeight="false" outlineLevel="0" collapsed="false">
      <c r="A5554" s="17" t="s">
        <v>4900</v>
      </c>
      <c r="B5554" s="17" t="n">
        <v>1</v>
      </c>
      <c r="C5554" s="21" t="n">
        <v>46017</v>
      </c>
      <c r="D5554" s="17" t="s">
        <v>1270</v>
      </c>
      <c r="E5554" s="17" t="s">
        <v>98</v>
      </c>
      <c r="F5554" s="17" t="s">
        <v>1499</v>
      </c>
      <c r="G5554" s="17" t="s">
        <v>61</v>
      </c>
      <c r="H5554" s="17" t="s">
        <v>1540</v>
      </c>
      <c r="I5554" s="17" t="s">
        <v>1524</v>
      </c>
      <c r="J5554" s="17" t="n">
        <v>1</v>
      </c>
      <c r="K5554" s="15" t="n">
        <v>108.9</v>
      </c>
      <c r="L5554" s="22" t="n">
        <v>0</v>
      </c>
      <c r="M5554" s="15" t="n">
        <v>0</v>
      </c>
      <c r="N5554" s="15" t="n">
        <f aca="false">J5554*K5554</f>
        <v>108.9</v>
      </c>
      <c r="O5554" s="15" t="n">
        <f aca="false">N5554*L5554</f>
        <v>0</v>
      </c>
      <c r="P5554" s="15" t="n">
        <f aca="false">N5554-O5554</f>
        <v>108.9</v>
      </c>
      <c r="Q5554" s="15" t="n">
        <f aca="false">J5554*INDEX(dProdutos!$F$2:$F$47,MATCH(E5554,dProdutos!$A$2:$A$47,0))</f>
        <v>42.52</v>
      </c>
      <c r="R5554" s="15" t="n">
        <f aca="false">IF(I5554="Cancelado",0,P5554-Q5554)</f>
        <v>66.38</v>
      </c>
      <c r="S5554" s="17" t="str">
        <f aca="false">INDEX(dProdutos!$D$2:$D$47,MATCH(E5554,dProdutos!$A$2:$A$47,0))</f>
        <v>Moda Feminina</v>
      </c>
    </row>
    <row r="5555" customFormat="false" ht="15" hidden="false" customHeight="false" outlineLevel="0" collapsed="false">
      <c r="A5555" s="17" t="s">
        <v>4900</v>
      </c>
      <c r="B5555" s="17" t="n">
        <v>2</v>
      </c>
      <c r="C5555" s="21" t="n">
        <v>46017</v>
      </c>
      <c r="D5555" s="17" t="s">
        <v>1270</v>
      </c>
      <c r="E5555" s="17" t="s">
        <v>111</v>
      </c>
      <c r="F5555" s="17" t="s">
        <v>1499</v>
      </c>
      <c r="G5555" s="17" t="s">
        <v>61</v>
      </c>
      <c r="H5555" s="17" t="s">
        <v>1540</v>
      </c>
      <c r="I5555" s="17" t="s">
        <v>1524</v>
      </c>
      <c r="J5555" s="17" t="n">
        <v>1</v>
      </c>
      <c r="K5555" s="15" t="n">
        <v>188.9</v>
      </c>
      <c r="L5555" s="22" t="n">
        <v>0.1</v>
      </c>
      <c r="M5555" s="15" t="n">
        <v>0</v>
      </c>
      <c r="N5555" s="15" t="n">
        <f aca="false">J5555*K5555</f>
        <v>188.9</v>
      </c>
      <c r="O5555" s="15" t="n">
        <f aca="false">N5555*L5555</f>
        <v>18.89</v>
      </c>
      <c r="P5555" s="15" t="n">
        <f aca="false">N5555-O5555</f>
        <v>170.01</v>
      </c>
      <c r="Q5555" s="15" t="n">
        <f aca="false">J5555*INDEX(dProdutos!$F$2:$F$47,MATCH(E5555,dProdutos!$A$2:$A$47,0))</f>
        <v>88.32</v>
      </c>
      <c r="R5555" s="15" t="n">
        <f aca="false">IF(I5555="Cancelado",0,P5555-Q5555)</f>
        <v>81.69</v>
      </c>
      <c r="S5555" s="17" t="str">
        <f aca="false">INDEX(dProdutos!$D$2:$D$47,MATCH(E5555,dProdutos!$A$2:$A$47,0))</f>
        <v>Moda Masculina</v>
      </c>
    </row>
    <row r="5556" customFormat="false" ht="15" hidden="false" customHeight="false" outlineLevel="0" collapsed="false">
      <c r="A5556" s="17" t="s">
        <v>4901</v>
      </c>
      <c r="B5556" s="17" t="n">
        <v>1</v>
      </c>
      <c r="C5556" s="21" t="n">
        <v>46017</v>
      </c>
      <c r="D5556" s="17" t="s">
        <v>258</v>
      </c>
      <c r="E5556" s="17" t="s">
        <v>98</v>
      </c>
      <c r="F5556" s="17" t="s">
        <v>1487</v>
      </c>
      <c r="G5556" s="17" t="s">
        <v>59</v>
      </c>
      <c r="H5556" s="17" t="s">
        <v>1537</v>
      </c>
      <c r="I5556" s="17" t="s">
        <v>1531</v>
      </c>
      <c r="J5556" s="17" t="n">
        <v>1</v>
      </c>
      <c r="K5556" s="15" t="n">
        <v>108.9</v>
      </c>
      <c r="L5556" s="22" t="n">
        <v>0.05</v>
      </c>
      <c r="M5556" s="15" t="n">
        <v>0</v>
      </c>
      <c r="N5556" s="15" t="n">
        <f aca="false">J5556*K5556</f>
        <v>108.9</v>
      </c>
      <c r="O5556" s="15" t="n">
        <f aca="false">N5556*L5556</f>
        <v>5.445</v>
      </c>
      <c r="P5556" s="15" t="n">
        <f aca="false">N5556-O5556</f>
        <v>103.455</v>
      </c>
      <c r="Q5556" s="15" t="n">
        <f aca="false">J5556*INDEX(dProdutos!$F$2:$F$47,MATCH(E5556,dProdutos!$A$2:$A$47,0))</f>
        <v>42.52</v>
      </c>
      <c r="R5556" s="15" t="n">
        <f aca="false">IF(I5556="Cancelado",0,P5556-Q5556)</f>
        <v>0</v>
      </c>
      <c r="S5556" s="17" t="str">
        <f aca="false">INDEX(dProdutos!$D$2:$D$47,MATCH(E5556,dProdutos!$A$2:$A$47,0))</f>
        <v>Moda Feminina</v>
      </c>
    </row>
    <row r="5557" customFormat="false" ht="15" hidden="false" customHeight="false" outlineLevel="0" collapsed="false">
      <c r="A5557" s="17" t="s">
        <v>4901</v>
      </c>
      <c r="B5557" s="17" t="n">
        <v>2</v>
      </c>
      <c r="C5557" s="21" t="n">
        <v>46017</v>
      </c>
      <c r="D5557" s="17" t="s">
        <v>258</v>
      </c>
      <c r="E5557" s="17" t="s">
        <v>162</v>
      </c>
      <c r="F5557" s="17" t="s">
        <v>1487</v>
      </c>
      <c r="G5557" s="17" t="s">
        <v>59</v>
      </c>
      <c r="H5557" s="17" t="s">
        <v>1537</v>
      </c>
      <c r="I5557" s="17" t="s">
        <v>1531</v>
      </c>
      <c r="J5557" s="17" t="n">
        <v>2</v>
      </c>
      <c r="K5557" s="15" t="n">
        <v>231.9</v>
      </c>
      <c r="L5557" s="22" t="n">
        <v>0.05</v>
      </c>
      <c r="M5557" s="15" t="n">
        <v>0</v>
      </c>
      <c r="N5557" s="15" t="n">
        <f aca="false">J5557*K5557</f>
        <v>463.8</v>
      </c>
      <c r="O5557" s="15" t="n">
        <f aca="false">N5557*L5557</f>
        <v>23.19</v>
      </c>
      <c r="P5557" s="15" t="n">
        <f aca="false">N5557-O5557</f>
        <v>440.61</v>
      </c>
      <c r="Q5557" s="15" t="n">
        <f aca="false">J5557*INDEX(dProdutos!$F$2:$F$47,MATCH(E5557,dProdutos!$A$2:$A$47,0))</f>
        <v>268.82</v>
      </c>
      <c r="R5557" s="15" t="n">
        <f aca="false">IF(I5557="Cancelado",0,P5557-Q5557)</f>
        <v>0</v>
      </c>
      <c r="S5557" s="17" t="str">
        <f aca="false">INDEX(dProdutos!$D$2:$D$47,MATCH(E5557,dProdutos!$A$2:$A$47,0))</f>
        <v>Casa</v>
      </c>
    </row>
    <row r="5558" customFormat="false" ht="15" hidden="false" customHeight="false" outlineLevel="0" collapsed="false">
      <c r="A5558" s="17" t="s">
        <v>4902</v>
      </c>
      <c r="B5558" s="17" t="n">
        <v>1</v>
      </c>
      <c r="C5558" s="21" t="n">
        <v>46017</v>
      </c>
      <c r="D5558" s="17" t="s">
        <v>1267</v>
      </c>
      <c r="E5558" s="17" t="s">
        <v>213</v>
      </c>
      <c r="F5558" s="17" t="s">
        <v>1503</v>
      </c>
      <c r="G5558" s="17" t="s">
        <v>60</v>
      </c>
      <c r="H5558" s="17" t="s">
        <v>1523</v>
      </c>
      <c r="I5558" s="17" t="s">
        <v>1524</v>
      </c>
      <c r="J5558" s="17" t="n">
        <v>1</v>
      </c>
      <c r="K5558" s="15" t="n">
        <v>153.9</v>
      </c>
      <c r="L5558" s="22" t="n">
        <v>0</v>
      </c>
      <c r="M5558" s="15" t="n">
        <v>12.81</v>
      </c>
      <c r="N5558" s="15" t="n">
        <f aca="false">J5558*K5558</f>
        <v>153.9</v>
      </c>
      <c r="O5558" s="15" t="n">
        <f aca="false">N5558*L5558</f>
        <v>0</v>
      </c>
      <c r="P5558" s="15" t="n">
        <f aca="false">N5558-O5558</f>
        <v>153.9</v>
      </c>
      <c r="Q5558" s="15" t="n">
        <f aca="false">J5558*INDEX(dProdutos!$F$2:$F$47,MATCH(E5558,dProdutos!$A$2:$A$47,0))</f>
        <v>90.42</v>
      </c>
      <c r="R5558" s="15" t="n">
        <f aca="false">IF(I5558="Cancelado",0,P5558-Q5558)</f>
        <v>63.48</v>
      </c>
      <c r="S5558" s="17" t="str">
        <f aca="false">INDEX(dProdutos!$D$2:$D$47,MATCH(E5558,dProdutos!$A$2:$A$47,0))</f>
        <v>Beleza</v>
      </c>
    </row>
    <row r="5559" customFormat="false" ht="15" hidden="false" customHeight="false" outlineLevel="0" collapsed="false">
      <c r="A5559" s="17" t="s">
        <v>4902</v>
      </c>
      <c r="B5559" s="17" t="n">
        <v>2</v>
      </c>
      <c r="C5559" s="21" t="n">
        <v>46017</v>
      </c>
      <c r="D5559" s="17" t="s">
        <v>1267</v>
      </c>
      <c r="E5559" s="17" t="s">
        <v>102</v>
      </c>
      <c r="F5559" s="17" t="s">
        <v>1503</v>
      </c>
      <c r="G5559" s="17" t="s">
        <v>60</v>
      </c>
      <c r="H5559" s="17" t="s">
        <v>1523</v>
      </c>
      <c r="I5559" s="17" t="s">
        <v>1524</v>
      </c>
      <c r="J5559" s="17" t="n">
        <v>1</v>
      </c>
      <c r="K5559" s="15" t="n">
        <v>65.9</v>
      </c>
      <c r="L5559" s="22" t="n">
        <v>0</v>
      </c>
      <c r="M5559" s="15" t="n">
        <v>0</v>
      </c>
      <c r="N5559" s="15" t="n">
        <f aca="false">J5559*K5559</f>
        <v>65.9</v>
      </c>
      <c r="O5559" s="15" t="n">
        <f aca="false">N5559*L5559</f>
        <v>0</v>
      </c>
      <c r="P5559" s="15" t="n">
        <f aca="false">N5559-O5559</f>
        <v>65.9</v>
      </c>
      <c r="Q5559" s="15" t="n">
        <f aca="false">J5559*INDEX(dProdutos!$F$2:$F$47,MATCH(E5559,dProdutos!$A$2:$A$47,0))</f>
        <v>29.68</v>
      </c>
      <c r="R5559" s="15" t="n">
        <f aca="false">IF(I5559="Cancelado",0,P5559-Q5559)</f>
        <v>36.22</v>
      </c>
      <c r="S5559" s="17" t="str">
        <f aca="false">INDEX(dProdutos!$D$2:$D$47,MATCH(E5559,dProdutos!$A$2:$A$47,0))</f>
        <v>Moda Masculina</v>
      </c>
    </row>
    <row r="5560" customFormat="false" ht="15" hidden="false" customHeight="false" outlineLevel="0" collapsed="false">
      <c r="A5560" s="17" t="s">
        <v>4902</v>
      </c>
      <c r="B5560" s="17" t="n">
        <v>3</v>
      </c>
      <c r="C5560" s="21" t="n">
        <v>46017</v>
      </c>
      <c r="D5560" s="17" t="s">
        <v>1267</v>
      </c>
      <c r="E5560" s="17" t="s">
        <v>111</v>
      </c>
      <c r="F5560" s="17" t="s">
        <v>1503</v>
      </c>
      <c r="G5560" s="17" t="s">
        <v>60</v>
      </c>
      <c r="H5560" s="17" t="s">
        <v>1523</v>
      </c>
      <c r="I5560" s="17" t="s">
        <v>1524</v>
      </c>
      <c r="J5560" s="17" t="n">
        <v>1</v>
      </c>
      <c r="K5560" s="15" t="n">
        <v>188.9</v>
      </c>
      <c r="L5560" s="22" t="n">
        <v>0</v>
      </c>
      <c r="M5560" s="15" t="n">
        <v>0</v>
      </c>
      <c r="N5560" s="15" t="n">
        <f aca="false">J5560*K5560</f>
        <v>188.9</v>
      </c>
      <c r="O5560" s="15" t="n">
        <f aca="false">N5560*L5560</f>
        <v>0</v>
      </c>
      <c r="P5560" s="15" t="n">
        <f aca="false">N5560-O5560</f>
        <v>188.9</v>
      </c>
      <c r="Q5560" s="15" t="n">
        <f aca="false">J5560*INDEX(dProdutos!$F$2:$F$47,MATCH(E5560,dProdutos!$A$2:$A$47,0))</f>
        <v>88.32</v>
      </c>
      <c r="R5560" s="15" t="n">
        <f aca="false">IF(I5560="Cancelado",0,P5560-Q5560)</f>
        <v>100.58</v>
      </c>
      <c r="S5560" s="17" t="str">
        <f aca="false">INDEX(dProdutos!$D$2:$D$47,MATCH(E5560,dProdutos!$A$2:$A$47,0))</f>
        <v>Moda Masculina</v>
      </c>
    </row>
    <row r="5561" customFormat="false" ht="15" hidden="false" customHeight="false" outlineLevel="0" collapsed="false">
      <c r="A5561" s="17" t="s">
        <v>4903</v>
      </c>
      <c r="B5561" s="17" t="n">
        <v>1</v>
      </c>
      <c r="C5561" s="21" t="n">
        <v>46017</v>
      </c>
      <c r="D5561" s="17" t="s">
        <v>1341</v>
      </c>
      <c r="E5561" s="17" t="s">
        <v>88</v>
      </c>
      <c r="F5561" s="17" t="s">
        <v>1495</v>
      </c>
      <c r="G5561" s="17" t="s">
        <v>64</v>
      </c>
      <c r="H5561" s="17" t="s">
        <v>1540</v>
      </c>
      <c r="I5561" s="17" t="s">
        <v>1524</v>
      </c>
      <c r="J5561" s="17" t="n">
        <v>1</v>
      </c>
      <c r="K5561" s="15" t="n">
        <v>170.9</v>
      </c>
      <c r="L5561" s="22" t="n">
        <v>0.05</v>
      </c>
      <c r="M5561" s="15" t="n">
        <v>33.25</v>
      </c>
      <c r="N5561" s="15" t="n">
        <f aca="false">J5561*K5561</f>
        <v>170.9</v>
      </c>
      <c r="O5561" s="15" t="n">
        <f aca="false">N5561*L5561</f>
        <v>8.545</v>
      </c>
      <c r="P5561" s="15" t="n">
        <f aca="false">N5561-O5561</f>
        <v>162.355</v>
      </c>
      <c r="Q5561" s="15" t="n">
        <f aca="false">J5561*INDEX(dProdutos!$F$2:$F$47,MATCH(E5561,dProdutos!$A$2:$A$47,0))</f>
        <v>98.14</v>
      </c>
      <c r="R5561" s="15" t="n">
        <f aca="false">IF(I5561="Cancelado",0,P5561-Q5561)</f>
        <v>64.215</v>
      </c>
      <c r="S5561" s="17" t="str">
        <f aca="false">INDEX(dProdutos!$D$2:$D$47,MATCH(E5561,dProdutos!$A$2:$A$47,0))</f>
        <v>Moda Feminina</v>
      </c>
    </row>
    <row r="5562" customFormat="false" ht="15" hidden="false" customHeight="false" outlineLevel="0" collapsed="false">
      <c r="A5562" s="17" t="s">
        <v>4904</v>
      </c>
      <c r="B5562" s="17" t="n">
        <v>1</v>
      </c>
      <c r="C5562" s="21" t="n">
        <v>46018</v>
      </c>
      <c r="D5562" s="17" t="s">
        <v>1111</v>
      </c>
      <c r="E5562" s="17" t="s">
        <v>192</v>
      </c>
      <c r="F5562" s="17" t="s">
        <v>1487</v>
      </c>
      <c r="G5562" s="17" t="s">
        <v>59</v>
      </c>
      <c r="H5562" s="17" t="s">
        <v>1540</v>
      </c>
      <c r="I5562" s="17" t="s">
        <v>1524</v>
      </c>
      <c r="J5562" s="17" t="n">
        <v>1</v>
      </c>
      <c r="K5562" s="15" t="n">
        <v>245.9</v>
      </c>
      <c r="L5562" s="22" t="n">
        <v>0.1</v>
      </c>
      <c r="M5562" s="15" t="n">
        <v>0</v>
      </c>
      <c r="N5562" s="15" t="n">
        <f aca="false">J5562*K5562</f>
        <v>245.9</v>
      </c>
      <c r="O5562" s="15" t="n">
        <f aca="false">N5562*L5562</f>
        <v>24.59</v>
      </c>
      <c r="P5562" s="15" t="n">
        <f aca="false">N5562-O5562</f>
        <v>221.31</v>
      </c>
      <c r="Q5562" s="15" t="n">
        <f aca="false">J5562*INDEX(dProdutos!$F$2:$F$47,MATCH(E5562,dProdutos!$A$2:$A$47,0))</f>
        <v>107.78</v>
      </c>
      <c r="R5562" s="15" t="n">
        <f aca="false">IF(I5562="Cancelado",0,P5562-Q5562)</f>
        <v>113.53</v>
      </c>
      <c r="S5562" s="17" t="str">
        <f aca="false">INDEX(dProdutos!$D$2:$D$47,MATCH(E5562,dProdutos!$A$2:$A$47,0))</f>
        <v>Eletrônicos</v>
      </c>
    </row>
    <row r="5563" customFormat="false" ht="15" hidden="false" customHeight="false" outlineLevel="0" collapsed="false">
      <c r="A5563" s="17" t="s">
        <v>4904</v>
      </c>
      <c r="B5563" s="17" t="n">
        <v>2</v>
      </c>
      <c r="C5563" s="21" t="n">
        <v>46018</v>
      </c>
      <c r="D5563" s="17" t="s">
        <v>1111</v>
      </c>
      <c r="E5563" s="17" t="s">
        <v>171</v>
      </c>
      <c r="F5563" s="17" t="s">
        <v>1487</v>
      </c>
      <c r="G5563" s="17" t="s">
        <v>59</v>
      </c>
      <c r="H5563" s="17" t="s">
        <v>1540</v>
      </c>
      <c r="I5563" s="17" t="s">
        <v>1524</v>
      </c>
      <c r="J5563" s="17" t="n">
        <v>1</v>
      </c>
      <c r="K5563" s="15" t="n">
        <v>246.9</v>
      </c>
      <c r="L5563" s="22" t="n">
        <v>0</v>
      </c>
      <c r="M5563" s="15" t="n">
        <v>0</v>
      </c>
      <c r="N5563" s="15" t="n">
        <f aca="false">J5563*K5563</f>
        <v>246.9</v>
      </c>
      <c r="O5563" s="15" t="n">
        <f aca="false">N5563*L5563</f>
        <v>0</v>
      </c>
      <c r="P5563" s="15" t="n">
        <f aca="false">N5563-O5563</f>
        <v>246.9</v>
      </c>
      <c r="Q5563" s="15" t="n">
        <f aca="false">J5563*INDEX(dProdutos!$F$2:$F$47,MATCH(E5563,dProdutos!$A$2:$A$47,0))</f>
        <v>103.61</v>
      </c>
      <c r="R5563" s="15" t="n">
        <f aca="false">IF(I5563="Cancelado",0,P5563-Q5563)</f>
        <v>143.29</v>
      </c>
      <c r="S5563" s="17" t="str">
        <f aca="false">INDEX(dProdutos!$D$2:$D$47,MATCH(E5563,dProdutos!$A$2:$A$47,0))</f>
        <v>Casa</v>
      </c>
    </row>
    <row r="5564" customFormat="false" ht="15" hidden="false" customHeight="false" outlineLevel="0" collapsed="false">
      <c r="A5564" s="17" t="s">
        <v>4904</v>
      </c>
      <c r="B5564" s="17" t="n">
        <v>3</v>
      </c>
      <c r="C5564" s="21" t="n">
        <v>46018</v>
      </c>
      <c r="D5564" s="17" t="s">
        <v>1111</v>
      </c>
      <c r="E5564" s="17" t="s">
        <v>117</v>
      </c>
      <c r="F5564" s="17" t="s">
        <v>1487</v>
      </c>
      <c r="G5564" s="17" t="s">
        <v>59</v>
      </c>
      <c r="H5564" s="17" t="s">
        <v>1540</v>
      </c>
      <c r="I5564" s="17" t="s">
        <v>1524</v>
      </c>
      <c r="J5564" s="17" t="n">
        <v>2</v>
      </c>
      <c r="K5564" s="15" t="n">
        <v>166.9</v>
      </c>
      <c r="L5564" s="22" t="n">
        <v>0.1</v>
      </c>
      <c r="M5564" s="15" t="n">
        <v>0</v>
      </c>
      <c r="N5564" s="15" t="n">
        <f aca="false">J5564*K5564</f>
        <v>333.8</v>
      </c>
      <c r="O5564" s="15" t="n">
        <f aca="false">N5564*L5564</f>
        <v>33.38</v>
      </c>
      <c r="P5564" s="15" t="n">
        <f aca="false">N5564-O5564</f>
        <v>300.42</v>
      </c>
      <c r="Q5564" s="15" t="n">
        <f aca="false">J5564*INDEX(dProdutos!$F$2:$F$47,MATCH(E5564,dProdutos!$A$2:$A$47,0))</f>
        <v>146.46</v>
      </c>
      <c r="R5564" s="15" t="n">
        <f aca="false">IF(I5564="Cancelado",0,P5564-Q5564)</f>
        <v>153.96</v>
      </c>
      <c r="S5564" s="17" t="str">
        <f aca="false">INDEX(dProdutos!$D$2:$D$47,MATCH(E5564,dProdutos!$A$2:$A$47,0))</f>
        <v>Moda Masculina</v>
      </c>
    </row>
    <row r="5565" customFormat="false" ht="15" hidden="false" customHeight="false" outlineLevel="0" collapsed="false">
      <c r="A5565" s="17" t="s">
        <v>4905</v>
      </c>
      <c r="B5565" s="17" t="n">
        <v>1</v>
      </c>
      <c r="C5565" s="21" t="n">
        <v>46018</v>
      </c>
      <c r="D5565" s="17" t="s">
        <v>879</v>
      </c>
      <c r="E5565" s="17" t="s">
        <v>135</v>
      </c>
      <c r="F5565" s="17" t="s">
        <v>1490</v>
      </c>
      <c r="G5565" s="17" t="s">
        <v>59</v>
      </c>
      <c r="H5565" s="17" t="s">
        <v>1537</v>
      </c>
      <c r="I5565" s="17" t="s">
        <v>1524</v>
      </c>
      <c r="J5565" s="17" t="n">
        <v>1</v>
      </c>
      <c r="K5565" s="15" t="n">
        <v>200.9</v>
      </c>
      <c r="L5565" s="22" t="n">
        <v>0.1</v>
      </c>
      <c r="M5565" s="15" t="n">
        <v>21.67</v>
      </c>
      <c r="N5565" s="15" t="n">
        <f aca="false">J5565*K5565</f>
        <v>200.9</v>
      </c>
      <c r="O5565" s="15" t="n">
        <f aca="false">N5565*L5565</f>
        <v>20.09</v>
      </c>
      <c r="P5565" s="15" t="n">
        <f aca="false">N5565-O5565</f>
        <v>180.81</v>
      </c>
      <c r="Q5565" s="15" t="n">
        <f aca="false">J5565*INDEX(dProdutos!$F$2:$F$47,MATCH(E5565,dProdutos!$A$2:$A$47,0))</f>
        <v>80.73</v>
      </c>
      <c r="R5565" s="15" t="n">
        <f aca="false">IF(I5565="Cancelado",0,P5565-Q5565)</f>
        <v>100.08</v>
      </c>
      <c r="S5565" s="17" t="str">
        <f aca="false">INDEX(dProdutos!$D$2:$D$47,MATCH(E5565,dProdutos!$A$2:$A$47,0))</f>
        <v>Calçados</v>
      </c>
    </row>
    <row r="5566" customFormat="false" ht="15" hidden="false" customHeight="false" outlineLevel="0" collapsed="false">
      <c r="A5566" s="17" t="s">
        <v>4906</v>
      </c>
      <c r="B5566" s="17" t="n">
        <v>1</v>
      </c>
      <c r="C5566" s="21" t="n">
        <v>46018</v>
      </c>
      <c r="D5566" s="17" t="s">
        <v>1238</v>
      </c>
      <c r="E5566" s="17" t="s">
        <v>102</v>
      </c>
      <c r="F5566" s="17" t="s">
        <v>1490</v>
      </c>
      <c r="G5566" s="17" t="s">
        <v>64</v>
      </c>
      <c r="H5566" s="17" t="s">
        <v>1537</v>
      </c>
      <c r="I5566" s="17" t="s">
        <v>1524</v>
      </c>
      <c r="J5566" s="17" t="n">
        <v>1</v>
      </c>
      <c r="K5566" s="15" t="n">
        <v>65.9</v>
      </c>
      <c r="L5566" s="22" t="n">
        <v>0</v>
      </c>
      <c r="M5566" s="15" t="n">
        <v>0</v>
      </c>
      <c r="N5566" s="15" t="n">
        <f aca="false">J5566*K5566</f>
        <v>65.9</v>
      </c>
      <c r="O5566" s="15" t="n">
        <f aca="false">N5566*L5566</f>
        <v>0</v>
      </c>
      <c r="P5566" s="15" t="n">
        <f aca="false">N5566-O5566</f>
        <v>65.9</v>
      </c>
      <c r="Q5566" s="15" t="n">
        <f aca="false">J5566*INDEX(dProdutos!$F$2:$F$47,MATCH(E5566,dProdutos!$A$2:$A$47,0))</f>
        <v>29.68</v>
      </c>
      <c r="R5566" s="15" t="n">
        <f aca="false">IF(I5566="Cancelado",0,P5566-Q5566)</f>
        <v>36.22</v>
      </c>
      <c r="S5566" s="17" t="str">
        <f aca="false">INDEX(dProdutos!$D$2:$D$47,MATCH(E5566,dProdutos!$A$2:$A$47,0))</f>
        <v>Moda Masculina</v>
      </c>
    </row>
    <row r="5567" customFormat="false" ht="15" hidden="false" customHeight="false" outlineLevel="0" collapsed="false">
      <c r="A5567" s="17" t="s">
        <v>4907</v>
      </c>
      <c r="B5567" s="17" t="n">
        <v>1</v>
      </c>
      <c r="C5567" s="21" t="n">
        <v>46018</v>
      </c>
      <c r="D5567" s="17" t="s">
        <v>590</v>
      </c>
      <c r="E5567" s="17" t="s">
        <v>120</v>
      </c>
      <c r="F5567" s="17" t="s">
        <v>1490</v>
      </c>
      <c r="G5567" s="17" t="s">
        <v>62</v>
      </c>
      <c r="H5567" s="17" t="s">
        <v>1537</v>
      </c>
      <c r="I5567" s="17" t="s">
        <v>1524</v>
      </c>
      <c r="J5567" s="17" t="n">
        <v>3</v>
      </c>
      <c r="K5567" s="15" t="n">
        <v>96.9</v>
      </c>
      <c r="L5567" s="22" t="n">
        <v>0</v>
      </c>
      <c r="M5567" s="15" t="n">
        <v>14.32</v>
      </c>
      <c r="N5567" s="15" t="n">
        <f aca="false">J5567*K5567</f>
        <v>290.7</v>
      </c>
      <c r="O5567" s="15" t="n">
        <f aca="false">N5567*L5567</f>
        <v>0</v>
      </c>
      <c r="P5567" s="15" t="n">
        <f aca="false">N5567-O5567</f>
        <v>290.7</v>
      </c>
      <c r="Q5567" s="15" t="n">
        <f aca="false">J5567*INDEX(dProdutos!$F$2:$F$47,MATCH(E5567,dProdutos!$A$2:$A$47,0))</f>
        <v>133.08</v>
      </c>
      <c r="R5567" s="15" t="n">
        <f aca="false">IF(I5567="Cancelado",0,P5567-Q5567)</f>
        <v>157.62</v>
      </c>
      <c r="S5567" s="17" t="str">
        <f aca="false">INDEX(dProdutos!$D$2:$D$47,MATCH(E5567,dProdutos!$A$2:$A$47,0))</f>
        <v>Moda Masculina</v>
      </c>
    </row>
    <row r="5568" customFormat="false" ht="15" hidden="false" customHeight="false" outlineLevel="0" collapsed="false">
      <c r="A5568" s="17" t="s">
        <v>4908</v>
      </c>
      <c r="B5568" s="17" t="n">
        <v>1</v>
      </c>
      <c r="C5568" s="21" t="n">
        <v>46018</v>
      </c>
      <c r="D5568" s="17" t="s">
        <v>958</v>
      </c>
      <c r="E5568" s="17" t="s">
        <v>165</v>
      </c>
      <c r="F5568" s="17" t="s">
        <v>1497</v>
      </c>
      <c r="G5568" s="17" t="s">
        <v>62</v>
      </c>
      <c r="H5568" s="17" t="s">
        <v>1540</v>
      </c>
      <c r="I5568" s="17" t="s">
        <v>1524</v>
      </c>
      <c r="J5568" s="17" t="n">
        <v>1</v>
      </c>
      <c r="K5568" s="15" t="n">
        <v>231.9</v>
      </c>
      <c r="L5568" s="22" t="n">
        <v>0</v>
      </c>
      <c r="M5568" s="15" t="n">
        <v>31.19</v>
      </c>
      <c r="N5568" s="15" t="n">
        <f aca="false">J5568*K5568</f>
        <v>231.9</v>
      </c>
      <c r="O5568" s="15" t="n">
        <f aca="false">N5568*L5568</f>
        <v>0</v>
      </c>
      <c r="P5568" s="15" t="n">
        <f aca="false">N5568-O5568</f>
        <v>231.9</v>
      </c>
      <c r="Q5568" s="15" t="n">
        <f aca="false">J5568*INDEX(dProdutos!$F$2:$F$47,MATCH(E5568,dProdutos!$A$2:$A$47,0))</f>
        <v>140.83</v>
      </c>
      <c r="R5568" s="15" t="n">
        <f aca="false">IF(I5568="Cancelado",0,P5568-Q5568)</f>
        <v>91.07</v>
      </c>
      <c r="S5568" s="17" t="str">
        <f aca="false">INDEX(dProdutos!$D$2:$D$47,MATCH(E5568,dProdutos!$A$2:$A$47,0))</f>
        <v>Casa</v>
      </c>
    </row>
    <row r="5569" customFormat="false" ht="15" hidden="false" customHeight="false" outlineLevel="0" collapsed="false">
      <c r="A5569" s="17" t="s">
        <v>4908</v>
      </c>
      <c r="B5569" s="17" t="n">
        <v>2</v>
      </c>
      <c r="C5569" s="21" t="n">
        <v>46018</v>
      </c>
      <c r="D5569" s="17" t="s">
        <v>958</v>
      </c>
      <c r="E5569" s="17" t="s">
        <v>213</v>
      </c>
      <c r="F5569" s="17" t="s">
        <v>1497</v>
      </c>
      <c r="G5569" s="17" t="s">
        <v>62</v>
      </c>
      <c r="H5569" s="17" t="s">
        <v>1540</v>
      </c>
      <c r="I5569" s="17" t="s">
        <v>1524</v>
      </c>
      <c r="J5569" s="17" t="n">
        <v>1</v>
      </c>
      <c r="K5569" s="15" t="n">
        <v>153.9</v>
      </c>
      <c r="L5569" s="22" t="n">
        <v>0.05</v>
      </c>
      <c r="M5569" s="15" t="n">
        <v>0</v>
      </c>
      <c r="N5569" s="15" t="n">
        <f aca="false">J5569*K5569</f>
        <v>153.9</v>
      </c>
      <c r="O5569" s="15" t="n">
        <f aca="false">N5569*L5569</f>
        <v>7.695</v>
      </c>
      <c r="P5569" s="15" t="n">
        <f aca="false">N5569-O5569</f>
        <v>146.205</v>
      </c>
      <c r="Q5569" s="15" t="n">
        <f aca="false">J5569*INDEX(dProdutos!$F$2:$F$47,MATCH(E5569,dProdutos!$A$2:$A$47,0))</f>
        <v>90.42</v>
      </c>
      <c r="R5569" s="15" t="n">
        <f aca="false">IF(I5569="Cancelado",0,P5569-Q5569)</f>
        <v>55.785</v>
      </c>
      <c r="S5569" s="17" t="str">
        <f aca="false">INDEX(dProdutos!$D$2:$D$47,MATCH(E5569,dProdutos!$A$2:$A$47,0))</f>
        <v>Beleza</v>
      </c>
    </row>
    <row r="5570" customFormat="false" ht="15" hidden="false" customHeight="false" outlineLevel="0" collapsed="false">
      <c r="A5570" s="17" t="s">
        <v>4908</v>
      </c>
      <c r="B5570" s="17" t="n">
        <v>3</v>
      </c>
      <c r="C5570" s="21" t="n">
        <v>46018</v>
      </c>
      <c r="D5570" s="17" t="s">
        <v>958</v>
      </c>
      <c r="E5570" s="17" t="s">
        <v>114</v>
      </c>
      <c r="F5570" s="17" t="s">
        <v>1497</v>
      </c>
      <c r="G5570" s="17" t="s">
        <v>62</v>
      </c>
      <c r="H5570" s="17" t="s">
        <v>1540</v>
      </c>
      <c r="I5570" s="17" t="s">
        <v>1524</v>
      </c>
      <c r="J5570" s="17" t="n">
        <v>1</v>
      </c>
      <c r="K5570" s="15" t="n">
        <v>202.9</v>
      </c>
      <c r="L5570" s="22" t="n">
        <v>0.1</v>
      </c>
      <c r="M5570" s="15" t="n">
        <v>0</v>
      </c>
      <c r="N5570" s="15" t="n">
        <f aca="false">J5570*K5570</f>
        <v>202.9</v>
      </c>
      <c r="O5570" s="15" t="n">
        <f aca="false">N5570*L5570</f>
        <v>20.29</v>
      </c>
      <c r="P5570" s="15" t="n">
        <f aca="false">N5570-O5570</f>
        <v>182.61</v>
      </c>
      <c r="Q5570" s="15" t="n">
        <f aca="false">J5570*INDEX(dProdutos!$F$2:$F$47,MATCH(E5570,dProdutos!$A$2:$A$47,0))</f>
        <v>110.39</v>
      </c>
      <c r="R5570" s="15" t="n">
        <f aca="false">IF(I5570="Cancelado",0,P5570-Q5570)</f>
        <v>72.22</v>
      </c>
      <c r="S5570" s="17" t="str">
        <f aca="false">INDEX(dProdutos!$D$2:$D$47,MATCH(E5570,dProdutos!$A$2:$A$47,0))</f>
        <v>Moda Masculina</v>
      </c>
    </row>
    <row r="5571" customFormat="false" ht="15" hidden="false" customHeight="false" outlineLevel="0" collapsed="false">
      <c r="A5571" s="17" t="s">
        <v>4909</v>
      </c>
      <c r="B5571" s="17" t="n">
        <v>1</v>
      </c>
      <c r="C5571" s="21" t="n">
        <v>46018</v>
      </c>
      <c r="D5571" s="17" t="s">
        <v>822</v>
      </c>
      <c r="E5571" s="17" t="s">
        <v>192</v>
      </c>
      <c r="F5571" s="17" t="s">
        <v>1493</v>
      </c>
      <c r="G5571" s="17" t="s">
        <v>59</v>
      </c>
      <c r="H5571" s="17" t="s">
        <v>1523</v>
      </c>
      <c r="I5571" s="17" t="s">
        <v>1524</v>
      </c>
      <c r="J5571" s="17" t="n">
        <v>1</v>
      </c>
      <c r="K5571" s="15" t="n">
        <v>245.9</v>
      </c>
      <c r="L5571" s="22" t="n">
        <v>0</v>
      </c>
      <c r="M5571" s="15" t="n">
        <v>0</v>
      </c>
      <c r="N5571" s="15" t="n">
        <f aca="false">J5571*K5571</f>
        <v>245.9</v>
      </c>
      <c r="O5571" s="15" t="n">
        <f aca="false">N5571*L5571</f>
        <v>0</v>
      </c>
      <c r="P5571" s="15" t="n">
        <f aca="false">N5571-O5571</f>
        <v>245.9</v>
      </c>
      <c r="Q5571" s="15" t="n">
        <f aca="false">J5571*INDEX(dProdutos!$F$2:$F$47,MATCH(E5571,dProdutos!$A$2:$A$47,0))</f>
        <v>107.78</v>
      </c>
      <c r="R5571" s="15" t="n">
        <f aca="false">IF(I5571="Cancelado",0,P5571-Q5571)</f>
        <v>138.12</v>
      </c>
      <c r="S5571" s="17" t="str">
        <f aca="false">INDEX(dProdutos!$D$2:$D$47,MATCH(E5571,dProdutos!$A$2:$A$47,0))</f>
        <v>Eletrônicos</v>
      </c>
    </row>
    <row r="5572" customFormat="false" ht="15" hidden="false" customHeight="false" outlineLevel="0" collapsed="false">
      <c r="A5572" s="17" t="s">
        <v>4909</v>
      </c>
      <c r="B5572" s="17" t="n">
        <v>2</v>
      </c>
      <c r="C5572" s="21" t="n">
        <v>46018</v>
      </c>
      <c r="D5572" s="17" t="s">
        <v>822</v>
      </c>
      <c r="E5572" s="17" t="s">
        <v>165</v>
      </c>
      <c r="F5572" s="17" t="s">
        <v>1493</v>
      </c>
      <c r="G5572" s="17" t="s">
        <v>59</v>
      </c>
      <c r="H5572" s="17" t="s">
        <v>1523</v>
      </c>
      <c r="I5572" s="17" t="s">
        <v>1524</v>
      </c>
      <c r="J5572" s="17" t="n">
        <v>2</v>
      </c>
      <c r="K5572" s="15" t="n">
        <v>231.9</v>
      </c>
      <c r="L5572" s="22" t="n">
        <v>0.05</v>
      </c>
      <c r="M5572" s="15" t="n">
        <v>0</v>
      </c>
      <c r="N5572" s="15" t="n">
        <f aca="false">J5572*K5572</f>
        <v>463.8</v>
      </c>
      <c r="O5572" s="15" t="n">
        <f aca="false">N5572*L5572</f>
        <v>23.19</v>
      </c>
      <c r="P5572" s="15" t="n">
        <f aca="false">N5572-O5572</f>
        <v>440.61</v>
      </c>
      <c r="Q5572" s="15" t="n">
        <f aca="false">J5572*INDEX(dProdutos!$F$2:$F$47,MATCH(E5572,dProdutos!$A$2:$A$47,0))</f>
        <v>281.66</v>
      </c>
      <c r="R5572" s="15" t="n">
        <f aca="false">IF(I5572="Cancelado",0,P5572-Q5572)</f>
        <v>158.95</v>
      </c>
      <c r="S5572" s="17" t="str">
        <f aca="false">INDEX(dProdutos!$D$2:$D$47,MATCH(E5572,dProdutos!$A$2:$A$47,0))</f>
        <v>Casa</v>
      </c>
    </row>
    <row r="5573" customFormat="false" ht="15" hidden="false" customHeight="false" outlineLevel="0" collapsed="false">
      <c r="A5573" s="17" t="s">
        <v>4910</v>
      </c>
      <c r="B5573" s="17" t="n">
        <v>1</v>
      </c>
      <c r="C5573" s="21" t="n">
        <v>46018</v>
      </c>
      <c r="D5573" s="17" t="s">
        <v>1135</v>
      </c>
      <c r="E5573" s="17" t="s">
        <v>177</v>
      </c>
      <c r="F5573" s="17" t="s">
        <v>1499</v>
      </c>
      <c r="G5573" s="17" t="s">
        <v>59</v>
      </c>
      <c r="H5573" s="17" t="s">
        <v>1527</v>
      </c>
      <c r="I5573" s="17" t="s">
        <v>1524</v>
      </c>
      <c r="J5573" s="17" t="n">
        <v>1</v>
      </c>
      <c r="K5573" s="15" t="n">
        <v>257.9</v>
      </c>
      <c r="L5573" s="22" t="n">
        <v>0.15</v>
      </c>
      <c r="M5573" s="15" t="n">
        <v>14.82</v>
      </c>
      <c r="N5573" s="15" t="n">
        <f aca="false">J5573*K5573</f>
        <v>257.9</v>
      </c>
      <c r="O5573" s="15" t="n">
        <f aca="false">N5573*L5573</f>
        <v>38.685</v>
      </c>
      <c r="P5573" s="15" t="n">
        <f aca="false">N5573-O5573</f>
        <v>219.215</v>
      </c>
      <c r="Q5573" s="15" t="n">
        <f aca="false">J5573*INDEX(dProdutos!$F$2:$F$47,MATCH(E5573,dProdutos!$A$2:$A$47,0))</f>
        <v>138.23</v>
      </c>
      <c r="R5573" s="15" t="n">
        <f aca="false">IF(I5573="Cancelado",0,P5573-Q5573)</f>
        <v>80.985</v>
      </c>
      <c r="S5573" s="17" t="str">
        <f aca="false">INDEX(dProdutos!$D$2:$D$47,MATCH(E5573,dProdutos!$A$2:$A$47,0))</f>
        <v>Casa</v>
      </c>
    </row>
    <row r="5574" customFormat="false" ht="15" hidden="false" customHeight="false" outlineLevel="0" collapsed="false">
      <c r="A5574" s="17" t="s">
        <v>4911</v>
      </c>
      <c r="B5574" s="17" t="n">
        <v>1</v>
      </c>
      <c r="C5574" s="21" t="n">
        <v>46018</v>
      </c>
      <c r="D5574" s="17" t="s">
        <v>605</v>
      </c>
      <c r="E5574" s="17" t="s">
        <v>177</v>
      </c>
      <c r="F5574" s="17" t="s">
        <v>1490</v>
      </c>
      <c r="G5574" s="17" t="s">
        <v>61</v>
      </c>
      <c r="H5574" s="17" t="s">
        <v>1523</v>
      </c>
      <c r="I5574" s="17" t="s">
        <v>1531</v>
      </c>
      <c r="J5574" s="17" t="n">
        <v>1</v>
      </c>
      <c r="K5574" s="15" t="n">
        <v>257.9</v>
      </c>
      <c r="L5574" s="22" t="n">
        <v>0.1</v>
      </c>
      <c r="M5574" s="15" t="n">
        <v>25.5</v>
      </c>
      <c r="N5574" s="15" t="n">
        <f aca="false">J5574*K5574</f>
        <v>257.9</v>
      </c>
      <c r="O5574" s="15" t="n">
        <f aca="false">N5574*L5574</f>
        <v>25.79</v>
      </c>
      <c r="P5574" s="15" t="n">
        <f aca="false">N5574-O5574</f>
        <v>232.11</v>
      </c>
      <c r="Q5574" s="15" t="n">
        <f aca="false">J5574*INDEX(dProdutos!$F$2:$F$47,MATCH(E5574,dProdutos!$A$2:$A$47,0))</f>
        <v>138.23</v>
      </c>
      <c r="R5574" s="15" t="n">
        <f aca="false">IF(I5574="Cancelado",0,P5574-Q5574)</f>
        <v>0</v>
      </c>
      <c r="S5574" s="17" t="str">
        <f aca="false">INDEX(dProdutos!$D$2:$D$47,MATCH(E5574,dProdutos!$A$2:$A$47,0))</f>
        <v>Casa</v>
      </c>
    </row>
    <row r="5575" customFormat="false" ht="15" hidden="false" customHeight="false" outlineLevel="0" collapsed="false">
      <c r="A5575" s="17" t="s">
        <v>4911</v>
      </c>
      <c r="B5575" s="17" t="n">
        <v>2</v>
      </c>
      <c r="C5575" s="21" t="n">
        <v>46018</v>
      </c>
      <c r="D5575" s="17" t="s">
        <v>605</v>
      </c>
      <c r="E5575" s="17" t="s">
        <v>153</v>
      </c>
      <c r="F5575" s="17" t="s">
        <v>1490</v>
      </c>
      <c r="G5575" s="17" t="s">
        <v>61</v>
      </c>
      <c r="H5575" s="17" t="s">
        <v>1523</v>
      </c>
      <c r="I5575" s="17" t="s">
        <v>1531</v>
      </c>
      <c r="J5575" s="17" t="n">
        <v>1</v>
      </c>
      <c r="K5575" s="15" t="n">
        <v>165.9</v>
      </c>
      <c r="L5575" s="22" t="n">
        <v>0.1</v>
      </c>
      <c r="M5575" s="15" t="n">
        <v>0</v>
      </c>
      <c r="N5575" s="15" t="n">
        <f aca="false">J5575*K5575</f>
        <v>165.9</v>
      </c>
      <c r="O5575" s="15" t="n">
        <f aca="false">N5575*L5575</f>
        <v>16.59</v>
      </c>
      <c r="P5575" s="15" t="n">
        <f aca="false">N5575-O5575</f>
        <v>149.31</v>
      </c>
      <c r="Q5575" s="15" t="n">
        <f aca="false">J5575*INDEX(dProdutos!$F$2:$F$47,MATCH(E5575,dProdutos!$A$2:$A$47,0))</f>
        <v>67.28</v>
      </c>
      <c r="R5575" s="15" t="n">
        <f aca="false">IF(I5575="Cancelado",0,P5575-Q5575)</f>
        <v>0</v>
      </c>
      <c r="S5575" s="17" t="str">
        <f aca="false">INDEX(dProdutos!$D$2:$D$47,MATCH(E5575,dProdutos!$A$2:$A$47,0))</f>
        <v>Acessórios</v>
      </c>
    </row>
    <row r="5576" customFormat="false" ht="15" hidden="false" customHeight="false" outlineLevel="0" collapsed="false">
      <c r="A5576" s="17" t="s">
        <v>4912</v>
      </c>
      <c r="B5576" s="17" t="n">
        <v>1</v>
      </c>
      <c r="C5576" s="21" t="n">
        <v>46018</v>
      </c>
      <c r="D5576" s="17" t="s">
        <v>757</v>
      </c>
      <c r="E5576" s="17" t="s">
        <v>95</v>
      </c>
      <c r="F5576" s="17" t="s">
        <v>1497</v>
      </c>
      <c r="G5576" s="17" t="s">
        <v>60</v>
      </c>
      <c r="H5576" s="17" t="s">
        <v>1537</v>
      </c>
      <c r="I5576" s="17" t="s">
        <v>1524</v>
      </c>
      <c r="J5576" s="17" t="n">
        <v>1</v>
      </c>
      <c r="K5576" s="15" t="n">
        <v>77.9</v>
      </c>
      <c r="L5576" s="22" t="n">
        <v>0</v>
      </c>
      <c r="M5576" s="15" t="n">
        <v>18.53</v>
      </c>
      <c r="N5576" s="15" t="n">
        <f aca="false">J5576*K5576</f>
        <v>77.9</v>
      </c>
      <c r="O5576" s="15" t="n">
        <f aca="false">N5576*L5576</f>
        <v>0</v>
      </c>
      <c r="P5576" s="15" t="n">
        <f aca="false">N5576-O5576</f>
        <v>77.9</v>
      </c>
      <c r="Q5576" s="15" t="n">
        <f aca="false">J5576*INDEX(dProdutos!$F$2:$F$47,MATCH(E5576,dProdutos!$A$2:$A$47,0))</f>
        <v>36.71</v>
      </c>
      <c r="R5576" s="15" t="n">
        <f aca="false">IF(I5576="Cancelado",0,P5576-Q5576)</f>
        <v>41.19</v>
      </c>
      <c r="S5576" s="17" t="str">
        <f aca="false">INDEX(dProdutos!$D$2:$D$47,MATCH(E5576,dProdutos!$A$2:$A$47,0))</f>
        <v>Moda Feminina</v>
      </c>
    </row>
    <row r="5577" customFormat="false" ht="15" hidden="false" customHeight="false" outlineLevel="0" collapsed="false">
      <c r="A5577" s="17" t="s">
        <v>4912</v>
      </c>
      <c r="B5577" s="17" t="n">
        <v>2</v>
      </c>
      <c r="C5577" s="21" t="n">
        <v>46018</v>
      </c>
      <c r="D5577" s="17" t="s">
        <v>757</v>
      </c>
      <c r="E5577" s="17" t="s">
        <v>102</v>
      </c>
      <c r="F5577" s="17" t="s">
        <v>1497</v>
      </c>
      <c r="G5577" s="17" t="s">
        <v>60</v>
      </c>
      <c r="H5577" s="17" t="s">
        <v>1537</v>
      </c>
      <c r="I5577" s="17" t="s">
        <v>1524</v>
      </c>
      <c r="J5577" s="17" t="n">
        <v>1</v>
      </c>
      <c r="K5577" s="15" t="n">
        <v>65.9</v>
      </c>
      <c r="L5577" s="22" t="n">
        <v>0</v>
      </c>
      <c r="M5577" s="15" t="n">
        <v>0</v>
      </c>
      <c r="N5577" s="15" t="n">
        <f aca="false">J5577*K5577</f>
        <v>65.9</v>
      </c>
      <c r="O5577" s="15" t="n">
        <f aca="false">N5577*L5577</f>
        <v>0</v>
      </c>
      <c r="P5577" s="15" t="n">
        <f aca="false">N5577-O5577</f>
        <v>65.9</v>
      </c>
      <c r="Q5577" s="15" t="n">
        <f aca="false">J5577*INDEX(dProdutos!$F$2:$F$47,MATCH(E5577,dProdutos!$A$2:$A$47,0))</f>
        <v>29.68</v>
      </c>
      <c r="R5577" s="15" t="n">
        <f aca="false">IF(I5577="Cancelado",0,P5577-Q5577)</f>
        <v>36.22</v>
      </c>
      <c r="S5577" s="17" t="str">
        <f aca="false">INDEX(dProdutos!$D$2:$D$47,MATCH(E5577,dProdutos!$A$2:$A$47,0))</f>
        <v>Moda Masculina</v>
      </c>
    </row>
    <row r="5578" customFormat="false" ht="15" hidden="false" customHeight="false" outlineLevel="0" collapsed="false">
      <c r="A5578" s="17" t="s">
        <v>4912</v>
      </c>
      <c r="B5578" s="17" t="n">
        <v>3</v>
      </c>
      <c r="C5578" s="21" t="n">
        <v>46018</v>
      </c>
      <c r="D5578" s="17" t="s">
        <v>757</v>
      </c>
      <c r="E5578" s="17" t="s">
        <v>165</v>
      </c>
      <c r="F5578" s="17" t="s">
        <v>1497</v>
      </c>
      <c r="G5578" s="17" t="s">
        <v>60</v>
      </c>
      <c r="H5578" s="17" t="s">
        <v>1537</v>
      </c>
      <c r="I5578" s="17" t="s">
        <v>1524</v>
      </c>
      <c r="J5578" s="17" t="n">
        <v>2</v>
      </c>
      <c r="K5578" s="15" t="n">
        <v>231.9</v>
      </c>
      <c r="L5578" s="22" t="n">
        <v>0.05</v>
      </c>
      <c r="M5578" s="15" t="n">
        <v>0</v>
      </c>
      <c r="N5578" s="15" t="n">
        <f aca="false">J5578*K5578</f>
        <v>463.8</v>
      </c>
      <c r="O5578" s="15" t="n">
        <f aca="false">N5578*L5578</f>
        <v>23.19</v>
      </c>
      <c r="P5578" s="15" t="n">
        <f aca="false">N5578-O5578</f>
        <v>440.61</v>
      </c>
      <c r="Q5578" s="15" t="n">
        <f aca="false">J5578*INDEX(dProdutos!$F$2:$F$47,MATCH(E5578,dProdutos!$A$2:$A$47,0))</f>
        <v>281.66</v>
      </c>
      <c r="R5578" s="15" t="n">
        <f aca="false">IF(I5578="Cancelado",0,P5578-Q5578)</f>
        <v>158.95</v>
      </c>
      <c r="S5578" s="17" t="str">
        <f aca="false">INDEX(dProdutos!$D$2:$D$47,MATCH(E5578,dProdutos!$A$2:$A$47,0))</f>
        <v>Casa</v>
      </c>
    </row>
    <row r="5579" customFormat="false" ht="15" hidden="false" customHeight="false" outlineLevel="0" collapsed="false">
      <c r="A5579" s="17" t="s">
        <v>4913</v>
      </c>
      <c r="B5579" s="17" t="n">
        <v>1</v>
      </c>
      <c r="C5579" s="21" t="n">
        <v>46018</v>
      </c>
      <c r="D5579" s="17" t="s">
        <v>1120</v>
      </c>
      <c r="E5579" s="17" t="s">
        <v>174</v>
      </c>
      <c r="F5579" s="17" t="s">
        <v>1499</v>
      </c>
      <c r="G5579" s="17" t="s">
        <v>61</v>
      </c>
      <c r="H5579" s="17" t="s">
        <v>1537</v>
      </c>
      <c r="I5579" s="17" t="s">
        <v>1524</v>
      </c>
      <c r="J5579" s="17" t="n">
        <v>1</v>
      </c>
      <c r="K5579" s="15" t="n">
        <v>250.9</v>
      </c>
      <c r="L5579" s="22" t="n">
        <v>0</v>
      </c>
      <c r="M5579" s="15" t="n">
        <v>0</v>
      </c>
      <c r="N5579" s="15" t="n">
        <f aca="false">J5579*K5579</f>
        <v>250.9</v>
      </c>
      <c r="O5579" s="15" t="n">
        <f aca="false">N5579*L5579</f>
        <v>0</v>
      </c>
      <c r="P5579" s="15" t="n">
        <f aca="false">N5579-O5579</f>
        <v>250.9</v>
      </c>
      <c r="Q5579" s="15" t="n">
        <f aca="false">J5579*INDEX(dProdutos!$F$2:$F$47,MATCH(E5579,dProdutos!$A$2:$A$47,0))</f>
        <v>151.28</v>
      </c>
      <c r="R5579" s="15" t="n">
        <f aca="false">IF(I5579="Cancelado",0,P5579-Q5579)</f>
        <v>99.62</v>
      </c>
      <c r="S5579" s="17" t="str">
        <f aca="false">INDEX(dProdutos!$D$2:$D$47,MATCH(E5579,dProdutos!$A$2:$A$47,0))</f>
        <v>Casa</v>
      </c>
    </row>
    <row r="5580" customFormat="false" ht="15" hidden="false" customHeight="false" outlineLevel="0" collapsed="false">
      <c r="A5580" s="17" t="s">
        <v>4913</v>
      </c>
      <c r="B5580" s="17" t="n">
        <v>2</v>
      </c>
      <c r="C5580" s="21" t="n">
        <v>46018</v>
      </c>
      <c r="D5580" s="17" t="s">
        <v>1120</v>
      </c>
      <c r="E5580" s="17" t="s">
        <v>98</v>
      </c>
      <c r="F5580" s="17" t="s">
        <v>1499</v>
      </c>
      <c r="G5580" s="17" t="s">
        <v>61</v>
      </c>
      <c r="H5580" s="17" t="s">
        <v>1537</v>
      </c>
      <c r="I5580" s="17" t="s">
        <v>1524</v>
      </c>
      <c r="J5580" s="17" t="n">
        <v>1</v>
      </c>
      <c r="K5580" s="15" t="n">
        <v>108.9</v>
      </c>
      <c r="L5580" s="22" t="n">
        <v>0</v>
      </c>
      <c r="M5580" s="15" t="n">
        <v>0</v>
      </c>
      <c r="N5580" s="15" t="n">
        <f aca="false">J5580*K5580</f>
        <v>108.9</v>
      </c>
      <c r="O5580" s="15" t="n">
        <f aca="false">N5580*L5580</f>
        <v>0</v>
      </c>
      <c r="P5580" s="15" t="n">
        <f aca="false">N5580-O5580</f>
        <v>108.9</v>
      </c>
      <c r="Q5580" s="15" t="n">
        <f aca="false">J5580*INDEX(dProdutos!$F$2:$F$47,MATCH(E5580,dProdutos!$A$2:$A$47,0))</f>
        <v>42.52</v>
      </c>
      <c r="R5580" s="15" t="n">
        <f aca="false">IF(I5580="Cancelado",0,P5580-Q5580)</f>
        <v>66.38</v>
      </c>
      <c r="S5580" s="17" t="str">
        <f aca="false">INDEX(dProdutos!$D$2:$D$47,MATCH(E5580,dProdutos!$A$2:$A$47,0))</f>
        <v>Moda Feminina</v>
      </c>
    </row>
    <row r="5581" customFormat="false" ht="15" hidden="false" customHeight="false" outlineLevel="0" collapsed="false">
      <c r="A5581" s="17" t="s">
        <v>4914</v>
      </c>
      <c r="B5581" s="17" t="n">
        <v>1</v>
      </c>
      <c r="C5581" s="21" t="n">
        <v>46018</v>
      </c>
      <c r="D5581" s="17" t="s">
        <v>1178</v>
      </c>
      <c r="E5581" s="17" t="s">
        <v>183</v>
      </c>
      <c r="F5581" s="17" t="s">
        <v>1493</v>
      </c>
      <c r="G5581" s="17" t="s">
        <v>60</v>
      </c>
      <c r="H5581" s="17" t="s">
        <v>1523</v>
      </c>
      <c r="I5581" s="17" t="s">
        <v>1524</v>
      </c>
      <c r="J5581" s="17" t="n">
        <v>2</v>
      </c>
      <c r="K5581" s="15" t="n">
        <v>121.9</v>
      </c>
      <c r="L5581" s="22" t="n">
        <v>0.05</v>
      </c>
      <c r="M5581" s="15" t="n">
        <v>26.51</v>
      </c>
      <c r="N5581" s="15" t="n">
        <f aca="false">J5581*K5581</f>
        <v>243.8</v>
      </c>
      <c r="O5581" s="15" t="n">
        <f aca="false">N5581*L5581</f>
        <v>12.19</v>
      </c>
      <c r="P5581" s="15" t="n">
        <f aca="false">N5581-O5581</f>
        <v>231.61</v>
      </c>
      <c r="Q5581" s="15" t="n">
        <f aca="false">J5581*INDEX(dProdutos!$F$2:$F$47,MATCH(E5581,dProdutos!$A$2:$A$47,0))</f>
        <v>105.52</v>
      </c>
      <c r="R5581" s="15" t="n">
        <f aca="false">IF(I5581="Cancelado",0,P5581-Q5581)</f>
        <v>126.09</v>
      </c>
      <c r="S5581" s="17" t="str">
        <f aca="false">INDEX(dProdutos!$D$2:$D$47,MATCH(E5581,dProdutos!$A$2:$A$47,0))</f>
        <v>Eletrônicos</v>
      </c>
    </row>
    <row r="5582" customFormat="false" ht="15" hidden="false" customHeight="false" outlineLevel="0" collapsed="false">
      <c r="A5582" s="17" t="s">
        <v>4915</v>
      </c>
      <c r="B5582" s="17" t="n">
        <v>1</v>
      </c>
      <c r="C5582" s="21" t="n">
        <v>46018</v>
      </c>
      <c r="D5582" s="17" t="s">
        <v>1313</v>
      </c>
      <c r="E5582" s="17" t="s">
        <v>156</v>
      </c>
      <c r="F5582" s="17" t="s">
        <v>1490</v>
      </c>
      <c r="G5582" s="17" t="s">
        <v>62</v>
      </c>
      <c r="H5582" s="17" t="s">
        <v>1523</v>
      </c>
      <c r="I5582" s="17" t="s">
        <v>1524</v>
      </c>
      <c r="J5582" s="17" t="n">
        <v>2</v>
      </c>
      <c r="K5582" s="15" t="n">
        <v>192.9</v>
      </c>
      <c r="L5582" s="22" t="n">
        <v>0.1</v>
      </c>
      <c r="M5582" s="15" t="n">
        <v>26.6</v>
      </c>
      <c r="N5582" s="15" t="n">
        <f aca="false">J5582*K5582</f>
        <v>385.8</v>
      </c>
      <c r="O5582" s="15" t="n">
        <f aca="false">N5582*L5582</f>
        <v>38.58</v>
      </c>
      <c r="P5582" s="15" t="n">
        <f aca="false">N5582-O5582</f>
        <v>347.22</v>
      </c>
      <c r="Q5582" s="15" t="n">
        <f aca="false">J5582*INDEX(dProdutos!$F$2:$F$47,MATCH(E5582,dProdutos!$A$2:$A$47,0))</f>
        <v>160.76</v>
      </c>
      <c r="R5582" s="15" t="n">
        <f aca="false">IF(I5582="Cancelado",0,P5582-Q5582)</f>
        <v>186.46</v>
      </c>
      <c r="S5582" s="17" t="str">
        <f aca="false">INDEX(dProdutos!$D$2:$D$47,MATCH(E5582,dProdutos!$A$2:$A$47,0))</f>
        <v>Acessórios</v>
      </c>
    </row>
    <row r="5583" customFormat="false" ht="15" hidden="false" customHeight="false" outlineLevel="0" collapsed="false">
      <c r="A5583" s="17" t="s">
        <v>4916</v>
      </c>
      <c r="B5583" s="17" t="n">
        <v>1</v>
      </c>
      <c r="C5583" s="21" t="n">
        <v>46018</v>
      </c>
      <c r="D5583" s="17" t="s">
        <v>342</v>
      </c>
      <c r="E5583" s="17" t="s">
        <v>162</v>
      </c>
      <c r="F5583" s="17" t="s">
        <v>1501</v>
      </c>
      <c r="G5583" s="17" t="s">
        <v>63</v>
      </c>
      <c r="H5583" s="17" t="s">
        <v>1537</v>
      </c>
      <c r="I5583" s="17" t="s">
        <v>1524</v>
      </c>
      <c r="J5583" s="17" t="n">
        <v>1</v>
      </c>
      <c r="K5583" s="15" t="n">
        <v>231.9</v>
      </c>
      <c r="L5583" s="22" t="n">
        <v>0.15</v>
      </c>
      <c r="M5583" s="15" t="n">
        <v>34.36</v>
      </c>
      <c r="N5583" s="15" t="n">
        <f aca="false">J5583*K5583</f>
        <v>231.9</v>
      </c>
      <c r="O5583" s="15" t="n">
        <f aca="false">N5583*L5583</f>
        <v>34.785</v>
      </c>
      <c r="P5583" s="15" t="n">
        <f aca="false">N5583-O5583</f>
        <v>197.115</v>
      </c>
      <c r="Q5583" s="15" t="n">
        <f aca="false">J5583*INDEX(dProdutos!$F$2:$F$47,MATCH(E5583,dProdutos!$A$2:$A$47,0))</f>
        <v>134.41</v>
      </c>
      <c r="R5583" s="15" t="n">
        <f aca="false">IF(I5583="Cancelado",0,P5583-Q5583)</f>
        <v>62.705</v>
      </c>
      <c r="S5583" s="17" t="str">
        <f aca="false">INDEX(dProdutos!$D$2:$D$47,MATCH(E5583,dProdutos!$A$2:$A$47,0))</f>
        <v>Casa</v>
      </c>
    </row>
    <row r="5584" customFormat="false" ht="15" hidden="false" customHeight="false" outlineLevel="0" collapsed="false">
      <c r="A5584" s="17" t="s">
        <v>4917</v>
      </c>
      <c r="B5584" s="17" t="n">
        <v>1</v>
      </c>
      <c r="C5584" s="21" t="n">
        <v>46018</v>
      </c>
      <c r="D5584" s="17" t="s">
        <v>987</v>
      </c>
      <c r="E5584" s="17" t="s">
        <v>129</v>
      </c>
      <c r="F5584" s="17" t="s">
        <v>1487</v>
      </c>
      <c r="G5584" s="17" t="s">
        <v>61</v>
      </c>
      <c r="H5584" s="17" t="s">
        <v>1523</v>
      </c>
      <c r="I5584" s="17" t="s">
        <v>1524</v>
      </c>
      <c r="J5584" s="17" t="n">
        <v>1</v>
      </c>
      <c r="K5584" s="15" t="n">
        <v>105.9</v>
      </c>
      <c r="L5584" s="22" t="n">
        <v>0</v>
      </c>
      <c r="M5584" s="15" t="n">
        <v>0</v>
      </c>
      <c r="N5584" s="15" t="n">
        <f aca="false">J5584*K5584</f>
        <v>105.9</v>
      </c>
      <c r="O5584" s="15" t="n">
        <f aca="false">N5584*L5584</f>
        <v>0</v>
      </c>
      <c r="P5584" s="15" t="n">
        <f aca="false">N5584-O5584</f>
        <v>105.9</v>
      </c>
      <c r="Q5584" s="15" t="n">
        <f aca="false">J5584*INDEX(dProdutos!$F$2:$F$47,MATCH(E5584,dProdutos!$A$2:$A$47,0))</f>
        <v>43.79</v>
      </c>
      <c r="R5584" s="15" t="n">
        <f aca="false">IF(I5584="Cancelado",0,P5584-Q5584)</f>
        <v>62.11</v>
      </c>
      <c r="S5584" s="17" t="str">
        <f aca="false">INDEX(dProdutos!$D$2:$D$47,MATCH(E5584,dProdutos!$A$2:$A$47,0))</f>
        <v>Calçados</v>
      </c>
    </row>
    <row r="5585" customFormat="false" ht="15" hidden="false" customHeight="false" outlineLevel="0" collapsed="false">
      <c r="A5585" s="17" t="s">
        <v>4918</v>
      </c>
      <c r="B5585" s="17" t="n">
        <v>1</v>
      </c>
      <c r="C5585" s="21" t="n">
        <v>46018</v>
      </c>
      <c r="D5585" s="17" t="s">
        <v>874</v>
      </c>
      <c r="E5585" s="17" t="s">
        <v>135</v>
      </c>
      <c r="F5585" s="17" t="s">
        <v>1499</v>
      </c>
      <c r="G5585" s="17" t="s">
        <v>59</v>
      </c>
      <c r="H5585" s="17" t="s">
        <v>1537</v>
      </c>
      <c r="I5585" s="17" t="s">
        <v>1524</v>
      </c>
      <c r="J5585" s="17" t="n">
        <v>1</v>
      </c>
      <c r="K5585" s="15" t="n">
        <v>200.9</v>
      </c>
      <c r="L5585" s="22" t="n">
        <v>0.1</v>
      </c>
      <c r="M5585" s="15" t="n">
        <v>34.36</v>
      </c>
      <c r="N5585" s="15" t="n">
        <f aca="false">J5585*K5585</f>
        <v>200.9</v>
      </c>
      <c r="O5585" s="15" t="n">
        <f aca="false">N5585*L5585</f>
        <v>20.09</v>
      </c>
      <c r="P5585" s="15" t="n">
        <f aca="false">N5585-O5585</f>
        <v>180.81</v>
      </c>
      <c r="Q5585" s="15" t="n">
        <f aca="false">J5585*INDEX(dProdutos!$F$2:$F$47,MATCH(E5585,dProdutos!$A$2:$A$47,0))</f>
        <v>80.73</v>
      </c>
      <c r="R5585" s="15" t="n">
        <f aca="false">IF(I5585="Cancelado",0,P5585-Q5585)</f>
        <v>100.08</v>
      </c>
      <c r="S5585" s="17" t="str">
        <f aca="false">INDEX(dProdutos!$D$2:$D$47,MATCH(E5585,dProdutos!$A$2:$A$47,0))</f>
        <v>Calçados</v>
      </c>
    </row>
    <row r="5586" customFormat="false" ht="15" hidden="false" customHeight="false" outlineLevel="0" collapsed="false">
      <c r="A5586" s="17" t="s">
        <v>4919</v>
      </c>
      <c r="B5586" s="17" t="n">
        <v>1</v>
      </c>
      <c r="C5586" s="21" t="n">
        <v>46019</v>
      </c>
      <c r="D5586" s="17" t="s">
        <v>593</v>
      </c>
      <c r="E5586" s="17" t="s">
        <v>162</v>
      </c>
      <c r="F5586" s="17" t="s">
        <v>1487</v>
      </c>
      <c r="G5586" s="17" t="s">
        <v>60</v>
      </c>
      <c r="H5586" s="17" t="s">
        <v>1537</v>
      </c>
      <c r="I5586" s="17" t="s">
        <v>1541</v>
      </c>
      <c r="J5586" s="17" t="n">
        <v>2</v>
      </c>
      <c r="K5586" s="15" t="n">
        <v>231.9</v>
      </c>
      <c r="L5586" s="22" t="n">
        <v>0.1</v>
      </c>
      <c r="M5586" s="15" t="n">
        <v>0</v>
      </c>
      <c r="N5586" s="15" t="n">
        <f aca="false">J5586*K5586</f>
        <v>463.8</v>
      </c>
      <c r="O5586" s="15" t="n">
        <f aca="false">N5586*L5586</f>
        <v>46.38</v>
      </c>
      <c r="P5586" s="15" t="n">
        <f aca="false">N5586-O5586</f>
        <v>417.42</v>
      </c>
      <c r="Q5586" s="15" t="n">
        <f aca="false">J5586*INDEX(dProdutos!$F$2:$F$47,MATCH(E5586,dProdutos!$A$2:$A$47,0))</f>
        <v>268.82</v>
      </c>
      <c r="R5586" s="15" t="n">
        <f aca="false">IF(I5586="Cancelado",0,P5586-Q5586)</f>
        <v>148.6</v>
      </c>
      <c r="S5586" s="17" t="str">
        <f aca="false">INDEX(dProdutos!$D$2:$D$47,MATCH(E5586,dProdutos!$A$2:$A$47,0))</f>
        <v>Casa</v>
      </c>
    </row>
    <row r="5587" customFormat="false" ht="15" hidden="false" customHeight="false" outlineLevel="0" collapsed="false">
      <c r="A5587" s="17" t="s">
        <v>4920</v>
      </c>
      <c r="B5587" s="17" t="n">
        <v>1</v>
      </c>
      <c r="C5587" s="21" t="n">
        <v>46019</v>
      </c>
      <c r="D5587" s="17" t="s">
        <v>1423</v>
      </c>
      <c r="E5587" s="17" t="s">
        <v>81</v>
      </c>
      <c r="F5587" s="17" t="s">
        <v>1490</v>
      </c>
      <c r="G5587" s="17" t="s">
        <v>59</v>
      </c>
      <c r="H5587" s="17" t="s">
        <v>1537</v>
      </c>
      <c r="I5587" s="17" t="s">
        <v>1524</v>
      </c>
      <c r="J5587" s="17" t="n">
        <v>1</v>
      </c>
      <c r="K5587" s="15" t="n">
        <v>64.9</v>
      </c>
      <c r="L5587" s="22" t="n">
        <v>0.15</v>
      </c>
      <c r="M5587" s="15" t="n">
        <v>0</v>
      </c>
      <c r="N5587" s="15" t="n">
        <f aca="false">J5587*K5587</f>
        <v>64.9</v>
      </c>
      <c r="O5587" s="15" t="n">
        <f aca="false">N5587*L5587</f>
        <v>9.735</v>
      </c>
      <c r="P5587" s="15" t="n">
        <f aca="false">N5587-O5587</f>
        <v>55.165</v>
      </c>
      <c r="Q5587" s="15" t="n">
        <f aca="false">J5587*INDEX(dProdutos!$F$2:$F$47,MATCH(E5587,dProdutos!$A$2:$A$47,0))</f>
        <v>26.12</v>
      </c>
      <c r="R5587" s="15" t="n">
        <f aca="false">IF(I5587="Cancelado",0,P5587-Q5587)</f>
        <v>29.045</v>
      </c>
      <c r="S5587" s="17" t="str">
        <f aca="false">INDEX(dProdutos!$D$2:$D$47,MATCH(E5587,dProdutos!$A$2:$A$47,0))</f>
        <v>Moda Feminina</v>
      </c>
    </row>
    <row r="5588" customFormat="false" ht="15" hidden="false" customHeight="false" outlineLevel="0" collapsed="false">
      <c r="A5588" s="17" t="s">
        <v>4920</v>
      </c>
      <c r="B5588" s="17" t="n">
        <v>2</v>
      </c>
      <c r="C5588" s="21" t="n">
        <v>46019</v>
      </c>
      <c r="D5588" s="17" t="s">
        <v>1423</v>
      </c>
      <c r="E5588" s="17" t="s">
        <v>85</v>
      </c>
      <c r="F5588" s="17" t="s">
        <v>1490</v>
      </c>
      <c r="G5588" s="17" t="s">
        <v>59</v>
      </c>
      <c r="H5588" s="17" t="s">
        <v>1537</v>
      </c>
      <c r="I5588" s="17" t="s">
        <v>1524</v>
      </c>
      <c r="J5588" s="17" t="n">
        <v>1</v>
      </c>
      <c r="K5588" s="15" t="n">
        <v>165.9</v>
      </c>
      <c r="L5588" s="22" t="n">
        <v>0.05</v>
      </c>
      <c r="M5588" s="15" t="n">
        <v>0</v>
      </c>
      <c r="N5588" s="15" t="n">
        <f aca="false">J5588*K5588</f>
        <v>165.9</v>
      </c>
      <c r="O5588" s="15" t="n">
        <f aca="false">N5588*L5588</f>
        <v>8.295</v>
      </c>
      <c r="P5588" s="15" t="n">
        <f aca="false">N5588-O5588</f>
        <v>157.605</v>
      </c>
      <c r="Q5588" s="15" t="n">
        <f aca="false">J5588*INDEX(dProdutos!$F$2:$F$47,MATCH(E5588,dProdutos!$A$2:$A$47,0))</f>
        <v>91.55</v>
      </c>
      <c r="R5588" s="15" t="n">
        <f aca="false">IF(I5588="Cancelado",0,P5588-Q5588)</f>
        <v>66.055</v>
      </c>
      <c r="S5588" s="17" t="str">
        <f aca="false">INDEX(dProdutos!$D$2:$D$47,MATCH(E5588,dProdutos!$A$2:$A$47,0))</f>
        <v>Moda Feminina</v>
      </c>
    </row>
    <row r="5589" customFormat="false" ht="15" hidden="false" customHeight="false" outlineLevel="0" collapsed="false">
      <c r="A5589" s="17" t="s">
        <v>4921</v>
      </c>
      <c r="B5589" s="17" t="n">
        <v>1</v>
      </c>
      <c r="C5589" s="21" t="n">
        <v>46019</v>
      </c>
      <c r="D5589" s="17" t="s">
        <v>291</v>
      </c>
      <c r="E5589" s="17" t="s">
        <v>213</v>
      </c>
      <c r="F5589" s="17" t="s">
        <v>1497</v>
      </c>
      <c r="G5589" s="17" t="s">
        <v>63</v>
      </c>
      <c r="H5589" s="17" t="s">
        <v>1537</v>
      </c>
      <c r="I5589" s="17" t="s">
        <v>1524</v>
      </c>
      <c r="J5589" s="17" t="n">
        <v>1</v>
      </c>
      <c r="K5589" s="15" t="n">
        <v>153.9</v>
      </c>
      <c r="L5589" s="22" t="n">
        <v>0.15</v>
      </c>
      <c r="M5589" s="15" t="n">
        <v>28.59</v>
      </c>
      <c r="N5589" s="15" t="n">
        <f aca="false">J5589*K5589</f>
        <v>153.9</v>
      </c>
      <c r="O5589" s="15" t="n">
        <f aca="false">N5589*L5589</f>
        <v>23.085</v>
      </c>
      <c r="P5589" s="15" t="n">
        <f aca="false">N5589-O5589</f>
        <v>130.815</v>
      </c>
      <c r="Q5589" s="15" t="n">
        <f aca="false">J5589*INDEX(dProdutos!$F$2:$F$47,MATCH(E5589,dProdutos!$A$2:$A$47,0))</f>
        <v>90.42</v>
      </c>
      <c r="R5589" s="15" t="n">
        <f aca="false">IF(I5589="Cancelado",0,P5589-Q5589)</f>
        <v>40.395</v>
      </c>
      <c r="S5589" s="17" t="str">
        <f aca="false">INDEX(dProdutos!$D$2:$D$47,MATCH(E5589,dProdutos!$A$2:$A$47,0))</f>
        <v>Beleza</v>
      </c>
    </row>
    <row r="5590" customFormat="false" ht="15" hidden="false" customHeight="false" outlineLevel="0" collapsed="false">
      <c r="A5590" s="17" t="s">
        <v>4922</v>
      </c>
      <c r="B5590" s="17" t="n">
        <v>1</v>
      </c>
      <c r="C5590" s="21" t="n">
        <v>46019</v>
      </c>
      <c r="D5590" s="17" t="s">
        <v>841</v>
      </c>
      <c r="E5590" s="17" t="s">
        <v>114</v>
      </c>
      <c r="F5590" s="17" t="s">
        <v>1490</v>
      </c>
      <c r="G5590" s="17" t="s">
        <v>60</v>
      </c>
      <c r="H5590" s="17" t="s">
        <v>1537</v>
      </c>
      <c r="I5590" s="17" t="s">
        <v>1524</v>
      </c>
      <c r="J5590" s="17" t="n">
        <v>1</v>
      </c>
      <c r="K5590" s="15" t="n">
        <v>202.9</v>
      </c>
      <c r="L5590" s="22" t="n">
        <v>0.15</v>
      </c>
      <c r="M5590" s="15" t="n">
        <v>26.16</v>
      </c>
      <c r="N5590" s="15" t="n">
        <f aca="false">J5590*K5590</f>
        <v>202.9</v>
      </c>
      <c r="O5590" s="15" t="n">
        <f aca="false">N5590*L5590</f>
        <v>30.435</v>
      </c>
      <c r="P5590" s="15" t="n">
        <f aca="false">N5590-O5590</f>
        <v>172.465</v>
      </c>
      <c r="Q5590" s="15" t="n">
        <f aca="false">J5590*INDEX(dProdutos!$F$2:$F$47,MATCH(E5590,dProdutos!$A$2:$A$47,0))</f>
        <v>110.39</v>
      </c>
      <c r="R5590" s="15" t="n">
        <f aca="false">IF(I5590="Cancelado",0,P5590-Q5590)</f>
        <v>62.075</v>
      </c>
      <c r="S5590" s="17" t="str">
        <f aca="false">INDEX(dProdutos!$D$2:$D$47,MATCH(E5590,dProdutos!$A$2:$A$47,0))</f>
        <v>Moda Masculina</v>
      </c>
    </row>
    <row r="5591" customFormat="false" ht="15" hidden="false" customHeight="false" outlineLevel="0" collapsed="false">
      <c r="A5591" s="17" t="s">
        <v>4922</v>
      </c>
      <c r="B5591" s="17" t="n">
        <v>2</v>
      </c>
      <c r="C5591" s="21" t="n">
        <v>46019</v>
      </c>
      <c r="D5591" s="17" t="s">
        <v>841</v>
      </c>
      <c r="E5591" s="17" t="s">
        <v>98</v>
      </c>
      <c r="F5591" s="17" t="s">
        <v>1490</v>
      </c>
      <c r="G5591" s="17" t="s">
        <v>60</v>
      </c>
      <c r="H5591" s="17" t="s">
        <v>1537</v>
      </c>
      <c r="I5591" s="17" t="s">
        <v>1524</v>
      </c>
      <c r="J5591" s="17" t="n">
        <v>1</v>
      </c>
      <c r="K5591" s="15" t="n">
        <v>108.9</v>
      </c>
      <c r="L5591" s="22" t="n">
        <v>0</v>
      </c>
      <c r="M5591" s="15" t="n">
        <v>0</v>
      </c>
      <c r="N5591" s="15" t="n">
        <f aca="false">J5591*K5591</f>
        <v>108.9</v>
      </c>
      <c r="O5591" s="15" t="n">
        <f aca="false">N5591*L5591</f>
        <v>0</v>
      </c>
      <c r="P5591" s="15" t="n">
        <f aca="false">N5591-O5591</f>
        <v>108.9</v>
      </c>
      <c r="Q5591" s="15" t="n">
        <f aca="false">J5591*INDEX(dProdutos!$F$2:$F$47,MATCH(E5591,dProdutos!$A$2:$A$47,0))</f>
        <v>42.52</v>
      </c>
      <c r="R5591" s="15" t="n">
        <f aca="false">IF(I5591="Cancelado",0,P5591-Q5591)</f>
        <v>66.38</v>
      </c>
      <c r="S5591" s="17" t="str">
        <f aca="false">INDEX(dProdutos!$D$2:$D$47,MATCH(E5591,dProdutos!$A$2:$A$47,0))</f>
        <v>Moda Feminina</v>
      </c>
    </row>
    <row r="5592" customFormat="false" ht="15" hidden="false" customHeight="false" outlineLevel="0" collapsed="false">
      <c r="A5592" s="17" t="s">
        <v>4923</v>
      </c>
      <c r="B5592" s="17" t="n">
        <v>1</v>
      </c>
      <c r="C5592" s="21" t="n">
        <v>46019</v>
      </c>
      <c r="D5592" s="17" t="s">
        <v>1196</v>
      </c>
      <c r="E5592" s="17" t="s">
        <v>95</v>
      </c>
      <c r="F5592" s="17" t="s">
        <v>1499</v>
      </c>
      <c r="G5592" s="17" t="s">
        <v>61</v>
      </c>
      <c r="H5592" s="17" t="s">
        <v>1537</v>
      </c>
      <c r="I5592" s="17" t="s">
        <v>1524</v>
      </c>
      <c r="J5592" s="17" t="n">
        <v>3</v>
      </c>
      <c r="K5592" s="15" t="n">
        <v>77.9</v>
      </c>
      <c r="L5592" s="22" t="n">
        <v>0.2</v>
      </c>
      <c r="M5592" s="15" t="n">
        <v>0</v>
      </c>
      <c r="N5592" s="15" t="n">
        <f aca="false">J5592*K5592</f>
        <v>233.7</v>
      </c>
      <c r="O5592" s="15" t="n">
        <f aca="false">N5592*L5592</f>
        <v>46.74</v>
      </c>
      <c r="P5592" s="15" t="n">
        <f aca="false">N5592-O5592</f>
        <v>186.96</v>
      </c>
      <c r="Q5592" s="15" t="n">
        <f aca="false">J5592*INDEX(dProdutos!$F$2:$F$47,MATCH(E5592,dProdutos!$A$2:$A$47,0))</f>
        <v>110.13</v>
      </c>
      <c r="R5592" s="15" t="n">
        <f aca="false">IF(I5592="Cancelado",0,P5592-Q5592)</f>
        <v>76.83</v>
      </c>
      <c r="S5592" s="17" t="str">
        <f aca="false">INDEX(dProdutos!$D$2:$D$47,MATCH(E5592,dProdutos!$A$2:$A$47,0))</f>
        <v>Moda Feminina</v>
      </c>
    </row>
    <row r="5593" customFormat="false" ht="15" hidden="false" customHeight="false" outlineLevel="0" collapsed="false">
      <c r="A5593" s="17" t="s">
        <v>4924</v>
      </c>
      <c r="B5593" s="17" t="n">
        <v>1</v>
      </c>
      <c r="C5593" s="21" t="n">
        <v>46019</v>
      </c>
      <c r="D5593" s="17" t="s">
        <v>1008</v>
      </c>
      <c r="E5593" s="17" t="s">
        <v>144</v>
      </c>
      <c r="F5593" s="17" t="s">
        <v>1499</v>
      </c>
      <c r="G5593" s="17" t="s">
        <v>60</v>
      </c>
      <c r="H5593" s="17" t="s">
        <v>1523</v>
      </c>
      <c r="I5593" s="17" t="s">
        <v>1524</v>
      </c>
      <c r="J5593" s="17" t="n">
        <v>1</v>
      </c>
      <c r="K5593" s="15" t="n">
        <v>260.9</v>
      </c>
      <c r="L5593" s="22" t="n">
        <v>0.05</v>
      </c>
      <c r="M5593" s="15" t="n">
        <v>0</v>
      </c>
      <c r="N5593" s="15" t="n">
        <f aca="false">J5593*K5593</f>
        <v>260.9</v>
      </c>
      <c r="O5593" s="15" t="n">
        <f aca="false">N5593*L5593</f>
        <v>13.045</v>
      </c>
      <c r="P5593" s="15" t="n">
        <f aca="false">N5593-O5593</f>
        <v>247.855</v>
      </c>
      <c r="Q5593" s="15" t="n">
        <f aca="false">J5593*INDEX(dProdutos!$F$2:$F$47,MATCH(E5593,dProdutos!$A$2:$A$47,0))</f>
        <v>99.86</v>
      </c>
      <c r="R5593" s="15" t="n">
        <f aca="false">IF(I5593="Cancelado",0,P5593-Q5593)</f>
        <v>147.995</v>
      </c>
      <c r="S5593" s="17" t="str">
        <f aca="false">INDEX(dProdutos!$D$2:$D$47,MATCH(E5593,dProdutos!$A$2:$A$47,0))</f>
        <v>Acessórios</v>
      </c>
    </row>
    <row r="5594" customFormat="false" ht="15" hidden="false" customHeight="false" outlineLevel="0" collapsed="false">
      <c r="A5594" s="17" t="s">
        <v>4925</v>
      </c>
      <c r="B5594" s="17" t="n">
        <v>1</v>
      </c>
      <c r="C5594" s="21" t="n">
        <v>46019</v>
      </c>
      <c r="D5594" s="17" t="s">
        <v>272</v>
      </c>
      <c r="E5594" s="17" t="s">
        <v>165</v>
      </c>
      <c r="F5594" s="17" t="s">
        <v>1487</v>
      </c>
      <c r="G5594" s="17" t="s">
        <v>59</v>
      </c>
      <c r="H5594" s="17" t="s">
        <v>1537</v>
      </c>
      <c r="I5594" s="17" t="s">
        <v>1524</v>
      </c>
      <c r="J5594" s="17" t="n">
        <v>1</v>
      </c>
      <c r="K5594" s="15" t="n">
        <v>231.9</v>
      </c>
      <c r="L5594" s="22" t="n">
        <v>0.1</v>
      </c>
      <c r="M5594" s="15" t="n">
        <v>27.98</v>
      </c>
      <c r="N5594" s="15" t="n">
        <f aca="false">J5594*K5594</f>
        <v>231.9</v>
      </c>
      <c r="O5594" s="15" t="n">
        <f aca="false">N5594*L5594</f>
        <v>23.19</v>
      </c>
      <c r="P5594" s="15" t="n">
        <f aca="false">N5594-O5594</f>
        <v>208.71</v>
      </c>
      <c r="Q5594" s="15" t="n">
        <f aca="false">J5594*INDEX(dProdutos!$F$2:$F$47,MATCH(E5594,dProdutos!$A$2:$A$47,0))</f>
        <v>140.83</v>
      </c>
      <c r="R5594" s="15" t="n">
        <f aca="false">IF(I5594="Cancelado",0,P5594-Q5594)</f>
        <v>67.88</v>
      </c>
      <c r="S5594" s="17" t="str">
        <f aca="false">INDEX(dProdutos!$D$2:$D$47,MATCH(E5594,dProdutos!$A$2:$A$47,0))</f>
        <v>Casa</v>
      </c>
    </row>
    <row r="5595" customFormat="false" ht="15" hidden="false" customHeight="false" outlineLevel="0" collapsed="false">
      <c r="A5595" s="17" t="s">
        <v>4926</v>
      </c>
      <c r="B5595" s="17" t="n">
        <v>1</v>
      </c>
      <c r="C5595" s="21" t="n">
        <v>46019</v>
      </c>
      <c r="D5595" s="17" t="s">
        <v>1389</v>
      </c>
      <c r="E5595" s="17" t="s">
        <v>114</v>
      </c>
      <c r="F5595" s="17" t="s">
        <v>1490</v>
      </c>
      <c r="G5595" s="17" t="s">
        <v>61</v>
      </c>
      <c r="H5595" s="17" t="s">
        <v>1527</v>
      </c>
      <c r="I5595" s="17" t="s">
        <v>1524</v>
      </c>
      <c r="J5595" s="17" t="n">
        <v>1</v>
      </c>
      <c r="K5595" s="15" t="n">
        <v>202.9</v>
      </c>
      <c r="L5595" s="22" t="n">
        <v>0.05</v>
      </c>
      <c r="M5595" s="15" t="n">
        <v>10.31</v>
      </c>
      <c r="N5595" s="15" t="n">
        <f aca="false">J5595*K5595</f>
        <v>202.9</v>
      </c>
      <c r="O5595" s="15" t="n">
        <f aca="false">N5595*L5595</f>
        <v>10.145</v>
      </c>
      <c r="P5595" s="15" t="n">
        <f aca="false">N5595-O5595</f>
        <v>192.755</v>
      </c>
      <c r="Q5595" s="15" t="n">
        <f aca="false">J5595*INDEX(dProdutos!$F$2:$F$47,MATCH(E5595,dProdutos!$A$2:$A$47,0))</f>
        <v>110.39</v>
      </c>
      <c r="R5595" s="15" t="n">
        <f aca="false">IF(I5595="Cancelado",0,P5595-Q5595)</f>
        <v>82.365</v>
      </c>
      <c r="S5595" s="17" t="str">
        <f aca="false">INDEX(dProdutos!$D$2:$D$47,MATCH(E5595,dProdutos!$A$2:$A$47,0))</f>
        <v>Moda Masculina</v>
      </c>
    </row>
    <row r="5596" customFormat="false" ht="15" hidden="false" customHeight="false" outlineLevel="0" collapsed="false">
      <c r="A5596" s="17" t="s">
        <v>4926</v>
      </c>
      <c r="B5596" s="17" t="n">
        <v>2</v>
      </c>
      <c r="C5596" s="21" t="n">
        <v>46019</v>
      </c>
      <c r="D5596" s="17" t="s">
        <v>1389</v>
      </c>
      <c r="E5596" s="17" t="s">
        <v>192</v>
      </c>
      <c r="F5596" s="17" t="s">
        <v>1490</v>
      </c>
      <c r="G5596" s="17" t="s">
        <v>61</v>
      </c>
      <c r="H5596" s="17" t="s">
        <v>1527</v>
      </c>
      <c r="I5596" s="17" t="s">
        <v>1524</v>
      </c>
      <c r="J5596" s="17" t="n">
        <v>1</v>
      </c>
      <c r="K5596" s="15" t="n">
        <v>245.9</v>
      </c>
      <c r="L5596" s="22" t="n">
        <v>0.2</v>
      </c>
      <c r="M5596" s="15" t="n">
        <v>0</v>
      </c>
      <c r="N5596" s="15" t="n">
        <f aca="false">J5596*K5596</f>
        <v>245.9</v>
      </c>
      <c r="O5596" s="15" t="n">
        <f aca="false">N5596*L5596</f>
        <v>49.18</v>
      </c>
      <c r="P5596" s="15" t="n">
        <f aca="false">N5596-O5596</f>
        <v>196.72</v>
      </c>
      <c r="Q5596" s="15" t="n">
        <f aca="false">J5596*INDEX(dProdutos!$F$2:$F$47,MATCH(E5596,dProdutos!$A$2:$A$47,0))</f>
        <v>107.78</v>
      </c>
      <c r="R5596" s="15" t="n">
        <f aca="false">IF(I5596="Cancelado",0,P5596-Q5596)</f>
        <v>88.94</v>
      </c>
      <c r="S5596" s="17" t="str">
        <f aca="false">INDEX(dProdutos!$D$2:$D$47,MATCH(E5596,dProdutos!$A$2:$A$47,0))</f>
        <v>Eletrônicos</v>
      </c>
    </row>
    <row r="5597" customFormat="false" ht="15" hidden="false" customHeight="false" outlineLevel="0" collapsed="false">
      <c r="A5597" s="17" t="s">
        <v>4926</v>
      </c>
      <c r="B5597" s="17" t="n">
        <v>3</v>
      </c>
      <c r="C5597" s="21" t="n">
        <v>46019</v>
      </c>
      <c r="D5597" s="17" t="s">
        <v>1389</v>
      </c>
      <c r="E5597" s="17" t="s">
        <v>88</v>
      </c>
      <c r="F5597" s="17" t="s">
        <v>1490</v>
      </c>
      <c r="G5597" s="17" t="s">
        <v>61</v>
      </c>
      <c r="H5597" s="17" t="s">
        <v>1527</v>
      </c>
      <c r="I5597" s="17" t="s">
        <v>1524</v>
      </c>
      <c r="J5597" s="17" t="n">
        <v>1</v>
      </c>
      <c r="K5597" s="15" t="n">
        <v>170.9</v>
      </c>
      <c r="L5597" s="22" t="n">
        <v>0.1</v>
      </c>
      <c r="M5597" s="15" t="n">
        <v>0</v>
      </c>
      <c r="N5597" s="15" t="n">
        <f aca="false">J5597*K5597</f>
        <v>170.9</v>
      </c>
      <c r="O5597" s="15" t="n">
        <f aca="false">N5597*L5597</f>
        <v>17.09</v>
      </c>
      <c r="P5597" s="15" t="n">
        <f aca="false">N5597-O5597</f>
        <v>153.81</v>
      </c>
      <c r="Q5597" s="15" t="n">
        <f aca="false">J5597*INDEX(dProdutos!$F$2:$F$47,MATCH(E5597,dProdutos!$A$2:$A$47,0))</f>
        <v>98.14</v>
      </c>
      <c r="R5597" s="15" t="n">
        <f aca="false">IF(I5597="Cancelado",0,P5597-Q5597)</f>
        <v>55.67</v>
      </c>
      <c r="S5597" s="17" t="str">
        <f aca="false">INDEX(dProdutos!$D$2:$D$47,MATCH(E5597,dProdutos!$A$2:$A$47,0))</f>
        <v>Moda Feminina</v>
      </c>
    </row>
    <row r="5598" customFormat="false" ht="15" hidden="false" customHeight="false" outlineLevel="0" collapsed="false">
      <c r="A5598" s="17" t="s">
        <v>4926</v>
      </c>
      <c r="B5598" s="17" t="n">
        <v>4</v>
      </c>
      <c r="C5598" s="21" t="n">
        <v>46019</v>
      </c>
      <c r="D5598" s="17" t="s">
        <v>1389</v>
      </c>
      <c r="E5598" s="17" t="s">
        <v>88</v>
      </c>
      <c r="F5598" s="17" t="s">
        <v>1490</v>
      </c>
      <c r="G5598" s="17" t="s">
        <v>61</v>
      </c>
      <c r="H5598" s="17" t="s">
        <v>1527</v>
      </c>
      <c r="I5598" s="17" t="s">
        <v>1524</v>
      </c>
      <c r="J5598" s="17" t="n">
        <v>1</v>
      </c>
      <c r="K5598" s="15" t="n">
        <v>170.9</v>
      </c>
      <c r="L5598" s="22" t="n">
        <v>0</v>
      </c>
      <c r="M5598" s="15" t="n">
        <v>0</v>
      </c>
      <c r="N5598" s="15" t="n">
        <f aca="false">J5598*K5598</f>
        <v>170.9</v>
      </c>
      <c r="O5598" s="15" t="n">
        <f aca="false">N5598*L5598</f>
        <v>0</v>
      </c>
      <c r="P5598" s="15" t="n">
        <f aca="false">N5598-O5598</f>
        <v>170.9</v>
      </c>
      <c r="Q5598" s="15" t="n">
        <f aca="false">J5598*INDEX(dProdutos!$F$2:$F$47,MATCH(E5598,dProdutos!$A$2:$A$47,0))</f>
        <v>98.14</v>
      </c>
      <c r="R5598" s="15" t="n">
        <f aca="false">IF(I5598="Cancelado",0,P5598-Q5598)</f>
        <v>72.76</v>
      </c>
      <c r="S5598" s="17" t="str">
        <f aca="false">INDEX(dProdutos!$D$2:$D$47,MATCH(E5598,dProdutos!$A$2:$A$47,0))</f>
        <v>Moda Feminina</v>
      </c>
    </row>
    <row r="5599" customFormat="false" ht="15" hidden="false" customHeight="false" outlineLevel="0" collapsed="false">
      <c r="A5599" s="17" t="s">
        <v>4927</v>
      </c>
      <c r="B5599" s="17" t="n">
        <v>1</v>
      </c>
      <c r="C5599" s="21" t="n">
        <v>46019</v>
      </c>
      <c r="D5599" s="17" t="s">
        <v>393</v>
      </c>
      <c r="E5599" s="17" t="s">
        <v>204</v>
      </c>
      <c r="F5599" s="17" t="s">
        <v>1493</v>
      </c>
      <c r="G5599" s="17" t="s">
        <v>61</v>
      </c>
      <c r="H5599" s="17" t="s">
        <v>1523</v>
      </c>
      <c r="I5599" s="17" t="s">
        <v>1524</v>
      </c>
      <c r="J5599" s="17" t="n">
        <v>1</v>
      </c>
      <c r="K5599" s="15" t="n">
        <v>64.9</v>
      </c>
      <c r="L5599" s="22" t="n">
        <v>0</v>
      </c>
      <c r="M5599" s="15" t="n">
        <v>10.29</v>
      </c>
      <c r="N5599" s="15" t="n">
        <f aca="false">J5599*K5599</f>
        <v>64.9</v>
      </c>
      <c r="O5599" s="15" t="n">
        <f aca="false">N5599*L5599</f>
        <v>0</v>
      </c>
      <c r="P5599" s="15" t="n">
        <f aca="false">N5599-O5599</f>
        <v>64.9</v>
      </c>
      <c r="Q5599" s="15" t="n">
        <f aca="false">J5599*INDEX(dProdutos!$F$2:$F$47,MATCH(E5599,dProdutos!$A$2:$A$47,0))</f>
        <v>27.52</v>
      </c>
      <c r="R5599" s="15" t="n">
        <f aca="false">IF(I5599="Cancelado",0,P5599-Q5599)</f>
        <v>37.38</v>
      </c>
      <c r="S5599" s="17" t="str">
        <f aca="false">INDEX(dProdutos!$D$2:$D$47,MATCH(E5599,dProdutos!$A$2:$A$47,0))</f>
        <v>Beleza</v>
      </c>
    </row>
    <row r="5600" customFormat="false" ht="15" hidden="false" customHeight="false" outlineLevel="0" collapsed="false">
      <c r="A5600" s="17" t="s">
        <v>4928</v>
      </c>
      <c r="B5600" s="17" t="n">
        <v>1</v>
      </c>
      <c r="C5600" s="21" t="n">
        <v>46019</v>
      </c>
      <c r="D5600" s="17" t="s">
        <v>435</v>
      </c>
      <c r="E5600" s="17" t="s">
        <v>108</v>
      </c>
      <c r="F5600" s="17" t="s">
        <v>1490</v>
      </c>
      <c r="G5600" s="17" t="s">
        <v>59</v>
      </c>
      <c r="H5600" s="17" t="s">
        <v>1527</v>
      </c>
      <c r="I5600" s="17" t="s">
        <v>1524</v>
      </c>
      <c r="J5600" s="17" t="n">
        <v>1</v>
      </c>
      <c r="K5600" s="15" t="n">
        <v>265.9</v>
      </c>
      <c r="L5600" s="22" t="n">
        <v>0</v>
      </c>
      <c r="M5600" s="15" t="n">
        <v>0</v>
      </c>
      <c r="N5600" s="15" t="n">
        <f aca="false">J5600*K5600</f>
        <v>265.9</v>
      </c>
      <c r="O5600" s="15" t="n">
        <f aca="false">N5600*L5600</f>
        <v>0</v>
      </c>
      <c r="P5600" s="15" t="n">
        <f aca="false">N5600-O5600</f>
        <v>265.9</v>
      </c>
      <c r="Q5600" s="15" t="n">
        <f aca="false">J5600*INDEX(dProdutos!$F$2:$F$47,MATCH(E5600,dProdutos!$A$2:$A$47,0))</f>
        <v>155.62</v>
      </c>
      <c r="R5600" s="15" t="n">
        <f aca="false">IF(I5600="Cancelado",0,P5600-Q5600)</f>
        <v>110.28</v>
      </c>
      <c r="S5600" s="17" t="str">
        <f aca="false">INDEX(dProdutos!$D$2:$D$47,MATCH(E5600,dProdutos!$A$2:$A$47,0))</f>
        <v>Moda Masculina</v>
      </c>
    </row>
    <row r="5601" customFormat="false" ht="15" hidden="false" customHeight="false" outlineLevel="0" collapsed="false">
      <c r="A5601" s="17" t="s">
        <v>4929</v>
      </c>
      <c r="B5601" s="17" t="n">
        <v>1</v>
      </c>
      <c r="C5601" s="21" t="n">
        <v>46019</v>
      </c>
      <c r="D5601" s="17" t="s">
        <v>327</v>
      </c>
      <c r="E5601" s="17" t="s">
        <v>95</v>
      </c>
      <c r="F5601" s="17" t="s">
        <v>1497</v>
      </c>
      <c r="G5601" s="17" t="s">
        <v>59</v>
      </c>
      <c r="H5601" s="17" t="s">
        <v>1523</v>
      </c>
      <c r="I5601" s="17" t="s">
        <v>1524</v>
      </c>
      <c r="J5601" s="17" t="n">
        <v>1</v>
      </c>
      <c r="K5601" s="15" t="n">
        <v>77.9</v>
      </c>
      <c r="L5601" s="22" t="n">
        <v>0.1</v>
      </c>
      <c r="M5601" s="15" t="n">
        <v>0</v>
      </c>
      <c r="N5601" s="15" t="n">
        <f aca="false">J5601*K5601</f>
        <v>77.9</v>
      </c>
      <c r="O5601" s="15" t="n">
        <f aca="false">N5601*L5601</f>
        <v>7.79</v>
      </c>
      <c r="P5601" s="15" t="n">
        <f aca="false">N5601-O5601</f>
        <v>70.11</v>
      </c>
      <c r="Q5601" s="15" t="n">
        <f aca="false">J5601*INDEX(dProdutos!$F$2:$F$47,MATCH(E5601,dProdutos!$A$2:$A$47,0))</f>
        <v>36.71</v>
      </c>
      <c r="R5601" s="15" t="n">
        <f aca="false">IF(I5601="Cancelado",0,P5601-Q5601)</f>
        <v>33.4</v>
      </c>
      <c r="S5601" s="17" t="str">
        <f aca="false">INDEX(dProdutos!$D$2:$D$47,MATCH(E5601,dProdutos!$A$2:$A$47,0))</f>
        <v>Moda Feminina</v>
      </c>
    </row>
    <row r="5602" customFormat="false" ht="15" hidden="false" customHeight="false" outlineLevel="0" collapsed="false">
      <c r="A5602" s="17" t="s">
        <v>4929</v>
      </c>
      <c r="B5602" s="17" t="n">
        <v>2</v>
      </c>
      <c r="C5602" s="21" t="n">
        <v>46019</v>
      </c>
      <c r="D5602" s="17" t="s">
        <v>327</v>
      </c>
      <c r="E5602" s="17" t="s">
        <v>88</v>
      </c>
      <c r="F5602" s="17" t="s">
        <v>1497</v>
      </c>
      <c r="G5602" s="17" t="s">
        <v>59</v>
      </c>
      <c r="H5602" s="17" t="s">
        <v>1523</v>
      </c>
      <c r="I5602" s="17" t="s">
        <v>1524</v>
      </c>
      <c r="J5602" s="17" t="n">
        <v>1</v>
      </c>
      <c r="K5602" s="15" t="n">
        <v>170.9</v>
      </c>
      <c r="L5602" s="22" t="n">
        <v>0.1</v>
      </c>
      <c r="M5602" s="15" t="n">
        <v>0</v>
      </c>
      <c r="N5602" s="15" t="n">
        <f aca="false">J5602*K5602</f>
        <v>170.9</v>
      </c>
      <c r="O5602" s="15" t="n">
        <f aca="false">N5602*L5602</f>
        <v>17.09</v>
      </c>
      <c r="P5602" s="15" t="n">
        <f aca="false">N5602-O5602</f>
        <v>153.81</v>
      </c>
      <c r="Q5602" s="15" t="n">
        <f aca="false">J5602*INDEX(dProdutos!$F$2:$F$47,MATCH(E5602,dProdutos!$A$2:$A$47,0))</f>
        <v>98.14</v>
      </c>
      <c r="R5602" s="15" t="n">
        <f aca="false">IF(I5602="Cancelado",0,P5602-Q5602)</f>
        <v>55.67</v>
      </c>
      <c r="S5602" s="17" t="str">
        <f aca="false">INDEX(dProdutos!$D$2:$D$47,MATCH(E5602,dProdutos!$A$2:$A$47,0))</f>
        <v>Moda Feminina</v>
      </c>
    </row>
    <row r="5603" customFormat="false" ht="15" hidden="false" customHeight="false" outlineLevel="0" collapsed="false">
      <c r="A5603" s="17" t="s">
        <v>4929</v>
      </c>
      <c r="B5603" s="17" t="n">
        <v>3</v>
      </c>
      <c r="C5603" s="21" t="n">
        <v>46019</v>
      </c>
      <c r="D5603" s="17" t="s">
        <v>327</v>
      </c>
      <c r="E5603" s="17" t="s">
        <v>168</v>
      </c>
      <c r="F5603" s="17" t="s">
        <v>1497</v>
      </c>
      <c r="G5603" s="17" t="s">
        <v>59</v>
      </c>
      <c r="H5603" s="17" t="s">
        <v>1523</v>
      </c>
      <c r="I5603" s="17" t="s">
        <v>1524</v>
      </c>
      <c r="J5603" s="17" t="n">
        <v>1</v>
      </c>
      <c r="K5603" s="15" t="n">
        <v>253.9</v>
      </c>
      <c r="L5603" s="22" t="n">
        <v>0</v>
      </c>
      <c r="M5603" s="15" t="n">
        <v>0</v>
      </c>
      <c r="N5603" s="15" t="n">
        <f aca="false">J5603*K5603</f>
        <v>253.9</v>
      </c>
      <c r="O5603" s="15" t="n">
        <f aca="false">N5603*L5603</f>
        <v>0</v>
      </c>
      <c r="P5603" s="15" t="n">
        <f aca="false">N5603-O5603</f>
        <v>253.9</v>
      </c>
      <c r="Q5603" s="15" t="n">
        <f aca="false">J5603*INDEX(dProdutos!$F$2:$F$47,MATCH(E5603,dProdutos!$A$2:$A$47,0))</f>
        <v>128.94</v>
      </c>
      <c r="R5603" s="15" t="n">
        <f aca="false">IF(I5603="Cancelado",0,P5603-Q5603)</f>
        <v>124.96</v>
      </c>
      <c r="S5603" s="17" t="str">
        <f aca="false">INDEX(dProdutos!$D$2:$D$47,MATCH(E5603,dProdutos!$A$2:$A$47,0))</f>
        <v>Casa</v>
      </c>
    </row>
    <row r="5604" customFormat="false" ht="15" hidden="false" customHeight="false" outlineLevel="0" collapsed="false">
      <c r="A5604" s="17" t="s">
        <v>4929</v>
      </c>
      <c r="B5604" s="17" t="n">
        <v>4</v>
      </c>
      <c r="C5604" s="21" t="n">
        <v>46019</v>
      </c>
      <c r="D5604" s="17" t="s">
        <v>327</v>
      </c>
      <c r="E5604" s="17" t="s">
        <v>98</v>
      </c>
      <c r="F5604" s="17" t="s">
        <v>1497</v>
      </c>
      <c r="G5604" s="17" t="s">
        <v>59</v>
      </c>
      <c r="H5604" s="17" t="s">
        <v>1523</v>
      </c>
      <c r="I5604" s="17" t="s">
        <v>1524</v>
      </c>
      <c r="J5604" s="17" t="n">
        <v>1</v>
      </c>
      <c r="K5604" s="15" t="n">
        <v>108.9</v>
      </c>
      <c r="L5604" s="22" t="n">
        <v>0</v>
      </c>
      <c r="M5604" s="15" t="n">
        <v>0</v>
      </c>
      <c r="N5604" s="15" t="n">
        <f aca="false">J5604*K5604</f>
        <v>108.9</v>
      </c>
      <c r="O5604" s="15" t="n">
        <f aca="false">N5604*L5604</f>
        <v>0</v>
      </c>
      <c r="P5604" s="15" t="n">
        <f aca="false">N5604-O5604</f>
        <v>108.9</v>
      </c>
      <c r="Q5604" s="15" t="n">
        <f aca="false">J5604*INDEX(dProdutos!$F$2:$F$47,MATCH(E5604,dProdutos!$A$2:$A$47,0))</f>
        <v>42.52</v>
      </c>
      <c r="R5604" s="15" t="n">
        <f aca="false">IF(I5604="Cancelado",0,P5604-Q5604)</f>
        <v>66.38</v>
      </c>
      <c r="S5604" s="17" t="str">
        <f aca="false">INDEX(dProdutos!$D$2:$D$47,MATCH(E5604,dProdutos!$A$2:$A$47,0))</f>
        <v>Moda Feminina</v>
      </c>
    </row>
    <row r="5605" customFormat="false" ht="15" hidden="false" customHeight="false" outlineLevel="0" collapsed="false">
      <c r="A5605" s="17" t="s">
        <v>4930</v>
      </c>
      <c r="B5605" s="17" t="n">
        <v>1</v>
      </c>
      <c r="C5605" s="21" t="n">
        <v>46019</v>
      </c>
      <c r="D5605" s="17" t="s">
        <v>1453</v>
      </c>
      <c r="E5605" s="17" t="s">
        <v>102</v>
      </c>
      <c r="F5605" s="17" t="s">
        <v>1493</v>
      </c>
      <c r="G5605" s="17" t="s">
        <v>60</v>
      </c>
      <c r="H5605" s="17" t="s">
        <v>1523</v>
      </c>
      <c r="I5605" s="17" t="s">
        <v>1531</v>
      </c>
      <c r="J5605" s="17" t="n">
        <v>2</v>
      </c>
      <c r="K5605" s="15" t="n">
        <v>65.9</v>
      </c>
      <c r="L5605" s="22" t="n">
        <v>0</v>
      </c>
      <c r="M5605" s="15" t="n">
        <v>14.57</v>
      </c>
      <c r="N5605" s="15" t="n">
        <f aca="false">J5605*K5605</f>
        <v>131.8</v>
      </c>
      <c r="O5605" s="15" t="n">
        <f aca="false">N5605*L5605</f>
        <v>0</v>
      </c>
      <c r="P5605" s="15" t="n">
        <f aca="false">N5605-O5605</f>
        <v>131.8</v>
      </c>
      <c r="Q5605" s="15" t="n">
        <f aca="false">J5605*INDEX(dProdutos!$F$2:$F$47,MATCH(E5605,dProdutos!$A$2:$A$47,0))</f>
        <v>59.36</v>
      </c>
      <c r="R5605" s="15" t="n">
        <f aca="false">IF(I5605="Cancelado",0,P5605-Q5605)</f>
        <v>0</v>
      </c>
      <c r="S5605" s="17" t="str">
        <f aca="false">INDEX(dProdutos!$D$2:$D$47,MATCH(E5605,dProdutos!$A$2:$A$47,0))</f>
        <v>Moda Masculina</v>
      </c>
    </row>
    <row r="5606" customFormat="false" ht="15" hidden="false" customHeight="false" outlineLevel="0" collapsed="false">
      <c r="A5606" s="17" t="s">
        <v>4931</v>
      </c>
      <c r="B5606" s="17" t="n">
        <v>1</v>
      </c>
      <c r="C5606" s="21" t="n">
        <v>46019</v>
      </c>
      <c r="D5606" s="17" t="s">
        <v>557</v>
      </c>
      <c r="E5606" s="17" t="s">
        <v>156</v>
      </c>
      <c r="F5606" s="17" t="s">
        <v>1495</v>
      </c>
      <c r="G5606" s="17" t="s">
        <v>59</v>
      </c>
      <c r="H5606" s="17" t="s">
        <v>1537</v>
      </c>
      <c r="I5606" s="17" t="s">
        <v>1524</v>
      </c>
      <c r="J5606" s="17" t="n">
        <v>1</v>
      </c>
      <c r="K5606" s="15" t="n">
        <v>192.9</v>
      </c>
      <c r="L5606" s="22" t="n">
        <v>0.1</v>
      </c>
      <c r="M5606" s="15" t="n">
        <v>0</v>
      </c>
      <c r="N5606" s="15" t="n">
        <f aca="false">J5606*K5606</f>
        <v>192.9</v>
      </c>
      <c r="O5606" s="15" t="n">
        <f aca="false">N5606*L5606</f>
        <v>19.29</v>
      </c>
      <c r="P5606" s="15" t="n">
        <f aca="false">N5606-O5606</f>
        <v>173.61</v>
      </c>
      <c r="Q5606" s="15" t="n">
        <f aca="false">J5606*INDEX(dProdutos!$F$2:$F$47,MATCH(E5606,dProdutos!$A$2:$A$47,0))</f>
        <v>80.38</v>
      </c>
      <c r="R5606" s="15" t="n">
        <f aca="false">IF(I5606="Cancelado",0,P5606-Q5606)</f>
        <v>93.23</v>
      </c>
      <c r="S5606" s="17" t="str">
        <f aca="false">INDEX(dProdutos!$D$2:$D$47,MATCH(E5606,dProdutos!$A$2:$A$47,0))</f>
        <v>Acessórios</v>
      </c>
    </row>
    <row r="5607" customFormat="false" ht="15" hidden="false" customHeight="false" outlineLevel="0" collapsed="false">
      <c r="A5607" s="17" t="s">
        <v>4932</v>
      </c>
      <c r="B5607" s="17" t="n">
        <v>1</v>
      </c>
      <c r="C5607" s="21" t="n">
        <v>46019</v>
      </c>
      <c r="D5607" s="17" t="s">
        <v>1313</v>
      </c>
      <c r="E5607" s="17" t="s">
        <v>153</v>
      </c>
      <c r="F5607" s="17" t="s">
        <v>1490</v>
      </c>
      <c r="G5607" s="17" t="s">
        <v>64</v>
      </c>
      <c r="H5607" s="17" t="s">
        <v>1523</v>
      </c>
      <c r="I5607" s="17" t="s">
        <v>1524</v>
      </c>
      <c r="J5607" s="17" t="n">
        <v>1</v>
      </c>
      <c r="K5607" s="15" t="n">
        <v>165.9</v>
      </c>
      <c r="L5607" s="22" t="n">
        <v>0.15</v>
      </c>
      <c r="M5607" s="15" t="n">
        <v>28.39</v>
      </c>
      <c r="N5607" s="15" t="n">
        <f aca="false">J5607*K5607</f>
        <v>165.9</v>
      </c>
      <c r="O5607" s="15" t="n">
        <f aca="false">N5607*L5607</f>
        <v>24.885</v>
      </c>
      <c r="P5607" s="15" t="n">
        <f aca="false">N5607-O5607</f>
        <v>141.015</v>
      </c>
      <c r="Q5607" s="15" t="n">
        <f aca="false">J5607*INDEX(dProdutos!$F$2:$F$47,MATCH(E5607,dProdutos!$A$2:$A$47,0))</f>
        <v>67.28</v>
      </c>
      <c r="R5607" s="15" t="n">
        <f aca="false">IF(I5607="Cancelado",0,P5607-Q5607)</f>
        <v>73.735</v>
      </c>
      <c r="S5607" s="17" t="str">
        <f aca="false">INDEX(dProdutos!$D$2:$D$47,MATCH(E5607,dProdutos!$A$2:$A$47,0))</f>
        <v>Acessórios</v>
      </c>
    </row>
    <row r="5608" customFormat="false" ht="15" hidden="false" customHeight="false" outlineLevel="0" collapsed="false">
      <c r="A5608" s="17" t="s">
        <v>4933</v>
      </c>
      <c r="B5608" s="17" t="n">
        <v>1</v>
      </c>
      <c r="C5608" s="21" t="n">
        <v>46019</v>
      </c>
      <c r="D5608" s="17" t="s">
        <v>1399</v>
      </c>
      <c r="E5608" s="17" t="s">
        <v>174</v>
      </c>
      <c r="F5608" s="17" t="s">
        <v>1490</v>
      </c>
      <c r="G5608" s="17" t="s">
        <v>59</v>
      </c>
      <c r="H5608" s="17" t="s">
        <v>1523</v>
      </c>
      <c r="I5608" s="17" t="s">
        <v>1531</v>
      </c>
      <c r="J5608" s="17" t="n">
        <v>2</v>
      </c>
      <c r="K5608" s="15" t="n">
        <v>250.9</v>
      </c>
      <c r="L5608" s="22" t="n">
        <v>0.05</v>
      </c>
      <c r="M5608" s="15" t="n">
        <v>26.27</v>
      </c>
      <c r="N5608" s="15" t="n">
        <f aca="false">J5608*K5608</f>
        <v>501.8</v>
      </c>
      <c r="O5608" s="15" t="n">
        <f aca="false">N5608*L5608</f>
        <v>25.09</v>
      </c>
      <c r="P5608" s="15" t="n">
        <f aca="false">N5608-O5608</f>
        <v>476.71</v>
      </c>
      <c r="Q5608" s="15" t="n">
        <f aca="false">J5608*INDEX(dProdutos!$F$2:$F$47,MATCH(E5608,dProdutos!$A$2:$A$47,0))</f>
        <v>302.56</v>
      </c>
      <c r="R5608" s="15" t="n">
        <f aca="false">IF(I5608="Cancelado",0,P5608-Q5608)</f>
        <v>0</v>
      </c>
      <c r="S5608" s="17" t="str">
        <f aca="false">INDEX(dProdutos!$D$2:$D$47,MATCH(E5608,dProdutos!$A$2:$A$47,0))</f>
        <v>Casa</v>
      </c>
    </row>
    <row r="5609" customFormat="false" ht="15" hidden="false" customHeight="false" outlineLevel="0" collapsed="false">
      <c r="A5609" s="17" t="s">
        <v>4934</v>
      </c>
      <c r="B5609" s="17" t="n">
        <v>1</v>
      </c>
      <c r="C5609" s="21" t="n">
        <v>46019</v>
      </c>
      <c r="D5609" s="17" t="s">
        <v>408</v>
      </c>
      <c r="E5609" s="17" t="s">
        <v>98</v>
      </c>
      <c r="F5609" s="17" t="s">
        <v>1503</v>
      </c>
      <c r="G5609" s="17" t="s">
        <v>62</v>
      </c>
      <c r="H5609" s="17" t="s">
        <v>1537</v>
      </c>
      <c r="I5609" s="17" t="s">
        <v>1524</v>
      </c>
      <c r="J5609" s="17" t="n">
        <v>1</v>
      </c>
      <c r="K5609" s="15" t="n">
        <v>108.9</v>
      </c>
      <c r="L5609" s="22" t="n">
        <v>0.05</v>
      </c>
      <c r="M5609" s="15" t="n">
        <v>25.18</v>
      </c>
      <c r="N5609" s="15" t="n">
        <f aca="false">J5609*K5609</f>
        <v>108.9</v>
      </c>
      <c r="O5609" s="15" t="n">
        <f aca="false">N5609*L5609</f>
        <v>5.445</v>
      </c>
      <c r="P5609" s="15" t="n">
        <f aca="false">N5609-O5609</f>
        <v>103.455</v>
      </c>
      <c r="Q5609" s="15" t="n">
        <f aca="false">J5609*INDEX(dProdutos!$F$2:$F$47,MATCH(E5609,dProdutos!$A$2:$A$47,0))</f>
        <v>42.52</v>
      </c>
      <c r="R5609" s="15" t="n">
        <f aca="false">IF(I5609="Cancelado",0,P5609-Q5609)</f>
        <v>60.935</v>
      </c>
      <c r="S5609" s="17" t="str">
        <f aca="false">INDEX(dProdutos!$D$2:$D$47,MATCH(E5609,dProdutos!$A$2:$A$47,0))</f>
        <v>Moda Feminina</v>
      </c>
    </row>
    <row r="5610" customFormat="false" ht="15" hidden="false" customHeight="false" outlineLevel="0" collapsed="false">
      <c r="A5610" s="17" t="s">
        <v>4935</v>
      </c>
      <c r="B5610" s="17" t="n">
        <v>1</v>
      </c>
      <c r="C5610" s="21" t="n">
        <v>46020</v>
      </c>
      <c r="D5610" s="17" t="s">
        <v>1370</v>
      </c>
      <c r="E5610" s="17" t="s">
        <v>171</v>
      </c>
      <c r="F5610" s="17" t="s">
        <v>1497</v>
      </c>
      <c r="G5610" s="17" t="s">
        <v>62</v>
      </c>
      <c r="H5610" s="17" t="s">
        <v>1523</v>
      </c>
      <c r="I5610" s="17" t="s">
        <v>1524</v>
      </c>
      <c r="J5610" s="17" t="n">
        <v>2</v>
      </c>
      <c r="K5610" s="15" t="n">
        <v>246.9</v>
      </c>
      <c r="L5610" s="22" t="n">
        <v>0.05</v>
      </c>
      <c r="M5610" s="15" t="n">
        <v>21.09</v>
      </c>
      <c r="N5610" s="15" t="n">
        <f aca="false">J5610*K5610</f>
        <v>493.8</v>
      </c>
      <c r="O5610" s="15" t="n">
        <f aca="false">N5610*L5610</f>
        <v>24.69</v>
      </c>
      <c r="P5610" s="15" t="n">
        <f aca="false">N5610-O5610</f>
        <v>469.11</v>
      </c>
      <c r="Q5610" s="15" t="n">
        <f aca="false">J5610*INDEX(dProdutos!$F$2:$F$47,MATCH(E5610,dProdutos!$A$2:$A$47,0))</f>
        <v>207.22</v>
      </c>
      <c r="R5610" s="15" t="n">
        <f aca="false">IF(I5610="Cancelado",0,P5610-Q5610)</f>
        <v>261.89</v>
      </c>
      <c r="S5610" s="17" t="str">
        <f aca="false">INDEX(dProdutos!$D$2:$D$47,MATCH(E5610,dProdutos!$A$2:$A$47,0))</f>
        <v>Casa</v>
      </c>
    </row>
    <row r="5611" customFormat="false" ht="15" hidden="false" customHeight="false" outlineLevel="0" collapsed="false">
      <c r="A5611" s="17" t="s">
        <v>4935</v>
      </c>
      <c r="B5611" s="17" t="n">
        <v>2</v>
      </c>
      <c r="C5611" s="21" t="n">
        <v>46020</v>
      </c>
      <c r="D5611" s="17" t="s">
        <v>1370</v>
      </c>
      <c r="E5611" s="17" t="s">
        <v>117</v>
      </c>
      <c r="F5611" s="17" t="s">
        <v>1497</v>
      </c>
      <c r="G5611" s="17" t="s">
        <v>62</v>
      </c>
      <c r="H5611" s="17" t="s">
        <v>1523</v>
      </c>
      <c r="I5611" s="17" t="s">
        <v>1524</v>
      </c>
      <c r="J5611" s="17" t="n">
        <v>2</v>
      </c>
      <c r="K5611" s="15" t="n">
        <v>166.9</v>
      </c>
      <c r="L5611" s="22" t="n">
        <v>0</v>
      </c>
      <c r="M5611" s="15" t="n">
        <v>0</v>
      </c>
      <c r="N5611" s="15" t="n">
        <f aca="false">J5611*K5611</f>
        <v>333.8</v>
      </c>
      <c r="O5611" s="15" t="n">
        <f aca="false">N5611*L5611</f>
        <v>0</v>
      </c>
      <c r="P5611" s="15" t="n">
        <f aca="false">N5611-O5611</f>
        <v>333.8</v>
      </c>
      <c r="Q5611" s="15" t="n">
        <f aca="false">J5611*INDEX(dProdutos!$F$2:$F$47,MATCH(E5611,dProdutos!$A$2:$A$47,0))</f>
        <v>146.46</v>
      </c>
      <c r="R5611" s="15" t="n">
        <f aca="false">IF(I5611="Cancelado",0,P5611-Q5611)</f>
        <v>187.34</v>
      </c>
      <c r="S5611" s="17" t="str">
        <f aca="false">INDEX(dProdutos!$D$2:$D$47,MATCH(E5611,dProdutos!$A$2:$A$47,0))</f>
        <v>Moda Masculina</v>
      </c>
    </row>
    <row r="5612" customFormat="false" ht="15" hidden="false" customHeight="false" outlineLevel="0" collapsed="false">
      <c r="A5612" s="17" t="s">
        <v>4935</v>
      </c>
      <c r="B5612" s="17" t="n">
        <v>3</v>
      </c>
      <c r="C5612" s="21" t="n">
        <v>46020</v>
      </c>
      <c r="D5612" s="17" t="s">
        <v>1370</v>
      </c>
      <c r="E5612" s="17" t="s">
        <v>153</v>
      </c>
      <c r="F5612" s="17" t="s">
        <v>1497</v>
      </c>
      <c r="G5612" s="17" t="s">
        <v>62</v>
      </c>
      <c r="H5612" s="17" t="s">
        <v>1523</v>
      </c>
      <c r="I5612" s="17" t="s">
        <v>1524</v>
      </c>
      <c r="J5612" s="17" t="n">
        <v>1</v>
      </c>
      <c r="K5612" s="15" t="n">
        <v>165.9</v>
      </c>
      <c r="L5612" s="22" t="n">
        <v>0.1</v>
      </c>
      <c r="M5612" s="15" t="n">
        <v>0</v>
      </c>
      <c r="N5612" s="15" t="n">
        <f aca="false">J5612*K5612</f>
        <v>165.9</v>
      </c>
      <c r="O5612" s="15" t="n">
        <f aca="false">N5612*L5612</f>
        <v>16.59</v>
      </c>
      <c r="P5612" s="15" t="n">
        <f aca="false">N5612-O5612</f>
        <v>149.31</v>
      </c>
      <c r="Q5612" s="15" t="n">
        <f aca="false">J5612*INDEX(dProdutos!$F$2:$F$47,MATCH(E5612,dProdutos!$A$2:$A$47,0))</f>
        <v>67.28</v>
      </c>
      <c r="R5612" s="15" t="n">
        <f aca="false">IF(I5612="Cancelado",0,P5612-Q5612)</f>
        <v>82.03</v>
      </c>
      <c r="S5612" s="17" t="str">
        <f aca="false">INDEX(dProdutos!$D$2:$D$47,MATCH(E5612,dProdutos!$A$2:$A$47,0))</f>
        <v>Acessórios</v>
      </c>
    </row>
    <row r="5613" customFormat="false" ht="15" hidden="false" customHeight="false" outlineLevel="0" collapsed="false">
      <c r="A5613" s="17" t="s">
        <v>4936</v>
      </c>
      <c r="B5613" s="17" t="n">
        <v>1</v>
      </c>
      <c r="C5613" s="21" t="n">
        <v>46020</v>
      </c>
      <c r="D5613" s="17" t="s">
        <v>1408</v>
      </c>
      <c r="E5613" s="17" t="s">
        <v>135</v>
      </c>
      <c r="F5613" s="17" t="s">
        <v>1487</v>
      </c>
      <c r="G5613" s="17" t="s">
        <v>60</v>
      </c>
      <c r="H5613" s="17" t="s">
        <v>1537</v>
      </c>
      <c r="I5613" s="17" t="s">
        <v>1524</v>
      </c>
      <c r="J5613" s="17" t="n">
        <v>1</v>
      </c>
      <c r="K5613" s="15" t="n">
        <v>200.9</v>
      </c>
      <c r="L5613" s="22" t="n">
        <v>0</v>
      </c>
      <c r="M5613" s="15" t="n">
        <v>0</v>
      </c>
      <c r="N5613" s="15" t="n">
        <f aca="false">J5613*K5613</f>
        <v>200.9</v>
      </c>
      <c r="O5613" s="15" t="n">
        <f aca="false">N5613*L5613</f>
        <v>0</v>
      </c>
      <c r="P5613" s="15" t="n">
        <f aca="false">N5613-O5613</f>
        <v>200.9</v>
      </c>
      <c r="Q5613" s="15" t="n">
        <f aca="false">J5613*INDEX(dProdutos!$F$2:$F$47,MATCH(E5613,dProdutos!$A$2:$A$47,0))</f>
        <v>80.73</v>
      </c>
      <c r="R5613" s="15" t="n">
        <f aca="false">IF(I5613="Cancelado",0,P5613-Q5613)</f>
        <v>120.17</v>
      </c>
      <c r="S5613" s="17" t="str">
        <f aca="false">INDEX(dProdutos!$D$2:$D$47,MATCH(E5613,dProdutos!$A$2:$A$47,0))</f>
        <v>Calçados</v>
      </c>
    </row>
    <row r="5614" customFormat="false" ht="15" hidden="false" customHeight="false" outlineLevel="0" collapsed="false">
      <c r="A5614" s="17" t="s">
        <v>4936</v>
      </c>
      <c r="B5614" s="17" t="n">
        <v>2</v>
      </c>
      <c r="C5614" s="21" t="n">
        <v>46020</v>
      </c>
      <c r="D5614" s="17" t="s">
        <v>1408</v>
      </c>
      <c r="E5614" s="17" t="s">
        <v>153</v>
      </c>
      <c r="F5614" s="17" t="s">
        <v>1487</v>
      </c>
      <c r="G5614" s="17" t="s">
        <v>60</v>
      </c>
      <c r="H5614" s="17" t="s">
        <v>1537</v>
      </c>
      <c r="I5614" s="17" t="s">
        <v>1524</v>
      </c>
      <c r="J5614" s="17" t="n">
        <v>1</v>
      </c>
      <c r="K5614" s="15" t="n">
        <v>165.9</v>
      </c>
      <c r="L5614" s="22" t="n">
        <v>0</v>
      </c>
      <c r="M5614" s="15" t="n">
        <v>0</v>
      </c>
      <c r="N5614" s="15" t="n">
        <f aca="false">J5614*K5614</f>
        <v>165.9</v>
      </c>
      <c r="O5614" s="15" t="n">
        <f aca="false">N5614*L5614</f>
        <v>0</v>
      </c>
      <c r="P5614" s="15" t="n">
        <f aca="false">N5614-O5614</f>
        <v>165.9</v>
      </c>
      <c r="Q5614" s="15" t="n">
        <f aca="false">J5614*INDEX(dProdutos!$F$2:$F$47,MATCH(E5614,dProdutos!$A$2:$A$47,0))</f>
        <v>67.28</v>
      </c>
      <c r="R5614" s="15" t="n">
        <f aca="false">IF(I5614="Cancelado",0,P5614-Q5614)</f>
        <v>98.62</v>
      </c>
      <c r="S5614" s="17" t="str">
        <f aca="false">INDEX(dProdutos!$D$2:$D$47,MATCH(E5614,dProdutos!$A$2:$A$47,0))</f>
        <v>Acessórios</v>
      </c>
    </row>
    <row r="5615" customFormat="false" ht="15" hidden="false" customHeight="false" outlineLevel="0" collapsed="false">
      <c r="A5615" s="17" t="s">
        <v>4936</v>
      </c>
      <c r="B5615" s="17" t="n">
        <v>3</v>
      </c>
      <c r="C5615" s="21" t="n">
        <v>46020</v>
      </c>
      <c r="D5615" s="17" t="s">
        <v>1408</v>
      </c>
      <c r="E5615" s="17" t="s">
        <v>129</v>
      </c>
      <c r="F5615" s="17" t="s">
        <v>1487</v>
      </c>
      <c r="G5615" s="17" t="s">
        <v>60</v>
      </c>
      <c r="H5615" s="17" t="s">
        <v>1537</v>
      </c>
      <c r="I5615" s="17" t="s">
        <v>1524</v>
      </c>
      <c r="J5615" s="17" t="n">
        <v>1</v>
      </c>
      <c r="K5615" s="15" t="n">
        <v>105.9</v>
      </c>
      <c r="L5615" s="22" t="n">
        <v>0.2</v>
      </c>
      <c r="M5615" s="15" t="n">
        <v>0</v>
      </c>
      <c r="N5615" s="15" t="n">
        <f aca="false">J5615*K5615</f>
        <v>105.9</v>
      </c>
      <c r="O5615" s="15" t="n">
        <f aca="false">N5615*L5615</f>
        <v>21.18</v>
      </c>
      <c r="P5615" s="15" t="n">
        <f aca="false">N5615-O5615</f>
        <v>84.72</v>
      </c>
      <c r="Q5615" s="15" t="n">
        <f aca="false">J5615*INDEX(dProdutos!$F$2:$F$47,MATCH(E5615,dProdutos!$A$2:$A$47,0))</f>
        <v>43.79</v>
      </c>
      <c r="R5615" s="15" t="n">
        <f aca="false">IF(I5615="Cancelado",0,P5615-Q5615)</f>
        <v>40.93</v>
      </c>
      <c r="S5615" s="17" t="str">
        <f aca="false">INDEX(dProdutos!$D$2:$D$47,MATCH(E5615,dProdutos!$A$2:$A$47,0))</f>
        <v>Calçados</v>
      </c>
    </row>
    <row r="5616" customFormat="false" ht="15" hidden="false" customHeight="false" outlineLevel="0" collapsed="false">
      <c r="A5616" s="17" t="s">
        <v>4937</v>
      </c>
      <c r="B5616" s="17" t="n">
        <v>1</v>
      </c>
      <c r="C5616" s="21" t="n">
        <v>46020</v>
      </c>
      <c r="D5616" s="17" t="s">
        <v>514</v>
      </c>
      <c r="E5616" s="17" t="s">
        <v>141</v>
      </c>
      <c r="F5616" s="17" t="s">
        <v>1497</v>
      </c>
      <c r="G5616" s="17" t="s">
        <v>62</v>
      </c>
      <c r="H5616" s="17" t="s">
        <v>1523</v>
      </c>
      <c r="I5616" s="17" t="s">
        <v>1524</v>
      </c>
      <c r="J5616" s="17" t="n">
        <v>1</v>
      </c>
      <c r="K5616" s="15" t="n">
        <v>131.9</v>
      </c>
      <c r="L5616" s="22" t="n">
        <v>0.05</v>
      </c>
      <c r="M5616" s="15" t="n">
        <v>14.63</v>
      </c>
      <c r="N5616" s="15" t="n">
        <f aca="false">J5616*K5616</f>
        <v>131.9</v>
      </c>
      <c r="O5616" s="15" t="n">
        <f aca="false">N5616*L5616</f>
        <v>6.595</v>
      </c>
      <c r="P5616" s="15" t="n">
        <f aca="false">N5616-O5616</f>
        <v>125.305</v>
      </c>
      <c r="Q5616" s="15" t="n">
        <f aca="false">J5616*INDEX(dProdutos!$F$2:$F$47,MATCH(E5616,dProdutos!$A$2:$A$47,0))</f>
        <v>81.66</v>
      </c>
      <c r="R5616" s="15" t="n">
        <f aca="false">IF(I5616="Cancelado",0,P5616-Q5616)</f>
        <v>43.645</v>
      </c>
      <c r="S5616" s="17" t="str">
        <f aca="false">INDEX(dProdutos!$D$2:$D$47,MATCH(E5616,dProdutos!$A$2:$A$47,0))</f>
        <v>Acessórios</v>
      </c>
    </row>
    <row r="5617" customFormat="false" ht="15" hidden="false" customHeight="false" outlineLevel="0" collapsed="false">
      <c r="A5617" s="17" t="s">
        <v>4937</v>
      </c>
      <c r="B5617" s="17" t="n">
        <v>2</v>
      </c>
      <c r="C5617" s="21" t="n">
        <v>46020</v>
      </c>
      <c r="D5617" s="17" t="s">
        <v>514</v>
      </c>
      <c r="E5617" s="17" t="s">
        <v>141</v>
      </c>
      <c r="F5617" s="17" t="s">
        <v>1497</v>
      </c>
      <c r="G5617" s="17" t="s">
        <v>62</v>
      </c>
      <c r="H5617" s="17" t="s">
        <v>1523</v>
      </c>
      <c r="I5617" s="17" t="s">
        <v>1524</v>
      </c>
      <c r="J5617" s="17" t="n">
        <v>1</v>
      </c>
      <c r="K5617" s="15" t="n">
        <v>131.9</v>
      </c>
      <c r="L5617" s="22" t="n">
        <v>0</v>
      </c>
      <c r="M5617" s="15" t="n">
        <v>0</v>
      </c>
      <c r="N5617" s="15" t="n">
        <f aca="false">J5617*K5617</f>
        <v>131.9</v>
      </c>
      <c r="O5617" s="15" t="n">
        <f aca="false">N5617*L5617</f>
        <v>0</v>
      </c>
      <c r="P5617" s="15" t="n">
        <f aca="false">N5617-O5617</f>
        <v>131.9</v>
      </c>
      <c r="Q5617" s="15" t="n">
        <f aca="false">J5617*INDEX(dProdutos!$F$2:$F$47,MATCH(E5617,dProdutos!$A$2:$A$47,0))</f>
        <v>81.66</v>
      </c>
      <c r="R5617" s="15" t="n">
        <f aca="false">IF(I5617="Cancelado",0,P5617-Q5617)</f>
        <v>50.24</v>
      </c>
      <c r="S5617" s="17" t="str">
        <f aca="false">INDEX(dProdutos!$D$2:$D$47,MATCH(E5617,dProdutos!$A$2:$A$47,0))</f>
        <v>Acessórios</v>
      </c>
    </row>
    <row r="5618" customFormat="false" ht="15" hidden="false" customHeight="false" outlineLevel="0" collapsed="false">
      <c r="A5618" s="17" t="s">
        <v>4938</v>
      </c>
      <c r="B5618" s="17" t="n">
        <v>1</v>
      </c>
      <c r="C5618" s="21" t="n">
        <v>46020</v>
      </c>
      <c r="D5618" s="17" t="s">
        <v>252</v>
      </c>
      <c r="E5618" s="17" t="s">
        <v>105</v>
      </c>
      <c r="F5618" s="17" t="s">
        <v>1495</v>
      </c>
      <c r="G5618" s="17" t="s">
        <v>61</v>
      </c>
      <c r="H5618" s="17" t="s">
        <v>1540</v>
      </c>
      <c r="I5618" s="17" t="s">
        <v>1524</v>
      </c>
      <c r="J5618" s="17" t="n">
        <v>1</v>
      </c>
      <c r="K5618" s="15" t="n">
        <v>175.9</v>
      </c>
      <c r="L5618" s="22" t="n">
        <v>0.15</v>
      </c>
      <c r="M5618" s="15" t="n">
        <v>0</v>
      </c>
      <c r="N5618" s="15" t="n">
        <f aca="false">J5618*K5618</f>
        <v>175.9</v>
      </c>
      <c r="O5618" s="15" t="n">
        <f aca="false">N5618*L5618</f>
        <v>26.385</v>
      </c>
      <c r="P5618" s="15" t="n">
        <f aca="false">N5618-O5618</f>
        <v>149.515</v>
      </c>
      <c r="Q5618" s="15" t="n">
        <f aca="false">J5618*INDEX(dProdutos!$F$2:$F$47,MATCH(E5618,dProdutos!$A$2:$A$47,0))</f>
        <v>96.59</v>
      </c>
      <c r="R5618" s="15" t="n">
        <f aca="false">IF(I5618="Cancelado",0,P5618-Q5618)</f>
        <v>52.925</v>
      </c>
      <c r="S5618" s="17" t="str">
        <f aca="false">INDEX(dProdutos!$D$2:$D$47,MATCH(E5618,dProdutos!$A$2:$A$47,0))</f>
        <v>Moda Masculina</v>
      </c>
    </row>
    <row r="5619" customFormat="false" ht="15" hidden="false" customHeight="false" outlineLevel="0" collapsed="false">
      <c r="A5619" s="17" t="s">
        <v>4938</v>
      </c>
      <c r="B5619" s="17" t="n">
        <v>2</v>
      </c>
      <c r="C5619" s="21" t="n">
        <v>46020</v>
      </c>
      <c r="D5619" s="17" t="s">
        <v>252</v>
      </c>
      <c r="E5619" s="17" t="s">
        <v>123</v>
      </c>
      <c r="F5619" s="17" t="s">
        <v>1495</v>
      </c>
      <c r="G5619" s="17" t="s">
        <v>61</v>
      </c>
      <c r="H5619" s="17" t="s">
        <v>1540</v>
      </c>
      <c r="I5619" s="17" t="s">
        <v>1524</v>
      </c>
      <c r="J5619" s="17" t="n">
        <v>1</v>
      </c>
      <c r="K5619" s="15" t="n">
        <v>277.9</v>
      </c>
      <c r="L5619" s="22" t="n">
        <v>0.1</v>
      </c>
      <c r="M5619" s="15" t="n">
        <v>0</v>
      </c>
      <c r="N5619" s="15" t="n">
        <f aca="false">J5619*K5619</f>
        <v>277.9</v>
      </c>
      <c r="O5619" s="15" t="n">
        <f aca="false">N5619*L5619</f>
        <v>27.79</v>
      </c>
      <c r="P5619" s="15" t="n">
        <f aca="false">N5619-O5619</f>
        <v>250.11</v>
      </c>
      <c r="Q5619" s="15" t="n">
        <f aca="false">J5619*INDEX(dProdutos!$F$2:$F$47,MATCH(E5619,dProdutos!$A$2:$A$47,0))</f>
        <v>132.36</v>
      </c>
      <c r="R5619" s="15" t="n">
        <f aca="false">IF(I5619="Cancelado",0,P5619-Q5619)</f>
        <v>117.75</v>
      </c>
      <c r="S5619" s="17" t="str">
        <f aca="false">INDEX(dProdutos!$D$2:$D$47,MATCH(E5619,dProdutos!$A$2:$A$47,0))</f>
        <v>Calçados</v>
      </c>
    </row>
    <row r="5620" customFormat="false" ht="15" hidden="false" customHeight="false" outlineLevel="0" collapsed="false">
      <c r="A5620" s="17" t="s">
        <v>4939</v>
      </c>
      <c r="B5620" s="17" t="n">
        <v>1</v>
      </c>
      <c r="C5620" s="21" t="n">
        <v>46020</v>
      </c>
      <c r="D5620" s="17" t="s">
        <v>405</v>
      </c>
      <c r="E5620" s="17" t="s">
        <v>180</v>
      </c>
      <c r="F5620" s="17" t="s">
        <v>1503</v>
      </c>
      <c r="G5620" s="17" t="s">
        <v>61</v>
      </c>
      <c r="H5620" s="17" t="s">
        <v>1537</v>
      </c>
      <c r="I5620" s="17" t="s">
        <v>1524</v>
      </c>
      <c r="J5620" s="17" t="n">
        <v>1</v>
      </c>
      <c r="K5620" s="15" t="n">
        <v>82.9</v>
      </c>
      <c r="L5620" s="22" t="n">
        <v>0</v>
      </c>
      <c r="M5620" s="15" t="n">
        <v>29.69</v>
      </c>
      <c r="N5620" s="15" t="n">
        <f aca="false">J5620*K5620</f>
        <v>82.9</v>
      </c>
      <c r="O5620" s="15" t="n">
        <f aca="false">N5620*L5620</f>
        <v>0</v>
      </c>
      <c r="P5620" s="15" t="n">
        <f aca="false">N5620-O5620</f>
        <v>82.9</v>
      </c>
      <c r="Q5620" s="15" t="n">
        <f aca="false">J5620*INDEX(dProdutos!$F$2:$F$47,MATCH(E5620,dProdutos!$A$2:$A$47,0))</f>
        <v>35.97</v>
      </c>
      <c r="R5620" s="15" t="n">
        <f aca="false">IF(I5620="Cancelado",0,P5620-Q5620)</f>
        <v>46.93</v>
      </c>
      <c r="S5620" s="17" t="str">
        <f aca="false">INDEX(dProdutos!$D$2:$D$47,MATCH(E5620,dProdutos!$A$2:$A$47,0))</f>
        <v>Eletrônicos</v>
      </c>
    </row>
    <row r="5621" customFormat="false" ht="15" hidden="false" customHeight="false" outlineLevel="0" collapsed="false">
      <c r="A5621" s="17" t="s">
        <v>4940</v>
      </c>
      <c r="B5621" s="17" t="n">
        <v>1</v>
      </c>
      <c r="C5621" s="21" t="n">
        <v>46020</v>
      </c>
      <c r="D5621" s="17" t="s">
        <v>382</v>
      </c>
      <c r="E5621" s="17" t="s">
        <v>95</v>
      </c>
      <c r="F5621" s="17" t="s">
        <v>1493</v>
      </c>
      <c r="G5621" s="17" t="s">
        <v>64</v>
      </c>
      <c r="H5621" s="17" t="s">
        <v>1537</v>
      </c>
      <c r="I5621" s="17" t="s">
        <v>1524</v>
      </c>
      <c r="J5621" s="17" t="n">
        <v>1</v>
      </c>
      <c r="K5621" s="15" t="n">
        <v>77.9</v>
      </c>
      <c r="L5621" s="22" t="n">
        <v>0.15</v>
      </c>
      <c r="M5621" s="15" t="n">
        <v>0</v>
      </c>
      <c r="N5621" s="15" t="n">
        <f aca="false">J5621*K5621</f>
        <v>77.9</v>
      </c>
      <c r="O5621" s="15" t="n">
        <f aca="false">N5621*L5621</f>
        <v>11.685</v>
      </c>
      <c r="P5621" s="15" t="n">
        <f aca="false">N5621-O5621</f>
        <v>66.215</v>
      </c>
      <c r="Q5621" s="15" t="n">
        <f aca="false">J5621*INDEX(dProdutos!$F$2:$F$47,MATCH(E5621,dProdutos!$A$2:$A$47,0))</f>
        <v>36.71</v>
      </c>
      <c r="R5621" s="15" t="n">
        <f aca="false">IF(I5621="Cancelado",0,P5621-Q5621)</f>
        <v>29.505</v>
      </c>
      <c r="S5621" s="17" t="str">
        <f aca="false">INDEX(dProdutos!$D$2:$D$47,MATCH(E5621,dProdutos!$A$2:$A$47,0))</f>
        <v>Moda Feminina</v>
      </c>
    </row>
    <row r="5622" customFormat="false" ht="15" hidden="false" customHeight="false" outlineLevel="0" collapsed="false">
      <c r="A5622" s="17" t="s">
        <v>4941</v>
      </c>
      <c r="B5622" s="17" t="n">
        <v>1</v>
      </c>
      <c r="C5622" s="21" t="n">
        <v>46020</v>
      </c>
      <c r="D5622" s="17" t="s">
        <v>336</v>
      </c>
      <c r="E5622" s="17" t="s">
        <v>204</v>
      </c>
      <c r="F5622" s="17" t="s">
        <v>1501</v>
      </c>
      <c r="G5622" s="17" t="s">
        <v>61</v>
      </c>
      <c r="H5622" s="17" t="s">
        <v>1540</v>
      </c>
      <c r="I5622" s="17" t="s">
        <v>1531</v>
      </c>
      <c r="J5622" s="17" t="n">
        <v>1</v>
      </c>
      <c r="K5622" s="15" t="n">
        <v>64.9</v>
      </c>
      <c r="L5622" s="22" t="n">
        <v>0</v>
      </c>
      <c r="M5622" s="15" t="n">
        <v>12.66</v>
      </c>
      <c r="N5622" s="15" t="n">
        <f aca="false">J5622*K5622</f>
        <v>64.9</v>
      </c>
      <c r="O5622" s="15" t="n">
        <f aca="false">N5622*L5622</f>
        <v>0</v>
      </c>
      <c r="P5622" s="15" t="n">
        <f aca="false">N5622-O5622</f>
        <v>64.9</v>
      </c>
      <c r="Q5622" s="15" t="n">
        <f aca="false">J5622*INDEX(dProdutos!$F$2:$F$47,MATCH(E5622,dProdutos!$A$2:$A$47,0))</f>
        <v>27.52</v>
      </c>
      <c r="R5622" s="15" t="n">
        <f aca="false">IF(I5622="Cancelado",0,P5622-Q5622)</f>
        <v>0</v>
      </c>
      <c r="S5622" s="17" t="str">
        <f aca="false">INDEX(dProdutos!$D$2:$D$47,MATCH(E5622,dProdutos!$A$2:$A$47,0))</f>
        <v>Beleza</v>
      </c>
    </row>
    <row r="5623" customFormat="false" ht="15" hidden="false" customHeight="false" outlineLevel="0" collapsed="false">
      <c r="A5623" s="17" t="s">
        <v>4942</v>
      </c>
      <c r="B5623" s="17" t="n">
        <v>1</v>
      </c>
      <c r="C5623" s="21" t="n">
        <v>46020</v>
      </c>
      <c r="D5623" s="17" t="s">
        <v>612</v>
      </c>
      <c r="E5623" s="17" t="s">
        <v>102</v>
      </c>
      <c r="F5623" s="17" t="s">
        <v>1497</v>
      </c>
      <c r="G5623" s="17" t="s">
        <v>62</v>
      </c>
      <c r="H5623" s="17" t="s">
        <v>1537</v>
      </c>
      <c r="I5623" s="17" t="s">
        <v>1524</v>
      </c>
      <c r="J5623" s="17" t="n">
        <v>1</v>
      </c>
      <c r="K5623" s="15" t="n">
        <v>65.9</v>
      </c>
      <c r="L5623" s="22" t="n">
        <v>0.15</v>
      </c>
      <c r="M5623" s="15" t="n">
        <v>21.84</v>
      </c>
      <c r="N5623" s="15" t="n">
        <f aca="false">J5623*K5623</f>
        <v>65.9</v>
      </c>
      <c r="O5623" s="15" t="n">
        <f aca="false">N5623*L5623</f>
        <v>9.885</v>
      </c>
      <c r="P5623" s="15" t="n">
        <f aca="false">N5623-O5623</f>
        <v>56.015</v>
      </c>
      <c r="Q5623" s="15" t="n">
        <f aca="false">J5623*INDEX(dProdutos!$F$2:$F$47,MATCH(E5623,dProdutos!$A$2:$A$47,0))</f>
        <v>29.68</v>
      </c>
      <c r="R5623" s="15" t="n">
        <f aca="false">IF(I5623="Cancelado",0,P5623-Q5623)</f>
        <v>26.335</v>
      </c>
      <c r="S5623" s="17" t="str">
        <f aca="false">INDEX(dProdutos!$D$2:$D$47,MATCH(E5623,dProdutos!$A$2:$A$47,0))</f>
        <v>Moda Masculina</v>
      </c>
    </row>
    <row r="5624" customFormat="false" ht="15" hidden="false" customHeight="false" outlineLevel="0" collapsed="false">
      <c r="A5624" s="17" t="s">
        <v>4942</v>
      </c>
      <c r="B5624" s="17" t="n">
        <v>2</v>
      </c>
      <c r="C5624" s="21" t="n">
        <v>46020</v>
      </c>
      <c r="D5624" s="17" t="s">
        <v>612</v>
      </c>
      <c r="E5624" s="17" t="s">
        <v>132</v>
      </c>
      <c r="F5624" s="17" t="s">
        <v>1497</v>
      </c>
      <c r="G5624" s="17" t="s">
        <v>62</v>
      </c>
      <c r="H5624" s="17" t="s">
        <v>1537</v>
      </c>
      <c r="I5624" s="17" t="s">
        <v>1524</v>
      </c>
      <c r="J5624" s="17" t="n">
        <v>1</v>
      </c>
      <c r="K5624" s="15" t="n">
        <v>179.9</v>
      </c>
      <c r="L5624" s="22" t="n">
        <v>0.1</v>
      </c>
      <c r="M5624" s="15" t="n">
        <v>0</v>
      </c>
      <c r="N5624" s="15" t="n">
        <f aca="false">J5624*K5624</f>
        <v>179.9</v>
      </c>
      <c r="O5624" s="15" t="n">
        <f aca="false">N5624*L5624</f>
        <v>17.99</v>
      </c>
      <c r="P5624" s="15" t="n">
        <f aca="false">N5624-O5624</f>
        <v>161.91</v>
      </c>
      <c r="Q5624" s="15" t="n">
        <f aca="false">J5624*INDEX(dProdutos!$F$2:$F$47,MATCH(E5624,dProdutos!$A$2:$A$47,0))</f>
        <v>93.56</v>
      </c>
      <c r="R5624" s="15" t="n">
        <f aca="false">IF(I5624="Cancelado",0,P5624-Q5624)</f>
        <v>68.35</v>
      </c>
      <c r="S5624" s="17" t="str">
        <f aca="false">INDEX(dProdutos!$D$2:$D$47,MATCH(E5624,dProdutos!$A$2:$A$47,0))</f>
        <v>Calçados</v>
      </c>
    </row>
    <row r="5625" customFormat="false" ht="15" hidden="false" customHeight="false" outlineLevel="0" collapsed="false">
      <c r="A5625" s="17" t="s">
        <v>4942</v>
      </c>
      <c r="B5625" s="17" t="n">
        <v>3</v>
      </c>
      <c r="C5625" s="21" t="n">
        <v>46020</v>
      </c>
      <c r="D5625" s="17" t="s">
        <v>612</v>
      </c>
      <c r="E5625" s="17" t="s">
        <v>174</v>
      </c>
      <c r="F5625" s="17" t="s">
        <v>1497</v>
      </c>
      <c r="G5625" s="17" t="s">
        <v>62</v>
      </c>
      <c r="H5625" s="17" t="s">
        <v>1537</v>
      </c>
      <c r="I5625" s="17" t="s">
        <v>1524</v>
      </c>
      <c r="J5625" s="17" t="n">
        <v>1</v>
      </c>
      <c r="K5625" s="15" t="n">
        <v>250.9</v>
      </c>
      <c r="L5625" s="22" t="n">
        <v>0.2</v>
      </c>
      <c r="M5625" s="15" t="n">
        <v>0</v>
      </c>
      <c r="N5625" s="15" t="n">
        <f aca="false">J5625*K5625</f>
        <v>250.9</v>
      </c>
      <c r="O5625" s="15" t="n">
        <f aca="false">N5625*L5625</f>
        <v>50.18</v>
      </c>
      <c r="P5625" s="15" t="n">
        <f aca="false">N5625-O5625</f>
        <v>200.72</v>
      </c>
      <c r="Q5625" s="15" t="n">
        <f aca="false">J5625*INDEX(dProdutos!$F$2:$F$47,MATCH(E5625,dProdutos!$A$2:$A$47,0))</f>
        <v>151.28</v>
      </c>
      <c r="R5625" s="15" t="n">
        <f aca="false">IF(I5625="Cancelado",0,P5625-Q5625)</f>
        <v>49.44</v>
      </c>
      <c r="S5625" s="17" t="str">
        <f aca="false">INDEX(dProdutos!$D$2:$D$47,MATCH(E5625,dProdutos!$A$2:$A$47,0))</f>
        <v>Casa</v>
      </c>
    </row>
    <row r="5626" customFormat="false" ht="15" hidden="false" customHeight="false" outlineLevel="0" collapsed="false">
      <c r="A5626" s="17" t="s">
        <v>4943</v>
      </c>
      <c r="B5626" s="17" t="n">
        <v>1</v>
      </c>
      <c r="C5626" s="21" t="n">
        <v>46020</v>
      </c>
      <c r="D5626" s="17" t="s">
        <v>315</v>
      </c>
      <c r="E5626" s="17" t="s">
        <v>123</v>
      </c>
      <c r="F5626" s="17" t="s">
        <v>1493</v>
      </c>
      <c r="G5626" s="17" t="s">
        <v>62</v>
      </c>
      <c r="H5626" s="17" t="s">
        <v>1523</v>
      </c>
      <c r="I5626" s="17" t="s">
        <v>1524</v>
      </c>
      <c r="J5626" s="17" t="n">
        <v>1</v>
      </c>
      <c r="K5626" s="15" t="n">
        <v>277.9</v>
      </c>
      <c r="L5626" s="22" t="n">
        <v>0</v>
      </c>
      <c r="M5626" s="15" t="n">
        <v>0</v>
      </c>
      <c r="N5626" s="15" t="n">
        <f aca="false">J5626*K5626</f>
        <v>277.9</v>
      </c>
      <c r="O5626" s="15" t="n">
        <f aca="false">N5626*L5626</f>
        <v>0</v>
      </c>
      <c r="P5626" s="15" t="n">
        <f aca="false">N5626-O5626</f>
        <v>277.9</v>
      </c>
      <c r="Q5626" s="15" t="n">
        <f aca="false">J5626*INDEX(dProdutos!$F$2:$F$47,MATCH(E5626,dProdutos!$A$2:$A$47,0))</f>
        <v>132.36</v>
      </c>
      <c r="R5626" s="15" t="n">
        <f aca="false">IF(I5626="Cancelado",0,P5626-Q5626)</f>
        <v>145.54</v>
      </c>
      <c r="S5626" s="17" t="str">
        <f aca="false">INDEX(dProdutos!$D$2:$D$47,MATCH(E5626,dProdutos!$A$2:$A$47,0))</f>
        <v>Calçados</v>
      </c>
    </row>
    <row r="5627" customFormat="false" ht="15" hidden="false" customHeight="false" outlineLevel="0" collapsed="false">
      <c r="A5627" s="17" t="s">
        <v>4943</v>
      </c>
      <c r="B5627" s="17" t="n">
        <v>2</v>
      </c>
      <c r="C5627" s="21" t="n">
        <v>46020</v>
      </c>
      <c r="D5627" s="17" t="s">
        <v>315</v>
      </c>
      <c r="E5627" s="17" t="s">
        <v>144</v>
      </c>
      <c r="F5627" s="17" t="s">
        <v>1493</v>
      </c>
      <c r="G5627" s="17" t="s">
        <v>62</v>
      </c>
      <c r="H5627" s="17" t="s">
        <v>1523</v>
      </c>
      <c r="I5627" s="17" t="s">
        <v>1524</v>
      </c>
      <c r="J5627" s="17" t="n">
        <v>2</v>
      </c>
      <c r="K5627" s="15" t="n">
        <v>260.9</v>
      </c>
      <c r="L5627" s="22" t="n">
        <v>0</v>
      </c>
      <c r="M5627" s="15" t="n">
        <v>0</v>
      </c>
      <c r="N5627" s="15" t="n">
        <f aca="false">J5627*K5627</f>
        <v>521.8</v>
      </c>
      <c r="O5627" s="15" t="n">
        <f aca="false">N5627*L5627</f>
        <v>0</v>
      </c>
      <c r="P5627" s="15" t="n">
        <f aca="false">N5627-O5627</f>
        <v>521.8</v>
      </c>
      <c r="Q5627" s="15" t="n">
        <f aca="false">J5627*INDEX(dProdutos!$F$2:$F$47,MATCH(E5627,dProdutos!$A$2:$A$47,0))</f>
        <v>199.72</v>
      </c>
      <c r="R5627" s="15" t="n">
        <f aca="false">IF(I5627="Cancelado",0,P5627-Q5627)</f>
        <v>322.08</v>
      </c>
      <c r="S5627" s="17" t="str">
        <f aca="false">INDEX(dProdutos!$D$2:$D$47,MATCH(E5627,dProdutos!$A$2:$A$47,0))</f>
        <v>Acessórios</v>
      </c>
    </row>
    <row r="5628" customFormat="false" ht="15" hidden="false" customHeight="false" outlineLevel="0" collapsed="false">
      <c r="A5628" s="17" t="s">
        <v>4944</v>
      </c>
      <c r="B5628" s="17" t="n">
        <v>1</v>
      </c>
      <c r="C5628" s="21" t="n">
        <v>46020</v>
      </c>
      <c r="D5628" s="17" t="s">
        <v>1128</v>
      </c>
      <c r="E5628" s="17" t="s">
        <v>144</v>
      </c>
      <c r="F5628" s="17" t="s">
        <v>1487</v>
      </c>
      <c r="G5628" s="17" t="s">
        <v>59</v>
      </c>
      <c r="H5628" s="17" t="s">
        <v>1537</v>
      </c>
      <c r="I5628" s="17" t="s">
        <v>1524</v>
      </c>
      <c r="J5628" s="17" t="n">
        <v>1</v>
      </c>
      <c r="K5628" s="15" t="n">
        <v>260.9</v>
      </c>
      <c r="L5628" s="22" t="n">
        <v>0.2</v>
      </c>
      <c r="M5628" s="15" t="n">
        <v>27.2</v>
      </c>
      <c r="N5628" s="15" t="n">
        <f aca="false">J5628*K5628</f>
        <v>260.9</v>
      </c>
      <c r="O5628" s="15" t="n">
        <f aca="false">N5628*L5628</f>
        <v>52.18</v>
      </c>
      <c r="P5628" s="15" t="n">
        <f aca="false">N5628-O5628</f>
        <v>208.72</v>
      </c>
      <c r="Q5628" s="15" t="n">
        <f aca="false">J5628*INDEX(dProdutos!$F$2:$F$47,MATCH(E5628,dProdutos!$A$2:$A$47,0))</f>
        <v>99.86</v>
      </c>
      <c r="R5628" s="15" t="n">
        <f aca="false">IF(I5628="Cancelado",0,P5628-Q5628)</f>
        <v>108.86</v>
      </c>
      <c r="S5628" s="17" t="str">
        <f aca="false">INDEX(dProdutos!$D$2:$D$47,MATCH(E5628,dProdutos!$A$2:$A$47,0))</f>
        <v>Acessórios</v>
      </c>
    </row>
    <row r="5629" customFormat="false" ht="15" hidden="false" customHeight="false" outlineLevel="0" collapsed="false">
      <c r="A5629" s="17" t="s">
        <v>4945</v>
      </c>
      <c r="B5629" s="17" t="n">
        <v>1</v>
      </c>
      <c r="C5629" s="21" t="n">
        <v>46020</v>
      </c>
      <c r="D5629" s="17" t="s">
        <v>798</v>
      </c>
      <c r="E5629" s="17" t="s">
        <v>95</v>
      </c>
      <c r="F5629" s="17" t="s">
        <v>1501</v>
      </c>
      <c r="G5629" s="17" t="s">
        <v>64</v>
      </c>
      <c r="H5629" s="17" t="s">
        <v>1537</v>
      </c>
      <c r="I5629" s="17" t="s">
        <v>1524</v>
      </c>
      <c r="J5629" s="17" t="n">
        <v>1</v>
      </c>
      <c r="K5629" s="15" t="n">
        <v>77.9</v>
      </c>
      <c r="L5629" s="22" t="n">
        <v>0</v>
      </c>
      <c r="M5629" s="15" t="n">
        <v>17.1</v>
      </c>
      <c r="N5629" s="15" t="n">
        <f aca="false">J5629*K5629</f>
        <v>77.9</v>
      </c>
      <c r="O5629" s="15" t="n">
        <f aca="false">N5629*L5629</f>
        <v>0</v>
      </c>
      <c r="P5629" s="15" t="n">
        <f aca="false">N5629-O5629</f>
        <v>77.9</v>
      </c>
      <c r="Q5629" s="15" t="n">
        <f aca="false">J5629*INDEX(dProdutos!$F$2:$F$47,MATCH(E5629,dProdutos!$A$2:$A$47,0))</f>
        <v>36.71</v>
      </c>
      <c r="R5629" s="15" t="n">
        <f aca="false">IF(I5629="Cancelado",0,P5629-Q5629)</f>
        <v>41.19</v>
      </c>
      <c r="S5629" s="17" t="str">
        <f aca="false">INDEX(dProdutos!$D$2:$D$47,MATCH(E5629,dProdutos!$A$2:$A$47,0))</f>
        <v>Moda Feminina</v>
      </c>
    </row>
    <row r="5630" customFormat="false" ht="15" hidden="false" customHeight="false" outlineLevel="0" collapsed="false">
      <c r="A5630" s="17" t="s">
        <v>4946</v>
      </c>
      <c r="B5630" s="17" t="n">
        <v>1</v>
      </c>
      <c r="C5630" s="21" t="n">
        <v>46020</v>
      </c>
      <c r="D5630" s="17" t="s">
        <v>321</v>
      </c>
      <c r="E5630" s="17" t="s">
        <v>88</v>
      </c>
      <c r="F5630" s="17" t="s">
        <v>1493</v>
      </c>
      <c r="G5630" s="17" t="s">
        <v>62</v>
      </c>
      <c r="H5630" s="17" t="s">
        <v>1523</v>
      </c>
      <c r="I5630" s="17" t="s">
        <v>1524</v>
      </c>
      <c r="J5630" s="17" t="n">
        <v>1</v>
      </c>
      <c r="K5630" s="15" t="n">
        <v>170.9</v>
      </c>
      <c r="L5630" s="22" t="n">
        <v>0.05</v>
      </c>
      <c r="M5630" s="15" t="n">
        <v>34.12</v>
      </c>
      <c r="N5630" s="15" t="n">
        <f aca="false">J5630*K5630</f>
        <v>170.9</v>
      </c>
      <c r="O5630" s="15" t="n">
        <f aca="false">N5630*L5630</f>
        <v>8.545</v>
      </c>
      <c r="P5630" s="15" t="n">
        <f aca="false">N5630-O5630</f>
        <v>162.355</v>
      </c>
      <c r="Q5630" s="15" t="n">
        <f aca="false">J5630*INDEX(dProdutos!$F$2:$F$47,MATCH(E5630,dProdutos!$A$2:$A$47,0))</f>
        <v>98.14</v>
      </c>
      <c r="R5630" s="15" t="n">
        <f aca="false">IF(I5630="Cancelado",0,P5630-Q5630)</f>
        <v>64.215</v>
      </c>
      <c r="S5630" s="17" t="str">
        <f aca="false">INDEX(dProdutos!$D$2:$D$47,MATCH(E5630,dProdutos!$A$2:$A$47,0))</f>
        <v>Moda Feminina</v>
      </c>
    </row>
    <row r="5631" customFormat="false" ht="15" hidden="false" customHeight="false" outlineLevel="0" collapsed="false">
      <c r="A5631" s="17" t="s">
        <v>4947</v>
      </c>
      <c r="B5631" s="17" t="n">
        <v>1</v>
      </c>
      <c r="C5631" s="21" t="n">
        <v>46020</v>
      </c>
      <c r="D5631" s="17" t="s">
        <v>426</v>
      </c>
      <c r="E5631" s="17" t="s">
        <v>105</v>
      </c>
      <c r="F5631" s="17" t="s">
        <v>1499</v>
      </c>
      <c r="G5631" s="17" t="s">
        <v>63</v>
      </c>
      <c r="H5631" s="17" t="s">
        <v>1523</v>
      </c>
      <c r="I5631" s="17" t="s">
        <v>1524</v>
      </c>
      <c r="J5631" s="17" t="n">
        <v>1</v>
      </c>
      <c r="K5631" s="15" t="n">
        <v>175.9</v>
      </c>
      <c r="L5631" s="22" t="n">
        <v>0</v>
      </c>
      <c r="M5631" s="15" t="n">
        <v>22.95</v>
      </c>
      <c r="N5631" s="15" t="n">
        <f aca="false">J5631*K5631</f>
        <v>175.9</v>
      </c>
      <c r="O5631" s="15" t="n">
        <f aca="false">N5631*L5631</f>
        <v>0</v>
      </c>
      <c r="P5631" s="15" t="n">
        <f aca="false">N5631-O5631</f>
        <v>175.9</v>
      </c>
      <c r="Q5631" s="15" t="n">
        <f aca="false">J5631*INDEX(dProdutos!$F$2:$F$47,MATCH(E5631,dProdutos!$A$2:$A$47,0))</f>
        <v>96.59</v>
      </c>
      <c r="R5631" s="15" t="n">
        <f aca="false">IF(I5631="Cancelado",0,P5631-Q5631)</f>
        <v>79.31</v>
      </c>
      <c r="S5631" s="17" t="str">
        <f aca="false">INDEX(dProdutos!$D$2:$D$47,MATCH(E5631,dProdutos!$A$2:$A$47,0))</f>
        <v>Moda Masculina</v>
      </c>
    </row>
    <row r="5632" customFormat="false" ht="15" hidden="false" customHeight="false" outlineLevel="0" collapsed="false">
      <c r="A5632" s="17" t="s">
        <v>4947</v>
      </c>
      <c r="B5632" s="17" t="n">
        <v>2</v>
      </c>
      <c r="C5632" s="21" t="n">
        <v>46020</v>
      </c>
      <c r="D5632" s="17" t="s">
        <v>426</v>
      </c>
      <c r="E5632" s="17" t="s">
        <v>183</v>
      </c>
      <c r="F5632" s="17" t="s">
        <v>1499</v>
      </c>
      <c r="G5632" s="17" t="s">
        <v>63</v>
      </c>
      <c r="H5632" s="17" t="s">
        <v>1523</v>
      </c>
      <c r="I5632" s="17" t="s">
        <v>1524</v>
      </c>
      <c r="J5632" s="17" t="n">
        <v>1</v>
      </c>
      <c r="K5632" s="15" t="n">
        <v>121.9</v>
      </c>
      <c r="L5632" s="22" t="n">
        <v>0.2</v>
      </c>
      <c r="M5632" s="15" t="n">
        <v>0</v>
      </c>
      <c r="N5632" s="15" t="n">
        <f aca="false">J5632*K5632</f>
        <v>121.9</v>
      </c>
      <c r="O5632" s="15" t="n">
        <f aca="false">N5632*L5632</f>
        <v>24.38</v>
      </c>
      <c r="P5632" s="15" t="n">
        <f aca="false">N5632-O5632</f>
        <v>97.52</v>
      </c>
      <c r="Q5632" s="15" t="n">
        <f aca="false">J5632*INDEX(dProdutos!$F$2:$F$47,MATCH(E5632,dProdutos!$A$2:$A$47,0))</f>
        <v>52.76</v>
      </c>
      <c r="R5632" s="15" t="n">
        <f aca="false">IF(I5632="Cancelado",0,P5632-Q5632)</f>
        <v>44.76</v>
      </c>
      <c r="S5632" s="17" t="str">
        <f aca="false">INDEX(dProdutos!$D$2:$D$47,MATCH(E5632,dProdutos!$A$2:$A$47,0))</f>
        <v>Eletrônicos</v>
      </c>
    </row>
    <row r="5633" customFormat="false" ht="15" hidden="false" customHeight="false" outlineLevel="0" collapsed="false">
      <c r="A5633" s="17" t="s">
        <v>4948</v>
      </c>
      <c r="B5633" s="17" t="n">
        <v>1</v>
      </c>
      <c r="C5633" s="21" t="n">
        <v>46020</v>
      </c>
      <c r="D5633" s="17" t="s">
        <v>399</v>
      </c>
      <c r="E5633" s="17" t="s">
        <v>162</v>
      </c>
      <c r="F5633" s="17" t="s">
        <v>1503</v>
      </c>
      <c r="G5633" s="17" t="s">
        <v>62</v>
      </c>
      <c r="H5633" s="17" t="s">
        <v>1537</v>
      </c>
      <c r="I5633" s="17" t="s">
        <v>1524</v>
      </c>
      <c r="J5633" s="17" t="n">
        <v>1</v>
      </c>
      <c r="K5633" s="15" t="n">
        <v>231.9</v>
      </c>
      <c r="L5633" s="22" t="n">
        <v>0</v>
      </c>
      <c r="M5633" s="15" t="n">
        <v>0</v>
      </c>
      <c r="N5633" s="15" t="n">
        <f aca="false">J5633*K5633</f>
        <v>231.9</v>
      </c>
      <c r="O5633" s="15" t="n">
        <f aca="false">N5633*L5633</f>
        <v>0</v>
      </c>
      <c r="P5633" s="15" t="n">
        <f aca="false">N5633-O5633</f>
        <v>231.9</v>
      </c>
      <c r="Q5633" s="15" t="n">
        <f aca="false">J5633*INDEX(dProdutos!$F$2:$F$47,MATCH(E5633,dProdutos!$A$2:$A$47,0))</f>
        <v>134.41</v>
      </c>
      <c r="R5633" s="15" t="n">
        <f aca="false">IF(I5633="Cancelado",0,P5633-Q5633)</f>
        <v>97.49</v>
      </c>
      <c r="S5633" s="17" t="str">
        <f aca="false">INDEX(dProdutos!$D$2:$D$47,MATCH(E5633,dProdutos!$A$2:$A$47,0))</f>
        <v>Casa</v>
      </c>
    </row>
    <row r="5634" customFormat="false" ht="15" hidden="false" customHeight="false" outlineLevel="0" collapsed="false">
      <c r="A5634" s="17" t="s">
        <v>4948</v>
      </c>
      <c r="B5634" s="17" t="n">
        <v>2</v>
      </c>
      <c r="C5634" s="21" t="n">
        <v>46020</v>
      </c>
      <c r="D5634" s="17" t="s">
        <v>399</v>
      </c>
      <c r="E5634" s="17" t="s">
        <v>81</v>
      </c>
      <c r="F5634" s="17" t="s">
        <v>1503</v>
      </c>
      <c r="G5634" s="17" t="s">
        <v>62</v>
      </c>
      <c r="H5634" s="17" t="s">
        <v>1537</v>
      </c>
      <c r="I5634" s="17" t="s">
        <v>1524</v>
      </c>
      <c r="J5634" s="17" t="n">
        <v>1</v>
      </c>
      <c r="K5634" s="15" t="n">
        <v>64.9</v>
      </c>
      <c r="L5634" s="22" t="n">
        <v>0</v>
      </c>
      <c r="M5634" s="15" t="n">
        <v>0</v>
      </c>
      <c r="N5634" s="15" t="n">
        <f aca="false">J5634*K5634</f>
        <v>64.9</v>
      </c>
      <c r="O5634" s="15" t="n">
        <f aca="false">N5634*L5634</f>
        <v>0</v>
      </c>
      <c r="P5634" s="15" t="n">
        <f aca="false">N5634-O5634</f>
        <v>64.9</v>
      </c>
      <c r="Q5634" s="15" t="n">
        <f aca="false">J5634*INDEX(dProdutos!$F$2:$F$47,MATCH(E5634,dProdutos!$A$2:$A$47,0))</f>
        <v>26.12</v>
      </c>
      <c r="R5634" s="15" t="n">
        <f aca="false">IF(I5634="Cancelado",0,P5634-Q5634)</f>
        <v>38.78</v>
      </c>
      <c r="S5634" s="17" t="str">
        <f aca="false">INDEX(dProdutos!$D$2:$D$47,MATCH(E5634,dProdutos!$A$2:$A$47,0))</f>
        <v>Moda Feminina</v>
      </c>
    </row>
    <row r="5635" customFormat="false" ht="15" hidden="false" customHeight="false" outlineLevel="0" collapsed="false">
      <c r="A5635" s="17" t="s">
        <v>4949</v>
      </c>
      <c r="B5635" s="17" t="n">
        <v>1</v>
      </c>
      <c r="C5635" s="21" t="n">
        <v>46020</v>
      </c>
      <c r="D5635" s="17" t="s">
        <v>1476</v>
      </c>
      <c r="E5635" s="17" t="s">
        <v>85</v>
      </c>
      <c r="F5635" s="17" t="s">
        <v>1487</v>
      </c>
      <c r="G5635" s="17" t="s">
        <v>62</v>
      </c>
      <c r="H5635" s="17" t="s">
        <v>1537</v>
      </c>
      <c r="I5635" s="17" t="s">
        <v>1531</v>
      </c>
      <c r="J5635" s="17" t="n">
        <v>2</v>
      </c>
      <c r="K5635" s="15" t="n">
        <v>165.9</v>
      </c>
      <c r="L5635" s="22" t="n">
        <v>0</v>
      </c>
      <c r="M5635" s="15" t="n">
        <v>32.23</v>
      </c>
      <c r="N5635" s="15" t="n">
        <f aca="false">J5635*K5635</f>
        <v>331.8</v>
      </c>
      <c r="O5635" s="15" t="n">
        <f aca="false">N5635*L5635</f>
        <v>0</v>
      </c>
      <c r="P5635" s="15" t="n">
        <f aca="false">N5635-O5635</f>
        <v>331.8</v>
      </c>
      <c r="Q5635" s="15" t="n">
        <f aca="false">J5635*INDEX(dProdutos!$F$2:$F$47,MATCH(E5635,dProdutos!$A$2:$A$47,0))</f>
        <v>183.1</v>
      </c>
      <c r="R5635" s="15" t="n">
        <f aca="false">IF(I5635="Cancelado",0,P5635-Q5635)</f>
        <v>0</v>
      </c>
      <c r="S5635" s="17" t="str">
        <f aca="false">INDEX(dProdutos!$D$2:$D$47,MATCH(E5635,dProdutos!$A$2:$A$47,0))</f>
        <v>Moda Feminina</v>
      </c>
    </row>
    <row r="5636" customFormat="false" ht="15" hidden="false" customHeight="false" outlineLevel="0" collapsed="false">
      <c r="A5636" s="17" t="s">
        <v>4949</v>
      </c>
      <c r="B5636" s="17" t="n">
        <v>2</v>
      </c>
      <c r="C5636" s="21" t="n">
        <v>46020</v>
      </c>
      <c r="D5636" s="17" t="s">
        <v>1476</v>
      </c>
      <c r="E5636" s="17" t="s">
        <v>147</v>
      </c>
      <c r="F5636" s="17" t="s">
        <v>1487</v>
      </c>
      <c r="G5636" s="17" t="s">
        <v>62</v>
      </c>
      <c r="H5636" s="17" t="s">
        <v>1537</v>
      </c>
      <c r="I5636" s="17" t="s">
        <v>1531</v>
      </c>
      <c r="J5636" s="17" t="n">
        <v>2</v>
      </c>
      <c r="K5636" s="15" t="n">
        <v>231.9</v>
      </c>
      <c r="L5636" s="22" t="n">
        <v>0.15</v>
      </c>
      <c r="M5636" s="15" t="n">
        <v>0</v>
      </c>
      <c r="N5636" s="15" t="n">
        <f aca="false">J5636*K5636</f>
        <v>463.8</v>
      </c>
      <c r="O5636" s="15" t="n">
        <f aca="false">N5636*L5636</f>
        <v>69.57</v>
      </c>
      <c r="P5636" s="15" t="n">
        <f aca="false">N5636-O5636</f>
        <v>394.23</v>
      </c>
      <c r="Q5636" s="15" t="n">
        <f aca="false">J5636*INDEX(dProdutos!$F$2:$F$47,MATCH(E5636,dProdutos!$A$2:$A$47,0))</f>
        <v>261.8</v>
      </c>
      <c r="R5636" s="15" t="n">
        <f aca="false">IF(I5636="Cancelado",0,P5636-Q5636)</f>
        <v>0</v>
      </c>
      <c r="S5636" s="17" t="str">
        <f aca="false">INDEX(dProdutos!$D$2:$D$47,MATCH(E5636,dProdutos!$A$2:$A$47,0))</f>
        <v>Acessórios</v>
      </c>
    </row>
    <row r="5637" customFormat="false" ht="15" hidden="false" customHeight="false" outlineLevel="0" collapsed="false">
      <c r="A5637" s="17" t="s">
        <v>4950</v>
      </c>
      <c r="B5637" s="17" t="n">
        <v>1</v>
      </c>
      <c r="C5637" s="21" t="n">
        <v>46020</v>
      </c>
      <c r="D5637" s="17" t="s">
        <v>339</v>
      </c>
      <c r="E5637" s="17" t="s">
        <v>183</v>
      </c>
      <c r="F5637" s="17" t="s">
        <v>1490</v>
      </c>
      <c r="G5637" s="17" t="s">
        <v>61</v>
      </c>
      <c r="H5637" s="17" t="s">
        <v>1523</v>
      </c>
      <c r="I5637" s="17" t="s">
        <v>1524</v>
      </c>
      <c r="J5637" s="17" t="n">
        <v>1</v>
      </c>
      <c r="K5637" s="15" t="n">
        <v>121.9</v>
      </c>
      <c r="L5637" s="22" t="n">
        <v>0</v>
      </c>
      <c r="M5637" s="15" t="n">
        <v>19.79</v>
      </c>
      <c r="N5637" s="15" t="n">
        <f aca="false">J5637*K5637</f>
        <v>121.9</v>
      </c>
      <c r="O5637" s="15" t="n">
        <f aca="false">N5637*L5637</f>
        <v>0</v>
      </c>
      <c r="P5637" s="15" t="n">
        <f aca="false">N5637-O5637</f>
        <v>121.9</v>
      </c>
      <c r="Q5637" s="15" t="n">
        <f aca="false">J5637*INDEX(dProdutos!$F$2:$F$47,MATCH(E5637,dProdutos!$A$2:$A$47,0))</f>
        <v>52.76</v>
      </c>
      <c r="R5637" s="15" t="n">
        <f aca="false">IF(I5637="Cancelado",0,P5637-Q5637)</f>
        <v>69.14</v>
      </c>
      <c r="S5637" s="17" t="str">
        <f aca="false">INDEX(dProdutos!$D$2:$D$47,MATCH(E5637,dProdutos!$A$2:$A$47,0))</f>
        <v>Eletrônicos</v>
      </c>
    </row>
    <row r="5638" customFormat="false" ht="15" hidden="false" customHeight="false" outlineLevel="0" collapsed="false">
      <c r="A5638" s="17" t="s">
        <v>4950</v>
      </c>
      <c r="B5638" s="17" t="n">
        <v>2</v>
      </c>
      <c r="C5638" s="21" t="n">
        <v>46020</v>
      </c>
      <c r="D5638" s="17" t="s">
        <v>339</v>
      </c>
      <c r="E5638" s="17" t="s">
        <v>174</v>
      </c>
      <c r="F5638" s="17" t="s">
        <v>1490</v>
      </c>
      <c r="G5638" s="17" t="s">
        <v>61</v>
      </c>
      <c r="H5638" s="17" t="s">
        <v>1523</v>
      </c>
      <c r="I5638" s="17" t="s">
        <v>1524</v>
      </c>
      <c r="J5638" s="17" t="n">
        <v>1</v>
      </c>
      <c r="K5638" s="15" t="n">
        <v>250.9</v>
      </c>
      <c r="L5638" s="22" t="n">
        <v>0.2</v>
      </c>
      <c r="M5638" s="15" t="n">
        <v>0</v>
      </c>
      <c r="N5638" s="15" t="n">
        <f aca="false">J5638*K5638</f>
        <v>250.9</v>
      </c>
      <c r="O5638" s="15" t="n">
        <f aca="false">N5638*L5638</f>
        <v>50.18</v>
      </c>
      <c r="P5638" s="15" t="n">
        <f aca="false">N5638-O5638</f>
        <v>200.72</v>
      </c>
      <c r="Q5638" s="15" t="n">
        <f aca="false">J5638*INDEX(dProdutos!$F$2:$F$47,MATCH(E5638,dProdutos!$A$2:$A$47,0))</f>
        <v>151.28</v>
      </c>
      <c r="R5638" s="15" t="n">
        <f aca="false">IF(I5638="Cancelado",0,P5638-Q5638)</f>
        <v>49.44</v>
      </c>
      <c r="S5638" s="17" t="str">
        <f aca="false">INDEX(dProdutos!$D$2:$D$47,MATCH(E5638,dProdutos!$A$2:$A$47,0))</f>
        <v>Casa</v>
      </c>
    </row>
    <row r="5639" customFormat="false" ht="15" hidden="false" customHeight="false" outlineLevel="0" collapsed="false">
      <c r="A5639" s="17" t="s">
        <v>4950</v>
      </c>
      <c r="B5639" s="17" t="n">
        <v>3</v>
      </c>
      <c r="C5639" s="21" t="n">
        <v>46020</v>
      </c>
      <c r="D5639" s="17" t="s">
        <v>339</v>
      </c>
      <c r="E5639" s="17" t="s">
        <v>117</v>
      </c>
      <c r="F5639" s="17" t="s">
        <v>1490</v>
      </c>
      <c r="G5639" s="17" t="s">
        <v>61</v>
      </c>
      <c r="H5639" s="17" t="s">
        <v>1523</v>
      </c>
      <c r="I5639" s="17" t="s">
        <v>1524</v>
      </c>
      <c r="J5639" s="17" t="n">
        <v>1</v>
      </c>
      <c r="K5639" s="15" t="n">
        <v>166.9</v>
      </c>
      <c r="L5639" s="22" t="n">
        <v>0.05</v>
      </c>
      <c r="M5639" s="15" t="n">
        <v>0</v>
      </c>
      <c r="N5639" s="15" t="n">
        <f aca="false">J5639*K5639</f>
        <v>166.9</v>
      </c>
      <c r="O5639" s="15" t="n">
        <f aca="false">N5639*L5639</f>
        <v>8.345</v>
      </c>
      <c r="P5639" s="15" t="n">
        <f aca="false">N5639-O5639</f>
        <v>158.555</v>
      </c>
      <c r="Q5639" s="15" t="n">
        <f aca="false">J5639*INDEX(dProdutos!$F$2:$F$47,MATCH(E5639,dProdutos!$A$2:$A$47,0))</f>
        <v>73.23</v>
      </c>
      <c r="R5639" s="15" t="n">
        <f aca="false">IF(I5639="Cancelado",0,P5639-Q5639)</f>
        <v>85.325</v>
      </c>
      <c r="S5639" s="17" t="str">
        <f aca="false">INDEX(dProdutos!$D$2:$D$47,MATCH(E5639,dProdutos!$A$2:$A$47,0))</f>
        <v>Moda Masculina</v>
      </c>
    </row>
    <row r="5640" customFormat="false" ht="15" hidden="false" customHeight="false" outlineLevel="0" collapsed="false">
      <c r="A5640" s="17" t="s">
        <v>4950</v>
      </c>
      <c r="B5640" s="17" t="n">
        <v>4</v>
      </c>
      <c r="C5640" s="21" t="n">
        <v>46020</v>
      </c>
      <c r="D5640" s="17" t="s">
        <v>339</v>
      </c>
      <c r="E5640" s="17" t="s">
        <v>88</v>
      </c>
      <c r="F5640" s="17" t="s">
        <v>1490</v>
      </c>
      <c r="G5640" s="17" t="s">
        <v>61</v>
      </c>
      <c r="H5640" s="17" t="s">
        <v>1523</v>
      </c>
      <c r="I5640" s="17" t="s">
        <v>1524</v>
      </c>
      <c r="J5640" s="17" t="n">
        <v>1</v>
      </c>
      <c r="K5640" s="15" t="n">
        <v>170.9</v>
      </c>
      <c r="L5640" s="22" t="n">
        <v>0</v>
      </c>
      <c r="M5640" s="15" t="n">
        <v>0</v>
      </c>
      <c r="N5640" s="15" t="n">
        <f aca="false">J5640*K5640</f>
        <v>170.9</v>
      </c>
      <c r="O5640" s="15" t="n">
        <f aca="false">N5640*L5640</f>
        <v>0</v>
      </c>
      <c r="P5640" s="15" t="n">
        <f aca="false">N5640-O5640</f>
        <v>170.9</v>
      </c>
      <c r="Q5640" s="15" t="n">
        <f aca="false">J5640*INDEX(dProdutos!$F$2:$F$47,MATCH(E5640,dProdutos!$A$2:$A$47,0))</f>
        <v>98.14</v>
      </c>
      <c r="R5640" s="15" t="n">
        <f aca="false">IF(I5640="Cancelado",0,P5640-Q5640)</f>
        <v>72.76</v>
      </c>
      <c r="S5640" s="17" t="str">
        <f aca="false">INDEX(dProdutos!$D$2:$D$47,MATCH(E5640,dProdutos!$A$2:$A$47,0))</f>
        <v>Moda Feminina</v>
      </c>
    </row>
    <row r="5641" customFormat="false" ht="15" hidden="false" customHeight="false" outlineLevel="0" collapsed="false">
      <c r="A5641" s="17" t="s">
        <v>4951</v>
      </c>
      <c r="B5641" s="17" t="n">
        <v>1</v>
      </c>
      <c r="C5641" s="21" t="n">
        <v>46020</v>
      </c>
      <c r="D5641" s="17" t="s">
        <v>417</v>
      </c>
      <c r="E5641" s="17" t="s">
        <v>88</v>
      </c>
      <c r="F5641" s="17" t="s">
        <v>1490</v>
      </c>
      <c r="G5641" s="17" t="s">
        <v>61</v>
      </c>
      <c r="H5641" s="17" t="s">
        <v>1537</v>
      </c>
      <c r="I5641" s="17" t="s">
        <v>1524</v>
      </c>
      <c r="J5641" s="17" t="n">
        <v>1</v>
      </c>
      <c r="K5641" s="15" t="n">
        <v>170.9</v>
      </c>
      <c r="L5641" s="22" t="n">
        <v>0</v>
      </c>
      <c r="M5641" s="15" t="n">
        <v>0</v>
      </c>
      <c r="N5641" s="15" t="n">
        <f aca="false">J5641*K5641</f>
        <v>170.9</v>
      </c>
      <c r="O5641" s="15" t="n">
        <f aca="false">N5641*L5641</f>
        <v>0</v>
      </c>
      <c r="P5641" s="15" t="n">
        <f aca="false">N5641-O5641</f>
        <v>170.9</v>
      </c>
      <c r="Q5641" s="15" t="n">
        <f aca="false">J5641*INDEX(dProdutos!$F$2:$F$47,MATCH(E5641,dProdutos!$A$2:$A$47,0))</f>
        <v>98.14</v>
      </c>
      <c r="R5641" s="15" t="n">
        <f aca="false">IF(I5641="Cancelado",0,P5641-Q5641)</f>
        <v>72.76</v>
      </c>
      <c r="S5641" s="17" t="str">
        <f aca="false">INDEX(dProdutos!$D$2:$D$47,MATCH(E5641,dProdutos!$A$2:$A$47,0))</f>
        <v>Moda Feminina</v>
      </c>
    </row>
    <row r="5642" customFormat="false" ht="15" hidden="false" customHeight="false" outlineLevel="0" collapsed="false">
      <c r="A5642" s="17" t="s">
        <v>4952</v>
      </c>
      <c r="B5642" s="17" t="n">
        <v>1</v>
      </c>
      <c r="C5642" s="21" t="n">
        <v>46021</v>
      </c>
      <c r="D5642" s="17" t="s">
        <v>1162</v>
      </c>
      <c r="E5642" s="17" t="s">
        <v>174</v>
      </c>
      <c r="F5642" s="17" t="s">
        <v>1487</v>
      </c>
      <c r="G5642" s="17" t="s">
        <v>63</v>
      </c>
      <c r="H5642" s="17" t="s">
        <v>1523</v>
      </c>
      <c r="I5642" s="17" t="s">
        <v>1524</v>
      </c>
      <c r="J5642" s="17" t="n">
        <v>1</v>
      </c>
      <c r="K5642" s="15" t="n">
        <v>250.9</v>
      </c>
      <c r="L5642" s="22" t="n">
        <v>0.05</v>
      </c>
      <c r="M5642" s="15" t="n">
        <v>0</v>
      </c>
      <c r="N5642" s="15" t="n">
        <f aca="false">J5642*K5642</f>
        <v>250.9</v>
      </c>
      <c r="O5642" s="15" t="n">
        <f aca="false">N5642*L5642</f>
        <v>12.545</v>
      </c>
      <c r="P5642" s="15" t="n">
        <f aca="false">N5642-O5642</f>
        <v>238.355</v>
      </c>
      <c r="Q5642" s="15" t="n">
        <f aca="false">J5642*INDEX(dProdutos!$F$2:$F$47,MATCH(E5642,dProdutos!$A$2:$A$47,0))</f>
        <v>151.28</v>
      </c>
      <c r="R5642" s="15" t="n">
        <f aca="false">IF(I5642="Cancelado",0,P5642-Q5642)</f>
        <v>87.075</v>
      </c>
      <c r="S5642" s="17" t="str">
        <f aca="false">INDEX(dProdutos!$D$2:$D$47,MATCH(E5642,dProdutos!$A$2:$A$47,0))</f>
        <v>Casa</v>
      </c>
    </row>
    <row r="5643" customFormat="false" ht="15" hidden="false" customHeight="false" outlineLevel="0" collapsed="false">
      <c r="A5643" s="17" t="s">
        <v>4953</v>
      </c>
      <c r="B5643" s="17" t="n">
        <v>1</v>
      </c>
      <c r="C5643" s="21" t="n">
        <v>46021</v>
      </c>
      <c r="D5643" s="17" t="s">
        <v>280</v>
      </c>
      <c r="E5643" s="17" t="s">
        <v>88</v>
      </c>
      <c r="F5643" s="17" t="s">
        <v>1497</v>
      </c>
      <c r="G5643" s="17" t="s">
        <v>60</v>
      </c>
      <c r="H5643" s="17" t="s">
        <v>1523</v>
      </c>
      <c r="I5643" s="17" t="s">
        <v>1524</v>
      </c>
      <c r="J5643" s="17" t="n">
        <v>1</v>
      </c>
      <c r="K5643" s="15" t="n">
        <v>170.9</v>
      </c>
      <c r="L5643" s="22" t="n">
        <v>0.15</v>
      </c>
      <c r="M5643" s="15" t="n">
        <v>12.74</v>
      </c>
      <c r="N5643" s="15" t="n">
        <f aca="false">J5643*K5643</f>
        <v>170.9</v>
      </c>
      <c r="O5643" s="15" t="n">
        <f aca="false">N5643*L5643</f>
        <v>25.635</v>
      </c>
      <c r="P5643" s="15" t="n">
        <f aca="false">N5643-O5643</f>
        <v>145.265</v>
      </c>
      <c r="Q5643" s="15" t="n">
        <f aca="false">J5643*INDEX(dProdutos!$F$2:$F$47,MATCH(E5643,dProdutos!$A$2:$A$47,0))</f>
        <v>98.14</v>
      </c>
      <c r="R5643" s="15" t="n">
        <f aca="false">IF(I5643="Cancelado",0,P5643-Q5643)</f>
        <v>47.125</v>
      </c>
      <c r="S5643" s="17" t="str">
        <f aca="false">INDEX(dProdutos!$D$2:$D$47,MATCH(E5643,dProdutos!$A$2:$A$47,0))</f>
        <v>Moda Feminina</v>
      </c>
    </row>
    <row r="5644" customFormat="false" ht="15" hidden="false" customHeight="false" outlineLevel="0" collapsed="false">
      <c r="A5644" s="17" t="s">
        <v>4954</v>
      </c>
      <c r="B5644" s="17" t="n">
        <v>1</v>
      </c>
      <c r="C5644" s="21" t="n">
        <v>46021</v>
      </c>
      <c r="D5644" s="17" t="s">
        <v>642</v>
      </c>
      <c r="E5644" s="17" t="s">
        <v>192</v>
      </c>
      <c r="F5644" s="17" t="s">
        <v>1490</v>
      </c>
      <c r="G5644" s="17" t="s">
        <v>63</v>
      </c>
      <c r="H5644" s="17" t="s">
        <v>1537</v>
      </c>
      <c r="I5644" s="17" t="s">
        <v>1524</v>
      </c>
      <c r="J5644" s="17" t="n">
        <v>1</v>
      </c>
      <c r="K5644" s="15" t="n">
        <v>245.9</v>
      </c>
      <c r="L5644" s="22" t="n">
        <v>0.05</v>
      </c>
      <c r="M5644" s="15" t="n">
        <v>28.52</v>
      </c>
      <c r="N5644" s="15" t="n">
        <f aca="false">J5644*K5644</f>
        <v>245.9</v>
      </c>
      <c r="O5644" s="15" t="n">
        <f aca="false">N5644*L5644</f>
        <v>12.295</v>
      </c>
      <c r="P5644" s="15" t="n">
        <f aca="false">N5644-O5644</f>
        <v>233.605</v>
      </c>
      <c r="Q5644" s="15" t="n">
        <f aca="false">J5644*INDEX(dProdutos!$F$2:$F$47,MATCH(E5644,dProdutos!$A$2:$A$47,0))</f>
        <v>107.78</v>
      </c>
      <c r="R5644" s="15" t="n">
        <f aca="false">IF(I5644="Cancelado",0,P5644-Q5644)</f>
        <v>125.825</v>
      </c>
      <c r="S5644" s="17" t="str">
        <f aca="false">INDEX(dProdutos!$D$2:$D$47,MATCH(E5644,dProdutos!$A$2:$A$47,0))</f>
        <v>Eletrônicos</v>
      </c>
    </row>
    <row r="5645" customFormat="false" ht="15" hidden="false" customHeight="false" outlineLevel="0" collapsed="false">
      <c r="A5645" s="17" t="s">
        <v>4954</v>
      </c>
      <c r="B5645" s="17" t="n">
        <v>2</v>
      </c>
      <c r="C5645" s="21" t="n">
        <v>46021</v>
      </c>
      <c r="D5645" s="17" t="s">
        <v>642</v>
      </c>
      <c r="E5645" s="17" t="s">
        <v>171</v>
      </c>
      <c r="F5645" s="17" t="s">
        <v>1490</v>
      </c>
      <c r="G5645" s="17" t="s">
        <v>63</v>
      </c>
      <c r="H5645" s="17" t="s">
        <v>1537</v>
      </c>
      <c r="I5645" s="17" t="s">
        <v>1524</v>
      </c>
      <c r="J5645" s="17" t="n">
        <v>1</v>
      </c>
      <c r="K5645" s="15" t="n">
        <v>246.9</v>
      </c>
      <c r="L5645" s="22" t="n">
        <v>0</v>
      </c>
      <c r="M5645" s="15" t="n">
        <v>0</v>
      </c>
      <c r="N5645" s="15" t="n">
        <f aca="false">J5645*K5645</f>
        <v>246.9</v>
      </c>
      <c r="O5645" s="15" t="n">
        <f aca="false">N5645*L5645</f>
        <v>0</v>
      </c>
      <c r="P5645" s="15" t="n">
        <f aca="false">N5645-O5645</f>
        <v>246.9</v>
      </c>
      <c r="Q5645" s="15" t="n">
        <f aca="false">J5645*INDEX(dProdutos!$F$2:$F$47,MATCH(E5645,dProdutos!$A$2:$A$47,0))</f>
        <v>103.61</v>
      </c>
      <c r="R5645" s="15" t="n">
        <f aca="false">IF(I5645="Cancelado",0,P5645-Q5645)</f>
        <v>143.29</v>
      </c>
      <c r="S5645" s="17" t="str">
        <f aca="false">INDEX(dProdutos!$D$2:$D$47,MATCH(E5645,dProdutos!$A$2:$A$47,0))</f>
        <v>Casa</v>
      </c>
    </row>
    <row r="5646" customFormat="false" ht="15" hidden="false" customHeight="false" outlineLevel="0" collapsed="false">
      <c r="A5646" s="17" t="s">
        <v>4955</v>
      </c>
      <c r="B5646" s="17" t="n">
        <v>1</v>
      </c>
      <c r="C5646" s="21" t="n">
        <v>46021</v>
      </c>
      <c r="D5646" s="17" t="s">
        <v>931</v>
      </c>
      <c r="E5646" s="17" t="s">
        <v>177</v>
      </c>
      <c r="F5646" s="17" t="s">
        <v>1499</v>
      </c>
      <c r="G5646" s="17" t="s">
        <v>63</v>
      </c>
      <c r="H5646" s="17" t="s">
        <v>1537</v>
      </c>
      <c r="I5646" s="17" t="s">
        <v>1524</v>
      </c>
      <c r="J5646" s="17" t="n">
        <v>1</v>
      </c>
      <c r="K5646" s="15" t="n">
        <v>257.9</v>
      </c>
      <c r="L5646" s="22" t="n">
        <v>0</v>
      </c>
      <c r="M5646" s="15" t="n">
        <v>0</v>
      </c>
      <c r="N5646" s="15" t="n">
        <f aca="false">J5646*K5646</f>
        <v>257.9</v>
      </c>
      <c r="O5646" s="15" t="n">
        <f aca="false">N5646*L5646</f>
        <v>0</v>
      </c>
      <c r="P5646" s="15" t="n">
        <f aca="false">N5646-O5646</f>
        <v>257.9</v>
      </c>
      <c r="Q5646" s="15" t="n">
        <f aca="false">J5646*INDEX(dProdutos!$F$2:$F$47,MATCH(E5646,dProdutos!$A$2:$A$47,0))</f>
        <v>138.23</v>
      </c>
      <c r="R5646" s="15" t="n">
        <f aca="false">IF(I5646="Cancelado",0,P5646-Q5646)</f>
        <v>119.67</v>
      </c>
      <c r="S5646" s="17" t="str">
        <f aca="false">INDEX(dProdutos!$D$2:$D$47,MATCH(E5646,dProdutos!$A$2:$A$47,0))</f>
        <v>Casa</v>
      </c>
    </row>
    <row r="5647" customFormat="false" ht="15" hidden="false" customHeight="false" outlineLevel="0" collapsed="false">
      <c r="A5647" s="17" t="s">
        <v>4955</v>
      </c>
      <c r="B5647" s="17" t="n">
        <v>2</v>
      </c>
      <c r="C5647" s="21" t="n">
        <v>46021</v>
      </c>
      <c r="D5647" s="17" t="s">
        <v>931</v>
      </c>
      <c r="E5647" s="17" t="s">
        <v>201</v>
      </c>
      <c r="F5647" s="17" t="s">
        <v>1499</v>
      </c>
      <c r="G5647" s="17" t="s">
        <v>63</v>
      </c>
      <c r="H5647" s="17" t="s">
        <v>1537</v>
      </c>
      <c r="I5647" s="17" t="s">
        <v>1524</v>
      </c>
      <c r="J5647" s="17" t="n">
        <v>1</v>
      </c>
      <c r="K5647" s="15" t="n">
        <v>236.9</v>
      </c>
      <c r="L5647" s="22" t="n">
        <v>0</v>
      </c>
      <c r="M5647" s="15" t="n">
        <v>0</v>
      </c>
      <c r="N5647" s="15" t="n">
        <f aca="false">J5647*K5647</f>
        <v>236.9</v>
      </c>
      <c r="O5647" s="15" t="n">
        <f aca="false">N5647*L5647</f>
        <v>0</v>
      </c>
      <c r="P5647" s="15" t="n">
        <f aca="false">N5647-O5647</f>
        <v>236.9</v>
      </c>
      <c r="Q5647" s="15" t="n">
        <f aca="false">J5647*INDEX(dProdutos!$F$2:$F$47,MATCH(E5647,dProdutos!$A$2:$A$47,0))</f>
        <v>96.23</v>
      </c>
      <c r="R5647" s="15" t="n">
        <f aca="false">IF(I5647="Cancelado",0,P5647-Q5647)</f>
        <v>140.67</v>
      </c>
      <c r="S5647" s="17" t="str">
        <f aca="false">INDEX(dProdutos!$D$2:$D$47,MATCH(E5647,dProdutos!$A$2:$A$47,0))</f>
        <v>Beleza</v>
      </c>
    </row>
    <row r="5648" customFormat="false" ht="15" hidden="false" customHeight="false" outlineLevel="0" collapsed="false">
      <c r="A5648" s="17" t="s">
        <v>4956</v>
      </c>
      <c r="B5648" s="17" t="n">
        <v>1</v>
      </c>
      <c r="C5648" s="21" t="n">
        <v>46021</v>
      </c>
      <c r="D5648" s="17" t="s">
        <v>1184</v>
      </c>
      <c r="E5648" s="17" t="s">
        <v>144</v>
      </c>
      <c r="F5648" s="17" t="s">
        <v>1490</v>
      </c>
      <c r="G5648" s="17" t="s">
        <v>62</v>
      </c>
      <c r="H5648" s="17" t="s">
        <v>1537</v>
      </c>
      <c r="I5648" s="17" t="s">
        <v>1524</v>
      </c>
      <c r="J5648" s="17" t="n">
        <v>1</v>
      </c>
      <c r="K5648" s="15" t="n">
        <v>260.9</v>
      </c>
      <c r="L5648" s="22" t="n">
        <v>0</v>
      </c>
      <c r="M5648" s="15" t="n">
        <v>0</v>
      </c>
      <c r="N5648" s="15" t="n">
        <f aca="false">J5648*K5648</f>
        <v>260.9</v>
      </c>
      <c r="O5648" s="15" t="n">
        <f aca="false">N5648*L5648</f>
        <v>0</v>
      </c>
      <c r="P5648" s="15" t="n">
        <f aca="false">N5648-O5648</f>
        <v>260.9</v>
      </c>
      <c r="Q5648" s="15" t="n">
        <f aca="false">J5648*INDEX(dProdutos!$F$2:$F$47,MATCH(E5648,dProdutos!$A$2:$A$47,0))</f>
        <v>99.86</v>
      </c>
      <c r="R5648" s="15" t="n">
        <f aca="false">IF(I5648="Cancelado",0,P5648-Q5648)</f>
        <v>161.04</v>
      </c>
      <c r="S5648" s="17" t="str">
        <f aca="false">INDEX(dProdutos!$D$2:$D$47,MATCH(E5648,dProdutos!$A$2:$A$47,0))</f>
        <v>Acessórios</v>
      </c>
    </row>
    <row r="5649" customFormat="false" ht="15" hidden="false" customHeight="false" outlineLevel="0" collapsed="false">
      <c r="A5649" s="17" t="s">
        <v>4957</v>
      </c>
      <c r="B5649" s="17" t="n">
        <v>1</v>
      </c>
      <c r="C5649" s="21" t="n">
        <v>46021</v>
      </c>
      <c r="D5649" s="17" t="s">
        <v>1392</v>
      </c>
      <c r="E5649" s="17" t="s">
        <v>150</v>
      </c>
      <c r="F5649" s="17" t="s">
        <v>1493</v>
      </c>
      <c r="G5649" s="17" t="s">
        <v>59</v>
      </c>
      <c r="H5649" s="17" t="s">
        <v>1527</v>
      </c>
      <c r="I5649" s="17" t="s">
        <v>1524</v>
      </c>
      <c r="J5649" s="17" t="n">
        <v>3</v>
      </c>
      <c r="K5649" s="15" t="n">
        <v>71.9</v>
      </c>
      <c r="L5649" s="22" t="n">
        <v>0</v>
      </c>
      <c r="M5649" s="15" t="n">
        <v>0</v>
      </c>
      <c r="N5649" s="15" t="n">
        <f aca="false">J5649*K5649</f>
        <v>215.7</v>
      </c>
      <c r="O5649" s="15" t="n">
        <f aca="false">N5649*L5649</f>
        <v>0</v>
      </c>
      <c r="P5649" s="15" t="n">
        <f aca="false">N5649-O5649</f>
        <v>215.7</v>
      </c>
      <c r="Q5649" s="15" t="n">
        <f aca="false">J5649*INDEX(dProdutos!$F$2:$F$47,MATCH(E5649,dProdutos!$A$2:$A$47,0))</f>
        <v>82.14</v>
      </c>
      <c r="R5649" s="15" t="n">
        <f aca="false">IF(I5649="Cancelado",0,P5649-Q5649)</f>
        <v>133.56</v>
      </c>
      <c r="S5649" s="17" t="str">
        <f aca="false">INDEX(dProdutos!$D$2:$D$47,MATCH(E5649,dProdutos!$A$2:$A$47,0))</f>
        <v>Acessórios</v>
      </c>
    </row>
    <row r="5650" customFormat="false" ht="15" hidden="false" customHeight="false" outlineLevel="0" collapsed="false">
      <c r="A5650" s="17" t="s">
        <v>4958</v>
      </c>
      <c r="B5650" s="17" t="n">
        <v>1</v>
      </c>
      <c r="C5650" s="21" t="n">
        <v>46021</v>
      </c>
      <c r="D5650" s="17" t="s">
        <v>1478</v>
      </c>
      <c r="E5650" s="17" t="s">
        <v>88</v>
      </c>
      <c r="F5650" s="17" t="s">
        <v>1497</v>
      </c>
      <c r="G5650" s="17" t="s">
        <v>59</v>
      </c>
      <c r="H5650" s="17" t="s">
        <v>1537</v>
      </c>
      <c r="I5650" s="17" t="s">
        <v>1524</v>
      </c>
      <c r="J5650" s="17" t="n">
        <v>1</v>
      </c>
      <c r="K5650" s="15" t="n">
        <v>170.9</v>
      </c>
      <c r="L5650" s="22" t="n">
        <v>0</v>
      </c>
      <c r="M5650" s="15" t="n">
        <v>0</v>
      </c>
      <c r="N5650" s="15" t="n">
        <f aca="false">J5650*K5650</f>
        <v>170.9</v>
      </c>
      <c r="O5650" s="15" t="n">
        <f aca="false">N5650*L5650</f>
        <v>0</v>
      </c>
      <c r="P5650" s="15" t="n">
        <f aca="false">N5650-O5650</f>
        <v>170.9</v>
      </c>
      <c r="Q5650" s="15" t="n">
        <f aca="false">J5650*INDEX(dProdutos!$F$2:$F$47,MATCH(E5650,dProdutos!$A$2:$A$47,0))</f>
        <v>98.14</v>
      </c>
      <c r="R5650" s="15" t="n">
        <f aca="false">IF(I5650="Cancelado",0,P5650-Q5650)</f>
        <v>72.76</v>
      </c>
      <c r="S5650" s="17" t="str">
        <f aca="false">INDEX(dProdutos!$D$2:$D$47,MATCH(E5650,dProdutos!$A$2:$A$47,0))</f>
        <v>Moda Feminina</v>
      </c>
    </row>
    <row r="5651" customFormat="false" ht="15" hidden="false" customHeight="false" outlineLevel="0" collapsed="false">
      <c r="A5651" s="17" t="s">
        <v>4959</v>
      </c>
      <c r="B5651" s="17" t="n">
        <v>1</v>
      </c>
      <c r="C5651" s="21" t="n">
        <v>46021</v>
      </c>
      <c r="D5651" s="17" t="s">
        <v>590</v>
      </c>
      <c r="E5651" s="17" t="s">
        <v>81</v>
      </c>
      <c r="F5651" s="17" t="s">
        <v>1499</v>
      </c>
      <c r="G5651" s="17" t="s">
        <v>63</v>
      </c>
      <c r="H5651" s="17" t="s">
        <v>1523</v>
      </c>
      <c r="I5651" s="17" t="s">
        <v>1524</v>
      </c>
      <c r="J5651" s="17" t="n">
        <v>1</v>
      </c>
      <c r="K5651" s="15" t="n">
        <v>64.9</v>
      </c>
      <c r="L5651" s="22" t="n">
        <v>0</v>
      </c>
      <c r="M5651" s="15" t="n">
        <v>19.34</v>
      </c>
      <c r="N5651" s="15" t="n">
        <f aca="false">J5651*K5651</f>
        <v>64.9</v>
      </c>
      <c r="O5651" s="15" t="n">
        <f aca="false">N5651*L5651</f>
        <v>0</v>
      </c>
      <c r="P5651" s="15" t="n">
        <f aca="false">N5651-O5651</f>
        <v>64.9</v>
      </c>
      <c r="Q5651" s="15" t="n">
        <f aca="false">J5651*INDEX(dProdutos!$F$2:$F$47,MATCH(E5651,dProdutos!$A$2:$A$47,0))</f>
        <v>26.12</v>
      </c>
      <c r="R5651" s="15" t="n">
        <f aca="false">IF(I5651="Cancelado",0,P5651-Q5651)</f>
        <v>38.78</v>
      </c>
      <c r="S5651" s="17" t="str">
        <f aca="false">INDEX(dProdutos!$D$2:$D$47,MATCH(E5651,dProdutos!$A$2:$A$47,0))</f>
        <v>Moda Feminina</v>
      </c>
    </row>
    <row r="5652" customFormat="false" ht="15" hidden="false" customHeight="false" outlineLevel="0" collapsed="false">
      <c r="A5652" s="17" t="s">
        <v>4959</v>
      </c>
      <c r="B5652" s="17" t="n">
        <v>2</v>
      </c>
      <c r="C5652" s="21" t="n">
        <v>46021</v>
      </c>
      <c r="D5652" s="17" t="s">
        <v>590</v>
      </c>
      <c r="E5652" s="17" t="s">
        <v>204</v>
      </c>
      <c r="F5652" s="17" t="s">
        <v>1499</v>
      </c>
      <c r="G5652" s="17" t="s">
        <v>63</v>
      </c>
      <c r="H5652" s="17" t="s">
        <v>1523</v>
      </c>
      <c r="I5652" s="17" t="s">
        <v>1524</v>
      </c>
      <c r="J5652" s="17" t="n">
        <v>1</v>
      </c>
      <c r="K5652" s="15" t="n">
        <v>64.9</v>
      </c>
      <c r="L5652" s="22" t="n">
        <v>0.1</v>
      </c>
      <c r="M5652" s="15" t="n">
        <v>0</v>
      </c>
      <c r="N5652" s="15" t="n">
        <f aca="false">J5652*K5652</f>
        <v>64.9</v>
      </c>
      <c r="O5652" s="15" t="n">
        <f aca="false">N5652*L5652</f>
        <v>6.49</v>
      </c>
      <c r="P5652" s="15" t="n">
        <f aca="false">N5652-O5652</f>
        <v>58.41</v>
      </c>
      <c r="Q5652" s="15" t="n">
        <f aca="false">J5652*INDEX(dProdutos!$F$2:$F$47,MATCH(E5652,dProdutos!$A$2:$A$47,0))</f>
        <v>27.52</v>
      </c>
      <c r="R5652" s="15" t="n">
        <f aca="false">IF(I5652="Cancelado",0,P5652-Q5652)</f>
        <v>30.89</v>
      </c>
      <c r="S5652" s="17" t="str">
        <f aca="false">INDEX(dProdutos!$D$2:$D$47,MATCH(E5652,dProdutos!$A$2:$A$47,0))</f>
        <v>Beleza</v>
      </c>
    </row>
    <row r="5653" customFormat="false" ht="15" hidden="false" customHeight="false" outlineLevel="0" collapsed="false">
      <c r="A5653" s="17" t="s">
        <v>4960</v>
      </c>
      <c r="B5653" s="17" t="n">
        <v>1</v>
      </c>
      <c r="C5653" s="21" t="n">
        <v>46021</v>
      </c>
      <c r="D5653" s="17" t="s">
        <v>933</v>
      </c>
      <c r="E5653" s="17" t="s">
        <v>150</v>
      </c>
      <c r="F5653" s="17" t="s">
        <v>1497</v>
      </c>
      <c r="G5653" s="17" t="s">
        <v>60</v>
      </c>
      <c r="H5653" s="17" t="s">
        <v>1523</v>
      </c>
      <c r="I5653" s="17" t="s">
        <v>1524</v>
      </c>
      <c r="J5653" s="17" t="n">
        <v>1</v>
      </c>
      <c r="K5653" s="15" t="n">
        <v>71.9</v>
      </c>
      <c r="L5653" s="22" t="n">
        <v>0</v>
      </c>
      <c r="M5653" s="15" t="n">
        <v>26.25</v>
      </c>
      <c r="N5653" s="15" t="n">
        <f aca="false">J5653*K5653</f>
        <v>71.9</v>
      </c>
      <c r="O5653" s="15" t="n">
        <f aca="false">N5653*L5653</f>
        <v>0</v>
      </c>
      <c r="P5653" s="15" t="n">
        <f aca="false">N5653-O5653</f>
        <v>71.9</v>
      </c>
      <c r="Q5653" s="15" t="n">
        <f aca="false">J5653*INDEX(dProdutos!$F$2:$F$47,MATCH(E5653,dProdutos!$A$2:$A$47,0))</f>
        <v>27.38</v>
      </c>
      <c r="R5653" s="15" t="n">
        <f aca="false">IF(I5653="Cancelado",0,P5653-Q5653)</f>
        <v>44.52</v>
      </c>
      <c r="S5653" s="17" t="str">
        <f aca="false">INDEX(dProdutos!$D$2:$D$47,MATCH(E5653,dProdutos!$A$2:$A$47,0))</f>
        <v>Acessórios</v>
      </c>
    </row>
    <row r="5654" customFormat="false" ht="15" hidden="false" customHeight="false" outlineLevel="0" collapsed="false">
      <c r="A5654" s="17" t="s">
        <v>4961</v>
      </c>
      <c r="B5654" s="17" t="n">
        <v>1</v>
      </c>
      <c r="C5654" s="21" t="n">
        <v>46021</v>
      </c>
      <c r="D5654" s="17" t="s">
        <v>1105</v>
      </c>
      <c r="E5654" s="17" t="s">
        <v>162</v>
      </c>
      <c r="F5654" s="17" t="s">
        <v>1490</v>
      </c>
      <c r="G5654" s="17" t="s">
        <v>61</v>
      </c>
      <c r="H5654" s="17" t="s">
        <v>1527</v>
      </c>
      <c r="I5654" s="17" t="s">
        <v>1524</v>
      </c>
      <c r="J5654" s="17" t="n">
        <v>2</v>
      </c>
      <c r="K5654" s="15" t="n">
        <v>231.9</v>
      </c>
      <c r="L5654" s="22" t="n">
        <v>0.15</v>
      </c>
      <c r="M5654" s="15" t="n">
        <v>17.29</v>
      </c>
      <c r="N5654" s="15" t="n">
        <f aca="false">J5654*K5654</f>
        <v>463.8</v>
      </c>
      <c r="O5654" s="15" t="n">
        <f aca="false">N5654*L5654</f>
        <v>69.57</v>
      </c>
      <c r="P5654" s="15" t="n">
        <f aca="false">N5654-O5654</f>
        <v>394.23</v>
      </c>
      <c r="Q5654" s="15" t="n">
        <f aca="false">J5654*INDEX(dProdutos!$F$2:$F$47,MATCH(E5654,dProdutos!$A$2:$A$47,0))</f>
        <v>268.82</v>
      </c>
      <c r="R5654" s="15" t="n">
        <f aca="false">IF(I5654="Cancelado",0,P5654-Q5654)</f>
        <v>125.41</v>
      </c>
      <c r="S5654" s="17" t="str">
        <f aca="false">INDEX(dProdutos!$D$2:$D$47,MATCH(E5654,dProdutos!$A$2:$A$47,0))</f>
        <v>Casa</v>
      </c>
    </row>
    <row r="5655" customFormat="false" ht="15" hidden="false" customHeight="false" outlineLevel="0" collapsed="false">
      <c r="A5655" s="17" t="s">
        <v>4961</v>
      </c>
      <c r="B5655" s="17" t="n">
        <v>2</v>
      </c>
      <c r="C5655" s="21" t="n">
        <v>46021</v>
      </c>
      <c r="D5655" s="17" t="s">
        <v>1105</v>
      </c>
      <c r="E5655" s="17" t="s">
        <v>117</v>
      </c>
      <c r="F5655" s="17" t="s">
        <v>1490</v>
      </c>
      <c r="G5655" s="17" t="s">
        <v>61</v>
      </c>
      <c r="H5655" s="17" t="s">
        <v>1527</v>
      </c>
      <c r="I5655" s="17" t="s">
        <v>1524</v>
      </c>
      <c r="J5655" s="17" t="n">
        <v>1</v>
      </c>
      <c r="K5655" s="15" t="n">
        <v>166.9</v>
      </c>
      <c r="L5655" s="22" t="n">
        <v>0.1</v>
      </c>
      <c r="M5655" s="15" t="n">
        <v>0</v>
      </c>
      <c r="N5655" s="15" t="n">
        <f aca="false">J5655*K5655</f>
        <v>166.9</v>
      </c>
      <c r="O5655" s="15" t="n">
        <f aca="false">N5655*L5655</f>
        <v>16.69</v>
      </c>
      <c r="P5655" s="15" t="n">
        <f aca="false">N5655-O5655</f>
        <v>150.21</v>
      </c>
      <c r="Q5655" s="15" t="n">
        <f aca="false">J5655*INDEX(dProdutos!$F$2:$F$47,MATCH(E5655,dProdutos!$A$2:$A$47,0))</f>
        <v>73.23</v>
      </c>
      <c r="R5655" s="15" t="n">
        <f aca="false">IF(I5655="Cancelado",0,P5655-Q5655)</f>
        <v>76.98</v>
      </c>
      <c r="S5655" s="17" t="str">
        <f aca="false">INDEX(dProdutos!$D$2:$D$47,MATCH(E5655,dProdutos!$A$2:$A$47,0))</f>
        <v>Moda Masculina</v>
      </c>
    </row>
    <row r="5656" customFormat="false" ht="15" hidden="false" customHeight="false" outlineLevel="0" collapsed="false">
      <c r="A5656" s="17" t="s">
        <v>4962</v>
      </c>
      <c r="B5656" s="17" t="n">
        <v>1</v>
      </c>
      <c r="C5656" s="21" t="n">
        <v>46021</v>
      </c>
      <c r="D5656" s="17" t="s">
        <v>877</v>
      </c>
      <c r="E5656" s="17" t="s">
        <v>192</v>
      </c>
      <c r="F5656" s="17" t="s">
        <v>1495</v>
      </c>
      <c r="G5656" s="17" t="s">
        <v>62</v>
      </c>
      <c r="H5656" s="17" t="s">
        <v>1523</v>
      </c>
      <c r="I5656" s="17" t="s">
        <v>1531</v>
      </c>
      <c r="J5656" s="17" t="n">
        <v>2</v>
      </c>
      <c r="K5656" s="15" t="n">
        <v>245.9</v>
      </c>
      <c r="L5656" s="22" t="n">
        <v>0</v>
      </c>
      <c r="M5656" s="15" t="n">
        <v>12.12</v>
      </c>
      <c r="N5656" s="15" t="n">
        <f aca="false">J5656*K5656</f>
        <v>491.8</v>
      </c>
      <c r="O5656" s="15" t="n">
        <f aca="false">N5656*L5656</f>
        <v>0</v>
      </c>
      <c r="P5656" s="15" t="n">
        <f aca="false">N5656-O5656</f>
        <v>491.8</v>
      </c>
      <c r="Q5656" s="15" t="n">
        <f aca="false">J5656*INDEX(dProdutos!$F$2:$F$47,MATCH(E5656,dProdutos!$A$2:$A$47,0))</f>
        <v>215.56</v>
      </c>
      <c r="R5656" s="15" t="n">
        <f aca="false">IF(I5656="Cancelado",0,P5656-Q5656)</f>
        <v>0</v>
      </c>
      <c r="S5656" s="17" t="str">
        <f aca="false">INDEX(dProdutos!$D$2:$D$47,MATCH(E5656,dProdutos!$A$2:$A$47,0))</f>
        <v>Eletrônicos</v>
      </c>
    </row>
    <row r="5657" customFormat="false" ht="15" hidden="false" customHeight="false" outlineLevel="0" collapsed="false">
      <c r="A5657" s="17" t="s">
        <v>4963</v>
      </c>
      <c r="B5657" s="17" t="n">
        <v>1</v>
      </c>
      <c r="C5657" s="21" t="n">
        <v>46021</v>
      </c>
      <c r="D5657" s="17" t="s">
        <v>1145</v>
      </c>
      <c r="E5657" s="17" t="s">
        <v>174</v>
      </c>
      <c r="F5657" s="17" t="s">
        <v>1493</v>
      </c>
      <c r="G5657" s="17" t="s">
        <v>62</v>
      </c>
      <c r="H5657" s="17" t="s">
        <v>1523</v>
      </c>
      <c r="I5657" s="17" t="s">
        <v>1524</v>
      </c>
      <c r="J5657" s="17" t="n">
        <v>1</v>
      </c>
      <c r="K5657" s="15" t="n">
        <v>250.9</v>
      </c>
      <c r="L5657" s="22" t="n">
        <v>0.1</v>
      </c>
      <c r="M5657" s="15" t="n">
        <v>20.44</v>
      </c>
      <c r="N5657" s="15" t="n">
        <f aca="false">J5657*K5657</f>
        <v>250.9</v>
      </c>
      <c r="O5657" s="15" t="n">
        <f aca="false">N5657*L5657</f>
        <v>25.09</v>
      </c>
      <c r="P5657" s="15" t="n">
        <f aca="false">N5657-O5657</f>
        <v>225.81</v>
      </c>
      <c r="Q5657" s="15" t="n">
        <f aca="false">J5657*INDEX(dProdutos!$F$2:$F$47,MATCH(E5657,dProdutos!$A$2:$A$47,0))</f>
        <v>151.28</v>
      </c>
      <c r="R5657" s="15" t="n">
        <f aca="false">IF(I5657="Cancelado",0,P5657-Q5657)</f>
        <v>74.53</v>
      </c>
      <c r="S5657" s="17" t="str">
        <f aca="false">INDEX(dProdutos!$D$2:$D$47,MATCH(E5657,dProdutos!$A$2:$A$47,0))</f>
        <v>Casa</v>
      </c>
    </row>
    <row r="5658" customFormat="false" ht="15" hidden="false" customHeight="false" outlineLevel="0" collapsed="false">
      <c r="A5658" s="17" t="s">
        <v>4964</v>
      </c>
      <c r="B5658" s="17" t="n">
        <v>1</v>
      </c>
      <c r="C5658" s="21" t="n">
        <v>46021</v>
      </c>
      <c r="D5658" s="17" t="s">
        <v>629</v>
      </c>
      <c r="E5658" s="17" t="s">
        <v>165</v>
      </c>
      <c r="F5658" s="17" t="s">
        <v>1499</v>
      </c>
      <c r="G5658" s="17" t="s">
        <v>63</v>
      </c>
      <c r="H5658" s="17" t="s">
        <v>1523</v>
      </c>
      <c r="I5658" s="17" t="s">
        <v>1524</v>
      </c>
      <c r="J5658" s="17" t="n">
        <v>2</v>
      </c>
      <c r="K5658" s="15" t="n">
        <v>231.9</v>
      </c>
      <c r="L5658" s="22" t="n">
        <v>0.05</v>
      </c>
      <c r="M5658" s="15" t="n">
        <v>0</v>
      </c>
      <c r="N5658" s="15" t="n">
        <f aca="false">J5658*K5658</f>
        <v>463.8</v>
      </c>
      <c r="O5658" s="15" t="n">
        <f aca="false">N5658*L5658</f>
        <v>23.19</v>
      </c>
      <c r="P5658" s="15" t="n">
        <f aca="false">N5658-O5658</f>
        <v>440.61</v>
      </c>
      <c r="Q5658" s="15" t="n">
        <f aca="false">J5658*INDEX(dProdutos!$F$2:$F$47,MATCH(E5658,dProdutos!$A$2:$A$47,0))</f>
        <v>281.66</v>
      </c>
      <c r="R5658" s="15" t="n">
        <f aca="false">IF(I5658="Cancelado",0,P5658-Q5658)</f>
        <v>158.95</v>
      </c>
      <c r="S5658" s="17" t="str">
        <f aca="false">INDEX(dProdutos!$D$2:$D$47,MATCH(E5658,dProdutos!$A$2:$A$47,0))</f>
        <v>Casa</v>
      </c>
    </row>
    <row r="5659" customFormat="false" ht="15" hidden="false" customHeight="false" outlineLevel="0" collapsed="false">
      <c r="A5659" s="17" t="s">
        <v>4965</v>
      </c>
      <c r="B5659" s="17" t="n">
        <v>1</v>
      </c>
      <c r="C5659" s="21" t="n">
        <v>46022</v>
      </c>
      <c r="D5659" s="17" t="s">
        <v>554</v>
      </c>
      <c r="E5659" s="17" t="s">
        <v>114</v>
      </c>
      <c r="F5659" s="17" t="s">
        <v>1499</v>
      </c>
      <c r="G5659" s="17" t="s">
        <v>60</v>
      </c>
      <c r="H5659" s="17" t="s">
        <v>1527</v>
      </c>
      <c r="I5659" s="17" t="s">
        <v>1524</v>
      </c>
      <c r="J5659" s="17" t="n">
        <v>1</v>
      </c>
      <c r="K5659" s="15" t="n">
        <v>202.9</v>
      </c>
      <c r="L5659" s="22" t="n">
        <v>0.1</v>
      </c>
      <c r="M5659" s="15" t="n">
        <v>22.98</v>
      </c>
      <c r="N5659" s="15" t="n">
        <f aca="false">J5659*K5659</f>
        <v>202.9</v>
      </c>
      <c r="O5659" s="15" t="n">
        <f aca="false">N5659*L5659</f>
        <v>20.29</v>
      </c>
      <c r="P5659" s="15" t="n">
        <f aca="false">N5659-O5659</f>
        <v>182.61</v>
      </c>
      <c r="Q5659" s="15" t="n">
        <f aca="false">J5659*INDEX(dProdutos!$F$2:$F$47,MATCH(E5659,dProdutos!$A$2:$A$47,0))</f>
        <v>110.39</v>
      </c>
      <c r="R5659" s="15" t="n">
        <f aca="false">IF(I5659="Cancelado",0,P5659-Q5659)</f>
        <v>72.22</v>
      </c>
      <c r="S5659" s="17" t="str">
        <f aca="false">INDEX(dProdutos!$D$2:$D$47,MATCH(E5659,dProdutos!$A$2:$A$47,0))</f>
        <v>Moda Masculina</v>
      </c>
    </row>
    <row r="5660" customFormat="false" ht="15" hidden="false" customHeight="false" outlineLevel="0" collapsed="false">
      <c r="A5660" s="17" t="s">
        <v>4965</v>
      </c>
      <c r="B5660" s="17" t="n">
        <v>2</v>
      </c>
      <c r="C5660" s="21" t="n">
        <v>46022</v>
      </c>
      <c r="D5660" s="17" t="s">
        <v>554</v>
      </c>
      <c r="E5660" s="17" t="s">
        <v>144</v>
      </c>
      <c r="F5660" s="17" t="s">
        <v>1499</v>
      </c>
      <c r="G5660" s="17" t="s">
        <v>60</v>
      </c>
      <c r="H5660" s="17" t="s">
        <v>1527</v>
      </c>
      <c r="I5660" s="17" t="s">
        <v>1524</v>
      </c>
      <c r="J5660" s="17" t="n">
        <v>3</v>
      </c>
      <c r="K5660" s="15" t="n">
        <v>260.9</v>
      </c>
      <c r="L5660" s="22" t="n">
        <v>0</v>
      </c>
      <c r="M5660" s="15" t="n">
        <v>0</v>
      </c>
      <c r="N5660" s="15" t="n">
        <f aca="false">J5660*K5660</f>
        <v>782.7</v>
      </c>
      <c r="O5660" s="15" t="n">
        <f aca="false">N5660*L5660</f>
        <v>0</v>
      </c>
      <c r="P5660" s="15" t="n">
        <f aca="false">N5660-O5660</f>
        <v>782.7</v>
      </c>
      <c r="Q5660" s="15" t="n">
        <f aca="false">J5660*INDEX(dProdutos!$F$2:$F$47,MATCH(E5660,dProdutos!$A$2:$A$47,0))</f>
        <v>299.58</v>
      </c>
      <c r="R5660" s="15" t="n">
        <f aca="false">IF(I5660="Cancelado",0,P5660-Q5660)</f>
        <v>483.12</v>
      </c>
      <c r="S5660" s="17" t="str">
        <f aca="false">INDEX(dProdutos!$D$2:$D$47,MATCH(E5660,dProdutos!$A$2:$A$47,0))</f>
        <v>Acessórios</v>
      </c>
    </row>
    <row r="5661" customFormat="false" ht="15" hidden="false" customHeight="false" outlineLevel="0" collapsed="false">
      <c r="A5661" s="17" t="s">
        <v>4965</v>
      </c>
      <c r="B5661" s="17" t="n">
        <v>3</v>
      </c>
      <c r="C5661" s="21" t="n">
        <v>46022</v>
      </c>
      <c r="D5661" s="17" t="s">
        <v>554</v>
      </c>
      <c r="E5661" s="17" t="s">
        <v>213</v>
      </c>
      <c r="F5661" s="17" t="s">
        <v>1499</v>
      </c>
      <c r="G5661" s="17" t="s">
        <v>60</v>
      </c>
      <c r="H5661" s="17" t="s">
        <v>1527</v>
      </c>
      <c r="I5661" s="17" t="s">
        <v>1524</v>
      </c>
      <c r="J5661" s="17" t="n">
        <v>1</v>
      </c>
      <c r="K5661" s="15" t="n">
        <v>153.9</v>
      </c>
      <c r="L5661" s="22" t="n">
        <v>0.15</v>
      </c>
      <c r="M5661" s="15" t="n">
        <v>0</v>
      </c>
      <c r="N5661" s="15" t="n">
        <f aca="false">J5661*K5661</f>
        <v>153.9</v>
      </c>
      <c r="O5661" s="15" t="n">
        <f aca="false">N5661*L5661</f>
        <v>23.085</v>
      </c>
      <c r="P5661" s="15" t="n">
        <f aca="false">N5661-O5661</f>
        <v>130.815</v>
      </c>
      <c r="Q5661" s="15" t="n">
        <f aca="false">J5661*INDEX(dProdutos!$F$2:$F$47,MATCH(E5661,dProdutos!$A$2:$A$47,0))</f>
        <v>90.42</v>
      </c>
      <c r="R5661" s="15" t="n">
        <f aca="false">IF(I5661="Cancelado",0,P5661-Q5661)</f>
        <v>40.395</v>
      </c>
      <c r="S5661" s="17" t="str">
        <f aca="false">INDEX(dProdutos!$D$2:$D$47,MATCH(E5661,dProdutos!$A$2:$A$47,0))</f>
        <v>Beleza</v>
      </c>
    </row>
    <row r="5662" customFormat="false" ht="15" hidden="false" customHeight="false" outlineLevel="0" collapsed="false">
      <c r="A5662" s="17" t="s">
        <v>4965</v>
      </c>
      <c r="B5662" s="17" t="n">
        <v>4</v>
      </c>
      <c r="C5662" s="21" t="n">
        <v>46022</v>
      </c>
      <c r="D5662" s="17" t="s">
        <v>554</v>
      </c>
      <c r="E5662" s="17" t="s">
        <v>95</v>
      </c>
      <c r="F5662" s="17" t="s">
        <v>1499</v>
      </c>
      <c r="G5662" s="17" t="s">
        <v>60</v>
      </c>
      <c r="H5662" s="17" t="s">
        <v>1527</v>
      </c>
      <c r="I5662" s="17" t="s">
        <v>1524</v>
      </c>
      <c r="J5662" s="17" t="n">
        <v>2</v>
      </c>
      <c r="K5662" s="15" t="n">
        <v>77.9</v>
      </c>
      <c r="L5662" s="22" t="n">
        <v>0</v>
      </c>
      <c r="M5662" s="15" t="n">
        <v>0</v>
      </c>
      <c r="N5662" s="15" t="n">
        <f aca="false">J5662*K5662</f>
        <v>155.8</v>
      </c>
      <c r="O5662" s="15" t="n">
        <f aca="false">N5662*L5662</f>
        <v>0</v>
      </c>
      <c r="P5662" s="15" t="n">
        <f aca="false">N5662-O5662</f>
        <v>155.8</v>
      </c>
      <c r="Q5662" s="15" t="n">
        <f aca="false">J5662*INDEX(dProdutos!$F$2:$F$47,MATCH(E5662,dProdutos!$A$2:$A$47,0))</f>
        <v>73.42</v>
      </c>
      <c r="R5662" s="15" t="n">
        <f aca="false">IF(I5662="Cancelado",0,P5662-Q5662)</f>
        <v>82.38</v>
      </c>
      <c r="S5662" s="17" t="str">
        <f aca="false">INDEX(dProdutos!$D$2:$D$47,MATCH(E5662,dProdutos!$A$2:$A$47,0))</f>
        <v>Moda Feminina</v>
      </c>
    </row>
    <row r="5663" customFormat="false" ht="15" hidden="false" customHeight="false" outlineLevel="0" collapsed="false">
      <c r="A5663" s="17" t="s">
        <v>4966</v>
      </c>
      <c r="B5663" s="17" t="n">
        <v>1</v>
      </c>
      <c r="C5663" s="21" t="n">
        <v>46022</v>
      </c>
      <c r="D5663" s="17" t="s">
        <v>560</v>
      </c>
      <c r="E5663" s="17" t="s">
        <v>114</v>
      </c>
      <c r="F5663" s="17" t="s">
        <v>1487</v>
      </c>
      <c r="G5663" s="17" t="s">
        <v>59</v>
      </c>
      <c r="H5663" s="17" t="s">
        <v>1540</v>
      </c>
      <c r="I5663" s="17" t="s">
        <v>1524</v>
      </c>
      <c r="J5663" s="17" t="n">
        <v>1</v>
      </c>
      <c r="K5663" s="15" t="n">
        <v>202.9</v>
      </c>
      <c r="L5663" s="22" t="n">
        <v>0</v>
      </c>
      <c r="M5663" s="15" t="n">
        <v>0</v>
      </c>
      <c r="N5663" s="15" t="n">
        <f aca="false">J5663*K5663</f>
        <v>202.9</v>
      </c>
      <c r="O5663" s="15" t="n">
        <f aca="false">N5663*L5663</f>
        <v>0</v>
      </c>
      <c r="P5663" s="15" t="n">
        <f aca="false">N5663-O5663</f>
        <v>202.9</v>
      </c>
      <c r="Q5663" s="15" t="n">
        <f aca="false">J5663*INDEX(dProdutos!$F$2:$F$47,MATCH(E5663,dProdutos!$A$2:$A$47,0))</f>
        <v>110.39</v>
      </c>
      <c r="R5663" s="15" t="n">
        <f aca="false">IF(I5663="Cancelado",0,P5663-Q5663)</f>
        <v>92.51</v>
      </c>
      <c r="S5663" s="17" t="str">
        <f aca="false">INDEX(dProdutos!$D$2:$D$47,MATCH(E5663,dProdutos!$A$2:$A$47,0))</f>
        <v>Moda Masculina</v>
      </c>
    </row>
    <row r="5664" customFormat="false" ht="15" hidden="false" customHeight="false" outlineLevel="0" collapsed="false">
      <c r="A5664" s="17" t="s">
        <v>4967</v>
      </c>
      <c r="B5664" s="17" t="n">
        <v>1</v>
      </c>
      <c r="C5664" s="21" t="n">
        <v>46022</v>
      </c>
      <c r="D5664" s="17" t="s">
        <v>874</v>
      </c>
      <c r="E5664" s="17" t="s">
        <v>195</v>
      </c>
      <c r="F5664" s="17" t="s">
        <v>1503</v>
      </c>
      <c r="G5664" s="17" t="s">
        <v>59</v>
      </c>
      <c r="H5664" s="17" t="s">
        <v>1537</v>
      </c>
      <c r="I5664" s="17" t="s">
        <v>1524</v>
      </c>
      <c r="J5664" s="17" t="n">
        <v>1</v>
      </c>
      <c r="K5664" s="15" t="n">
        <v>72.9</v>
      </c>
      <c r="L5664" s="22" t="n">
        <v>0.05</v>
      </c>
      <c r="M5664" s="15" t="n">
        <v>15.55</v>
      </c>
      <c r="N5664" s="15" t="n">
        <f aca="false">J5664*K5664</f>
        <v>72.9</v>
      </c>
      <c r="O5664" s="15" t="n">
        <f aca="false">N5664*L5664</f>
        <v>3.645</v>
      </c>
      <c r="P5664" s="15" t="n">
        <f aca="false">N5664-O5664</f>
        <v>69.255</v>
      </c>
      <c r="Q5664" s="15" t="n">
        <f aca="false">J5664*INDEX(dProdutos!$F$2:$F$47,MATCH(E5664,dProdutos!$A$2:$A$47,0))</f>
        <v>39.23</v>
      </c>
      <c r="R5664" s="15" t="n">
        <f aca="false">IF(I5664="Cancelado",0,P5664-Q5664)</f>
        <v>30.025</v>
      </c>
      <c r="S5664" s="17" t="str">
        <f aca="false">INDEX(dProdutos!$D$2:$D$47,MATCH(E5664,dProdutos!$A$2:$A$47,0))</f>
        <v>Eletrônicos</v>
      </c>
    </row>
    <row r="5665" customFormat="false" ht="15" hidden="false" customHeight="false" outlineLevel="0" collapsed="false">
      <c r="A5665" s="17" t="s">
        <v>4967</v>
      </c>
      <c r="B5665" s="17" t="n">
        <v>2</v>
      </c>
      <c r="C5665" s="21" t="n">
        <v>46022</v>
      </c>
      <c r="D5665" s="17" t="s">
        <v>874</v>
      </c>
      <c r="E5665" s="17" t="s">
        <v>111</v>
      </c>
      <c r="F5665" s="17" t="s">
        <v>1503</v>
      </c>
      <c r="G5665" s="17" t="s">
        <v>59</v>
      </c>
      <c r="H5665" s="17" t="s">
        <v>1537</v>
      </c>
      <c r="I5665" s="17" t="s">
        <v>1524</v>
      </c>
      <c r="J5665" s="17" t="n">
        <v>1</v>
      </c>
      <c r="K5665" s="15" t="n">
        <v>188.9</v>
      </c>
      <c r="L5665" s="22" t="n">
        <v>0</v>
      </c>
      <c r="M5665" s="15" t="n">
        <v>0</v>
      </c>
      <c r="N5665" s="15" t="n">
        <f aca="false">J5665*K5665</f>
        <v>188.9</v>
      </c>
      <c r="O5665" s="15" t="n">
        <f aca="false">N5665*L5665</f>
        <v>0</v>
      </c>
      <c r="P5665" s="15" t="n">
        <f aca="false">N5665-O5665</f>
        <v>188.9</v>
      </c>
      <c r="Q5665" s="15" t="n">
        <f aca="false">J5665*INDEX(dProdutos!$F$2:$F$47,MATCH(E5665,dProdutos!$A$2:$A$47,0))</f>
        <v>88.32</v>
      </c>
      <c r="R5665" s="15" t="n">
        <f aca="false">IF(I5665="Cancelado",0,P5665-Q5665)</f>
        <v>100.58</v>
      </c>
      <c r="S5665" s="17" t="str">
        <f aca="false">INDEX(dProdutos!$D$2:$D$47,MATCH(E5665,dProdutos!$A$2:$A$47,0))</f>
        <v>Moda Masculina</v>
      </c>
    </row>
    <row r="5666" customFormat="false" ht="15" hidden="false" customHeight="false" outlineLevel="0" collapsed="false">
      <c r="A5666" s="17" t="s">
        <v>4967</v>
      </c>
      <c r="B5666" s="17" t="n">
        <v>3</v>
      </c>
      <c r="C5666" s="21" t="n">
        <v>46022</v>
      </c>
      <c r="D5666" s="17" t="s">
        <v>874</v>
      </c>
      <c r="E5666" s="17" t="s">
        <v>117</v>
      </c>
      <c r="F5666" s="17" t="s">
        <v>1503</v>
      </c>
      <c r="G5666" s="17" t="s">
        <v>59</v>
      </c>
      <c r="H5666" s="17" t="s">
        <v>1537</v>
      </c>
      <c r="I5666" s="17" t="s">
        <v>1524</v>
      </c>
      <c r="J5666" s="17" t="n">
        <v>1</v>
      </c>
      <c r="K5666" s="15" t="n">
        <v>166.9</v>
      </c>
      <c r="L5666" s="22" t="n">
        <v>0</v>
      </c>
      <c r="M5666" s="15" t="n">
        <v>0</v>
      </c>
      <c r="N5666" s="15" t="n">
        <f aca="false">J5666*K5666</f>
        <v>166.9</v>
      </c>
      <c r="O5666" s="15" t="n">
        <f aca="false">N5666*L5666</f>
        <v>0</v>
      </c>
      <c r="P5666" s="15" t="n">
        <f aca="false">N5666-O5666</f>
        <v>166.9</v>
      </c>
      <c r="Q5666" s="15" t="n">
        <f aca="false">J5666*INDEX(dProdutos!$F$2:$F$47,MATCH(E5666,dProdutos!$A$2:$A$47,0))</f>
        <v>73.23</v>
      </c>
      <c r="R5666" s="15" t="n">
        <f aca="false">IF(I5666="Cancelado",0,P5666-Q5666)</f>
        <v>93.67</v>
      </c>
      <c r="S5666" s="17" t="str">
        <f aca="false">INDEX(dProdutos!$D$2:$D$47,MATCH(E5666,dProdutos!$A$2:$A$47,0))</f>
        <v>Moda Masculina</v>
      </c>
    </row>
    <row r="5667" customFormat="false" ht="15" hidden="false" customHeight="false" outlineLevel="0" collapsed="false">
      <c r="A5667" s="17" t="s">
        <v>4967</v>
      </c>
      <c r="B5667" s="17" t="n">
        <v>4</v>
      </c>
      <c r="C5667" s="21" t="n">
        <v>46022</v>
      </c>
      <c r="D5667" s="17" t="s">
        <v>874</v>
      </c>
      <c r="E5667" s="17" t="s">
        <v>102</v>
      </c>
      <c r="F5667" s="17" t="s">
        <v>1503</v>
      </c>
      <c r="G5667" s="17" t="s">
        <v>59</v>
      </c>
      <c r="H5667" s="17" t="s">
        <v>1537</v>
      </c>
      <c r="I5667" s="17" t="s">
        <v>1524</v>
      </c>
      <c r="J5667" s="17" t="n">
        <v>1</v>
      </c>
      <c r="K5667" s="15" t="n">
        <v>65.9</v>
      </c>
      <c r="L5667" s="22" t="n">
        <v>0.1</v>
      </c>
      <c r="M5667" s="15" t="n">
        <v>0</v>
      </c>
      <c r="N5667" s="15" t="n">
        <f aca="false">J5667*K5667</f>
        <v>65.9</v>
      </c>
      <c r="O5667" s="15" t="n">
        <f aca="false">N5667*L5667</f>
        <v>6.59</v>
      </c>
      <c r="P5667" s="15" t="n">
        <f aca="false">N5667-O5667</f>
        <v>59.31</v>
      </c>
      <c r="Q5667" s="15" t="n">
        <f aca="false">J5667*INDEX(dProdutos!$F$2:$F$47,MATCH(E5667,dProdutos!$A$2:$A$47,0))</f>
        <v>29.68</v>
      </c>
      <c r="R5667" s="15" t="n">
        <f aca="false">IF(I5667="Cancelado",0,P5667-Q5667)</f>
        <v>29.63</v>
      </c>
      <c r="S5667" s="17" t="str">
        <f aca="false">INDEX(dProdutos!$D$2:$D$47,MATCH(E5667,dProdutos!$A$2:$A$47,0))</f>
        <v>Moda Masculina</v>
      </c>
    </row>
    <row r="5668" customFormat="false" ht="15" hidden="false" customHeight="false" outlineLevel="0" collapsed="false">
      <c r="A5668" s="17" t="s">
        <v>4968</v>
      </c>
      <c r="B5668" s="17" t="n">
        <v>1</v>
      </c>
      <c r="C5668" s="21" t="n">
        <v>46022</v>
      </c>
      <c r="D5668" s="17" t="s">
        <v>1057</v>
      </c>
      <c r="E5668" s="17" t="s">
        <v>81</v>
      </c>
      <c r="F5668" s="17" t="s">
        <v>1495</v>
      </c>
      <c r="G5668" s="17" t="s">
        <v>60</v>
      </c>
      <c r="H5668" s="17" t="s">
        <v>1523</v>
      </c>
      <c r="I5668" s="17" t="s">
        <v>1524</v>
      </c>
      <c r="J5668" s="17" t="n">
        <v>1</v>
      </c>
      <c r="K5668" s="15" t="n">
        <v>64.9</v>
      </c>
      <c r="L5668" s="22" t="n">
        <v>0</v>
      </c>
      <c r="M5668" s="15" t="n">
        <v>0</v>
      </c>
      <c r="N5668" s="15" t="n">
        <f aca="false">J5668*K5668</f>
        <v>64.9</v>
      </c>
      <c r="O5668" s="15" t="n">
        <f aca="false">N5668*L5668</f>
        <v>0</v>
      </c>
      <c r="P5668" s="15" t="n">
        <f aca="false">N5668-O5668</f>
        <v>64.9</v>
      </c>
      <c r="Q5668" s="15" t="n">
        <f aca="false">J5668*INDEX(dProdutos!$F$2:$F$47,MATCH(E5668,dProdutos!$A$2:$A$47,0))</f>
        <v>26.12</v>
      </c>
      <c r="R5668" s="15" t="n">
        <f aca="false">IF(I5668="Cancelado",0,P5668-Q5668)</f>
        <v>38.78</v>
      </c>
      <c r="S5668" s="17" t="str">
        <f aca="false">INDEX(dProdutos!$D$2:$D$47,MATCH(E5668,dProdutos!$A$2:$A$47,0))</f>
        <v>Moda Feminina</v>
      </c>
    </row>
    <row r="5669" customFormat="false" ht="15" hidden="false" customHeight="false" outlineLevel="0" collapsed="false">
      <c r="A5669" s="17" t="s">
        <v>4968</v>
      </c>
      <c r="B5669" s="17" t="n">
        <v>2</v>
      </c>
      <c r="C5669" s="21" t="n">
        <v>46022</v>
      </c>
      <c r="D5669" s="17" t="s">
        <v>1057</v>
      </c>
      <c r="E5669" s="17" t="s">
        <v>177</v>
      </c>
      <c r="F5669" s="17" t="s">
        <v>1495</v>
      </c>
      <c r="G5669" s="17" t="s">
        <v>60</v>
      </c>
      <c r="H5669" s="17" t="s">
        <v>1523</v>
      </c>
      <c r="I5669" s="17" t="s">
        <v>1524</v>
      </c>
      <c r="J5669" s="17" t="n">
        <v>2</v>
      </c>
      <c r="K5669" s="15" t="n">
        <v>257.9</v>
      </c>
      <c r="L5669" s="22" t="n">
        <v>0.05</v>
      </c>
      <c r="M5669" s="15" t="n">
        <v>0</v>
      </c>
      <c r="N5669" s="15" t="n">
        <f aca="false">J5669*K5669</f>
        <v>515.8</v>
      </c>
      <c r="O5669" s="15" t="n">
        <f aca="false">N5669*L5669</f>
        <v>25.79</v>
      </c>
      <c r="P5669" s="15" t="n">
        <f aca="false">N5669-O5669</f>
        <v>490.01</v>
      </c>
      <c r="Q5669" s="15" t="n">
        <f aca="false">J5669*INDEX(dProdutos!$F$2:$F$47,MATCH(E5669,dProdutos!$A$2:$A$47,0))</f>
        <v>276.46</v>
      </c>
      <c r="R5669" s="15" t="n">
        <f aca="false">IF(I5669="Cancelado",0,P5669-Q5669)</f>
        <v>213.55</v>
      </c>
      <c r="S5669" s="17" t="str">
        <f aca="false">INDEX(dProdutos!$D$2:$D$47,MATCH(E5669,dProdutos!$A$2:$A$47,0))</f>
        <v>Casa</v>
      </c>
    </row>
    <row r="5670" customFormat="false" ht="15" hidden="false" customHeight="false" outlineLevel="0" collapsed="false">
      <c r="A5670" s="17" t="s">
        <v>4968</v>
      </c>
      <c r="B5670" s="17" t="n">
        <v>3</v>
      </c>
      <c r="C5670" s="21" t="n">
        <v>46022</v>
      </c>
      <c r="D5670" s="17" t="s">
        <v>1057</v>
      </c>
      <c r="E5670" s="17" t="s">
        <v>114</v>
      </c>
      <c r="F5670" s="17" t="s">
        <v>1495</v>
      </c>
      <c r="G5670" s="17" t="s">
        <v>60</v>
      </c>
      <c r="H5670" s="17" t="s">
        <v>1523</v>
      </c>
      <c r="I5670" s="17" t="s">
        <v>1524</v>
      </c>
      <c r="J5670" s="17" t="n">
        <v>2</v>
      </c>
      <c r="K5670" s="15" t="n">
        <v>202.9</v>
      </c>
      <c r="L5670" s="22" t="n">
        <v>0</v>
      </c>
      <c r="M5670" s="15" t="n">
        <v>0</v>
      </c>
      <c r="N5670" s="15" t="n">
        <f aca="false">J5670*K5670</f>
        <v>405.8</v>
      </c>
      <c r="O5670" s="15" t="n">
        <f aca="false">N5670*L5670</f>
        <v>0</v>
      </c>
      <c r="P5670" s="15" t="n">
        <f aca="false">N5670-O5670</f>
        <v>405.8</v>
      </c>
      <c r="Q5670" s="15" t="n">
        <f aca="false">J5670*INDEX(dProdutos!$F$2:$F$47,MATCH(E5670,dProdutos!$A$2:$A$47,0))</f>
        <v>220.78</v>
      </c>
      <c r="R5670" s="15" t="n">
        <f aca="false">IF(I5670="Cancelado",0,P5670-Q5670)</f>
        <v>185.02</v>
      </c>
      <c r="S5670" s="17" t="str">
        <f aca="false">INDEX(dProdutos!$D$2:$D$47,MATCH(E5670,dProdutos!$A$2:$A$47,0))</f>
        <v>Moda Masculina</v>
      </c>
    </row>
    <row r="5671" customFormat="false" ht="15" hidden="false" customHeight="false" outlineLevel="0" collapsed="false">
      <c r="A5671" s="17" t="s">
        <v>4969</v>
      </c>
      <c r="B5671" s="17" t="n">
        <v>1</v>
      </c>
      <c r="C5671" s="21" t="n">
        <v>46022</v>
      </c>
      <c r="D5671" s="17" t="s">
        <v>1265</v>
      </c>
      <c r="E5671" s="17" t="s">
        <v>174</v>
      </c>
      <c r="F5671" s="17" t="s">
        <v>1499</v>
      </c>
      <c r="G5671" s="17" t="s">
        <v>60</v>
      </c>
      <c r="H5671" s="17" t="s">
        <v>1537</v>
      </c>
      <c r="I5671" s="17" t="s">
        <v>1524</v>
      </c>
      <c r="J5671" s="17" t="n">
        <v>1</v>
      </c>
      <c r="K5671" s="15" t="n">
        <v>250.9</v>
      </c>
      <c r="L5671" s="22" t="n">
        <v>0.1</v>
      </c>
      <c r="M5671" s="15" t="n">
        <v>0</v>
      </c>
      <c r="N5671" s="15" t="n">
        <f aca="false">J5671*K5671</f>
        <v>250.9</v>
      </c>
      <c r="O5671" s="15" t="n">
        <f aca="false">N5671*L5671</f>
        <v>25.09</v>
      </c>
      <c r="P5671" s="15" t="n">
        <f aca="false">N5671-O5671</f>
        <v>225.81</v>
      </c>
      <c r="Q5671" s="15" t="n">
        <f aca="false">J5671*INDEX(dProdutos!$F$2:$F$47,MATCH(E5671,dProdutos!$A$2:$A$47,0))</f>
        <v>151.28</v>
      </c>
      <c r="R5671" s="15" t="n">
        <f aca="false">IF(I5671="Cancelado",0,P5671-Q5671)</f>
        <v>74.53</v>
      </c>
      <c r="S5671" s="17" t="str">
        <f aca="false">INDEX(dProdutos!$D$2:$D$47,MATCH(E5671,dProdutos!$A$2:$A$47,0))</f>
        <v>Casa</v>
      </c>
    </row>
    <row r="5672" customFormat="false" ht="15" hidden="false" customHeight="false" outlineLevel="0" collapsed="false">
      <c r="A5672" s="17" t="s">
        <v>4970</v>
      </c>
      <c r="B5672" s="17" t="n">
        <v>1</v>
      </c>
      <c r="C5672" s="21" t="n">
        <v>46022</v>
      </c>
      <c r="D5672" s="17" t="s">
        <v>955</v>
      </c>
      <c r="E5672" s="17" t="s">
        <v>135</v>
      </c>
      <c r="F5672" s="17" t="s">
        <v>1499</v>
      </c>
      <c r="G5672" s="17" t="s">
        <v>63</v>
      </c>
      <c r="H5672" s="17" t="s">
        <v>1523</v>
      </c>
      <c r="I5672" s="17" t="s">
        <v>1524</v>
      </c>
      <c r="J5672" s="17" t="n">
        <v>1</v>
      </c>
      <c r="K5672" s="15" t="n">
        <v>200.9</v>
      </c>
      <c r="L5672" s="22" t="n">
        <v>0</v>
      </c>
      <c r="M5672" s="15" t="n">
        <v>26.21</v>
      </c>
      <c r="N5672" s="15" t="n">
        <f aca="false">J5672*K5672</f>
        <v>200.9</v>
      </c>
      <c r="O5672" s="15" t="n">
        <f aca="false">N5672*L5672</f>
        <v>0</v>
      </c>
      <c r="P5672" s="15" t="n">
        <f aca="false">N5672-O5672</f>
        <v>200.9</v>
      </c>
      <c r="Q5672" s="15" t="n">
        <f aca="false">J5672*INDEX(dProdutos!$F$2:$F$47,MATCH(E5672,dProdutos!$A$2:$A$47,0))</f>
        <v>80.73</v>
      </c>
      <c r="R5672" s="15" t="n">
        <f aca="false">IF(I5672="Cancelado",0,P5672-Q5672)</f>
        <v>120.17</v>
      </c>
      <c r="S5672" s="17" t="str">
        <f aca="false">INDEX(dProdutos!$D$2:$D$47,MATCH(E5672,dProdutos!$A$2:$A$47,0))</f>
        <v>Calçados</v>
      </c>
    </row>
    <row r="5673" customFormat="false" ht="15" hidden="false" customHeight="false" outlineLevel="0" collapsed="false">
      <c r="A5673" s="17" t="s">
        <v>4971</v>
      </c>
      <c r="B5673" s="17" t="n">
        <v>1</v>
      </c>
      <c r="C5673" s="21" t="n">
        <v>46022</v>
      </c>
      <c r="D5673" s="17" t="s">
        <v>653</v>
      </c>
      <c r="E5673" s="17" t="s">
        <v>105</v>
      </c>
      <c r="F5673" s="17" t="s">
        <v>1490</v>
      </c>
      <c r="G5673" s="17" t="s">
        <v>59</v>
      </c>
      <c r="H5673" s="17" t="s">
        <v>1537</v>
      </c>
      <c r="I5673" s="17" t="s">
        <v>1541</v>
      </c>
      <c r="J5673" s="17" t="n">
        <v>1</v>
      </c>
      <c r="K5673" s="15" t="n">
        <v>175.9</v>
      </c>
      <c r="L5673" s="22" t="n">
        <v>0</v>
      </c>
      <c r="M5673" s="15" t="n">
        <v>12.23</v>
      </c>
      <c r="N5673" s="15" t="n">
        <f aca="false">J5673*K5673</f>
        <v>175.9</v>
      </c>
      <c r="O5673" s="15" t="n">
        <f aca="false">N5673*L5673</f>
        <v>0</v>
      </c>
      <c r="P5673" s="15" t="n">
        <f aca="false">N5673-O5673</f>
        <v>175.9</v>
      </c>
      <c r="Q5673" s="15" t="n">
        <f aca="false">J5673*INDEX(dProdutos!$F$2:$F$47,MATCH(E5673,dProdutos!$A$2:$A$47,0))</f>
        <v>96.59</v>
      </c>
      <c r="R5673" s="15" t="n">
        <f aca="false">IF(I5673="Cancelado",0,P5673-Q5673)</f>
        <v>79.31</v>
      </c>
      <c r="S5673" s="17" t="str">
        <f aca="false">INDEX(dProdutos!$D$2:$D$47,MATCH(E5673,dProdutos!$A$2:$A$47,0))</f>
        <v>Moda Masculina</v>
      </c>
    </row>
    <row r="5674" customFormat="false" ht="15" hidden="false" customHeight="false" outlineLevel="0" collapsed="false">
      <c r="A5674" s="17" t="s">
        <v>4972</v>
      </c>
      <c r="B5674" s="17" t="n">
        <v>1</v>
      </c>
      <c r="C5674" s="21" t="n">
        <v>46022</v>
      </c>
      <c r="D5674" s="17" t="s">
        <v>1260</v>
      </c>
      <c r="E5674" s="17" t="s">
        <v>105</v>
      </c>
      <c r="F5674" s="17" t="s">
        <v>1487</v>
      </c>
      <c r="G5674" s="17" t="s">
        <v>59</v>
      </c>
      <c r="H5674" s="17" t="s">
        <v>1540</v>
      </c>
      <c r="I5674" s="17" t="s">
        <v>1524</v>
      </c>
      <c r="J5674" s="17" t="n">
        <v>1</v>
      </c>
      <c r="K5674" s="15" t="n">
        <v>175.9</v>
      </c>
      <c r="L5674" s="22" t="n">
        <v>0</v>
      </c>
      <c r="M5674" s="15" t="n">
        <v>33.92</v>
      </c>
      <c r="N5674" s="15" t="n">
        <f aca="false">J5674*K5674</f>
        <v>175.9</v>
      </c>
      <c r="O5674" s="15" t="n">
        <f aca="false">N5674*L5674</f>
        <v>0</v>
      </c>
      <c r="P5674" s="15" t="n">
        <f aca="false">N5674-O5674</f>
        <v>175.9</v>
      </c>
      <c r="Q5674" s="15" t="n">
        <f aca="false">J5674*INDEX(dProdutos!$F$2:$F$47,MATCH(E5674,dProdutos!$A$2:$A$47,0))</f>
        <v>96.59</v>
      </c>
      <c r="R5674" s="15" t="n">
        <f aca="false">IF(I5674="Cancelado",0,P5674-Q5674)</f>
        <v>79.31</v>
      </c>
      <c r="S5674" s="17" t="str">
        <f aca="false">INDEX(dProdutos!$D$2:$D$47,MATCH(E5674,dProdutos!$A$2:$A$47,0))</f>
        <v>Moda Masculina</v>
      </c>
    </row>
    <row r="5675" customFormat="false" ht="15" hidden="false" customHeight="false" outlineLevel="0" collapsed="false">
      <c r="A5675" s="17" t="s">
        <v>4973</v>
      </c>
      <c r="B5675" s="17" t="n">
        <v>1</v>
      </c>
      <c r="C5675" s="21" t="n">
        <v>46022</v>
      </c>
      <c r="D5675" s="17" t="s">
        <v>902</v>
      </c>
      <c r="E5675" s="17" t="s">
        <v>108</v>
      </c>
      <c r="F5675" s="17" t="s">
        <v>1495</v>
      </c>
      <c r="G5675" s="17" t="s">
        <v>62</v>
      </c>
      <c r="H5675" s="17" t="s">
        <v>1523</v>
      </c>
      <c r="I5675" s="17" t="s">
        <v>1524</v>
      </c>
      <c r="J5675" s="17" t="n">
        <v>2</v>
      </c>
      <c r="K5675" s="15" t="n">
        <v>265.9</v>
      </c>
      <c r="L5675" s="22" t="n">
        <v>0</v>
      </c>
      <c r="M5675" s="15" t="n">
        <v>11.4</v>
      </c>
      <c r="N5675" s="15" t="n">
        <f aca="false">J5675*K5675</f>
        <v>531.8</v>
      </c>
      <c r="O5675" s="15" t="n">
        <f aca="false">N5675*L5675</f>
        <v>0</v>
      </c>
      <c r="P5675" s="15" t="n">
        <f aca="false">N5675-O5675</f>
        <v>531.8</v>
      </c>
      <c r="Q5675" s="15" t="n">
        <f aca="false">J5675*INDEX(dProdutos!$F$2:$F$47,MATCH(E5675,dProdutos!$A$2:$A$47,0))</f>
        <v>311.24</v>
      </c>
      <c r="R5675" s="15" t="n">
        <f aca="false">IF(I5675="Cancelado",0,P5675-Q5675)</f>
        <v>220.56</v>
      </c>
      <c r="S5675" s="17" t="str">
        <f aca="false">INDEX(dProdutos!$D$2:$D$47,MATCH(E5675,dProdutos!$A$2:$A$47,0))</f>
        <v>Moda Masculina</v>
      </c>
    </row>
    <row r="5676" customFormat="false" ht="15" hidden="false" customHeight="false" outlineLevel="0" collapsed="false">
      <c r="A5676" s="17" t="s">
        <v>4974</v>
      </c>
      <c r="B5676" s="17" t="n">
        <v>1</v>
      </c>
      <c r="C5676" s="21" t="n">
        <v>46022</v>
      </c>
      <c r="D5676" s="17" t="s">
        <v>968</v>
      </c>
      <c r="E5676" s="17" t="s">
        <v>153</v>
      </c>
      <c r="F5676" s="17" t="s">
        <v>1497</v>
      </c>
      <c r="G5676" s="17" t="s">
        <v>62</v>
      </c>
      <c r="H5676" s="17" t="s">
        <v>1523</v>
      </c>
      <c r="I5676" s="17" t="s">
        <v>1524</v>
      </c>
      <c r="J5676" s="17" t="n">
        <v>1</v>
      </c>
      <c r="K5676" s="15" t="n">
        <v>165.9</v>
      </c>
      <c r="L5676" s="22" t="n">
        <v>0.1</v>
      </c>
      <c r="M5676" s="15" t="n">
        <v>11.4</v>
      </c>
      <c r="N5676" s="15" t="n">
        <f aca="false">J5676*K5676</f>
        <v>165.9</v>
      </c>
      <c r="O5676" s="15" t="n">
        <f aca="false">N5676*L5676</f>
        <v>16.59</v>
      </c>
      <c r="P5676" s="15" t="n">
        <f aca="false">N5676-O5676</f>
        <v>149.31</v>
      </c>
      <c r="Q5676" s="15" t="n">
        <f aca="false">J5676*INDEX(dProdutos!$F$2:$F$47,MATCH(E5676,dProdutos!$A$2:$A$47,0))</f>
        <v>67.28</v>
      </c>
      <c r="R5676" s="15" t="n">
        <f aca="false">IF(I5676="Cancelado",0,P5676-Q5676)</f>
        <v>82.03</v>
      </c>
      <c r="S5676" s="17" t="str">
        <f aca="false">INDEX(dProdutos!$D$2:$D$47,MATCH(E5676,dProdutos!$A$2:$A$47,0))</f>
        <v>Acessórios</v>
      </c>
    </row>
    <row r="5677" customFormat="false" ht="15" hidden="false" customHeight="false" outlineLevel="0" collapsed="false">
      <c r="A5677" s="17" t="s">
        <v>4974</v>
      </c>
      <c r="B5677" s="17" t="n">
        <v>2</v>
      </c>
      <c r="C5677" s="21" t="n">
        <v>46022</v>
      </c>
      <c r="D5677" s="17" t="s">
        <v>968</v>
      </c>
      <c r="E5677" s="17" t="s">
        <v>117</v>
      </c>
      <c r="F5677" s="17" t="s">
        <v>1497</v>
      </c>
      <c r="G5677" s="17" t="s">
        <v>62</v>
      </c>
      <c r="H5677" s="17" t="s">
        <v>1523</v>
      </c>
      <c r="I5677" s="17" t="s">
        <v>1524</v>
      </c>
      <c r="J5677" s="17" t="n">
        <v>2</v>
      </c>
      <c r="K5677" s="15" t="n">
        <v>166.9</v>
      </c>
      <c r="L5677" s="22" t="n">
        <v>0.05</v>
      </c>
      <c r="M5677" s="15" t="n">
        <v>0</v>
      </c>
      <c r="N5677" s="15" t="n">
        <f aca="false">J5677*K5677</f>
        <v>333.8</v>
      </c>
      <c r="O5677" s="15" t="n">
        <f aca="false">N5677*L5677</f>
        <v>16.69</v>
      </c>
      <c r="P5677" s="15" t="n">
        <f aca="false">N5677-O5677</f>
        <v>317.11</v>
      </c>
      <c r="Q5677" s="15" t="n">
        <f aca="false">J5677*INDEX(dProdutos!$F$2:$F$47,MATCH(E5677,dProdutos!$A$2:$A$47,0))</f>
        <v>146.46</v>
      </c>
      <c r="R5677" s="15" t="n">
        <f aca="false">IF(I5677="Cancelado",0,P5677-Q5677)</f>
        <v>170.65</v>
      </c>
      <c r="S5677" s="17" t="str">
        <f aca="false">INDEX(dProdutos!$D$2:$D$47,MATCH(E5677,dProdutos!$A$2:$A$47,0))</f>
        <v>Moda Masculina</v>
      </c>
    </row>
    <row r="5678" customFormat="false" ht="15" hidden="false" customHeight="false" outlineLevel="0" collapsed="false">
      <c r="A5678" s="17" t="s">
        <v>4975</v>
      </c>
      <c r="B5678" s="17" t="n">
        <v>1</v>
      </c>
      <c r="C5678" s="21" t="n">
        <v>46022</v>
      </c>
      <c r="D5678" s="17" t="s">
        <v>1117</v>
      </c>
      <c r="E5678" s="17" t="s">
        <v>138</v>
      </c>
      <c r="F5678" s="17" t="s">
        <v>1497</v>
      </c>
      <c r="G5678" s="17" t="s">
        <v>60</v>
      </c>
      <c r="H5678" s="17" t="s">
        <v>1537</v>
      </c>
      <c r="I5678" s="17" t="s">
        <v>1524</v>
      </c>
      <c r="J5678" s="17" t="n">
        <v>1</v>
      </c>
      <c r="K5678" s="15" t="n">
        <v>231.9</v>
      </c>
      <c r="L5678" s="22" t="n">
        <v>0</v>
      </c>
      <c r="M5678" s="15" t="n">
        <v>34.01</v>
      </c>
      <c r="N5678" s="15" t="n">
        <f aca="false">J5678*K5678</f>
        <v>231.9</v>
      </c>
      <c r="O5678" s="15" t="n">
        <f aca="false">N5678*L5678</f>
        <v>0</v>
      </c>
      <c r="P5678" s="15" t="n">
        <f aca="false">N5678-O5678</f>
        <v>231.9</v>
      </c>
      <c r="Q5678" s="15" t="n">
        <f aca="false">J5678*INDEX(dProdutos!$F$2:$F$47,MATCH(E5678,dProdutos!$A$2:$A$47,0))</f>
        <v>132.21</v>
      </c>
      <c r="R5678" s="15" t="n">
        <f aca="false">IF(I5678="Cancelado",0,P5678-Q5678)</f>
        <v>99.69</v>
      </c>
      <c r="S5678" s="17" t="str">
        <f aca="false">INDEX(dProdutos!$D$2:$D$47,MATCH(E5678,dProdutos!$A$2:$A$47,0))</f>
        <v>Calçados</v>
      </c>
    </row>
    <row r="5679" customFormat="false" ht="15" hidden="false" customHeight="false" outlineLevel="0" collapsed="false">
      <c r="A5679" s="17" t="s">
        <v>4976</v>
      </c>
      <c r="B5679" s="17" t="n">
        <v>1</v>
      </c>
      <c r="C5679" s="21" t="n">
        <v>46022</v>
      </c>
      <c r="D5679" s="17" t="s">
        <v>590</v>
      </c>
      <c r="E5679" s="17" t="s">
        <v>111</v>
      </c>
      <c r="F5679" s="17" t="s">
        <v>1490</v>
      </c>
      <c r="G5679" s="17" t="s">
        <v>64</v>
      </c>
      <c r="H5679" s="17" t="s">
        <v>1523</v>
      </c>
      <c r="I5679" s="17" t="s">
        <v>1524</v>
      </c>
      <c r="J5679" s="17" t="n">
        <v>2</v>
      </c>
      <c r="K5679" s="15" t="n">
        <v>188.9</v>
      </c>
      <c r="L5679" s="22" t="n">
        <v>0.1</v>
      </c>
      <c r="M5679" s="15" t="n">
        <v>0</v>
      </c>
      <c r="N5679" s="15" t="n">
        <f aca="false">J5679*K5679</f>
        <v>377.8</v>
      </c>
      <c r="O5679" s="15" t="n">
        <f aca="false">N5679*L5679</f>
        <v>37.78</v>
      </c>
      <c r="P5679" s="15" t="n">
        <f aca="false">N5679-O5679</f>
        <v>340.02</v>
      </c>
      <c r="Q5679" s="15" t="n">
        <f aca="false">J5679*INDEX(dProdutos!$F$2:$F$47,MATCH(E5679,dProdutos!$A$2:$A$47,0))</f>
        <v>176.64</v>
      </c>
      <c r="R5679" s="15" t="n">
        <f aca="false">IF(I5679="Cancelado",0,P5679-Q5679)</f>
        <v>163.38</v>
      </c>
      <c r="S5679" s="17" t="str">
        <f aca="false">INDEX(dProdutos!$D$2:$D$47,MATCH(E5679,dProdutos!$A$2:$A$47,0))</f>
        <v>Moda Masculina</v>
      </c>
    </row>
    <row r="5680" customFormat="false" ht="15" hidden="false" customHeight="false" outlineLevel="0" collapsed="false">
      <c r="A5680" s="17" t="s">
        <v>4977</v>
      </c>
      <c r="B5680" s="17" t="n">
        <v>1</v>
      </c>
      <c r="C5680" s="21" t="n">
        <v>46022</v>
      </c>
      <c r="D5680" s="17" t="s">
        <v>1020</v>
      </c>
      <c r="E5680" s="17" t="s">
        <v>150</v>
      </c>
      <c r="F5680" s="17" t="s">
        <v>1497</v>
      </c>
      <c r="G5680" s="17" t="s">
        <v>59</v>
      </c>
      <c r="H5680" s="17" t="s">
        <v>1523</v>
      </c>
      <c r="I5680" s="17" t="s">
        <v>1524</v>
      </c>
      <c r="J5680" s="17" t="n">
        <v>2</v>
      </c>
      <c r="K5680" s="15" t="n">
        <v>71.9</v>
      </c>
      <c r="L5680" s="22" t="n">
        <v>0</v>
      </c>
      <c r="M5680" s="15" t="n">
        <v>20.69</v>
      </c>
      <c r="N5680" s="15" t="n">
        <f aca="false">J5680*K5680</f>
        <v>143.8</v>
      </c>
      <c r="O5680" s="15" t="n">
        <f aca="false">N5680*L5680</f>
        <v>0</v>
      </c>
      <c r="P5680" s="15" t="n">
        <f aca="false">N5680-O5680</f>
        <v>143.8</v>
      </c>
      <c r="Q5680" s="15" t="n">
        <f aca="false">J5680*INDEX(dProdutos!$F$2:$F$47,MATCH(E5680,dProdutos!$A$2:$A$47,0))</f>
        <v>54.76</v>
      </c>
      <c r="R5680" s="15" t="n">
        <f aca="false">IF(I5680="Cancelado",0,P5680-Q5680)</f>
        <v>89.04</v>
      </c>
      <c r="S5680" s="17" t="str">
        <f aca="false">INDEX(dProdutos!$D$2:$D$47,MATCH(E5680,dProdutos!$A$2:$A$47,0))</f>
        <v>Acessórios</v>
      </c>
    </row>
    <row r="5681" customFormat="false" ht="15" hidden="false" customHeight="false" outlineLevel="0" collapsed="false">
      <c r="A5681" s="17" t="s">
        <v>4978</v>
      </c>
      <c r="B5681" s="17" t="n">
        <v>1</v>
      </c>
      <c r="C5681" s="21" t="n">
        <v>46022</v>
      </c>
      <c r="D5681" s="17" t="s">
        <v>787</v>
      </c>
      <c r="E5681" s="17" t="s">
        <v>150</v>
      </c>
      <c r="F5681" s="17" t="s">
        <v>1493</v>
      </c>
      <c r="G5681" s="17" t="s">
        <v>61</v>
      </c>
      <c r="H5681" s="17" t="s">
        <v>1523</v>
      </c>
      <c r="I5681" s="17" t="s">
        <v>1524</v>
      </c>
      <c r="J5681" s="17" t="n">
        <v>1</v>
      </c>
      <c r="K5681" s="15" t="n">
        <v>71.9</v>
      </c>
      <c r="L5681" s="22" t="n">
        <v>0.2</v>
      </c>
      <c r="M5681" s="15" t="n">
        <v>10.25</v>
      </c>
      <c r="N5681" s="15" t="n">
        <f aca="false">J5681*K5681</f>
        <v>71.9</v>
      </c>
      <c r="O5681" s="15" t="n">
        <f aca="false">N5681*L5681</f>
        <v>14.38</v>
      </c>
      <c r="P5681" s="15" t="n">
        <f aca="false">N5681-O5681</f>
        <v>57.52</v>
      </c>
      <c r="Q5681" s="15" t="n">
        <f aca="false">J5681*INDEX(dProdutos!$F$2:$F$47,MATCH(E5681,dProdutos!$A$2:$A$47,0))</f>
        <v>27.38</v>
      </c>
      <c r="R5681" s="15" t="n">
        <f aca="false">IF(I5681="Cancelado",0,P5681-Q5681)</f>
        <v>30.14</v>
      </c>
      <c r="S5681" s="17" t="str">
        <f aca="false">INDEX(dProdutos!$D$2:$D$47,MATCH(E5681,dProdutos!$A$2:$A$47,0))</f>
        <v>Acessórios</v>
      </c>
    </row>
    <row r="5682" customFormat="false" ht="15" hidden="false" customHeight="false" outlineLevel="0" collapsed="false">
      <c r="A5682" s="17" t="s">
        <v>4978</v>
      </c>
      <c r="B5682" s="17" t="n">
        <v>2</v>
      </c>
      <c r="C5682" s="21" t="n">
        <v>46022</v>
      </c>
      <c r="D5682" s="17" t="s">
        <v>787</v>
      </c>
      <c r="E5682" s="17" t="s">
        <v>204</v>
      </c>
      <c r="F5682" s="17" t="s">
        <v>1493</v>
      </c>
      <c r="G5682" s="17" t="s">
        <v>61</v>
      </c>
      <c r="H5682" s="17" t="s">
        <v>1523</v>
      </c>
      <c r="I5682" s="17" t="s">
        <v>1524</v>
      </c>
      <c r="J5682" s="17" t="n">
        <v>1</v>
      </c>
      <c r="K5682" s="15" t="n">
        <v>64.9</v>
      </c>
      <c r="L5682" s="22" t="n">
        <v>0</v>
      </c>
      <c r="M5682" s="15" t="n">
        <v>0</v>
      </c>
      <c r="N5682" s="15" t="n">
        <f aca="false">J5682*K5682</f>
        <v>64.9</v>
      </c>
      <c r="O5682" s="15" t="n">
        <f aca="false">N5682*L5682</f>
        <v>0</v>
      </c>
      <c r="P5682" s="15" t="n">
        <f aca="false">N5682-O5682</f>
        <v>64.9</v>
      </c>
      <c r="Q5682" s="15" t="n">
        <f aca="false">J5682*INDEX(dProdutos!$F$2:$F$47,MATCH(E5682,dProdutos!$A$2:$A$47,0))</f>
        <v>27.52</v>
      </c>
      <c r="R5682" s="15" t="n">
        <f aca="false">IF(I5682="Cancelado",0,P5682-Q5682)</f>
        <v>37.38</v>
      </c>
      <c r="S5682" s="17" t="str">
        <f aca="false">INDEX(dProdutos!$D$2:$D$47,MATCH(E5682,dProdutos!$A$2:$A$47,0))</f>
        <v>Beleza</v>
      </c>
    </row>
    <row r="5683" customFormat="false" ht="15" hidden="false" customHeight="false" outlineLevel="0" collapsed="false">
      <c r="A5683" s="17" t="s">
        <v>4979</v>
      </c>
      <c r="B5683" s="17" t="n">
        <v>1</v>
      </c>
      <c r="C5683" s="21" t="n">
        <v>46023</v>
      </c>
      <c r="D5683" s="17" t="s">
        <v>1143</v>
      </c>
      <c r="E5683" s="17" t="s">
        <v>183</v>
      </c>
      <c r="F5683" s="17" t="s">
        <v>1493</v>
      </c>
      <c r="G5683" s="17" t="s">
        <v>59</v>
      </c>
      <c r="H5683" s="17" t="s">
        <v>1523</v>
      </c>
      <c r="I5683" s="17" t="s">
        <v>1524</v>
      </c>
      <c r="J5683" s="17" t="n">
        <v>1</v>
      </c>
      <c r="K5683" s="15" t="n">
        <v>121.9</v>
      </c>
      <c r="L5683" s="22" t="n">
        <v>0</v>
      </c>
      <c r="M5683" s="15" t="n">
        <v>0</v>
      </c>
      <c r="N5683" s="15" t="n">
        <f aca="false">J5683*K5683</f>
        <v>121.9</v>
      </c>
      <c r="O5683" s="15" t="n">
        <f aca="false">N5683*L5683</f>
        <v>0</v>
      </c>
      <c r="P5683" s="15" t="n">
        <f aca="false">N5683-O5683</f>
        <v>121.9</v>
      </c>
      <c r="Q5683" s="15" t="n">
        <f aca="false">J5683*INDEX(dProdutos!$F$2:$F$47,MATCH(E5683,dProdutos!$A$2:$A$47,0))</f>
        <v>52.76</v>
      </c>
      <c r="R5683" s="15" t="n">
        <f aca="false">IF(I5683="Cancelado",0,P5683-Q5683)</f>
        <v>69.14</v>
      </c>
      <c r="S5683" s="17" t="str">
        <f aca="false">INDEX(dProdutos!$D$2:$D$47,MATCH(E5683,dProdutos!$A$2:$A$47,0))</f>
        <v>Eletrônicos</v>
      </c>
    </row>
    <row r="5684" customFormat="false" ht="15" hidden="false" customHeight="false" outlineLevel="0" collapsed="false">
      <c r="A5684" s="17" t="s">
        <v>4979</v>
      </c>
      <c r="B5684" s="17" t="n">
        <v>2</v>
      </c>
      <c r="C5684" s="21" t="n">
        <v>46023</v>
      </c>
      <c r="D5684" s="17" t="s">
        <v>1143</v>
      </c>
      <c r="E5684" s="17" t="s">
        <v>108</v>
      </c>
      <c r="F5684" s="17" t="s">
        <v>1493</v>
      </c>
      <c r="G5684" s="17" t="s">
        <v>59</v>
      </c>
      <c r="H5684" s="17" t="s">
        <v>1523</v>
      </c>
      <c r="I5684" s="17" t="s">
        <v>1524</v>
      </c>
      <c r="J5684" s="17" t="n">
        <v>1</v>
      </c>
      <c r="K5684" s="15" t="n">
        <v>265.9</v>
      </c>
      <c r="L5684" s="22" t="n">
        <v>0.15</v>
      </c>
      <c r="M5684" s="15" t="n">
        <v>0</v>
      </c>
      <c r="N5684" s="15" t="n">
        <f aca="false">J5684*K5684</f>
        <v>265.9</v>
      </c>
      <c r="O5684" s="15" t="n">
        <f aca="false">N5684*L5684</f>
        <v>39.885</v>
      </c>
      <c r="P5684" s="15" t="n">
        <f aca="false">N5684-O5684</f>
        <v>226.015</v>
      </c>
      <c r="Q5684" s="15" t="n">
        <f aca="false">J5684*INDEX(dProdutos!$F$2:$F$47,MATCH(E5684,dProdutos!$A$2:$A$47,0))</f>
        <v>155.62</v>
      </c>
      <c r="R5684" s="15" t="n">
        <f aca="false">IF(I5684="Cancelado",0,P5684-Q5684)</f>
        <v>70.395</v>
      </c>
      <c r="S5684" s="17" t="str">
        <f aca="false">INDEX(dProdutos!$D$2:$D$47,MATCH(E5684,dProdutos!$A$2:$A$47,0))</f>
        <v>Moda Masculina</v>
      </c>
    </row>
    <row r="5685" customFormat="false" ht="15" hidden="false" customHeight="false" outlineLevel="0" collapsed="false">
      <c r="A5685" s="17" t="s">
        <v>4980</v>
      </c>
      <c r="B5685" s="17" t="n">
        <v>1</v>
      </c>
      <c r="C5685" s="21" t="n">
        <v>46023</v>
      </c>
      <c r="D5685" s="17" t="s">
        <v>781</v>
      </c>
      <c r="E5685" s="17" t="s">
        <v>201</v>
      </c>
      <c r="F5685" s="17" t="s">
        <v>1495</v>
      </c>
      <c r="G5685" s="17" t="s">
        <v>62</v>
      </c>
      <c r="H5685" s="17" t="s">
        <v>1537</v>
      </c>
      <c r="I5685" s="17" t="s">
        <v>1524</v>
      </c>
      <c r="J5685" s="17" t="n">
        <v>1</v>
      </c>
      <c r="K5685" s="15" t="n">
        <v>236.9</v>
      </c>
      <c r="L5685" s="22" t="n">
        <v>0</v>
      </c>
      <c r="M5685" s="15" t="n">
        <v>31.25</v>
      </c>
      <c r="N5685" s="15" t="n">
        <f aca="false">J5685*K5685</f>
        <v>236.9</v>
      </c>
      <c r="O5685" s="15" t="n">
        <f aca="false">N5685*L5685</f>
        <v>0</v>
      </c>
      <c r="P5685" s="15" t="n">
        <f aca="false">N5685-O5685</f>
        <v>236.9</v>
      </c>
      <c r="Q5685" s="15" t="n">
        <f aca="false">J5685*INDEX(dProdutos!$F$2:$F$47,MATCH(E5685,dProdutos!$A$2:$A$47,0))</f>
        <v>96.23</v>
      </c>
      <c r="R5685" s="15" t="n">
        <f aca="false">IF(I5685="Cancelado",0,P5685-Q5685)</f>
        <v>140.67</v>
      </c>
      <c r="S5685" s="17" t="str">
        <f aca="false">INDEX(dProdutos!$D$2:$D$47,MATCH(E5685,dProdutos!$A$2:$A$47,0))</f>
        <v>Beleza</v>
      </c>
    </row>
    <row r="5686" customFormat="false" ht="15" hidden="false" customHeight="false" outlineLevel="0" collapsed="false">
      <c r="A5686" s="17" t="s">
        <v>4981</v>
      </c>
      <c r="B5686" s="17" t="n">
        <v>1</v>
      </c>
      <c r="C5686" s="21" t="n">
        <v>46023</v>
      </c>
      <c r="D5686" s="17" t="s">
        <v>1345</v>
      </c>
      <c r="E5686" s="17" t="s">
        <v>171</v>
      </c>
      <c r="F5686" s="17" t="s">
        <v>1499</v>
      </c>
      <c r="G5686" s="17" t="s">
        <v>61</v>
      </c>
      <c r="H5686" s="17" t="s">
        <v>1523</v>
      </c>
      <c r="I5686" s="17" t="s">
        <v>1524</v>
      </c>
      <c r="J5686" s="17" t="n">
        <v>2</v>
      </c>
      <c r="K5686" s="15" t="n">
        <v>246.9</v>
      </c>
      <c r="L5686" s="22" t="n">
        <v>0</v>
      </c>
      <c r="M5686" s="15" t="n">
        <v>22.69</v>
      </c>
      <c r="N5686" s="15" t="n">
        <f aca="false">J5686*K5686</f>
        <v>493.8</v>
      </c>
      <c r="O5686" s="15" t="n">
        <f aca="false">N5686*L5686</f>
        <v>0</v>
      </c>
      <c r="P5686" s="15" t="n">
        <f aca="false">N5686-O5686</f>
        <v>493.8</v>
      </c>
      <c r="Q5686" s="15" t="n">
        <f aca="false">J5686*INDEX(dProdutos!$F$2:$F$47,MATCH(E5686,dProdutos!$A$2:$A$47,0))</f>
        <v>207.22</v>
      </c>
      <c r="R5686" s="15" t="n">
        <f aca="false">IF(I5686="Cancelado",0,P5686-Q5686)</f>
        <v>286.58</v>
      </c>
      <c r="S5686" s="17" t="str">
        <f aca="false">INDEX(dProdutos!$D$2:$D$47,MATCH(E5686,dProdutos!$A$2:$A$47,0))</f>
        <v>Casa</v>
      </c>
    </row>
    <row r="5687" customFormat="false" ht="15" hidden="false" customHeight="false" outlineLevel="0" collapsed="false">
      <c r="A5687" s="17" t="s">
        <v>4982</v>
      </c>
      <c r="B5687" s="17" t="n">
        <v>1</v>
      </c>
      <c r="C5687" s="21" t="n">
        <v>46023</v>
      </c>
      <c r="D5687" s="17" t="s">
        <v>345</v>
      </c>
      <c r="E5687" s="17" t="s">
        <v>81</v>
      </c>
      <c r="F5687" s="17" t="s">
        <v>1501</v>
      </c>
      <c r="G5687" s="17" t="s">
        <v>60</v>
      </c>
      <c r="H5687" s="17" t="s">
        <v>1523</v>
      </c>
      <c r="I5687" s="17" t="s">
        <v>1524</v>
      </c>
      <c r="J5687" s="17" t="n">
        <v>2</v>
      </c>
      <c r="K5687" s="15" t="n">
        <v>64.9</v>
      </c>
      <c r="L5687" s="22" t="n">
        <v>0.05</v>
      </c>
      <c r="M5687" s="15" t="n">
        <v>26.12</v>
      </c>
      <c r="N5687" s="15" t="n">
        <f aca="false">J5687*K5687</f>
        <v>129.8</v>
      </c>
      <c r="O5687" s="15" t="n">
        <f aca="false">N5687*L5687</f>
        <v>6.49</v>
      </c>
      <c r="P5687" s="15" t="n">
        <f aca="false">N5687-O5687</f>
        <v>123.31</v>
      </c>
      <c r="Q5687" s="15" t="n">
        <f aca="false">J5687*INDEX(dProdutos!$F$2:$F$47,MATCH(E5687,dProdutos!$A$2:$A$47,0))</f>
        <v>52.24</v>
      </c>
      <c r="R5687" s="15" t="n">
        <f aca="false">IF(I5687="Cancelado",0,P5687-Q5687)</f>
        <v>71.07</v>
      </c>
      <c r="S5687" s="17" t="str">
        <f aca="false">INDEX(dProdutos!$D$2:$D$47,MATCH(E5687,dProdutos!$A$2:$A$47,0))</f>
        <v>Moda Feminina</v>
      </c>
    </row>
    <row r="5688" customFormat="false" ht="15" hidden="false" customHeight="false" outlineLevel="0" collapsed="false">
      <c r="A5688" s="17" t="s">
        <v>4983</v>
      </c>
      <c r="B5688" s="17" t="n">
        <v>1</v>
      </c>
      <c r="C5688" s="21" t="n">
        <v>46023</v>
      </c>
      <c r="D5688" s="17" t="s">
        <v>1202</v>
      </c>
      <c r="E5688" s="17" t="s">
        <v>98</v>
      </c>
      <c r="F5688" s="17" t="s">
        <v>1495</v>
      </c>
      <c r="G5688" s="17" t="s">
        <v>62</v>
      </c>
      <c r="H5688" s="17" t="s">
        <v>1523</v>
      </c>
      <c r="I5688" s="17" t="s">
        <v>1524</v>
      </c>
      <c r="J5688" s="17" t="n">
        <v>2</v>
      </c>
      <c r="K5688" s="15" t="n">
        <v>108.9</v>
      </c>
      <c r="L5688" s="22" t="n">
        <v>0.1</v>
      </c>
      <c r="M5688" s="15" t="n">
        <v>14.32</v>
      </c>
      <c r="N5688" s="15" t="n">
        <f aca="false">J5688*K5688</f>
        <v>217.8</v>
      </c>
      <c r="O5688" s="15" t="n">
        <f aca="false">N5688*L5688</f>
        <v>21.78</v>
      </c>
      <c r="P5688" s="15" t="n">
        <f aca="false">N5688-O5688</f>
        <v>196.02</v>
      </c>
      <c r="Q5688" s="15" t="n">
        <f aca="false">J5688*INDEX(dProdutos!$F$2:$F$47,MATCH(E5688,dProdutos!$A$2:$A$47,0))</f>
        <v>85.04</v>
      </c>
      <c r="R5688" s="15" t="n">
        <f aca="false">IF(I5688="Cancelado",0,P5688-Q5688)</f>
        <v>110.98</v>
      </c>
      <c r="S5688" s="17" t="str">
        <f aca="false">INDEX(dProdutos!$D$2:$D$47,MATCH(E5688,dProdutos!$A$2:$A$47,0))</f>
        <v>Moda Feminina</v>
      </c>
    </row>
    <row r="5689" customFormat="false" ht="15" hidden="false" customHeight="false" outlineLevel="0" collapsed="false">
      <c r="A5689" s="17" t="s">
        <v>4984</v>
      </c>
      <c r="B5689" s="17" t="n">
        <v>1</v>
      </c>
      <c r="C5689" s="21" t="n">
        <v>46023</v>
      </c>
      <c r="D5689" s="17" t="s">
        <v>1405</v>
      </c>
      <c r="E5689" s="17" t="s">
        <v>153</v>
      </c>
      <c r="F5689" s="17" t="s">
        <v>1501</v>
      </c>
      <c r="G5689" s="17" t="s">
        <v>62</v>
      </c>
      <c r="H5689" s="17" t="s">
        <v>1537</v>
      </c>
      <c r="I5689" s="17" t="s">
        <v>1524</v>
      </c>
      <c r="J5689" s="17" t="n">
        <v>1</v>
      </c>
      <c r="K5689" s="15" t="n">
        <v>165.9</v>
      </c>
      <c r="L5689" s="22" t="n">
        <v>0.1</v>
      </c>
      <c r="M5689" s="15" t="n">
        <v>27.47</v>
      </c>
      <c r="N5689" s="15" t="n">
        <f aca="false">J5689*K5689</f>
        <v>165.9</v>
      </c>
      <c r="O5689" s="15" t="n">
        <f aca="false">N5689*L5689</f>
        <v>16.59</v>
      </c>
      <c r="P5689" s="15" t="n">
        <f aca="false">N5689-O5689</f>
        <v>149.31</v>
      </c>
      <c r="Q5689" s="15" t="n">
        <f aca="false">J5689*INDEX(dProdutos!$F$2:$F$47,MATCH(E5689,dProdutos!$A$2:$A$47,0))</f>
        <v>67.28</v>
      </c>
      <c r="R5689" s="15" t="n">
        <f aca="false">IF(I5689="Cancelado",0,P5689-Q5689)</f>
        <v>82.03</v>
      </c>
      <c r="S5689" s="17" t="str">
        <f aca="false">INDEX(dProdutos!$D$2:$D$47,MATCH(E5689,dProdutos!$A$2:$A$47,0))</f>
        <v>Acessórios</v>
      </c>
    </row>
    <row r="5690" customFormat="false" ht="15" hidden="false" customHeight="false" outlineLevel="0" collapsed="false">
      <c r="A5690" s="17" t="s">
        <v>4984</v>
      </c>
      <c r="B5690" s="17" t="n">
        <v>2</v>
      </c>
      <c r="C5690" s="21" t="n">
        <v>46023</v>
      </c>
      <c r="D5690" s="17" t="s">
        <v>1405</v>
      </c>
      <c r="E5690" s="17" t="s">
        <v>204</v>
      </c>
      <c r="F5690" s="17" t="s">
        <v>1501</v>
      </c>
      <c r="G5690" s="17" t="s">
        <v>62</v>
      </c>
      <c r="H5690" s="17" t="s">
        <v>1537</v>
      </c>
      <c r="I5690" s="17" t="s">
        <v>1524</v>
      </c>
      <c r="J5690" s="17" t="n">
        <v>1</v>
      </c>
      <c r="K5690" s="15" t="n">
        <v>64.9</v>
      </c>
      <c r="L5690" s="22" t="n">
        <v>0.15</v>
      </c>
      <c r="M5690" s="15" t="n">
        <v>0</v>
      </c>
      <c r="N5690" s="15" t="n">
        <f aca="false">J5690*K5690</f>
        <v>64.9</v>
      </c>
      <c r="O5690" s="15" t="n">
        <f aca="false">N5690*L5690</f>
        <v>9.735</v>
      </c>
      <c r="P5690" s="15" t="n">
        <f aca="false">N5690-O5690</f>
        <v>55.165</v>
      </c>
      <c r="Q5690" s="15" t="n">
        <f aca="false">J5690*INDEX(dProdutos!$F$2:$F$47,MATCH(E5690,dProdutos!$A$2:$A$47,0))</f>
        <v>27.52</v>
      </c>
      <c r="R5690" s="15" t="n">
        <f aca="false">IF(I5690="Cancelado",0,P5690-Q5690)</f>
        <v>27.645</v>
      </c>
      <c r="S5690" s="17" t="str">
        <f aca="false">INDEX(dProdutos!$D$2:$D$47,MATCH(E5690,dProdutos!$A$2:$A$47,0))</f>
        <v>Beleza</v>
      </c>
    </row>
    <row r="5691" customFormat="false" ht="15" hidden="false" customHeight="false" outlineLevel="0" collapsed="false">
      <c r="A5691" s="17" t="s">
        <v>4984</v>
      </c>
      <c r="B5691" s="17" t="n">
        <v>3</v>
      </c>
      <c r="C5691" s="21" t="n">
        <v>46023</v>
      </c>
      <c r="D5691" s="17" t="s">
        <v>1405</v>
      </c>
      <c r="E5691" s="17" t="s">
        <v>156</v>
      </c>
      <c r="F5691" s="17" t="s">
        <v>1501</v>
      </c>
      <c r="G5691" s="17" t="s">
        <v>62</v>
      </c>
      <c r="H5691" s="17" t="s">
        <v>1537</v>
      </c>
      <c r="I5691" s="17" t="s">
        <v>1524</v>
      </c>
      <c r="J5691" s="17" t="n">
        <v>2</v>
      </c>
      <c r="K5691" s="15" t="n">
        <v>192.9</v>
      </c>
      <c r="L5691" s="22" t="n">
        <v>0.15</v>
      </c>
      <c r="M5691" s="15" t="n">
        <v>0</v>
      </c>
      <c r="N5691" s="15" t="n">
        <f aca="false">J5691*K5691</f>
        <v>385.8</v>
      </c>
      <c r="O5691" s="15" t="n">
        <f aca="false">N5691*L5691</f>
        <v>57.87</v>
      </c>
      <c r="P5691" s="15" t="n">
        <f aca="false">N5691-O5691</f>
        <v>327.93</v>
      </c>
      <c r="Q5691" s="15" t="n">
        <f aca="false">J5691*INDEX(dProdutos!$F$2:$F$47,MATCH(E5691,dProdutos!$A$2:$A$47,0))</f>
        <v>160.76</v>
      </c>
      <c r="R5691" s="15" t="n">
        <f aca="false">IF(I5691="Cancelado",0,P5691-Q5691)</f>
        <v>167.17</v>
      </c>
      <c r="S5691" s="17" t="str">
        <f aca="false">INDEX(dProdutos!$D$2:$D$47,MATCH(E5691,dProdutos!$A$2:$A$47,0))</f>
        <v>Acessórios</v>
      </c>
    </row>
    <row r="5692" customFormat="false" ht="15" hidden="false" customHeight="false" outlineLevel="0" collapsed="false">
      <c r="A5692" s="17" t="s">
        <v>4985</v>
      </c>
      <c r="B5692" s="17" t="n">
        <v>1</v>
      </c>
      <c r="C5692" s="21" t="n">
        <v>46023</v>
      </c>
      <c r="D5692" s="17" t="s">
        <v>520</v>
      </c>
      <c r="E5692" s="17" t="s">
        <v>174</v>
      </c>
      <c r="F5692" s="17" t="s">
        <v>1495</v>
      </c>
      <c r="G5692" s="17" t="s">
        <v>60</v>
      </c>
      <c r="H5692" s="17" t="s">
        <v>1523</v>
      </c>
      <c r="I5692" s="17" t="s">
        <v>1524</v>
      </c>
      <c r="J5692" s="17" t="n">
        <v>1</v>
      </c>
      <c r="K5692" s="15" t="n">
        <v>250.9</v>
      </c>
      <c r="L5692" s="22" t="n">
        <v>0</v>
      </c>
      <c r="M5692" s="15" t="n">
        <v>23.65</v>
      </c>
      <c r="N5692" s="15" t="n">
        <f aca="false">J5692*K5692</f>
        <v>250.9</v>
      </c>
      <c r="O5692" s="15" t="n">
        <f aca="false">N5692*L5692</f>
        <v>0</v>
      </c>
      <c r="P5692" s="15" t="n">
        <f aca="false">N5692-O5692</f>
        <v>250.9</v>
      </c>
      <c r="Q5692" s="15" t="n">
        <f aca="false">J5692*INDEX(dProdutos!$F$2:$F$47,MATCH(E5692,dProdutos!$A$2:$A$47,0))</f>
        <v>151.28</v>
      </c>
      <c r="R5692" s="15" t="n">
        <f aca="false">IF(I5692="Cancelado",0,P5692-Q5692)</f>
        <v>99.62</v>
      </c>
      <c r="S5692" s="17" t="str">
        <f aca="false">INDEX(dProdutos!$D$2:$D$47,MATCH(E5692,dProdutos!$A$2:$A$47,0))</f>
        <v>Casa</v>
      </c>
    </row>
    <row r="5693" customFormat="false" ht="15" hidden="false" customHeight="false" outlineLevel="0" collapsed="false">
      <c r="A5693" s="17" t="s">
        <v>4986</v>
      </c>
      <c r="B5693" s="17" t="n">
        <v>1</v>
      </c>
      <c r="C5693" s="21" t="n">
        <v>46023</v>
      </c>
      <c r="D5693" s="17" t="s">
        <v>849</v>
      </c>
      <c r="E5693" s="17" t="s">
        <v>183</v>
      </c>
      <c r="F5693" s="17" t="s">
        <v>1487</v>
      </c>
      <c r="G5693" s="17" t="s">
        <v>63</v>
      </c>
      <c r="H5693" s="17" t="s">
        <v>1537</v>
      </c>
      <c r="I5693" s="17" t="s">
        <v>1524</v>
      </c>
      <c r="J5693" s="17" t="n">
        <v>1</v>
      </c>
      <c r="K5693" s="15" t="n">
        <v>121.9</v>
      </c>
      <c r="L5693" s="22" t="n">
        <v>0</v>
      </c>
      <c r="M5693" s="15" t="n">
        <v>0</v>
      </c>
      <c r="N5693" s="15" t="n">
        <f aca="false">J5693*K5693</f>
        <v>121.9</v>
      </c>
      <c r="O5693" s="15" t="n">
        <f aca="false">N5693*L5693</f>
        <v>0</v>
      </c>
      <c r="P5693" s="15" t="n">
        <f aca="false">N5693-O5693</f>
        <v>121.9</v>
      </c>
      <c r="Q5693" s="15" t="n">
        <f aca="false">J5693*INDEX(dProdutos!$F$2:$F$47,MATCH(E5693,dProdutos!$A$2:$A$47,0))</f>
        <v>52.76</v>
      </c>
      <c r="R5693" s="15" t="n">
        <f aca="false">IF(I5693="Cancelado",0,P5693-Q5693)</f>
        <v>69.14</v>
      </c>
      <c r="S5693" s="17" t="str">
        <f aca="false">INDEX(dProdutos!$D$2:$D$47,MATCH(E5693,dProdutos!$A$2:$A$47,0))</f>
        <v>Eletrônicos</v>
      </c>
    </row>
    <row r="5694" customFormat="false" ht="15" hidden="false" customHeight="false" outlineLevel="0" collapsed="false">
      <c r="A5694" s="17" t="s">
        <v>4986</v>
      </c>
      <c r="B5694" s="17" t="n">
        <v>2</v>
      </c>
      <c r="C5694" s="21" t="n">
        <v>46023</v>
      </c>
      <c r="D5694" s="17" t="s">
        <v>849</v>
      </c>
      <c r="E5694" s="17" t="s">
        <v>105</v>
      </c>
      <c r="F5694" s="17" t="s">
        <v>1487</v>
      </c>
      <c r="G5694" s="17" t="s">
        <v>63</v>
      </c>
      <c r="H5694" s="17" t="s">
        <v>1537</v>
      </c>
      <c r="I5694" s="17" t="s">
        <v>1524</v>
      </c>
      <c r="J5694" s="17" t="n">
        <v>1</v>
      </c>
      <c r="K5694" s="15" t="n">
        <v>175.9</v>
      </c>
      <c r="L5694" s="22" t="n">
        <v>0.05</v>
      </c>
      <c r="M5694" s="15" t="n">
        <v>0</v>
      </c>
      <c r="N5694" s="15" t="n">
        <f aca="false">J5694*K5694</f>
        <v>175.9</v>
      </c>
      <c r="O5694" s="15" t="n">
        <f aca="false">N5694*L5694</f>
        <v>8.795</v>
      </c>
      <c r="P5694" s="15" t="n">
        <f aca="false">N5694-O5694</f>
        <v>167.105</v>
      </c>
      <c r="Q5694" s="15" t="n">
        <f aca="false">J5694*INDEX(dProdutos!$F$2:$F$47,MATCH(E5694,dProdutos!$A$2:$A$47,0))</f>
        <v>96.59</v>
      </c>
      <c r="R5694" s="15" t="n">
        <f aca="false">IF(I5694="Cancelado",0,P5694-Q5694)</f>
        <v>70.515</v>
      </c>
      <c r="S5694" s="17" t="str">
        <f aca="false">INDEX(dProdutos!$D$2:$D$47,MATCH(E5694,dProdutos!$A$2:$A$47,0))</f>
        <v>Moda Masculina</v>
      </c>
    </row>
    <row r="5695" customFormat="false" ht="15" hidden="false" customHeight="false" outlineLevel="0" collapsed="false">
      <c r="A5695" s="17" t="s">
        <v>4986</v>
      </c>
      <c r="B5695" s="17" t="n">
        <v>3</v>
      </c>
      <c r="C5695" s="21" t="n">
        <v>46023</v>
      </c>
      <c r="D5695" s="17" t="s">
        <v>849</v>
      </c>
      <c r="E5695" s="17" t="s">
        <v>144</v>
      </c>
      <c r="F5695" s="17" t="s">
        <v>1487</v>
      </c>
      <c r="G5695" s="17" t="s">
        <v>63</v>
      </c>
      <c r="H5695" s="17" t="s">
        <v>1537</v>
      </c>
      <c r="I5695" s="17" t="s">
        <v>1524</v>
      </c>
      <c r="J5695" s="17" t="n">
        <v>1</v>
      </c>
      <c r="K5695" s="15" t="n">
        <v>260.9</v>
      </c>
      <c r="L5695" s="22" t="n">
        <v>0</v>
      </c>
      <c r="M5695" s="15" t="n">
        <v>0</v>
      </c>
      <c r="N5695" s="15" t="n">
        <f aca="false">J5695*K5695</f>
        <v>260.9</v>
      </c>
      <c r="O5695" s="15" t="n">
        <f aca="false">N5695*L5695</f>
        <v>0</v>
      </c>
      <c r="P5695" s="15" t="n">
        <f aca="false">N5695-O5695</f>
        <v>260.9</v>
      </c>
      <c r="Q5695" s="15" t="n">
        <f aca="false">J5695*INDEX(dProdutos!$F$2:$F$47,MATCH(E5695,dProdutos!$A$2:$A$47,0))</f>
        <v>99.86</v>
      </c>
      <c r="R5695" s="15" t="n">
        <f aca="false">IF(I5695="Cancelado",0,P5695-Q5695)</f>
        <v>161.04</v>
      </c>
      <c r="S5695" s="17" t="str">
        <f aca="false">INDEX(dProdutos!$D$2:$D$47,MATCH(E5695,dProdutos!$A$2:$A$47,0))</f>
        <v>Acessórios</v>
      </c>
    </row>
    <row r="5696" customFormat="false" ht="15" hidden="false" customHeight="false" outlineLevel="0" collapsed="false">
      <c r="A5696" s="17" t="s">
        <v>4987</v>
      </c>
      <c r="B5696" s="17" t="n">
        <v>1</v>
      </c>
      <c r="C5696" s="21" t="n">
        <v>46023</v>
      </c>
      <c r="D5696" s="17" t="s">
        <v>1238</v>
      </c>
      <c r="E5696" s="17" t="s">
        <v>171</v>
      </c>
      <c r="F5696" s="17" t="s">
        <v>1501</v>
      </c>
      <c r="G5696" s="17" t="s">
        <v>60</v>
      </c>
      <c r="H5696" s="17" t="s">
        <v>1537</v>
      </c>
      <c r="I5696" s="17" t="s">
        <v>1524</v>
      </c>
      <c r="J5696" s="17" t="n">
        <v>1</v>
      </c>
      <c r="K5696" s="15" t="n">
        <v>246.9</v>
      </c>
      <c r="L5696" s="22" t="n">
        <v>0.05</v>
      </c>
      <c r="M5696" s="15" t="n">
        <v>0</v>
      </c>
      <c r="N5696" s="15" t="n">
        <f aca="false">J5696*K5696</f>
        <v>246.9</v>
      </c>
      <c r="O5696" s="15" t="n">
        <f aca="false">N5696*L5696</f>
        <v>12.345</v>
      </c>
      <c r="P5696" s="15" t="n">
        <f aca="false">N5696-O5696</f>
        <v>234.555</v>
      </c>
      <c r="Q5696" s="15" t="n">
        <f aca="false">J5696*INDEX(dProdutos!$F$2:$F$47,MATCH(E5696,dProdutos!$A$2:$A$47,0))</f>
        <v>103.61</v>
      </c>
      <c r="R5696" s="15" t="n">
        <f aca="false">IF(I5696="Cancelado",0,P5696-Q5696)</f>
        <v>130.945</v>
      </c>
      <c r="S5696" s="17" t="str">
        <f aca="false">INDEX(dProdutos!$D$2:$D$47,MATCH(E5696,dProdutos!$A$2:$A$47,0))</f>
        <v>Casa</v>
      </c>
    </row>
    <row r="5697" customFormat="false" ht="15" hidden="false" customHeight="false" outlineLevel="0" collapsed="false">
      <c r="A5697" s="17" t="s">
        <v>4988</v>
      </c>
      <c r="B5697" s="17" t="n">
        <v>1</v>
      </c>
      <c r="C5697" s="21" t="n">
        <v>46023</v>
      </c>
      <c r="D5697" s="17" t="s">
        <v>1038</v>
      </c>
      <c r="E5697" s="17" t="s">
        <v>141</v>
      </c>
      <c r="F5697" s="17" t="s">
        <v>1495</v>
      </c>
      <c r="G5697" s="17" t="s">
        <v>61</v>
      </c>
      <c r="H5697" s="17" t="s">
        <v>1523</v>
      </c>
      <c r="I5697" s="17" t="s">
        <v>1524</v>
      </c>
      <c r="J5697" s="17" t="n">
        <v>1</v>
      </c>
      <c r="K5697" s="15" t="n">
        <v>131.9</v>
      </c>
      <c r="L5697" s="22" t="n">
        <v>0.2</v>
      </c>
      <c r="M5697" s="15" t="n">
        <v>14.21</v>
      </c>
      <c r="N5697" s="15" t="n">
        <f aca="false">J5697*K5697</f>
        <v>131.9</v>
      </c>
      <c r="O5697" s="15" t="n">
        <f aca="false">N5697*L5697</f>
        <v>26.38</v>
      </c>
      <c r="P5697" s="15" t="n">
        <f aca="false">N5697-O5697</f>
        <v>105.52</v>
      </c>
      <c r="Q5697" s="15" t="n">
        <f aca="false">J5697*INDEX(dProdutos!$F$2:$F$47,MATCH(E5697,dProdutos!$A$2:$A$47,0))</f>
        <v>81.66</v>
      </c>
      <c r="R5697" s="15" t="n">
        <f aca="false">IF(I5697="Cancelado",0,P5697-Q5697)</f>
        <v>23.86</v>
      </c>
      <c r="S5697" s="17" t="str">
        <f aca="false">INDEX(dProdutos!$D$2:$D$47,MATCH(E5697,dProdutos!$A$2:$A$47,0))</f>
        <v>Acessórios</v>
      </c>
    </row>
    <row r="5698" customFormat="false" ht="15" hidden="false" customHeight="false" outlineLevel="0" collapsed="false">
      <c r="A5698" s="17" t="s">
        <v>4988</v>
      </c>
      <c r="B5698" s="17" t="n">
        <v>2</v>
      </c>
      <c r="C5698" s="21" t="n">
        <v>46023</v>
      </c>
      <c r="D5698" s="17" t="s">
        <v>1038</v>
      </c>
      <c r="E5698" s="17" t="s">
        <v>102</v>
      </c>
      <c r="F5698" s="17" t="s">
        <v>1495</v>
      </c>
      <c r="G5698" s="17" t="s">
        <v>61</v>
      </c>
      <c r="H5698" s="17" t="s">
        <v>1523</v>
      </c>
      <c r="I5698" s="17" t="s">
        <v>1524</v>
      </c>
      <c r="J5698" s="17" t="n">
        <v>1</v>
      </c>
      <c r="K5698" s="15" t="n">
        <v>65.9</v>
      </c>
      <c r="L5698" s="22" t="n">
        <v>0</v>
      </c>
      <c r="M5698" s="15" t="n">
        <v>0</v>
      </c>
      <c r="N5698" s="15" t="n">
        <f aca="false">J5698*K5698</f>
        <v>65.9</v>
      </c>
      <c r="O5698" s="15" t="n">
        <f aca="false">N5698*L5698</f>
        <v>0</v>
      </c>
      <c r="P5698" s="15" t="n">
        <f aca="false">N5698-O5698</f>
        <v>65.9</v>
      </c>
      <c r="Q5698" s="15" t="n">
        <f aca="false">J5698*INDEX(dProdutos!$F$2:$F$47,MATCH(E5698,dProdutos!$A$2:$A$47,0))</f>
        <v>29.68</v>
      </c>
      <c r="R5698" s="15" t="n">
        <f aca="false">IF(I5698="Cancelado",0,P5698-Q5698)</f>
        <v>36.22</v>
      </c>
      <c r="S5698" s="17" t="str">
        <f aca="false">INDEX(dProdutos!$D$2:$D$47,MATCH(E5698,dProdutos!$A$2:$A$47,0))</f>
        <v>Moda Masculina</v>
      </c>
    </row>
    <row r="5699" customFormat="false" ht="15" hidden="false" customHeight="false" outlineLevel="0" collapsed="false">
      <c r="A5699" s="17" t="s">
        <v>4989</v>
      </c>
      <c r="B5699" s="17" t="n">
        <v>1</v>
      </c>
      <c r="C5699" s="21" t="n">
        <v>46023</v>
      </c>
      <c r="D5699" s="17" t="s">
        <v>968</v>
      </c>
      <c r="E5699" s="17" t="s">
        <v>92</v>
      </c>
      <c r="F5699" s="17" t="s">
        <v>1493</v>
      </c>
      <c r="G5699" s="17" t="s">
        <v>64</v>
      </c>
      <c r="H5699" s="17" t="s">
        <v>1540</v>
      </c>
      <c r="I5699" s="17" t="s">
        <v>1524</v>
      </c>
      <c r="J5699" s="17" t="n">
        <v>1</v>
      </c>
      <c r="K5699" s="15" t="n">
        <v>191.9</v>
      </c>
      <c r="L5699" s="22" t="n">
        <v>0</v>
      </c>
      <c r="M5699" s="15" t="n">
        <v>0</v>
      </c>
      <c r="N5699" s="15" t="n">
        <f aca="false">J5699*K5699</f>
        <v>191.9</v>
      </c>
      <c r="O5699" s="15" t="n">
        <f aca="false">N5699*L5699</f>
        <v>0</v>
      </c>
      <c r="P5699" s="15" t="n">
        <f aca="false">N5699-O5699</f>
        <v>191.9</v>
      </c>
      <c r="Q5699" s="15" t="n">
        <f aca="false">J5699*INDEX(dProdutos!$F$2:$F$47,MATCH(E5699,dProdutos!$A$2:$A$47,0))</f>
        <v>88.59</v>
      </c>
      <c r="R5699" s="15" t="n">
        <f aca="false">IF(I5699="Cancelado",0,P5699-Q5699)</f>
        <v>103.31</v>
      </c>
      <c r="S5699" s="17" t="str">
        <f aca="false">INDEX(dProdutos!$D$2:$D$47,MATCH(E5699,dProdutos!$A$2:$A$47,0))</f>
        <v>Moda Feminina</v>
      </c>
    </row>
    <row r="5700" customFormat="false" ht="15" hidden="false" customHeight="false" outlineLevel="0" collapsed="false">
      <c r="A5700" s="17" t="s">
        <v>4989</v>
      </c>
      <c r="B5700" s="17" t="n">
        <v>2</v>
      </c>
      <c r="C5700" s="21" t="n">
        <v>46023</v>
      </c>
      <c r="D5700" s="17" t="s">
        <v>968</v>
      </c>
      <c r="E5700" s="17" t="s">
        <v>183</v>
      </c>
      <c r="F5700" s="17" t="s">
        <v>1493</v>
      </c>
      <c r="G5700" s="17" t="s">
        <v>64</v>
      </c>
      <c r="H5700" s="17" t="s">
        <v>1540</v>
      </c>
      <c r="I5700" s="17" t="s">
        <v>1524</v>
      </c>
      <c r="J5700" s="17" t="n">
        <v>1</v>
      </c>
      <c r="K5700" s="15" t="n">
        <v>121.9</v>
      </c>
      <c r="L5700" s="22" t="n">
        <v>0</v>
      </c>
      <c r="M5700" s="15" t="n">
        <v>0</v>
      </c>
      <c r="N5700" s="15" t="n">
        <f aca="false">J5700*K5700</f>
        <v>121.9</v>
      </c>
      <c r="O5700" s="15" t="n">
        <f aca="false">N5700*L5700</f>
        <v>0</v>
      </c>
      <c r="P5700" s="15" t="n">
        <f aca="false">N5700-O5700</f>
        <v>121.9</v>
      </c>
      <c r="Q5700" s="15" t="n">
        <f aca="false">J5700*INDEX(dProdutos!$F$2:$F$47,MATCH(E5700,dProdutos!$A$2:$A$47,0))</f>
        <v>52.76</v>
      </c>
      <c r="R5700" s="15" t="n">
        <f aca="false">IF(I5700="Cancelado",0,P5700-Q5700)</f>
        <v>69.14</v>
      </c>
      <c r="S5700" s="17" t="str">
        <f aca="false">INDEX(dProdutos!$D$2:$D$47,MATCH(E5700,dProdutos!$A$2:$A$47,0))</f>
        <v>Eletrônicos</v>
      </c>
    </row>
    <row r="5701" customFormat="false" ht="15" hidden="false" customHeight="false" outlineLevel="0" collapsed="false">
      <c r="A5701" s="17" t="s">
        <v>4990</v>
      </c>
      <c r="B5701" s="17" t="n">
        <v>1</v>
      </c>
      <c r="C5701" s="21" t="n">
        <v>46024</v>
      </c>
      <c r="D5701" s="17" t="s">
        <v>1026</v>
      </c>
      <c r="E5701" s="17" t="s">
        <v>177</v>
      </c>
      <c r="F5701" s="17" t="s">
        <v>1493</v>
      </c>
      <c r="G5701" s="17" t="s">
        <v>59</v>
      </c>
      <c r="H5701" s="17" t="s">
        <v>1527</v>
      </c>
      <c r="I5701" s="17" t="s">
        <v>1541</v>
      </c>
      <c r="J5701" s="17" t="n">
        <v>1</v>
      </c>
      <c r="K5701" s="15" t="n">
        <v>257.9</v>
      </c>
      <c r="L5701" s="22" t="n">
        <v>0</v>
      </c>
      <c r="M5701" s="15" t="n">
        <v>11.28</v>
      </c>
      <c r="N5701" s="15" t="n">
        <f aca="false">J5701*K5701</f>
        <v>257.9</v>
      </c>
      <c r="O5701" s="15" t="n">
        <f aca="false">N5701*L5701</f>
        <v>0</v>
      </c>
      <c r="P5701" s="15" t="n">
        <f aca="false">N5701-O5701</f>
        <v>257.9</v>
      </c>
      <c r="Q5701" s="15" t="n">
        <f aca="false">J5701*INDEX(dProdutos!$F$2:$F$47,MATCH(E5701,dProdutos!$A$2:$A$47,0))</f>
        <v>138.23</v>
      </c>
      <c r="R5701" s="15" t="n">
        <f aca="false">IF(I5701="Cancelado",0,P5701-Q5701)</f>
        <v>119.67</v>
      </c>
      <c r="S5701" s="17" t="str">
        <f aca="false">INDEX(dProdutos!$D$2:$D$47,MATCH(E5701,dProdutos!$A$2:$A$47,0))</f>
        <v>Casa</v>
      </c>
    </row>
    <row r="5702" customFormat="false" ht="15" hidden="false" customHeight="false" outlineLevel="0" collapsed="false">
      <c r="A5702" s="17" t="s">
        <v>4990</v>
      </c>
      <c r="B5702" s="17" t="n">
        <v>2</v>
      </c>
      <c r="C5702" s="21" t="n">
        <v>46024</v>
      </c>
      <c r="D5702" s="17" t="s">
        <v>1026</v>
      </c>
      <c r="E5702" s="17" t="s">
        <v>102</v>
      </c>
      <c r="F5702" s="17" t="s">
        <v>1493</v>
      </c>
      <c r="G5702" s="17" t="s">
        <v>59</v>
      </c>
      <c r="H5702" s="17" t="s">
        <v>1527</v>
      </c>
      <c r="I5702" s="17" t="s">
        <v>1541</v>
      </c>
      <c r="J5702" s="17" t="n">
        <v>1</v>
      </c>
      <c r="K5702" s="15" t="n">
        <v>65.9</v>
      </c>
      <c r="L5702" s="22" t="n">
        <v>0.2</v>
      </c>
      <c r="M5702" s="15" t="n">
        <v>0</v>
      </c>
      <c r="N5702" s="15" t="n">
        <f aca="false">J5702*K5702</f>
        <v>65.9</v>
      </c>
      <c r="O5702" s="15" t="n">
        <f aca="false">N5702*L5702</f>
        <v>13.18</v>
      </c>
      <c r="P5702" s="15" t="n">
        <f aca="false">N5702-O5702</f>
        <v>52.72</v>
      </c>
      <c r="Q5702" s="15" t="n">
        <f aca="false">J5702*INDEX(dProdutos!$F$2:$F$47,MATCH(E5702,dProdutos!$A$2:$A$47,0))</f>
        <v>29.68</v>
      </c>
      <c r="R5702" s="15" t="n">
        <f aca="false">IF(I5702="Cancelado",0,P5702-Q5702)</f>
        <v>23.04</v>
      </c>
      <c r="S5702" s="17" t="str">
        <f aca="false">INDEX(dProdutos!$D$2:$D$47,MATCH(E5702,dProdutos!$A$2:$A$47,0))</f>
        <v>Moda Masculina</v>
      </c>
    </row>
    <row r="5703" customFormat="false" ht="15" hidden="false" customHeight="false" outlineLevel="0" collapsed="false">
      <c r="A5703" s="17" t="s">
        <v>4990</v>
      </c>
      <c r="B5703" s="17" t="n">
        <v>3</v>
      </c>
      <c r="C5703" s="21" t="n">
        <v>46024</v>
      </c>
      <c r="D5703" s="17" t="s">
        <v>1026</v>
      </c>
      <c r="E5703" s="17" t="s">
        <v>174</v>
      </c>
      <c r="F5703" s="17" t="s">
        <v>1493</v>
      </c>
      <c r="G5703" s="17" t="s">
        <v>59</v>
      </c>
      <c r="H5703" s="17" t="s">
        <v>1527</v>
      </c>
      <c r="I5703" s="17" t="s">
        <v>1541</v>
      </c>
      <c r="J5703" s="17" t="n">
        <v>1</v>
      </c>
      <c r="K5703" s="15" t="n">
        <v>250.9</v>
      </c>
      <c r="L5703" s="22" t="n">
        <v>0.15</v>
      </c>
      <c r="M5703" s="15" t="n">
        <v>0</v>
      </c>
      <c r="N5703" s="15" t="n">
        <f aca="false">J5703*K5703</f>
        <v>250.9</v>
      </c>
      <c r="O5703" s="15" t="n">
        <f aca="false">N5703*L5703</f>
        <v>37.635</v>
      </c>
      <c r="P5703" s="15" t="n">
        <f aca="false">N5703-O5703</f>
        <v>213.265</v>
      </c>
      <c r="Q5703" s="15" t="n">
        <f aca="false">J5703*INDEX(dProdutos!$F$2:$F$47,MATCH(E5703,dProdutos!$A$2:$A$47,0))</f>
        <v>151.28</v>
      </c>
      <c r="R5703" s="15" t="n">
        <f aca="false">IF(I5703="Cancelado",0,P5703-Q5703)</f>
        <v>61.985</v>
      </c>
      <c r="S5703" s="17" t="str">
        <f aca="false">INDEX(dProdutos!$D$2:$D$47,MATCH(E5703,dProdutos!$A$2:$A$47,0))</f>
        <v>Casa</v>
      </c>
    </row>
    <row r="5704" customFormat="false" ht="15" hidden="false" customHeight="false" outlineLevel="0" collapsed="false">
      <c r="A5704" s="17" t="s">
        <v>4990</v>
      </c>
      <c r="B5704" s="17" t="n">
        <v>4</v>
      </c>
      <c r="C5704" s="21" t="n">
        <v>46024</v>
      </c>
      <c r="D5704" s="17" t="s">
        <v>1026</v>
      </c>
      <c r="E5704" s="17" t="s">
        <v>105</v>
      </c>
      <c r="F5704" s="17" t="s">
        <v>1493</v>
      </c>
      <c r="G5704" s="17" t="s">
        <v>59</v>
      </c>
      <c r="H5704" s="17" t="s">
        <v>1527</v>
      </c>
      <c r="I5704" s="17" t="s">
        <v>1541</v>
      </c>
      <c r="J5704" s="17" t="n">
        <v>1</v>
      </c>
      <c r="K5704" s="15" t="n">
        <v>175.9</v>
      </c>
      <c r="L5704" s="22" t="n">
        <v>0.2</v>
      </c>
      <c r="M5704" s="15" t="n">
        <v>0</v>
      </c>
      <c r="N5704" s="15" t="n">
        <f aca="false">J5704*K5704</f>
        <v>175.9</v>
      </c>
      <c r="O5704" s="15" t="n">
        <f aca="false">N5704*L5704</f>
        <v>35.18</v>
      </c>
      <c r="P5704" s="15" t="n">
        <f aca="false">N5704-O5704</f>
        <v>140.72</v>
      </c>
      <c r="Q5704" s="15" t="n">
        <f aca="false">J5704*INDEX(dProdutos!$F$2:$F$47,MATCH(E5704,dProdutos!$A$2:$A$47,0))</f>
        <v>96.59</v>
      </c>
      <c r="R5704" s="15" t="n">
        <f aca="false">IF(I5704="Cancelado",0,P5704-Q5704)</f>
        <v>44.13</v>
      </c>
      <c r="S5704" s="17" t="str">
        <f aca="false">INDEX(dProdutos!$D$2:$D$47,MATCH(E5704,dProdutos!$A$2:$A$47,0))</f>
        <v>Moda Masculina</v>
      </c>
    </row>
    <row r="5705" customFormat="false" ht="15" hidden="false" customHeight="false" outlineLevel="0" collapsed="false">
      <c r="A5705" s="17" t="s">
        <v>4991</v>
      </c>
      <c r="B5705" s="17" t="n">
        <v>1</v>
      </c>
      <c r="C5705" s="21" t="n">
        <v>46024</v>
      </c>
      <c r="D5705" s="17" t="s">
        <v>765</v>
      </c>
      <c r="E5705" s="17" t="s">
        <v>150</v>
      </c>
      <c r="F5705" s="17" t="s">
        <v>1501</v>
      </c>
      <c r="G5705" s="17" t="s">
        <v>61</v>
      </c>
      <c r="H5705" s="17" t="s">
        <v>1537</v>
      </c>
      <c r="I5705" s="17" t="s">
        <v>1524</v>
      </c>
      <c r="J5705" s="17" t="n">
        <v>1</v>
      </c>
      <c r="K5705" s="15" t="n">
        <v>71.9</v>
      </c>
      <c r="L5705" s="22" t="n">
        <v>0</v>
      </c>
      <c r="M5705" s="15" t="n">
        <v>0</v>
      </c>
      <c r="N5705" s="15" t="n">
        <f aca="false">J5705*K5705</f>
        <v>71.9</v>
      </c>
      <c r="O5705" s="15" t="n">
        <f aca="false">N5705*L5705</f>
        <v>0</v>
      </c>
      <c r="P5705" s="15" t="n">
        <f aca="false">N5705-O5705</f>
        <v>71.9</v>
      </c>
      <c r="Q5705" s="15" t="n">
        <f aca="false">J5705*INDEX(dProdutos!$F$2:$F$47,MATCH(E5705,dProdutos!$A$2:$A$47,0))</f>
        <v>27.38</v>
      </c>
      <c r="R5705" s="15" t="n">
        <f aca="false">IF(I5705="Cancelado",0,P5705-Q5705)</f>
        <v>44.52</v>
      </c>
      <c r="S5705" s="17" t="str">
        <f aca="false">INDEX(dProdutos!$D$2:$D$47,MATCH(E5705,dProdutos!$A$2:$A$47,0))</f>
        <v>Acessórios</v>
      </c>
    </row>
    <row r="5706" customFormat="false" ht="15" hidden="false" customHeight="false" outlineLevel="0" collapsed="false">
      <c r="A5706" s="17" t="s">
        <v>4992</v>
      </c>
      <c r="B5706" s="17" t="n">
        <v>1</v>
      </c>
      <c r="C5706" s="21" t="n">
        <v>46024</v>
      </c>
      <c r="D5706" s="17" t="s">
        <v>1122</v>
      </c>
      <c r="E5706" s="17" t="s">
        <v>180</v>
      </c>
      <c r="F5706" s="17" t="s">
        <v>1503</v>
      </c>
      <c r="G5706" s="17" t="s">
        <v>61</v>
      </c>
      <c r="H5706" s="17" t="s">
        <v>1537</v>
      </c>
      <c r="I5706" s="17" t="s">
        <v>1524</v>
      </c>
      <c r="J5706" s="17" t="n">
        <v>1</v>
      </c>
      <c r="K5706" s="15" t="n">
        <v>82.9</v>
      </c>
      <c r="L5706" s="22" t="n">
        <v>0.1</v>
      </c>
      <c r="M5706" s="15" t="n">
        <v>34.28</v>
      </c>
      <c r="N5706" s="15" t="n">
        <f aca="false">J5706*K5706</f>
        <v>82.9</v>
      </c>
      <c r="O5706" s="15" t="n">
        <f aca="false">N5706*L5706</f>
        <v>8.29</v>
      </c>
      <c r="P5706" s="15" t="n">
        <f aca="false">N5706-O5706</f>
        <v>74.61</v>
      </c>
      <c r="Q5706" s="15" t="n">
        <f aca="false">J5706*INDEX(dProdutos!$F$2:$F$47,MATCH(E5706,dProdutos!$A$2:$A$47,0))</f>
        <v>35.97</v>
      </c>
      <c r="R5706" s="15" t="n">
        <f aca="false">IF(I5706="Cancelado",0,P5706-Q5706)</f>
        <v>38.64</v>
      </c>
      <c r="S5706" s="17" t="str">
        <f aca="false">INDEX(dProdutos!$D$2:$D$47,MATCH(E5706,dProdutos!$A$2:$A$47,0))</f>
        <v>Eletrônicos</v>
      </c>
    </row>
    <row r="5707" customFormat="false" ht="15" hidden="false" customHeight="false" outlineLevel="0" collapsed="false">
      <c r="A5707" s="17" t="s">
        <v>4992</v>
      </c>
      <c r="B5707" s="17" t="n">
        <v>2</v>
      </c>
      <c r="C5707" s="21" t="n">
        <v>46024</v>
      </c>
      <c r="D5707" s="17" t="s">
        <v>1122</v>
      </c>
      <c r="E5707" s="17" t="s">
        <v>95</v>
      </c>
      <c r="F5707" s="17" t="s">
        <v>1503</v>
      </c>
      <c r="G5707" s="17" t="s">
        <v>61</v>
      </c>
      <c r="H5707" s="17" t="s">
        <v>1537</v>
      </c>
      <c r="I5707" s="17" t="s">
        <v>1524</v>
      </c>
      <c r="J5707" s="17" t="n">
        <v>2</v>
      </c>
      <c r="K5707" s="15" t="n">
        <v>77.9</v>
      </c>
      <c r="L5707" s="22" t="n">
        <v>0</v>
      </c>
      <c r="M5707" s="15" t="n">
        <v>0</v>
      </c>
      <c r="N5707" s="15" t="n">
        <f aca="false">J5707*K5707</f>
        <v>155.8</v>
      </c>
      <c r="O5707" s="15" t="n">
        <f aca="false">N5707*L5707</f>
        <v>0</v>
      </c>
      <c r="P5707" s="15" t="n">
        <f aca="false">N5707-O5707</f>
        <v>155.8</v>
      </c>
      <c r="Q5707" s="15" t="n">
        <f aca="false">J5707*INDEX(dProdutos!$F$2:$F$47,MATCH(E5707,dProdutos!$A$2:$A$47,0))</f>
        <v>73.42</v>
      </c>
      <c r="R5707" s="15" t="n">
        <f aca="false">IF(I5707="Cancelado",0,P5707-Q5707)</f>
        <v>82.38</v>
      </c>
      <c r="S5707" s="17" t="str">
        <f aca="false">INDEX(dProdutos!$D$2:$D$47,MATCH(E5707,dProdutos!$A$2:$A$47,0))</f>
        <v>Moda Feminina</v>
      </c>
    </row>
    <row r="5708" customFormat="false" ht="15" hidden="false" customHeight="false" outlineLevel="0" collapsed="false">
      <c r="A5708" s="17" t="s">
        <v>4993</v>
      </c>
      <c r="B5708" s="17" t="n">
        <v>1</v>
      </c>
      <c r="C5708" s="21" t="n">
        <v>46024</v>
      </c>
      <c r="D5708" s="17" t="s">
        <v>618</v>
      </c>
      <c r="E5708" s="17" t="s">
        <v>105</v>
      </c>
      <c r="F5708" s="17" t="s">
        <v>1495</v>
      </c>
      <c r="G5708" s="17" t="s">
        <v>59</v>
      </c>
      <c r="H5708" s="17" t="s">
        <v>1540</v>
      </c>
      <c r="I5708" s="17" t="s">
        <v>1524</v>
      </c>
      <c r="J5708" s="17" t="n">
        <v>1</v>
      </c>
      <c r="K5708" s="15" t="n">
        <v>175.9</v>
      </c>
      <c r="L5708" s="22" t="n">
        <v>0</v>
      </c>
      <c r="M5708" s="15" t="n">
        <v>0</v>
      </c>
      <c r="N5708" s="15" t="n">
        <f aca="false">J5708*K5708</f>
        <v>175.9</v>
      </c>
      <c r="O5708" s="15" t="n">
        <f aca="false">N5708*L5708</f>
        <v>0</v>
      </c>
      <c r="P5708" s="15" t="n">
        <f aca="false">N5708-O5708</f>
        <v>175.9</v>
      </c>
      <c r="Q5708" s="15" t="n">
        <f aca="false">J5708*INDEX(dProdutos!$F$2:$F$47,MATCH(E5708,dProdutos!$A$2:$A$47,0))</f>
        <v>96.59</v>
      </c>
      <c r="R5708" s="15" t="n">
        <f aca="false">IF(I5708="Cancelado",0,P5708-Q5708)</f>
        <v>79.31</v>
      </c>
      <c r="S5708" s="17" t="str">
        <f aca="false">INDEX(dProdutos!$D$2:$D$47,MATCH(E5708,dProdutos!$A$2:$A$47,0))</f>
        <v>Moda Masculina</v>
      </c>
    </row>
    <row r="5709" customFormat="false" ht="15" hidden="false" customHeight="false" outlineLevel="0" collapsed="false">
      <c r="A5709" s="17" t="s">
        <v>4994</v>
      </c>
      <c r="B5709" s="17" t="n">
        <v>1</v>
      </c>
      <c r="C5709" s="21" t="n">
        <v>46024</v>
      </c>
      <c r="D5709" s="17" t="s">
        <v>1298</v>
      </c>
      <c r="E5709" s="17" t="s">
        <v>114</v>
      </c>
      <c r="F5709" s="17" t="s">
        <v>1499</v>
      </c>
      <c r="G5709" s="17" t="s">
        <v>64</v>
      </c>
      <c r="H5709" s="17" t="s">
        <v>1523</v>
      </c>
      <c r="I5709" s="17" t="s">
        <v>1524</v>
      </c>
      <c r="J5709" s="17" t="n">
        <v>1</v>
      </c>
      <c r="K5709" s="15" t="n">
        <v>202.9</v>
      </c>
      <c r="L5709" s="22" t="n">
        <v>0</v>
      </c>
      <c r="M5709" s="15" t="n">
        <v>0</v>
      </c>
      <c r="N5709" s="15" t="n">
        <f aca="false">J5709*K5709</f>
        <v>202.9</v>
      </c>
      <c r="O5709" s="15" t="n">
        <f aca="false">N5709*L5709</f>
        <v>0</v>
      </c>
      <c r="P5709" s="15" t="n">
        <f aca="false">N5709-O5709</f>
        <v>202.9</v>
      </c>
      <c r="Q5709" s="15" t="n">
        <f aca="false">J5709*INDEX(dProdutos!$F$2:$F$47,MATCH(E5709,dProdutos!$A$2:$A$47,0))</f>
        <v>110.39</v>
      </c>
      <c r="R5709" s="15" t="n">
        <f aca="false">IF(I5709="Cancelado",0,P5709-Q5709)</f>
        <v>92.51</v>
      </c>
      <c r="S5709" s="17" t="str">
        <f aca="false">INDEX(dProdutos!$D$2:$D$47,MATCH(E5709,dProdutos!$A$2:$A$47,0))</f>
        <v>Moda Masculina</v>
      </c>
    </row>
    <row r="5710" customFormat="false" ht="15" hidden="false" customHeight="false" outlineLevel="0" collapsed="false">
      <c r="A5710" s="17" t="s">
        <v>4995</v>
      </c>
      <c r="B5710" s="17" t="n">
        <v>1</v>
      </c>
      <c r="C5710" s="21" t="n">
        <v>46024</v>
      </c>
      <c r="D5710" s="17" t="s">
        <v>1453</v>
      </c>
      <c r="E5710" s="17" t="s">
        <v>138</v>
      </c>
      <c r="F5710" s="17" t="s">
        <v>1497</v>
      </c>
      <c r="G5710" s="17" t="s">
        <v>59</v>
      </c>
      <c r="H5710" s="17" t="s">
        <v>1523</v>
      </c>
      <c r="I5710" s="17" t="s">
        <v>1524</v>
      </c>
      <c r="J5710" s="17" t="n">
        <v>1</v>
      </c>
      <c r="K5710" s="15" t="n">
        <v>231.9</v>
      </c>
      <c r="L5710" s="22" t="n">
        <v>0</v>
      </c>
      <c r="M5710" s="15" t="n">
        <v>28.97</v>
      </c>
      <c r="N5710" s="15" t="n">
        <f aca="false">J5710*K5710</f>
        <v>231.9</v>
      </c>
      <c r="O5710" s="15" t="n">
        <f aca="false">N5710*L5710</f>
        <v>0</v>
      </c>
      <c r="P5710" s="15" t="n">
        <f aca="false">N5710-O5710</f>
        <v>231.9</v>
      </c>
      <c r="Q5710" s="15" t="n">
        <f aca="false">J5710*INDEX(dProdutos!$F$2:$F$47,MATCH(E5710,dProdutos!$A$2:$A$47,0))</f>
        <v>132.21</v>
      </c>
      <c r="R5710" s="15" t="n">
        <f aca="false">IF(I5710="Cancelado",0,P5710-Q5710)</f>
        <v>99.69</v>
      </c>
      <c r="S5710" s="17" t="str">
        <f aca="false">INDEX(dProdutos!$D$2:$D$47,MATCH(E5710,dProdutos!$A$2:$A$47,0))</f>
        <v>Calçados</v>
      </c>
    </row>
    <row r="5711" customFormat="false" ht="15" hidden="false" customHeight="false" outlineLevel="0" collapsed="false">
      <c r="A5711" s="17" t="s">
        <v>4995</v>
      </c>
      <c r="B5711" s="17" t="n">
        <v>2</v>
      </c>
      <c r="C5711" s="21" t="n">
        <v>46024</v>
      </c>
      <c r="D5711" s="17" t="s">
        <v>1453</v>
      </c>
      <c r="E5711" s="17" t="s">
        <v>105</v>
      </c>
      <c r="F5711" s="17" t="s">
        <v>1497</v>
      </c>
      <c r="G5711" s="17" t="s">
        <v>59</v>
      </c>
      <c r="H5711" s="17" t="s">
        <v>1523</v>
      </c>
      <c r="I5711" s="17" t="s">
        <v>1524</v>
      </c>
      <c r="J5711" s="17" t="n">
        <v>1</v>
      </c>
      <c r="K5711" s="15" t="n">
        <v>175.9</v>
      </c>
      <c r="L5711" s="22" t="n">
        <v>0</v>
      </c>
      <c r="M5711" s="15" t="n">
        <v>0</v>
      </c>
      <c r="N5711" s="15" t="n">
        <f aca="false">J5711*K5711</f>
        <v>175.9</v>
      </c>
      <c r="O5711" s="15" t="n">
        <f aca="false">N5711*L5711</f>
        <v>0</v>
      </c>
      <c r="P5711" s="15" t="n">
        <f aca="false">N5711-O5711</f>
        <v>175.9</v>
      </c>
      <c r="Q5711" s="15" t="n">
        <f aca="false">J5711*INDEX(dProdutos!$F$2:$F$47,MATCH(E5711,dProdutos!$A$2:$A$47,0))</f>
        <v>96.59</v>
      </c>
      <c r="R5711" s="15" t="n">
        <f aca="false">IF(I5711="Cancelado",0,P5711-Q5711)</f>
        <v>79.31</v>
      </c>
      <c r="S5711" s="17" t="str">
        <f aca="false">INDEX(dProdutos!$D$2:$D$47,MATCH(E5711,dProdutos!$A$2:$A$47,0))</f>
        <v>Moda Masculina</v>
      </c>
    </row>
    <row r="5712" customFormat="false" ht="15" hidden="false" customHeight="false" outlineLevel="0" collapsed="false">
      <c r="A5712" s="17" t="s">
        <v>4996</v>
      </c>
      <c r="B5712" s="17" t="n">
        <v>1</v>
      </c>
      <c r="C5712" s="21" t="n">
        <v>46025</v>
      </c>
      <c r="D5712" s="17" t="s">
        <v>1282</v>
      </c>
      <c r="E5712" s="17" t="s">
        <v>117</v>
      </c>
      <c r="F5712" s="17" t="s">
        <v>1487</v>
      </c>
      <c r="G5712" s="17" t="s">
        <v>61</v>
      </c>
      <c r="H5712" s="17" t="s">
        <v>1537</v>
      </c>
      <c r="I5712" s="17" t="s">
        <v>1524</v>
      </c>
      <c r="J5712" s="17" t="n">
        <v>2</v>
      </c>
      <c r="K5712" s="15" t="n">
        <v>166.9</v>
      </c>
      <c r="L5712" s="22" t="n">
        <v>0.1</v>
      </c>
      <c r="M5712" s="15" t="n">
        <v>0</v>
      </c>
      <c r="N5712" s="15" t="n">
        <f aca="false">J5712*K5712</f>
        <v>333.8</v>
      </c>
      <c r="O5712" s="15" t="n">
        <f aca="false">N5712*L5712</f>
        <v>33.38</v>
      </c>
      <c r="P5712" s="15" t="n">
        <f aca="false">N5712-O5712</f>
        <v>300.42</v>
      </c>
      <c r="Q5712" s="15" t="n">
        <f aca="false">J5712*INDEX(dProdutos!$F$2:$F$47,MATCH(E5712,dProdutos!$A$2:$A$47,0))</f>
        <v>146.46</v>
      </c>
      <c r="R5712" s="15" t="n">
        <f aca="false">IF(I5712="Cancelado",0,P5712-Q5712)</f>
        <v>153.96</v>
      </c>
      <c r="S5712" s="17" t="str">
        <f aca="false">INDEX(dProdutos!$D$2:$D$47,MATCH(E5712,dProdutos!$A$2:$A$47,0))</f>
        <v>Moda Masculina</v>
      </c>
    </row>
    <row r="5713" customFormat="false" ht="15" hidden="false" customHeight="false" outlineLevel="0" collapsed="false">
      <c r="A5713" s="17" t="s">
        <v>4996</v>
      </c>
      <c r="B5713" s="17" t="n">
        <v>2</v>
      </c>
      <c r="C5713" s="21" t="n">
        <v>46025</v>
      </c>
      <c r="D5713" s="17" t="s">
        <v>1282</v>
      </c>
      <c r="E5713" s="17" t="s">
        <v>126</v>
      </c>
      <c r="F5713" s="17" t="s">
        <v>1487</v>
      </c>
      <c r="G5713" s="17" t="s">
        <v>61</v>
      </c>
      <c r="H5713" s="17" t="s">
        <v>1537</v>
      </c>
      <c r="I5713" s="17" t="s">
        <v>1524</v>
      </c>
      <c r="J5713" s="17" t="n">
        <v>2</v>
      </c>
      <c r="K5713" s="15" t="n">
        <v>296.9</v>
      </c>
      <c r="L5713" s="22" t="n">
        <v>0.05</v>
      </c>
      <c r="M5713" s="15" t="n">
        <v>0</v>
      </c>
      <c r="N5713" s="15" t="n">
        <f aca="false">J5713*K5713</f>
        <v>593.8</v>
      </c>
      <c r="O5713" s="15" t="n">
        <f aca="false">N5713*L5713</f>
        <v>29.69</v>
      </c>
      <c r="P5713" s="15" t="n">
        <f aca="false">N5713-O5713</f>
        <v>564.11</v>
      </c>
      <c r="Q5713" s="15" t="n">
        <f aca="false">J5713*INDEX(dProdutos!$F$2:$F$47,MATCH(E5713,dProdutos!$A$2:$A$47,0))</f>
        <v>270.48</v>
      </c>
      <c r="R5713" s="15" t="n">
        <f aca="false">IF(I5713="Cancelado",0,P5713-Q5713)</f>
        <v>293.63</v>
      </c>
      <c r="S5713" s="17" t="str">
        <f aca="false">INDEX(dProdutos!$D$2:$D$47,MATCH(E5713,dProdutos!$A$2:$A$47,0))</f>
        <v>Calçados</v>
      </c>
    </row>
    <row r="5714" customFormat="false" ht="15" hidden="false" customHeight="false" outlineLevel="0" collapsed="false">
      <c r="A5714" s="17" t="s">
        <v>4996</v>
      </c>
      <c r="B5714" s="17" t="n">
        <v>3</v>
      </c>
      <c r="C5714" s="21" t="n">
        <v>46025</v>
      </c>
      <c r="D5714" s="17" t="s">
        <v>1282</v>
      </c>
      <c r="E5714" s="17" t="s">
        <v>177</v>
      </c>
      <c r="F5714" s="17" t="s">
        <v>1487</v>
      </c>
      <c r="G5714" s="17" t="s">
        <v>61</v>
      </c>
      <c r="H5714" s="17" t="s">
        <v>1537</v>
      </c>
      <c r="I5714" s="17" t="s">
        <v>1524</v>
      </c>
      <c r="J5714" s="17" t="n">
        <v>1</v>
      </c>
      <c r="K5714" s="15" t="n">
        <v>257.9</v>
      </c>
      <c r="L5714" s="22" t="n">
        <v>0.1</v>
      </c>
      <c r="M5714" s="15" t="n">
        <v>0</v>
      </c>
      <c r="N5714" s="15" t="n">
        <f aca="false">J5714*K5714</f>
        <v>257.9</v>
      </c>
      <c r="O5714" s="15" t="n">
        <f aca="false">N5714*L5714</f>
        <v>25.79</v>
      </c>
      <c r="P5714" s="15" t="n">
        <f aca="false">N5714-O5714</f>
        <v>232.11</v>
      </c>
      <c r="Q5714" s="15" t="n">
        <f aca="false">J5714*INDEX(dProdutos!$F$2:$F$47,MATCH(E5714,dProdutos!$A$2:$A$47,0))</f>
        <v>138.23</v>
      </c>
      <c r="R5714" s="15" t="n">
        <f aca="false">IF(I5714="Cancelado",0,P5714-Q5714)</f>
        <v>93.88</v>
      </c>
      <c r="S5714" s="17" t="str">
        <f aca="false">INDEX(dProdutos!$D$2:$D$47,MATCH(E5714,dProdutos!$A$2:$A$47,0))</f>
        <v>Casa</v>
      </c>
    </row>
    <row r="5715" customFormat="false" ht="15" hidden="false" customHeight="false" outlineLevel="0" collapsed="false">
      <c r="A5715" s="17" t="s">
        <v>4997</v>
      </c>
      <c r="B5715" s="17" t="n">
        <v>1</v>
      </c>
      <c r="C5715" s="21" t="n">
        <v>46025</v>
      </c>
      <c r="D5715" s="17" t="s">
        <v>599</v>
      </c>
      <c r="E5715" s="17" t="s">
        <v>171</v>
      </c>
      <c r="F5715" s="17" t="s">
        <v>1493</v>
      </c>
      <c r="G5715" s="17" t="s">
        <v>60</v>
      </c>
      <c r="H5715" s="17" t="s">
        <v>1537</v>
      </c>
      <c r="I5715" s="17" t="s">
        <v>1524</v>
      </c>
      <c r="J5715" s="17" t="n">
        <v>1</v>
      </c>
      <c r="K5715" s="15" t="n">
        <v>246.9</v>
      </c>
      <c r="L5715" s="22" t="n">
        <v>0</v>
      </c>
      <c r="M5715" s="15" t="n">
        <v>0</v>
      </c>
      <c r="N5715" s="15" t="n">
        <f aca="false">J5715*K5715</f>
        <v>246.9</v>
      </c>
      <c r="O5715" s="15" t="n">
        <f aca="false">N5715*L5715</f>
        <v>0</v>
      </c>
      <c r="P5715" s="15" t="n">
        <f aca="false">N5715-O5715</f>
        <v>246.9</v>
      </c>
      <c r="Q5715" s="15" t="n">
        <f aca="false">J5715*INDEX(dProdutos!$F$2:$F$47,MATCH(E5715,dProdutos!$A$2:$A$47,0))</f>
        <v>103.61</v>
      </c>
      <c r="R5715" s="15" t="n">
        <f aca="false">IF(I5715="Cancelado",0,P5715-Q5715)</f>
        <v>143.29</v>
      </c>
      <c r="S5715" s="17" t="str">
        <f aca="false">INDEX(dProdutos!$D$2:$D$47,MATCH(E5715,dProdutos!$A$2:$A$47,0))</f>
        <v>Casa</v>
      </c>
    </row>
    <row r="5716" customFormat="false" ht="15" hidden="false" customHeight="false" outlineLevel="0" collapsed="false">
      <c r="A5716" s="17" t="s">
        <v>4997</v>
      </c>
      <c r="B5716" s="17" t="n">
        <v>2</v>
      </c>
      <c r="C5716" s="21" t="n">
        <v>46025</v>
      </c>
      <c r="D5716" s="17" t="s">
        <v>599</v>
      </c>
      <c r="E5716" s="17" t="s">
        <v>192</v>
      </c>
      <c r="F5716" s="17" t="s">
        <v>1493</v>
      </c>
      <c r="G5716" s="17" t="s">
        <v>60</v>
      </c>
      <c r="H5716" s="17" t="s">
        <v>1537</v>
      </c>
      <c r="I5716" s="17" t="s">
        <v>1524</v>
      </c>
      <c r="J5716" s="17" t="n">
        <v>1</v>
      </c>
      <c r="K5716" s="15" t="n">
        <v>245.9</v>
      </c>
      <c r="L5716" s="22" t="n">
        <v>0.15</v>
      </c>
      <c r="M5716" s="15" t="n">
        <v>0</v>
      </c>
      <c r="N5716" s="15" t="n">
        <f aca="false">J5716*K5716</f>
        <v>245.9</v>
      </c>
      <c r="O5716" s="15" t="n">
        <f aca="false">N5716*L5716</f>
        <v>36.885</v>
      </c>
      <c r="P5716" s="15" t="n">
        <f aca="false">N5716-O5716</f>
        <v>209.015</v>
      </c>
      <c r="Q5716" s="15" t="n">
        <f aca="false">J5716*INDEX(dProdutos!$F$2:$F$47,MATCH(E5716,dProdutos!$A$2:$A$47,0))</f>
        <v>107.78</v>
      </c>
      <c r="R5716" s="15" t="n">
        <f aca="false">IF(I5716="Cancelado",0,P5716-Q5716)</f>
        <v>101.235</v>
      </c>
      <c r="S5716" s="17" t="str">
        <f aca="false">INDEX(dProdutos!$D$2:$D$47,MATCH(E5716,dProdutos!$A$2:$A$47,0))</f>
        <v>Eletrônicos</v>
      </c>
    </row>
    <row r="5717" customFormat="false" ht="15" hidden="false" customHeight="false" outlineLevel="0" collapsed="false">
      <c r="A5717" s="17" t="s">
        <v>4998</v>
      </c>
      <c r="B5717" s="17" t="n">
        <v>1</v>
      </c>
      <c r="C5717" s="21" t="n">
        <v>46025</v>
      </c>
      <c r="D5717" s="17" t="s">
        <v>549</v>
      </c>
      <c r="E5717" s="17" t="s">
        <v>168</v>
      </c>
      <c r="F5717" s="17" t="s">
        <v>1499</v>
      </c>
      <c r="G5717" s="17" t="s">
        <v>62</v>
      </c>
      <c r="H5717" s="17" t="s">
        <v>1540</v>
      </c>
      <c r="I5717" s="17" t="s">
        <v>1524</v>
      </c>
      <c r="J5717" s="17" t="n">
        <v>1</v>
      </c>
      <c r="K5717" s="15" t="n">
        <v>253.9</v>
      </c>
      <c r="L5717" s="22" t="n">
        <v>0</v>
      </c>
      <c r="M5717" s="15" t="n">
        <v>25.74</v>
      </c>
      <c r="N5717" s="15" t="n">
        <f aca="false">J5717*K5717</f>
        <v>253.9</v>
      </c>
      <c r="O5717" s="15" t="n">
        <f aca="false">N5717*L5717</f>
        <v>0</v>
      </c>
      <c r="P5717" s="15" t="n">
        <f aca="false">N5717-O5717</f>
        <v>253.9</v>
      </c>
      <c r="Q5717" s="15" t="n">
        <f aca="false">J5717*INDEX(dProdutos!$F$2:$F$47,MATCH(E5717,dProdutos!$A$2:$A$47,0))</f>
        <v>128.94</v>
      </c>
      <c r="R5717" s="15" t="n">
        <f aca="false">IF(I5717="Cancelado",0,P5717-Q5717)</f>
        <v>124.96</v>
      </c>
      <c r="S5717" s="17" t="str">
        <f aca="false">INDEX(dProdutos!$D$2:$D$47,MATCH(E5717,dProdutos!$A$2:$A$47,0))</f>
        <v>Casa</v>
      </c>
    </row>
    <row r="5718" customFormat="false" ht="15" hidden="false" customHeight="false" outlineLevel="0" collapsed="false">
      <c r="A5718" s="17" t="s">
        <v>4999</v>
      </c>
      <c r="B5718" s="17" t="n">
        <v>1</v>
      </c>
      <c r="C5718" s="21" t="n">
        <v>46025</v>
      </c>
      <c r="D5718" s="17" t="s">
        <v>1088</v>
      </c>
      <c r="E5718" s="17" t="s">
        <v>108</v>
      </c>
      <c r="F5718" s="17" t="s">
        <v>1490</v>
      </c>
      <c r="G5718" s="17" t="s">
        <v>61</v>
      </c>
      <c r="H5718" s="17" t="s">
        <v>1540</v>
      </c>
      <c r="I5718" s="17" t="s">
        <v>1524</v>
      </c>
      <c r="J5718" s="17" t="n">
        <v>1</v>
      </c>
      <c r="K5718" s="15" t="n">
        <v>265.9</v>
      </c>
      <c r="L5718" s="22" t="n">
        <v>0.1</v>
      </c>
      <c r="M5718" s="15" t="n">
        <v>0</v>
      </c>
      <c r="N5718" s="15" t="n">
        <f aca="false">J5718*K5718</f>
        <v>265.9</v>
      </c>
      <c r="O5718" s="15" t="n">
        <f aca="false">N5718*L5718</f>
        <v>26.59</v>
      </c>
      <c r="P5718" s="15" t="n">
        <f aca="false">N5718-O5718</f>
        <v>239.31</v>
      </c>
      <c r="Q5718" s="15" t="n">
        <f aca="false">J5718*INDEX(dProdutos!$F$2:$F$47,MATCH(E5718,dProdutos!$A$2:$A$47,0))</f>
        <v>155.62</v>
      </c>
      <c r="R5718" s="15" t="n">
        <f aca="false">IF(I5718="Cancelado",0,P5718-Q5718)</f>
        <v>83.69</v>
      </c>
      <c r="S5718" s="17" t="str">
        <f aca="false">INDEX(dProdutos!$D$2:$D$47,MATCH(E5718,dProdutos!$A$2:$A$47,0))</f>
        <v>Moda Masculina</v>
      </c>
    </row>
    <row r="5719" customFormat="false" ht="15" hidden="false" customHeight="false" outlineLevel="0" collapsed="false">
      <c r="A5719" s="17" t="s">
        <v>4999</v>
      </c>
      <c r="B5719" s="17" t="n">
        <v>2</v>
      </c>
      <c r="C5719" s="21" t="n">
        <v>46025</v>
      </c>
      <c r="D5719" s="17" t="s">
        <v>1088</v>
      </c>
      <c r="E5719" s="17" t="s">
        <v>108</v>
      </c>
      <c r="F5719" s="17" t="s">
        <v>1490</v>
      </c>
      <c r="G5719" s="17" t="s">
        <v>61</v>
      </c>
      <c r="H5719" s="17" t="s">
        <v>1540</v>
      </c>
      <c r="I5719" s="17" t="s">
        <v>1524</v>
      </c>
      <c r="J5719" s="17" t="n">
        <v>1</v>
      </c>
      <c r="K5719" s="15" t="n">
        <v>265.9</v>
      </c>
      <c r="L5719" s="22" t="n">
        <v>0</v>
      </c>
      <c r="M5719" s="15" t="n">
        <v>0</v>
      </c>
      <c r="N5719" s="15" t="n">
        <f aca="false">J5719*K5719</f>
        <v>265.9</v>
      </c>
      <c r="O5719" s="15" t="n">
        <f aca="false">N5719*L5719</f>
        <v>0</v>
      </c>
      <c r="P5719" s="15" t="n">
        <f aca="false">N5719-O5719</f>
        <v>265.9</v>
      </c>
      <c r="Q5719" s="15" t="n">
        <f aca="false">J5719*INDEX(dProdutos!$F$2:$F$47,MATCH(E5719,dProdutos!$A$2:$A$47,0))</f>
        <v>155.62</v>
      </c>
      <c r="R5719" s="15" t="n">
        <f aca="false">IF(I5719="Cancelado",0,P5719-Q5719)</f>
        <v>110.28</v>
      </c>
      <c r="S5719" s="17" t="str">
        <f aca="false">INDEX(dProdutos!$D$2:$D$47,MATCH(E5719,dProdutos!$A$2:$A$47,0))</f>
        <v>Moda Masculina</v>
      </c>
    </row>
    <row r="5720" customFormat="false" ht="15" hidden="false" customHeight="false" outlineLevel="0" collapsed="false">
      <c r="A5720" s="17" t="s">
        <v>5000</v>
      </c>
      <c r="B5720" s="17" t="n">
        <v>1</v>
      </c>
      <c r="C5720" s="21" t="n">
        <v>46025</v>
      </c>
      <c r="D5720" s="17" t="s">
        <v>1120</v>
      </c>
      <c r="E5720" s="17" t="s">
        <v>95</v>
      </c>
      <c r="F5720" s="17" t="s">
        <v>1497</v>
      </c>
      <c r="G5720" s="17" t="s">
        <v>61</v>
      </c>
      <c r="H5720" s="17" t="s">
        <v>1537</v>
      </c>
      <c r="I5720" s="17" t="s">
        <v>1524</v>
      </c>
      <c r="J5720" s="17" t="n">
        <v>1</v>
      </c>
      <c r="K5720" s="15" t="n">
        <v>77.9</v>
      </c>
      <c r="L5720" s="22" t="n">
        <v>0</v>
      </c>
      <c r="M5720" s="15" t="n">
        <v>22.47</v>
      </c>
      <c r="N5720" s="15" t="n">
        <f aca="false">J5720*K5720</f>
        <v>77.9</v>
      </c>
      <c r="O5720" s="15" t="n">
        <f aca="false">N5720*L5720</f>
        <v>0</v>
      </c>
      <c r="P5720" s="15" t="n">
        <f aca="false">N5720-O5720</f>
        <v>77.9</v>
      </c>
      <c r="Q5720" s="15" t="n">
        <f aca="false">J5720*INDEX(dProdutos!$F$2:$F$47,MATCH(E5720,dProdutos!$A$2:$A$47,0))</f>
        <v>36.71</v>
      </c>
      <c r="R5720" s="15" t="n">
        <f aca="false">IF(I5720="Cancelado",0,P5720-Q5720)</f>
        <v>41.19</v>
      </c>
      <c r="S5720" s="17" t="str">
        <f aca="false">INDEX(dProdutos!$D$2:$D$47,MATCH(E5720,dProdutos!$A$2:$A$47,0))</f>
        <v>Moda Feminina</v>
      </c>
    </row>
    <row r="5721" customFormat="false" ht="15" hidden="false" customHeight="false" outlineLevel="0" collapsed="false">
      <c r="A5721" s="17" t="s">
        <v>5001</v>
      </c>
      <c r="B5721" s="17" t="n">
        <v>1</v>
      </c>
      <c r="C5721" s="21" t="n">
        <v>46025</v>
      </c>
      <c r="D5721" s="17" t="s">
        <v>992</v>
      </c>
      <c r="E5721" s="17" t="s">
        <v>81</v>
      </c>
      <c r="F5721" s="17" t="s">
        <v>1487</v>
      </c>
      <c r="G5721" s="17" t="s">
        <v>61</v>
      </c>
      <c r="H5721" s="17" t="s">
        <v>1523</v>
      </c>
      <c r="I5721" s="17" t="s">
        <v>1524</v>
      </c>
      <c r="J5721" s="17" t="n">
        <v>1</v>
      </c>
      <c r="K5721" s="15" t="n">
        <v>64.9</v>
      </c>
      <c r="L5721" s="22" t="n">
        <v>0.05</v>
      </c>
      <c r="M5721" s="15" t="n">
        <v>24.8</v>
      </c>
      <c r="N5721" s="15" t="n">
        <f aca="false">J5721*K5721</f>
        <v>64.9</v>
      </c>
      <c r="O5721" s="15" t="n">
        <f aca="false">N5721*L5721</f>
        <v>3.245</v>
      </c>
      <c r="P5721" s="15" t="n">
        <f aca="false">N5721-O5721</f>
        <v>61.655</v>
      </c>
      <c r="Q5721" s="15" t="n">
        <f aca="false">J5721*INDEX(dProdutos!$F$2:$F$47,MATCH(E5721,dProdutos!$A$2:$A$47,0))</f>
        <v>26.12</v>
      </c>
      <c r="R5721" s="15" t="n">
        <f aca="false">IF(I5721="Cancelado",0,P5721-Q5721)</f>
        <v>35.535</v>
      </c>
      <c r="S5721" s="17" t="str">
        <f aca="false">INDEX(dProdutos!$D$2:$D$47,MATCH(E5721,dProdutos!$A$2:$A$47,0))</f>
        <v>Moda Feminina</v>
      </c>
    </row>
    <row r="5722" customFormat="false" ht="15" hidden="false" customHeight="false" outlineLevel="0" collapsed="false">
      <c r="A5722" s="17" t="s">
        <v>5001</v>
      </c>
      <c r="B5722" s="17" t="n">
        <v>2</v>
      </c>
      <c r="C5722" s="21" t="n">
        <v>46025</v>
      </c>
      <c r="D5722" s="17" t="s">
        <v>992</v>
      </c>
      <c r="E5722" s="17" t="s">
        <v>126</v>
      </c>
      <c r="F5722" s="17" t="s">
        <v>1487</v>
      </c>
      <c r="G5722" s="17" t="s">
        <v>61</v>
      </c>
      <c r="H5722" s="17" t="s">
        <v>1523</v>
      </c>
      <c r="I5722" s="17" t="s">
        <v>1524</v>
      </c>
      <c r="J5722" s="17" t="n">
        <v>2</v>
      </c>
      <c r="K5722" s="15" t="n">
        <v>296.9</v>
      </c>
      <c r="L5722" s="22" t="n">
        <v>0.2</v>
      </c>
      <c r="M5722" s="15" t="n">
        <v>0</v>
      </c>
      <c r="N5722" s="15" t="n">
        <f aca="false">J5722*K5722</f>
        <v>593.8</v>
      </c>
      <c r="O5722" s="15" t="n">
        <f aca="false">N5722*L5722</f>
        <v>118.76</v>
      </c>
      <c r="P5722" s="15" t="n">
        <f aca="false">N5722-O5722</f>
        <v>475.04</v>
      </c>
      <c r="Q5722" s="15" t="n">
        <f aca="false">J5722*INDEX(dProdutos!$F$2:$F$47,MATCH(E5722,dProdutos!$A$2:$A$47,0))</f>
        <v>270.48</v>
      </c>
      <c r="R5722" s="15" t="n">
        <f aca="false">IF(I5722="Cancelado",0,P5722-Q5722)</f>
        <v>204.56</v>
      </c>
      <c r="S5722" s="17" t="str">
        <f aca="false">INDEX(dProdutos!$D$2:$D$47,MATCH(E5722,dProdutos!$A$2:$A$47,0))</f>
        <v>Calçados</v>
      </c>
    </row>
    <row r="5723" customFormat="false" ht="15" hidden="false" customHeight="false" outlineLevel="0" collapsed="false">
      <c r="A5723" s="17" t="s">
        <v>5002</v>
      </c>
      <c r="B5723" s="17" t="n">
        <v>1</v>
      </c>
      <c r="C5723" s="21" t="n">
        <v>46026</v>
      </c>
      <c r="D5723" s="17" t="s">
        <v>962</v>
      </c>
      <c r="E5723" s="17" t="s">
        <v>201</v>
      </c>
      <c r="F5723" s="17" t="s">
        <v>1503</v>
      </c>
      <c r="G5723" s="17" t="s">
        <v>59</v>
      </c>
      <c r="H5723" s="17" t="s">
        <v>1523</v>
      </c>
      <c r="I5723" s="17" t="s">
        <v>1524</v>
      </c>
      <c r="J5723" s="17" t="n">
        <v>1</v>
      </c>
      <c r="K5723" s="15" t="n">
        <v>236.9</v>
      </c>
      <c r="L5723" s="22" t="n">
        <v>0.1</v>
      </c>
      <c r="M5723" s="15" t="n">
        <v>34.33</v>
      </c>
      <c r="N5723" s="15" t="n">
        <f aca="false">J5723*K5723</f>
        <v>236.9</v>
      </c>
      <c r="O5723" s="15" t="n">
        <f aca="false">N5723*L5723</f>
        <v>23.69</v>
      </c>
      <c r="P5723" s="15" t="n">
        <f aca="false">N5723-O5723</f>
        <v>213.21</v>
      </c>
      <c r="Q5723" s="15" t="n">
        <f aca="false">J5723*INDEX(dProdutos!$F$2:$F$47,MATCH(E5723,dProdutos!$A$2:$A$47,0))</f>
        <v>96.23</v>
      </c>
      <c r="R5723" s="15" t="n">
        <f aca="false">IF(I5723="Cancelado",0,P5723-Q5723)</f>
        <v>116.98</v>
      </c>
      <c r="S5723" s="17" t="str">
        <f aca="false">INDEX(dProdutos!$D$2:$D$47,MATCH(E5723,dProdutos!$A$2:$A$47,0))</f>
        <v>Beleza</v>
      </c>
    </row>
    <row r="5724" customFormat="false" ht="15" hidden="false" customHeight="false" outlineLevel="0" collapsed="false">
      <c r="A5724" s="17" t="s">
        <v>5003</v>
      </c>
      <c r="B5724" s="17" t="n">
        <v>1</v>
      </c>
      <c r="C5724" s="21" t="n">
        <v>46026</v>
      </c>
      <c r="D5724" s="17" t="s">
        <v>1450</v>
      </c>
      <c r="E5724" s="17" t="s">
        <v>77</v>
      </c>
      <c r="F5724" s="17" t="s">
        <v>1487</v>
      </c>
      <c r="G5724" s="17" t="s">
        <v>63</v>
      </c>
      <c r="H5724" s="17" t="s">
        <v>1537</v>
      </c>
      <c r="I5724" s="17" t="s">
        <v>1541</v>
      </c>
      <c r="J5724" s="17" t="n">
        <v>2</v>
      </c>
      <c r="K5724" s="15" t="n">
        <v>198.9</v>
      </c>
      <c r="L5724" s="22" t="n">
        <v>0.1</v>
      </c>
      <c r="M5724" s="15" t="n">
        <v>0</v>
      </c>
      <c r="N5724" s="15" t="n">
        <f aca="false">J5724*K5724</f>
        <v>397.8</v>
      </c>
      <c r="O5724" s="15" t="n">
        <f aca="false">N5724*L5724</f>
        <v>39.78</v>
      </c>
      <c r="P5724" s="15" t="n">
        <f aca="false">N5724-O5724</f>
        <v>358.02</v>
      </c>
      <c r="Q5724" s="15" t="n">
        <f aca="false">J5724*INDEX(dProdutos!$F$2:$F$47,MATCH(E5724,dProdutos!$A$2:$A$47,0))</f>
        <v>215.76</v>
      </c>
      <c r="R5724" s="15" t="n">
        <f aca="false">IF(I5724="Cancelado",0,P5724-Q5724)</f>
        <v>142.26</v>
      </c>
      <c r="S5724" s="17" t="str">
        <f aca="false">INDEX(dProdutos!$D$2:$D$47,MATCH(E5724,dProdutos!$A$2:$A$47,0))</f>
        <v>Moda Feminina</v>
      </c>
    </row>
    <row r="5725" customFormat="false" ht="15" hidden="false" customHeight="false" outlineLevel="0" collapsed="false">
      <c r="A5725" s="17" t="s">
        <v>5004</v>
      </c>
      <c r="B5725" s="17" t="n">
        <v>1</v>
      </c>
      <c r="C5725" s="21" t="n">
        <v>46026</v>
      </c>
      <c r="D5725" s="17" t="s">
        <v>438</v>
      </c>
      <c r="E5725" s="17" t="s">
        <v>108</v>
      </c>
      <c r="F5725" s="17" t="s">
        <v>1499</v>
      </c>
      <c r="G5725" s="17" t="s">
        <v>63</v>
      </c>
      <c r="H5725" s="17" t="s">
        <v>1537</v>
      </c>
      <c r="I5725" s="17" t="s">
        <v>1524</v>
      </c>
      <c r="J5725" s="17" t="n">
        <v>1</v>
      </c>
      <c r="K5725" s="15" t="n">
        <v>265.9</v>
      </c>
      <c r="L5725" s="22" t="n">
        <v>0.1</v>
      </c>
      <c r="M5725" s="15" t="n">
        <v>0</v>
      </c>
      <c r="N5725" s="15" t="n">
        <f aca="false">J5725*K5725</f>
        <v>265.9</v>
      </c>
      <c r="O5725" s="15" t="n">
        <f aca="false">N5725*L5725</f>
        <v>26.59</v>
      </c>
      <c r="P5725" s="15" t="n">
        <f aca="false">N5725-O5725</f>
        <v>239.31</v>
      </c>
      <c r="Q5725" s="15" t="n">
        <f aca="false">J5725*INDEX(dProdutos!$F$2:$F$47,MATCH(E5725,dProdutos!$A$2:$A$47,0))</f>
        <v>155.62</v>
      </c>
      <c r="R5725" s="15" t="n">
        <f aca="false">IF(I5725="Cancelado",0,P5725-Q5725)</f>
        <v>83.69</v>
      </c>
      <c r="S5725" s="17" t="str">
        <f aca="false">INDEX(dProdutos!$D$2:$D$47,MATCH(E5725,dProdutos!$A$2:$A$47,0))</f>
        <v>Moda Masculina</v>
      </c>
    </row>
    <row r="5726" customFormat="false" ht="15" hidden="false" customHeight="false" outlineLevel="0" collapsed="false">
      <c r="A5726" s="17" t="s">
        <v>5005</v>
      </c>
      <c r="B5726" s="17" t="n">
        <v>1</v>
      </c>
      <c r="C5726" s="21" t="n">
        <v>46026</v>
      </c>
      <c r="D5726" s="17" t="s">
        <v>423</v>
      </c>
      <c r="E5726" s="17" t="s">
        <v>150</v>
      </c>
      <c r="F5726" s="17" t="s">
        <v>1487</v>
      </c>
      <c r="G5726" s="17" t="s">
        <v>64</v>
      </c>
      <c r="H5726" s="17" t="s">
        <v>1537</v>
      </c>
      <c r="I5726" s="17" t="s">
        <v>1524</v>
      </c>
      <c r="J5726" s="17" t="n">
        <v>1</v>
      </c>
      <c r="K5726" s="15" t="n">
        <v>71.9</v>
      </c>
      <c r="L5726" s="22" t="n">
        <v>0.1</v>
      </c>
      <c r="M5726" s="15" t="n">
        <v>26.29</v>
      </c>
      <c r="N5726" s="15" t="n">
        <f aca="false">J5726*K5726</f>
        <v>71.9</v>
      </c>
      <c r="O5726" s="15" t="n">
        <f aca="false">N5726*L5726</f>
        <v>7.19</v>
      </c>
      <c r="P5726" s="15" t="n">
        <f aca="false">N5726-O5726</f>
        <v>64.71</v>
      </c>
      <c r="Q5726" s="15" t="n">
        <f aca="false">J5726*INDEX(dProdutos!$F$2:$F$47,MATCH(E5726,dProdutos!$A$2:$A$47,0))</f>
        <v>27.38</v>
      </c>
      <c r="R5726" s="15" t="n">
        <f aca="false">IF(I5726="Cancelado",0,P5726-Q5726)</f>
        <v>37.33</v>
      </c>
      <c r="S5726" s="17" t="str">
        <f aca="false">INDEX(dProdutos!$D$2:$D$47,MATCH(E5726,dProdutos!$A$2:$A$47,0))</f>
        <v>Acessórios</v>
      </c>
    </row>
    <row r="5727" customFormat="false" ht="15" hidden="false" customHeight="false" outlineLevel="0" collapsed="false">
      <c r="A5727" s="17" t="s">
        <v>5005</v>
      </c>
      <c r="B5727" s="17" t="n">
        <v>2</v>
      </c>
      <c r="C5727" s="21" t="n">
        <v>46026</v>
      </c>
      <c r="D5727" s="17" t="s">
        <v>423</v>
      </c>
      <c r="E5727" s="17" t="s">
        <v>174</v>
      </c>
      <c r="F5727" s="17" t="s">
        <v>1487</v>
      </c>
      <c r="G5727" s="17" t="s">
        <v>64</v>
      </c>
      <c r="H5727" s="17" t="s">
        <v>1537</v>
      </c>
      <c r="I5727" s="17" t="s">
        <v>1524</v>
      </c>
      <c r="J5727" s="17" t="n">
        <v>1</v>
      </c>
      <c r="K5727" s="15" t="n">
        <v>250.9</v>
      </c>
      <c r="L5727" s="22" t="n">
        <v>0</v>
      </c>
      <c r="M5727" s="15" t="n">
        <v>0</v>
      </c>
      <c r="N5727" s="15" t="n">
        <f aca="false">J5727*K5727</f>
        <v>250.9</v>
      </c>
      <c r="O5727" s="15" t="n">
        <f aca="false">N5727*L5727</f>
        <v>0</v>
      </c>
      <c r="P5727" s="15" t="n">
        <f aca="false">N5727-O5727</f>
        <v>250.9</v>
      </c>
      <c r="Q5727" s="15" t="n">
        <f aca="false">J5727*INDEX(dProdutos!$F$2:$F$47,MATCH(E5727,dProdutos!$A$2:$A$47,0))</f>
        <v>151.28</v>
      </c>
      <c r="R5727" s="15" t="n">
        <f aca="false">IF(I5727="Cancelado",0,P5727-Q5727)</f>
        <v>99.62</v>
      </c>
      <c r="S5727" s="17" t="str">
        <f aca="false">INDEX(dProdutos!$D$2:$D$47,MATCH(E5727,dProdutos!$A$2:$A$47,0))</f>
        <v>Casa</v>
      </c>
    </row>
    <row r="5728" customFormat="false" ht="15" hidden="false" customHeight="false" outlineLevel="0" collapsed="false">
      <c r="A5728" s="17" t="s">
        <v>5006</v>
      </c>
      <c r="B5728" s="17" t="n">
        <v>1</v>
      </c>
      <c r="C5728" s="21" t="n">
        <v>46026</v>
      </c>
      <c r="D5728" s="17" t="s">
        <v>1145</v>
      </c>
      <c r="E5728" s="17" t="s">
        <v>132</v>
      </c>
      <c r="F5728" s="17" t="s">
        <v>1499</v>
      </c>
      <c r="G5728" s="17" t="s">
        <v>59</v>
      </c>
      <c r="H5728" s="17" t="s">
        <v>1540</v>
      </c>
      <c r="I5728" s="17" t="s">
        <v>1524</v>
      </c>
      <c r="J5728" s="17" t="n">
        <v>3</v>
      </c>
      <c r="K5728" s="15" t="n">
        <v>179.9</v>
      </c>
      <c r="L5728" s="22" t="n">
        <v>0.05</v>
      </c>
      <c r="M5728" s="15" t="n">
        <v>0</v>
      </c>
      <c r="N5728" s="15" t="n">
        <f aca="false">J5728*K5728</f>
        <v>539.7</v>
      </c>
      <c r="O5728" s="15" t="n">
        <f aca="false">N5728*L5728</f>
        <v>26.985</v>
      </c>
      <c r="P5728" s="15" t="n">
        <f aca="false">N5728-O5728</f>
        <v>512.715</v>
      </c>
      <c r="Q5728" s="15" t="n">
        <f aca="false">J5728*INDEX(dProdutos!$F$2:$F$47,MATCH(E5728,dProdutos!$A$2:$A$47,0))</f>
        <v>280.68</v>
      </c>
      <c r="R5728" s="15" t="n">
        <f aca="false">IF(I5728="Cancelado",0,P5728-Q5728)</f>
        <v>232.035</v>
      </c>
      <c r="S5728" s="17" t="str">
        <f aca="false">INDEX(dProdutos!$D$2:$D$47,MATCH(E5728,dProdutos!$A$2:$A$47,0))</f>
        <v>Calçados</v>
      </c>
    </row>
    <row r="5729" customFormat="false" ht="15" hidden="false" customHeight="false" outlineLevel="0" collapsed="false">
      <c r="A5729" s="17" t="s">
        <v>5007</v>
      </c>
      <c r="B5729" s="17" t="n">
        <v>1</v>
      </c>
      <c r="C5729" s="21" t="n">
        <v>46027</v>
      </c>
      <c r="D5729" s="17" t="s">
        <v>267</v>
      </c>
      <c r="E5729" s="17" t="s">
        <v>150</v>
      </c>
      <c r="F5729" s="17" t="s">
        <v>1503</v>
      </c>
      <c r="G5729" s="17" t="s">
        <v>62</v>
      </c>
      <c r="H5729" s="17" t="s">
        <v>1527</v>
      </c>
      <c r="I5729" s="17" t="s">
        <v>1524</v>
      </c>
      <c r="J5729" s="17" t="n">
        <v>1</v>
      </c>
      <c r="K5729" s="15" t="n">
        <v>71.9</v>
      </c>
      <c r="L5729" s="22" t="n">
        <v>0.15</v>
      </c>
      <c r="M5729" s="15" t="n">
        <v>29.55</v>
      </c>
      <c r="N5729" s="15" t="n">
        <f aca="false">J5729*K5729</f>
        <v>71.9</v>
      </c>
      <c r="O5729" s="15" t="n">
        <f aca="false">N5729*L5729</f>
        <v>10.785</v>
      </c>
      <c r="P5729" s="15" t="n">
        <f aca="false">N5729-O5729</f>
        <v>61.115</v>
      </c>
      <c r="Q5729" s="15" t="n">
        <f aca="false">J5729*INDEX(dProdutos!$F$2:$F$47,MATCH(E5729,dProdutos!$A$2:$A$47,0))</f>
        <v>27.38</v>
      </c>
      <c r="R5729" s="15" t="n">
        <f aca="false">IF(I5729="Cancelado",0,P5729-Q5729)</f>
        <v>33.735</v>
      </c>
      <c r="S5729" s="17" t="str">
        <f aca="false">INDEX(dProdutos!$D$2:$D$47,MATCH(E5729,dProdutos!$A$2:$A$47,0))</f>
        <v>Acessórios</v>
      </c>
    </row>
    <row r="5730" customFormat="false" ht="15" hidden="false" customHeight="false" outlineLevel="0" collapsed="false">
      <c r="A5730" s="17" t="s">
        <v>5008</v>
      </c>
      <c r="B5730" s="17" t="n">
        <v>1</v>
      </c>
      <c r="C5730" s="21" t="n">
        <v>46027</v>
      </c>
      <c r="D5730" s="17" t="s">
        <v>368</v>
      </c>
      <c r="E5730" s="17" t="s">
        <v>171</v>
      </c>
      <c r="F5730" s="17" t="s">
        <v>1493</v>
      </c>
      <c r="G5730" s="17" t="s">
        <v>61</v>
      </c>
      <c r="H5730" s="17" t="s">
        <v>1537</v>
      </c>
      <c r="I5730" s="17" t="s">
        <v>1524</v>
      </c>
      <c r="J5730" s="17" t="n">
        <v>1</v>
      </c>
      <c r="K5730" s="15" t="n">
        <v>246.9</v>
      </c>
      <c r="L5730" s="22" t="n">
        <v>0</v>
      </c>
      <c r="M5730" s="15" t="n">
        <v>30.5</v>
      </c>
      <c r="N5730" s="15" t="n">
        <f aca="false">J5730*K5730</f>
        <v>246.9</v>
      </c>
      <c r="O5730" s="15" t="n">
        <f aca="false">N5730*L5730</f>
        <v>0</v>
      </c>
      <c r="P5730" s="15" t="n">
        <f aca="false">N5730-O5730</f>
        <v>246.9</v>
      </c>
      <c r="Q5730" s="15" t="n">
        <f aca="false">J5730*INDEX(dProdutos!$F$2:$F$47,MATCH(E5730,dProdutos!$A$2:$A$47,0))</f>
        <v>103.61</v>
      </c>
      <c r="R5730" s="15" t="n">
        <f aca="false">IF(I5730="Cancelado",0,P5730-Q5730)</f>
        <v>143.29</v>
      </c>
      <c r="S5730" s="17" t="str">
        <f aca="false">INDEX(dProdutos!$D$2:$D$47,MATCH(E5730,dProdutos!$A$2:$A$47,0))</f>
        <v>Casa</v>
      </c>
    </row>
    <row r="5731" customFormat="false" ht="15" hidden="false" customHeight="false" outlineLevel="0" collapsed="false">
      <c r="A5731" s="17" t="s">
        <v>5009</v>
      </c>
      <c r="B5731" s="17" t="n">
        <v>1</v>
      </c>
      <c r="C5731" s="21" t="n">
        <v>46027</v>
      </c>
      <c r="D5731" s="17" t="s">
        <v>571</v>
      </c>
      <c r="E5731" s="17" t="s">
        <v>102</v>
      </c>
      <c r="F5731" s="17" t="s">
        <v>1497</v>
      </c>
      <c r="G5731" s="17" t="s">
        <v>60</v>
      </c>
      <c r="H5731" s="17" t="s">
        <v>1523</v>
      </c>
      <c r="I5731" s="17" t="s">
        <v>1524</v>
      </c>
      <c r="J5731" s="17" t="n">
        <v>2</v>
      </c>
      <c r="K5731" s="15" t="n">
        <v>65.9</v>
      </c>
      <c r="L5731" s="22" t="n">
        <v>0</v>
      </c>
      <c r="M5731" s="15" t="n">
        <v>0</v>
      </c>
      <c r="N5731" s="15" t="n">
        <f aca="false">J5731*K5731</f>
        <v>131.8</v>
      </c>
      <c r="O5731" s="15" t="n">
        <f aca="false">N5731*L5731</f>
        <v>0</v>
      </c>
      <c r="P5731" s="15" t="n">
        <f aca="false">N5731-O5731</f>
        <v>131.8</v>
      </c>
      <c r="Q5731" s="15" t="n">
        <f aca="false">J5731*INDEX(dProdutos!$F$2:$F$47,MATCH(E5731,dProdutos!$A$2:$A$47,0))</f>
        <v>59.36</v>
      </c>
      <c r="R5731" s="15" t="n">
        <f aca="false">IF(I5731="Cancelado",0,P5731-Q5731)</f>
        <v>72.44</v>
      </c>
      <c r="S5731" s="17" t="str">
        <f aca="false">INDEX(dProdutos!$D$2:$D$47,MATCH(E5731,dProdutos!$A$2:$A$47,0))</f>
        <v>Moda Masculina</v>
      </c>
    </row>
    <row r="5732" customFormat="false" ht="15" hidden="false" customHeight="false" outlineLevel="0" collapsed="false">
      <c r="A5732" s="17" t="s">
        <v>5009</v>
      </c>
      <c r="B5732" s="17" t="n">
        <v>2</v>
      </c>
      <c r="C5732" s="21" t="n">
        <v>46027</v>
      </c>
      <c r="D5732" s="17" t="s">
        <v>571</v>
      </c>
      <c r="E5732" s="17" t="s">
        <v>85</v>
      </c>
      <c r="F5732" s="17" t="s">
        <v>1497</v>
      </c>
      <c r="G5732" s="17" t="s">
        <v>60</v>
      </c>
      <c r="H5732" s="17" t="s">
        <v>1523</v>
      </c>
      <c r="I5732" s="17" t="s">
        <v>1524</v>
      </c>
      <c r="J5732" s="17" t="n">
        <v>2</v>
      </c>
      <c r="K5732" s="15" t="n">
        <v>165.9</v>
      </c>
      <c r="L5732" s="22" t="n">
        <v>0</v>
      </c>
      <c r="M5732" s="15" t="n">
        <v>0</v>
      </c>
      <c r="N5732" s="15" t="n">
        <f aca="false">J5732*K5732</f>
        <v>331.8</v>
      </c>
      <c r="O5732" s="15" t="n">
        <f aca="false">N5732*L5732</f>
        <v>0</v>
      </c>
      <c r="P5732" s="15" t="n">
        <f aca="false">N5732-O5732</f>
        <v>331.8</v>
      </c>
      <c r="Q5732" s="15" t="n">
        <f aca="false">J5732*INDEX(dProdutos!$F$2:$F$47,MATCH(E5732,dProdutos!$A$2:$A$47,0))</f>
        <v>183.1</v>
      </c>
      <c r="R5732" s="15" t="n">
        <f aca="false">IF(I5732="Cancelado",0,P5732-Q5732)</f>
        <v>148.7</v>
      </c>
      <c r="S5732" s="17" t="str">
        <f aca="false">INDEX(dProdutos!$D$2:$D$47,MATCH(E5732,dProdutos!$A$2:$A$47,0))</f>
        <v>Moda Feminina</v>
      </c>
    </row>
    <row r="5733" customFormat="false" ht="15" hidden="false" customHeight="false" outlineLevel="0" collapsed="false">
      <c r="A5733" s="17" t="s">
        <v>5010</v>
      </c>
      <c r="B5733" s="17" t="n">
        <v>1</v>
      </c>
      <c r="C5733" s="21" t="n">
        <v>46027</v>
      </c>
      <c r="D5733" s="17" t="s">
        <v>749</v>
      </c>
      <c r="E5733" s="17" t="s">
        <v>120</v>
      </c>
      <c r="F5733" s="17" t="s">
        <v>1490</v>
      </c>
      <c r="G5733" s="17" t="s">
        <v>61</v>
      </c>
      <c r="H5733" s="17" t="s">
        <v>1527</v>
      </c>
      <c r="I5733" s="17" t="s">
        <v>1524</v>
      </c>
      <c r="J5733" s="17" t="n">
        <v>1</v>
      </c>
      <c r="K5733" s="15" t="n">
        <v>96.9</v>
      </c>
      <c r="L5733" s="22" t="n">
        <v>0</v>
      </c>
      <c r="M5733" s="15" t="n">
        <v>0</v>
      </c>
      <c r="N5733" s="15" t="n">
        <f aca="false">J5733*K5733</f>
        <v>96.9</v>
      </c>
      <c r="O5733" s="15" t="n">
        <f aca="false">N5733*L5733</f>
        <v>0</v>
      </c>
      <c r="P5733" s="15" t="n">
        <f aca="false">N5733-O5733</f>
        <v>96.9</v>
      </c>
      <c r="Q5733" s="15" t="n">
        <f aca="false">J5733*INDEX(dProdutos!$F$2:$F$47,MATCH(E5733,dProdutos!$A$2:$A$47,0))</f>
        <v>44.36</v>
      </c>
      <c r="R5733" s="15" t="n">
        <f aca="false">IF(I5733="Cancelado",0,P5733-Q5733)</f>
        <v>52.54</v>
      </c>
      <c r="S5733" s="17" t="str">
        <f aca="false">INDEX(dProdutos!$D$2:$D$47,MATCH(E5733,dProdutos!$A$2:$A$47,0))</f>
        <v>Moda Masculina</v>
      </c>
    </row>
    <row r="5734" customFormat="false" ht="15" hidden="false" customHeight="false" outlineLevel="0" collapsed="false">
      <c r="A5734" s="17" t="s">
        <v>5010</v>
      </c>
      <c r="B5734" s="17" t="n">
        <v>2</v>
      </c>
      <c r="C5734" s="21" t="n">
        <v>46027</v>
      </c>
      <c r="D5734" s="17" t="s">
        <v>749</v>
      </c>
      <c r="E5734" s="17" t="s">
        <v>135</v>
      </c>
      <c r="F5734" s="17" t="s">
        <v>1490</v>
      </c>
      <c r="G5734" s="17" t="s">
        <v>61</v>
      </c>
      <c r="H5734" s="17" t="s">
        <v>1527</v>
      </c>
      <c r="I5734" s="17" t="s">
        <v>1524</v>
      </c>
      <c r="J5734" s="17" t="n">
        <v>3</v>
      </c>
      <c r="K5734" s="15" t="n">
        <v>200.9</v>
      </c>
      <c r="L5734" s="22" t="n">
        <v>0.05</v>
      </c>
      <c r="M5734" s="15" t="n">
        <v>0</v>
      </c>
      <c r="N5734" s="15" t="n">
        <f aca="false">J5734*K5734</f>
        <v>602.7</v>
      </c>
      <c r="O5734" s="15" t="n">
        <f aca="false">N5734*L5734</f>
        <v>30.135</v>
      </c>
      <c r="P5734" s="15" t="n">
        <f aca="false">N5734-O5734</f>
        <v>572.565</v>
      </c>
      <c r="Q5734" s="15" t="n">
        <f aca="false">J5734*INDEX(dProdutos!$F$2:$F$47,MATCH(E5734,dProdutos!$A$2:$A$47,0))</f>
        <v>242.19</v>
      </c>
      <c r="R5734" s="15" t="n">
        <f aca="false">IF(I5734="Cancelado",0,P5734-Q5734)</f>
        <v>330.375</v>
      </c>
      <c r="S5734" s="17" t="str">
        <f aca="false">INDEX(dProdutos!$D$2:$D$47,MATCH(E5734,dProdutos!$A$2:$A$47,0))</f>
        <v>Calçados</v>
      </c>
    </row>
    <row r="5735" customFormat="false" ht="15" hidden="false" customHeight="false" outlineLevel="0" collapsed="false">
      <c r="A5735" s="17" t="s">
        <v>5011</v>
      </c>
      <c r="B5735" s="17" t="n">
        <v>1</v>
      </c>
      <c r="C5735" s="21" t="n">
        <v>46027</v>
      </c>
      <c r="D5735" s="17" t="s">
        <v>1304</v>
      </c>
      <c r="E5735" s="17" t="s">
        <v>213</v>
      </c>
      <c r="F5735" s="17" t="s">
        <v>1501</v>
      </c>
      <c r="G5735" s="17" t="s">
        <v>61</v>
      </c>
      <c r="H5735" s="17" t="s">
        <v>1523</v>
      </c>
      <c r="I5735" s="17" t="s">
        <v>1531</v>
      </c>
      <c r="J5735" s="17" t="n">
        <v>1</v>
      </c>
      <c r="K5735" s="15" t="n">
        <v>153.9</v>
      </c>
      <c r="L5735" s="22" t="n">
        <v>0</v>
      </c>
      <c r="M5735" s="15" t="n">
        <v>0</v>
      </c>
      <c r="N5735" s="15" t="n">
        <f aca="false">J5735*K5735</f>
        <v>153.9</v>
      </c>
      <c r="O5735" s="15" t="n">
        <f aca="false">N5735*L5735</f>
        <v>0</v>
      </c>
      <c r="P5735" s="15" t="n">
        <f aca="false">N5735-O5735</f>
        <v>153.9</v>
      </c>
      <c r="Q5735" s="15" t="n">
        <f aca="false">J5735*INDEX(dProdutos!$F$2:$F$47,MATCH(E5735,dProdutos!$A$2:$A$47,0))</f>
        <v>90.42</v>
      </c>
      <c r="R5735" s="15" t="n">
        <f aca="false">IF(I5735="Cancelado",0,P5735-Q5735)</f>
        <v>0</v>
      </c>
      <c r="S5735" s="17" t="str">
        <f aca="false">INDEX(dProdutos!$D$2:$D$47,MATCH(E5735,dProdutos!$A$2:$A$47,0))</f>
        <v>Beleza</v>
      </c>
    </row>
    <row r="5736" customFormat="false" ht="15" hidden="false" customHeight="false" outlineLevel="0" collapsed="false">
      <c r="A5736" s="17" t="s">
        <v>5011</v>
      </c>
      <c r="B5736" s="17" t="n">
        <v>2</v>
      </c>
      <c r="C5736" s="21" t="n">
        <v>46027</v>
      </c>
      <c r="D5736" s="17" t="s">
        <v>1304</v>
      </c>
      <c r="E5736" s="17" t="s">
        <v>141</v>
      </c>
      <c r="F5736" s="17" t="s">
        <v>1501</v>
      </c>
      <c r="G5736" s="17" t="s">
        <v>61</v>
      </c>
      <c r="H5736" s="17" t="s">
        <v>1523</v>
      </c>
      <c r="I5736" s="17" t="s">
        <v>1531</v>
      </c>
      <c r="J5736" s="17" t="n">
        <v>2</v>
      </c>
      <c r="K5736" s="15" t="n">
        <v>131.9</v>
      </c>
      <c r="L5736" s="22" t="n">
        <v>0</v>
      </c>
      <c r="M5736" s="15" t="n">
        <v>0</v>
      </c>
      <c r="N5736" s="15" t="n">
        <f aca="false">J5736*K5736</f>
        <v>263.8</v>
      </c>
      <c r="O5736" s="15" t="n">
        <f aca="false">N5736*L5736</f>
        <v>0</v>
      </c>
      <c r="P5736" s="15" t="n">
        <f aca="false">N5736-O5736</f>
        <v>263.8</v>
      </c>
      <c r="Q5736" s="15" t="n">
        <f aca="false">J5736*INDEX(dProdutos!$F$2:$F$47,MATCH(E5736,dProdutos!$A$2:$A$47,0))</f>
        <v>163.32</v>
      </c>
      <c r="R5736" s="15" t="n">
        <f aca="false">IF(I5736="Cancelado",0,P5736-Q5736)</f>
        <v>0</v>
      </c>
      <c r="S5736" s="17" t="str">
        <f aca="false">INDEX(dProdutos!$D$2:$D$47,MATCH(E5736,dProdutos!$A$2:$A$47,0))</f>
        <v>Acessórios</v>
      </c>
    </row>
    <row r="5737" customFormat="false" ht="15" hidden="false" customHeight="false" outlineLevel="0" collapsed="false">
      <c r="A5737" s="17" t="s">
        <v>5012</v>
      </c>
      <c r="B5737" s="17" t="n">
        <v>1</v>
      </c>
      <c r="C5737" s="21" t="n">
        <v>46027</v>
      </c>
      <c r="D5737" s="17" t="s">
        <v>778</v>
      </c>
      <c r="E5737" s="17" t="s">
        <v>183</v>
      </c>
      <c r="F5737" s="17" t="s">
        <v>1503</v>
      </c>
      <c r="G5737" s="17" t="s">
        <v>59</v>
      </c>
      <c r="H5737" s="17" t="s">
        <v>1537</v>
      </c>
      <c r="I5737" s="17" t="s">
        <v>1524</v>
      </c>
      <c r="J5737" s="17" t="n">
        <v>2</v>
      </c>
      <c r="K5737" s="15" t="n">
        <v>121.9</v>
      </c>
      <c r="L5737" s="22" t="n">
        <v>0.05</v>
      </c>
      <c r="M5737" s="15" t="n">
        <v>0</v>
      </c>
      <c r="N5737" s="15" t="n">
        <f aca="false">J5737*K5737</f>
        <v>243.8</v>
      </c>
      <c r="O5737" s="15" t="n">
        <f aca="false">N5737*L5737</f>
        <v>12.19</v>
      </c>
      <c r="P5737" s="15" t="n">
        <f aca="false">N5737-O5737</f>
        <v>231.61</v>
      </c>
      <c r="Q5737" s="15" t="n">
        <f aca="false">J5737*INDEX(dProdutos!$F$2:$F$47,MATCH(E5737,dProdutos!$A$2:$A$47,0))</f>
        <v>105.52</v>
      </c>
      <c r="R5737" s="15" t="n">
        <f aca="false">IF(I5737="Cancelado",0,P5737-Q5737)</f>
        <v>126.09</v>
      </c>
      <c r="S5737" s="17" t="str">
        <f aca="false">INDEX(dProdutos!$D$2:$D$47,MATCH(E5737,dProdutos!$A$2:$A$47,0))</f>
        <v>Eletrônicos</v>
      </c>
    </row>
    <row r="5738" customFormat="false" ht="15" hidden="false" customHeight="false" outlineLevel="0" collapsed="false">
      <c r="A5738" s="17" t="s">
        <v>5013</v>
      </c>
      <c r="B5738" s="17" t="n">
        <v>1</v>
      </c>
      <c r="C5738" s="21" t="n">
        <v>46028</v>
      </c>
      <c r="D5738" s="17" t="s">
        <v>1358</v>
      </c>
      <c r="E5738" s="17" t="s">
        <v>73</v>
      </c>
      <c r="F5738" s="17" t="s">
        <v>1490</v>
      </c>
      <c r="G5738" s="17" t="s">
        <v>59</v>
      </c>
      <c r="H5738" s="17" t="s">
        <v>1523</v>
      </c>
      <c r="I5738" s="17" t="s">
        <v>1524</v>
      </c>
      <c r="J5738" s="17" t="n">
        <v>1</v>
      </c>
      <c r="K5738" s="15" t="n">
        <v>179.9</v>
      </c>
      <c r="L5738" s="22" t="n">
        <v>0.1</v>
      </c>
      <c r="M5738" s="15" t="n">
        <v>0</v>
      </c>
      <c r="N5738" s="15" t="n">
        <f aca="false">J5738*K5738</f>
        <v>179.9</v>
      </c>
      <c r="O5738" s="15" t="n">
        <f aca="false">N5738*L5738</f>
        <v>17.99</v>
      </c>
      <c r="P5738" s="15" t="n">
        <f aca="false">N5738-O5738</f>
        <v>161.91</v>
      </c>
      <c r="Q5738" s="15" t="n">
        <f aca="false">J5738*INDEX(dProdutos!$F$2:$F$47,MATCH(E5738,dProdutos!$A$2:$A$47,0))</f>
        <v>69.44</v>
      </c>
      <c r="R5738" s="15" t="n">
        <f aca="false">IF(I5738="Cancelado",0,P5738-Q5738)</f>
        <v>92.47</v>
      </c>
      <c r="S5738" s="17" t="str">
        <f aca="false">INDEX(dProdutos!$D$2:$D$47,MATCH(E5738,dProdutos!$A$2:$A$47,0))</f>
        <v>Moda Feminina</v>
      </c>
    </row>
    <row r="5739" customFormat="false" ht="15" hidden="false" customHeight="false" outlineLevel="0" collapsed="false">
      <c r="A5739" s="17" t="s">
        <v>5014</v>
      </c>
      <c r="B5739" s="17" t="n">
        <v>1</v>
      </c>
      <c r="C5739" s="21" t="n">
        <v>46028</v>
      </c>
      <c r="D5739" s="17" t="s">
        <v>364</v>
      </c>
      <c r="E5739" s="17" t="s">
        <v>210</v>
      </c>
      <c r="F5739" s="17" t="s">
        <v>1499</v>
      </c>
      <c r="G5739" s="17" t="s">
        <v>62</v>
      </c>
      <c r="H5739" s="17" t="s">
        <v>1537</v>
      </c>
      <c r="I5739" s="17" t="s">
        <v>1524</v>
      </c>
      <c r="J5739" s="17" t="n">
        <v>2</v>
      </c>
      <c r="K5739" s="15" t="n">
        <v>245.9</v>
      </c>
      <c r="L5739" s="22" t="n">
        <v>0</v>
      </c>
      <c r="M5739" s="15" t="n">
        <v>0</v>
      </c>
      <c r="N5739" s="15" t="n">
        <f aca="false">J5739*K5739</f>
        <v>491.8</v>
      </c>
      <c r="O5739" s="15" t="n">
        <f aca="false">N5739*L5739</f>
        <v>0</v>
      </c>
      <c r="P5739" s="15" t="n">
        <f aca="false">N5739-O5739</f>
        <v>491.8</v>
      </c>
      <c r="Q5739" s="15" t="n">
        <f aca="false">J5739*INDEX(dProdutos!$F$2:$F$47,MATCH(E5739,dProdutos!$A$2:$A$47,0))</f>
        <v>301.26</v>
      </c>
      <c r="R5739" s="15" t="n">
        <f aca="false">IF(I5739="Cancelado",0,P5739-Q5739)</f>
        <v>190.54</v>
      </c>
      <c r="S5739" s="17" t="str">
        <f aca="false">INDEX(dProdutos!$D$2:$D$47,MATCH(E5739,dProdutos!$A$2:$A$47,0))</f>
        <v>Beleza</v>
      </c>
    </row>
    <row r="5740" customFormat="false" ht="15" hidden="false" customHeight="false" outlineLevel="0" collapsed="false">
      <c r="A5740" s="17" t="s">
        <v>5014</v>
      </c>
      <c r="B5740" s="17" t="n">
        <v>2</v>
      </c>
      <c r="C5740" s="21" t="n">
        <v>46028</v>
      </c>
      <c r="D5740" s="17" t="s">
        <v>364</v>
      </c>
      <c r="E5740" s="17" t="s">
        <v>98</v>
      </c>
      <c r="F5740" s="17" t="s">
        <v>1499</v>
      </c>
      <c r="G5740" s="17" t="s">
        <v>62</v>
      </c>
      <c r="H5740" s="17" t="s">
        <v>1537</v>
      </c>
      <c r="I5740" s="17" t="s">
        <v>1524</v>
      </c>
      <c r="J5740" s="17" t="n">
        <v>1</v>
      </c>
      <c r="K5740" s="15" t="n">
        <v>108.9</v>
      </c>
      <c r="L5740" s="22" t="n">
        <v>0.2</v>
      </c>
      <c r="M5740" s="15" t="n">
        <v>0</v>
      </c>
      <c r="N5740" s="15" t="n">
        <f aca="false">J5740*K5740</f>
        <v>108.9</v>
      </c>
      <c r="O5740" s="15" t="n">
        <f aca="false">N5740*L5740</f>
        <v>21.78</v>
      </c>
      <c r="P5740" s="15" t="n">
        <f aca="false">N5740-O5740</f>
        <v>87.12</v>
      </c>
      <c r="Q5740" s="15" t="n">
        <f aca="false">J5740*INDEX(dProdutos!$F$2:$F$47,MATCH(E5740,dProdutos!$A$2:$A$47,0))</f>
        <v>42.52</v>
      </c>
      <c r="R5740" s="15" t="n">
        <f aca="false">IF(I5740="Cancelado",0,P5740-Q5740)</f>
        <v>44.6</v>
      </c>
      <c r="S5740" s="17" t="str">
        <f aca="false">INDEX(dProdutos!$D$2:$D$47,MATCH(E5740,dProdutos!$A$2:$A$47,0))</f>
        <v>Moda Feminina</v>
      </c>
    </row>
    <row r="5741" customFormat="false" ht="15" hidden="false" customHeight="false" outlineLevel="0" collapsed="false">
      <c r="A5741" s="17" t="s">
        <v>5014</v>
      </c>
      <c r="B5741" s="17" t="n">
        <v>3</v>
      </c>
      <c r="C5741" s="21" t="n">
        <v>46028</v>
      </c>
      <c r="D5741" s="17" t="s">
        <v>364</v>
      </c>
      <c r="E5741" s="17" t="s">
        <v>210</v>
      </c>
      <c r="F5741" s="17" t="s">
        <v>1499</v>
      </c>
      <c r="G5741" s="17" t="s">
        <v>62</v>
      </c>
      <c r="H5741" s="17" t="s">
        <v>1537</v>
      </c>
      <c r="I5741" s="17" t="s">
        <v>1524</v>
      </c>
      <c r="J5741" s="17" t="n">
        <v>1</v>
      </c>
      <c r="K5741" s="15" t="n">
        <v>245.9</v>
      </c>
      <c r="L5741" s="22" t="n">
        <v>0.1</v>
      </c>
      <c r="M5741" s="15" t="n">
        <v>0</v>
      </c>
      <c r="N5741" s="15" t="n">
        <f aca="false">J5741*K5741</f>
        <v>245.9</v>
      </c>
      <c r="O5741" s="15" t="n">
        <f aca="false">N5741*L5741</f>
        <v>24.59</v>
      </c>
      <c r="P5741" s="15" t="n">
        <f aca="false">N5741-O5741</f>
        <v>221.31</v>
      </c>
      <c r="Q5741" s="15" t="n">
        <f aca="false">J5741*INDEX(dProdutos!$F$2:$F$47,MATCH(E5741,dProdutos!$A$2:$A$47,0))</f>
        <v>150.63</v>
      </c>
      <c r="R5741" s="15" t="n">
        <f aca="false">IF(I5741="Cancelado",0,P5741-Q5741)</f>
        <v>70.68</v>
      </c>
      <c r="S5741" s="17" t="str">
        <f aca="false">INDEX(dProdutos!$D$2:$D$47,MATCH(E5741,dProdutos!$A$2:$A$47,0))</f>
        <v>Beleza</v>
      </c>
    </row>
    <row r="5742" customFormat="false" ht="15" hidden="false" customHeight="false" outlineLevel="0" collapsed="false">
      <c r="A5742" s="17" t="s">
        <v>5015</v>
      </c>
      <c r="B5742" s="17" t="n">
        <v>1</v>
      </c>
      <c r="C5742" s="21" t="n">
        <v>46028</v>
      </c>
      <c r="D5742" s="17" t="s">
        <v>642</v>
      </c>
      <c r="E5742" s="17" t="s">
        <v>165</v>
      </c>
      <c r="F5742" s="17" t="s">
        <v>1499</v>
      </c>
      <c r="G5742" s="17" t="s">
        <v>59</v>
      </c>
      <c r="H5742" s="17" t="s">
        <v>1537</v>
      </c>
      <c r="I5742" s="17" t="s">
        <v>1524</v>
      </c>
      <c r="J5742" s="17" t="n">
        <v>3</v>
      </c>
      <c r="K5742" s="15" t="n">
        <v>231.9</v>
      </c>
      <c r="L5742" s="22" t="n">
        <v>0</v>
      </c>
      <c r="M5742" s="15" t="n">
        <v>0</v>
      </c>
      <c r="N5742" s="15" t="n">
        <f aca="false">J5742*K5742</f>
        <v>695.7</v>
      </c>
      <c r="O5742" s="15" t="n">
        <f aca="false">N5742*L5742</f>
        <v>0</v>
      </c>
      <c r="P5742" s="15" t="n">
        <f aca="false">N5742-O5742</f>
        <v>695.7</v>
      </c>
      <c r="Q5742" s="15" t="n">
        <f aca="false">J5742*INDEX(dProdutos!$F$2:$F$47,MATCH(E5742,dProdutos!$A$2:$A$47,0))</f>
        <v>422.49</v>
      </c>
      <c r="R5742" s="15" t="n">
        <f aca="false">IF(I5742="Cancelado",0,P5742-Q5742)</f>
        <v>273.21</v>
      </c>
      <c r="S5742" s="17" t="str">
        <f aca="false">INDEX(dProdutos!$D$2:$D$47,MATCH(E5742,dProdutos!$A$2:$A$47,0))</f>
        <v>Casa</v>
      </c>
    </row>
    <row r="5743" customFormat="false" ht="15" hidden="false" customHeight="false" outlineLevel="0" collapsed="false">
      <c r="A5743" s="17" t="s">
        <v>5015</v>
      </c>
      <c r="B5743" s="17" t="n">
        <v>2</v>
      </c>
      <c r="C5743" s="21" t="n">
        <v>46028</v>
      </c>
      <c r="D5743" s="17" t="s">
        <v>642</v>
      </c>
      <c r="E5743" s="17" t="s">
        <v>144</v>
      </c>
      <c r="F5743" s="17" t="s">
        <v>1499</v>
      </c>
      <c r="G5743" s="17" t="s">
        <v>59</v>
      </c>
      <c r="H5743" s="17" t="s">
        <v>1537</v>
      </c>
      <c r="I5743" s="17" t="s">
        <v>1524</v>
      </c>
      <c r="J5743" s="17" t="n">
        <v>2</v>
      </c>
      <c r="K5743" s="15" t="n">
        <v>260.9</v>
      </c>
      <c r="L5743" s="22" t="n">
        <v>0</v>
      </c>
      <c r="M5743" s="15" t="n">
        <v>0</v>
      </c>
      <c r="N5743" s="15" t="n">
        <f aca="false">J5743*K5743</f>
        <v>521.8</v>
      </c>
      <c r="O5743" s="15" t="n">
        <f aca="false">N5743*L5743</f>
        <v>0</v>
      </c>
      <c r="P5743" s="15" t="n">
        <f aca="false">N5743-O5743</f>
        <v>521.8</v>
      </c>
      <c r="Q5743" s="15" t="n">
        <f aca="false">J5743*INDEX(dProdutos!$F$2:$F$47,MATCH(E5743,dProdutos!$A$2:$A$47,0))</f>
        <v>199.72</v>
      </c>
      <c r="R5743" s="15" t="n">
        <f aca="false">IF(I5743="Cancelado",0,P5743-Q5743)</f>
        <v>322.08</v>
      </c>
      <c r="S5743" s="17" t="str">
        <f aca="false">INDEX(dProdutos!$D$2:$D$47,MATCH(E5743,dProdutos!$A$2:$A$47,0))</f>
        <v>Acessórios</v>
      </c>
    </row>
    <row r="5744" customFormat="false" ht="15" hidden="false" customHeight="false" outlineLevel="0" collapsed="false">
      <c r="A5744" s="17" t="s">
        <v>5016</v>
      </c>
      <c r="B5744" s="17" t="n">
        <v>1</v>
      </c>
      <c r="C5744" s="21" t="n">
        <v>46028</v>
      </c>
      <c r="D5744" s="17" t="s">
        <v>1162</v>
      </c>
      <c r="E5744" s="17" t="s">
        <v>102</v>
      </c>
      <c r="F5744" s="17" t="s">
        <v>1490</v>
      </c>
      <c r="G5744" s="17" t="s">
        <v>61</v>
      </c>
      <c r="H5744" s="17" t="s">
        <v>1537</v>
      </c>
      <c r="I5744" s="17" t="s">
        <v>1524</v>
      </c>
      <c r="J5744" s="17" t="n">
        <v>1</v>
      </c>
      <c r="K5744" s="15" t="n">
        <v>65.9</v>
      </c>
      <c r="L5744" s="22" t="n">
        <v>0.1</v>
      </c>
      <c r="M5744" s="15" t="n">
        <v>11.03</v>
      </c>
      <c r="N5744" s="15" t="n">
        <f aca="false">J5744*K5744</f>
        <v>65.9</v>
      </c>
      <c r="O5744" s="15" t="n">
        <f aca="false">N5744*L5744</f>
        <v>6.59</v>
      </c>
      <c r="P5744" s="15" t="n">
        <f aca="false">N5744-O5744</f>
        <v>59.31</v>
      </c>
      <c r="Q5744" s="15" t="n">
        <f aca="false">J5744*INDEX(dProdutos!$F$2:$F$47,MATCH(E5744,dProdutos!$A$2:$A$47,0))</f>
        <v>29.68</v>
      </c>
      <c r="R5744" s="15" t="n">
        <f aca="false">IF(I5744="Cancelado",0,P5744-Q5744)</f>
        <v>29.63</v>
      </c>
      <c r="S5744" s="17" t="str">
        <f aca="false">INDEX(dProdutos!$D$2:$D$47,MATCH(E5744,dProdutos!$A$2:$A$47,0))</f>
        <v>Moda Masculina</v>
      </c>
    </row>
    <row r="5745" customFormat="false" ht="15" hidden="false" customHeight="false" outlineLevel="0" collapsed="false">
      <c r="A5745" s="17" t="s">
        <v>5017</v>
      </c>
      <c r="B5745" s="17" t="n">
        <v>1</v>
      </c>
      <c r="C5745" s="21" t="n">
        <v>46029</v>
      </c>
      <c r="D5745" s="17" t="s">
        <v>488</v>
      </c>
      <c r="E5745" s="17" t="s">
        <v>165</v>
      </c>
      <c r="F5745" s="17" t="s">
        <v>1487</v>
      </c>
      <c r="G5745" s="17" t="s">
        <v>64</v>
      </c>
      <c r="H5745" s="17" t="s">
        <v>1523</v>
      </c>
      <c r="I5745" s="17" t="s">
        <v>1524</v>
      </c>
      <c r="J5745" s="17" t="n">
        <v>1</v>
      </c>
      <c r="K5745" s="15" t="n">
        <v>231.9</v>
      </c>
      <c r="L5745" s="22" t="n">
        <v>0</v>
      </c>
      <c r="M5745" s="15" t="n">
        <v>17.55</v>
      </c>
      <c r="N5745" s="15" t="n">
        <f aca="false">J5745*K5745</f>
        <v>231.9</v>
      </c>
      <c r="O5745" s="15" t="n">
        <f aca="false">N5745*L5745</f>
        <v>0</v>
      </c>
      <c r="P5745" s="15" t="n">
        <f aca="false">N5745-O5745</f>
        <v>231.9</v>
      </c>
      <c r="Q5745" s="15" t="n">
        <f aca="false">J5745*INDEX(dProdutos!$F$2:$F$47,MATCH(E5745,dProdutos!$A$2:$A$47,0))</f>
        <v>140.83</v>
      </c>
      <c r="R5745" s="15" t="n">
        <f aca="false">IF(I5745="Cancelado",0,P5745-Q5745)</f>
        <v>91.07</v>
      </c>
      <c r="S5745" s="17" t="str">
        <f aca="false">INDEX(dProdutos!$D$2:$D$47,MATCH(E5745,dProdutos!$A$2:$A$47,0))</f>
        <v>Casa</v>
      </c>
    </row>
    <row r="5746" customFormat="false" ht="15" hidden="false" customHeight="false" outlineLevel="0" collapsed="false">
      <c r="A5746" s="17" t="s">
        <v>5018</v>
      </c>
      <c r="B5746" s="17" t="n">
        <v>1</v>
      </c>
      <c r="C5746" s="21" t="n">
        <v>46029</v>
      </c>
      <c r="D5746" s="17" t="s">
        <v>1046</v>
      </c>
      <c r="E5746" s="17" t="s">
        <v>195</v>
      </c>
      <c r="F5746" s="17" t="s">
        <v>1487</v>
      </c>
      <c r="G5746" s="17" t="s">
        <v>59</v>
      </c>
      <c r="H5746" s="17" t="s">
        <v>1527</v>
      </c>
      <c r="I5746" s="17" t="s">
        <v>1524</v>
      </c>
      <c r="J5746" s="17" t="n">
        <v>1</v>
      </c>
      <c r="K5746" s="15" t="n">
        <v>72.9</v>
      </c>
      <c r="L5746" s="22" t="n">
        <v>0</v>
      </c>
      <c r="M5746" s="15" t="n">
        <v>0</v>
      </c>
      <c r="N5746" s="15" t="n">
        <f aca="false">J5746*K5746</f>
        <v>72.9</v>
      </c>
      <c r="O5746" s="15" t="n">
        <f aca="false">N5746*L5746</f>
        <v>0</v>
      </c>
      <c r="P5746" s="15" t="n">
        <f aca="false">N5746-O5746</f>
        <v>72.9</v>
      </c>
      <c r="Q5746" s="15" t="n">
        <f aca="false">J5746*INDEX(dProdutos!$F$2:$F$47,MATCH(E5746,dProdutos!$A$2:$A$47,0))</f>
        <v>39.23</v>
      </c>
      <c r="R5746" s="15" t="n">
        <f aca="false">IF(I5746="Cancelado",0,P5746-Q5746)</f>
        <v>33.67</v>
      </c>
      <c r="S5746" s="17" t="str">
        <f aca="false">INDEX(dProdutos!$D$2:$D$47,MATCH(E5746,dProdutos!$A$2:$A$47,0))</f>
        <v>Eletrônicos</v>
      </c>
    </row>
    <row r="5747" customFormat="false" ht="15" hidden="false" customHeight="false" outlineLevel="0" collapsed="false">
      <c r="A5747" s="17" t="s">
        <v>5018</v>
      </c>
      <c r="B5747" s="17" t="n">
        <v>2</v>
      </c>
      <c r="C5747" s="21" t="n">
        <v>46029</v>
      </c>
      <c r="D5747" s="17" t="s">
        <v>1046</v>
      </c>
      <c r="E5747" s="17" t="s">
        <v>77</v>
      </c>
      <c r="F5747" s="17" t="s">
        <v>1487</v>
      </c>
      <c r="G5747" s="17" t="s">
        <v>59</v>
      </c>
      <c r="H5747" s="17" t="s">
        <v>1527</v>
      </c>
      <c r="I5747" s="17" t="s">
        <v>1524</v>
      </c>
      <c r="J5747" s="17" t="n">
        <v>1</v>
      </c>
      <c r="K5747" s="15" t="n">
        <v>198.9</v>
      </c>
      <c r="L5747" s="22" t="n">
        <v>0.1</v>
      </c>
      <c r="M5747" s="15" t="n">
        <v>0</v>
      </c>
      <c r="N5747" s="15" t="n">
        <f aca="false">J5747*K5747</f>
        <v>198.9</v>
      </c>
      <c r="O5747" s="15" t="n">
        <f aca="false">N5747*L5747</f>
        <v>19.89</v>
      </c>
      <c r="P5747" s="15" t="n">
        <f aca="false">N5747-O5747</f>
        <v>179.01</v>
      </c>
      <c r="Q5747" s="15" t="n">
        <f aca="false">J5747*INDEX(dProdutos!$F$2:$F$47,MATCH(E5747,dProdutos!$A$2:$A$47,0))</f>
        <v>107.88</v>
      </c>
      <c r="R5747" s="15" t="n">
        <f aca="false">IF(I5747="Cancelado",0,P5747-Q5747)</f>
        <v>71.13</v>
      </c>
      <c r="S5747" s="17" t="str">
        <f aca="false">INDEX(dProdutos!$D$2:$D$47,MATCH(E5747,dProdutos!$A$2:$A$47,0))</f>
        <v>Moda Feminina</v>
      </c>
    </row>
    <row r="5748" customFormat="false" ht="15" hidden="false" customHeight="false" outlineLevel="0" collapsed="false">
      <c r="A5748" s="17" t="s">
        <v>5019</v>
      </c>
      <c r="B5748" s="17" t="n">
        <v>1</v>
      </c>
      <c r="C5748" s="21" t="n">
        <v>46029</v>
      </c>
      <c r="D5748" s="17" t="s">
        <v>1262</v>
      </c>
      <c r="E5748" s="17" t="s">
        <v>114</v>
      </c>
      <c r="F5748" s="17" t="s">
        <v>1493</v>
      </c>
      <c r="G5748" s="17" t="s">
        <v>61</v>
      </c>
      <c r="H5748" s="17" t="s">
        <v>1537</v>
      </c>
      <c r="I5748" s="17" t="s">
        <v>1524</v>
      </c>
      <c r="J5748" s="17" t="n">
        <v>1</v>
      </c>
      <c r="K5748" s="15" t="n">
        <v>202.9</v>
      </c>
      <c r="L5748" s="22" t="n">
        <v>0.1</v>
      </c>
      <c r="M5748" s="15" t="n">
        <v>0</v>
      </c>
      <c r="N5748" s="15" t="n">
        <f aca="false">J5748*K5748</f>
        <v>202.9</v>
      </c>
      <c r="O5748" s="15" t="n">
        <f aca="false">N5748*L5748</f>
        <v>20.29</v>
      </c>
      <c r="P5748" s="15" t="n">
        <f aca="false">N5748-O5748</f>
        <v>182.61</v>
      </c>
      <c r="Q5748" s="15" t="n">
        <f aca="false">J5748*INDEX(dProdutos!$F$2:$F$47,MATCH(E5748,dProdutos!$A$2:$A$47,0))</f>
        <v>110.39</v>
      </c>
      <c r="R5748" s="15" t="n">
        <f aca="false">IF(I5748="Cancelado",0,P5748-Q5748)</f>
        <v>72.22</v>
      </c>
      <c r="S5748" s="17" t="str">
        <f aca="false">INDEX(dProdutos!$D$2:$D$47,MATCH(E5748,dProdutos!$A$2:$A$47,0))</f>
        <v>Moda Masculina</v>
      </c>
    </row>
    <row r="5749" customFormat="false" ht="15" hidden="false" customHeight="false" outlineLevel="0" collapsed="false">
      <c r="A5749" s="17" t="s">
        <v>5019</v>
      </c>
      <c r="B5749" s="17" t="n">
        <v>2</v>
      </c>
      <c r="C5749" s="21" t="n">
        <v>46029</v>
      </c>
      <c r="D5749" s="17" t="s">
        <v>1262</v>
      </c>
      <c r="E5749" s="17" t="s">
        <v>162</v>
      </c>
      <c r="F5749" s="17" t="s">
        <v>1493</v>
      </c>
      <c r="G5749" s="17" t="s">
        <v>61</v>
      </c>
      <c r="H5749" s="17" t="s">
        <v>1537</v>
      </c>
      <c r="I5749" s="17" t="s">
        <v>1524</v>
      </c>
      <c r="J5749" s="17" t="n">
        <v>1</v>
      </c>
      <c r="K5749" s="15" t="n">
        <v>231.9</v>
      </c>
      <c r="L5749" s="22" t="n">
        <v>0.05</v>
      </c>
      <c r="M5749" s="15" t="n">
        <v>0</v>
      </c>
      <c r="N5749" s="15" t="n">
        <f aca="false">J5749*K5749</f>
        <v>231.9</v>
      </c>
      <c r="O5749" s="15" t="n">
        <f aca="false">N5749*L5749</f>
        <v>11.595</v>
      </c>
      <c r="P5749" s="15" t="n">
        <f aca="false">N5749-O5749</f>
        <v>220.305</v>
      </c>
      <c r="Q5749" s="15" t="n">
        <f aca="false">J5749*INDEX(dProdutos!$F$2:$F$47,MATCH(E5749,dProdutos!$A$2:$A$47,0))</f>
        <v>134.41</v>
      </c>
      <c r="R5749" s="15" t="n">
        <f aca="false">IF(I5749="Cancelado",0,P5749-Q5749)</f>
        <v>85.895</v>
      </c>
      <c r="S5749" s="17" t="str">
        <f aca="false">INDEX(dProdutos!$D$2:$D$47,MATCH(E5749,dProdutos!$A$2:$A$47,0))</f>
        <v>Casa</v>
      </c>
    </row>
    <row r="5750" customFormat="false" ht="15" hidden="false" customHeight="false" outlineLevel="0" collapsed="false">
      <c r="A5750" s="17" t="s">
        <v>5020</v>
      </c>
      <c r="B5750" s="17" t="n">
        <v>1</v>
      </c>
      <c r="C5750" s="21" t="n">
        <v>46029</v>
      </c>
      <c r="D5750" s="17" t="s">
        <v>1205</v>
      </c>
      <c r="E5750" s="17" t="s">
        <v>117</v>
      </c>
      <c r="F5750" s="17" t="s">
        <v>1490</v>
      </c>
      <c r="G5750" s="17" t="s">
        <v>64</v>
      </c>
      <c r="H5750" s="17" t="s">
        <v>1537</v>
      </c>
      <c r="I5750" s="17" t="s">
        <v>1524</v>
      </c>
      <c r="J5750" s="17" t="n">
        <v>2</v>
      </c>
      <c r="K5750" s="15" t="n">
        <v>166.9</v>
      </c>
      <c r="L5750" s="22" t="n">
        <v>0.05</v>
      </c>
      <c r="M5750" s="15" t="n">
        <v>0</v>
      </c>
      <c r="N5750" s="15" t="n">
        <f aca="false">J5750*K5750</f>
        <v>333.8</v>
      </c>
      <c r="O5750" s="15" t="n">
        <f aca="false">N5750*L5750</f>
        <v>16.69</v>
      </c>
      <c r="P5750" s="15" t="n">
        <f aca="false">N5750-O5750</f>
        <v>317.11</v>
      </c>
      <c r="Q5750" s="15" t="n">
        <f aca="false">J5750*INDEX(dProdutos!$F$2:$F$47,MATCH(E5750,dProdutos!$A$2:$A$47,0))</f>
        <v>146.46</v>
      </c>
      <c r="R5750" s="15" t="n">
        <f aca="false">IF(I5750="Cancelado",0,P5750-Q5750)</f>
        <v>170.65</v>
      </c>
      <c r="S5750" s="17" t="str">
        <f aca="false">INDEX(dProdutos!$D$2:$D$47,MATCH(E5750,dProdutos!$A$2:$A$47,0))</f>
        <v>Moda Masculina</v>
      </c>
    </row>
    <row r="5751" customFormat="false" ht="15" hidden="false" customHeight="false" outlineLevel="0" collapsed="false">
      <c r="A5751" s="17" t="s">
        <v>5021</v>
      </c>
      <c r="B5751" s="17" t="n">
        <v>1</v>
      </c>
      <c r="C5751" s="21" t="n">
        <v>46029</v>
      </c>
      <c r="D5751" s="17" t="s">
        <v>819</v>
      </c>
      <c r="E5751" s="17" t="s">
        <v>204</v>
      </c>
      <c r="F5751" s="17" t="s">
        <v>1487</v>
      </c>
      <c r="G5751" s="17" t="s">
        <v>63</v>
      </c>
      <c r="H5751" s="17" t="s">
        <v>1537</v>
      </c>
      <c r="I5751" s="17" t="s">
        <v>1524</v>
      </c>
      <c r="J5751" s="17" t="n">
        <v>1</v>
      </c>
      <c r="K5751" s="15" t="n">
        <v>64.9</v>
      </c>
      <c r="L5751" s="22" t="n">
        <v>0.1</v>
      </c>
      <c r="M5751" s="15" t="n">
        <v>0</v>
      </c>
      <c r="N5751" s="15" t="n">
        <f aca="false">J5751*K5751</f>
        <v>64.9</v>
      </c>
      <c r="O5751" s="15" t="n">
        <f aca="false">N5751*L5751</f>
        <v>6.49</v>
      </c>
      <c r="P5751" s="15" t="n">
        <f aca="false">N5751-O5751</f>
        <v>58.41</v>
      </c>
      <c r="Q5751" s="15" t="n">
        <f aca="false">J5751*INDEX(dProdutos!$F$2:$F$47,MATCH(E5751,dProdutos!$A$2:$A$47,0))</f>
        <v>27.52</v>
      </c>
      <c r="R5751" s="15" t="n">
        <f aca="false">IF(I5751="Cancelado",0,P5751-Q5751)</f>
        <v>30.89</v>
      </c>
      <c r="S5751" s="17" t="str">
        <f aca="false">INDEX(dProdutos!$D$2:$D$47,MATCH(E5751,dProdutos!$A$2:$A$47,0))</f>
        <v>Beleza</v>
      </c>
    </row>
    <row r="5752" customFormat="false" ht="15" hidden="false" customHeight="false" outlineLevel="0" collapsed="false">
      <c r="A5752" s="17" t="s">
        <v>5022</v>
      </c>
      <c r="B5752" s="17" t="n">
        <v>1</v>
      </c>
      <c r="C5752" s="21" t="n">
        <v>46029</v>
      </c>
      <c r="D5752" s="17" t="s">
        <v>1063</v>
      </c>
      <c r="E5752" s="17" t="s">
        <v>117</v>
      </c>
      <c r="F5752" s="17" t="s">
        <v>1495</v>
      </c>
      <c r="G5752" s="17" t="s">
        <v>59</v>
      </c>
      <c r="H5752" s="17" t="s">
        <v>1540</v>
      </c>
      <c r="I5752" s="17" t="s">
        <v>1524</v>
      </c>
      <c r="J5752" s="17" t="n">
        <v>1</v>
      </c>
      <c r="K5752" s="15" t="n">
        <v>166.9</v>
      </c>
      <c r="L5752" s="22" t="n">
        <v>0</v>
      </c>
      <c r="M5752" s="15" t="n">
        <v>0</v>
      </c>
      <c r="N5752" s="15" t="n">
        <f aca="false">J5752*K5752</f>
        <v>166.9</v>
      </c>
      <c r="O5752" s="15" t="n">
        <f aca="false">N5752*L5752</f>
        <v>0</v>
      </c>
      <c r="P5752" s="15" t="n">
        <f aca="false">N5752-O5752</f>
        <v>166.9</v>
      </c>
      <c r="Q5752" s="15" t="n">
        <f aca="false">J5752*INDEX(dProdutos!$F$2:$F$47,MATCH(E5752,dProdutos!$A$2:$A$47,0))</f>
        <v>73.23</v>
      </c>
      <c r="R5752" s="15" t="n">
        <f aca="false">IF(I5752="Cancelado",0,P5752-Q5752)</f>
        <v>93.67</v>
      </c>
      <c r="S5752" s="17" t="str">
        <f aca="false">INDEX(dProdutos!$D$2:$D$47,MATCH(E5752,dProdutos!$A$2:$A$47,0))</f>
        <v>Moda Masculina</v>
      </c>
    </row>
    <row r="5753" customFormat="false" ht="15" hidden="false" customHeight="false" outlineLevel="0" collapsed="false">
      <c r="A5753" s="17" t="s">
        <v>5023</v>
      </c>
      <c r="B5753" s="17" t="n">
        <v>1</v>
      </c>
      <c r="C5753" s="21" t="n">
        <v>46029</v>
      </c>
      <c r="D5753" s="17" t="s">
        <v>1389</v>
      </c>
      <c r="E5753" s="17" t="s">
        <v>81</v>
      </c>
      <c r="F5753" s="17" t="s">
        <v>1493</v>
      </c>
      <c r="G5753" s="17" t="s">
        <v>59</v>
      </c>
      <c r="H5753" s="17" t="s">
        <v>1540</v>
      </c>
      <c r="I5753" s="17" t="s">
        <v>1524</v>
      </c>
      <c r="J5753" s="17" t="n">
        <v>1</v>
      </c>
      <c r="K5753" s="15" t="n">
        <v>64.9</v>
      </c>
      <c r="L5753" s="22" t="n">
        <v>0.1</v>
      </c>
      <c r="M5753" s="15" t="n">
        <v>13.84</v>
      </c>
      <c r="N5753" s="15" t="n">
        <f aca="false">J5753*K5753</f>
        <v>64.9</v>
      </c>
      <c r="O5753" s="15" t="n">
        <f aca="false">N5753*L5753</f>
        <v>6.49</v>
      </c>
      <c r="P5753" s="15" t="n">
        <f aca="false">N5753-O5753</f>
        <v>58.41</v>
      </c>
      <c r="Q5753" s="15" t="n">
        <f aca="false">J5753*INDEX(dProdutos!$F$2:$F$47,MATCH(E5753,dProdutos!$A$2:$A$47,0))</f>
        <v>26.12</v>
      </c>
      <c r="R5753" s="15" t="n">
        <f aca="false">IF(I5753="Cancelado",0,P5753-Q5753)</f>
        <v>32.29</v>
      </c>
      <c r="S5753" s="17" t="str">
        <f aca="false">INDEX(dProdutos!$D$2:$D$47,MATCH(E5753,dProdutos!$A$2:$A$47,0))</f>
        <v>Moda Feminina</v>
      </c>
    </row>
    <row r="5754" customFormat="false" ht="15" hidden="false" customHeight="false" outlineLevel="0" collapsed="false">
      <c r="A5754" s="17" t="s">
        <v>5023</v>
      </c>
      <c r="B5754" s="17" t="n">
        <v>2</v>
      </c>
      <c r="C5754" s="21" t="n">
        <v>46029</v>
      </c>
      <c r="D5754" s="17" t="s">
        <v>1389</v>
      </c>
      <c r="E5754" s="17" t="s">
        <v>129</v>
      </c>
      <c r="F5754" s="17" t="s">
        <v>1493</v>
      </c>
      <c r="G5754" s="17" t="s">
        <v>59</v>
      </c>
      <c r="H5754" s="17" t="s">
        <v>1540</v>
      </c>
      <c r="I5754" s="17" t="s">
        <v>1524</v>
      </c>
      <c r="J5754" s="17" t="n">
        <v>2</v>
      </c>
      <c r="K5754" s="15" t="n">
        <v>105.9</v>
      </c>
      <c r="L5754" s="22" t="n">
        <v>0</v>
      </c>
      <c r="M5754" s="15" t="n">
        <v>0</v>
      </c>
      <c r="N5754" s="15" t="n">
        <f aca="false">J5754*K5754</f>
        <v>211.8</v>
      </c>
      <c r="O5754" s="15" t="n">
        <f aca="false">N5754*L5754</f>
        <v>0</v>
      </c>
      <c r="P5754" s="15" t="n">
        <f aca="false">N5754-O5754</f>
        <v>211.8</v>
      </c>
      <c r="Q5754" s="15" t="n">
        <f aca="false">J5754*INDEX(dProdutos!$F$2:$F$47,MATCH(E5754,dProdutos!$A$2:$A$47,0))</f>
        <v>87.58</v>
      </c>
      <c r="R5754" s="15" t="n">
        <f aca="false">IF(I5754="Cancelado",0,P5754-Q5754)</f>
        <v>124.22</v>
      </c>
      <c r="S5754" s="17" t="str">
        <f aca="false">INDEX(dProdutos!$D$2:$D$47,MATCH(E5754,dProdutos!$A$2:$A$47,0))</f>
        <v>Calçados</v>
      </c>
    </row>
    <row r="5755" customFormat="false" ht="15" hidden="false" customHeight="false" outlineLevel="0" collapsed="false">
      <c r="A5755" s="17" t="s">
        <v>5024</v>
      </c>
      <c r="B5755" s="17" t="n">
        <v>1</v>
      </c>
      <c r="C5755" s="21" t="n">
        <v>46029</v>
      </c>
      <c r="D5755" s="17" t="s">
        <v>373</v>
      </c>
      <c r="E5755" s="17" t="s">
        <v>183</v>
      </c>
      <c r="F5755" s="17" t="s">
        <v>1487</v>
      </c>
      <c r="G5755" s="17" t="s">
        <v>60</v>
      </c>
      <c r="H5755" s="17" t="s">
        <v>1523</v>
      </c>
      <c r="I5755" s="17" t="s">
        <v>1541</v>
      </c>
      <c r="J5755" s="17" t="n">
        <v>1</v>
      </c>
      <c r="K5755" s="15" t="n">
        <v>121.9</v>
      </c>
      <c r="L5755" s="22" t="n">
        <v>0</v>
      </c>
      <c r="M5755" s="15" t="n">
        <v>22.81</v>
      </c>
      <c r="N5755" s="15" t="n">
        <f aca="false">J5755*K5755</f>
        <v>121.9</v>
      </c>
      <c r="O5755" s="15" t="n">
        <f aca="false">N5755*L5755</f>
        <v>0</v>
      </c>
      <c r="P5755" s="15" t="n">
        <f aca="false">N5755-O5755</f>
        <v>121.9</v>
      </c>
      <c r="Q5755" s="15" t="n">
        <f aca="false">J5755*INDEX(dProdutos!$F$2:$F$47,MATCH(E5755,dProdutos!$A$2:$A$47,0))</f>
        <v>52.76</v>
      </c>
      <c r="R5755" s="15" t="n">
        <f aca="false">IF(I5755="Cancelado",0,P5755-Q5755)</f>
        <v>69.14</v>
      </c>
      <c r="S5755" s="17" t="str">
        <f aca="false">INDEX(dProdutos!$D$2:$D$47,MATCH(E5755,dProdutos!$A$2:$A$47,0))</f>
        <v>Eletrônicos</v>
      </c>
    </row>
    <row r="5756" customFormat="false" ht="15" hidden="false" customHeight="false" outlineLevel="0" collapsed="false">
      <c r="A5756" s="17" t="s">
        <v>5024</v>
      </c>
      <c r="B5756" s="17" t="n">
        <v>2</v>
      </c>
      <c r="C5756" s="21" t="n">
        <v>46029</v>
      </c>
      <c r="D5756" s="17" t="s">
        <v>373</v>
      </c>
      <c r="E5756" s="17" t="s">
        <v>85</v>
      </c>
      <c r="F5756" s="17" t="s">
        <v>1487</v>
      </c>
      <c r="G5756" s="17" t="s">
        <v>60</v>
      </c>
      <c r="H5756" s="17" t="s">
        <v>1523</v>
      </c>
      <c r="I5756" s="17" t="s">
        <v>1541</v>
      </c>
      <c r="J5756" s="17" t="n">
        <v>3</v>
      </c>
      <c r="K5756" s="15" t="n">
        <v>165.9</v>
      </c>
      <c r="L5756" s="22" t="n">
        <v>0</v>
      </c>
      <c r="M5756" s="15" t="n">
        <v>0</v>
      </c>
      <c r="N5756" s="15" t="n">
        <f aca="false">J5756*K5756</f>
        <v>497.7</v>
      </c>
      <c r="O5756" s="15" t="n">
        <f aca="false">N5756*L5756</f>
        <v>0</v>
      </c>
      <c r="P5756" s="15" t="n">
        <f aca="false">N5756-O5756</f>
        <v>497.7</v>
      </c>
      <c r="Q5756" s="15" t="n">
        <f aca="false">J5756*INDEX(dProdutos!$F$2:$F$47,MATCH(E5756,dProdutos!$A$2:$A$47,0))</f>
        <v>274.65</v>
      </c>
      <c r="R5756" s="15" t="n">
        <f aca="false">IF(I5756="Cancelado",0,P5756-Q5756)</f>
        <v>223.05</v>
      </c>
      <c r="S5756" s="17" t="str">
        <f aca="false">INDEX(dProdutos!$D$2:$D$47,MATCH(E5756,dProdutos!$A$2:$A$47,0))</f>
        <v>Moda Feminina</v>
      </c>
    </row>
    <row r="5757" customFormat="false" ht="15" hidden="false" customHeight="false" outlineLevel="0" collapsed="false">
      <c r="A5757" s="17" t="s">
        <v>5024</v>
      </c>
      <c r="B5757" s="17" t="n">
        <v>3</v>
      </c>
      <c r="C5757" s="21" t="n">
        <v>46029</v>
      </c>
      <c r="D5757" s="17" t="s">
        <v>373</v>
      </c>
      <c r="E5757" s="17" t="s">
        <v>88</v>
      </c>
      <c r="F5757" s="17" t="s">
        <v>1487</v>
      </c>
      <c r="G5757" s="17" t="s">
        <v>60</v>
      </c>
      <c r="H5757" s="17" t="s">
        <v>1523</v>
      </c>
      <c r="I5757" s="17" t="s">
        <v>1541</v>
      </c>
      <c r="J5757" s="17" t="n">
        <v>1</v>
      </c>
      <c r="K5757" s="15" t="n">
        <v>170.9</v>
      </c>
      <c r="L5757" s="22" t="n">
        <v>0.05</v>
      </c>
      <c r="M5757" s="15" t="n">
        <v>0</v>
      </c>
      <c r="N5757" s="15" t="n">
        <f aca="false">J5757*K5757</f>
        <v>170.9</v>
      </c>
      <c r="O5757" s="15" t="n">
        <f aca="false">N5757*L5757</f>
        <v>8.545</v>
      </c>
      <c r="P5757" s="15" t="n">
        <f aca="false">N5757-O5757</f>
        <v>162.355</v>
      </c>
      <c r="Q5757" s="15" t="n">
        <f aca="false">J5757*INDEX(dProdutos!$F$2:$F$47,MATCH(E5757,dProdutos!$A$2:$A$47,0))</f>
        <v>98.14</v>
      </c>
      <c r="R5757" s="15" t="n">
        <f aca="false">IF(I5757="Cancelado",0,P5757-Q5757)</f>
        <v>64.215</v>
      </c>
      <c r="S5757" s="17" t="str">
        <f aca="false">INDEX(dProdutos!$D$2:$D$47,MATCH(E5757,dProdutos!$A$2:$A$47,0))</f>
        <v>Moda Feminina</v>
      </c>
    </row>
    <row r="5758" customFormat="false" ht="15" hidden="false" customHeight="false" outlineLevel="0" collapsed="false">
      <c r="A5758" s="17" t="s">
        <v>5025</v>
      </c>
      <c r="B5758" s="17" t="n">
        <v>1</v>
      </c>
      <c r="C5758" s="21" t="n">
        <v>46030</v>
      </c>
      <c r="D5758" s="17" t="s">
        <v>1151</v>
      </c>
      <c r="E5758" s="17" t="s">
        <v>102</v>
      </c>
      <c r="F5758" s="17" t="s">
        <v>1503</v>
      </c>
      <c r="G5758" s="17" t="s">
        <v>62</v>
      </c>
      <c r="H5758" s="17" t="s">
        <v>1540</v>
      </c>
      <c r="I5758" s="17" t="s">
        <v>1524</v>
      </c>
      <c r="J5758" s="17" t="n">
        <v>1</v>
      </c>
      <c r="K5758" s="15" t="n">
        <v>65.9</v>
      </c>
      <c r="L5758" s="22" t="n">
        <v>0.15</v>
      </c>
      <c r="M5758" s="15" t="n">
        <v>26.08</v>
      </c>
      <c r="N5758" s="15" t="n">
        <f aca="false">J5758*K5758</f>
        <v>65.9</v>
      </c>
      <c r="O5758" s="15" t="n">
        <f aca="false">N5758*L5758</f>
        <v>9.885</v>
      </c>
      <c r="P5758" s="15" t="n">
        <f aca="false">N5758-O5758</f>
        <v>56.015</v>
      </c>
      <c r="Q5758" s="15" t="n">
        <f aca="false">J5758*INDEX(dProdutos!$F$2:$F$47,MATCH(E5758,dProdutos!$A$2:$A$47,0))</f>
        <v>29.68</v>
      </c>
      <c r="R5758" s="15" t="n">
        <f aca="false">IF(I5758="Cancelado",0,P5758-Q5758)</f>
        <v>26.335</v>
      </c>
      <c r="S5758" s="17" t="str">
        <f aca="false">INDEX(dProdutos!$D$2:$D$47,MATCH(E5758,dProdutos!$A$2:$A$47,0))</f>
        <v>Moda Masculina</v>
      </c>
    </row>
    <row r="5759" customFormat="false" ht="15" hidden="false" customHeight="false" outlineLevel="0" collapsed="false">
      <c r="A5759" s="17" t="s">
        <v>5025</v>
      </c>
      <c r="B5759" s="17" t="n">
        <v>2</v>
      </c>
      <c r="C5759" s="21" t="n">
        <v>46030</v>
      </c>
      <c r="D5759" s="17" t="s">
        <v>1151</v>
      </c>
      <c r="E5759" s="17" t="s">
        <v>144</v>
      </c>
      <c r="F5759" s="17" t="s">
        <v>1503</v>
      </c>
      <c r="G5759" s="17" t="s">
        <v>62</v>
      </c>
      <c r="H5759" s="17" t="s">
        <v>1540</v>
      </c>
      <c r="I5759" s="17" t="s">
        <v>1524</v>
      </c>
      <c r="J5759" s="17" t="n">
        <v>1</v>
      </c>
      <c r="K5759" s="15" t="n">
        <v>260.9</v>
      </c>
      <c r="L5759" s="22" t="n">
        <v>0</v>
      </c>
      <c r="M5759" s="15" t="n">
        <v>0</v>
      </c>
      <c r="N5759" s="15" t="n">
        <f aca="false">J5759*K5759</f>
        <v>260.9</v>
      </c>
      <c r="O5759" s="15" t="n">
        <f aca="false">N5759*L5759</f>
        <v>0</v>
      </c>
      <c r="P5759" s="15" t="n">
        <f aca="false">N5759-O5759</f>
        <v>260.9</v>
      </c>
      <c r="Q5759" s="15" t="n">
        <f aca="false">J5759*INDEX(dProdutos!$F$2:$F$47,MATCH(E5759,dProdutos!$A$2:$A$47,0))</f>
        <v>99.86</v>
      </c>
      <c r="R5759" s="15" t="n">
        <f aca="false">IF(I5759="Cancelado",0,P5759-Q5759)</f>
        <v>161.04</v>
      </c>
      <c r="S5759" s="17" t="str">
        <f aca="false">INDEX(dProdutos!$D$2:$D$47,MATCH(E5759,dProdutos!$A$2:$A$47,0))</f>
        <v>Acessórios</v>
      </c>
    </row>
    <row r="5760" customFormat="false" ht="15" hidden="false" customHeight="false" outlineLevel="0" collapsed="false">
      <c r="A5760" s="17" t="s">
        <v>5025</v>
      </c>
      <c r="B5760" s="17" t="n">
        <v>3</v>
      </c>
      <c r="C5760" s="21" t="n">
        <v>46030</v>
      </c>
      <c r="D5760" s="17" t="s">
        <v>1151</v>
      </c>
      <c r="E5760" s="17" t="s">
        <v>88</v>
      </c>
      <c r="F5760" s="17" t="s">
        <v>1503</v>
      </c>
      <c r="G5760" s="17" t="s">
        <v>62</v>
      </c>
      <c r="H5760" s="17" t="s">
        <v>1540</v>
      </c>
      <c r="I5760" s="17" t="s">
        <v>1524</v>
      </c>
      <c r="J5760" s="17" t="n">
        <v>1</v>
      </c>
      <c r="K5760" s="15" t="n">
        <v>170.9</v>
      </c>
      <c r="L5760" s="22" t="n">
        <v>0</v>
      </c>
      <c r="M5760" s="15" t="n">
        <v>0</v>
      </c>
      <c r="N5760" s="15" t="n">
        <f aca="false">J5760*K5760</f>
        <v>170.9</v>
      </c>
      <c r="O5760" s="15" t="n">
        <f aca="false">N5760*L5760</f>
        <v>0</v>
      </c>
      <c r="P5760" s="15" t="n">
        <f aca="false">N5760-O5760</f>
        <v>170.9</v>
      </c>
      <c r="Q5760" s="15" t="n">
        <f aca="false">J5760*INDEX(dProdutos!$F$2:$F$47,MATCH(E5760,dProdutos!$A$2:$A$47,0))</f>
        <v>98.14</v>
      </c>
      <c r="R5760" s="15" t="n">
        <f aca="false">IF(I5760="Cancelado",0,P5760-Q5760)</f>
        <v>72.76</v>
      </c>
      <c r="S5760" s="17" t="str">
        <f aca="false">INDEX(dProdutos!$D$2:$D$47,MATCH(E5760,dProdutos!$A$2:$A$47,0))</f>
        <v>Moda Feminina</v>
      </c>
    </row>
    <row r="5761" customFormat="false" ht="15" hidden="false" customHeight="false" outlineLevel="0" collapsed="false">
      <c r="A5761" s="17" t="s">
        <v>5025</v>
      </c>
      <c r="B5761" s="17" t="n">
        <v>4</v>
      </c>
      <c r="C5761" s="21" t="n">
        <v>46030</v>
      </c>
      <c r="D5761" s="17" t="s">
        <v>1151</v>
      </c>
      <c r="E5761" s="17" t="s">
        <v>105</v>
      </c>
      <c r="F5761" s="17" t="s">
        <v>1503</v>
      </c>
      <c r="G5761" s="17" t="s">
        <v>62</v>
      </c>
      <c r="H5761" s="17" t="s">
        <v>1540</v>
      </c>
      <c r="I5761" s="17" t="s">
        <v>1524</v>
      </c>
      <c r="J5761" s="17" t="n">
        <v>1</v>
      </c>
      <c r="K5761" s="15" t="n">
        <v>175.9</v>
      </c>
      <c r="L5761" s="22" t="n">
        <v>0</v>
      </c>
      <c r="M5761" s="15" t="n">
        <v>0</v>
      </c>
      <c r="N5761" s="15" t="n">
        <f aca="false">J5761*K5761</f>
        <v>175.9</v>
      </c>
      <c r="O5761" s="15" t="n">
        <f aca="false">N5761*L5761</f>
        <v>0</v>
      </c>
      <c r="P5761" s="15" t="n">
        <f aca="false">N5761-O5761</f>
        <v>175.9</v>
      </c>
      <c r="Q5761" s="15" t="n">
        <f aca="false">J5761*INDEX(dProdutos!$F$2:$F$47,MATCH(E5761,dProdutos!$A$2:$A$47,0))</f>
        <v>96.59</v>
      </c>
      <c r="R5761" s="15" t="n">
        <f aca="false">IF(I5761="Cancelado",0,P5761-Q5761)</f>
        <v>79.31</v>
      </c>
      <c r="S5761" s="17" t="str">
        <f aca="false">INDEX(dProdutos!$D$2:$D$47,MATCH(E5761,dProdutos!$A$2:$A$47,0))</f>
        <v>Moda Masculina</v>
      </c>
    </row>
    <row r="5762" customFormat="false" ht="15" hidden="false" customHeight="false" outlineLevel="0" collapsed="false">
      <c r="A5762" s="17" t="s">
        <v>5026</v>
      </c>
      <c r="B5762" s="17" t="n">
        <v>1</v>
      </c>
      <c r="C5762" s="21" t="n">
        <v>46030</v>
      </c>
      <c r="D5762" s="17" t="s">
        <v>557</v>
      </c>
      <c r="E5762" s="17" t="s">
        <v>126</v>
      </c>
      <c r="F5762" s="17" t="s">
        <v>1495</v>
      </c>
      <c r="G5762" s="17" t="s">
        <v>64</v>
      </c>
      <c r="H5762" s="17" t="s">
        <v>1523</v>
      </c>
      <c r="I5762" s="17" t="s">
        <v>1524</v>
      </c>
      <c r="J5762" s="17" t="n">
        <v>2</v>
      </c>
      <c r="K5762" s="15" t="n">
        <v>296.9</v>
      </c>
      <c r="L5762" s="22" t="n">
        <v>0.1</v>
      </c>
      <c r="M5762" s="15" t="n">
        <v>0</v>
      </c>
      <c r="N5762" s="15" t="n">
        <f aca="false">J5762*K5762</f>
        <v>593.8</v>
      </c>
      <c r="O5762" s="15" t="n">
        <f aca="false">N5762*L5762</f>
        <v>59.38</v>
      </c>
      <c r="P5762" s="15" t="n">
        <f aca="false">N5762-O5762</f>
        <v>534.42</v>
      </c>
      <c r="Q5762" s="15" t="n">
        <f aca="false">J5762*INDEX(dProdutos!$F$2:$F$47,MATCH(E5762,dProdutos!$A$2:$A$47,0))</f>
        <v>270.48</v>
      </c>
      <c r="R5762" s="15" t="n">
        <f aca="false">IF(I5762="Cancelado",0,P5762-Q5762)</f>
        <v>263.94</v>
      </c>
      <c r="S5762" s="17" t="str">
        <f aca="false">INDEX(dProdutos!$D$2:$D$47,MATCH(E5762,dProdutos!$A$2:$A$47,0))</f>
        <v>Calçados</v>
      </c>
    </row>
    <row r="5763" customFormat="false" ht="15" hidden="false" customHeight="false" outlineLevel="0" collapsed="false">
      <c r="A5763" s="17" t="s">
        <v>5026</v>
      </c>
      <c r="B5763" s="17" t="n">
        <v>2</v>
      </c>
      <c r="C5763" s="21" t="n">
        <v>46030</v>
      </c>
      <c r="D5763" s="17" t="s">
        <v>557</v>
      </c>
      <c r="E5763" s="17" t="s">
        <v>153</v>
      </c>
      <c r="F5763" s="17" t="s">
        <v>1495</v>
      </c>
      <c r="G5763" s="17" t="s">
        <v>64</v>
      </c>
      <c r="H5763" s="17" t="s">
        <v>1523</v>
      </c>
      <c r="I5763" s="17" t="s">
        <v>1524</v>
      </c>
      <c r="J5763" s="17" t="n">
        <v>1</v>
      </c>
      <c r="K5763" s="15" t="n">
        <v>165.9</v>
      </c>
      <c r="L5763" s="22" t="n">
        <v>0</v>
      </c>
      <c r="M5763" s="15" t="n">
        <v>0</v>
      </c>
      <c r="N5763" s="15" t="n">
        <f aca="false">J5763*K5763</f>
        <v>165.9</v>
      </c>
      <c r="O5763" s="15" t="n">
        <f aca="false">N5763*L5763</f>
        <v>0</v>
      </c>
      <c r="P5763" s="15" t="n">
        <f aca="false">N5763-O5763</f>
        <v>165.9</v>
      </c>
      <c r="Q5763" s="15" t="n">
        <f aca="false">J5763*INDEX(dProdutos!$F$2:$F$47,MATCH(E5763,dProdutos!$A$2:$A$47,0))</f>
        <v>67.28</v>
      </c>
      <c r="R5763" s="15" t="n">
        <f aca="false">IF(I5763="Cancelado",0,P5763-Q5763)</f>
        <v>98.62</v>
      </c>
      <c r="S5763" s="17" t="str">
        <f aca="false">INDEX(dProdutos!$D$2:$D$47,MATCH(E5763,dProdutos!$A$2:$A$47,0))</f>
        <v>Acessórios</v>
      </c>
    </row>
    <row r="5764" customFormat="false" ht="15" hidden="false" customHeight="false" outlineLevel="0" collapsed="false">
      <c r="A5764" s="17" t="s">
        <v>5027</v>
      </c>
      <c r="B5764" s="17" t="n">
        <v>1</v>
      </c>
      <c r="C5764" s="21" t="n">
        <v>46030</v>
      </c>
      <c r="D5764" s="17" t="s">
        <v>356</v>
      </c>
      <c r="E5764" s="17" t="s">
        <v>141</v>
      </c>
      <c r="F5764" s="17" t="s">
        <v>1493</v>
      </c>
      <c r="G5764" s="17" t="s">
        <v>59</v>
      </c>
      <c r="H5764" s="17" t="s">
        <v>1537</v>
      </c>
      <c r="I5764" s="17" t="s">
        <v>1531</v>
      </c>
      <c r="J5764" s="17" t="n">
        <v>3</v>
      </c>
      <c r="K5764" s="15" t="n">
        <v>131.9</v>
      </c>
      <c r="L5764" s="22" t="n">
        <v>0</v>
      </c>
      <c r="M5764" s="15" t="n">
        <v>12.04</v>
      </c>
      <c r="N5764" s="15" t="n">
        <f aca="false">J5764*K5764</f>
        <v>395.7</v>
      </c>
      <c r="O5764" s="15" t="n">
        <f aca="false">N5764*L5764</f>
        <v>0</v>
      </c>
      <c r="P5764" s="15" t="n">
        <f aca="false">N5764-O5764</f>
        <v>395.7</v>
      </c>
      <c r="Q5764" s="15" t="n">
        <f aca="false">J5764*INDEX(dProdutos!$F$2:$F$47,MATCH(E5764,dProdutos!$A$2:$A$47,0))</f>
        <v>244.98</v>
      </c>
      <c r="R5764" s="15" t="n">
        <f aca="false">IF(I5764="Cancelado",0,P5764-Q5764)</f>
        <v>0</v>
      </c>
      <c r="S5764" s="17" t="str">
        <f aca="false">INDEX(dProdutos!$D$2:$D$47,MATCH(E5764,dProdutos!$A$2:$A$47,0))</f>
        <v>Acessórios</v>
      </c>
    </row>
    <row r="5765" customFormat="false" ht="15" hidden="false" customHeight="false" outlineLevel="0" collapsed="false">
      <c r="A5765" s="17" t="s">
        <v>5027</v>
      </c>
      <c r="B5765" s="17" t="n">
        <v>2</v>
      </c>
      <c r="C5765" s="21" t="n">
        <v>46030</v>
      </c>
      <c r="D5765" s="17" t="s">
        <v>356</v>
      </c>
      <c r="E5765" s="17" t="s">
        <v>138</v>
      </c>
      <c r="F5765" s="17" t="s">
        <v>1493</v>
      </c>
      <c r="G5765" s="17" t="s">
        <v>59</v>
      </c>
      <c r="H5765" s="17" t="s">
        <v>1537</v>
      </c>
      <c r="I5765" s="17" t="s">
        <v>1531</v>
      </c>
      <c r="J5765" s="17" t="n">
        <v>1</v>
      </c>
      <c r="K5765" s="15" t="n">
        <v>231.9</v>
      </c>
      <c r="L5765" s="22" t="n">
        <v>0.15</v>
      </c>
      <c r="M5765" s="15" t="n">
        <v>0</v>
      </c>
      <c r="N5765" s="15" t="n">
        <f aca="false">J5765*K5765</f>
        <v>231.9</v>
      </c>
      <c r="O5765" s="15" t="n">
        <f aca="false">N5765*L5765</f>
        <v>34.785</v>
      </c>
      <c r="P5765" s="15" t="n">
        <f aca="false">N5765-O5765</f>
        <v>197.115</v>
      </c>
      <c r="Q5765" s="15" t="n">
        <f aca="false">J5765*INDEX(dProdutos!$F$2:$F$47,MATCH(E5765,dProdutos!$A$2:$A$47,0))</f>
        <v>132.21</v>
      </c>
      <c r="R5765" s="15" t="n">
        <f aca="false">IF(I5765="Cancelado",0,P5765-Q5765)</f>
        <v>0</v>
      </c>
      <c r="S5765" s="17" t="str">
        <f aca="false">INDEX(dProdutos!$D$2:$D$47,MATCH(E5765,dProdutos!$A$2:$A$47,0))</f>
        <v>Calçados</v>
      </c>
    </row>
    <row r="5766" customFormat="false" ht="15" hidden="false" customHeight="false" outlineLevel="0" collapsed="false">
      <c r="A5766" s="17" t="s">
        <v>5028</v>
      </c>
      <c r="B5766" s="17" t="n">
        <v>1</v>
      </c>
      <c r="C5766" s="21" t="n">
        <v>46031</v>
      </c>
      <c r="D5766" s="17" t="s">
        <v>1091</v>
      </c>
      <c r="E5766" s="17" t="s">
        <v>189</v>
      </c>
      <c r="F5766" s="17" t="s">
        <v>1487</v>
      </c>
      <c r="G5766" s="17" t="s">
        <v>64</v>
      </c>
      <c r="H5766" s="17" t="s">
        <v>1537</v>
      </c>
      <c r="I5766" s="17" t="s">
        <v>1524</v>
      </c>
      <c r="J5766" s="17" t="n">
        <v>1</v>
      </c>
      <c r="K5766" s="15" t="n">
        <v>138.9</v>
      </c>
      <c r="L5766" s="22" t="n">
        <v>0.05</v>
      </c>
      <c r="M5766" s="15" t="n">
        <v>22.62</v>
      </c>
      <c r="N5766" s="15" t="n">
        <f aca="false">J5766*K5766</f>
        <v>138.9</v>
      </c>
      <c r="O5766" s="15" t="n">
        <f aca="false">N5766*L5766</f>
        <v>6.945</v>
      </c>
      <c r="P5766" s="15" t="n">
        <f aca="false">N5766-O5766</f>
        <v>131.955</v>
      </c>
      <c r="Q5766" s="15" t="n">
        <f aca="false">J5766*INDEX(dProdutos!$F$2:$F$47,MATCH(E5766,dProdutos!$A$2:$A$47,0))</f>
        <v>68.96</v>
      </c>
      <c r="R5766" s="15" t="n">
        <f aca="false">IF(I5766="Cancelado",0,P5766-Q5766)</f>
        <v>62.995</v>
      </c>
      <c r="S5766" s="17" t="str">
        <f aca="false">INDEX(dProdutos!$D$2:$D$47,MATCH(E5766,dProdutos!$A$2:$A$47,0))</f>
        <v>Eletrônicos</v>
      </c>
    </row>
    <row r="5767" customFormat="false" ht="15" hidden="false" customHeight="false" outlineLevel="0" collapsed="false">
      <c r="A5767" s="17" t="s">
        <v>5028</v>
      </c>
      <c r="B5767" s="17" t="n">
        <v>2</v>
      </c>
      <c r="C5767" s="21" t="n">
        <v>46031</v>
      </c>
      <c r="D5767" s="17" t="s">
        <v>1091</v>
      </c>
      <c r="E5767" s="17" t="s">
        <v>126</v>
      </c>
      <c r="F5767" s="17" t="s">
        <v>1487</v>
      </c>
      <c r="G5767" s="17" t="s">
        <v>64</v>
      </c>
      <c r="H5767" s="17" t="s">
        <v>1537</v>
      </c>
      <c r="I5767" s="17" t="s">
        <v>1524</v>
      </c>
      <c r="J5767" s="17" t="n">
        <v>1</v>
      </c>
      <c r="K5767" s="15" t="n">
        <v>296.9</v>
      </c>
      <c r="L5767" s="22" t="n">
        <v>0.1</v>
      </c>
      <c r="M5767" s="15" t="n">
        <v>0</v>
      </c>
      <c r="N5767" s="15" t="n">
        <f aca="false">J5767*K5767</f>
        <v>296.9</v>
      </c>
      <c r="O5767" s="15" t="n">
        <f aca="false">N5767*L5767</f>
        <v>29.69</v>
      </c>
      <c r="P5767" s="15" t="n">
        <f aca="false">N5767-O5767</f>
        <v>267.21</v>
      </c>
      <c r="Q5767" s="15" t="n">
        <f aca="false">J5767*INDEX(dProdutos!$F$2:$F$47,MATCH(E5767,dProdutos!$A$2:$A$47,0))</f>
        <v>135.24</v>
      </c>
      <c r="R5767" s="15" t="n">
        <f aca="false">IF(I5767="Cancelado",0,P5767-Q5767)</f>
        <v>131.97</v>
      </c>
      <c r="S5767" s="17" t="str">
        <f aca="false">INDEX(dProdutos!$D$2:$D$47,MATCH(E5767,dProdutos!$A$2:$A$47,0))</f>
        <v>Calçados</v>
      </c>
    </row>
    <row r="5768" customFormat="false" ht="15" hidden="false" customHeight="false" outlineLevel="0" collapsed="false">
      <c r="A5768" s="17" t="s">
        <v>5029</v>
      </c>
      <c r="B5768" s="17" t="n">
        <v>1</v>
      </c>
      <c r="C5768" s="21" t="n">
        <v>46031</v>
      </c>
      <c r="D5768" s="17" t="s">
        <v>1368</v>
      </c>
      <c r="E5768" s="17" t="s">
        <v>102</v>
      </c>
      <c r="F5768" s="17" t="s">
        <v>1493</v>
      </c>
      <c r="G5768" s="17" t="s">
        <v>61</v>
      </c>
      <c r="H5768" s="17" t="s">
        <v>1537</v>
      </c>
      <c r="I5768" s="17" t="s">
        <v>1524</v>
      </c>
      <c r="J5768" s="17" t="n">
        <v>1</v>
      </c>
      <c r="K5768" s="15" t="n">
        <v>65.9</v>
      </c>
      <c r="L5768" s="22" t="n">
        <v>0</v>
      </c>
      <c r="M5768" s="15" t="n">
        <v>0</v>
      </c>
      <c r="N5768" s="15" t="n">
        <f aca="false">J5768*K5768</f>
        <v>65.9</v>
      </c>
      <c r="O5768" s="15" t="n">
        <f aca="false">N5768*L5768</f>
        <v>0</v>
      </c>
      <c r="P5768" s="15" t="n">
        <f aca="false">N5768-O5768</f>
        <v>65.9</v>
      </c>
      <c r="Q5768" s="15" t="n">
        <f aca="false">J5768*INDEX(dProdutos!$F$2:$F$47,MATCH(E5768,dProdutos!$A$2:$A$47,0))</f>
        <v>29.68</v>
      </c>
      <c r="R5768" s="15" t="n">
        <f aca="false">IF(I5768="Cancelado",0,P5768-Q5768)</f>
        <v>36.22</v>
      </c>
      <c r="S5768" s="17" t="str">
        <f aca="false">INDEX(dProdutos!$D$2:$D$47,MATCH(E5768,dProdutos!$A$2:$A$47,0))</f>
        <v>Moda Masculina</v>
      </c>
    </row>
    <row r="5769" customFormat="false" ht="15" hidden="false" customHeight="false" outlineLevel="0" collapsed="false">
      <c r="A5769" s="17" t="s">
        <v>5030</v>
      </c>
      <c r="B5769" s="17" t="n">
        <v>1</v>
      </c>
      <c r="C5769" s="21" t="n">
        <v>46031</v>
      </c>
      <c r="D5769" s="17" t="s">
        <v>1350</v>
      </c>
      <c r="E5769" s="17" t="s">
        <v>192</v>
      </c>
      <c r="F5769" s="17" t="s">
        <v>1495</v>
      </c>
      <c r="G5769" s="17" t="s">
        <v>64</v>
      </c>
      <c r="H5769" s="17" t="s">
        <v>1523</v>
      </c>
      <c r="I5769" s="17" t="s">
        <v>1524</v>
      </c>
      <c r="J5769" s="17" t="n">
        <v>1</v>
      </c>
      <c r="K5769" s="15" t="n">
        <v>245.9</v>
      </c>
      <c r="L5769" s="22" t="n">
        <v>0.05</v>
      </c>
      <c r="M5769" s="15" t="n">
        <v>0</v>
      </c>
      <c r="N5769" s="15" t="n">
        <f aca="false">J5769*K5769</f>
        <v>245.9</v>
      </c>
      <c r="O5769" s="15" t="n">
        <f aca="false">N5769*L5769</f>
        <v>12.295</v>
      </c>
      <c r="P5769" s="15" t="n">
        <f aca="false">N5769-O5769</f>
        <v>233.605</v>
      </c>
      <c r="Q5769" s="15" t="n">
        <f aca="false">J5769*INDEX(dProdutos!$F$2:$F$47,MATCH(E5769,dProdutos!$A$2:$A$47,0))</f>
        <v>107.78</v>
      </c>
      <c r="R5769" s="15" t="n">
        <f aca="false">IF(I5769="Cancelado",0,P5769-Q5769)</f>
        <v>125.825</v>
      </c>
      <c r="S5769" s="17" t="str">
        <f aca="false">INDEX(dProdutos!$D$2:$D$47,MATCH(E5769,dProdutos!$A$2:$A$47,0))</f>
        <v>Eletrônicos</v>
      </c>
    </row>
    <row r="5770" customFormat="false" ht="15" hidden="false" customHeight="false" outlineLevel="0" collapsed="false">
      <c r="A5770" s="17" t="s">
        <v>5031</v>
      </c>
      <c r="B5770" s="17" t="n">
        <v>1</v>
      </c>
      <c r="C5770" s="21" t="n">
        <v>46031</v>
      </c>
      <c r="D5770" s="17" t="s">
        <v>920</v>
      </c>
      <c r="E5770" s="17" t="s">
        <v>81</v>
      </c>
      <c r="F5770" s="17" t="s">
        <v>1503</v>
      </c>
      <c r="G5770" s="17" t="s">
        <v>60</v>
      </c>
      <c r="H5770" s="17" t="s">
        <v>1523</v>
      </c>
      <c r="I5770" s="17" t="s">
        <v>1524</v>
      </c>
      <c r="J5770" s="17" t="n">
        <v>1</v>
      </c>
      <c r="K5770" s="15" t="n">
        <v>64.9</v>
      </c>
      <c r="L5770" s="22" t="n">
        <v>0.1</v>
      </c>
      <c r="M5770" s="15" t="n">
        <v>0</v>
      </c>
      <c r="N5770" s="15" t="n">
        <f aca="false">J5770*K5770</f>
        <v>64.9</v>
      </c>
      <c r="O5770" s="15" t="n">
        <f aca="false">N5770*L5770</f>
        <v>6.49</v>
      </c>
      <c r="P5770" s="15" t="n">
        <f aca="false">N5770-O5770</f>
        <v>58.41</v>
      </c>
      <c r="Q5770" s="15" t="n">
        <f aca="false">J5770*INDEX(dProdutos!$F$2:$F$47,MATCH(E5770,dProdutos!$A$2:$A$47,0))</f>
        <v>26.12</v>
      </c>
      <c r="R5770" s="15" t="n">
        <f aca="false">IF(I5770="Cancelado",0,P5770-Q5770)</f>
        <v>32.29</v>
      </c>
      <c r="S5770" s="17" t="str">
        <f aca="false">INDEX(dProdutos!$D$2:$D$47,MATCH(E5770,dProdutos!$A$2:$A$47,0))</f>
        <v>Moda Feminina</v>
      </c>
    </row>
    <row r="5771" customFormat="false" ht="15" hidden="false" customHeight="false" outlineLevel="0" collapsed="false">
      <c r="A5771" s="17" t="s">
        <v>5032</v>
      </c>
      <c r="B5771" s="17" t="n">
        <v>1</v>
      </c>
      <c r="C5771" s="21" t="n">
        <v>46031</v>
      </c>
      <c r="D5771" s="17" t="s">
        <v>998</v>
      </c>
      <c r="E5771" s="17" t="s">
        <v>126</v>
      </c>
      <c r="F5771" s="17" t="s">
        <v>1499</v>
      </c>
      <c r="G5771" s="17" t="s">
        <v>64</v>
      </c>
      <c r="H5771" s="17" t="s">
        <v>1537</v>
      </c>
      <c r="I5771" s="17" t="s">
        <v>1524</v>
      </c>
      <c r="J5771" s="17" t="n">
        <v>1</v>
      </c>
      <c r="K5771" s="15" t="n">
        <v>296.9</v>
      </c>
      <c r="L5771" s="22" t="n">
        <v>0</v>
      </c>
      <c r="M5771" s="15" t="n">
        <v>31.48</v>
      </c>
      <c r="N5771" s="15" t="n">
        <f aca="false">J5771*K5771</f>
        <v>296.9</v>
      </c>
      <c r="O5771" s="15" t="n">
        <f aca="false">N5771*L5771</f>
        <v>0</v>
      </c>
      <c r="P5771" s="15" t="n">
        <f aca="false">N5771-O5771</f>
        <v>296.9</v>
      </c>
      <c r="Q5771" s="15" t="n">
        <f aca="false">J5771*INDEX(dProdutos!$F$2:$F$47,MATCH(E5771,dProdutos!$A$2:$A$47,0))</f>
        <v>135.24</v>
      </c>
      <c r="R5771" s="15" t="n">
        <f aca="false">IF(I5771="Cancelado",0,P5771-Q5771)</f>
        <v>161.66</v>
      </c>
      <c r="S5771" s="17" t="str">
        <f aca="false">INDEX(dProdutos!$D$2:$D$47,MATCH(E5771,dProdutos!$A$2:$A$47,0))</f>
        <v>Calçados</v>
      </c>
    </row>
    <row r="5772" customFormat="false" ht="15" hidden="false" customHeight="false" outlineLevel="0" collapsed="false">
      <c r="A5772" s="17" t="s">
        <v>5033</v>
      </c>
      <c r="B5772" s="17" t="n">
        <v>1</v>
      </c>
      <c r="C5772" s="21" t="n">
        <v>46031</v>
      </c>
      <c r="D5772" s="17" t="s">
        <v>466</v>
      </c>
      <c r="E5772" s="17" t="s">
        <v>114</v>
      </c>
      <c r="F5772" s="17" t="s">
        <v>1490</v>
      </c>
      <c r="G5772" s="17" t="s">
        <v>59</v>
      </c>
      <c r="H5772" s="17" t="s">
        <v>1537</v>
      </c>
      <c r="I5772" s="17" t="s">
        <v>1524</v>
      </c>
      <c r="J5772" s="17" t="n">
        <v>1</v>
      </c>
      <c r="K5772" s="15" t="n">
        <v>202.9</v>
      </c>
      <c r="L5772" s="22" t="n">
        <v>0</v>
      </c>
      <c r="M5772" s="15" t="n">
        <v>0</v>
      </c>
      <c r="N5772" s="15" t="n">
        <f aca="false">J5772*K5772</f>
        <v>202.9</v>
      </c>
      <c r="O5772" s="15" t="n">
        <f aca="false">N5772*L5772</f>
        <v>0</v>
      </c>
      <c r="P5772" s="15" t="n">
        <f aca="false">N5772-O5772</f>
        <v>202.9</v>
      </c>
      <c r="Q5772" s="15" t="n">
        <f aca="false">J5772*INDEX(dProdutos!$F$2:$F$47,MATCH(E5772,dProdutos!$A$2:$A$47,0))</f>
        <v>110.39</v>
      </c>
      <c r="R5772" s="15" t="n">
        <f aca="false">IF(I5772="Cancelado",0,P5772-Q5772)</f>
        <v>92.51</v>
      </c>
      <c r="S5772" s="17" t="str">
        <f aca="false">INDEX(dProdutos!$D$2:$D$47,MATCH(E5772,dProdutos!$A$2:$A$47,0))</f>
        <v>Moda Masculina</v>
      </c>
    </row>
    <row r="5773" customFormat="false" ht="15" hidden="false" customHeight="false" outlineLevel="0" collapsed="false">
      <c r="A5773" s="17" t="s">
        <v>5034</v>
      </c>
      <c r="B5773" s="17" t="n">
        <v>1</v>
      </c>
      <c r="C5773" s="21" t="n">
        <v>46031</v>
      </c>
      <c r="D5773" s="17" t="s">
        <v>627</v>
      </c>
      <c r="E5773" s="17" t="s">
        <v>153</v>
      </c>
      <c r="F5773" s="17" t="s">
        <v>1493</v>
      </c>
      <c r="G5773" s="17" t="s">
        <v>61</v>
      </c>
      <c r="H5773" s="17" t="s">
        <v>1523</v>
      </c>
      <c r="I5773" s="17" t="s">
        <v>1524</v>
      </c>
      <c r="J5773" s="17" t="n">
        <v>2</v>
      </c>
      <c r="K5773" s="15" t="n">
        <v>165.9</v>
      </c>
      <c r="L5773" s="22" t="n">
        <v>0.2</v>
      </c>
      <c r="M5773" s="15" t="n">
        <v>19.18</v>
      </c>
      <c r="N5773" s="15" t="n">
        <f aca="false">J5773*K5773</f>
        <v>331.8</v>
      </c>
      <c r="O5773" s="15" t="n">
        <f aca="false">N5773*L5773</f>
        <v>66.36</v>
      </c>
      <c r="P5773" s="15" t="n">
        <f aca="false">N5773-O5773</f>
        <v>265.44</v>
      </c>
      <c r="Q5773" s="15" t="n">
        <f aca="false">J5773*INDEX(dProdutos!$F$2:$F$47,MATCH(E5773,dProdutos!$A$2:$A$47,0))</f>
        <v>134.56</v>
      </c>
      <c r="R5773" s="15" t="n">
        <f aca="false">IF(I5773="Cancelado",0,P5773-Q5773)</f>
        <v>130.88</v>
      </c>
      <c r="S5773" s="17" t="str">
        <f aca="false">INDEX(dProdutos!$D$2:$D$47,MATCH(E5773,dProdutos!$A$2:$A$47,0))</f>
        <v>Acessórios</v>
      </c>
    </row>
    <row r="5774" customFormat="false" ht="15" hidden="false" customHeight="false" outlineLevel="0" collapsed="false">
      <c r="A5774" s="17" t="s">
        <v>5034</v>
      </c>
      <c r="B5774" s="17" t="n">
        <v>2</v>
      </c>
      <c r="C5774" s="21" t="n">
        <v>46031</v>
      </c>
      <c r="D5774" s="17" t="s">
        <v>627</v>
      </c>
      <c r="E5774" s="17" t="s">
        <v>171</v>
      </c>
      <c r="F5774" s="17" t="s">
        <v>1493</v>
      </c>
      <c r="G5774" s="17" t="s">
        <v>61</v>
      </c>
      <c r="H5774" s="17" t="s">
        <v>1523</v>
      </c>
      <c r="I5774" s="17" t="s">
        <v>1524</v>
      </c>
      <c r="J5774" s="17" t="n">
        <v>1</v>
      </c>
      <c r="K5774" s="15" t="n">
        <v>246.9</v>
      </c>
      <c r="L5774" s="22" t="n">
        <v>0.05</v>
      </c>
      <c r="M5774" s="15" t="n">
        <v>0</v>
      </c>
      <c r="N5774" s="15" t="n">
        <f aca="false">J5774*K5774</f>
        <v>246.9</v>
      </c>
      <c r="O5774" s="15" t="n">
        <f aca="false">N5774*L5774</f>
        <v>12.345</v>
      </c>
      <c r="P5774" s="15" t="n">
        <f aca="false">N5774-O5774</f>
        <v>234.555</v>
      </c>
      <c r="Q5774" s="15" t="n">
        <f aca="false">J5774*INDEX(dProdutos!$F$2:$F$47,MATCH(E5774,dProdutos!$A$2:$A$47,0))</f>
        <v>103.61</v>
      </c>
      <c r="R5774" s="15" t="n">
        <f aca="false">IF(I5774="Cancelado",0,P5774-Q5774)</f>
        <v>130.945</v>
      </c>
      <c r="S5774" s="17" t="str">
        <f aca="false">INDEX(dProdutos!$D$2:$D$47,MATCH(E5774,dProdutos!$A$2:$A$47,0))</f>
        <v>Casa</v>
      </c>
    </row>
    <row r="5775" customFormat="false" ht="15" hidden="false" customHeight="false" outlineLevel="0" collapsed="false">
      <c r="A5775" s="17" t="s">
        <v>5035</v>
      </c>
      <c r="B5775" s="17" t="n">
        <v>1</v>
      </c>
      <c r="C5775" s="21" t="n">
        <v>46031</v>
      </c>
      <c r="D5775" s="17" t="s">
        <v>877</v>
      </c>
      <c r="E5775" s="17" t="s">
        <v>144</v>
      </c>
      <c r="F5775" s="17" t="s">
        <v>1487</v>
      </c>
      <c r="G5775" s="17" t="s">
        <v>60</v>
      </c>
      <c r="H5775" s="17" t="s">
        <v>1523</v>
      </c>
      <c r="I5775" s="17" t="s">
        <v>1524</v>
      </c>
      <c r="J5775" s="17" t="n">
        <v>1</v>
      </c>
      <c r="K5775" s="15" t="n">
        <v>260.9</v>
      </c>
      <c r="L5775" s="22" t="n">
        <v>0</v>
      </c>
      <c r="M5775" s="15" t="n">
        <v>25.21</v>
      </c>
      <c r="N5775" s="15" t="n">
        <f aca="false">J5775*K5775</f>
        <v>260.9</v>
      </c>
      <c r="O5775" s="15" t="n">
        <f aca="false">N5775*L5775</f>
        <v>0</v>
      </c>
      <c r="P5775" s="15" t="n">
        <f aca="false">N5775-O5775</f>
        <v>260.9</v>
      </c>
      <c r="Q5775" s="15" t="n">
        <f aca="false">J5775*INDEX(dProdutos!$F$2:$F$47,MATCH(E5775,dProdutos!$A$2:$A$47,0))</f>
        <v>99.86</v>
      </c>
      <c r="R5775" s="15" t="n">
        <f aca="false">IF(I5775="Cancelado",0,P5775-Q5775)</f>
        <v>161.04</v>
      </c>
      <c r="S5775" s="17" t="str">
        <f aca="false">INDEX(dProdutos!$D$2:$D$47,MATCH(E5775,dProdutos!$A$2:$A$47,0))</f>
        <v>Acessórios</v>
      </c>
    </row>
    <row r="5776" customFormat="false" ht="15" hidden="false" customHeight="false" outlineLevel="0" collapsed="false">
      <c r="A5776" s="17" t="s">
        <v>5035</v>
      </c>
      <c r="B5776" s="17" t="n">
        <v>2</v>
      </c>
      <c r="C5776" s="21" t="n">
        <v>46031</v>
      </c>
      <c r="D5776" s="17" t="s">
        <v>877</v>
      </c>
      <c r="E5776" s="17" t="s">
        <v>135</v>
      </c>
      <c r="F5776" s="17" t="s">
        <v>1487</v>
      </c>
      <c r="G5776" s="17" t="s">
        <v>60</v>
      </c>
      <c r="H5776" s="17" t="s">
        <v>1523</v>
      </c>
      <c r="I5776" s="17" t="s">
        <v>1524</v>
      </c>
      <c r="J5776" s="17" t="n">
        <v>1</v>
      </c>
      <c r="K5776" s="15" t="n">
        <v>200.9</v>
      </c>
      <c r="L5776" s="22" t="n">
        <v>0.05</v>
      </c>
      <c r="M5776" s="15" t="n">
        <v>0</v>
      </c>
      <c r="N5776" s="15" t="n">
        <f aca="false">J5776*K5776</f>
        <v>200.9</v>
      </c>
      <c r="O5776" s="15" t="n">
        <f aca="false">N5776*L5776</f>
        <v>10.045</v>
      </c>
      <c r="P5776" s="15" t="n">
        <f aca="false">N5776-O5776</f>
        <v>190.855</v>
      </c>
      <c r="Q5776" s="15" t="n">
        <f aca="false">J5776*INDEX(dProdutos!$F$2:$F$47,MATCH(E5776,dProdutos!$A$2:$A$47,0))</f>
        <v>80.73</v>
      </c>
      <c r="R5776" s="15" t="n">
        <f aca="false">IF(I5776="Cancelado",0,P5776-Q5776)</f>
        <v>110.125</v>
      </c>
      <c r="S5776" s="17" t="str">
        <f aca="false">INDEX(dProdutos!$D$2:$D$47,MATCH(E5776,dProdutos!$A$2:$A$47,0))</f>
        <v>Calçados</v>
      </c>
    </row>
    <row r="5777" customFormat="false" ht="15" hidden="false" customHeight="false" outlineLevel="0" collapsed="false">
      <c r="A5777" s="17" t="s">
        <v>5036</v>
      </c>
      <c r="B5777" s="17" t="n">
        <v>1</v>
      </c>
      <c r="C5777" s="21" t="n">
        <v>46031</v>
      </c>
      <c r="D5777" s="17" t="s">
        <v>706</v>
      </c>
      <c r="E5777" s="17" t="s">
        <v>135</v>
      </c>
      <c r="F5777" s="17" t="s">
        <v>1487</v>
      </c>
      <c r="G5777" s="17" t="s">
        <v>59</v>
      </c>
      <c r="H5777" s="17" t="s">
        <v>1537</v>
      </c>
      <c r="I5777" s="17" t="s">
        <v>1524</v>
      </c>
      <c r="J5777" s="17" t="n">
        <v>1</v>
      </c>
      <c r="K5777" s="15" t="n">
        <v>200.9</v>
      </c>
      <c r="L5777" s="22" t="n">
        <v>0</v>
      </c>
      <c r="M5777" s="15" t="n">
        <v>17.15</v>
      </c>
      <c r="N5777" s="15" t="n">
        <f aca="false">J5777*K5777</f>
        <v>200.9</v>
      </c>
      <c r="O5777" s="15" t="n">
        <f aca="false">N5777*L5777</f>
        <v>0</v>
      </c>
      <c r="P5777" s="15" t="n">
        <f aca="false">N5777-O5777</f>
        <v>200.9</v>
      </c>
      <c r="Q5777" s="15" t="n">
        <f aca="false">J5777*INDEX(dProdutos!$F$2:$F$47,MATCH(E5777,dProdutos!$A$2:$A$47,0))</f>
        <v>80.73</v>
      </c>
      <c r="R5777" s="15" t="n">
        <f aca="false">IF(I5777="Cancelado",0,P5777-Q5777)</f>
        <v>120.17</v>
      </c>
      <c r="S5777" s="17" t="str">
        <f aca="false">INDEX(dProdutos!$D$2:$D$47,MATCH(E5777,dProdutos!$A$2:$A$47,0))</f>
        <v>Calçados</v>
      </c>
    </row>
    <row r="5778" customFormat="false" ht="15" hidden="false" customHeight="false" outlineLevel="0" collapsed="false">
      <c r="A5778" s="17" t="s">
        <v>5036</v>
      </c>
      <c r="B5778" s="17" t="n">
        <v>2</v>
      </c>
      <c r="C5778" s="21" t="n">
        <v>46031</v>
      </c>
      <c r="D5778" s="17" t="s">
        <v>706</v>
      </c>
      <c r="E5778" s="17" t="s">
        <v>165</v>
      </c>
      <c r="F5778" s="17" t="s">
        <v>1487</v>
      </c>
      <c r="G5778" s="17" t="s">
        <v>59</v>
      </c>
      <c r="H5778" s="17" t="s">
        <v>1537</v>
      </c>
      <c r="I5778" s="17" t="s">
        <v>1524</v>
      </c>
      <c r="J5778" s="17" t="n">
        <v>1</v>
      </c>
      <c r="K5778" s="15" t="n">
        <v>231.9</v>
      </c>
      <c r="L5778" s="22" t="n">
        <v>0</v>
      </c>
      <c r="M5778" s="15" t="n">
        <v>0</v>
      </c>
      <c r="N5778" s="15" t="n">
        <f aca="false">J5778*K5778</f>
        <v>231.9</v>
      </c>
      <c r="O5778" s="15" t="n">
        <f aca="false">N5778*L5778</f>
        <v>0</v>
      </c>
      <c r="P5778" s="15" t="n">
        <f aca="false">N5778-O5778</f>
        <v>231.9</v>
      </c>
      <c r="Q5778" s="15" t="n">
        <f aca="false">J5778*INDEX(dProdutos!$F$2:$F$47,MATCH(E5778,dProdutos!$A$2:$A$47,0))</f>
        <v>140.83</v>
      </c>
      <c r="R5778" s="15" t="n">
        <f aca="false">IF(I5778="Cancelado",0,P5778-Q5778)</f>
        <v>91.07</v>
      </c>
      <c r="S5778" s="17" t="str">
        <f aca="false">INDEX(dProdutos!$D$2:$D$47,MATCH(E5778,dProdutos!$A$2:$A$47,0))</f>
        <v>Casa</v>
      </c>
    </row>
    <row r="5779" customFormat="false" ht="15" hidden="false" customHeight="false" outlineLevel="0" collapsed="false">
      <c r="A5779" s="17" t="s">
        <v>5037</v>
      </c>
      <c r="B5779" s="17" t="n">
        <v>1</v>
      </c>
      <c r="C5779" s="21" t="n">
        <v>46031</v>
      </c>
      <c r="D5779" s="17" t="s">
        <v>309</v>
      </c>
      <c r="E5779" s="17" t="s">
        <v>174</v>
      </c>
      <c r="F5779" s="17" t="s">
        <v>1493</v>
      </c>
      <c r="G5779" s="17" t="s">
        <v>63</v>
      </c>
      <c r="H5779" s="17" t="s">
        <v>1523</v>
      </c>
      <c r="I5779" s="17" t="s">
        <v>1524</v>
      </c>
      <c r="J5779" s="17" t="n">
        <v>1</v>
      </c>
      <c r="K5779" s="15" t="n">
        <v>250.9</v>
      </c>
      <c r="L5779" s="22" t="n">
        <v>0</v>
      </c>
      <c r="M5779" s="15" t="n">
        <v>0</v>
      </c>
      <c r="N5779" s="15" t="n">
        <f aca="false">J5779*K5779</f>
        <v>250.9</v>
      </c>
      <c r="O5779" s="15" t="n">
        <f aca="false">N5779*L5779</f>
        <v>0</v>
      </c>
      <c r="P5779" s="15" t="n">
        <f aca="false">N5779-O5779</f>
        <v>250.9</v>
      </c>
      <c r="Q5779" s="15" t="n">
        <f aca="false">J5779*INDEX(dProdutos!$F$2:$F$47,MATCH(E5779,dProdutos!$A$2:$A$47,0))</f>
        <v>151.28</v>
      </c>
      <c r="R5779" s="15" t="n">
        <f aca="false">IF(I5779="Cancelado",0,P5779-Q5779)</f>
        <v>99.62</v>
      </c>
      <c r="S5779" s="17" t="str">
        <f aca="false">INDEX(dProdutos!$D$2:$D$47,MATCH(E5779,dProdutos!$A$2:$A$47,0))</f>
        <v>Casa</v>
      </c>
    </row>
    <row r="5780" customFormat="false" ht="15" hidden="false" customHeight="false" outlineLevel="0" collapsed="false">
      <c r="A5780" s="17" t="s">
        <v>5037</v>
      </c>
      <c r="B5780" s="17" t="n">
        <v>2</v>
      </c>
      <c r="C5780" s="21" t="n">
        <v>46031</v>
      </c>
      <c r="D5780" s="17" t="s">
        <v>309</v>
      </c>
      <c r="E5780" s="17" t="s">
        <v>156</v>
      </c>
      <c r="F5780" s="17" t="s">
        <v>1493</v>
      </c>
      <c r="G5780" s="17" t="s">
        <v>63</v>
      </c>
      <c r="H5780" s="17" t="s">
        <v>1523</v>
      </c>
      <c r="I5780" s="17" t="s">
        <v>1524</v>
      </c>
      <c r="J5780" s="17" t="n">
        <v>1</v>
      </c>
      <c r="K5780" s="15" t="n">
        <v>192.9</v>
      </c>
      <c r="L5780" s="22" t="n">
        <v>0.1</v>
      </c>
      <c r="M5780" s="15" t="n">
        <v>0</v>
      </c>
      <c r="N5780" s="15" t="n">
        <f aca="false">J5780*K5780</f>
        <v>192.9</v>
      </c>
      <c r="O5780" s="15" t="n">
        <f aca="false">N5780*L5780</f>
        <v>19.29</v>
      </c>
      <c r="P5780" s="15" t="n">
        <f aca="false">N5780-O5780</f>
        <v>173.61</v>
      </c>
      <c r="Q5780" s="15" t="n">
        <f aca="false">J5780*INDEX(dProdutos!$F$2:$F$47,MATCH(E5780,dProdutos!$A$2:$A$47,0))</f>
        <v>80.38</v>
      </c>
      <c r="R5780" s="15" t="n">
        <f aca="false">IF(I5780="Cancelado",0,P5780-Q5780)</f>
        <v>93.23</v>
      </c>
      <c r="S5780" s="17" t="str">
        <f aca="false">INDEX(dProdutos!$D$2:$D$47,MATCH(E5780,dProdutos!$A$2:$A$47,0))</f>
        <v>Acessórios</v>
      </c>
    </row>
    <row r="5781" customFormat="false" ht="15" hidden="false" customHeight="false" outlineLevel="0" collapsed="false">
      <c r="A5781" s="17" t="s">
        <v>5038</v>
      </c>
      <c r="B5781" s="17" t="n">
        <v>1</v>
      </c>
      <c r="C5781" s="21" t="n">
        <v>46031</v>
      </c>
      <c r="D5781" s="17" t="s">
        <v>1420</v>
      </c>
      <c r="E5781" s="17" t="s">
        <v>195</v>
      </c>
      <c r="F5781" s="17" t="s">
        <v>1495</v>
      </c>
      <c r="G5781" s="17" t="s">
        <v>62</v>
      </c>
      <c r="H5781" s="17" t="s">
        <v>1537</v>
      </c>
      <c r="I5781" s="17" t="s">
        <v>1524</v>
      </c>
      <c r="J5781" s="17" t="n">
        <v>1</v>
      </c>
      <c r="K5781" s="15" t="n">
        <v>72.9</v>
      </c>
      <c r="L5781" s="22" t="n">
        <v>0.1</v>
      </c>
      <c r="M5781" s="15" t="n">
        <v>0</v>
      </c>
      <c r="N5781" s="15" t="n">
        <f aca="false">J5781*K5781</f>
        <v>72.9</v>
      </c>
      <c r="O5781" s="15" t="n">
        <f aca="false">N5781*L5781</f>
        <v>7.29</v>
      </c>
      <c r="P5781" s="15" t="n">
        <f aca="false">N5781-O5781</f>
        <v>65.61</v>
      </c>
      <c r="Q5781" s="15" t="n">
        <f aca="false">J5781*INDEX(dProdutos!$F$2:$F$47,MATCH(E5781,dProdutos!$A$2:$A$47,0))</f>
        <v>39.23</v>
      </c>
      <c r="R5781" s="15" t="n">
        <f aca="false">IF(I5781="Cancelado",0,P5781-Q5781)</f>
        <v>26.38</v>
      </c>
      <c r="S5781" s="17" t="str">
        <f aca="false">INDEX(dProdutos!$D$2:$D$47,MATCH(E5781,dProdutos!$A$2:$A$47,0))</f>
        <v>Eletrônicos</v>
      </c>
    </row>
    <row r="5782" customFormat="false" ht="15" hidden="false" customHeight="false" outlineLevel="0" collapsed="false">
      <c r="A5782" s="17" t="s">
        <v>5038</v>
      </c>
      <c r="B5782" s="17" t="n">
        <v>2</v>
      </c>
      <c r="C5782" s="21" t="n">
        <v>46031</v>
      </c>
      <c r="D5782" s="17" t="s">
        <v>1420</v>
      </c>
      <c r="E5782" s="17" t="s">
        <v>171</v>
      </c>
      <c r="F5782" s="17" t="s">
        <v>1495</v>
      </c>
      <c r="G5782" s="17" t="s">
        <v>62</v>
      </c>
      <c r="H5782" s="17" t="s">
        <v>1537</v>
      </c>
      <c r="I5782" s="17" t="s">
        <v>1524</v>
      </c>
      <c r="J5782" s="17" t="n">
        <v>1</v>
      </c>
      <c r="K5782" s="15" t="n">
        <v>246.9</v>
      </c>
      <c r="L5782" s="22" t="n">
        <v>0.1</v>
      </c>
      <c r="M5782" s="15" t="n">
        <v>0</v>
      </c>
      <c r="N5782" s="15" t="n">
        <f aca="false">J5782*K5782</f>
        <v>246.9</v>
      </c>
      <c r="O5782" s="15" t="n">
        <f aca="false">N5782*L5782</f>
        <v>24.69</v>
      </c>
      <c r="P5782" s="15" t="n">
        <f aca="false">N5782-O5782</f>
        <v>222.21</v>
      </c>
      <c r="Q5782" s="15" t="n">
        <f aca="false">J5782*INDEX(dProdutos!$F$2:$F$47,MATCH(E5782,dProdutos!$A$2:$A$47,0))</f>
        <v>103.61</v>
      </c>
      <c r="R5782" s="15" t="n">
        <f aca="false">IF(I5782="Cancelado",0,P5782-Q5782)</f>
        <v>118.6</v>
      </c>
      <c r="S5782" s="17" t="str">
        <f aca="false">INDEX(dProdutos!$D$2:$D$47,MATCH(E5782,dProdutos!$A$2:$A$47,0))</f>
        <v>Casa</v>
      </c>
    </row>
    <row r="5783" customFormat="false" ht="15" hidden="false" customHeight="false" outlineLevel="0" collapsed="false">
      <c r="A5783" s="17" t="s">
        <v>5039</v>
      </c>
      <c r="B5783" s="17" t="n">
        <v>1</v>
      </c>
      <c r="C5783" s="21" t="n">
        <v>46032</v>
      </c>
      <c r="D5783" s="17" t="s">
        <v>573</v>
      </c>
      <c r="E5783" s="17" t="s">
        <v>138</v>
      </c>
      <c r="F5783" s="17" t="s">
        <v>1487</v>
      </c>
      <c r="G5783" s="17" t="s">
        <v>63</v>
      </c>
      <c r="H5783" s="17" t="s">
        <v>1527</v>
      </c>
      <c r="I5783" s="17" t="s">
        <v>1524</v>
      </c>
      <c r="J5783" s="17" t="n">
        <v>1</v>
      </c>
      <c r="K5783" s="15" t="n">
        <v>231.9</v>
      </c>
      <c r="L5783" s="22" t="n">
        <v>0</v>
      </c>
      <c r="M5783" s="15" t="n">
        <v>31.46</v>
      </c>
      <c r="N5783" s="15" t="n">
        <f aca="false">J5783*K5783</f>
        <v>231.9</v>
      </c>
      <c r="O5783" s="15" t="n">
        <f aca="false">N5783*L5783</f>
        <v>0</v>
      </c>
      <c r="P5783" s="15" t="n">
        <f aca="false">N5783-O5783</f>
        <v>231.9</v>
      </c>
      <c r="Q5783" s="15" t="n">
        <f aca="false">J5783*INDEX(dProdutos!$F$2:$F$47,MATCH(E5783,dProdutos!$A$2:$A$47,0))</f>
        <v>132.21</v>
      </c>
      <c r="R5783" s="15" t="n">
        <f aca="false">IF(I5783="Cancelado",0,P5783-Q5783)</f>
        <v>99.69</v>
      </c>
      <c r="S5783" s="17" t="str">
        <f aca="false">INDEX(dProdutos!$D$2:$D$47,MATCH(E5783,dProdutos!$A$2:$A$47,0))</f>
        <v>Calçados</v>
      </c>
    </row>
    <row r="5784" customFormat="false" ht="15" hidden="false" customHeight="false" outlineLevel="0" collapsed="false">
      <c r="A5784" s="17" t="s">
        <v>5039</v>
      </c>
      <c r="B5784" s="17" t="n">
        <v>2</v>
      </c>
      <c r="C5784" s="21" t="n">
        <v>46032</v>
      </c>
      <c r="D5784" s="17" t="s">
        <v>573</v>
      </c>
      <c r="E5784" s="17" t="s">
        <v>165</v>
      </c>
      <c r="F5784" s="17" t="s">
        <v>1487</v>
      </c>
      <c r="G5784" s="17" t="s">
        <v>63</v>
      </c>
      <c r="H5784" s="17" t="s">
        <v>1527</v>
      </c>
      <c r="I5784" s="17" t="s">
        <v>1524</v>
      </c>
      <c r="J5784" s="17" t="n">
        <v>1</v>
      </c>
      <c r="K5784" s="15" t="n">
        <v>231.9</v>
      </c>
      <c r="L5784" s="22" t="n">
        <v>0</v>
      </c>
      <c r="M5784" s="15" t="n">
        <v>0</v>
      </c>
      <c r="N5784" s="15" t="n">
        <f aca="false">J5784*K5784</f>
        <v>231.9</v>
      </c>
      <c r="O5784" s="15" t="n">
        <f aca="false">N5784*L5784</f>
        <v>0</v>
      </c>
      <c r="P5784" s="15" t="n">
        <f aca="false">N5784-O5784</f>
        <v>231.9</v>
      </c>
      <c r="Q5784" s="15" t="n">
        <f aca="false">J5784*INDEX(dProdutos!$F$2:$F$47,MATCH(E5784,dProdutos!$A$2:$A$47,0))</f>
        <v>140.83</v>
      </c>
      <c r="R5784" s="15" t="n">
        <f aca="false">IF(I5784="Cancelado",0,P5784-Q5784)</f>
        <v>91.07</v>
      </c>
      <c r="S5784" s="17" t="str">
        <f aca="false">INDEX(dProdutos!$D$2:$D$47,MATCH(E5784,dProdutos!$A$2:$A$47,0))</f>
        <v>Casa</v>
      </c>
    </row>
    <row r="5785" customFormat="false" ht="15" hidden="false" customHeight="false" outlineLevel="0" collapsed="false">
      <c r="A5785" s="17" t="s">
        <v>5039</v>
      </c>
      <c r="B5785" s="17" t="n">
        <v>3</v>
      </c>
      <c r="C5785" s="21" t="n">
        <v>46032</v>
      </c>
      <c r="D5785" s="17" t="s">
        <v>573</v>
      </c>
      <c r="E5785" s="17" t="s">
        <v>192</v>
      </c>
      <c r="F5785" s="17" t="s">
        <v>1487</v>
      </c>
      <c r="G5785" s="17" t="s">
        <v>63</v>
      </c>
      <c r="H5785" s="17" t="s">
        <v>1527</v>
      </c>
      <c r="I5785" s="17" t="s">
        <v>1524</v>
      </c>
      <c r="J5785" s="17" t="n">
        <v>3</v>
      </c>
      <c r="K5785" s="15" t="n">
        <v>245.9</v>
      </c>
      <c r="L5785" s="22" t="n">
        <v>0.1</v>
      </c>
      <c r="M5785" s="15" t="n">
        <v>0</v>
      </c>
      <c r="N5785" s="15" t="n">
        <f aca="false">J5785*K5785</f>
        <v>737.7</v>
      </c>
      <c r="O5785" s="15" t="n">
        <f aca="false">N5785*L5785</f>
        <v>73.77</v>
      </c>
      <c r="P5785" s="15" t="n">
        <f aca="false">N5785-O5785</f>
        <v>663.93</v>
      </c>
      <c r="Q5785" s="15" t="n">
        <f aca="false">J5785*INDEX(dProdutos!$F$2:$F$47,MATCH(E5785,dProdutos!$A$2:$A$47,0))</f>
        <v>323.34</v>
      </c>
      <c r="R5785" s="15" t="n">
        <f aca="false">IF(I5785="Cancelado",0,P5785-Q5785)</f>
        <v>340.59</v>
      </c>
      <c r="S5785" s="17" t="str">
        <f aca="false">INDEX(dProdutos!$D$2:$D$47,MATCH(E5785,dProdutos!$A$2:$A$47,0))</f>
        <v>Eletrônicos</v>
      </c>
    </row>
    <row r="5786" customFormat="false" ht="15" hidden="false" customHeight="false" outlineLevel="0" collapsed="false">
      <c r="A5786" s="17" t="s">
        <v>5040</v>
      </c>
      <c r="B5786" s="17" t="n">
        <v>1</v>
      </c>
      <c r="C5786" s="21" t="n">
        <v>46032</v>
      </c>
      <c r="D5786" s="17" t="s">
        <v>1085</v>
      </c>
      <c r="E5786" s="17" t="s">
        <v>85</v>
      </c>
      <c r="F5786" s="17" t="s">
        <v>1490</v>
      </c>
      <c r="G5786" s="17" t="s">
        <v>59</v>
      </c>
      <c r="H5786" s="17" t="s">
        <v>1537</v>
      </c>
      <c r="I5786" s="17" t="s">
        <v>1524</v>
      </c>
      <c r="J5786" s="17" t="n">
        <v>1</v>
      </c>
      <c r="K5786" s="15" t="n">
        <v>165.9</v>
      </c>
      <c r="L5786" s="22" t="n">
        <v>0</v>
      </c>
      <c r="M5786" s="15" t="n">
        <v>21.24</v>
      </c>
      <c r="N5786" s="15" t="n">
        <f aca="false">J5786*K5786</f>
        <v>165.9</v>
      </c>
      <c r="O5786" s="15" t="n">
        <f aca="false">N5786*L5786</f>
        <v>0</v>
      </c>
      <c r="P5786" s="15" t="n">
        <f aca="false">N5786-O5786</f>
        <v>165.9</v>
      </c>
      <c r="Q5786" s="15" t="n">
        <f aca="false">J5786*INDEX(dProdutos!$F$2:$F$47,MATCH(E5786,dProdutos!$A$2:$A$47,0))</f>
        <v>91.55</v>
      </c>
      <c r="R5786" s="15" t="n">
        <f aca="false">IF(I5786="Cancelado",0,P5786-Q5786)</f>
        <v>74.35</v>
      </c>
      <c r="S5786" s="17" t="str">
        <f aca="false">INDEX(dProdutos!$D$2:$D$47,MATCH(E5786,dProdutos!$A$2:$A$47,0))</f>
        <v>Moda Feminina</v>
      </c>
    </row>
    <row r="5787" customFormat="false" ht="15" hidden="false" customHeight="false" outlineLevel="0" collapsed="false">
      <c r="A5787" s="17" t="s">
        <v>5041</v>
      </c>
      <c r="B5787" s="17" t="n">
        <v>1</v>
      </c>
      <c r="C5787" s="21" t="n">
        <v>46032</v>
      </c>
      <c r="D5787" s="17" t="s">
        <v>1181</v>
      </c>
      <c r="E5787" s="17" t="s">
        <v>189</v>
      </c>
      <c r="F5787" s="17" t="s">
        <v>1493</v>
      </c>
      <c r="G5787" s="17" t="s">
        <v>64</v>
      </c>
      <c r="H5787" s="17" t="s">
        <v>1537</v>
      </c>
      <c r="I5787" s="17" t="s">
        <v>1524</v>
      </c>
      <c r="J5787" s="17" t="n">
        <v>1</v>
      </c>
      <c r="K5787" s="15" t="n">
        <v>138.9</v>
      </c>
      <c r="L5787" s="22" t="n">
        <v>0</v>
      </c>
      <c r="M5787" s="15" t="n">
        <v>0</v>
      </c>
      <c r="N5787" s="15" t="n">
        <f aca="false">J5787*K5787</f>
        <v>138.9</v>
      </c>
      <c r="O5787" s="15" t="n">
        <f aca="false">N5787*L5787</f>
        <v>0</v>
      </c>
      <c r="P5787" s="15" t="n">
        <f aca="false">N5787-O5787</f>
        <v>138.9</v>
      </c>
      <c r="Q5787" s="15" t="n">
        <f aca="false">J5787*INDEX(dProdutos!$F$2:$F$47,MATCH(E5787,dProdutos!$A$2:$A$47,0))</f>
        <v>68.96</v>
      </c>
      <c r="R5787" s="15" t="n">
        <f aca="false">IF(I5787="Cancelado",0,P5787-Q5787)</f>
        <v>69.94</v>
      </c>
      <c r="S5787" s="17" t="str">
        <f aca="false">INDEX(dProdutos!$D$2:$D$47,MATCH(E5787,dProdutos!$A$2:$A$47,0))</f>
        <v>Eletrônicos</v>
      </c>
    </row>
    <row r="5788" customFormat="false" ht="15" hidden="false" customHeight="false" outlineLevel="0" collapsed="false">
      <c r="A5788" s="17" t="s">
        <v>5042</v>
      </c>
      <c r="B5788" s="17" t="n">
        <v>1</v>
      </c>
      <c r="C5788" s="21" t="n">
        <v>46032</v>
      </c>
      <c r="D5788" s="17" t="s">
        <v>1377</v>
      </c>
      <c r="E5788" s="17" t="s">
        <v>111</v>
      </c>
      <c r="F5788" s="17" t="s">
        <v>1495</v>
      </c>
      <c r="G5788" s="17" t="s">
        <v>62</v>
      </c>
      <c r="H5788" s="17" t="s">
        <v>1537</v>
      </c>
      <c r="I5788" s="17" t="s">
        <v>1524</v>
      </c>
      <c r="J5788" s="17" t="n">
        <v>1</v>
      </c>
      <c r="K5788" s="15" t="n">
        <v>188.9</v>
      </c>
      <c r="L5788" s="22" t="n">
        <v>0</v>
      </c>
      <c r="M5788" s="15" t="n">
        <v>15.06</v>
      </c>
      <c r="N5788" s="15" t="n">
        <f aca="false">J5788*K5788</f>
        <v>188.9</v>
      </c>
      <c r="O5788" s="15" t="n">
        <f aca="false">N5788*L5788</f>
        <v>0</v>
      </c>
      <c r="P5788" s="15" t="n">
        <f aca="false">N5788-O5788</f>
        <v>188.9</v>
      </c>
      <c r="Q5788" s="15" t="n">
        <f aca="false">J5788*INDEX(dProdutos!$F$2:$F$47,MATCH(E5788,dProdutos!$A$2:$A$47,0))</f>
        <v>88.32</v>
      </c>
      <c r="R5788" s="15" t="n">
        <f aca="false">IF(I5788="Cancelado",0,P5788-Q5788)</f>
        <v>100.58</v>
      </c>
      <c r="S5788" s="17" t="str">
        <f aca="false">INDEX(dProdutos!$D$2:$D$47,MATCH(E5788,dProdutos!$A$2:$A$47,0))</f>
        <v>Moda Masculina</v>
      </c>
    </row>
    <row r="5789" customFormat="false" ht="15" hidden="false" customHeight="false" outlineLevel="0" collapsed="false">
      <c r="A5789" s="17" t="s">
        <v>5043</v>
      </c>
      <c r="B5789" s="17" t="n">
        <v>1</v>
      </c>
      <c r="C5789" s="21" t="n">
        <v>46032</v>
      </c>
      <c r="D5789" s="17" t="s">
        <v>1464</v>
      </c>
      <c r="E5789" s="17" t="s">
        <v>183</v>
      </c>
      <c r="F5789" s="17" t="s">
        <v>1487</v>
      </c>
      <c r="G5789" s="17" t="s">
        <v>62</v>
      </c>
      <c r="H5789" s="17" t="s">
        <v>1537</v>
      </c>
      <c r="I5789" s="17" t="s">
        <v>1524</v>
      </c>
      <c r="J5789" s="17" t="n">
        <v>1</v>
      </c>
      <c r="K5789" s="15" t="n">
        <v>121.9</v>
      </c>
      <c r="L5789" s="22" t="n">
        <v>0.1</v>
      </c>
      <c r="M5789" s="15" t="n">
        <v>11.59</v>
      </c>
      <c r="N5789" s="15" t="n">
        <f aca="false">J5789*K5789</f>
        <v>121.9</v>
      </c>
      <c r="O5789" s="15" t="n">
        <f aca="false">N5789*L5789</f>
        <v>12.19</v>
      </c>
      <c r="P5789" s="15" t="n">
        <f aca="false">N5789-O5789</f>
        <v>109.71</v>
      </c>
      <c r="Q5789" s="15" t="n">
        <f aca="false">J5789*INDEX(dProdutos!$F$2:$F$47,MATCH(E5789,dProdutos!$A$2:$A$47,0))</f>
        <v>52.76</v>
      </c>
      <c r="R5789" s="15" t="n">
        <f aca="false">IF(I5789="Cancelado",0,P5789-Q5789)</f>
        <v>56.95</v>
      </c>
      <c r="S5789" s="17" t="str">
        <f aca="false">INDEX(dProdutos!$D$2:$D$47,MATCH(E5789,dProdutos!$A$2:$A$47,0))</f>
        <v>Eletrônicos</v>
      </c>
    </row>
    <row r="5790" customFormat="false" ht="15" hidden="false" customHeight="false" outlineLevel="0" collapsed="false">
      <c r="A5790" s="17" t="s">
        <v>5043</v>
      </c>
      <c r="B5790" s="17" t="n">
        <v>2</v>
      </c>
      <c r="C5790" s="21" t="n">
        <v>46032</v>
      </c>
      <c r="D5790" s="17" t="s">
        <v>1464</v>
      </c>
      <c r="E5790" s="17" t="s">
        <v>144</v>
      </c>
      <c r="F5790" s="17" t="s">
        <v>1487</v>
      </c>
      <c r="G5790" s="17" t="s">
        <v>62</v>
      </c>
      <c r="H5790" s="17" t="s">
        <v>1537</v>
      </c>
      <c r="I5790" s="17" t="s">
        <v>1524</v>
      </c>
      <c r="J5790" s="17" t="n">
        <v>2</v>
      </c>
      <c r="K5790" s="15" t="n">
        <v>260.9</v>
      </c>
      <c r="L5790" s="22" t="n">
        <v>0.1</v>
      </c>
      <c r="M5790" s="15" t="n">
        <v>0</v>
      </c>
      <c r="N5790" s="15" t="n">
        <f aca="false">J5790*K5790</f>
        <v>521.8</v>
      </c>
      <c r="O5790" s="15" t="n">
        <f aca="false">N5790*L5790</f>
        <v>52.18</v>
      </c>
      <c r="P5790" s="15" t="n">
        <f aca="false">N5790-O5790</f>
        <v>469.62</v>
      </c>
      <c r="Q5790" s="15" t="n">
        <f aca="false">J5790*INDEX(dProdutos!$F$2:$F$47,MATCH(E5790,dProdutos!$A$2:$A$47,0))</f>
        <v>199.72</v>
      </c>
      <c r="R5790" s="15" t="n">
        <f aca="false">IF(I5790="Cancelado",0,P5790-Q5790)</f>
        <v>269.9</v>
      </c>
      <c r="S5790" s="17" t="str">
        <f aca="false">INDEX(dProdutos!$D$2:$D$47,MATCH(E5790,dProdutos!$A$2:$A$47,0))</f>
        <v>Acessórios</v>
      </c>
    </row>
    <row r="5791" customFormat="false" ht="15" hidden="false" customHeight="false" outlineLevel="0" collapsed="false">
      <c r="A5791" s="17" t="s">
        <v>5043</v>
      </c>
      <c r="B5791" s="17" t="n">
        <v>3</v>
      </c>
      <c r="C5791" s="21" t="n">
        <v>46032</v>
      </c>
      <c r="D5791" s="17" t="s">
        <v>1464</v>
      </c>
      <c r="E5791" s="17" t="s">
        <v>156</v>
      </c>
      <c r="F5791" s="17" t="s">
        <v>1487</v>
      </c>
      <c r="G5791" s="17" t="s">
        <v>62</v>
      </c>
      <c r="H5791" s="17" t="s">
        <v>1537</v>
      </c>
      <c r="I5791" s="17" t="s">
        <v>1524</v>
      </c>
      <c r="J5791" s="17" t="n">
        <v>1</v>
      </c>
      <c r="K5791" s="15" t="n">
        <v>192.9</v>
      </c>
      <c r="L5791" s="22" t="n">
        <v>0</v>
      </c>
      <c r="M5791" s="15" t="n">
        <v>0</v>
      </c>
      <c r="N5791" s="15" t="n">
        <f aca="false">J5791*K5791</f>
        <v>192.9</v>
      </c>
      <c r="O5791" s="15" t="n">
        <f aca="false">N5791*L5791</f>
        <v>0</v>
      </c>
      <c r="P5791" s="15" t="n">
        <f aca="false">N5791-O5791</f>
        <v>192.9</v>
      </c>
      <c r="Q5791" s="15" t="n">
        <f aca="false">J5791*INDEX(dProdutos!$F$2:$F$47,MATCH(E5791,dProdutos!$A$2:$A$47,0))</f>
        <v>80.38</v>
      </c>
      <c r="R5791" s="15" t="n">
        <f aca="false">IF(I5791="Cancelado",0,P5791-Q5791)</f>
        <v>112.52</v>
      </c>
      <c r="S5791" s="17" t="str">
        <f aca="false">INDEX(dProdutos!$D$2:$D$47,MATCH(E5791,dProdutos!$A$2:$A$47,0))</f>
        <v>Acessórios</v>
      </c>
    </row>
    <row r="5792" customFormat="false" ht="15" hidden="false" customHeight="false" outlineLevel="0" collapsed="false">
      <c r="A5792" s="17" t="s">
        <v>5043</v>
      </c>
      <c r="B5792" s="17" t="n">
        <v>4</v>
      </c>
      <c r="C5792" s="21" t="n">
        <v>46032</v>
      </c>
      <c r="D5792" s="17" t="s">
        <v>1464</v>
      </c>
      <c r="E5792" s="17" t="s">
        <v>111</v>
      </c>
      <c r="F5792" s="17" t="s">
        <v>1487</v>
      </c>
      <c r="G5792" s="17" t="s">
        <v>62</v>
      </c>
      <c r="H5792" s="17" t="s">
        <v>1537</v>
      </c>
      <c r="I5792" s="17" t="s">
        <v>1524</v>
      </c>
      <c r="J5792" s="17" t="n">
        <v>1</v>
      </c>
      <c r="K5792" s="15" t="n">
        <v>188.9</v>
      </c>
      <c r="L5792" s="22" t="n">
        <v>0</v>
      </c>
      <c r="M5792" s="15" t="n">
        <v>0</v>
      </c>
      <c r="N5792" s="15" t="n">
        <f aca="false">J5792*K5792</f>
        <v>188.9</v>
      </c>
      <c r="O5792" s="15" t="n">
        <f aca="false">N5792*L5792</f>
        <v>0</v>
      </c>
      <c r="P5792" s="15" t="n">
        <f aca="false">N5792-O5792</f>
        <v>188.9</v>
      </c>
      <c r="Q5792" s="15" t="n">
        <f aca="false">J5792*INDEX(dProdutos!$F$2:$F$47,MATCH(E5792,dProdutos!$A$2:$A$47,0))</f>
        <v>88.32</v>
      </c>
      <c r="R5792" s="15" t="n">
        <f aca="false">IF(I5792="Cancelado",0,P5792-Q5792)</f>
        <v>100.58</v>
      </c>
      <c r="S5792" s="17" t="str">
        <f aca="false">INDEX(dProdutos!$D$2:$D$47,MATCH(E5792,dProdutos!$A$2:$A$47,0))</f>
        <v>Moda Masculina</v>
      </c>
    </row>
    <row r="5793" customFormat="false" ht="15" hidden="false" customHeight="false" outlineLevel="0" collapsed="false">
      <c r="A5793" s="17" t="s">
        <v>5044</v>
      </c>
      <c r="B5793" s="17" t="n">
        <v>1</v>
      </c>
      <c r="C5793" s="21" t="n">
        <v>46032</v>
      </c>
      <c r="D5793" s="17" t="s">
        <v>1128</v>
      </c>
      <c r="E5793" s="17" t="s">
        <v>177</v>
      </c>
      <c r="F5793" s="17" t="s">
        <v>1501</v>
      </c>
      <c r="G5793" s="17" t="s">
        <v>60</v>
      </c>
      <c r="H5793" s="17" t="s">
        <v>1537</v>
      </c>
      <c r="I5793" s="17" t="s">
        <v>1524</v>
      </c>
      <c r="J5793" s="17" t="n">
        <v>1</v>
      </c>
      <c r="K5793" s="15" t="n">
        <v>257.9</v>
      </c>
      <c r="L5793" s="22" t="n">
        <v>0</v>
      </c>
      <c r="M5793" s="15" t="n">
        <v>0</v>
      </c>
      <c r="N5793" s="15" t="n">
        <f aca="false">J5793*K5793</f>
        <v>257.9</v>
      </c>
      <c r="O5793" s="15" t="n">
        <f aca="false">N5793*L5793</f>
        <v>0</v>
      </c>
      <c r="P5793" s="15" t="n">
        <f aca="false">N5793-O5793</f>
        <v>257.9</v>
      </c>
      <c r="Q5793" s="15" t="n">
        <f aca="false">J5793*INDEX(dProdutos!$F$2:$F$47,MATCH(E5793,dProdutos!$A$2:$A$47,0))</f>
        <v>138.23</v>
      </c>
      <c r="R5793" s="15" t="n">
        <f aca="false">IF(I5793="Cancelado",0,P5793-Q5793)</f>
        <v>119.67</v>
      </c>
      <c r="S5793" s="17" t="str">
        <f aca="false">INDEX(dProdutos!$D$2:$D$47,MATCH(E5793,dProdutos!$A$2:$A$47,0))</f>
        <v>Casa</v>
      </c>
    </row>
    <row r="5794" customFormat="false" ht="15" hidden="false" customHeight="false" outlineLevel="0" collapsed="false">
      <c r="A5794" s="17" t="s">
        <v>5044</v>
      </c>
      <c r="B5794" s="17" t="n">
        <v>2</v>
      </c>
      <c r="C5794" s="21" t="n">
        <v>46032</v>
      </c>
      <c r="D5794" s="17" t="s">
        <v>1128</v>
      </c>
      <c r="E5794" s="17" t="s">
        <v>171</v>
      </c>
      <c r="F5794" s="17" t="s">
        <v>1501</v>
      </c>
      <c r="G5794" s="17" t="s">
        <v>60</v>
      </c>
      <c r="H5794" s="17" t="s">
        <v>1537</v>
      </c>
      <c r="I5794" s="17" t="s">
        <v>1524</v>
      </c>
      <c r="J5794" s="17" t="n">
        <v>1</v>
      </c>
      <c r="K5794" s="15" t="n">
        <v>246.9</v>
      </c>
      <c r="L5794" s="22" t="n">
        <v>0</v>
      </c>
      <c r="M5794" s="15" t="n">
        <v>0</v>
      </c>
      <c r="N5794" s="15" t="n">
        <f aca="false">J5794*K5794</f>
        <v>246.9</v>
      </c>
      <c r="O5794" s="15" t="n">
        <f aca="false">N5794*L5794</f>
        <v>0</v>
      </c>
      <c r="P5794" s="15" t="n">
        <f aca="false">N5794-O5794</f>
        <v>246.9</v>
      </c>
      <c r="Q5794" s="15" t="n">
        <f aca="false">J5794*INDEX(dProdutos!$F$2:$F$47,MATCH(E5794,dProdutos!$A$2:$A$47,0))</f>
        <v>103.61</v>
      </c>
      <c r="R5794" s="15" t="n">
        <f aca="false">IF(I5794="Cancelado",0,P5794-Q5794)</f>
        <v>143.29</v>
      </c>
      <c r="S5794" s="17" t="str">
        <f aca="false">INDEX(dProdutos!$D$2:$D$47,MATCH(E5794,dProdutos!$A$2:$A$47,0))</f>
        <v>Casa</v>
      </c>
    </row>
    <row r="5795" customFormat="false" ht="15" hidden="false" customHeight="false" outlineLevel="0" collapsed="false">
      <c r="A5795" s="17" t="s">
        <v>5045</v>
      </c>
      <c r="B5795" s="17" t="n">
        <v>1</v>
      </c>
      <c r="C5795" s="21" t="n">
        <v>46032</v>
      </c>
      <c r="D5795" s="17" t="s">
        <v>511</v>
      </c>
      <c r="E5795" s="17" t="s">
        <v>207</v>
      </c>
      <c r="F5795" s="17" t="s">
        <v>1499</v>
      </c>
      <c r="G5795" s="17" t="s">
        <v>62</v>
      </c>
      <c r="H5795" s="17" t="s">
        <v>1523</v>
      </c>
      <c r="I5795" s="17" t="s">
        <v>1524</v>
      </c>
      <c r="J5795" s="17" t="n">
        <v>1</v>
      </c>
      <c r="K5795" s="15" t="n">
        <v>143.9</v>
      </c>
      <c r="L5795" s="22" t="n">
        <v>0</v>
      </c>
      <c r="M5795" s="15" t="n">
        <v>17.11</v>
      </c>
      <c r="N5795" s="15" t="n">
        <f aca="false">J5795*K5795</f>
        <v>143.9</v>
      </c>
      <c r="O5795" s="15" t="n">
        <f aca="false">N5795*L5795</f>
        <v>0</v>
      </c>
      <c r="P5795" s="15" t="n">
        <f aca="false">N5795-O5795</f>
        <v>143.9</v>
      </c>
      <c r="Q5795" s="15" t="n">
        <f aca="false">J5795*INDEX(dProdutos!$F$2:$F$47,MATCH(E5795,dProdutos!$A$2:$A$47,0))</f>
        <v>84.43</v>
      </c>
      <c r="R5795" s="15" t="n">
        <f aca="false">IF(I5795="Cancelado",0,P5795-Q5795)</f>
        <v>59.47</v>
      </c>
      <c r="S5795" s="17" t="str">
        <f aca="false">INDEX(dProdutos!$D$2:$D$47,MATCH(E5795,dProdutos!$A$2:$A$47,0))</f>
        <v>Beleza</v>
      </c>
    </row>
    <row r="5796" customFormat="false" ht="15" hidden="false" customHeight="false" outlineLevel="0" collapsed="false">
      <c r="A5796" s="17" t="s">
        <v>5046</v>
      </c>
      <c r="B5796" s="17" t="n">
        <v>1</v>
      </c>
      <c r="C5796" s="21" t="n">
        <v>46032</v>
      </c>
      <c r="D5796" s="17" t="s">
        <v>450</v>
      </c>
      <c r="E5796" s="17" t="s">
        <v>192</v>
      </c>
      <c r="F5796" s="17" t="s">
        <v>1493</v>
      </c>
      <c r="G5796" s="17" t="s">
        <v>59</v>
      </c>
      <c r="H5796" s="17" t="s">
        <v>1527</v>
      </c>
      <c r="I5796" s="17" t="s">
        <v>1524</v>
      </c>
      <c r="J5796" s="17" t="n">
        <v>1</v>
      </c>
      <c r="K5796" s="15" t="n">
        <v>245.9</v>
      </c>
      <c r="L5796" s="22" t="n">
        <v>0</v>
      </c>
      <c r="M5796" s="15" t="n">
        <v>25.91</v>
      </c>
      <c r="N5796" s="15" t="n">
        <f aca="false">J5796*K5796</f>
        <v>245.9</v>
      </c>
      <c r="O5796" s="15" t="n">
        <f aca="false">N5796*L5796</f>
        <v>0</v>
      </c>
      <c r="P5796" s="15" t="n">
        <f aca="false">N5796-O5796</f>
        <v>245.9</v>
      </c>
      <c r="Q5796" s="15" t="n">
        <f aca="false">J5796*INDEX(dProdutos!$F$2:$F$47,MATCH(E5796,dProdutos!$A$2:$A$47,0))</f>
        <v>107.78</v>
      </c>
      <c r="R5796" s="15" t="n">
        <f aca="false">IF(I5796="Cancelado",0,P5796-Q5796)</f>
        <v>138.12</v>
      </c>
      <c r="S5796" s="17" t="str">
        <f aca="false">INDEX(dProdutos!$D$2:$D$47,MATCH(E5796,dProdutos!$A$2:$A$47,0))</f>
        <v>Eletrônicos</v>
      </c>
    </row>
    <row r="5797" customFormat="false" ht="15" hidden="false" customHeight="false" outlineLevel="0" collapsed="false">
      <c r="A5797" s="17" t="s">
        <v>5046</v>
      </c>
      <c r="B5797" s="17" t="n">
        <v>2</v>
      </c>
      <c r="C5797" s="21" t="n">
        <v>46032</v>
      </c>
      <c r="D5797" s="17" t="s">
        <v>450</v>
      </c>
      <c r="E5797" s="17" t="s">
        <v>92</v>
      </c>
      <c r="F5797" s="17" t="s">
        <v>1493</v>
      </c>
      <c r="G5797" s="17" t="s">
        <v>59</v>
      </c>
      <c r="H5797" s="17" t="s">
        <v>1527</v>
      </c>
      <c r="I5797" s="17" t="s">
        <v>1524</v>
      </c>
      <c r="J5797" s="17" t="n">
        <v>1</v>
      </c>
      <c r="K5797" s="15" t="n">
        <v>191.9</v>
      </c>
      <c r="L5797" s="22" t="n">
        <v>0.1</v>
      </c>
      <c r="M5797" s="15" t="n">
        <v>0</v>
      </c>
      <c r="N5797" s="15" t="n">
        <f aca="false">J5797*K5797</f>
        <v>191.9</v>
      </c>
      <c r="O5797" s="15" t="n">
        <f aca="false">N5797*L5797</f>
        <v>19.19</v>
      </c>
      <c r="P5797" s="15" t="n">
        <f aca="false">N5797-O5797</f>
        <v>172.71</v>
      </c>
      <c r="Q5797" s="15" t="n">
        <f aca="false">J5797*INDEX(dProdutos!$F$2:$F$47,MATCH(E5797,dProdutos!$A$2:$A$47,0))</f>
        <v>88.59</v>
      </c>
      <c r="R5797" s="15" t="n">
        <f aca="false">IF(I5797="Cancelado",0,P5797-Q5797)</f>
        <v>84.12</v>
      </c>
      <c r="S5797" s="17" t="str">
        <f aca="false">INDEX(dProdutos!$D$2:$D$47,MATCH(E5797,dProdutos!$A$2:$A$47,0))</f>
        <v>Moda Feminina</v>
      </c>
    </row>
    <row r="5798" customFormat="false" ht="15" hidden="false" customHeight="false" outlineLevel="0" collapsed="false">
      <c r="A5798" s="17" t="s">
        <v>5047</v>
      </c>
      <c r="B5798" s="17" t="n">
        <v>1</v>
      </c>
      <c r="C5798" s="21" t="n">
        <v>46033</v>
      </c>
      <c r="D5798" s="17" t="s">
        <v>1370</v>
      </c>
      <c r="E5798" s="17" t="s">
        <v>81</v>
      </c>
      <c r="F5798" s="17" t="s">
        <v>1490</v>
      </c>
      <c r="G5798" s="17" t="s">
        <v>61</v>
      </c>
      <c r="H5798" s="17" t="s">
        <v>1540</v>
      </c>
      <c r="I5798" s="17" t="s">
        <v>1524</v>
      </c>
      <c r="J5798" s="17" t="n">
        <v>2</v>
      </c>
      <c r="K5798" s="15" t="n">
        <v>64.9</v>
      </c>
      <c r="L5798" s="22" t="n">
        <v>0</v>
      </c>
      <c r="M5798" s="15" t="n">
        <v>24.83</v>
      </c>
      <c r="N5798" s="15" t="n">
        <f aca="false">J5798*K5798</f>
        <v>129.8</v>
      </c>
      <c r="O5798" s="15" t="n">
        <f aca="false">N5798*L5798</f>
        <v>0</v>
      </c>
      <c r="P5798" s="15" t="n">
        <f aca="false">N5798-O5798</f>
        <v>129.8</v>
      </c>
      <c r="Q5798" s="15" t="n">
        <f aca="false">J5798*INDEX(dProdutos!$F$2:$F$47,MATCH(E5798,dProdutos!$A$2:$A$47,0))</f>
        <v>52.24</v>
      </c>
      <c r="R5798" s="15" t="n">
        <f aca="false">IF(I5798="Cancelado",0,P5798-Q5798)</f>
        <v>77.56</v>
      </c>
      <c r="S5798" s="17" t="str">
        <f aca="false">INDEX(dProdutos!$D$2:$D$47,MATCH(E5798,dProdutos!$A$2:$A$47,0))</f>
        <v>Moda Feminina</v>
      </c>
    </row>
    <row r="5799" customFormat="false" ht="15" hidden="false" customHeight="false" outlineLevel="0" collapsed="false">
      <c r="A5799" s="17" t="s">
        <v>5047</v>
      </c>
      <c r="B5799" s="17" t="n">
        <v>2</v>
      </c>
      <c r="C5799" s="21" t="n">
        <v>46033</v>
      </c>
      <c r="D5799" s="17" t="s">
        <v>1370</v>
      </c>
      <c r="E5799" s="17" t="s">
        <v>138</v>
      </c>
      <c r="F5799" s="17" t="s">
        <v>1490</v>
      </c>
      <c r="G5799" s="17" t="s">
        <v>61</v>
      </c>
      <c r="H5799" s="17" t="s">
        <v>1540</v>
      </c>
      <c r="I5799" s="17" t="s">
        <v>1524</v>
      </c>
      <c r="J5799" s="17" t="n">
        <v>2</v>
      </c>
      <c r="K5799" s="15" t="n">
        <v>231.9</v>
      </c>
      <c r="L5799" s="22" t="n">
        <v>0.05</v>
      </c>
      <c r="M5799" s="15" t="n">
        <v>0</v>
      </c>
      <c r="N5799" s="15" t="n">
        <f aca="false">J5799*K5799</f>
        <v>463.8</v>
      </c>
      <c r="O5799" s="15" t="n">
        <f aca="false">N5799*L5799</f>
        <v>23.19</v>
      </c>
      <c r="P5799" s="15" t="n">
        <f aca="false">N5799-O5799</f>
        <v>440.61</v>
      </c>
      <c r="Q5799" s="15" t="n">
        <f aca="false">J5799*INDEX(dProdutos!$F$2:$F$47,MATCH(E5799,dProdutos!$A$2:$A$47,0))</f>
        <v>264.42</v>
      </c>
      <c r="R5799" s="15" t="n">
        <f aca="false">IF(I5799="Cancelado",0,P5799-Q5799)</f>
        <v>176.19</v>
      </c>
      <c r="S5799" s="17" t="str">
        <f aca="false">INDEX(dProdutos!$D$2:$D$47,MATCH(E5799,dProdutos!$A$2:$A$47,0))</f>
        <v>Calçados</v>
      </c>
    </row>
    <row r="5800" customFormat="false" ht="15" hidden="false" customHeight="false" outlineLevel="0" collapsed="false">
      <c r="A5800" s="17" t="s">
        <v>5048</v>
      </c>
      <c r="B5800" s="17" t="n">
        <v>1</v>
      </c>
      <c r="C5800" s="21" t="n">
        <v>46033</v>
      </c>
      <c r="D5800" s="17" t="s">
        <v>1423</v>
      </c>
      <c r="E5800" s="17" t="s">
        <v>174</v>
      </c>
      <c r="F5800" s="17" t="s">
        <v>1490</v>
      </c>
      <c r="G5800" s="17" t="s">
        <v>61</v>
      </c>
      <c r="H5800" s="17" t="s">
        <v>1537</v>
      </c>
      <c r="I5800" s="17" t="s">
        <v>1524</v>
      </c>
      <c r="J5800" s="17" t="n">
        <v>1</v>
      </c>
      <c r="K5800" s="15" t="n">
        <v>250.9</v>
      </c>
      <c r="L5800" s="22" t="n">
        <v>0</v>
      </c>
      <c r="M5800" s="15" t="n">
        <v>11.68</v>
      </c>
      <c r="N5800" s="15" t="n">
        <f aca="false">J5800*K5800</f>
        <v>250.9</v>
      </c>
      <c r="O5800" s="15" t="n">
        <f aca="false">N5800*L5800</f>
        <v>0</v>
      </c>
      <c r="P5800" s="15" t="n">
        <f aca="false">N5800-O5800</f>
        <v>250.9</v>
      </c>
      <c r="Q5800" s="15" t="n">
        <f aca="false">J5800*INDEX(dProdutos!$F$2:$F$47,MATCH(E5800,dProdutos!$A$2:$A$47,0))</f>
        <v>151.28</v>
      </c>
      <c r="R5800" s="15" t="n">
        <f aca="false">IF(I5800="Cancelado",0,P5800-Q5800)</f>
        <v>99.62</v>
      </c>
      <c r="S5800" s="17" t="str">
        <f aca="false">INDEX(dProdutos!$D$2:$D$47,MATCH(E5800,dProdutos!$A$2:$A$47,0))</f>
        <v>Casa</v>
      </c>
    </row>
    <row r="5801" customFormat="false" ht="15" hidden="false" customHeight="false" outlineLevel="0" collapsed="false">
      <c r="A5801" s="17" t="s">
        <v>5049</v>
      </c>
      <c r="B5801" s="17" t="n">
        <v>1</v>
      </c>
      <c r="C5801" s="21" t="n">
        <v>46033</v>
      </c>
      <c r="D5801" s="17" t="s">
        <v>517</v>
      </c>
      <c r="E5801" s="17" t="s">
        <v>95</v>
      </c>
      <c r="F5801" s="17" t="s">
        <v>1503</v>
      </c>
      <c r="G5801" s="17" t="s">
        <v>61</v>
      </c>
      <c r="H5801" s="17" t="s">
        <v>1537</v>
      </c>
      <c r="I5801" s="17" t="s">
        <v>1524</v>
      </c>
      <c r="J5801" s="17" t="n">
        <v>1</v>
      </c>
      <c r="K5801" s="15" t="n">
        <v>77.9</v>
      </c>
      <c r="L5801" s="22" t="n">
        <v>0</v>
      </c>
      <c r="M5801" s="15" t="n">
        <v>18.83</v>
      </c>
      <c r="N5801" s="15" t="n">
        <f aca="false">J5801*K5801</f>
        <v>77.9</v>
      </c>
      <c r="O5801" s="15" t="n">
        <f aca="false">N5801*L5801</f>
        <v>0</v>
      </c>
      <c r="P5801" s="15" t="n">
        <f aca="false">N5801-O5801</f>
        <v>77.9</v>
      </c>
      <c r="Q5801" s="15" t="n">
        <f aca="false">J5801*INDEX(dProdutos!$F$2:$F$47,MATCH(E5801,dProdutos!$A$2:$A$47,0))</f>
        <v>36.71</v>
      </c>
      <c r="R5801" s="15" t="n">
        <f aca="false">IF(I5801="Cancelado",0,P5801-Q5801)</f>
        <v>41.19</v>
      </c>
      <c r="S5801" s="17" t="str">
        <f aca="false">INDEX(dProdutos!$D$2:$D$47,MATCH(E5801,dProdutos!$A$2:$A$47,0))</f>
        <v>Moda Feminina</v>
      </c>
    </row>
    <row r="5802" customFormat="false" ht="15" hidden="false" customHeight="false" outlineLevel="0" collapsed="false">
      <c r="A5802" s="17" t="s">
        <v>5050</v>
      </c>
      <c r="B5802" s="17" t="n">
        <v>1</v>
      </c>
      <c r="C5802" s="21" t="n">
        <v>46033</v>
      </c>
      <c r="D5802" s="17" t="s">
        <v>1365</v>
      </c>
      <c r="E5802" s="17" t="s">
        <v>135</v>
      </c>
      <c r="F5802" s="17" t="s">
        <v>1497</v>
      </c>
      <c r="G5802" s="17" t="s">
        <v>61</v>
      </c>
      <c r="H5802" s="17" t="s">
        <v>1537</v>
      </c>
      <c r="I5802" s="17" t="s">
        <v>1524</v>
      </c>
      <c r="J5802" s="17" t="n">
        <v>1</v>
      </c>
      <c r="K5802" s="15" t="n">
        <v>200.9</v>
      </c>
      <c r="L5802" s="22" t="n">
        <v>0.05</v>
      </c>
      <c r="M5802" s="15" t="n">
        <v>17.12</v>
      </c>
      <c r="N5802" s="15" t="n">
        <f aca="false">J5802*K5802</f>
        <v>200.9</v>
      </c>
      <c r="O5802" s="15" t="n">
        <f aca="false">N5802*L5802</f>
        <v>10.045</v>
      </c>
      <c r="P5802" s="15" t="n">
        <f aca="false">N5802-O5802</f>
        <v>190.855</v>
      </c>
      <c r="Q5802" s="15" t="n">
        <f aca="false">J5802*INDEX(dProdutos!$F$2:$F$47,MATCH(E5802,dProdutos!$A$2:$A$47,0))</f>
        <v>80.73</v>
      </c>
      <c r="R5802" s="15" t="n">
        <f aca="false">IF(I5802="Cancelado",0,P5802-Q5802)</f>
        <v>110.125</v>
      </c>
      <c r="S5802" s="17" t="str">
        <f aca="false">INDEX(dProdutos!$D$2:$D$47,MATCH(E5802,dProdutos!$A$2:$A$47,0))</f>
        <v>Calçados</v>
      </c>
    </row>
    <row r="5803" customFormat="false" ht="15" hidden="false" customHeight="false" outlineLevel="0" collapsed="false">
      <c r="A5803" s="17" t="s">
        <v>5051</v>
      </c>
      <c r="B5803" s="17" t="n">
        <v>1</v>
      </c>
      <c r="C5803" s="21" t="n">
        <v>46033</v>
      </c>
      <c r="D5803" s="17" t="s">
        <v>709</v>
      </c>
      <c r="E5803" s="17" t="s">
        <v>95</v>
      </c>
      <c r="F5803" s="17" t="s">
        <v>1503</v>
      </c>
      <c r="G5803" s="17" t="s">
        <v>62</v>
      </c>
      <c r="H5803" s="17" t="s">
        <v>1523</v>
      </c>
      <c r="I5803" s="17" t="s">
        <v>1524</v>
      </c>
      <c r="J5803" s="17" t="n">
        <v>1</v>
      </c>
      <c r="K5803" s="15" t="n">
        <v>77.9</v>
      </c>
      <c r="L5803" s="22" t="n">
        <v>0</v>
      </c>
      <c r="M5803" s="15" t="n">
        <v>0</v>
      </c>
      <c r="N5803" s="15" t="n">
        <f aca="false">J5803*K5803</f>
        <v>77.9</v>
      </c>
      <c r="O5803" s="15" t="n">
        <f aca="false">N5803*L5803</f>
        <v>0</v>
      </c>
      <c r="P5803" s="15" t="n">
        <f aca="false">N5803-O5803</f>
        <v>77.9</v>
      </c>
      <c r="Q5803" s="15" t="n">
        <f aca="false">J5803*INDEX(dProdutos!$F$2:$F$47,MATCH(E5803,dProdutos!$A$2:$A$47,0))</f>
        <v>36.71</v>
      </c>
      <c r="R5803" s="15" t="n">
        <f aca="false">IF(I5803="Cancelado",0,P5803-Q5803)</f>
        <v>41.19</v>
      </c>
      <c r="S5803" s="17" t="str">
        <f aca="false">INDEX(dProdutos!$D$2:$D$47,MATCH(E5803,dProdutos!$A$2:$A$47,0))</f>
        <v>Moda Feminina</v>
      </c>
    </row>
    <row r="5804" customFormat="false" ht="15" hidden="false" customHeight="false" outlineLevel="0" collapsed="false">
      <c r="A5804" s="17" t="s">
        <v>5052</v>
      </c>
      <c r="B5804" s="17" t="n">
        <v>1</v>
      </c>
      <c r="C5804" s="21" t="n">
        <v>46033</v>
      </c>
      <c r="D5804" s="17" t="s">
        <v>327</v>
      </c>
      <c r="E5804" s="17" t="s">
        <v>120</v>
      </c>
      <c r="F5804" s="17" t="s">
        <v>1490</v>
      </c>
      <c r="G5804" s="17" t="s">
        <v>59</v>
      </c>
      <c r="H5804" s="17" t="s">
        <v>1537</v>
      </c>
      <c r="I5804" s="17" t="s">
        <v>1524</v>
      </c>
      <c r="J5804" s="17" t="n">
        <v>1</v>
      </c>
      <c r="K5804" s="15" t="n">
        <v>96.9</v>
      </c>
      <c r="L5804" s="22" t="n">
        <v>0.2</v>
      </c>
      <c r="M5804" s="15" t="n">
        <v>0</v>
      </c>
      <c r="N5804" s="15" t="n">
        <f aca="false">J5804*K5804</f>
        <v>96.9</v>
      </c>
      <c r="O5804" s="15" t="n">
        <f aca="false">N5804*L5804</f>
        <v>19.38</v>
      </c>
      <c r="P5804" s="15" t="n">
        <f aca="false">N5804-O5804</f>
        <v>77.52</v>
      </c>
      <c r="Q5804" s="15" t="n">
        <f aca="false">J5804*INDEX(dProdutos!$F$2:$F$47,MATCH(E5804,dProdutos!$A$2:$A$47,0))</f>
        <v>44.36</v>
      </c>
      <c r="R5804" s="15" t="n">
        <f aca="false">IF(I5804="Cancelado",0,P5804-Q5804)</f>
        <v>33.16</v>
      </c>
      <c r="S5804" s="17" t="str">
        <f aca="false">INDEX(dProdutos!$D$2:$D$47,MATCH(E5804,dProdutos!$A$2:$A$47,0))</f>
        <v>Moda Masculina</v>
      </c>
    </row>
    <row r="5805" customFormat="false" ht="15" hidden="false" customHeight="false" outlineLevel="0" collapsed="false">
      <c r="A5805" s="17" t="s">
        <v>5053</v>
      </c>
      <c r="B5805" s="17" t="n">
        <v>1</v>
      </c>
      <c r="C5805" s="21" t="n">
        <v>46033</v>
      </c>
      <c r="D5805" s="17" t="s">
        <v>1478</v>
      </c>
      <c r="E5805" s="17" t="s">
        <v>98</v>
      </c>
      <c r="F5805" s="17" t="s">
        <v>1499</v>
      </c>
      <c r="G5805" s="17" t="s">
        <v>62</v>
      </c>
      <c r="H5805" s="17" t="s">
        <v>1523</v>
      </c>
      <c r="I5805" s="17" t="s">
        <v>1524</v>
      </c>
      <c r="J5805" s="17" t="n">
        <v>1</v>
      </c>
      <c r="K5805" s="15" t="n">
        <v>108.9</v>
      </c>
      <c r="L5805" s="22" t="n">
        <v>0.05</v>
      </c>
      <c r="M5805" s="15" t="n">
        <v>21.19</v>
      </c>
      <c r="N5805" s="15" t="n">
        <f aca="false">J5805*K5805</f>
        <v>108.9</v>
      </c>
      <c r="O5805" s="15" t="n">
        <f aca="false">N5805*L5805</f>
        <v>5.445</v>
      </c>
      <c r="P5805" s="15" t="n">
        <f aca="false">N5805-O5805</f>
        <v>103.455</v>
      </c>
      <c r="Q5805" s="15" t="n">
        <f aca="false">J5805*INDEX(dProdutos!$F$2:$F$47,MATCH(E5805,dProdutos!$A$2:$A$47,0))</f>
        <v>42.52</v>
      </c>
      <c r="R5805" s="15" t="n">
        <f aca="false">IF(I5805="Cancelado",0,P5805-Q5805)</f>
        <v>60.935</v>
      </c>
      <c r="S5805" s="17" t="str">
        <f aca="false">INDEX(dProdutos!$D$2:$D$47,MATCH(E5805,dProdutos!$A$2:$A$47,0))</f>
        <v>Moda Feminina</v>
      </c>
    </row>
    <row r="5806" customFormat="false" ht="15" hidden="false" customHeight="false" outlineLevel="0" collapsed="false">
      <c r="A5806" s="17" t="s">
        <v>5054</v>
      </c>
      <c r="B5806" s="17" t="n">
        <v>1</v>
      </c>
      <c r="C5806" s="21" t="n">
        <v>46033</v>
      </c>
      <c r="D5806" s="17" t="s">
        <v>499</v>
      </c>
      <c r="E5806" s="17" t="s">
        <v>126</v>
      </c>
      <c r="F5806" s="17" t="s">
        <v>1503</v>
      </c>
      <c r="G5806" s="17" t="s">
        <v>62</v>
      </c>
      <c r="H5806" s="17" t="s">
        <v>1537</v>
      </c>
      <c r="I5806" s="17" t="s">
        <v>1524</v>
      </c>
      <c r="J5806" s="17" t="n">
        <v>1</v>
      </c>
      <c r="K5806" s="15" t="n">
        <v>296.9</v>
      </c>
      <c r="L5806" s="22" t="n">
        <v>0.1</v>
      </c>
      <c r="M5806" s="15" t="n">
        <v>14.78</v>
      </c>
      <c r="N5806" s="15" t="n">
        <f aca="false">J5806*K5806</f>
        <v>296.9</v>
      </c>
      <c r="O5806" s="15" t="n">
        <f aca="false">N5806*L5806</f>
        <v>29.69</v>
      </c>
      <c r="P5806" s="15" t="n">
        <f aca="false">N5806-O5806</f>
        <v>267.21</v>
      </c>
      <c r="Q5806" s="15" t="n">
        <f aca="false">J5806*INDEX(dProdutos!$F$2:$F$47,MATCH(E5806,dProdutos!$A$2:$A$47,0))</f>
        <v>135.24</v>
      </c>
      <c r="R5806" s="15" t="n">
        <f aca="false">IF(I5806="Cancelado",0,P5806-Q5806)</f>
        <v>131.97</v>
      </c>
      <c r="S5806" s="17" t="str">
        <f aca="false">INDEX(dProdutos!$D$2:$D$47,MATCH(E5806,dProdutos!$A$2:$A$47,0))</f>
        <v>Calçados</v>
      </c>
    </row>
    <row r="5807" customFormat="false" ht="15" hidden="false" customHeight="false" outlineLevel="0" collapsed="false">
      <c r="A5807" s="17" t="s">
        <v>5055</v>
      </c>
      <c r="B5807" s="17" t="n">
        <v>1</v>
      </c>
      <c r="C5807" s="21" t="n">
        <v>46033</v>
      </c>
      <c r="D5807" s="17" t="s">
        <v>312</v>
      </c>
      <c r="E5807" s="17" t="s">
        <v>144</v>
      </c>
      <c r="F5807" s="17" t="s">
        <v>1493</v>
      </c>
      <c r="G5807" s="17" t="s">
        <v>61</v>
      </c>
      <c r="H5807" s="17" t="s">
        <v>1540</v>
      </c>
      <c r="I5807" s="17" t="s">
        <v>1524</v>
      </c>
      <c r="J5807" s="17" t="n">
        <v>1</v>
      </c>
      <c r="K5807" s="15" t="n">
        <v>260.9</v>
      </c>
      <c r="L5807" s="22" t="n">
        <v>0</v>
      </c>
      <c r="M5807" s="15" t="n">
        <v>34.42</v>
      </c>
      <c r="N5807" s="15" t="n">
        <f aca="false">J5807*K5807</f>
        <v>260.9</v>
      </c>
      <c r="O5807" s="15" t="n">
        <f aca="false">N5807*L5807</f>
        <v>0</v>
      </c>
      <c r="P5807" s="15" t="n">
        <f aca="false">N5807-O5807</f>
        <v>260.9</v>
      </c>
      <c r="Q5807" s="15" t="n">
        <f aca="false">J5807*INDEX(dProdutos!$F$2:$F$47,MATCH(E5807,dProdutos!$A$2:$A$47,0))</f>
        <v>99.86</v>
      </c>
      <c r="R5807" s="15" t="n">
        <f aca="false">IF(I5807="Cancelado",0,P5807-Q5807)</f>
        <v>161.04</v>
      </c>
      <c r="S5807" s="17" t="str">
        <f aca="false">INDEX(dProdutos!$D$2:$D$47,MATCH(E5807,dProdutos!$A$2:$A$47,0))</f>
        <v>Acessórios</v>
      </c>
    </row>
    <row r="5808" customFormat="false" ht="15" hidden="false" customHeight="false" outlineLevel="0" collapsed="false">
      <c r="A5808" s="17" t="s">
        <v>5055</v>
      </c>
      <c r="B5808" s="17" t="n">
        <v>2</v>
      </c>
      <c r="C5808" s="21" t="n">
        <v>46033</v>
      </c>
      <c r="D5808" s="17" t="s">
        <v>312</v>
      </c>
      <c r="E5808" s="17" t="s">
        <v>111</v>
      </c>
      <c r="F5808" s="17" t="s">
        <v>1493</v>
      </c>
      <c r="G5808" s="17" t="s">
        <v>61</v>
      </c>
      <c r="H5808" s="17" t="s">
        <v>1540</v>
      </c>
      <c r="I5808" s="17" t="s">
        <v>1524</v>
      </c>
      <c r="J5808" s="17" t="n">
        <v>2</v>
      </c>
      <c r="K5808" s="15" t="n">
        <v>188.9</v>
      </c>
      <c r="L5808" s="22" t="n">
        <v>0</v>
      </c>
      <c r="M5808" s="15" t="n">
        <v>0</v>
      </c>
      <c r="N5808" s="15" t="n">
        <f aca="false">J5808*K5808</f>
        <v>377.8</v>
      </c>
      <c r="O5808" s="15" t="n">
        <f aca="false">N5808*L5808</f>
        <v>0</v>
      </c>
      <c r="P5808" s="15" t="n">
        <f aca="false">N5808-O5808</f>
        <v>377.8</v>
      </c>
      <c r="Q5808" s="15" t="n">
        <f aca="false">J5808*INDEX(dProdutos!$F$2:$F$47,MATCH(E5808,dProdutos!$A$2:$A$47,0))</f>
        <v>176.64</v>
      </c>
      <c r="R5808" s="15" t="n">
        <f aca="false">IF(I5808="Cancelado",0,P5808-Q5808)</f>
        <v>201.16</v>
      </c>
      <c r="S5808" s="17" t="str">
        <f aca="false">INDEX(dProdutos!$D$2:$D$47,MATCH(E5808,dProdutos!$A$2:$A$47,0))</f>
        <v>Moda Masculina</v>
      </c>
    </row>
    <row r="5809" customFormat="false" ht="15" hidden="false" customHeight="false" outlineLevel="0" collapsed="false">
      <c r="A5809" s="17" t="s">
        <v>5055</v>
      </c>
      <c r="B5809" s="17" t="n">
        <v>3</v>
      </c>
      <c r="C5809" s="21" t="n">
        <v>46033</v>
      </c>
      <c r="D5809" s="17" t="s">
        <v>312</v>
      </c>
      <c r="E5809" s="17" t="s">
        <v>123</v>
      </c>
      <c r="F5809" s="17" t="s">
        <v>1493</v>
      </c>
      <c r="G5809" s="17" t="s">
        <v>61</v>
      </c>
      <c r="H5809" s="17" t="s">
        <v>1540</v>
      </c>
      <c r="I5809" s="17" t="s">
        <v>1524</v>
      </c>
      <c r="J5809" s="17" t="n">
        <v>2</v>
      </c>
      <c r="K5809" s="15" t="n">
        <v>277.9</v>
      </c>
      <c r="L5809" s="22" t="n">
        <v>0</v>
      </c>
      <c r="M5809" s="15" t="n">
        <v>0</v>
      </c>
      <c r="N5809" s="15" t="n">
        <f aca="false">J5809*K5809</f>
        <v>555.8</v>
      </c>
      <c r="O5809" s="15" t="n">
        <f aca="false">N5809*L5809</f>
        <v>0</v>
      </c>
      <c r="P5809" s="15" t="n">
        <f aca="false">N5809-O5809</f>
        <v>555.8</v>
      </c>
      <c r="Q5809" s="15" t="n">
        <f aca="false">J5809*INDEX(dProdutos!$F$2:$F$47,MATCH(E5809,dProdutos!$A$2:$A$47,0))</f>
        <v>264.72</v>
      </c>
      <c r="R5809" s="15" t="n">
        <f aca="false">IF(I5809="Cancelado",0,P5809-Q5809)</f>
        <v>291.08</v>
      </c>
      <c r="S5809" s="17" t="str">
        <f aca="false">INDEX(dProdutos!$D$2:$D$47,MATCH(E5809,dProdutos!$A$2:$A$47,0))</f>
        <v>Calçados</v>
      </c>
    </row>
    <row r="5810" customFormat="false" ht="15" hidden="false" customHeight="false" outlineLevel="0" collapsed="false">
      <c r="A5810" s="17" t="s">
        <v>5056</v>
      </c>
      <c r="B5810" s="17" t="n">
        <v>1</v>
      </c>
      <c r="C5810" s="21" t="n">
        <v>46033</v>
      </c>
      <c r="D5810" s="17" t="s">
        <v>297</v>
      </c>
      <c r="E5810" s="17" t="s">
        <v>201</v>
      </c>
      <c r="F5810" s="17" t="s">
        <v>1499</v>
      </c>
      <c r="G5810" s="17" t="s">
        <v>62</v>
      </c>
      <c r="H5810" s="17" t="s">
        <v>1537</v>
      </c>
      <c r="I5810" s="17" t="s">
        <v>1524</v>
      </c>
      <c r="J5810" s="17" t="n">
        <v>1</v>
      </c>
      <c r="K5810" s="15" t="n">
        <v>236.9</v>
      </c>
      <c r="L5810" s="22" t="n">
        <v>0</v>
      </c>
      <c r="M5810" s="15" t="n">
        <v>28.57</v>
      </c>
      <c r="N5810" s="15" t="n">
        <f aca="false">J5810*K5810</f>
        <v>236.9</v>
      </c>
      <c r="O5810" s="15" t="n">
        <f aca="false">N5810*L5810</f>
        <v>0</v>
      </c>
      <c r="P5810" s="15" t="n">
        <f aca="false">N5810-O5810</f>
        <v>236.9</v>
      </c>
      <c r="Q5810" s="15" t="n">
        <f aca="false">J5810*INDEX(dProdutos!$F$2:$F$47,MATCH(E5810,dProdutos!$A$2:$A$47,0))</f>
        <v>96.23</v>
      </c>
      <c r="R5810" s="15" t="n">
        <f aca="false">IF(I5810="Cancelado",0,P5810-Q5810)</f>
        <v>140.67</v>
      </c>
      <c r="S5810" s="17" t="str">
        <f aca="false">INDEX(dProdutos!$D$2:$D$47,MATCH(E5810,dProdutos!$A$2:$A$47,0))</f>
        <v>Beleza</v>
      </c>
    </row>
    <row r="5811" customFormat="false" ht="15" hidden="false" customHeight="false" outlineLevel="0" collapsed="false">
      <c r="A5811" s="17" t="s">
        <v>5057</v>
      </c>
      <c r="B5811" s="17" t="n">
        <v>1</v>
      </c>
      <c r="C5811" s="21" t="n">
        <v>46034</v>
      </c>
      <c r="D5811" s="17" t="s">
        <v>441</v>
      </c>
      <c r="E5811" s="17" t="s">
        <v>129</v>
      </c>
      <c r="F5811" s="17" t="s">
        <v>1499</v>
      </c>
      <c r="G5811" s="17" t="s">
        <v>63</v>
      </c>
      <c r="H5811" s="17" t="s">
        <v>1537</v>
      </c>
      <c r="I5811" s="17" t="s">
        <v>1524</v>
      </c>
      <c r="J5811" s="17" t="n">
        <v>1</v>
      </c>
      <c r="K5811" s="15" t="n">
        <v>105.9</v>
      </c>
      <c r="L5811" s="22" t="n">
        <v>0.15</v>
      </c>
      <c r="M5811" s="15" t="n">
        <v>29.72</v>
      </c>
      <c r="N5811" s="15" t="n">
        <f aca="false">J5811*K5811</f>
        <v>105.9</v>
      </c>
      <c r="O5811" s="15" t="n">
        <f aca="false">N5811*L5811</f>
        <v>15.885</v>
      </c>
      <c r="P5811" s="15" t="n">
        <f aca="false">N5811-O5811</f>
        <v>90.015</v>
      </c>
      <c r="Q5811" s="15" t="n">
        <f aca="false">J5811*INDEX(dProdutos!$F$2:$F$47,MATCH(E5811,dProdutos!$A$2:$A$47,0))</f>
        <v>43.79</v>
      </c>
      <c r="R5811" s="15" t="n">
        <f aca="false">IF(I5811="Cancelado",0,P5811-Q5811)</f>
        <v>46.225</v>
      </c>
      <c r="S5811" s="17" t="str">
        <f aca="false">INDEX(dProdutos!$D$2:$D$47,MATCH(E5811,dProdutos!$A$2:$A$47,0))</f>
        <v>Calçados</v>
      </c>
    </row>
    <row r="5812" customFormat="false" ht="15" hidden="false" customHeight="false" outlineLevel="0" collapsed="false">
      <c r="A5812" s="17" t="s">
        <v>5057</v>
      </c>
      <c r="B5812" s="17" t="n">
        <v>2</v>
      </c>
      <c r="C5812" s="21" t="n">
        <v>46034</v>
      </c>
      <c r="D5812" s="17" t="s">
        <v>441</v>
      </c>
      <c r="E5812" s="17" t="s">
        <v>120</v>
      </c>
      <c r="F5812" s="17" t="s">
        <v>1499</v>
      </c>
      <c r="G5812" s="17" t="s">
        <v>63</v>
      </c>
      <c r="H5812" s="17" t="s">
        <v>1537</v>
      </c>
      <c r="I5812" s="17" t="s">
        <v>1524</v>
      </c>
      <c r="J5812" s="17" t="n">
        <v>1</v>
      </c>
      <c r="K5812" s="15" t="n">
        <v>96.9</v>
      </c>
      <c r="L5812" s="22" t="n">
        <v>0</v>
      </c>
      <c r="M5812" s="15" t="n">
        <v>0</v>
      </c>
      <c r="N5812" s="15" t="n">
        <f aca="false">J5812*K5812</f>
        <v>96.9</v>
      </c>
      <c r="O5812" s="15" t="n">
        <f aca="false">N5812*L5812</f>
        <v>0</v>
      </c>
      <c r="P5812" s="15" t="n">
        <f aca="false">N5812-O5812</f>
        <v>96.9</v>
      </c>
      <c r="Q5812" s="15" t="n">
        <f aca="false">J5812*INDEX(dProdutos!$F$2:$F$47,MATCH(E5812,dProdutos!$A$2:$A$47,0))</f>
        <v>44.36</v>
      </c>
      <c r="R5812" s="15" t="n">
        <f aca="false">IF(I5812="Cancelado",0,P5812-Q5812)</f>
        <v>52.54</v>
      </c>
      <c r="S5812" s="17" t="str">
        <f aca="false">INDEX(dProdutos!$D$2:$D$47,MATCH(E5812,dProdutos!$A$2:$A$47,0))</f>
        <v>Moda Masculina</v>
      </c>
    </row>
    <row r="5813" customFormat="false" ht="15" hidden="false" customHeight="false" outlineLevel="0" collapsed="false">
      <c r="A5813" s="17" t="s">
        <v>5057</v>
      </c>
      <c r="B5813" s="17" t="n">
        <v>3</v>
      </c>
      <c r="C5813" s="21" t="n">
        <v>46034</v>
      </c>
      <c r="D5813" s="17" t="s">
        <v>441</v>
      </c>
      <c r="E5813" s="17" t="s">
        <v>135</v>
      </c>
      <c r="F5813" s="17" t="s">
        <v>1499</v>
      </c>
      <c r="G5813" s="17" t="s">
        <v>63</v>
      </c>
      <c r="H5813" s="17" t="s">
        <v>1537</v>
      </c>
      <c r="I5813" s="17" t="s">
        <v>1524</v>
      </c>
      <c r="J5813" s="17" t="n">
        <v>2</v>
      </c>
      <c r="K5813" s="15" t="n">
        <v>200.9</v>
      </c>
      <c r="L5813" s="22" t="n">
        <v>0</v>
      </c>
      <c r="M5813" s="15" t="n">
        <v>0</v>
      </c>
      <c r="N5813" s="15" t="n">
        <f aca="false">J5813*K5813</f>
        <v>401.8</v>
      </c>
      <c r="O5813" s="15" t="n">
        <f aca="false">N5813*L5813</f>
        <v>0</v>
      </c>
      <c r="P5813" s="15" t="n">
        <f aca="false">N5813-O5813</f>
        <v>401.8</v>
      </c>
      <c r="Q5813" s="15" t="n">
        <f aca="false">J5813*INDEX(dProdutos!$F$2:$F$47,MATCH(E5813,dProdutos!$A$2:$A$47,0))</f>
        <v>161.46</v>
      </c>
      <c r="R5813" s="15" t="n">
        <f aca="false">IF(I5813="Cancelado",0,P5813-Q5813)</f>
        <v>240.34</v>
      </c>
      <c r="S5813" s="17" t="str">
        <f aca="false">INDEX(dProdutos!$D$2:$D$47,MATCH(E5813,dProdutos!$A$2:$A$47,0))</f>
        <v>Calçados</v>
      </c>
    </row>
    <row r="5814" customFormat="false" ht="15" hidden="false" customHeight="false" outlineLevel="0" collapsed="false">
      <c r="A5814" s="17" t="s">
        <v>5058</v>
      </c>
      <c r="B5814" s="17" t="n">
        <v>1</v>
      </c>
      <c r="C5814" s="21" t="n">
        <v>46034</v>
      </c>
      <c r="D5814" s="17" t="s">
        <v>971</v>
      </c>
      <c r="E5814" s="17" t="s">
        <v>98</v>
      </c>
      <c r="F5814" s="17" t="s">
        <v>1501</v>
      </c>
      <c r="G5814" s="17" t="s">
        <v>63</v>
      </c>
      <c r="H5814" s="17" t="s">
        <v>1537</v>
      </c>
      <c r="I5814" s="17" t="s">
        <v>1524</v>
      </c>
      <c r="J5814" s="17" t="n">
        <v>1</v>
      </c>
      <c r="K5814" s="15" t="n">
        <v>108.9</v>
      </c>
      <c r="L5814" s="22" t="n">
        <v>0</v>
      </c>
      <c r="M5814" s="15" t="n">
        <v>0</v>
      </c>
      <c r="N5814" s="15" t="n">
        <f aca="false">J5814*K5814</f>
        <v>108.9</v>
      </c>
      <c r="O5814" s="15" t="n">
        <f aca="false">N5814*L5814</f>
        <v>0</v>
      </c>
      <c r="P5814" s="15" t="n">
        <f aca="false">N5814-O5814</f>
        <v>108.9</v>
      </c>
      <c r="Q5814" s="15" t="n">
        <f aca="false">J5814*INDEX(dProdutos!$F$2:$F$47,MATCH(E5814,dProdutos!$A$2:$A$47,0))</f>
        <v>42.52</v>
      </c>
      <c r="R5814" s="15" t="n">
        <f aca="false">IF(I5814="Cancelado",0,P5814-Q5814)</f>
        <v>66.38</v>
      </c>
      <c r="S5814" s="17" t="str">
        <f aca="false">INDEX(dProdutos!$D$2:$D$47,MATCH(E5814,dProdutos!$A$2:$A$47,0))</f>
        <v>Moda Feminina</v>
      </c>
    </row>
    <row r="5815" customFormat="false" ht="15" hidden="false" customHeight="false" outlineLevel="0" collapsed="false">
      <c r="A5815" s="17" t="s">
        <v>5059</v>
      </c>
      <c r="B5815" s="17" t="n">
        <v>1</v>
      </c>
      <c r="C5815" s="21" t="n">
        <v>46034</v>
      </c>
      <c r="D5815" s="17" t="s">
        <v>1141</v>
      </c>
      <c r="E5815" s="17" t="s">
        <v>195</v>
      </c>
      <c r="F5815" s="17" t="s">
        <v>1503</v>
      </c>
      <c r="G5815" s="17" t="s">
        <v>61</v>
      </c>
      <c r="H5815" s="17" t="s">
        <v>1537</v>
      </c>
      <c r="I5815" s="17" t="s">
        <v>1524</v>
      </c>
      <c r="J5815" s="17" t="n">
        <v>1</v>
      </c>
      <c r="K5815" s="15" t="n">
        <v>72.9</v>
      </c>
      <c r="L5815" s="22" t="n">
        <v>0.1</v>
      </c>
      <c r="M5815" s="15" t="n">
        <v>0</v>
      </c>
      <c r="N5815" s="15" t="n">
        <f aca="false">J5815*K5815</f>
        <v>72.9</v>
      </c>
      <c r="O5815" s="15" t="n">
        <f aca="false">N5815*L5815</f>
        <v>7.29</v>
      </c>
      <c r="P5815" s="15" t="n">
        <f aca="false">N5815-O5815</f>
        <v>65.61</v>
      </c>
      <c r="Q5815" s="15" t="n">
        <f aca="false">J5815*INDEX(dProdutos!$F$2:$F$47,MATCH(E5815,dProdutos!$A$2:$A$47,0))</f>
        <v>39.23</v>
      </c>
      <c r="R5815" s="15" t="n">
        <f aca="false">IF(I5815="Cancelado",0,P5815-Q5815)</f>
        <v>26.38</v>
      </c>
      <c r="S5815" s="17" t="str">
        <f aca="false">INDEX(dProdutos!$D$2:$D$47,MATCH(E5815,dProdutos!$A$2:$A$47,0))</f>
        <v>Eletrônicos</v>
      </c>
    </row>
    <row r="5816" customFormat="false" ht="15" hidden="false" customHeight="false" outlineLevel="0" collapsed="false">
      <c r="A5816" s="17" t="s">
        <v>5060</v>
      </c>
      <c r="B5816" s="17" t="n">
        <v>1</v>
      </c>
      <c r="C5816" s="21" t="n">
        <v>46034</v>
      </c>
      <c r="D5816" s="17" t="s">
        <v>294</v>
      </c>
      <c r="E5816" s="17" t="s">
        <v>102</v>
      </c>
      <c r="F5816" s="17" t="s">
        <v>1487</v>
      </c>
      <c r="G5816" s="17" t="s">
        <v>62</v>
      </c>
      <c r="H5816" s="17" t="s">
        <v>1527</v>
      </c>
      <c r="I5816" s="17" t="s">
        <v>1524</v>
      </c>
      <c r="J5816" s="17" t="n">
        <v>1</v>
      </c>
      <c r="K5816" s="15" t="n">
        <v>65.9</v>
      </c>
      <c r="L5816" s="22" t="n">
        <v>0.15</v>
      </c>
      <c r="M5816" s="15" t="n">
        <v>31.56</v>
      </c>
      <c r="N5816" s="15" t="n">
        <f aca="false">J5816*K5816</f>
        <v>65.9</v>
      </c>
      <c r="O5816" s="15" t="n">
        <f aca="false">N5816*L5816</f>
        <v>9.885</v>
      </c>
      <c r="P5816" s="15" t="n">
        <f aca="false">N5816-O5816</f>
        <v>56.015</v>
      </c>
      <c r="Q5816" s="15" t="n">
        <f aca="false">J5816*INDEX(dProdutos!$F$2:$F$47,MATCH(E5816,dProdutos!$A$2:$A$47,0))</f>
        <v>29.68</v>
      </c>
      <c r="R5816" s="15" t="n">
        <f aca="false">IF(I5816="Cancelado",0,P5816-Q5816)</f>
        <v>26.335</v>
      </c>
      <c r="S5816" s="17" t="str">
        <f aca="false">INDEX(dProdutos!$D$2:$D$47,MATCH(E5816,dProdutos!$A$2:$A$47,0))</f>
        <v>Moda Masculina</v>
      </c>
    </row>
    <row r="5817" customFormat="false" ht="15" hidden="false" customHeight="false" outlineLevel="0" collapsed="false">
      <c r="A5817" s="17" t="s">
        <v>5061</v>
      </c>
      <c r="B5817" s="17" t="n">
        <v>1</v>
      </c>
      <c r="C5817" s="21" t="n">
        <v>46034</v>
      </c>
      <c r="D5817" s="17" t="s">
        <v>336</v>
      </c>
      <c r="E5817" s="17" t="s">
        <v>95</v>
      </c>
      <c r="F5817" s="17" t="s">
        <v>1487</v>
      </c>
      <c r="G5817" s="17" t="s">
        <v>59</v>
      </c>
      <c r="H5817" s="17" t="s">
        <v>1537</v>
      </c>
      <c r="I5817" s="17" t="s">
        <v>1524</v>
      </c>
      <c r="J5817" s="17" t="n">
        <v>2</v>
      </c>
      <c r="K5817" s="15" t="n">
        <v>77.9</v>
      </c>
      <c r="L5817" s="22" t="n">
        <v>0</v>
      </c>
      <c r="M5817" s="15" t="n">
        <v>0</v>
      </c>
      <c r="N5817" s="15" t="n">
        <f aca="false">J5817*K5817</f>
        <v>155.8</v>
      </c>
      <c r="O5817" s="15" t="n">
        <f aca="false">N5817*L5817</f>
        <v>0</v>
      </c>
      <c r="P5817" s="15" t="n">
        <f aca="false">N5817-O5817</f>
        <v>155.8</v>
      </c>
      <c r="Q5817" s="15" t="n">
        <f aca="false">J5817*INDEX(dProdutos!$F$2:$F$47,MATCH(E5817,dProdutos!$A$2:$A$47,0))</f>
        <v>73.42</v>
      </c>
      <c r="R5817" s="15" t="n">
        <f aca="false">IF(I5817="Cancelado",0,P5817-Q5817)</f>
        <v>82.38</v>
      </c>
      <c r="S5817" s="17" t="str">
        <f aca="false">INDEX(dProdutos!$D$2:$D$47,MATCH(E5817,dProdutos!$A$2:$A$47,0))</f>
        <v>Moda Feminina</v>
      </c>
    </row>
    <row r="5818" customFormat="false" ht="15" hidden="false" customHeight="false" outlineLevel="0" collapsed="false">
      <c r="A5818" s="17" t="s">
        <v>5061</v>
      </c>
      <c r="B5818" s="17" t="n">
        <v>2</v>
      </c>
      <c r="C5818" s="21" t="n">
        <v>46034</v>
      </c>
      <c r="D5818" s="17" t="s">
        <v>336</v>
      </c>
      <c r="E5818" s="17" t="s">
        <v>102</v>
      </c>
      <c r="F5818" s="17" t="s">
        <v>1487</v>
      </c>
      <c r="G5818" s="17" t="s">
        <v>59</v>
      </c>
      <c r="H5818" s="17" t="s">
        <v>1537</v>
      </c>
      <c r="I5818" s="17" t="s">
        <v>1524</v>
      </c>
      <c r="J5818" s="17" t="n">
        <v>1</v>
      </c>
      <c r="K5818" s="15" t="n">
        <v>65.9</v>
      </c>
      <c r="L5818" s="22" t="n">
        <v>0</v>
      </c>
      <c r="M5818" s="15" t="n">
        <v>0</v>
      </c>
      <c r="N5818" s="15" t="n">
        <f aca="false">J5818*K5818</f>
        <v>65.9</v>
      </c>
      <c r="O5818" s="15" t="n">
        <f aca="false">N5818*L5818</f>
        <v>0</v>
      </c>
      <c r="P5818" s="15" t="n">
        <f aca="false">N5818-O5818</f>
        <v>65.9</v>
      </c>
      <c r="Q5818" s="15" t="n">
        <f aca="false">J5818*INDEX(dProdutos!$F$2:$F$47,MATCH(E5818,dProdutos!$A$2:$A$47,0))</f>
        <v>29.68</v>
      </c>
      <c r="R5818" s="15" t="n">
        <f aca="false">IF(I5818="Cancelado",0,P5818-Q5818)</f>
        <v>36.22</v>
      </c>
      <c r="S5818" s="17" t="str">
        <f aca="false">INDEX(dProdutos!$D$2:$D$47,MATCH(E5818,dProdutos!$A$2:$A$47,0))</f>
        <v>Moda Masculina</v>
      </c>
    </row>
    <row r="5819" customFormat="false" ht="15" hidden="false" customHeight="false" outlineLevel="0" collapsed="false">
      <c r="A5819" s="17" t="s">
        <v>5061</v>
      </c>
      <c r="B5819" s="17" t="n">
        <v>3</v>
      </c>
      <c r="C5819" s="21" t="n">
        <v>46034</v>
      </c>
      <c r="D5819" s="17" t="s">
        <v>336</v>
      </c>
      <c r="E5819" s="17" t="s">
        <v>105</v>
      </c>
      <c r="F5819" s="17" t="s">
        <v>1487</v>
      </c>
      <c r="G5819" s="17" t="s">
        <v>59</v>
      </c>
      <c r="H5819" s="17" t="s">
        <v>1537</v>
      </c>
      <c r="I5819" s="17" t="s">
        <v>1524</v>
      </c>
      <c r="J5819" s="17" t="n">
        <v>1</v>
      </c>
      <c r="K5819" s="15" t="n">
        <v>175.9</v>
      </c>
      <c r="L5819" s="22" t="n">
        <v>0</v>
      </c>
      <c r="M5819" s="15" t="n">
        <v>0</v>
      </c>
      <c r="N5819" s="15" t="n">
        <f aca="false">J5819*K5819</f>
        <v>175.9</v>
      </c>
      <c r="O5819" s="15" t="n">
        <f aca="false">N5819*L5819</f>
        <v>0</v>
      </c>
      <c r="P5819" s="15" t="n">
        <f aca="false">N5819-O5819</f>
        <v>175.9</v>
      </c>
      <c r="Q5819" s="15" t="n">
        <f aca="false">J5819*INDEX(dProdutos!$F$2:$F$47,MATCH(E5819,dProdutos!$A$2:$A$47,0))</f>
        <v>96.59</v>
      </c>
      <c r="R5819" s="15" t="n">
        <f aca="false">IF(I5819="Cancelado",0,P5819-Q5819)</f>
        <v>79.31</v>
      </c>
      <c r="S5819" s="17" t="str">
        <f aca="false">INDEX(dProdutos!$D$2:$D$47,MATCH(E5819,dProdutos!$A$2:$A$47,0))</f>
        <v>Moda Masculina</v>
      </c>
    </row>
    <row r="5820" customFormat="false" ht="15" hidden="false" customHeight="false" outlineLevel="0" collapsed="false">
      <c r="A5820" s="17" t="s">
        <v>5062</v>
      </c>
      <c r="B5820" s="17" t="n">
        <v>1</v>
      </c>
      <c r="C5820" s="21" t="n">
        <v>46034</v>
      </c>
      <c r="D5820" s="17" t="s">
        <v>1008</v>
      </c>
      <c r="E5820" s="17" t="s">
        <v>129</v>
      </c>
      <c r="F5820" s="17" t="s">
        <v>1499</v>
      </c>
      <c r="G5820" s="17" t="s">
        <v>60</v>
      </c>
      <c r="H5820" s="17" t="s">
        <v>1537</v>
      </c>
      <c r="I5820" s="17" t="s">
        <v>1524</v>
      </c>
      <c r="J5820" s="17" t="n">
        <v>1</v>
      </c>
      <c r="K5820" s="15" t="n">
        <v>105.9</v>
      </c>
      <c r="L5820" s="22" t="n">
        <v>0.1</v>
      </c>
      <c r="M5820" s="15" t="n">
        <v>0</v>
      </c>
      <c r="N5820" s="15" t="n">
        <f aca="false">J5820*K5820</f>
        <v>105.9</v>
      </c>
      <c r="O5820" s="15" t="n">
        <f aca="false">N5820*L5820</f>
        <v>10.59</v>
      </c>
      <c r="P5820" s="15" t="n">
        <f aca="false">N5820-O5820</f>
        <v>95.31</v>
      </c>
      <c r="Q5820" s="15" t="n">
        <f aca="false">J5820*INDEX(dProdutos!$F$2:$F$47,MATCH(E5820,dProdutos!$A$2:$A$47,0))</f>
        <v>43.79</v>
      </c>
      <c r="R5820" s="15" t="n">
        <f aca="false">IF(I5820="Cancelado",0,P5820-Q5820)</f>
        <v>51.52</v>
      </c>
      <c r="S5820" s="17" t="str">
        <f aca="false">INDEX(dProdutos!$D$2:$D$47,MATCH(E5820,dProdutos!$A$2:$A$47,0))</f>
        <v>Calçados</v>
      </c>
    </row>
    <row r="5821" customFormat="false" ht="15" hidden="false" customHeight="false" outlineLevel="0" collapsed="false">
      <c r="A5821" s="17" t="s">
        <v>5062</v>
      </c>
      <c r="B5821" s="17" t="n">
        <v>2</v>
      </c>
      <c r="C5821" s="21" t="n">
        <v>46034</v>
      </c>
      <c r="D5821" s="17" t="s">
        <v>1008</v>
      </c>
      <c r="E5821" s="17" t="s">
        <v>108</v>
      </c>
      <c r="F5821" s="17" t="s">
        <v>1499</v>
      </c>
      <c r="G5821" s="17" t="s">
        <v>60</v>
      </c>
      <c r="H5821" s="17" t="s">
        <v>1537</v>
      </c>
      <c r="I5821" s="17" t="s">
        <v>1524</v>
      </c>
      <c r="J5821" s="17" t="n">
        <v>2</v>
      </c>
      <c r="K5821" s="15" t="n">
        <v>265.9</v>
      </c>
      <c r="L5821" s="22" t="n">
        <v>0.1</v>
      </c>
      <c r="M5821" s="15" t="n">
        <v>0</v>
      </c>
      <c r="N5821" s="15" t="n">
        <f aca="false">J5821*K5821</f>
        <v>531.8</v>
      </c>
      <c r="O5821" s="15" t="n">
        <f aca="false">N5821*L5821</f>
        <v>53.18</v>
      </c>
      <c r="P5821" s="15" t="n">
        <f aca="false">N5821-O5821</f>
        <v>478.62</v>
      </c>
      <c r="Q5821" s="15" t="n">
        <f aca="false">J5821*INDEX(dProdutos!$F$2:$F$47,MATCH(E5821,dProdutos!$A$2:$A$47,0))</f>
        <v>311.24</v>
      </c>
      <c r="R5821" s="15" t="n">
        <f aca="false">IF(I5821="Cancelado",0,P5821-Q5821)</f>
        <v>167.38</v>
      </c>
      <c r="S5821" s="17" t="str">
        <f aca="false">INDEX(dProdutos!$D$2:$D$47,MATCH(E5821,dProdutos!$A$2:$A$47,0))</f>
        <v>Moda Masculina</v>
      </c>
    </row>
    <row r="5822" customFormat="false" ht="15" hidden="false" customHeight="false" outlineLevel="0" collapsed="false">
      <c r="A5822" s="17" t="s">
        <v>5063</v>
      </c>
      <c r="B5822" s="17" t="n">
        <v>1</v>
      </c>
      <c r="C5822" s="21" t="n">
        <v>46034</v>
      </c>
      <c r="D5822" s="17" t="s">
        <v>865</v>
      </c>
      <c r="E5822" s="17" t="s">
        <v>102</v>
      </c>
      <c r="F5822" s="17" t="s">
        <v>1487</v>
      </c>
      <c r="G5822" s="17" t="s">
        <v>62</v>
      </c>
      <c r="H5822" s="17" t="s">
        <v>1537</v>
      </c>
      <c r="I5822" s="17" t="s">
        <v>1524</v>
      </c>
      <c r="J5822" s="17" t="n">
        <v>1</v>
      </c>
      <c r="K5822" s="15" t="n">
        <v>65.9</v>
      </c>
      <c r="L5822" s="22" t="n">
        <v>0</v>
      </c>
      <c r="M5822" s="15" t="n">
        <v>0</v>
      </c>
      <c r="N5822" s="15" t="n">
        <f aca="false">J5822*K5822</f>
        <v>65.9</v>
      </c>
      <c r="O5822" s="15" t="n">
        <f aca="false">N5822*L5822</f>
        <v>0</v>
      </c>
      <c r="P5822" s="15" t="n">
        <f aca="false">N5822-O5822</f>
        <v>65.9</v>
      </c>
      <c r="Q5822" s="15" t="n">
        <f aca="false">J5822*INDEX(dProdutos!$F$2:$F$47,MATCH(E5822,dProdutos!$A$2:$A$47,0))</f>
        <v>29.68</v>
      </c>
      <c r="R5822" s="15" t="n">
        <f aca="false">IF(I5822="Cancelado",0,P5822-Q5822)</f>
        <v>36.22</v>
      </c>
      <c r="S5822" s="17" t="str">
        <f aca="false">INDEX(dProdutos!$D$2:$D$47,MATCH(E5822,dProdutos!$A$2:$A$47,0))</f>
        <v>Moda Masculina</v>
      </c>
    </row>
    <row r="5823" customFormat="false" ht="15" hidden="false" customHeight="false" outlineLevel="0" collapsed="false">
      <c r="A5823" s="17" t="s">
        <v>5064</v>
      </c>
      <c r="B5823" s="17" t="n">
        <v>1</v>
      </c>
      <c r="C5823" s="21" t="n">
        <v>46034</v>
      </c>
      <c r="D5823" s="17" t="s">
        <v>458</v>
      </c>
      <c r="E5823" s="17" t="s">
        <v>114</v>
      </c>
      <c r="F5823" s="17" t="s">
        <v>1487</v>
      </c>
      <c r="G5823" s="17" t="s">
        <v>63</v>
      </c>
      <c r="H5823" s="17" t="s">
        <v>1523</v>
      </c>
      <c r="I5823" s="17" t="s">
        <v>1524</v>
      </c>
      <c r="J5823" s="17" t="n">
        <v>1</v>
      </c>
      <c r="K5823" s="15" t="n">
        <v>202.9</v>
      </c>
      <c r="L5823" s="22" t="n">
        <v>0</v>
      </c>
      <c r="M5823" s="15" t="n">
        <v>30.63</v>
      </c>
      <c r="N5823" s="15" t="n">
        <f aca="false">J5823*K5823</f>
        <v>202.9</v>
      </c>
      <c r="O5823" s="15" t="n">
        <f aca="false">N5823*L5823</f>
        <v>0</v>
      </c>
      <c r="P5823" s="15" t="n">
        <f aca="false">N5823-O5823</f>
        <v>202.9</v>
      </c>
      <c r="Q5823" s="15" t="n">
        <f aca="false">J5823*INDEX(dProdutos!$F$2:$F$47,MATCH(E5823,dProdutos!$A$2:$A$47,0))</f>
        <v>110.39</v>
      </c>
      <c r="R5823" s="15" t="n">
        <f aca="false">IF(I5823="Cancelado",0,P5823-Q5823)</f>
        <v>92.51</v>
      </c>
      <c r="S5823" s="17" t="str">
        <f aca="false">INDEX(dProdutos!$D$2:$D$47,MATCH(E5823,dProdutos!$A$2:$A$47,0))</f>
        <v>Moda Masculina</v>
      </c>
    </row>
    <row r="5824" customFormat="false" ht="15" hidden="false" customHeight="false" outlineLevel="0" collapsed="false">
      <c r="A5824" s="17" t="s">
        <v>5064</v>
      </c>
      <c r="B5824" s="17" t="n">
        <v>2</v>
      </c>
      <c r="C5824" s="21" t="n">
        <v>46034</v>
      </c>
      <c r="D5824" s="17" t="s">
        <v>458</v>
      </c>
      <c r="E5824" s="17" t="s">
        <v>165</v>
      </c>
      <c r="F5824" s="17" t="s">
        <v>1487</v>
      </c>
      <c r="G5824" s="17" t="s">
        <v>63</v>
      </c>
      <c r="H5824" s="17" t="s">
        <v>1523</v>
      </c>
      <c r="I5824" s="17" t="s">
        <v>1524</v>
      </c>
      <c r="J5824" s="17" t="n">
        <v>1</v>
      </c>
      <c r="K5824" s="15" t="n">
        <v>231.9</v>
      </c>
      <c r="L5824" s="22" t="n">
        <v>0</v>
      </c>
      <c r="M5824" s="15" t="n">
        <v>0</v>
      </c>
      <c r="N5824" s="15" t="n">
        <f aca="false">J5824*K5824</f>
        <v>231.9</v>
      </c>
      <c r="O5824" s="15" t="n">
        <f aca="false">N5824*L5824</f>
        <v>0</v>
      </c>
      <c r="P5824" s="15" t="n">
        <f aca="false">N5824-O5824</f>
        <v>231.9</v>
      </c>
      <c r="Q5824" s="15" t="n">
        <f aca="false">J5824*INDEX(dProdutos!$F$2:$F$47,MATCH(E5824,dProdutos!$A$2:$A$47,0))</f>
        <v>140.83</v>
      </c>
      <c r="R5824" s="15" t="n">
        <f aca="false">IF(I5824="Cancelado",0,P5824-Q5824)</f>
        <v>91.07</v>
      </c>
      <c r="S5824" s="17" t="str">
        <f aca="false">INDEX(dProdutos!$D$2:$D$47,MATCH(E5824,dProdutos!$A$2:$A$47,0))</f>
        <v>Casa</v>
      </c>
    </row>
    <row r="5825" customFormat="false" ht="15" hidden="false" customHeight="false" outlineLevel="0" collapsed="false">
      <c r="A5825" s="17" t="s">
        <v>5065</v>
      </c>
      <c r="B5825" s="17" t="n">
        <v>1</v>
      </c>
      <c r="C5825" s="21" t="n">
        <v>46034</v>
      </c>
      <c r="D5825" s="17" t="s">
        <v>1330</v>
      </c>
      <c r="E5825" s="17" t="s">
        <v>141</v>
      </c>
      <c r="F5825" s="17" t="s">
        <v>1497</v>
      </c>
      <c r="G5825" s="17" t="s">
        <v>64</v>
      </c>
      <c r="H5825" s="17" t="s">
        <v>1537</v>
      </c>
      <c r="I5825" s="17" t="s">
        <v>1524</v>
      </c>
      <c r="J5825" s="17" t="n">
        <v>2</v>
      </c>
      <c r="K5825" s="15" t="n">
        <v>131.9</v>
      </c>
      <c r="L5825" s="22" t="n">
        <v>0</v>
      </c>
      <c r="M5825" s="15" t="n">
        <v>28.84</v>
      </c>
      <c r="N5825" s="15" t="n">
        <f aca="false">J5825*K5825</f>
        <v>263.8</v>
      </c>
      <c r="O5825" s="15" t="n">
        <f aca="false">N5825*L5825</f>
        <v>0</v>
      </c>
      <c r="P5825" s="15" t="n">
        <f aca="false">N5825-O5825</f>
        <v>263.8</v>
      </c>
      <c r="Q5825" s="15" t="n">
        <f aca="false">J5825*INDEX(dProdutos!$F$2:$F$47,MATCH(E5825,dProdutos!$A$2:$A$47,0))</f>
        <v>163.32</v>
      </c>
      <c r="R5825" s="15" t="n">
        <f aca="false">IF(I5825="Cancelado",0,P5825-Q5825)</f>
        <v>100.48</v>
      </c>
      <c r="S5825" s="17" t="str">
        <f aca="false">INDEX(dProdutos!$D$2:$D$47,MATCH(E5825,dProdutos!$A$2:$A$47,0))</f>
        <v>Acessórios</v>
      </c>
    </row>
    <row r="5826" customFormat="false" ht="15" hidden="false" customHeight="false" outlineLevel="0" collapsed="false">
      <c r="A5826" s="17" t="s">
        <v>5066</v>
      </c>
      <c r="B5826" s="17" t="n">
        <v>1</v>
      </c>
      <c r="C5826" s="21" t="n">
        <v>46034</v>
      </c>
      <c r="D5826" s="17" t="s">
        <v>1199</v>
      </c>
      <c r="E5826" s="17" t="s">
        <v>183</v>
      </c>
      <c r="F5826" s="17" t="s">
        <v>1493</v>
      </c>
      <c r="G5826" s="17" t="s">
        <v>64</v>
      </c>
      <c r="H5826" s="17" t="s">
        <v>1537</v>
      </c>
      <c r="I5826" s="17" t="s">
        <v>1524</v>
      </c>
      <c r="J5826" s="17" t="n">
        <v>1</v>
      </c>
      <c r="K5826" s="15" t="n">
        <v>121.9</v>
      </c>
      <c r="L5826" s="22" t="n">
        <v>0</v>
      </c>
      <c r="M5826" s="15" t="n">
        <v>0</v>
      </c>
      <c r="N5826" s="15" t="n">
        <f aca="false">J5826*K5826</f>
        <v>121.9</v>
      </c>
      <c r="O5826" s="15" t="n">
        <f aca="false">N5826*L5826</f>
        <v>0</v>
      </c>
      <c r="P5826" s="15" t="n">
        <f aca="false">N5826-O5826</f>
        <v>121.9</v>
      </c>
      <c r="Q5826" s="15" t="n">
        <f aca="false">J5826*INDEX(dProdutos!$F$2:$F$47,MATCH(E5826,dProdutos!$A$2:$A$47,0))</f>
        <v>52.76</v>
      </c>
      <c r="R5826" s="15" t="n">
        <f aca="false">IF(I5826="Cancelado",0,P5826-Q5826)</f>
        <v>69.14</v>
      </c>
      <c r="S5826" s="17" t="str">
        <f aca="false">INDEX(dProdutos!$D$2:$D$47,MATCH(E5826,dProdutos!$A$2:$A$47,0))</f>
        <v>Eletrônicos</v>
      </c>
    </row>
    <row r="5827" customFormat="false" ht="15" hidden="false" customHeight="false" outlineLevel="0" collapsed="false">
      <c r="A5827" s="17" t="s">
        <v>5066</v>
      </c>
      <c r="B5827" s="17" t="n">
        <v>2</v>
      </c>
      <c r="C5827" s="21" t="n">
        <v>46034</v>
      </c>
      <c r="D5827" s="17" t="s">
        <v>1199</v>
      </c>
      <c r="E5827" s="17" t="s">
        <v>105</v>
      </c>
      <c r="F5827" s="17" t="s">
        <v>1493</v>
      </c>
      <c r="G5827" s="17" t="s">
        <v>64</v>
      </c>
      <c r="H5827" s="17" t="s">
        <v>1537</v>
      </c>
      <c r="I5827" s="17" t="s">
        <v>1524</v>
      </c>
      <c r="J5827" s="17" t="n">
        <v>1</v>
      </c>
      <c r="K5827" s="15" t="n">
        <v>175.9</v>
      </c>
      <c r="L5827" s="22" t="n">
        <v>0</v>
      </c>
      <c r="M5827" s="15" t="n">
        <v>0</v>
      </c>
      <c r="N5827" s="15" t="n">
        <f aca="false">J5827*K5827</f>
        <v>175.9</v>
      </c>
      <c r="O5827" s="15" t="n">
        <f aca="false">N5827*L5827</f>
        <v>0</v>
      </c>
      <c r="P5827" s="15" t="n">
        <f aca="false">N5827-O5827</f>
        <v>175.9</v>
      </c>
      <c r="Q5827" s="15" t="n">
        <f aca="false">J5827*INDEX(dProdutos!$F$2:$F$47,MATCH(E5827,dProdutos!$A$2:$A$47,0))</f>
        <v>96.59</v>
      </c>
      <c r="R5827" s="15" t="n">
        <f aca="false">IF(I5827="Cancelado",0,P5827-Q5827)</f>
        <v>79.31</v>
      </c>
      <c r="S5827" s="17" t="str">
        <f aca="false">INDEX(dProdutos!$D$2:$D$47,MATCH(E5827,dProdutos!$A$2:$A$47,0))</f>
        <v>Moda Masculina</v>
      </c>
    </row>
    <row r="5828" customFormat="false" ht="15" hidden="false" customHeight="false" outlineLevel="0" collapsed="false">
      <c r="A5828" s="17" t="s">
        <v>5067</v>
      </c>
      <c r="B5828" s="17" t="n">
        <v>1</v>
      </c>
      <c r="C5828" s="21" t="n">
        <v>46035</v>
      </c>
      <c r="D5828" s="17" t="s">
        <v>653</v>
      </c>
      <c r="E5828" s="17" t="s">
        <v>88</v>
      </c>
      <c r="F5828" s="17" t="s">
        <v>1499</v>
      </c>
      <c r="G5828" s="17" t="s">
        <v>64</v>
      </c>
      <c r="H5828" s="17" t="s">
        <v>1523</v>
      </c>
      <c r="I5828" s="17" t="s">
        <v>1524</v>
      </c>
      <c r="J5828" s="17" t="n">
        <v>1</v>
      </c>
      <c r="K5828" s="15" t="n">
        <v>170.9</v>
      </c>
      <c r="L5828" s="22" t="n">
        <v>0</v>
      </c>
      <c r="M5828" s="15" t="n">
        <v>32.33</v>
      </c>
      <c r="N5828" s="15" t="n">
        <f aca="false">J5828*K5828</f>
        <v>170.9</v>
      </c>
      <c r="O5828" s="15" t="n">
        <f aca="false">N5828*L5828</f>
        <v>0</v>
      </c>
      <c r="P5828" s="15" t="n">
        <f aca="false">N5828-O5828</f>
        <v>170.9</v>
      </c>
      <c r="Q5828" s="15" t="n">
        <f aca="false">J5828*INDEX(dProdutos!$F$2:$F$47,MATCH(E5828,dProdutos!$A$2:$A$47,0))</f>
        <v>98.14</v>
      </c>
      <c r="R5828" s="15" t="n">
        <f aca="false">IF(I5828="Cancelado",0,P5828-Q5828)</f>
        <v>72.76</v>
      </c>
      <c r="S5828" s="17" t="str">
        <f aca="false">INDEX(dProdutos!$D$2:$D$47,MATCH(E5828,dProdutos!$A$2:$A$47,0))</f>
        <v>Moda Feminina</v>
      </c>
    </row>
    <row r="5829" customFormat="false" ht="15" hidden="false" customHeight="false" outlineLevel="0" collapsed="false">
      <c r="A5829" s="17" t="s">
        <v>5068</v>
      </c>
      <c r="B5829" s="17" t="n">
        <v>1</v>
      </c>
      <c r="C5829" s="21" t="n">
        <v>46035</v>
      </c>
      <c r="D5829" s="17" t="s">
        <v>846</v>
      </c>
      <c r="E5829" s="17" t="s">
        <v>95</v>
      </c>
      <c r="F5829" s="17" t="s">
        <v>1490</v>
      </c>
      <c r="G5829" s="17" t="s">
        <v>60</v>
      </c>
      <c r="H5829" s="17" t="s">
        <v>1537</v>
      </c>
      <c r="I5829" s="17" t="s">
        <v>1524</v>
      </c>
      <c r="J5829" s="17" t="n">
        <v>2</v>
      </c>
      <c r="K5829" s="15" t="n">
        <v>77.9</v>
      </c>
      <c r="L5829" s="22" t="n">
        <v>0</v>
      </c>
      <c r="M5829" s="15" t="n">
        <v>22.03</v>
      </c>
      <c r="N5829" s="15" t="n">
        <f aca="false">J5829*K5829</f>
        <v>155.8</v>
      </c>
      <c r="O5829" s="15" t="n">
        <f aca="false">N5829*L5829</f>
        <v>0</v>
      </c>
      <c r="P5829" s="15" t="n">
        <f aca="false">N5829-O5829</f>
        <v>155.8</v>
      </c>
      <c r="Q5829" s="15" t="n">
        <f aca="false">J5829*INDEX(dProdutos!$F$2:$F$47,MATCH(E5829,dProdutos!$A$2:$A$47,0))</f>
        <v>73.42</v>
      </c>
      <c r="R5829" s="15" t="n">
        <f aca="false">IF(I5829="Cancelado",0,P5829-Q5829)</f>
        <v>82.38</v>
      </c>
      <c r="S5829" s="17" t="str">
        <f aca="false">INDEX(dProdutos!$D$2:$D$47,MATCH(E5829,dProdutos!$A$2:$A$47,0))</f>
        <v>Moda Feminina</v>
      </c>
    </row>
    <row r="5830" customFormat="false" ht="15" hidden="false" customHeight="false" outlineLevel="0" collapsed="false">
      <c r="A5830" s="17" t="s">
        <v>5069</v>
      </c>
      <c r="B5830" s="17" t="n">
        <v>1</v>
      </c>
      <c r="C5830" s="21" t="n">
        <v>46035</v>
      </c>
      <c r="D5830" s="17" t="s">
        <v>432</v>
      </c>
      <c r="E5830" s="17" t="s">
        <v>114</v>
      </c>
      <c r="F5830" s="17" t="s">
        <v>1490</v>
      </c>
      <c r="G5830" s="17" t="s">
        <v>61</v>
      </c>
      <c r="H5830" s="17" t="s">
        <v>1537</v>
      </c>
      <c r="I5830" s="17" t="s">
        <v>1524</v>
      </c>
      <c r="J5830" s="17" t="n">
        <v>1</v>
      </c>
      <c r="K5830" s="15" t="n">
        <v>202.9</v>
      </c>
      <c r="L5830" s="22" t="n">
        <v>0</v>
      </c>
      <c r="M5830" s="15" t="n">
        <v>24.44</v>
      </c>
      <c r="N5830" s="15" t="n">
        <f aca="false">J5830*K5830</f>
        <v>202.9</v>
      </c>
      <c r="O5830" s="15" t="n">
        <f aca="false">N5830*L5830</f>
        <v>0</v>
      </c>
      <c r="P5830" s="15" t="n">
        <f aca="false">N5830-O5830</f>
        <v>202.9</v>
      </c>
      <c r="Q5830" s="15" t="n">
        <f aca="false">J5830*INDEX(dProdutos!$F$2:$F$47,MATCH(E5830,dProdutos!$A$2:$A$47,0))</f>
        <v>110.39</v>
      </c>
      <c r="R5830" s="15" t="n">
        <f aca="false">IF(I5830="Cancelado",0,P5830-Q5830)</f>
        <v>92.51</v>
      </c>
      <c r="S5830" s="17" t="str">
        <f aca="false">INDEX(dProdutos!$D$2:$D$47,MATCH(E5830,dProdutos!$A$2:$A$47,0))</f>
        <v>Moda Masculina</v>
      </c>
    </row>
    <row r="5831" customFormat="false" ht="15" hidden="false" customHeight="false" outlineLevel="0" collapsed="false">
      <c r="A5831" s="17" t="s">
        <v>5070</v>
      </c>
      <c r="B5831" s="17" t="n">
        <v>1</v>
      </c>
      <c r="C5831" s="21" t="n">
        <v>46035</v>
      </c>
      <c r="D5831" s="17" t="s">
        <v>1443</v>
      </c>
      <c r="E5831" s="17" t="s">
        <v>204</v>
      </c>
      <c r="F5831" s="17" t="s">
        <v>1497</v>
      </c>
      <c r="G5831" s="17" t="s">
        <v>64</v>
      </c>
      <c r="H5831" s="17" t="s">
        <v>1537</v>
      </c>
      <c r="I5831" s="17" t="s">
        <v>1524</v>
      </c>
      <c r="J5831" s="17" t="n">
        <v>1</v>
      </c>
      <c r="K5831" s="15" t="n">
        <v>64.9</v>
      </c>
      <c r="L5831" s="22" t="n">
        <v>0</v>
      </c>
      <c r="M5831" s="15" t="n">
        <v>18.16</v>
      </c>
      <c r="N5831" s="15" t="n">
        <f aca="false">J5831*K5831</f>
        <v>64.9</v>
      </c>
      <c r="O5831" s="15" t="n">
        <f aca="false">N5831*L5831</f>
        <v>0</v>
      </c>
      <c r="P5831" s="15" t="n">
        <f aca="false">N5831-O5831</f>
        <v>64.9</v>
      </c>
      <c r="Q5831" s="15" t="n">
        <f aca="false">J5831*INDEX(dProdutos!$F$2:$F$47,MATCH(E5831,dProdutos!$A$2:$A$47,0))</f>
        <v>27.52</v>
      </c>
      <c r="R5831" s="15" t="n">
        <f aca="false">IF(I5831="Cancelado",0,P5831-Q5831)</f>
        <v>37.38</v>
      </c>
      <c r="S5831" s="17" t="str">
        <f aca="false">INDEX(dProdutos!$D$2:$D$47,MATCH(E5831,dProdutos!$A$2:$A$47,0))</f>
        <v>Beleza</v>
      </c>
    </row>
    <row r="5832" customFormat="false" ht="15" hidden="false" customHeight="false" outlineLevel="0" collapsed="false">
      <c r="A5832" s="17" t="s">
        <v>5070</v>
      </c>
      <c r="B5832" s="17" t="n">
        <v>2</v>
      </c>
      <c r="C5832" s="21" t="n">
        <v>46035</v>
      </c>
      <c r="D5832" s="17" t="s">
        <v>1443</v>
      </c>
      <c r="E5832" s="17" t="s">
        <v>129</v>
      </c>
      <c r="F5832" s="17" t="s">
        <v>1497</v>
      </c>
      <c r="G5832" s="17" t="s">
        <v>64</v>
      </c>
      <c r="H5832" s="17" t="s">
        <v>1537</v>
      </c>
      <c r="I5832" s="17" t="s">
        <v>1524</v>
      </c>
      <c r="J5832" s="17" t="n">
        <v>1</v>
      </c>
      <c r="K5832" s="15" t="n">
        <v>105.9</v>
      </c>
      <c r="L5832" s="22" t="n">
        <v>0</v>
      </c>
      <c r="M5832" s="15" t="n">
        <v>0</v>
      </c>
      <c r="N5832" s="15" t="n">
        <f aca="false">J5832*K5832</f>
        <v>105.9</v>
      </c>
      <c r="O5832" s="15" t="n">
        <f aca="false">N5832*L5832</f>
        <v>0</v>
      </c>
      <c r="P5832" s="15" t="n">
        <f aca="false">N5832-O5832</f>
        <v>105.9</v>
      </c>
      <c r="Q5832" s="15" t="n">
        <f aca="false">J5832*INDEX(dProdutos!$F$2:$F$47,MATCH(E5832,dProdutos!$A$2:$A$47,0))</f>
        <v>43.79</v>
      </c>
      <c r="R5832" s="15" t="n">
        <f aca="false">IF(I5832="Cancelado",0,P5832-Q5832)</f>
        <v>62.11</v>
      </c>
      <c r="S5832" s="17" t="str">
        <f aca="false">INDEX(dProdutos!$D$2:$D$47,MATCH(E5832,dProdutos!$A$2:$A$47,0))</f>
        <v>Calçados</v>
      </c>
    </row>
    <row r="5833" customFormat="false" ht="15" hidden="false" customHeight="false" outlineLevel="0" collapsed="false">
      <c r="A5833" s="17" t="s">
        <v>5070</v>
      </c>
      <c r="B5833" s="17" t="n">
        <v>3</v>
      </c>
      <c r="C5833" s="21" t="n">
        <v>46035</v>
      </c>
      <c r="D5833" s="17" t="s">
        <v>1443</v>
      </c>
      <c r="E5833" s="17" t="s">
        <v>141</v>
      </c>
      <c r="F5833" s="17" t="s">
        <v>1497</v>
      </c>
      <c r="G5833" s="17" t="s">
        <v>64</v>
      </c>
      <c r="H5833" s="17" t="s">
        <v>1537</v>
      </c>
      <c r="I5833" s="17" t="s">
        <v>1524</v>
      </c>
      <c r="J5833" s="17" t="n">
        <v>2</v>
      </c>
      <c r="K5833" s="15" t="n">
        <v>131.9</v>
      </c>
      <c r="L5833" s="22" t="n">
        <v>0</v>
      </c>
      <c r="M5833" s="15" t="n">
        <v>0</v>
      </c>
      <c r="N5833" s="15" t="n">
        <f aca="false">J5833*K5833</f>
        <v>263.8</v>
      </c>
      <c r="O5833" s="15" t="n">
        <f aca="false">N5833*L5833</f>
        <v>0</v>
      </c>
      <c r="P5833" s="15" t="n">
        <f aca="false">N5833-O5833</f>
        <v>263.8</v>
      </c>
      <c r="Q5833" s="15" t="n">
        <f aca="false">J5833*INDEX(dProdutos!$F$2:$F$47,MATCH(E5833,dProdutos!$A$2:$A$47,0))</f>
        <v>163.32</v>
      </c>
      <c r="R5833" s="15" t="n">
        <f aca="false">IF(I5833="Cancelado",0,P5833-Q5833)</f>
        <v>100.48</v>
      </c>
      <c r="S5833" s="17" t="str">
        <f aca="false">INDEX(dProdutos!$D$2:$D$47,MATCH(E5833,dProdutos!$A$2:$A$47,0))</f>
        <v>Acessórios</v>
      </c>
    </row>
    <row r="5834" customFormat="false" ht="15" hidden="false" customHeight="false" outlineLevel="0" collapsed="false">
      <c r="A5834" s="17" t="s">
        <v>5071</v>
      </c>
      <c r="B5834" s="17" t="n">
        <v>1</v>
      </c>
      <c r="C5834" s="21" t="n">
        <v>46035</v>
      </c>
      <c r="D5834" s="17" t="s">
        <v>1004</v>
      </c>
      <c r="E5834" s="17" t="s">
        <v>105</v>
      </c>
      <c r="F5834" s="17" t="s">
        <v>1503</v>
      </c>
      <c r="G5834" s="17" t="s">
        <v>61</v>
      </c>
      <c r="H5834" s="17" t="s">
        <v>1540</v>
      </c>
      <c r="I5834" s="17" t="s">
        <v>1524</v>
      </c>
      <c r="J5834" s="17" t="n">
        <v>1</v>
      </c>
      <c r="K5834" s="15" t="n">
        <v>175.9</v>
      </c>
      <c r="L5834" s="22" t="n">
        <v>0</v>
      </c>
      <c r="M5834" s="15" t="n">
        <v>22.39</v>
      </c>
      <c r="N5834" s="15" t="n">
        <f aca="false">J5834*K5834</f>
        <v>175.9</v>
      </c>
      <c r="O5834" s="15" t="n">
        <f aca="false">N5834*L5834</f>
        <v>0</v>
      </c>
      <c r="P5834" s="15" t="n">
        <f aca="false">N5834-O5834</f>
        <v>175.9</v>
      </c>
      <c r="Q5834" s="15" t="n">
        <f aca="false">J5834*INDEX(dProdutos!$F$2:$F$47,MATCH(E5834,dProdutos!$A$2:$A$47,0))</f>
        <v>96.59</v>
      </c>
      <c r="R5834" s="15" t="n">
        <f aca="false">IF(I5834="Cancelado",0,P5834-Q5834)</f>
        <v>79.31</v>
      </c>
      <c r="S5834" s="17" t="str">
        <f aca="false">INDEX(dProdutos!$D$2:$D$47,MATCH(E5834,dProdutos!$A$2:$A$47,0))</f>
        <v>Moda Masculina</v>
      </c>
    </row>
    <row r="5835" customFormat="false" ht="15" hidden="false" customHeight="false" outlineLevel="0" collapsed="false">
      <c r="A5835" s="17" t="s">
        <v>5072</v>
      </c>
      <c r="B5835" s="17" t="n">
        <v>1</v>
      </c>
      <c r="C5835" s="21" t="n">
        <v>46035</v>
      </c>
      <c r="D5835" s="17" t="s">
        <v>557</v>
      </c>
      <c r="E5835" s="17" t="s">
        <v>150</v>
      </c>
      <c r="F5835" s="17" t="s">
        <v>1499</v>
      </c>
      <c r="G5835" s="17" t="s">
        <v>62</v>
      </c>
      <c r="H5835" s="17" t="s">
        <v>1523</v>
      </c>
      <c r="I5835" s="17" t="s">
        <v>1524</v>
      </c>
      <c r="J5835" s="17" t="n">
        <v>1</v>
      </c>
      <c r="K5835" s="15" t="n">
        <v>71.9</v>
      </c>
      <c r="L5835" s="22" t="n">
        <v>0</v>
      </c>
      <c r="M5835" s="15" t="n">
        <v>12.71</v>
      </c>
      <c r="N5835" s="15" t="n">
        <f aca="false">J5835*K5835</f>
        <v>71.9</v>
      </c>
      <c r="O5835" s="15" t="n">
        <f aca="false">N5835*L5835</f>
        <v>0</v>
      </c>
      <c r="P5835" s="15" t="n">
        <f aca="false">N5835-O5835</f>
        <v>71.9</v>
      </c>
      <c r="Q5835" s="15" t="n">
        <f aca="false">J5835*INDEX(dProdutos!$F$2:$F$47,MATCH(E5835,dProdutos!$A$2:$A$47,0))</f>
        <v>27.38</v>
      </c>
      <c r="R5835" s="15" t="n">
        <f aca="false">IF(I5835="Cancelado",0,P5835-Q5835)</f>
        <v>44.52</v>
      </c>
      <c r="S5835" s="17" t="str">
        <f aca="false">INDEX(dProdutos!$D$2:$D$47,MATCH(E5835,dProdutos!$A$2:$A$47,0))</f>
        <v>Acessórios</v>
      </c>
    </row>
    <row r="5836" customFormat="false" ht="15" hidden="false" customHeight="false" outlineLevel="0" collapsed="false">
      <c r="A5836" s="17" t="s">
        <v>5072</v>
      </c>
      <c r="B5836" s="17" t="n">
        <v>2</v>
      </c>
      <c r="C5836" s="21" t="n">
        <v>46035</v>
      </c>
      <c r="D5836" s="17" t="s">
        <v>557</v>
      </c>
      <c r="E5836" s="17" t="s">
        <v>183</v>
      </c>
      <c r="F5836" s="17" t="s">
        <v>1499</v>
      </c>
      <c r="G5836" s="17" t="s">
        <v>62</v>
      </c>
      <c r="H5836" s="17" t="s">
        <v>1523</v>
      </c>
      <c r="I5836" s="17" t="s">
        <v>1524</v>
      </c>
      <c r="J5836" s="17" t="n">
        <v>1</v>
      </c>
      <c r="K5836" s="15" t="n">
        <v>121.9</v>
      </c>
      <c r="L5836" s="22" t="n">
        <v>0</v>
      </c>
      <c r="M5836" s="15" t="n">
        <v>0</v>
      </c>
      <c r="N5836" s="15" t="n">
        <f aca="false">J5836*K5836</f>
        <v>121.9</v>
      </c>
      <c r="O5836" s="15" t="n">
        <f aca="false">N5836*L5836</f>
        <v>0</v>
      </c>
      <c r="P5836" s="15" t="n">
        <f aca="false">N5836-O5836</f>
        <v>121.9</v>
      </c>
      <c r="Q5836" s="15" t="n">
        <f aca="false">J5836*INDEX(dProdutos!$F$2:$F$47,MATCH(E5836,dProdutos!$A$2:$A$47,0))</f>
        <v>52.76</v>
      </c>
      <c r="R5836" s="15" t="n">
        <f aca="false">IF(I5836="Cancelado",0,P5836-Q5836)</f>
        <v>69.14</v>
      </c>
      <c r="S5836" s="17" t="str">
        <f aca="false">INDEX(dProdutos!$D$2:$D$47,MATCH(E5836,dProdutos!$A$2:$A$47,0))</f>
        <v>Eletrônicos</v>
      </c>
    </row>
    <row r="5837" customFormat="false" ht="15" hidden="false" customHeight="false" outlineLevel="0" collapsed="false">
      <c r="A5837" s="17" t="s">
        <v>5073</v>
      </c>
      <c r="B5837" s="17" t="n">
        <v>1</v>
      </c>
      <c r="C5837" s="21" t="n">
        <v>46035</v>
      </c>
      <c r="D5837" s="17" t="s">
        <v>275</v>
      </c>
      <c r="E5837" s="17" t="s">
        <v>138</v>
      </c>
      <c r="F5837" s="17" t="s">
        <v>1495</v>
      </c>
      <c r="G5837" s="17" t="s">
        <v>60</v>
      </c>
      <c r="H5837" s="17" t="s">
        <v>1537</v>
      </c>
      <c r="I5837" s="17" t="s">
        <v>1524</v>
      </c>
      <c r="J5837" s="17" t="n">
        <v>1</v>
      </c>
      <c r="K5837" s="15" t="n">
        <v>231.9</v>
      </c>
      <c r="L5837" s="22" t="n">
        <v>0.05</v>
      </c>
      <c r="M5837" s="15" t="n">
        <v>0</v>
      </c>
      <c r="N5837" s="15" t="n">
        <f aca="false">J5837*K5837</f>
        <v>231.9</v>
      </c>
      <c r="O5837" s="15" t="n">
        <f aca="false">N5837*L5837</f>
        <v>11.595</v>
      </c>
      <c r="P5837" s="15" t="n">
        <f aca="false">N5837-O5837</f>
        <v>220.305</v>
      </c>
      <c r="Q5837" s="15" t="n">
        <f aca="false">J5837*INDEX(dProdutos!$F$2:$F$47,MATCH(E5837,dProdutos!$A$2:$A$47,0))</f>
        <v>132.21</v>
      </c>
      <c r="R5837" s="15" t="n">
        <f aca="false">IF(I5837="Cancelado",0,P5837-Q5837)</f>
        <v>88.095</v>
      </c>
      <c r="S5837" s="17" t="str">
        <f aca="false">INDEX(dProdutos!$D$2:$D$47,MATCH(E5837,dProdutos!$A$2:$A$47,0))</f>
        <v>Calçados</v>
      </c>
    </row>
    <row r="5838" customFormat="false" ht="15" hidden="false" customHeight="false" outlineLevel="0" collapsed="false">
      <c r="A5838" s="17" t="s">
        <v>5073</v>
      </c>
      <c r="B5838" s="17" t="n">
        <v>2</v>
      </c>
      <c r="C5838" s="21" t="n">
        <v>46035</v>
      </c>
      <c r="D5838" s="17" t="s">
        <v>275</v>
      </c>
      <c r="E5838" s="17" t="s">
        <v>126</v>
      </c>
      <c r="F5838" s="17" t="s">
        <v>1495</v>
      </c>
      <c r="G5838" s="17" t="s">
        <v>60</v>
      </c>
      <c r="H5838" s="17" t="s">
        <v>1537</v>
      </c>
      <c r="I5838" s="17" t="s">
        <v>1524</v>
      </c>
      <c r="J5838" s="17" t="n">
        <v>1</v>
      </c>
      <c r="K5838" s="15" t="n">
        <v>296.9</v>
      </c>
      <c r="L5838" s="22" t="n">
        <v>0</v>
      </c>
      <c r="M5838" s="15" t="n">
        <v>0</v>
      </c>
      <c r="N5838" s="15" t="n">
        <f aca="false">J5838*K5838</f>
        <v>296.9</v>
      </c>
      <c r="O5838" s="15" t="n">
        <f aca="false">N5838*L5838</f>
        <v>0</v>
      </c>
      <c r="P5838" s="15" t="n">
        <f aca="false">N5838-O5838</f>
        <v>296.9</v>
      </c>
      <c r="Q5838" s="15" t="n">
        <f aca="false">J5838*INDEX(dProdutos!$F$2:$F$47,MATCH(E5838,dProdutos!$A$2:$A$47,0))</f>
        <v>135.24</v>
      </c>
      <c r="R5838" s="15" t="n">
        <f aca="false">IF(I5838="Cancelado",0,P5838-Q5838)</f>
        <v>161.66</v>
      </c>
      <c r="S5838" s="17" t="str">
        <f aca="false">INDEX(dProdutos!$D$2:$D$47,MATCH(E5838,dProdutos!$A$2:$A$47,0))</f>
        <v>Calçados</v>
      </c>
    </row>
    <row r="5839" customFormat="false" ht="15" hidden="false" customHeight="false" outlineLevel="0" collapsed="false">
      <c r="A5839" s="17" t="s">
        <v>5074</v>
      </c>
      <c r="B5839" s="17" t="n">
        <v>1</v>
      </c>
      <c r="C5839" s="21" t="n">
        <v>46035</v>
      </c>
      <c r="D5839" s="17" t="s">
        <v>936</v>
      </c>
      <c r="E5839" s="17" t="s">
        <v>108</v>
      </c>
      <c r="F5839" s="17" t="s">
        <v>1501</v>
      </c>
      <c r="G5839" s="17" t="s">
        <v>61</v>
      </c>
      <c r="H5839" s="17" t="s">
        <v>1523</v>
      </c>
      <c r="I5839" s="17" t="s">
        <v>1524</v>
      </c>
      <c r="J5839" s="17" t="n">
        <v>1</v>
      </c>
      <c r="K5839" s="15" t="n">
        <v>265.9</v>
      </c>
      <c r="L5839" s="22" t="n">
        <v>0</v>
      </c>
      <c r="M5839" s="15" t="n">
        <v>0</v>
      </c>
      <c r="N5839" s="15" t="n">
        <f aca="false">J5839*K5839</f>
        <v>265.9</v>
      </c>
      <c r="O5839" s="15" t="n">
        <f aca="false">N5839*L5839</f>
        <v>0</v>
      </c>
      <c r="P5839" s="15" t="n">
        <f aca="false">N5839-O5839</f>
        <v>265.9</v>
      </c>
      <c r="Q5839" s="15" t="n">
        <f aca="false">J5839*INDEX(dProdutos!$F$2:$F$47,MATCH(E5839,dProdutos!$A$2:$A$47,0))</f>
        <v>155.62</v>
      </c>
      <c r="R5839" s="15" t="n">
        <f aca="false">IF(I5839="Cancelado",0,P5839-Q5839)</f>
        <v>110.28</v>
      </c>
      <c r="S5839" s="17" t="str">
        <f aca="false">INDEX(dProdutos!$D$2:$D$47,MATCH(E5839,dProdutos!$A$2:$A$47,0))</f>
        <v>Moda Masculina</v>
      </c>
    </row>
    <row r="5840" customFormat="false" ht="15" hidden="false" customHeight="false" outlineLevel="0" collapsed="false">
      <c r="A5840" s="17" t="s">
        <v>5074</v>
      </c>
      <c r="B5840" s="17" t="n">
        <v>2</v>
      </c>
      <c r="C5840" s="21" t="n">
        <v>46035</v>
      </c>
      <c r="D5840" s="17" t="s">
        <v>936</v>
      </c>
      <c r="E5840" s="17" t="s">
        <v>165</v>
      </c>
      <c r="F5840" s="17" t="s">
        <v>1501</v>
      </c>
      <c r="G5840" s="17" t="s">
        <v>61</v>
      </c>
      <c r="H5840" s="17" t="s">
        <v>1523</v>
      </c>
      <c r="I5840" s="17" t="s">
        <v>1524</v>
      </c>
      <c r="J5840" s="17" t="n">
        <v>1</v>
      </c>
      <c r="K5840" s="15" t="n">
        <v>231.9</v>
      </c>
      <c r="L5840" s="22" t="n">
        <v>0</v>
      </c>
      <c r="M5840" s="15" t="n">
        <v>0</v>
      </c>
      <c r="N5840" s="15" t="n">
        <f aca="false">J5840*K5840</f>
        <v>231.9</v>
      </c>
      <c r="O5840" s="15" t="n">
        <f aca="false">N5840*L5840</f>
        <v>0</v>
      </c>
      <c r="P5840" s="15" t="n">
        <f aca="false">N5840-O5840</f>
        <v>231.9</v>
      </c>
      <c r="Q5840" s="15" t="n">
        <f aca="false">J5840*INDEX(dProdutos!$F$2:$F$47,MATCH(E5840,dProdutos!$A$2:$A$47,0))</f>
        <v>140.83</v>
      </c>
      <c r="R5840" s="15" t="n">
        <f aca="false">IF(I5840="Cancelado",0,P5840-Q5840)</f>
        <v>91.07</v>
      </c>
      <c r="S5840" s="17" t="str">
        <f aca="false">INDEX(dProdutos!$D$2:$D$47,MATCH(E5840,dProdutos!$A$2:$A$47,0))</f>
        <v>Casa</v>
      </c>
    </row>
    <row r="5841" customFormat="false" ht="15" hidden="false" customHeight="false" outlineLevel="0" collapsed="false">
      <c r="A5841" s="17" t="s">
        <v>5075</v>
      </c>
      <c r="B5841" s="17" t="n">
        <v>1</v>
      </c>
      <c r="C5841" s="21" t="n">
        <v>46035</v>
      </c>
      <c r="D5841" s="17" t="s">
        <v>1415</v>
      </c>
      <c r="E5841" s="17" t="s">
        <v>189</v>
      </c>
      <c r="F5841" s="17" t="s">
        <v>1497</v>
      </c>
      <c r="G5841" s="17" t="s">
        <v>61</v>
      </c>
      <c r="H5841" s="17" t="s">
        <v>1523</v>
      </c>
      <c r="I5841" s="17" t="s">
        <v>1524</v>
      </c>
      <c r="J5841" s="17" t="n">
        <v>1</v>
      </c>
      <c r="K5841" s="15" t="n">
        <v>138.9</v>
      </c>
      <c r="L5841" s="22" t="n">
        <v>0.1</v>
      </c>
      <c r="M5841" s="15" t="n">
        <v>27.48</v>
      </c>
      <c r="N5841" s="15" t="n">
        <f aca="false">J5841*K5841</f>
        <v>138.9</v>
      </c>
      <c r="O5841" s="15" t="n">
        <f aca="false">N5841*L5841</f>
        <v>13.89</v>
      </c>
      <c r="P5841" s="15" t="n">
        <f aca="false">N5841-O5841</f>
        <v>125.01</v>
      </c>
      <c r="Q5841" s="15" t="n">
        <f aca="false">J5841*INDEX(dProdutos!$F$2:$F$47,MATCH(E5841,dProdutos!$A$2:$A$47,0))</f>
        <v>68.96</v>
      </c>
      <c r="R5841" s="15" t="n">
        <f aca="false">IF(I5841="Cancelado",0,P5841-Q5841)</f>
        <v>56.05</v>
      </c>
      <c r="S5841" s="17" t="str">
        <f aca="false">INDEX(dProdutos!$D$2:$D$47,MATCH(E5841,dProdutos!$A$2:$A$47,0))</f>
        <v>Eletrônicos</v>
      </c>
    </row>
    <row r="5842" customFormat="false" ht="15" hidden="false" customHeight="false" outlineLevel="0" collapsed="false">
      <c r="A5842" s="17" t="s">
        <v>5075</v>
      </c>
      <c r="B5842" s="17" t="n">
        <v>2</v>
      </c>
      <c r="C5842" s="21" t="n">
        <v>46035</v>
      </c>
      <c r="D5842" s="17" t="s">
        <v>1415</v>
      </c>
      <c r="E5842" s="17" t="s">
        <v>117</v>
      </c>
      <c r="F5842" s="17" t="s">
        <v>1497</v>
      </c>
      <c r="G5842" s="17" t="s">
        <v>61</v>
      </c>
      <c r="H5842" s="17" t="s">
        <v>1523</v>
      </c>
      <c r="I5842" s="17" t="s">
        <v>1524</v>
      </c>
      <c r="J5842" s="17" t="n">
        <v>1</v>
      </c>
      <c r="K5842" s="15" t="n">
        <v>166.9</v>
      </c>
      <c r="L5842" s="22" t="n">
        <v>0</v>
      </c>
      <c r="M5842" s="15" t="n">
        <v>0</v>
      </c>
      <c r="N5842" s="15" t="n">
        <f aca="false">J5842*K5842</f>
        <v>166.9</v>
      </c>
      <c r="O5842" s="15" t="n">
        <f aca="false">N5842*L5842</f>
        <v>0</v>
      </c>
      <c r="P5842" s="15" t="n">
        <f aca="false">N5842-O5842</f>
        <v>166.9</v>
      </c>
      <c r="Q5842" s="15" t="n">
        <f aca="false">J5842*INDEX(dProdutos!$F$2:$F$47,MATCH(E5842,dProdutos!$A$2:$A$47,0))</f>
        <v>73.23</v>
      </c>
      <c r="R5842" s="15" t="n">
        <f aca="false">IF(I5842="Cancelado",0,P5842-Q5842)</f>
        <v>93.67</v>
      </c>
      <c r="S5842" s="17" t="str">
        <f aca="false">INDEX(dProdutos!$D$2:$D$47,MATCH(E5842,dProdutos!$A$2:$A$47,0))</f>
        <v>Moda Masculina</v>
      </c>
    </row>
    <row r="5843" customFormat="false" ht="15" hidden="false" customHeight="false" outlineLevel="0" collapsed="false">
      <c r="A5843" s="17" t="s">
        <v>5076</v>
      </c>
      <c r="B5843" s="17" t="n">
        <v>1</v>
      </c>
      <c r="C5843" s="21" t="n">
        <v>46035</v>
      </c>
      <c r="D5843" s="17" t="s">
        <v>624</v>
      </c>
      <c r="E5843" s="17" t="s">
        <v>114</v>
      </c>
      <c r="F5843" s="17" t="s">
        <v>1499</v>
      </c>
      <c r="G5843" s="17" t="s">
        <v>62</v>
      </c>
      <c r="H5843" s="17" t="s">
        <v>1527</v>
      </c>
      <c r="I5843" s="17" t="s">
        <v>1524</v>
      </c>
      <c r="J5843" s="17" t="n">
        <v>1</v>
      </c>
      <c r="K5843" s="15" t="n">
        <v>202.9</v>
      </c>
      <c r="L5843" s="22" t="n">
        <v>0</v>
      </c>
      <c r="M5843" s="15" t="n">
        <v>22.67</v>
      </c>
      <c r="N5843" s="15" t="n">
        <f aca="false">J5843*K5843</f>
        <v>202.9</v>
      </c>
      <c r="O5843" s="15" t="n">
        <f aca="false">N5843*L5843</f>
        <v>0</v>
      </c>
      <c r="P5843" s="15" t="n">
        <f aca="false">N5843-O5843</f>
        <v>202.9</v>
      </c>
      <c r="Q5843" s="15" t="n">
        <f aca="false">J5843*INDEX(dProdutos!$F$2:$F$47,MATCH(E5843,dProdutos!$A$2:$A$47,0))</f>
        <v>110.39</v>
      </c>
      <c r="R5843" s="15" t="n">
        <f aca="false">IF(I5843="Cancelado",0,P5843-Q5843)</f>
        <v>92.51</v>
      </c>
      <c r="S5843" s="17" t="str">
        <f aca="false">INDEX(dProdutos!$D$2:$D$47,MATCH(E5843,dProdutos!$A$2:$A$47,0))</f>
        <v>Moda Masculina</v>
      </c>
    </row>
    <row r="5844" customFormat="false" ht="15" hidden="false" customHeight="false" outlineLevel="0" collapsed="false">
      <c r="A5844" s="17" t="s">
        <v>5077</v>
      </c>
      <c r="B5844" s="17" t="n">
        <v>1</v>
      </c>
      <c r="C5844" s="21" t="n">
        <v>46036</v>
      </c>
      <c r="D5844" s="17" t="s">
        <v>1138</v>
      </c>
      <c r="E5844" s="17" t="s">
        <v>153</v>
      </c>
      <c r="F5844" s="17" t="s">
        <v>1501</v>
      </c>
      <c r="G5844" s="17" t="s">
        <v>61</v>
      </c>
      <c r="H5844" s="17" t="s">
        <v>1537</v>
      </c>
      <c r="I5844" s="17" t="s">
        <v>1524</v>
      </c>
      <c r="J5844" s="17" t="n">
        <v>1</v>
      </c>
      <c r="K5844" s="15" t="n">
        <v>165.9</v>
      </c>
      <c r="L5844" s="22" t="n">
        <v>0.1</v>
      </c>
      <c r="M5844" s="15" t="n">
        <v>11.78</v>
      </c>
      <c r="N5844" s="15" t="n">
        <f aca="false">J5844*K5844</f>
        <v>165.9</v>
      </c>
      <c r="O5844" s="15" t="n">
        <f aca="false">N5844*L5844</f>
        <v>16.59</v>
      </c>
      <c r="P5844" s="15" t="n">
        <f aca="false">N5844-O5844</f>
        <v>149.31</v>
      </c>
      <c r="Q5844" s="15" t="n">
        <f aca="false">J5844*INDEX(dProdutos!$F$2:$F$47,MATCH(E5844,dProdutos!$A$2:$A$47,0))</f>
        <v>67.28</v>
      </c>
      <c r="R5844" s="15" t="n">
        <f aca="false">IF(I5844="Cancelado",0,P5844-Q5844)</f>
        <v>82.03</v>
      </c>
      <c r="S5844" s="17" t="str">
        <f aca="false">INDEX(dProdutos!$D$2:$D$47,MATCH(E5844,dProdutos!$A$2:$A$47,0))</f>
        <v>Acessórios</v>
      </c>
    </row>
    <row r="5845" customFormat="false" ht="15" hidden="false" customHeight="false" outlineLevel="0" collapsed="false">
      <c r="A5845" s="17" t="s">
        <v>5078</v>
      </c>
      <c r="B5845" s="17" t="n">
        <v>1</v>
      </c>
      <c r="C5845" s="21" t="n">
        <v>46036</v>
      </c>
      <c r="D5845" s="17" t="s">
        <v>1117</v>
      </c>
      <c r="E5845" s="17" t="s">
        <v>135</v>
      </c>
      <c r="F5845" s="17" t="s">
        <v>1495</v>
      </c>
      <c r="G5845" s="17" t="s">
        <v>62</v>
      </c>
      <c r="H5845" s="17" t="s">
        <v>1537</v>
      </c>
      <c r="I5845" s="17" t="s">
        <v>1524</v>
      </c>
      <c r="J5845" s="17" t="n">
        <v>1</v>
      </c>
      <c r="K5845" s="15" t="n">
        <v>200.9</v>
      </c>
      <c r="L5845" s="22" t="n">
        <v>0</v>
      </c>
      <c r="M5845" s="15" t="n">
        <v>0</v>
      </c>
      <c r="N5845" s="15" t="n">
        <f aca="false">J5845*K5845</f>
        <v>200.9</v>
      </c>
      <c r="O5845" s="15" t="n">
        <f aca="false">N5845*L5845</f>
        <v>0</v>
      </c>
      <c r="P5845" s="15" t="n">
        <f aca="false">N5845-O5845</f>
        <v>200.9</v>
      </c>
      <c r="Q5845" s="15" t="n">
        <f aca="false">J5845*INDEX(dProdutos!$F$2:$F$47,MATCH(E5845,dProdutos!$A$2:$A$47,0))</f>
        <v>80.73</v>
      </c>
      <c r="R5845" s="15" t="n">
        <f aca="false">IF(I5845="Cancelado",0,P5845-Q5845)</f>
        <v>120.17</v>
      </c>
      <c r="S5845" s="17" t="str">
        <f aca="false">INDEX(dProdutos!$D$2:$D$47,MATCH(E5845,dProdutos!$A$2:$A$47,0))</f>
        <v>Calçados</v>
      </c>
    </row>
    <row r="5846" customFormat="false" ht="15" hidden="false" customHeight="false" outlineLevel="0" collapsed="false">
      <c r="A5846" s="17" t="s">
        <v>5078</v>
      </c>
      <c r="B5846" s="17" t="n">
        <v>2</v>
      </c>
      <c r="C5846" s="21" t="n">
        <v>46036</v>
      </c>
      <c r="D5846" s="17" t="s">
        <v>1117</v>
      </c>
      <c r="E5846" s="17" t="s">
        <v>213</v>
      </c>
      <c r="F5846" s="17" t="s">
        <v>1495</v>
      </c>
      <c r="G5846" s="17" t="s">
        <v>62</v>
      </c>
      <c r="H5846" s="17" t="s">
        <v>1537</v>
      </c>
      <c r="I5846" s="17" t="s">
        <v>1524</v>
      </c>
      <c r="J5846" s="17" t="n">
        <v>1</v>
      </c>
      <c r="K5846" s="15" t="n">
        <v>153.9</v>
      </c>
      <c r="L5846" s="22" t="n">
        <v>0</v>
      </c>
      <c r="M5846" s="15" t="n">
        <v>0</v>
      </c>
      <c r="N5846" s="15" t="n">
        <f aca="false">J5846*K5846</f>
        <v>153.9</v>
      </c>
      <c r="O5846" s="15" t="n">
        <f aca="false">N5846*L5846</f>
        <v>0</v>
      </c>
      <c r="P5846" s="15" t="n">
        <f aca="false">N5846-O5846</f>
        <v>153.9</v>
      </c>
      <c r="Q5846" s="15" t="n">
        <f aca="false">J5846*INDEX(dProdutos!$F$2:$F$47,MATCH(E5846,dProdutos!$A$2:$A$47,0))</f>
        <v>90.42</v>
      </c>
      <c r="R5846" s="15" t="n">
        <f aca="false">IF(I5846="Cancelado",0,P5846-Q5846)</f>
        <v>63.48</v>
      </c>
      <c r="S5846" s="17" t="str">
        <f aca="false">INDEX(dProdutos!$D$2:$D$47,MATCH(E5846,dProdutos!$A$2:$A$47,0))</f>
        <v>Beleza</v>
      </c>
    </row>
    <row r="5847" customFormat="false" ht="15" hidden="false" customHeight="false" outlineLevel="0" collapsed="false">
      <c r="A5847" s="17" t="s">
        <v>5079</v>
      </c>
      <c r="B5847" s="17" t="n">
        <v>1</v>
      </c>
      <c r="C5847" s="21" t="n">
        <v>46036</v>
      </c>
      <c r="D5847" s="17" t="s">
        <v>1120</v>
      </c>
      <c r="E5847" s="17" t="s">
        <v>192</v>
      </c>
      <c r="F5847" s="17" t="s">
        <v>1490</v>
      </c>
      <c r="G5847" s="17" t="s">
        <v>60</v>
      </c>
      <c r="H5847" s="17" t="s">
        <v>1537</v>
      </c>
      <c r="I5847" s="17" t="s">
        <v>1524</v>
      </c>
      <c r="J5847" s="17" t="n">
        <v>1</v>
      </c>
      <c r="K5847" s="15" t="n">
        <v>245.9</v>
      </c>
      <c r="L5847" s="22" t="n">
        <v>0</v>
      </c>
      <c r="M5847" s="15" t="n">
        <v>27.55</v>
      </c>
      <c r="N5847" s="15" t="n">
        <f aca="false">J5847*K5847</f>
        <v>245.9</v>
      </c>
      <c r="O5847" s="15" t="n">
        <f aca="false">N5847*L5847</f>
        <v>0</v>
      </c>
      <c r="P5847" s="15" t="n">
        <f aca="false">N5847-O5847</f>
        <v>245.9</v>
      </c>
      <c r="Q5847" s="15" t="n">
        <f aca="false">J5847*INDEX(dProdutos!$F$2:$F$47,MATCH(E5847,dProdutos!$A$2:$A$47,0))</f>
        <v>107.78</v>
      </c>
      <c r="R5847" s="15" t="n">
        <f aca="false">IF(I5847="Cancelado",0,P5847-Q5847)</f>
        <v>138.12</v>
      </c>
      <c r="S5847" s="17" t="str">
        <f aca="false">INDEX(dProdutos!$D$2:$D$47,MATCH(E5847,dProdutos!$A$2:$A$47,0))</f>
        <v>Eletrônicos</v>
      </c>
    </row>
    <row r="5848" customFormat="false" ht="15" hidden="false" customHeight="false" outlineLevel="0" collapsed="false">
      <c r="A5848" s="17" t="s">
        <v>5080</v>
      </c>
      <c r="B5848" s="17" t="n">
        <v>1</v>
      </c>
      <c r="C5848" s="21" t="n">
        <v>46036</v>
      </c>
      <c r="D5848" s="17" t="s">
        <v>767</v>
      </c>
      <c r="E5848" s="17" t="s">
        <v>150</v>
      </c>
      <c r="F5848" s="17" t="s">
        <v>1490</v>
      </c>
      <c r="G5848" s="17" t="s">
        <v>60</v>
      </c>
      <c r="H5848" s="17" t="s">
        <v>1523</v>
      </c>
      <c r="I5848" s="17" t="s">
        <v>1524</v>
      </c>
      <c r="J5848" s="17" t="n">
        <v>1</v>
      </c>
      <c r="K5848" s="15" t="n">
        <v>71.9</v>
      </c>
      <c r="L5848" s="22" t="n">
        <v>0.1</v>
      </c>
      <c r="M5848" s="15" t="n">
        <v>14.59</v>
      </c>
      <c r="N5848" s="15" t="n">
        <f aca="false">J5848*K5848</f>
        <v>71.9</v>
      </c>
      <c r="O5848" s="15" t="n">
        <f aca="false">N5848*L5848</f>
        <v>7.19</v>
      </c>
      <c r="P5848" s="15" t="n">
        <f aca="false">N5848-O5848</f>
        <v>64.71</v>
      </c>
      <c r="Q5848" s="15" t="n">
        <f aca="false">J5848*INDEX(dProdutos!$F$2:$F$47,MATCH(E5848,dProdutos!$A$2:$A$47,0))</f>
        <v>27.38</v>
      </c>
      <c r="R5848" s="15" t="n">
        <f aca="false">IF(I5848="Cancelado",0,P5848-Q5848)</f>
        <v>37.33</v>
      </c>
      <c r="S5848" s="17" t="str">
        <f aca="false">INDEX(dProdutos!$D$2:$D$47,MATCH(E5848,dProdutos!$A$2:$A$47,0))</f>
        <v>Acessórios</v>
      </c>
    </row>
    <row r="5849" customFormat="false" ht="15" hidden="false" customHeight="false" outlineLevel="0" collapsed="false">
      <c r="A5849" s="17" t="s">
        <v>5080</v>
      </c>
      <c r="B5849" s="17" t="n">
        <v>2</v>
      </c>
      <c r="C5849" s="21" t="n">
        <v>46036</v>
      </c>
      <c r="D5849" s="17" t="s">
        <v>767</v>
      </c>
      <c r="E5849" s="17" t="s">
        <v>192</v>
      </c>
      <c r="F5849" s="17" t="s">
        <v>1490</v>
      </c>
      <c r="G5849" s="17" t="s">
        <v>60</v>
      </c>
      <c r="H5849" s="17" t="s">
        <v>1523</v>
      </c>
      <c r="I5849" s="17" t="s">
        <v>1524</v>
      </c>
      <c r="J5849" s="17" t="n">
        <v>1</v>
      </c>
      <c r="K5849" s="15" t="n">
        <v>245.9</v>
      </c>
      <c r="L5849" s="22" t="n">
        <v>0.1</v>
      </c>
      <c r="M5849" s="15" t="n">
        <v>0</v>
      </c>
      <c r="N5849" s="15" t="n">
        <f aca="false">J5849*K5849</f>
        <v>245.9</v>
      </c>
      <c r="O5849" s="15" t="n">
        <f aca="false">N5849*L5849</f>
        <v>24.59</v>
      </c>
      <c r="P5849" s="15" t="n">
        <f aca="false">N5849-O5849</f>
        <v>221.31</v>
      </c>
      <c r="Q5849" s="15" t="n">
        <f aca="false">J5849*INDEX(dProdutos!$F$2:$F$47,MATCH(E5849,dProdutos!$A$2:$A$47,0))</f>
        <v>107.78</v>
      </c>
      <c r="R5849" s="15" t="n">
        <f aca="false">IF(I5849="Cancelado",0,P5849-Q5849)</f>
        <v>113.53</v>
      </c>
      <c r="S5849" s="17" t="str">
        <f aca="false">INDEX(dProdutos!$D$2:$D$47,MATCH(E5849,dProdutos!$A$2:$A$47,0))</f>
        <v>Eletrônicos</v>
      </c>
    </row>
    <row r="5850" customFormat="false" ht="15" hidden="false" customHeight="false" outlineLevel="0" collapsed="false">
      <c r="A5850" s="17" t="s">
        <v>5080</v>
      </c>
      <c r="B5850" s="17" t="n">
        <v>3</v>
      </c>
      <c r="C5850" s="21" t="n">
        <v>46036</v>
      </c>
      <c r="D5850" s="17" t="s">
        <v>767</v>
      </c>
      <c r="E5850" s="17" t="s">
        <v>108</v>
      </c>
      <c r="F5850" s="17" t="s">
        <v>1490</v>
      </c>
      <c r="G5850" s="17" t="s">
        <v>60</v>
      </c>
      <c r="H5850" s="17" t="s">
        <v>1523</v>
      </c>
      <c r="I5850" s="17" t="s">
        <v>1524</v>
      </c>
      <c r="J5850" s="17" t="n">
        <v>3</v>
      </c>
      <c r="K5850" s="15" t="n">
        <v>265.9</v>
      </c>
      <c r="L5850" s="22" t="n">
        <v>0.1</v>
      </c>
      <c r="M5850" s="15" t="n">
        <v>0</v>
      </c>
      <c r="N5850" s="15" t="n">
        <f aca="false">J5850*K5850</f>
        <v>797.7</v>
      </c>
      <c r="O5850" s="15" t="n">
        <f aca="false">N5850*L5850</f>
        <v>79.77</v>
      </c>
      <c r="P5850" s="15" t="n">
        <f aca="false">N5850-O5850</f>
        <v>717.93</v>
      </c>
      <c r="Q5850" s="15" t="n">
        <f aca="false">J5850*INDEX(dProdutos!$F$2:$F$47,MATCH(E5850,dProdutos!$A$2:$A$47,0))</f>
        <v>466.86</v>
      </c>
      <c r="R5850" s="15" t="n">
        <f aca="false">IF(I5850="Cancelado",0,P5850-Q5850)</f>
        <v>251.07</v>
      </c>
      <c r="S5850" s="17" t="str">
        <f aca="false">INDEX(dProdutos!$D$2:$D$47,MATCH(E5850,dProdutos!$A$2:$A$47,0))</f>
        <v>Moda Masculina</v>
      </c>
    </row>
    <row r="5851" customFormat="false" ht="15" hidden="false" customHeight="false" outlineLevel="0" collapsed="false">
      <c r="A5851" s="17" t="s">
        <v>5081</v>
      </c>
      <c r="B5851" s="17" t="n">
        <v>1</v>
      </c>
      <c r="C5851" s="21" t="n">
        <v>46036</v>
      </c>
      <c r="D5851" s="17" t="s">
        <v>871</v>
      </c>
      <c r="E5851" s="17" t="s">
        <v>102</v>
      </c>
      <c r="F5851" s="17" t="s">
        <v>1487</v>
      </c>
      <c r="G5851" s="17" t="s">
        <v>60</v>
      </c>
      <c r="H5851" s="17" t="s">
        <v>1523</v>
      </c>
      <c r="I5851" s="17" t="s">
        <v>1524</v>
      </c>
      <c r="J5851" s="17" t="n">
        <v>1</v>
      </c>
      <c r="K5851" s="15" t="n">
        <v>65.9</v>
      </c>
      <c r="L5851" s="22" t="n">
        <v>0.1</v>
      </c>
      <c r="M5851" s="15" t="n">
        <v>18.02</v>
      </c>
      <c r="N5851" s="15" t="n">
        <f aca="false">J5851*K5851</f>
        <v>65.9</v>
      </c>
      <c r="O5851" s="15" t="n">
        <f aca="false">N5851*L5851</f>
        <v>6.59</v>
      </c>
      <c r="P5851" s="15" t="n">
        <f aca="false">N5851-O5851</f>
        <v>59.31</v>
      </c>
      <c r="Q5851" s="15" t="n">
        <f aca="false">J5851*INDEX(dProdutos!$F$2:$F$47,MATCH(E5851,dProdutos!$A$2:$A$47,0))</f>
        <v>29.68</v>
      </c>
      <c r="R5851" s="15" t="n">
        <f aca="false">IF(I5851="Cancelado",0,P5851-Q5851)</f>
        <v>29.63</v>
      </c>
      <c r="S5851" s="17" t="str">
        <f aca="false">INDEX(dProdutos!$D$2:$D$47,MATCH(E5851,dProdutos!$A$2:$A$47,0))</f>
        <v>Moda Masculina</v>
      </c>
    </row>
    <row r="5852" customFormat="false" ht="15" hidden="false" customHeight="false" outlineLevel="0" collapsed="false">
      <c r="A5852" s="17" t="s">
        <v>5082</v>
      </c>
      <c r="B5852" s="17" t="n">
        <v>1</v>
      </c>
      <c r="C5852" s="21" t="n">
        <v>46036</v>
      </c>
      <c r="D5852" s="17" t="s">
        <v>237</v>
      </c>
      <c r="E5852" s="17" t="s">
        <v>129</v>
      </c>
      <c r="F5852" s="17" t="s">
        <v>1503</v>
      </c>
      <c r="G5852" s="17" t="s">
        <v>64</v>
      </c>
      <c r="H5852" s="17" t="s">
        <v>1523</v>
      </c>
      <c r="I5852" s="17" t="s">
        <v>1524</v>
      </c>
      <c r="J5852" s="17" t="n">
        <v>1</v>
      </c>
      <c r="K5852" s="15" t="n">
        <v>105.9</v>
      </c>
      <c r="L5852" s="22" t="n">
        <v>0.2</v>
      </c>
      <c r="M5852" s="15" t="n">
        <v>0</v>
      </c>
      <c r="N5852" s="15" t="n">
        <f aca="false">J5852*K5852</f>
        <v>105.9</v>
      </c>
      <c r="O5852" s="15" t="n">
        <f aca="false">N5852*L5852</f>
        <v>21.18</v>
      </c>
      <c r="P5852" s="15" t="n">
        <f aca="false">N5852-O5852</f>
        <v>84.72</v>
      </c>
      <c r="Q5852" s="15" t="n">
        <f aca="false">J5852*INDEX(dProdutos!$F$2:$F$47,MATCH(E5852,dProdutos!$A$2:$A$47,0))</f>
        <v>43.79</v>
      </c>
      <c r="R5852" s="15" t="n">
        <f aca="false">IF(I5852="Cancelado",0,P5852-Q5852)</f>
        <v>40.93</v>
      </c>
      <c r="S5852" s="17" t="str">
        <f aca="false">INDEX(dProdutos!$D$2:$D$47,MATCH(E5852,dProdutos!$A$2:$A$47,0))</f>
        <v>Calçados</v>
      </c>
    </row>
    <row r="5853" customFormat="false" ht="15" hidden="false" customHeight="false" outlineLevel="0" collapsed="false">
      <c r="A5853" s="17" t="s">
        <v>5083</v>
      </c>
      <c r="B5853" s="17" t="n">
        <v>1</v>
      </c>
      <c r="C5853" s="21" t="n">
        <v>46036</v>
      </c>
      <c r="D5853" s="17" t="s">
        <v>350</v>
      </c>
      <c r="E5853" s="17" t="s">
        <v>98</v>
      </c>
      <c r="F5853" s="17" t="s">
        <v>1503</v>
      </c>
      <c r="G5853" s="17" t="s">
        <v>59</v>
      </c>
      <c r="H5853" s="17" t="s">
        <v>1537</v>
      </c>
      <c r="I5853" s="17" t="s">
        <v>1531</v>
      </c>
      <c r="J5853" s="17" t="n">
        <v>1</v>
      </c>
      <c r="K5853" s="15" t="n">
        <v>108.9</v>
      </c>
      <c r="L5853" s="22" t="n">
        <v>0</v>
      </c>
      <c r="M5853" s="15" t="n">
        <v>0</v>
      </c>
      <c r="N5853" s="15" t="n">
        <f aca="false">J5853*K5853</f>
        <v>108.9</v>
      </c>
      <c r="O5853" s="15" t="n">
        <f aca="false">N5853*L5853</f>
        <v>0</v>
      </c>
      <c r="P5853" s="15" t="n">
        <f aca="false">N5853-O5853</f>
        <v>108.9</v>
      </c>
      <c r="Q5853" s="15" t="n">
        <f aca="false">J5853*INDEX(dProdutos!$F$2:$F$47,MATCH(E5853,dProdutos!$A$2:$A$47,0))</f>
        <v>42.52</v>
      </c>
      <c r="R5853" s="15" t="n">
        <f aca="false">IF(I5853="Cancelado",0,P5853-Q5853)</f>
        <v>0</v>
      </c>
      <c r="S5853" s="17" t="str">
        <f aca="false">INDEX(dProdutos!$D$2:$D$47,MATCH(E5853,dProdutos!$A$2:$A$47,0))</f>
        <v>Moda Feminina</v>
      </c>
    </row>
    <row r="5854" customFormat="false" ht="15" hidden="false" customHeight="false" outlineLevel="0" collapsed="false">
      <c r="A5854" s="17" t="s">
        <v>5084</v>
      </c>
      <c r="B5854" s="17" t="n">
        <v>1</v>
      </c>
      <c r="C5854" s="21" t="n">
        <v>46036</v>
      </c>
      <c r="D5854" s="17" t="s">
        <v>1262</v>
      </c>
      <c r="E5854" s="17" t="s">
        <v>135</v>
      </c>
      <c r="F5854" s="17" t="s">
        <v>1487</v>
      </c>
      <c r="G5854" s="17" t="s">
        <v>59</v>
      </c>
      <c r="H5854" s="17" t="s">
        <v>1537</v>
      </c>
      <c r="I5854" s="17" t="s">
        <v>1531</v>
      </c>
      <c r="J5854" s="17" t="n">
        <v>1</v>
      </c>
      <c r="K5854" s="15" t="n">
        <v>200.9</v>
      </c>
      <c r="L5854" s="22" t="n">
        <v>0.15</v>
      </c>
      <c r="M5854" s="15" t="n">
        <v>29.28</v>
      </c>
      <c r="N5854" s="15" t="n">
        <f aca="false">J5854*K5854</f>
        <v>200.9</v>
      </c>
      <c r="O5854" s="15" t="n">
        <f aca="false">N5854*L5854</f>
        <v>30.135</v>
      </c>
      <c r="P5854" s="15" t="n">
        <f aca="false">N5854-O5854</f>
        <v>170.765</v>
      </c>
      <c r="Q5854" s="15" t="n">
        <f aca="false">J5854*INDEX(dProdutos!$F$2:$F$47,MATCH(E5854,dProdutos!$A$2:$A$47,0))</f>
        <v>80.73</v>
      </c>
      <c r="R5854" s="15" t="n">
        <f aca="false">IF(I5854="Cancelado",0,P5854-Q5854)</f>
        <v>0</v>
      </c>
      <c r="S5854" s="17" t="str">
        <f aca="false">INDEX(dProdutos!$D$2:$D$47,MATCH(E5854,dProdutos!$A$2:$A$47,0))</f>
        <v>Calçados</v>
      </c>
    </row>
    <row r="5855" customFormat="false" ht="15" hidden="false" customHeight="false" outlineLevel="0" collapsed="false">
      <c r="A5855" s="17" t="s">
        <v>5084</v>
      </c>
      <c r="B5855" s="17" t="n">
        <v>2</v>
      </c>
      <c r="C5855" s="21" t="n">
        <v>46036</v>
      </c>
      <c r="D5855" s="17" t="s">
        <v>1262</v>
      </c>
      <c r="E5855" s="17" t="s">
        <v>165</v>
      </c>
      <c r="F5855" s="17" t="s">
        <v>1487</v>
      </c>
      <c r="G5855" s="17" t="s">
        <v>59</v>
      </c>
      <c r="H5855" s="17" t="s">
        <v>1537</v>
      </c>
      <c r="I5855" s="17" t="s">
        <v>1531</v>
      </c>
      <c r="J5855" s="17" t="n">
        <v>1</v>
      </c>
      <c r="K5855" s="15" t="n">
        <v>231.9</v>
      </c>
      <c r="L5855" s="22" t="n">
        <v>0</v>
      </c>
      <c r="M5855" s="15" t="n">
        <v>0</v>
      </c>
      <c r="N5855" s="15" t="n">
        <f aca="false">J5855*K5855</f>
        <v>231.9</v>
      </c>
      <c r="O5855" s="15" t="n">
        <f aca="false">N5855*L5855</f>
        <v>0</v>
      </c>
      <c r="P5855" s="15" t="n">
        <f aca="false">N5855-O5855</f>
        <v>231.9</v>
      </c>
      <c r="Q5855" s="15" t="n">
        <f aca="false">J5855*INDEX(dProdutos!$F$2:$F$47,MATCH(E5855,dProdutos!$A$2:$A$47,0))</f>
        <v>140.83</v>
      </c>
      <c r="R5855" s="15" t="n">
        <f aca="false">IF(I5855="Cancelado",0,P5855-Q5855)</f>
        <v>0</v>
      </c>
      <c r="S5855" s="17" t="str">
        <f aca="false">INDEX(dProdutos!$D$2:$D$47,MATCH(E5855,dProdutos!$A$2:$A$47,0))</f>
        <v>Casa</v>
      </c>
    </row>
    <row r="5856" customFormat="false" ht="15" hidden="false" customHeight="false" outlineLevel="0" collapsed="false">
      <c r="A5856" s="17" t="s">
        <v>5084</v>
      </c>
      <c r="B5856" s="17" t="n">
        <v>3</v>
      </c>
      <c r="C5856" s="21" t="n">
        <v>46036</v>
      </c>
      <c r="D5856" s="17" t="s">
        <v>1262</v>
      </c>
      <c r="E5856" s="17" t="s">
        <v>183</v>
      </c>
      <c r="F5856" s="17" t="s">
        <v>1487</v>
      </c>
      <c r="G5856" s="17" t="s">
        <v>59</v>
      </c>
      <c r="H5856" s="17" t="s">
        <v>1537</v>
      </c>
      <c r="I5856" s="17" t="s">
        <v>1531</v>
      </c>
      <c r="J5856" s="17" t="n">
        <v>2</v>
      </c>
      <c r="K5856" s="15" t="n">
        <v>121.9</v>
      </c>
      <c r="L5856" s="22" t="n">
        <v>0.15</v>
      </c>
      <c r="M5856" s="15" t="n">
        <v>0</v>
      </c>
      <c r="N5856" s="15" t="n">
        <f aca="false">J5856*K5856</f>
        <v>243.8</v>
      </c>
      <c r="O5856" s="15" t="n">
        <f aca="false">N5856*L5856</f>
        <v>36.57</v>
      </c>
      <c r="P5856" s="15" t="n">
        <f aca="false">N5856-O5856</f>
        <v>207.23</v>
      </c>
      <c r="Q5856" s="15" t="n">
        <f aca="false">J5856*INDEX(dProdutos!$F$2:$F$47,MATCH(E5856,dProdutos!$A$2:$A$47,0))</f>
        <v>105.52</v>
      </c>
      <c r="R5856" s="15" t="n">
        <f aca="false">IF(I5856="Cancelado",0,P5856-Q5856)</f>
        <v>0</v>
      </c>
      <c r="S5856" s="17" t="str">
        <f aca="false">INDEX(dProdutos!$D$2:$D$47,MATCH(E5856,dProdutos!$A$2:$A$47,0))</f>
        <v>Eletrônicos</v>
      </c>
    </row>
    <row r="5857" customFormat="false" ht="15" hidden="false" customHeight="false" outlineLevel="0" collapsed="false">
      <c r="A5857" s="17" t="s">
        <v>5085</v>
      </c>
      <c r="B5857" s="17" t="n">
        <v>1</v>
      </c>
      <c r="C5857" s="21" t="n">
        <v>46037</v>
      </c>
      <c r="D5857" s="17" t="s">
        <v>1184</v>
      </c>
      <c r="E5857" s="17" t="s">
        <v>126</v>
      </c>
      <c r="F5857" s="17" t="s">
        <v>1501</v>
      </c>
      <c r="G5857" s="17" t="s">
        <v>60</v>
      </c>
      <c r="H5857" s="17" t="s">
        <v>1523</v>
      </c>
      <c r="I5857" s="17" t="s">
        <v>1524</v>
      </c>
      <c r="J5857" s="17" t="n">
        <v>1</v>
      </c>
      <c r="K5857" s="15" t="n">
        <v>296.9</v>
      </c>
      <c r="L5857" s="22" t="n">
        <v>0</v>
      </c>
      <c r="M5857" s="15" t="n">
        <v>0</v>
      </c>
      <c r="N5857" s="15" t="n">
        <f aca="false">J5857*K5857</f>
        <v>296.9</v>
      </c>
      <c r="O5857" s="15" t="n">
        <f aca="false">N5857*L5857</f>
        <v>0</v>
      </c>
      <c r="P5857" s="15" t="n">
        <f aca="false">N5857-O5857</f>
        <v>296.9</v>
      </c>
      <c r="Q5857" s="15" t="n">
        <f aca="false">J5857*INDEX(dProdutos!$F$2:$F$47,MATCH(E5857,dProdutos!$A$2:$A$47,0))</f>
        <v>135.24</v>
      </c>
      <c r="R5857" s="15" t="n">
        <f aca="false">IF(I5857="Cancelado",0,P5857-Q5857)</f>
        <v>161.66</v>
      </c>
      <c r="S5857" s="17" t="str">
        <f aca="false">INDEX(dProdutos!$D$2:$D$47,MATCH(E5857,dProdutos!$A$2:$A$47,0))</f>
        <v>Calçados</v>
      </c>
    </row>
    <row r="5858" customFormat="false" ht="15" hidden="false" customHeight="false" outlineLevel="0" collapsed="false">
      <c r="A5858" s="17" t="s">
        <v>5085</v>
      </c>
      <c r="B5858" s="17" t="n">
        <v>2</v>
      </c>
      <c r="C5858" s="21" t="n">
        <v>46037</v>
      </c>
      <c r="D5858" s="17" t="s">
        <v>1184</v>
      </c>
      <c r="E5858" s="17" t="s">
        <v>180</v>
      </c>
      <c r="F5858" s="17" t="s">
        <v>1501</v>
      </c>
      <c r="G5858" s="17" t="s">
        <v>60</v>
      </c>
      <c r="H5858" s="17" t="s">
        <v>1523</v>
      </c>
      <c r="I5858" s="17" t="s">
        <v>1524</v>
      </c>
      <c r="J5858" s="17" t="n">
        <v>1</v>
      </c>
      <c r="K5858" s="15" t="n">
        <v>82.9</v>
      </c>
      <c r="L5858" s="22" t="n">
        <v>0.2</v>
      </c>
      <c r="M5858" s="15" t="n">
        <v>0</v>
      </c>
      <c r="N5858" s="15" t="n">
        <f aca="false">J5858*K5858</f>
        <v>82.9</v>
      </c>
      <c r="O5858" s="15" t="n">
        <f aca="false">N5858*L5858</f>
        <v>16.58</v>
      </c>
      <c r="P5858" s="15" t="n">
        <f aca="false">N5858-O5858</f>
        <v>66.32</v>
      </c>
      <c r="Q5858" s="15" t="n">
        <f aca="false">J5858*INDEX(dProdutos!$F$2:$F$47,MATCH(E5858,dProdutos!$A$2:$A$47,0))</f>
        <v>35.97</v>
      </c>
      <c r="R5858" s="15" t="n">
        <f aca="false">IF(I5858="Cancelado",0,P5858-Q5858)</f>
        <v>30.35</v>
      </c>
      <c r="S5858" s="17" t="str">
        <f aca="false">INDEX(dProdutos!$D$2:$D$47,MATCH(E5858,dProdutos!$A$2:$A$47,0))</f>
        <v>Eletrônicos</v>
      </c>
    </row>
    <row r="5859" customFormat="false" ht="15" hidden="false" customHeight="false" outlineLevel="0" collapsed="false">
      <c r="A5859" s="17" t="s">
        <v>5085</v>
      </c>
      <c r="B5859" s="17" t="n">
        <v>3</v>
      </c>
      <c r="C5859" s="21" t="n">
        <v>46037</v>
      </c>
      <c r="D5859" s="17" t="s">
        <v>1184</v>
      </c>
      <c r="E5859" s="17" t="s">
        <v>150</v>
      </c>
      <c r="F5859" s="17" t="s">
        <v>1501</v>
      </c>
      <c r="G5859" s="17" t="s">
        <v>60</v>
      </c>
      <c r="H5859" s="17" t="s">
        <v>1523</v>
      </c>
      <c r="I5859" s="17" t="s">
        <v>1524</v>
      </c>
      <c r="J5859" s="17" t="n">
        <v>1</v>
      </c>
      <c r="K5859" s="15" t="n">
        <v>71.9</v>
      </c>
      <c r="L5859" s="22" t="n">
        <v>0.05</v>
      </c>
      <c r="M5859" s="15" t="n">
        <v>0</v>
      </c>
      <c r="N5859" s="15" t="n">
        <f aca="false">J5859*K5859</f>
        <v>71.9</v>
      </c>
      <c r="O5859" s="15" t="n">
        <f aca="false">N5859*L5859</f>
        <v>3.595</v>
      </c>
      <c r="P5859" s="15" t="n">
        <f aca="false">N5859-O5859</f>
        <v>68.305</v>
      </c>
      <c r="Q5859" s="15" t="n">
        <f aca="false">J5859*INDEX(dProdutos!$F$2:$F$47,MATCH(E5859,dProdutos!$A$2:$A$47,0))</f>
        <v>27.38</v>
      </c>
      <c r="R5859" s="15" t="n">
        <f aca="false">IF(I5859="Cancelado",0,P5859-Q5859)</f>
        <v>40.925</v>
      </c>
      <c r="S5859" s="17" t="str">
        <f aca="false">INDEX(dProdutos!$D$2:$D$47,MATCH(E5859,dProdutos!$A$2:$A$47,0))</f>
        <v>Acessórios</v>
      </c>
    </row>
    <row r="5860" customFormat="false" ht="15" hidden="false" customHeight="false" outlineLevel="0" collapsed="false">
      <c r="A5860" s="17" t="s">
        <v>5085</v>
      </c>
      <c r="B5860" s="17" t="n">
        <v>4</v>
      </c>
      <c r="C5860" s="21" t="n">
        <v>46037</v>
      </c>
      <c r="D5860" s="17" t="s">
        <v>1184</v>
      </c>
      <c r="E5860" s="17" t="s">
        <v>129</v>
      </c>
      <c r="F5860" s="17" t="s">
        <v>1501</v>
      </c>
      <c r="G5860" s="17" t="s">
        <v>60</v>
      </c>
      <c r="H5860" s="17" t="s">
        <v>1523</v>
      </c>
      <c r="I5860" s="17" t="s">
        <v>1524</v>
      </c>
      <c r="J5860" s="17" t="n">
        <v>2</v>
      </c>
      <c r="K5860" s="15" t="n">
        <v>105.9</v>
      </c>
      <c r="L5860" s="22" t="n">
        <v>0.05</v>
      </c>
      <c r="M5860" s="15" t="n">
        <v>0</v>
      </c>
      <c r="N5860" s="15" t="n">
        <f aca="false">J5860*K5860</f>
        <v>211.8</v>
      </c>
      <c r="O5860" s="15" t="n">
        <f aca="false">N5860*L5860</f>
        <v>10.59</v>
      </c>
      <c r="P5860" s="15" t="n">
        <f aca="false">N5860-O5860</f>
        <v>201.21</v>
      </c>
      <c r="Q5860" s="15" t="n">
        <f aca="false">J5860*INDEX(dProdutos!$F$2:$F$47,MATCH(E5860,dProdutos!$A$2:$A$47,0))</f>
        <v>87.58</v>
      </c>
      <c r="R5860" s="15" t="n">
        <f aca="false">IF(I5860="Cancelado",0,P5860-Q5860)</f>
        <v>113.63</v>
      </c>
      <c r="S5860" s="17" t="str">
        <f aca="false">INDEX(dProdutos!$D$2:$D$47,MATCH(E5860,dProdutos!$A$2:$A$47,0))</f>
        <v>Calçados</v>
      </c>
    </row>
    <row r="5861" customFormat="false" ht="15" hidden="false" customHeight="false" outlineLevel="0" collapsed="false">
      <c r="A5861" s="17" t="s">
        <v>5086</v>
      </c>
      <c r="B5861" s="17" t="n">
        <v>1</v>
      </c>
      <c r="C5861" s="21" t="n">
        <v>46037</v>
      </c>
      <c r="D5861" s="17" t="s">
        <v>1440</v>
      </c>
      <c r="E5861" s="17" t="s">
        <v>153</v>
      </c>
      <c r="F5861" s="17" t="s">
        <v>1490</v>
      </c>
      <c r="G5861" s="17" t="s">
        <v>61</v>
      </c>
      <c r="H5861" s="17" t="s">
        <v>1537</v>
      </c>
      <c r="I5861" s="17" t="s">
        <v>1524</v>
      </c>
      <c r="J5861" s="17" t="n">
        <v>2</v>
      </c>
      <c r="K5861" s="15" t="n">
        <v>165.9</v>
      </c>
      <c r="L5861" s="22" t="n">
        <v>0</v>
      </c>
      <c r="M5861" s="15" t="n">
        <v>16.2</v>
      </c>
      <c r="N5861" s="15" t="n">
        <f aca="false">J5861*K5861</f>
        <v>331.8</v>
      </c>
      <c r="O5861" s="15" t="n">
        <f aca="false">N5861*L5861</f>
        <v>0</v>
      </c>
      <c r="P5861" s="15" t="n">
        <f aca="false">N5861-O5861</f>
        <v>331.8</v>
      </c>
      <c r="Q5861" s="15" t="n">
        <f aca="false">J5861*INDEX(dProdutos!$F$2:$F$47,MATCH(E5861,dProdutos!$A$2:$A$47,0))</f>
        <v>134.56</v>
      </c>
      <c r="R5861" s="15" t="n">
        <f aca="false">IF(I5861="Cancelado",0,P5861-Q5861)</f>
        <v>197.24</v>
      </c>
      <c r="S5861" s="17" t="str">
        <f aca="false">INDEX(dProdutos!$D$2:$D$47,MATCH(E5861,dProdutos!$A$2:$A$47,0))</f>
        <v>Acessórios</v>
      </c>
    </row>
    <row r="5862" customFormat="false" ht="15" hidden="false" customHeight="false" outlineLevel="0" collapsed="false">
      <c r="A5862" s="17" t="s">
        <v>5087</v>
      </c>
      <c r="B5862" s="17" t="n">
        <v>1</v>
      </c>
      <c r="C5862" s="21" t="n">
        <v>46037</v>
      </c>
      <c r="D5862" s="17" t="s">
        <v>554</v>
      </c>
      <c r="E5862" s="17" t="s">
        <v>88</v>
      </c>
      <c r="F5862" s="17" t="s">
        <v>1487</v>
      </c>
      <c r="G5862" s="17" t="s">
        <v>61</v>
      </c>
      <c r="H5862" s="17" t="s">
        <v>1523</v>
      </c>
      <c r="I5862" s="17" t="s">
        <v>1524</v>
      </c>
      <c r="J5862" s="17" t="n">
        <v>1</v>
      </c>
      <c r="K5862" s="15" t="n">
        <v>170.9</v>
      </c>
      <c r="L5862" s="22" t="n">
        <v>0</v>
      </c>
      <c r="M5862" s="15" t="n">
        <v>0</v>
      </c>
      <c r="N5862" s="15" t="n">
        <f aca="false">J5862*K5862</f>
        <v>170.9</v>
      </c>
      <c r="O5862" s="15" t="n">
        <f aca="false">N5862*L5862</f>
        <v>0</v>
      </c>
      <c r="P5862" s="15" t="n">
        <f aca="false">N5862-O5862</f>
        <v>170.9</v>
      </c>
      <c r="Q5862" s="15" t="n">
        <f aca="false">J5862*INDEX(dProdutos!$F$2:$F$47,MATCH(E5862,dProdutos!$A$2:$A$47,0))</f>
        <v>98.14</v>
      </c>
      <c r="R5862" s="15" t="n">
        <f aca="false">IF(I5862="Cancelado",0,P5862-Q5862)</f>
        <v>72.76</v>
      </c>
      <c r="S5862" s="17" t="str">
        <f aca="false">INDEX(dProdutos!$D$2:$D$47,MATCH(E5862,dProdutos!$A$2:$A$47,0))</f>
        <v>Moda Feminina</v>
      </c>
    </row>
    <row r="5863" customFormat="false" ht="15" hidden="false" customHeight="false" outlineLevel="0" collapsed="false">
      <c r="A5863" s="17" t="s">
        <v>5088</v>
      </c>
      <c r="B5863" s="17" t="n">
        <v>1</v>
      </c>
      <c r="C5863" s="21" t="n">
        <v>46037</v>
      </c>
      <c r="D5863" s="17" t="s">
        <v>1178</v>
      </c>
      <c r="E5863" s="17" t="s">
        <v>177</v>
      </c>
      <c r="F5863" s="17" t="s">
        <v>1487</v>
      </c>
      <c r="G5863" s="17" t="s">
        <v>62</v>
      </c>
      <c r="H5863" s="17" t="s">
        <v>1523</v>
      </c>
      <c r="I5863" s="17" t="s">
        <v>1524</v>
      </c>
      <c r="J5863" s="17" t="n">
        <v>2</v>
      </c>
      <c r="K5863" s="15" t="n">
        <v>257.9</v>
      </c>
      <c r="L5863" s="22" t="n">
        <v>0</v>
      </c>
      <c r="M5863" s="15" t="n">
        <v>12.22</v>
      </c>
      <c r="N5863" s="15" t="n">
        <f aca="false">J5863*K5863</f>
        <v>515.8</v>
      </c>
      <c r="O5863" s="15" t="n">
        <f aca="false">N5863*L5863</f>
        <v>0</v>
      </c>
      <c r="P5863" s="15" t="n">
        <f aca="false">N5863-O5863</f>
        <v>515.8</v>
      </c>
      <c r="Q5863" s="15" t="n">
        <f aca="false">J5863*INDEX(dProdutos!$F$2:$F$47,MATCH(E5863,dProdutos!$A$2:$A$47,0))</f>
        <v>276.46</v>
      </c>
      <c r="R5863" s="15" t="n">
        <f aca="false">IF(I5863="Cancelado",0,P5863-Q5863)</f>
        <v>239.34</v>
      </c>
      <c r="S5863" s="17" t="str">
        <f aca="false">INDEX(dProdutos!$D$2:$D$47,MATCH(E5863,dProdutos!$A$2:$A$47,0))</f>
        <v>Casa</v>
      </c>
    </row>
    <row r="5864" customFormat="false" ht="15" hidden="false" customHeight="false" outlineLevel="0" collapsed="false">
      <c r="A5864" s="17" t="s">
        <v>5088</v>
      </c>
      <c r="B5864" s="17" t="n">
        <v>2</v>
      </c>
      <c r="C5864" s="21" t="n">
        <v>46037</v>
      </c>
      <c r="D5864" s="17" t="s">
        <v>1178</v>
      </c>
      <c r="E5864" s="17" t="s">
        <v>150</v>
      </c>
      <c r="F5864" s="17" t="s">
        <v>1487</v>
      </c>
      <c r="G5864" s="17" t="s">
        <v>62</v>
      </c>
      <c r="H5864" s="17" t="s">
        <v>1523</v>
      </c>
      <c r="I5864" s="17" t="s">
        <v>1524</v>
      </c>
      <c r="J5864" s="17" t="n">
        <v>1</v>
      </c>
      <c r="K5864" s="15" t="n">
        <v>71.9</v>
      </c>
      <c r="L5864" s="22" t="n">
        <v>0</v>
      </c>
      <c r="M5864" s="15" t="n">
        <v>0</v>
      </c>
      <c r="N5864" s="15" t="n">
        <f aca="false">J5864*K5864</f>
        <v>71.9</v>
      </c>
      <c r="O5864" s="15" t="n">
        <f aca="false">N5864*L5864</f>
        <v>0</v>
      </c>
      <c r="P5864" s="15" t="n">
        <f aca="false">N5864-O5864</f>
        <v>71.9</v>
      </c>
      <c r="Q5864" s="15" t="n">
        <f aca="false">J5864*INDEX(dProdutos!$F$2:$F$47,MATCH(E5864,dProdutos!$A$2:$A$47,0))</f>
        <v>27.38</v>
      </c>
      <c r="R5864" s="15" t="n">
        <f aca="false">IF(I5864="Cancelado",0,P5864-Q5864)</f>
        <v>44.52</v>
      </c>
      <c r="S5864" s="17" t="str">
        <f aca="false">INDEX(dProdutos!$D$2:$D$47,MATCH(E5864,dProdutos!$A$2:$A$47,0))</f>
        <v>Acessórios</v>
      </c>
    </row>
    <row r="5865" customFormat="false" ht="15" hidden="false" customHeight="false" outlineLevel="0" collapsed="false">
      <c r="A5865" s="17" t="s">
        <v>5089</v>
      </c>
      <c r="B5865" s="17" t="n">
        <v>1</v>
      </c>
      <c r="C5865" s="21" t="n">
        <v>46037</v>
      </c>
      <c r="D5865" s="17" t="s">
        <v>411</v>
      </c>
      <c r="E5865" s="17" t="s">
        <v>102</v>
      </c>
      <c r="F5865" s="17" t="s">
        <v>1487</v>
      </c>
      <c r="G5865" s="17" t="s">
        <v>59</v>
      </c>
      <c r="H5865" s="17" t="s">
        <v>1540</v>
      </c>
      <c r="I5865" s="17" t="s">
        <v>1524</v>
      </c>
      <c r="J5865" s="17" t="n">
        <v>1</v>
      </c>
      <c r="K5865" s="15" t="n">
        <v>65.9</v>
      </c>
      <c r="L5865" s="22" t="n">
        <v>0</v>
      </c>
      <c r="M5865" s="15" t="n">
        <v>18.07</v>
      </c>
      <c r="N5865" s="15" t="n">
        <f aca="false">J5865*K5865</f>
        <v>65.9</v>
      </c>
      <c r="O5865" s="15" t="n">
        <f aca="false">N5865*L5865</f>
        <v>0</v>
      </c>
      <c r="P5865" s="15" t="n">
        <f aca="false">N5865-O5865</f>
        <v>65.9</v>
      </c>
      <c r="Q5865" s="15" t="n">
        <f aca="false">J5865*INDEX(dProdutos!$F$2:$F$47,MATCH(E5865,dProdutos!$A$2:$A$47,0))</f>
        <v>29.68</v>
      </c>
      <c r="R5865" s="15" t="n">
        <f aca="false">IF(I5865="Cancelado",0,P5865-Q5865)</f>
        <v>36.22</v>
      </c>
      <c r="S5865" s="17" t="str">
        <f aca="false">INDEX(dProdutos!$D$2:$D$47,MATCH(E5865,dProdutos!$A$2:$A$47,0))</f>
        <v>Moda Masculina</v>
      </c>
    </row>
    <row r="5866" customFormat="false" ht="15" hidden="false" customHeight="false" outlineLevel="0" collapsed="false">
      <c r="A5866" s="17" t="s">
        <v>5090</v>
      </c>
      <c r="B5866" s="17" t="n">
        <v>1</v>
      </c>
      <c r="C5866" s="21" t="n">
        <v>46037</v>
      </c>
      <c r="D5866" s="17" t="s">
        <v>696</v>
      </c>
      <c r="E5866" s="17" t="s">
        <v>102</v>
      </c>
      <c r="F5866" s="17" t="s">
        <v>1490</v>
      </c>
      <c r="G5866" s="17" t="s">
        <v>62</v>
      </c>
      <c r="H5866" s="17" t="s">
        <v>1537</v>
      </c>
      <c r="I5866" s="17" t="s">
        <v>1531</v>
      </c>
      <c r="J5866" s="17" t="n">
        <v>1</v>
      </c>
      <c r="K5866" s="15" t="n">
        <v>65.9</v>
      </c>
      <c r="L5866" s="22" t="n">
        <v>0</v>
      </c>
      <c r="M5866" s="15" t="n">
        <v>0</v>
      </c>
      <c r="N5866" s="15" t="n">
        <f aca="false">J5866*K5866</f>
        <v>65.9</v>
      </c>
      <c r="O5866" s="15" t="n">
        <f aca="false">N5866*L5866</f>
        <v>0</v>
      </c>
      <c r="P5866" s="15" t="n">
        <f aca="false">N5866-O5866</f>
        <v>65.9</v>
      </c>
      <c r="Q5866" s="15" t="n">
        <f aca="false">J5866*INDEX(dProdutos!$F$2:$F$47,MATCH(E5866,dProdutos!$A$2:$A$47,0))</f>
        <v>29.68</v>
      </c>
      <c r="R5866" s="15" t="n">
        <f aca="false">IF(I5866="Cancelado",0,P5866-Q5866)</f>
        <v>0</v>
      </c>
      <c r="S5866" s="17" t="str">
        <f aca="false">INDEX(dProdutos!$D$2:$D$47,MATCH(E5866,dProdutos!$A$2:$A$47,0))</f>
        <v>Moda Masculina</v>
      </c>
    </row>
    <row r="5867" customFormat="false" ht="15" hidden="false" customHeight="false" outlineLevel="0" collapsed="false">
      <c r="A5867" s="17" t="s">
        <v>5091</v>
      </c>
      <c r="B5867" s="17" t="n">
        <v>1</v>
      </c>
      <c r="C5867" s="21" t="n">
        <v>46037</v>
      </c>
      <c r="D5867" s="17" t="s">
        <v>593</v>
      </c>
      <c r="E5867" s="17" t="s">
        <v>105</v>
      </c>
      <c r="F5867" s="17" t="s">
        <v>1487</v>
      </c>
      <c r="G5867" s="17" t="s">
        <v>60</v>
      </c>
      <c r="H5867" s="17" t="s">
        <v>1537</v>
      </c>
      <c r="I5867" s="17" t="s">
        <v>1524</v>
      </c>
      <c r="J5867" s="17" t="n">
        <v>1</v>
      </c>
      <c r="K5867" s="15" t="n">
        <v>175.9</v>
      </c>
      <c r="L5867" s="22" t="n">
        <v>0.1</v>
      </c>
      <c r="M5867" s="15" t="n">
        <v>11.51</v>
      </c>
      <c r="N5867" s="15" t="n">
        <f aca="false">J5867*K5867</f>
        <v>175.9</v>
      </c>
      <c r="O5867" s="15" t="n">
        <f aca="false">N5867*L5867</f>
        <v>17.59</v>
      </c>
      <c r="P5867" s="15" t="n">
        <f aca="false">N5867-O5867</f>
        <v>158.31</v>
      </c>
      <c r="Q5867" s="15" t="n">
        <f aca="false">J5867*INDEX(dProdutos!$F$2:$F$47,MATCH(E5867,dProdutos!$A$2:$A$47,0))</f>
        <v>96.59</v>
      </c>
      <c r="R5867" s="15" t="n">
        <f aca="false">IF(I5867="Cancelado",0,P5867-Q5867)</f>
        <v>61.72</v>
      </c>
      <c r="S5867" s="17" t="str">
        <f aca="false">INDEX(dProdutos!$D$2:$D$47,MATCH(E5867,dProdutos!$A$2:$A$47,0))</f>
        <v>Moda Masculina</v>
      </c>
    </row>
    <row r="5868" customFormat="false" ht="15" hidden="false" customHeight="false" outlineLevel="0" collapsed="false">
      <c r="A5868" s="17" t="s">
        <v>5091</v>
      </c>
      <c r="B5868" s="17" t="n">
        <v>2</v>
      </c>
      <c r="C5868" s="21" t="n">
        <v>46037</v>
      </c>
      <c r="D5868" s="17" t="s">
        <v>593</v>
      </c>
      <c r="E5868" s="17" t="s">
        <v>177</v>
      </c>
      <c r="F5868" s="17" t="s">
        <v>1487</v>
      </c>
      <c r="G5868" s="17" t="s">
        <v>60</v>
      </c>
      <c r="H5868" s="17" t="s">
        <v>1537</v>
      </c>
      <c r="I5868" s="17" t="s">
        <v>1524</v>
      </c>
      <c r="J5868" s="17" t="n">
        <v>2</v>
      </c>
      <c r="K5868" s="15" t="n">
        <v>257.9</v>
      </c>
      <c r="L5868" s="22" t="n">
        <v>0.15</v>
      </c>
      <c r="M5868" s="15" t="n">
        <v>0</v>
      </c>
      <c r="N5868" s="15" t="n">
        <f aca="false">J5868*K5868</f>
        <v>515.8</v>
      </c>
      <c r="O5868" s="15" t="n">
        <f aca="false">N5868*L5868</f>
        <v>77.37</v>
      </c>
      <c r="P5868" s="15" t="n">
        <f aca="false">N5868-O5868</f>
        <v>438.43</v>
      </c>
      <c r="Q5868" s="15" t="n">
        <f aca="false">J5868*INDEX(dProdutos!$F$2:$F$47,MATCH(E5868,dProdutos!$A$2:$A$47,0))</f>
        <v>276.46</v>
      </c>
      <c r="R5868" s="15" t="n">
        <f aca="false">IF(I5868="Cancelado",0,P5868-Q5868)</f>
        <v>161.97</v>
      </c>
      <c r="S5868" s="17" t="str">
        <f aca="false">INDEX(dProdutos!$D$2:$D$47,MATCH(E5868,dProdutos!$A$2:$A$47,0))</f>
        <v>Casa</v>
      </c>
    </row>
    <row r="5869" customFormat="false" ht="15" hidden="false" customHeight="false" outlineLevel="0" collapsed="false">
      <c r="A5869" s="17" t="s">
        <v>5091</v>
      </c>
      <c r="B5869" s="17" t="n">
        <v>3</v>
      </c>
      <c r="C5869" s="21" t="n">
        <v>46037</v>
      </c>
      <c r="D5869" s="17" t="s">
        <v>593</v>
      </c>
      <c r="E5869" s="17" t="s">
        <v>174</v>
      </c>
      <c r="F5869" s="17" t="s">
        <v>1487</v>
      </c>
      <c r="G5869" s="17" t="s">
        <v>60</v>
      </c>
      <c r="H5869" s="17" t="s">
        <v>1537</v>
      </c>
      <c r="I5869" s="17" t="s">
        <v>1524</v>
      </c>
      <c r="J5869" s="17" t="n">
        <v>1</v>
      </c>
      <c r="K5869" s="15" t="n">
        <v>250.9</v>
      </c>
      <c r="L5869" s="22" t="n">
        <v>0.15</v>
      </c>
      <c r="M5869" s="15" t="n">
        <v>0</v>
      </c>
      <c r="N5869" s="15" t="n">
        <f aca="false">J5869*K5869</f>
        <v>250.9</v>
      </c>
      <c r="O5869" s="15" t="n">
        <f aca="false">N5869*L5869</f>
        <v>37.635</v>
      </c>
      <c r="P5869" s="15" t="n">
        <f aca="false">N5869-O5869</f>
        <v>213.265</v>
      </c>
      <c r="Q5869" s="15" t="n">
        <f aca="false">J5869*INDEX(dProdutos!$F$2:$F$47,MATCH(E5869,dProdutos!$A$2:$A$47,0))</f>
        <v>151.28</v>
      </c>
      <c r="R5869" s="15" t="n">
        <f aca="false">IF(I5869="Cancelado",0,P5869-Q5869)</f>
        <v>61.985</v>
      </c>
      <c r="S5869" s="17" t="str">
        <f aca="false">INDEX(dProdutos!$D$2:$D$47,MATCH(E5869,dProdutos!$A$2:$A$47,0))</f>
        <v>Casa</v>
      </c>
    </row>
    <row r="5870" customFormat="false" ht="15" hidden="false" customHeight="false" outlineLevel="0" collapsed="false">
      <c r="A5870" s="17" t="s">
        <v>5091</v>
      </c>
      <c r="B5870" s="17" t="n">
        <v>4</v>
      </c>
      <c r="C5870" s="21" t="n">
        <v>46037</v>
      </c>
      <c r="D5870" s="17" t="s">
        <v>593</v>
      </c>
      <c r="E5870" s="17" t="s">
        <v>108</v>
      </c>
      <c r="F5870" s="17" t="s">
        <v>1487</v>
      </c>
      <c r="G5870" s="17" t="s">
        <v>60</v>
      </c>
      <c r="H5870" s="17" t="s">
        <v>1537</v>
      </c>
      <c r="I5870" s="17" t="s">
        <v>1524</v>
      </c>
      <c r="J5870" s="17" t="n">
        <v>1</v>
      </c>
      <c r="K5870" s="15" t="n">
        <v>265.9</v>
      </c>
      <c r="L5870" s="22" t="n">
        <v>0.15</v>
      </c>
      <c r="M5870" s="15" t="n">
        <v>0</v>
      </c>
      <c r="N5870" s="15" t="n">
        <f aca="false">J5870*K5870</f>
        <v>265.9</v>
      </c>
      <c r="O5870" s="15" t="n">
        <f aca="false">N5870*L5870</f>
        <v>39.885</v>
      </c>
      <c r="P5870" s="15" t="n">
        <f aca="false">N5870-O5870</f>
        <v>226.015</v>
      </c>
      <c r="Q5870" s="15" t="n">
        <f aca="false">J5870*INDEX(dProdutos!$F$2:$F$47,MATCH(E5870,dProdutos!$A$2:$A$47,0))</f>
        <v>155.62</v>
      </c>
      <c r="R5870" s="15" t="n">
        <f aca="false">IF(I5870="Cancelado",0,P5870-Q5870)</f>
        <v>70.395</v>
      </c>
      <c r="S5870" s="17" t="str">
        <f aca="false">INDEX(dProdutos!$D$2:$D$47,MATCH(E5870,dProdutos!$A$2:$A$47,0))</f>
        <v>Moda Masculina</v>
      </c>
    </row>
    <row r="5871" customFormat="false" ht="15" hidden="false" customHeight="false" outlineLevel="0" collapsed="false">
      <c r="A5871" s="17" t="s">
        <v>5092</v>
      </c>
      <c r="B5871" s="17" t="n">
        <v>1</v>
      </c>
      <c r="C5871" s="21" t="n">
        <v>46038</v>
      </c>
      <c r="D5871" s="17" t="s">
        <v>958</v>
      </c>
      <c r="E5871" s="17" t="s">
        <v>147</v>
      </c>
      <c r="F5871" s="17" t="s">
        <v>1499</v>
      </c>
      <c r="G5871" s="17" t="s">
        <v>61</v>
      </c>
      <c r="H5871" s="17" t="s">
        <v>1527</v>
      </c>
      <c r="I5871" s="17" t="s">
        <v>1524</v>
      </c>
      <c r="J5871" s="17" t="n">
        <v>1</v>
      </c>
      <c r="K5871" s="15" t="n">
        <v>231.9</v>
      </c>
      <c r="L5871" s="22" t="n">
        <v>0.05</v>
      </c>
      <c r="M5871" s="15" t="n">
        <v>0</v>
      </c>
      <c r="N5871" s="15" t="n">
        <f aca="false">J5871*K5871</f>
        <v>231.9</v>
      </c>
      <c r="O5871" s="15" t="n">
        <f aca="false">N5871*L5871</f>
        <v>11.595</v>
      </c>
      <c r="P5871" s="15" t="n">
        <f aca="false">N5871-O5871</f>
        <v>220.305</v>
      </c>
      <c r="Q5871" s="15" t="n">
        <f aca="false">J5871*INDEX(dProdutos!$F$2:$F$47,MATCH(E5871,dProdutos!$A$2:$A$47,0))</f>
        <v>130.9</v>
      </c>
      <c r="R5871" s="15" t="n">
        <f aca="false">IF(I5871="Cancelado",0,P5871-Q5871)</f>
        <v>89.405</v>
      </c>
      <c r="S5871" s="17" t="str">
        <f aca="false">INDEX(dProdutos!$D$2:$D$47,MATCH(E5871,dProdutos!$A$2:$A$47,0))</f>
        <v>Acessórios</v>
      </c>
    </row>
    <row r="5872" customFormat="false" ht="15" hidden="false" customHeight="false" outlineLevel="0" collapsed="false">
      <c r="A5872" s="17" t="s">
        <v>5093</v>
      </c>
      <c r="B5872" s="17" t="n">
        <v>1</v>
      </c>
      <c r="C5872" s="21" t="n">
        <v>46038</v>
      </c>
      <c r="D5872" s="17" t="s">
        <v>1282</v>
      </c>
      <c r="E5872" s="17" t="s">
        <v>165</v>
      </c>
      <c r="F5872" s="17" t="s">
        <v>1490</v>
      </c>
      <c r="G5872" s="17" t="s">
        <v>62</v>
      </c>
      <c r="H5872" s="17" t="s">
        <v>1523</v>
      </c>
      <c r="I5872" s="17" t="s">
        <v>1524</v>
      </c>
      <c r="J5872" s="17" t="n">
        <v>1</v>
      </c>
      <c r="K5872" s="15" t="n">
        <v>231.9</v>
      </c>
      <c r="L5872" s="22" t="n">
        <v>0.2</v>
      </c>
      <c r="M5872" s="15" t="n">
        <v>17.49</v>
      </c>
      <c r="N5872" s="15" t="n">
        <f aca="false">J5872*K5872</f>
        <v>231.9</v>
      </c>
      <c r="O5872" s="15" t="n">
        <f aca="false">N5872*L5872</f>
        <v>46.38</v>
      </c>
      <c r="P5872" s="15" t="n">
        <f aca="false">N5872-O5872</f>
        <v>185.52</v>
      </c>
      <c r="Q5872" s="15" t="n">
        <f aca="false">J5872*INDEX(dProdutos!$F$2:$F$47,MATCH(E5872,dProdutos!$A$2:$A$47,0))</f>
        <v>140.83</v>
      </c>
      <c r="R5872" s="15" t="n">
        <f aca="false">IF(I5872="Cancelado",0,P5872-Q5872)</f>
        <v>44.69</v>
      </c>
      <c r="S5872" s="17" t="str">
        <f aca="false">INDEX(dProdutos!$D$2:$D$47,MATCH(E5872,dProdutos!$A$2:$A$47,0))</f>
        <v>Casa</v>
      </c>
    </row>
    <row r="5873" customFormat="false" ht="15" hidden="false" customHeight="false" outlineLevel="0" collapsed="false">
      <c r="A5873" s="17" t="s">
        <v>5094</v>
      </c>
      <c r="B5873" s="17" t="n">
        <v>1</v>
      </c>
      <c r="C5873" s="21" t="n">
        <v>46038</v>
      </c>
      <c r="D5873" s="17" t="s">
        <v>411</v>
      </c>
      <c r="E5873" s="17" t="s">
        <v>153</v>
      </c>
      <c r="F5873" s="17" t="s">
        <v>1499</v>
      </c>
      <c r="G5873" s="17" t="s">
        <v>62</v>
      </c>
      <c r="H5873" s="17" t="s">
        <v>1523</v>
      </c>
      <c r="I5873" s="17" t="s">
        <v>1524</v>
      </c>
      <c r="J5873" s="17" t="n">
        <v>1</v>
      </c>
      <c r="K5873" s="15" t="n">
        <v>165.9</v>
      </c>
      <c r="L5873" s="22" t="n">
        <v>0</v>
      </c>
      <c r="M5873" s="15" t="n">
        <v>19.13</v>
      </c>
      <c r="N5873" s="15" t="n">
        <f aca="false">J5873*K5873</f>
        <v>165.9</v>
      </c>
      <c r="O5873" s="15" t="n">
        <f aca="false">N5873*L5873</f>
        <v>0</v>
      </c>
      <c r="P5873" s="15" t="n">
        <f aca="false">N5873-O5873</f>
        <v>165.9</v>
      </c>
      <c r="Q5873" s="15" t="n">
        <f aca="false">J5873*INDEX(dProdutos!$F$2:$F$47,MATCH(E5873,dProdutos!$A$2:$A$47,0))</f>
        <v>67.28</v>
      </c>
      <c r="R5873" s="15" t="n">
        <f aca="false">IF(I5873="Cancelado",0,P5873-Q5873)</f>
        <v>98.62</v>
      </c>
      <c r="S5873" s="17" t="str">
        <f aca="false">INDEX(dProdutos!$D$2:$D$47,MATCH(E5873,dProdutos!$A$2:$A$47,0))</f>
        <v>Acessórios</v>
      </c>
    </row>
    <row r="5874" customFormat="false" ht="15" hidden="false" customHeight="false" outlineLevel="0" collapsed="false">
      <c r="A5874" s="17" t="s">
        <v>5095</v>
      </c>
      <c r="B5874" s="17" t="n">
        <v>1</v>
      </c>
      <c r="C5874" s="21" t="n">
        <v>46038</v>
      </c>
      <c r="D5874" s="17" t="s">
        <v>627</v>
      </c>
      <c r="E5874" s="17" t="s">
        <v>138</v>
      </c>
      <c r="F5874" s="17" t="s">
        <v>1499</v>
      </c>
      <c r="G5874" s="17" t="s">
        <v>60</v>
      </c>
      <c r="H5874" s="17" t="s">
        <v>1537</v>
      </c>
      <c r="I5874" s="17" t="s">
        <v>1531</v>
      </c>
      <c r="J5874" s="17" t="n">
        <v>1</v>
      </c>
      <c r="K5874" s="15" t="n">
        <v>231.9</v>
      </c>
      <c r="L5874" s="22" t="n">
        <v>0</v>
      </c>
      <c r="M5874" s="15" t="n">
        <v>12.67</v>
      </c>
      <c r="N5874" s="15" t="n">
        <f aca="false">J5874*K5874</f>
        <v>231.9</v>
      </c>
      <c r="O5874" s="15" t="n">
        <f aca="false">N5874*L5874</f>
        <v>0</v>
      </c>
      <c r="P5874" s="15" t="n">
        <f aca="false">N5874-O5874</f>
        <v>231.9</v>
      </c>
      <c r="Q5874" s="15" t="n">
        <f aca="false">J5874*INDEX(dProdutos!$F$2:$F$47,MATCH(E5874,dProdutos!$A$2:$A$47,0))</f>
        <v>132.21</v>
      </c>
      <c r="R5874" s="15" t="n">
        <f aca="false">IF(I5874="Cancelado",0,P5874-Q5874)</f>
        <v>0</v>
      </c>
      <c r="S5874" s="17" t="str">
        <f aca="false">INDEX(dProdutos!$D$2:$D$47,MATCH(E5874,dProdutos!$A$2:$A$47,0))</f>
        <v>Calçados</v>
      </c>
    </row>
    <row r="5875" customFormat="false" ht="15" hidden="false" customHeight="false" outlineLevel="0" collapsed="false">
      <c r="A5875" s="17" t="s">
        <v>5096</v>
      </c>
      <c r="B5875" s="17" t="n">
        <v>1</v>
      </c>
      <c r="C5875" s="21" t="n">
        <v>46038</v>
      </c>
      <c r="D5875" s="17" t="s">
        <v>882</v>
      </c>
      <c r="E5875" s="17" t="s">
        <v>177</v>
      </c>
      <c r="F5875" s="17" t="s">
        <v>1487</v>
      </c>
      <c r="G5875" s="17" t="s">
        <v>62</v>
      </c>
      <c r="H5875" s="17" t="s">
        <v>1537</v>
      </c>
      <c r="I5875" s="17" t="s">
        <v>1524</v>
      </c>
      <c r="J5875" s="17" t="n">
        <v>1</v>
      </c>
      <c r="K5875" s="15" t="n">
        <v>257.9</v>
      </c>
      <c r="L5875" s="22" t="n">
        <v>0</v>
      </c>
      <c r="M5875" s="15" t="n">
        <v>10.4</v>
      </c>
      <c r="N5875" s="15" t="n">
        <f aca="false">J5875*K5875</f>
        <v>257.9</v>
      </c>
      <c r="O5875" s="15" t="n">
        <f aca="false">N5875*L5875</f>
        <v>0</v>
      </c>
      <c r="P5875" s="15" t="n">
        <f aca="false">N5875-O5875</f>
        <v>257.9</v>
      </c>
      <c r="Q5875" s="15" t="n">
        <f aca="false">J5875*INDEX(dProdutos!$F$2:$F$47,MATCH(E5875,dProdutos!$A$2:$A$47,0))</f>
        <v>138.23</v>
      </c>
      <c r="R5875" s="15" t="n">
        <f aca="false">IF(I5875="Cancelado",0,P5875-Q5875)</f>
        <v>119.67</v>
      </c>
      <c r="S5875" s="17" t="str">
        <f aca="false">INDEX(dProdutos!$D$2:$D$47,MATCH(E5875,dProdutos!$A$2:$A$47,0))</f>
        <v>Casa</v>
      </c>
    </row>
    <row r="5876" customFormat="false" ht="15" hidden="false" customHeight="false" outlineLevel="0" collapsed="false">
      <c r="A5876" s="17" t="s">
        <v>5096</v>
      </c>
      <c r="B5876" s="17" t="n">
        <v>2</v>
      </c>
      <c r="C5876" s="21" t="n">
        <v>46038</v>
      </c>
      <c r="D5876" s="17" t="s">
        <v>882</v>
      </c>
      <c r="E5876" s="17" t="s">
        <v>183</v>
      </c>
      <c r="F5876" s="17" t="s">
        <v>1487</v>
      </c>
      <c r="G5876" s="17" t="s">
        <v>62</v>
      </c>
      <c r="H5876" s="17" t="s">
        <v>1537</v>
      </c>
      <c r="I5876" s="17" t="s">
        <v>1524</v>
      </c>
      <c r="J5876" s="17" t="n">
        <v>1</v>
      </c>
      <c r="K5876" s="15" t="n">
        <v>121.9</v>
      </c>
      <c r="L5876" s="22" t="n">
        <v>0</v>
      </c>
      <c r="M5876" s="15" t="n">
        <v>0</v>
      </c>
      <c r="N5876" s="15" t="n">
        <f aca="false">J5876*K5876</f>
        <v>121.9</v>
      </c>
      <c r="O5876" s="15" t="n">
        <f aca="false">N5876*L5876</f>
        <v>0</v>
      </c>
      <c r="P5876" s="15" t="n">
        <f aca="false">N5876-O5876</f>
        <v>121.9</v>
      </c>
      <c r="Q5876" s="15" t="n">
        <f aca="false">J5876*INDEX(dProdutos!$F$2:$F$47,MATCH(E5876,dProdutos!$A$2:$A$47,0))</f>
        <v>52.76</v>
      </c>
      <c r="R5876" s="15" t="n">
        <f aca="false">IF(I5876="Cancelado",0,P5876-Q5876)</f>
        <v>69.14</v>
      </c>
      <c r="S5876" s="17" t="str">
        <f aca="false">INDEX(dProdutos!$D$2:$D$47,MATCH(E5876,dProdutos!$A$2:$A$47,0))</f>
        <v>Eletrônicos</v>
      </c>
    </row>
    <row r="5877" customFormat="false" ht="15" hidden="false" customHeight="false" outlineLevel="0" collapsed="false">
      <c r="A5877" s="17" t="s">
        <v>5097</v>
      </c>
      <c r="B5877" s="17" t="n">
        <v>1</v>
      </c>
      <c r="C5877" s="21" t="n">
        <v>46038</v>
      </c>
      <c r="D5877" s="17" t="s">
        <v>237</v>
      </c>
      <c r="E5877" s="17" t="s">
        <v>144</v>
      </c>
      <c r="F5877" s="17" t="s">
        <v>1493</v>
      </c>
      <c r="G5877" s="17" t="s">
        <v>62</v>
      </c>
      <c r="H5877" s="17" t="s">
        <v>1540</v>
      </c>
      <c r="I5877" s="17" t="s">
        <v>1531</v>
      </c>
      <c r="J5877" s="17" t="n">
        <v>1</v>
      </c>
      <c r="K5877" s="15" t="n">
        <v>260.9</v>
      </c>
      <c r="L5877" s="22" t="n">
        <v>0</v>
      </c>
      <c r="M5877" s="15" t="n">
        <v>14.25</v>
      </c>
      <c r="N5877" s="15" t="n">
        <f aca="false">J5877*K5877</f>
        <v>260.9</v>
      </c>
      <c r="O5877" s="15" t="n">
        <f aca="false">N5877*L5877</f>
        <v>0</v>
      </c>
      <c r="P5877" s="15" t="n">
        <f aca="false">N5877-O5877</f>
        <v>260.9</v>
      </c>
      <c r="Q5877" s="15" t="n">
        <f aca="false">J5877*INDEX(dProdutos!$F$2:$F$47,MATCH(E5877,dProdutos!$A$2:$A$47,0))</f>
        <v>99.86</v>
      </c>
      <c r="R5877" s="15" t="n">
        <f aca="false">IF(I5877="Cancelado",0,P5877-Q5877)</f>
        <v>0</v>
      </c>
      <c r="S5877" s="17" t="str">
        <f aca="false">INDEX(dProdutos!$D$2:$D$47,MATCH(E5877,dProdutos!$A$2:$A$47,0))</f>
        <v>Acessórios</v>
      </c>
    </row>
    <row r="5878" customFormat="false" ht="15" hidden="false" customHeight="false" outlineLevel="0" collapsed="false">
      <c r="A5878" s="17" t="s">
        <v>5098</v>
      </c>
      <c r="B5878" s="17" t="n">
        <v>1</v>
      </c>
      <c r="C5878" s="21" t="n">
        <v>46038</v>
      </c>
      <c r="D5878" s="17" t="s">
        <v>224</v>
      </c>
      <c r="E5878" s="17" t="s">
        <v>85</v>
      </c>
      <c r="F5878" s="17" t="s">
        <v>1497</v>
      </c>
      <c r="G5878" s="17" t="s">
        <v>60</v>
      </c>
      <c r="H5878" s="17" t="s">
        <v>1523</v>
      </c>
      <c r="I5878" s="17" t="s">
        <v>1524</v>
      </c>
      <c r="J5878" s="17" t="n">
        <v>1</v>
      </c>
      <c r="K5878" s="15" t="n">
        <v>165.9</v>
      </c>
      <c r="L5878" s="22" t="n">
        <v>0</v>
      </c>
      <c r="M5878" s="15" t="n">
        <v>21.06</v>
      </c>
      <c r="N5878" s="15" t="n">
        <f aca="false">J5878*K5878</f>
        <v>165.9</v>
      </c>
      <c r="O5878" s="15" t="n">
        <f aca="false">N5878*L5878</f>
        <v>0</v>
      </c>
      <c r="P5878" s="15" t="n">
        <f aca="false">N5878-O5878</f>
        <v>165.9</v>
      </c>
      <c r="Q5878" s="15" t="n">
        <f aca="false">J5878*INDEX(dProdutos!$F$2:$F$47,MATCH(E5878,dProdutos!$A$2:$A$47,0))</f>
        <v>91.55</v>
      </c>
      <c r="R5878" s="15" t="n">
        <f aca="false">IF(I5878="Cancelado",0,P5878-Q5878)</f>
        <v>74.35</v>
      </c>
      <c r="S5878" s="17" t="str">
        <f aca="false">INDEX(dProdutos!$D$2:$D$47,MATCH(E5878,dProdutos!$A$2:$A$47,0))</f>
        <v>Moda Feminina</v>
      </c>
    </row>
    <row r="5879" customFormat="false" ht="15" hidden="false" customHeight="false" outlineLevel="0" collapsed="false">
      <c r="A5879" s="17" t="s">
        <v>5099</v>
      </c>
      <c r="B5879" s="17" t="n">
        <v>1</v>
      </c>
      <c r="C5879" s="21" t="n">
        <v>46038</v>
      </c>
      <c r="D5879" s="17" t="s">
        <v>1132</v>
      </c>
      <c r="E5879" s="17" t="s">
        <v>135</v>
      </c>
      <c r="F5879" s="17" t="s">
        <v>1490</v>
      </c>
      <c r="G5879" s="17" t="s">
        <v>61</v>
      </c>
      <c r="H5879" s="17" t="s">
        <v>1527</v>
      </c>
      <c r="I5879" s="17" t="s">
        <v>1524</v>
      </c>
      <c r="J5879" s="17" t="n">
        <v>1</v>
      </c>
      <c r="K5879" s="15" t="n">
        <v>200.9</v>
      </c>
      <c r="L5879" s="22" t="n">
        <v>0</v>
      </c>
      <c r="M5879" s="15" t="n">
        <v>23.7</v>
      </c>
      <c r="N5879" s="15" t="n">
        <f aca="false">J5879*K5879</f>
        <v>200.9</v>
      </c>
      <c r="O5879" s="15" t="n">
        <f aca="false">N5879*L5879</f>
        <v>0</v>
      </c>
      <c r="P5879" s="15" t="n">
        <f aca="false">N5879-O5879</f>
        <v>200.9</v>
      </c>
      <c r="Q5879" s="15" t="n">
        <f aca="false">J5879*INDEX(dProdutos!$F$2:$F$47,MATCH(E5879,dProdutos!$A$2:$A$47,0))</f>
        <v>80.73</v>
      </c>
      <c r="R5879" s="15" t="n">
        <f aca="false">IF(I5879="Cancelado",0,P5879-Q5879)</f>
        <v>120.17</v>
      </c>
      <c r="S5879" s="17" t="str">
        <f aca="false">INDEX(dProdutos!$D$2:$D$47,MATCH(E5879,dProdutos!$A$2:$A$47,0))</f>
        <v>Calçados</v>
      </c>
    </row>
    <row r="5880" customFormat="false" ht="15" hidden="false" customHeight="false" outlineLevel="0" collapsed="false">
      <c r="A5880" s="17" t="s">
        <v>5099</v>
      </c>
      <c r="B5880" s="17" t="n">
        <v>2</v>
      </c>
      <c r="C5880" s="21" t="n">
        <v>46038</v>
      </c>
      <c r="D5880" s="17" t="s">
        <v>1132</v>
      </c>
      <c r="E5880" s="17" t="s">
        <v>171</v>
      </c>
      <c r="F5880" s="17" t="s">
        <v>1490</v>
      </c>
      <c r="G5880" s="17" t="s">
        <v>61</v>
      </c>
      <c r="H5880" s="17" t="s">
        <v>1527</v>
      </c>
      <c r="I5880" s="17" t="s">
        <v>1524</v>
      </c>
      <c r="J5880" s="17" t="n">
        <v>3</v>
      </c>
      <c r="K5880" s="15" t="n">
        <v>246.9</v>
      </c>
      <c r="L5880" s="22" t="n">
        <v>0</v>
      </c>
      <c r="M5880" s="15" t="n">
        <v>0</v>
      </c>
      <c r="N5880" s="15" t="n">
        <f aca="false">J5880*K5880</f>
        <v>740.7</v>
      </c>
      <c r="O5880" s="15" t="n">
        <f aca="false">N5880*L5880</f>
        <v>0</v>
      </c>
      <c r="P5880" s="15" t="n">
        <f aca="false">N5880-O5880</f>
        <v>740.7</v>
      </c>
      <c r="Q5880" s="15" t="n">
        <f aca="false">J5880*INDEX(dProdutos!$F$2:$F$47,MATCH(E5880,dProdutos!$A$2:$A$47,0))</f>
        <v>310.83</v>
      </c>
      <c r="R5880" s="15" t="n">
        <f aca="false">IF(I5880="Cancelado",0,P5880-Q5880)</f>
        <v>429.87</v>
      </c>
      <c r="S5880" s="17" t="str">
        <f aca="false">INDEX(dProdutos!$D$2:$D$47,MATCH(E5880,dProdutos!$A$2:$A$47,0))</f>
        <v>Casa</v>
      </c>
    </row>
    <row r="5881" customFormat="false" ht="15" hidden="false" customHeight="false" outlineLevel="0" collapsed="false">
      <c r="A5881" s="17" t="s">
        <v>5099</v>
      </c>
      <c r="B5881" s="17" t="n">
        <v>3</v>
      </c>
      <c r="C5881" s="21" t="n">
        <v>46038</v>
      </c>
      <c r="D5881" s="17" t="s">
        <v>1132</v>
      </c>
      <c r="E5881" s="17" t="s">
        <v>195</v>
      </c>
      <c r="F5881" s="17" t="s">
        <v>1490</v>
      </c>
      <c r="G5881" s="17" t="s">
        <v>61</v>
      </c>
      <c r="H5881" s="17" t="s">
        <v>1527</v>
      </c>
      <c r="I5881" s="17" t="s">
        <v>1524</v>
      </c>
      <c r="J5881" s="17" t="n">
        <v>1</v>
      </c>
      <c r="K5881" s="15" t="n">
        <v>72.9</v>
      </c>
      <c r="L5881" s="22" t="n">
        <v>0</v>
      </c>
      <c r="M5881" s="15" t="n">
        <v>0</v>
      </c>
      <c r="N5881" s="15" t="n">
        <f aca="false">J5881*K5881</f>
        <v>72.9</v>
      </c>
      <c r="O5881" s="15" t="n">
        <f aca="false">N5881*L5881</f>
        <v>0</v>
      </c>
      <c r="P5881" s="15" t="n">
        <f aca="false">N5881-O5881</f>
        <v>72.9</v>
      </c>
      <c r="Q5881" s="15" t="n">
        <f aca="false">J5881*INDEX(dProdutos!$F$2:$F$47,MATCH(E5881,dProdutos!$A$2:$A$47,0))</f>
        <v>39.23</v>
      </c>
      <c r="R5881" s="15" t="n">
        <f aca="false">IF(I5881="Cancelado",0,P5881-Q5881)</f>
        <v>33.67</v>
      </c>
      <c r="S5881" s="17" t="str">
        <f aca="false">INDEX(dProdutos!$D$2:$D$47,MATCH(E5881,dProdutos!$A$2:$A$47,0))</f>
        <v>Eletrônicos</v>
      </c>
    </row>
    <row r="5882" customFormat="false" ht="15" hidden="false" customHeight="false" outlineLevel="0" collapsed="false">
      <c r="A5882" s="17" t="s">
        <v>5100</v>
      </c>
      <c r="B5882" s="17" t="n">
        <v>1</v>
      </c>
      <c r="C5882" s="21" t="n">
        <v>46039</v>
      </c>
      <c r="D5882" s="17" t="s">
        <v>1408</v>
      </c>
      <c r="E5882" s="17" t="s">
        <v>129</v>
      </c>
      <c r="F5882" s="17" t="s">
        <v>1487</v>
      </c>
      <c r="G5882" s="17" t="s">
        <v>60</v>
      </c>
      <c r="H5882" s="17" t="s">
        <v>1537</v>
      </c>
      <c r="I5882" s="17" t="s">
        <v>1524</v>
      </c>
      <c r="J5882" s="17" t="n">
        <v>1</v>
      </c>
      <c r="K5882" s="15" t="n">
        <v>105.9</v>
      </c>
      <c r="L5882" s="22" t="n">
        <v>0</v>
      </c>
      <c r="M5882" s="15" t="n">
        <v>18.06</v>
      </c>
      <c r="N5882" s="15" t="n">
        <f aca="false">J5882*K5882</f>
        <v>105.9</v>
      </c>
      <c r="O5882" s="15" t="n">
        <f aca="false">N5882*L5882</f>
        <v>0</v>
      </c>
      <c r="P5882" s="15" t="n">
        <f aca="false">N5882-O5882</f>
        <v>105.9</v>
      </c>
      <c r="Q5882" s="15" t="n">
        <f aca="false">J5882*INDEX(dProdutos!$F$2:$F$47,MATCH(E5882,dProdutos!$A$2:$A$47,0))</f>
        <v>43.79</v>
      </c>
      <c r="R5882" s="15" t="n">
        <f aca="false">IF(I5882="Cancelado",0,P5882-Q5882)</f>
        <v>62.11</v>
      </c>
      <c r="S5882" s="17" t="str">
        <f aca="false">INDEX(dProdutos!$D$2:$D$47,MATCH(E5882,dProdutos!$A$2:$A$47,0))</f>
        <v>Calçados</v>
      </c>
    </row>
    <row r="5883" customFormat="false" ht="15" hidden="false" customHeight="false" outlineLevel="0" collapsed="false">
      <c r="A5883" s="17" t="s">
        <v>5101</v>
      </c>
      <c r="B5883" s="17" t="n">
        <v>1</v>
      </c>
      <c r="C5883" s="21" t="n">
        <v>46039</v>
      </c>
      <c r="D5883" s="17" t="s">
        <v>1258</v>
      </c>
      <c r="E5883" s="17" t="s">
        <v>95</v>
      </c>
      <c r="F5883" s="17" t="s">
        <v>1490</v>
      </c>
      <c r="G5883" s="17" t="s">
        <v>63</v>
      </c>
      <c r="H5883" s="17" t="s">
        <v>1540</v>
      </c>
      <c r="I5883" s="17" t="s">
        <v>1524</v>
      </c>
      <c r="J5883" s="17" t="n">
        <v>1</v>
      </c>
      <c r="K5883" s="15" t="n">
        <v>77.9</v>
      </c>
      <c r="L5883" s="22" t="n">
        <v>0</v>
      </c>
      <c r="M5883" s="15" t="n">
        <v>0</v>
      </c>
      <c r="N5883" s="15" t="n">
        <f aca="false">J5883*K5883</f>
        <v>77.9</v>
      </c>
      <c r="O5883" s="15" t="n">
        <f aca="false">N5883*L5883</f>
        <v>0</v>
      </c>
      <c r="P5883" s="15" t="n">
        <f aca="false">N5883-O5883</f>
        <v>77.9</v>
      </c>
      <c r="Q5883" s="15" t="n">
        <f aca="false">J5883*INDEX(dProdutos!$F$2:$F$47,MATCH(E5883,dProdutos!$A$2:$A$47,0))</f>
        <v>36.71</v>
      </c>
      <c r="R5883" s="15" t="n">
        <f aca="false">IF(I5883="Cancelado",0,P5883-Q5883)</f>
        <v>41.19</v>
      </c>
      <c r="S5883" s="17" t="str">
        <f aca="false">INDEX(dProdutos!$D$2:$D$47,MATCH(E5883,dProdutos!$A$2:$A$47,0))</f>
        <v>Moda Feminina</v>
      </c>
    </row>
    <row r="5884" customFormat="false" ht="15" hidden="false" customHeight="false" outlineLevel="0" collapsed="false">
      <c r="A5884" s="17" t="s">
        <v>5101</v>
      </c>
      <c r="B5884" s="17" t="n">
        <v>2</v>
      </c>
      <c r="C5884" s="21" t="n">
        <v>46039</v>
      </c>
      <c r="D5884" s="17" t="s">
        <v>1258</v>
      </c>
      <c r="E5884" s="17" t="s">
        <v>126</v>
      </c>
      <c r="F5884" s="17" t="s">
        <v>1490</v>
      </c>
      <c r="G5884" s="17" t="s">
        <v>63</v>
      </c>
      <c r="H5884" s="17" t="s">
        <v>1540</v>
      </c>
      <c r="I5884" s="17" t="s">
        <v>1524</v>
      </c>
      <c r="J5884" s="17" t="n">
        <v>1</v>
      </c>
      <c r="K5884" s="15" t="n">
        <v>296.9</v>
      </c>
      <c r="L5884" s="22" t="n">
        <v>0</v>
      </c>
      <c r="M5884" s="15" t="n">
        <v>0</v>
      </c>
      <c r="N5884" s="15" t="n">
        <f aca="false">J5884*K5884</f>
        <v>296.9</v>
      </c>
      <c r="O5884" s="15" t="n">
        <f aca="false">N5884*L5884</f>
        <v>0</v>
      </c>
      <c r="P5884" s="15" t="n">
        <f aca="false">N5884-O5884</f>
        <v>296.9</v>
      </c>
      <c r="Q5884" s="15" t="n">
        <f aca="false">J5884*INDEX(dProdutos!$F$2:$F$47,MATCH(E5884,dProdutos!$A$2:$A$47,0))</f>
        <v>135.24</v>
      </c>
      <c r="R5884" s="15" t="n">
        <f aca="false">IF(I5884="Cancelado",0,P5884-Q5884)</f>
        <v>161.66</v>
      </c>
      <c r="S5884" s="17" t="str">
        <f aca="false">INDEX(dProdutos!$D$2:$D$47,MATCH(E5884,dProdutos!$A$2:$A$47,0))</f>
        <v>Calçados</v>
      </c>
    </row>
    <row r="5885" customFormat="false" ht="15" hidden="false" customHeight="false" outlineLevel="0" collapsed="false">
      <c r="A5885" s="17" t="s">
        <v>5101</v>
      </c>
      <c r="B5885" s="17" t="n">
        <v>3</v>
      </c>
      <c r="C5885" s="21" t="n">
        <v>46039</v>
      </c>
      <c r="D5885" s="17" t="s">
        <v>1258</v>
      </c>
      <c r="E5885" s="17" t="s">
        <v>120</v>
      </c>
      <c r="F5885" s="17" t="s">
        <v>1490</v>
      </c>
      <c r="G5885" s="17" t="s">
        <v>63</v>
      </c>
      <c r="H5885" s="17" t="s">
        <v>1540</v>
      </c>
      <c r="I5885" s="17" t="s">
        <v>1524</v>
      </c>
      <c r="J5885" s="17" t="n">
        <v>1</v>
      </c>
      <c r="K5885" s="15" t="n">
        <v>96.9</v>
      </c>
      <c r="L5885" s="22" t="n">
        <v>0</v>
      </c>
      <c r="M5885" s="15" t="n">
        <v>0</v>
      </c>
      <c r="N5885" s="15" t="n">
        <f aca="false">J5885*K5885</f>
        <v>96.9</v>
      </c>
      <c r="O5885" s="15" t="n">
        <f aca="false">N5885*L5885</f>
        <v>0</v>
      </c>
      <c r="P5885" s="15" t="n">
        <f aca="false">N5885-O5885</f>
        <v>96.9</v>
      </c>
      <c r="Q5885" s="15" t="n">
        <f aca="false">J5885*INDEX(dProdutos!$F$2:$F$47,MATCH(E5885,dProdutos!$A$2:$A$47,0))</f>
        <v>44.36</v>
      </c>
      <c r="R5885" s="15" t="n">
        <f aca="false">IF(I5885="Cancelado",0,P5885-Q5885)</f>
        <v>52.54</v>
      </c>
      <c r="S5885" s="17" t="str">
        <f aca="false">INDEX(dProdutos!$D$2:$D$47,MATCH(E5885,dProdutos!$A$2:$A$47,0))</f>
        <v>Moda Masculina</v>
      </c>
    </row>
    <row r="5886" customFormat="false" ht="15" hidden="false" customHeight="false" outlineLevel="0" collapsed="false">
      <c r="A5886" s="17" t="s">
        <v>5102</v>
      </c>
      <c r="B5886" s="17" t="n">
        <v>1</v>
      </c>
      <c r="C5886" s="21" t="n">
        <v>46039</v>
      </c>
      <c r="D5886" s="17" t="s">
        <v>778</v>
      </c>
      <c r="E5886" s="17" t="s">
        <v>117</v>
      </c>
      <c r="F5886" s="17" t="s">
        <v>1503</v>
      </c>
      <c r="G5886" s="17" t="s">
        <v>62</v>
      </c>
      <c r="H5886" s="17" t="s">
        <v>1523</v>
      </c>
      <c r="I5886" s="17" t="s">
        <v>1524</v>
      </c>
      <c r="J5886" s="17" t="n">
        <v>1</v>
      </c>
      <c r="K5886" s="15" t="n">
        <v>166.9</v>
      </c>
      <c r="L5886" s="22" t="n">
        <v>0</v>
      </c>
      <c r="M5886" s="15" t="n">
        <v>28.18</v>
      </c>
      <c r="N5886" s="15" t="n">
        <f aca="false">J5886*K5886</f>
        <v>166.9</v>
      </c>
      <c r="O5886" s="15" t="n">
        <f aca="false">N5886*L5886</f>
        <v>0</v>
      </c>
      <c r="P5886" s="15" t="n">
        <f aca="false">N5886-O5886</f>
        <v>166.9</v>
      </c>
      <c r="Q5886" s="15" t="n">
        <f aca="false">J5886*INDEX(dProdutos!$F$2:$F$47,MATCH(E5886,dProdutos!$A$2:$A$47,0))</f>
        <v>73.23</v>
      </c>
      <c r="R5886" s="15" t="n">
        <f aca="false">IF(I5886="Cancelado",0,P5886-Q5886)</f>
        <v>93.67</v>
      </c>
      <c r="S5886" s="17" t="str">
        <f aca="false">INDEX(dProdutos!$D$2:$D$47,MATCH(E5886,dProdutos!$A$2:$A$47,0))</f>
        <v>Moda Masculina</v>
      </c>
    </row>
    <row r="5887" customFormat="false" ht="15" hidden="false" customHeight="false" outlineLevel="0" collapsed="false">
      <c r="A5887" s="17" t="s">
        <v>5103</v>
      </c>
      <c r="B5887" s="17" t="n">
        <v>1</v>
      </c>
      <c r="C5887" s="21" t="n">
        <v>46039</v>
      </c>
      <c r="D5887" s="17" t="s">
        <v>1006</v>
      </c>
      <c r="E5887" s="17" t="s">
        <v>177</v>
      </c>
      <c r="F5887" s="17" t="s">
        <v>1490</v>
      </c>
      <c r="G5887" s="17" t="s">
        <v>59</v>
      </c>
      <c r="H5887" s="17" t="s">
        <v>1537</v>
      </c>
      <c r="I5887" s="17" t="s">
        <v>1524</v>
      </c>
      <c r="J5887" s="17" t="n">
        <v>1</v>
      </c>
      <c r="K5887" s="15" t="n">
        <v>257.9</v>
      </c>
      <c r="L5887" s="22" t="n">
        <v>0.15</v>
      </c>
      <c r="M5887" s="15" t="n">
        <v>22.05</v>
      </c>
      <c r="N5887" s="15" t="n">
        <f aca="false">J5887*K5887</f>
        <v>257.9</v>
      </c>
      <c r="O5887" s="15" t="n">
        <f aca="false">N5887*L5887</f>
        <v>38.685</v>
      </c>
      <c r="P5887" s="15" t="n">
        <f aca="false">N5887-O5887</f>
        <v>219.215</v>
      </c>
      <c r="Q5887" s="15" t="n">
        <f aca="false">J5887*INDEX(dProdutos!$F$2:$F$47,MATCH(E5887,dProdutos!$A$2:$A$47,0))</f>
        <v>138.23</v>
      </c>
      <c r="R5887" s="15" t="n">
        <f aca="false">IF(I5887="Cancelado",0,P5887-Q5887)</f>
        <v>80.985</v>
      </c>
      <c r="S5887" s="17" t="str">
        <f aca="false">INDEX(dProdutos!$D$2:$D$47,MATCH(E5887,dProdutos!$A$2:$A$47,0))</f>
        <v>Casa</v>
      </c>
    </row>
    <row r="5888" customFormat="false" ht="15" hidden="false" customHeight="false" outlineLevel="0" collapsed="false">
      <c r="A5888" s="17" t="s">
        <v>5104</v>
      </c>
      <c r="B5888" s="17" t="n">
        <v>1</v>
      </c>
      <c r="C5888" s="21" t="n">
        <v>46039</v>
      </c>
      <c r="D5888" s="17" t="s">
        <v>1026</v>
      </c>
      <c r="E5888" s="17" t="s">
        <v>105</v>
      </c>
      <c r="F5888" s="17" t="s">
        <v>1499</v>
      </c>
      <c r="G5888" s="17" t="s">
        <v>62</v>
      </c>
      <c r="H5888" s="17" t="s">
        <v>1523</v>
      </c>
      <c r="I5888" s="17" t="s">
        <v>1524</v>
      </c>
      <c r="J5888" s="17" t="n">
        <v>1</v>
      </c>
      <c r="K5888" s="15" t="n">
        <v>175.9</v>
      </c>
      <c r="L5888" s="22" t="n">
        <v>0.15</v>
      </c>
      <c r="M5888" s="15" t="n">
        <v>31.95</v>
      </c>
      <c r="N5888" s="15" t="n">
        <f aca="false">J5888*K5888</f>
        <v>175.9</v>
      </c>
      <c r="O5888" s="15" t="n">
        <f aca="false">N5888*L5888</f>
        <v>26.385</v>
      </c>
      <c r="P5888" s="15" t="n">
        <f aca="false">N5888-O5888</f>
        <v>149.515</v>
      </c>
      <c r="Q5888" s="15" t="n">
        <f aca="false">J5888*INDEX(dProdutos!$F$2:$F$47,MATCH(E5888,dProdutos!$A$2:$A$47,0))</f>
        <v>96.59</v>
      </c>
      <c r="R5888" s="15" t="n">
        <f aca="false">IF(I5888="Cancelado",0,P5888-Q5888)</f>
        <v>52.925</v>
      </c>
      <c r="S5888" s="17" t="str">
        <f aca="false">INDEX(dProdutos!$D$2:$D$47,MATCH(E5888,dProdutos!$A$2:$A$47,0))</f>
        <v>Moda Masculina</v>
      </c>
    </row>
    <row r="5889" customFormat="false" ht="15" hidden="false" customHeight="false" outlineLevel="0" collapsed="false">
      <c r="A5889" s="17" t="s">
        <v>5105</v>
      </c>
      <c r="B5889" s="17" t="n">
        <v>1</v>
      </c>
      <c r="C5889" s="21" t="n">
        <v>46039</v>
      </c>
      <c r="D5889" s="17" t="s">
        <v>1255</v>
      </c>
      <c r="E5889" s="17" t="s">
        <v>129</v>
      </c>
      <c r="F5889" s="17" t="s">
        <v>1499</v>
      </c>
      <c r="G5889" s="17" t="s">
        <v>61</v>
      </c>
      <c r="H5889" s="17" t="s">
        <v>1537</v>
      </c>
      <c r="I5889" s="17" t="s">
        <v>1524</v>
      </c>
      <c r="J5889" s="17" t="n">
        <v>1</v>
      </c>
      <c r="K5889" s="15" t="n">
        <v>105.9</v>
      </c>
      <c r="L5889" s="22" t="n">
        <v>0</v>
      </c>
      <c r="M5889" s="15" t="n">
        <v>16.64</v>
      </c>
      <c r="N5889" s="15" t="n">
        <f aca="false">J5889*K5889</f>
        <v>105.9</v>
      </c>
      <c r="O5889" s="15" t="n">
        <f aca="false">N5889*L5889</f>
        <v>0</v>
      </c>
      <c r="P5889" s="15" t="n">
        <f aca="false">N5889-O5889</f>
        <v>105.9</v>
      </c>
      <c r="Q5889" s="15" t="n">
        <f aca="false">J5889*INDEX(dProdutos!$F$2:$F$47,MATCH(E5889,dProdutos!$A$2:$A$47,0))</f>
        <v>43.79</v>
      </c>
      <c r="R5889" s="15" t="n">
        <f aca="false">IF(I5889="Cancelado",0,P5889-Q5889)</f>
        <v>62.11</v>
      </c>
      <c r="S5889" s="17" t="str">
        <f aca="false">INDEX(dProdutos!$D$2:$D$47,MATCH(E5889,dProdutos!$A$2:$A$47,0))</f>
        <v>Calçados</v>
      </c>
    </row>
    <row r="5890" customFormat="false" ht="15" hidden="false" customHeight="false" outlineLevel="0" collapsed="false">
      <c r="A5890" s="17" t="s">
        <v>5106</v>
      </c>
      <c r="B5890" s="17" t="n">
        <v>1</v>
      </c>
      <c r="C5890" s="21" t="n">
        <v>46039</v>
      </c>
      <c r="D5890" s="17" t="s">
        <v>974</v>
      </c>
      <c r="E5890" s="17" t="s">
        <v>153</v>
      </c>
      <c r="F5890" s="17" t="s">
        <v>1487</v>
      </c>
      <c r="G5890" s="17" t="s">
        <v>61</v>
      </c>
      <c r="H5890" s="17" t="s">
        <v>1537</v>
      </c>
      <c r="I5890" s="17" t="s">
        <v>1524</v>
      </c>
      <c r="J5890" s="17" t="n">
        <v>3</v>
      </c>
      <c r="K5890" s="15" t="n">
        <v>165.9</v>
      </c>
      <c r="L5890" s="22" t="n">
        <v>0.05</v>
      </c>
      <c r="M5890" s="15" t="n">
        <v>15.2</v>
      </c>
      <c r="N5890" s="15" t="n">
        <f aca="false">J5890*K5890</f>
        <v>497.7</v>
      </c>
      <c r="O5890" s="15" t="n">
        <f aca="false">N5890*L5890</f>
        <v>24.885</v>
      </c>
      <c r="P5890" s="15" t="n">
        <f aca="false">N5890-O5890</f>
        <v>472.815</v>
      </c>
      <c r="Q5890" s="15" t="n">
        <f aca="false">J5890*INDEX(dProdutos!$F$2:$F$47,MATCH(E5890,dProdutos!$A$2:$A$47,0))</f>
        <v>201.84</v>
      </c>
      <c r="R5890" s="15" t="n">
        <f aca="false">IF(I5890="Cancelado",0,P5890-Q5890)</f>
        <v>270.975</v>
      </c>
      <c r="S5890" s="17" t="str">
        <f aca="false">INDEX(dProdutos!$D$2:$D$47,MATCH(E5890,dProdutos!$A$2:$A$47,0))</f>
        <v>Acessórios</v>
      </c>
    </row>
    <row r="5891" customFormat="false" ht="15" hidden="false" customHeight="false" outlineLevel="0" collapsed="false">
      <c r="A5891" s="17" t="s">
        <v>5106</v>
      </c>
      <c r="B5891" s="17" t="n">
        <v>2</v>
      </c>
      <c r="C5891" s="21" t="n">
        <v>46039</v>
      </c>
      <c r="D5891" s="17" t="s">
        <v>974</v>
      </c>
      <c r="E5891" s="17" t="s">
        <v>117</v>
      </c>
      <c r="F5891" s="17" t="s">
        <v>1487</v>
      </c>
      <c r="G5891" s="17" t="s">
        <v>61</v>
      </c>
      <c r="H5891" s="17" t="s">
        <v>1537</v>
      </c>
      <c r="I5891" s="17" t="s">
        <v>1524</v>
      </c>
      <c r="J5891" s="17" t="n">
        <v>2</v>
      </c>
      <c r="K5891" s="15" t="n">
        <v>166.9</v>
      </c>
      <c r="L5891" s="22" t="n">
        <v>0.1</v>
      </c>
      <c r="M5891" s="15" t="n">
        <v>0</v>
      </c>
      <c r="N5891" s="15" t="n">
        <f aca="false">J5891*K5891</f>
        <v>333.8</v>
      </c>
      <c r="O5891" s="15" t="n">
        <f aca="false">N5891*L5891</f>
        <v>33.38</v>
      </c>
      <c r="P5891" s="15" t="n">
        <f aca="false">N5891-O5891</f>
        <v>300.42</v>
      </c>
      <c r="Q5891" s="15" t="n">
        <f aca="false">J5891*INDEX(dProdutos!$F$2:$F$47,MATCH(E5891,dProdutos!$A$2:$A$47,0))</f>
        <v>146.46</v>
      </c>
      <c r="R5891" s="15" t="n">
        <f aca="false">IF(I5891="Cancelado",0,P5891-Q5891)</f>
        <v>153.96</v>
      </c>
      <c r="S5891" s="17" t="str">
        <f aca="false">INDEX(dProdutos!$D$2:$D$47,MATCH(E5891,dProdutos!$A$2:$A$47,0))</f>
        <v>Moda Masculina</v>
      </c>
    </row>
    <row r="5892" customFormat="false" ht="15" hidden="false" customHeight="false" outlineLevel="0" collapsed="false">
      <c r="A5892" s="17" t="s">
        <v>5107</v>
      </c>
      <c r="B5892" s="17" t="n">
        <v>1</v>
      </c>
      <c r="C5892" s="21" t="n">
        <v>46039</v>
      </c>
      <c r="D5892" s="17" t="s">
        <v>874</v>
      </c>
      <c r="E5892" s="17" t="s">
        <v>132</v>
      </c>
      <c r="F5892" s="17" t="s">
        <v>1497</v>
      </c>
      <c r="G5892" s="17" t="s">
        <v>61</v>
      </c>
      <c r="H5892" s="17" t="s">
        <v>1537</v>
      </c>
      <c r="I5892" s="17" t="s">
        <v>1524</v>
      </c>
      <c r="J5892" s="17" t="n">
        <v>2</v>
      </c>
      <c r="K5892" s="15" t="n">
        <v>179.9</v>
      </c>
      <c r="L5892" s="22" t="n">
        <v>0</v>
      </c>
      <c r="M5892" s="15" t="n">
        <v>0</v>
      </c>
      <c r="N5892" s="15" t="n">
        <f aca="false">J5892*K5892</f>
        <v>359.8</v>
      </c>
      <c r="O5892" s="15" t="n">
        <f aca="false">N5892*L5892</f>
        <v>0</v>
      </c>
      <c r="P5892" s="15" t="n">
        <f aca="false">N5892-O5892</f>
        <v>359.8</v>
      </c>
      <c r="Q5892" s="15" t="n">
        <f aca="false">J5892*INDEX(dProdutos!$F$2:$F$47,MATCH(E5892,dProdutos!$A$2:$A$47,0))</f>
        <v>187.12</v>
      </c>
      <c r="R5892" s="15" t="n">
        <f aca="false">IF(I5892="Cancelado",0,P5892-Q5892)</f>
        <v>172.68</v>
      </c>
      <c r="S5892" s="17" t="str">
        <f aca="false">INDEX(dProdutos!$D$2:$D$47,MATCH(E5892,dProdutos!$A$2:$A$47,0))</f>
        <v>Calçados</v>
      </c>
    </row>
    <row r="5893" customFormat="false" ht="15" hidden="false" customHeight="false" outlineLevel="0" collapsed="false">
      <c r="A5893" s="17" t="s">
        <v>5108</v>
      </c>
      <c r="B5893" s="17" t="n">
        <v>1</v>
      </c>
      <c r="C5893" s="21" t="n">
        <v>46040</v>
      </c>
      <c r="D5893" s="17" t="s">
        <v>485</v>
      </c>
      <c r="E5893" s="17" t="s">
        <v>114</v>
      </c>
      <c r="F5893" s="17" t="s">
        <v>1495</v>
      </c>
      <c r="G5893" s="17" t="s">
        <v>60</v>
      </c>
      <c r="H5893" s="17" t="s">
        <v>1523</v>
      </c>
      <c r="I5893" s="17" t="s">
        <v>1524</v>
      </c>
      <c r="J5893" s="17" t="n">
        <v>1</v>
      </c>
      <c r="K5893" s="15" t="n">
        <v>202.9</v>
      </c>
      <c r="L5893" s="22" t="n">
        <v>0.05</v>
      </c>
      <c r="M5893" s="15" t="n">
        <v>27.42</v>
      </c>
      <c r="N5893" s="15" t="n">
        <f aca="false">J5893*K5893</f>
        <v>202.9</v>
      </c>
      <c r="O5893" s="15" t="n">
        <f aca="false">N5893*L5893</f>
        <v>10.145</v>
      </c>
      <c r="P5893" s="15" t="n">
        <f aca="false">N5893-O5893</f>
        <v>192.755</v>
      </c>
      <c r="Q5893" s="15" t="n">
        <f aca="false">J5893*INDEX(dProdutos!$F$2:$F$47,MATCH(E5893,dProdutos!$A$2:$A$47,0))</f>
        <v>110.39</v>
      </c>
      <c r="R5893" s="15" t="n">
        <f aca="false">IF(I5893="Cancelado",0,P5893-Q5893)</f>
        <v>82.365</v>
      </c>
      <c r="S5893" s="17" t="str">
        <f aca="false">INDEX(dProdutos!$D$2:$D$47,MATCH(E5893,dProdutos!$A$2:$A$47,0))</f>
        <v>Moda Masculina</v>
      </c>
    </row>
    <row r="5894" customFormat="false" ht="15" hidden="false" customHeight="false" outlineLevel="0" collapsed="false">
      <c r="A5894" s="17" t="s">
        <v>5108</v>
      </c>
      <c r="B5894" s="17" t="n">
        <v>2</v>
      </c>
      <c r="C5894" s="21" t="n">
        <v>46040</v>
      </c>
      <c r="D5894" s="17" t="s">
        <v>485</v>
      </c>
      <c r="E5894" s="17" t="s">
        <v>105</v>
      </c>
      <c r="F5894" s="17" t="s">
        <v>1495</v>
      </c>
      <c r="G5894" s="17" t="s">
        <v>60</v>
      </c>
      <c r="H5894" s="17" t="s">
        <v>1523</v>
      </c>
      <c r="I5894" s="17" t="s">
        <v>1524</v>
      </c>
      <c r="J5894" s="17" t="n">
        <v>1</v>
      </c>
      <c r="K5894" s="15" t="n">
        <v>175.9</v>
      </c>
      <c r="L5894" s="22" t="n">
        <v>0</v>
      </c>
      <c r="M5894" s="15" t="n">
        <v>0</v>
      </c>
      <c r="N5894" s="15" t="n">
        <f aca="false">J5894*K5894</f>
        <v>175.9</v>
      </c>
      <c r="O5894" s="15" t="n">
        <f aca="false">N5894*L5894</f>
        <v>0</v>
      </c>
      <c r="P5894" s="15" t="n">
        <f aca="false">N5894-O5894</f>
        <v>175.9</v>
      </c>
      <c r="Q5894" s="15" t="n">
        <f aca="false">J5894*INDEX(dProdutos!$F$2:$F$47,MATCH(E5894,dProdutos!$A$2:$A$47,0))</f>
        <v>96.59</v>
      </c>
      <c r="R5894" s="15" t="n">
        <f aca="false">IF(I5894="Cancelado",0,P5894-Q5894)</f>
        <v>79.31</v>
      </c>
      <c r="S5894" s="17" t="str">
        <f aca="false">INDEX(dProdutos!$D$2:$D$47,MATCH(E5894,dProdutos!$A$2:$A$47,0))</f>
        <v>Moda Masculina</v>
      </c>
    </row>
    <row r="5895" customFormat="false" ht="15" hidden="false" customHeight="false" outlineLevel="0" collapsed="false">
      <c r="A5895" s="17" t="s">
        <v>5109</v>
      </c>
      <c r="B5895" s="17" t="n">
        <v>1</v>
      </c>
      <c r="C5895" s="21" t="n">
        <v>46040</v>
      </c>
      <c r="D5895" s="17" t="s">
        <v>359</v>
      </c>
      <c r="E5895" s="17" t="s">
        <v>114</v>
      </c>
      <c r="F5895" s="17" t="s">
        <v>1493</v>
      </c>
      <c r="G5895" s="17" t="s">
        <v>60</v>
      </c>
      <c r="H5895" s="17" t="s">
        <v>1540</v>
      </c>
      <c r="I5895" s="17" t="s">
        <v>1524</v>
      </c>
      <c r="J5895" s="17" t="n">
        <v>1</v>
      </c>
      <c r="K5895" s="15" t="n">
        <v>202.9</v>
      </c>
      <c r="L5895" s="22" t="n">
        <v>0.2</v>
      </c>
      <c r="M5895" s="15" t="n">
        <v>21.47</v>
      </c>
      <c r="N5895" s="15" t="n">
        <f aca="false">J5895*K5895</f>
        <v>202.9</v>
      </c>
      <c r="O5895" s="15" t="n">
        <f aca="false">N5895*L5895</f>
        <v>40.58</v>
      </c>
      <c r="P5895" s="15" t="n">
        <f aca="false">N5895-O5895</f>
        <v>162.32</v>
      </c>
      <c r="Q5895" s="15" t="n">
        <f aca="false">J5895*INDEX(dProdutos!$F$2:$F$47,MATCH(E5895,dProdutos!$A$2:$A$47,0))</f>
        <v>110.39</v>
      </c>
      <c r="R5895" s="15" t="n">
        <f aca="false">IF(I5895="Cancelado",0,P5895-Q5895)</f>
        <v>51.93</v>
      </c>
      <c r="S5895" s="17" t="str">
        <f aca="false">INDEX(dProdutos!$D$2:$D$47,MATCH(E5895,dProdutos!$A$2:$A$47,0))</f>
        <v>Moda Masculina</v>
      </c>
    </row>
    <row r="5896" customFormat="false" ht="15" hidden="false" customHeight="false" outlineLevel="0" collapsed="false">
      <c r="A5896" s="17" t="s">
        <v>5110</v>
      </c>
      <c r="B5896" s="17" t="n">
        <v>1</v>
      </c>
      <c r="C5896" s="21" t="n">
        <v>46040</v>
      </c>
      <c r="D5896" s="17" t="s">
        <v>784</v>
      </c>
      <c r="E5896" s="17" t="s">
        <v>138</v>
      </c>
      <c r="F5896" s="17" t="s">
        <v>1495</v>
      </c>
      <c r="G5896" s="17" t="s">
        <v>59</v>
      </c>
      <c r="H5896" s="17" t="s">
        <v>1537</v>
      </c>
      <c r="I5896" s="17" t="s">
        <v>1524</v>
      </c>
      <c r="J5896" s="17" t="n">
        <v>3</v>
      </c>
      <c r="K5896" s="15" t="n">
        <v>231.9</v>
      </c>
      <c r="L5896" s="22" t="n">
        <v>0.1</v>
      </c>
      <c r="M5896" s="15" t="n">
        <v>0</v>
      </c>
      <c r="N5896" s="15" t="n">
        <f aca="false">J5896*K5896</f>
        <v>695.7</v>
      </c>
      <c r="O5896" s="15" t="n">
        <f aca="false">N5896*L5896</f>
        <v>69.57</v>
      </c>
      <c r="P5896" s="15" t="n">
        <f aca="false">N5896-O5896</f>
        <v>626.13</v>
      </c>
      <c r="Q5896" s="15" t="n">
        <f aca="false">J5896*INDEX(dProdutos!$F$2:$F$47,MATCH(E5896,dProdutos!$A$2:$A$47,0))</f>
        <v>396.63</v>
      </c>
      <c r="R5896" s="15" t="n">
        <f aca="false">IF(I5896="Cancelado",0,P5896-Q5896)</f>
        <v>229.5</v>
      </c>
      <c r="S5896" s="17" t="str">
        <f aca="false">INDEX(dProdutos!$D$2:$D$47,MATCH(E5896,dProdutos!$A$2:$A$47,0))</f>
        <v>Calçados</v>
      </c>
    </row>
    <row r="5897" customFormat="false" ht="15" hidden="false" customHeight="false" outlineLevel="0" collapsed="false">
      <c r="A5897" s="17" t="s">
        <v>5110</v>
      </c>
      <c r="B5897" s="17" t="n">
        <v>2</v>
      </c>
      <c r="C5897" s="21" t="n">
        <v>46040</v>
      </c>
      <c r="D5897" s="17" t="s">
        <v>784</v>
      </c>
      <c r="E5897" s="17" t="s">
        <v>165</v>
      </c>
      <c r="F5897" s="17" t="s">
        <v>1495</v>
      </c>
      <c r="G5897" s="17" t="s">
        <v>59</v>
      </c>
      <c r="H5897" s="17" t="s">
        <v>1537</v>
      </c>
      <c r="I5897" s="17" t="s">
        <v>1524</v>
      </c>
      <c r="J5897" s="17" t="n">
        <v>1</v>
      </c>
      <c r="K5897" s="15" t="n">
        <v>231.9</v>
      </c>
      <c r="L5897" s="22" t="n">
        <v>0</v>
      </c>
      <c r="M5897" s="15" t="n">
        <v>0</v>
      </c>
      <c r="N5897" s="15" t="n">
        <f aca="false">J5897*K5897</f>
        <v>231.9</v>
      </c>
      <c r="O5897" s="15" t="n">
        <f aca="false">N5897*L5897</f>
        <v>0</v>
      </c>
      <c r="P5897" s="15" t="n">
        <f aca="false">N5897-O5897</f>
        <v>231.9</v>
      </c>
      <c r="Q5897" s="15" t="n">
        <f aca="false">J5897*INDEX(dProdutos!$F$2:$F$47,MATCH(E5897,dProdutos!$A$2:$A$47,0))</f>
        <v>140.83</v>
      </c>
      <c r="R5897" s="15" t="n">
        <f aca="false">IF(I5897="Cancelado",0,P5897-Q5897)</f>
        <v>91.07</v>
      </c>
      <c r="S5897" s="17" t="str">
        <f aca="false">INDEX(dProdutos!$D$2:$D$47,MATCH(E5897,dProdutos!$A$2:$A$47,0))</f>
        <v>Casa</v>
      </c>
    </row>
    <row r="5898" customFormat="false" ht="15" hidden="false" customHeight="false" outlineLevel="0" collapsed="false">
      <c r="A5898" s="17" t="s">
        <v>5111</v>
      </c>
      <c r="B5898" s="17" t="n">
        <v>1</v>
      </c>
      <c r="C5898" s="21" t="n">
        <v>46040</v>
      </c>
      <c r="D5898" s="17" t="s">
        <v>926</v>
      </c>
      <c r="E5898" s="17" t="s">
        <v>135</v>
      </c>
      <c r="F5898" s="17" t="s">
        <v>1493</v>
      </c>
      <c r="G5898" s="17" t="s">
        <v>64</v>
      </c>
      <c r="H5898" s="17" t="s">
        <v>1523</v>
      </c>
      <c r="I5898" s="17" t="s">
        <v>1524</v>
      </c>
      <c r="J5898" s="17" t="n">
        <v>1</v>
      </c>
      <c r="K5898" s="15" t="n">
        <v>200.9</v>
      </c>
      <c r="L5898" s="22" t="n">
        <v>0</v>
      </c>
      <c r="M5898" s="15" t="n">
        <v>29.63</v>
      </c>
      <c r="N5898" s="15" t="n">
        <f aca="false">J5898*K5898</f>
        <v>200.9</v>
      </c>
      <c r="O5898" s="15" t="n">
        <f aca="false">N5898*L5898</f>
        <v>0</v>
      </c>
      <c r="P5898" s="15" t="n">
        <f aca="false">N5898-O5898</f>
        <v>200.9</v>
      </c>
      <c r="Q5898" s="15" t="n">
        <f aca="false">J5898*INDEX(dProdutos!$F$2:$F$47,MATCH(E5898,dProdutos!$A$2:$A$47,0))</f>
        <v>80.73</v>
      </c>
      <c r="R5898" s="15" t="n">
        <f aca="false">IF(I5898="Cancelado",0,P5898-Q5898)</f>
        <v>120.17</v>
      </c>
      <c r="S5898" s="17" t="str">
        <f aca="false">INDEX(dProdutos!$D$2:$D$47,MATCH(E5898,dProdutos!$A$2:$A$47,0))</f>
        <v>Calçados</v>
      </c>
    </row>
    <row r="5899" customFormat="false" ht="15" hidden="false" customHeight="false" outlineLevel="0" collapsed="false">
      <c r="A5899" s="17" t="s">
        <v>5111</v>
      </c>
      <c r="B5899" s="17" t="n">
        <v>2</v>
      </c>
      <c r="C5899" s="21" t="n">
        <v>46040</v>
      </c>
      <c r="D5899" s="17" t="s">
        <v>926</v>
      </c>
      <c r="E5899" s="17" t="s">
        <v>177</v>
      </c>
      <c r="F5899" s="17" t="s">
        <v>1493</v>
      </c>
      <c r="G5899" s="17" t="s">
        <v>64</v>
      </c>
      <c r="H5899" s="17" t="s">
        <v>1523</v>
      </c>
      <c r="I5899" s="17" t="s">
        <v>1524</v>
      </c>
      <c r="J5899" s="17" t="n">
        <v>1</v>
      </c>
      <c r="K5899" s="15" t="n">
        <v>257.9</v>
      </c>
      <c r="L5899" s="22" t="n">
        <v>0.05</v>
      </c>
      <c r="M5899" s="15" t="n">
        <v>0</v>
      </c>
      <c r="N5899" s="15" t="n">
        <f aca="false">J5899*K5899</f>
        <v>257.9</v>
      </c>
      <c r="O5899" s="15" t="n">
        <f aca="false">N5899*L5899</f>
        <v>12.895</v>
      </c>
      <c r="P5899" s="15" t="n">
        <f aca="false">N5899-O5899</f>
        <v>245.005</v>
      </c>
      <c r="Q5899" s="15" t="n">
        <f aca="false">J5899*INDEX(dProdutos!$F$2:$F$47,MATCH(E5899,dProdutos!$A$2:$A$47,0))</f>
        <v>138.23</v>
      </c>
      <c r="R5899" s="15" t="n">
        <f aca="false">IF(I5899="Cancelado",0,P5899-Q5899)</f>
        <v>106.775</v>
      </c>
      <c r="S5899" s="17" t="str">
        <f aca="false">INDEX(dProdutos!$D$2:$D$47,MATCH(E5899,dProdutos!$A$2:$A$47,0))</f>
        <v>Casa</v>
      </c>
    </row>
    <row r="5900" customFormat="false" ht="15" hidden="false" customHeight="false" outlineLevel="0" collapsed="false">
      <c r="A5900" s="17" t="s">
        <v>5112</v>
      </c>
      <c r="B5900" s="17" t="n">
        <v>1</v>
      </c>
      <c r="C5900" s="21" t="n">
        <v>46040</v>
      </c>
      <c r="D5900" s="17" t="s">
        <v>834</v>
      </c>
      <c r="E5900" s="17" t="s">
        <v>180</v>
      </c>
      <c r="F5900" s="17" t="s">
        <v>1499</v>
      </c>
      <c r="G5900" s="17" t="s">
        <v>60</v>
      </c>
      <c r="H5900" s="17" t="s">
        <v>1523</v>
      </c>
      <c r="I5900" s="17" t="s">
        <v>1531</v>
      </c>
      <c r="J5900" s="17" t="n">
        <v>3</v>
      </c>
      <c r="K5900" s="15" t="n">
        <v>82.9</v>
      </c>
      <c r="L5900" s="22" t="n">
        <v>0</v>
      </c>
      <c r="M5900" s="15" t="n">
        <v>16.97</v>
      </c>
      <c r="N5900" s="15" t="n">
        <f aca="false">J5900*K5900</f>
        <v>248.7</v>
      </c>
      <c r="O5900" s="15" t="n">
        <f aca="false">N5900*L5900</f>
        <v>0</v>
      </c>
      <c r="P5900" s="15" t="n">
        <f aca="false">N5900-O5900</f>
        <v>248.7</v>
      </c>
      <c r="Q5900" s="15" t="n">
        <f aca="false">J5900*INDEX(dProdutos!$F$2:$F$47,MATCH(E5900,dProdutos!$A$2:$A$47,0))</f>
        <v>107.91</v>
      </c>
      <c r="R5900" s="15" t="n">
        <f aca="false">IF(I5900="Cancelado",0,P5900-Q5900)</f>
        <v>0</v>
      </c>
      <c r="S5900" s="17" t="str">
        <f aca="false">INDEX(dProdutos!$D$2:$D$47,MATCH(E5900,dProdutos!$A$2:$A$47,0))</f>
        <v>Eletrônicos</v>
      </c>
    </row>
    <row r="5901" customFormat="false" ht="15" hidden="false" customHeight="false" outlineLevel="0" collapsed="false">
      <c r="A5901" s="17" t="s">
        <v>5113</v>
      </c>
      <c r="B5901" s="17" t="n">
        <v>1</v>
      </c>
      <c r="C5901" s="21" t="n">
        <v>46040</v>
      </c>
      <c r="D5901" s="17" t="s">
        <v>1389</v>
      </c>
      <c r="E5901" s="17" t="s">
        <v>150</v>
      </c>
      <c r="F5901" s="17" t="s">
        <v>1493</v>
      </c>
      <c r="G5901" s="17" t="s">
        <v>60</v>
      </c>
      <c r="H5901" s="17" t="s">
        <v>1537</v>
      </c>
      <c r="I5901" s="17" t="s">
        <v>1524</v>
      </c>
      <c r="J5901" s="17" t="n">
        <v>1</v>
      </c>
      <c r="K5901" s="15" t="n">
        <v>71.9</v>
      </c>
      <c r="L5901" s="22" t="n">
        <v>0.05</v>
      </c>
      <c r="M5901" s="15" t="n">
        <v>22.38</v>
      </c>
      <c r="N5901" s="15" t="n">
        <f aca="false">J5901*K5901</f>
        <v>71.9</v>
      </c>
      <c r="O5901" s="15" t="n">
        <f aca="false">N5901*L5901</f>
        <v>3.595</v>
      </c>
      <c r="P5901" s="15" t="n">
        <f aca="false">N5901-O5901</f>
        <v>68.305</v>
      </c>
      <c r="Q5901" s="15" t="n">
        <f aca="false">J5901*INDEX(dProdutos!$F$2:$F$47,MATCH(E5901,dProdutos!$A$2:$A$47,0))</f>
        <v>27.38</v>
      </c>
      <c r="R5901" s="15" t="n">
        <f aca="false">IF(I5901="Cancelado",0,P5901-Q5901)</f>
        <v>40.925</v>
      </c>
      <c r="S5901" s="17" t="str">
        <f aca="false">INDEX(dProdutos!$D$2:$D$47,MATCH(E5901,dProdutos!$A$2:$A$47,0))</f>
        <v>Acessórios</v>
      </c>
    </row>
    <row r="5902" customFormat="false" ht="15" hidden="false" customHeight="false" outlineLevel="0" collapsed="false">
      <c r="A5902" s="17" t="s">
        <v>5114</v>
      </c>
      <c r="B5902" s="17" t="n">
        <v>1</v>
      </c>
      <c r="C5902" s="21" t="n">
        <v>46040</v>
      </c>
      <c r="D5902" s="17" t="s">
        <v>1410</v>
      </c>
      <c r="E5902" s="17" t="s">
        <v>81</v>
      </c>
      <c r="F5902" s="17" t="s">
        <v>1490</v>
      </c>
      <c r="G5902" s="17" t="s">
        <v>62</v>
      </c>
      <c r="H5902" s="17" t="s">
        <v>1537</v>
      </c>
      <c r="I5902" s="17" t="s">
        <v>1524</v>
      </c>
      <c r="J5902" s="17" t="n">
        <v>1</v>
      </c>
      <c r="K5902" s="15" t="n">
        <v>64.9</v>
      </c>
      <c r="L5902" s="22" t="n">
        <v>0</v>
      </c>
      <c r="M5902" s="15" t="n">
        <v>0</v>
      </c>
      <c r="N5902" s="15" t="n">
        <f aca="false">J5902*K5902</f>
        <v>64.9</v>
      </c>
      <c r="O5902" s="15" t="n">
        <f aca="false">N5902*L5902</f>
        <v>0</v>
      </c>
      <c r="P5902" s="15" t="n">
        <f aca="false">N5902-O5902</f>
        <v>64.9</v>
      </c>
      <c r="Q5902" s="15" t="n">
        <f aca="false">J5902*INDEX(dProdutos!$F$2:$F$47,MATCH(E5902,dProdutos!$A$2:$A$47,0))</f>
        <v>26.12</v>
      </c>
      <c r="R5902" s="15" t="n">
        <f aca="false">IF(I5902="Cancelado",0,P5902-Q5902)</f>
        <v>38.78</v>
      </c>
      <c r="S5902" s="17" t="str">
        <f aca="false">INDEX(dProdutos!$D$2:$D$47,MATCH(E5902,dProdutos!$A$2:$A$47,0))</f>
        <v>Moda Feminina</v>
      </c>
    </row>
    <row r="5903" customFormat="false" ht="15" hidden="false" customHeight="false" outlineLevel="0" collapsed="false">
      <c r="A5903" s="17" t="s">
        <v>5114</v>
      </c>
      <c r="B5903" s="17" t="n">
        <v>2</v>
      </c>
      <c r="C5903" s="21" t="n">
        <v>46040</v>
      </c>
      <c r="D5903" s="17" t="s">
        <v>1410</v>
      </c>
      <c r="E5903" s="17" t="s">
        <v>174</v>
      </c>
      <c r="F5903" s="17" t="s">
        <v>1490</v>
      </c>
      <c r="G5903" s="17" t="s">
        <v>62</v>
      </c>
      <c r="H5903" s="17" t="s">
        <v>1537</v>
      </c>
      <c r="I5903" s="17" t="s">
        <v>1524</v>
      </c>
      <c r="J5903" s="17" t="n">
        <v>2</v>
      </c>
      <c r="K5903" s="15" t="n">
        <v>250.9</v>
      </c>
      <c r="L5903" s="22" t="n">
        <v>0.1</v>
      </c>
      <c r="M5903" s="15" t="n">
        <v>0</v>
      </c>
      <c r="N5903" s="15" t="n">
        <f aca="false">J5903*K5903</f>
        <v>501.8</v>
      </c>
      <c r="O5903" s="15" t="n">
        <f aca="false">N5903*L5903</f>
        <v>50.18</v>
      </c>
      <c r="P5903" s="15" t="n">
        <f aca="false">N5903-O5903</f>
        <v>451.62</v>
      </c>
      <c r="Q5903" s="15" t="n">
        <f aca="false">J5903*INDEX(dProdutos!$F$2:$F$47,MATCH(E5903,dProdutos!$A$2:$A$47,0))</f>
        <v>302.56</v>
      </c>
      <c r="R5903" s="15" t="n">
        <f aca="false">IF(I5903="Cancelado",0,P5903-Q5903)</f>
        <v>149.06</v>
      </c>
      <c r="S5903" s="17" t="str">
        <f aca="false">INDEX(dProdutos!$D$2:$D$47,MATCH(E5903,dProdutos!$A$2:$A$47,0))</f>
        <v>Casa</v>
      </c>
    </row>
    <row r="5904" customFormat="false" ht="15" hidden="false" customHeight="false" outlineLevel="0" collapsed="false">
      <c r="A5904" s="17" t="s">
        <v>5115</v>
      </c>
      <c r="B5904" s="17" t="n">
        <v>1</v>
      </c>
      <c r="C5904" s="21" t="n">
        <v>46041</v>
      </c>
      <c r="D5904" s="17" t="s">
        <v>905</v>
      </c>
      <c r="E5904" s="17" t="s">
        <v>144</v>
      </c>
      <c r="F5904" s="17" t="s">
        <v>1490</v>
      </c>
      <c r="G5904" s="17" t="s">
        <v>61</v>
      </c>
      <c r="H5904" s="17" t="s">
        <v>1523</v>
      </c>
      <c r="I5904" s="17" t="s">
        <v>1541</v>
      </c>
      <c r="J5904" s="17" t="n">
        <v>1</v>
      </c>
      <c r="K5904" s="15" t="n">
        <v>260.9</v>
      </c>
      <c r="L5904" s="22" t="n">
        <v>0</v>
      </c>
      <c r="M5904" s="15" t="n">
        <v>0</v>
      </c>
      <c r="N5904" s="15" t="n">
        <f aca="false">J5904*K5904</f>
        <v>260.9</v>
      </c>
      <c r="O5904" s="15" t="n">
        <f aca="false">N5904*L5904</f>
        <v>0</v>
      </c>
      <c r="P5904" s="15" t="n">
        <f aca="false">N5904-O5904</f>
        <v>260.9</v>
      </c>
      <c r="Q5904" s="15" t="n">
        <f aca="false">J5904*INDEX(dProdutos!$F$2:$F$47,MATCH(E5904,dProdutos!$A$2:$A$47,0))</f>
        <v>99.86</v>
      </c>
      <c r="R5904" s="15" t="n">
        <f aca="false">IF(I5904="Cancelado",0,P5904-Q5904)</f>
        <v>161.04</v>
      </c>
      <c r="S5904" s="17" t="str">
        <f aca="false">INDEX(dProdutos!$D$2:$D$47,MATCH(E5904,dProdutos!$A$2:$A$47,0))</f>
        <v>Acessórios</v>
      </c>
    </row>
    <row r="5905" customFormat="false" ht="15" hidden="false" customHeight="false" outlineLevel="0" collapsed="false">
      <c r="A5905" s="17" t="s">
        <v>5116</v>
      </c>
      <c r="B5905" s="17" t="n">
        <v>1</v>
      </c>
      <c r="C5905" s="21" t="n">
        <v>46041</v>
      </c>
      <c r="D5905" s="17" t="s">
        <v>1132</v>
      </c>
      <c r="E5905" s="17" t="s">
        <v>111</v>
      </c>
      <c r="F5905" s="17" t="s">
        <v>1503</v>
      </c>
      <c r="G5905" s="17" t="s">
        <v>61</v>
      </c>
      <c r="H5905" s="17" t="s">
        <v>1523</v>
      </c>
      <c r="I5905" s="17" t="s">
        <v>1524</v>
      </c>
      <c r="J5905" s="17" t="n">
        <v>1</v>
      </c>
      <c r="K5905" s="15" t="n">
        <v>188.9</v>
      </c>
      <c r="L5905" s="22" t="n">
        <v>0.1</v>
      </c>
      <c r="M5905" s="15" t="n">
        <v>0</v>
      </c>
      <c r="N5905" s="15" t="n">
        <f aca="false">J5905*K5905</f>
        <v>188.9</v>
      </c>
      <c r="O5905" s="15" t="n">
        <f aca="false">N5905*L5905</f>
        <v>18.89</v>
      </c>
      <c r="P5905" s="15" t="n">
        <f aca="false">N5905-O5905</f>
        <v>170.01</v>
      </c>
      <c r="Q5905" s="15" t="n">
        <f aca="false">J5905*INDEX(dProdutos!$F$2:$F$47,MATCH(E5905,dProdutos!$A$2:$A$47,0))</f>
        <v>88.32</v>
      </c>
      <c r="R5905" s="15" t="n">
        <f aca="false">IF(I5905="Cancelado",0,P5905-Q5905)</f>
        <v>81.69</v>
      </c>
      <c r="S5905" s="17" t="str">
        <f aca="false">INDEX(dProdutos!$D$2:$D$47,MATCH(E5905,dProdutos!$A$2:$A$47,0))</f>
        <v>Moda Masculina</v>
      </c>
    </row>
    <row r="5906" customFormat="false" ht="15" hidden="false" customHeight="false" outlineLevel="0" collapsed="false">
      <c r="A5906" s="17" t="s">
        <v>5116</v>
      </c>
      <c r="B5906" s="17" t="n">
        <v>2</v>
      </c>
      <c r="C5906" s="21" t="n">
        <v>46041</v>
      </c>
      <c r="D5906" s="17" t="s">
        <v>1132</v>
      </c>
      <c r="E5906" s="17" t="s">
        <v>95</v>
      </c>
      <c r="F5906" s="17" t="s">
        <v>1503</v>
      </c>
      <c r="G5906" s="17" t="s">
        <v>61</v>
      </c>
      <c r="H5906" s="17" t="s">
        <v>1523</v>
      </c>
      <c r="I5906" s="17" t="s">
        <v>1524</v>
      </c>
      <c r="J5906" s="17" t="n">
        <v>1</v>
      </c>
      <c r="K5906" s="15" t="n">
        <v>77.9</v>
      </c>
      <c r="L5906" s="22" t="n">
        <v>0.15</v>
      </c>
      <c r="M5906" s="15" t="n">
        <v>0</v>
      </c>
      <c r="N5906" s="15" t="n">
        <f aca="false">J5906*K5906</f>
        <v>77.9</v>
      </c>
      <c r="O5906" s="15" t="n">
        <f aca="false">N5906*L5906</f>
        <v>11.685</v>
      </c>
      <c r="P5906" s="15" t="n">
        <f aca="false">N5906-O5906</f>
        <v>66.215</v>
      </c>
      <c r="Q5906" s="15" t="n">
        <f aca="false">J5906*INDEX(dProdutos!$F$2:$F$47,MATCH(E5906,dProdutos!$A$2:$A$47,0))</f>
        <v>36.71</v>
      </c>
      <c r="R5906" s="15" t="n">
        <f aca="false">IF(I5906="Cancelado",0,P5906-Q5906)</f>
        <v>29.505</v>
      </c>
      <c r="S5906" s="17" t="str">
        <f aca="false">INDEX(dProdutos!$D$2:$D$47,MATCH(E5906,dProdutos!$A$2:$A$47,0))</f>
        <v>Moda Feminina</v>
      </c>
    </row>
    <row r="5907" customFormat="false" ht="15" hidden="false" customHeight="false" outlineLevel="0" collapsed="false">
      <c r="A5907" s="17" t="s">
        <v>5116</v>
      </c>
      <c r="B5907" s="17" t="n">
        <v>3</v>
      </c>
      <c r="C5907" s="21" t="n">
        <v>46041</v>
      </c>
      <c r="D5907" s="17" t="s">
        <v>1132</v>
      </c>
      <c r="E5907" s="17" t="s">
        <v>126</v>
      </c>
      <c r="F5907" s="17" t="s">
        <v>1503</v>
      </c>
      <c r="G5907" s="17" t="s">
        <v>61</v>
      </c>
      <c r="H5907" s="17" t="s">
        <v>1523</v>
      </c>
      <c r="I5907" s="17" t="s">
        <v>1524</v>
      </c>
      <c r="J5907" s="17" t="n">
        <v>1</v>
      </c>
      <c r="K5907" s="15" t="n">
        <v>296.9</v>
      </c>
      <c r="L5907" s="22" t="n">
        <v>0</v>
      </c>
      <c r="M5907" s="15" t="n">
        <v>0</v>
      </c>
      <c r="N5907" s="15" t="n">
        <f aca="false">J5907*K5907</f>
        <v>296.9</v>
      </c>
      <c r="O5907" s="15" t="n">
        <f aca="false">N5907*L5907</f>
        <v>0</v>
      </c>
      <c r="P5907" s="15" t="n">
        <f aca="false">N5907-O5907</f>
        <v>296.9</v>
      </c>
      <c r="Q5907" s="15" t="n">
        <f aca="false">J5907*INDEX(dProdutos!$F$2:$F$47,MATCH(E5907,dProdutos!$A$2:$A$47,0))</f>
        <v>135.24</v>
      </c>
      <c r="R5907" s="15" t="n">
        <f aca="false">IF(I5907="Cancelado",0,P5907-Q5907)</f>
        <v>161.66</v>
      </c>
      <c r="S5907" s="17" t="str">
        <f aca="false">INDEX(dProdutos!$D$2:$D$47,MATCH(E5907,dProdutos!$A$2:$A$47,0))</f>
        <v>Calçados</v>
      </c>
    </row>
    <row r="5908" customFormat="false" ht="15" hidden="false" customHeight="false" outlineLevel="0" collapsed="false">
      <c r="A5908" s="17" t="s">
        <v>5117</v>
      </c>
      <c r="B5908" s="17" t="n">
        <v>1</v>
      </c>
      <c r="C5908" s="21" t="n">
        <v>46041</v>
      </c>
      <c r="D5908" s="17" t="s">
        <v>709</v>
      </c>
      <c r="E5908" s="17" t="s">
        <v>150</v>
      </c>
      <c r="F5908" s="17" t="s">
        <v>1501</v>
      </c>
      <c r="G5908" s="17" t="s">
        <v>63</v>
      </c>
      <c r="H5908" s="17" t="s">
        <v>1537</v>
      </c>
      <c r="I5908" s="17" t="s">
        <v>1524</v>
      </c>
      <c r="J5908" s="17" t="n">
        <v>1</v>
      </c>
      <c r="K5908" s="15" t="n">
        <v>71.9</v>
      </c>
      <c r="L5908" s="22" t="n">
        <v>0</v>
      </c>
      <c r="M5908" s="15" t="n">
        <v>0</v>
      </c>
      <c r="N5908" s="15" t="n">
        <f aca="false">J5908*K5908</f>
        <v>71.9</v>
      </c>
      <c r="O5908" s="15" t="n">
        <f aca="false">N5908*L5908</f>
        <v>0</v>
      </c>
      <c r="P5908" s="15" t="n">
        <f aca="false">N5908-O5908</f>
        <v>71.9</v>
      </c>
      <c r="Q5908" s="15" t="n">
        <f aca="false">J5908*INDEX(dProdutos!$F$2:$F$47,MATCH(E5908,dProdutos!$A$2:$A$47,0))</f>
        <v>27.38</v>
      </c>
      <c r="R5908" s="15" t="n">
        <f aca="false">IF(I5908="Cancelado",0,P5908-Q5908)</f>
        <v>44.52</v>
      </c>
      <c r="S5908" s="17" t="str">
        <f aca="false">INDEX(dProdutos!$D$2:$D$47,MATCH(E5908,dProdutos!$A$2:$A$47,0))</f>
        <v>Acessórios</v>
      </c>
    </row>
    <row r="5909" customFormat="false" ht="15" hidden="false" customHeight="false" outlineLevel="0" collapsed="false">
      <c r="A5909" s="17" t="s">
        <v>5117</v>
      </c>
      <c r="B5909" s="17" t="n">
        <v>2</v>
      </c>
      <c r="C5909" s="21" t="n">
        <v>46041</v>
      </c>
      <c r="D5909" s="17" t="s">
        <v>709</v>
      </c>
      <c r="E5909" s="17" t="s">
        <v>177</v>
      </c>
      <c r="F5909" s="17" t="s">
        <v>1501</v>
      </c>
      <c r="G5909" s="17" t="s">
        <v>63</v>
      </c>
      <c r="H5909" s="17" t="s">
        <v>1537</v>
      </c>
      <c r="I5909" s="17" t="s">
        <v>1524</v>
      </c>
      <c r="J5909" s="17" t="n">
        <v>1</v>
      </c>
      <c r="K5909" s="15" t="n">
        <v>257.9</v>
      </c>
      <c r="L5909" s="22" t="n">
        <v>0</v>
      </c>
      <c r="M5909" s="15" t="n">
        <v>0</v>
      </c>
      <c r="N5909" s="15" t="n">
        <f aca="false">J5909*K5909</f>
        <v>257.9</v>
      </c>
      <c r="O5909" s="15" t="n">
        <f aca="false">N5909*L5909</f>
        <v>0</v>
      </c>
      <c r="P5909" s="15" t="n">
        <f aca="false">N5909-O5909</f>
        <v>257.9</v>
      </c>
      <c r="Q5909" s="15" t="n">
        <f aca="false">J5909*INDEX(dProdutos!$F$2:$F$47,MATCH(E5909,dProdutos!$A$2:$A$47,0))</f>
        <v>138.23</v>
      </c>
      <c r="R5909" s="15" t="n">
        <f aca="false">IF(I5909="Cancelado",0,P5909-Q5909)</f>
        <v>119.67</v>
      </c>
      <c r="S5909" s="17" t="str">
        <f aca="false">INDEX(dProdutos!$D$2:$D$47,MATCH(E5909,dProdutos!$A$2:$A$47,0))</f>
        <v>Casa</v>
      </c>
    </row>
    <row r="5910" customFormat="false" ht="15" hidden="false" customHeight="false" outlineLevel="0" collapsed="false">
      <c r="A5910" s="17" t="s">
        <v>5118</v>
      </c>
      <c r="B5910" s="17" t="n">
        <v>1</v>
      </c>
      <c r="C5910" s="21" t="n">
        <v>46041</v>
      </c>
      <c r="D5910" s="17" t="s">
        <v>1372</v>
      </c>
      <c r="E5910" s="17" t="s">
        <v>126</v>
      </c>
      <c r="F5910" s="17" t="s">
        <v>1487</v>
      </c>
      <c r="G5910" s="17" t="s">
        <v>62</v>
      </c>
      <c r="H5910" s="17" t="s">
        <v>1523</v>
      </c>
      <c r="I5910" s="17" t="s">
        <v>1524</v>
      </c>
      <c r="J5910" s="17" t="n">
        <v>1</v>
      </c>
      <c r="K5910" s="15" t="n">
        <v>296.9</v>
      </c>
      <c r="L5910" s="22" t="n">
        <v>0</v>
      </c>
      <c r="M5910" s="15" t="n">
        <v>30.01</v>
      </c>
      <c r="N5910" s="15" t="n">
        <f aca="false">J5910*K5910</f>
        <v>296.9</v>
      </c>
      <c r="O5910" s="15" t="n">
        <f aca="false">N5910*L5910</f>
        <v>0</v>
      </c>
      <c r="P5910" s="15" t="n">
        <f aca="false">N5910-O5910</f>
        <v>296.9</v>
      </c>
      <c r="Q5910" s="15" t="n">
        <f aca="false">J5910*INDEX(dProdutos!$F$2:$F$47,MATCH(E5910,dProdutos!$A$2:$A$47,0))</f>
        <v>135.24</v>
      </c>
      <c r="R5910" s="15" t="n">
        <f aca="false">IF(I5910="Cancelado",0,P5910-Q5910)</f>
        <v>161.66</v>
      </c>
      <c r="S5910" s="17" t="str">
        <f aca="false">INDEX(dProdutos!$D$2:$D$47,MATCH(E5910,dProdutos!$A$2:$A$47,0))</f>
        <v>Calçados</v>
      </c>
    </row>
    <row r="5911" customFormat="false" ht="15" hidden="false" customHeight="false" outlineLevel="0" collapsed="false">
      <c r="A5911" s="17" t="s">
        <v>5119</v>
      </c>
      <c r="B5911" s="17" t="n">
        <v>1</v>
      </c>
      <c r="C5911" s="21" t="n">
        <v>46041</v>
      </c>
      <c r="D5911" s="17" t="s">
        <v>685</v>
      </c>
      <c r="E5911" s="17" t="s">
        <v>171</v>
      </c>
      <c r="F5911" s="17" t="s">
        <v>1503</v>
      </c>
      <c r="G5911" s="17" t="s">
        <v>59</v>
      </c>
      <c r="H5911" s="17" t="s">
        <v>1523</v>
      </c>
      <c r="I5911" s="17" t="s">
        <v>1524</v>
      </c>
      <c r="J5911" s="17" t="n">
        <v>1</v>
      </c>
      <c r="K5911" s="15" t="n">
        <v>246.9</v>
      </c>
      <c r="L5911" s="22" t="n">
        <v>0.15</v>
      </c>
      <c r="M5911" s="15" t="n">
        <v>34.42</v>
      </c>
      <c r="N5911" s="15" t="n">
        <f aca="false">J5911*K5911</f>
        <v>246.9</v>
      </c>
      <c r="O5911" s="15" t="n">
        <f aca="false">N5911*L5911</f>
        <v>37.035</v>
      </c>
      <c r="P5911" s="15" t="n">
        <f aca="false">N5911-O5911</f>
        <v>209.865</v>
      </c>
      <c r="Q5911" s="15" t="n">
        <f aca="false">J5911*INDEX(dProdutos!$F$2:$F$47,MATCH(E5911,dProdutos!$A$2:$A$47,0))</f>
        <v>103.61</v>
      </c>
      <c r="R5911" s="15" t="n">
        <f aca="false">IF(I5911="Cancelado",0,P5911-Q5911)</f>
        <v>106.255</v>
      </c>
      <c r="S5911" s="17" t="str">
        <f aca="false">INDEX(dProdutos!$D$2:$D$47,MATCH(E5911,dProdutos!$A$2:$A$47,0))</f>
        <v>Casa</v>
      </c>
    </row>
    <row r="5912" customFormat="false" ht="15" hidden="false" customHeight="false" outlineLevel="0" collapsed="false">
      <c r="A5912" s="17" t="s">
        <v>5120</v>
      </c>
      <c r="B5912" s="17" t="n">
        <v>1</v>
      </c>
      <c r="C5912" s="21" t="n">
        <v>46041</v>
      </c>
      <c r="D5912" s="17" t="s">
        <v>1260</v>
      </c>
      <c r="E5912" s="17" t="s">
        <v>183</v>
      </c>
      <c r="F5912" s="17" t="s">
        <v>1497</v>
      </c>
      <c r="G5912" s="17" t="s">
        <v>64</v>
      </c>
      <c r="H5912" s="17" t="s">
        <v>1523</v>
      </c>
      <c r="I5912" s="17" t="s">
        <v>1531</v>
      </c>
      <c r="J5912" s="17" t="n">
        <v>2</v>
      </c>
      <c r="K5912" s="15" t="n">
        <v>121.9</v>
      </c>
      <c r="L5912" s="22" t="n">
        <v>0</v>
      </c>
      <c r="M5912" s="15" t="n">
        <v>23.58</v>
      </c>
      <c r="N5912" s="15" t="n">
        <f aca="false">J5912*K5912</f>
        <v>243.8</v>
      </c>
      <c r="O5912" s="15" t="n">
        <f aca="false">N5912*L5912</f>
        <v>0</v>
      </c>
      <c r="P5912" s="15" t="n">
        <f aca="false">N5912-O5912</f>
        <v>243.8</v>
      </c>
      <c r="Q5912" s="15" t="n">
        <f aca="false">J5912*INDEX(dProdutos!$F$2:$F$47,MATCH(E5912,dProdutos!$A$2:$A$47,0))</f>
        <v>105.52</v>
      </c>
      <c r="R5912" s="15" t="n">
        <f aca="false">IF(I5912="Cancelado",0,P5912-Q5912)</f>
        <v>0</v>
      </c>
      <c r="S5912" s="17" t="str">
        <f aca="false">INDEX(dProdutos!$D$2:$D$47,MATCH(E5912,dProdutos!$A$2:$A$47,0))</f>
        <v>Eletrônicos</v>
      </c>
    </row>
    <row r="5913" customFormat="false" ht="15" hidden="false" customHeight="false" outlineLevel="0" collapsed="false">
      <c r="A5913" s="17" t="s">
        <v>5120</v>
      </c>
      <c r="B5913" s="17" t="n">
        <v>2</v>
      </c>
      <c r="C5913" s="21" t="n">
        <v>46041</v>
      </c>
      <c r="D5913" s="17" t="s">
        <v>1260</v>
      </c>
      <c r="E5913" s="17" t="s">
        <v>88</v>
      </c>
      <c r="F5913" s="17" t="s">
        <v>1497</v>
      </c>
      <c r="G5913" s="17" t="s">
        <v>64</v>
      </c>
      <c r="H5913" s="17" t="s">
        <v>1523</v>
      </c>
      <c r="I5913" s="17" t="s">
        <v>1531</v>
      </c>
      <c r="J5913" s="17" t="n">
        <v>2</v>
      </c>
      <c r="K5913" s="15" t="n">
        <v>170.9</v>
      </c>
      <c r="L5913" s="22" t="n">
        <v>0.05</v>
      </c>
      <c r="M5913" s="15" t="n">
        <v>0</v>
      </c>
      <c r="N5913" s="15" t="n">
        <f aca="false">J5913*K5913</f>
        <v>341.8</v>
      </c>
      <c r="O5913" s="15" t="n">
        <f aca="false">N5913*L5913</f>
        <v>17.09</v>
      </c>
      <c r="P5913" s="15" t="n">
        <f aca="false">N5913-O5913</f>
        <v>324.71</v>
      </c>
      <c r="Q5913" s="15" t="n">
        <f aca="false">J5913*INDEX(dProdutos!$F$2:$F$47,MATCH(E5913,dProdutos!$A$2:$A$47,0))</f>
        <v>196.28</v>
      </c>
      <c r="R5913" s="15" t="n">
        <f aca="false">IF(I5913="Cancelado",0,P5913-Q5913)</f>
        <v>0</v>
      </c>
      <c r="S5913" s="17" t="str">
        <f aca="false">INDEX(dProdutos!$D$2:$D$47,MATCH(E5913,dProdutos!$A$2:$A$47,0))</f>
        <v>Moda Feminina</v>
      </c>
    </row>
    <row r="5914" customFormat="false" ht="15" hidden="false" customHeight="false" outlineLevel="0" collapsed="false">
      <c r="A5914" s="17" t="s">
        <v>5121</v>
      </c>
      <c r="B5914" s="17" t="n">
        <v>1</v>
      </c>
      <c r="C5914" s="21" t="n">
        <v>46041</v>
      </c>
      <c r="D5914" s="17" t="s">
        <v>888</v>
      </c>
      <c r="E5914" s="17" t="s">
        <v>144</v>
      </c>
      <c r="F5914" s="17" t="s">
        <v>1497</v>
      </c>
      <c r="G5914" s="17" t="s">
        <v>61</v>
      </c>
      <c r="H5914" s="17" t="s">
        <v>1527</v>
      </c>
      <c r="I5914" s="17" t="s">
        <v>1524</v>
      </c>
      <c r="J5914" s="17" t="n">
        <v>1</v>
      </c>
      <c r="K5914" s="15" t="n">
        <v>260.9</v>
      </c>
      <c r="L5914" s="22" t="n">
        <v>0.1</v>
      </c>
      <c r="M5914" s="15" t="n">
        <v>21.43</v>
      </c>
      <c r="N5914" s="15" t="n">
        <f aca="false">J5914*K5914</f>
        <v>260.9</v>
      </c>
      <c r="O5914" s="15" t="n">
        <f aca="false">N5914*L5914</f>
        <v>26.09</v>
      </c>
      <c r="P5914" s="15" t="n">
        <f aca="false">N5914-O5914</f>
        <v>234.81</v>
      </c>
      <c r="Q5914" s="15" t="n">
        <f aca="false">J5914*INDEX(dProdutos!$F$2:$F$47,MATCH(E5914,dProdutos!$A$2:$A$47,0))</f>
        <v>99.86</v>
      </c>
      <c r="R5914" s="15" t="n">
        <f aca="false">IF(I5914="Cancelado",0,P5914-Q5914)</f>
        <v>134.95</v>
      </c>
      <c r="S5914" s="17" t="str">
        <f aca="false">INDEX(dProdutos!$D$2:$D$47,MATCH(E5914,dProdutos!$A$2:$A$47,0))</f>
        <v>Acessórios</v>
      </c>
    </row>
    <row r="5915" customFormat="false" ht="15" hidden="false" customHeight="false" outlineLevel="0" collapsed="false">
      <c r="A5915" s="17" t="s">
        <v>5121</v>
      </c>
      <c r="B5915" s="17" t="n">
        <v>2</v>
      </c>
      <c r="C5915" s="21" t="n">
        <v>46041</v>
      </c>
      <c r="D5915" s="17" t="s">
        <v>888</v>
      </c>
      <c r="E5915" s="17" t="s">
        <v>165</v>
      </c>
      <c r="F5915" s="17" t="s">
        <v>1497</v>
      </c>
      <c r="G5915" s="17" t="s">
        <v>61</v>
      </c>
      <c r="H5915" s="17" t="s">
        <v>1527</v>
      </c>
      <c r="I5915" s="17" t="s">
        <v>1524</v>
      </c>
      <c r="J5915" s="17" t="n">
        <v>1</v>
      </c>
      <c r="K5915" s="15" t="n">
        <v>231.9</v>
      </c>
      <c r="L5915" s="22" t="n">
        <v>0.15</v>
      </c>
      <c r="M5915" s="15" t="n">
        <v>0</v>
      </c>
      <c r="N5915" s="15" t="n">
        <f aca="false">J5915*K5915</f>
        <v>231.9</v>
      </c>
      <c r="O5915" s="15" t="n">
        <f aca="false">N5915*L5915</f>
        <v>34.785</v>
      </c>
      <c r="P5915" s="15" t="n">
        <f aca="false">N5915-O5915</f>
        <v>197.115</v>
      </c>
      <c r="Q5915" s="15" t="n">
        <f aca="false">J5915*INDEX(dProdutos!$F$2:$F$47,MATCH(E5915,dProdutos!$A$2:$A$47,0))</f>
        <v>140.83</v>
      </c>
      <c r="R5915" s="15" t="n">
        <f aca="false">IF(I5915="Cancelado",0,P5915-Q5915)</f>
        <v>56.285</v>
      </c>
      <c r="S5915" s="17" t="str">
        <f aca="false">INDEX(dProdutos!$D$2:$D$47,MATCH(E5915,dProdutos!$A$2:$A$47,0))</f>
        <v>Casa</v>
      </c>
    </row>
    <row r="5916" customFormat="false" ht="15" hidden="false" customHeight="false" outlineLevel="0" collapsed="false">
      <c r="A5916" s="17" t="s">
        <v>5122</v>
      </c>
      <c r="B5916" s="17" t="n">
        <v>1</v>
      </c>
      <c r="C5916" s="21" t="n">
        <v>46041</v>
      </c>
      <c r="D5916" s="17" t="s">
        <v>342</v>
      </c>
      <c r="E5916" s="17" t="s">
        <v>192</v>
      </c>
      <c r="F5916" s="17" t="s">
        <v>1487</v>
      </c>
      <c r="G5916" s="17" t="s">
        <v>63</v>
      </c>
      <c r="H5916" s="17" t="s">
        <v>1540</v>
      </c>
      <c r="I5916" s="17" t="s">
        <v>1524</v>
      </c>
      <c r="J5916" s="17" t="n">
        <v>1</v>
      </c>
      <c r="K5916" s="15" t="n">
        <v>245.9</v>
      </c>
      <c r="L5916" s="22" t="n">
        <v>0.1</v>
      </c>
      <c r="M5916" s="15" t="n">
        <v>34.83</v>
      </c>
      <c r="N5916" s="15" t="n">
        <f aca="false">J5916*K5916</f>
        <v>245.9</v>
      </c>
      <c r="O5916" s="15" t="n">
        <f aca="false">N5916*L5916</f>
        <v>24.59</v>
      </c>
      <c r="P5916" s="15" t="n">
        <f aca="false">N5916-O5916</f>
        <v>221.31</v>
      </c>
      <c r="Q5916" s="15" t="n">
        <f aca="false">J5916*INDEX(dProdutos!$F$2:$F$47,MATCH(E5916,dProdutos!$A$2:$A$47,0))</f>
        <v>107.78</v>
      </c>
      <c r="R5916" s="15" t="n">
        <f aca="false">IF(I5916="Cancelado",0,P5916-Q5916)</f>
        <v>113.53</v>
      </c>
      <c r="S5916" s="17" t="str">
        <f aca="false">INDEX(dProdutos!$D$2:$D$47,MATCH(E5916,dProdutos!$A$2:$A$47,0))</f>
        <v>Eletrônicos</v>
      </c>
    </row>
    <row r="5917" customFormat="false" ht="15" hidden="false" customHeight="false" outlineLevel="0" collapsed="false">
      <c r="A5917" s="17" t="s">
        <v>5122</v>
      </c>
      <c r="B5917" s="17" t="n">
        <v>2</v>
      </c>
      <c r="C5917" s="21" t="n">
        <v>46041</v>
      </c>
      <c r="D5917" s="17" t="s">
        <v>342</v>
      </c>
      <c r="E5917" s="17" t="s">
        <v>174</v>
      </c>
      <c r="F5917" s="17" t="s">
        <v>1487</v>
      </c>
      <c r="G5917" s="17" t="s">
        <v>63</v>
      </c>
      <c r="H5917" s="17" t="s">
        <v>1540</v>
      </c>
      <c r="I5917" s="17" t="s">
        <v>1524</v>
      </c>
      <c r="J5917" s="17" t="n">
        <v>2</v>
      </c>
      <c r="K5917" s="15" t="n">
        <v>250.9</v>
      </c>
      <c r="L5917" s="22" t="n">
        <v>0</v>
      </c>
      <c r="M5917" s="15" t="n">
        <v>0</v>
      </c>
      <c r="N5917" s="15" t="n">
        <f aca="false">J5917*K5917</f>
        <v>501.8</v>
      </c>
      <c r="O5917" s="15" t="n">
        <f aca="false">N5917*L5917</f>
        <v>0</v>
      </c>
      <c r="P5917" s="15" t="n">
        <f aca="false">N5917-O5917</f>
        <v>501.8</v>
      </c>
      <c r="Q5917" s="15" t="n">
        <f aca="false">J5917*INDEX(dProdutos!$F$2:$F$47,MATCH(E5917,dProdutos!$A$2:$A$47,0))</f>
        <v>302.56</v>
      </c>
      <c r="R5917" s="15" t="n">
        <f aca="false">IF(I5917="Cancelado",0,P5917-Q5917)</f>
        <v>199.24</v>
      </c>
      <c r="S5917" s="17" t="str">
        <f aca="false">INDEX(dProdutos!$D$2:$D$47,MATCH(E5917,dProdutos!$A$2:$A$47,0))</f>
        <v>Casa</v>
      </c>
    </row>
    <row r="5918" customFormat="false" ht="15" hidden="false" customHeight="false" outlineLevel="0" collapsed="false">
      <c r="A5918" s="17" t="s">
        <v>5123</v>
      </c>
      <c r="B5918" s="17" t="n">
        <v>1</v>
      </c>
      <c r="C5918" s="21" t="n">
        <v>46042</v>
      </c>
      <c r="D5918" s="17" t="s">
        <v>781</v>
      </c>
      <c r="E5918" s="17" t="s">
        <v>174</v>
      </c>
      <c r="F5918" s="17" t="s">
        <v>1493</v>
      </c>
      <c r="G5918" s="17" t="s">
        <v>59</v>
      </c>
      <c r="H5918" s="17" t="s">
        <v>1537</v>
      </c>
      <c r="I5918" s="17" t="s">
        <v>1524</v>
      </c>
      <c r="J5918" s="17" t="n">
        <v>1</v>
      </c>
      <c r="K5918" s="15" t="n">
        <v>250.9</v>
      </c>
      <c r="L5918" s="22" t="n">
        <v>0</v>
      </c>
      <c r="M5918" s="15" t="n">
        <v>14.63</v>
      </c>
      <c r="N5918" s="15" t="n">
        <f aca="false">J5918*K5918</f>
        <v>250.9</v>
      </c>
      <c r="O5918" s="15" t="n">
        <f aca="false">N5918*L5918</f>
        <v>0</v>
      </c>
      <c r="P5918" s="15" t="n">
        <f aca="false">N5918-O5918</f>
        <v>250.9</v>
      </c>
      <c r="Q5918" s="15" t="n">
        <f aca="false">J5918*INDEX(dProdutos!$F$2:$F$47,MATCH(E5918,dProdutos!$A$2:$A$47,0))</f>
        <v>151.28</v>
      </c>
      <c r="R5918" s="15" t="n">
        <f aca="false">IF(I5918="Cancelado",0,P5918-Q5918)</f>
        <v>99.62</v>
      </c>
      <c r="S5918" s="17" t="str">
        <f aca="false">INDEX(dProdutos!$D$2:$D$47,MATCH(E5918,dProdutos!$A$2:$A$47,0))</f>
        <v>Casa</v>
      </c>
    </row>
    <row r="5919" customFormat="false" ht="15" hidden="false" customHeight="false" outlineLevel="0" collapsed="false">
      <c r="A5919" s="17" t="s">
        <v>5124</v>
      </c>
      <c r="B5919" s="17" t="n">
        <v>1</v>
      </c>
      <c r="C5919" s="21" t="n">
        <v>46042</v>
      </c>
      <c r="D5919" s="17" t="s">
        <v>627</v>
      </c>
      <c r="E5919" s="17" t="s">
        <v>141</v>
      </c>
      <c r="F5919" s="17" t="s">
        <v>1497</v>
      </c>
      <c r="G5919" s="17" t="s">
        <v>61</v>
      </c>
      <c r="H5919" s="17" t="s">
        <v>1537</v>
      </c>
      <c r="I5919" s="17" t="s">
        <v>1524</v>
      </c>
      <c r="J5919" s="17" t="n">
        <v>1</v>
      </c>
      <c r="K5919" s="15" t="n">
        <v>131.9</v>
      </c>
      <c r="L5919" s="22" t="n">
        <v>0.05</v>
      </c>
      <c r="M5919" s="15" t="n">
        <v>0</v>
      </c>
      <c r="N5919" s="15" t="n">
        <f aca="false">J5919*K5919</f>
        <v>131.9</v>
      </c>
      <c r="O5919" s="15" t="n">
        <f aca="false">N5919*L5919</f>
        <v>6.595</v>
      </c>
      <c r="P5919" s="15" t="n">
        <f aca="false">N5919-O5919</f>
        <v>125.305</v>
      </c>
      <c r="Q5919" s="15" t="n">
        <f aca="false">J5919*INDEX(dProdutos!$F$2:$F$47,MATCH(E5919,dProdutos!$A$2:$A$47,0))</f>
        <v>81.66</v>
      </c>
      <c r="R5919" s="15" t="n">
        <f aca="false">IF(I5919="Cancelado",0,P5919-Q5919)</f>
        <v>43.645</v>
      </c>
      <c r="S5919" s="17" t="str">
        <f aca="false">INDEX(dProdutos!$D$2:$D$47,MATCH(E5919,dProdutos!$A$2:$A$47,0))</f>
        <v>Acessórios</v>
      </c>
    </row>
    <row r="5920" customFormat="false" ht="15" hidden="false" customHeight="false" outlineLevel="0" collapsed="false">
      <c r="A5920" s="17" t="s">
        <v>5125</v>
      </c>
      <c r="B5920" s="17" t="n">
        <v>1</v>
      </c>
      <c r="C5920" s="21" t="n">
        <v>46042</v>
      </c>
      <c r="D5920" s="17" t="s">
        <v>336</v>
      </c>
      <c r="E5920" s="17" t="s">
        <v>153</v>
      </c>
      <c r="F5920" s="17" t="s">
        <v>1490</v>
      </c>
      <c r="G5920" s="17" t="s">
        <v>61</v>
      </c>
      <c r="H5920" s="17" t="s">
        <v>1537</v>
      </c>
      <c r="I5920" s="17" t="s">
        <v>1524</v>
      </c>
      <c r="J5920" s="17" t="n">
        <v>1</v>
      </c>
      <c r="K5920" s="15" t="n">
        <v>165.9</v>
      </c>
      <c r="L5920" s="22" t="n">
        <v>0.05</v>
      </c>
      <c r="M5920" s="15" t="n">
        <v>0</v>
      </c>
      <c r="N5920" s="15" t="n">
        <f aca="false">J5920*K5920</f>
        <v>165.9</v>
      </c>
      <c r="O5920" s="15" t="n">
        <f aca="false">N5920*L5920</f>
        <v>8.295</v>
      </c>
      <c r="P5920" s="15" t="n">
        <f aca="false">N5920-O5920</f>
        <v>157.605</v>
      </c>
      <c r="Q5920" s="15" t="n">
        <f aca="false">J5920*INDEX(dProdutos!$F$2:$F$47,MATCH(E5920,dProdutos!$A$2:$A$47,0))</f>
        <v>67.28</v>
      </c>
      <c r="R5920" s="15" t="n">
        <f aca="false">IF(I5920="Cancelado",0,P5920-Q5920)</f>
        <v>90.325</v>
      </c>
      <c r="S5920" s="17" t="str">
        <f aca="false">INDEX(dProdutos!$D$2:$D$47,MATCH(E5920,dProdutos!$A$2:$A$47,0))</f>
        <v>Acessórios</v>
      </c>
    </row>
    <row r="5921" customFormat="false" ht="15" hidden="false" customHeight="false" outlineLevel="0" collapsed="false">
      <c r="A5921" s="17" t="s">
        <v>5125</v>
      </c>
      <c r="B5921" s="17" t="n">
        <v>2</v>
      </c>
      <c r="C5921" s="21" t="n">
        <v>46042</v>
      </c>
      <c r="D5921" s="17" t="s">
        <v>336</v>
      </c>
      <c r="E5921" s="17" t="s">
        <v>81</v>
      </c>
      <c r="F5921" s="17" t="s">
        <v>1490</v>
      </c>
      <c r="G5921" s="17" t="s">
        <v>61</v>
      </c>
      <c r="H5921" s="17" t="s">
        <v>1537</v>
      </c>
      <c r="I5921" s="17" t="s">
        <v>1524</v>
      </c>
      <c r="J5921" s="17" t="n">
        <v>1</v>
      </c>
      <c r="K5921" s="15" t="n">
        <v>64.9</v>
      </c>
      <c r="L5921" s="22" t="n">
        <v>0</v>
      </c>
      <c r="M5921" s="15" t="n">
        <v>0</v>
      </c>
      <c r="N5921" s="15" t="n">
        <f aca="false">J5921*K5921</f>
        <v>64.9</v>
      </c>
      <c r="O5921" s="15" t="n">
        <f aca="false">N5921*L5921</f>
        <v>0</v>
      </c>
      <c r="P5921" s="15" t="n">
        <f aca="false">N5921-O5921</f>
        <v>64.9</v>
      </c>
      <c r="Q5921" s="15" t="n">
        <f aca="false">J5921*INDEX(dProdutos!$F$2:$F$47,MATCH(E5921,dProdutos!$A$2:$A$47,0))</f>
        <v>26.12</v>
      </c>
      <c r="R5921" s="15" t="n">
        <f aca="false">IF(I5921="Cancelado",0,P5921-Q5921)</f>
        <v>38.78</v>
      </c>
      <c r="S5921" s="17" t="str">
        <f aca="false">INDEX(dProdutos!$D$2:$D$47,MATCH(E5921,dProdutos!$A$2:$A$47,0))</f>
        <v>Moda Feminina</v>
      </c>
    </row>
    <row r="5922" customFormat="false" ht="15" hidden="false" customHeight="false" outlineLevel="0" collapsed="false">
      <c r="A5922" s="17" t="s">
        <v>5126</v>
      </c>
      <c r="B5922" s="17" t="n">
        <v>1</v>
      </c>
      <c r="C5922" s="21" t="n">
        <v>46042</v>
      </c>
      <c r="D5922" s="17" t="s">
        <v>806</v>
      </c>
      <c r="E5922" s="17" t="s">
        <v>129</v>
      </c>
      <c r="F5922" s="17" t="s">
        <v>1497</v>
      </c>
      <c r="G5922" s="17" t="s">
        <v>61</v>
      </c>
      <c r="H5922" s="17" t="s">
        <v>1537</v>
      </c>
      <c r="I5922" s="17" t="s">
        <v>1531</v>
      </c>
      <c r="J5922" s="17" t="n">
        <v>1</v>
      </c>
      <c r="K5922" s="15" t="n">
        <v>105.9</v>
      </c>
      <c r="L5922" s="22" t="n">
        <v>0</v>
      </c>
      <c r="M5922" s="15" t="n">
        <v>31.84</v>
      </c>
      <c r="N5922" s="15" t="n">
        <f aca="false">J5922*K5922</f>
        <v>105.9</v>
      </c>
      <c r="O5922" s="15" t="n">
        <f aca="false">N5922*L5922</f>
        <v>0</v>
      </c>
      <c r="P5922" s="15" t="n">
        <f aca="false">N5922-O5922</f>
        <v>105.9</v>
      </c>
      <c r="Q5922" s="15" t="n">
        <f aca="false">J5922*INDEX(dProdutos!$F$2:$F$47,MATCH(E5922,dProdutos!$A$2:$A$47,0))</f>
        <v>43.79</v>
      </c>
      <c r="R5922" s="15" t="n">
        <f aca="false">IF(I5922="Cancelado",0,P5922-Q5922)</f>
        <v>0</v>
      </c>
      <c r="S5922" s="17" t="str">
        <f aca="false">INDEX(dProdutos!$D$2:$D$47,MATCH(E5922,dProdutos!$A$2:$A$47,0))</f>
        <v>Calçados</v>
      </c>
    </row>
    <row r="5923" customFormat="false" ht="15" hidden="false" customHeight="false" outlineLevel="0" collapsed="false">
      <c r="A5923" s="17" t="s">
        <v>5127</v>
      </c>
      <c r="B5923" s="17" t="n">
        <v>1</v>
      </c>
      <c r="C5923" s="21" t="n">
        <v>46042</v>
      </c>
      <c r="D5923" s="17" t="s">
        <v>576</v>
      </c>
      <c r="E5923" s="17" t="s">
        <v>165</v>
      </c>
      <c r="F5923" s="17" t="s">
        <v>1503</v>
      </c>
      <c r="G5923" s="17" t="s">
        <v>59</v>
      </c>
      <c r="H5923" s="17" t="s">
        <v>1537</v>
      </c>
      <c r="I5923" s="17" t="s">
        <v>1541</v>
      </c>
      <c r="J5923" s="17" t="n">
        <v>2</v>
      </c>
      <c r="K5923" s="15" t="n">
        <v>231.9</v>
      </c>
      <c r="L5923" s="22" t="n">
        <v>0.05</v>
      </c>
      <c r="M5923" s="15" t="n">
        <v>33.6</v>
      </c>
      <c r="N5923" s="15" t="n">
        <f aca="false">J5923*K5923</f>
        <v>463.8</v>
      </c>
      <c r="O5923" s="15" t="n">
        <f aca="false">N5923*L5923</f>
        <v>23.19</v>
      </c>
      <c r="P5923" s="15" t="n">
        <f aca="false">N5923-O5923</f>
        <v>440.61</v>
      </c>
      <c r="Q5923" s="15" t="n">
        <f aca="false">J5923*INDEX(dProdutos!$F$2:$F$47,MATCH(E5923,dProdutos!$A$2:$A$47,0))</f>
        <v>281.66</v>
      </c>
      <c r="R5923" s="15" t="n">
        <f aca="false">IF(I5923="Cancelado",0,P5923-Q5923)</f>
        <v>158.95</v>
      </c>
      <c r="S5923" s="17" t="str">
        <f aca="false">INDEX(dProdutos!$D$2:$D$47,MATCH(E5923,dProdutos!$A$2:$A$47,0))</f>
        <v>Casa</v>
      </c>
    </row>
    <row r="5924" customFormat="false" ht="15" hidden="false" customHeight="false" outlineLevel="0" collapsed="false">
      <c r="A5924" s="17" t="s">
        <v>5128</v>
      </c>
      <c r="B5924" s="17" t="n">
        <v>1</v>
      </c>
      <c r="C5924" s="21" t="n">
        <v>46042</v>
      </c>
      <c r="D5924" s="17" t="s">
        <v>1082</v>
      </c>
      <c r="E5924" s="17" t="s">
        <v>117</v>
      </c>
      <c r="F5924" s="17" t="s">
        <v>1493</v>
      </c>
      <c r="G5924" s="17" t="s">
        <v>61</v>
      </c>
      <c r="H5924" s="17" t="s">
        <v>1523</v>
      </c>
      <c r="I5924" s="17" t="s">
        <v>1524</v>
      </c>
      <c r="J5924" s="17" t="n">
        <v>1</v>
      </c>
      <c r="K5924" s="15" t="n">
        <v>166.9</v>
      </c>
      <c r="L5924" s="22" t="n">
        <v>0</v>
      </c>
      <c r="M5924" s="15" t="n">
        <v>18.95</v>
      </c>
      <c r="N5924" s="15" t="n">
        <f aca="false">J5924*K5924</f>
        <v>166.9</v>
      </c>
      <c r="O5924" s="15" t="n">
        <f aca="false">N5924*L5924</f>
        <v>0</v>
      </c>
      <c r="P5924" s="15" t="n">
        <f aca="false">N5924-O5924</f>
        <v>166.9</v>
      </c>
      <c r="Q5924" s="15" t="n">
        <f aca="false">J5924*INDEX(dProdutos!$F$2:$F$47,MATCH(E5924,dProdutos!$A$2:$A$47,0))</f>
        <v>73.23</v>
      </c>
      <c r="R5924" s="15" t="n">
        <f aca="false">IF(I5924="Cancelado",0,P5924-Q5924)</f>
        <v>93.67</v>
      </c>
      <c r="S5924" s="17" t="str">
        <f aca="false">INDEX(dProdutos!$D$2:$D$47,MATCH(E5924,dProdutos!$A$2:$A$47,0))</f>
        <v>Moda Masculina</v>
      </c>
    </row>
    <row r="5925" customFormat="false" ht="15" hidden="false" customHeight="false" outlineLevel="0" collapsed="false">
      <c r="A5925" s="17" t="s">
        <v>5129</v>
      </c>
      <c r="B5925" s="17" t="n">
        <v>1</v>
      </c>
      <c r="C5925" s="21" t="n">
        <v>46042</v>
      </c>
      <c r="D5925" s="17" t="s">
        <v>1227</v>
      </c>
      <c r="E5925" s="17" t="s">
        <v>114</v>
      </c>
      <c r="F5925" s="17" t="s">
        <v>1503</v>
      </c>
      <c r="G5925" s="17" t="s">
        <v>64</v>
      </c>
      <c r="H5925" s="17" t="s">
        <v>1523</v>
      </c>
      <c r="I5925" s="17" t="s">
        <v>1524</v>
      </c>
      <c r="J5925" s="17" t="n">
        <v>2</v>
      </c>
      <c r="K5925" s="15" t="n">
        <v>202.9</v>
      </c>
      <c r="L5925" s="22" t="n">
        <v>0</v>
      </c>
      <c r="M5925" s="15" t="n">
        <v>26.89</v>
      </c>
      <c r="N5925" s="15" t="n">
        <f aca="false">J5925*K5925</f>
        <v>405.8</v>
      </c>
      <c r="O5925" s="15" t="n">
        <f aca="false">N5925*L5925</f>
        <v>0</v>
      </c>
      <c r="P5925" s="15" t="n">
        <f aca="false">N5925-O5925</f>
        <v>405.8</v>
      </c>
      <c r="Q5925" s="15" t="n">
        <f aca="false">J5925*INDEX(dProdutos!$F$2:$F$47,MATCH(E5925,dProdutos!$A$2:$A$47,0))</f>
        <v>220.78</v>
      </c>
      <c r="R5925" s="15" t="n">
        <f aca="false">IF(I5925="Cancelado",0,P5925-Q5925)</f>
        <v>185.02</v>
      </c>
      <c r="S5925" s="17" t="str">
        <f aca="false">INDEX(dProdutos!$D$2:$D$47,MATCH(E5925,dProdutos!$A$2:$A$47,0))</f>
        <v>Moda Masculina</v>
      </c>
    </row>
    <row r="5926" customFormat="false" ht="15" hidden="false" customHeight="false" outlineLevel="0" collapsed="false">
      <c r="A5926" s="17" t="s">
        <v>5129</v>
      </c>
      <c r="B5926" s="17" t="n">
        <v>2</v>
      </c>
      <c r="C5926" s="21" t="n">
        <v>46042</v>
      </c>
      <c r="D5926" s="17" t="s">
        <v>1227</v>
      </c>
      <c r="E5926" s="17" t="s">
        <v>114</v>
      </c>
      <c r="F5926" s="17" t="s">
        <v>1503</v>
      </c>
      <c r="G5926" s="17" t="s">
        <v>64</v>
      </c>
      <c r="H5926" s="17" t="s">
        <v>1523</v>
      </c>
      <c r="I5926" s="17" t="s">
        <v>1524</v>
      </c>
      <c r="J5926" s="17" t="n">
        <v>1</v>
      </c>
      <c r="K5926" s="15" t="n">
        <v>202.9</v>
      </c>
      <c r="L5926" s="22" t="n">
        <v>0</v>
      </c>
      <c r="M5926" s="15" t="n">
        <v>0</v>
      </c>
      <c r="N5926" s="15" t="n">
        <f aca="false">J5926*K5926</f>
        <v>202.9</v>
      </c>
      <c r="O5926" s="15" t="n">
        <f aca="false">N5926*L5926</f>
        <v>0</v>
      </c>
      <c r="P5926" s="15" t="n">
        <f aca="false">N5926-O5926</f>
        <v>202.9</v>
      </c>
      <c r="Q5926" s="15" t="n">
        <f aca="false">J5926*INDEX(dProdutos!$F$2:$F$47,MATCH(E5926,dProdutos!$A$2:$A$47,0))</f>
        <v>110.39</v>
      </c>
      <c r="R5926" s="15" t="n">
        <f aca="false">IF(I5926="Cancelado",0,P5926-Q5926)</f>
        <v>92.51</v>
      </c>
      <c r="S5926" s="17" t="str">
        <f aca="false">INDEX(dProdutos!$D$2:$D$47,MATCH(E5926,dProdutos!$A$2:$A$47,0))</f>
        <v>Moda Masculina</v>
      </c>
    </row>
    <row r="5927" customFormat="false" ht="15" hidden="false" customHeight="false" outlineLevel="0" collapsed="false">
      <c r="A5927" s="17" t="s">
        <v>5130</v>
      </c>
      <c r="B5927" s="17" t="n">
        <v>1</v>
      </c>
      <c r="C5927" s="21" t="n">
        <v>46042</v>
      </c>
      <c r="D5927" s="17" t="s">
        <v>336</v>
      </c>
      <c r="E5927" s="17" t="s">
        <v>95</v>
      </c>
      <c r="F5927" s="17" t="s">
        <v>1493</v>
      </c>
      <c r="G5927" s="17" t="s">
        <v>62</v>
      </c>
      <c r="H5927" s="17" t="s">
        <v>1523</v>
      </c>
      <c r="I5927" s="17" t="s">
        <v>1524</v>
      </c>
      <c r="J5927" s="17" t="n">
        <v>1</v>
      </c>
      <c r="K5927" s="15" t="n">
        <v>77.9</v>
      </c>
      <c r="L5927" s="22" t="n">
        <v>0.05</v>
      </c>
      <c r="M5927" s="15" t="n">
        <v>10.25</v>
      </c>
      <c r="N5927" s="15" t="n">
        <f aca="false">J5927*K5927</f>
        <v>77.9</v>
      </c>
      <c r="O5927" s="15" t="n">
        <f aca="false">N5927*L5927</f>
        <v>3.895</v>
      </c>
      <c r="P5927" s="15" t="n">
        <f aca="false">N5927-O5927</f>
        <v>74.005</v>
      </c>
      <c r="Q5927" s="15" t="n">
        <f aca="false">J5927*INDEX(dProdutos!$F$2:$F$47,MATCH(E5927,dProdutos!$A$2:$A$47,0))</f>
        <v>36.71</v>
      </c>
      <c r="R5927" s="15" t="n">
        <f aca="false">IF(I5927="Cancelado",0,P5927-Q5927)</f>
        <v>37.295</v>
      </c>
      <c r="S5927" s="17" t="str">
        <f aca="false">INDEX(dProdutos!$D$2:$D$47,MATCH(E5927,dProdutos!$A$2:$A$47,0))</f>
        <v>Moda Feminina</v>
      </c>
    </row>
    <row r="5928" customFormat="false" ht="15" hidden="false" customHeight="false" outlineLevel="0" collapsed="false">
      <c r="A5928" s="17" t="s">
        <v>5131</v>
      </c>
      <c r="B5928" s="17" t="n">
        <v>1</v>
      </c>
      <c r="C5928" s="21" t="n">
        <v>46043</v>
      </c>
      <c r="D5928" s="17" t="s">
        <v>917</v>
      </c>
      <c r="E5928" s="17" t="s">
        <v>144</v>
      </c>
      <c r="F5928" s="17" t="s">
        <v>1490</v>
      </c>
      <c r="G5928" s="17" t="s">
        <v>61</v>
      </c>
      <c r="H5928" s="17" t="s">
        <v>1537</v>
      </c>
      <c r="I5928" s="17" t="s">
        <v>1524</v>
      </c>
      <c r="J5928" s="17" t="n">
        <v>3</v>
      </c>
      <c r="K5928" s="15" t="n">
        <v>260.9</v>
      </c>
      <c r="L5928" s="22" t="n">
        <v>0</v>
      </c>
      <c r="M5928" s="15" t="n">
        <v>25.58</v>
      </c>
      <c r="N5928" s="15" t="n">
        <f aca="false">J5928*K5928</f>
        <v>782.7</v>
      </c>
      <c r="O5928" s="15" t="n">
        <f aca="false">N5928*L5928</f>
        <v>0</v>
      </c>
      <c r="P5928" s="15" t="n">
        <f aca="false">N5928-O5928</f>
        <v>782.7</v>
      </c>
      <c r="Q5928" s="15" t="n">
        <f aca="false">J5928*INDEX(dProdutos!$F$2:$F$47,MATCH(E5928,dProdutos!$A$2:$A$47,0))</f>
        <v>299.58</v>
      </c>
      <c r="R5928" s="15" t="n">
        <f aca="false">IF(I5928="Cancelado",0,P5928-Q5928)</f>
        <v>483.12</v>
      </c>
      <c r="S5928" s="17" t="str">
        <f aca="false">INDEX(dProdutos!$D$2:$D$47,MATCH(E5928,dProdutos!$A$2:$A$47,0))</f>
        <v>Acessórios</v>
      </c>
    </row>
    <row r="5929" customFormat="false" ht="15" hidden="false" customHeight="false" outlineLevel="0" collapsed="false">
      <c r="A5929" s="17" t="s">
        <v>5131</v>
      </c>
      <c r="B5929" s="17" t="n">
        <v>2</v>
      </c>
      <c r="C5929" s="21" t="n">
        <v>46043</v>
      </c>
      <c r="D5929" s="17" t="s">
        <v>917</v>
      </c>
      <c r="E5929" s="17" t="s">
        <v>150</v>
      </c>
      <c r="F5929" s="17" t="s">
        <v>1490</v>
      </c>
      <c r="G5929" s="17" t="s">
        <v>61</v>
      </c>
      <c r="H5929" s="17" t="s">
        <v>1537</v>
      </c>
      <c r="I5929" s="17" t="s">
        <v>1524</v>
      </c>
      <c r="J5929" s="17" t="n">
        <v>1</v>
      </c>
      <c r="K5929" s="15" t="n">
        <v>71.9</v>
      </c>
      <c r="L5929" s="22" t="n">
        <v>0</v>
      </c>
      <c r="M5929" s="15" t="n">
        <v>0</v>
      </c>
      <c r="N5929" s="15" t="n">
        <f aca="false">J5929*K5929</f>
        <v>71.9</v>
      </c>
      <c r="O5929" s="15" t="n">
        <f aca="false">N5929*L5929</f>
        <v>0</v>
      </c>
      <c r="P5929" s="15" t="n">
        <f aca="false">N5929-O5929</f>
        <v>71.9</v>
      </c>
      <c r="Q5929" s="15" t="n">
        <f aca="false">J5929*INDEX(dProdutos!$F$2:$F$47,MATCH(E5929,dProdutos!$A$2:$A$47,0))</f>
        <v>27.38</v>
      </c>
      <c r="R5929" s="15" t="n">
        <f aca="false">IF(I5929="Cancelado",0,P5929-Q5929)</f>
        <v>44.52</v>
      </c>
      <c r="S5929" s="17" t="str">
        <f aca="false">INDEX(dProdutos!$D$2:$D$47,MATCH(E5929,dProdutos!$A$2:$A$47,0))</f>
        <v>Acessórios</v>
      </c>
    </row>
    <row r="5930" customFormat="false" ht="15" hidden="false" customHeight="false" outlineLevel="0" collapsed="false">
      <c r="A5930" s="17" t="s">
        <v>5131</v>
      </c>
      <c r="B5930" s="17" t="n">
        <v>3</v>
      </c>
      <c r="C5930" s="21" t="n">
        <v>46043</v>
      </c>
      <c r="D5930" s="17" t="s">
        <v>917</v>
      </c>
      <c r="E5930" s="17" t="s">
        <v>81</v>
      </c>
      <c r="F5930" s="17" t="s">
        <v>1490</v>
      </c>
      <c r="G5930" s="17" t="s">
        <v>61</v>
      </c>
      <c r="H5930" s="17" t="s">
        <v>1537</v>
      </c>
      <c r="I5930" s="17" t="s">
        <v>1524</v>
      </c>
      <c r="J5930" s="17" t="n">
        <v>1</v>
      </c>
      <c r="K5930" s="15" t="n">
        <v>64.9</v>
      </c>
      <c r="L5930" s="22" t="n">
        <v>0.05</v>
      </c>
      <c r="M5930" s="15" t="n">
        <v>0</v>
      </c>
      <c r="N5930" s="15" t="n">
        <f aca="false">J5930*K5930</f>
        <v>64.9</v>
      </c>
      <c r="O5930" s="15" t="n">
        <f aca="false">N5930*L5930</f>
        <v>3.245</v>
      </c>
      <c r="P5930" s="15" t="n">
        <f aca="false">N5930-O5930</f>
        <v>61.655</v>
      </c>
      <c r="Q5930" s="15" t="n">
        <f aca="false">J5930*INDEX(dProdutos!$F$2:$F$47,MATCH(E5930,dProdutos!$A$2:$A$47,0))</f>
        <v>26.12</v>
      </c>
      <c r="R5930" s="15" t="n">
        <f aca="false">IF(I5930="Cancelado",0,P5930-Q5930)</f>
        <v>35.535</v>
      </c>
      <c r="S5930" s="17" t="str">
        <f aca="false">INDEX(dProdutos!$D$2:$D$47,MATCH(E5930,dProdutos!$A$2:$A$47,0))</f>
        <v>Moda Feminina</v>
      </c>
    </row>
    <row r="5931" customFormat="false" ht="15" hidden="false" customHeight="false" outlineLevel="0" collapsed="false">
      <c r="A5931" s="17" t="s">
        <v>5132</v>
      </c>
      <c r="B5931" s="17" t="n">
        <v>1</v>
      </c>
      <c r="C5931" s="21" t="n">
        <v>46043</v>
      </c>
      <c r="D5931" s="17" t="s">
        <v>458</v>
      </c>
      <c r="E5931" s="17" t="s">
        <v>177</v>
      </c>
      <c r="F5931" s="17" t="s">
        <v>1495</v>
      </c>
      <c r="G5931" s="17" t="s">
        <v>59</v>
      </c>
      <c r="H5931" s="17" t="s">
        <v>1527</v>
      </c>
      <c r="I5931" s="17" t="s">
        <v>1524</v>
      </c>
      <c r="J5931" s="17" t="n">
        <v>1</v>
      </c>
      <c r="K5931" s="15" t="n">
        <v>257.9</v>
      </c>
      <c r="L5931" s="22" t="n">
        <v>0.2</v>
      </c>
      <c r="M5931" s="15" t="n">
        <v>21.25</v>
      </c>
      <c r="N5931" s="15" t="n">
        <f aca="false">J5931*K5931</f>
        <v>257.9</v>
      </c>
      <c r="O5931" s="15" t="n">
        <f aca="false">N5931*L5931</f>
        <v>51.58</v>
      </c>
      <c r="P5931" s="15" t="n">
        <f aca="false">N5931-O5931</f>
        <v>206.32</v>
      </c>
      <c r="Q5931" s="15" t="n">
        <f aca="false">J5931*INDEX(dProdutos!$F$2:$F$47,MATCH(E5931,dProdutos!$A$2:$A$47,0))</f>
        <v>138.23</v>
      </c>
      <c r="R5931" s="15" t="n">
        <f aca="false">IF(I5931="Cancelado",0,P5931-Q5931)</f>
        <v>68.09</v>
      </c>
      <c r="S5931" s="17" t="str">
        <f aca="false">INDEX(dProdutos!$D$2:$D$47,MATCH(E5931,dProdutos!$A$2:$A$47,0))</f>
        <v>Casa</v>
      </c>
    </row>
    <row r="5932" customFormat="false" ht="15" hidden="false" customHeight="false" outlineLevel="0" collapsed="false">
      <c r="A5932" s="17" t="s">
        <v>5133</v>
      </c>
      <c r="B5932" s="17" t="n">
        <v>1</v>
      </c>
      <c r="C5932" s="21" t="n">
        <v>46043</v>
      </c>
      <c r="D5932" s="17" t="s">
        <v>432</v>
      </c>
      <c r="E5932" s="17" t="s">
        <v>162</v>
      </c>
      <c r="F5932" s="17" t="s">
        <v>1487</v>
      </c>
      <c r="G5932" s="17" t="s">
        <v>59</v>
      </c>
      <c r="H5932" s="17" t="s">
        <v>1537</v>
      </c>
      <c r="I5932" s="17" t="s">
        <v>1524</v>
      </c>
      <c r="J5932" s="17" t="n">
        <v>2</v>
      </c>
      <c r="K5932" s="15" t="n">
        <v>231.9</v>
      </c>
      <c r="L5932" s="22" t="n">
        <v>0</v>
      </c>
      <c r="M5932" s="15" t="n">
        <v>20.56</v>
      </c>
      <c r="N5932" s="15" t="n">
        <f aca="false">J5932*K5932</f>
        <v>463.8</v>
      </c>
      <c r="O5932" s="15" t="n">
        <f aca="false">N5932*L5932</f>
        <v>0</v>
      </c>
      <c r="P5932" s="15" t="n">
        <f aca="false">N5932-O5932</f>
        <v>463.8</v>
      </c>
      <c r="Q5932" s="15" t="n">
        <f aca="false">J5932*INDEX(dProdutos!$F$2:$F$47,MATCH(E5932,dProdutos!$A$2:$A$47,0))</f>
        <v>268.82</v>
      </c>
      <c r="R5932" s="15" t="n">
        <f aca="false">IF(I5932="Cancelado",0,P5932-Q5932)</f>
        <v>194.98</v>
      </c>
      <c r="S5932" s="17" t="str">
        <f aca="false">INDEX(dProdutos!$D$2:$D$47,MATCH(E5932,dProdutos!$A$2:$A$47,0))</f>
        <v>Casa</v>
      </c>
    </row>
    <row r="5933" customFormat="false" ht="15" hidden="false" customHeight="false" outlineLevel="0" collapsed="false">
      <c r="A5933" s="17" t="s">
        <v>5133</v>
      </c>
      <c r="B5933" s="17" t="n">
        <v>2</v>
      </c>
      <c r="C5933" s="21" t="n">
        <v>46043</v>
      </c>
      <c r="D5933" s="17" t="s">
        <v>432</v>
      </c>
      <c r="E5933" s="17" t="s">
        <v>102</v>
      </c>
      <c r="F5933" s="17" t="s">
        <v>1487</v>
      </c>
      <c r="G5933" s="17" t="s">
        <v>59</v>
      </c>
      <c r="H5933" s="17" t="s">
        <v>1537</v>
      </c>
      <c r="I5933" s="17" t="s">
        <v>1524</v>
      </c>
      <c r="J5933" s="17" t="n">
        <v>1</v>
      </c>
      <c r="K5933" s="15" t="n">
        <v>65.9</v>
      </c>
      <c r="L5933" s="22" t="n">
        <v>0</v>
      </c>
      <c r="M5933" s="15" t="n">
        <v>0</v>
      </c>
      <c r="N5933" s="15" t="n">
        <f aca="false">J5933*K5933</f>
        <v>65.9</v>
      </c>
      <c r="O5933" s="15" t="n">
        <f aca="false">N5933*L5933</f>
        <v>0</v>
      </c>
      <c r="P5933" s="15" t="n">
        <f aca="false">N5933-O5933</f>
        <v>65.9</v>
      </c>
      <c r="Q5933" s="15" t="n">
        <f aca="false">J5933*INDEX(dProdutos!$F$2:$F$47,MATCH(E5933,dProdutos!$A$2:$A$47,0))</f>
        <v>29.68</v>
      </c>
      <c r="R5933" s="15" t="n">
        <f aca="false">IF(I5933="Cancelado",0,P5933-Q5933)</f>
        <v>36.22</v>
      </c>
      <c r="S5933" s="17" t="str">
        <f aca="false">INDEX(dProdutos!$D$2:$D$47,MATCH(E5933,dProdutos!$A$2:$A$47,0))</f>
        <v>Moda Masculina</v>
      </c>
    </row>
    <row r="5934" customFormat="false" ht="15" hidden="false" customHeight="false" outlineLevel="0" collapsed="false">
      <c r="A5934" s="17" t="s">
        <v>5133</v>
      </c>
      <c r="B5934" s="17" t="n">
        <v>3</v>
      </c>
      <c r="C5934" s="21" t="n">
        <v>46043</v>
      </c>
      <c r="D5934" s="17" t="s">
        <v>432</v>
      </c>
      <c r="E5934" s="17" t="s">
        <v>165</v>
      </c>
      <c r="F5934" s="17" t="s">
        <v>1487</v>
      </c>
      <c r="G5934" s="17" t="s">
        <v>59</v>
      </c>
      <c r="H5934" s="17" t="s">
        <v>1537</v>
      </c>
      <c r="I5934" s="17" t="s">
        <v>1524</v>
      </c>
      <c r="J5934" s="17" t="n">
        <v>1</v>
      </c>
      <c r="K5934" s="15" t="n">
        <v>231.9</v>
      </c>
      <c r="L5934" s="22" t="n">
        <v>0</v>
      </c>
      <c r="M5934" s="15" t="n">
        <v>0</v>
      </c>
      <c r="N5934" s="15" t="n">
        <f aca="false">J5934*K5934</f>
        <v>231.9</v>
      </c>
      <c r="O5934" s="15" t="n">
        <f aca="false">N5934*L5934</f>
        <v>0</v>
      </c>
      <c r="P5934" s="15" t="n">
        <f aca="false">N5934-O5934</f>
        <v>231.9</v>
      </c>
      <c r="Q5934" s="15" t="n">
        <f aca="false">J5934*INDEX(dProdutos!$F$2:$F$47,MATCH(E5934,dProdutos!$A$2:$A$47,0))</f>
        <v>140.83</v>
      </c>
      <c r="R5934" s="15" t="n">
        <f aca="false">IF(I5934="Cancelado",0,P5934-Q5934)</f>
        <v>91.07</v>
      </c>
      <c r="S5934" s="17" t="str">
        <f aca="false">INDEX(dProdutos!$D$2:$D$47,MATCH(E5934,dProdutos!$A$2:$A$47,0))</f>
        <v>Casa</v>
      </c>
    </row>
    <row r="5935" customFormat="false" ht="15" hidden="false" customHeight="false" outlineLevel="0" collapsed="false">
      <c r="A5935" s="17" t="s">
        <v>5134</v>
      </c>
      <c r="B5935" s="17" t="n">
        <v>1</v>
      </c>
      <c r="C5935" s="21" t="n">
        <v>46043</v>
      </c>
      <c r="D5935" s="17" t="s">
        <v>1130</v>
      </c>
      <c r="E5935" s="17" t="s">
        <v>114</v>
      </c>
      <c r="F5935" s="17" t="s">
        <v>1490</v>
      </c>
      <c r="G5935" s="17" t="s">
        <v>63</v>
      </c>
      <c r="H5935" s="17" t="s">
        <v>1523</v>
      </c>
      <c r="I5935" s="17" t="s">
        <v>1524</v>
      </c>
      <c r="J5935" s="17" t="n">
        <v>1</v>
      </c>
      <c r="K5935" s="15" t="n">
        <v>202.9</v>
      </c>
      <c r="L5935" s="22" t="n">
        <v>0.1</v>
      </c>
      <c r="M5935" s="15" t="n">
        <v>0</v>
      </c>
      <c r="N5935" s="15" t="n">
        <f aca="false">J5935*K5935</f>
        <v>202.9</v>
      </c>
      <c r="O5935" s="15" t="n">
        <f aca="false">N5935*L5935</f>
        <v>20.29</v>
      </c>
      <c r="P5935" s="15" t="n">
        <f aca="false">N5935-O5935</f>
        <v>182.61</v>
      </c>
      <c r="Q5935" s="15" t="n">
        <f aca="false">J5935*INDEX(dProdutos!$F$2:$F$47,MATCH(E5935,dProdutos!$A$2:$A$47,0))</f>
        <v>110.39</v>
      </c>
      <c r="R5935" s="15" t="n">
        <f aca="false">IF(I5935="Cancelado",0,P5935-Q5935)</f>
        <v>72.22</v>
      </c>
      <c r="S5935" s="17" t="str">
        <f aca="false">INDEX(dProdutos!$D$2:$D$47,MATCH(E5935,dProdutos!$A$2:$A$47,0))</f>
        <v>Moda Masculina</v>
      </c>
    </row>
    <row r="5936" customFormat="false" ht="15" hidden="false" customHeight="false" outlineLevel="0" collapsed="false">
      <c r="A5936" s="17" t="s">
        <v>5135</v>
      </c>
      <c r="B5936" s="17" t="n">
        <v>1</v>
      </c>
      <c r="C5936" s="21" t="n">
        <v>46043</v>
      </c>
      <c r="D5936" s="17" t="s">
        <v>1060</v>
      </c>
      <c r="E5936" s="17" t="s">
        <v>98</v>
      </c>
      <c r="F5936" s="17" t="s">
        <v>1490</v>
      </c>
      <c r="G5936" s="17" t="s">
        <v>61</v>
      </c>
      <c r="H5936" s="17" t="s">
        <v>1537</v>
      </c>
      <c r="I5936" s="17" t="s">
        <v>1524</v>
      </c>
      <c r="J5936" s="17" t="n">
        <v>2</v>
      </c>
      <c r="K5936" s="15" t="n">
        <v>108.9</v>
      </c>
      <c r="L5936" s="22" t="n">
        <v>0</v>
      </c>
      <c r="M5936" s="15" t="n">
        <v>13.89</v>
      </c>
      <c r="N5936" s="15" t="n">
        <f aca="false">J5936*K5936</f>
        <v>217.8</v>
      </c>
      <c r="O5936" s="15" t="n">
        <f aca="false">N5936*L5936</f>
        <v>0</v>
      </c>
      <c r="P5936" s="15" t="n">
        <f aca="false">N5936-O5936</f>
        <v>217.8</v>
      </c>
      <c r="Q5936" s="15" t="n">
        <f aca="false">J5936*INDEX(dProdutos!$F$2:$F$47,MATCH(E5936,dProdutos!$A$2:$A$47,0))</f>
        <v>85.04</v>
      </c>
      <c r="R5936" s="15" t="n">
        <f aca="false">IF(I5936="Cancelado",0,P5936-Q5936)</f>
        <v>132.76</v>
      </c>
      <c r="S5936" s="17" t="str">
        <f aca="false">INDEX(dProdutos!$D$2:$D$47,MATCH(E5936,dProdutos!$A$2:$A$47,0))</f>
        <v>Moda Feminina</v>
      </c>
    </row>
    <row r="5937" customFormat="false" ht="15" hidden="false" customHeight="false" outlineLevel="0" collapsed="false">
      <c r="A5937" s="17" t="s">
        <v>5136</v>
      </c>
      <c r="B5937" s="17" t="n">
        <v>1</v>
      </c>
      <c r="C5937" s="21" t="n">
        <v>46043</v>
      </c>
      <c r="D5937" s="17" t="s">
        <v>1114</v>
      </c>
      <c r="E5937" s="17" t="s">
        <v>126</v>
      </c>
      <c r="F5937" s="17" t="s">
        <v>1487</v>
      </c>
      <c r="G5937" s="17" t="s">
        <v>63</v>
      </c>
      <c r="H5937" s="17" t="s">
        <v>1523</v>
      </c>
      <c r="I5937" s="17" t="s">
        <v>1524</v>
      </c>
      <c r="J5937" s="17" t="n">
        <v>1</v>
      </c>
      <c r="K5937" s="15" t="n">
        <v>296.9</v>
      </c>
      <c r="L5937" s="22" t="n">
        <v>0</v>
      </c>
      <c r="M5937" s="15" t="n">
        <v>0</v>
      </c>
      <c r="N5937" s="15" t="n">
        <f aca="false">J5937*K5937</f>
        <v>296.9</v>
      </c>
      <c r="O5937" s="15" t="n">
        <f aca="false">N5937*L5937</f>
        <v>0</v>
      </c>
      <c r="P5937" s="15" t="n">
        <f aca="false">N5937-O5937</f>
        <v>296.9</v>
      </c>
      <c r="Q5937" s="15" t="n">
        <f aca="false">J5937*INDEX(dProdutos!$F$2:$F$47,MATCH(E5937,dProdutos!$A$2:$A$47,0))</f>
        <v>135.24</v>
      </c>
      <c r="R5937" s="15" t="n">
        <f aca="false">IF(I5937="Cancelado",0,P5937-Q5937)</f>
        <v>161.66</v>
      </c>
      <c r="S5937" s="17" t="str">
        <f aca="false">INDEX(dProdutos!$D$2:$D$47,MATCH(E5937,dProdutos!$A$2:$A$47,0))</f>
        <v>Calçados</v>
      </c>
    </row>
    <row r="5938" customFormat="false" ht="15" hidden="false" customHeight="false" outlineLevel="0" collapsed="false">
      <c r="A5938" s="17" t="s">
        <v>5137</v>
      </c>
      <c r="B5938" s="17" t="n">
        <v>1</v>
      </c>
      <c r="C5938" s="21" t="n">
        <v>46044</v>
      </c>
      <c r="D5938" s="17" t="s">
        <v>1332</v>
      </c>
      <c r="E5938" s="17" t="s">
        <v>150</v>
      </c>
      <c r="F5938" s="17" t="s">
        <v>1495</v>
      </c>
      <c r="G5938" s="17" t="s">
        <v>62</v>
      </c>
      <c r="H5938" s="17" t="s">
        <v>1523</v>
      </c>
      <c r="I5938" s="17" t="s">
        <v>1524</v>
      </c>
      <c r="J5938" s="17" t="n">
        <v>2</v>
      </c>
      <c r="K5938" s="15" t="n">
        <v>71.9</v>
      </c>
      <c r="L5938" s="22" t="n">
        <v>0.2</v>
      </c>
      <c r="M5938" s="15" t="n">
        <v>17.2</v>
      </c>
      <c r="N5938" s="15" t="n">
        <f aca="false">J5938*K5938</f>
        <v>143.8</v>
      </c>
      <c r="O5938" s="15" t="n">
        <f aca="false">N5938*L5938</f>
        <v>28.76</v>
      </c>
      <c r="P5938" s="15" t="n">
        <f aca="false">N5938-O5938</f>
        <v>115.04</v>
      </c>
      <c r="Q5938" s="15" t="n">
        <f aca="false">J5938*INDEX(dProdutos!$F$2:$F$47,MATCH(E5938,dProdutos!$A$2:$A$47,0))</f>
        <v>54.76</v>
      </c>
      <c r="R5938" s="15" t="n">
        <f aca="false">IF(I5938="Cancelado",0,P5938-Q5938)</f>
        <v>60.28</v>
      </c>
      <c r="S5938" s="17" t="str">
        <f aca="false">INDEX(dProdutos!$D$2:$D$47,MATCH(E5938,dProdutos!$A$2:$A$47,0))</f>
        <v>Acessórios</v>
      </c>
    </row>
    <row r="5939" customFormat="false" ht="15" hidden="false" customHeight="false" outlineLevel="0" collapsed="false">
      <c r="A5939" s="17" t="s">
        <v>5138</v>
      </c>
      <c r="B5939" s="17" t="n">
        <v>1</v>
      </c>
      <c r="C5939" s="21" t="n">
        <v>46044</v>
      </c>
      <c r="D5939" s="17" t="s">
        <v>891</v>
      </c>
      <c r="E5939" s="17" t="s">
        <v>129</v>
      </c>
      <c r="F5939" s="17" t="s">
        <v>1493</v>
      </c>
      <c r="G5939" s="17" t="s">
        <v>60</v>
      </c>
      <c r="H5939" s="17" t="s">
        <v>1523</v>
      </c>
      <c r="I5939" s="17" t="s">
        <v>1524</v>
      </c>
      <c r="J5939" s="17" t="n">
        <v>1</v>
      </c>
      <c r="K5939" s="15" t="n">
        <v>105.9</v>
      </c>
      <c r="L5939" s="22" t="n">
        <v>0.1</v>
      </c>
      <c r="M5939" s="15" t="n">
        <v>10.01</v>
      </c>
      <c r="N5939" s="15" t="n">
        <f aca="false">J5939*K5939</f>
        <v>105.9</v>
      </c>
      <c r="O5939" s="15" t="n">
        <f aca="false">N5939*L5939</f>
        <v>10.59</v>
      </c>
      <c r="P5939" s="15" t="n">
        <f aca="false">N5939-O5939</f>
        <v>95.31</v>
      </c>
      <c r="Q5939" s="15" t="n">
        <f aca="false">J5939*INDEX(dProdutos!$F$2:$F$47,MATCH(E5939,dProdutos!$A$2:$A$47,0))</f>
        <v>43.79</v>
      </c>
      <c r="R5939" s="15" t="n">
        <f aca="false">IF(I5939="Cancelado",0,P5939-Q5939)</f>
        <v>51.52</v>
      </c>
      <c r="S5939" s="17" t="str">
        <f aca="false">INDEX(dProdutos!$D$2:$D$47,MATCH(E5939,dProdutos!$A$2:$A$47,0))</f>
        <v>Calçados</v>
      </c>
    </row>
    <row r="5940" customFormat="false" ht="15" hidden="false" customHeight="false" outlineLevel="0" collapsed="false">
      <c r="A5940" s="17" t="s">
        <v>5139</v>
      </c>
      <c r="B5940" s="17" t="n">
        <v>1</v>
      </c>
      <c r="C5940" s="21" t="n">
        <v>46044</v>
      </c>
      <c r="D5940" s="17" t="s">
        <v>834</v>
      </c>
      <c r="E5940" s="17" t="s">
        <v>156</v>
      </c>
      <c r="F5940" s="17" t="s">
        <v>1493</v>
      </c>
      <c r="G5940" s="17" t="s">
        <v>62</v>
      </c>
      <c r="H5940" s="17" t="s">
        <v>1523</v>
      </c>
      <c r="I5940" s="17" t="s">
        <v>1531</v>
      </c>
      <c r="J5940" s="17" t="n">
        <v>1</v>
      </c>
      <c r="K5940" s="15" t="n">
        <v>192.9</v>
      </c>
      <c r="L5940" s="22" t="n">
        <v>0</v>
      </c>
      <c r="M5940" s="15" t="n">
        <v>11.57</v>
      </c>
      <c r="N5940" s="15" t="n">
        <f aca="false">J5940*K5940</f>
        <v>192.9</v>
      </c>
      <c r="O5940" s="15" t="n">
        <f aca="false">N5940*L5940</f>
        <v>0</v>
      </c>
      <c r="P5940" s="15" t="n">
        <f aca="false">N5940-O5940</f>
        <v>192.9</v>
      </c>
      <c r="Q5940" s="15" t="n">
        <f aca="false">J5940*INDEX(dProdutos!$F$2:$F$47,MATCH(E5940,dProdutos!$A$2:$A$47,0))</f>
        <v>80.38</v>
      </c>
      <c r="R5940" s="15" t="n">
        <f aca="false">IF(I5940="Cancelado",0,P5940-Q5940)</f>
        <v>0</v>
      </c>
      <c r="S5940" s="17" t="str">
        <f aca="false">INDEX(dProdutos!$D$2:$D$47,MATCH(E5940,dProdutos!$A$2:$A$47,0))</f>
        <v>Acessórios</v>
      </c>
    </row>
    <row r="5941" customFormat="false" ht="15" hidden="false" customHeight="false" outlineLevel="0" collapsed="false">
      <c r="A5941" s="17" t="s">
        <v>5140</v>
      </c>
      <c r="B5941" s="17" t="n">
        <v>1</v>
      </c>
      <c r="C5941" s="21" t="n">
        <v>46044</v>
      </c>
      <c r="D5941" s="17" t="s">
        <v>1435</v>
      </c>
      <c r="E5941" s="17" t="s">
        <v>153</v>
      </c>
      <c r="F5941" s="17" t="s">
        <v>1490</v>
      </c>
      <c r="G5941" s="17" t="s">
        <v>61</v>
      </c>
      <c r="H5941" s="17" t="s">
        <v>1537</v>
      </c>
      <c r="I5941" s="17" t="s">
        <v>1524</v>
      </c>
      <c r="J5941" s="17" t="n">
        <v>1</v>
      </c>
      <c r="K5941" s="15" t="n">
        <v>165.9</v>
      </c>
      <c r="L5941" s="22" t="n">
        <v>0</v>
      </c>
      <c r="M5941" s="15" t="n">
        <v>19.35</v>
      </c>
      <c r="N5941" s="15" t="n">
        <f aca="false">J5941*K5941</f>
        <v>165.9</v>
      </c>
      <c r="O5941" s="15" t="n">
        <f aca="false">N5941*L5941</f>
        <v>0</v>
      </c>
      <c r="P5941" s="15" t="n">
        <f aca="false">N5941-O5941</f>
        <v>165.9</v>
      </c>
      <c r="Q5941" s="15" t="n">
        <f aca="false">J5941*INDEX(dProdutos!$F$2:$F$47,MATCH(E5941,dProdutos!$A$2:$A$47,0))</f>
        <v>67.28</v>
      </c>
      <c r="R5941" s="15" t="n">
        <f aca="false">IF(I5941="Cancelado",0,P5941-Q5941)</f>
        <v>98.62</v>
      </c>
      <c r="S5941" s="17" t="str">
        <f aca="false">INDEX(dProdutos!$D$2:$D$47,MATCH(E5941,dProdutos!$A$2:$A$47,0))</f>
        <v>Acessórios</v>
      </c>
    </row>
    <row r="5942" customFormat="false" ht="15" hidden="false" customHeight="false" outlineLevel="0" collapsed="false">
      <c r="A5942" s="17" t="s">
        <v>5140</v>
      </c>
      <c r="B5942" s="17" t="n">
        <v>2</v>
      </c>
      <c r="C5942" s="21" t="n">
        <v>46044</v>
      </c>
      <c r="D5942" s="17" t="s">
        <v>1435</v>
      </c>
      <c r="E5942" s="17" t="s">
        <v>81</v>
      </c>
      <c r="F5942" s="17" t="s">
        <v>1490</v>
      </c>
      <c r="G5942" s="17" t="s">
        <v>61</v>
      </c>
      <c r="H5942" s="17" t="s">
        <v>1537</v>
      </c>
      <c r="I5942" s="17" t="s">
        <v>1524</v>
      </c>
      <c r="J5942" s="17" t="n">
        <v>1</v>
      </c>
      <c r="K5942" s="15" t="n">
        <v>64.9</v>
      </c>
      <c r="L5942" s="22" t="n">
        <v>0.05</v>
      </c>
      <c r="M5942" s="15" t="n">
        <v>0</v>
      </c>
      <c r="N5942" s="15" t="n">
        <f aca="false">J5942*K5942</f>
        <v>64.9</v>
      </c>
      <c r="O5942" s="15" t="n">
        <f aca="false">N5942*L5942</f>
        <v>3.245</v>
      </c>
      <c r="P5942" s="15" t="n">
        <f aca="false">N5942-O5942</f>
        <v>61.655</v>
      </c>
      <c r="Q5942" s="15" t="n">
        <f aca="false">J5942*INDEX(dProdutos!$F$2:$F$47,MATCH(E5942,dProdutos!$A$2:$A$47,0))</f>
        <v>26.12</v>
      </c>
      <c r="R5942" s="15" t="n">
        <f aca="false">IF(I5942="Cancelado",0,P5942-Q5942)</f>
        <v>35.535</v>
      </c>
      <c r="S5942" s="17" t="str">
        <f aca="false">INDEX(dProdutos!$D$2:$D$47,MATCH(E5942,dProdutos!$A$2:$A$47,0))</f>
        <v>Moda Feminina</v>
      </c>
    </row>
    <row r="5943" customFormat="false" ht="15" hidden="false" customHeight="false" outlineLevel="0" collapsed="false">
      <c r="A5943" s="17" t="s">
        <v>5141</v>
      </c>
      <c r="B5943" s="17" t="n">
        <v>1</v>
      </c>
      <c r="C5943" s="21" t="n">
        <v>46044</v>
      </c>
      <c r="D5943" s="17" t="s">
        <v>849</v>
      </c>
      <c r="E5943" s="17" t="s">
        <v>126</v>
      </c>
      <c r="F5943" s="17" t="s">
        <v>1501</v>
      </c>
      <c r="G5943" s="17" t="s">
        <v>62</v>
      </c>
      <c r="H5943" s="17" t="s">
        <v>1523</v>
      </c>
      <c r="I5943" s="17" t="s">
        <v>1524</v>
      </c>
      <c r="J5943" s="17" t="n">
        <v>1</v>
      </c>
      <c r="K5943" s="15" t="n">
        <v>296.9</v>
      </c>
      <c r="L5943" s="22" t="n">
        <v>0</v>
      </c>
      <c r="M5943" s="15" t="n">
        <v>30.37</v>
      </c>
      <c r="N5943" s="15" t="n">
        <f aca="false">J5943*K5943</f>
        <v>296.9</v>
      </c>
      <c r="O5943" s="15" t="n">
        <f aca="false">N5943*L5943</f>
        <v>0</v>
      </c>
      <c r="P5943" s="15" t="n">
        <f aca="false">N5943-O5943</f>
        <v>296.9</v>
      </c>
      <c r="Q5943" s="15" t="n">
        <f aca="false">J5943*INDEX(dProdutos!$F$2:$F$47,MATCH(E5943,dProdutos!$A$2:$A$47,0))</f>
        <v>135.24</v>
      </c>
      <c r="R5943" s="15" t="n">
        <f aca="false">IF(I5943="Cancelado",0,P5943-Q5943)</f>
        <v>161.66</v>
      </c>
      <c r="S5943" s="17" t="str">
        <f aca="false">INDEX(dProdutos!$D$2:$D$47,MATCH(E5943,dProdutos!$A$2:$A$47,0))</f>
        <v>Calçados</v>
      </c>
    </row>
    <row r="5944" customFormat="false" ht="15" hidden="false" customHeight="false" outlineLevel="0" collapsed="false">
      <c r="A5944" s="17" t="s">
        <v>5142</v>
      </c>
      <c r="B5944" s="17" t="n">
        <v>1</v>
      </c>
      <c r="C5944" s="21" t="n">
        <v>46044</v>
      </c>
      <c r="D5944" s="17" t="s">
        <v>471</v>
      </c>
      <c r="E5944" s="17" t="s">
        <v>98</v>
      </c>
      <c r="F5944" s="17" t="s">
        <v>1499</v>
      </c>
      <c r="G5944" s="17" t="s">
        <v>60</v>
      </c>
      <c r="H5944" s="17" t="s">
        <v>1540</v>
      </c>
      <c r="I5944" s="17" t="s">
        <v>1524</v>
      </c>
      <c r="J5944" s="17" t="n">
        <v>1</v>
      </c>
      <c r="K5944" s="15" t="n">
        <v>108.9</v>
      </c>
      <c r="L5944" s="22" t="n">
        <v>0.1</v>
      </c>
      <c r="M5944" s="15" t="n">
        <v>0</v>
      </c>
      <c r="N5944" s="15" t="n">
        <f aca="false">J5944*K5944</f>
        <v>108.9</v>
      </c>
      <c r="O5944" s="15" t="n">
        <f aca="false">N5944*L5944</f>
        <v>10.89</v>
      </c>
      <c r="P5944" s="15" t="n">
        <f aca="false">N5944-O5944</f>
        <v>98.01</v>
      </c>
      <c r="Q5944" s="15" t="n">
        <f aca="false">J5944*INDEX(dProdutos!$F$2:$F$47,MATCH(E5944,dProdutos!$A$2:$A$47,0))</f>
        <v>42.52</v>
      </c>
      <c r="R5944" s="15" t="n">
        <f aca="false">IF(I5944="Cancelado",0,P5944-Q5944)</f>
        <v>55.49</v>
      </c>
      <c r="S5944" s="17" t="str">
        <f aca="false">INDEX(dProdutos!$D$2:$D$47,MATCH(E5944,dProdutos!$A$2:$A$47,0))</f>
        <v>Moda Feminina</v>
      </c>
    </row>
    <row r="5945" customFormat="false" ht="15" hidden="false" customHeight="false" outlineLevel="0" collapsed="false">
      <c r="A5945" s="17" t="s">
        <v>5142</v>
      </c>
      <c r="B5945" s="17" t="n">
        <v>2</v>
      </c>
      <c r="C5945" s="21" t="n">
        <v>46044</v>
      </c>
      <c r="D5945" s="17" t="s">
        <v>471</v>
      </c>
      <c r="E5945" s="17" t="s">
        <v>117</v>
      </c>
      <c r="F5945" s="17" t="s">
        <v>1499</v>
      </c>
      <c r="G5945" s="17" t="s">
        <v>60</v>
      </c>
      <c r="H5945" s="17" t="s">
        <v>1540</v>
      </c>
      <c r="I5945" s="17" t="s">
        <v>1524</v>
      </c>
      <c r="J5945" s="17" t="n">
        <v>2</v>
      </c>
      <c r="K5945" s="15" t="n">
        <v>166.9</v>
      </c>
      <c r="L5945" s="22" t="n">
        <v>0.05</v>
      </c>
      <c r="M5945" s="15" t="n">
        <v>0</v>
      </c>
      <c r="N5945" s="15" t="n">
        <f aca="false">J5945*K5945</f>
        <v>333.8</v>
      </c>
      <c r="O5945" s="15" t="n">
        <f aca="false">N5945*L5945</f>
        <v>16.69</v>
      </c>
      <c r="P5945" s="15" t="n">
        <f aca="false">N5945-O5945</f>
        <v>317.11</v>
      </c>
      <c r="Q5945" s="15" t="n">
        <f aca="false">J5945*INDEX(dProdutos!$F$2:$F$47,MATCH(E5945,dProdutos!$A$2:$A$47,0))</f>
        <v>146.46</v>
      </c>
      <c r="R5945" s="15" t="n">
        <f aca="false">IF(I5945="Cancelado",0,P5945-Q5945)</f>
        <v>170.65</v>
      </c>
      <c r="S5945" s="17" t="str">
        <f aca="false">INDEX(dProdutos!$D$2:$D$47,MATCH(E5945,dProdutos!$A$2:$A$47,0))</f>
        <v>Moda Masculina</v>
      </c>
    </row>
    <row r="5946" customFormat="false" ht="15" hidden="false" customHeight="false" outlineLevel="0" collapsed="false">
      <c r="A5946" s="17" t="s">
        <v>5143</v>
      </c>
      <c r="B5946" s="17" t="n">
        <v>1</v>
      </c>
      <c r="C5946" s="21" t="n">
        <v>46044</v>
      </c>
      <c r="D5946" s="17" t="s">
        <v>520</v>
      </c>
      <c r="E5946" s="17" t="s">
        <v>192</v>
      </c>
      <c r="F5946" s="17" t="s">
        <v>1497</v>
      </c>
      <c r="G5946" s="17" t="s">
        <v>62</v>
      </c>
      <c r="H5946" s="17" t="s">
        <v>1537</v>
      </c>
      <c r="I5946" s="17" t="s">
        <v>1524</v>
      </c>
      <c r="J5946" s="17" t="n">
        <v>1</v>
      </c>
      <c r="K5946" s="15" t="n">
        <v>245.9</v>
      </c>
      <c r="L5946" s="22" t="n">
        <v>0.1</v>
      </c>
      <c r="M5946" s="15" t="n">
        <v>34.58</v>
      </c>
      <c r="N5946" s="15" t="n">
        <f aca="false">J5946*K5946</f>
        <v>245.9</v>
      </c>
      <c r="O5946" s="15" t="n">
        <f aca="false">N5946*L5946</f>
        <v>24.59</v>
      </c>
      <c r="P5946" s="15" t="n">
        <f aca="false">N5946-O5946</f>
        <v>221.31</v>
      </c>
      <c r="Q5946" s="15" t="n">
        <f aca="false">J5946*INDEX(dProdutos!$F$2:$F$47,MATCH(E5946,dProdutos!$A$2:$A$47,0))</f>
        <v>107.78</v>
      </c>
      <c r="R5946" s="15" t="n">
        <f aca="false">IF(I5946="Cancelado",0,P5946-Q5946)</f>
        <v>113.53</v>
      </c>
      <c r="S5946" s="17" t="str">
        <f aca="false">INDEX(dProdutos!$D$2:$D$47,MATCH(E5946,dProdutos!$A$2:$A$47,0))</f>
        <v>Eletrônicos</v>
      </c>
    </row>
    <row r="5947" customFormat="false" ht="15" hidden="false" customHeight="false" outlineLevel="0" collapsed="false">
      <c r="A5947" s="17" t="s">
        <v>5143</v>
      </c>
      <c r="B5947" s="17" t="n">
        <v>2</v>
      </c>
      <c r="C5947" s="21" t="n">
        <v>46044</v>
      </c>
      <c r="D5947" s="17" t="s">
        <v>520</v>
      </c>
      <c r="E5947" s="17" t="s">
        <v>126</v>
      </c>
      <c r="F5947" s="17" t="s">
        <v>1497</v>
      </c>
      <c r="G5947" s="17" t="s">
        <v>62</v>
      </c>
      <c r="H5947" s="17" t="s">
        <v>1537</v>
      </c>
      <c r="I5947" s="17" t="s">
        <v>1524</v>
      </c>
      <c r="J5947" s="17" t="n">
        <v>2</v>
      </c>
      <c r="K5947" s="15" t="n">
        <v>296.9</v>
      </c>
      <c r="L5947" s="22" t="n">
        <v>0</v>
      </c>
      <c r="M5947" s="15" t="n">
        <v>0</v>
      </c>
      <c r="N5947" s="15" t="n">
        <f aca="false">J5947*K5947</f>
        <v>593.8</v>
      </c>
      <c r="O5947" s="15" t="n">
        <f aca="false">N5947*L5947</f>
        <v>0</v>
      </c>
      <c r="P5947" s="15" t="n">
        <f aca="false">N5947-O5947</f>
        <v>593.8</v>
      </c>
      <c r="Q5947" s="15" t="n">
        <f aca="false">J5947*INDEX(dProdutos!$F$2:$F$47,MATCH(E5947,dProdutos!$A$2:$A$47,0))</f>
        <v>270.48</v>
      </c>
      <c r="R5947" s="15" t="n">
        <f aca="false">IF(I5947="Cancelado",0,P5947-Q5947)</f>
        <v>323.32</v>
      </c>
      <c r="S5947" s="17" t="str">
        <f aca="false">INDEX(dProdutos!$D$2:$D$47,MATCH(E5947,dProdutos!$A$2:$A$47,0))</f>
        <v>Calçados</v>
      </c>
    </row>
    <row r="5948" customFormat="false" ht="15" hidden="false" customHeight="false" outlineLevel="0" collapsed="false">
      <c r="A5948" s="17" t="s">
        <v>5144</v>
      </c>
      <c r="B5948" s="17" t="n">
        <v>1</v>
      </c>
      <c r="C5948" s="21" t="n">
        <v>46044</v>
      </c>
      <c r="D5948" s="17" t="s">
        <v>928</v>
      </c>
      <c r="E5948" s="17" t="s">
        <v>201</v>
      </c>
      <c r="F5948" s="17" t="s">
        <v>1490</v>
      </c>
      <c r="G5948" s="17" t="s">
        <v>63</v>
      </c>
      <c r="H5948" s="17" t="s">
        <v>1523</v>
      </c>
      <c r="I5948" s="17" t="s">
        <v>1524</v>
      </c>
      <c r="J5948" s="17" t="n">
        <v>1</v>
      </c>
      <c r="K5948" s="15" t="n">
        <v>236.9</v>
      </c>
      <c r="L5948" s="22" t="n">
        <v>0.05</v>
      </c>
      <c r="M5948" s="15" t="n">
        <v>0</v>
      </c>
      <c r="N5948" s="15" t="n">
        <f aca="false">J5948*K5948</f>
        <v>236.9</v>
      </c>
      <c r="O5948" s="15" t="n">
        <f aca="false">N5948*L5948</f>
        <v>11.845</v>
      </c>
      <c r="P5948" s="15" t="n">
        <f aca="false">N5948-O5948</f>
        <v>225.055</v>
      </c>
      <c r="Q5948" s="15" t="n">
        <f aca="false">J5948*INDEX(dProdutos!$F$2:$F$47,MATCH(E5948,dProdutos!$A$2:$A$47,0))</f>
        <v>96.23</v>
      </c>
      <c r="R5948" s="15" t="n">
        <f aca="false">IF(I5948="Cancelado",0,P5948-Q5948)</f>
        <v>128.825</v>
      </c>
      <c r="S5948" s="17" t="str">
        <f aca="false">INDEX(dProdutos!$D$2:$D$47,MATCH(E5948,dProdutos!$A$2:$A$47,0))</f>
        <v>Beleza</v>
      </c>
    </row>
    <row r="5949" customFormat="false" ht="15" hidden="false" customHeight="false" outlineLevel="0" collapsed="false">
      <c r="A5949" s="17" t="s">
        <v>5144</v>
      </c>
      <c r="B5949" s="17" t="n">
        <v>2</v>
      </c>
      <c r="C5949" s="21" t="n">
        <v>46044</v>
      </c>
      <c r="D5949" s="17" t="s">
        <v>928</v>
      </c>
      <c r="E5949" s="17" t="s">
        <v>111</v>
      </c>
      <c r="F5949" s="17" t="s">
        <v>1490</v>
      </c>
      <c r="G5949" s="17" t="s">
        <v>63</v>
      </c>
      <c r="H5949" s="17" t="s">
        <v>1523</v>
      </c>
      <c r="I5949" s="17" t="s">
        <v>1524</v>
      </c>
      <c r="J5949" s="17" t="n">
        <v>1</v>
      </c>
      <c r="K5949" s="15" t="n">
        <v>188.9</v>
      </c>
      <c r="L5949" s="22" t="n">
        <v>0.2</v>
      </c>
      <c r="M5949" s="15" t="n">
        <v>0</v>
      </c>
      <c r="N5949" s="15" t="n">
        <f aca="false">J5949*K5949</f>
        <v>188.9</v>
      </c>
      <c r="O5949" s="15" t="n">
        <f aca="false">N5949*L5949</f>
        <v>37.78</v>
      </c>
      <c r="P5949" s="15" t="n">
        <f aca="false">N5949-O5949</f>
        <v>151.12</v>
      </c>
      <c r="Q5949" s="15" t="n">
        <f aca="false">J5949*INDEX(dProdutos!$F$2:$F$47,MATCH(E5949,dProdutos!$A$2:$A$47,0))</f>
        <v>88.32</v>
      </c>
      <c r="R5949" s="15" t="n">
        <f aca="false">IF(I5949="Cancelado",0,P5949-Q5949)</f>
        <v>62.8</v>
      </c>
      <c r="S5949" s="17" t="str">
        <f aca="false">INDEX(dProdutos!$D$2:$D$47,MATCH(E5949,dProdutos!$A$2:$A$47,0))</f>
        <v>Moda Masculina</v>
      </c>
    </row>
    <row r="5950" customFormat="false" ht="15" hidden="false" customHeight="false" outlineLevel="0" collapsed="false">
      <c r="A5950" s="17" t="s">
        <v>5145</v>
      </c>
      <c r="B5950" s="17" t="n">
        <v>1</v>
      </c>
      <c r="C5950" s="21" t="n">
        <v>46044</v>
      </c>
      <c r="D5950" s="17" t="s">
        <v>717</v>
      </c>
      <c r="E5950" s="17" t="s">
        <v>183</v>
      </c>
      <c r="F5950" s="17" t="s">
        <v>1490</v>
      </c>
      <c r="G5950" s="17" t="s">
        <v>61</v>
      </c>
      <c r="H5950" s="17" t="s">
        <v>1540</v>
      </c>
      <c r="I5950" s="17" t="s">
        <v>1524</v>
      </c>
      <c r="J5950" s="17" t="n">
        <v>2</v>
      </c>
      <c r="K5950" s="15" t="n">
        <v>121.9</v>
      </c>
      <c r="L5950" s="22" t="n">
        <v>0</v>
      </c>
      <c r="M5950" s="15" t="n">
        <v>17.23</v>
      </c>
      <c r="N5950" s="15" t="n">
        <f aca="false">J5950*K5950</f>
        <v>243.8</v>
      </c>
      <c r="O5950" s="15" t="n">
        <f aca="false">N5950*L5950</f>
        <v>0</v>
      </c>
      <c r="P5950" s="15" t="n">
        <f aca="false">N5950-O5950</f>
        <v>243.8</v>
      </c>
      <c r="Q5950" s="15" t="n">
        <f aca="false">J5950*INDEX(dProdutos!$F$2:$F$47,MATCH(E5950,dProdutos!$A$2:$A$47,0))</f>
        <v>105.52</v>
      </c>
      <c r="R5950" s="15" t="n">
        <f aca="false">IF(I5950="Cancelado",0,P5950-Q5950)</f>
        <v>138.28</v>
      </c>
      <c r="S5950" s="17" t="str">
        <f aca="false">INDEX(dProdutos!$D$2:$D$47,MATCH(E5950,dProdutos!$A$2:$A$47,0))</f>
        <v>Eletrônicos</v>
      </c>
    </row>
    <row r="5951" customFormat="false" ht="15" hidden="false" customHeight="false" outlineLevel="0" collapsed="false">
      <c r="A5951" s="17" t="s">
        <v>5145</v>
      </c>
      <c r="B5951" s="17" t="n">
        <v>2</v>
      </c>
      <c r="C5951" s="21" t="n">
        <v>46044</v>
      </c>
      <c r="D5951" s="17" t="s">
        <v>717</v>
      </c>
      <c r="E5951" s="17" t="s">
        <v>165</v>
      </c>
      <c r="F5951" s="17" t="s">
        <v>1490</v>
      </c>
      <c r="G5951" s="17" t="s">
        <v>61</v>
      </c>
      <c r="H5951" s="17" t="s">
        <v>1540</v>
      </c>
      <c r="I5951" s="17" t="s">
        <v>1524</v>
      </c>
      <c r="J5951" s="17" t="n">
        <v>1</v>
      </c>
      <c r="K5951" s="15" t="n">
        <v>231.9</v>
      </c>
      <c r="L5951" s="22" t="n">
        <v>0</v>
      </c>
      <c r="M5951" s="15" t="n">
        <v>0</v>
      </c>
      <c r="N5951" s="15" t="n">
        <f aca="false">J5951*K5951</f>
        <v>231.9</v>
      </c>
      <c r="O5951" s="15" t="n">
        <f aca="false">N5951*L5951</f>
        <v>0</v>
      </c>
      <c r="P5951" s="15" t="n">
        <f aca="false">N5951-O5951</f>
        <v>231.9</v>
      </c>
      <c r="Q5951" s="15" t="n">
        <f aca="false">J5951*INDEX(dProdutos!$F$2:$F$47,MATCH(E5951,dProdutos!$A$2:$A$47,0))</f>
        <v>140.83</v>
      </c>
      <c r="R5951" s="15" t="n">
        <f aca="false">IF(I5951="Cancelado",0,P5951-Q5951)</f>
        <v>91.07</v>
      </c>
      <c r="S5951" s="17" t="str">
        <f aca="false">INDEX(dProdutos!$D$2:$D$47,MATCH(E5951,dProdutos!$A$2:$A$47,0))</f>
        <v>Casa</v>
      </c>
    </row>
    <row r="5952" customFormat="false" ht="15" hidden="false" customHeight="false" outlineLevel="0" collapsed="false">
      <c r="A5952" s="17" t="s">
        <v>5146</v>
      </c>
      <c r="B5952" s="17" t="n">
        <v>1</v>
      </c>
      <c r="C5952" s="21" t="n">
        <v>46045</v>
      </c>
      <c r="D5952" s="17" t="s">
        <v>767</v>
      </c>
      <c r="E5952" s="17" t="s">
        <v>159</v>
      </c>
      <c r="F5952" s="17" t="s">
        <v>1503</v>
      </c>
      <c r="G5952" s="17" t="s">
        <v>61</v>
      </c>
      <c r="H5952" s="17" t="s">
        <v>1523</v>
      </c>
      <c r="I5952" s="17" t="s">
        <v>1524</v>
      </c>
      <c r="J5952" s="17" t="n">
        <v>1</v>
      </c>
      <c r="K5952" s="15" t="n">
        <v>276.9</v>
      </c>
      <c r="L5952" s="22" t="n">
        <v>0</v>
      </c>
      <c r="M5952" s="15" t="n">
        <v>0</v>
      </c>
      <c r="N5952" s="15" t="n">
        <f aca="false">J5952*K5952</f>
        <v>276.9</v>
      </c>
      <c r="O5952" s="15" t="n">
        <f aca="false">N5952*L5952</f>
        <v>0</v>
      </c>
      <c r="P5952" s="15" t="n">
        <f aca="false">N5952-O5952</f>
        <v>276.9</v>
      </c>
      <c r="Q5952" s="15" t="n">
        <f aca="false">J5952*INDEX(dProdutos!$F$2:$F$47,MATCH(E5952,dProdutos!$A$2:$A$47,0))</f>
        <v>145.03</v>
      </c>
      <c r="R5952" s="15" t="n">
        <f aca="false">IF(I5952="Cancelado",0,P5952-Q5952)</f>
        <v>131.87</v>
      </c>
      <c r="S5952" s="17" t="str">
        <f aca="false">INDEX(dProdutos!$D$2:$D$47,MATCH(E5952,dProdutos!$A$2:$A$47,0))</f>
        <v>Acessórios</v>
      </c>
    </row>
    <row r="5953" customFormat="false" ht="15" hidden="false" customHeight="false" outlineLevel="0" collapsed="false">
      <c r="A5953" s="17" t="s">
        <v>5146</v>
      </c>
      <c r="B5953" s="17" t="n">
        <v>2</v>
      </c>
      <c r="C5953" s="21" t="n">
        <v>46045</v>
      </c>
      <c r="D5953" s="17" t="s">
        <v>767</v>
      </c>
      <c r="E5953" s="17" t="s">
        <v>117</v>
      </c>
      <c r="F5953" s="17" t="s">
        <v>1503</v>
      </c>
      <c r="G5953" s="17" t="s">
        <v>61</v>
      </c>
      <c r="H5953" s="17" t="s">
        <v>1523</v>
      </c>
      <c r="I5953" s="17" t="s">
        <v>1524</v>
      </c>
      <c r="J5953" s="17" t="n">
        <v>1</v>
      </c>
      <c r="K5953" s="15" t="n">
        <v>166.9</v>
      </c>
      <c r="L5953" s="22" t="n">
        <v>0</v>
      </c>
      <c r="M5953" s="15" t="n">
        <v>0</v>
      </c>
      <c r="N5953" s="15" t="n">
        <f aca="false">J5953*K5953</f>
        <v>166.9</v>
      </c>
      <c r="O5953" s="15" t="n">
        <f aca="false">N5953*L5953</f>
        <v>0</v>
      </c>
      <c r="P5953" s="15" t="n">
        <f aca="false">N5953-O5953</f>
        <v>166.9</v>
      </c>
      <c r="Q5953" s="15" t="n">
        <f aca="false">J5953*INDEX(dProdutos!$F$2:$F$47,MATCH(E5953,dProdutos!$A$2:$A$47,0))</f>
        <v>73.23</v>
      </c>
      <c r="R5953" s="15" t="n">
        <f aca="false">IF(I5953="Cancelado",0,P5953-Q5953)</f>
        <v>93.67</v>
      </c>
      <c r="S5953" s="17" t="str">
        <f aca="false">INDEX(dProdutos!$D$2:$D$47,MATCH(E5953,dProdutos!$A$2:$A$47,0))</f>
        <v>Moda Masculina</v>
      </c>
    </row>
    <row r="5954" customFormat="false" ht="15" hidden="false" customHeight="false" outlineLevel="0" collapsed="false">
      <c r="A5954" s="17" t="s">
        <v>5147</v>
      </c>
      <c r="B5954" s="17" t="n">
        <v>1</v>
      </c>
      <c r="C5954" s="21" t="n">
        <v>46045</v>
      </c>
      <c r="D5954" s="17" t="s">
        <v>393</v>
      </c>
      <c r="E5954" s="17" t="s">
        <v>192</v>
      </c>
      <c r="F5954" s="17" t="s">
        <v>1495</v>
      </c>
      <c r="G5954" s="17" t="s">
        <v>60</v>
      </c>
      <c r="H5954" s="17" t="s">
        <v>1523</v>
      </c>
      <c r="I5954" s="17" t="s">
        <v>1524</v>
      </c>
      <c r="J5954" s="17" t="n">
        <v>1</v>
      </c>
      <c r="K5954" s="15" t="n">
        <v>245.9</v>
      </c>
      <c r="L5954" s="22" t="n">
        <v>0</v>
      </c>
      <c r="M5954" s="15" t="n">
        <v>0</v>
      </c>
      <c r="N5954" s="15" t="n">
        <f aca="false">J5954*K5954</f>
        <v>245.9</v>
      </c>
      <c r="O5954" s="15" t="n">
        <f aca="false">N5954*L5954</f>
        <v>0</v>
      </c>
      <c r="P5954" s="15" t="n">
        <f aca="false">N5954-O5954</f>
        <v>245.9</v>
      </c>
      <c r="Q5954" s="15" t="n">
        <f aca="false">J5954*INDEX(dProdutos!$F$2:$F$47,MATCH(E5954,dProdutos!$A$2:$A$47,0))</f>
        <v>107.78</v>
      </c>
      <c r="R5954" s="15" t="n">
        <f aca="false">IF(I5954="Cancelado",0,P5954-Q5954)</f>
        <v>138.12</v>
      </c>
      <c r="S5954" s="17" t="str">
        <f aca="false">INDEX(dProdutos!$D$2:$D$47,MATCH(E5954,dProdutos!$A$2:$A$47,0))</f>
        <v>Eletrônicos</v>
      </c>
    </row>
    <row r="5955" customFormat="false" ht="15" hidden="false" customHeight="false" outlineLevel="0" collapsed="false">
      <c r="A5955" s="17" t="s">
        <v>5148</v>
      </c>
      <c r="B5955" s="17" t="n">
        <v>1</v>
      </c>
      <c r="C5955" s="21" t="n">
        <v>46045</v>
      </c>
      <c r="D5955" s="17" t="s">
        <v>1445</v>
      </c>
      <c r="E5955" s="17" t="s">
        <v>111</v>
      </c>
      <c r="F5955" s="17" t="s">
        <v>1487</v>
      </c>
      <c r="G5955" s="17" t="s">
        <v>61</v>
      </c>
      <c r="H5955" s="17" t="s">
        <v>1523</v>
      </c>
      <c r="I5955" s="17" t="s">
        <v>1531</v>
      </c>
      <c r="J5955" s="17" t="n">
        <v>1</v>
      </c>
      <c r="K5955" s="15" t="n">
        <v>188.9</v>
      </c>
      <c r="L5955" s="22" t="n">
        <v>0.1</v>
      </c>
      <c r="M5955" s="15" t="n">
        <v>0</v>
      </c>
      <c r="N5955" s="15" t="n">
        <f aca="false">J5955*K5955</f>
        <v>188.9</v>
      </c>
      <c r="O5955" s="15" t="n">
        <f aca="false">N5955*L5955</f>
        <v>18.89</v>
      </c>
      <c r="P5955" s="15" t="n">
        <f aca="false">N5955-O5955</f>
        <v>170.01</v>
      </c>
      <c r="Q5955" s="15" t="n">
        <f aca="false">J5955*INDEX(dProdutos!$F$2:$F$47,MATCH(E5955,dProdutos!$A$2:$A$47,0))</f>
        <v>88.32</v>
      </c>
      <c r="R5955" s="15" t="n">
        <f aca="false">IF(I5955="Cancelado",0,P5955-Q5955)</f>
        <v>0</v>
      </c>
      <c r="S5955" s="17" t="str">
        <f aca="false">INDEX(dProdutos!$D$2:$D$47,MATCH(E5955,dProdutos!$A$2:$A$47,0))</f>
        <v>Moda Masculina</v>
      </c>
    </row>
    <row r="5956" customFormat="false" ht="15" hidden="false" customHeight="false" outlineLevel="0" collapsed="false">
      <c r="A5956" s="17" t="s">
        <v>5148</v>
      </c>
      <c r="B5956" s="17" t="n">
        <v>2</v>
      </c>
      <c r="C5956" s="21" t="n">
        <v>46045</v>
      </c>
      <c r="D5956" s="17" t="s">
        <v>1445</v>
      </c>
      <c r="E5956" s="17" t="s">
        <v>213</v>
      </c>
      <c r="F5956" s="17" t="s">
        <v>1487</v>
      </c>
      <c r="G5956" s="17" t="s">
        <v>61</v>
      </c>
      <c r="H5956" s="17" t="s">
        <v>1523</v>
      </c>
      <c r="I5956" s="17" t="s">
        <v>1531</v>
      </c>
      <c r="J5956" s="17" t="n">
        <v>1</v>
      </c>
      <c r="K5956" s="15" t="n">
        <v>153.9</v>
      </c>
      <c r="L5956" s="22" t="n">
        <v>0</v>
      </c>
      <c r="M5956" s="15" t="n">
        <v>0</v>
      </c>
      <c r="N5956" s="15" t="n">
        <f aca="false">J5956*K5956</f>
        <v>153.9</v>
      </c>
      <c r="O5956" s="15" t="n">
        <f aca="false">N5956*L5956</f>
        <v>0</v>
      </c>
      <c r="P5956" s="15" t="n">
        <f aca="false">N5956-O5956</f>
        <v>153.9</v>
      </c>
      <c r="Q5956" s="15" t="n">
        <f aca="false">J5956*INDEX(dProdutos!$F$2:$F$47,MATCH(E5956,dProdutos!$A$2:$A$47,0))</f>
        <v>90.42</v>
      </c>
      <c r="R5956" s="15" t="n">
        <f aca="false">IF(I5956="Cancelado",0,P5956-Q5956)</f>
        <v>0</v>
      </c>
      <c r="S5956" s="17" t="str">
        <f aca="false">INDEX(dProdutos!$D$2:$D$47,MATCH(E5956,dProdutos!$A$2:$A$47,0))</f>
        <v>Beleza</v>
      </c>
    </row>
    <row r="5957" customFormat="false" ht="15" hidden="false" customHeight="false" outlineLevel="0" collapsed="false">
      <c r="A5957" s="17" t="s">
        <v>5149</v>
      </c>
      <c r="B5957" s="17" t="n">
        <v>1</v>
      </c>
      <c r="C5957" s="21" t="n">
        <v>46045</v>
      </c>
      <c r="D5957" s="17" t="s">
        <v>1191</v>
      </c>
      <c r="E5957" s="17" t="s">
        <v>144</v>
      </c>
      <c r="F5957" s="17" t="s">
        <v>1493</v>
      </c>
      <c r="G5957" s="17" t="s">
        <v>61</v>
      </c>
      <c r="H5957" s="17" t="s">
        <v>1537</v>
      </c>
      <c r="I5957" s="17" t="s">
        <v>1524</v>
      </c>
      <c r="J5957" s="17" t="n">
        <v>1</v>
      </c>
      <c r="K5957" s="15" t="n">
        <v>260.9</v>
      </c>
      <c r="L5957" s="22" t="n">
        <v>0.05</v>
      </c>
      <c r="M5957" s="15" t="n">
        <v>25.33</v>
      </c>
      <c r="N5957" s="15" t="n">
        <f aca="false">J5957*K5957</f>
        <v>260.9</v>
      </c>
      <c r="O5957" s="15" t="n">
        <f aca="false">N5957*L5957</f>
        <v>13.045</v>
      </c>
      <c r="P5957" s="15" t="n">
        <f aca="false">N5957-O5957</f>
        <v>247.855</v>
      </c>
      <c r="Q5957" s="15" t="n">
        <f aca="false">J5957*INDEX(dProdutos!$F$2:$F$47,MATCH(E5957,dProdutos!$A$2:$A$47,0))</f>
        <v>99.86</v>
      </c>
      <c r="R5957" s="15" t="n">
        <f aca="false">IF(I5957="Cancelado",0,P5957-Q5957)</f>
        <v>147.995</v>
      </c>
      <c r="S5957" s="17" t="str">
        <f aca="false">INDEX(dProdutos!$D$2:$D$47,MATCH(E5957,dProdutos!$A$2:$A$47,0))</f>
        <v>Acessórios</v>
      </c>
    </row>
    <row r="5958" customFormat="false" ht="15" hidden="false" customHeight="false" outlineLevel="0" collapsed="false">
      <c r="A5958" s="17" t="s">
        <v>5150</v>
      </c>
      <c r="B5958" s="17" t="n">
        <v>1</v>
      </c>
      <c r="C5958" s="21" t="n">
        <v>46046</v>
      </c>
      <c r="D5958" s="17" t="s">
        <v>659</v>
      </c>
      <c r="E5958" s="17" t="s">
        <v>144</v>
      </c>
      <c r="F5958" s="17" t="s">
        <v>1490</v>
      </c>
      <c r="G5958" s="17" t="s">
        <v>59</v>
      </c>
      <c r="H5958" s="17" t="s">
        <v>1537</v>
      </c>
      <c r="I5958" s="17" t="s">
        <v>1524</v>
      </c>
      <c r="J5958" s="17" t="n">
        <v>1</v>
      </c>
      <c r="K5958" s="15" t="n">
        <v>260.9</v>
      </c>
      <c r="L5958" s="22" t="n">
        <v>0.15</v>
      </c>
      <c r="M5958" s="15" t="n">
        <v>17.26</v>
      </c>
      <c r="N5958" s="15" t="n">
        <f aca="false">J5958*K5958</f>
        <v>260.9</v>
      </c>
      <c r="O5958" s="15" t="n">
        <f aca="false">N5958*L5958</f>
        <v>39.135</v>
      </c>
      <c r="P5958" s="15" t="n">
        <f aca="false">N5958-O5958</f>
        <v>221.765</v>
      </c>
      <c r="Q5958" s="15" t="n">
        <f aca="false">J5958*INDEX(dProdutos!$F$2:$F$47,MATCH(E5958,dProdutos!$A$2:$A$47,0))</f>
        <v>99.86</v>
      </c>
      <c r="R5958" s="15" t="n">
        <f aca="false">IF(I5958="Cancelado",0,P5958-Q5958)</f>
        <v>121.905</v>
      </c>
      <c r="S5958" s="17" t="str">
        <f aca="false">INDEX(dProdutos!$D$2:$D$47,MATCH(E5958,dProdutos!$A$2:$A$47,0))</f>
        <v>Acessórios</v>
      </c>
    </row>
    <row r="5959" customFormat="false" ht="15" hidden="false" customHeight="false" outlineLevel="0" collapsed="false">
      <c r="A5959" s="17" t="s">
        <v>5151</v>
      </c>
      <c r="B5959" s="17" t="n">
        <v>1</v>
      </c>
      <c r="C5959" s="21" t="n">
        <v>46046</v>
      </c>
      <c r="D5959" s="17" t="s">
        <v>849</v>
      </c>
      <c r="E5959" s="17" t="s">
        <v>168</v>
      </c>
      <c r="F5959" s="17" t="s">
        <v>1490</v>
      </c>
      <c r="G5959" s="17" t="s">
        <v>61</v>
      </c>
      <c r="H5959" s="17" t="s">
        <v>1523</v>
      </c>
      <c r="I5959" s="17" t="s">
        <v>1524</v>
      </c>
      <c r="J5959" s="17" t="n">
        <v>1</v>
      </c>
      <c r="K5959" s="15" t="n">
        <v>253.9</v>
      </c>
      <c r="L5959" s="22" t="n">
        <v>0</v>
      </c>
      <c r="M5959" s="15" t="n">
        <v>0</v>
      </c>
      <c r="N5959" s="15" t="n">
        <f aca="false">J5959*K5959</f>
        <v>253.9</v>
      </c>
      <c r="O5959" s="15" t="n">
        <f aca="false">N5959*L5959</f>
        <v>0</v>
      </c>
      <c r="P5959" s="15" t="n">
        <f aca="false">N5959-O5959</f>
        <v>253.9</v>
      </c>
      <c r="Q5959" s="15" t="n">
        <f aca="false">J5959*INDEX(dProdutos!$F$2:$F$47,MATCH(E5959,dProdutos!$A$2:$A$47,0))</f>
        <v>128.94</v>
      </c>
      <c r="R5959" s="15" t="n">
        <f aca="false">IF(I5959="Cancelado",0,P5959-Q5959)</f>
        <v>124.96</v>
      </c>
      <c r="S5959" s="17" t="str">
        <f aca="false">INDEX(dProdutos!$D$2:$D$47,MATCH(E5959,dProdutos!$A$2:$A$47,0))</f>
        <v>Casa</v>
      </c>
    </row>
    <row r="5960" customFormat="false" ht="15" hidden="false" customHeight="false" outlineLevel="0" collapsed="false">
      <c r="A5960" s="17" t="s">
        <v>5152</v>
      </c>
      <c r="B5960" s="17" t="n">
        <v>1</v>
      </c>
      <c r="C5960" s="21" t="n">
        <v>46046</v>
      </c>
      <c r="D5960" s="17" t="s">
        <v>441</v>
      </c>
      <c r="E5960" s="17" t="s">
        <v>183</v>
      </c>
      <c r="F5960" s="17" t="s">
        <v>1497</v>
      </c>
      <c r="G5960" s="17" t="s">
        <v>61</v>
      </c>
      <c r="H5960" s="17" t="s">
        <v>1523</v>
      </c>
      <c r="I5960" s="17" t="s">
        <v>1524</v>
      </c>
      <c r="J5960" s="17" t="n">
        <v>2</v>
      </c>
      <c r="K5960" s="15" t="n">
        <v>121.9</v>
      </c>
      <c r="L5960" s="22" t="n">
        <v>0.2</v>
      </c>
      <c r="M5960" s="15" t="n">
        <v>34.43</v>
      </c>
      <c r="N5960" s="15" t="n">
        <f aca="false">J5960*K5960</f>
        <v>243.8</v>
      </c>
      <c r="O5960" s="15" t="n">
        <f aca="false">N5960*L5960</f>
        <v>48.76</v>
      </c>
      <c r="P5960" s="15" t="n">
        <f aca="false">N5960-O5960</f>
        <v>195.04</v>
      </c>
      <c r="Q5960" s="15" t="n">
        <f aca="false">J5960*INDEX(dProdutos!$F$2:$F$47,MATCH(E5960,dProdutos!$A$2:$A$47,0))</f>
        <v>105.52</v>
      </c>
      <c r="R5960" s="15" t="n">
        <f aca="false">IF(I5960="Cancelado",0,P5960-Q5960)</f>
        <v>89.52</v>
      </c>
      <c r="S5960" s="17" t="str">
        <f aca="false">INDEX(dProdutos!$D$2:$D$47,MATCH(E5960,dProdutos!$A$2:$A$47,0))</f>
        <v>Eletrônicos</v>
      </c>
    </row>
    <row r="5961" customFormat="false" ht="15" hidden="false" customHeight="false" outlineLevel="0" collapsed="false">
      <c r="A5961" s="17" t="s">
        <v>5152</v>
      </c>
      <c r="B5961" s="17" t="n">
        <v>2</v>
      </c>
      <c r="C5961" s="21" t="n">
        <v>46046</v>
      </c>
      <c r="D5961" s="17" t="s">
        <v>441</v>
      </c>
      <c r="E5961" s="17" t="s">
        <v>180</v>
      </c>
      <c r="F5961" s="17" t="s">
        <v>1497</v>
      </c>
      <c r="G5961" s="17" t="s">
        <v>61</v>
      </c>
      <c r="H5961" s="17" t="s">
        <v>1523</v>
      </c>
      <c r="I5961" s="17" t="s">
        <v>1524</v>
      </c>
      <c r="J5961" s="17" t="n">
        <v>1</v>
      </c>
      <c r="K5961" s="15" t="n">
        <v>82.9</v>
      </c>
      <c r="L5961" s="22" t="n">
        <v>0</v>
      </c>
      <c r="M5961" s="15" t="n">
        <v>0</v>
      </c>
      <c r="N5961" s="15" t="n">
        <f aca="false">J5961*K5961</f>
        <v>82.9</v>
      </c>
      <c r="O5961" s="15" t="n">
        <f aca="false">N5961*L5961</f>
        <v>0</v>
      </c>
      <c r="P5961" s="15" t="n">
        <f aca="false">N5961-O5961</f>
        <v>82.9</v>
      </c>
      <c r="Q5961" s="15" t="n">
        <f aca="false">J5961*INDEX(dProdutos!$F$2:$F$47,MATCH(E5961,dProdutos!$A$2:$A$47,0))</f>
        <v>35.97</v>
      </c>
      <c r="R5961" s="15" t="n">
        <f aca="false">IF(I5961="Cancelado",0,P5961-Q5961)</f>
        <v>46.93</v>
      </c>
      <c r="S5961" s="17" t="str">
        <f aca="false">INDEX(dProdutos!$D$2:$D$47,MATCH(E5961,dProdutos!$A$2:$A$47,0))</f>
        <v>Eletrônicos</v>
      </c>
    </row>
    <row r="5962" customFormat="false" ht="15" hidden="false" customHeight="false" outlineLevel="0" collapsed="false">
      <c r="A5962" s="17" t="s">
        <v>5152</v>
      </c>
      <c r="B5962" s="17" t="n">
        <v>3</v>
      </c>
      <c r="C5962" s="21" t="n">
        <v>46046</v>
      </c>
      <c r="D5962" s="17" t="s">
        <v>441</v>
      </c>
      <c r="E5962" s="17" t="s">
        <v>150</v>
      </c>
      <c r="F5962" s="17" t="s">
        <v>1497</v>
      </c>
      <c r="G5962" s="17" t="s">
        <v>61</v>
      </c>
      <c r="H5962" s="17" t="s">
        <v>1523</v>
      </c>
      <c r="I5962" s="17" t="s">
        <v>1524</v>
      </c>
      <c r="J5962" s="17" t="n">
        <v>1</v>
      </c>
      <c r="K5962" s="15" t="n">
        <v>71.9</v>
      </c>
      <c r="L5962" s="22" t="n">
        <v>0.05</v>
      </c>
      <c r="M5962" s="15" t="n">
        <v>0</v>
      </c>
      <c r="N5962" s="15" t="n">
        <f aca="false">J5962*K5962</f>
        <v>71.9</v>
      </c>
      <c r="O5962" s="15" t="n">
        <f aca="false">N5962*L5962</f>
        <v>3.595</v>
      </c>
      <c r="P5962" s="15" t="n">
        <f aca="false">N5962-O5962</f>
        <v>68.305</v>
      </c>
      <c r="Q5962" s="15" t="n">
        <f aca="false">J5962*INDEX(dProdutos!$F$2:$F$47,MATCH(E5962,dProdutos!$A$2:$A$47,0))</f>
        <v>27.38</v>
      </c>
      <c r="R5962" s="15" t="n">
        <f aca="false">IF(I5962="Cancelado",0,P5962-Q5962)</f>
        <v>40.925</v>
      </c>
      <c r="S5962" s="17" t="str">
        <f aca="false">INDEX(dProdutos!$D$2:$D$47,MATCH(E5962,dProdutos!$A$2:$A$47,0))</f>
        <v>Acessórios</v>
      </c>
    </row>
    <row r="5963" customFormat="false" ht="15" hidden="false" customHeight="false" outlineLevel="0" collapsed="false">
      <c r="A5963" s="17" t="s">
        <v>5152</v>
      </c>
      <c r="B5963" s="17" t="n">
        <v>4</v>
      </c>
      <c r="C5963" s="21" t="n">
        <v>46046</v>
      </c>
      <c r="D5963" s="17" t="s">
        <v>441</v>
      </c>
      <c r="E5963" s="17" t="s">
        <v>126</v>
      </c>
      <c r="F5963" s="17" t="s">
        <v>1497</v>
      </c>
      <c r="G5963" s="17" t="s">
        <v>61</v>
      </c>
      <c r="H5963" s="17" t="s">
        <v>1523</v>
      </c>
      <c r="I5963" s="17" t="s">
        <v>1524</v>
      </c>
      <c r="J5963" s="17" t="n">
        <v>1</v>
      </c>
      <c r="K5963" s="15" t="n">
        <v>296.9</v>
      </c>
      <c r="L5963" s="22" t="n">
        <v>0.1</v>
      </c>
      <c r="M5963" s="15" t="n">
        <v>0</v>
      </c>
      <c r="N5963" s="15" t="n">
        <f aca="false">J5963*K5963</f>
        <v>296.9</v>
      </c>
      <c r="O5963" s="15" t="n">
        <f aca="false">N5963*L5963</f>
        <v>29.69</v>
      </c>
      <c r="P5963" s="15" t="n">
        <f aca="false">N5963-O5963</f>
        <v>267.21</v>
      </c>
      <c r="Q5963" s="15" t="n">
        <f aca="false">J5963*INDEX(dProdutos!$F$2:$F$47,MATCH(E5963,dProdutos!$A$2:$A$47,0))</f>
        <v>135.24</v>
      </c>
      <c r="R5963" s="15" t="n">
        <f aca="false">IF(I5963="Cancelado",0,P5963-Q5963)</f>
        <v>131.97</v>
      </c>
      <c r="S5963" s="17" t="str">
        <f aca="false">INDEX(dProdutos!$D$2:$D$47,MATCH(E5963,dProdutos!$A$2:$A$47,0))</f>
        <v>Calçados</v>
      </c>
    </row>
    <row r="5964" customFormat="false" ht="15" hidden="false" customHeight="false" outlineLevel="0" collapsed="false">
      <c r="A5964" s="17" t="s">
        <v>5153</v>
      </c>
      <c r="B5964" s="17" t="n">
        <v>1</v>
      </c>
      <c r="C5964" s="21" t="n">
        <v>46046</v>
      </c>
      <c r="D5964" s="17" t="s">
        <v>1401</v>
      </c>
      <c r="E5964" s="17" t="s">
        <v>114</v>
      </c>
      <c r="F5964" s="17" t="s">
        <v>1487</v>
      </c>
      <c r="G5964" s="17" t="s">
        <v>62</v>
      </c>
      <c r="H5964" s="17" t="s">
        <v>1537</v>
      </c>
      <c r="I5964" s="17" t="s">
        <v>1524</v>
      </c>
      <c r="J5964" s="17" t="n">
        <v>1</v>
      </c>
      <c r="K5964" s="15" t="n">
        <v>202.9</v>
      </c>
      <c r="L5964" s="22" t="n">
        <v>0.1</v>
      </c>
      <c r="M5964" s="15" t="n">
        <v>0</v>
      </c>
      <c r="N5964" s="15" t="n">
        <f aca="false">J5964*K5964</f>
        <v>202.9</v>
      </c>
      <c r="O5964" s="15" t="n">
        <f aca="false">N5964*L5964</f>
        <v>20.29</v>
      </c>
      <c r="P5964" s="15" t="n">
        <f aca="false">N5964-O5964</f>
        <v>182.61</v>
      </c>
      <c r="Q5964" s="15" t="n">
        <f aca="false">J5964*INDEX(dProdutos!$F$2:$F$47,MATCH(E5964,dProdutos!$A$2:$A$47,0))</f>
        <v>110.39</v>
      </c>
      <c r="R5964" s="15" t="n">
        <f aca="false">IF(I5964="Cancelado",0,P5964-Q5964)</f>
        <v>72.22</v>
      </c>
      <c r="S5964" s="17" t="str">
        <f aca="false">INDEX(dProdutos!$D$2:$D$47,MATCH(E5964,dProdutos!$A$2:$A$47,0))</f>
        <v>Moda Masculina</v>
      </c>
    </row>
    <row r="5965" customFormat="false" ht="15" hidden="false" customHeight="false" outlineLevel="0" collapsed="false">
      <c r="A5965" s="17" t="s">
        <v>5153</v>
      </c>
      <c r="B5965" s="17" t="n">
        <v>2</v>
      </c>
      <c r="C5965" s="21" t="n">
        <v>46046</v>
      </c>
      <c r="D5965" s="17" t="s">
        <v>1401</v>
      </c>
      <c r="E5965" s="17" t="s">
        <v>174</v>
      </c>
      <c r="F5965" s="17" t="s">
        <v>1487</v>
      </c>
      <c r="G5965" s="17" t="s">
        <v>62</v>
      </c>
      <c r="H5965" s="17" t="s">
        <v>1537</v>
      </c>
      <c r="I5965" s="17" t="s">
        <v>1524</v>
      </c>
      <c r="J5965" s="17" t="n">
        <v>1</v>
      </c>
      <c r="K5965" s="15" t="n">
        <v>250.9</v>
      </c>
      <c r="L5965" s="22" t="n">
        <v>0</v>
      </c>
      <c r="M5965" s="15" t="n">
        <v>0</v>
      </c>
      <c r="N5965" s="15" t="n">
        <f aca="false">J5965*K5965</f>
        <v>250.9</v>
      </c>
      <c r="O5965" s="15" t="n">
        <f aca="false">N5965*L5965</f>
        <v>0</v>
      </c>
      <c r="P5965" s="15" t="n">
        <f aca="false">N5965-O5965</f>
        <v>250.9</v>
      </c>
      <c r="Q5965" s="15" t="n">
        <f aca="false">J5965*INDEX(dProdutos!$F$2:$F$47,MATCH(E5965,dProdutos!$A$2:$A$47,0))</f>
        <v>151.28</v>
      </c>
      <c r="R5965" s="15" t="n">
        <f aca="false">IF(I5965="Cancelado",0,P5965-Q5965)</f>
        <v>99.62</v>
      </c>
      <c r="S5965" s="17" t="str">
        <f aca="false">INDEX(dProdutos!$D$2:$D$47,MATCH(E5965,dProdutos!$A$2:$A$47,0))</f>
        <v>Casa</v>
      </c>
    </row>
    <row r="5966" customFormat="false" ht="15" hidden="false" customHeight="false" outlineLevel="0" collapsed="false">
      <c r="A5966" s="17" t="s">
        <v>5154</v>
      </c>
      <c r="B5966" s="17" t="n">
        <v>1</v>
      </c>
      <c r="C5966" s="21" t="n">
        <v>46046</v>
      </c>
      <c r="D5966" s="17" t="s">
        <v>928</v>
      </c>
      <c r="E5966" s="17" t="s">
        <v>92</v>
      </c>
      <c r="F5966" s="17" t="s">
        <v>1499</v>
      </c>
      <c r="G5966" s="17" t="s">
        <v>62</v>
      </c>
      <c r="H5966" s="17" t="s">
        <v>1523</v>
      </c>
      <c r="I5966" s="17" t="s">
        <v>1524</v>
      </c>
      <c r="J5966" s="17" t="n">
        <v>1</v>
      </c>
      <c r="K5966" s="15" t="n">
        <v>191.9</v>
      </c>
      <c r="L5966" s="22" t="n">
        <v>0.05</v>
      </c>
      <c r="M5966" s="15" t="n">
        <v>20.3</v>
      </c>
      <c r="N5966" s="15" t="n">
        <f aca="false">J5966*K5966</f>
        <v>191.9</v>
      </c>
      <c r="O5966" s="15" t="n">
        <f aca="false">N5966*L5966</f>
        <v>9.595</v>
      </c>
      <c r="P5966" s="15" t="n">
        <f aca="false">N5966-O5966</f>
        <v>182.305</v>
      </c>
      <c r="Q5966" s="15" t="n">
        <f aca="false">J5966*INDEX(dProdutos!$F$2:$F$47,MATCH(E5966,dProdutos!$A$2:$A$47,0))</f>
        <v>88.59</v>
      </c>
      <c r="R5966" s="15" t="n">
        <f aca="false">IF(I5966="Cancelado",0,P5966-Q5966)</f>
        <v>93.715</v>
      </c>
      <c r="S5966" s="17" t="str">
        <f aca="false">INDEX(dProdutos!$D$2:$D$47,MATCH(E5966,dProdutos!$A$2:$A$47,0))</f>
        <v>Moda Feminina</v>
      </c>
    </row>
    <row r="5967" customFormat="false" ht="15" hidden="false" customHeight="false" outlineLevel="0" collapsed="false">
      <c r="A5967" s="17" t="s">
        <v>5154</v>
      </c>
      <c r="B5967" s="17" t="n">
        <v>2</v>
      </c>
      <c r="C5967" s="21" t="n">
        <v>46046</v>
      </c>
      <c r="D5967" s="17" t="s">
        <v>928</v>
      </c>
      <c r="E5967" s="17" t="s">
        <v>126</v>
      </c>
      <c r="F5967" s="17" t="s">
        <v>1499</v>
      </c>
      <c r="G5967" s="17" t="s">
        <v>62</v>
      </c>
      <c r="H5967" s="17" t="s">
        <v>1523</v>
      </c>
      <c r="I5967" s="17" t="s">
        <v>1524</v>
      </c>
      <c r="J5967" s="17" t="n">
        <v>1</v>
      </c>
      <c r="K5967" s="15" t="n">
        <v>296.9</v>
      </c>
      <c r="L5967" s="22" t="n">
        <v>0</v>
      </c>
      <c r="M5967" s="15" t="n">
        <v>0</v>
      </c>
      <c r="N5967" s="15" t="n">
        <f aca="false">J5967*K5967</f>
        <v>296.9</v>
      </c>
      <c r="O5967" s="15" t="n">
        <f aca="false">N5967*L5967</f>
        <v>0</v>
      </c>
      <c r="P5967" s="15" t="n">
        <f aca="false">N5967-O5967</f>
        <v>296.9</v>
      </c>
      <c r="Q5967" s="15" t="n">
        <f aca="false">J5967*INDEX(dProdutos!$F$2:$F$47,MATCH(E5967,dProdutos!$A$2:$A$47,0))</f>
        <v>135.24</v>
      </c>
      <c r="R5967" s="15" t="n">
        <f aca="false">IF(I5967="Cancelado",0,P5967-Q5967)</f>
        <v>161.66</v>
      </c>
      <c r="S5967" s="17" t="str">
        <f aca="false">INDEX(dProdutos!$D$2:$D$47,MATCH(E5967,dProdutos!$A$2:$A$47,0))</f>
        <v>Calçados</v>
      </c>
    </row>
    <row r="5968" customFormat="false" ht="15" hidden="false" customHeight="false" outlineLevel="0" collapsed="false">
      <c r="A5968" s="17" t="s">
        <v>5155</v>
      </c>
      <c r="B5968" s="17" t="n">
        <v>1</v>
      </c>
      <c r="C5968" s="21" t="n">
        <v>46046</v>
      </c>
      <c r="D5968" s="17" t="s">
        <v>272</v>
      </c>
      <c r="E5968" s="17" t="s">
        <v>123</v>
      </c>
      <c r="F5968" s="17" t="s">
        <v>1501</v>
      </c>
      <c r="G5968" s="17" t="s">
        <v>61</v>
      </c>
      <c r="H5968" s="17" t="s">
        <v>1523</v>
      </c>
      <c r="I5968" s="17" t="s">
        <v>1524</v>
      </c>
      <c r="J5968" s="17" t="n">
        <v>1</v>
      </c>
      <c r="K5968" s="15" t="n">
        <v>277.9</v>
      </c>
      <c r="L5968" s="22" t="n">
        <v>0.15</v>
      </c>
      <c r="M5968" s="15" t="n">
        <v>0</v>
      </c>
      <c r="N5968" s="15" t="n">
        <f aca="false">J5968*K5968</f>
        <v>277.9</v>
      </c>
      <c r="O5968" s="15" t="n">
        <f aca="false">N5968*L5968</f>
        <v>41.685</v>
      </c>
      <c r="P5968" s="15" t="n">
        <f aca="false">N5968-O5968</f>
        <v>236.215</v>
      </c>
      <c r="Q5968" s="15" t="n">
        <f aca="false">J5968*INDEX(dProdutos!$F$2:$F$47,MATCH(E5968,dProdutos!$A$2:$A$47,0))</f>
        <v>132.36</v>
      </c>
      <c r="R5968" s="15" t="n">
        <f aca="false">IF(I5968="Cancelado",0,P5968-Q5968)</f>
        <v>103.855</v>
      </c>
      <c r="S5968" s="17" t="str">
        <f aca="false">INDEX(dProdutos!$D$2:$D$47,MATCH(E5968,dProdutos!$A$2:$A$47,0))</f>
        <v>Calçados</v>
      </c>
    </row>
    <row r="5969" customFormat="false" ht="15" hidden="false" customHeight="false" outlineLevel="0" collapsed="false">
      <c r="A5969" s="17" t="s">
        <v>5155</v>
      </c>
      <c r="B5969" s="17" t="n">
        <v>2</v>
      </c>
      <c r="C5969" s="21" t="n">
        <v>46046</v>
      </c>
      <c r="D5969" s="17" t="s">
        <v>272</v>
      </c>
      <c r="E5969" s="17" t="s">
        <v>88</v>
      </c>
      <c r="F5969" s="17" t="s">
        <v>1501</v>
      </c>
      <c r="G5969" s="17" t="s">
        <v>61</v>
      </c>
      <c r="H5969" s="17" t="s">
        <v>1523</v>
      </c>
      <c r="I5969" s="17" t="s">
        <v>1524</v>
      </c>
      <c r="J5969" s="17" t="n">
        <v>1</v>
      </c>
      <c r="K5969" s="15" t="n">
        <v>170.9</v>
      </c>
      <c r="L5969" s="22" t="n">
        <v>0</v>
      </c>
      <c r="M5969" s="15" t="n">
        <v>0</v>
      </c>
      <c r="N5969" s="15" t="n">
        <f aca="false">J5969*K5969</f>
        <v>170.9</v>
      </c>
      <c r="O5969" s="15" t="n">
        <f aca="false">N5969*L5969</f>
        <v>0</v>
      </c>
      <c r="P5969" s="15" t="n">
        <f aca="false">N5969-O5969</f>
        <v>170.9</v>
      </c>
      <c r="Q5969" s="15" t="n">
        <f aca="false">J5969*INDEX(dProdutos!$F$2:$F$47,MATCH(E5969,dProdutos!$A$2:$A$47,0))</f>
        <v>98.14</v>
      </c>
      <c r="R5969" s="15" t="n">
        <f aca="false">IF(I5969="Cancelado",0,P5969-Q5969)</f>
        <v>72.76</v>
      </c>
      <c r="S5969" s="17" t="str">
        <f aca="false">INDEX(dProdutos!$D$2:$D$47,MATCH(E5969,dProdutos!$A$2:$A$47,0))</f>
        <v>Moda Feminina</v>
      </c>
    </row>
    <row r="5970" customFormat="false" ht="15" hidden="false" customHeight="false" outlineLevel="0" collapsed="false">
      <c r="A5970" s="17" t="s">
        <v>5156</v>
      </c>
      <c r="B5970" s="17" t="n">
        <v>1</v>
      </c>
      <c r="C5970" s="21" t="n">
        <v>46047</v>
      </c>
      <c r="D5970" s="17" t="s">
        <v>1096</v>
      </c>
      <c r="E5970" s="17" t="s">
        <v>192</v>
      </c>
      <c r="F5970" s="17" t="s">
        <v>1499</v>
      </c>
      <c r="G5970" s="17" t="s">
        <v>60</v>
      </c>
      <c r="H5970" s="17" t="s">
        <v>1537</v>
      </c>
      <c r="I5970" s="17" t="s">
        <v>1531</v>
      </c>
      <c r="J5970" s="17" t="n">
        <v>2</v>
      </c>
      <c r="K5970" s="15" t="n">
        <v>245.9</v>
      </c>
      <c r="L5970" s="22" t="n">
        <v>0.05</v>
      </c>
      <c r="M5970" s="15" t="n">
        <v>27.5</v>
      </c>
      <c r="N5970" s="15" t="n">
        <f aca="false">J5970*K5970</f>
        <v>491.8</v>
      </c>
      <c r="O5970" s="15" t="n">
        <f aca="false">N5970*L5970</f>
        <v>24.59</v>
      </c>
      <c r="P5970" s="15" t="n">
        <f aca="false">N5970-O5970</f>
        <v>467.21</v>
      </c>
      <c r="Q5970" s="15" t="n">
        <f aca="false">J5970*INDEX(dProdutos!$F$2:$F$47,MATCH(E5970,dProdutos!$A$2:$A$47,0))</f>
        <v>215.56</v>
      </c>
      <c r="R5970" s="15" t="n">
        <f aca="false">IF(I5970="Cancelado",0,P5970-Q5970)</f>
        <v>0</v>
      </c>
      <c r="S5970" s="17" t="str">
        <f aca="false">INDEX(dProdutos!$D$2:$D$47,MATCH(E5970,dProdutos!$A$2:$A$47,0))</f>
        <v>Eletrônicos</v>
      </c>
    </row>
    <row r="5971" customFormat="false" ht="15" hidden="false" customHeight="false" outlineLevel="0" collapsed="false">
      <c r="A5971" s="17" t="s">
        <v>5156</v>
      </c>
      <c r="B5971" s="17" t="n">
        <v>2</v>
      </c>
      <c r="C5971" s="21" t="n">
        <v>46047</v>
      </c>
      <c r="D5971" s="17" t="s">
        <v>1096</v>
      </c>
      <c r="E5971" s="17" t="s">
        <v>150</v>
      </c>
      <c r="F5971" s="17" t="s">
        <v>1499</v>
      </c>
      <c r="G5971" s="17" t="s">
        <v>60</v>
      </c>
      <c r="H5971" s="17" t="s">
        <v>1537</v>
      </c>
      <c r="I5971" s="17" t="s">
        <v>1531</v>
      </c>
      <c r="J5971" s="17" t="n">
        <v>1</v>
      </c>
      <c r="K5971" s="15" t="n">
        <v>71.9</v>
      </c>
      <c r="L5971" s="22" t="n">
        <v>0</v>
      </c>
      <c r="M5971" s="15" t="n">
        <v>0</v>
      </c>
      <c r="N5971" s="15" t="n">
        <f aca="false">J5971*K5971</f>
        <v>71.9</v>
      </c>
      <c r="O5971" s="15" t="n">
        <f aca="false">N5971*L5971</f>
        <v>0</v>
      </c>
      <c r="P5971" s="15" t="n">
        <f aca="false">N5971-O5971</f>
        <v>71.9</v>
      </c>
      <c r="Q5971" s="15" t="n">
        <f aca="false">J5971*INDEX(dProdutos!$F$2:$F$47,MATCH(E5971,dProdutos!$A$2:$A$47,0))</f>
        <v>27.38</v>
      </c>
      <c r="R5971" s="15" t="n">
        <f aca="false">IF(I5971="Cancelado",0,P5971-Q5971)</f>
        <v>0</v>
      </c>
      <c r="S5971" s="17" t="str">
        <f aca="false">INDEX(dProdutos!$D$2:$D$47,MATCH(E5971,dProdutos!$A$2:$A$47,0))</f>
        <v>Acessórios</v>
      </c>
    </row>
    <row r="5972" customFormat="false" ht="15" hidden="false" customHeight="false" outlineLevel="0" collapsed="false">
      <c r="A5972" s="17" t="s">
        <v>5157</v>
      </c>
      <c r="B5972" s="17" t="n">
        <v>1</v>
      </c>
      <c r="C5972" s="21" t="n">
        <v>46047</v>
      </c>
      <c r="D5972" s="17" t="s">
        <v>1069</v>
      </c>
      <c r="E5972" s="17" t="s">
        <v>138</v>
      </c>
      <c r="F5972" s="17" t="s">
        <v>1501</v>
      </c>
      <c r="G5972" s="17" t="s">
        <v>62</v>
      </c>
      <c r="H5972" s="17" t="s">
        <v>1537</v>
      </c>
      <c r="I5972" s="17" t="s">
        <v>1524</v>
      </c>
      <c r="J5972" s="17" t="n">
        <v>1</v>
      </c>
      <c r="K5972" s="15" t="n">
        <v>231.9</v>
      </c>
      <c r="L5972" s="22" t="n">
        <v>0</v>
      </c>
      <c r="M5972" s="15" t="n">
        <v>0</v>
      </c>
      <c r="N5972" s="15" t="n">
        <f aca="false">J5972*K5972</f>
        <v>231.9</v>
      </c>
      <c r="O5972" s="15" t="n">
        <f aca="false">N5972*L5972</f>
        <v>0</v>
      </c>
      <c r="P5972" s="15" t="n">
        <f aca="false">N5972-O5972</f>
        <v>231.9</v>
      </c>
      <c r="Q5972" s="15" t="n">
        <f aca="false">J5972*INDEX(dProdutos!$F$2:$F$47,MATCH(E5972,dProdutos!$A$2:$A$47,0))</f>
        <v>132.21</v>
      </c>
      <c r="R5972" s="15" t="n">
        <f aca="false">IF(I5972="Cancelado",0,P5972-Q5972)</f>
        <v>99.69</v>
      </c>
      <c r="S5972" s="17" t="str">
        <f aca="false">INDEX(dProdutos!$D$2:$D$47,MATCH(E5972,dProdutos!$A$2:$A$47,0))</f>
        <v>Calçados</v>
      </c>
    </row>
    <row r="5973" customFormat="false" ht="15" hidden="false" customHeight="false" outlineLevel="0" collapsed="false">
      <c r="A5973" s="17" t="s">
        <v>5158</v>
      </c>
      <c r="B5973" s="17" t="n">
        <v>1</v>
      </c>
      <c r="C5973" s="21" t="n">
        <v>46047</v>
      </c>
      <c r="D5973" s="17" t="s">
        <v>231</v>
      </c>
      <c r="E5973" s="17" t="s">
        <v>105</v>
      </c>
      <c r="F5973" s="17" t="s">
        <v>1487</v>
      </c>
      <c r="G5973" s="17" t="s">
        <v>61</v>
      </c>
      <c r="H5973" s="17" t="s">
        <v>1523</v>
      </c>
      <c r="I5973" s="17" t="s">
        <v>1524</v>
      </c>
      <c r="J5973" s="17" t="n">
        <v>2</v>
      </c>
      <c r="K5973" s="15" t="n">
        <v>175.9</v>
      </c>
      <c r="L5973" s="22" t="n">
        <v>0.05</v>
      </c>
      <c r="M5973" s="15" t="n">
        <v>26.92</v>
      </c>
      <c r="N5973" s="15" t="n">
        <f aca="false">J5973*K5973</f>
        <v>351.8</v>
      </c>
      <c r="O5973" s="15" t="n">
        <f aca="false">N5973*L5973</f>
        <v>17.59</v>
      </c>
      <c r="P5973" s="15" t="n">
        <f aca="false">N5973-O5973</f>
        <v>334.21</v>
      </c>
      <c r="Q5973" s="15" t="n">
        <f aca="false">J5973*INDEX(dProdutos!$F$2:$F$47,MATCH(E5973,dProdutos!$A$2:$A$47,0))</f>
        <v>193.18</v>
      </c>
      <c r="R5973" s="15" t="n">
        <f aca="false">IF(I5973="Cancelado",0,P5973-Q5973)</f>
        <v>141.03</v>
      </c>
      <c r="S5973" s="17" t="str">
        <f aca="false">INDEX(dProdutos!$D$2:$D$47,MATCH(E5973,dProdutos!$A$2:$A$47,0))</f>
        <v>Moda Masculina</v>
      </c>
    </row>
    <row r="5974" customFormat="false" ht="15" hidden="false" customHeight="false" outlineLevel="0" collapsed="false">
      <c r="A5974" s="17" t="s">
        <v>5159</v>
      </c>
      <c r="B5974" s="17" t="n">
        <v>1</v>
      </c>
      <c r="C5974" s="21" t="n">
        <v>46047</v>
      </c>
      <c r="D5974" s="17" t="s">
        <v>1481</v>
      </c>
      <c r="E5974" s="17" t="s">
        <v>192</v>
      </c>
      <c r="F5974" s="17" t="s">
        <v>1497</v>
      </c>
      <c r="G5974" s="17" t="s">
        <v>59</v>
      </c>
      <c r="H5974" s="17" t="s">
        <v>1537</v>
      </c>
      <c r="I5974" s="17" t="s">
        <v>1524</v>
      </c>
      <c r="J5974" s="17" t="n">
        <v>1</v>
      </c>
      <c r="K5974" s="15" t="n">
        <v>245.9</v>
      </c>
      <c r="L5974" s="22" t="n">
        <v>0</v>
      </c>
      <c r="M5974" s="15" t="n">
        <v>0</v>
      </c>
      <c r="N5974" s="15" t="n">
        <f aca="false">J5974*K5974</f>
        <v>245.9</v>
      </c>
      <c r="O5974" s="15" t="n">
        <f aca="false">N5974*L5974</f>
        <v>0</v>
      </c>
      <c r="P5974" s="15" t="n">
        <f aca="false">N5974-O5974</f>
        <v>245.9</v>
      </c>
      <c r="Q5974" s="15" t="n">
        <f aca="false">J5974*INDEX(dProdutos!$F$2:$F$47,MATCH(E5974,dProdutos!$A$2:$A$47,0))</f>
        <v>107.78</v>
      </c>
      <c r="R5974" s="15" t="n">
        <f aca="false">IF(I5974="Cancelado",0,P5974-Q5974)</f>
        <v>138.12</v>
      </c>
      <c r="S5974" s="17" t="str">
        <f aca="false">INDEX(dProdutos!$D$2:$D$47,MATCH(E5974,dProdutos!$A$2:$A$47,0))</f>
        <v>Eletrônicos</v>
      </c>
    </row>
    <row r="5975" customFormat="false" ht="15" hidden="false" customHeight="false" outlineLevel="0" collapsed="false">
      <c r="A5975" s="17" t="s">
        <v>5160</v>
      </c>
      <c r="B5975" s="17" t="n">
        <v>1</v>
      </c>
      <c r="C5975" s="21" t="n">
        <v>46047</v>
      </c>
      <c r="D5975" s="17" t="s">
        <v>1330</v>
      </c>
      <c r="E5975" s="17" t="s">
        <v>174</v>
      </c>
      <c r="F5975" s="17" t="s">
        <v>1499</v>
      </c>
      <c r="G5975" s="17" t="s">
        <v>59</v>
      </c>
      <c r="H5975" s="17" t="s">
        <v>1523</v>
      </c>
      <c r="I5975" s="17" t="s">
        <v>1524</v>
      </c>
      <c r="J5975" s="17" t="n">
        <v>1</v>
      </c>
      <c r="K5975" s="15" t="n">
        <v>250.9</v>
      </c>
      <c r="L5975" s="22" t="n">
        <v>0</v>
      </c>
      <c r="M5975" s="15" t="n">
        <v>16.04</v>
      </c>
      <c r="N5975" s="15" t="n">
        <f aca="false">J5975*K5975</f>
        <v>250.9</v>
      </c>
      <c r="O5975" s="15" t="n">
        <f aca="false">N5975*L5975</f>
        <v>0</v>
      </c>
      <c r="P5975" s="15" t="n">
        <f aca="false">N5975-O5975</f>
        <v>250.9</v>
      </c>
      <c r="Q5975" s="15" t="n">
        <f aca="false">J5975*INDEX(dProdutos!$F$2:$F$47,MATCH(E5975,dProdutos!$A$2:$A$47,0))</f>
        <v>151.28</v>
      </c>
      <c r="R5975" s="15" t="n">
        <f aca="false">IF(I5975="Cancelado",0,P5975-Q5975)</f>
        <v>99.62</v>
      </c>
      <c r="S5975" s="17" t="str">
        <f aca="false">INDEX(dProdutos!$D$2:$D$47,MATCH(E5975,dProdutos!$A$2:$A$47,0))</f>
        <v>Casa</v>
      </c>
    </row>
    <row r="5976" customFormat="false" ht="15" hidden="false" customHeight="false" outlineLevel="0" collapsed="false">
      <c r="A5976" s="17" t="s">
        <v>5161</v>
      </c>
      <c r="B5976" s="17" t="n">
        <v>1</v>
      </c>
      <c r="C5976" s="21" t="n">
        <v>46047</v>
      </c>
      <c r="D5976" s="17" t="s">
        <v>994</v>
      </c>
      <c r="E5976" s="17" t="s">
        <v>95</v>
      </c>
      <c r="F5976" s="17" t="s">
        <v>1499</v>
      </c>
      <c r="G5976" s="17" t="s">
        <v>59</v>
      </c>
      <c r="H5976" s="17" t="s">
        <v>1527</v>
      </c>
      <c r="I5976" s="17" t="s">
        <v>1524</v>
      </c>
      <c r="J5976" s="17" t="n">
        <v>2</v>
      </c>
      <c r="K5976" s="15" t="n">
        <v>77.9</v>
      </c>
      <c r="L5976" s="22" t="n">
        <v>0</v>
      </c>
      <c r="M5976" s="15" t="n">
        <v>0</v>
      </c>
      <c r="N5976" s="15" t="n">
        <f aca="false">J5976*K5976</f>
        <v>155.8</v>
      </c>
      <c r="O5976" s="15" t="n">
        <f aca="false">N5976*L5976</f>
        <v>0</v>
      </c>
      <c r="P5976" s="15" t="n">
        <f aca="false">N5976-O5976</f>
        <v>155.8</v>
      </c>
      <c r="Q5976" s="15" t="n">
        <f aca="false">J5976*INDEX(dProdutos!$F$2:$F$47,MATCH(E5976,dProdutos!$A$2:$A$47,0))</f>
        <v>73.42</v>
      </c>
      <c r="R5976" s="15" t="n">
        <f aca="false">IF(I5976="Cancelado",0,P5976-Q5976)</f>
        <v>82.38</v>
      </c>
      <c r="S5976" s="17" t="str">
        <f aca="false">INDEX(dProdutos!$D$2:$D$47,MATCH(E5976,dProdutos!$A$2:$A$47,0))</f>
        <v>Moda Feminina</v>
      </c>
    </row>
    <row r="5977" customFormat="false" ht="15" hidden="false" customHeight="false" outlineLevel="0" collapsed="false">
      <c r="A5977" s="17" t="s">
        <v>5162</v>
      </c>
      <c r="B5977" s="17" t="n">
        <v>1</v>
      </c>
      <c r="C5977" s="21" t="n">
        <v>46047</v>
      </c>
      <c r="D5977" s="17" t="s">
        <v>1001</v>
      </c>
      <c r="E5977" s="17" t="s">
        <v>150</v>
      </c>
      <c r="F5977" s="17" t="s">
        <v>1490</v>
      </c>
      <c r="G5977" s="17" t="s">
        <v>62</v>
      </c>
      <c r="H5977" s="17" t="s">
        <v>1537</v>
      </c>
      <c r="I5977" s="17" t="s">
        <v>1524</v>
      </c>
      <c r="J5977" s="17" t="n">
        <v>1</v>
      </c>
      <c r="K5977" s="15" t="n">
        <v>71.9</v>
      </c>
      <c r="L5977" s="22" t="n">
        <v>0</v>
      </c>
      <c r="M5977" s="15" t="n">
        <v>22.77</v>
      </c>
      <c r="N5977" s="15" t="n">
        <f aca="false">J5977*K5977</f>
        <v>71.9</v>
      </c>
      <c r="O5977" s="15" t="n">
        <f aca="false">N5977*L5977</f>
        <v>0</v>
      </c>
      <c r="P5977" s="15" t="n">
        <f aca="false">N5977-O5977</f>
        <v>71.9</v>
      </c>
      <c r="Q5977" s="15" t="n">
        <f aca="false">J5977*INDEX(dProdutos!$F$2:$F$47,MATCH(E5977,dProdutos!$A$2:$A$47,0))</f>
        <v>27.38</v>
      </c>
      <c r="R5977" s="15" t="n">
        <f aca="false">IF(I5977="Cancelado",0,P5977-Q5977)</f>
        <v>44.52</v>
      </c>
      <c r="S5977" s="17" t="str">
        <f aca="false">INDEX(dProdutos!$D$2:$D$47,MATCH(E5977,dProdutos!$A$2:$A$47,0))</f>
        <v>Acessórios</v>
      </c>
    </row>
    <row r="5978" customFormat="false" ht="15" hidden="false" customHeight="false" outlineLevel="0" collapsed="false">
      <c r="A5978" s="17" t="s">
        <v>5162</v>
      </c>
      <c r="B5978" s="17" t="n">
        <v>2</v>
      </c>
      <c r="C5978" s="21" t="n">
        <v>46047</v>
      </c>
      <c r="D5978" s="17" t="s">
        <v>1001</v>
      </c>
      <c r="E5978" s="17" t="s">
        <v>132</v>
      </c>
      <c r="F5978" s="17" t="s">
        <v>1490</v>
      </c>
      <c r="G5978" s="17" t="s">
        <v>62</v>
      </c>
      <c r="H5978" s="17" t="s">
        <v>1537</v>
      </c>
      <c r="I5978" s="17" t="s">
        <v>1524</v>
      </c>
      <c r="J5978" s="17" t="n">
        <v>1</v>
      </c>
      <c r="K5978" s="15" t="n">
        <v>179.9</v>
      </c>
      <c r="L5978" s="22" t="n">
        <v>0.1</v>
      </c>
      <c r="M5978" s="15" t="n">
        <v>0</v>
      </c>
      <c r="N5978" s="15" t="n">
        <f aca="false">J5978*K5978</f>
        <v>179.9</v>
      </c>
      <c r="O5978" s="15" t="n">
        <f aca="false">N5978*L5978</f>
        <v>17.99</v>
      </c>
      <c r="P5978" s="15" t="n">
        <f aca="false">N5978-O5978</f>
        <v>161.91</v>
      </c>
      <c r="Q5978" s="15" t="n">
        <f aca="false">J5978*INDEX(dProdutos!$F$2:$F$47,MATCH(E5978,dProdutos!$A$2:$A$47,0))</f>
        <v>93.56</v>
      </c>
      <c r="R5978" s="15" t="n">
        <f aca="false">IF(I5978="Cancelado",0,P5978-Q5978)</f>
        <v>68.35</v>
      </c>
      <c r="S5978" s="17" t="str">
        <f aca="false">INDEX(dProdutos!$D$2:$D$47,MATCH(E5978,dProdutos!$A$2:$A$47,0))</f>
        <v>Calçados</v>
      </c>
    </row>
    <row r="5979" customFormat="false" ht="15" hidden="false" customHeight="false" outlineLevel="0" collapsed="false">
      <c r="A5979" s="17" t="s">
        <v>5162</v>
      </c>
      <c r="B5979" s="17" t="n">
        <v>3</v>
      </c>
      <c r="C5979" s="21" t="n">
        <v>46047</v>
      </c>
      <c r="D5979" s="17" t="s">
        <v>1001</v>
      </c>
      <c r="E5979" s="17" t="s">
        <v>108</v>
      </c>
      <c r="F5979" s="17" t="s">
        <v>1490</v>
      </c>
      <c r="G5979" s="17" t="s">
        <v>62</v>
      </c>
      <c r="H5979" s="17" t="s">
        <v>1537</v>
      </c>
      <c r="I5979" s="17" t="s">
        <v>1524</v>
      </c>
      <c r="J5979" s="17" t="n">
        <v>3</v>
      </c>
      <c r="K5979" s="15" t="n">
        <v>265.9</v>
      </c>
      <c r="L5979" s="22" t="n">
        <v>0.05</v>
      </c>
      <c r="M5979" s="15" t="n">
        <v>0</v>
      </c>
      <c r="N5979" s="15" t="n">
        <f aca="false">J5979*K5979</f>
        <v>797.7</v>
      </c>
      <c r="O5979" s="15" t="n">
        <f aca="false">N5979*L5979</f>
        <v>39.885</v>
      </c>
      <c r="P5979" s="15" t="n">
        <f aca="false">N5979-O5979</f>
        <v>757.815</v>
      </c>
      <c r="Q5979" s="15" t="n">
        <f aca="false">J5979*INDEX(dProdutos!$F$2:$F$47,MATCH(E5979,dProdutos!$A$2:$A$47,0))</f>
        <v>466.86</v>
      </c>
      <c r="R5979" s="15" t="n">
        <f aca="false">IF(I5979="Cancelado",0,P5979-Q5979)</f>
        <v>290.955</v>
      </c>
      <c r="S5979" s="17" t="str">
        <f aca="false">INDEX(dProdutos!$D$2:$D$47,MATCH(E5979,dProdutos!$A$2:$A$47,0))</f>
        <v>Moda Masculina</v>
      </c>
    </row>
    <row r="5980" customFormat="false" ht="15" hidden="false" customHeight="false" outlineLevel="0" collapsed="false">
      <c r="A5980" s="17" t="s">
        <v>5163</v>
      </c>
      <c r="B5980" s="17" t="n">
        <v>1</v>
      </c>
      <c r="C5980" s="21" t="n">
        <v>46047</v>
      </c>
      <c r="D5980" s="17" t="s">
        <v>757</v>
      </c>
      <c r="E5980" s="17" t="s">
        <v>111</v>
      </c>
      <c r="F5980" s="17" t="s">
        <v>1503</v>
      </c>
      <c r="G5980" s="17" t="s">
        <v>61</v>
      </c>
      <c r="H5980" s="17" t="s">
        <v>1537</v>
      </c>
      <c r="I5980" s="17" t="s">
        <v>1524</v>
      </c>
      <c r="J5980" s="17" t="n">
        <v>1</v>
      </c>
      <c r="K5980" s="15" t="n">
        <v>188.9</v>
      </c>
      <c r="L5980" s="22" t="n">
        <v>0</v>
      </c>
      <c r="M5980" s="15" t="n">
        <v>22.68</v>
      </c>
      <c r="N5980" s="15" t="n">
        <f aca="false">J5980*K5980</f>
        <v>188.9</v>
      </c>
      <c r="O5980" s="15" t="n">
        <f aca="false">N5980*L5980</f>
        <v>0</v>
      </c>
      <c r="P5980" s="15" t="n">
        <f aca="false">N5980-O5980</f>
        <v>188.9</v>
      </c>
      <c r="Q5980" s="15" t="n">
        <f aca="false">J5980*INDEX(dProdutos!$F$2:$F$47,MATCH(E5980,dProdutos!$A$2:$A$47,0))</f>
        <v>88.32</v>
      </c>
      <c r="R5980" s="15" t="n">
        <f aca="false">IF(I5980="Cancelado",0,P5980-Q5980)</f>
        <v>100.58</v>
      </c>
      <c r="S5980" s="17" t="str">
        <f aca="false">INDEX(dProdutos!$D$2:$D$47,MATCH(E5980,dProdutos!$A$2:$A$47,0))</f>
        <v>Moda Masculina</v>
      </c>
    </row>
    <row r="5981" customFormat="false" ht="15" hidden="false" customHeight="false" outlineLevel="0" collapsed="false">
      <c r="A5981" s="17" t="s">
        <v>5164</v>
      </c>
      <c r="B5981" s="17" t="n">
        <v>1</v>
      </c>
      <c r="C5981" s="21" t="n">
        <v>46047</v>
      </c>
      <c r="D5981" s="17" t="s">
        <v>447</v>
      </c>
      <c r="E5981" s="17" t="s">
        <v>141</v>
      </c>
      <c r="F5981" s="17" t="s">
        <v>1495</v>
      </c>
      <c r="G5981" s="17" t="s">
        <v>62</v>
      </c>
      <c r="H5981" s="17" t="s">
        <v>1523</v>
      </c>
      <c r="I5981" s="17" t="s">
        <v>1541</v>
      </c>
      <c r="J5981" s="17" t="n">
        <v>1</v>
      </c>
      <c r="K5981" s="15" t="n">
        <v>131.9</v>
      </c>
      <c r="L5981" s="22" t="n">
        <v>0</v>
      </c>
      <c r="M5981" s="15" t="n">
        <v>29.53</v>
      </c>
      <c r="N5981" s="15" t="n">
        <f aca="false">J5981*K5981</f>
        <v>131.9</v>
      </c>
      <c r="O5981" s="15" t="n">
        <f aca="false">N5981*L5981</f>
        <v>0</v>
      </c>
      <c r="P5981" s="15" t="n">
        <f aca="false">N5981-O5981</f>
        <v>131.9</v>
      </c>
      <c r="Q5981" s="15" t="n">
        <f aca="false">J5981*INDEX(dProdutos!$F$2:$F$47,MATCH(E5981,dProdutos!$A$2:$A$47,0))</f>
        <v>81.66</v>
      </c>
      <c r="R5981" s="15" t="n">
        <f aca="false">IF(I5981="Cancelado",0,P5981-Q5981)</f>
        <v>50.24</v>
      </c>
      <c r="S5981" s="17" t="str">
        <f aca="false">INDEX(dProdutos!$D$2:$D$47,MATCH(E5981,dProdutos!$A$2:$A$47,0))</f>
        <v>Acessórios</v>
      </c>
    </row>
    <row r="5982" customFormat="false" ht="15" hidden="false" customHeight="false" outlineLevel="0" collapsed="false">
      <c r="A5982" s="17" t="s">
        <v>5165</v>
      </c>
      <c r="B5982" s="17" t="n">
        <v>1</v>
      </c>
      <c r="C5982" s="21" t="n">
        <v>46047</v>
      </c>
      <c r="D5982" s="17" t="s">
        <v>590</v>
      </c>
      <c r="E5982" s="17" t="s">
        <v>156</v>
      </c>
      <c r="F5982" s="17" t="s">
        <v>1503</v>
      </c>
      <c r="G5982" s="17" t="s">
        <v>63</v>
      </c>
      <c r="H5982" s="17" t="s">
        <v>1523</v>
      </c>
      <c r="I5982" s="17" t="s">
        <v>1524</v>
      </c>
      <c r="J5982" s="17" t="n">
        <v>1</v>
      </c>
      <c r="K5982" s="15" t="n">
        <v>192.9</v>
      </c>
      <c r="L5982" s="22" t="n">
        <v>0.15</v>
      </c>
      <c r="M5982" s="15" t="n">
        <v>14.16</v>
      </c>
      <c r="N5982" s="15" t="n">
        <f aca="false">J5982*K5982</f>
        <v>192.9</v>
      </c>
      <c r="O5982" s="15" t="n">
        <f aca="false">N5982*L5982</f>
        <v>28.935</v>
      </c>
      <c r="P5982" s="15" t="n">
        <f aca="false">N5982-O5982</f>
        <v>163.965</v>
      </c>
      <c r="Q5982" s="15" t="n">
        <f aca="false">J5982*INDEX(dProdutos!$F$2:$F$47,MATCH(E5982,dProdutos!$A$2:$A$47,0))</f>
        <v>80.38</v>
      </c>
      <c r="R5982" s="15" t="n">
        <f aca="false">IF(I5982="Cancelado",0,P5982-Q5982)</f>
        <v>83.585</v>
      </c>
      <c r="S5982" s="17" t="str">
        <f aca="false">INDEX(dProdutos!$D$2:$D$47,MATCH(E5982,dProdutos!$A$2:$A$47,0))</f>
        <v>Acessórios</v>
      </c>
    </row>
    <row r="5983" customFormat="false" ht="15" hidden="false" customHeight="false" outlineLevel="0" collapsed="false">
      <c r="A5983" s="17" t="s">
        <v>5165</v>
      </c>
      <c r="B5983" s="17" t="n">
        <v>2</v>
      </c>
      <c r="C5983" s="21" t="n">
        <v>46047</v>
      </c>
      <c r="D5983" s="17" t="s">
        <v>590</v>
      </c>
      <c r="E5983" s="17" t="s">
        <v>141</v>
      </c>
      <c r="F5983" s="17" t="s">
        <v>1503</v>
      </c>
      <c r="G5983" s="17" t="s">
        <v>63</v>
      </c>
      <c r="H5983" s="17" t="s">
        <v>1523</v>
      </c>
      <c r="I5983" s="17" t="s">
        <v>1524</v>
      </c>
      <c r="J5983" s="17" t="n">
        <v>1</v>
      </c>
      <c r="K5983" s="15" t="n">
        <v>131.9</v>
      </c>
      <c r="L5983" s="22" t="n">
        <v>0</v>
      </c>
      <c r="M5983" s="15" t="n">
        <v>0</v>
      </c>
      <c r="N5983" s="15" t="n">
        <f aca="false">J5983*K5983</f>
        <v>131.9</v>
      </c>
      <c r="O5983" s="15" t="n">
        <f aca="false">N5983*L5983</f>
        <v>0</v>
      </c>
      <c r="P5983" s="15" t="n">
        <f aca="false">N5983-O5983</f>
        <v>131.9</v>
      </c>
      <c r="Q5983" s="15" t="n">
        <f aca="false">J5983*INDEX(dProdutos!$F$2:$F$47,MATCH(E5983,dProdutos!$A$2:$A$47,0))</f>
        <v>81.66</v>
      </c>
      <c r="R5983" s="15" t="n">
        <f aca="false">IF(I5983="Cancelado",0,P5983-Q5983)</f>
        <v>50.24</v>
      </c>
      <c r="S5983" s="17" t="str">
        <f aca="false">INDEX(dProdutos!$D$2:$D$47,MATCH(E5983,dProdutos!$A$2:$A$47,0))</f>
        <v>Acessórios</v>
      </c>
    </row>
    <row r="5984" customFormat="false" ht="15" hidden="false" customHeight="false" outlineLevel="0" collapsed="false">
      <c r="A5984" s="17" t="s">
        <v>5166</v>
      </c>
      <c r="B5984" s="17" t="n">
        <v>1</v>
      </c>
      <c r="C5984" s="21" t="n">
        <v>46047</v>
      </c>
      <c r="D5984" s="17" t="s">
        <v>979</v>
      </c>
      <c r="E5984" s="17" t="s">
        <v>138</v>
      </c>
      <c r="F5984" s="17" t="s">
        <v>1490</v>
      </c>
      <c r="G5984" s="17" t="s">
        <v>59</v>
      </c>
      <c r="H5984" s="17" t="s">
        <v>1537</v>
      </c>
      <c r="I5984" s="17" t="s">
        <v>1524</v>
      </c>
      <c r="J5984" s="17" t="n">
        <v>1</v>
      </c>
      <c r="K5984" s="15" t="n">
        <v>231.9</v>
      </c>
      <c r="L5984" s="22" t="n">
        <v>0</v>
      </c>
      <c r="M5984" s="15" t="n">
        <v>25.23</v>
      </c>
      <c r="N5984" s="15" t="n">
        <f aca="false">J5984*K5984</f>
        <v>231.9</v>
      </c>
      <c r="O5984" s="15" t="n">
        <f aca="false">N5984*L5984</f>
        <v>0</v>
      </c>
      <c r="P5984" s="15" t="n">
        <f aca="false">N5984-O5984</f>
        <v>231.9</v>
      </c>
      <c r="Q5984" s="15" t="n">
        <f aca="false">J5984*INDEX(dProdutos!$F$2:$F$47,MATCH(E5984,dProdutos!$A$2:$A$47,0))</f>
        <v>132.21</v>
      </c>
      <c r="R5984" s="15" t="n">
        <f aca="false">IF(I5984="Cancelado",0,P5984-Q5984)</f>
        <v>99.69</v>
      </c>
      <c r="S5984" s="17" t="str">
        <f aca="false">INDEX(dProdutos!$D$2:$D$47,MATCH(E5984,dProdutos!$A$2:$A$47,0))</f>
        <v>Calçados</v>
      </c>
    </row>
    <row r="5985" customFormat="false" ht="15" hidden="false" customHeight="false" outlineLevel="0" collapsed="false">
      <c r="A5985" s="17" t="s">
        <v>5166</v>
      </c>
      <c r="B5985" s="17" t="n">
        <v>2</v>
      </c>
      <c r="C5985" s="21" t="n">
        <v>46047</v>
      </c>
      <c r="D5985" s="17" t="s">
        <v>979</v>
      </c>
      <c r="E5985" s="17" t="s">
        <v>132</v>
      </c>
      <c r="F5985" s="17" t="s">
        <v>1490</v>
      </c>
      <c r="G5985" s="17" t="s">
        <v>59</v>
      </c>
      <c r="H5985" s="17" t="s">
        <v>1537</v>
      </c>
      <c r="I5985" s="17" t="s">
        <v>1524</v>
      </c>
      <c r="J5985" s="17" t="n">
        <v>1</v>
      </c>
      <c r="K5985" s="15" t="n">
        <v>179.9</v>
      </c>
      <c r="L5985" s="22" t="n">
        <v>0.2</v>
      </c>
      <c r="M5985" s="15" t="n">
        <v>0</v>
      </c>
      <c r="N5985" s="15" t="n">
        <f aca="false">J5985*K5985</f>
        <v>179.9</v>
      </c>
      <c r="O5985" s="15" t="n">
        <f aca="false">N5985*L5985</f>
        <v>35.98</v>
      </c>
      <c r="P5985" s="15" t="n">
        <f aca="false">N5985-O5985</f>
        <v>143.92</v>
      </c>
      <c r="Q5985" s="15" t="n">
        <f aca="false">J5985*INDEX(dProdutos!$F$2:$F$47,MATCH(E5985,dProdutos!$A$2:$A$47,0))</f>
        <v>93.56</v>
      </c>
      <c r="R5985" s="15" t="n">
        <f aca="false">IF(I5985="Cancelado",0,P5985-Q5985)</f>
        <v>50.36</v>
      </c>
      <c r="S5985" s="17" t="str">
        <f aca="false">INDEX(dProdutos!$D$2:$D$47,MATCH(E5985,dProdutos!$A$2:$A$47,0))</f>
        <v>Calçados</v>
      </c>
    </row>
    <row r="5986" customFormat="false" ht="15" hidden="false" customHeight="false" outlineLevel="0" collapsed="false">
      <c r="A5986" s="17" t="s">
        <v>5166</v>
      </c>
      <c r="B5986" s="17" t="n">
        <v>3</v>
      </c>
      <c r="C5986" s="21" t="n">
        <v>46047</v>
      </c>
      <c r="D5986" s="17" t="s">
        <v>979</v>
      </c>
      <c r="E5986" s="17" t="s">
        <v>126</v>
      </c>
      <c r="F5986" s="17" t="s">
        <v>1490</v>
      </c>
      <c r="G5986" s="17" t="s">
        <v>59</v>
      </c>
      <c r="H5986" s="17" t="s">
        <v>1537</v>
      </c>
      <c r="I5986" s="17" t="s">
        <v>1524</v>
      </c>
      <c r="J5986" s="17" t="n">
        <v>1</v>
      </c>
      <c r="K5986" s="15" t="n">
        <v>296.9</v>
      </c>
      <c r="L5986" s="22" t="n">
        <v>0</v>
      </c>
      <c r="M5986" s="15" t="n">
        <v>0</v>
      </c>
      <c r="N5986" s="15" t="n">
        <f aca="false">J5986*K5986</f>
        <v>296.9</v>
      </c>
      <c r="O5986" s="15" t="n">
        <f aca="false">N5986*L5986</f>
        <v>0</v>
      </c>
      <c r="P5986" s="15" t="n">
        <f aca="false">N5986-O5986</f>
        <v>296.9</v>
      </c>
      <c r="Q5986" s="15" t="n">
        <f aca="false">J5986*INDEX(dProdutos!$F$2:$F$47,MATCH(E5986,dProdutos!$A$2:$A$47,0))</f>
        <v>135.24</v>
      </c>
      <c r="R5986" s="15" t="n">
        <f aca="false">IF(I5986="Cancelado",0,P5986-Q5986)</f>
        <v>161.66</v>
      </c>
      <c r="S5986" s="17" t="str">
        <f aca="false">INDEX(dProdutos!$D$2:$D$47,MATCH(E5986,dProdutos!$A$2:$A$47,0))</f>
        <v>Calçados</v>
      </c>
    </row>
    <row r="5987" customFormat="false" ht="15" hidden="false" customHeight="false" outlineLevel="0" collapsed="false">
      <c r="A5987" s="17" t="s">
        <v>5167</v>
      </c>
      <c r="B5987" s="17" t="n">
        <v>1</v>
      </c>
      <c r="C5987" s="21" t="n">
        <v>46047</v>
      </c>
      <c r="D5987" s="17" t="s">
        <v>505</v>
      </c>
      <c r="E5987" s="17" t="s">
        <v>162</v>
      </c>
      <c r="F5987" s="17" t="s">
        <v>1487</v>
      </c>
      <c r="G5987" s="17" t="s">
        <v>59</v>
      </c>
      <c r="H5987" s="17" t="s">
        <v>1537</v>
      </c>
      <c r="I5987" s="17" t="s">
        <v>1524</v>
      </c>
      <c r="J5987" s="17" t="n">
        <v>1</v>
      </c>
      <c r="K5987" s="15" t="n">
        <v>231.9</v>
      </c>
      <c r="L5987" s="22" t="n">
        <v>0.05</v>
      </c>
      <c r="M5987" s="15" t="n">
        <v>0</v>
      </c>
      <c r="N5987" s="15" t="n">
        <f aca="false">J5987*K5987</f>
        <v>231.9</v>
      </c>
      <c r="O5987" s="15" t="n">
        <f aca="false">N5987*L5987</f>
        <v>11.595</v>
      </c>
      <c r="P5987" s="15" t="n">
        <f aca="false">N5987-O5987</f>
        <v>220.305</v>
      </c>
      <c r="Q5987" s="15" t="n">
        <f aca="false">J5987*INDEX(dProdutos!$F$2:$F$47,MATCH(E5987,dProdutos!$A$2:$A$47,0))</f>
        <v>134.41</v>
      </c>
      <c r="R5987" s="15" t="n">
        <f aca="false">IF(I5987="Cancelado",0,P5987-Q5987)</f>
        <v>85.895</v>
      </c>
      <c r="S5987" s="17" t="str">
        <f aca="false">INDEX(dProdutos!$D$2:$D$47,MATCH(E5987,dProdutos!$A$2:$A$47,0))</f>
        <v>Casa</v>
      </c>
    </row>
    <row r="5988" customFormat="false" ht="15" hidden="false" customHeight="false" outlineLevel="0" collapsed="false">
      <c r="A5988" s="17" t="s">
        <v>5167</v>
      </c>
      <c r="B5988" s="17" t="n">
        <v>2</v>
      </c>
      <c r="C5988" s="21" t="n">
        <v>46047</v>
      </c>
      <c r="D5988" s="17" t="s">
        <v>505</v>
      </c>
      <c r="E5988" s="17" t="s">
        <v>135</v>
      </c>
      <c r="F5988" s="17" t="s">
        <v>1487</v>
      </c>
      <c r="G5988" s="17" t="s">
        <v>59</v>
      </c>
      <c r="H5988" s="17" t="s">
        <v>1537</v>
      </c>
      <c r="I5988" s="17" t="s">
        <v>1524</v>
      </c>
      <c r="J5988" s="17" t="n">
        <v>1</v>
      </c>
      <c r="K5988" s="15" t="n">
        <v>200.9</v>
      </c>
      <c r="L5988" s="22" t="n">
        <v>0</v>
      </c>
      <c r="M5988" s="15" t="n">
        <v>0</v>
      </c>
      <c r="N5988" s="15" t="n">
        <f aca="false">J5988*K5988</f>
        <v>200.9</v>
      </c>
      <c r="O5988" s="15" t="n">
        <f aca="false">N5988*L5988</f>
        <v>0</v>
      </c>
      <c r="P5988" s="15" t="n">
        <f aca="false">N5988-O5988</f>
        <v>200.9</v>
      </c>
      <c r="Q5988" s="15" t="n">
        <f aca="false">J5988*INDEX(dProdutos!$F$2:$F$47,MATCH(E5988,dProdutos!$A$2:$A$47,0))</f>
        <v>80.73</v>
      </c>
      <c r="R5988" s="15" t="n">
        <f aca="false">IF(I5988="Cancelado",0,P5988-Q5988)</f>
        <v>120.17</v>
      </c>
      <c r="S5988" s="17" t="str">
        <f aca="false">INDEX(dProdutos!$D$2:$D$47,MATCH(E5988,dProdutos!$A$2:$A$47,0))</f>
        <v>Calçados</v>
      </c>
    </row>
    <row r="5989" customFormat="false" ht="15" hidden="false" customHeight="false" outlineLevel="0" collapsed="false">
      <c r="A5989" s="17" t="s">
        <v>5168</v>
      </c>
      <c r="B5989" s="17" t="n">
        <v>1</v>
      </c>
      <c r="C5989" s="21" t="n">
        <v>46048</v>
      </c>
      <c r="D5989" s="17" t="s">
        <v>435</v>
      </c>
      <c r="E5989" s="17" t="s">
        <v>195</v>
      </c>
      <c r="F5989" s="17" t="s">
        <v>1499</v>
      </c>
      <c r="G5989" s="17" t="s">
        <v>59</v>
      </c>
      <c r="H5989" s="17" t="s">
        <v>1523</v>
      </c>
      <c r="I5989" s="17" t="s">
        <v>1524</v>
      </c>
      <c r="J5989" s="17" t="n">
        <v>1</v>
      </c>
      <c r="K5989" s="15" t="n">
        <v>72.9</v>
      </c>
      <c r="L5989" s="22" t="n">
        <v>0.15</v>
      </c>
      <c r="M5989" s="15" t="n">
        <v>12.52</v>
      </c>
      <c r="N5989" s="15" t="n">
        <f aca="false">J5989*K5989</f>
        <v>72.9</v>
      </c>
      <c r="O5989" s="15" t="n">
        <f aca="false">N5989*L5989</f>
        <v>10.935</v>
      </c>
      <c r="P5989" s="15" t="n">
        <f aca="false">N5989-O5989</f>
        <v>61.965</v>
      </c>
      <c r="Q5989" s="15" t="n">
        <f aca="false">J5989*INDEX(dProdutos!$F$2:$F$47,MATCH(E5989,dProdutos!$A$2:$A$47,0))</f>
        <v>39.23</v>
      </c>
      <c r="R5989" s="15" t="n">
        <f aca="false">IF(I5989="Cancelado",0,P5989-Q5989)</f>
        <v>22.735</v>
      </c>
      <c r="S5989" s="17" t="str">
        <f aca="false">INDEX(dProdutos!$D$2:$D$47,MATCH(E5989,dProdutos!$A$2:$A$47,0))</f>
        <v>Eletrônicos</v>
      </c>
    </row>
    <row r="5990" customFormat="false" ht="15" hidden="false" customHeight="false" outlineLevel="0" collapsed="false">
      <c r="A5990" s="17" t="s">
        <v>5169</v>
      </c>
      <c r="B5990" s="17" t="n">
        <v>1</v>
      </c>
      <c r="C5990" s="21" t="n">
        <v>46048</v>
      </c>
      <c r="D5990" s="17" t="s">
        <v>1408</v>
      </c>
      <c r="E5990" s="17" t="s">
        <v>150</v>
      </c>
      <c r="F5990" s="17" t="s">
        <v>1497</v>
      </c>
      <c r="G5990" s="17" t="s">
        <v>59</v>
      </c>
      <c r="H5990" s="17" t="s">
        <v>1537</v>
      </c>
      <c r="I5990" s="17" t="s">
        <v>1524</v>
      </c>
      <c r="J5990" s="17" t="n">
        <v>1</v>
      </c>
      <c r="K5990" s="15" t="n">
        <v>71.9</v>
      </c>
      <c r="L5990" s="22" t="n">
        <v>0</v>
      </c>
      <c r="M5990" s="15" t="n">
        <v>23.07</v>
      </c>
      <c r="N5990" s="15" t="n">
        <f aca="false">J5990*K5990</f>
        <v>71.9</v>
      </c>
      <c r="O5990" s="15" t="n">
        <f aca="false">N5990*L5990</f>
        <v>0</v>
      </c>
      <c r="P5990" s="15" t="n">
        <f aca="false">N5990-O5990</f>
        <v>71.9</v>
      </c>
      <c r="Q5990" s="15" t="n">
        <f aca="false">J5990*INDEX(dProdutos!$F$2:$F$47,MATCH(E5990,dProdutos!$A$2:$A$47,0))</f>
        <v>27.38</v>
      </c>
      <c r="R5990" s="15" t="n">
        <f aca="false">IF(I5990="Cancelado",0,P5990-Q5990)</f>
        <v>44.52</v>
      </c>
      <c r="S5990" s="17" t="str">
        <f aca="false">INDEX(dProdutos!$D$2:$D$47,MATCH(E5990,dProdutos!$A$2:$A$47,0))</f>
        <v>Acessórios</v>
      </c>
    </row>
    <row r="5991" customFormat="false" ht="15" hidden="false" customHeight="false" outlineLevel="0" collapsed="false">
      <c r="A5991" s="17" t="s">
        <v>5170</v>
      </c>
      <c r="B5991" s="17" t="n">
        <v>1</v>
      </c>
      <c r="C5991" s="21" t="n">
        <v>46048</v>
      </c>
      <c r="D5991" s="17" t="s">
        <v>1209</v>
      </c>
      <c r="E5991" s="17" t="s">
        <v>192</v>
      </c>
      <c r="F5991" s="17" t="s">
        <v>1503</v>
      </c>
      <c r="G5991" s="17" t="s">
        <v>61</v>
      </c>
      <c r="H5991" s="17" t="s">
        <v>1523</v>
      </c>
      <c r="I5991" s="17" t="s">
        <v>1524</v>
      </c>
      <c r="J5991" s="17" t="n">
        <v>1</v>
      </c>
      <c r="K5991" s="15" t="n">
        <v>245.9</v>
      </c>
      <c r="L5991" s="22" t="n">
        <v>0</v>
      </c>
      <c r="M5991" s="15" t="n">
        <v>21.55</v>
      </c>
      <c r="N5991" s="15" t="n">
        <f aca="false">J5991*K5991</f>
        <v>245.9</v>
      </c>
      <c r="O5991" s="15" t="n">
        <f aca="false">N5991*L5991</f>
        <v>0</v>
      </c>
      <c r="P5991" s="15" t="n">
        <f aca="false">N5991-O5991</f>
        <v>245.9</v>
      </c>
      <c r="Q5991" s="15" t="n">
        <f aca="false">J5991*INDEX(dProdutos!$F$2:$F$47,MATCH(E5991,dProdutos!$A$2:$A$47,0))</f>
        <v>107.78</v>
      </c>
      <c r="R5991" s="15" t="n">
        <f aca="false">IF(I5991="Cancelado",0,P5991-Q5991)</f>
        <v>138.12</v>
      </c>
      <c r="S5991" s="17" t="str">
        <f aca="false">INDEX(dProdutos!$D$2:$D$47,MATCH(E5991,dProdutos!$A$2:$A$47,0))</f>
        <v>Eletrônicos</v>
      </c>
    </row>
    <row r="5992" customFormat="false" ht="15" hidden="false" customHeight="false" outlineLevel="0" collapsed="false">
      <c r="A5992" s="17" t="s">
        <v>5171</v>
      </c>
      <c r="B5992" s="17" t="n">
        <v>1</v>
      </c>
      <c r="C5992" s="21" t="n">
        <v>46048</v>
      </c>
      <c r="D5992" s="17" t="s">
        <v>1363</v>
      </c>
      <c r="E5992" s="17" t="s">
        <v>73</v>
      </c>
      <c r="F5992" s="17" t="s">
        <v>1501</v>
      </c>
      <c r="G5992" s="17" t="s">
        <v>64</v>
      </c>
      <c r="H5992" s="17" t="s">
        <v>1523</v>
      </c>
      <c r="I5992" s="17" t="s">
        <v>1524</v>
      </c>
      <c r="J5992" s="17" t="n">
        <v>1</v>
      </c>
      <c r="K5992" s="15" t="n">
        <v>179.9</v>
      </c>
      <c r="L5992" s="22" t="n">
        <v>0</v>
      </c>
      <c r="M5992" s="15" t="n">
        <v>15.67</v>
      </c>
      <c r="N5992" s="15" t="n">
        <f aca="false">J5992*K5992</f>
        <v>179.9</v>
      </c>
      <c r="O5992" s="15" t="n">
        <f aca="false">N5992*L5992</f>
        <v>0</v>
      </c>
      <c r="P5992" s="15" t="n">
        <f aca="false">N5992-O5992</f>
        <v>179.9</v>
      </c>
      <c r="Q5992" s="15" t="n">
        <f aca="false">J5992*INDEX(dProdutos!$F$2:$F$47,MATCH(E5992,dProdutos!$A$2:$A$47,0))</f>
        <v>69.44</v>
      </c>
      <c r="R5992" s="15" t="n">
        <f aca="false">IF(I5992="Cancelado",0,P5992-Q5992)</f>
        <v>110.46</v>
      </c>
      <c r="S5992" s="17" t="str">
        <f aca="false">INDEX(dProdutos!$D$2:$D$47,MATCH(E5992,dProdutos!$A$2:$A$47,0))</f>
        <v>Moda Feminina</v>
      </c>
    </row>
    <row r="5993" customFormat="false" ht="15" hidden="false" customHeight="false" outlineLevel="0" collapsed="false">
      <c r="A5993" s="17" t="s">
        <v>5172</v>
      </c>
      <c r="B5993" s="17" t="n">
        <v>1</v>
      </c>
      <c r="C5993" s="21" t="n">
        <v>46048</v>
      </c>
      <c r="D5993" s="17" t="s">
        <v>411</v>
      </c>
      <c r="E5993" s="17" t="s">
        <v>114</v>
      </c>
      <c r="F5993" s="17" t="s">
        <v>1501</v>
      </c>
      <c r="G5993" s="17" t="s">
        <v>60</v>
      </c>
      <c r="H5993" s="17" t="s">
        <v>1537</v>
      </c>
      <c r="I5993" s="17" t="s">
        <v>1524</v>
      </c>
      <c r="J5993" s="17" t="n">
        <v>1</v>
      </c>
      <c r="K5993" s="15" t="n">
        <v>202.9</v>
      </c>
      <c r="L5993" s="22" t="n">
        <v>0</v>
      </c>
      <c r="M5993" s="15" t="n">
        <v>17.64</v>
      </c>
      <c r="N5993" s="15" t="n">
        <f aca="false">J5993*K5993</f>
        <v>202.9</v>
      </c>
      <c r="O5993" s="15" t="n">
        <f aca="false">N5993*L5993</f>
        <v>0</v>
      </c>
      <c r="P5993" s="15" t="n">
        <f aca="false">N5993-O5993</f>
        <v>202.9</v>
      </c>
      <c r="Q5993" s="15" t="n">
        <f aca="false">J5993*INDEX(dProdutos!$F$2:$F$47,MATCH(E5993,dProdutos!$A$2:$A$47,0))</f>
        <v>110.39</v>
      </c>
      <c r="R5993" s="15" t="n">
        <f aca="false">IF(I5993="Cancelado",0,P5993-Q5993)</f>
        <v>92.51</v>
      </c>
      <c r="S5993" s="17" t="str">
        <f aca="false">INDEX(dProdutos!$D$2:$D$47,MATCH(E5993,dProdutos!$A$2:$A$47,0))</f>
        <v>Moda Masculina</v>
      </c>
    </row>
    <row r="5994" customFormat="false" ht="15" hidden="false" customHeight="false" outlineLevel="0" collapsed="false">
      <c r="A5994" s="17" t="s">
        <v>5173</v>
      </c>
      <c r="B5994" s="17" t="n">
        <v>1</v>
      </c>
      <c r="C5994" s="21" t="n">
        <v>46048</v>
      </c>
      <c r="D5994" s="17" t="s">
        <v>1255</v>
      </c>
      <c r="E5994" s="17" t="s">
        <v>77</v>
      </c>
      <c r="F5994" s="17" t="s">
        <v>1501</v>
      </c>
      <c r="G5994" s="17" t="s">
        <v>62</v>
      </c>
      <c r="H5994" s="17" t="s">
        <v>1523</v>
      </c>
      <c r="I5994" s="17" t="s">
        <v>1524</v>
      </c>
      <c r="J5994" s="17" t="n">
        <v>1</v>
      </c>
      <c r="K5994" s="15" t="n">
        <v>198.9</v>
      </c>
      <c r="L5994" s="22" t="n">
        <v>0</v>
      </c>
      <c r="M5994" s="15" t="n">
        <v>0</v>
      </c>
      <c r="N5994" s="15" t="n">
        <f aca="false">J5994*K5994</f>
        <v>198.9</v>
      </c>
      <c r="O5994" s="15" t="n">
        <f aca="false">N5994*L5994</f>
        <v>0</v>
      </c>
      <c r="P5994" s="15" t="n">
        <f aca="false">N5994-O5994</f>
        <v>198.9</v>
      </c>
      <c r="Q5994" s="15" t="n">
        <f aca="false">J5994*INDEX(dProdutos!$F$2:$F$47,MATCH(E5994,dProdutos!$A$2:$A$47,0))</f>
        <v>107.88</v>
      </c>
      <c r="R5994" s="15" t="n">
        <f aca="false">IF(I5994="Cancelado",0,P5994-Q5994)</f>
        <v>91.02</v>
      </c>
      <c r="S5994" s="17" t="str">
        <f aca="false">INDEX(dProdutos!$D$2:$D$47,MATCH(E5994,dProdutos!$A$2:$A$47,0))</f>
        <v>Moda Feminina</v>
      </c>
    </row>
    <row r="5995" customFormat="false" ht="15" hidden="false" customHeight="false" outlineLevel="0" collapsed="false">
      <c r="A5995" s="17" t="s">
        <v>5174</v>
      </c>
      <c r="B5995" s="17" t="n">
        <v>1</v>
      </c>
      <c r="C5995" s="21" t="n">
        <v>46048</v>
      </c>
      <c r="D5995" s="17" t="s">
        <v>280</v>
      </c>
      <c r="E5995" s="17" t="s">
        <v>153</v>
      </c>
      <c r="F5995" s="17" t="s">
        <v>1490</v>
      </c>
      <c r="G5995" s="17" t="s">
        <v>64</v>
      </c>
      <c r="H5995" s="17" t="s">
        <v>1523</v>
      </c>
      <c r="I5995" s="17" t="s">
        <v>1524</v>
      </c>
      <c r="J5995" s="17" t="n">
        <v>1</v>
      </c>
      <c r="K5995" s="15" t="n">
        <v>165.9</v>
      </c>
      <c r="L5995" s="22" t="n">
        <v>0</v>
      </c>
      <c r="M5995" s="15" t="n">
        <v>0</v>
      </c>
      <c r="N5995" s="15" t="n">
        <f aca="false">J5995*K5995</f>
        <v>165.9</v>
      </c>
      <c r="O5995" s="15" t="n">
        <f aca="false">N5995*L5995</f>
        <v>0</v>
      </c>
      <c r="P5995" s="15" t="n">
        <f aca="false">N5995-O5995</f>
        <v>165.9</v>
      </c>
      <c r="Q5995" s="15" t="n">
        <f aca="false">J5995*INDEX(dProdutos!$F$2:$F$47,MATCH(E5995,dProdutos!$A$2:$A$47,0))</f>
        <v>67.28</v>
      </c>
      <c r="R5995" s="15" t="n">
        <f aca="false">IF(I5995="Cancelado",0,P5995-Q5995)</f>
        <v>98.62</v>
      </c>
      <c r="S5995" s="17" t="str">
        <f aca="false">INDEX(dProdutos!$D$2:$D$47,MATCH(E5995,dProdutos!$A$2:$A$47,0))</f>
        <v>Acessórios</v>
      </c>
    </row>
    <row r="5996" customFormat="false" ht="15" hidden="false" customHeight="false" outlineLevel="0" collapsed="false">
      <c r="A5996" s="17" t="s">
        <v>5175</v>
      </c>
      <c r="B5996" s="17" t="n">
        <v>1</v>
      </c>
      <c r="C5996" s="21" t="n">
        <v>46048</v>
      </c>
      <c r="D5996" s="17" t="s">
        <v>1128</v>
      </c>
      <c r="E5996" s="17" t="s">
        <v>192</v>
      </c>
      <c r="F5996" s="17" t="s">
        <v>1497</v>
      </c>
      <c r="G5996" s="17" t="s">
        <v>61</v>
      </c>
      <c r="H5996" s="17" t="s">
        <v>1537</v>
      </c>
      <c r="I5996" s="17" t="s">
        <v>1524</v>
      </c>
      <c r="J5996" s="17" t="n">
        <v>1</v>
      </c>
      <c r="K5996" s="15" t="n">
        <v>245.9</v>
      </c>
      <c r="L5996" s="22" t="n">
        <v>0.1</v>
      </c>
      <c r="M5996" s="15" t="n">
        <v>0</v>
      </c>
      <c r="N5996" s="15" t="n">
        <f aca="false">J5996*K5996</f>
        <v>245.9</v>
      </c>
      <c r="O5996" s="15" t="n">
        <f aca="false">N5996*L5996</f>
        <v>24.59</v>
      </c>
      <c r="P5996" s="15" t="n">
        <f aca="false">N5996-O5996</f>
        <v>221.31</v>
      </c>
      <c r="Q5996" s="15" t="n">
        <f aca="false">J5996*INDEX(dProdutos!$F$2:$F$47,MATCH(E5996,dProdutos!$A$2:$A$47,0))</f>
        <v>107.78</v>
      </c>
      <c r="R5996" s="15" t="n">
        <f aca="false">IF(I5996="Cancelado",0,P5996-Q5996)</f>
        <v>113.53</v>
      </c>
      <c r="S5996" s="17" t="str">
        <f aca="false">INDEX(dProdutos!$D$2:$D$47,MATCH(E5996,dProdutos!$A$2:$A$47,0))</f>
        <v>Eletrônicos</v>
      </c>
    </row>
    <row r="5997" customFormat="false" ht="15" hidden="false" customHeight="false" outlineLevel="0" collapsed="false">
      <c r="A5997" s="17" t="s">
        <v>5176</v>
      </c>
      <c r="B5997" s="17" t="n">
        <v>1</v>
      </c>
      <c r="C5997" s="21" t="n">
        <v>46048</v>
      </c>
      <c r="D5997" s="17" t="s">
        <v>897</v>
      </c>
      <c r="E5997" s="17" t="s">
        <v>117</v>
      </c>
      <c r="F5997" s="17" t="s">
        <v>1499</v>
      </c>
      <c r="G5997" s="17" t="s">
        <v>64</v>
      </c>
      <c r="H5997" s="17" t="s">
        <v>1537</v>
      </c>
      <c r="I5997" s="17" t="s">
        <v>1524</v>
      </c>
      <c r="J5997" s="17" t="n">
        <v>1</v>
      </c>
      <c r="K5997" s="15" t="n">
        <v>166.9</v>
      </c>
      <c r="L5997" s="22" t="n">
        <v>0.1</v>
      </c>
      <c r="M5997" s="15" t="n">
        <v>0</v>
      </c>
      <c r="N5997" s="15" t="n">
        <f aca="false">J5997*K5997</f>
        <v>166.9</v>
      </c>
      <c r="O5997" s="15" t="n">
        <f aca="false">N5997*L5997</f>
        <v>16.69</v>
      </c>
      <c r="P5997" s="15" t="n">
        <f aca="false">N5997-O5997</f>
        <v>150.21</v>
      </c>
      <c r="Q5997" s="15" t="n">
        <f aca="false">J5997*INDEX(dProdutos!$F$2:$F$47,MATCH(E5997,dProdutos!$A$2:$A$47,0))</f>
        <v>73.23</v>
      </c>
      <c r="R5997" s="15" t="n">
        <f aca="false">IF(I5997="Cancelado",0,P5997-Q5997)</f>
        <v>76.98</v>
      </c>
      <c r="S5997" s="17" t="str">
        <f aca="false">INDEX(dProdutos!$D$2:$D$47,MATCH(E5997,dProdutos!$A$2:$A$47,0))</f>
        <v>Moda Masculina</v>
      </c>
    </row>
    <row r="5998" customFormat="false" ht="15" hidden="false" customHeight="false" outlineLevel="0" collapsed="false">
      <c r="A5998" s="17" t="s">
        <v>5177</v>
      </c>
      <c r="B5998" s="17" t="n">
        <v>1</v>
      </c>
      <c r="C5998" s="21" t="n">
        <v>46048</v>
      </c>
      <c r="D5998" s="17" t="s">
        <v>1270</v>
      </c>
      <c r="E5998" s="17" t="s">
        <v>102</v>
      </c>
      <c r="F5998" s="17" t="s">
        <v>1490</v>
      </c>
      <c r="G5998" s="17" t="s">
        <v>61</v>
      </c>
      <c r="H5998" s="17" t="s">
        <v>1537</v>
      </c>
      <c r="I5998" s="17" t="s">
        <v>1524</v>
      </c>
      <c r="J5998" s="17" t="n">
        <v>3</v>
      </c>
      <c r="K5998" s="15" t="n">
        <v>65.9</v>
      </c>
      <c r="L5998" s="22" t="n">
        <v>0.15</v>
      </c>
      <c r="M5998" s="15" t="n">
        <v>0</v>
      </c>
      <c r="N5998" s="15" t="n">
        <f aca="false">J5998*K5998</f>
        <v>197.7</v>
      </c>
      <c r="O5998" s="15" t="n">
        <f aca="false">N5998*L5998</f>
        <v>29.655</v>
      </c>
      <c r="P5998" s="15" t="n">
        <f aca="false">N5998-O5998</f>
        <v>168.045</v>
      </c>
      <c r="Q5998" s="15" t="n">
        <f aca="false">J5998*INDEX(dProdutos!$F$2:$F$47,MATCH(E5998,dProdutos!$A$2:$A$47,0))</f>
        <v>89.04</v>
      </c>
      <c r="R5998" s="15" t="n">
        <f aca="false">IF(I5998="Cancelado",0,P5998-Q5998)</f>
        <v>79.005</v>
      </c>
      <c r="S5998" s="17" t="str">
        <f aca="false">INDEX(dProdutos!$D$2:$D$47,MATCH(E5998,dProdutos!$A$2:$A$47,0))</f>
        <v>Moda Masculina</v>
      </c>
    </row>
    <row r="5999" customFormat="false" ht="15" hidden="false" customHeight="false" outlineLevel="0" collapsed="false">
      <c r="A5999" s="17" t="s">
        <v>5178</v>
      </c>
      <c r="B5999" s="17" t="n">
        <v>1</v>
      </c>
      <c r="C5999" s="21" t="n">
        <v>46049</v>
      </c>
      <c r="D5999" s="17" t="s">
        <v>477</v>
      </c>
      <c r="E5999" s="17" t="s">
        <v>198</v>
      </c>
      <c r="F5999" s="17" t="s">
        <v>1487</v>
      </c>
      <c r="G5999" s="17" t="s">
        <v>59</v>
      </c>
      <c r="H5999" s="17" t="s">
        <v>1537</v>
      </c>
      <c r="I5999" s="17" t="s">
        <v>1524</v>
      </c>
      <c r="J5999" s="17" t="n">
        <v>1</v>
      </c>
      <c r="K5999" s="15" t="n">
        <v>253.9</v>
      </c>
      <c r="L5999" s="22" t="n">
        <v>0</v>
      </c>
      <c r="M5999" s="15" t="n">
        <v>0</v>
      </c>
      <c r="N5999" s="15" t="n">
        <f aca="false">J5999*K5999</f>
        <v>253.9</v>
      </c>
      <c r="O5999" s="15" t="n">
        <f aca="false">N5999*L5999</f>
        <v>0</v>
      </c>
      <c r="P5999" s="15" t="n">
        <f aca="false">N5999-O5999</f>
        <v>253.9</v>
      </c>
      <c r="Q5999" s="15" t="n">
        <f aca="false">J5999*INDEX(dProdutos!$F$2:$F$47,MATCH(E5999,dProdutos!$A$2:$A$47,0))</f>
        <v>99.78</v>
      </c>
      <c r="R5999" s="15" t="n">
        <f aca="false">IF(I5999="Cancelado",0,P5999-Q5999)</f>
        <v>154.12</v>
      </c>
      <c r="S5999" s="17" t="str">
        <f aca="false">INDEX(dProdutos!$D$2:$D$47,MATCH(E5999,dProdutos!$A$2:$A$47,0))</f>
        <v>Beleza</v>
      </c>
    </row>
    <row r="6000" customFormat="false" ht="15" hidden="false" customHeight="false" outlineLevel="0" collapsed="false">
      <c r="A6000" s="17" t="s">
        <v>5179</v>
      </c>
      <c r="B6000" s="17" t="n">
        <v>1</v>
      </c>
      <c r="C6000" s="21" t="n">
        <v>46049</v>
      </c>
      <c r="D6000" s="17" t="s">
        <v>499</v>
      </c>
      <c r="E6000" s="17" t="s">
        <v>105</v>
      </c>
      <c r="F6000" s="17" t="s">
        <v>1490</v>
      </c>
      <c r="G6000" s="17" t="s">
        <v>63</v>
      </c>
      <c r="H6000" s="17" t="s">
        <v>1523</v>
      </c>
      <c r="I6000" s="17" t="s">
        <v>1524</v>
      </c>
      <c r="J6000" s="17" t="n">
        <v>1</v>
      </c>
      <c r="K6000" s="15" t="n">
        <v>175.9</v>
      </c>
      <c r="L6000" s="22" t="n">
        <v>0</v>
      </c>
      <c r="M6000" s="15" t="n">
        <v>22.14</v>
      </c>
      <c r="N6000" s="15" t="n">
        <f aca="false">J6000*K6000</f>
        <v>175.9</v>
      </c>
      <c r="O6000" s="15" t="n">
        <f aca="false">N6000*L6000</f>
        <v>0</v>
      </c>
      <c r="P6000" s="15" t="n">
        <f aca="false">N6000-O6000</f>
        <v>175.9</v>
      </c>
      <c r="Q6000" s="15" t="n">
        <f aca="false">J6000*INDEX(dProdutos!$F$2:$F$47,MATCH(E6000,dProdutos!$A$2:$A$47,0))</f>
        <v>96.59</v>
      </c>
      <c r="R6000" s="15" t="n">
        <f aca="false">IF(I6000="Cancelado",0,P6000-Q6000)</f>
        <v>79.31</v>
      </c>
      <c r="S6000" s="17" t="str">
        <f aca="false">INDEX(dProdutos!$D$2:$D$47,MATCH(E6000,dProdutos!$A$2:$A$47,0))</f>
        <v>Moda Masculina</v>
      </c>
    </row>
    <row r="6001" customFormat="false" ht="15" hidden="false" customHeight="false" outlineLevel="0" collapsed="false">
      <c r="A6001" s="17" t="s">
        <v>5180</v>
      </c>
      <c r="B6001" s="17" t="n">
        <v>1</v>
      </c>
      <c r="C6001" s="21" t="n">
        <v>46049</v>
      </c>
      <c r="D6001" s="17" t="s">
        <v>224</v>
      </c>
      <c r="E6001" s="17" t="s">
        <v>177</v>
      </c>
      <c r="F6001" s="17" t="s">
        <v>1495</v>
      </c>
      <c r="G6001" s="17" t="s">
        <v>63</v>
      </c>
      <c r="H6001" s="17" t="s">
        <v>1537</v>
      </c>
      <c r="I6001" s="17" t="s">
        <v>1524</v>
      </c>
      <c r="J6001" s="17" t="n">
        <v>1</v>
      </c>
      <c r="K6001" s="15" t="n">
        <v>257.9</v>
      </c>
      <c r="L6001" s="22" t="n">
        <v>0</v>
      </c>
      <c r="M6001" s="15" t="n">
        <v>26.96</v>
      </c>
      <c r="N6001" s="15" t="n">
        <f aca="false">J6001*K6001</f>
        <v>257.9</v>
      </c>
      <c r="O6001" s="15" t="n">
        <f aca="false">N6001*L6001</f>
        <v>0</v>
      </c>
      <c r="P6001" s="15" t="n">
        <f aca="false">N6001-O6001</f>
        <v>257.9</v>
      </c>
      <c r="Q6001" s="15" t="n">
        <f aca="false">J6001*INDEX(dProdutos!$F$2:$F$47,MATCH(E6001,dProdutos!$A$2:$A$47,0))</f>
        <v>138.23</v>
      </c>
      <c r="R6001" s="15" t="n">
        <f aca="false">IF(I6001="Cancelado",0,P6001-Q6001)</f>
        <v>119.67</v>
      </c>
      <c r="S6001" s="17" t="str">
        <f aca="false">INDEX(dProdutos!$D$2:$D$47,MATCH(E6001,dProdutos!$A$2:$A$47,0))</f>
        <v>Casa</v>
      </c>
    </row>
    <row r="6002" customFormat="false" ht="15" hidden="false" customHeight="false" outlineLevel="0" collapsed="false">
      <c r="A6002" s="17" t="s">
        <v>5181</v>
      </c>
      <c r="B6002" s="17" t="n">
        <v>1</v>
      </c>
      <c r="C6002" s="21" t="n">
        <v>46049</v>
      </c>
      <c r="D6002" s="17" t="s">
        <v>593</v>
      </c>
      <c r="E6002" s="17" t="s">
        <v>85</v>
      </c>
      <c r="F6002" s="17" t="s">
        <v>1487</v>
      </c>
      <c r="G6002" s="17" t="s">
        <v>59</v>
      </c>
      <c r="H6002" s="17" t="s">
        <v>1523</v>
      </c>
      <c r="I6002" s="17" t="s">
        <v>1524</v>
      </c>
      <c r="J6002" s="17" t="n">
        <v>1</v>
      </c>
      <c r="K6002" s="15" t="n">
        <v>165.9</v>
      </c>
      <c r="L6002" s="22" t="n">
        <v>0.1</v>
      </c>
      <c r="M6002" s="15" t="n">
        <v>19.14</v>
      </c>
      <c r="N6002" s="15" t="n">
        <f aca="false">J6002*K6002</f>
        <v>165.9</v>
      </c>
      <c r="O6002" s="15" t="n">
        <f aca="false">N6002*L6002</f>
        <v>16.59</v>
      </c>
      <c r="P6002" s="15" t="n">
        <f aca="false">N6002-O6002</f>
        <v>149.31</v>
      </c>
      <c r="Q6002" s="15" t="n">
        <f aca="false">J6002*INDEX(dProdutos!$F$2:$F$47,MATCH(E6002,dProdutos!$A$2:$A$47,0))</f>
        <v>91.55</v>
      </c>
      <c r="R6002" s="15" t="n">
        <f aca="false">IF(I6002="Cancelado",0,P6002-Q6002)</f>
        <v>57.76</v>
      </c>
      <c r="S6002" s="17" t="str">
        <f aca="false">INDEX(dProdutos!$D$2:$D$47,MATCH(E6002,dProdutos!$A$2:$A$47,0))</f>
        <v>Moda Feminina</v>
      </c>
    </row>
    <row r="6003" customFormat="false" ht="15" hidden="false" customHeight="false" outlineLevel="0" collapsed="false">
      <c r="A6003" s="17" t="s">
        <v>5182</v>
      </c>
      <c r="B6003" s="17" t="n">
        <v>1</v>
      </c>
      <c r="C6003" s="21" t="n">
        <v>46049</v>
      </c>
      <c r="D6003" s="17" t="s">
        <v>1063</v>
      </c>
      <c r="E6003" s="17" t="s">
        <v>153</v>
      </c>
      <c r="F6003" s="17" t="s">
        <v>1499</v>
      </c>
      <c r="G6003" s="17" t="s">
        <v>61</v>
      </c>
      <c r="H6003" s="17" t="s">
        <v>1527</v>
      </c>
      <c r="I6003" s="17" t="s">
        <v>1524</v>
      </c>
      <c r="J6003" s="17" t="n">
        <v>1</v>
      </c>
      <c r="K6003" s="15" t="n">
        <v>165.9</v>
      </c>
      <c r="L6003" s="22" t="n">
        <v>0</v>
      </c>
      <c r="M6003" s="15" t="n">
        <v>32.7</v>
      </c>
      <c r="N6003" s="15" t="n">
        <f aca="false">J6003*K6003</f>
        <v>165.9</v>
      </c>
      <c r="O6003" s="15" t="n">
        <f aca="false">N6003*L6003</f>
        <v>0</v>
      </c>
      <c r="P6003" s="15" t="n">
        <f aca="false">N6003-O6003</f>
        <v>165.9</v>
      </c>
      <c r="Q6003" s="15" t="n">
        <f aca="false">J6003*INDEX(dProdutos!$F$2:$F$47,MATCH(E6003,dProdutos!$A$2:$A$47,0))</f>
        <v>67.28</v>
      </c>
      <c r="R6003" s="15" t="n">
        <f aca="false">IF(I6003="Cancelado",0,P6003-Q6003)</f>
        <v>98.62</v>
      </c>
      <c r="S6003" s="17" t="str">
        <f aca="false">INDEX(dProdutos!$D$2:$D$47,MATCH(E6003,dProdutos!$A$2:$A$47,0))</f>
        <v>Acessórios</v>
      </c>
    </row>
    <row r="6004" customFormat="false" ht="15" hidden="false" customHeight="false" outlineLevel="0" collapsed="false">
      <c r="A6004" s="17" t="s">
        <v>5182</v>
      </c>
      <c r="B6004" s="17" t="n">
        <v>2</v>
      </c>
      <c r="C6004" s="21" t="n">
        <v>46049</v>
      </c>
      <c r="D6004" s="17" t="s">
        <v>1063</v>
      </c>
      <c r="E6004" s="17" t="s">
        <v>111</v>
      </c>
      <c r="F6004" s="17" t="s">
        <v>1499</v>
      </c>
      <c r="G6004" s="17" t="s">
        <v>61</v>
      </c>
      <c r="H6004" s="17" t="s">
        <v>1527</v>
      </c>
      <c r="I6004" s="17" t="s">
        <v>1524</v>
      </c>
      <c r="J6004" s="17" t="n">
        <v>2</v>
      </c>
      <c r="K6004" s="15" t="n">
        <v>188.9</v>
      </c>
      <c r="L6004" s="22" t="n">
        <v>0.05</v>
      </c>
      <c r="M6004" s="15" t="n">
        <v>0</v>
      </c>
      <c r="N6004" s="15" t="n">
        <f aca="false">J6004*K6004</f>
        <v>377.8</v>
      </c>
      <c r="O6004" s="15" t="n">
        <f aca="false">N6004*L6004</f>
        <v>18.89</v>
      </c>
      <c r="P6004" s="15" t="n">
        <f aca="false">N6004-O6004</f>
        <v>358.91</v>
      </c>
      <c r="Q6004" s="15" t="n">
        <f aca="false">J6004*INDEX(dProdutos!$F$2:$F$47,MATCH(E6004,dProdutos!$A$2:$A$47,0))</f>
        <v>176.64</v>
      </c>
      <c r="R6004" s="15" t="n">
        <f aca="false">IF(I6004="Cancelado",0,P6004-Q6004)</f>
        <v>182.27</v>
      </c>
      <c r="S6004" s="17" t="str">
        <f aca="false">INDEX(dProdutos!$D$2:$D$47,MATCH(E6004,dProdutos!$A$2:$A$47,0))</f>
        <v>Moda Masculina</v>
      </c>
    </row>
    <row r="6005" customFormat="false" ht="15" hidden="false" customHeight="false" outlineLevel="0" collapsed="false">
      <c r="A6005" s="17" t="s">
        <v>5183</v>
      </c>
      <c r="B6005" s="17" t="n">
        <v>1</v>
      </c>
      <c r="C6005" s="21" t="n">
        <v>46049</v>
      </c>
      <c r="D6005" s="17" t="s">
        <v>680</v>
      </c>
      <c r="E6005" s="17" t="s">
        <v>210</v>
      </c>
      <c r="F6005" s="17" t="s">
        <v>1487</v>
      </c>
      <c r="G6005" s="17" t="s">
        <v>61</v>
      </c>
      <c r="H6005" s="17" t="s">
        <v>1537</v>
      </c>
      <c r="I6005" s="17" t="s">
        <v>1524</v>
      </c>
      <c r="J6005" s="17" t="n">
        <v>2</v>
      </c>
      <c r="K6005" s="15" t="n">
        <v>245.9</v>
      </c>
      <c r="L6005" s="22" t="n">
        <v>0</v>
      </c>
      <c r="M6005" s="15" t="n">
        <v>24.61</v>
      </c>
      <c r="N6005" s="15" t="n">
        <f aca="false">J6005*K6005</f>
        <v>491.8</v>
      </c>
      <c r="O6005" s="15" t="n">
        <f aca="false">N6005*L6005</f>
        <v>0</v>
      </c>
      <c r="P6005" s="15" t="n">
        <f aca="false">N6005-O6005</f>
        <v>491.8</v>
      </c>
      <c r="Q6005" s="15" t="n">
        <f aca="false">J6005*INDEX(dProdutos!$F$2:$F$47,MATCH(E6005,dProdutos!$A$2:$A$47,0))</f>
        <v>301.26</v>
      </c>
      <c r="R6005" s="15" t="n">
        <f aca="false">IF(I6005="Cancelado",0,P6005-Q6005)</f>
        <v>190.54</v>
      </c>
      <c r="S6005" s="17" t="str">
        <f aca="false">INDEX(dProdutos!$D$2:$D$47,MATCH(E6005,dProdutos!$A$2:$A$47,0))</f>
        <v>Beleza</v>
      </c>
    </row>
    <row r="6006" customFormat="false" ht="15" hidden="false" customHeight="false" outlineLevel="0" collapsed="false">
      <c r="A6006" s="17" t="s">
        <v>5183</v>
      </c>
      <c r="B6006" s="17" t="n">
        <v>2</v>
      </c>
      <c r="C6006" s="21" t="n">
        <v>46049</v>
      </c>
      <c r="D6006" s="17" t="s">
        <v>680</v>
      </c>
      <c r="E6006" s="17" t="s">
        <v>120</v>
      </c>
      <c r="F6006" s="17" t="s">
        <v>1487</v>
      </c>
      <c r="G6006" s="17" t="s">
        <v>61</v>
      </c>
      <c r="H6006" s="17" t="s">
        <v>1537</v>
      </c>
      <c r="I6006" s="17" t="s">
        <v>1524</v>
      </c>
      <c r="J6006" s="17" t="n">
        <v>1</v>
      </c>
      <c r="K6006" s="15" t="n">
        <v>96.9</v>
      </c>
      <c r="L6006" s="22" t="n">
        <v>0.05</v>
      </c>
      <c r="M6006" s="15" t="n">
        <v>0</v>
      </c>
      <c r="N6006" s="15" t="n">
        <f aca="false">J6006*K6006</f>
        <v>96.9</v>
      </c>
      <c r="O6006" s="15" t="n">
        <f aca="false">N6006*L6006</f>
        <v>4.845</v>
      </c>
      <c r="P6006" s="15" t="n">
        <f aca="false">N6006-O6006</f>
        <v>92.055</v>
      </c>
      <c r="Q6006" s="15" t="n">
        <f aca="false">J6006*INDEX(dProdutos!$F$2:$F$47,MATCH(E6006,dProdutos!$A$2:$A$47,0))</f>
        <v>44.36</v>
      </c>
      <c r="R6006" s="15" t="n">
        <f aca="false">IF(I6006="Cancelado",0,P6006-Q6006)</f>
        <v>47.695</v>
      </c>
      <c r="S6006" s="17" t="str">
        <f aca="false">INDEX(dProdutos!$D$2:$D$47,MATCH(E6006,dProdutos!$A$2:$A$47,0))</f>
        <v>Moda Masculina</v>
      </c>
    </row>
    <row r="6007" customFormat="false" ht="15" hidden="false" customHeight="false" outlineLevel="0" collapsed="false">
      <c r="A6007" s="17" t="s">
        <v>5184</v>
      </c>
      <c r="B6007" s="17" t="n">
        <v>1</v>
      </c>
      <c r="C6007" s="21" t="n">
        <v>46049</v>
      </c>
      <c r="D6007" s="17" t="s">
        <v>1265</v>
      </c>
      <c r="E6007" s="17" t="s">
        <v>150</v>
      </c>
      <c r="F6007" s="17" t="s">
        <v>1487</v>
      </c>
      <c r="G6007" s="17" t="s">
        <v>61</v>
      </c>
      <c r="H6007" s="17" t="s">
        <v>1537</v>
      </c>
      <c r="I6007" s="17" t="s">
        <v>1524</v>
      </c>
      <c r="J6007" s="17" t="n">
        <v>1</v>
      </c>
      <c r="K6007" s="15" t="n">
        <v>71.9</v>
      </c>
      <c r="L6007" s="22" t="n">
        <v>0.1</v>
      </c>
      <c r="M6007" s="15" t="n">
        <v>0</v>
      </c>
      <c r="N6007" s="15" t="n">
        <f aca="false">J6007*K6007</f>
        <v>71.9</v>
      </c>
      <c r="O6007" s="15" t="n">
        <f aca="false">N6007*L6007</f>
        <v>7.19</v>
      </c>
      <c r="P6007" s="15" t="n">
        <f aca="false">N6007-O6007</f>
        <v>64.71</v>
      </c>
      <c r="Q6007" s="15" t="n">
        <f aca="false">J6007*INDEX(dProdutos!$F$2:$F$47,MATCH(E6007,dProdutos!$A$2:$A$47,0))</f>
        <v>27.38</v>
      </c>
      <c r="R6007" s="15" t="n">
        <f aca="false">IF(I6007="Cancelado",0,P6007-Q6007)</f>
        <v>37.33</v>
      </c>
      <c r="S6007" s="17" t="str">
        <f aca="false">INDEX(dProdutos!$D$2:$D$47,MATCH(E6007,dProdutos!$A$2:$A$47,0))</f>
        <v>Acessórios</v>
      </c>
    </row>
    <row r="6008" customFormat="false" ht="15" hidden="false" customHeight="false" outlineLevel="0" collapsed="false">
      <c r="A6008" s="17" t="s">
        <v>5184</v>
      </c>
      <c r="B6008" s="17" t="n">
        <v>2</v>
      </c>
      <c r="C6008" s="21" t="n">
        <v>46049</v>
      </c>
      <c r="D6008" s="17" t="s">
        <v>1265</v>
      </c>
      <c r="E6008" s="17" t="s">
        <v>201</v>
      </c>
      <c r="F6008" s="17" t="s">
        <v>1487</v>
      </c>
      <c r="G6008" s="17" t="s">
        <v>61</v>
      </c>
      <c r="H6008" s="17" t="s">
        <v>1537</v>
      </c>
      <c r="I6008" s="17" t="s">
        <v>1524</v>
      </c>
      <c r="J6008" s="17" t="n">
        <v>2</v>
      </c>
      <c r="K6008" s="15" t="n">
        <v>236.9</v>
      </c>
      <c r="L6008" s="22" t="n">
        <v>0.2</v>
      </c>
      <c r="M6008" s="15" t="n">
        <v>0</v>
      </c>
      <c r="N6008" s="15" t="n">
        <f aca="false">J6008*K6008</f>
        <v>473.8</v>
      </c>
      <c r="O6008" s="15" t="n">
        <f aca="false">N6008*L6008</f>
        <v>94.76</v>
      </c>
      <c r="P6008" s="15" t="n">
        <f aca="false">N6008-O6008</f>
        <v>379.04</v>
      </c>
      <c r="Q6008" s="15" t="n">
        <f aca="false">J6008*INDEX(dProdutos!$F$2:$F$47,MATCH(E6008,dProdutos!$A$2:$A$47,0))</f>
        <v>192.46</v>
      </c>
      <c r="R6008" s="15" t="n">
        <f aca="false">IF(I6008="Cancelado",0,P6008-Q6008)</f>
        <v>186.58</v>
      </c>
      <c r="S6008" s="17" t="str">
        <f aca="false">INDEX(dProdutos!$D$2:$D$47,MATCH(E6008,dProdutos!$A$2:$A$47,0))</f>
        <v>Beleza</v>
      </c>
    </row>
    <row r="6009" customFormat="false" ht="15" hidden="false" customHeight="false" outlineLevel="0" collapsed="false">
      <c r="A6009" s="17" t="s">
        <v>5184</v>
      </c>
      <c r="B6009" s="17" t="n">
        <v>3</v>
      </c>
      <c r="C6009" s="21" t="n">
        <v>46049</v>
      </c>
      <c r="D6009" s="17" t="s">
        <v>1265</v>
      </c>
      <c r="E6009" s="17" t="s">
        <v>102</v>
      </c>
      <c r="F6009" s="17" t="s">
        <v>1487</v>
      </c>
      <c r="G6009" s="17" t="s">
        <v>61</v>
      </c>
      <c r="H6009" s="17" t="s">
        <v>1537</v>
      </c>
      <c r="I6009" s="17" t="s">
        <v>1524</v>
      </c>
      <c r="J6009" s="17" t="n">
        <v>2</v>
      </c>
      <c r="K6009" s="15" t="n">
        <v>65.9</v>
      </c>
      <c r="L6009" s="22" t="n">
        <v>0</v>
      </c>
      <c r="M6009" s="15" t="n">
        <v>0</v>
      </c>
      <c r="N6009" s="15" t="n">
        <f aca="false">J6009*K6009</f>
        <v>131.8</v>
      </c>
      <c r="O6009" s="15" t="n">
        <f aca="false">N6009*L6009</f>
        <v>0</v>
      </c>
      <c r="P6009" s="15" t="n">
        <f aca="false">N6009-O6009</f>
        <v>131.8</v>
      </c>
      <c r="Q6009" s="15" t="n">
        <f aca="false">J6009*INDEX(dProdutos!$F$2:$F$47,MATCH(E6009,dProdutos!$A$2:$A$47,0))</f>
        <v>59.36</v>
      </c>
      <c r="R6009" s="15" t="n">
        <f aca="false">IF(I6009="Cancelado",0,P6009-Q6009)</f>
        <v>72.44</v>
      </c>
      <c r="S6009" s="17" t="str">
        <f aca="false">INDEX(dProdutos!$D$2:$D$47,MATCH(E6009,dProdutos!$A$2:$A$47,0))</f>
        <v>Moda Masculina</v>
      </c>
    </row>
    <row r="6010" customFormat="false" ht="15" hidden="false" customHeight="false" outlineLevel="0" collapsed="false">
      <c r="A6010" s="17" t="s">
        <v>5185</v>
      </c>
      <c r="B6010" s="17" t="n">
        <v>1</v>
      </c>
      <c r="C6010" s="21" t="n">
        <v>46049</v>
      </c>
      <c r="D6010" s="17" t="s">
        <v>280</v>
      </c>
      <c r="E6010" s="17" t="s">
        <v>105</v>
      </c>
      <c r="F6010" s="17" t="s">
        <v>1497</v>
      </c>
      <c r="G6010" s="17" t="s">
        <v>59</v>
      </c>
      <c r="H6010" s="17" t="s">
        <v>1523</v>
      </c>
      <c r="I6010" s="17" t="s">
        <v>1524</v>
      </c>
      <c r="J6010" s="17" t="n">
        <v>1</v>
      </c>
      <c r="K6010" s="15" t="n">
        <v>175.9</v>
      </c>
      <c r="L6010" s="22" t="n">
        <v>0</v>
      </c>
      <c r="M6010" s="15" t="n">
        <v>0</v>
      </c>
      <c r="N6010" s="15" t="n">
        <f aca="false">J6010*K6010</f>
        <v>175.9</v>
      </c>
      <c r="O6010" s="15" t="n">
        <f aca="false">N6010*L6010</f>
        <v>0</v>
      </c>
      <c r="P6010" s="15" t="n">
        <f aca="false">N6010-O6010</f>
        <v>175.9</v>
      </c>
      <c r="Q6010" s="15" t="n">
        <f aca="false">J6010*INDEX(dProdutos!$F$2:$F$47,MATCH(E6010,dProdutos!$A$2:$A$47,0))</f>
        <v>96.59</v>
      </c>
      <c r="R6010" s="15" t="n">
        <f aca="false">IF(I6010="Cancelado",0,P6010-Q6010)</f>
        <v>79.31</v>
      </c>
      <c r="S6010" s="17" t="str">
        <f aca="false">INDEX(dProdutos!$D$2:$D$47,MATCH(E6010,dProdutos!$A$2:$A$47,0))</f>
        <v>Moda Masculina</v>
      </c>
    </row>
    <row r="6011" customFormat="false" ht="15" hidden="false" customHeight="false" outlineLevel="0" collapsed="false">
      <c r="A6011" s="17" t="s">
        <v>5186</v>
      </c>
      <c r="B6011" s="17" t="n">
        <v>1</v>
      </c>
      <c r="C6011" s="21" t="n">
        <v>46049</v>
      </c>
      <c r="D6011" s="17" t="s">
        <v>1194</v>
      </c>
      <c r="E6011" s="17" t="s">
        <v>105</v>
      </c>
      <c r="F6011" s="17" t="s">
        <v>1495</v>
      </c>
      <c r="G6011" s="17" t="s">
        <v>62</v>
      </c>
      <c r="H6011" s="17" t="s">
        <v>1523</v>
      </c>
      <c r="I6011" s="17" t="s">
        <v>1531</v>
      </c>
      <c r="J6011" s="17" t="n">
        <v>1</v>
      </c>
      <c r="K6011" s="15" t="n">
        <v>175.9</v>
      </c>
      <c r="L6011" s="22" t="n">
        <v>0</v>
      </c>
      <c r="M6011" s="15" t="n">
        <v>0</v>
      </c>
      <c r="N6011" s="15" t="n">
        <f aca="false">J6011*K6011</f>
        <v>175.9</v>
      </c>
      <c r="O6011" s="15" t="n">
        <f aca="false">N6011*L6011</f>
        <v>0</v>
      </c>
      <c r="P6011" s="15" t="n">
        <f aca="false">N6011-O6011</f>
        <v>175.9</v>
      </c>
      <c r="Q6011" s="15" t="n">
        <f aca="false">J6011*INDEX(dProdutos!$F$2:$F$47,MATCH(E6011,dProdutos!$A$2:$A$47,0))</f>
        <v>96.59</v>
      </c>
      <c r="R6011" s="15" t="n">
        <f aca="false">IF(I6011="Cancelado",0,P6011-Q6011)</f>
        <v>0</v>
      </c>
      <c r="S6011" s="17" t="str">
        <f aca="false">INDEX(dProdutos!$D$2:$D$47,MATCH(E6011,dProdutos!$A$2:$A$47,0))</f>
        <v>Moda Masculina</v>
      </c>
    </row>
    <row r="6012" customFormat="false" ht="15" hidden="false" customHeight="false" outlineLevel="0" collapsed="false">
      <c r="A6012" s="17" t="s">
        <v>5187</v>
      </c>
      <c r="B6012" s="17" t="n">
        <v>1</v>
      </c>
      <c r="C6012" s="21" t="n">
        <v>46050</v>
      </c>
      <c r="D6012" s="17" t="s">
        <v>382</v>
      </c>
      <c r="E6012" s="17" t="s">
        <v>88</v>
      </c>
      <c r="F6012" s="17" t="s">
        <v>1503</v>
      </c>
      <c r="G6012" s="17" t="s">
        <v>59</v>
      </c>
      <c r="H6012" s="17" t="s">
        <v>1523</v>
      </c>
      <c r="I6012" s="17" t="s">
        <v>1524</v>
      </c>
      <c r="J6012" s="17" t="n">
        <v>2</v>
      </c>
      <c r="K6012" s="15" t="n">
        <v>170.9</v>
      </c>
      <c r="L6012" s="22" t="n">
        <v>0.05</v>
      </c>
      <c r="M6012" s="15" t="n">
        <v>20.69</v>
      </c>
      <c r="N6012" s="15" t="n">
        <f aca="false">J6012*K6012</f>
        <v>341.8</v>
      </c>
      <c r="O6012" s="15" t="n">
        <f aca="false">N6012*L6012</f>
        <v>17.09</v>
      </c>
      <c r="P6012" s="15" t="n">
        <f aca="false">N6012-O6012</f>
        <v>324.71</v>
      </c>
      <c r="Q6012" s="15" t="n">
        <f aca="false">J6012*INDEX(dProdutos!$F$2:$F$47,MATCH(E6012,dProdutos!$A$2:$A$47,0))</f>
        <v>196.28</v>
      </c>
      <c r="R6012" s="15" t="n">
        <f aca="false">IF(I6012="Cancelado",0,P6012-Q6012)</f>
        <v>128.43</v>
      </c>
      <c r="S6012" s="17" t="str">
        <f aca="false">INDEX(dProdutos!$D$2:$D$47,MATCH(E6012,dProdutos!$A$2:$A$47,0))</f>
        <v>Moda Feminina</v>
      </c>
    </row>
    <row r="6013" customFormat="false" ht="15" hidden="false" customHeight="false" outlineLevel="0" collapsed="false">
      <c r="A6013" s="17" t="s">
        <v>5187</v>
      </c>
      <c r="B6013" s="17" t="n">
        <v>2</v>
      </c>
      <c r="C6013" s="21" t="n">
        <v>46050</v>
      </c>
      <c r="D6013" s="17" t="s">
        <v>382</v>
      </c>
      <c r="E6013" s="17" t="s">
        <v>95</v>
      </c>
      <c r="F6013" s="17" t="s">
        <v>1503</v>
      </c>
      <c r="G6013" s="17" t="s">
        <v>59</v>
      </c>
      <c r="H6013" s="17" t="s">
        <v>1523</v>
      </c>
      <c r="I6013" s="17" t="s">
        <v>1524</v>
      </c>
      <c r="J6013" s="17" t="n">
        <v>1</v>
      </c>
      <c r="K6013" s="15" t="n">
        <v>77.9</v>
      </c>
      <c r="L6013" s="22" t="n">
        <v>0.1</v>
      </c>
      <c r="M6013" s="15" t="n">
        <v>0</v>
      </c>
      <c r="N6013" s="15" t="n">
        <f aca="false">J6013*K6013</f>
        <v>77.9</v>
      </c>
      <c r="O6013" s="15" t="n">
        <f aca="false">N6013*L6013</f>
        <v>7.79</v>
      </c>
      <c r="P6013" s="15" t="n">
        <f aca="false">N6013-O6013</f>
        <v>70.11</v>
      </c>
      <c r="Q6013" s="15" t="n">
        <f aca="false">J6013*INDEX(dProdutos!$F$2:$F$47,MATCH(E6013,dProdutos!$A$2:$A$47,0))</f>
        <v>36.71</v>
      </c>
      <c r="R6013" s="15" t="n">
        <f aca="false">IF(I6013="Cancelado",0,P6013-Q6013)</f>
        <v>33.4</v>
      </c>
      <c r="S6013" s="17" t="str">
        <f aca="false">INDEX(dProdutos!$D$2:$D$47,MATCH(E6013,dProdutos!$A$2:$A$47,0))</f>
        <v>Moda Feminina</v>
      </c>
    </row>
    <row r="6014" customFormat="false" ht="15" hidden="false" customHeight="false" outlineLevel="0" collapsed="false">
      <c r="A6014" s="17" t="s">
        <v>5188</v>
      </c>
      <c r="B6014" s="17" t="n">
        <v>1</v>
      </c>
      <c r="C6014" s="21" t="n">
        <v>46050</v>
      </c>
      <c r="D6014" s="17" t="s">
        <v>525</v>
      </c>
      <c r="E6014" s="17" t="s">
        <v>150</v>
      </c>
      <c r="F6014" s="17" t="s">
        <v>1495</v>
      </c>
      <c r="G6014" s="17" t="s">
        <v>59</v>
      </c>
      <c r="H6014" s="17" t="s">
        <v>1537</v>
      </c>
      <c r="I6014" s="17" t="s">
        <v>1524</v>
      </c>
      <c r="J6014" s="17" t="n">
        <v>1</v>
      </c>
      <c r="K6014" s="15" t="n">
        <v>71.9</v>
      </c>
      <c r="L6014" s="22" t="n">
        <v>0</v>
      </c>
      <c r="M6014" s="15" t="n">
        <v>34.89</v>
      </c>
      <c r="N6014" s="15" t="n">
        <f aca="false">J6014*K6014</f>
        <v>71.9</v>
      </c>
      <c r="O6014" s="15" t="n">
        <f aca="false">N6014*L6014</f>
        <v>0</v>
      </c>
      <c r="P6014" s="15" t="n">
        <f aca="false">N6014-O6014</f>
        <v>71.9</v>
      </c>
      <c r="Q6014" s="15" t="n">
        <f aca="false">J6014*INDEX(dProdutos!$F$2:$F$47,MATCH(E6014,dProdutos!$A$2:$A$47,0))</f>
        <v>27.38</v>
      </c>
      <c r="R6014" s="15" t="n">
        <f aca="false">IF(I6014="Cancelado",0,P6014-Q6014)</f>
        <v>44.52</v>
      </c>
      <c r="S6014" s="17" t="str">
        <f aca="false">INDEX(dProdutos!$D$2:$D$47,MATCH(E6014,dProdutos!$A$2:$A$47,0))</f>
        <v>Acessórios</v>
      </c>
    </row>
    <row r="6015" customFormat="false" ht="15" hidden="false" customHeight="false" outlineLevel="0" collapsed="false">
      <c r="A6015" s="17" t="s">
        <v>5189</v>
      </c>
      <c r="B6015" s="17" t="n">
        <v>1</v>
      </c>
      <c r="C6015" s="21" t="n">
        <v>46050</v>
      </c>
      <c r="D6015" s="17" t="s">
        <v>474</v>
      </c>
      <c r="E6015" s="17" t="s">
        <v>92</v>
      </c>
      <c r="F6015" s="17" t="s">
        <v>1499</v>
      </c>
      <c r="G6015" s="17" t="s">
        <v>61</v>
      </c>
      <c r="H6015" s="17" t="s">
        <v>1537</v>
      </c>
      <c r="I6015" s="17" t="s">
        <v>1531</v>
      </c>
      <c r="J6015" s="17" t="n">
        <v>1</v>
      </c>
      <c r="K6015" s="15" t="n">
        <v>191.9</v>
      </c>
      <c r="L6015" s="22" t="n">
        <v>0.15</v>
      </c>
      <c r="M6015" s="15" t="n">
        <v>22.23</v>
      </c>
      <c r="N6015" s="15" t="n">
        <f aca="false">J6015*K6015</f>
        <v>191.9</v>
      </c>
      <c r="O6015" s="15" t="n">
        <f aca="false">N6015*L6015</f>
        <v>28.785</v>
      </c>
      <c r="P6015" s="15" t="n">
        <f aca="false">N6015-O6015</f>
        <v>163.115</v>
      </c>
      <c r="Q6015" s="15" t="n">
        <f aca="false">J6015*INDEX(dProdutos!$F$2:$F$47,MATCH(E6015,dProdutos!$A$2:$A$47,0))</f>
        <v>88.59</v>
      </c>
      <c r="R6015" s="15" t="n">
        <f aca="false">IF(I6015="Cancelado",0,P6015-Q6015)</f>
        <v>0</v>
      </c>
      <c r="S6015" s="17" t="str">
        <f aca="false">INDEX(dProdutos!$D$2:$D$47,MATCH(E6015,dProdutos!$A$2:$A$47,0))</f>
        <v>Moda Feminina</v>
      </c>
    </row>
    <row r="6016" customFormat="false" ht="15" hidden="false" customHeight="false" outlineLevel="0" collapsed="false">
      <c r="A6016" s="17" t="s">
        <v>5190</v>
      </c>
      <c r="B6016" s="17" t="n">
        <v>1</v>
      </c>
      <c r="C6016" s="21" t="n">
        <v>46051</v>
      </c>
      <c r="D6016" s="17" t="s">
        <v>333</v>
      </c>
      <c r="E6016" s="17" t="s">
        <v>95</v>
      </c>
      <c r="F6016" s="17" t="s">
        <v>1503</v>
      </c>
      <c r="G6016" s="17" t="s">
        <v>63</v>
      </c>
      <c r="H6016" s="17" t="s">
        <v>1537</v>
      </c>
      <c r="I6016" s="17" t="s">
        <v>1524</v>
      </c>
      <c r="J6016" s="17" t="n">
        <v>1</v>
      </c>
      <c r="K6016" s="15" t="n">
        <v>77.9</v>
      </c>
      <c r="L6016" s="22" t="n">
        <v>0</v>
      </c>
      <c r="M6016" s="15" t="n">
        <v>0</v>
      </c>
      <c r="N6016" s="15" t="n">
        <f aca="false">J6016*K6016</f>
        <v>77.9</v>
      </c>
      <c r="O6016" s="15" t="n">
        <f aca="false">N6016*L6016</f>
        <v>0</v>
      </c>
      <c r="P6016" s="15" t="n">
        <f aca="false">N6016-O6016</f>
        <v>77.9</v>
      </c>
      <c r="Q6016" s="15" t="n">
        <f aca="false">J6016*INDEX(dProdutos!$F$2:$F$47,MATCH(E6016,dProdutos!$A$2:$A$47,0))</f>
        <v>36.71</v>
      </c>
      <c r="R6016" s="15" t="n">
        <f aca="false">IF(I6016="Cancelado",0,P6016-Q6016)</f>
        <v>41.19</v>
      </c>
      <c r="S6016" s="17" t="str">
        <f aca="false">INDEX(dProdutos!$D$2:$D$47,MATCH(E6016,dProdutos!$A$2:$A$47,0))</f>
        <v>Moda Feminina</v>
      </c>
    </row>
    <row r="6017" customFormat="false" ht="15" hidden="false" customHeight="false" outlineLevel="0" collapsed="false">
      <c r="A6017" s="17" t="s">
        <v>5191</v>
      </c>
      <c r="B6017" s="17" t="n">
        <v>1</v>
      </c>
      <c r="C6017" s="21" t="n">
        <v>46051</v>
      </c>
      <c r="D6017" s="17" t="s">
        <v>1205</v>
      </c>
      <c r="E6017" s="17" t="s">
        <v>77</v>
      </c>
      <c r="F6017" s="17" t="s">
        <v>1501</v>
      </c>
      <c r="G6017" s="17" t="s">
        <v>59</v>
      </c>
      <c r="H6017" s="17" t="s">
        <v>1537</v>
      </c>
      <c r="I6017" s="17" t="s">
        <v>1524</v>
      </c>
      <c r="J6017" s="17" t="n">
        <v>1</v>
      </c>
      <c r="K6017" s="15" t="n">
        <v>198.9</v>
      </c>
      <c r="L6017" s="22" t="n">
        <v>0</v>
      </c>
      <c r="M6017" s="15" t="n">
        <v>12.2</v>
      </c>
      <c r="N6017" s="15" t="n">
        <f aca="false">J6017*K6017</f>
        <v>198.9</v>
      </c>
      <c r="O6017" s="15" t="n">
        <f aca="false">N6017*L6017</f>
        <v>0</v>
      </c>
      <c r="P6017" s="15" t="n">
        <f aca="false">N6017-O6017</f>
        <v>198.9</v>
      </c>
      <c r="Q6017" s="15" t="n">
        <f aca="false">J6017*INDEX(dProdutos!$F$2:$F$47,MATCH(E6017,dProdutos!$A$2:$A$47,0))</f>
        <v>107.88</v>
      </c>
      <c r="R6017" s="15" t="n">
        <f aca="false">IF(I6017="Cancelado",0,P6017-Q6017)</f>
        <v>91.02</v>
      </c>
      <c r="S6017" s="17" t="str">
        <f aca="false">INDEX(dProdutos!$D$2:$D$47,MATCH(E6017,dProdutos!$A$2:$A$47,0))</f>
        <v>Moda Feminina</v>
      </c>
    </row>
    <row r="6018" customFormat="false" ht="15" hidden="false" customHeight="false" outlineLevel="0" collapsed="false">
      <c r="A6018" s="17" t="s">
        <v>5191</v>
      </c>
      <c r="B6018" s="17" t="n">
        <v>2</v>
      </c>
      <c r="C6018" s="21" t="n">
        <v>46051</v>
      </c>
      <c r="D6018" s="17" t="s">
        <v>1205</v>
      </c>
      <c r="E6018" s="17" t="s">
        <v>129</v>
      </c>
      <c r="F6018" s="17" t="s">
        <v>1501</v>
      </c>
      <c r="G6018" s="17" t="s">
        <v>59</v>
      </c>
      <c r="H6018" s="17" t="s">
        <v>1537</v>
      </c>
      <c r="I6018" s="17" t="s">
        <v>1524</v>
      </c>
      <c r="J6018" s="17" t="n">
        <v>1</v>
      </c>
      <c r="K6018" s="15" t="n">
        <v>105.9</v>
      </c>
      <c r="L6018" s="22" t="n">
        <v>0.15</v>
      </c>
      <c r="M6018" s="15" t="n">
        <v>0</v>
      </c>
      <c r="N6018" s="15" t="n">
        <f aca="false">J6018*K6018</f>
        <v>105.9</v>
      </c>
      <c r="O6018" s="15" t="n">
        <f aca="false">N6018*L6018</f>
        <v>15.885</v>
      </c>
      <c r="P6018" s="15" t="n">
        <f aca="false">N6018-O6018</f>
        <v>90.015</v>
      </c>
      <c r="Q6018" s="15" t="n">
        <f aca="false">J6018*INDEX(dProdutos!$F$2:$F$47,MATCH(E6018,dProdutos!$A$2:$A$47,0))</f>
        <v>43.79</v>
      </c>
      <c r="R6018" s="15" t="n">
        <f aca="false">IF(I6018="Cancelado",0,P6018-Q6018)</f>
        <v>46.225</v>
      </c>
      <c r="S6018" s="17" t="str">
        <f aca="false">INDEX(dProdutos!$D$2:$D$47,MATCH(E6018,dProdutos!$A$2:$A$47,0))</f>
        <v>Calçados</v>
      </c>
    </row>
    <row r="6019" customFormat="false" ht="15" hidden="false" customHeight="false" outlineLevel="0" collapsed="false">
      <c r="A6019" s="17" t="s">
        <v>5191</v>
      </c>
      <c r="B6019" s="17" t="n">
        <v>3</v>
      </c>
      <c r="C6019" s="21" t="n">
        <v>46051</v>
      </c>
      <c r="D6019" s="17" t="s">
        <v>1205</v>
      </c>
      <c r="E6019" s="17" t="s">
        <v>132</v>
      </c>
      <c r="F6019" s="17" t="s">
        <v>1501</v>
      </c>
      <c r="G6019" s="17" t="s">
        <v>59</v>
      </c>
      <c r="H6019" s="17" t="s">
        <v>1537</v>
      </c>
      <c r="I6019" s="17" t="s">
        <v>1524</v>
      </c>
      <c r="J6019" s="17" t="n">
        <v>1</v>
      </c>
      <c r="K6019" s="15" t="n">
        <v>179.9</v>
      </c>
      <c r="L6019" s="22" t="n">
        <v>0.05</v>
      </c>
      <c r="M6019" s="15" t="n">
        <v>0</v>
      </c>
      <c r="N6019" s="15" t="n">
        <f aca="false">J6019*K6019</f>
        <v>179.9</v>
      </c>
      <c r="O6019" s="15" t="n">
        <f aca="false">N6019*L6019</f>
        <v>8.995</v>
      </c>
      <c r="P6019" s="15" t="n">
        <f aca="false">N6019-O6019</f>
        <v>170.905</v>
      </c>
      <c r="Q6019" s="15" t="n">
        <f aca="false">J6019*INDEX(dProdutos!$F$2:$F$47,MATCH(E6019,dProdutos!$A$2:$A$47,0))</f>
        <v>93.56</v>
      </c>
      <c r="R6019" s="15" t="n">
        <f aca="false">IF(I6019="Cancelado",0,P6019-Q6019)</f>
        <v>77.345</v>
      </c>
      <c r="S6019" s="17" t="str">
        <f aca="false">INDEX(dProdutos!$D$2:$D$47,MATCH(E6019,dProdutos!$A$2:$A$47,0))</f>
        <v>Calçados</v>
      </c>
    </row>
    <row r="6020" customFormat="false" ht="15" hidden="false" customHeight="false" outlineLevel="0" collapsed="false">
      <c r="A6020" s="17" t="s">
        <v>5191</v>
      </c>
      <c r="B6020" s="17" t="n">
        <v>4</v>
      </c>
      <c r="C6020" s="21" t="n">
        <v>46051</v>
      </c>
      <c r="D6020" s="17" t="s">
        <v>1205</v>
      </c>
      <c r="E6020" s="17" t="s">
        <v>147</v>
      </c>
      <c r="F6020" s="17" t="s">
        <v>1501</v>
      </c>
      <c r="G6020" s="17" t="s">
        <v>59</v>
      </c>
      <c r="H6020" s="17" t="s">
        <v>1537</v>
      </c>
      <c r="I6020" s="17" t="s">
        <v>1524</v>
      </c>
      <c r="J6020" s="17" t="n">
        <v>1</v>
      </c>
      <c r="K6020" s="15" t="n">
        <v>231.9</v>
      </c>
      <c r="L6020" s="22" t="n">
        <v>0.15</v>
      </c>
      <c r="M6020" s="15" t="n">
        <v>0</v>
      </c>
      <c r="N6020" s="15" t="n">
        <f aca="false">J6020*K6020</f>
        <v>231.9</v>
      </c>
      <c r="O6020" s="15" t="n">
        <f aca="false">N6020*L6020</f>
        <v>34.785</v>
      </c>
      <c r="P6020" s="15" t="n">
        <f aca="false">N6020-O6020</f>
        <v>197.115</v>
      </c>
      <c r="Q6020" s="15" t="n">
        <f aca="false">J6020*INDEX(dProdutos!$F$2:$F$47,MATCH(E6020,dProdutos!$A$2:$A$47,0))</f>
        <v>130.9</v>
      </c>
      <c r="R6020" s="15" t="n">
        <f aca="false">IF(I6020="Cancelado",0,P6020-Q6020)</f>
        <v>66.215</v>
      </c>
      <c r="S6020" s="17" t="str">
        <f aca="false">INDEX(dProdutos!$D$2:$D$47,MATCH(E6020,dProdutos!$A$2:$A$47,0))</f>
        <v>Acessórios</v>
      </c>
    </row>
    <row r="6021" customFormat="false" ht="15" hidden="false" customHeight="false" outlineLevel="0" collapsed="false">
      <c r="A6021" s="17" t="s">
        <v>5192</v>
      </c>
      <c r="B6021" s="17" t="n">
        <v>1</v>
      </c>
      <c r="C6021" s="21" t="n">
        <v>46051</v>
      </c>
      <c r="D6021" s="17" t="s">
        <v>910</v>
      </c>
      <c r="E6021" s="17" t="s">
        <v>144</v>
      </c>
      <c r="F6021" s="17" t="s">
        <v>1503</v>
      </c>
      <c r="G6021" s="17" t="s">
        <v>62</v>
      </c>
      <c r="H6021" s="17" t="s">
        <v>1537</v>
      </c>
      <c r="I6021" s="17" t="s">
        <v>1524</v>
      </c>
      <c r="J6021" s="17" t="n">
        <v>1</v>
      </c>
      <c r="K6021" s="15" t="n">
        <v>260.9</v>
      </c>
      <c r="L6021" s="22" t="n">
        <v>0</v>
      </c>
      <c r="M6021" s="15" t="n">
        <v>0</v>
      </c>
      <c r="N6021" s="15" t="n">
        <f aca="false">J6021*K6021</f>
        <v>260.9</v>
      </c>
      <c r="O6021" s="15" t="n">
        <f aca="false">N6021*L6021</f>
        <v>0</v>
      </c>
      <c r="P6021" s="15" t="n">
        <f aca="false">N6021-O6021</f>
        <v>260.9</v>
      </c>
      <c r="Q6021" s="15" t="n">
        <f aca="false">J6021*INDEX(dProdutos!$F$2:$F$47,MATCH(E6021,dProdutos!$A$2:$A$47,0))</f>
        <v>99.86</v>
      </c>
      <c r="R6021" s="15" t="n">
        <f aca="false">IF(I6021="Cancelado",0,P6021-Q6021)</f>
        <v>161.04</v>
      </c>
      <c r="S6021" s="17" t="str">
        <f aca="false">INDEX(dProdutos!$D$2:$D$47,MATCH(E6021,dProdutos!$A$2:$A$47,0))</f>
        <v>Acessórios</v>
      </c>
    </row>
    <row r="6022" customFormat="false" ht="15" hidden="false" customHeight="false" outlineLevel="0" collapsed="false">
      <c r="A6022" s="17" t="s">
        <v>5192</v>
      </c>
      <c r="B6022" s="17" t="n">
        <v>2</v>
      </c>
      <c r="C6022" s="21" t="n">
        <v>46051</v>
      </c>
      <c r="D6022" s="17" t="s">
        <v>910</v>
      </c>
      <c r="E6022" s="17" t="s">
        <v>186</v>
      </c>
      <c r="F6022" s="17" t="s">
        <v>1503</v>
      </c>
      <c r="G6022" s="17" t="s">
        <v>62</v>
      </c>
      <c r="H6022" s="17" t="s">
        <v>1537</v>
      </c>
      <c r="I6022" s="17" t="s">
        <v>1524</v>
      </c>
      <c r="J6022" s="17" t="n">
        <v>1</v>
      </c>
      <c r="K6022" s="15" t="n">
        <v>120.9</v>
      </c>
      <c r="L6022" s="22" t="n">
        <v>0.1</v>
      </c>
      <c r="M6022" s="15" t="n">
        <v>0</v>
      </c>
      <c r="N6022" s="15" t="n">
        <f aca="false">J6022*K6022</f>
        <v>120.9</v>
      </c>
      <c r="O6022" s="15" t="n">
        <f aca="false">N6022*L6022</f>
        <v>12.09</v>
      </c>
      <c r="P6022" s="15" t="n">
        <f aca="false">N6022-O6022</f>
        <v>108.81</v>
      </c>
      <c r="Q6022" s="15" t="n">
        <f aca="false">J6022*INDEX(dProdutos!$F$2:$F$47,MATCH(E6022,dProdutos!$A$2:$A$47,0))</f>
        <v>72.21</v>
      </c>
      <c r="R6022" s="15" t="n">
        <f aca="false">IF(I6022="Cancelado",0,P6022-Q6022)</f>
        <v>36.6</v>
      </c>
      <c r="S6022" s="17" t="str">
        <f aca="false">INDEX(dProdutos!$D$2:$D$47,MATCH(E6022,dProdutos!$A$2:$A$47,0))</f>
        <v>Eletrônicos</v>
      </c>
    </row>
    <row r="6023" customFormat="false" ht="15" hidden="false" customHeight="false" outlineLevel="0" collapsed="false">
      <c r="A6023" s="17" t="s">
        <v>5192</v>
      </c>
      <c r="B6023" s="17" t="n">
        <v>3</v>
      </c>
      <c r="C6023" s="21" t="n">
        <v>46051</v>
      </c>
      <c r="D6023" s="17" t="s">
        <v>910</v>
      </c>
      <c r="E6023" s="17" t="s">
        <v>105</v>
      </c>
      <c r="F6023" s="17" t="s">
        <v>1503</v>
      </c>
      <c r="G6023" s="17" t="s">
        <v>62</v>
      </c>
      <c r="H6023" s="17" t="s">
        <v>1537</v>
      </c>
      <c r="I6023" s="17" t="s">
        <v>1524</v>
      </c>
      <c r="J6023" s="17" t="n">
        <v>1</v>
      </c>
      <c r="K6023" s="15" t="n">
        <v>175.9</v>
      </c>
      <c r="L6023" s="22" t="n">
        <v>0</v>
      </c>
      <c r="M6023" s="15" t="n">
        <v>0</v>
      </c>
      <c r="N6023" s="15" t="n">
        <f aca="false">J6023*K6023</f>
        <v>175.9</v>
      </c>
      <c r="O6023" s="15" t="n">
        <f aca="false">N6023*L6023</f>
        <v>0</v>
      </c>
      <c r="P6023" s="15" t="n">
        <f aca="false">N6023-O6023</f>
        <v>175.9</v>
      </c>
      <c r="Q6023" s="15" t="n">
        <f aca="false">J6023*INDEX(dProdutos!$F$2:$F$47,MATCH(E6023,dProdutos!$A$2:$A$47,0))</f>
        <v>96.59</v>
      </c>
      <c r="R6023" s="15" t="n">
        <f aca="false">IF(I6023="Cancelado",0,P6023-Q6023)</f>
        <v>79.31</v>
      </c>
      <c r="S6023" s="17" t="str">
        <f aca="false">INDEX(dProdutos!$D$2:$D$47,MATCH(E6023,dProdutos!$A$2:$A$47,0))</f>
        <v>Moda Masculina</v>
      </c>
    </row>
    <row r="6024" customFormat="false" ht="15" hidden="false" customHeight="false" outlineLevel="0" collapsed="false">
      <c r="A6024" s="17" t="s">
        <v>5193</v>
      </c>
      <c r="B6024" s="17" t="n">
        <v>1</v>
      </c>
      <c r="C6024" s="21" t="n">
        <v>46051</v>
      </c>
      <c r="D6024" s="17" t="s">
        <v>549</v>
      </c>
      <c r="E6024" s="17" t="s">
        <v>144</v>
      </c>
      <c r="F6024" s="17" t="s">
        <v>1503</v>
      </c>
      <c r="G6024" s="17" t="s">
        <v>61</v>
      </c>
      <c r="H6024" s="17" t="s">
        <v>1537</v>
      </c>
      <c r="I6024" s="17" t="s">
        <v>1524</v>
      </c>
      <c r="J6024" s="17" t="n">
        <v>1</v>
      </c>
      <c r="K6024" s="15" t="n">
        <v>260.9</v>
      </c>
      <c r="L6024" s="22" t="n">
        <v>0.15</v>
      </c>
      <c r="M6024" s="15" t="n">
        <v>0</v>
      </c>
      <c r="N6024" s="15" t="n">
        <f aca="false">J6024*K6024</f>
        <v>260.9</v>
      </c>
      <c r="O6024" s="15" t="n">
        <f aca="false">N6024*L6024</f>
        <v>39.135</v>
      </c>
      <c r="P6024" s="15" t="n">
        <f aca="false">N6024-O6024</f>
        <v>221.765</v>
      </c>
      <c r="Q6024" s="15" t="n">
        <f aca="false">J6024*INDEX(dProdutos!$F$2:$F$47,MATCH(E6024,dProdutos!$A$2:$A$47,0))</f>
        <v>99.86</v>
      </c>
      <c r="R6024" s="15" t="n">
        <f aca="false">IF(I6024="Cancelado",0,P6024-Q6024)</f>
        <v>121.905</v>
      </c>
      <c r="S6024" s="17" t="str">
        <f aca="false">INDEX(dProdutos!$D$2:$D$47,MATCH(E6024,dProdutos!$A$2:$A$47,0))</f>
        <v>Acessórios</v>
      </c>
    </row>
    <row r="6025" customFormat="false" ht="15" hidden="false" customHeight="false" outlineLevel="0" collapsed="false">
      <c r="A6025" s="17" t="s">
        <v>5194</v>
      </c>
      <c r="B6025" s="17" t="n">
        <v>1</v>
      </c>
      <c r="C6025" s="21" t="n">
        <v>46051</v>
      </c>
      <c r="D6025" s="17" t="s">
        <v>1324</v>
      </c>
      <c r="E6025" s="17" t="s">
        <v>174</v>
      </c>
      <c r="F6025" s="17" t="s">
        <v>1499</v>
      </c>
      <c r="G6025" s="17" t="s">
        <v>59</v>
      </c>
      <c r="H6025" s="17" t="s">
        <v>1537</v>
      </c>
      <c r="I6025" s="17" t="s">
        <v>1524</v>
      </c>
      <c r="J6025" s="17" t="n">
        <v>1</v>
      </c>
      <c r="K6025" s="15" t="n">
        <v>250.9</v>
      </c>
      <c r="L6025" s="22" t="n">
        <v>0.05</v>
      </c>
      <c r="M6025" s="15" t="n">
        <v>0</v>
      </c>
      <c r="N6025" s="15" t="n">
        <f aca="false">J6025*K6025</f>
        <v>250.9</v>
      </c>
      <c r="O6025" s="15" t="n">
        <f aca="false">N6025*L6025</f>
        <v>12.545</v>
      </c>
      <c r="P6025" s="15" t="n">
        <f aca="false">N6025-O6025</f>
        <v>238.355</v>
      </c>
      <c r="Q6025" s="15" t="n">
        <f aca="false">J6025*INDEX(dProdutos!$F$2:$F$47,MATCH(E6025,dProdutos!$A$2:$A$47,0))</f>
        <v>151.28</v>
      </c>
      <c r="R6025" s="15" t="n">
        <f aca="false">IF(I6025="Cancelado",0,P6025-Q6025)</f>
        <v>87.075</v>
      </c>
      <c r="S6025" s="17" t="str">
        <f aca="false">INDEX(dProdutos!$D$2:$D$47,MATCH(E6025,dProdutos!$A$2:$A$47,0))</f>
        <v>Casa</v>
      </c>
    </row>
    <row r="6026" customFormat="false" ht="15" hidden="false" customHeight="false" outlineLevel="0" collapsed="false">
      <c r="A6026" s="17" t="s">
        <v>5195</v>
      </c>
      <c r="B6026" s="17" t="n">
        <v>1</v>
      </c>
      <c r="C6026" s="21" t="n">
        <v>46051</v>
      </c>
      <c r="D6026" s="17" t="s">
        <v>520</v>
      </c>
      <c r="E6026" s="17" t="s">
        <v>177</v>
      </c>
      <c r="F6026" s="17" t="s">
        <v>1497</v>
      </c>
      <c r="G6026" s="17" t="s">
        <v>59</v>
      </c>
      <c r="H6026" s="17" t="s">
        <v>1527</v>
      </c>
      <c r="I6026" s="17" t="s">
        <v>1524</v>
      </c>
      <c r="J6026" s="17" t="n">
        <v>2</v>
      </c>
      <c r="K6026" s="15" t="n">
        <v>257.9</v>
      </c>
      <c r="L6026" s="22" t="n">
        <v>0.1</v>
      </c>
      <c r="M6026" s="15" t="n">
        <v>0</v>
      </c>
      <c r="N6026" s="15" t="n">
        <f aca="false">J6026*K6026</f>
        <v>515.8</v>
      </c>
      <c r="O6026" s="15" t="n">
        <f aca="false">N6026*L6026</f>
        <v>51.58</v>
      </c>
      <c r="P6026" s="15" t="n">
        <f aca="false">N6026-O6026</f>
        <v>464.22</v>
      </c>
      <c r="Q6026" s="15" t="n">
        <f aca="false">J6026*INDEX(dProdutos!$F$2:$F$47,MATCH(E6026,dProdutos!$A$2:$A$47,0))</f>
        <v>276.46</v>
      </c>
      <c r="R6026" s="15" t="n">
        <f aca="false">IF(I6026="Cancelado",0,P6026-Q6026)</f>
        <v>187.76</v>
      </c>
      <c r="S6026" s="17" t="str">
        <f aca="false">INDEX(dProdutos!$D$2:$D$47,MATCH(E6026,dProdutos!$A$2:$A$47,0))</f>
        <v>Casa</v>
      </c>
    </row>
    <row r="6027" customFormat="false" ht="15" hidden="false" customHeight="false" outlineLevel="0" collapsed="false">
      <c r="A6027" s="17" t="s">
        <v>5195</v>
      </c>
      <c r="B6027" s="17" t="n">
        <v>2</v>
      </c>
      <c r="C6027" s="21" t="n">
        <v>46051</v>
      </c>
      <c r="D6027" s="17" t="s">
        <v>520</v>
      </c>
      <c r="E6027" s="17" t="s">
        <v>120</v>
      </c>
      <c r="F6027" s="17" t="s">
        <v>1497</v>
      </c>
      <c r="G6027" s="17" t="s">
        <v>59</v>
      </c>
      <c r="H6027" s="17" t="s">
        <v>1527</v>
      </c>
      <c r="I6027" s="17" t="s">
        <v>1524</v>
      </c>
      <c r="J6027" s="17" t="n">
        <v>1</v>
      </c>
      <c r="K6027" s="15" t="n">
        <v>96.9</v>
      </c>
      <c r="L6027" s="22" t="n">
        <v>0</v>
      </c>
      <c r="M6027" s="15" t="n">
        <v>0</v>
      </c>
      <c r="N6027" s="15" t="n">
        <f aca="false">J6027*K6027</f>
        <v>96.9</v>
      </c>
      <c r="O6027" s="15" t="n">
        <f aca="false">N6027*L6027</f>
        <v>0</v>
      </c>
      <c r="P6027" s="15" t="n">
        <f aca="false">N6027-O6027</f>
        <v>96.9</v>
      </c>
      <c r="Q6027" s="15" t="n">
        <f aca="false">J6027*INDEX(dProdutos!$F$2:$F$47,MATCH(E6027,dProdutos!$A$2:$A$47,0))</f>
        <v>44.36</v>
      </c>
      <c r="R6027" s="15" t="n">
        <f aca="false">IF(I6027="Cancelado",0,P6027-Q6027)</f>
        <v>52.54</v>
      </c>
      <c r="S6027" s="17" t="str">
        <f aca="false">INDEX(dProdutos!$D$2:$D$47,MATCH(E6027,dProdutos!$A$2:$A$47,0))</f>
        <v>Moda Masculina</v>
      </c>
    </row>
    <row r="6028" customFormat="false" ht="15" hidden="false" customHeight="false" outlineLevel="0" collapsed="false">
      <c r="A6028" s="17" t="s">
        <v>5196</v>
      </c>
      <c r="B6028" s="17" t="n">
        <v>1</v>
      </c>
      <c r="C6028" s="21" t="n">
        <v>46051</v>
      </c>
      <c r="D6028" s="17" t="s">
        <v>1397</v>
      </c>
      <c r="E6028" s="17" t="s">
        <v>120</v>
      </c>
      <c r="F6028" s="17" t="s">
        <v>1487</v>
      </c>
      <c r="G6028" s="17" t="s">
        <v>61</v>
      </c>
      <c r="H6028" s="17" t="s">
        <v>1537</v>
      </c>
      <c r="I6028" s="17" t="s">
        <v>1524</v>
      </c>
      <c r="J6028" s="17" t="n">
        <v>1</v>
      </c>
      <c r="K6028" s="15" t="n">
        <v>96.9</v>
      </c>
      <c r="L6028" s="22" t="n">
        <v>0.1</v>
      </c>
      <c r="M6028" s="15" t="n">
        <v>30.96</v>
      </c>
      <c r="N6028" s="15" t="n">
        <f aca="false">J6028*K6028</f>
        <v>96.9</v>
      </c>
      <c r="O6028" s="15" t="n">
        <f aca="false">N6028*L6028</f>
        <v>9.69</v>
      </c>
      <c r="P6028" s="15" t="n">
        <f aca="false">N6028-O6028</f>
        <v>87.21</v>
      </c>
      <c r="Q6028" s="15" t="n">
        <f aca="false">J6028*INDEX(dProdutos!$F$2:$F$47,MATCH(E6028,dProdutos!$A$2:$A$47,0))</f>
        <v>44.36</v>
      </c>
      <c r="R6028" s="15" t="n">
        <f aca="false">IF(I6028="Cancelado",0,P6028-Q6028)</f>
        <v>42.85</v>
      </c>
      <c r="S6028" s="17" t="str">
        <f aca="false">INDEX(dProdutos!$D$2:$D$47,MATCH(E6028,dProdutos!$A$2:$A$47,0))</f>
        <v>Moda Masculina</v>
      </c>
    </row>
    <row r="6029" customFormat="false" ht="15" hidden="false" customHeight="false" outlineLevel="0" collapsed="false">
      <c r="A6029" s="17" t="s">
        <v>5197</v>
      </c>
      <c r="B6029" s="17" t="n">
        <v>1</v>
      </c>
      <c r="C6029" s="21" t="n">
        <v>46052</v>
      </c>
      <c r="D6029" s="17" t="s">
        <v>1423</v>
      </c>
      <c r="E6029" s="17" t="s">
        <v>95</v>
      </c>
      <c r="F6029" s="17" t="s">
        <v>1503</v>
      </c>
      <c r="G6029" s="17" t="s">
        <v>60</v>
      </c>
      <c r="H6029" s="17" t="s">
        <v>1527</v>
      </c>
      <c r="I6029" s="17" t="s">
        <v>1524</v>
      </c>
      <c r="J6029" s="17" t="n">
        <v>1</v>
      </c>
      <c r="K6029" s="15" t="n">
        <v>77.9</v>
      </c>
      <c r="L6029" s="22" t="n">
        <v>0</v>
      </c>
      <c r="M6029" s="15" t="n">
        <v>31.57</v>
      </c>
      <c r="N6029" s="15" t="n">
        <f aca="false">J6029*K6029</f>
        <v>77.9</v>
      </c>
      <c r="O6029" s="15" t="n">
        <f aca="false">N6029*L6029</f>
        <v>0</v>
      </c>
      <c r="P6029" s="15" t="n">
        <f aca="false">N6029-O6029</f>
        <v>77.9</v>
      </c>
      <c r="Q6029" s="15" t="n">
        <f aca="false">J6029*INDEX(dProdutos!$F$2:$F$47,MATCH(E6029,dProdutos!$A$2:$A$47,0))</f>
        <v>36.71</v>
      </c>
      <c r="R6029" s="15" t="n">
        <f aca="false">IF(I6029="Cancelado",0,P6029-Q6029)</f>
        <v>41.19</v>
      </c>
      <c r="S6029" s="17" t="str">
        <f aca="false">INDEX(dProdutos!$D$2:$D$47,MATCH(E6029,dProdutos!$A$2:$A$47,0))</f>
        <v>Moda Feminina</v>
      </c>
    </row>
    <row r="6030" customFormat="false" ht="15" hidden="false" customHeight="false" outlineLevel="0" collapsed="false">
      <c r="A6030" s="17" t="s">
        <v>5197</v>
      </c>
      <c r="B6030" s="17" t="n">
        <v>2</v>
      </c>
      <c r="C6030" s="21" t="n">
        <v>46052</v>
      </c>
      <c r="D6030" s="17" t="s">
        <v>1423</v>
      </c>
      <c r="E6030" s="17" t="s">
        <v>132</v>
      </c>
      <c r="F6030" s="17" t="s">
        <v>1503</v>
      </c>
      <c r="G6030" s="17" t="s">
        <v>60</v>
      </c>
      <c r="H6030" s="17" t="s">
        <v>1527</v>
      </c>
      <c r="I6030" s="17" t="s">
        <v>1524</v>
      </c>
      <c r="J6030" s="17" t="n">
        <v>1</v>
      </c>
      <c r="K6030" s="15" t="n">
        <v>179.9</v>
      </c>
      <c r="L6030" s="22" t="n">
        <v>0.05</v>
      </c>
      <c r="M6030" s="15" t="n">
        <v>0</v>
      </c>
      <c r="N6030" s="15" t="n">
        <f aca="false">J6030*K6030</f>
        <v>179.9</v>
      </c>
      <c r="O6030" s="15" t="n">
        <f aca="false">N6030*L6030</f>
        <v>8.995</v>
      </c>
      <c r="P6030" s="15" t="n">
        <f aca="false">N6030-O6030</f>
        <v>170.905</v>
      </c>
      <c r="Q6030" s="15" t="n">
        <f aca="false">J6030*INDEX(dProdutos!$F$2:$F$47,MATCH(E6030,dProdutos!$A$2:$A$47,0))</f>
        <v>93.56</v>
      </c>
      <c r="R6030" s="15" t="n">
        <f aca="false">IF(I6030="Cancelado",0,P6030-Q6030)</f>
        <v>77.345</v>
      </c>
      <c r="S6030" s="17" t="str">
        <f aca="false">INDEX(dProdutos!$D$2:$D$47,MATCH(E6030,dProdutos!$A$2:$A$47,0))</f>
        <v>Calçados</v>
      </c>
    </row>
    <row r="6031" customFormat="false" ht="15" hidden="false" customHeight="false" outlineLevel="0" collapsed="false">
      <c r="A6031" s="17" t="s">
        <v>5198</v>
      </c>
      <c r="B6031" s="17" t="n">
        <v>1</v>
      </c>
      <c r="C6031" s="21" t="n">
        <v>46052</v>
      </c>
      <c r="D6031" s="17" t="s">
        <v>1099</v>
      </c>
      <c r="E6031" s="17" t="s">
        <v>171</v>
      </c>
      <c r="F6031" s="17" t="s">
        <v>1487</v>
      </c>
      <c r="G6031" s="17" t="s">
        <v>62</v>
      </c>
      <c r="H6031" s="17" t="s">
        <v>1527</v>
      </c>
      <c r="I6031" s="17" t="s">
        <v>1524</v>
      </c>
      <c r="J6031" s="17" t="n">
        <v>1</v>
      </c>
      <c r="K6031" s="15" t="n">
        <v>246.9</v>
      </c>
      <c r="L6031" s="22" t="n">
        <v>0</v>
      </c>
      <c r="M6031" s="15" t="n">
        <v>0</v>
      </c>
      <c r="N6031" s="15" t="n">
        <f aca="false">J6031*K6031</f>
        <v>246.9</v>
      </c>
      <c r="O6031" s="15" t="n">
        <f aca="false">N6031*L6031</f>
        <v>0</v>
      </c>
      <c r="P6031" s="15" t="n">
        <f aca="false">N6031-O6031</f>
        <v>246.9</v>
      </c>
      <c r="Q6031" s="15" t="n">
        <f aca="false">J6031*INDEX(dProdutos!$F$2:$F$47,MATCH(E6031,dProdutos!$A$2:$A$47,0))</f>
        <v>103.61</v>
      </c>
      <c r="R6031" s="15" t="n">
        <f aca="false">IF(I6031="Cancelado",0,P6031-Q6031)</f>
        <v>143.29</v>
      </c>
      <c r="S6031" s="17" t="str">
        <f aca="false">INDEX(dProdutos!$D$2:$D$47,MATCH(E6031,dProdutos!$A$2:$A$47,0))</f>
        <v>Casa</v>
      </c>
    </row>
    <row r="6032" customFormat="false" ht="15" hidden="false" customHeight="false" outlineLevel="0" collapsed="false">
      <c r="A6032" s="17" t="s">
        <v>5199</v>
      </c>
      <c r="B6032" s="17" t="n">
        <v>1</v>
      </c>
      <c r="C6032" s="21" t="n">
        <v>46052</v>
      </c>
      <c r="D6032" s="17" t="s">
        <v>1111</v>
      </c>
      <c r="E6032" s="17" t="s">
        <v>105</v>
      </c>
      <c r="F6032" s="17" t="s">
        <v>1499</v>
      </c>
      <c r="G6032" s="17" t="s">
        <v>59</v>
      </c>
      <c r="H6032" s="17" t="s">
        <v>1527</v>
      </c>
      <c r="I6032" s="17" t="s">
        <v>1524</v>
      </c>
      <c r="J6032" s="17" t="n">
        <v>1</v>
      </c>
      <c r="K6032" s="15" t="n">
        <v>175.9</v>
      </c>
      <c r="L6032" s="22" t="n">
        <v>0.1</v>
      </c>
      <c r="M6032" s="15" t="n">
        <v>23.21</v>
      </c>
      <c r="N6032" s="15" t="n">
        <f aca="false">J6032*K6032</f>
        <v>175.9</v>
      </c>
      <c r="O6032" s="15" t="n">
        <f aca="false">N6032*L6032</f>
        <v>17.59</v>
      </c>
      <c r="P6032" s="15" t="n">
        <f aca="false">N6032-O6032</f>
        <v>158.31</v>
      </c>
      <c r="Q6032" s="15" t="n">
        <f aca="false">J6032*INDEX(dProdutos!$F$2:$F$47,MATCH(E6032,dProdutos!$A$2:$A$47,0))</f>
        <v>96.59</v>
      </c>
      <c r="R6032" s="15" t="n">
        <f aca="false">IF(I6032="Cancelado",0,P6032-Q6032)</f>
        <v>61.72</v>
      </c>
      <c r="S6032" s="17" t="str">
        <f aca="false">INDEX(dProdutos!$D$2:$D$47,MATCH(E6032,dProdutos!$A$2:$A$47,0))</f>
        <v>Moda Masculina</v>
      </c>
    </row>
    <row r="6033" customFormat="false" ht="15" hidden="false" customHeight="false" outlineLevel="0" collapsed="false">
      <c r="A6033" s="17" t="s">
        <v>5200</v>
      </c>
      <c r="B6033" s="17" t="n">
        <v>1</v>
      </c>
      <c r="C6033" s="21" t="n">
        <v>46052</v>
      </c>
      <c r="D6033" s="17" t="s">
        <v>1191</v>
      </c>
      <c r="E6033" s="17" t="s">
        <v>201</v>
      </c>
      <c r="F6033" s="17" t="s">
        <v>1503</v>
      </c>
      <c r="G6033" s="17" t="s">
        <v>59</v>
      </c>
      <c r="H6033" s="17" t="s">
        <v>1523</v>
      </c>
      <c r="I6033" s="17" t="s">
        <v>1524</v>
      </c>
      <c r="J6033" s="17" t="n">
        <v>1</v>
      </c>
      <c r="K6033" s="15" t="n">
        <v>236.9</v>
      </c>
      <c r="L6033" s="22" t="n">
        <v>0</v>
      </c>
      <c r="M6033" s="15" t="n">
        <v>22.69</v>
      </c>
      <c r="N6033" s="15" t="n">
        <f aca="false">J6033*K6033</f>
        <v>236.9</v>
      </c>
      <c r="O6033" s="15" t="n">
        <f aca="false">N6033*L6033</f>
        <v>0</v>
      </c>
      <c r="P6033" s="15" t="n">
        <f aca="false">N6033-O6033</f>
        <v>236.9</v>
      </c>
      <c r="Q6033" s="15" t="n">
        <f aca="false">J6033*INDEX(dProdutos!$F$2:$F$47,MATCH(E6033,dProdutos!$A$2:$A$47,0))</f>
        <v>96.23</v>
      </c>
      <c r="R6033" s="15" t="n">
        <f aca="false">IF(I6033="Cancelado",0,P6033-Q6033)</f>
        <v>140.67</v>
      </c>
      <c r="S6033" s="17" t="str">
        <f aca="false">INDEX(dProdutos!$D$2:$D$47,MATCH(E6033,dProdutos!$A$2:$A$47,0))</f>
        <v>Beleza</v>
      </c>
    </row>
    <row r="6034" customFormat="false" ht="15" hidden="false" customHeight="false" outlineLevel="0" collapsed="false">
      <c r="A6034" s="17" t="s">
        <v>5201</v>
      </c>
      <c r="B6034" s="17" t="n">
        <v>1</v>
      </c>
      <c r="C6034" s="21" t="n">
        <v>46052</v>
      </c>
      <c r="D6034" s="17" t="s">
        <v>444</v>
      </c>
      <c r="E6034" s="17" t="s">
        <v>174</v>
      </c>
      <c r="F6034" s="17" t="s">
        <v>1490</v>
      </c>
      <c r="G6034" s="17" t="s">
        <v>63</v>
      </c>
      <c r="H6034" s="17" t="s">
        <v>1537</v>
      </c>
      <c r="I6034" s="17" t="s">
        <v>1524</v>
      </c>
      <c r="J6034" s="17" t="n">
        <v>1</v>
      </c>
      <c r="K6034" s="15" t="n">
        <v>250.9</v>
      </c>
      <c r="L6034" s="22" t="n">
        <v>0.15</v>
      </c>
      <c r="M6034" s="15" t="n">
        <v>14.53</v>
      </c>
      <c r="N6034" s="15" t="n">
        <f aca="false">J6034*K6034</f>
        <v>250.9</v>
      </c>
      <c r="O6034" s="15" t="n">
        <f aca="false">N6034*L6034</f>
        <v>37.635</v>
      </c>
      <c r="P6034" s="15" t="n">
        <f aca="false">N6034-O6034</f>
        <v>213.265</v>
      </c>
      <c r="Q6034" s="15" t="n">
        <f aca="false">J6034*INDEX(dProdutos!$F$2:$F$47,MATCH(E6034,dProdutos!$A$2:$A$47,0))</f>
        <v>151.28</v>
      </c>
      <c r="R6034" s="15" t="n">
        <f aca="false">IF(I6034="Cancelado",0,P6034-Q6034)</f>
        <v>61.985</v>
      </c>
      <c r="S6034" s="17" t="str">
        <f aca="false">INDEX(dProdutos!$D$2:$D$47,MATCH(E6034,dProdutos!$A$2:$A$47,0))</f>
        <v>Casa</v>
      </c>
    </row>
    <row r="6035" customFormat="false" ht="15" hidden="false" customHeight="false" outlineLevel="0" collapsed="false">
      <c r="A6035" s="17" t="s">
        <v>5202</v>
      </c>
      <c r="B6035" s="17" t="n">
        <v>1</v>
      </c>
      <c r="C6035" s="21" t="n">
        <v>46052</v>
      </c>
      <c r="D6035" s="17" t="s">
        <v>723</v>
      </c>
      <c r="E6035" s="17" t="s">
        <v>138</v>
      </c>
      <c r="F6035" s="17" t="s">
        <v>1490</v>
      </c>
      <c r="G6035" s="17" t="s">
        <v>59</v>
      </c>
      <c r="H6035" s="17" t="s">
        <v>1537</v>
      </c>
      <c r="I6035" s="17" t="s">
        <v>1524</v>
      </c>
      <c r="J6035" s="17" t="n">
        <v>1</v>
      </c>
      <c r="K6035" s="15" t="n">
        <v>231.9</v>
      </c>
      <c r="L6035" s="22" t="n">
        <v>0</v>
      </c>
      <c r="M6035" s="15" t="n">
        <v>16.43</v>
      </c>
      <c r="N6035" s="15" t="n">
        <f aca="false">J6035*K6035</f>
        <v>231.9</v>
      </c>
      <c r="O6035" s="15" t="n">
        <f aca="false">N6035*L6035</f>
        <v>0</v>
      </c>
      <c r="P6035" s="15" t="n">
        <f aca="false">N6035-O6035</f>
        <v>231.9</v>
      </c>
      <c r="Q6035" s="15" t="n">
        <f aca="false">J6035*INDEX(dProdutos!$F$2:$F$47,MATCH(E6035,dProdutos!$A$2:$A$47,0))</f>
        <v>132.21</v>
      </c>
      <c r="R6035" s="15" t="n">
        <f aca="false">IF(I6035="Cancelado",0,P6035-Q6035)</f>
        <v>99.69</v>
      </c>
      <c r="S6035" s="17" t="str">
        <f aca="false">INDEX(dProdutos!$D$2:$D$47,MATCH(E6035,dProdutos!$A$2:$A$47,0))</f>
        <v>Calçados</v>
      </c>
    </row>
    <row r="6036" customFormat="false" ht="15" hidden="false" customHeight="false" outlineLevel="0" collapsed="false">
      <c r="A6036" s="17" t="s">
        <v>5202</v>
      </c>
      <c r="B6036" s="17" t="n">
        <v>2</v>
      </c>
      <c r="C6036" s="21" t="n">
        <v>46052</v>
      </c>
      <c r="D6036" s="17" t="s">
        <v>723</v>
      </c>
      <c r="E6036" s="17" t="s">
        <v>207</v>
      </c>
      <c r="F6036" s="17" t="s">
        <v>1490</v>
      </c>
      <c r="G6036" s="17" t="s">
        <v>59</v>
      </c>
      <c r="H6036" s="17" t="s">
        <v>1537</v>
      </c>
      <c r="I6036" s="17" t="s">
        <v>1524</v>
      </c>
      <c r="J6036" s="17" t="n">
        <v>2</v>
      </c>
      <c r="K6036" s="15" t="n">
        <v>143.9</v>
      </c>
      <c r="L6036" s="22" t="n">
        <v>0</v>
      </c>
      <c r="M6036" s="15" t="n">
        <v>0</v>
      </c>
      <c r="N6036" s="15" t="n">
        <f aca="false">J6036*K6036</f>
        <v>287.8</v>
      </c>
      <c r="O6036" s="15" t="n">
        <f aca="false">N6036*L6036</f>
        <v>0</v>
      </c>
      <c r="P6036" s="15" t="n">
        <f aca="false">N6036-O6036</f>
        <v>287.8</v>
      </c>
      <c r="Q6036" s="15" t="n">
        <f aca="false">J6036*INDEX(dProdutos!$F$2:$F$47,MATCH(E6036,dProdutos!$A$2:$A$47,0))</f>
        <v>168.86</v>
      </c>
      <c r="R6036" s="15" t="n">
        <f aca="false">IF(I6036="Cancelado",0,P6036-Q6036)</f>
        <v>118.94</v>
      </c>
      <c r="S6036" s="17" t="str">
        <f aca="false">INDEX(dProdutos!$D$2:$D$47,MATCH(E6036,dProdutos!$A$2:$A$47,0))</f>
        <v>Beleza</v>
      </c>
    </row>
    <row r="6037" customFormat="false" ht="15" hidden="false" customHeight="false" outlineLevel="0" collapsed="false">
      <c r="A6037" s="17" t="s">
        <v>5203</v>
      </c>
      <c r="B6037" s="17" t="n">
        <v>1</v>
      </c>
      <c r="C6037" s="21" t="n">
        <v>46052</v>
      </c>
      <c r="D6037" s="17" t="s">
        <v>1386</v>
      </c>
      <c r="E6037" s="17" t="s">
        <v>105</v>
      </c>
      <c r="F6037" s="17" t="s">
        <v>1495</v>
      </c>
      <c r="G6037" s="17" t="s">
        <v>60</v>
      </c>
      <c r="H6037" s="17" t="s">
        <v>1523</v>
      </c>
      <c r="I6037" s="17" t="s">
        <v>1524</v>
      </c>
      <c r="J6037" s="17" t="n">
        <v>1</v>
      </c>
      <c r="K6037" s="15" t="n">
        <v>175.9</v>
      </c>
      <c r="L6037" s="22" t="n">
        <v>0</v>
      </c>
      <c r="M6037" s="15" t="n">
        <v>22.47</v>
      </c>
      <c r="N6037" s="15" t="n">
        <f aca="false">J6037*K6037</f>
        <v>175.9</v>
      </c>
      <c r="O6037" s="15" t="n">
        <f aca="false">N6037*L6037</f>
        <v>0</v>
      </c>
      <c r="P6037" s="15" t="n">
        <f aca="false">N6037-O6037</f>
        <v>175.9</v>
      </c>
      <c r="Q6037" s="15" t="n">
        <f aca="false">J6037*INDEX(dProdutos!$F$2:$F$47,MATCH(E6037,dProdutos!$A$2:$A$47,0))</f>
        <v>96.59</v>
      </c>
      <c r="R6037" s="15" t="n">
        <f aca="false">IF(I6037="Cancelado",0,P6037-Q6037)</f>
        <v>79.31</v>
      </c>
      <c r="S6037" s="17" t="str">
        <f aca="false">INDEX(dProdutos!$D$2:$D$47,MATCH(E6037,dProdutos!$A$2:$A$47,0))</f>
        <v>Moda Masculina</v>
      </c>
    </row>
    <row r="6038" customFormat="false" ht="15" hidden="false" customHeight="false" outlineLevel="0" collapsed="false">
      <c r="A6038" s="17" t="s">
        <v>5203</v>
      </c>
      <c r="B6038" s="17" t="n">
        <v>2</v>
      </c>
      <c r="C6038" s="21" t="n">
        <v>46052</v>
      </c>
      <c r="D6038" s="17" t="s">
        <v>1386</v>
      </c>
      <c r="E6038" s="17" t="s">
        <v>108</v>
      </c>
      <c r="F6038" s="17" t="s">
        <v>1495</v>
      </c>
      <c r="G6038" s="17" t="s">
        <v>60</v>
      </c>
      <c r="H6038" s="17" t="s">
        <v>1523</v>
      </c>
      <c r="I6038" s="17" t="s">
        <v>1524</v>
      </c>
      <c r="J6038" s="17" t="n">
        <v>1</v>
      </c>
      <c r="K6038" s="15" t="n">
        <v>265.9</v>
      </c>
      <c r="L6038" s="22" t="n">
        <v>0.05</v>
      </c>
      <c r="M6038" s="15" t="n">
        <v>0</v>
      </c>
      <c r="N6038" s="15" t="n">
        <f aca="false">J6038*K6038</f>
        <v>265.9</v>
      </c>
      <c r="O6038" s="15" t="n">
        <f aca="false">N6038*L6038</f>
        <v>13.295</v>
      </c>
      <c r="P6038" s="15" t="n">
        <f aca="false">N6038-O6038</f>
        <v>252.605</v>
      </c>
      <c r="Q6038" s="15" t="n">
        <f aca="false">J6038*INDEX(dProdutos!$F$2:$F$47,MATCH(E6038,dProdutos!$A$2:$A$47,0))</f>
        <v>155.62</v>
      </c>
      <c r="R6038" s="15" t="n">
        <f aca="false">IF(I6038="Cancelado",0,P6038-Q6038)</f>
        <v>96.985</v>
      </c>
      <c r="S6038" s="17" t="str">
        <f aca="false">INDEX(dProdutos!$D$2:$D$47,MATCH(E6038,dProdutos!$A$2:$A$47,0))</f>
        <v>Moda Masculina</v>
      </c>
    </row>
    <row r="6039" customFormat="false" ht="15" hidden="false" customHeight="false" outlineLevel="0" collapsed="false">
      <c r="A6039" s="17" t="s">
        <v>5203</v>
      </c>
      <c r="B6039" s="17" t="n">
        <v>3</v>
      </c>
      <c r="C6039" s="21" t="n">
        <v>46052</v>
      </c>
      <c r="D6039" s="17" t="s">
        <v>1386</v>
      </c>
      <c r="E6039" s="17" t="s">
        <v>108</v>
      </c>
      <c r="F6039" s="17" t="s">
        <v>1495</v>
      </c>
      <c r="G6039" s="17" t="s">
        <v>60</v>
      </c>
      <c r="H6039" s="17" t="s">
        <v>1523</v>
      </c>
      <c r="I6039" s="17" t="s">
        <v>1524</v>
      </c>
      <c r="J6039" s="17" t="n">
        <v>1</v>
      </c>
      <c r="K6039" s="15" t="n">
        <v>265.9</v>
      </c>
      <c r="L6039" s="22" t="n">
        <v>0.1</v>
      </c>
      <c r="M6039" s="15" t="n">
        <v>0</v>
      </c>
      <c r="N6039" s="15" t="n">
        <f aca="false">J6039*K6039</f>
        <v>265.9</v>
      </c>
      <c r="O6039" s="15" t="n">
        <f aca="false">N6039*L6039</f>
        <v>26.59</v>
      </c>
      <c r="P6039" s="15" t="n">
        <f aca="false">N6039-O6039</f>
        <v>239.31</v>
      </c>
      <c r="Q6039" s="15" t="n">
        <f aca="false">J6039*INDEX(dProdutos!$F$2:$F$47,MATCH(E6039,dProdutos!$A$2:$A$47,0))</f>
        <v>155.62</v>
      </c>
      <c r="R6039" s="15" t="n">
        <f aca="false">IF(I6039="Cancelado",0,P6039-Q6039)</f>
        <v>83.69</v>
      </c>
      <c r="S6039" s="17" t="str">
        <f aca="false">INDEX(dProdutos!$D$2:$D$47,MATCH(E6039,dProdutos!$A$2:$A$47,0))</f>
        <v>Moda Masculina</v>
      </c>
    </row>
    <row r="6040" customFormat="false" ht="15" hidden="false" customHeight="false" outlineLevel="0" collapsed="false">
      <c r="A6040" s="17" t="s">
        <v>5204</v>
      </c>
      <c r="B6040" s="17" t="n">
        <v>1</v>
      </c>
      <c r="C6040" s="21" t="n">
        <v>46052</v>
      </c>
      <c r="D6040" s="17" t="s">
        <v>642</v>
      </c>
      <c r="E6040" s="17" t="s">
        <v>114</v>
      </c>
      <c r="F6040" s="17" t="s">
        <v>1487</v>
      </c>
      <c r="G6040" s="17" t="s">
        <v>62</v>
      </c>
      <c r="H6040" s="17" t="s">
        <v>1540</v>
      </c>
      <c r="I6040" s="17" t="s">
        <v>1524</v>
      </c>
      <c r="J6040" s="17" t="n">
        <v>1</v>
      </c>
      <c r="K6040" s="15" t="n">
        <v>202.9</v>
      </c>
      <c r="L6040" s="22" t="n">
        <v>0</v>
      </c>
      <c r="M6040" s="15" t="n">
        <v>11.35</v>
      </c>
      <c r="N6040" s="15" t="n">
        <f aca="false">J6040*K6040</f>
        <v>202.9</v>
      </c>
      <c r="O6040" s="15" t="n">
        <f aca="false">N6040*L6040</f>
        <v>0</v>
      </c>
      <c r="P6040" s="15" t="n">
        <f aca="false">N6040-O6040</f>
        <v>202.9</v>
      </c>
      <c r="Q6040" s="15" t="n">
        <f aca="false">J6040*INDEX(dProdutos!$F$2:$F$47,MATCH(E6040,dProdutos!$A$2:$A$47,0))</f>
        <v>110.39</v>
      </c>
      <c r="R6040" s="15" t="n">
        <f aca="false">IF(I6040="Cancelado",0,P6040-Q6040)</f>
        <v>92.51</v>
      </c>
      <c r="S6040" s="17" t="str">
        <f aca="false">INDEX(dProdutos!$D$2:$D$47,MATCH(E6040,dProdutos!$A$2:$A$47,0))</f>
        <v>Moda Masculina</v>
      </c>
    </row>
    <row r="6041" customFormat="false" ht="15" hidden="false" customHeight="false" outlineLevel="0" collapsed="false">
      <c r="A6041" s="17" t="s">
        <v>5204</v>
      </c>
      <c r="B6041" s="17" t="n">
        <v>2</v>
      </c>
      <c r="C6041" s="21" t="n">
        <v>46052</v>
      </c>
      <c r="D6041" s="17" t="s">
        <v>642</v>
      </c>
      <c r="E6041" s="17" t="s">
        <v>129</v>
      </c>
      <c r="F6041" s="17" t="s">
        <v>1487</v>
      </c>
      <c r="G6041" s="17" t="s">
        <v>62</v>
      </c>
      <c r="H6041" s="17" t="s">
        <v>1540</v>
      </c>
      <c r="I6041" s="17" t="s">
        <v>1524</v>
      </c>
      <c r="J6041" s="17" t="n">
        <v>1</v>
      </c>
      <c r="K6041" s="15" t="n">
        <v>105.9</v>
      </c>
      <c r="L6041" s="22" t="n">
        <v>0</v>
      </c>
      <c r="M6041" s="15" t="n">
        <v>0</v>
      </c>
      <c r="N6041" s="15" t="n">
        <f aca="false">J6041*K6041</f>
        <v>105.9</v>
      </c>
      <c r="O6041" s="15" t="n">
        <f aca="false">N6041*L6041</f>
        <v>0</v>
      </c>
      <c r="P6041" s="15" t="n">
        <f aca="false">N6041-O6041</f>
        <v>105.9</v>
      </c>
      <c r="Q6041" s="15" t="n">
        <f aca="false">J6041*INDEX(dProdutos!$F$2:$F$47,MATCH(E6041,dProdutos!$A$2:$A$47,0))</f>
        <v>43.79</v>
      </c>
      <c r="R6041" s="15" t="n">
        <f aca="false">IF(I6041="Cancelado",0,P6041-Q6041)</f>
        <v>62.11</v>
      </c>
      <c r="S6041" s="17" t="str">
        <f aca="false">INDEX(dProdutos!$D$2:$D$47,MATCH(E6041,dProdutos!$A$2:$A$47,0))</f>
        <v>Calçados</v>
      </c>
    </row>
    <row r="6042" customFormat="false" ht="15" hidden="false" customHeight="false" outlineLevel="0" collapsed="false">
      <c r="A6042" s="17" t="s">
        <v>5205</v>
      </c>
      <c r="B6042" s="17" t="n">
        <v>1</v>
      </c>
      <c r="C6042" s="21" t="n">
        <v>46053</v>
      </c>
      <c r="D6042" s="17" t="s">
        <v>971</v>
      </c>
      <c r="E6042" s="17" t="s">
        <v>135</v>
      </c>
      <c r="F6042" s="17" t="s">
        <v>1501</v>
      </c>
      <c r="G6042" s="17" t="s">
        <v>61</v>
      </c>
      <c r="H6042" s="17" t="s">
        <v>1537</v>
      </c>
      <c r="I6042" s="17" t="s">
        <v>1524</v>
      </c>
      <c r="J6042" s="17" t="n">
        <v>2</v>
      </c>
      <c r="K6042" s="15" t="n">
        <v>200.9</v>
      </c>
      <c r="L6042" s="22" t="n">
        <v>0.1</v>
      </c>
      <c r="M6042" s="15" t="n">
        <v>22.96</v>
      </c>
      <c r="N6042" s="15" t="n">
        <f aca="false">J6042*K6042</f>
        <v>401.8</v>
      </c>
      <c r="O6042" s="15" t="n">
        <f aca="false">N6042*L6042</f>
        <v>40.18</v>
      </c>
      <c r="P6042" s="15" t="n">
        <f aca="false">N6042-O6042</f>
        <v>361.62</v>
      </c>
      <c r="Q6042" s="15" t="n">
        <f aca="false">J6042*INDEX(dProdutos!$F$2:$F$47,MATCH(E6042,dProdutos!$A$2:$A$47,0))</f>
        <v>161.46</v>
      </c>
      <c r="R6042" s="15" t="n">
        <f aca="false">IF(I6042="Cancelado",0,P6042-Q6042)</f>
        <v>200.16</v>
      </c>
      <c r="S6042" s="17" t="str">
        <f aca="false">INDEX(dProdutos!$D$2:$D$47,MATCH(E6042,dProdutos!$A$2:$A$47,0))</f>
        <v>Calçados</v>
      </c>
    </row>
    <row r="6043" customFormat="false" ht="15" hidden="false" customHeight="false" outlineLevel="0" collapsed="false">
      <c r="A6043" s="17" t="s">
        <v>5205</v>
      </c>
      <c r="B6043" s="17" t="n">
        <v>2</v>
      </c>
      <c r="C6043" s="21" t="n">
        <v>46053</v>
      </c>
      <c r="D6043" s="17" t="s">
        <v>971</v>
      </c>
      <c r="E6043" s="17" t="s">
        <v>177</v>
      </c>
      <c r="F6043" s="17" t="s">
        <v>1501</v>
      </c>
      <c r="G6043" s="17" t="s">
        <v>61</v>
      </c>
      <c r="H6043" s="17" t="s">
        <v>1537</v>
      </c>
      <c r="I6043" s="17" t="s">
        <v>1524</v>
      </c>
      <c r="J6043" s="17" t="n">
        <v>1</v>
      </c>
      <c r="K6043" s="15" t="n">
        <v>257.9</v>
      </c>
      <c r="L6043" s="22" t="n">
        <v>0.1</v>
      </c>
      <c r="M6043" s="15" t="n">
        <v>0</v>
      </c>
      <c r="N6043" s="15" t="n">
        <f aca="false">J6043*K6043</f>
        <v>257.9</v>
      </c>
      <c r="O6043" s="15" t="n">
        <f aca="false">N6043*L6043</f>
        <v>25.79</v>
      </c>
      <c r="P6043" s="15" t="n">
        <f aca="false">N6043-O6043</f>
        <v>232.11</v>
      </c>
      <c r="Q6043" s="15" t="n">
        <f aca="false">J6043*INDEX(dProdutos!$F$2:$F$47,MATCH(E6043,dProdutos!$A$2:$A$47,0))</f>
        <v>138.23</v>
      </c>
      <c r="R6043" s="15" t="n">
        <f aca="false">IF(I6043="Cancelado",0,P6043-Q6043)</f>
        <v>93.88</v>
      </c>
      <c r="S6043" s="17" t="str">
        <f aca="false">INDEX(dProdutos!$D$2:$D$47,MATCH(E6043,dProdutos!$A$2:$A$47,0))</f>
        <v>Casa</v>
      </c>
    </row>
    <row r="6044" customFormat="false" ht="15" hidden="false" customHeight="false" outlineLevel="0" collapsed="false">
      <c r="A6044" s="17" t="s">
        <v>5206</v>
      </c>
      <c r="B6044" s="17" t="n">
        <v>1</v>
      </c>
      <c r="C6044" s="21" t="n">
        <v>46053</v>
      </c>
      <c r="D6044" s="17" t="s">
        <v>420</v>
      </c>
      <c r="E6044" s="17" t="s">
        <v>108</v>
      </c>
      <c r="F6044" s="17" t="s">
        <v>1490</v>
      </c>
      <c r="G6044" s="17" t="s">
        <v>59</v>
      </c>
      <c r="H6044" s="17" t="s">
        <v>1540</v>
      </c>
      <c r="I6044" s="17" t="s">
        <v>1531</v>
      </c>
      <c r="J6044" s="17" t="n">
        <v>2</v>
      </c>
      <c r="K6044" s="15" t="n">
        <v>265.9</v>
      </c>
      <c r="L6044" s="22" t="n">
        <v>0.15</v>
      </c>
      <c r="M6044" s="15" t="n">
        <v>29.34</v>
      </c>
      <c r="N6044" s="15" t="n">
        <f aca="false">J6044*K6044</f>
        <v>531.8</v>
      </c>
      <c r="O6044" s="15" t="n">
        <f aca="false">N6044*L6044</f>
        <v>79.77</v>
      </c>
      <c r="P6044" s="15" t="n">
        <f aca="false">N6044-O6044</f>
        <v>452.03</v>
      </c>
      <c r="Q6044" s="15" t="n">
        <f aca="false">J6044*INDEX(dProdutos!$F$2:$F$47,MATCH(E6044,dProdutos!$A$2:$A$47,0))</f>
        <v>311.24</v>
      </c>
      <c r="R6044" s="15" t="n">
        <f aca="false">IF(I6044="Cancelado",0,P6044-Q6044)</f>
        <v>0</v>
      </c>
      <c r="S6044" s="17" t="str">
        <f aca="false">INDEX(dProdutos!$D$2:$D$47,MATCH(E6044,dProdutos!$A$2:$A$47,0))</f>
        <v>Moda Masculina</v>
      </c>
    </row>
    <row r="6045" customFormat="false" ht="15" hidden="false" customHeight="false" outlineLevel="0" collapsed="false">
      <c r="A6045" s="17" t="s">
        <v>5206</v>
      </c>
      <c r="B6045" s="17" t="n">
        <v>2</v>
      </c>
      <c r="C6045" s="21" t="n">
        <v>46053</v>
      </c>
      <c r="D6045" s="17" t="s">
        <v>420</v>
      </c>
      <c r="E6045" s="17" t="s">
        <v>92</v>
      </c>
      <c r="F6045" s="17" t="s">
        <v>1490</v>
      </c>
      <c r="G6045" s="17" t="s">
        <v>59</v>
      </c>
      <c r="H6045" s="17" t="s">
        <v>1540</v>
      </c>
      <c r="I6045" s="17" t="s">
        <v>1531</v>
      </c>
      <c r="J6045" s="17" t="n">
        <v>1</v>
      </c>
      <c r="K6045" s="15" t="n">
        <v>191.9</v>
      </c>
      <c r="L6045" s="22" t="n">
        <v>0.15</v>
      </c>
      <c r="M6045" s="15" t="n">
        <v>0</v>
      </c>
      <c r="N6045" s="15" t="n">
        <f aca="false">J6045*K6045</f>
        <v>191.9</v>
      </c>
      <c r="O6045" s="15" t="n">
        <f aca="false">N6045*L6045</f>
        <v>28.785</v>
      </c>
      <c r="P6045" s="15" t="n">
        <f aca="false">N6045-O6045</f>
        <v>163.115</v>
      </c>
      <c r="Q6045" s="15" t="n">
        <f aca="false">J6045*INDEX(dProdutos!$F$2:$F$47,MATCH(E6045,dProdutos!$A$2:$A$47,0))</f>
        <v>88.59</v>
      </c>
      <c r="R6045" s="15" t="n">
        <f aca="false">IF(I6045="Cancelado",0,P6045-Q6045)</f>
        <v>0</v>
      </c>
      <c r="S6045" s="17" t="str">
        <f aca="false">INDEX(dProdutos!$D$2:$D$47,MATCH(E6045,dProdutos!$A$2:$A$47,0))</f>
        <v>Moda Feminina</v>
      </c>
    </row>
    <row r="6046" customFormat="false" ht="15" hidden="false" customHeight="false" outlineLevel="0" collapsed="false">
      <c r="A6046" s="17" t="s">
        <v>5206</v>
      </c>
      <c r="B6046" s="17" t="n">
        <v>3</v>
      </c>
      <c r="C6046" s="21" t="n">
        <v>46053</v>
      </c>
      <c r="D6046" s="17" t="s">
        <v>420</v>
      </c>
      <c r="E6046" s="17" t="s">
        <v>183</v>
      </c>
      <c r="F6046" s="17" t="s">
        <v>1490</v>
      </c>
      <c r="G6046" s="17" t="s">
        <v>59</v>
      </c>
      <c r="H6046" s="17" t="s">
        <v>1540</v>
      </c>
      <c r="I6046" s="17" t="s">
        <v>1531</v>
      </c>
      <c r="J6046" s="17" t="n">
        <v>2</v>
      </c>
      <c r="K6046" s="15" t="n">
        <v>121.9</v>
      </c>
      <c r="L6046" s="22" t="n">
        <v>0</v>
      </c>
      <c r="M6046" s="15" t="n">
        <v>0</v>
      </c>
      <c r="N6046" s="15" t="n">
        <f aca="false">J6046*K6046</f>
        <v>243.8</v>
      </c>
      <c r="O6046" s="15" t="n">
        <f aca="false">N6046*L6046</f>
        <v>0</v>
      </c>
      <c r="P6046" s="15" t="n">
        <f aca="false">N6046-O6046</f>
        <v>243.8</v>
      </c>
      <c r="Q6046" s="15" t="n">
        <f aca="false">J6046*INDEX(dProdutos!$F$2:$F$47,MATCH(E6046,dProdutos!$A$2:$A$47,0))</f>
        <v>105.52</v>
      </c>
      <c r="R6046" s="15" t="n">
        <f aca="false">IF(I6046="Cancelado",0,P6046-Q6046)</f>
        <v>0</v>
      </c>
      <c r="S6046" s="17" t="str">
        <f aca="false">INDEX(dProdutos!$D$2:$D$47,MATCH(E6046,dProdutos!$A$2:$A$47,0))</f>
        <v>Eletrônicos</v>
      </c>
    </row>
    <row r="6047" customFormat="false" ht="15" hidden="false" customHeight="false" outlineLevel="0" collapsed="false">
      <c r="A6047" s="17" t="s">
        <v>5207</v>
      </c>
      <c r="B6047" s="17" t="n">
        <v>1</v>
      </c>
      <c r="C6047" s="21" t="n">
        <v>46053</v>
      </c>
      <c r="D6047" s="17" t="s">
        <v>359</v>
      </c>
      <c r="E6047" s="17" t="s">
        <v>192</v>
      </c>
      <c r="F6047" s="17" t="s">
        <v>1497</v>
      </c>
      <c r="G6047" s="17" t="s">
        <v>61</v>
      </c>
      <c r="H6047" s="17" t="s">
        <v>1523</v>
      </c>
      <c r="I6047" s="17" t="s">
        <v>1524</v>
      </c>
      <c r="J6047" s="17" t="n">
        <v>1</v>
      </c>
      <c r="K6047" s="15" t="n">
        <v>245.9</v>
      </c>
      <c r="L6047" s="22" t="n">
        <v>0</v>
      </c>
      <c r="M6047" s="15" t="n">
        <v>0</v>
      </c>
      <c r="N6047" s="15" t="n">
        <f aca="false">J6047*K6047</f>
        <v>245.9</v>
      </c>
      <c r="O6047" s="15" t="n">
        <f aca="false">N6047*L6047</f>
        <v>0</v>
      </c>
      <c r="P6047" s="15" t="n">
        <f aca="false">N6047-O6047</f>
        <v>245.9</v>
      </c>
      <c r="Q6047" s="15" t="n">
        <f aca="false">J6047*INDEX(dProdutos!$F$2:$F$47,MATCH(E6047,dProdutos!$A$2:$A$47,0))</f>
        <v>107.78</v>
      </c>
      <c r="R6047" s="15" t="n">
        <f aca="false">IF(I6047="Cancelado",0,P6047-Q6047)</f>
        <v>138.12</v>
      </c>
      <c r="S6047" s="17" t="str">
        <f aca="false">INDEX(dProdutos!$D$2:$D$47,MATCH(E6047,dProdutos!$A$2:$A$47,0))</f>
        <v>Eletrônicos</v>
      </c>
    </row>
    <row r="6048" customFormat="false" ht="15" hidden="false" customHeight="false" outlineLevel="0" collapsed="false">
      <c r="A6048" s="17" t="s">
        <v>5208</v>
      </c>
      <c r="B6048" s="17" t="n">
        <v>1</v>
      </c>
      <c r="C6048" s="21" t="n">
        <v>46053</v>
      </c>
      <c r="D6048" s="17" t="s">
        <v>479</v>
      </c>
      <c r="E6048" s="17" t="s">
        <v>174</v>
      </c>
      <c r="F6048" s="17" t="s">
        <v>1499</v>
      </c>
      <c r="G6048" s="17" t="s">
        <v>61</v>
      </c>
      <c r="H6048" s="17" t="s">
        <v>1523</v>
      </c>
      <c r="I6048" s="17" t="s">
        <v>1524</v>
      </c>
      <c r="J6048" s="17" t="n">
        <v>2</v>
      </c>
      <c r="K6048" s="15" t="n">
        <v>250.9</v>
      </c>
      <c r="L6048" s="22" t="n">
        <v>0</v>
      </c>
      <c r="M6048" s="15" t="n">
        <v>14.66</v>
      </c>
      <c r="N6048" s="15" t="n">
        <f aca="false">J6048*K6048</f>
        <v>501.8</v>
      </c>
      <c r="O6048" s="15" t="n">
        <f aca="false">N6048*L6048</f>
        <v>0</v>
      </c>
      <c r="P6048" s="15" t="n">
        <f aca="false">N6048-O6048</f>
        <v>501.8</v>
      </c>
      <c r="Q6048" s="15" t="n">
        <f aca="false">J6048*INDEX(dProdutos!$F$2:$F$47,MATCH(E6048,dProdutos!$A$2:$A$47,0))</f>
        <v>302.56</v>
      </c>
      <c r="R6048" s="15" t="n">
        <f aca="false">IF(I6048="Cancelado",0,P6048-Q6048)</f>
        <v>199.24</v>
      </c>
      <c r="S6048" s="17" t="str">
        <f aca="false">INDEX(dProdutos!$D$2:$D$47,MATCH(E6048,dProdutos!$A$2:$A$47,0))</f>
        <v>Casa</v>
      </c>
    </row>
    <row r="6049" customFormat="false" ht="15" hidden="false" customHeight="false" outlineLevel="0" collapsed="false">
      <c r="A6049" s="17" t="s">
        <v>5209</v>
      </c>
      <c r="B6049" s="17" t="n">
        <v>1</v>
      </c>
      <c r="C6049" s="21" t="n">
        <v>46053</v>
      </c>
      <c r="D6049" s="17" t="s">
        <v>333</v>
      </c>
      <c r="E6049" s="17" t="s">
        <v>85</v>
      </c>
      <c r="F6049" s="17" t="s">
        <v>1493</v>
      </c>
      <c r="G6049" s="17" t="s">
        <v>62</v>
      </c>
      <c r="H6049" s="17" t="s">
        <v>1537</v>
      </c>
      <c r="I6049" s="17" t="s">
        <v>1524</v>
      </c>
      <c r="J6049" s="17" t="n">
        <v>1</v>
      </c>
      <c r="K6049" s="15" t="n">
        <v>165.9</v>
      </c>
      <c r="L6049" s="22" t="n">
        <v>0.1</v>
      </c>
      <c r="M6049" s="15" t="n">
        <v>15.43</v>
      </c>
      <c r="N6049" s="15" t="n">
        <f aca="false">J6049*K6049</f>
        <v>165.9</v>
      </c>
      <c r="O6049" s="15" t="n">
        <f aca="false">N6049*L6049</f>
        <v>16.59</v>
      </c>
      <c r="P6049" s="15" t="n">
        <f aca="false">N6049-O6049</f>
        <v>149.31</v>
      </c>
      <c r="Q6049" s="15" t="n">
        <f aca="false">J6049*INDEX(dProdutos!$F$2:$F$47,MATCH(E6049,dProdutos!$A$2:$A$47,0))</f>
        <v>91.55</v>
      </c>
      <c r="R6049" s="15" t="n">
        <f aca="false">IF(I6049="Cancelado",0,P6049-Q6049)</f>
        <v>57.76</v>
      </c>
      <c r="S6049" s="17" t="str">
        <f aca="false">INDEX(dProdutos!$D$2:$D$47,MATCH(E6049,dProdutos!$A$2:$A$47,0))</f>
        <v>Moda Feminina</v>
      </c>
    </row>
    <row r="6050" customFormat="false" ht="15" hidden="false" customHeight="false" outlineLevel="0" collapsed="false">
      <c r="A6050" s="17" t="s">
        <v>5209</v>
      </c>
      <c r="B6050" s="17" t="n">
        <v>2</v>
      </c>
      <c r="C6050" s="21" t="n">
        <v>46053</v>
      </c>
      <c r="D6050" s="17" t="s">
        <v>333</v>
      </c>
      <c r="E6050" s="17" t="s">
        <v>114</v>
      </c>
      <c r="F6050" s="17" t="s">
        <v>1493</v>
      </c>
      <c r="G6050" s="17" t="s">
        <v>62</v>
      </c>
      <c r="H6050" s="17" t="s">
        <v>1537</v>
      </c>
      <c r="I6050" s="17" t="s">
        <v>1524</v>
      </c>
      <c r="J6050" s="17" t="n">
        <v>1</v>
      </c>
      <c r="K6050" s="15" t="n">
        <v>202.9</v>
      </c>
      <c r="L6050" s="22" t="n">
        <v>0.2</v>
      </c>
      <c r="M6050" s="15" t="n">
        <v>0</v>
      </c>
      <c r="N6050" s="15" t="n">
        <f aca="false">J6050*K6050</f>
        <v>202.9</v>
      </c>
      <c r="O6050" s="15" t="n">
        <f aca="false">N6050*L6050</f>
        <v>40.58</v>
      </c>
      <c r="P6050" s="15" t="n">
        <f aca="false">N6050-O6050</f>
        <v>162.32</v>
      </c>
      <c r="Q6050" s="15" t="n">
        <f aca="false">J6050*INDEX(dProdutos!$F$2:$F$47,MATCH(E6050,dProdutos!$A$2:$A$47,0))</f>
        <v>110.39</v>
      </c>
      <c r="R6050" s="15" t="n">
        <f aca="false">IF(I6050="Cancelado",0,P6050-Q6050)</f>
        <v>51.93</v>
      </c>
      <c r="S6050" s="17" t="str">
        <f aca="false">INDEX(dProdutos!$D$2:$D$47,MATCH(E6050,dProdutos!$A$2:$A$47,0))</f>
        <v>Moda Masculina</v>
      </c>
    </row>
    <row r="6051" customFormat="false" ht="15" hidden="false" customHeight="false" outlineLevel="0" collapsed="false">
      <c r="A6051" s="17" t="s">
        <v>5210</v>
      </c>
      <c r="B6051" s="17" t="n">
        <v>1</v>
      </c>
      <c r="C6051" s="21" t="n">
        <v>46053</v>
      </c>
      <c r="D6051" s="17" t="s">
        <v>494</v>
      </c>
      <c r="E6051" s="17" t="s">
        <v>117</v>
      </c>
      <c r="F6051" s="17" t="s">
        <v>1499</v>
      </c>
      <c r="G6051" s="17" t="s">
        <v>63</v>
      </c>
      <c r="H6051" s="17" t="s">
        <v>1523</v>
      </c>
      <c r="I6051" s="17" t="s">
        <v>1524</v>
      </c>
      <c r="J6051" s="17" t="n">
        <v>3</v>
      </c>
      <c r="K6051" s="15" t="n">
        <v>166.9</v>
      </c>
      <c r="L6051" s="22" t="n">
        <v>0</v>
      </c>
      <c r="M6051" s="15" t="n">
        <v>0</v>
      </c>
      <c r="N6051" s="15" t="n">
        <f aca="false">J6051*K6051</f>
        <v>500.7</v>
      </c>
      <c r="O6051" s="15" t="n">
        <f aca="false">N6051*L6051</f>
        <v>0</v>
      </c>
      <c r="P6051" s="15" t="n">
        <f aca="false">N6051-O6051</f>
        <v>500.7</v>
      </c>
      <c r="Q6051" s="15" t="n">
        <f aca="false">J6051*INDEX(dProdutos!$F$2:$F$47,MATCH(E6051,dProdutos!$A$2:$A$47,0))</f>
        <v>219.69</v>
      </c>
      <c r="R6051" s="15" t="n">
        <f aca="false">IF(I6051="Cancelado",0,P6051-Q6051)</f>
        <v>281.01</v>
      </c>
      <c r="S6051" s="17" t="str">
        <f aca="false">INDEX(dProdutos!$D$2:$D$47,MATCH(E6051,dProdutos!$A$2:$A$47,0))</f>
        <v>Moda Masculina</v>
      </c>
    </row>
    <row r="6052" customFormat="false" ht="15" hidden="false" customHeight="false" outlineLevel="0" collapsed="false">
      <c r="A6052" s="17" t="s">
        <v>5211</v>
      </c>
      <c r="B6052" s="17" t="n">
        <v>1</v>
      </c>
      <c r="C6052" s="21" t="n">
        <v>46054</v>
      </c>
      <c r="D6052" s="17" t="s">
        <v>1262</v>
      </c>
      <c r="E6052" s="17" t="s">
        <v>135</v>
      </c>
      <c r="F6052" s="17" t="s">
        <v>1499</v>
      </c>
      <c r="G6052" s="17" t="s">
        <v>62</v>
      </c>
      <c r="H6052" s="17" t="s">
        <v>1523</v>
      </c>
      <c r="I6052" s="17" t="s">
        <v>1524</v>
      </c>
      <c r="J6052" s="17" t="n">
        <v>2</v>
      </c>
      <c r="K6052" s="15" t="n">
        <v>200.9</v>
      </c>
      <c r="L6052" s="22" t="n">
        <v>0</v>
      </c>
      <c r="M6052" s="15" t="n">
        <v>0</v>
      </c>
      <c r="N6052" s="15" t="n">
        <f aca="false">J6052*K6052</f>
        <v>401.8</v>
      </c>
      <c r="O6052" s="15" t="n">
        <f aca="false">N6052*L6052</f>
        <v>0</v>
      </c>
      <c r="P6052" s="15" t="n">
        <f aca="false">N6052-O6052</f>
        <v>401.8</v>
      </c>
      <c r="Q6052" s="15" t="n">
        <f aca="false">J6052*INDEX(dProdutos!$F$2:$F$47,MATCH(E6052,dProdutos!$A$2:$A$47,0))</f>
        <v>161.46</v>
      </c>
      <c r="R6052" s="15" t="n">
        <f aca="false">IF(I6052="Cancelado",0,P6052-Q6052)</f>
        <v>240.34</v>
      </c>
      <c r="S6052" s="17" t="str">
        <f aca="false">INDEX(dProdutos!$D$2:$D$47,MATCH(E6052,dProdutos!$A$2:$A$47,0))</f>
        <v>Calçados</v>
      </c>
    </row>
    <row r="6053" customFormat="false" ht="15" hidden="false" customHeight="false" outlineLevel="0" collapsed="false">
      <c r="A6053" s="17" t="s">
        <v>5211</v>
      </c>
      <c r="B6053" s="17" t="n">
        <v>2</v>
      </c>
      <c r="C6053" s="21" t="n">
        <v>46054</v>
      </c>
      <c r="D6053" s="17" t="s">
        <v>1262</v>
      </c>
      <c r="E6053" s="17" t="s">
        <v>183</v>
      </c>
      <c r="F6053" s="17" t="s">
        <v>1499</v>
      </c>
      <c r="G6053" s="17" t="s">
        <v>62</v>
      </c>
      <c r="H6053" s="17" t="s">
        <v>1523</v>
      </c>
      <c r="I6053" s="17" t="s">
        <v>1524</v>
      </c>
      <c r="J6053" s="17" t="n">
        <v>1</v>
      </c>
      <c r="K6053" s="15" t="n">
        <v>121.9</v>
      </c>
      <c r="L6053" s="22" t="n">
        <v>0</v>
      </c>
      <c r="M6053" s="15" t="n">
        <v>0</v>
      </c>
      <c r="N6053" s="15" t="n">
        <f aca="false">J6053*K6053</f>
        <v>121.9</v>
      </c>
      <c r="O6053" s="15" t="n">
        <f aca="false">N6053*L6053</f>
        <v>0</v>
      </c>
      <c r="P6053" s="15" t="n">
        <f aca="false">N6053-O6053</f>
        <v>121.9</v>
      </c>
      <c r="Q6053" s="15" t="n">
        <f aca="false">J6053*INDEX(dProdutos!$F$2:$F$47,MATCH(E6053,dProdutos!$A$2:$A$47,0))</f>
        <v>52.76</v>
      </c>
      <c r="R6053" s="15" t="n">
        <f aca="false">IF(I6053="Cancelado",0,P6053-Q6053)</f>
        <v>69.14</v>
      </c>
      <c r="S6053" s="17" t="str">
        <f aca="false">INDEX(dProdutos!$D$2:$D$47,MATCH(E6053,dProdutos!$A$2:$A$47,0))</f>
        <v>Eletrônicos</v>
      </c>
    </row>
    <row r="6054" customFormat="false" ht="15" hidden="false" customHeight="false" outlineLevel="0" collapsed="false">
      <c r="A6054" s="17" t="s">
        <v>5211</v>
      </c>
      <c r="B6054" s="17" t="n">
        <v>3</v>
      </c>
      <c r="C6054" s="21" t="n">
        <v>46054</v>
      </c>
      <c r="D6054" s="17" t="s">
        <v>1262</v>
      </c>
      <c r="E6054" s="17" t="s">
        <v>192</v>
      </c>
      <c r="F6054" s="17" t="s">
        <v>1499</v>
      </c>
      <c r="G6054" s="17" t="s">
        <v>62</v>
      </c>
      <c r="H6054" s="17" t="s">
        <v>1523</v>
      </c>
      <c r="I6054" s="17" t="s">
        <v>1524</v>
      </c>
      <c r="J6054" s="17" t="n">
        <v>1</v>
      </c>
      <c r="K6054" s="15" t="n">
        <v>245.9</v>
      </c>
      <c r="L6054" s="22" t="n">
        <v>0.1</v>
      </c>
      <c r="M6054" s="15" t="n">
        <v>0</v>
      </c>
      <c r="N6054" s="15" t="n">
        <f aca="false">J6054*K6054</f>
        <v>245.9</v>
      </c>
      <c r="O6054" s="15" t="n">
        <f aca="false">N6054*L6054</f>
        <v>24.59</v>
      </c>
      <c r="P6054" s="15" t="n">
        <f aca="false">N6054-O6054</f>
        <v>221.31</v>
      </c>
      <c r="Q6054" s="15" t="n">
        <f aca="false">J6054*INDEX(dProdutos!$F$2:$F$47,MATCH(E6054,dProdutos!$A$2:$A$47,0))</f>
        <v>107.78</v>
      </c>
      <c r="R6054" s="15" t="n">
        <f aca="false">IF(I6054="Cancelado",0,P6054-Q6054)</f>
        <v>113.53</v>
      </c>
      <c r="S6054" s="17" t="str">
        <f aca="false">INDEX(dProdutos!$D$2:$D$47,MATCH(E6054,dProdutos!$A$2:$A$47,0))</f>
        <v>Eletrônicos</v>
      </c>
    </row>
    <row r="6055" customFormat="false" ht="15" hidden="false" customHeight="false" outlineLevel="0" collapsed="false">
      <c r="A6055" s="17" t="s">
        <v>5211</v>
      </c>
      <c r="B6055" s="17" t="n">
        <v>4</v>
      </c>
      <c r="C6055" s="21" t="n">
        <v>46054</v>
      </c>
      <c r="D6055" s="17" t="s">
        <v>1262</v>
      </c>
      <c r="E6055" s="17" t="s">
        <v>171</v>
      </c>
      <c r="F6055" s="17" t="s">
        <v>1499</v>
      </c>
      <c r="G6055" s="17" t="s">
        <v>62</v>
      </c>
      <c r="H6055" s="17" t="s">
        <v>1523</v>
      </c>
      <c r="I6055" s="17" t="s">
        <v>1524</v>
      </c>
      <c r="J6055" s="17" t="n">
        <v>1</v>
      </c>
      <c r="K6055" s="15" t="n">
        <v>246.9</v>
      </c>
      <c r="L6055" s="22" t="n">
        <v>0.05</v>
      </c>
      <c r="M6055" s="15" t="n">
        <v>0</v>
      </c>
      <c r="N6055" s="15" t="n">
        <f aca="false">J6055*K6055</f>
        <v>246.9</v>
      </c>
      <c r="O6055" s="15" t="n">
        <f aca="false">N6055*L6055</f>
        <v>12.345</v>
      </c>
      <c r="P6055" s="15" t="n">
        <f aca="false">N6055-O6055</f>
        <v>234.555</v>
      </c>
      <c r="Q6055" s="15" t="n">
        <f aca="false">J6055*INDEX(dProdutos!$F$2:$F$47,MATCH(E6055,dProdutos!$A$2:$A$47,0))</f>
        <v>103.61</v>
      </c>
      <c r="R6055" s="15" t="n">
        <f aca="false">IF(I6055="Cancelado",0,P6055-Q6055)</f>
        <v>130.945</v>
      </c>
      <c r="S6055" s="17" t="str">
        <f aca="false">INDEX(dProdutos!$D$2:$D$47,MATCH(E6055,dProdutos!$A$2:$A$47,0))</f>
        <v>Casa</v>
      </c>
    </row>
    <row r="6056" customFormat="false" ht="15" hidden="false" customHeight="false" outlineLevel="0" collapsed="false">
      <c r="A6056" s="17" t="s">
        <v>5212</v>
      </c>
      <c r="B6056" s="17" t="n">
        <v>1</v>
      </c>
      <c r="C6056" s="21" t="n">
        <v>46054</v>
      </c>
      <c r="D6056" s="17" t="s">
        <v>943</v>
      </c>
      <c r="E6056" s="17" t="s">
        <v>135</v>
      </c>
      <c r="F6056" s="17" t="s">
        <v>1499</v>
      </c>
      <c r="G6056" s="17" t="s">
        <v>59</v>
      </c>
      <c r="H6056" s="17" t="s">
        <v>1537</v>
      </c>
      <c r="I6056" s="17" t="s">
        <v>1524</v>
      </c>
      <c r="J6056" s="17" t="n">
        <v>1</v>
      </c>
      <c r="K6056" s="15" t="n">
        <v>200.9</v>
      </c>
      <c r="L6056" s="22" t="n">
        <v>0</v>
      </c>
      <c r="M6056" s="15" t="n">
        <v>29.95</v>
      </c>
      <c r="N6056" s="15" t="n">
        <f aca="false">J6056*K6056</f>
        <v>200.9</v>
      </c>
      <c r="O6056" s="15" t="n">
        <f aca="false">N6056*L6056</f>
        <v>0</v>
      </c>
      <c r="P6056" s="15" t="n">
        <f aca="false">N6056-O6056</f>
        <v>200.9</v>
      </c>
      <c r="Q6056" s="15" t="n">
        <f aca="false">J6056*INDEX(dProdutos!$F$2:$F$47,MATCH(E6056,dProdutos!$A$2:$A$47,0))</f>
        <v>80.73</v>
      </c>
      <c r="R6056" s="15" t="n">
        <f aca="false">IF(I6056="Cancelado",0,P6056-Q6056)</f>
        <v>120.17</v>
      </c>
      <c r="S6056" s="17" t="str">
        <f aca="false">INDEX(dProdutos!$D$2:$D$47,MATCH(E6056,dProdutos!$A$2:$A$47,0))</f>
        <v>Calçados</v>
      </c>
    </row>
    <row r="6057" customFormat="false" ht="15" hidden="false" customHeight="false" outlineLevel="0" collapsed="false">
      <c r="A6057" s="17" t="s">
        <v>5212</v>
      </c>
      <c r="B6057" s="17" t="n">
        <v>2</v>
      </c>
      <c r="C6057" s="21" t="n">
        <v>46054</v>
      </c>
      <c r="D6057" s="17" t="s">
        <v>943</v>
      </c>
      <c r="E6057" s="17" t="s">
        <v>153</v>
      </c>
      <c r="F6057" s="17" t="s">
        <v>1499</v>
      </c>
      <c r="G6057" s="17" t="s">
        <v>59</v>
      </c>
      <c r="H6057" s="17" t="s">
        <v>1537</v>
      </c>
      <c r="I6057" s="17" t="s">
        <v>1524</v>
      </c>
      <c r="J6057" s="17" t="n">
        <v>1</v>
      </c>
      <c r="K6057" s="15" t="n">
        <v>165.9</v>
      </c>
      <c r="L6057" s="22" t="n">
        <v>0</v>
      </c>
      <c r="M6057" s="15" t="n">
        <v>0</v>
      </c>
      <c r="N6057" s="15" t="n">
        <f aca="false">J6057*K6057</f>
        <v>165.9</v>
      </c>
      <c r="O6057" s="15" t="n">
        <f aca="false">N6057*L6057</f>
        <v>0</v>
      </c>
      <c r="P6057" s="15" t="n">
        <f aca="false">N6057-O6057</f>
        <v>165.9</v>
      </c>
      <c r="Q6057" s="15" t="n">
        <f aca="false">J6057*INDEX(dProdutos!$F$2:$F$47,MATCH(E6057,dProdutos!$A$2:$A$47,0))</f>
        <v>67.28</v>
      </c>
      <c r="R6057" s="15" t="n">
        <f aca="false">IF(I6057="Cancelado",0,P6057-Q6057)</f>
        <v>98.62</v>
      </c>
      <c r="S6057" s="17" t="str">
        <f aca="false">INDEX(dProdutos!$D$2:$D$47,MATCH(E6057,dProdutos!$A$2:$A$47,0))</f>
        <v>Acessórios</v>
      </c>
    </row>
    <row r="6058" customFormat="false" ht="15" hidden="false" customHeight="false" outlineLevel="0" collapsed="false">
      <c r="A6058" s="17" t="s">
        <v>5213</v>
      </c>
      <c r="B6058" s="17" t="n">
        <v>1</v>
      </c>
      <c r="C6058" s="21" t="n">
        <v>46054</v>
      </c>
      <c r="D6058" s="17" t="s">
        <v>839</v>
      </c>
      <c r="E6058" s="17" t="s">
        <v>138</v>
      </c>
      <c r="F6058" s="17" t="s">
        <v>1497</v>
      </c>
      <c r="G6058" s="17" t="s">
        <v>63</v>
      </c>
      <c r="H6058" s="17" t="s">
        <v>1523</v>
      </c>
      <c r="I6058" s="17" t="s">
        <v>1524</v>
      </c>
      <c r="J6058" s="17" t="n">
        <v>1</v>
      </c>
      <c r="K6058" s="15" t="n">
        <v>231.9</v>
      </c>
      <c r="L6058" s="22" t="n">
        <v>0</v>
      </c>
      <c r="M6058" s="15" t="n">
        <v>0</v>
      </c>
      <c r="N6058" s="15" t="n">
        <f aca="false">J6058*K6058</f>
        <v>231.9</v>
      </c>
      <c r="O6058" s="15" t="n">
        <f aca="false">N6058*L6058</f>
        <v>0</v>
      </c>
      <c r="P6058" s="15" t="n">
        <f aca="false">N6058-O6058</f>
        <v>231.9</v>
      </c>
      <c r="Q6058" s="15" t="n">
        <f aca="false">J6058*INDEX(dProdutos!$F$2:$F$47,MATCH(E6058,dProdutos!$A$2:$A$47,0))</f>
        <v>132.21</v>
      </c>
      <c r="R6058" s="15" t="n">
        <f aca="false">IF(I6058="Cancelado",0,P6058-Q6058)</f>
        <v>99.69</v>
      </c>
      <c r="S6058" s="17" t="str">
        <f aca="false">INDEX(dProdutos!$D$2:$D$47,MATCH(E6058,dProdutos!$A$2:$A$47,0))</f>
        <v>Calçados</v>
      </c>
    </row>
    <row r="6059" customFormat="false" ht="15" hidden="false" customHeight="false" outlineLevel="0" collapsed="false">
      <c r="A6059" s="17" t="s">
        <v>5214</v>
      </c>
      <c r="B6059" s="17" t="n">
        <v>1</v>
      </c>
      <c r="C6059" s="21" t="n">
        <v>46054</v>
      </c>
      <c r="D6059" s="17" t="s">
        <v>798</v>
      </c>
      <c r="E6059" s="17" t="s">
        <v>88</v>
      </c>
      <c r="F6059" s="17" t="s">
        <v>1497</v>
      </c>
      <c r="G6059" s="17" t="s">
        <v>62</v>
      </c>
      <c r="H6059" s="17" t="s">
        <v>1537</v>
      </c>
      <c r="I6059" s="17" t="s">
        <v>1524</v>
      </c>
      <c r="J6059" s="17" t="n">
        <v>1</v>
      </c>
      <c r="K6059" s="15" t="n">
        <v>170.9</v>
      </c>
      <c r="L6059" s="22" t="n">
        <v>0</v>
      </c>
      <c r="M6059" s="15" t="n">
        <v>0</v>
      </c>
      <c r="N6059" s="15" t="n">
        <f aca="false">J6059*K6059</f>
        <v>170.9</v>
      </c>
      <c r="O6059" s="15" t="n">
        <f aca="false">N6059*L6059</f>
        <v>0</v>
      </c>
      <c r="P6059" s="15" t="n">
        <f aca="false">N6059-O6059</f>
        <v>170.9</v>
      </c>
      <c r="Q6059" s="15" t="n">
        <f aca="false">J6059*INDEX(dProdutos!$F$2:$F$47,MATCH(E6059,dProdutos!$A$2:$A$47,0))</f>
        <v>98.14</v>
      </c>
      <c r="R6059" s="15" t="n">
        <f aca="false">IF(I6059="Cancelado",0,P6059-Q6059)</f>
        <v>72.76</v>
      </c>
      <c r="S6059" s="17" t="str">
        <f aca="false">INDEX(dProdutos!$D$2:$D$47,MATCH(E6059,dProdutos!$A$2:$A$47,0))</f>
        <v>Moda Feminina</v>
      </c>
    </row>
    <row r="6060" customFormat="false" ht="15" hidden="false" customHeight="false" outlineLevel="0" collapsed="false">
      <c r="A6060" s="17" t="s">
        <v>5215</v>
      </c>
      <c r="B6060" s="17" t="n">
        <v>1</v>
      </c>
      <c r="C6060" s="21" t="n">
        <v>46054</v>
      </c>
      <c r="D6060" s="17" t="s">
        <v>618</v>
      </c>
      <c r="E6060" s="17" t="s">
        <v>171</v>
      </c>
      <c r="F6060" s="17" t="s">
        <v>1499</v>
      </c>
      <c r="G6060" s="17" t="s">
        <v>59</v>
      </c>
      <c r="H6060" s="17" t="s">
        <v>1523</v>
      </c>
      <c r="I6060" s="17" t="s">
        <v>1524</v>
      </c>
      <c r="J6060" s="17" t="n">
        <v>1</v>
      </c>
      <c r="K6060" s="15" t="n">
        <v>246.9</v>
      </c>
      <c r="L6060" s="22" t="n">
        <v>0.05</v>
      </c>
      <c r="M6060" s="15" t="n">
        <v>0</v>
      </c>
      <c r="N6060" s="15" t="n">
        <f aca="false">J6060*K6060</f>
        <v>246.9</v>
      </c>
      <c r="O6060" s="15" t="n">
        <f aca="false">N6060*L6060</f>
        <v>12.345</v>
      </c>
      <c r="P6060" s="15" t="n">
        <f aca="false">N6060-O6060</f>
        <v>234.555</v>
      </c>
      <c r="Q6060" s="15" t="n">
        <f aca="false">J6060*INDEX(dProdutos!$F$2:$F$47,MATCH(E6060,dProdutos!$A$2:$A$47,0))</f>
        <v>103.61</v>
      </c>
      <c r="R6060" s="15" t="n">
        <f aca="false">IF(I6060="Cancelado",0,P6060-Q6060)</f>
        <v>130.945</v>
      </c>
      <c r="S6060" s="17" t="str">
        <f aca="false">INDEX(dProdutos!$D$2:$D$47,MATCH(E6060,dProdutos!$A$2:$A$47,0))</f>
        <v>Casa</v>
      </c>
    </row>
    <row r="6061" customFormat="false" ht="15" hidden="false" customHeight="false" outlineLevel="0" collapsed="false">
      <c r="A6061" s="17" t="s">
        <v>5215</v>
      </c>
      <c r="B6061" s="17" t="n">
        <v>2</v>
      </c>
      <c r="C6061" s="21" t="n">
        <v>46054</v>
      </c>
      <c r="D6061" s="17" t="s">
        <v>618</v>
      </c>
      <c r="E6061" s="17" t="s">
        <v>95</v>
      </c>
      <c r="F6061" s="17" t="s">
        <v>1499</v>
      </c>
      <c r="G6061" s="17" t="s">
        <v>59</v>
      </c>
      <c r="H6061" s="17" t="s">
        <v>1523</v>
      </c>
      <c r="I6061" s="17" t="s">
        <v>1524</v>
      </c>
      <c r="J6061" s="17" t="n">
        <v>1</v>
      </c>
      <c r="K6061" s="15" t="n">
        <v>77.9</v>
      </c>
      <c r="L6061" s="22" t="n">
        <v>0.2</v>
      </c>
      <c r="M6061" s="15" t="n">
        <v>0</v>
      </c>
      <c r="N6061" s="15" t="n">
        <f aca="false">J6061*K6061</f>
        <v>77.9</v>
      </c>
      <c r="O6061" s="15" t="n">
        <f aca="false">N6061*L6061</f>
        <v>15.58</v>
      </c>
      <c r="P6061" s="15" t="n">
        <f aca="false">N6061-O6061</f>
        <v>62.32</v>
      </c>
      <c r="Q6061" s="15" t="n">
        <f aca="false">J6061*INDEX(dProdutos!$F$2:$F$47,MATCH(E6061,dProdutos!$A$2:$A$47,0))</f>
        <v>36.71</v>
      </c>
      <c r="R6061" s="15" t="n">
        <f aca="false">IF(I6061="Cancelado",0,P6061-Q6061)</f>
        <v>25.61</v>
      </c>
      <c r="S6061" s="17" t="str">
        <f aca="false">INDEX(dProdutos!$D$2:$D$47,MATCH(E6061,dProdutos!$A$2:$A$47,0))</f>
        <v>Moda Feminina</v>
      </c>
    </row>
    <row r="6062" customFormat="false" ht="15" hidden="false" customHeight="false" outlineLevel="0" collapsed="false">
      <c r="A6062" s="17" t="s">
        <v>5215</v>
      </c>
      <c r="B6062" s="17" t="n">
        <v>3</v>
      </c>
      <c r="C6062" s="21" t="n">
        <v>46054</v>
      </c>
      <c r="D6062" s="17" t="s">
        <v>618</v>
      </c>
      <c r="E6062" s="17" t="s">
        <v>95</v>
      </c>
      <c r="F6062" s="17" t="s">
        <v>1499</v>
      </c>
      <c r="G6062" s="17" t="s">
        <v>59</v>
      </c>
      <c r="H6062" s="17" t="s">
        <v>1523</v>
      </c>
      <c r="I6062" s="17" t="s">
        <v>1524</v>
      </c>
      <c r="J6062" s="17" t="n">
        <v>1</v>
      </c>
      <c r="K6062" s="15" t="n">
        <v>77.9</v>
      </c>
      <c r="L6062" s="22" t="n">
        <v>0</v>
      </c>
      <c r="M6062" s="15" t="n">
        <v>0</v>
      </c>
      <c r="N6062" s="15" t="n">
        <f aca="false">J6062*K6062</f>
        <v>77.9</v>
      </c>
      <c r="O6062" s="15" t="n">
        <f aca="false">N6062*L6062</f>
        <v>0</v>
      </c>
      <c r="P6062" s="15" t="n">
        <f aca="false">N6062-O6062</f>
        <v>77.9</v>
      </c>
      <c r="Q6062" s="15" t="n">
        <f aca="false">J6062*INDEX(dProdutos!$F$2:$F$47,MATCH(E6062,dProdutos!$A$2:$A$47,0))</f>
        <v>36.71</v>
      </c>
      <c r="R6062" s="15" t="n">
        <f aca="false">IF(I6062="Cancelado",0,P6062-Q6062)</f>
        <v>41.19</v>
      </c>
      <c r="S6062" s="17" t="str">
        <f aca="false">INDEX(dProdutos!$D$2:$D$47,MATCH(E6062,dProdutos!$A$2:$A$47,0))</f>
        <v>Moda Feminina</v>
      </c>
    </row>
    <row r="6063" customFormat="false" ht="15" hidden="false" customHeight="false" outlineLevel="0" collapsed="false">
      <c r="A6063" s="17" t="s">
        <v>5216</v>
      </c>
      <c r="B6063" s="17" t="n">
        <v>1</v>
      </c>
      <c r="C6063" s="21" t="n">
        <v>46054</v>
      </c>
      <c r="D6063" s="17" t="s">
        <v>1438</v>
      </c>
      <c r="E6063" s="17" t="s">
        <v>126</v>
      </c>
      <c r="F6063" s="17" t="s">
        <v>1499</v>
      </c>
      <c r="G6063" s="17" t="s">
        <v>59</v>
      </c>
      <c r="H6063" s="17" t="s">
        <v>1527</v>
      </c>
      <c r="I6063" s="17" t="s">
        <v>1524</v>
      </c>
      <c r="J6063" s="17" t="n">
        <v>1</v>
      </c>
      <c r="K6063" s="15" t="n">
        <v>296.9</v>
      </c>
      <c r="L6063" s="22" t="n">
        <v>0</v>
      </c>
      <c r="M6063" s="15" t="n">
        <v>23.55</v>
      </c>
      <c r="N6063" s="15" t="n">
        <f aca="false">J6063*K6063</f>
        <v>296.9</v>
      </c>
      <c r="O6063" s="15" t="n">
        <f aca="false">N6063*L6063</f>
        <v>0</v>
      </c>
      <c r="P6063" s="15" t="n">
        <f aca="false">N6063-O6063</f>
        <v>296.9</v>
      </c>
      <c r="Q6063" s="15" t="n">
        <f aca="false">J6063*INDEX(dProdutos!$F$2:$F$47,MATCH(E6063,dProdutos!$A$2:$A$47,0))</f>
        <v>135.24</v>
      </c>
      <c r="R6063" s="15" t="n">
        <f aca="false">IF(I6063="Cancelado",0,P6063-Q6063)</f>
        <v>161.66</v>
      </c>
      <c r="S6063" s="17" t="str">
        <f aca="false">INDEX(dProdutos!$D$2:$D$47,MATCH(E6063,dProdutos!$A$2:$A$47,0))</f>
        <v>Calçados</v>
      </c>
    </row>
    <row r="6064" customFormat="false" ht="15" hidden="false" customHeight="false" outlineLevel="0" collapsed="false">
      <c r="A6064" s="17" t="s">
        <v>5217</v>
      </c>
      <c r="B6064" s="17" t="n">
        <v>1</v>
      </c>
      <c r="C6064" s="21" t="n">
        <v>46054</v>
      </c>
      <c r="D6064" s="17" t="s">
        <v>1099</v>
      </c>
      <c r="E6064" s="17" t="s">
        <v>183</v>
      </c>
      <c r="F6064" s="17" t="s">
        <v>1487</v>
      </c>
      <c r="G6064" s="17" t="s">
        <v>62</v>
      </c>
      <c r="H6064" s="17" t="s">
        <v>1540</v>
      </c>
      <c r="I6064" s="17" t="s">
        <v>1524</v>
      </c>
      <c r="J6064" s="17" t="n">
        <v>1</v>
      </c>
      <c r="K6064" s="15" t="n">
        <v>121.9</v>
      </c>
      <c r="L6064" s="22" t="n">
        <v>0.05</v>
      </c>
      <c r="M6064" s="15" t="n">
        <v>21.82</v>
      </c>
      <c r="N6064" s="15" t="n">
        <f aca="false">J6064*K6064</f>
        <v>121.9</v>
      </c>
      <c r="O6064" s="15" t="n">
        <f aca="false">N6064*L6064</f>
        <v>6.095</v>
      </c>
      <c r="P6064" s="15" t="n">
        <f aca="false">N6064-O6064</f>
        <v>115.805</v>
      </c>
      <c r="Q6064" s="15" t="n">
        <f aca="false">J6064*INDEX(dProdutos!$F$2:$F$47,MATCH(E6064,dProdutos!$A$2:$A$47,0))</f>
        <v>52.76</v>
      </c>
      <c r="R6064" s="15" t="n">
        <f aca="false">IF(I6064="Cancelado",0,P6064-Q6064)</f>
        <v>63.045</v>
      </c>
      <c r="S6064" s="17" t="str">
        <f aca="false">INDEX(dProdutos!$D$2:$D$47,MATCH(E6064,dProdutos!$A$2:$A$47,0))</f>
        <v>Eletrônicos</v>
      </c>
    </row>
    <row r="6065" customFormat="false" ht="15" hidden="false" customHeight="false" outlineLevel="0" collapsed="false">
      <c r="A6065" s="17" t="s">
        <v>5218</v>
      </c>
      <c r="B6065" s="17" t="n">
        <v>1</v>
      </c>
      <c r="C6065" s="21" t="n">
        <v>46054</v>
      </c>
      <c r="D6065" s="17" t="s">
        <v>376</v>
      </c>
      <c r="E6065" s="17" t="s">
        <v>126</v>
      </c>
      <c r="F6065" s="17" t="s">
        <v>1487</v>
      </c>
      <c r="G6065" s="17" t="s">
        <v>62</v>
      </c>
      <c r="H6065" s="17" t="s">
        <v>1523</v>
      </c>
      <c r="I6065" s="17" t="s">
        <v>1524</v>
      </c>
      <c r="J6065" s="17" t="n">
        <v>1</v>
      </c>
      <c r="K6065" s="15" t="n">
        <v>296.9</v>
      </c>
      <c r="L6065" s="22" t="n">
        <v>0</v>
      </c>
      <c r="M6065" s="15" t="n">
        <v>23.87</v>
      </c>
      <c r="N6065" s="15" t="n">
        <f aca="false">J6065*K6065</f>
        <v>296.9</v>
      </c>
      <c r="O6065" s="15" t="n">
        <f aca="false">N6065*L6065</f>
        <v>0</v>
      </c>
      <c r="P6065" s="15" t="n">
        <f aca="false">N6065-O6065</f>
        <v>296.9</v>
      </c>
      <c r="Q6065" s="15" t="n">
        <f aca="false">J6065*INDEX(dProdutos!$F$2:$F$47,MATCH(E6065,dProdutos!$A$2:$A$47,0))</f>
        <v>135.24</v>
      </c>
      <c r="R6065" s="15" t="n">
        <f aca="false">IF(I6065="Cancelado",0,P6065-Q6065)</f>
        <v>161.66</v>
      </c>
      <c r="S6065" s="17" t="str">
        <f aca="false">INDEX(dProdutos!$D$2:$D$47,MATCH(E6065,dProdutos!$A$2:$A$47,0))</f>
        <v>Calçados</v>
      </c>
    </row>
    <row r="6066" customFormat="false" ht="15" hidden="false" customHeight="false" outlineLevel="0" collapsed="false">
      <c r="A6066" s="17" t="s">
        <v>5218</v>
      </c>
      <c r="B6066" s="17" t="n">
        <v>2</v>
      </c>
      <c r="C6066" s="21" t="n">
        <v>46054</v>
      </c>
      <c r="D6066" s="17" t="s">
        <v>376</v>
      </c>
      <c r="E6066" s="17" t="s">
        <v>150</v>
      </c>
      <c r="F6066" s="17" t="s">
        <v>1487</v>
      </c>
      <c r="G6066" s="17" t="s">
        <v>62</v>
      </c>
      <c r="H6066" s="17" t="s">
        <v>1523</v>
      </c>
      <c r="I6066" s="17" t="s">
        <v>1524</v>
      </c>
      <c r="J6066" s="17" t="n">
        <v>3</v>
      </c>
      <c r="K6066" s="15" t="n">
        <v>71.9</v>
      </c>
      <c r="L6066" s="22" t="n">
        <v>0.05</v>
      </c>
      <c r="M6066" s="15" t="n">
        <v>0</v>
      </c>
      <c r="N6066" s="15" t="n">
        <f aca="false">J6066*K6066</f>
        <v>215.7</v>
      </c>
      <c r="O6066" s="15" t="n">
        <f aca="false">N6066*L6066</f>
        <v>10.785</v>
      </c>
      <c r="P6066" s="15" t="n">
        <f aca="false">N6066-O6066</f>
        <v>204.915</v>
      </c>
      <c r="Q6066" s="15" t="n">
        <f aca="false">J6066*INDEX(dProdutos!$F$2:$F$47,MATCH(E6066,dProdutos!$A$2:$A$47,0))</f>
        <v>82.14</v>
      </c>
      <c r="R6066" s="15" t="n">
        <f aca="false">IF(I6066="Cancelado",0,P6066-Q6066)</f>
        <v>122.775</v>
      </c>
      <c r="S6066" s="17" t="str">
        <f aca="false">INDEX(dProdutos!$D$2:$D$47,MATCH(E6066,dProdutos!$A$2:$A$47,0))</f>
        <v>Acessórios</v>
      </c>
    </row>
    <row r="6067" customFormat="false" ht="15" hidden="false" customHeight="false" outlineLevel="0" collapsed="false">
      <c r="A6067" s="17" t="s">
        <v>5219</v>
      </c>
      <c r="B6067" s="17" t="n">
        <v>1</v>
      </c>
      <c r="C6067" s="21" t="n">
        <v>46054</v>
      </c>
      <c r="D6067" s="17" t="s">
        <v>741</v>
      </c>
      <c r="E6067" s="17" t="s">
        <v>77</v>
      </c>
      <c r="F6067" s="17" t="s">
        <v>1495</v>
      </c>
      <c r="G6067" s="17" t="s">
        <v>60</v>
      </c>
      <c r="H6067" s="17" t="s">
        <v>1537</v>
      </c>
      <c r="I6067" s="17" t="s">
        <v>1524</v>
      </c>
      <c r="J6067" s="17" t="n">
        <v>1</v>
      </c>
      <c r="K6067" s="15" t="n">
        <v>198.9</v>
      </c>
      <c r="L6067" s="22" t="n">
        <v>0</v>
      </c>
      <c r="M6067" s="15" t="n">
        <v>0</v>
      </c>
      <c r="N6067" s="15" t="n">
        <f aca="false">J6067*K6067</f>
        <v>198.9</v>
      </c>
      <c r="O6067" s="15" t="n">
        <f aca="false">N6067*L6067</f>
        <v>0</v>
      </c>
      <c r="P6067" s="15" t="n">
        <f aca="false">N6067-O6067</f>
        <v>198.9</v>
      </c>
      <c r="Q6067" s="15" t="n">
        <f aca="false">J6067*INDEX(dProdutos!$F$2:$F$47,MATCH(E6067,dProdutos!$A$2:$A$47,0))</f>
        <v>107.88</v>
      </c>
      <c r="R6067" s="15" t="n">
        <f aca="false">IF(I6067="Cancelado",0,P6067-Q6067)</f>
        <v>91.02</v>
      </c>
      <c r="S6067" s="17" t="str">
        <f aca="false">INDEX(dProdutos!$D$2:$D$47,MATCH(E6067,dProdutos!$A$2:$A$47,0))</f>
        <v>Moda Feminina</v>
      </c>
    </row>
    <row r="6068" customFormat="false" ht="15" hidden="false" customHeight="false" outlineLevel="0" collapsed="false">
      <c r="A6068" s="17" t="s">
        <v>5219</v>
      </c>
      <c r="B6068" s="17" t="n">
        <v>2</v>
      </c>
      <c r="C6068" s="21" t="n">
        <v>46054</v>
      </c>
      <c r="D6068" s="17" t="s">
        <v>741</v>
      </c>
      <c r="E6068" s="17" t="s">
        <v>174</v>
      </c>
      <c r="F6068" s="17" t="s">
        <v>1495</v>
      </c>
      <c r="G6068" s="17" t="s">
        <v>60</v>
      </c>
      <c r="H6068" s="17" t="s">
        <v>1537</v>
      </c>
      <c r="I6068" s="17" t="s">
        <v>1524</v>
      </c>
      <c r="J6068" s="17" t="n">
        <v>2</v>
      </c>
      <c r="K6068" s="15" t="n">
        <v>250.9</v>
      </c>
      <c r="L6068" s="22" t="n">
        <v>0</v>
      </c>
      <c r="M6068" s="15" t="n">
        <v>0</v>
      </c>
      <c r="N6068" s="15" t="n">
        <f aca="false">J6068*K6068</f>
        <v>501.8</v>
      </c>
      <c r="O6068" s="15" t="n">
        <f aca="false">N6068*L6068</f>
        <v>0</v>
      </c>
      <c r="P6068" s="15" t="n">
        <f aca="false">N6068-O6068</f>
        <v>501.8</v>
      </c>
      <c r="Q6068" s="15" t="n">
        <f aca="false">J6068*INDEX(dProdutos!$F$2:$F$47,MATCH(E6068,dProdutos!$A$2:$A$47,0))</f>
        <v>302.56</v>
      </c>
      <c r="R6068" s="15" t="n">
        <f aca="false">IF(I6068="Cancelado",0,P6068-Q6068)</f>
        <v>199.24</v>
      </c>
      <c r="S6068" s="17" t="str">
        <f aca="false">INDEX(dProdutos!$D$2:$D$47,MATCH(E6068,dProdutos!$A$2:$A$47,0))</f>
        <v>Casa</v>
      </c>
    </row>
    <row r="6069" customFormat="false" ht="15" hidden="false" customHeight="false" outlineLevel="0" collapsed="false">
      <c r="A6069" s="17" t="s">
        <v>5219</v>
      </c>
      <c r="B6069" s="17" t="n">
        <v>3</v>
      </c>
      <c r="C6069" s="21" t="n">
        <v>46054</v>
      </c>
      <c r="D6069" s="17" t="s">
        <v>741</v>
      </c>
      <c r="E6069" s="17" t="s">
        <v>177</v>
      </c>
      <c r="F6069" s="17" t="s">
        <v>1495</v>
      </c>
      <c r="G6069" s="17" t="s">
        <v>60</v>
      </c>
      <c r="H6069" s="17" t="s">
        <v>1537</v>
      </c>
      <c r="I6069" s="17" t="s">
        <v>1524</v>
      </c>
      <c r="J6069" s="17" t="n">
        <v>1</v>
      </c>
      <c r="K6069" s="15" t="n">
        <v>257.9</v>
      </c>
      <c r="L6069" s="22" t="n">
        <v>0.2</v>
      </c>
      <c r="M6069" s="15" t="n">
        <v>0</v>
      </c>
      <c r="N6069" s="15" t="n">
        <f aca="false">J6069*K6069</f>
        <v>257.9</v>
      </c>
      <c r="O6069" s="15" t="n">
        <f aca="false">N6069*L6069</f>
        <v>51.58</v>
      </c>
      <c r="P6069" s="15" t="n">
        <f aca="false">N6069-O6069</f>
        <v>206.32</v>
      </c>
      <c r="Q6069" s="15" t="n">
        <f aca="false">J6069*INDEX(dProdutos!$F$2:$F$47,MATCH(E6069,dProdutos!$A$2:$A$47,0))</f>
        <v>138.23</v>
      </c>
      <c r="R6069" s="15" t="n">
        <f aca="false">IF(I6069="Cancelado",0,P6069-Q6069)</f>
        <v>68.09</v>
      </c>
      <c r="S6069" s="17" t="str">
        <f aca="false">INDEX(dProdutos!$D$2:$D$47,MATCH(E6069,dProdutos!$A$2:$A$47,0))</f>
        <v>Casa</v>
      </c>
    </row>
    <row r="6070" customFormat="false" ht="15" hidden="false" customHeight="false" outlineLevel="0" collapsed="false">
      <c r="A6070" s="17" t="s">
        <v>5220</v>
      </c>
      <c r="B6070" s="17" t="n">
        <v>1</v>
      </c>
      <c r="C6070" s="21" t="n">
        <v>46055</v>
      </c>
      <c r="D6070" s="17" t="s">
        <v>1258</v>
      </c>
      <c r="E6070" s="17" t="s">
        <v>117</v>
      </c>
      <c r="F6070" s="17" t="s">
        <v>1490</v>
      </c>
      <c r="G6070" s="17" t="s">
        <v>62</v>
      </c>
      <c r="H6070" s="17" t="s">
        <v>1540</v>
      </c>
      <c r="I6070" s="17" t="s">
        <v>1524</v>
      </c>
      <c r="J6070" s="17" t="n">
        <v>2</v>
      </c>
      <c r="K6070" s="15" t="n">
        <v>166.9</v>
      </c>
      <c r="L6070" s="22" t="n">
        <v>0.05</v>
      </c>
      <c r="M6070" s="15" t="n">
        <v>34.01</v>
      </c>
      <c r="N6070" s="15" t="n">
        <f aca="false">J6070*K6070</f>
        <v>333.8</v>
      </c>
      <c r="O6070" s="15" t="n">
        <f aca="false">N6070*L6070</f>
        <v>16.69</v>
      </c>
      <c r="P6070" s="15" t="n">
        <f aca="false">N6070-O6070</f>
        <v>317.11</v>
      </c>
      <c r="Q6070" s="15" t="n">
        <f aca="false">J6070*INDEX(dProdutos!$F$2:$F$47,MATCH(E6070,dProdutos!$A$2:$A$47,0))</f>
        <v>146.46</v>
      </c>
      <c r="R6070" s="15" t="n">
        <f aca="false">IF(I6070="Cancelado",0,P6070-Q6070)</f>
        <v>170.65</v>
      </c>
      <c r="S6070" s="17" t="str">
        <f aca="false">INDEX(dProdutos!$D$2:$D$47,MATCH(E6070,dProdutos!$A$2:$A$47,0))</f>
        <v>Moda Masculina</v>
      </c>
    </row>
    <row r="6071" customFormat="false" ht="15" hidden="false" customHeight="false" outlineLevel="0" collapsed="false">
      <c r="A6071" s="17" t="s">
        <v>5221</v>
      </c>
      <c r="B6071" s="17" t="n">
        <v>1</v>
      </c>
      <c r="C6071" s="21" t="n">
        <v>46055</v>
      </c>
      <c r="D6071" s="17" t="s">
        <v>324</v>
      </c>
      <c r="E6071" s="17" t="s">
        <v>98</v>
      </c>
      <c r="F6071" s="17" t="s">
        <v>1490</v>
      </c>
      <c r="G6071" s="17" t="s">
        <v>61</v>
      </c>
      <c r="H6071" s="17" t="s">
        <v>1537</v>
      </c>
      <c r="I6071" s="17" t="s">
        <v>1524</v>
      </c>
      <c r="J6071" s="17" t="n">
        <v>1</v>
      </c>
      <c r="K6071" s="15" t="n">
        <v>108.9</v>
      </c>
      <c r="L6071" s="22" t="n">
        <v>0</v>
      </c>
      <c r="M6071" s="15" t="n">
        <v>0</v>
      </c>
      <c r="N6071" s="15" t="n">
        <f aca="false">J6071*K6071</f>
        <v>108.9</v>
      </c>
      <c r="O6071" s="15" t="n">
        <f aca="false">N6071*L6071</f>
        <v>0</v>
      </c>
      <c r="P6071" s="15" t="n">
        <f aca="false">N6071-O6071</f>
        <v>108.9</v>
      </c>
      <c r="Q6071" s="15" t="n">
        <f aca="false">J6071*INDEX(dProdutos!$F$2:$F$47,MATCH(E6071,dProdutos!$A$2:$A$47,0))</f>
        <v>42.52</v>
      </c>
      <c r="R6071" s="15" t="n">
        <f aca="false">IF(I6071="Cancelado",0,P6071-Q6071)</f>
        <v>66.38</v>
      </c>
      <c r="S6071" s="17" t="str">
        <f aca="false">INDEX(dProdutos!$D$2:$D$47,MATCH(E6071,dProdutos!$A$2:$A$47,0))</f>
        <v>Moda Feminina</v>
      </c>
    </row>
    <row r="6072" customFormat="false" ht="15" hidden="false" customHeight="false" outlineLevel="0" collapsed="false">
      <c r="A6072" s="17" t="s">
        <v>5221</v>
      </c>
      <c r="B6072" s="17" t="n">
        <v>2</v>
      </c>
      <c r="C6072" s="21" t="n">
        <v>46055</v>
      </c>
      <c r="D6072" s="17" t="s">
        <v>324</v>
      </c>
      <c r="E6072" s="17" t="s">
        <v>95</v>
      </c>
      <c r="F6072" s="17" t="s">
        <v>1490</v>
      </c>
      <c r="G6072" s="17" t="s">
        <v>61</v>
      </c>
      <c r="H6072" s="17" t="s">
        <v>1537</v>
      </c>
      <c r="I6072" s="17" t="s">
        <v>1524</v>
      </c>
      <c r="J6072" s="17" t="n">
        <v>1</v>
      </c>
      <c r="K6072" s="15" t="n">
        <v>77.9</v>
      </c>
      <c r="L6072" s="22" t="n">
        <v>0</v>
      </c>
      <c r="M6072" s="15" t="n">
        <v>0</v>
      </c>
      <c r="N6072" s="15" t="n">
        <f aca="false">J6072*K6072</f>
        <v>77.9</v>
      </c>
      <c r="O6072" s="15" t="n">
        <f aca="false">N6072*L6072</f>
        <v>0</v>
      </c>
      <c r="P6072" s="15" t="n">
        <f aca="false">N6072-O6072</f>
        <v>77.9</v>
      </c>
      <c r="Q6072" s="15" t="n">
        <f aca="false">J6072*INDEX(dProdutos!$F$2:$F$47,MATCH(E6072,dProdutos!$A$2:$A$47,0))</f>
        <v>36.71</v>
      </c>
      <c r="R6072" s="15" t="n">
        <f aca="false">IF(I6072="Cancelado",0,P6072-Q6072)</f>
        <v>41.19</v>
      </c>
      <c r="S6072" s="17" t="str">
        <f aca="false">INDEX(dProdutos!$D$2:$D$47,MATCH(E6072,dProdutos!$A$2:$A$47,0))</f>
        <v>Moda Feminina</v>
      </c>
    </row>
    <row r="6073" customFormat="false" ht="15" hidden="false" customHeight="false" outlineLevel="0" collapsed="false">
      <c r="A6073" s="17" t="s">
        <v>5221</v>
      </c>
      <c r="B6073" s="17" t="n">
        <v>3</v>
      </c>
      <c r="C6073" s="21" t="n">
        <v>46055</v>
      </c>
      <c r="D6073" s="17" t="s">
        <v>324</v>
      </c>
      <c r="E6073" s="17" t="s">
        <v>108</v>
      </c>
      <c r="F6073" s="17" t="s">
        <v>1490</v>
      </c>
      <c r="G6073" s="17" t="s">
        <v>61</v>
      </c>
      <c r="H6073" s="17" t="s">
        <v>1537</v>
      </c>
      <c r="I6073" s="17" t="s">
        <v>1524</v>
      </c>
      <c r="J6073" s="17" t="n">
        <v>1</v>
      </c>
      <c r="K6073" s="15" t="n">
        <v>265.9</v>
      </c>
      <c r="L6073" s="22" t="n">
        <v>0.05</v>
      </c>
      <c r="M6073" s="15" t="n">
        <v>0</v>
      </c>
      <c r="N6073" s="15" t="n">
        <f aca="false">J6073*K6073</f>
        <v>265.9</v>
      </c>
      <c r="O6073" s="15" t="n">
        <f aca="false">N6073*L6073</f>
        <v>13.295</v>
      </c>
      <c r="P6073" s="15" t="n">
        <f aca="false">N6073-O6073</f>
        <v>252.605</v>
      </c>
      <c r="Q6073" s="15" t="n">
        <f aca="false">J6073*INDEX(dProdutos!$F$2:$F$47,MATCH(E6073,dProdutos!$A$2:$A$47,0))</f>
        <v>155.62</v>
      </c>
      <c r="R6073" s="15" t="n">
        <f aca="false">IF(I6073="Cancelado",0,P6073-Q6073)</f>
        <v>96.985</v>
      </c>
      <c r="S6073" s="17" t="str">
        <f aca="false">INDEX(dProdutos!$D$2:$D$47,MATCH(E6073,dProdutos!$A$2:$A$47,0))</f>
        <v>Moda Masculina</v>
      </c>
    </row>
    <row r="6074" customFormat="false" ht="15" hidden="false" customHeight="false" outlineLevel="0" collapsed="false">
      <c r="A6074" s="17" t="s">
        <v>5221</v>
      </c>
      <c r="B6074" s="17" t="n">
        <v>4</v>
      </c>
      <c r="C6074" s="21" t="n">
        <v>46055</v>
      </c>
      <c r="D6074" s="17" t="s">
        <v>324</v>
      </c>
      <c r="E6074" s="17" t="s">
        <v>174</v>
      </c>
      <c r="F6074" s="17" t="s">
        <v>1490</v>
      </c>
      <c r="G6074" s="17" t="s">
        <v>61</v>
      </c>
      <c r="H6074" s="17" t="s">
        <v>1537</v>
      </c>
      <c r="I6074" s="17" t="s">
        <v>1524</v>
      </c>
      <c r="J6074" s="17" t="n">
        <v>1</v>
      </c>
      <c r="K6074" s="15" t="n">
        <v>250.9</v>
      </c>
      <c r="L6074" s="22" t="n">
        <v>0</v>
      </c>
      <c r="M6074" s="15" t="n">
        <v>0</v>
      </c>
      <c r="N6074" s="15" t="n">
        <f aca="false">J6074*K6074</f>
        <v>250.9</v>
      </c>
      <c r="O6074" s="15" t="n">
        <f aca="false">N6074*L6074</f>
        <v>0</v>
      </c>
      <c r="P6074" s="15" t="n">
        <f aca="false">N6074-O6074</f>
        <v>250.9</v>
      </c>
      <c r="Q6074" s="15" t="n">
        <f aca="false">J6074*INDEX(dProdutos!$F$2:$F$47,MATCH(E6074,dProdutos!$A$2:$A$47,0))</f>
        <v>151.28</v>
      </c>
      <c r="R6074" s="15" t="n">
        <f aca="false">IF(I6074="Cancelado",0,P6074-Q6074)</f>
        <v>99.62</v>
      </c>
      <c r="S6074" s="17" t="str">
        <f aca="false">INDEX(dProdutos!$D$2:$D$47,MATCH(E6074,dProdutos!$A$2:$A$47,0))</f>
        <v>Casa</v>
      </c>
    </row>
    <row r="6075" customFormat="false" ht="15" hidden="false" customHeight="false" outlineLevel="0" collapsed="false">
      <c r="A6075" s="17" t="s">
        <v>5222</v>
      </c>
      <c r="B6075" s="17" t="n">
        <v>1</v>
      </c>
      <c r="C6075" s="21" t="n">
        <v>46055</v>
      </c>
      <c r="D6075" s="17" t="s">
        <v>447</v>
      </c>
      <c r="E6075" s="17" t="s">
        <v>156</v>
      </c>
      <c r="F6075" s="17" t="s">
        <v>1501</v>
      </c>
      <c r="G6075" s="17" t="s">
        <v>64</v>
      </c>
      <c r="H6075" s="17" t="s">
        <v>1537</v>
      </c>
      <c r="I6075" s="17" t="s">
        <v>1524</v>
      </c>
      <c r="J6075" s="17" t="n">
        <v>1</v>
      </c>
      <c r="K6075" s="15" t="n">
        <v>192.9</v>
      </c>
      <c r="L6075" s="22" t="n">
        <v>0</v>
      </c>
      <c r="M6075" s="15" t="n">
        <v>27.16</v>
      </c>
      <c r="N6075" s="15" t="n">
        <f aca="false">J6075*K6075</f>
        <v>192.9</v>
      </c>
      <c r="O6075" s="15" t="n">
        <f aca="false">N6075*L6075</f>
        <v>0</v>
      </c>
      <c r="P6075" s="15" t="n">
        <f aca="false">N6075-O6075</f>
        <v>192.9</v>
      </c>
      <c r="Q6075" s="15" t="n">
        <f aca="false">J6075*INDEX(dProdutos!$F$2:$F$47,MATCH(E6075,dProdutos!$A$2:$A$47,0))</f>
        <v>80.38</v>
      </c>
      <c r="R6075" s="15" t="n">
        <f aca="false">IF(I6075="Cancelado",0,P6075-Q6075)</f>
        <v>112.52</v>
      </c>
      <c r="S6075" s="17" t="str">
        <f aca="false">INDEX(dProdutos!$D$2:$D$47,MATCH(E6075,dProdutos!$A$2:$A$47,0))</f>
        <v>Acessórios</v>
      </c>
    </row>
    <row r="6076" customFormat="false" ht="15" hidden="false" customHeight="false" outlineLevel="0" collapsed="false">
      <c r="A6076" s="17" t="s">
        <v>5222</v>
      </c>
      <c r="B6076" s="17" t="n">
        <v>2</v>
      </c>
      <c r="C6076" s="21" t="n">
        <v>46055</v>
      </c>
      <c r="D6076" s="17" t="s">
        <v>447</v>
      </c>
      <c r="E6076" s="17" t="s">
        <v>77</v>
      </c>
      <c r="F6076" s="17" t="s">
        <v>1501</v>
      </c>
      <c r="G6076" s="17" t="s">
        <v>64</v>
      </c>
      <c r="H6076" s="17" t="s">
        <v>1537</v>
      </c>
      <c r="I6076" s="17" t="s">
        <v>1524</v>
      </c>
      <c r="J6076" s="17" t="n">
        <v>1</v>
      </c>
      <c r="K6076" s="15" t="n">
        <v>198.9</v>
      </c>
      <c r="L6076" s="22" t="n">
        <v>0.1</v>
      </c>
      <c r="M6076" s="15" t="n">
        <v>0</v>
      </c>
      <c r="N6076" s="15" t="n">
        <f aca="false">J6076*K6076</f>
        <v>198.9</v>
      </c>
      <c r="O6076" s="15" t="n">
        <f aca="false">N6076*L6076</f>
        <v>19.89</v>
      </c>
      <c r="P6076" s="15" t="n">
        <f aca="false">N6076-O6076</f>
        <v>179.01</v>
      </c>
      <c r="Q6076" s="15" t="n">
        <f aca="false">J6076*INDEX(dProdutos!$F$2:$F$47,MATCH(E6076,dProdutos!$A$2:$A$47,0))</f>
        <v>107.88</v>
      </c>
      <c r="R6076" s="15" t="n">
        <f aca="false">IF(I6076="Cancelado",0,P6076-Q6076)</f>
        <v>71.13</v>
      </c>
      <c r="S6076" s="17" t="str">
        <f aca="false">INDEX(dProdutos!$D$2:$D$47,MATCH(E6076,dProdutos!$A$2:$A$47,0))</f>
        <v>Moda Feminina</v>
      </c>
    </row>
    <row r="6077" customFormat="false" ht="15" hidden="false" customHeight="false" outlineLevel="0" collapsed="false">
      <c r="A6077" s="17" t="s">
        <v>5223</v>
      </c>
      <c r="B6077" s="17" t="n">
        <v>1</v>
      </c>
      <c r="C6077" s="21" t="n">
        <v>46055</v>
      </c>
      <c r="D6077" s="17" t="s">
        <v>1363</v>
      </c>
      <c r="E6077" s="17" t="s">
        <v>192</v>
      </c>
      <c r="F6077" s="17" t="s">
        <v>1499</v>
      </c>
      <c r="G6077" s="17" t="s">
        <v>59</v>
      </c>
      <c r="H6077" s="17" t="s">
        <v>1523</v>
      </c>
      <c r="I6077" s="17" t="s">
        <v>1524</v>
      </c>
      <c r="J6077" s="17" t="n">
        <v>1</v>
      </c>
      <c r="K6077" s="15" t="n">
        <v>245.9</v>
      </c>
      <c r="L6077" s="22" t="n">
        <v>0</v>
      </c>
      <c r="M6077" s="15" t="n">
        <v>22.13</v>
      </c>
      <c r="N6077" s="15" t="n">
        <f aca="false">J6077*K6077</f>
        <v>245.9</v>
      </c>
      <c r="O6077" s="15" t="n">
        <f aca="false">N6077*L6077</f>
        <v>0</v>
      </c>
      <c r="P6077" s="15" t="n">
        <f aca="false">N6077-O6077</f>
        <v>245.9</v>
      </c>
      <c r="Q6077" s="15" t="n">
        <f aca="false">J6077*INDEX(dProdutos!$F$2:$F$47,MATCH(E6077,dProdutos!$A$2:$A$47,0))</f>
        <v>107.78</v>
      </c>
      <c r="R6077" s="15" t="n">
        <f aca="false">IF(I6077="Cancelado",0,P6077-Q6077)</f>
        <v>138.12</v>
      </c>
      <c r="S6077" s="17" t="str">
        <f aca="false">INDEX(dProdutos!$D$2:$D$47,MATCH(E6077,dProdutos!$A$2:$A$47,0))</f>
        <v>Eletrônicos</v>
      </c>
    </row>
    <row r="6078" customFormat="false" ht="15" hidden="false" customHeight="false" outlineLevel="0" collapsed="false">
      <c r="A6078" s="17" t="s">
        <v>5224</v>
      </c>
      <c r="B6078" s="17" t="n">
        <v>1</v>
      </c>
      <c r="C6078" s="21" t="n">
        <v>46055</v>
      </c>
      <c r="D6078" s="17" t="s">
        <v>1426</v>
      </c>
      <c r="E6078" s="17" t="s">
        <v>174</v>
      </c>
      <c r="F6078" s="17" t="s">
        <v>1503</v>
      </c>
      <c r="G6078" s="17" t="s">
        <v>61</v>
      </c>
      <c r="H6078" s="17" t="s">
        <v>1537</v>
      </c>
      <c r="I6078" s="17" t="s">
        <v>1524</v>
      </c>
      <c r="J6078" s="17" t="n">
        <v>1</v>
      </c>
      <c r="K6078" s="15" t="n">
        <v>250.9</v>
      </c>
      <c r="L6078" s="22" t="n">
        <v>0</v>
      </c>
      <c r="M6078" s="15" t="n">
        <v>20.34</v>
      </c>
      <c r="N6078" s="15" t="n">
        <f aca="false">J6078*K6078</f>
        <v>250.9</v>
      </c>
      <c r="O6078" s="15" t="n">
        <f aca="false">N6078*L6078</f>
        <v>0</v>
      </c>
      <c r="P6078" s="15" t="n">
        <f aca="false">N6078-O6078</f>
        <v>250.9</v>
      </c>
      <c r="Q6078" s="15" t="n">
        <f aca="false">J6078*INDEX(dProdutos!$F$2:$F$47,MATCH(E6078,dProdutos!$A$2:$A$47,0))</f>
        <v>151.28</v>
      </c>
      <c r="R6078" s="15" t="n">
        <f aca="false">IF(I6078="Cancelado",0,P6078-Q6078)</f>
        <v>99.62</v>
      </c>
      <c r="S6078" s="17" t="str">
        <f aca="false">INDEX(dProdutos!$D$2:$D$47,MATCH(E6078,dProdutos!$A$2:$A$47,0))</f>
        <v>Casa</v>
      </c>
    </row>
    <row r="6079" customFormat="false" ht="15" hidden="false" customHeight="false" outlineLevel="0" collapsed="false">
      <c r="A6079" s="17" t="s">
        <v>5224</v>
      </c>
      <c r="B6079" s="17" t="n">
        <v>2</v>
      </c>
      <c r="C6079" s="21" t="n">
        <v>46055</v>
      </c>
      <c r="D6079" s="17" t="s">
        <v>1426</v>
      </c>
      <c r="E6079" s="17" t="s">
        <v>135</v>
      </c>
      <c r="F6079" s="17" t="s">
        <v>1503</v>
      </c>
      <c r="G6079" s="17" t="s">
        <v>61</v>
      </c>
      <c r="H6079" s="17" t="s">
        <v>1537</v>
      </c>
      <c r="I6079" s="17" t="s">
        <v>1524</v>
      </c>
      <c r="J6079" s="17" t="n">
        <v>2</v>
      </c>
      <c r="K6079" s="15" t="n">
        <v>200.9</v>
      </c>
      <c r="L6079" s="22" t="n">
        <v>0.05</v>
      </c>
      <c r="M6079" s="15" t="n">
        <v>0</v>
      </c>
      <c r="N6079" s="15" t="n">
        <f aca="false">J6079*K6079</f>
        <v>401.8</v>
      </c>
      <c r="O6079" s="15" t="n">
        <f aca="false">N6079*L6079</f>
        <v>20.09</v>
      </c>
      <c r="P6079" s="15" t="n">
        <f aca="false">N6079-O6079</f>
        <v>381.71</v>
      </c>
      <c r="Q6079" s="15" t="n">
        <f aca="false">J6079*INDEX(dProdutos!$F$2:$F$47,MATCH(E6079,dProdutos!$A$2:$A$47,0))</f>
        <v>161.46</v>
      </c>
      <c r="R6079" s="15" t="n">
        <f aca="false">IF(I6079="Cancelado",0,P6079-Q6079)</f>
        <v>220.25</v>
      </c>
      <c r="S6079" s="17" t="str">
        <f aca="false">INDEX(dProdutos!$D$2:$D$47,MATCH(E6079,dProdutos!$A$2:$A$47,0))</f>
        <v>Calçados</v>
      </c>
    </row>
    <row r="6080" customFormat="false" ht="15" hidden="false" customHeight="false" outlineLevel="0" collapsed="false">
      <c r="A6080" s="17" t="s">
        <v>5224</v>
      </c>
      <c r="B6080" s="17" t="n">
        <v>3</v>
      </c>
      <c r="C6080" s="21" t="n">
        <v>46055</v>
      </c>
      <c r="D6080" s="17" t="s">
        <v>1426</v>
      </c>
      <c r="E6080" s="17" t="s">
        <v>150</v>
      </c>
      <c r="F6080" s="17" t="s">
        <v>1503</v>
      </c>
      <c r="G6080" s="17" t="s">
        <v>61</v>
      </c>
      <c r="H6080" s="17" t="s">
        <v>1537</v>
      </c>
      <c r="I6080" s="17" t="s">
        <v>1524</v>
      </c>
      <c r="J6080" s="17" t="n">
        <v>1</v>
      </c>
      <c r="K6080" s="15" t="n">
        <v>71.9</v>
      </c>
      <c r="L6080" s="22" t="n">
        <v>0.05</v>
      </c>
      <c r="M6080" s="15" t="n">
        <v>0</v>
      </c>
      <c r="N6080" s="15" t="n">
        <f aca="false">J6080*K6080</f>
        <v>71.9</v>
      </c>
      <c r="O6080" s="15" t="n">
        <f aca="false">N6080*L6080</f>
        <v>3.595</v>
      </c>
      <c r="P6080" s="15" t="n">
        <f aca="false">N6080-O6080</f>
        <v>68.305</v>
      </c>
      <c r="Q6080" s="15" t="n">
        <f aca="false">J6080*INDEX(dProdutos!$F$2:$F$47,MATCH(E6080,dProdutos!$A$2:$A$47,0))</f>
        <v>27.38</v>
      </c>
      <c r="R6080" s="15" t="n">
        <f aca="false">IF(I6080="Cancelado",0,P6080-Q6080)</f>
        <v>40.925</v>
      </c>
      <c r="S6080" s="17" t="str">
        <f aca="false">INDEX(dProdutos!$D$2:$D$47,MATCH(E6080,dProdutos!$A$2:$A$47,0))</f>
        <v>Acessórios</v>
      </c>
    </row>
    <row r="6081" customFormat="false" ht="15" hidden="false" customHeight="false" outlineLevel="0" collapsed="false">
      <c r="A6081" s="17" t="s">
        <v>5225</v>
      </c>
      <c r="B6081" s="17" t="n">
        <v>1</v>
      </c>
      <c r="C6081" s="21" t="n">
        <v>46055</v>
      </c>
      <c r="D6081" s="17" t="s">
        <v>1438</v>
      </c>
      <c r="E6081" s="17" t="s">
        <v>114</v>
      </c>
      <c r="F6081" s="17" t="s">
        <v>1497</v>
      </c>
      <c r="G6081" s="17" t="s">
        <v>59</v>
      </c>
      <c r="H6081" s="17" t="s">
        <v>1527</v>
      </c>
      <c r="I6081" s="17" t="s">
        <v>1524</v>
      </c>
      <c r="J6081" s="17" t="n">
        <v>2</v>
      </c>
      <c r="K6081" s="15" t="n">
        <v>202.9</v>
      </c>
      <c r="L6081" s="22" t="n">
        <v>0</v>
      </c>
      <c r="M6081" s="15" t="n">
        <v>22.22</v>
      </c>
      <c r="N6081" s="15" t="n">
        <f aca="false">J6081*K6081</f>
        <v>405.8</v>
      </c>
      <c r="O6081" s="15" t="n">
        <f aca="false">N6081*L6081</f>
        <v>0</v>
      </c>
      <c r="P6081" s="15" t="n">
        <f aca="false">N6081-O6081</f>
        <v>405.8</v>
      </c>
      <c r="Q6081" s="15" t="n">
        <f aca="false">J6081*INDEX(dProdutos!$F$2:$F$47,MATCH(E6081,dProdutos!$A$2:$A$47,0))</f>
        <v>220.78</v>
      </c>
      <c r="R6081" s="15" t="n">
        <f aca="false">IF(I6081="Cancelado",0,P6081-Q6081)</f>
        <v>185.02</v>
      </c>
      <c r="S6081" s="17" t="str">
        <f aca="false">INDEX(dProdutos!$D$2:$D$47,MATCH(E6081,dProdutos!$A$2:$A$47,0))</f>
        <v>Moda Masculina</v>
      </c>
    </row>
    <row r="6082" customFormat="false" ht="15" hidden="false" customHeight="false" outlineLevel="0" collapsed="false">
      <c r="A6082" s="17" t="s">
        <v>5225</v>
      </c>
      <c r="B6082" s="17" t="n">
        <v>2</v>
      </c>
      <c r="C6082" s="21" t="n">
        <v>46055</v>
      </c>
      <c r="D6082" s="17" t="s">
        <v>1438</v>
      </c>
      <c r="E6082" s="17" t="s">
        <v>213</v>
      </c>
      <c r="F6082" s="17" t="s">
        <v>1497</v>
      </c>
      <c r="G6082" s="17" t="s">
        <v>59</v>
      </c>
      <c r="H6082" s="17" t="s">
        <v>1527</v>
      </c>
      <c r="I6082" s="17" t="s">
        <v>1524</v>
      </c>
      <c r="J6082" s="17" t="n">
        <v>1</v>
      </c>
      <c r="K6082" s="15" t="n">
        <v>153.9</v>
      </c>
      <c r="L6082" s="22" t="n">
        <v>0</v>
      </c>
      <c r="M6082" s="15" t="n">
        <v>0</v>
      </c>
      <c r="N6082" s="15" t="n">
        <f aca="false">J6082*K6082</f>
        <v>153.9</v>
      </c>
      <c r="O6082" s="15" t="n">
        <f aca="false">N6082*L6082</f>
        <v>0</v>
      </c>
      <c r="P6082" s="15" t="n">
        <f aca="false">N6082-O6082</f>
        <v>153.9</v>
      </c>
      <c r="Q6082" s="15" t="n">
        <f aca="false">J6082*INDEX(dProdutos!$F$2:$F$47,MATCH(E6082,dProdutos!$A$2:$A$47,0))</f>
        <v>90.42</v>
      </c>
      <c r="R6082" s="15" t="n">
        <f aca="false">IF(I6082="Cancelado",0,P6082-Q6082)</f>
        <v>63.48</v>
      </c>
      <c r="S6082" s="17" t="str">
        <f aca="false">INDEX(dProdutos!$D$2:$D$47,MATCH(E6082,dProdutos!$A$2:$A$47,0))</f>
        <v>Beleza</v>
      </c>
    </row>
    <row r="6083" customFormat="false" ht="15" hidden="false" customHeight="false" outlineLevel="0" collapsed="false">
      <c r="A6083" s="17" t="s">
        <v>5225</v>
      </c>
      <c r="B6083" s="17" t="n">
        <v>3</v>
      </c>
      <c r="C6083" s="21" t="n">
        <v>46055</v>
      </c>
      <c r="D6083" s="17" t="s">
        <v>1438</v>
      </c>
      <c r="E6083" s="17" t="s">
        <v>117</v>
      </c>
      <c r="F6083" s="17" t="s">
        <v>1497</v>
      </c>
      <c r="G6083" s="17" t="s">
        <v>59</v>
      </c>
      <c r="H6083" s="17" t="s">
        <v>1527</v>
      </c>
      <c r="I6083" s="17" t="s">
        <v>1524</v>
      </c>
      <c r="J6083" s="17" t="n">
        <v>1</v>
      </c>
      <c r="K6083" s="15" t="n">
        <v>166.9</v>
      </c>
      <c r="L6083" s="22" t="n">
        <v>0</v>
      </c>
      <c r="M6083" s="15" t="n">
        <v>0</v>
      </c>
      <c r="N6083" s="15" t="n">
        <f aca="false">J6083*K6083</f>
        <v>166.9</v>
      </c>
      <c r="O6083" s="15" t="n">
        <f aca="false">N6083*L6083</f>
        <v>0</v>
      </c>
      <c r="P6083" s="15" t="n">
        <f aca="false">N6083-O6083</f>
        <v>166.9</v>
      </c>
      <c r="Q6083" s="15" t="n">
        <f aca="false">J6083*INDEX(dProdutos!$F$2:$F$47,MATCH(E6083,dProdutos!$A$2:$A$47,0))</f>
        <v>73.23</v>
      </c>
      <c r="R6083" s="15" t="n">
        <f aca="false">IF(I6083="Cancelado",0,P6083-Q6083)</f>
        <v>93.67</v>
      </c>
      <c r="S6083" s="17" t="str">
        <f aca="false">INDEX(dProdutos!$D$2:$D$47,MATCH(E6083,dProdutos!$A$2:$A$47,0))</f>
        <v>Moda Masculina</v>
      </c>
    </row>
    <row r="6084" customFormat="false" ht="15" hidden="false" customHeight="false" outlineLevel="0" collapsed="false">
      <c r="A6084" s="17" t="s">
        <v>5225</v>
      </c>
      <c r="B6084" s="17" t="n">
        <v>4</v>
      </c>
      <c r="C6084" s="21" t="n">
        <v>46055</v>
      </c>
      <c r="D6084" s="17" t="s">
        <v>1438</v>
      </c>
      <c r="E6084" s="17" t="s">
        <v>108</v>
      </c>
      <c r="F6084" s="17" t="s">
        <v>1497</v>
      </c>
      <c r="G6084" s="17" t="s">
        <v>59</v>
      </c>
      <c r="H6084" s="17" t="s">
        <v>1527</v>
      </c>
      <c r="I6084" s="17" t="s">
        <v>1524</v>
      </c>
      <c r="J6084" s="17" t="n">
        <v>1</v>
      </c>
      <c r="K6084" s="15" t="n">
        <v>265.9</v>
      </c>
      <c r="L6084" s="22" t="n">
        <v>0.1</v>
      </c>
      <c r="M6084" s="15" t="n">
        <v>0</v>
      </c>
      <c r="N6084" s="15" t="n">
        <f aca="false">J6084*K6084</f>
        <v>265.9</v>
      </c>
      <c r="O6084" s="15" t="n">
        <f aca="false">N6084*L6084</f>
        <v>26.59</v>
      </c>
      <c r="P6084" s="15" t="n">
        <f aca="false">N6084-O6084</f>
        <v>239.31</v>
      </c>
      <c r="Q6084" s="15" t="n">
        <f aca="false">J6084*INDEX(dProdutos!$F$2:$F$47,MATCH(E6084,dProdutos!$A$2:$A$47,0))</f>
        <v>155.62</v>
      </c>
      <c r="R6084" s="15" t="n">
        <f aca="false">IF(I6084="Cancelado",0,P6084-Q6084)</f>
        <v>83.69</v>
      </c>
      <c r="S6084" s="17" t="str">
        <f aca="false">INDEX(dProdutos!$D$2:$D$47,MATCH(E6084,dProdutos!$A$2:$A$47,0))</f>
        <v>Moda Masculina</v>
      </c>
    </row>
    <row r="6085" customFormat="false" ht="15" hidden="false" customHeight="false" outlineLevel="0" collapsed="false">
      <c r="A6085" s="17" t="s">
        <v>5226</v>
      </c>
      <c r="B6085" s="17" t="n">
        <v>1</v>
      </c>
      <c r="C6085" s="21" t="n">
        <v>46055</v>
      </c>
      <c r="D6085" s="17" t="s">
        <v>438</v>
      </c>
      <c r="E6085" s="17" t="s">
        <v>141</v>
      </c>
      <c r="F6085" s="17" t="s">
        <v>1490</v>
      </c>
      <c r="G6085" s="17" t="s">
        <v>62</v>
      </c>
      <c r="H6085" s="17" t="s">
        <v>1523</v>
      </c>
      <c r="I6085" s="17" t="s">
        <v>1524</v>
      </c>
      <c r="J6085" s="17" t="n">
        <v>1</v>
      </c>
      <c r="K6085" s="15" t="n">
        <v>131.9</v>
      </c>
      <c r="L6085" s="22" t="n">
        <v>0.05</v>
      </c>
      <c r="M6085" s="15" t="n">
        <v>0</v>
      </c>
      <c r="N6085" s="15" t="n">
        <f aca="false">J6085*K6085</f>
        <v>131.9</v>
      </c>
      <c r="O6085" s="15" t="n">
        <f aca="false">N6085*L6085</f>
        <v>6.595</v>
      </c>
      <c r="P6085" s="15" t="n">
        <f aca="false">N6085-O6085</f>
        <v>125.305</v>
      </c>
      <c r="Q6085" s="15" t="n">
        <f aca="false">J6085*INDEX(dProdutos!$F$2:$F$47,MATCH(E6085,dProdutos!$A$2:$A$47,0))</f>
        <v>81.66</v>
      </c>
      <c r="R6085" s="15" t="n">
        <f aca="false">IF(I6085="Cancelado",0,P6085-Q6085)</f>
        <v>43.645</v>
      </c>
      <c r="S6085" s="17" t="str">
        <f aca="false">INDEX(dProdutos!$D$2:$D$47,MATCH(E6085,dProdutos!$A$2:$A$47,0))</f>
        <v>Acessórios</v>
      </c>
    </row>
    <row r="6086" customFormat="false" ht="15" hidden="false" customHeight="false" outlineLevel="0" collapsed="false">
      <c r="A6086" s="17" t="s">
        <v>5227</v>
      </c>
      <c r="B6086" s="17" t="n">
        <v>1</v>
      </c>
      <c r="C6086" s="21" t="n">
        <v>46056</v>
      </c>
      <c r="D6086" s="17" t="s">
        <v>928</v>
      </c>
      <c r="E6086" s="17" t="s">
        <v>108</v>
      </c>
      <c r="F6086" s="17" t="s">
        <v>1499</v>
      </c>
      <c r="G6086" s="17" t="s">
        <v>59</v>
      </c>
      <c r="H6086" s="17" t="s">
        <v>1523</v>
      </c>
      <c r="I6086" s="17" t="s">
        <v>1524</v>
      </c>
      <c r="J6086" s="17" t="n">
        <v>2</v>
      </c>
      <c r="K6086" s="15" t="n">
        <v>265.9</v>
      </c>
      <c r="L6086" s="22" t="n">
        <v>0.1</v>
      </c>
      <c r="M6086" s="15" t="n">
        <v>19.34</v>
      </c>
      <c r="N6086" s="15" t="n">
        <f aca="false">J6086*K6086</f>
        <v>531.8</v>
      </c>
      <c r="O6086" s="15" t="n">
        <f aca="false">N6086*L6086</f>
        <v>53.18</v>
      </c>
      <c r="P6086" s="15" t="n">
        <f aca="false">N6086-O6086</f>
        <v>478.62</v>
      </c>
      <c r="Q6086" s="15" t="n">
        <f aca="false">J6086*INDEX(dProdutos!$F$2:$F$47,MATCH(E6086,dProdutos!$A$2:$A$47,0))</f>
        <v>311.24</v>
      </c>
      <c r="R6086" s="15" t="n">
        <f aca="false">IF(I6086="Cancelado",0,P6086-Q6086)</f>
        <v>167.38</v>
      </c>
      <c r="S6086" s="17" t="str">
        <f aca="false">INDEX(dProdutos!$D$2:$D$47,MATCH(E6086,dProdutos!$A$2:$A$47,0))</f>
        <v>Moda Masculina</v>
      </c>
    </row>
    <row r="6087" customFormat="false" ht="15" hidden="false" customHeight="false" outlineLevel="0" collapsed="false">
      <c r="A6087" s="17" t="s">
        <v>5227</v>
      </c>
      <c r="B6087" s="17" t="n">
        <v>2</v>
      </c>
      <c r="C6087" s="21" t="n">
        <v>46056</v>
      </c>
      <c r="D6087" s="17" t="s">
        <v>928</v>
      </c>
      <c r="E6087" s="17" t="s">
        <v>171</v>
      </c>
      <c r="F6087" s="17" t="s">
        <v>1499</v>
      </c>
      <c r="G6087" s="17" t="s">
        <v>59</v>
      </c>
      <c r="H6087" s="17" t="s">
        <v>1523</v>
      </c>
      <c r="I6087" s="17" t="s">
        <v>1524</v>
      </c>
      <c r="J6087" s="17" t="n">
        <v>1</v>
      </c>
      <c r="K6087" s="15" t="n">
        <v>246.9</v>
      </c>
      <c r="L6087" s="22" t="n">
        <v>0</v>
      </c>
      <c r="M6087" s="15" t="n">
        <v>0</v>
      </c>
      <c r="N6087" s="15" t="n">
        <f aca="false">J6087*K6087</f>
        <v>246.9</v>
      </c>
      <c r="O6087" s="15" t="n">
        <f aca="false">N6087*L6087</f>
        <v>0</v>
      </c>
      <c r="P6087" s="15" t="n">
        <f aca="false">N6087-O6087</f>
        <v>246.9</v>
      </c>
      <c r="Q6087" s="15" t="n">
        <f aca="false">J6087*INDEX(dProdutos!$F$2:$F$47,MATCH(E6087,dProdutos!$A$2:$A$47,0))</f>
        <v>103.61</v>
      </c>
      <c r="R6087" s="15" t="n">
        <f aca="false">IF(I6087="Cancelado",0,P6087-Q6087)</f>
        <v>143.29</v>
      </c>
      <c r="S6087" s="17" t="str">
        <f aca="false">INDEX(dProdutos!$D$2:$D$47,MATCH(E6087,dProdutos!$A$2:$A$47,0))</f>
        <v>Casa</v>
      </c>
    </row>
    <row r="6088" customFormat="false" ht="15" hidden="false" customHeight="false" outlineLevel="0" collapsed="false">
      <c r="A6088" s="17" t="s">
        <v>5227</v>
      </c>
      <c r="B6088" s="17" t="n">
        <v>3</v>
      </c>
      <c r="C6088" s="21" t="n">
        <v>46056</v>
      </c>
      <c r="D6088" s="17" t="s">
        <v>928</v>
      </c>
      <c r="E6088" s="17" t="s">
        <v>156</v>
      </c>
      <c r="F6088" s="17" t="s">
        <v>1499</v>
      </c>
      <c r="G6088" s="17" t="s">
        <v>59</v>
      </c>
      <c r="H6088" s="17" t="s">
        <v>1523</v>
      </c>
      <c r="I6088" s="17" t="s">
        <v>1524</v>
      </c>
      <c r="J6088" s="17" t="n">
        <v>1</v>
      </c>
      <c r="K6088" s="15" t="n">
        <v>192.9</v>
      </c>
      <c r="L6088" s="22" t="n">
        <v>0</v>
      </c>
      <c r="M6088" s="15" t="n">
        <v>0</v>
      </c>
      <c r="N6088" s="15" t="n">
        <f aca="false">J6088*K6088</f>
        <v>192.9</v>
      </c>
      <c r="O6088" s="15" t="n">
        <f aca="false">N6088*L6088</f>
        <v>0</v>
      </c>
      <c r="P6088" s="15" t="n">
        <f aca="false">N6088-O6088</f>
        <v>192.9</v>
      </c>
      <c r="Q6088" s="15" t="n">
        <f aca="false">J6088*INDEX(dProdutos!$F$2:$F$47,MATCH(E6088,dProdutos!$A$2:$A$47,0))</f>
        <v>80.38</v>
      </c>
      <c r="R6088" s="15" t="n">
        <f aca="false">IF(I6088="Cancelado",0,P6088-Q6088)</f>
        <v>112.52</v>
      </c>
      <c r="S6088" s="17" t="str">
        <f aca="false">INDEX(dProdutos!$D$2:$D$47,MATCH(E6088,dProdutos!$A$2:$A$47,0))</f>
        <v>Acessórios</v>
      </c>
    </row>
    <row r="6089" customFormat="false" ht="15" hidden="false" customHeight="false" outlineLevel="0" collapsed="false">
      <c r="A6089" s="17" t="s">
        <v>5227</v>
      </c>
      <c r="B6089" s="17" t="n">
        <v>4</v>
      </c>
      <c r="C6089" s="21" t="n">
        <v>46056</v>
      </c>
      <c r="D6089" s="17" t="s">
        <v>928</v>
      </c>
      <c r="E6089" s="17" t="s">
        <v>95</v>
      </c>
      <c r="F6089" s="17" t="s">
        <v>1499</v>
      </c>
      <c r="G6089" s="17" t="s">
        <v>59</v>
      </c>
      <c r="H6089" s="17" t="s">
        <v>1523</v>
      </c>
      <c r="I6089" s="17" t="s">
        <v>1524</v>
      </c>
      <c r="J6089" s="17" t="n">
        <v>1</v>
      </c>
      <c r="K6089" s="15" t="n">
        <v>77.9</v>
      </c>
      <c r="L6089" s="22" t="n">
        <v>0.05</v>
      </c>
      <c r="M6089" s="15" t="n">
        <v>0</v>
      </c>
      <c r="N6089" s="15" t="n">
        <f aca="false">J6089*K6089</f>
        <v>77.9</v>
      </c>
      <c r="O6089" s="15" t="n">
        <f aca="false">N6089*L6089</f>
        <v>3.895</v>
      </c>
      <c r="P6089" s="15" t="n">
        <f aca="false">N6089-O6089</f>
        <v>74.005</v>
      </c>
      <c r="Q6089" s="15" t="n">
        <f aca="false">J6089*INDEX(dProdutos!$F$2:$F$47,MATCH(E6089,dProdutos!$A$2:$A$47,0))</f>
        <v>36.71</v>
      </c>
      <c r="R6089" s="15" t="n">
        <f aca="false">IF(I6089="Cancelado",0,P6089-Q6089)</f>
        <v>37.295</v>
      </c>
      <c r="S6089" s="17" t="str">
        <f aca="false">INDEX(dProdutos!$D$2:$D$47,MATCH(E6089,dProdutos!$A$2:$A$47,0))</f>
        <v>Moda Feminina</v>
      </c>
    </row>
    <row r="6090" customFormat="false" ht="15" hidden="false" customHeight="false" outlineLevel="0" collapsed="false">
      <c r="A6090" s="17" t="s">
        <v>5228</v>
      </c>
      <c r="B6090" s="17" t="n">
        <v>1</v>
      </c>
      <c r="C6090" s="21" t="n">
        <v>46056</v>
      </c>
      <c r="D6090" s="17" t="s">
        <v>540</v>
      </c>
      <c r="E6090" s="17" t="s">
        <v>174</v>
      </c>
      <c r="F6090" s="17" t="s">
        <v>1501</v>
      </c>
      <c r="G6090" s="17" t="s">
        <v>59</v>
      </c>
      <c r="H6090" s="17" t="s">
        <v>1537</v>
      </c>
      <c r="I6090" s="17" t="s">
        <v>1524</v>
      </c>
      <c r="J6090" s="17" t="n">
        <v>2</v>
      </c>
      <c r="K6090" s="15" t="n">
        <v>250.9</v>
      </c>
      <c r="L6090" s="22" t="n">
        <v>0.05</v>
      </c>
      <c r="M6090" s="15" t="n">
        <v>15.74</v>
      </c>
      <c r="N6090" s="15" t="n">
        <f aca="false">J6090*K6090</f>
        <v>501.8</v>
      </c>
      <c r="O6090" s="15" t="n">
        <f aca="false">N6090*L6090</f>
        <v>25.09</v>
      </c>
      <c r="P6090" s="15" t="n">
        <f aca="false">N6090-O6090</f>
        <v>476.71</v>
      </c>
      <c r="Q6090" s="15" t="n">
        <f aca="false">J6090*INDEX(dProdutos!$F$2:$F$47,MATCH(E6090,dProdutos!$A$2:$A$47,0))</f>
        <v>302.56</v>
      </c>
      <c r="R6090" s="15" t="n">
        <f aca="false">IF(I6090="Cancelado",0,P6090-Q6090)</f>
        <v>174.15</v>
      </c>
      <c r="S6090" s="17" t="str">
        <f aca="false">INDEX(dProdutos!$D$2:$D$47,MATCH(E6090,dProdutos!$A$2:$A$47,0))</f>
        <v>Casa</v>
      </c>
    </row>
    <row r="6091" customFormat="false" ht="15" hidden="false" customHeight="false" outlineLevel="0" collapsed="false">
      <c r="A6091" s="17" t="s">
        <v>5229</v>
      </c>
      <c r="B6091" s="17" t="n">
        <v>1</v>
      </c>
      <c r="C6091" s="21" t="n">
        <v>46056</v>
      </c>
      <c r="D6091" s="17" t="s">
        <v>781</v>
      </c>
      <c r="E6091" s="17" t="s">
        <v>177</v>
      </c>
      <c r="F6091" s="17" t="s">
        <v>1503</v>
      </c>
      <c r="G6091" s="17" t="s">
        <v>59</v>
      </c>
      <c r="H6091" s="17" t="s">
        <v>1527</v>
      </c>
      <c r="I6091" s="17" t="s">
        <v>1524</v>
      </c>
      <c r="J6091" s="17" t="n">
        <v>1</v>
      </c>
      <c r="K6091" s="15" t="n">
        <v>257.9</v>
      </c>
      <c r="L6091" s="22" t="n">
        <v>0</v>
      </c>
      <c r="M6091" s="15" t="n">
        <v>13.31</v>
      </c>
      <c r="N6091" s="15" t="n">
        <f aca="false">J6091*K6091</f>
        <v>257.9</v>
      </c>
      <c r="O6091" s="15" t="n">
        <f aca="false">N6091*L6091</f>
        <v>0</v>
      </c>
      <c r="P6091" s="15" t="n">
        <f aca="false">N6091-O6091</f>
        <v>257.9</v>
      </c>
      <c r="Q6091" s="15" t="n">
        <f aca="false">J6091*INDEX(dProdutos!$F$2:$F$47,MATCH(E6091,dProdutos!$A$2:$A$47,0))</f>
        <v>138.23</v>
      </c>
      <c r="R6091" s="15" t="n">
        <f aca="false">IF(I6091="Cancelado",0,P6091-Q6091)</f>
        <v>119.67</v>
      </c>
      <c r="S6091" s="17" t="str">
        <f aca="false">INDEX(dProdutos!$D$2:$D$47,MATCH(E6091,dProdutos!$A$2:$A$47,0))</f>
        <v>Casa</v>
      </c>
    </row>
    <row r="6092" customFormat="false" ht="15" hidden="false" customHeight="false" outlineLevel="0" collapsed="false">
      <c r="A6092" s="17" t="s">
        <v>5230</v>
      </c>
      <c r="B6092" s="17" t="n">
        <v>1</v>
      </c>
      <c r="C6092" s="21" t="n">
        <v>46056</v>
      </c>
      <c r="D6092" s="17" t="s">
        <v>767</v>
      </c>
      <c r="E6092" s="17" t="s">
        <v>132</v>
      </c>
      <c r="F6092" s="17" t="s">
        <v>1493</v>
      </c>
      <c r="G6092" s="17" t="s">
        <v>61</v>
      </c>
      <c r="H6092" s="17" t="s">
        <v>1537</v>
      </c>
      <c r="I6092" s="17" t="s">
        <v>1524</v>
      </c>
      <c r="J6092" s="17" t="n">
        <v>1</v>
      </c>
      <c r="K6092" s="15" t="n">
        <v>179.9</v>
      </c>
      <c r="L6092" s="22" t="n">
        <v>0</v>
      </c>
      <c r="M6092" s="15" t="n">
        <v>24.87</v>
      </c>
      <c r="N6092" s="15" t="n">
        <f aca="false">J6092*K6092</f>
        <v>179.9</v>
      </c>
      <c r="O6092" s="15" t="n">
        <f aca="false">N6092*L6092</f>
        <v>0</v>
      </c>
      <c r="P6092" s="15" t="n">
        <f aca="false">N6092-O6092</f>
        <v>179.9</v>
      </c>
      <c r="Q6092" s="15" t="n">
        <f aca="false">J6092*INDEX(dProdutos!$F$2:$F$47,MATCH(E6092,dProdutos!$A$2:$A$47,0))</f>
        <v>93.56</v>
      </c>
      <c r="R6092" s="15" t="n">
        <f aca="false">IF(I6092="Cancelado",0,P6092-Q6092)</f>
        <v>86.34</v>
      </c>
      <c r="S6092" s="17" t="str">
        <f aca="false">INDEX(dProdutos!$D$2:$D$47,MATCH(E6092,dProdutos!$A$2:$A$47,0))</f>
        <v>Calçados</v>
      </c>
    </row>
    <row r="6093" customFormat="false" ht="15" hidden="false" customHeight="false" outlineLevel="0" collapsed="false">
      <c r="A6093" s="17" t="s">
        <v>5230</v>
      </c>
      <c r="B6093" s="17" t="n">
        <v>2</v>
      </c>
      <c r="C6093" s="21" t="n">
        <v>46056</v>
      </c>
      <c r="D6093" s="17" t="s">
        <v>767</v>
      </c>
      <c r="E6093" s="17" t="s">
        <v>126</v>
      </c>
      <c r="F6093" s="17" t="s">
        <v>1493</v>
      </c>
      <c r="G6093" s="17" t="s">
        <v>61</v>
      </c>
      <c r="H6093" s="17" t="s">
        <v>1537</v>
      </c>
      <c r="I6093" s="17" t="s">
        <v>1524</v>
      </c>
      <c r="J6093" s="17" t="n">
        <v>1</v>
      </c>
      <c r="K6093" s="15" t="n">
        <v>296.9</v>
      </c>
      <c r="L6093" s="22" t="n">
        <v>0.05</v>
      </c>
      <c r="M6093" s="15" t="n">
        <v>0</v>
      </c>
      <c r="N6093" s="15" t="n">
        <f aca="false">J6093*K6093</f>
        <v>296.9</v>
      </c>
      <c r="O6093" s="15" t="n">
        <f aca="false">N6093*L6093</f>
        <v>14.845</v>
      </c>
      <c r="P6093" s="15" t="n">
        <f aca="false">N6093-O6093</f>
        <v>282.055</v>
      </c>
      <c r="Q6093" s="15" t="n">
        <f aca="false">J6093*INDEX(dProdutos!$F$2:$F$47,MATCH(E6093,dProdutos!$A$2:$A$47,0))</f>
        <v>135.24</v>
      </c>
      <c r="R6093" s="15" t="n">
        <f aca="false">IF(I6093="Cancelado",0,P6093-Q6093)</f>
        <v>146.815</v>
      </c>
      <c r="S6093" s="17" t="str">
        <f aca="false">INDEX(dProdutos!$D$2:$D$47,MATCH(E6093,dProdutos!$A$2:$A$47,0))</f>
        <v>Calçados</v>
      </c>
    </row>
    <row r="6094" customFormat="false" ht="15" hidden="false" customHeight="false" outlineLevel="0" collapsed="false">
      <c r="A6094" s="17" t="s">
        <v>5231</v>
      </c>
      <c r="B6094" s="17" t="n">
        <v>1</v>
      </c>
      <c r="C6094" s="21" t="n">
        <v>46056</v>
      </c>
      <c r="D6094" s="17" t="s">
        <v>1205</v>
      </c>
      <c r="E6094" s="17" t="s">
        <v>156</v>
      </c>
      <c r="F6094" s="17" t="s">
        <v>1487</v>
      </c>
      <c r="G6094" s="17" t="s">
        <v>62</v>
      </c>
      <c r="H6094" s="17" t="s">
        <v>1537</v>
      </c>
      <c r="I6094" s="17" t="s">
        <v>1524</v>
      </c>
      <c r="J6094" s="17" t="n">
        <v>1</v>
      </c>
      <c r="K6094" s="15" t="n">
        <v>192.9</v>
      </c>
      <c r="L6094" s="22" t="n">
        <v>0</v>
      </c>
      <c r="M6094" s="15" t="n">
        <v>12.73</v>
      </c>
      <c r="N6094" s="15" t="n">
        <f aca="false">J6094*K6094</f>
        <v>192.9</v>
      </c>
      <c r="O6094" s="15" t="n">
        <f aca="false">N6094*L6094</f>
        <v>0</v>
      </c>
      <c r="P6094" s="15" t="n">
        <f aca="false">N6094-O6094</f>
        <v>192.9</v>
      </c>
      <c r="Q6094" s="15" t="n">
        <f aca="false">J6094*INDEX(dProdutos!$F$2:$F$47,MATCH(E6094,dProdutos!$A$2:$A$47,0))</f>
        <v>80.38</v>
      </c>
      <c r="R6094" s="15" t="n">
        <f aca="false">IF(I6094="Cancelado",0,P6094-Q6094)</f>
        <v>112.52</v>
      </c>
      <c r="S6094" s="17" t="str">
        <f aca="false">INDEX(dProdutos!$D$2:$D$47,MATCH(E6094,dProdutos!$A$2:$A$47,0))</f>
        <v>Acessórios</v>
      </c>
    </row>
    <row r="6095" customFormat="false" ht="15" hidden="false" customHeight="false" outlineLevel="0" collapsed="false">
      <c r="A6095" s="17" t="s">
        <v>5232</v>
      </c>
      <c r="B6095" s="17" t="n">
        <v>1</v>
      </c>
      <c r="C6095" s="21" t="n">
        <v>46056</v>
      </c>
      <c r="D6095" s="17" t="s">
        <v>1132</v>
      </c>
      <c r="E6095" s="17" t="s">
        <v>88</v>
      </c>
      <c r="F6095" s="17" t="s">
        <v>1487</v>
      </c>
      <c r="G6095" s="17" t="s">
        <v>60</v>
      </c>
      <c r="H6095" s="17" t="s">
        <v>1523</v>
      </c>
      <c r="I6095" s="17" t="s">
        <v>1541</v>
      </c>
      <c r="J6095" s="17" t="n">
        <v>2</v>
      </c>
      <c r="K6095" s="15" t="n">
        <v>170.9</v>
      </c>
      <c r="L6095" s="22" t="n">
        <v>0</v>
      </c>
      <c r="M6095" s="15" t="n">
        <v>0</v>
      </c>
      <c r="N6095" s="15" t="n">
        <f aca="false">J6095*K6095</f>
        <v>341.8</v>
      </c>
      <c r="O6095" s="15" t="n">
        <f aca="false">N6095*L6095</f>
        <v>0</v>
      </c>
      <c r="P6095" s="15" t="n">
        <f aca="false">N6095-O6095</f>
        <v>341.8</v>
      </c>
      <c r="Q6095" s="15" t="n">
        <f aca="false">J6095*INDEX(dProdutos!$F$2:$F$47,MATCH(E6095,dProdutos!$A$2:$A$47,0))</f>
        <v>196.28</v>
      </c>
      <c r="R6095" s="15" t="n">
        <f aca="false">IF(I6095="Cancelado",0,P6095-Q6095)</f>
        <v>145.52</v>
      </c>
      <c r="S6095" s="17" t="str">
        <f aca="false">INDEX(dProdutos!$D$2:$D$47,MATCH(E6095,dProdutos!$A$2:$A$47,0))</f>
        <v>Moda Feminina</v>
      </c>
    </row>
    <row r="6096" customFormat="false" ht="15" hidden="false" customHeight="false" outlineLevel="0" collapsed="false">
      <c r="A6096" s="17" t="s">
        <v>5233</v>
      </c>
      <c r="B6096" s="17" t="n">
        <v>1</v>
      </c>
      <c r="C6096" s="21" t="n">
        <v>46056</v>
      </c>
      <c r="D6096" s="17" t="s">
        <v>1345</v>
      </c>
      <c r="E6096" s="17" t="s">
        <v>88</v>
      </c>
      <c r="F6096" s="17" t="s">
        <v>1495</v>
      </c>
      <c r="G6096" s="17" t="s">
        <v>61</v>
      </c>
      <c r="H6096" s="17" t="s">
        <v>1523</v>
      </c>
      <c r="I6096" s="17" t="s">
        <v>1524</v>
      </c>
      <c r="J6096" s="17" t="n">
        <v>1</v>
      </c>
      <c r="K6096" s="15" t="n">
        <v>170.9</v>
      </c>
      <c r="L6096" s="22" t="n">
        <v>0</v>
      </c>
      <c r="M6096" s="15" t="n">
        <v>25.14</v>
      </c>
      <c r="N6096" s="15" t="n">
        <f aca="false">J6096*K6096</f>
        <v>170.9</v>
      </c>
      <c r="O6096" s="15" t="n">
        <f aca="false">N6096*L6096</f>
        <v>0</v>
      </c>
      <c r="P6096" s="15" t="n">
        <f aca="false">N6096-O6096</f>
        <v>170.9</v>
      </c>
      <c r="Q6096" s="15" t="n">
        <f aca="false">J6096*INDEX(dProdutos!$F$2:$F$47,MATCH(E6096,dProdutos!$A$2:$A$47,0))</f>
        <v>98.14</v>
      </c>
      <c r="R6096" s="15" t="n">
        <f aca="false">IF(I6096="Cancelado",0,P6096-Q6096)</f>
        <v>72.76</v>
      </c>
      <c r="S6096" s="17" t="str">
        <f aca="false">INDEX(dProdutos!$D$2:$D$47,MATCH(E6096,dProdutos!$A$2:$A$47,0))</f>
        <v>Moda Feminina</v>
      </c>
    </row>
    <row r="6097" customFormat="false" ht="15" hidden="false" customHeight="false" outlineLevel="0" collapsed="false">
      <c r="A6097" s="17" t="s">
        <v>5234</v>
      </c>
      <c r="B6097" s="17" t="n">
        <v>1</v>
      </c>
      <c r="C6097" s="21" t="n">
        <v>46056</v>
      </c>
      <c r="D6097" s="17" t="s">
        <v>1277</v>
      </c>
      <c r="E6097" s="17" t="s">
        <v>192</v>
      </c>
      <c r="F6097" s="17" t="s">
        <v>1503</v>
      </c>
      <c r="G6097" s="17" t="s">
        <v>60</v>
      </c>
      <c r="H6097" s="17" t="s">
        <v>1523</v>
      </c>
      <c r="I6097" s="17" t="s">
        <v>1524</v>
      </c>
      <c r="J6097" s="17" t="n">
        <v>1</v>
      </c>
      <c r="K6097" s="15" t="n">
        <v>245.9</v>
      </c>
      <c r="L6097" s="22" t="n">
        <v>0</v>
      </c>
      <c r="M6097" s="15" t="n">
        <v>0</v>
      </c>
      <c r="N6097" s="15" t="n">
        <f aca="false">J6097*K6097</f>
        <v>245.9</v>
      </c>
      <c r="O6097" s="15" t="n">
        <f aca="false">N6097*L6097</f>
        <v>0</v>
      </c>
      <c r="P6097" s="15" t="n">
        <f aca="false">N6097-O6097</f>
        <v>245.9</v>
      </c>
      <c r="Q6097" s="15" t="n">
        <f aca="false">J6097*INDEX(dProdutos!$F$2:$F$47,MATCH(E6097,dProdutos!$A$2:$A$47,0))</f>
        <v>107.78</v>
      </c>
      <c r="R6097" s="15" t="n">
        <f aca="false">IF(I6097="Cancelado",0,P6097-Q6097)</f>
        <v>138.12</v>
      </c>
      <c r="S6097" s="17" t="str">
        <f aca="false">INDEX(dProdutos!$D$2:$D$47,MATCH(E6097,dProdutos!$A$2:$A$47,0))</f>
        <v>Eletrônicos</v>
      </c>
    </row>
    <row r="6098" customFormat="false" ht="15" hidden="false" customHeight="false" outlineLevel="0" collapsed="false">
      <c r="A6098" s="17" t="s">
        <v>5234</v>
      </c>
      <c r="B6098" s="17" t="n">
        <v>2</v>
      </c>
      <c r="C6098" s="21" t="n">
        <v>46056</v>
      </c>
      <c r="D6098" s="17" t="s">
        <v>1277</v>
      </c>
      <c r="E6098" s="17" t="s">
        <v>126</v>
      </c>
      <c r="F6098" s="17" t="s">
        <v>1503</v>
      </c>
      <c r="G6098" s="17" t="s">
        <v>60</v>
      </c>
      <c r="H6098" s="17" t="s">
        <v>1523</v>
      </c>
      <c r="I6098" s="17" t="s">
        <v>1524</v>
      </c>
      <c r="J6098" s="17" t="n">
        <v>1</v>
      </c>
      <c r="K6098" s="15" t="n">
        <v>296.9</v>
      </c>
      <c r="L6098" s="22" t="n">
        <v>0.1</v>
      </c>
      <c r="M6098" s="15" t="n">
        <v>0</v>
      </c>
      <c r="N6098" s="15" t="n">
        <f aca="false">J6098*K6098</f>
        <v>296.9</v>
      </c>
      <c r="O6098" s="15" t="n">
        <f aca="false">N6098*L6098</f>
        <v>29.69</v>
      </c>
      <c r="P6098" s="15" t="n">
        <f aca="false">N6098-O6098</f>
        <v>267.21</v>
      </c>
      <c r="Q6098" s="15" t="n">
        <f aca="false">J6098*INDEX(dProdutos!$F$2:$F$47,MATCH(E6098,dProdutos!$A$2:$A$47,0))</f>
        <v>135.24</v>
      </c>
      <c r="R6098" s="15" t="n">
        <f aca="false">IF(I6098="Cancelado",0,P6098-Q6098)</f>
        <v>131.97</v>
      </c>
      <c r="S6098" s="17" t="str">
        <f aca="false">INDEX(dProdutos!$D$2:$D$47,MATCH(E6098,dProdutos!$A$2:$A$47,0))</f>
        <v>Calçados</v>
      </c>
    </row>
    <row r="6099" customFormat="false" ht="15" hidden="false" customHeight="false" outlineLevel="0" collapsed="false">
      <c r="A6099" s="17" t="s">
        <v>5235</v>
      </c>
      <c r="B6099" s="17" t="n">
        <v>1</v>
      </c>
      <c r="C6099" s="21" t="n">
        <v>46056</v>
      </c>
      <c r="D6099" s="17" t="s">
        <v>1330</v>
      </c>
      <c r="E6099" s="17" t="s">
        <v>81</v>
      </c>
      <c r="F6099" s="17" t="s">
        <v>1487</v>
      </c>
      <c r="G6099" s="17" t="s">
        <v>63</v>
      </c>
      <c r="H6099" s="17" t="s">
        <v>1537</v>
      </c>
      <c r="I6099" s="17" t="s">
        <v>1524</v>
      </c>
      <c r="J6099" s="17" t="n">
        <v>1</v>
      </c>
      <c r="K6099" s="15" t="n">
        <v>64.9</v>
      </c>
      <c r="L6099" s="22" t="n">
        <v>0</v>
      </c>
      <c r="M6099" s="15" t="n">
        <v>23.82</v>
      </c>
      <c r="N6099" s="15" t="n">
        <f aca="false">J6099*K6099</f>
        <v>64.9</v>
      </c>
      <c r="O6099" s="15" t="n">
        <f aca="false">N6099*L6099</f>
        <v>0</v>
      </c>
      <c r="P6099" s="15" t="n">
        <f aca="false">N6099-O6099</f>
        <v>64.9</v>
      </c>
      <c r="Q6099" s="15" t="n">
        <f aca="false">J6099*INDEX(dProdutos!$F$2:$F$47,MATCH(E6099,dProdutos!$A$2:$A$47,0))</f>
        <v>26.12</v>
      </c>
      <c r="R6099" s="15" t="n">
        <f aca="false">IF(I6099="Cancelado",0,P6099-Q6099)</f>
        <v>38.78</v>
      </c>
      <c r="S6099" s="17" t="str">
        <f aca="false">INDEX(dProdutos!$D$2:$D$47,MATCH(E6099,dProdutos!$A$2:$A$47,0))</f>
        <v>Moda Feminina</v>
      </c>
    </row>
    <row r="6100" customFormat="false" ht="15" hidden="false" customHeight="false" outlineLevel="0" collapsed="false">
      <c r="A6100" s="17" t="s">
        <v>5236</v>
      </c>
      <c r="B6100" s="17" t="n">
        <v>1</v>
      </c>
      <c r="C6100" s="21" t="n">
        <v>46057</v>
      </c>
      <c r="D6100" s="17" t="s">
        <v>587</v>
      </c>
      <c r="E6100" s="17" t="s">
        <v>129</v>
      </c>
      <c r="F6100" s="17" t="s">
        <v>1487</v>
      </c>
      <c r="G6100" s="17" t="s">
        <v>59</v>
      </c>
      <c r="H6100" s="17" t="s">
        <v>1523</v>
      </c>
      <c r="I6100" s="17" t="s">
        <v>1524</v>
      </c>
      <c r="J6100" s="17" t="n">
        <v>1</v>
      </c>
      <c r="K6100" s="15" t="n">
        <v>105.9</v>
      </c>
      <c r="L6100" s="22" t="n">
        <v>0</v>
      </c>
      <c r="M6100" s="15" t="n">
        <v>0</v>
      </c>
      <c r="N6100" s="15" t="n">
        <f aca="false">J6100*K6100</f>
        <v>105.9</v>
      </c>
      <c r="O6100" s="15" t="n">
        <f aca="false">N6100*L6100</f>
        <v>0</v>
      </c>
      <c r="P6100" s="15" t="n">
        <f aca="false">N6100-O6100</f>
        <v>105.9</v>
      </c>
      <c r="Q6100" s="15" t="n">
        <f aca="false">J6100*INDEX(dProdutos!$F$2:$F$47,MATCH(E6100,dProdutos!$A$2:$A$47,0))</f>
        <v>43.79</v>
      </c>
      <c r="R6100" s="15" t="n">
        <f aca="false">IF(I6100="Cancelado",0,P6100-Q6100)</f>
        <v>62.11</v>
      </c>
      <c r="S6100" s="17" t="str">
        <f aca="false">INDEX(dProdutos!$D$2:$D$47,MATCH(E6100,dProdutos!$A$2:$A$47,0))</f>
        <v>Calçados</v>
      </c>
    </row>
    <row r="6101" customFormat="false" ht="15" hidden="false" customHeight="false" outlineLevel="0" collapsed="false">
      <c r="A6101" s="17" t="s">
        <v>5237</v>
      </c>
      <c r="B6101" s="17" t="n">
        <v>1</v>
      </c>
      <c r="C6101" s="21" t="n">
        <v>46057</v>
      </c>
      <c r="D6101" s="17" t="s">
        <v>857</v>
      </c>
      <c r="E6101" s="17" t="s">
        <v>129</v>
      </c>
      <c r="F6101" s="17" t="s">
        <v>1497</v>
      </c>
      <c r="G6101" s="17" t="s">
        <v>61</v>
      </c>
      <c r="H6101" s="17" t="s">
        <v>1523</v>
      </c>
      <c r="I6101" s="17" t="s">
        <v>1524</v>
      </c>
      <c r="J6101" s="17" t="n">
        <v>1</v>
      </c>
      <c r="K6101" s="15" t="n">
        <v>105.9</v>
      </c>
      <c r="L6101" s="22" t="n">
        <v>0.1</v>
      </c>
      <c r="M6101" s="15" t="n">
        <v>14.84</v>
      </c>
      <c r="N6101" s="15" t="n">
        <f aca="false">J6101*K6101</f>
        <v>105.9</v>
      </c>
      <c r="O6101" s="15" t="n">
        <f aca="false">N6101*L6101</f>
        <v>10.59</v>
      </c>
      <c r="P6101" s="15" t="n">
        <f aca="false">N6101-O6101</f>
        <v>95.31</v>
      </c>
      <c r="Q6101" s="15" t="n">
        <f aca="false">J6101*INDEX(dProdutos!$F$2:$F$47,MATCH(E6101,dProdutos!$A$2:$A$47,0))</f>
        <v>43.79</v>
      </c>
      <c r="R6101" s="15" t="n">
        <f aca="false">IF(I6101="Cancelado",0,P6101-Q6101)</f>
        <v>51.52</v>
      </c>
      <c r="S6101" s="17" t="str">
        <f aca="false">INDEX(dProdutos!$D$2:$D$47,MATCH(E6101,dProdutos!$A$2:$A$47,0))</f>
        <v>Calçados</v>
      </c>
    </row>
    <row r="6102" customFormat="false" ht="15" hidden="false" customHeight="false" outlineLevel="0" collapsed="false">
      <c r="A6102" s="17" t="s">
        <v>5238</v>
      </c>
      <c r="B6102" s="17" t="n">
        <v>1</v>
      </c>
      <c r="C6102" s="21" t="n">
        <v>46057</v>
      </c>
      <c r="D6102" s="17" t="s">
        <v>1244</v>
      </c>
      <c r="E6102" s="17" t="s">
        <v>186</v>
      </c>
      <c r="F6102" s="17" t="s">
        <v>1497</v>
      </c>
      <c r="G6102" s="17" t="s">
        <v>59</v>
      </c>
      <c r="H6102" s="17" t="s">
        <v>1537</v>
      </c>
      <c r="I6102" s="17" t="s">
        <v>1524</v>
      </c>
      <c r="J6102" s="17" t="n">
        <v>2</v>
      </c>
      <c r="K6102" s="15" t="n">
        <v>120.9</v>
      </c>
      <c r="L6102" s="22" t="n">
        <v>0</v>
      </c>
      <c r="M6102" s="15" t="n">
        <v>15.62</v>
      </c>
      <c r="N6102" s="15" t="n">
        <f aca="false">J6102*K6102</f>
        <v>241.8</v>
      </c>
      <c r="O6102" s="15" t="n">
        <f aca="false">N6102*L6102</f>
        <v>0</v>
      </c>
      <c r="P6102" s="15" t="n">
        <f aca="false">N6102-O6102</f>
        <v>241.8</v>
      </c>
      <c r="Q6102" s="15" t="n">
        <f aca="false">J6102*INDEX(dProdutos!$F$2:$F$47,MATCH(E6102,dProdutos!$A$2:$A$47,0))</f>
        <v>144.42</v>
      </c>
      <c r="R6102" s="15" t="n">
        <f aca="false">IF(I6102="Cancelado",0,P6102-Q6102)</f>
        <v>97.38</v>
      </c>
      <c r="S6102" s="17" t="str">
        <f aca="false">INDEX(dProdutos!$D$2:$D$47,MATCH(E6102,dProdutos!$A$2:$A$47,0))</f>
        <v>Eletrônicos</v>
      </c>
    </row>
    <row r="6103" customFormat="false" ht="15" hidden="false" customHeight="false" outlineLevel="0" collapsed="false">
      <c r="A6103" s="17" t="s">
        <v>5239</v>
      </c>
      <c r="B6103" s="17" t="n">
        <v>1</v>
      </c>
      <c r="C6103" s="21" t="n">
        <v>46057</v>
      </c>
      <c r="D6103" s="17" t="s">
        <v>376</v>
      </c>
      <c r="E6103" s="17" t="s">
        <v>81</v>
      </c>
      <c r="F6103" s="17" t="s">
        <v>1490</v>
      </c>
      <c r="G6103" s="17" t="s">
        <v>59</v>
      </c>
      <c r="H6103" s="17" t="s">
        <v>1527</v>
      </c>
      <c r="I6103" s="17" t="s">
        <v>1524</v>
      </c>
      <c r="J6103" s="17" t="n">
        <v>1</v>
      </c>
      <c r="K6103" s="15" t="n">
        <v>64.9</v>
      </c>
      <c r="L6103" s="22" t="n">
        <v>0.2</v>
      </c>
      <c r="M6103" s="15" t="n">
        <v>17.2</v>
      </c>
      <c r="N6103" s="15" t="n">
        <f aca="false">J6103*K6103</f>
        <v>64.9</v>
      </c>
      <c r="O6103" s="15" t="n">
        <f aca="false">N6103*L6103</f>
        <v>12.98</v>
      </c>
      <c r="P6103" s="15" t="n">
        <f aca="false">N6103-O6103</f>
        <v>51.92</v>
      </c>
      <c r="Q6103" s="15" t="n">
        <f aca="false">J6103*INDEX(dProdutos!$F$2:$F$47,MATCH(E6103,dProdutos!$A$2:$A$47,0))</f>
        <v>26.12</v>
      </c>
      <c r="R6103" s="15" t="n">
        <f aca="false">IF(I6103="Cancelado",0,P6103-Q6103)</f>
        <v>25.8</v>
      </c>
      <c r="S6103" s="17" t="str">
        <f aca="false">INDEX(dProdutos!$D$2:$D$47,MATCH(E6103,dProdutos!$A$2:$A$47,0))</f>
        <v>Moda Feminina</v>
      </c>
    </row>
    <row r="6104" customFormat="false" ht="15" hidden="false" customHeight="false" outlineLevel="0" collapsed="false">
      <c r="A6104" s="17" t="s">
        <v>5240</v>
      </c>
      <c r="B6104" s="17" t="n">
        <v>1</v>
      </c>
      <c r="C6104" s="21" t="n">
        <v>46057</v>
      </c>
      <c r="D6104" s="17" t="s">
        <v>637</v>
      </c>
      <c r="E6104" s="17" t="s">
        <v>189</v>
      </c>
      <c r="F6104" s="17" t="s">
        <v>1499</v>
      </c>
      <c r="G6104" s="17" t="s">
        <v>63</v>
      </c>
      <c r="H6104" s="17" t="s">
        <v>1537</v>
      </c>
      <c r="I6104" s="17" t="s">
        <v>1524</v>
      </c>
      <c r="J6104" s="17" t="n">
        <v>1</v>
      </c>
      <c r="K6104" s="15" t="n">
        <v>138.9</v>
      </c>
      <c r="L6104" s="22" t="n">
        <v>0.1</v>
      </c>
      <c r="M6104" s="15" t="n">
        <v>30.74</v>
      </c>
      <c r="N6104" s="15" t="n">
        <f aca="false">J6104*K6104</f>
        <v>138.9</v>
      </c>
      <c r="O6104" s="15" t="n">
        <f aca="false">N6104*L6104</f>
        <v>13.89</v>
      </c>
      <c r="P6104" s="15" t="n">
        <f aca="false">N6104-O6104</f>
        <v>125.01</v>
      </c>
      <c r="Q6104" s="15" t="n">
        <f aca="false">J6104*INDEX(dProdutos!$F$2:$F$47,MATCH(E6104,dProdutos!$A$2:$A$47,0))</f>
        <v>68.96</v>
      </c>
      <c r="R6104" s="15" t="n">
        <f aca="false">IF(I6104="Cancelado",0,P6104-Q6104)</f>
        <v>56.05</v>
      </c>
      <c r="S6104" s="17" t="str">
        <f aca="false">INDEX(dProdutos!$D$2:$D$47,MATCH(E6104,dProdutos!$A$2:$A$47,0))</f>
        <v>Eletrônicos</v>
      </c>
    </row>
    <row r="6105" customFormat="false" ht="15" hidden="false" customHeight="false" outlineLevel="0" collapsed="false">
      <c r="A6105" s="17" t="s">
        <v>5240</v>
      </c>
      <c r="B6105" s="17" t="n">
        <v>2</v>
      </c>
      <c r="C6105" s="21" t="n">
        <v>46057</v>
      </c>
      <c r="D6105" s="17" t="s">
        <v>637</v>
      </c>
      <c r="E6105" s="17" t="s">
        <v>85</v>
      </c>
      <c r="F6105" s="17" t="s">
        <v>1499</v>
      </c>
      <c r="G6105" s="17" t="s">
        <v>63</v>
      </c>
      <c r="H6105" s="17" t="s">
        <v>1537</v>
      </c>
      <c r="I6105" s="17" t="s">
        <v>1524</v>
      </c>
      <c r="J6105" s="17" t="n">
        <v>1</v>
      </c>
      <c r="K6105" s="15" t="n">
        <v>165.9</v>
      </c>
      <c r="L6105" s="22" t="n">
        <v>0</v>
      </c>
      <c r="M6105" s="15" t="n">
        <v>0</v>
      </c>
      <c r="N6105" s="15" t="n">
        <f aca="false">J6105*K6105</f>
        <v>165.9</v>
      </c>
      <c r="O6105" s="15" t="n">
        <f aca="false">N6105*L6105</f>
        <v>0</v>
      </c>
      <c r="P6105" s="15" t="n">
        <f aca="false">N6105-O6105</f>
        <v>165.9</v>
      </c>
      <c r="Q6105" s="15" t="n">
        <f aca="false">J6105*INDEX(dProdutos!$F$2:$F$47,MATCH(E6105,dProdutos!$A$2:$A$47,0))</f>
        <v>91.55</v>
      </c>
      <c r="R6105" s="15" t="n">
        <f aca="false">IF(I6105="Cancelado",0,P6105-Q6105)</f>
        <v>74.35</v>
      </c>
      <c r="S6105" s="17" t="str">
        <f aca="false">INDEX(dProdutos!$D$2:$D$47,MATCH(E6105,dProdutos!$A$2:$A$47,0))</f>
        <v>Moda Feminina</v>
      </c>
    </row>
    <row r="6106" customFormat="false" ht="15" hidden="false" customHeight="false" outlineLevel="0" collapsed="false">
      <c r="A6106" s="17" t="s">
        <v>5241</v>
      </c>
      <c r="B6106" s="17" t="n">
        <v>1</v>
      </c>
      <c r="C6106" s="21" t="n">
        <v>46057</v>
      </c>
      <c r="D6106" s="17" t="s">
        <v>1108</v>
      </c>
      <c r="E6106" s="17" t="s">
        <v>105</v>
      </c>
      <c r="F6106" s="17" t="s">
        <v>1501</v>
      </c>
      <c r="G6106" s="17" t="s">
        <v>63</v>
      </c>
      <c r="H6106" s="17" t="s">
        <v>1540</v>
      </c>
      <c r="I6106" s="17" t="s">
        <v>1524</v>
      </c>
      <c r="J6106" s="17" t="n">
        <v>2</v>
      </c>
      <c r="K6106" s="15" t="n">
        <v>175.9</v>
      </c>
      <c r="L6106" s="22" t="n">
        <v>0</v>
      </c>
      <c r="M6106" s="15" t="n">
        <v>0</v>
      </c>
      <c r="N6106" s="15" t="n">
        <f aca="false">J6106*K6106</f>
        <v>351.8</v>
      </c>
      <c r="O6106" s="15" t="n">
        <f aca="false">N6106*L6106</f>
        <v>0</v>
      </c>
      <c r="P6106" s="15" t="n">
        <f aca="false">N6106-O6106</f>
        <v>351.8</v>
      </c>
      <c r="Q6106" s="15" t="n">
        <f aca="false">J6106*INDEX(dProdutos!$F$2:$F$47,MATCH(E6106,dProdutos!$A$2:$A$47,0))</f>
        <v>193.18</v>
      </c>
      <c r="R6106" s="15" t="n">
        <f aca="false">IF(I6106="Cancelado",0,P6106-Q6106)</f>
        <v>158.62</v>
      </c>
      <c r="S6106" s="17" t="str">
        <f aca="false">INDEX(dProdutos!$D$2:$D$47,MATCH(E6106,dProdutos!$A$2:$A$47,0))</f>
        <v>Moda Masculina</v>
      </c>
    </row>
    <row r="6107" customFormat="false" ht="15" hidden="false" customHeight="false" outlineLevel="0" collapsed="false">
      <c r="A6107" s="17" t="s">
        <v>5242</v>
      </c>
      <c r="B6107" s="17" t="n">
        <v>1</v>
      </c>
      <c r="C6107" s="21" t="n">
        <v>46057</v>
      </c>
      <c r="D6107" s="17" t="s">
        <v>1481</v>
      </c>
      <c r="E6107" s="17" t="s">
        <v>153</v>
      </c>
      <c r="F6107" s="17" t="s">
        <v>1490</v>
      </c>
      <c r="G6107" s="17" t="s">
        <v>62</v>
      </c>
      <c r="H6107" s="17" t="s">
        <v>1527</v>
      </c>
      <c r="I6107" s="17" t="s">
        <v>1524</v>
      </c>
      <c r="J6107" s="17" t="n">
        <v>2</v>
      </c>
      <c r="K6107" s="15" t="n">
        <v>165.9</v>
      </c>
      <c r="L6107" s="22" t="n">
        <v>0.05</v>
      </c>
      <c r="M6107" s="15" t="n">
        <v>26.19</v>
      </c>
      <c r="N6107" s="15" t="n">
        <f aca="false">J6107*K6107</f>
        <v>331.8</v>
      </c>
      <c r="O6107" s="15" t="n">
        <f aca="false">N6107*L6107</f>
        <v>16.59</v>
      </c>
      <c r="P6107" s="15" t="n">
        <f aca="false">N6107-O6107</f>
        <v>315.21</v>
      </c>
      <c r="Q6107" s="15" t="n">
        <f aca="false">J6107*INDEX(dProdutos!$F$2:$F$47,MATCH(E6107,dProdutos!$A$2:$A$47,0))</f>
        <v>134.56</v>
      </c>
      <c r="R6107" s="15" t="n">
        <f aca="false">IF(I6107="Cancelado",0,P6107-Q6107)</f>
        <v>180.65</v>
      </c>
      <c r="S6107" s="17" t="str">
        <f aca="false">INDEX(dProdutos!$D$2:$D$47,MATCH(E6107,dProdutos!$A$2:$A$47,0))</f>
        <v>Acessórios</v>
      </c>
    </row>
    <row r="6108" customFormat="false" ht="15" hidden="false" customHeight="false" outlineLevel="0" collapsed="false">
      <c r="A6108" s="17" t="s">
        <v>5243</v>
      </c>
      <c r="B6108" s="17" t="n">
        <v>1</v>
      </c>
      <c r="C6108" s="21" t="n">
        <v>46057</v>
      </c>
      <c r="D6108" s="17" t="s">
        <v>1099</v>
      </c>
      <c r="E6108" s="17" t="s">
        <v>111</v>
      </c>
      <c r="F6108" s="17" t="s">
        <v>1495</v>
      </c>
      <c r="G6108" s="17" t="s">
        <v>59</v>
      </c>
      <c r="H6108" s="17" t="s">
        <v>1523</v>
      </c>
      <c r="I6108" s="17" t="s">
        <v>1524</v>
      </c>
      <c r="J6108" s="17" t="n">
        <v>1</v>
      </c>
      <c r="K6108" s="15" t="n">
        <v>188.9</v>
      </c>
      <c r="L6108" s="22" t="n">
        <v>0</v>
      </c>
      <c r="M6108" s="15" t="n">
        <v>10.56</v>
      </c>
      <c r="N6108" s="15" t="n">
        <f aca="false">J6108*K6108</f>
        <v>188.9</v>
      </c>
      <c r="O6108" s="15" t="n">
        <f aca="false">N6108*L6108</f>
        <v>0</v>
      </c>
      <c r="P6108" s="15" t="n">
        <f aca="false">N6108-O6108</f>
        <v>188.9</v>
      </c>
      <c r="Q6108" s="15" t="n">
        <f aca="false">J6108*INDEX(dProdutos!$F$2:$F$47,MATCH(E6108,dProdutos!$A$2:$A$47,0))</f>
        <v>88.32</v>
      </c>
      <c r="R6108" s="15" t="n">
        <f aca="false">IF(I6108="Cancelado",0,P6108-Q6108)</f>
        <v>100.58</v>
      </c>
      <c r="S6108" s="17" t="str">
        <f aca="false">INDEX(dProdutos!$D$2:$D$47,MATCH(E6108,dProdutos!$A$2:$A$47,0))</f>
        <v>Moda Masculina</v>
      </c>
    </row>
    <row r="6109" customFormat="false" ht="15" hidden="false" customHeight="false" outlineLevel="0" collapsed="false">
      <c r="A6109" s="17" t="s">
        <v>5243</v>
      </c>
      <c r="B6109" s="17" t="n">
        <v>2</v>
      </c>
      <c r="C6109" s="21" t="n">
        <v>46057</v>
      </c>
      <c r="D6109" s="17" t="s">
        <v>1099</v>
      </c>
      <c r="E6109" s="17" t="s">
        <v>95</v>
      </c>
      <c r="F6109" s="17" t="s">
        <v>1495</v>
      </c>
      <c r="G6109" s="17" t="s">
        <v>59</v>
      </c>
      <c r="H6109" s="17" t="s">
        <v>1523</v>
      </c>
      <c r="I6109" s="17" t="s">
        <v>1524</v>
      </c>
      <c r="J6109" s="17" t="n">
        <v>1</v>
      </c>
      <c r="K6109" s="15" t="n">
        <v>77.9</v>
      </c>
      <c r="L6109" s="22" t="n">
        <v>0</v>
      </c>
      <c r="M6109" s="15" t="n">
        <v>0</v>
      </c>
      <c r="N6109" s="15" t="n">
        <f aca="false">J6109*K6109</f>
        <v>77.9</v>
      </c>
      <c r="O6109" s="15" t="n">
        <f aca="false">N6109*L6109</f>
        <v>0</v>
      </c>
      <c r="P6109" s="15" t="n">
        <f aca="false">N6109-O6109</f>
        <v>77.9</v>
      </c>
      <c r="Q6109" s="15" t="n">
        <f aca="false">J6109*INDEX(dProdutos!$F$2:$F$47,MATCH(E6109,dProdutos!$A$2:$A$47,0))</f>
        <v>36.71</v>
      </c>
      <c r="R6109" s="15" t="n">
        <f aca="false">IF(I6109="Cancelado",0,P6109-Q6109)</f>
        <v>41.19</v>
      </c>
      <c r="S6109" s="17" t="str">
        <f aca="false">INDEX(dProdutos!$D$2:$D$47,MATCH(E6109,dProdutos!$A$2:$A$47,0))</f>
        <v>Moda Feminina</v>
      </c>
    </row>
    <row r="6110" customFormat="false" ht="15" hidden="false" customHeight="false" outlineLevel="0" collapsed="false">
      <c r="A6110" s="17" t="s">
        <v>5244</v>
      </c>
      <c r="B6110" s="17" t="n">
        <v>1</v>
      </c>
      <c r="C6110" s="21" t="n">
        <v>46057</v>
      </c>
      <c r="D6110" s="17" t="s">
        <v>426</v>
      </c>
      <c r="E6110" s="17" t="s">
        <v>171</v>
      </c>
      <c r="F6110" s="17" t="s">
        <v>1499</v>
      </c>
      <c r="G6110" s="17" t="s">
        <v>63</v>
      </c>
      <c r="H6110" s="17" t="s">
        <v>1537</v>
      </c>
      <c r="I6110" s="17" t="s">
        <v>1524</v>
      </c>
      <c r="J6110" s="17" t="n">
        <v>1</v>
      </c>
      <c r="K6110" s="15" t="n">
        <v>246.9</v>
      </c>
      <c r="L6110" s="22" t="n">
        <v>0.1</v>
      </c>
      <c r="M6110" s="15" t="n">
        <v>0</v>
      </c>
      <c r="N6110" s="15" t="n">
        <f aca="false">J6110*K6110</f>
        <v>246.9</v>
      </c>
      <c r="O6110" s="15" t="n">
        <f aca="false">N6110*L6110</f>
        <v>24.69</v>
      </c>
      <c r="P6110" s="15" t="n">
        <f aca="false">N6110-O6110</f>
        <v>222.21</v>
      </c>
      <c r="Q6110" s="15" t="n">
        <f aca="false">J6110*INDEX(dProdutos!$F$2:$F$47,MATCH(E6110,dProdutos!$A$2:$A$47,0))</f>
        <v>103.61</v>
      </c>
      <c r="R6110" s="15" t="n">
        <f aca="false">IF(I6110="Cancelado",0,P6110-Q6110)</f>
        <v>118.6</v>
      </c>
      <c r="S6110" s="17" t="str">
        <f aca="false">INDEX(dProdutos!$D$2:$D$47,MATCH(E6110,dProdutos!$A$2:$A$47,0))</f>
        <v>Casa</v>
      </c>
    </row>
    <row r="6111" customFormat="false" ht="15" hidden="false" customHeight="false" outlineLevel="0" collapsed="false">
      <c r="A6111" s="17" t="s">
        <v>5245</v>
      </c>
      <c r="B6111" s="17" t="n">
        <v>1</v>
      </c>
      <c r="C6111" s="21" t="n">
        <v>46057</v>
      </c>
      <c r="D6111" s="17" t="s">
        <v>897</v>
      </c>
      <c r="E6111" s="17" t="s">
        <v>102</v>
      </c>
      <c r="F6111" s="17" t="s">
        <v>1499</v>
      </c>
      <c r="G6111" s="17" t="s">
        <v>61</v>
      </c>
      <c r="H6111" s="17" t="s">
        <v>1537</v>
      </c>
      <c r="I6111" s="17" t="s">
        <v>1524</v>
      </c>
      <c r="J6111" s="17" t="n">
        <v>2</v>
      </c>
      <c r="K6111" s="15" t="n">
        <v>65.9</v>
      </c>
      <c r="L6111" s="22" t="n">
        <v>0.15</v>
      </c>
      <c r="M6111" s="15" t="n">
        <v>24.76</v>
      </c>
      <c r="N6111" s="15" t="n">
        <f aca="false">J6111*K6111</f>
        <v>131.8</v>
      </c>
      <c r="O6111" s="15" t="n">
        <f aca="false">N6111*L6111</f>
        <v>19.77</v>
      </c>
      <c r="P6111" s="15" t="n">
        <f aca="false">N6111-O6111</f>
        <v>112.03</v>
      </c>
      <c r="Q6111" s="15" t="n">
        <f aca="false">J6111*INDEX(dProdutos!$F$2:$F$47,MATCH(E6111,dProdutos!$A$2:$A$47,0))</f>
        <v>59.36</v>
      </c>
      <c r="R6111" s="15" t="n">
        <f aca="false">IF(I6111="Cancelado",0,P6111-Q6111)</f>
        <v>52.67</v>
      </c>
      <c r="S6111" s="17" t="str">
        <f aca="false">INDEX(dProdutos!$D$2:$D$47,MATCH(E6111,dProdutos!$A$2:$A$47,0))</f>
        <v>Moda Masculina</v>
      </c>
    </row>
    <row r="6112" customFormat="false" ht="15" hidden="false" customHeight="false" outlineLevel="0" collapsed="false">
      <c r="A6112" s="17" t="s">
        <v>5245</v>
      </c>
      <c r="B6112" s="17" t="n">
        <v>2</v>
      </c>
      <c r="C6112" s="21" t="n">
        <v>46057</v>
      </c>
      <c r="D6112" s="17" t="s">
        <v>897</v>
      </c>
      <c r="E6112" s="17" t="s">
        <v>150</v>
      </c>
      <c r="F6112" s="17" t="s">
        <v>1499</v>
      </c>
      <c r="G6112" s="17" t="s">
        <v>61</v>
      </c>
      <c r="H6112" s="17" t="s">
        <v>1537</v>
      </c>
      <c r="I6112" s="17" t="s">
        <v>1524</v>
      </c>
      <c r="J6112" s="17" t="n">
        <v>1</v>
      </c>
      <c r="K6112" s="15" t="n">
        <v>71.9</v>
      </c>
      <c r="L6112" s="22" t="n">
        <v>0</v>
      </c>
      <c r="M6112" s="15" t="n">
        <v>0</v>
      </c>
      <c r="N6112" s="15" t="n">
        <f aca="false">J6112*K6112</f>
        <v>71.9</v>
      </c>
      <c r="O6112" s="15" t="n">
        <f aca="false">N6112*L6112</f>
        <v>0</v>
      </c>
      <c r="P6112" s="15" t="n">
        <f aca="false">N6112-O6112</f>
        <v>71.9</v>
      </c>
      <c r="Q6112" s="15" t="n">
        <f aca="false">J6112*INDEX(dProdutos!$F$2:$F$47,MATCH(E6112,dProdutos!$A$2:$A$47,0))</f>
        <v>27.38</v>
      </c>
      <c r="R6112" s="15" t="n">
        <f aca="false">IF(I6112="Cancelado",0,P6112-Q6112)</f>
        <v>44.52</v>
      </c>
      <c r="S6112" s="17" t="str">
        <f aca="false">INDEX(dProdutos!$D$2:$D$47,MATCH(E6112,dProdutos!$A$2:$A$47,0))</f>
        <v>Acessórios</v>
      </c>
    </row>
    <row r="6113" customFormat="false" ht="15" hidden="false" customHeight="false" outlineLevel="0" collapsed="false">
      <c r="A6113" s="17" t="s">
        <v>5246</v>
      </c>
      <c r="B6113" s="17" t="n">
        <v>1</v>
      </c>
      <c r="C6113" s="21" t="n">
        <v>46057</v>
      </c>
      <c r="D6113" s="17" t="s">
        <v>1310</v>
      </c>
      <c r="E6113" s="17" t="s">
        <v>102</v>
      </c>
      <c r="F6113" s="17" t="s">
        <v>1497</v>
      </c>
      <c r="G6113" s="17" t="s">
        <v>63</v>
      </c>
      <c r="H6113" s="17" t="s">
        <v>1523</v>
      </c>
      <c r="I6113" s="17" t="s">
        <v>1524</v>
      </c>
      <c r="J6113" s="17" t="n">
        <v>1</v>
      </c>
      <c r="K6113" s="15" t="n">
        <v>65.9</v>
      </c>
      <c r="L6113" s="22" t="n">
        <v>0.1</v>
      </c>
      <c r="M6113" s="15" t="n">
        <v>24.77</v>
      </c>
      <c r="N6113" s="15" t="n">
        <f aca="false">J6113*K6113</f>
        <v>65.9</v>
      </c>
      <c r="O6113" s="15" t="n">
        <f aca="false">N6113*L6113</f>
        <v>6.59</v>
      </c>
      <c r="P6113" s="15" t="n">
        <f aca="false">N6113-O6113</f>
        <v>59.31</v>
      </c>
      <c r="Q6113" s="15" t="n">
        <f aca="false">J6113*INDEX(dProdutos!$F$2:$F$47,MATCH(E6113,dProdutos!$A$2:$A$47,0))</f>
        <v>29.68</v>
      </c>
      <c r="R6113" s="15" t="n">
        <f aca="false">IF(I6113="Cancelado",0,P6113-Q6113)</f>
        <v>29.63</v>
      </c>
      <c r="S6113" s="17" t="str">
        <f aca="false">INDEX(dProdutos!$D$2:$D$47,MATCH(E6113,dProdutos!$A$2:$A$47,0))</f>
        <v>Moda Masculina</v>
      </c>
    </row>
    <row r="6114" customFormat="false" ht="15" hidden="false" customHeight="false" outlineLevel="0" collapsed="false">
      <c r="A6114" s="17" t="s">
        <v>5246</v>
      </c>
      <c r="B6114" s="17" t="n">
        <v>2</v>
      </c>
      <c r="C6114" s="21" t="n">
        <v>46057</v>
      </c>
      <c r="D6114" s="17" t="s">
        <v>1310</v>
      </c>
      <c r="E6114" s="17" t="s">
        <v>156</v>
      </c>
      <c r="F6114" s="17" t="s">
        <v>1497</v>
      </c>
      <c r="G6114" s="17" t="s">
        <v>63</v>
      </c>
      <c r="H6114" s="17" t="s">
        <v>1523</v>
      </c>
      <c r="I6114" s="17" t="s">
        <v>1524</v>
      </c>
      <c r="J6114" s="17" t="n">
        <v>1</v>
      </c>
      <c r="K6114" s="15" t="n">
        <v>192.9</v>
      </c>
      <c r="L6114" s="22" t="n">
        <v>0.1</v>
      </c>
      <c r="M6114" s="15" t="n">
        <v>0</v>
      </c>
      <c r="N6114" s="15" t="n">
        <f aca="false">J6114*K6114</f>
        <v>192.9</v>
      </c>
      <c r="O6114" s="15" t="n">
        <f aca="false">N6114*L6114</f>
        <v>19.29</v>
      </c>
      <c r="P6114" s="15" t="n">
        <f aca="false">N6114-O6114</f>
        <v>173.61</v>
      </c>
      <c r="Q6114" s="15" t="n">
        <f aca="false">J6114*INDEX(dProdutos!$F$2:$F$47,MATCH(E6114,dProdutos!$A$2:$A$47,0))</f>
        <v>80.38</v>
      </c>
      <c r="R6114" s="15" t="n">
        <f aca="false">IF(I6114="Cancelado",0,P6114-Q6114)</f>
        <v>93.23</v>
      </c>
      <c r="S6114" s="17" t="str">
        <f aca="false">INDEX(dProdutos!$D$2:$D$47,MATCH(E6114,dProdutos!$A$2:$A$47,0))</f>
        <v>Acessórios</v>
      </c>
    </row>
    <row r="6115" customFormat="false" ht="15" hidden="false" customHeight="false" outlineLevel="0" collapsed="false">
      <c r="A6115" s="17" t="s">
        <v>5246</v>
      </c>
      <c r="B6115" s="17" t="n">
        <v>3</v>
      </c>
      <c r="C6115" s="21" t="n">
        <v>46057</v>
      </c>
      <c r="D6115" s="17" t="s">
        <v>1310</v>
      </c>
      <c r="E6115" s="17" t="s">
        <v>129</v>
      </c>
      <c r="F6115" s="17" t="s">
        <v>1497</v>
      </c>
      <c r="G6115" s="17" t="s">
        <v>63</v>
      </c>
      <c r="H6115" s="17" t="s">
        <v>1523</v>
      </c>
      <c r="I6115" s="17" t="s">
        <v>1524</v>
      </c>
      <c r="J6115" s="17" t="n">
        <v>1</v>
      </c>
      <c r="K6115" s="15" t="n">
        <v>105.9</v>
      </c>
      <c r="L6115" s="22" t="n">
        <v>0.1</v>
      </c>
      <c r="M6115" s="15" t="n">
        <v>0</v>
      </c>
      <c r="N6115" s="15" t="n">
        <f aca="false">J6115*K6115</f>
        <v>105.9</v>
      </c>
      <c r="O6115" s="15" t="n">
        <f aca="false">N6115*L6115</f>
        <v>10.59</v>
      </c>
      <c r="P6115" s="15" t="n">
        <f aca="false">N6115-O6115</f>
        <v>95.31</v>
      </c>
      <c r="Q6115" s="15" t="n">
        <f aca="false">J6115*INDEX(dProdutos!$F$2:$F$47,MATCH(E6115,dProdutos!$A$2:$A$47,0))</f>
        <v>43.79</v>
      </c>
      <c r="R6115" s="15" t="n">
        <f aca="false">IF(I6115="Cancelado",0,P6115-Q6115)</f>
        <v>51.52</v>
      </c>
      <c r="S6115" s="17" t="str">
        <f aca="false">INDEX(dProdutos!$D$2:$D$47,MATCH(E6115,dProdutos!$A$2:$A$47,0))</f>
        <v>Calçados</v>
      </c>
    </row>
    <row r="6116" customFormat="false" ht="15" hidden="false" customHeight="false" outlineLevel="0" collapsed="false">
      <c r="A6116" s="17" t="s">
        <v>5247</v>
      </c>
      <c r="B6116" s="17" t="n">
        <v>1</v>
      </c>
      <c r="C6116" s="21" t="n">
        <v>46058</v>
      </c>
      <c r="D6116" s="17" t="s">
        <v>1275</v>
      </c>
      <c r="E6116" s="17" t="s">
        <v>95</v>
      </c>
      <c r="F6116" s="17" t="s">
        <v>1501</v>
      </c>
      <c r="G6116" s="17" t="s">
        <v>62</v>
      </c>
      <c r="H6116" s="17" t="s">
        <v>1537</v>
      </c>
      <c r="I6116" s="17" t="s">
        <v>1541</v>
      </c>
      <c r="J6116" s="17" t="n">
        <v>1</v>
      </c>
      <c r="K6116" s="15" t="n">
        <v>77.9</v>
      </c>
      <c r="L6116" s="22" t="n">
        <v>0</v>
      </c>
      <c r="M6116" s="15" t="n">
        <v>12.82</v>
      </c>
      <c r="N6116" s="15" t="n">
        <f aca="false">J6116*K6116</f>
        <v>77.9</v>
      </c>
      <c r="O6116" s="15" t="n">
        <f aca="false">N6116*L6116</f>
        <v>0</v>
      </c>
      <c r="P6116" s="15" t="n">
        <f aca="false">N6116-O6116</f>
        <v>77.9</v>
      </c>
      <c r="Q6116" s="15" t="n">
        <f aca="false">J6116*INDEX(dProdutos!$F$2:$F$47,MATCH(E6116,dProdutos!$A$2:$A$47,0))</f>
        <v>36.71</v>
      </c>
      <c r="R6116" s="15" t="n">
        <f aca="false">IF(I6116="Cancelado",0,P6116-Q6116)</f>
        <v>41.19</v>
      </c>
      <c r="S6116" s="17" t="str">
        <f aca="false">INDEX(dProdutos!$D$2:$D$47,MATCH(E6116,dProdutos!$A$2:$A$47,0))</f>
        <v>Moda Feminina</v>
      </c>
    </row>
    <row r="6117" customFormat="false" ht="15" hidden="false" customHeight="false" outlineLevel="0" collapsed="false">
      <c r="A6117" s="17" t="s">
        <v>5248</v>
      </c>
      <c r="B6117" s="17" t="n">
        <v>1</v>
      </c>
      <c r="C6117" s="21" t="n">
        <v>46058</v>
      </c>
      <c r="D6117" s="17" t="s">
        <v>1054</v>
      </c>
      <c r="E6117" s="17" t="s">
        <v>120</v>
      </c>
      <c r="F6117" s="17" t="s">
        <v>1490</v>
      </c>
      <c r="G6117" s="17" t="s">
        <v>59</v>
      </c>
      <c r="H6117" s="17" t="s">
        <v>1537</v>
      </c>
      <c r="I6117" s="17" t="s">
        <v>1524</v>
      </c>
      <c r="J6117" s="17" t="n">
        <v>1</v>
      </c>
      <c r="K6117" s="15" t="n">
        <v>96.9</v>
      </c>
      <c r="L6117" s="22" t="n">
        <v>0</v>
      </c>
      <c r="M6117" s="15" t="n">
        <v>0</v>
      </c>
      <c r="N6117" s="15" t="n">
        <f aca="false">J6117*K6117</f>
        <v>96.9</v>
      </c>
      <c r="O6117" s="15" t="n">
        <f aca="false">N6117*L6117</f>
        <v>0</v>
      </c>
      <c r="P6117" s="15" t="n">
        <f aca="false">N6117-O6117</f>
        <v>96.9</v>
      </c>
      <c r="Q6117" s="15" t="n">
        <f aca="false">J6117*INDEX(dProdutos!$F$2:$F$47,MATCH(E6117,dProdutos!$A$2:$A$47,0))</f>
        <v>44.36</v>
      </c>
      <c r="R6117" s="15" t="n">
        <f aca="false">IF(I6117="Cancelado",0,P6117-Q6117)</f>
        <v>52.54</v>
      </c>
      <c r="S6117" s="17" t="str">
        <f aca="false">INDEX(dProdutos!$D$2:$D$47,MATCH(E6117,dProdutos!$A$2:$A$47,0))</f>
        <v>Moda Masculina</v>
      </c>
    </row>
    <row r="6118" customFormat="false" ht="15" hidden="false" customHeight="false" outlineLevel="0" collapsed="false">
      <c r="A6118" s="17" t="s">
        <v>5249</v>
      </c>
      <c r="B6118" s="17" t="n">
        <v>1</v>
      </c>
      <c r="C6118" s="21" t="n">
        <v>46058</v>
      </c>
      <c r="D6118" s="17" t="s">
        <v>1049</v>
      </c>
      <c r="E6118" s="17" t="s">
        <v>192</v>
      </c>
      <c r="F6118" s="17" t="s">
        <v>1495</v>
      </c>
      <c r="G6118" s="17" t="s">
        <v>61</v>
      </c>
      <c r="H6118" s="17" t="s">
        <v>1537</v>
      </c>
      <c r="I6118" s="17" t="s">
        <v>1531</v>
      </c>
      <c r="J6118" s="17" t="n">
        <v>1</v>
      </c>
      <c r="K6118" s="15" t="n">
        <v>245.9</v>
      </c>
      <c r="L6118" s="22" t="n">
        <v>0</v>
      </c>
      <c r="M6118" s="15" t="n">
        <v>0</v>
      </c>
      <c r="N6118" s="15" t="n">
        <f aca="false">J6118*K6118</f>
        <v>245.9</v>
      </c>
      <c r="O6118" s="15" t="n">
        <f aca="false">N6118*L6118</f>
        <v>0</v>
      </c>
      <c r="P6118" s="15" t="n">
        <f aca="false">N6118-O6118</f>
        <v>245.9</v>
      </c>
      <c r="Q6118" s="15" t="n">
        <f aca="false">J6118*INDEX(dProdutos!$F$2:$F$47,MATCH(E6118,dProdutos!$A$2:$A$47,0))</f>
        <v>107.78</v>
      </c>
      <c r="R6118" s="15" t="n">
        <f aca="false">IF(I6118="Cancelado",0,P6118-Q6118)</f>
        <v>0</v>
      </c>
      <c r="S6118" s="17" t="str">
        <f aca="false">INDEX(dProdutos!$D$2:$D$47,MATCH(E6118,dProdutos!$A$2:$A$47,0))</f>
        <v>Eletrônicos</v>
      </c>
    </row>
    <row r="6119" customFormat="false" ht="15" hidden="false" customHeight="false" outlineLevel="0" collapsed="false">
      <c r="A6119" s="17" t="s">
        <v>5249</v>
      </c>
      <c r="B6119" s="17" t="n">
        <v>2</v>
      </c>
      <c r="C6119" s="21" t="n">
        <v>46058</v>
      </c>
      <c r="D6119" s="17" t="s">
        <v>1049</v>
      </c>
      <c r="E6119" s="17" t="s">
        <v>102</v>
      </c>
      <c r="F6119" s="17" t="s">
        <v>1495</v>
      </c>
      <c r="G6119" s="17" t="s">
        <v>61</v>
      </c>
      <c r="H6119" s="17" t="s">
        <v>1537</v>
      </c>
      <c r="I6119" s="17" t="s">
        <v>1531</v>
      </c>
      <c r="J6119" s="17" t="n">
        <v>1</v>
      </c>
      <c r="K6119" s="15" t="n">
        <v>65.9</v>
      </c>
      <c r="L6119" s="22" t="n">
        <v>0</v>
      </c>
      <c r="M6119" s="15" t="n">
        <v>0</v>
      </c>
      <c r="N6119" s="15" t="n">
        <f aca="false">J6119*K6119</f>
        <v>65.9</v>
      </c>
      <c r="O6119" s="15" t="n">
        <f aca="false">N6119*L6119</f>
        <v>0</v>
      </c>
      <c r="P6119" s="15" t="n">
        <f aca="false">N6119-O6119</f>
        <v>65.9</v>
      </c>
      <c r="Q6119" s="15" t="n">
        <f aca="false">J6119*INDEX(dProdutos!$F$2:$F$47,MATCH(E6119,dProdutos!$A$2:$A$47,0))</f>
        <v>29.68</v>
      </c>
      <c r="R6119" s="15" t="n">
        <f aca="false">IF(I6119="Cancelado",0,P6119-Q6119)</f>
        <v>0</v>
      </c>
      <c r="S6119" s="17" t="str">
        <f aca="false">INDEX(dProdutos!$D$2:$D$47,MATCH(E6119,dProdutos!$A$2:$A$47,0))</f>
        <v>Moda Masculina</v>
      </c>
    </row>
    <row r="6120" customFormat="false" ht="15" hidden="false" customHeight="false" outlineLevel="0" collapsed="false">
      <c r="A6120" s="17" t="s">
        <v>5249</v>
      </c>
      <c r="B6120" s="17" t="n">
        <v>3</v>
      </c>
      <c r="C6120" s="21" t="n">
        <v>46058</v>
      </c>
      <c r="D6120" s="17" t="s">
        <v>1049</v>
      </c>
      <c r="E6120" s="17" t="s">
        <v>192</v>
      </c>
      <c r="F6120" s="17" t="s">
        <v>1495</v>
      </c>
      <c r="G6120" s="17" t="s">
        <v>61</v>
      </c>
      <c r="H6120" s="17" t="s">
        <v>1537</v>
      </c>
      <c r="I6120" s="17" t="s">
        <v>1531</v>
      </c>
      <c r="J6120" s="17" t="n">
        <v>2</v>
      </c>
      <c r="K6120" s="15" t="n">
        <v>245.9</v>
      </c>
      <c r="L6120" s="22" t="n">
        <v>0</v>
      </c>
      <c r="M6120" s="15" t="n">
        <v>0</v>
      </c>
      <c r="N6120" s="15" t="n">
        <f aca="false">J6120*K6120</f>
        <v>491.8</v>
      </c>
      <c r="O6120" s="15" t="n">
        <f aca="false">N6120*L6120</f>
        <v>0</v>
      </c>
      <c r="P6120" s="15" t="n">
        <f aca="false">N6120-O6120</f>
        <v>491.8</v>
      </c>
      <c r="Q6120" s="15" t="n">
        <f aca="false">J6120*INDEX(dProdutos!$F$2:$F$47,MATCH(E6120,dProdutos!$A$2:$A$47,0))</f>
        <v>215.56</v>
      </c>
      <c r="R6120" s="15" t="n">
        <f aca="false">IF(I6120="Cancelado",0,P6120-Q6120)</f>
        <v>0</v>
      </c>
      <c r="S6120" s="17" t="str">
        <f aca="false">INDEX(dProdutos!$D$2:$D$47,MATCH(E6120,dProdutos!$A$2:$A$47,0))</f>
        <v>Eletrônicos</v>
      </c>
    </row>
    <row r="6121" customFormat="false" ht="15" hidden="false" customHeight="false" outlineLevel="0" collapsed="false">
      <c r="A6121" s="17" t="s">
        <v>5249</v>
      </c>
      <c r="B6121" s="17" t="n">
        <v>4</v>
      </c>
      <c r="C6121" s="21" t="n">
        <v>46058</v>
      </c>
      <c r="D6121" s="17" t="s">
        <v>1049</v>
      </c>
      <c r="E6121" s="17" t="s">
        <v>165</v>
      </c>
      <c r="F6121" s="17" t="s">
        <v>1495</v>
      </c>
      <c r="G6121" s="17" t="s">
        <v>61</v>
      </c>
      <c r="H6121" s="17" t="s">
        <v>1537</v>
      </c>
      <c r="I6121" s="17" t="s">
        <v>1531</v>
      </c>
      <c r="J6121" s="17" t="n">
        <v>1</v>
      </c>
      <c r="K6121" s="15" t="n">
        <v>231.9</v>
      </c>
      <c r="L6121" s="22" t="n">
        <v>0.2</v>
      </c>
      <c r="M6121" s="15" t="n">
        <v>0</v>
      </c>
      <c r="N6121" s="15" t="n">
        <f aca="false">J6121*K6121</f>
        <v>231.9</v>
      </c>
      <c r="O6121" s="15" t="n">
        <f aca="false">N6121*L6121</f>
        <v>46.38</v>
      </c>
      <c r="P6121" s="15" t="n">
        <f aca="false">N6121-O6121</f>
        <v>185.52</v>
      </c>
      <c r="Q6121" s="15" t="n">
        <f aca="false">J6121*INDEX(dProdutos!$F$2:$F$47,MATCH(E6121,dProdutos!$A$2:$A$47,0))</f>
        <v>140.83</v>
      </c>
      <c r="R6121" s="15" t="n">
        <f aca="false">IF(I6121="Cancelado",0,P6121-Q6121)</f>
        <v>0</v>
      </c>
      <c r="S6121" s="17" t="str">
        <f aca="false">INDEX(dProdutos!$D$2:$D$47,MATCH(E6121,dProdutos!$A$2:$A$47,0))</f>
        <v>Casa</v>
      </c>
    </row>
    <row r="6122" customFormat="false" ht="15" hidden="false" customHeight="false" outlineLevel="0" collapsed="false">
      <c r="A6122" s="17" t="s">
        <v>5250</v>
      </c>
      <c r="B6122" s="17" t="n">
        <v>1</v>
      </c>
      <c r="C6122" s="21" t="n">
        <v>46058</v>
      </c>
      <c r="D6122" s="17" t="s">
        <v>743</v>
      </c>
      <c r="E6122" s="17" t="s">
        <v>183</v>
      </c>
      <c r="F6122" s="17" t="s">
        <v>1493</v>
      </c>
      <c r="G6122" s="17" t="s">
        <v>62</v>
      </c>
      <c r="H6122" s="17" t="s">
        <v>1523</v>
      </c>
      <c r="I6122" s="17" t="s">
        <v>1524</v>
      </c>
      <c r="J6122" s="17" t="n">
        <v>1</v>
      </c>
      <c r="K6122" s="15" t="n">
        <v>121.9</v>
      </c>
      <c r="L6122" s="22" t="n">
        <v>0</v>
      </c>
      <c r="M6122" s="15" t="n">
        <v>14.88</v>
      </c>
      <c r="N6122" s="15" t="n">
        <f aca="false">J6122*K6122</f>
        <v>121.9</v>
      </c>
      <c r="O6122" s="15" t="n">
        <f aca="false">N6122*L6122</f>
        <v>0</v>
      </c>
      <c r="P6122" s="15" t="n">
        <f aca="false">N6122-O6122</f>
        <v>121.9</v>
      </c>
      <c r="Q6122" s="15" t="n">
        <f aca="false">J6122*INDEX(dProdutos!$F$2:$F$47,MATCH(E6122,dProdutos!$A$2:$A$47,0))</f>
        <v>52.76</v>
      </c>
      <c r="R6122" s="15" t="n">
        <f aca="false">IF(I6122="Cancelado",0,P6122-Q6122)</f>
        <v>69.14</v>
      </c>
      <c r="S6122" s="17" t="str">
        <f aca="false">INDEX(dProdutos!$D$2:$D$47,MATCH(E6122,dProdutos!$A$2:$A$47,0))</f>
        <v>Eletrônicos</v>
      </c>
    </row>
    <row r="6123" customFormat="false" ht="15" hidden="false" customHeight="false" outlineLevel="0" collapsed="false">
      <c r="A6123" s="17" t="s">
        <v>5250</v>
      </c>
      <c r="B6123" s="17" t="n">
        <v>2</v>
      </c>
      <c r="C6123" s="21" t="n">
        <v>46058</v>
      </c>
      <c r="D6123" s="17" t="s">
        <v>743</v>
      </c>
      <c r="E6123" s="17" t="s">
        <v>135</v>
      </c>
      <c r="F6123" s="17" t="s">
        <v>1493</v>
      </c>
      <c r="G6123" s="17" t="s">
        <v>62</v>
      </c>
      <c r="H6123" s="17" t="s">
        <v>1523</v>
      </c>
      <c r="I6123" s="17" t="s">
        <v>1524</v>
      </c>
      <c r="J6123" s="17" t="n">
        <v>1</v>
      </c>
      <c r="K6123" s="15" t="n">
        <v>200.9</v>
      </c>
      <c r="L6123" s="22" t="n">
        <v>0</v>
      </c>
      <c r="M6123" s="15" t="n">
        <v>0</v>
      </c>
      <c r="N6123" s="15" t="n">
        <f aca="false">J6123*K6123</f>
        <v>200.9</v>
      </c>
      <c r="O6123" s="15" t="n">
        <f aca="false">N6123*L6123</f>
        <v>0</v>
      </c>
      <c r="P6123" s="15" t="n">
        <f aca="false">N6123-O6123</f>
        <v>200.9</v>
      </c>
      <c r="Q6123" s="15" t="n">
        <f aca="false">J6123*INDEX(dProdutos!$F$2:$F$47,MATCH(E6123,dProdutos!$A$2:$A$47,0))</f>
        <v>80.73</v>
      </c>
      <c r="R6123" s="15" t="n">
        <f aca="false">IF(I6123="Cancelado",0,P6123-Q6123)</f>
        <v>120.17</v>
      </c>
      <c r="S6123" s="17" t="str">
        <f aca="false">INDEX(dProdutos!$D$2:$D$47,MATCH(E6123,dProdutos!$A$2:$A$47,0))</f>
        <v>Calçados</v>
      </c>
    </row>
    <row r="6124" customFormat="false" ht="15" hidden="false" customHeight="false" outlineLevel="0" collapsed="false">
      <c r="A6124" s="17" t="s">
        <v>5251</v>
      </c>
      <c r="B6124" s="17" t="n">
        <v>1</v>
      </c>
      <c r="C6124" s="21" t="n">
        <v>46058</v>
      </c>
      <c r="D6124" s="17" t="s">
        <v>1043</v>
      </c>
      <c r="E6124" s="17" t="s">
        <v>138</v>
      </c>
      <c r="F6124" s="17" t="s">
        <v>1493</v>
      </c>
      <c r="G6124" s="17" t="s">
        <v>61</v>
      </c>
      <c r="H6124" s="17" t="s">
        <v>1523</v>
      </c>
      <c r="I6124" s="17" t="s">
        <v>1524</v>
      </c>
      <c r="J6124" s="17" t="n">
        <v>1</v>
      </c>
      <c r="K6124" s="15" t="n">
        <v>231.9</v>
      </c>
      <c r="L6124" s="22" t="n">
        <v>0</v>
      </c>
      <c r="M6124" s="15" t="n">
        <v>0</v>
      </c>
      <c r="N6124" s="15" t="n">
        <f aca="false">J6124*K6124</f>
        <v>231.9</v>
      </c>
      <c r="O6124" s="15" t="n">
        <f aca="false">N6124*L6124</f>
        <v>0</v>
      </c>
      <c r="P6124" s="15" t="n">
        <f aca="false">N6124-O6124</f>
        <v>231.9</v>
      </c>
      <c r="Q6124" s="15" t="n">
        <f aca="false">J6124*INDEX(dProdutos!$F$2:$F$47,MATCH(E6124,dProdutos!$A$2:$A$47,0))</f>
        <v>132.21</v>
      </c>
      <c r="R6124" s="15" t="n">
        <f aca="false">IF(I6124="Cancelado",0,P6124-Q6124)</f>
        <v>99.69</v>
      </c>
      <c r="S6124" s="17" t="str">
        <f aca="false">INDEX(dProdutos!$D$2:$D$47,MATCH(E6124,dProdutos!$A$2:$A$47,0))</f>
        <v>Calçados</v>
      </c>
    </row>
    <row r="6125" customFormat="false" ht="15" hidden="false" customHeight="false" outlineLevel="0" collapsed="false">
      <c r="A6125" s="17" t="s">
        <v>5251</v>
      </c>
      <c r="B6125" s="17" t="n">
        <v>2</v>
      </c>
      <c r="C6125" s="21" t="n">
        <v>46058</v>
      </c>
      <c r="D6125" s="17" t="s">
        <v>1043</v>
      </c>
      <c r="E6125" s="17" t="s">
        <v>117</v>
      </c>
      <c r="F6125" s="17" t="s">
        <v>1493</v>
      </c>
      <c r="G6125" s="17" t="s">
        <v>61</v>
      </c>
      <c r="H6125" s="17" t="s">
        <v>1523</v>
      </c>
      <c r="I6125" s="17" t="s">
        <v>1524</v>
      </c>
      <c r="J6125" s="17" t="n">
        <v>1</v>
      </c>
      <c r="K6125" s="15" t="n">
        <v>166.9</v>
      </c>
      <c r="L6125" s="22" t="n">
        <v>0</v>
      </c>
      <c r="M6125" s="15" t="n">
        <v>0</v>
      </c>
      <c r="N6125" s="15" t="n">
        <f aca="false">J6125*K6125</f>
        <v>166.9</v>
      </c>
      <c r="O6125" s="15" t="n">
        <f aca="false">N6125*L6125</f>
        <v>0</v>
      </c>
      <c r="P6125" s="15" t="n">
        <f aca="false">N6125-O6125</f>
        <v>166.9</v>
      </c>
      <c r="Q6125" s="15" t="n">
        <f aca="false">J6125*INDEX(dProdutos!$F$2:$F$47,MATCH(E6125,dProdutos!$A$2:$A$47,0))</f>
        <v>73.23</v>
      </c>
      <c r="R6125" s="15" t="n">
        <f aca="false">IF(I6125="Cancelado",0,P6125-Q6125)</f>
        <v>93.67</v>
      </c>
      <c r="S6125" s="17" t="str">
        <f aca="false">INDEX(dProdutos!$D$2:$D$47,MATCH(E6125,dProdutos!$A$2:$A$47,0))</f>
        <v>Moda Masculina</v>
      </c>
    </row>
    <row r="6126" customFormat="false" ht="15" hidden="false" customHeight="false" outlineLevel="0" collapsed="false">
      <c r="A6126" s="17" t="s">
        <v>5252</v>
      </c>
      <c r="B6126" s="17" t="n">
        <v>1</v>
      </c>
      <c r="C6126" s="21" t="n">
        <v>46058</v>
      </c>
      <c r="D6126" s="17" t="s">
        <v>1241</v>
      </c>
      <c r="E6126" s="17" t="s">
        <v>165</v>
      </c>
      <c r="F6126" s="17" t="s">
        <v>1497</v>
      </c>
      <c r="G6126" s="17" t="s">
        <v>63</v>
      </c>
      <c r="H6126" s="17" t="s">
        <v>1523</v>
      </c>
      <c r="I6126" s="17" t="s">
        <v>1524</v>
      </c>
      <c r="J6126" s="17" t="n">
        <v>1</v>
      </c>
      <c r="K6126" s="15" t="n">
        <v>231.9</v>
      </c>
      <c r="L6126" s="22" t="n">
        <v>0.2</v>
      </c>
      <c r="M6126" s="15" t="n">
        <v>19.29</v>
      </c>
      <c r="N6126" s="15" t="n">
        <f aca="false">J6126*K6126</f>
        <v>231.9</v>
      </c>
      <c r="O6126" s="15" t="n">
        <f aca="false">N6126*L6126</f>
        <v>46.38</v>
      </c>
      <c r="P6126" s="15" t="n">
        <f aca="false">N6126-O6126</f>
        <v>185.52</v>
      </c>
      <c r="Q6126" s="15" t="n">
        <f aca="false">J6126*INDEX(dProdutos!$F$2:$F$47,MATCH(E6126,dProdutos!$A$2:$A$47,0))</f>
        <v>140.83</v>
      </c>
      <c r="R6126" s="15" t="n">
        <f aca="false">IF(I6126="Cancelado",0,P6126-Q6126)</f>
        <v>44.69</v>
      </c>
      <c r="S6126" s="17" t="str">
        <f aca="false">INDEX(dProdutos!$D$2:$D$47,MATCH(E6126,dProdutos!$A$2:$A$47,0))</f>
        <v>Casa</v>
      </c>
    </row>
    <row r="6127" customFormat="false" ht="15" hidden="false" customHeight="false" outlineLevel="0" collapsed="false">
      <c r="A6127" s="17" t="s">
        <v>5253</v>
      </c>
      <c r="B6127" s="17" t="n">
        <v>1</v>
      </c>
      <c r="C6127" s="21" t="n">
        <v>46058</v>
      </c>
      <c r="D6127" s="17" t="s">
        <v>1038</v>
      </c>
      <c r="E6127" s="17" t="s">
        <v>177</v>
      </c>
      <c r="F6127" s="17" t="s">
        <v>1490</v>
      </c>
      <c r="G6127" s="17" t="s">
        <v>63</v>
      </c>
      <c r="H6127" s="17" t="s">
        <v>1537</v>
      </c>
      <c r="I6127" s="17" t="s">
        <v>1524</v>
      </c>
      <c r="J6127" s="17" t="n">
        <v>1</v>
      </c>
      <c r="K6127" s="15" t="n">
        <v>257.9</v>
      </c>
      <c r="L6127" s="22" t="n">
        <v>0</v>
      </c>
      <c r="M6127" s="15" t="n">
        <v>17.18</v>
      </c>
      <c r="N6127" s="15" t="n">
        <f aca="false">J6127*K6127</f>
        <v>257.9</v>
      </c>
      <c r="O6127" s="15" t="n">
        <f aca="false">N6127*L6127</f>
        <v>0</v>
      </c>
      <c r="P6127" s="15" t="n">
        <f aca="false">N6127-O6127</f>
        <v>257.9</v>
      </c>
      <c r="Q6127" s="15" t="n">
        <f aca="false">J6127*INDEX(dProdutos!$F$2:$F$47,MATCH(E6127,dProdutos!$A$2:$A$47,0))</f>
        <v>138.23</v>
      </c>
      <c r="R6127" s="15" t="n">
        <f aca="false">IF(I6127="Cancelado",0,P6127-Q6127)</f>
        <v>119.67</v>
      </c>
      <c r="S6127" s="17" t="str">
        <f aca="false">INDEX(dProdutos!$D$2:$D$47,MATCH(E6127,dProdutos!$A$2:$A$47,0))</f>
        <v>Casa</v>
      </c>
    </row>
    <row r="6128" customFormat="false" ht="15" hidden="false" customHeight="false" outlineLevel="0" collapsed="false">
      <c r="A6128" s="17" t="s">
        <v>5254</v>
      </c>
      <c r="B6128" s="17" t="n">
        <v>1</v>
      </c>
      <c r="C6128" s="21" t="n">
        <v>46058</v>
      </c>
      <c r="D6128" s="17" t="s">
        <v>382</v>
      </c>
      <c r="E6128" s="17" t="s">
        <v>129</v>
      </c>
      <c r="F6128" s="17" t="s">
        <v>1487</v>
      </c>
      <c r="G6128" s="17" t="s">
        <v>60</v>
      </c>
      <c r="H6128" s="17" t="s">
        <v>1523</v>
      </c>
      <c r="I6128" s="17" t="s">
        <v>1524</v>
      </c>
      <c r="J6128" s="17" t="n">
        <v>2</v>
      </c>
      <c r="K6128" s="15" t="n">
        <v>105.9</v>
      </c>
      <c r="L6128" s="22" t="n">
        <v>0</v>
      </c>
      <c r="M6128" s="15" t="n">
        <v>0</v>
      </c>
      <c r="N6128" s="15" t="n">
        <f aca="false">J6128*K6128</f>
        <v>211.8</v>
      </c>
      <c r="O6128" s="15" t="n">
        <f aca="false">N6128*L6128</f>
        <v>0</v>
      </c>
      <c r="P6128" s="15" t="n">
        <f aca="false">N6128-O6128</f>
        <v>211.8</v>
      </c>
      <c r="Q6128" s="15" t="n">
        <f aca="false">J6128*INDEX(dProdutos!$F$2:$F$47,MATCH(E6128,dProdutos!$A$2:$A$47,0))</f>
        <v>87.58</v>
      </c>
      <c r="R6128" s="15" t="n">
        <f aca="false">IF(I6128="Cancelado",0,P6128-Q6128)</f>
        <v>124.22</v>
      </c>
      <c r="S6128" s="17" t="str">
        <f aca="false">INDEX(dProdutos!$D$2:$D$47,MATCH(E6128,dProdutos!$A$2:$A$47,0))</f>
        <v>Calçados</v>
      </c>
    </row>
    <row r="6129" customFormat="false" ht="15" hidden="false" customHeight="false" outlineLevel="0" collapsed="false">
      <c r="A6129" s="17" t="s">
        <v>5255</v>
      </c>
      <c r="B6129" s="17" t="n">
        <v>1</v>
      </c>
      <c r="C6129" s="21" t="n">
        <v>46059</v>
      </c>
      <c r="D6129" s="17" t="s">
        <v>312</v>
      </c>
      <c r="E6129" s="17" t="s">
        <v>165</v>
      </c>
      <c r="F6129" s="17" t="s">
        <v>1493</v>
      </c>
      <c r="G6129" s="17" t="s">
        <v>62</v>
      </c>
      <c r="H6129" s="17" t="s">
        <v>1523</v>
      </c>
      <c r="I6129" s="17" t="s">
        <v>1524</v>
      </c>
      <c r="J6129" s="17" t="n">
        <v>1</v>
      </c>
      <c r="K6129" s="15" t="n">
        <v>231.9</v>
      </c>
      <c r="L6129" s="22" t="n">
        <v>0</v>
      </c>
      <c r="M6129" s="15" t="n">
        <v>20.12</v>
      </c>
      <c r="N6129" s="15" t="n">
        <f aca="false">J6129*K6129</f>
        <v>231.9</v>
      </c>
      <c r="O6129" s="15" t="n">
        <f aca="false">N6129*L6129</f>
        <v>0</v>
      </c>
      <c r="P6129" s="15" t="n">
        <f aca="false">N6129-O6129</f>
        <v>231.9</v>
      </c>
      <c r="Q6129" s="15" t="n">
        <f aca="false">J6129*INDEX(dProdutos!$F$2:$F$47,MATCH(E6129,dProdutos!$A$2:$A$47,0))</f>
        <v>140.83</v>
      </c>
      <c r="R6129" s="15" t="n">
        <f aca="false">IF(I6129="Cancelado",0,P6129-Q6129)</f>
        <v>91.07</v>
      </c>
      <c r="S6129" s="17" t="str">
        <f aca="false">INDEX(dProdutos!$D$2:$D$47,MATCH(E6129,dProdutos!$A$2:$A$47,0))</f>
        <v>Casa</v>
      </c>
    </row>
    <row r="6130" customFormat="false" ht="15" hidden="false" customHeight="false" outlineLevel="0" collapsed="false">
      <c r="A6130" s="17" t="s">
        <v>5256</v>
      </c>
      <c r="B6130" s="17" t="n">
        <v>1</v>
      </c>
      <c r="C6130" s="21" t="n">
        <v>46059</v>
      </c>
      <c r="D6130" s="17" t="s">
        <v>1467</v>
      </c>
      <c r="E6130" s="17" t="s">
        <v>183</v>
      </c>
      <c r="F6130" s="17" t="s">
        <v>1490</v>
      </c>
      <c r="G6130" s="17" t="s">
        <v>61</v>
      </c>
      <c r="H6130" s="17" t="s">
        <v>1537</v>
      </c>
      <c r="I6130" s="17" t="s">
        <v>1524</v>
      </c>
      <c r="J6130" s="17" t="n">
        <v>1</v>
      </c>
      <c r="K6130" s="15" t="n">
        <v>121.9</v>
      </c>
      <c r="L6130" s="22" t="n">
        <v>0.2</v>
      </c>
      <c r="M6130" s="15" t="n">
        <v>14.88</v>
      </c>
      <c r="N6130" s="15" t="n">
        <f aca="false">J6130*K6130</f>
        <v>121.9</v>
      </c>
      <c r="O6130" s="15" t="n">
        <f aca="false">N6130*L6130</f>
        <v>24.38</v>
      </c>
      <c r="P6130" s="15" t="n">
        <f aca="false">N6130-O6130</f>
        <v>97.52</v>
      </c>
      <c r="Q6130" s="15" t="n">
        <f aca="false">J6130*INDEX(dProdutos!$F$2:$F$47,MATCH(E6130,dProdutos!$A$2:$A$47,0))</f>
        <v>52.76</v>
      </c>
      <c r="R6130" s="15" t="n">
        <f aca="false">IF(I6130="Cancelado",0,P6130-Q6130)</f>
        <v>44.76</v>
      </c>
      <c r="S6130" s="17" t="str">
        <f aca="false">INDEX(dProdutos!$D$2:$D$47,MATCH(E6130,dProdutos!$A$2:$A$47,0))</f>
        <v>Eletrônicos</v>
      </c>
    </row>
    <row r="6131" customFormat="false" ht="15" hidden="false" customHeight="false" outlineLevel="0" collapsed="false">
      <c r="A6131" s="17" t="s">
        <v>5256</v>
      </c>
      <c r="B6131" s="17" t="n">
        <v>2</v>
      </c>
      <c r="C6131" s="21" t="n">
        <v>46059</v>
      </c>
      <c r="D6131" s="17" t="s">
        <v>1467</v>
      </c>
      <c r="E6131" s="17" t="s">
        <v>171</v>
      </c>
      <c r="F6131" s="17" t="s">
        <v>1490</v>
      </c>
      <c r="G6131" s="17" t="s">
        <v>61</v>
      </c>
      <c r="H6131" s="17" t="s">
        <v>1537</v>
      </c>
      <c r="I6131" s="17" t="s">
        <v>1524</v>
      </c>
      <c r="J6131" s="17" t="n">
        <v>1</v>
      </c>
      <c r="K6131" s="15" t="n">
        <v>246.9</v>
      </c>
      <c r="L6131" s="22" t="n">
        <v>0.05</v>
      </c>
      <c r="M6131" s="15" t="n">
        <v>0</v>
      </c>
      <c r="N6131" s="15" t="n">
        <f aca="false">J6131*K6131</f>
        <v>246.9</v>
      </c>
      <c r="O6131" s="15" t="n">
        <f aca="false">N6131*L6131</f>
        <v>12.345</v>
      </c>
      <c r="P6131" s="15" t="n">
        <f aca="false">N6131-O6131</f>
        <v>234.555</v>
      </c>
      <c r="Q6131" s="15" t="n">
        <f aca="false">J6131*INDEX(dProdutos!$F$2:$F$47,MATCH(E6131,dProdutos!$A$2:$A$47,0))</f>
        <v>103.61</v>
      </c>
      <c r="R6131" s="15" t="n">
        <f aca="false">IF(I6131="Cancelado",0,P6131-Q6131)</f>
        <v>130.945</v>
      </c>
      <c r="S6131" s="17" t="str">
        <f aca="false">INDEX(dProdutos!$D$2:$D$47,MATCH(E6131,dProdutos!$A$2:$A$47,0))</f>
        <v>Casa</v>
      </c>
    </row>
    <row r="6132" customFormat="false" ht="15" hidden="false" customHeight="false" outlineLevel="0" collapsed="false">
      <c r="A6132" s="17" t="s">
        <v>5256</v>
      </c>
      <c r="B6132" s="17" t="n">
        <v>3</v>
      </c>
      <c r="C6132" s="21" t="n">
        <v>46059</v>
      </c>
      <c r="D6132" s="17" t="s">
        <v>1467</v>
      </c>
      <c r="E6132" s="17" t="s">
        <v>105</v>
      </c>
      <c r="F6132" s="17" t="s">
        <v>1490</v>
      </c>
      <c r="G6132" s="17" t="s">
        <v>61</v>
      </c>
      <c r="H6132" s="17" t="s">
        <v>1537</v>
      </c>
      <c r="I6132" s="17" t="s">
        <v>1524</v>
      </c>
      <c r="J6132" s="17" t="n">
        <v>1</v>
      </c>
      <c r="K6132" s="15" t="n">
        <v>175.9</v>
      </c>
      <c r="L6132" s="22" t="n">
        <v>0.05</v>
      </c>
      <c r="M6132" s="15" t="n">
        <v>0</v>
      </c>
      <c r="N6132" s="15" t="n">
        <f aca="false">J6132*K6132</f>
        <v>175.9</v>
      </c>
      <c r="O6132" s="15" t="n">
        <f aca="false">N6132*L6132</f>
        <v>8.795</v>
      </c>
      <c r="P6132" s="15" t="n">
        <f aca="false">N6132-O6132</f>
        <v>167.105</v>
      </c>
      <c r="Q6132" s="15" t="n">
        <f aca="false">J6132*INDEX(dProdutos!$F$2:$F$47,MATCH(E6132,dProdutos!$A$2:$A$47,0))</f>
        <v>96.59</v>
      </c>
      <c r="R6132" s="15" t="n">
        <f aca="false">IF(I6132="Cancelado",0,P6132-Q6132)</f>
        <v>70.515</v>
      </c>
      <c r="S6132" s="17" t="str">
        <f aca="false">INDEX(dProdutos!$D$2:$D$47,MATCH(E6132,dProdutos!$A$2:$A$47,0))</f>
        <v>Moda Masculina</v>
      </c>
    </row>
    <row r="6133" customFormat="false" ht="15" hidden="false" customHeight="false" outlineLevel="0" collapsed="false">
      <c r="A6133" s="17" t="s">
        <v>5257</v>
      </c>
      <c r="B6133" s="17" t="n">
        <v>1</v>
      </c>
      <c r="C6133" s="21" t="n">
        <v>46059</v>
      </c>
      <c r="D6133" s="17" t="s">
        <v>656</v>
      </c>
      <c r="E6133" s="17" t="s">
        <v>165</v>
      </c>
      <c r="F6133" s="17" t="s">
        <v>1490</v>
      </c>
      <c r="G6133" s="17" t="s">
        <v>63</v>
      </c>
      <c r="H6133" s="17" t="s">
        <v>1537</v>
      </c>
      <c r="I6133" s="17" t="s">
        <v>1524</v>
      </c>
      <c r="J6133" s="17" t="n">
        <v>2</v>
      </c>
      <c r="K6133" s="15" t="n">
        <v>231.9</v>
      </c>
      <c r="L6133" s="22" t="n">
        <v>0</v>
      </c>
      <c r="M6133" s="15" t="n">
        <v>0</v>
      </c>
      <c r="N6133" s="15" t="n">
        <f aca="false">J6133*K6133</f>
        <v>463.8</v>
      </c>
      <c r="O6133" s="15" t="n">
        <f aca="false">N6133*L6133</f>
        <v>0</v>
      </c>
      <c r="P6133" s="15" t="n">
        <f aca="false">N6133-O6133</f>
        <v>463.8</v>
      </c>
      <c r="Q6133" s="15" t="n">
        <f aca="false">J6133*INDEX(dProdutos!$F$2:$F$47,MATCH(E6133,dProdutos!$A$2:$A$47,0))</f>
        <v>281.66</v>
      </c>
      <c r="R6133" s="15" t="n">
        <f aca="false">IF(I6133="Cancelado",0,P6133-Q6133)</f>
        <v>182.14</v>
      </c>
      <c r="S6133" s="17" t="str">
        <f aca="false">INDEX(dProdutos!$D$2:$D$47,MATCH(E6133,dProdutos!$A$2:$A$47,0))</f>
        <v>Casa</v>
      </c>
    </row>
    <row r="6134" customFormat="false" ht="15" hidden="false" customHeight="false" outlineLevel="0" collapsed="false">
      <c r="A6134" s="17" t="s">
        <v>5258</v>
      </c>
      <c r="B6134" s="17" t="n">
        <v>1</v>
      </c>
      <c r="C6134" s="21" t="n">
        <v>46059</v>
      </c>
      <c r="D6134" s="17" t="s">
        <v>962</v>
      </c>
      <c r="E6134" s="17" t="s">
        <v>120</v>
      </c>
      <c r="F6134" s="17" t="s">
        <v>1495</v>
      </c>
      <c r="G6134" s="17" t="s">
        <v>59</v>
      </c>
      <c r="H6134" s="17" t="s">
        <v>1523</v>
      </c>
      <c r="I6134" s="17" t="s">
        <v>1524</v>
      </c>
      <c r="J6134" s="17" t="n">
        <v>1</v>
      </c>
      <c r="K6134" s="15" t="n">
        <v>96.9</v>
      </c>
      <c r="L6134" s="22" t="n">
        <v>0</v>
      </c>
      <c r="M6134" s="15" t="n">
        <v>30.92</v>
      </c>
      <c r="N6134" s="15" t="n">
        <f aca="false">J6134*K6134</f>
        <v>96.9</v>
      </c>
      <c r="O6134" s="15" t="n">
        <f aca="false">N6134*L6134</f>
        <v>0</v>
      </c>
      <c r="P6134" s="15" t="n">
        <f aca="false">N6134-O6134</f>
        <v>96.9</v>
      </c>
      <c r="Q6134" s="15" t="n">
        <f aca="false">J6134*INDEX(dProdutos!$F$2:$F$47,MATCH(E6134,dProdutos!$A$2:$A$47,0))</f>
        <v>44.36</v>
      </c>
      <c r="R6134" s="15" t="n">
        <f aca="false">IF(I6134="Cancelado",0,P6134-Q6134)</f>
        <v>52.54</v>
      </c>
      <c r="S6134" s="17" t="str">
        <f aca="false">INDEX(dProdutos!$D$2:$D$47,MATCH(E6134,dProdutos!$A$2:$A$47,0))</f>
        <v>Moda Masculina</v>
      </c>
    </row>
    <row r="6135" customFormat="false" ht="15" hidden="false" customHeight="false" outlineLevel="0" collapsed="false">
      <c r="A6135" s="17" t="s">
        <v>5258</v>
      </c>
      <c r="B6135" s="17" t="n">
        <v>2</v>
      </c>
      <c r="C6135" s="21" t="n">
        <v>46059</v>
      </c>
      <c r="D6135" s="17" t="s">
        <v>962</v>
      </c>
      <c r="E6135" s="17" t="s">
        <v>88</v>
      </c>
      <c r="F6135" s="17" t="s">
        <v>1495</v>
      </c>
      <c r="G6135" s="17" t="s">
        <v>59</v>
      </c>
      <c r="H6135" s="17" t="s">
        <v>1523</v>
      </c>
      <c r="I6135" s="17" t="s">
        <v>1524</v>
      </c>
      <c r="J6135" s="17" t="n">
        <v>1</v>
      </c>
      <c r="K6135" s="15" t="n">
        <v>170.9</v>
      </c>
      <c r="L6135" s="22" t="n">
        <v>0</v>
      </c>
      <c r="M6135" s="15" t="n">
        <v>0</v>
      </c>
      <c r="N6135" s="15" t="n">
        <f aca="false">J6135*K6135</f>
        <v>170.9</v>
      </c>
      <c r="O6135" s="15" t="n">
        <f aca="false">N6135*L6135</f>
        <v>0</v>
      </c>
      <c r="P6135" s="15" t="n">
        <f aca="false">N6135-O6135</f>
        <v>170.9</v>
      </c>
      <c r="Q6135" s="15" t="n">
        <f aca="false">J6135*INDEX(dProdutos!$F$2:$F$47,MATCH(E6135,dProdutos!$A$2:$A$47,0))</f>
        <v>98.14</v>
      </c>
      <c r="R6135" s="15" t="n">
        <f aca="false">IF(I6135="Cancelado",0,P6135-Q6135)</f>
        <v>72.76</v>
      </c>
      <c r="S6135" s="17" t="str">
        <f aca="false">INDEX(dProdutos!$D$2:$D$47,MATCH(E6135,dProdutos!$A$2:$A$47,0))</f>
        <v>Moda Feminina</v>
      </c>
    </row>
    <row r="6136" customFormat="false" ht="15" hidden="false" customHeight="false" outlineLevel="0" collapsed="false">
      <c r="A6136" s="17" t="s">
        <v>5259</v>
      </c>
      <c r="B6136" s="17" t="n">
        <v>1</v>
      </c>
      <c r="C6136" s="21" t="n">
        <v>46059</v>
      </c>
      <c r="D6136" s="17" t="s">
        <v>792</v>
      </c>
      <c r="E6136" s="17" t="s">
        <v>171</v>
      </c>
      <c r="F6136" s="17" t="s">
        <v>1490</v>
      </c>
      <c r="G6136" s="17" t="s">
        <v>62</v>
      </c>
      <c r="H6136" s="17" t="s">
        <v>1540</v>
      </c>
      <c r="I6136" s="17" t="s">
        <v>1524</v>
      </c>
      <c r="J6136" s="17" t="n">
        <v>1</v>
      </c>
      <c r="K6136" s="15" t="n">
        <v>246.9</v>
      </c>
      <c r="L6136" s="22" t="n">
        <v>0</v>
      </c>
      <c r="M6136" s="15" t="n">
        <v>0</v>
      </c>
      <c r="N6136" s="15" t="n">
        <f aca="false">J6136*K6136</f>
        <v>246.9</v>
      </c>
      <c r="O6136" s="15" t="n">
        <f aca="false">N6136*L6136</f>
        <v>0</v>
      </c>
      <c r="P6136" s="15" t="n">
        <f aca="false">N6136-O6136</f>
        <v>246.9</v>
      </c>
      <c r="Q6136" s="15" t="n">
        <f aca="false">J6136*INDEX(dProdutos!$F$2:$F$47,MATCH(E6136,dProdutos!$A$2:$A$47,0))</f>
        <v>103.61</v>
      </c>
      <c r="R6136" s="15" t="n">
        <f aca="false">IF(I6136="Cancelado",0,P6136-Q6136)</f>
        <v>143.29</v>
      </c>
      <c r="S6136" s="17" t="str">
        <f aca="false">INDEX(dProdutos!$D$2:$D$47,MATCH(E6136,dProdutos!$A$2:$A$47,0))</f>
        <v>Casa</v>
      </c>
    </row>
    <row r="6137" customFormat="false" ht="15" hidden="false" customHeight="false" outlineLevel="0" collapsed="false">
      <c r="A6137" s="17" t="s">
        <v>5260</v>
      </c>
      <c r="B6137" s="17" t="n">
        <v>1</v>
      </c>
      <c r="C6137" s="21" t="n">
        <v>46059</v>
      </c>
      <c r="D6137" s="17" t="s">
        <v>812</v>
      </c>
      <c r="E6137" s="17" t="s">
        <v>210</v>
      </c>
      <c r="F6137" s="17" t="s">
        <v>1493</v>
      </c>
      <c r="G6137" s="17" t="s">
        <v>59</v>
      </c>
      <c r="H6137" s="17" t="s">
        <v>1527</v>
      </c>
      <c r="I6137" s="17" t="s">
        <v>1524</v>
      </c>
      <c r="J6137" s="17" t="n">
        <v>1</v>
      </c>
      <c r="K6137" s="15" t="n">
        <v>245.9</v>
      </c>
      <c r="L6137" s="22" t="n">
        <v>0</v>
      </c>
      <c r="M6137" s="15" t="n">
        <v>18.31</v>
      </c>
      <c r="N6137" s="15" t="n">
        <f aca="false">J6137*K6137</f>
        <v>245.9</v>
      </c>
      <c r="O6137" s="15" t="n">
        <f aca="false">N6137*L6137</f>
        <v>0</v>
      </c>
      <c r="P6137" s="15" t="n">
        <f aca="false">N6137-O6137</f>
        <v>245.9</v>
      </c>
      <c r="Q6137" s="15" t="n">
        <f aca="false">J6137*INDEX(dProdutos!$F$2:$F$47,MATCH(E6137,dProdutos!$A$2:$A$47,0))</f>
        <v>150.63</v>
      </c>
      <c r="R6137" s="15" t="n">
        <f aca="false">IF(I6137="Cancelado",0,P6137-Q6137)</f>
        <v>95.27</v>
      </c>
      <c r="S6137" s="17" t="str">
        <f aca="false">INDEX(dProdutos!$D$2:$D$47,MATCH(E6137,dProdutos!$A$2:$A$47,0))</f>
        <v>Beleza</v>
      </c>
    </row>
    <row r="6138" customFormat="false" ht="15" hidden="false" customHeight="false" outlineLevel="0" collapsed="false">
      <c r="A6138" s="17" t="s">
        <v>5261</v>
      </c>
      <c r="B6138" s="17" t="n">
        <v>1</v>
      </c>
      <c r="C6138" s="21" t="n">
        <v>46059</v>
      </c>
      <c r="D6138" s="17" t="s">
        <v>819</v>
      </c>
      <c r="E6138" s="17" t="s">
        <v>132</v>
      </c>
      <c r="F6138" s="17" t="s">
        <v>1497</v>
      </c>
      <c r="G6138" s="17" t="s">
        <v>62</v>
      </c>
      <c r="H6138" s="17" t="s">
        <v>1537</v>
      </c>
      <c r="I6138" s="17" t="s">
        <v>1531</v>
      </c>
      <c r="J6138" s="17" t="n">
        <v>2</v>
      </c>
      <c r="K6138" s="15" t="n">
        <v>179.9</v>
      </c>
      <c r="L6138" s="22" t="n">
        <v>0.1</v>
      </c>
      <c r="M6138" s="15" t="n">
        <v>20.56</v>
      </c>
      <c r="N6138" s="15" t="n">
        <f aca="false">J6138*K6138</f>
        <v>359.8</v>
      </c>
      <c r="O6138" s="15" t="n">
        <f aca="false">N6138*L6138</f>
        <v>35.98</v>
      </c>
      <c r="P6138" s="15" t="n">
        <f aca="false">N6138-O6138</f>
        <v>323.82</v>
      </c>
      <c r="Q6138" s="15" t="n">
        <f aca="false">J6138*INDEX(dProdutos!$F$2:$F$47,MATCH(E6138,dProdutos!$A$2:$A$47,0))</f>
        <v>187.12</v>
      </c>
      <c r="R6138" s="15" t="n">
        <f aca="false">IF(I6138="Cancelado",0,P6138-Q6138)</f>
        <v>0</v>
      </c>
      <c r="S6138" s="17" t="str">
        <f aca="false">INDEX(dProdutos!$D$2:$D$47,MATCH(E6138,dProdutos!$A$2:$A$47,0))</f>
        <v>Calçados</v>
      </c>
    </row>
    <row r="6139" customFormat="false" ht="15" hidden="false" customHeight="false" outlineLevel="0" collapsed="false">
      <c r="A6139" s="17" t="s">
        <v>5261</v>
      </c>
      <c r="B6139" s="17" t="n">
        <v>2</v>
      </c>
      <c r="C6139" s="21" t="n">
        <v>46059</v>
      </c>
      <c r="D6139" s="17" t="s">
        <v>819</v>
      </c>
      <c r="E6139" s="17" t="s">
        <v>153</v>
      </c>
      <c r="F6139" s="17" t="s">
        <v>1497</v>
      </c>
      <c r="G6139" s="17" t="s">
        <v>62</v>
      </c>
      <c r="H6139" s="17" t="s">
        <v>1537</v>
      </c>
      <c r="I6139" s="17" t="s">
        <v>1531</v>
      </c>
      <c r="J6139" s="17" t="n">
        <v>1</v>
      </c>
      <c r="K6139" s="15" t="n">
        <v>165.9</v>
      </c>
      <c r="L6139" s="22" t="n">
        <v>0.1</v>
      </c>
      <c r="M6139" s="15" t="n">
        <v>0</v>
      </c>
      <c r="N6139" s="15" t="n">
        <f aca="false">J6139*K6139</f>
        <v>165.9</v>
      </c>
      <c r="O6139" s="15" t="n">
        <f aca="false">N6139*L6139</f>
        <v>16.59</v>
      </c>
      <c r="P6139" s="15" t="n">
        <f aca="false">N6139-O6139</f>
        <v>149.31</v>
      </c>
      <c r="Q6139" s="15" t="n">
        <f aca="false">J6139*INDEX(dProdutos!$F$2:$F$47,MATCH(E6139,dProdutos!$A$2:$A$47,0))</f>
        <v>67.28</v>
      </c>
      <c r="R6139" s="15" t="n">
        <f aca="false">IF(I6139="Cancelado",0,P6139-Q6139)</f>
        <v>0</v>
      </c>
      <c r="S6139" s="17" t="str">
        <f aca="false">INDEX(dProdutos!$D$2:$D$47,MATCH(E6139,dProdutos!$A$2:$A$47,0))</f>
        <v>Acessórios</v>
      </c>
    </row>
    <row r="6140" customFormat="false" ht="15" hidden="false" customHeight="false" outlineLevel="0" collapsed="false">
      <c r="A6140" s="17" t="s">
        <v>5261</v>
      </c>
      <c r="B6140" s="17" t="n">
        <v>3</v>
      </c>
      <c r="C6140" s="21" t="n">
        <v>46059</v>
      </c>
      <c r="D6140" s="17" t="s">
        <v>819</v>
      </c>
      <c r="E6140" s="17" t="s">
        <v>126</v>
      </c>
      <c r="F6140" s="17" t="s">
        <v>1497</v>
      </c>
      <c r="G6140" s="17" t="s">
        <v>62</v>
      </c>
      <c r="H6140" s="17" t="s">
        <v>1537</v>
      </c>
      <c r="I6140" s="17" t="s">
        <v>1531</v>
      </c>
      <c r="J6140" s="17" t="n">
        <v>1</v>
      </c>
      <c r="K6140" s="15" t="n">
        <v>296.9</v>
      </c>
      <c r="L6140" s="22" t="n">
        <v>0</v>
      </c>
      <c r="M6140" s="15" t="n">
        <v>0</v>
      </c>
      <c r="N6140" s="15" t="n">
        <f aca="false">J6140*K6140</f>
        <v>296.9</v>
      </c>
      <c r="O6140" s="15" t="n">
        <f aca="false">N6140*L6140</f>
        <v>0</v>
      </c>
      <c r="P6140" s="15" t="n">
        <f aca="false">N6140-O6140</f>
        <v>296.9</v>
      </c>
      <c r="Q6140" s="15" t="n">
        <f aca="false">J6140*INDEX(dProdutos!$F$2:$F$47,MATCH(E6140,dProdutos!$A$2:$A$47,0))</f>
        <v>135.24</v>
      </c>
      <c r="R6140" s="15" t="n">
        <f aca="false">IF(I6140="Cancelado",0,P6140-Q6140)</f>
        <v>0</v>
      </c>
      <c r="S6140" s="17" t="str">
        <f aca="false">INDEX(dProdutos!$D$2:$D$47,MATCH(E6140,dProdutos!$A$2:$A$47,0))</f>
        <v>Calçados</v>
      </c>
    </row>
    <row r="6141" customFormat="false" ht="15" hidden="false" customHeight="false" outlineLevel="0" collapsed="false">
      <c r="A6141" s="17" t="s">
        <v>5262</v>
      </c>
      <c r="B6141" s="17" t="n">
        <v>1</v>
      </c>
      <c r="C6141" s="21" t="n">
        <v>46059</v>
      </c>
      <c r="D6141" s="17" t="s">
        <v>420</v>
      </c>
      <c r="E6141" s="17" t="s">
        <v>135</v>
      </c>
      <c r="F6141" s="17" t="s">
        <v>1497</v>
      </c>
      <c r="G6141" s="17" t="s">
        <v>59</v>
      </c>
      <c r="H6141" s="17" t="s">
        <v>1537</v>
      </c>
      <c r="I6141" s="17" t="s">
        <v>1524</v>
      </c>
      <c r="J6141" s="17" t="n">
        <v>1</v>
      </c>
      <c r="K6141" s="15" t="n">
        <v>200.9</v>
      </c>
      <c r="L6141" s="22" t="n">
        <v>0.1</v>
      </c>
      <c r="M6141" s="15" t="n">
        <v>30.85</v>
      </c>
      <c r="N6141" s="15" t="n">
        <f aca="false">J6141*K6141</f>
        <v>200.9</v>
      </c>
      <c r="O6141" s="15" t="n">
        <f aca="false">N6141*L6141</f>
        <v>20.09</v>
      </c>
      <c r="P6141" s="15" t="n">
        <f aca="false">N6141-O6141</f>
        <v>180.81</v>
      </c>
      <c r="Q6141" s="15" t="n">
        <f aca="false">J6141*INDEX(dProdutos!$F$2:$F$47,MATCH(E6141,dProdutos!$A$2:$A$47,0))</f>
        <v>80.73</v>
      </c>
      <c r="R6141" s="15" t="n">
        <f aca="false">IF(I6141="Cancelado",0,P6141-Q6141)</f>
        <v>100.08</v>
      </c>
      <c r="S6141" s="17" t="str">
        <f aca="false">INDEX(dProdutos!$D$2:$D$47,MATCH(E6141,dProdutos!$A$2:$A$47,0))</f>
        <v>Calçados</v>
      </c>
    </row>
    <row r="6142" customFormat="false" ht="15" hidden="false" customHeight="false" outlineLevel="0" collapsed="false">
      <c r="A6142" s="17" t="s">
        <v>5263</v>
      </c>
      <c r="B6142" s="17" t="n">
        <v>1</v>
      </c>
      <c r="C6142" s="21" t="n">
        <v>46060</v>
      </c>
      <c r="D6142" s="17" t="s">
        <v>822</v>
      </c>
      <c r="E6142" s="17" t="s">
        <v>141</v>
      </c>
      <c r="F6142" s="17" t="s">
        <v>1487</v>
      </c>
      <c r="G6142" s="17" t="s">
        <v>59</v>
      </c>
      <c r="H6142" s="17" t="s">
        <v>1537</v>
      </c>
      <c r="I6142" s="17" t="s">
        <v>1524</v>
      </c>
      <c r="J6142" s="17" t="n">
        <v>2</v>
      </c>
      <c r="K6142" s="15" t="n">
        <v>131.9</v>
      </c>
      <c r="L6142" s="22" t="n">
        <v>0</v>
      </c>
      <c r="M6142" s="15" t="n">
        <v>0</v>
      </c>
      <c r="N6142" s="15" t="n">
        <f aca="false">J6142*K6142</f>
        <v>263.8</v>
      </c>
      <c r="O6142" s="15" t="n">
        <f aca="false">N6142*L6142</f>
        <v>0</v>
      </c>
      <c r="P6142" s="15" t="n">
        <f aca="false">N6142-O6142</f>
        <v>263.8</v>
      </c>
      <c r="Q6142" s="15" t="n">
        <f aca="false">J6142*INDEX(dProdutos!$F$2:$F$47,MATCH(E6142,dProdutos!$A$2:$A$47,0))</f>
        <v>163.32</v>
      </c>
      <c r="R6142" s="15" t="n">
        <f aca="false">IF(I6142="Cancelado",0,P6142-Q6142)</f>
        <v>100.48</v>
      </c>
      <c r="S6142" s="17" t="str">
        <f aca="false">INDEX(dProdutos!$D$2:$D$47,MATCH(E6142,dProdutos!$A$2:$A$47,0))</f>
        <v>Acessórios</v>
      </c>
    </row>
    <row r="6143" customFormat="false" ht="15" hidden="false" customHeight="false" outlineLevel="0" collapsed="false">
      <c r="A6143" s="17" t="s">
        <v>5263</v>
      </c>
      <c r="B6143" s="17" t="n">
        <v>2</v>
      </c>
      <c r="C6143" s="21" t="n">
        <v>46060</v>
      </c>
      <c r="D6143" s="17" t="s">
        <v>822</v>
      </c>
      <c r="E6143" s="17" t="s">
        <v>129</v>
      </c>
      <c r="F6143" s="17" t="s">
        <v>1487</v>
      </c>
      <c r="G6143" s="17" t="s">
        <v>59</v>
      </c>
      <c r="H6143" s="17" t="s">
        <v>1537</v>
      </c>
      <c r="I6143" s="17" t="s">
        <v>1524</v>
      </c>
      <c r="J6143" s="17" t="n">
        <v>1</v>
      </c>
      <c r="K6143" s="15" t="n">
        <v>105.9</v>
      </c>
      <c r="L6143" s="22" t="n">
        <v>0.05</v>
      </c>
      <c r="M6143" s="15" t="n">
        <v>0</v>
      </c>
      <c r="N6143" s="15" t="n">
        <f aca="false">J6143*K6143</f>
        <v>105.9</v>
      </c>
      <c r="O6143" s="15" t="n">
        <f aca="false">N6143*L6143</f>
        <v>5.295</v>
      </c>
      <c r="P6143" s="15" t="n">
        <f aca="false">N6143-O6143</f>
        <v>100.605</v>
      </c>
      <c r="Q6143" s="15" t="n">
        <f aca="false">J6143*INDEX(dProdutos!$F$2:$F$47,MATCH(E6143,dProdutos!$A$2:$A$47,0))</f>
        <v>43.79</v>
      </c>
      <c r="R6143" s="15" t="n">
        <f aca="false">IF(I6143="Cancelado",0,P6143-Q6143)</f>
        <v>56.815</v>
      </c>
      <c r="S6143" s="17" t="str">
        <f aca="false">INDEX(dProdutos!$D$2:$D$47,MATCH(E6143,dProdutos!$A$2:$A$47,0))</f>
        <v>Calçados</v>
      </c>
    </row>
    <row r="6144" customFormat="false" ht="15" hidden="false" customHeight="false" outlineLevel="0" collapsed="false">
      <c r="A6144" s="17" t="s">
        <v>5263</v>
      </c>
      <c r="B6144" s="17" t="n">
        <v>3</v>
      </c>
      <c r="C6144" s="21" t="n">
        <v>46060</v>
      </c>
      <c r="D6144" s="17" t="s">
        <v>822</v>
      </c>
      <c r="E6144" s="17" t="s">
        <v>102</v>
      </c>
      <c r="F6144" s="17" t="s">
        <v>1487</v>
      </c>
      <c r="G6144" s="17" t="s">
        <v>59</v>
      </c>
      <c r="H6144" s="17" t="s">
        <v>1537</v>
      </c>
      <c r="I6144" s="17" t="s">
        <v>1524</v>
      </c>
      <c r="J6144" s="17" t="n">
        <v>1</v>
      </c>
      <c r="K6144" s="15" t="n">
        <v>65.9</v>
      </c>
      <c r="L6144" s="22" t="n">
        <v>0</v>
      </c>
      <c r="M6144" s="15" t="n">
        <v>0</v>
      </c>
      <c r="N6144" s="15" t="n">
        <f aca="false">J6144*K6144</f>
        <v>65.9</v>
      </c>
      <c r="O6144" s="15" t="n">
        <f aca="false">N6144*L6144</f>
        <v>0</v>
      </c>
      <c r="P6144" s="15" t="n">
        <f aca="false">N6144-O6144</f>
        <v>65.9</v>
      </c>
      <c r="Q6144" s="15" t="n">
        <f aca="false">J6144*INDEX(dProdutos!$F$2:$F$47,MATCH(E6144,dProdutos!$A$2:$A$47,0))</f>
        <v>29.68</v>
      </c>
      <c r="R6144" s="15" t="n">
        <f aca="false">IF(I6144="Cancelado",0,P6144-Q6144)</f>
        <v>36.22</v>
      </c>
      <c r="S6144" s="17" t="str">
        <f aca="false">INDEX(dProdutos!$D$2:$D$47,MATCH(E6144,dProdutos!$A$2:$A$47,0))</f>
        <v>Moda Masculina</v>
      </c>
    </row>
    <row r="6145" customFormat="false" ht="15" hidden="false" customHeight="false" outlineLevel="0" collapsed="false">
      <c r="A6145" s="17" t="s">
        <v>5264</v>
      </c>
      <c r="B6145" s="17" t="n">
        <v>1</v>
      </c>
      <c r="C6145" s="21" t="n">
        <v>46060</v>
      </c>
      <c r="D6145" s="17" t="s">
        <v>379</v>
      </c>
      <c r="E6145" s="17" t="s">
        <v>138</v>
      </c>
      <c r="F6145" s="17" t="s">
        <v>1497</v>
      </c>
      <c r="G6145" s="17" t="s">
        <v>61</v>
      </c>
      <c r="H6145" s="17" t="s">
        <v>1523</v>
      </c>
      <c r="I6145" s="17" t="s">
        <v>1524</v>
      </c>
      <c r="J6145" s="17" t="n">
        <v>1</v>
      </c>
      <c r="K6145" s="15" t="n">
        <v>231.9</v>
      </c>
      <c r="L6145" s="22" t="n">
        <v>0</v>
      </c>
      <c r="M6145" s="15" t="n">
        <v>12.54</v>
      </c>
      <c r="N6145" s="15" t="n">
        <f aca="false">J6145*K6145</f>
        <v>231.9</v>
      </c>
      <c r="O6145" s="15" t="n">
        <f aca="false">N6145*L6145</f>
        <v>0</v>
      </c>
      <c r="P6145" s="15" t="n">
        <f aca="false">N6145-O6145</f>
        <v>231.9</v>
      </c>
      <c r="Q6145" s="15" t="n">
        <f aca="false">J6145*INDEX(dProdutos!$F$2:$F$47,MATCH(E6145,dProdutos!$A$2:$A$47,0))</f>
        <v>132.21</v>
      </c>
      <c r="R6145" s="15" t="n">
        <f aca="false">IF(I6145="Cancelado",0,P6145-Q6145)</f>
        <v>99.69</v>
      </c>
      <c r="S6145" s="17" t="str">
        <f aca="false">INDEX(dProdutos!$D$2:$D$47,MATCH(E6145,dProdutos!$A$2:$A$47,0))</f>
        <v>Calçados</v>
      </c>
    </row>
    <row r="6146" customFormat="false" ht="15" hidden="false" customHeight="false" outlineLevel="0" collapsed="false">
      <c r="A6146" s="17" t="s">
        <v>5264</v>
      </c>
      <c r="B6146" s="17" t="n">
        <v>2</v>
      </c>
      <c r="C6146" s="21" t="n">
        <v>46060</v>
      </c>
      <c r="D6146" s="17" t="s">
        <v>379</v>
      </c>
      <c r="E6146" s="17" t="s">
        <v>153</v>
      </c>
      <c r="F6146" s="17" t="s">
        <v>1497</v>
      </c>
      <c r="G6146" s="17" t="s">
        <v>61</v>
      </c>
      <c r="H6146" s="17" t="s">
        <v>1523</v>
      </c>
      <c r="I6146" s="17" t="s">
        <v>1524</v>
      </c>
      <c r="J6146" s="17" t="n">
        <v>1</v>
      </c>
      <c r="K6146" s="15" t="n">
        <v>165.9</v>
      </c>
      <c r="L6146" s="22" t="n">
        <v>0</v>
      </c>
      <c r="M6146" s="15" t="n">
        <v>0</v>
      </c>
      <c r="N6146" s="15" t="n">
        <f aca="false">J6146*K6146</f>
        <v>165.9</v>
      </c>
      <c r="O6146" s="15" t="n">
        <f aca="false">N6146*L6146</f>
        <v>0</v>
      </c>
      <c r="P6146" s="15" t="n">
        <f aca="false">N6146-O6146</f>
        <v>165.9</v>
      </c>
      <c r="Q6146" s="15" t="n">
        <f aca="false">J6146*INDEX(dProdutos!$F$2:$F$47,MATCH(E6146,dProdutos!$A$2:$A$47,0))</f>
        <v>67.28</v>
      </c>
      <c r="R6146" s="15" t="n">
        <f aca="false">IF(I6146="Cancelado",0,P6146-Q6146)</f>
        <v>98.62</v>
      </c>
      <c r="S6146" s="17" t="str">
        <f aca="false">INDEX(dProdutos!$D$2:$D$47,MATCH(E6146,dProdutos!$A$2:$A$47,0))</f>
        <v>Acessórios</v>
      </c>
    </row>
    <row r="6147" customFormat="false" ht="15" hidden="false" customHeight="false" outlineLevel="0" collapsed="false">
      <c r="A6147" s="17" t="s">
        <v>5265</v>
      </c>
      <c r="B6147" s="17" t="n">
        <v>1</v>
      </c>
      <c r="C6147" s="21" t="n">
        <v>46060</v>
      </c>
      <c r="D6147" s="17" t="s">
        <v>364</v>
      </c>
      <c r="E6147" s="17" t="s">
        <v>135</v>
      </c>
      <c r="F6147" s="17" t="s">
        <v>1495</v>
      </c>
      <c r="G6147" s="17" t="s">
        <v>60</v>
      </c>
      <c r="H6147" s="17" t="s">
        <v>1537</v>
      </c>
      <c r="I6147" s="17" t="s">
        <v>1524</v>
      </c>
      <c r="J6147" s="17" t="n">
        <v>2</v>
      </c>
      <c r="K6147" s="15" t="n">
        <v>200.9</v>
      </c>
      <c r="L6147" s="22" t="n">
        <v>0.1</v>
      </c>
      <c r="M6147" s="15" t="n">
        <v>34.03</v>
      </c>
      <c r="N6147" s="15" t="n">
        <f aca="false">J6147*K6147</f>
        <v>401.8</v>
      </c>
      <c r="O6147" s="15" t="n">
        <f aca="false">N6147*L6147</f>
        <v>40.18</v>
      </c>
      <c r="P6147" s="15" t="n">
        <f aca="false">N6147-O6147</f>
        <v>361.62</v>
      </c>
      <c r="Q6147" s="15" t="n">
        <f aca="false">J6147*INDEX(dProdutos!$F$2:$F$47,MATCH(E6147,dProdutos!$A$2:$A$47,0))</f>
        <v>161.46</v>
      </c>
      <c r="R6147" s="15" t="n">
        <f aca="false">IF(I6147="Cancelado",0,P6147-Q6147)</f>
        <v>200.16</v>
      </c>
      <c r="S6147" s="17" t="str">
        <f aca="false">INDEX(dProdutos!$D$2:$D$47,MATCH(E6147,dProdutos!$A$2:$A$47,0))</f>
        <v>Calçados</v>
      </c>
    </row>
    <row r="6148" customFormat="false" ht="15" hidden="false" customHeight="false" outlineLevel="0" collapsed="false">
      <c r="A6148" s="17" t="s">
        <v>5266</v>
      </c>
      <c r="B6148" s="17" t="n">
        <v>1</v>
      </c>
      <c r="C6148" s="21" t="n">
        <v>46060</v>
      </c>
      <c r="D6148" s="17" t="s">
        <v>450</v>
      </c>
      <c r="E6148" s="17" t="s">
        <v>92</v>
      </c>
      <c r="F6148" s="17" t="s">
        <v>1493</v>
      </c>
      <c r="G6148" s="17" t="s">
        <v>60</v>
      </c>
      <c r="H6148" s="17" t="s">
        <v>1523</v>
      </c>
      <c r="I6148" s="17" t="s">
        <v>1524</v>
      </c>
      <c r="J6148" s="17" t="n">
        <v>2</v>
      </c>
      <c r="K6148" s="15" t="n">
        <v>191.9</v>
      </c>
      <c r="L6148" s="22" t="n">
        <v>0.1</v>
      </c>
      <c r="M6148" s="15" t="n">
        <v>25.27</v>
      </c>
      <c r="N6148" s="15" t="n">
        <f aca="false">J6148*K6148</f>
        <v>383.8</v>
      </c>
      <c r="O6148" s="15" t="n">
        <f aca="false">N6148*L6148</f>
        <v>38.38</v>
      </c>
      <c r="P6148" s="15" t="n">
        <f aca="false">N6148-O6148</f>
        <v>345.42</v>
      </c>
      <c r="Q6148" s="15" t="n">
        <f aca="false">J6148*INDEX(dProdutos!$F$2:$F$47,MATCH(E6148,dProdutos!$A$2:$A$47,0))</f>
        <v>177.18</v>
      </c>
      <c r="R6148" s="15" t="n">
        <f aca="false">IF(I6148="Cancelado",0,P6148-Q6148)</f>
        <v>168.24</v>
      </c>
      <c r="S6148" s="17" t="str">
        <f aca="false">INDEX(dProdutos!$D$2:$D$47,MATCH(E6148,dProdutos!$A$2:$A$47,0))</f>
        <v>Moda Feminina</v>
      </c>
    </row>
    <row r="6149" customFormat="false" ht="15" hidden="false" customHeight="false" outlineLevel="0" collapsed="false">
      <c r="A6149" s="17" t="s">
        <v>5267</v>
      </c>
      <c r="B6149" s="17" t="n">
        <v>1</v>
      </c>
      <c r="C6149" s="21" t="n">
        <v>46060</v>
      </c>
      <c r="D6149" s="17" t="s">
        <v>1474</v>
      </c>
      <c r="E6149" s="17" t="s">
        <v>183</v>
      </c>
      <c r="F6149" s="17" t="s">
        <v>1493</v>
      </c>
      <c r="G6149" s="17" t="s">
        <v>62</v>
      </c>
      <c r="H6149" s="17" t="s">
        <v>1537</v>
      </c>
      <c r="I6149" s="17" t="s">
        <v>1531</v>
      </c>
      <c r="J6149" s="17" t="n">
        <v>1</v>
      </c>
      <c r="K6149" s="15" t="n">
        <v>121.9</v>
      </c>
      <c r="L6149" s="22" t="n">
        <v>0</v>
      </c>
      <c r="M6149" s="15" t="n">
        <v>0</v>
      </c>
      <c r="N6149" s="15" t="n">
        <f aca="false">J6149*K6149</f>
        <v>121.9</v>
      </c>
      <c r="O6149" s="15" t="n">
        <f aca="false">N6149*L6149</f>
        <v>0</v>
      </c>
      <c r="P6149" s="15" t="n">
        <f aca="false">N6149-O6149</f>
        <v>121.9</v>
      </c>
      <c r="Q6149" s="15" t="n">
        <f aca="false">J6149*INDEX(dProdutos!$F$2:$F$47,MATCH(E6149,dProdutos!$A$2:$A$47,0))</f>
        <v>52.76</v>
      </c>
      <c r="R6149" s="15" t="n">
        <f aca="false">IF(I6149="Cancelado",0,P6149-Q6149)</f>
        <v>0</v>
      </c>
      <c r="S6149" s="17" t="str">
        <f aca="false">INDEX(dProdutos!$D$2:$D$47,MATCH(E6149,dProdutos!$A$2:$A$47,0))</f>
        <v>Eletrônicos</v>
      </c>
    </row>
    <row r="6150" customFormat="false" ht="15" hidden="false" customHeight="false" outlineLevel="0" collapsed="false">
      <c r="A6150" s="17" t="s">
        <v>5268</v>
      </c>
      <c r="B6150" s="17" t="n">
        <v>1</v>
      </c>
      <c r="C6150" s="21" t="n">
        <v>46061</v>
      </c>
      <c r="D6150" s="17" t="s">
        <v>685</v>
      </c>
      <c r="E6150" s="17" t="s">
        <v>177</v>
      </c>
      <c r="F6150" s="17" t="s">
        <v>1497</v>
      </c>
      <c r="G6150" s="17" t="s">
        <v>59</v>
      </c>
      <c r="H6150" s="17" t="s">
        <v>1537</v>
      </c>
      <c r="I6150" s="17" t="s">
        <v>1524</v>
      </c>
      <c r="J6150" s="17" t="n">
        <v>3</v>
      </c>
      <c r="K6150" s="15" t="n">
        <v>257.9</v>
      </c>
      <c r="L6150" s="22" t="n">
        <v>0</v>
      </c>
      <c r="M6150" s="15" t="n">
        <v>22.12</v>
      </c>
      <c r="N6150" s="15" t="n">
        <f aca="false">J6150*K6150</f>
        <v>773.7</v>
      </c>
      <c r="O6150" s="15" t="n">
        <f aca="false">N6150*L6150</f>
        <v>0</v>
      </c>
      <c r="P6150" s="15" t="n">
        <f aca="false">N6150-O6150</f>
        <v>773.7</v>
      </c>
      <c r="Q6150" s="15" t="n">
        <f aca="false">J6150*INDEX(dProdutos!$F$2:$F$47,MATCH(E6150,dProdutos!$A$2:$A$47,0))</f>
        <v>414.69</v>
      </c>
      <c r="R6150" s="15" t="n">
        <f aca="false">IF(I6150="Cancelado",0,P6150-Q6150)</f>
        <v>359.01</v>
      </c>
      <c r="S6150" s="17" t="str">
        <f aca="false">INDEX(dProdutos!$D$2:$D$47,MATCH(E6150,dProdutos!$A$2:$A$47,0))</f>
        <v>Casa</v>
      </c>
    </row>
    <row r="6151" customFormat="false" ht="15" hidden="false" customHeight="false" outlineLevel="0" collapsed="false">
      <c r="A6151" s="17" t="s">
        <v>5268</v>
      </c>
      <c r="B6151" s="17" t="n">
        <v>2</v>
      </c>
      <c r="C6151" s="21" t="n">
        <v>46061</v>
      </c>
      <c r="D6151" s="17" t="s">
        <v>685</v>
      </c>
      <c r="E6151" s="17" t="s">
        <v>174</v>
      </c>
      <c r="F6151" s="17" t="s">
        <v>1497</v>
      </c>
      <c r="G6151" s="17" t="s">
        <v>59</v>
      </c>
      <c r="H6151" s="17" t="s">
        <v>1537</v>
      </c>
      <c r="I6151" s="17" t="s">
        <v>1524</v>
      </c>
      <c r="J6151" s="17" t="n">
        <v>1</v>
      </c>
      <c r="K6151" s="15" t="n">
        <v>250.9</v>
      </c>
      <c r="L6151" s="22" t="n">
        <v>0</v>
      </c>
      <c r="M6151" s="15" t="n">
        <v>0</v>
      </c>
      <c r="N6151" s="15" t="n">
        <f aca="false">J6151*K6151</f>
        <v>250.9</v>
      </c>
      <c r="O6151" s="15" t="n">
        <f aca="false">N6151*L6151</f>
        <v>0</v>
      </c>
      <c r="P6151" s="15" t="n">
        <f aca="false">N6151-O6151</f>
        <v>250.9</v>
      </c>
      <c r="Q6151" s="15" t="n">
        <f aca="false">J6151*INDEX(dProdutos!$F$2:$F$47,MATCH(E6151,dProdutos!$A$2:$A$47,0))</f>
        <v>151.28</v>
      </c>
      <c r="R6151" s="15" t="n">
        <f aca="false">IF(I6151="Cancelado",0,P6151-Q6151)</f>
        <v>99.62</v>
      </c>
      <c r="S6151" s="17" t="str">
        <f aca="false">INDEX(dProdutos!$D$2:$D$47,MATCH(E6151,dProdutos!$A$2:$A$47,0))</f>
        <v>Casa</v>
      </c>
    </row>
    <row r="6152" customFormat="false" ht="15" hidden="false" customHeight="false" outlineLevel="0" collapsed="false">
      <c r="A6152" s="17" t="s">
        <v>5268</v>
      </c>
      <c r="B6152" s="17" t="n">
        <v>3</v>
      </c>
      <c r="C6152" s="21" t="n">
        <v>46061</v>
      </c>
      <c r="D6152" s="17" t="s">
        <v>685</v>
      </c>
      <c r="E6152" s="17" t="s">
        <v>120</v>
      </c>
      <c r="F6152" s="17" t="s">
        <v>1497</v>
      </c>
      <c r="G6152" s="17" t="s">
        <v>59</v>
      </c>
      <c r="H6152" s="17" t="s">
        <v>1537</v>
      </c>
      <c r="I6152" s="17" t="s">
        <v>1524</v>
      </c>
      <c r="J6152" s="17" t="n">
        <v>1</v>
      </c>
      <c r="K6152" s="15" t="n">
        <v>96.9</v>
      </c>
      <c r="L6152" s="22" t="n">
        <v>0</v>
      </c>
      <c r="M6152" s="15" t="n">
        <v>0</v>
      </c>
      <c r="N6152" s="15" t="n">
        <f aca="false">J6152*K6152</f>
        <v>96.9</v>
      </c>
      <c r="O6152" s="15" t="n">
        <f aca="false">N6152*L6152</f>
        <v>0</v>
      </c>
      <c r="P6152" s="15" t="n">
        <f aca="false">N6152-O6152</f>
        <v>96.9</v>
      </c>
      <c r="Q6152" s="15" t="n">
        <f aca="false">J6152*INDEX(dProdutos!$F$2:$F$47,MATCH(E6152,dProdutos!$A$2:$A$47,0))</f>
        <v>44.36</v>
      </c>
      <c r="R6152" s="15" t="n">
        <f aca="false">IF(I6152="Cancelado",0,P6152-Q6152)</f>
        <v>52.54</v>
      </c>
      <c r="S6152" s="17" t="str">
        <f aca="false">INDEX(dProdutos!$D$2:$D$47,MATCH(E6152,dProdutos!$A$2:$A$47,0))</f>
        <v>Moda Masculina</v>
      </c>
    </row>
    <row r="6153" customFormat="false" ht="15" hidden="false" customHeight="false" outlineLevel="0" collapsed="false">
      <c r="A6153" s="17" t="s">
        <v>5268</v>
      </c>
      <c r="B6153" s="17" t="n">
        <v>4</v>
      </c>
      <c r="C6153" s="21" t="n">
        <v>46061</v>
      </c>
      <c r="D6153" s="17" t="s">
        <v>685</v>
      </c>
      <c r="E6153" s="17" t="s">
        <v>153</v>
      </c>
      <c r="F6153" s="17" t="s">
        <v>1497</v>
      </c>
      <c r="G6153" s="17" t="s">
        <v>59</v>
      </c>
      <c r="H6153" s="17" t="s">
        <v>1537</v>
      </c>
      <c r="I6153" s="17" t="s">
        <v>1524</v>
      </c>
      <c r="J6153" s="17" t="n">
        <v>1</v>
      </c>
      <c r="K6153" s="15" t="n">
        <v>165.9</v>
      </c>
      <c r="L6153" s="22" t="n">
        <v>0.15</v>
      </c>
      <c r="M6153" s="15" t="n">
        <v>0</v>
      </c>
      <c r="N6153" s="15" t="n">
        <f aca="false">J6153*K6153</f>
        <v>165.9</v>
      </c>
      <c r="O6153" s="15" t="n">
        <f aca="false">N6153*L6153</f>
        <v>24.885</v>
      </c>
      <c r="P6153" s="15" t="n">
        <f aca="false">N6153-O6153</f>
        <v>141.015</v>
      </c>
      <c r="Q6153" s="15" t="n">
        <f aca="false">J6153*INDEX(dProdutos!$F$2:$F$47,MATCH(E6153,dProdutos!$A$2:$A$47,0))</f>
        <v>67.28</v>
      </c>
      <c r="R6153" s="15" t="n">
        <f aca="false">IF(I6153="Cancelado",0,P6153-Q6153)</f>
        <v>73.735</v>
      </c>
      <c r="S6153" s="17" t="str">
        <f aca="false">INDEX(dProdutos!$D$2:$D$47,MATCH(E6153,dProdutos!$A$2:$A$47,0))</f>
        <v>Acessórios</v>
      </c>
    </row>
    <row r="6154" customFormat="false" ht="15" hidden="false" customHeight="false" outlineLevel="0" collapsed="false">
      <c r="A6154" s="17" t="s">
        <v>5269</v>
      </c>
      <c r="B6154" s="17" t="n">
        <v>1</v>
      </c>
      <c r="C6154" s="21" t="n">
        <v>46061</v>
      </c>
      <c r="D6154" s="17" t="s">
        <v>1151</v>
      </c>
      <c r="E6154" s="17" t="s">
        <v>117</v>
      </c>
      <c r="F6154" s="17" t="s">
        <v>1499</v>
      </c>
      <c r="G6154" s="17" t="s">
        <v>59</v>
      </c>
      <c r="H6154" s="17" t="s">
        <v>1537</v>
      </c>
      <c r="I6154" s="17" t="s">
        <v>1524</v>
      </c>
      <c r="J6154" s="17" t="n">
        <v>1</v>
      </c>
      <c r="K6154" s="15" t="n">
        <v>166.9</v>
      </c>
      <c r="L6154" s="22" t="n">
        <v>0</v>
      </c>
      <c r="M6154" s="15" t="n">
        <v>0</v>
      </c>
      <c r="N6154" s="15" t="n">
        <f aca="false">J6154*K6154</f>
        <v>166.9</v>
      </c>
      <c r="O6154" s="15" t="n">
        <f aca="false">N6154*L6154</f>
        <v>0</v>
      </c>
      <c r="P6154" s="15" t="n">
        <f aca="false">N6154-O6154</f>
        <v>166.9</v>
      </c>
      <c r="Q6154" s="15" t="n">
        <f aca="false">J6154*INDEX(dProdutos!$F$2:$F$47,MATCH(E6154,dProdutos!$A$2:$A$47,0))</f>
        <v>73.23</v>
      </c>
      <c r="R6154" s="15" t="n">
        <f aca="false">IF(I6154="Cancelado",0,P6154-Q6154)</f>
        <v>93.67</v>
      </c>
      <c r="S6154" s="17" t="str">
        <f aca="false">INDEX(dProdutos!$D$2:$D$47,MATCH(E6154,dProdutos!$A$2:$A$47,0))</f>
        <v>Moda Masculina</v>
      </c>
    </row>
    <row r="6155" customFormat="false" ht="15" hidden="false" customHeight="false" outlineLevel="0" collapsed="false">
      <c r="A6155" s="17" t="s">
        <v>5270</v>
      </c>
      <c r="B6155" s="17" t="n">
        <v>1</v>
      </c>
      <c r="C6155" s="21" t="n">
        <v>46061</v>
      </c>
      <c r="D6155" s="17" t="s">
        <v>517</v>
      </c>
      <c r="E6155" s="17" t="s">
        <v>81</v>
      </c>
      <c r="F6155" s="17" t="s">
        <v>1495</v>
      </c>
      <c r="G6155" s="17" t="s">
        <v>63</v>
      </c>
      <c r="H6155" s="17" t="s">
        <v>1527</v>
      </c>
      <c r="I6155" s="17" t="s">
        <v>1524</v>
      </c>
      <c r="J6155" s="17" t="n">
        <v>1</v>
      </c>
      <c r="K6155" s="15" t="n">
        <v>64.9</v>
      </c>
      <c r="L6155" s="22" t="n">
        <v>0.1</v>
      </c>
      <c r="M6155" s="15" t="n">
        <v>0</v>
      </c>
      <c r="N6155" s="15" t="n">
        <f aca="false">J6155*K6155</f>
        <v>64.9</v>
      </c>
      <c r="O6155" s="15" t="n">
        <f aca="false">N6155*L6155</f>
        <v>6.49</v>
      </c>
      <c r="P6155" s="15" t="n">
        <f aca="false">N6155-O6155</f>
        <v>58.41</v>
      </c>
      <c r="Q6155" s="15" t="n">
        <f aca="false">J6155*INDEX(dProdutos!$F$2:$F$47,MATCH(E6155,dProdutos!$A$2:$A$47,0))</f>
        <v>26.12</v>
      </c>
      <c r="R6155" s="15" t="n">
        <f aca="false">IF(I6155="Cancelado",0,P6155-Q6155)</f>
        <v>32.29</v>
      </c>
      <c r="S6155" s="17" t="str">
        <f aca="false">INDEX(dProdutos!$D$2:$D$47,MATCH(E6155,dProdutos!$A$2:$A$47,0))</f>
        <v>Moda Feminina</v>
      </c>
    </row>
    <row r="6156" customFormat="false" ht="15" hidden="false" customHeight="false" outlineLevel="0" collapsed="false">
      <c r="A6156" s="17" t="s">
        <v>5270</v>
      </c>
      <c r="B6156" s="17" t="n">
        <v>2</v>
      </c>
      <c r="C6156" s="21" t="n">
        <v>46061</v>
      </c>
      <c r="D6156" s="17" t="s">
        <v>517</v>
      </c>
      <c r="E6156" s="17" t="s">
        <v>102</v>
      </c>
      <c r="F6156" s="17" t="s">
        <v>1495</v>
      </c>
      <c r="G6156" s="17" t="s">
        <v>63</v>
      </c>
      <c r="H6156" s="17" t="s">
        <v>1527</v>
      </c>
      <c r="I6156" s="17" t="s">
        <v>1524</v>
      </c>
      <c r="J6156" s="17" t="n">
        <v>1</v>
      </c>
      <c r="K6156" s="15" t="n">
        <v>65.9</v>
      </c>
      <c r="L6156" s="22" t="n">
        <v>0.05</v>
      </c>
      <c r="M6156" s="15" t="n">
        <v>0</v>
      </c>
      <c r="N6156" s="15" t="n">
        <f aca="false">J6156*K6156</f>
        <v>65.9</v>
      </c>
      <c r="O6156" s="15" t="n">
        <f aca="false">N6156*L6156</f>
        <v>3.295</v>
      </c>
      <c r="P6156" s="15" t="n">
        <f aca="false">N6156-O6156</f>
        <v>62.605</v>
      </c>
      <c r="Q6156" s="15" t="n">
        <f aca="false">J6156*INDEX(dProdutos!$F$2:$F$47,MATCH(E6156,dProdutos!$A$2:$A$47,0))</f>
        <v>29.68</v>
      </c>
      <c r="R6156" s="15" t="n">
        <f aca="false">IF(I6156="Cancelado",0,P6156-Q6156)</f>
        <v>32.925</v>
      </c>
      <c r="S6156" s="17" t="str">
        <f aca="false">INDEX(dProdutos!$D$2:$D$47,MATCH(E6156,dProdutos!$A$2:$A$47,0))</f>
        <v>Moda Masculina</v>
      </c>
    </row>
    <row r="6157" customFormat="false" ht="15" hidden="false" customHeight="false" outlineLevel="0" collapsed="false">
      <c r="A6157" s="17" t="s">
        <v>5271</v>
      </c>
      <c r="B6157" s="17" t="n">
        <v>1</v>
      </c>
      <c r="C6157" s="21" t="n">
        <v>46061</v>
      </c>
      <c r="D6157" s="17" t="s">
        <v>1438</v>
      </c>
      <c r="E6157" s="17" t="s">
        <v>168</v>
      </c>
      <c r="F6157" s="17" t="s">
        <v>1497</v>
      </c>
      <c r="G6157" s="17" t="s">
        <v>61</v>
      </c>
      <c r="H6157" s="17" t="s">
        <v>1537</v>
      </c>
      <c r="I6157" s="17" t="s">
        <v>1524</v>
      </c>
      <c r="J6157" s="17" t="n">
        <v>1</v>
      </c>
      <c r="K6157" s="15" t="n">
        <v>253.9</v>
      </c>
      <c r="L6157" s="22" t="n">
        <v>0</v>
      </c>
      <c r="M6157" s="15" t="n">
        <v>20.6</v>
      </c>
      <c r="N6157" s="15" t="n">
        <f aca="false">J6157*K6157</f>
        <v>253.9</v>
      </c>
      <c r="O6157" s="15" t="n">
        <f aca="false">N6157*L6157</f>
        <v>0</v>
      </c>
      <c r="P6157" s="15" t="n">
        <f aca="false">N6157-O6157</f>
        <v>253.9</v>
      </c>
      <c r="Q6157" s="15" t="n">
        <f aca="false">J6157*INDEX(dProdutos!$F$2:$F$47,MATCH(E6157,dProdutos!$A$2:$A$47,0))</f>
        <v>128.94</v>
      </c>
      <c r="R6157" s="15" t="n">
        <f aca="false">IF(I6157="Cancelado",0,P6157-Q6157)</f>
        <v>124.96</v>
      </c>
      <c r="S6157" s="17" t="str">
        <f aca="false">INDEX(dProdutos!$D$2:$D$47,MATCH(E6157,dProdutos!$A$2:$A$47,0))</f>
        <v>Casa</v>
      </c>
    </row>
    <row r="6158" customFormat="false" ht="15" hidden="false" customHeight="false" outlineLevel="0" collapsed="false">
      <c r="A6158" s="17" t="s">
        <v>5272</v>
      </c>
      <c r="B6158" s="17" t="n">
        <v>1</v>
      </c>
      <c r="C6158" s="21" t="n">
        <v>46061</v>
      </c>
      <c r="D6158" s="17" t="s">
        <v>1440</v>
      </c>
      <c r="E6158" s="17" t="s">
        <v>117</v>
      </c>
      <c r="F6158" s="17" t="s">
        <v>1501</v>
      </c>
      <c r="G6158" s="17" t="s">
        <v>64</v>
      </c>
      <c r="H6158" s="17" t="s">
        <v>1537</v>
      </c>
      <c r="I6158" s="17" t="s">
        <v>1541</v>
      </c>
      <c r="J6158" s="17" t="n">
        <v>1</v>
      </c>
      <c r="K6158" s="15" t="n">
        <v>166.9</v>
      </c>
      <c r="L6158" s="22" t="n">
        <v>0</v>
      </c>
      <c r="M6158" s="15" t="n">
        <v>12.54</v>
      </c>
      <c r="N6158" s="15" t="n">
        <f aca="false">J6158*K6158</f>
        <v>166.9</v>
      </c>
      <c r="O6158" s="15" t="n">
        <f aca="false">N6158*L6158</f>
        <v>0</v>
      </c>
      <c r="P6158" s="15" t="n">
        <f aca="false">N6158-O6158</f>
        <v>166.9</v>
      </c>
      <c r="Q6158" s="15" t="n">
        <f aca="false">J6158*INDEX(dProdutos!$F$2:$F$47,MATCH(E6158,dProdutos!$A$2:$A$47,0))</f>
        <v>73.23</v>
      </c>
      <c r="R6158" s="15" t="n">
        <f aca="false">IF(I6158="Cancelado",0,P6158-Q6158)</f>
        <v>93.67</v>
      </c>
      <c r="S6158" s="17" t="str">
        <f aca="false">INDEX(dProdutos!$D$2:$D$47,MATCH(E6158,dProdutos!$A$2:$A$47,0))</f>
        <v>Moda Masculina</v>
      </c>
    </row>
    <row r="6159" customFormat="false" ht="15" hidden="false" customHeight="false" outlineLevel="0" collapsed="false">
      <c r="A6159" s="17" t="s">
        <v>5273</v>
      </c>
      <c r="B6159" s="17" t="n">
        <v>1</v>
      </c>
      <c r="C6159" s="21" t="n">
        <v>46061</v>
      </c>
      <c r="D6159" s="17" t="s">
        <v>962</v>
      </c>
      <c r="E6159" s="17" t="s">
        <v>120</v>
      </c>
      <c r="F6159" s="17" t="s">
        <v>1503</v>
      </c>
      <c r="G6159" s="17" t="s">
        <v>59</v>
      </c>
      <c r="H6159" s="17" t="s">
        <v>1537</v>
      </c>
      <c r="I6159" s="17" t="s">
        <v>1524</v>
      </c>
      <c r="J6159" s="17" t="n">
        <v>1</v>
      </c>
      <c r="K6159" s="15" t="n">
        <v>96.9</v>
      </c>
      <c r="L6159" s="22" t="n">
        <v>0</v>
      </c>
      <c r="M6159" s="15" t="n">
        <v>0</v>
      </c>
      <c r="N6159" s="15" t="n">
        <f aca="false">J6159*K6159</f>
        <v>96.9</v>
      </c>
      <c r="O6159" s="15" t="n">
        <f aca="false">N6159*L6159</f>
        <v>0</v>
      </c>
      <c r="P6159" s="15" t="n">
        <f aca="false">N6159-O6159</f>
        <v>96.9</v>
      </c>
      <c r="Q6159" s="15" t="n">
        <f aca="false">J6159*INDEX(dProdutos!$F$2:$F$47,MATCH(E6159,dProdutos!$A$2:$A$47,0))</f>
        <v>44.36</v>
      </c>
      <c r="R6159" s="15" t="n">
        <f aca="false">IF(I6159="Cancelado",0,P6159-Q6159)</f>
        <v>52.54</v>
      </c>
      <c r="S6159" s="17" t="str">
        <f aca="false">INDEX(dProdutos!$D$2:$D$47,MATCH(E6159,dProdutos!$A$2:$A$47,0))</f>
        <v>Moda Masculina</v>
      </c>
    </row>
    <row r="6160" customFormat="false" ht="15" hidden="false" customHeight="false" outlineLevel="0" collapsed="false">
      <c r="A6160" s="17" t="s">
        <v>5273</v>
      </c>
      <c r="B6160" s="17" t="n">
        <v>2</v>
      </c>
      <c r="C6160" s="21" t="n">
        <v>46061</v>
      </c>
      <c r="D6160" s="17" t="s">
        <v>962</v>
      </c>
      <c r="E6160" s="17" t="s">
        <v>102</v>
      </c>
      <c r="F6160" s="17" t="s">
        <v>1503</v>
      </c>
      <c r="G6160" s="17" t="s">
        <v>59</v>
      </c>
      <c r="H6160" s="17" t="s">
        <v>1537</v>
      </c>
      <c r="I6160" s="17" t="s">
        <v>1524</v>
      </c>
      <c r="J6160" s="17" t="n">
        <v>1</v>
      </c>
      <c r="K6160" s="15" t="n">
        <v>65.9</v>
      </c>
      <c r="L6160" s="22" t="n">
        <v>0.1</v>
      </c>
      <c r="M6160" s="15" t="n">
        <v>0</v>
      </c>
      <c r="N6160" s="15" t="n">
        <f aca="false">J6160*K6160</f>
        <v>65.9</v>
      </c>
      <c r="O6160" s="15" t="n">
        <f aca="false">N6160*L6160</f>
        <v>6.59</v>
      </c>
      <c r="P6160" s="15" t="n">
        <f aca="false">N6160-O6160</f>
        <v>59.31</v>
      </c>
      <c r="Q6160" s="15" t="n">
        <f aca="false">J6160*INDEX(dProdutos!$F$2:$F$47,MATCH(E6160,dProdutos!$A$2:$A$47,0))</f>
        <v>29.68</v>
      </c>
      <c r="R6160" s="15" t="n">
        <f aca="false">IF(I6160="Cancelado",0,P6160-Q6160)</f>
        <v>29.63</v>
      </c>
      <c r="S6160" s="17" t="str">
        <f aca="false">INDEX(dProdutos!$D$2:$D$47,MATCH(E6160,dProdutos!$A$2:$A$47,0))</f>
        <v>Moda Masculina</v>
      </c>
    </row>
    <row r="6161" customFormat="false" ht="15" hidden="false" customHeight="false" outlineLevel="0" collapsed="false">
      <c r="A6161" s="17" t="s">
        <v>5274</v>
      </c>
      <c r="B6161" s="17" t="n">
        <v>1</v>
      </c>
      <c r="C6161" s="21" t="n">
        <v>46061</v>
      </c>
      <c r="D6161" s="17" t="s">
        <v>860</v>
      </c>
      <c r="E6161" s="17" t="s">
        <v>114</v>
      </c>
      <c r="F6161" s="17" t="s">
        <v>1490</v>
      </c>
      <c r="G6161" s="17" t="s">
        <v>60</v>
      </c>
      <c r="H6161" s="17" t="s">
        <v>1523</v>
      </c>
      <c r="I6161" s="17" t="s">
        <v>1524</v>
      </c>
      <c r="J6161" s="17" t="n">
        <v>1</v>
      </c>
      <c r="K6161" s="15" t="n">
        <v>202.9</v>
      </c>
      <c r="L6161" s="22" t="n">
        <v>0</v>
      </c>
      <c r="M6161" s="15" t="n">
        <v>23.54</v>
      </c>
      <c r="N6161" s="15" t="n">
        <f aca="false">J6161*K6161</f>
        <v>202.9</v>
      </c>
      <c r="O6161" s="15" t="n">
        <f aca="false">N6161*L6161</f>
        <v>0</v>
      </c>
      <c r="P6161" s="15" t="n">
        <f aca="false">N6161-O6161</f>
        <v>202.9</v>
      </c>
      <c r="Q6161" s="15" t="n">
        <f aca="false">J6161*INDEX(dProdutos!$F$2:$F$47,MATCH(E6161,dProdutos!$A$2:$A$47,0))</f>
        <v>110.39</v>
      </c>
      <c r="R6161" s="15" t="n">
        <f aca="false">IF(I6161="Cancelado",0,P6161-Q6161)</f>
        <v>92.51</v>
      </c>
      <c r="S6161" s="17" t="str">
        <f aca="false">INDEX(dProdutos!$D$2:$D$47,MATCH(E6161,dProdutos!$A$2:$A$47,0))</f>
        <v>Moda Masculina</v>
      </c>
    </row>
    <row r="6162" customFormat="false" ht="15" hidden="false" customHeight="false" outlineLevel="0" collapsed="false">
      <c r="A6162" s="17" t="s">
        <v>5274</v>
      </c>
      <c r="B6162" s="17" t="n">
        <v>2</v>
      </c>
      <c r="C6162" s="21" t="n">
        <v>46061</v>
      </c>
      <c r="D6162" s="17" t="s">
        <v>860</v>
      </c>
      <c r="E6162" s="17" t="s">
        <v>192</v>
      </c>
      <c r="F6162" s="17" t="s">
        <v>1490</v>
      </c>
      <c r="G6162" s="17" t="s">
        <v>60</v>
      </c>
      <c r="H6162" s="17" t="s">
        <v>1523</v>
      </c>
      <c r="I6162" s="17" t="s">
        <v>1524</v>
      </c>
      <c r="J6162" s="17" t="n">
        <v>1</v>
      </c>
      <c r="K6162" s="15" t="n">
        <v>245.9</v>
      </c>
      <c r="L6162" s="22" t="n">
        <v>0.1</v>
      </c>
      <c r="M6162" s="15" t="n">
        <v>0</v>
      </c>
      <c r="N6162" s="15" t="n">
        <f aca="false">J6162*K6162</f>
        <v>245.9</v>
      </c>
      <c r="O6162" s="15" t="n">
        <f aca="false">N6162*L6162</f>
        <v>24.59</v>
      </c>
      <c r="P6162" s="15" t="n">
        <f aca="false">N6162-O6162</f>
        <v>221.31</v>
      </c>
      <c r="Q6162" s="15" t="n">
        <f aca="false">J6162*INDEX(dProdutos!$F$2:$F$47,MATCH(E6162,dProdutos!$A$2:$A$47,0))</f>
        <v>107.78</v>
      </c>
      <c r="R6162" s="15" t="n">
        <f aca="false">IF(I6162="Cancelado",0,P6162-Q6162)</f>
        <v>113.53</v>
      </c>
      <c r="S6162" s="17" t="str">
        <f aca="false">INDEX(dProdutos!$D$2:$D$47,MATCH(E6162,dProdutos!$A$2:$A$47,0))</f>
        <v>Eletrônicos</v>
      </c>
    </row>
    <row r="6163" customFormat="false" ht="15" hidden="false" customHeight="false" outlineLevel="0" collapsed="false">
      <c r="A6163" s="17" t="s">
        <v>5275</v>
      </c>
      <c r="B6163" s="17" t="n">
        <v>1</v>
      </c>
      <c r="C6163" s="21" t="n">
        <v>46061</v>
      </c>
      <c r="D6163" s="17" t="s">
        <v>1172</v>
      </c>
      <c r="E6163" s="17" t="s">
        <v>88</v>
      </c>
      <c r="F6163" s="17" t="s">
        <v>1499</v>
      </c>
      <c r="G6163" s="17" t="s">
        <v>63</v>
      </c>
      <c r="H6163" s="17" t="s">
        <v>1540</v>
      </c>
      <c r="I6163" s="17" t="s">
        <v>1524</v>
      </c>
      <c r="J6163" s="17" t="n">
        <v>2</v>
      </c>
      <c r="K6163" s="15" t="n">
        <v>170.9</v>
      </c>
      <c r="L6163" s="22" t="n">
        <v>0</v>
      </c>
      <c r="M6163" s="15" t="n">
        <v>0</v>
      </c>
      <c r="N6163" s="15" t="n">
        <f aca="false">J6163*K6163</f>
        <v>341.8</v>
      </c>
      <c r="O6163" s="15" t="n">
        <f aca="false">N6163*L6163</f>
        <v>0</v>
      </c>
      <c r="P6163" s="15" t="n">
        <f aca="false">N6163-O6163</f>
        <v>341.8</v>
      </c>
      <c r="Q6163" s="15" t="n">
        <f aca="false">J6163*INDEX(dProdutos!$F$2:$F$47,MATCH(E6163,dProdutos!$A$2:$A$47,0))</f>
        <v>196.28</v>
      </c>
      <c r="R6163" s="15" t="n">
        <f aca="false">IF(I6163="Cancelado",0,P6163-Q6163)</f>
        <v>145.52</v>
      </c>
      <c r="S6163" s="17" t="str">
        <f aca="false">INDEX(dProdutos!$D$2:$D$47,MATCH(E6163,dProdutos!$A$2:$A$47,0))</f>
        <v>Moda Feminina</v>
      </c>
    </row>
    <row r="6164" customFormat="false" ht="15" hidden="false" customHeight="false" outlineLevel="0" collapsed="false">
      <c r="A6164" s="17" t="s">
        <v>5275</v>
      </c>
      <c r="B6164" s="17" t="n">
        <v>2</v>
      </c>
      <c r="C6164" s="21" t="n">
        <v>46061</v>
      </c>
      <c r="D6164" s="17" t="s">
        <v>1172</v>
      </c>
      <c r="E6164" s="17" t="s">
        <v>135</v>
      </c>
      <c r="F6164" s="17" t="s">
        <v>1499</v>
      </c>
      <c r="G6164" s="17" t="s">
        <v>63</v>
      </c>
      <c r="H6164" s="17" t="s">
        <v>1540</v>
      </c>
      <c r="I6164" s="17" t="s">
        <v>1524</v>
      </c>
      <c r="J6164" s="17" t="n">
        <v>1</v>
      </c>
      <c r="K6164" s="15" t="n">
        <v>200.9</v>
      </c>
      <c r="L6164" s="22" t="n">
        <v>0.2</v>
      </c>
      <c r="M6164" s="15" t="n">
        <v>0</v>
      </c>
      <c r="N6164" s="15" t="n">
        <f aca="false">J6164*K6164</f>
        <v>200.9</v>
      </c>
      <c r="O6164" s="15" t="n">
        <f aca="false">N6164*L6164</f>
        <v>40.18</v>
      </c>
      <c r="P6164" s="15" t="n">
        <f aca="false">N6164-O6164</f>
        <v>160.72</v>
      </c>
      <c r="Q6164" s="15" t="n">
        <f aca="false">J6164*INDEX(dProdutos!$F$2:$F$47,MATCH(E6164,dProdutos!$A$2:$A$47,0))</f>
        <v>80.73</v>
      </c>
      <c r="R6164" s="15" t="n">
        <f aca="false">IF(I6164="Cancelado",0,P6164-Q6164)</f>
        <v>79.99</v>
      </c>
      <c r="S6164" s="17" t="str">
        <f aca="false">INDEX(dProdutos!$D$2:$D$47,MATCH(E6164,dProdutos!$A$2:$A$47,0))</f>
        <v>Calçados</v>
      </c>
    </row>
    <row r="6165" customFormat="false" ht="15" hidden="false" customHeight="false" outlineLevel="0" collapsed="false">
      <c r="A6165" s="17" t="s">
        <v>5275</v>
      </c>
      <c r="B6165" s="17" t="n">
        <v>3</v>
      </c>
      <c r="C6165" s="21" t="n">
        <v>46061</v>
      </c>
      <c r="D6165" s="17" t="s">
        <v>1172</v>
      </c>
      <c r="E6165" s="17" t="s">
        <v>174</v>
      </c>
      <c r="F6165" s="17" t="s">
        <v>1499</v>
      </c>
      <c r="G6165" s="17" t="s">
        <v>63</v>
      </c>
      <c r="H6165" s="17" t="s">
        <v>1540</v>
      </c>
      <c r="I6165" s="17" t="s">
        <v>1524</v>
      </c>
      <c r="J6165" s="17" t="n">
        <v>1</v>
      </c>
      <c r="K6165" s="15" t="n">
        <v>250.9</v>
      </c>
      <c r="L6165" s="22" t="n">
        <v>0</v>
      </c>
      <c r="M6165" s="15" t="n">
        <v>0</v>
      </c>
      <c r="N6165" s="15" t="n">
        <f aca="false">J6165*K6165</f>
        <v>250.9</v>
      </c>
      <c r="O6165" s="15" t="n">
        <f aca="false">N6165*L6165</f>
        <v>0</v>
      </c>
      <c r="P6165" s="15" t="n">
        <f aca="false">N6165-O6165</f>
        <v>250.9</v>
      </c>
      <c r="Q6165" s="15" t="n">
        <f aca="false">J6165*INDEX(dProdutos!$F$2:$F$47,MATCH(E6165,dProdutos!$A$2:$A$47,0))</f>
        <v>151.28</v>
      </c>
      <c r="R6165" s="15" t="n">
        <f aca="false">IF(I6165="Cancelado",0,P6165-Q6165)</f>
        <v>99.62</v>
      </c>
      <c r="S6165" s="17" t="str">
        <f aca="false">INDEX(dProdutos!$D$2:$D$47,MATCH(E6165,dProdutos!$A$2:$A$47,0))</f>
        <v>Casa</v>
      </c>
    </row>
    <row r="6166" customFormat="false" ht="15" hidden="false" customHeight="false" outlineLevel="0" collapsed="false">
      <c r="A6166" s="17" t="s">
        <v>5276</v>
      </c>
      <c r="B6166" s="17" t="n">
        <v>1</v>
      </c>
      <c r="C6166" s="21" t="n">
        <v>46061</v>
      </c>
      <c r="D6166" s="17" t="s">
        <v>1430</v>
      </c>
      <c r="E6166" s="17" t="s">
        <v>141</v>
      </c>
      <c r="F6166" s="17" t="s">
        <v>1493</v>
      </c>
      <c r="G6166" s="17" t="s">
        <v>60</v>
      </c>
      <c r="H6166" s="17" t="s">
        <v>1537</v>
      </c>
      <c r="I6166" s="17" t="s">
        <v>1524</v>
      </c>
      <c r="J6166" s="17" t="n">
        <v>1</v>
      </c>
      <c r="K6166" s="15" t="n">
        <v>131.9</v>
      </c>
      <c r="L6166" s="22" t="n">
        <v>0</v>
      </c>
      <c r="M6166" s="15" t="n">
        <v>0</v>
      </c>
      <c r="N6166" s="15" t="n">
        <f aca="false">J6166*K6166</f>
        <v>131.9</v>
      </c>
      <c r="O6166" s="15" t="n">
        <f aca="false">N6166*L6166</f>
        <v>0</v>
      </c>
      <c r="P6166" s="15" t="n">
        <f aca="false">N6166-O6166</f>
        <v>131.9</v>
      </c>
      <c r="Q6166" s="15" t="n">
        <f aca="false">J6166*INDEX(dProdutos!$F$2:$F$47,MATCH(E6166,dProdutos!$A$2:$A$47,0))</f>
        <v>81.66</v>
      </c>
      <c r="R6166" s="15" t="n">
        <f aca="false">IF(I6166="Cancelado",0,P6166-Q6166)</f>
        <v>50.24</v>
      </c>
      <c r="S6166" s="17" t="str">
        <f aca="false">INDEX(dProdutos!$D$2:$D$47,MATCH(E6166,dProdutos!$A$2:$A$47,0))</f>
        <v>Acessórios</v>
      </c>
    </row>
    <row r="6167" customFormat="false" ht="15" hidden="false" customHeight="false" outlineLevel="0" collapsed="false">
      <c r="A6167" s="17" t="s">
        <v>5277</v>
      </c>
      <c r="B6167" s="17" t="n">
        <v>1</v>
      </c>
      <c r="C6167" s="21" t="n">
        <v>46061</v>
      </c>
      <c r="D6167" s="17" t="s">
        <v>1125</v>
      </c>
      <c r="E6167" s="17" t="s">
        <v>186</v>
      </c>
      <c r="F6167" s="17" t="s">
        <v>1490</v>
      </c>
      <c r="G6167" s="17" t="s">
        <v>64</v>
      </c>
      <c r="H6167" s="17" t="s">
        <v>1537</v>
      </c>
      <c r="I6167" s="17" t="s">
        <v>1524</v>
      </c>
      <c r="J6167" s="17" t="n">
        <v>2</v>
      </c>
      <c r="K6167" s="15" t="n">
        <v>120.9</v>
      </c>
      <c r="L6167" s="22" t="n">
        <v>0.05</v>
      </c>
      <c r="M6167" s="15" t="n">
        <v>17.68</v>
      </c>
      <c r="N6167" s="15" t="n">
        <f aca="false">J6167*K6167</f>
        <v>241.8</v>
      </c>
      <c r="O6167" s="15" t="n">
        <f aca="false">N6167*L6167</f>
        <v>12.09</v>
      </c>
      <c r="P6167" s="15" t="n">
        <f aca="false">N6167-O6167</f>
        <v>229.71</v>
      </c>
      <c r="Q6167" s="15" t="n">
        <f aca="false">J6167*INDEX(dProdutos!$F$2:$F$47,MATCH(E6167,dProdutos!$A$2:$A$47,0))</f>
        <v>144.42</v>
      </c>
      <c r="R6167" s="15" t="n">
        <f aca="false">IF(I6167="Cancelado",0,P6167-Q6167)</f>
        <v>85.29</v>
      </c>
      <c r="S6167" s="17" t="str">
        <f aca="false">INDEX(dProdutos!$D$2:$D$47,MATCH(E6167,dProdutos!$A$2:$A$47,0))</f>
        <v>Eletrônicos</v>
      </c>
    </row>
    <row r="6168" customFormat="false" ht="15" hidden="false" customHeight="false" outlineLevel="0" collapsed="false">
      <c r="A6168" s="17" t="s">
        <v>5278</v>
      </c>
      <c r="B6168" s="17" t="n">
        <v>1</v>
      </c>
      <c r="C6168" s="21" t="n">
        <v>46061</v>
      </c>
      <c r="D6168" s="17" t="s">
        <v>629</v>
      </c>
      <c r="E6168" s="17" t="s">
        <v>168</v>
      </c>
      <c r="F6168" s="17" t="s">
        <v>1490</v>
      </c>
      <c r="G6168" s="17" t="s">
        <v>61</v>
      </c>
      <c r="H6168" s="17" t="s">
        <v>1537</v>
      </c>
      <c r="I6168" s="17" t="s">
        <v>1524</v>
      </c>
      <c r="J6168" s="17" t="n">
        <v>2</v>
      </c>
      <c r="K6168" s="15" t="n">
        <v>253.9</v>
      </c>
      <c r="L6168" s="22" t="n">
        <v>0</v>
      </c>
      <c r="M6168" s="15" t="n">
        <v>0</v>
      </c>
      <c r="N6168" s="15" t="n">
        <f aca="false">J6168*K6168</f>
        <v>507.8</v>
      </c>
      <c r="O6168" s="15" t="n">
        <f aca="false">N6168*L6168</f>
        <v>0</v>
      </c>
      <c r="P6168" s="15" t="n">
        <f aca="false">N6168-O6168</f>
        <v>507.8</v>
      </c>
      <c r="Q6168" s="15" t="n">
        <f aca="false">J6168*INDEX(dProdutos!$F$2:$F$47,MATCH(E6168,dProdutos!$A$2:$A$47,0))</f>
        <v>257.88</v>
      </c>
      <c r="R6168" s="15" t="n">
        <f aca="false">IF(I6168="Cancelado",0,P6168-Q6168)</f>
        <v>249.92</v>
      </c>
      <c r="S6168" s="17" t="str">
        <f aca="false">INDEX(dProdutos!$D$2:$D$47,MATCH(E6168,dProdutos!$A$2:$A$47,0))</f>
        <v>Casa</v>
      </c>
    </row>
    <row r="6169" customFormat="false" ht="15" hidden="false" customHeight="false" outlineLevel="0" collapsed="false">
      <c r="A6169" s="17" t="s">
        <v>5279</v>
      </c>
      <c r="B6169" s="17" t="n">
        <v>1</v>
      </c>
      <c r="C6169" s="21" t="n">
        <v>46061</v>
      </c>
      <c r="D6169" s="17" t="s">
        <v>662</v>
      </c>
      <c r="E6169" s="17" t="s">
        <v>92</v>
      </c>
      <c r="F6169" s="17" t="s">
        <v>1487</v>
      </c>
      <c r="G6169" s="17" t="s">
        <v>62</v>
      </c>
      <c r="H6169" s="17" t="s">
        <v>1537</v>
      </c>
      <c r="I6169" s="17" t="s">
        <v>1524</v>
      </c>
      <c r="J6169" s="17" t="n">
        <v>1</v>
      </c>
      <c r="K6169" s="15" t="n">
        <v>191.9</v>
      </c>
      <c r="L6169" s="22" t="n">
        <v>0.1</v>
      </c>
      <c r="M6169" s="15" t="n">
        <v>0</v>
      </c>
      <c r="N6169" s="15" t="n">
        <f aca="false">J6169*K6169</f>
        <v>191.9</v>
      </c>
      <c r="O6169" s="15" t="n">
        <f aca="false">N6169*L6169</f>
        <v>19.19</v>
      </c>
      <c r="P6169" s="15" t="n">
        <f aca="false">N6169-O6169</f>
        <v>172.71</v>
      </c>
      <c r="Q6169" s="15" t="n">
        <f aca="false">J6169*INDEX(dProdutos!$F$2:$F$47,MATCH(E6169,dProdutos!$A$2:$A$47,0))</f>
        <v>88.59</v>
      </c>
      <c r="R6169" s="15" t="n">
        <f aca="false">IF(I6169="Cancelado",0,P6169-Q6169)</f>
        <v>84.12</v>
      </c>
      <c r="S6169" s="17" t="str">
        <f aca="false">INDEX(dProdutos!$D$2:$D$47,MATCH(E6169,dProdutos!$A$2:$A$47,0))</f>
        <v>Moda Feminina</v>
      </c>
    </row>
    <row r="6170" customFormat="false" ht="15" hidden="false" customHeight="false" outlineLevel="0" collapsed="false">
      <c r="A6170" s="17" t="s">
        <v>5279</v>
      </c>
      <c r="B6170" s="17" t="n">
        <v>2</v>
      </c>
      <c r="C6170" s="21" t="n">
        <v>46061</v>
      </c>
      <c r="D6170" s="17" t="s">
        <v>662</v>
      </c>
      <c r="E6170" s="17" t="s">
        <v>192</v>
      </c>
      <c r="F6170" s="17" t="s">
        <v>1487</v>
      </c>
      <c r="G6170" s="17" t="s">
        <v>62</v>
      </c>
      <c r="H6170" s="17" t="s">
        <v>1537</v>
      </c>
      <c r="I6170" s="17" t="s">
        <v>1524</v>
      </c>
      <c r="J6170" s="17" t="n">
        <v>1</v>
      </c>
      <c r="K6170" s="15" t="n">
        <v>245.9</v>
      </c>
      <c r="L6170" s="22" t="n">
        <v>0.2</v>
      </c>
      <c r="M6170" s="15" t="n">
        <v>0</v>
      </c>
      <c r="N6170" s="15" t="n">
        <f aca="false">J6170*K6170</f>
        <v>245.9</v>
      </c>
      <c r="O6170" s="15" t="n">
        <f aca="false">N6170*L6170</f>
        <v>49.18</v>
      </c>
      <c r="P6170" s="15" t="n">
        <f aca="false">N6170-O6170</f>
        <v>196.72</v>
      </c>
      <c r="Q6170" s="15" t="n">
        <f aca="false">J6170*INDEX(dProdutos!$F$2:$F$47,MATCH(E6170,dProdutos!$A$2:$A$47,0))</f>
        <v>107.78</v>
      </c>
      <c r="R6170" s="15" t="n">
        <f aca="false">IF(I6170="Cancelado",0,P6170-Q6170)</f>
        <v>88.94</v>
      </c>
      <c r="S6170" s="17" t="str">
        <f aca="false">INDEX(dProdutos!$D$2:$D$47,MATCH(E6170,dProdutos!$A$2:$A$47,0))</f>
        <v>Eletrônicos</v>
      </c>
    </row>
    <row r="6171" customFormat="false" ht="15" hidden="false" customHeight="false" outlineLevel="0" collapsed="false">
      <c r="A6171" s="17" t="s">
        <v>5280</v>
      </c>
      <c r="B6171" s="17" t="n">
        <v>1</v>
      </c>
      <c r="C6171" s="21" t="n">
        <v>46062</v>
      </c>
      <c r="D6171" s="17" t="s">
        <v>252</v>
      </c>
      <c r="E6171" s="17" t="s">
        <v>195</v>
      </c>
      <c r="F6171" s="17" t="s">
        <v>1493</v>
      </c>
      <c r="G6171" s="17" t="s">
        <v>60</v>
      </c>
      <c r="H6171" s="17" t="s">
        <v>1540</v>
      </c>
      <c r="I6171" s="17" t="s">
        <v>1524</v>
      </c>
      <c r="J6171" s="17" t="n">
        <v>1</v>
      </c>
      <c r="K6171" s="15" t="n">
        <v>72.9</v>
      </c>
      <c r="L6171" s="22" t="n">
        <v>0.15</v>
      </c>
      <c r="M6171" s="15" t="n">
        <v>0</v>
      </c>
      <c r="N6171" s="15" t="n">
        <f aca="false">J6171*K6171</f>
        <v>72.9</v>
      </c>
      <c r="O6171" s="15" t="n">
        <f aca="false">N6171*L6171</f>
        <v>10.935</v>
      </c>
      <c r="P6171" s="15" t="n">
        <f aca="false">N6171-O6171</f>
        <v>61.965</v>
      </c>
      <c r="Q6171" s="15" t="n">
        <f aca="false">J6171*INDEX(dProdutos!$F$2:$F$47,MATCH(E6171,dProdutos!$A$2:$A$47,0))</f>
        <v>39.23</v>
      </c>
      <c r="R6171" s="15" t="n">
        <f aca="false">IF(I6171="Cancelado",0,P6171-Q6171)</f>
        <v>22.735</v>
      </c>
      <c r="S6171" s="17" t="str">
        <f aca="false">INDEX(dProdutos!$D$2:$D$47,MATCH(E6171,dProdutos!$A$2:$A$47,0))</f>
        <v>Eletrônicos</v>
      </c>
    </row>
    <row r="6172" customFormat="false" ht="15" hidden="false" customHeight="false" outlineLevel="0" collapsed="false">
      <c r="A6172" s="17" t="s">
        <v>5280</v>
      </c>
      <c r="B6172" s="17" t="n">
        <v>2</v>
      </c>
      <c r="C6172" s="21" t="n">
        <v>46062</v>
      </c>
      <c r="D6172" s="17" t="s">
        <v>252</v>
      </c>
      <c r="E6172" s="17" t="s">
        <v>138</v>
      </c>
      <c r="F6172" s="17" t="s">
        <v>1493</v>
      </c>
      <c r="G6172" s="17" t="s">
        <v>60</v>
      </c>
      <c r="H6172" s="17" t="s">
        <v>1540</v>
      </c>
      <c r="I6172" s="17" t="s">
        <v>1524</v>
      </c>
      <c r="J6172" s="17" t="n">
        <v>1</v>
      </c>
      <c r="K6172" s="15" t="n">
        <v>231.9</v>
      </c>
      <c r="L6172" s="22" t="n">
        <v>0</v>
      </c>
      <c r="M6172" s="15" t="n">
        <v>0</v>
      </c>
      <c r="N6172" s="15" t="n">
        <f aca="false">J6172*K6172</f>
        <v>231.9</v>
      </c>
      <c r="O6172" s="15" t="n">
        <f aca="false">N6172*L6172</f>
        <v>0</v>
      </c>
      <c r="P6172" s="15" t="n">
        <f aca="false">N6172-O6172</f>
        <v>231.9</v>
      </c>
      <c r="Q6172" s="15" t="n">
        <f aca="false">J6172*INDEX(dProdutos!$F$2:$F$47,MATCH(E6172,dProdutos!$A$2:$A$47,0))</f>
        <v>132.21</v>
      </c>
      <c r="R6172" s="15" t="n">
        <f aca="false">IF(I6172="Cancelado",0,P6172-Q6172)</f>
        <v>99.69</v>
      </c>
      <c r="S6172" s="17" t="str">
        <f aca="false">INDEX(dProdutos!$D$2:$D$47,MATCH(E6172,dProdutos!$A$2:$A$47,0))</f>
        <v>Calçados</v>
      </c>
    </row>
    <row r="6173" customFormat="false" ht="15" hidden="false" customHeight="false" outlineLevel="0" collapsed="false">
      <c r="A6173" s="17" t="s">
        <v>5280</v>
      </c>
      <c r="B6173" s="17" t="n">
        <v>3</v>
      </c>
      <c r="C6173" s="21" t="n">
        <v>46062</v>
      </c>
      <c r="D6173" s="17" t="s">
        <v>252</v>
      </c>
      <c r="E6173" s="17" t="s">
        <v>177</v>
      </c>
      <c r="F6173" s="17" t="s">
        <v>1493</v>
      </c>
      <c r="G6173" s="17" t="s">
        <v>60</v>
      </c>
      <c r="H6173" s="17" t="s">
        <v>1540</v>
      </c>
      <c r="I6173" s="17" t="s">
        <v>1524</v>
      </c>
      <c r="J6173" s="17" t="n">
        <v>1</v>
      </c>
      <c r="K6173" s="15" t="n">
        <v>257.9</v>
      </c>
      <c r="L6173" s="22" t="n">
        <v>0</v>
      </c>
      <c r="M6173" s="15" t="n">
        <v>0</v>
      </c>
      <c r="N6173" s="15" t="n">
        <f aca="false">J6173*K6173</f>
        <v>257.9</v>
      </c>
      <c r="O6173" s="15" t="n">
        <f aca="false">N6173*L6173</f>
        <v>0</v>
      </c>
      <c r="P6173" s="15" t="n">
        <f aca="false">N6173-O6173</f>
        <v>257.9</v>
      </c>
      <c r="Q6173" s="15" t="n">
        <f aca="false">J6173*INDEX(dProdutos!$F$2:$F$47,MATCH(E6173,dProdutos!$A$2:$A$47,0))</f>
        <v>138.23</v>
      </c>
      <c r="R6173" s="15" t="n">
        <f aca="false">IF(I6173="Cancelado",0,P6173-Q6173)</f>
        <v>119.67</v>
      </c>
      <c r="S6173" s="17" t="str">
        <f aca="false">INDEX(dProdutos!$D$2:$D$47,MATCH(E6173,dProdutos!$A$2:$A$47,0))</f>
        <v>Casa</v>
      </c>
    </row>
    <row r="6174" customFormat="false" ht="15" hidden="false" customHeight="false" outlineLevel="0" collapsed="false">
      <c r="A6174" s="17" t="s">
        <v>5281</v>
      </c>
      <c r="B6174" s="17" t="n">
        <v>1</v>
      </c>
      <c r="C6174" s="21" t="n">
        <v>46062</v>
      </c>
      <c r="D6174" s="17" t="s">
        <v>1450</v>
      </c>
      <c r="E6174" s="17" t="s">
        <v>88</v>
      </c>
      <c r="F6174" s="17" t="s">
        <v>1495</v>
      </c>
      <c r="G6174" s="17" t="s">
        <v>62</v>
      </c>
      <c r="H6174" s="17" t="s">
        <v>1523</v>
      </c>
      <c r="I6174" s="17" t="s">
        <v>1524</v>
      </c>
      <c r="J6174" s="17" t="n">
        <v>2</v>
      </c>
      <c r="K6174" s="15" t="n">
        <v>170.9</v>
      </c>
      <c r="L6174" s="22" t="n">
        <v>0</v>
      </c>
      <c r="M6174" s="15" t="n">
        <v>27.41</v>
      </c>
      <c r="N6174" s="15" t="n">
        <f aca="false">J6174*K6174</f>
        <v>341.8</v>
      </c>
      <c r="O6174" s="15" t="n">
        <f aca="false">N6174*L6174</f>
        <v>0</v>
      </c>
      <c r="P6174" s="15" t="n">
        <f aca="false">N6174-O6174</f>
        <v>341.8</v>
      </c>
      <c r="Q6174" s="15" t="n">
        <f aca="false">J6174*INDEX(dProdutos!$F$2:$F$47,MATCH(E6174,dProdutos!$A$2:$A$47,0))</f>
        <v>196.28</v>
      </c>
      <c r="R6174" s="15" t="n">
        <f aca="false">IF(I6174="Cancelado",0,P6174-Q6174)</f>
        <v>145.52</v>
      </c>
      <c r="S6174" s="17" t="str">
        <f aca="false">INDEX(dProdutos!$D$2:$D$47,MATCH(E6174,dProdutos!$A$2:$A$47,0))</f>
        <v>Moda Feminina</v>
      </c>
    </row>
    <row r="6175" customFormat="false" ht="15" hidden="false" customHeight="false" outlineLevel="0" collapsed="false">
      <c r="A6175" s="17" t="s">
        <v>5282</v>
      </c>
      <c r="B6175" s="17" t="n">
        <v>1</v>
      </c>
      <c r="C6175" s="21" t="n">
        <v>46062</v>
      </c>
      <c r="D6175" s="17" t="s">
        <v>1120</v>
      </c>
      <c r="E6175" s="17" t="s">
        <v>98</v>
      </c>
      <c r="F6175" s="17" t="s">
        <v>1501</v>
      </c>
      <c r="G6175" s="17" t="s">
        <v>60</v>
      </c>
      <c r="H6175" s="17" t="s">
        <v>1523</v>
      </c>
      <c r="I6175" s="17" t="s">
        <v>1524</v>
      </c>
      <c r="J6175" s="17" t="n">
        <v>2</v>
      </c>
      <c r="K6175" s="15" t="n">
        <v>108.9</v>
      </c>
      <c r="L6175" s="22" t="n">
        <v>0</v>
      </c>
      <c r="M6175" s="15" t="n">
        <v>24.62</v>
      </c>
      <c r="N6175" s="15" t="n">
        <f aca="false">J6175*K6175</f>
        <v>217.8</v>
      </c>
      <c r="O6175" s="15" t="n">
        <f aca="false">N6175*L6175</f>
        <v>0</v>
      </c>
      <c r="P6175" s="15" t="n">
        <f aca="false">N6175-O6175</f>
        <v>217.8</v>
      </c>
      <c r="Q6175" s="15" t="n">
        <f aca="false">J6175*INDEX(dProdutos!$F$2:$F$47,MATCH(E6175,dProdutos!$A$2:$A$47,0))</f>
        <v>85.04</v>
      </c>
      <c r="R6175" s="15" t="n">
        <f aca="false">IF(I6175="Cancelado",0,P6175-Q6175)</f>
        <v>132.76</v>
      </c>
      <c r="S6175" s="17" t="str">
        <f aca="false">INDEX(dProdutos!$D$2:$D$47,MATCH(E6175,dProdutos!$A$2:$A$47,0))</f>
        <v>Moda Feminina</v>
      </c>
    </row>
    <row r="6176" customFormat="false" ht="15" hidden="false" customHeight="false" outlineLevel="0" collapsed="false">
      <c r="A6176" s="17" t="s">
        <v>5282</v>
      </c>
      <c r="B6176" s="17" t="n">
        <v>2</v>
      </c>
      <c r="C6176" s="21" t="n">
        <v>46062</v>
      </c>
      <c r="D6176" s="17" t="s">
        <v>1120</v>
      </c>
      <c r="E6176" s="17" t="s">
        <v>105</v>
      </c>
      <c r="F6176" s="17" t="s">
        <v>1501</v>
      </c>
      <c r="G6176" s="17" t="s">
        <v>60</v>
      </c>
      <c r="H6176" s="17" t="s">
        <v>1523</v>
      </c>
      <c r="I6176" s="17" t="s">
        <v>1524</v>
      </c>
      <c r="J6176" s="17" t="n">
        <v>1</v>
      </c>
      <c r="K6176" s="15" t="n">
        <v>175.9</v>
      </c>
      <c r="L6176" s="22" t="n">
        <v>0.05</v>
      </c>
      <c r="M6176" s="15" t="n">
        <v>0</v>
      </c>
      <c r="N6176" s="15" t="n">
        <f aca="false">J6176*K6176</f>
        <v>175.9</v>
      </c>
      <c r="O6176" s="15" t="n">
        <f aca="false">N6176*L6176</f>
        <v>8.795</v>
      </c>
      <c r="P6176" s="15" t="n">
        <f aca="false">N6176-O6176</f>
        <v>167.105</v>
      </c>
      <c r="Q6176" s="15" t="n">
        <f aca="false">J6176*INDEX(dProdutos!$F$2:$F$47,MATCH(E6176,dProdutos!$A$2:$A$47,0))</f>
        <v>96.59</v>
      </c>
      <c r="R6176" s="15" t="n">
        <f aca="false">IF(I6176="Cancelado",0,P6176-Q6176)</f>
        <v>70.515</v>
      </c>
      <c r="S6176" s="17" t="str">
        <f aca="false">INDEX(dProdutos!$D$2:$D$47,MATCH(E6176,dProdutos!$A$2:$A$47,0))</f>
        <v>Moda Masculina</v>
      </c>
    </row>
    <row r="6177" customFormat="false" ht="15" hidden="false" customHeight="false" outlineLevel="0" collapsed="false">
      <c r="A6177" s="17" t="s">
        <v>5282</v>
      </c>
      <c r="B6177" s="17" t="n">
        <v>3</v>
      </c>
      <c r="C6177" s="21" t="n">
        <v>46062</v>
      </c>
      <c r="D6177" s="17" t="s">
        <v>1120</v>
      </c>
      <c r="E6177" s="17" t="s">
        <v>171</v>
      </c>
      <c r="F6177" s="17" t="s">
        <v>1501</v>
      </c>
      <c r="G6177" s="17" t="s">
        <v>60</v>
      </c>
      <c r="H6177" s="17" t="s">
        <v>1523</v>
      </c>
      <c r="I6177" s="17" t="s">
        <v>1524</v>
      </c>
      <c r="J6177" s="17" t="n">
        <v>2</v>
      </c>
      <c r="K6177" s="15" t="n">
        <v>246.9</v>
      </c>
      <c r="L6177" s="22" t="n">
        <v>0.1</v>
      </c>
      <c r="M6177" s="15" t="n">
        <v>0</v>
      </c>
      <c r="N6177" s="15" t="n">
        <f aca="false">J6177*K6177</f>
        <v>493.8</v>
      </c>
      <c r="O6177" s="15" t="n">
        <f aca="false">N6177*L6177</f>
        <v>49.38</v>
      </c>
      <c r="P6177" s="15" t="n">
        <f aca="false">N6177-O6177</f>
        <v>444.42</v>
      </c>
      <c r="Q6177" s="15" t="n">
        <f aca="false">J6177*INDEX(dProdutos!$F$2:$F$47,MATCH(E6177,dProdutos!$A$2:$A$47,0))</f>
        <v>207.22</v>
      </c>
      <c r="R6177" s="15" t="n">
        <f aca="false">IF(I6177="Cancelado",0,P6177-Q6177)</f>
        <v>237.2</v>
      </c>
      <c r="S6177" s="17" t="str">
        <f aca="false">INDEX(dProdutos!$D$2:$D$47,MATCH(E6177,dProdutos!$A$2:$A$47,0))</f>
        <v>Casa</v>
      </c>
    </row>
    <row r="6178" customFormat="false" ht="15" hidden="false" customHeight="false" outlineLevel="0" collapsed="false">
      <c r="A6178" s="17" t="s">
        <v>5283</v>
      </c>
      <c r="B6178" s="17" t="n">
        <v>1</v>
      </c>
      <c r="C6178" s="21" t="n">
        <v>46062</v>
      </c>
      <c r="D6178" s="17" t="s">
        <v>562</v>
      </c>
      <c r="E6178" s="17" t="s">
        <v>162</v>
      </c>
      <c r="F6178" s="17" t="s">
        <v>1503</v>
      </c>
      <c r="G6178" s="17" t="s">
        <v>62</v>
      </c>
      <c r="H6178" s="17" t="s">
        <v>1523</v>
      </c>
      <c r="I6178" s="17" t="s">
        <v>1531</v>
      </c>
      <c r="J6178" s="17" t="n">
        <v>1</v>
      </c>
      <c r="K6178" s="15" t="n">
        <v>231.9</v>
      </c>
      <c r="L6178" s="22" t="n">
        <v>0</v>
      </c>
      <c r="M6178" s="15" t="n">
        <v>31.32</v>
      </c>
      <c r="N6178" s="15" t="n">
        <f aca="false">J6178*K6178</f>
        <v>231.9</v>
      </c>
      <c r="O6178" s="15" t="n">
        <f aca="false">N6178*L6178</f>
        <v>0</v>
      </c>
      <c r="P6178" s="15" t="n">
        <f aca="false">N6178-O6178</f>
        <v>231.9</v>
      </c>
      <c r="Q6178" s="15" t="n">
        <f aca="false">J6178*INDEX(dProdutos!$F$2:$F$47,MATCH(E6178,dProdutos!$A$2:$A$47,0))</f>
        <v>134.41</v>
      </c>
      <c r="R6178" s="15" t="n">
        <f aca="false">IF(I6178="Cancelado",0,P6178-Q6178)</f>
        <v>0</v>
      </c>
      <c r="S6178" s="17" t="str">
        <f aca="false">INDEX(dProdutos!$D$2:$D$47,MATCH(E6178,dProdutos!$A$2:$A$47,0))</f>
        <v>Casa</v>
      </c>
    </row>
    <row r="6179" customFormat="false" ht="15" hidden="false" customHeight="false" outlineLevel="0" collapsed="false">
      <c r="A6179" s="17" t="s">
        <v>5284</v>
      </c>
      <c r="B6179" s="17" t="n">
        <v>1</v>
      </c>
      <c r="C6179" s="21" t="n">
        <v>46062</v>
      </c>
      <c r="D6179" s="17" t="s">
        <v>477</v>
      </c>
      <c r="E6179" s="17" t="s">
        <v>213</v>
      </c>
      <c r="F6179" s="17" t="s">
        <v>1487</v>
      </c>
      <c r="G6179" s="17" t="s">
        <v>59</v>
      </c>
      <c r="H6179" s="17" t="s">
        <v>1527</v>
      </c>
      <c r="I6179" s="17" t="s">
        <v>1531</v>
      </c>
      <c r="J6179" s="17" t="n">
        <v>2</v>
      </c>
      <c r="K6179" s="15" t="n">
        <v>153.9</v>
      </c>
      <c r="L6179" s="22" t="n">
        <v>0</v>
      </c>
      <c r="M6179" s="15" t="n">
        <v>0</v>
      </c>
      <c r="N6179" s="15" t="n">
        <f aca="false">J6179*K6179</f>
        <v>307.8</v>
      </c>
      <c r="O6179" s="15" t="n">
        <f aca="false">N6179*L6179</f>
        <v>0</v>
      </c>
      <c r="P6179" s="15" t="n">
        <f aca="false">N6179-O6179</f>
        <v>307.8</v>
      </c>
      <c r="Q6179" s="15" t="n">
        <f aca="false">J6179*INDEX(dProdutos!$F$2:$F$47,MATCH(E6179,dProdutos!$A$2:$A$47,0))</f>
        <v>180.84</v>
      </c>
      <c r="R6179" s="15" t="n">
        <f aca="false">IF(I6179="Cancelado",0,P6179-Q6179)</f>
        <v>0</v>
      </c>
      <c r="S6179" s="17" t="str">
        <f aca="false">INDEX(dProdutos!$D$2:$D$47,MATCH(E6179,dProdutos!$A$2:$A$47,0))</f>
        <v>Beleza</v>
      </c>
    </row>
    <row r="6180" customFormat="false" ht="15" hidden="false" customHeight="false" outlineLevel="0" collapsed="false">
      <c r="A6180" s="17" t="s">
        <v>5284</v>
      </c>
      <c r="B6180" s="17" t="n">
        <v>2</v>
      </c>
      <c r="C6180" s="21" t="n">
        <v>46062</v>
      </c>
      <c r="D6180" s="17" t="s">
        <v>477</v>
      </c>
      <c r="E6180" s="17" t="s">
        <v>189</v>
      </c>
      <c r="F6180" s="17" t="s">
        <v>1487</v>
      </c>
      <c r="G6180" s="17" t="s">
        <v>59</v>
      </c>
      <c r="H6180" s="17" t="s">
        <v>1527</v>
      </c>
      <c r="I6180" s="17" t="s">
        <v>1531</v>
      </c>
      <c r="J6180" s="17" t="n">
        <v>1</v>
      </c>
      <c r="K6180" s="15" t="n">
        <v>138.9</v>
      </c>
      <c r="L6180" s="22" t="n">
        <v>0.1</v>
      </c>
      <c r="M6180" s="15" t="n">
        <v>0</v>
      </c>
      <c r="N6180" s="15" t="n">
        <f aca="false">J6180*K6180</f>
        <v>138.9</v>
      </c>
      <c r="O6180" s="15" t="n">
        <f aca="false">N6180*L6180</f>
        <v>13.89</v>
      </c>
      <c r="P6180" s="15" t="n">
        <f aca="false">N6180-O6180</f>
        <v>125.01</v>
      </c>
      <c r="Q6180" s="15" t="n">
        <f aca="false">J6180*INDEX(dProdutos!$F$2:$F$47,MATCH(E6180,dProdutos!$A$2:$A$47,0))</f>
        <v>68.96</v>
      </c>
      <c r="R6180" s="15" t="n">
        <f aca="false">IF(I6180="Cancelado",0,P6180-Q6180)</f>
        <v>0</v>
      </c>
      <c r="S6180" s="17" t="str">
        <f aca="false">INDEX(dProdutos!$D$2:$D$47,MATCH(E6180,dProdutos!$A$2:$A$47,0))</f>
        <v>Eletrônicos</v>
      </c>
    </row>
    <row r="6181" customFormat="false" ht="15" hidden="false" customHeight="false" outlineLevel="0" collapsed="false">
      <c r="A6181" s="17" t="s">
        <v>5285</v>
      </c>
      <c r="B6181" s="17" t="n">
        <v>1</v>
      </c>
      <c r="C6181" s="21" t="n">
        <v>46062</v>
      </c>
      <c r="D6181" s="17" t="s">
        <v>309</v>
      </c>
      <c r="E6181" s="17" t="s">
        <v>150</v>
      </c>
      <c r="F6181" s="17" t="s">
        <v>1499</v>
      </c>
      <c r="G6181" s="17" t="s">
        <v>64</v>
      </c>
      <c r="H6181" s="17" t="s">
        <v>1537</v>
      </c>
      <c r="I6181" s="17" t="s">
        <v>1524</v>
      </c>
      <c r="J6181" s="17" t="n">
        <v>1</v>
      </c>
      <c r="K6181" s="15" t="n">
        <v>71.9</v>
      </c>
      <c r="L6181" s="22" t="n">
        <v>0</v>
      </c>
      <c r="M6181" s="15" t="n">
        <v>15.3</v>
      </c>
      <c r="N6181" s="15" t="n">
        <f aca="false">J6181*K6181</f>
        <v>71.9</v>
      </c>
      <c r="O6181" s="15" t="n">
        <f aca="false">N6181*L6181</f>
        <v>0</v>
      </c>
      <c r="P6181" s="15" t="n">
        <f aca="false">N6181-O6181</f>
        <v>71.9</v>
      </c>
      <c r="Q6181" s="15" t="n">
        <f aca="false">J6181*INDEX(dProdutos!$F$2:$F$47,MATCH(E6181,dProdutos!$A$2:$A$47,0))</f>
        <v>27.38</v>
      </c>
      <c r="R6181" s="15" t="n">
        <f aca="false">IF(I6181="Cancelado",0,P6181-Q6181)</f>
        <v>44.52</v>
      </c>
      <c r="S6181" s="17" t="str">
        <f aca="false">INDEX(dProdutos!$D$2:$D$47,MATCH(E6181,dProdutos!$A$2:$A$47,0))</f>
        <v>Acessórios</v>
      </c>
    </row>
    <row r="6182" customFormat="false" ht="15" hidden="false" customHeight="false" outlineLevel="0" collapsed="false">
      <c r="A6182" s="17" t="s">
        <v>5286</v>
      </c>
      <c r="B6182" s="17" t="n">
        <v>1</v>
      </c>
      <c r="C6182" s="21" t="n">
        <v>46062</v>
      </c>
      <c r="D6182" s="17" t="s">
        <v>330</v>
      </c>
      <c r="E6182" s="17" t="s">
        <v>177</v>
      </c>
      <c r="F6182" s="17" t="s">
        <v>1490</v>
      </c>
      <c r="G6182" s="17" t="s">
        <v>64</v>
      </c>
      <c r="H6182" s="17" t="s">
        <v>1523</v>
      </c>
      <c r="I6182" s="17" t="s">
        <v>1524</v>
      </c>
      <c r="J6182" s="17" t="n">
        <v>2</v>
      </c>
      <c r="K6182" s="15" t="n">
        <v>257.9</v>
      </c>
      <c r="L6182" s="22" t="n">
        <v>0.05</v>
      </c>
      <c r="M6182" s="15" t="n">
        <v>34.75</v>
      </c>
      <c r="N6182" s="15" t="n">
        <f aca="false">J6182*K6182</f>
        <v>515.8</v>
      </c>
      <c r="O6182" s="15" t="n">
        <f aca="false">N6182*L6182</f>
        <v>25.79</v>
      </c>
      <c r="P6182" s="15" t="n">
        <f aca="false">N6182-O6182</f>
        <v>490.01</v>
      </c>
      <c r="Q6182" s="15" t="n">
        <f aca="false">J6182*INDEX(dProdutos!$F$2:$F$47,MATCH(E6182,dProdutos!$A$2:$A$47,0))</f>
        <v>276.46</v>
      </c>
      <c r="R6182" s="15" t="n">
        <f aca="false">IF(I6182="Cancelado",0,P6182-Q6182)</f>
        <v>213.55</v>
      </c>
      <c r="S6182" s="17" t="str">
        <f aca="false">INDEX(dProdutos!$D$2:$D$47,MATCH(E6182,dProdutos!$A$2:$A$47,0))</f>
        <v>Casa</v>
      </c>
    </row>
    <row r="6183" customFormat="false" ht="15" hidden="false" customHeight="false" outlineLevel="0" collapsed="false">
      <c r="A6183" s="17" t="s">
        <v>5287</v>
      </c>
      <c r="B6183" s="17" t="n">
        <v>1</v>
      </c>
      <c r="C6183" s="21" t="n">
        <v>46062</v>
      </c>
      <c r="D6183" s="17" t="s">
        <v>505</v>
      </c>
      <c r="E6183" s="17" t="s">
        <v>147</v>
      </c>
      <c r="F6183" s="17" t="s">
        <v>1499</v>
      </c>
      <c r="G6183" s="17" t="s">
        <v>61</v>
      </c>
      <c r="H6183" s="17" t="s">
        <v>1537</v>
      </c>
      <c r="I6183" s="17" t="s">
        <v>1524</v>
      </c>
      <c r="J6183" s="17" t="n">
        <v>1</v>
      </c>
      <c r="K6183" s="15" t="n">
        <v>231.9</v>
      </c>
      <c r="L6183" s="22" t="n">
        <v>0</v>
      </c>
      <c r="M6183" s="15" t="n">
        <v>0</v>
      </c>
      <c r="N6183" s="15" t="n">
        <f aca="false">J6183*K6183</f>
        <v>231.9</v>
      </c>
      <c r="O6183" s="15" t="n">
        <f aca="false">N6183*L6183</f>
        <v>0</v>
      </c>
      <c r="P6183" s="15" t="n">
        <f aca="false">N6183-O6183</f>
        <v>231.9</v>
      </c>
      <c r="Q6183" s="15" t="n">
        <f aca="false">J6183*INDEX(dProdutos!$F$2:$F$47,MATCH(E6183,dProdutos!$A$2:$A$47,0))</f>
        <v>130.9</v>
      </c>
      <c r="R6183" s="15" t="n">
        <f aca="false">IF(I6183="Cancelado",0,P6183-Q6183)</f>
        <v>101</v>
      </c>
      <c r="S6183" s="17" t="str">
        <f aca="false">INDEX(dProdutos!$D$2:$D$47,MATCH(E6183,dProdutos!$A$2:$A$47,0))</f>
        <v>Acessórios</v>
      </c>
    </row>
    <row r="6184" customFormat="false" ht="15" hidden="false" customHeight="false" outlineLevel="0" collapsed="false">
      <c r="A6184" s="17" t="s">
        <v>5287</v>
      </c>
      <c r="B6184" s="17" t="n">
        <v>2</v>
      </c>
      <c r="C6184" s="21" t="n">
        <v>46062</v>
      </c>
      <c r="D6184" s="17" t="s">
        <v>505</v>
      </c>
      <c r="E6184" s="17" t="s">
        <v>129</v>
      </c>
      <c r="F6184" s="17" t="s">
        <v>1499</v>
      </c>
      <c r="G6184" s="17" t="s">
        <v>61</v>
      </c>
      <c r="H6184" s="17" t="s">
        <v>1537</v>
      </c>
      <c r="I6184" s="17" t="s">
        <v>1524</v>
      </c>
      <c r="J6184" s="17" t="n">
        <v>1</v>
      </c>
      <c r="K6184" s="15" t="n">
        <v>105.9</v>
      </c>
      <c r="L6184" s="22" t="n">
        <v>0.15</v>
      </c>
      <c r="M6184" s="15" t="n">
        <v>0</v>
      </c>
      <c r="N6184" s="15" t="n">
        <f aca="false">J6184*K6184</f>
        <v>105.9</v>
      </c>
      <c r="O6184" s="15" t="n">
        <f aca="false">N6184*L6184</f>
        <v>15.885</v>
      </c>
      <c r="P6184" s="15" t="n">
        <f aca="false">N6184-O6184</f>
        <v>90.015</v>
      </c>
      <c r="Q6184" s="15" t="n">
        <f aca="false">J6184*INDEX(dProdutos!$F$2:$F$47,MATCH(E6184,dProdutos!$A$2:$A$47,0))</f>
        <v>43.79</v>
      </c>
      <c r="R6184" s="15" t="n">
        <f aca="false">IF(I6184="Cancelado",0,P6184-Q6184)</f>
        <v>46.225</v>
      </c>
      <c r="S6184" s="17" t="str">
        <f aca="false">INDEX(dProdutos!$D$2:$D$47,MATCH(E6184,dProdutos!$A$2:$A$47,0))</f>
        <v>Calçados</v>
      </c>
    </row>
    <row r="6185" customFormat="false" ht="15" hidden="false" customHeight="false" outlineLevel="0" collapsed="false">
      <c r="A6185" s="17" t="s">
        <v>5287</v>
      </c>
      <c r="B6185" s="17" t="n">
        <v>3</v>
      </c>
      <c r="C6185" s="21" t="n">
        <v>46062</v>
      </c>
      <c r="D6185" s="17" t="s">
        <v>505</v>
      </c>
      <c r="E6185" s="17" t="s">
        <v>95</v>
      </c>
      <c r="F6185" s="17" t="s">
        <v>1499</v>
      </c>
      <c r="G6185" s="17" t="s">
        <v>61</v>
      </c>
      <c r="H6185" s="17" t="s">
        <v>1537</v>
      </c>
      <c r="I6185" s="17" t="s">
        <v>1524</v>
      </c>
      <c r="J6185" s="17" t="n">
        <v>2</v>
      </c>
      <c r="K6185" s="15" t="n">
        <v>77.9</v>
      </c>
      <c r="L6185" s="22" t="n">
        <v>0</v>
      </c>
      <c r="M6185" s="15" t="n">
        <v>0</v>
      </c>
      <c r="N6185" s="15" t="n">
        <f aca="false">J6185*K6185</f>
        <v>155.8</v>
      </c>
      <c r="O6185" s="15" t="n">
        <f aca="false">N6185*L6185</f>
        <v>0</v>
      </c>
      <c r="P6185" s="15" t="n">
        <f aca="false">N6185-O6185</f>
        <v>155.8</v>
      </c>
      <c r="Q6185" s="15" t="n">
        <f aca="false">J6185*INDEX(dProdutos!$F$2:$F$47,MATCH(E6185,dProdutos!$A$2:$A$47,0))</f>
        <v>73.42</v>
      </c>
      <c r="R6185" s="15" t="n">
        <f aca="false">IF(I6185="Cancelado",0,P6185-Q6185)</f>
        <v>82.38</v>
      </c>
      <c r="S6185" s="17" t="str">
        <f aca="false">INDEX(dProdutos!$D$2:$D$47,MATCH(E6185,dProdutos!$A$2:$A$47,0))</f>
        <v>Moda Feminina</v>
      </c>
    </row>
    <row r="6186" customFormat="false" ht="15" hidden="false" customHeight="false" outlineLevel="0" collapsed="false">
      <c r="A6186" s="17" t="s">
        <v>5287</v>
      </c>
      <c r="B6186" s="17" t="n">
        <v>4</v>
      </c>
      <c r="C6186" s="21" t="n">
        <v>46062</v>
      </c>
      <c r="D6186" s="17" t="s">
        <v>505</v>
      </c>
      <c r="E6186" s="17" t="s">
        <v>174</v>
      </c>
      <c r="F6186" s="17" t="s">
        <v>1499</v>
      </c>
      <c r="G6186" s="17" t="s">
        <v>61</v>
      </c>
      <c r="H6186" s="17" t="s">
        <v>1537</v>
      </c>
      <c r="I6186" s="17" t="s">
        <v>1524</v>
      </c>
      <c r="J6186" s="17" t="n">
        <v>1</v>
      </c>
      <c r="K6186" s="15" t="n">
        <v>250.9</v>
      </c>
      <c r="L6186" s="22" t="n">
        <v>0</v>
      </c>
      <c r="M6186" s="15" t="n">
        <v>0</v>
      </c>
      <c r="N6186" s="15" t="n">
        <f aca="false">J6186*K6186</f>
        <v>250.9</v>
      </c>
      <c r="O6186" s="15" t="n">
        <f aca="false">N6186*L6186</f>
        <v>0</v>
      </c>
      <c r="P6186" s="15" t="n">
        <f aca="false">N6186-O6186</f>
        <v>250.9</v>
      </c>
      <c r="Q6186" s="15" t="n">
        <f aca="false">J6186*INDEX(dProdutos!$F$2:$F$47,MATCH(E6186,dProdutos!$A$2:$A$47,0))</f>
        <v>151.28</v>
      </c>
      <c r="R6186" s="15" t="n">
        <f aca="false">IF(I6186="Cancelado",0,P6186-Q6186)</f>
        <v>99.62</v>
      </c>
      <c r="S6186" s="17" t="str">
        <f aca="false">INDEX(dProdutos!$D$2:$D$47,MATCH(E6186,dProdutos!$A$2:$A$47,0))</f>
        <v>Casa</v>
      </c>
    </row>
    <row r="6187" customFormat="false" ht="15" hidden="false" customHeight="false" outlineLevel="0" collapsed="false">
      <c r="A6187" s="17" t="s">
        <v>5288</v>
      </c>
      <c r="B6187" s="17" t="n">
        <v>1</v>
      </c>
      <c r="C6187" s="21" t="n">
        <v>46062</v>
      </c>
      <c r="D6187" s="17" t="s">
        <v>1319</v>
      </c>
      <c r="E6187" s="17" t="s">
        <v>162</v>
      </c>
      <c r="F6187" s="17" t="s">
        <v>1487</v>
      </c>
      <c r="G6187" s="17" t="s">
        <v>59</v>
      </c>
      <c r="H6187" s="17" t="s">
        <v>1537</v>
      </c>
      <c r="I6187" s="17" t="s">
        <v>1524</v>
      </c>
      <c r="J6187" s="17" t="n">
        <v>1</v>
      </c>
      <c r="K6187" s="15" t="n">
        <v>231.9</v>
      </c>
      <c r="L6187" s="22" t="n">
        <v>0</v>
      </c>
      <c r="M6187" s="15" t="n">
        <v>0</v>
      </c>
      <c r="N6187" s="15" t="n">
        <f aca="false">J6187*K6187</f>
        <v>231.9</v>
      </c>
      <c r="O6187" s="15" t="n">
        <f aca="false">N6187*L6187</f>
        <v>0</v>
      </c>
      <c r="P6187" s="15" t="n">
        <f aca="false">N6187-O6187</f>
        <v>231.9</v>
      </c>
      <c r="Q6187" s="15" t="n">
        <f aca="false">J6187*INDEX(dProdutos!$F$2:$F$47,MATCH(E6187,dProdutos!$A$2:$A$47,0))</f>
        <v>134.41</v>
      </c>
      <c r="R6187" s="15" t="n">
        <f aca="false">IF(I6187="Cancelado",0,P6187-Q6187)</f>
        <v>97.49</v>
      </c>
      <c r="S6187" s="17" t="str">
        <f aca="false">INDEX(dProdutos!$D$2:$D$47,MATCH(E6187,dProdutos!$A$2:$A$47,0))</f>
        <v>Casa</v>
      </c>
    </row>
    <row r="6188" customFormat="false" ht="15" hidden="false" customHeight="false" outlineLevel="0" collapsed="false">
      <c r="A6188" s="17" t="s">
        <v>5289</v>
      </c>
      <c r="B6188" s="17" t="n">
        <v>1</v>
      </c>
      <c r="C6188" s="21" t="n">
        <v>46063</v>
      </c>
      <c r="D6188" s="17" t="s">
        <v>704</v>
      </c>
      <c r="E6188" s="17" t="s">
        <v>98</v>
      </c>
      <c r="F6188" s="17" t="s">
        <v>1497</v>
      </c>
      <c r="G6188" s="17" t="s">
        <v>63</v>
      </c>
      <c r="H6188" s="17" t="s">
        <v>1523</v>
      </c>
      <c r="I6188" s="17" t="s">
        <v>1524</v>
      </c>
      <c r="J6188" s="17" t="n">
        <v>1</v>
      </c>
      <c r="K6188" s="15" t="n">
        <v>108.9</v>
      </c>
      <c r="L6188" s="22" t="n">
        <v>0</v>
      </c>
      <c r="M6188" s="15" t="n">
        <v>16.03</v>
      </c>
      <c r="N6188" s="15" t="n">
        <f aca="false">J6188*K6188</f>
        <v>108.9</v>
      </c>
      <c r="O6188" s="15" t="n">
        <f aca="false">N6188*L6188</f>
        <v>0</v>
      </c>
      <c r="P6188" s="15" t="n">
        <f aca="false">N6188-O6188</f>
        <v>108.9</v>
      </c>
      <c r="Q6188" s="15" t="n">
        <f aca="false">J6188*INDEX(dProdutos!$F$2:$F$47,MATCH(E6188,dProdutos!$A$2:$A$47,0))</f>
        <v>42.52</v>
      </c>
      <c r="R6188" s="15" t="n">
        <f aca="false">IF(I6188="Cancelado",0,P6188-Q6188)</f>
        <v>66.38</v>
      </c>
      <c r="S6188" s="17" t="str">
        <f aca="false">INDEX(dProdutos!$D$2:$D$47,MATCH(E6188,dProdutos!$A$2:$A$47,0))</f>
        <v>Moda Feminina</v>
      </c>
    </row>
    <row r="6189" customFormat="false" ht="15" hidden="false" customHeight="false" outlineLevel="0" collapsed="false">
      <c r="A6189" s="17" t="s">
        <v>5289</v>
      </c>
      <c r="B6189" s="17" t="n">
        <v>2</v>
      </c>
      <c r="C6189" s="21" t="n">
        <v>46063</v>
      </c>
      <c r="D6189" s="17" t="s">
        <v>704</v>
      </c>
      <c r="E6189" s="17" t="s">
        <v>210</v>
      </c>
      <c r="F6189" s="17" t="s">
        <v>1497</v>
      </c>
      <c r="G6189" s="17" t="s">
        <v>63</v>
      </c>
      <c r="H6189" s="17" t="s">
        <v>1523</v>
      </c>
      <c r="I6189" s="17" t="s">
        <v>1524</v>
      </c>
      <c r="J6189" s="17" t="n">
        <v>2</v>
      </c>
      <c r="K6189" s="15" t="n">
        <v>245.9</v>
      </c>
      <c r="L6189" s="22" t="n">
        <v>0</v>
      </c>
      <c r="M6189" s="15" t="n">
        <v>0</v>
      </c>
      <c r="N6189" s="15" t="n">
        <f aca="false">J6189*K6189</f>
        <v>491.8</v>
      </c>
      <c r="O6189" s="15" t="n">
        <f aca="false">N6189*L6189</f>
        <v>0</v>
      </c>
      <c r="P6189" s="15" t="n">
        <f aca="false">N6189-O6189</f>
        <v>491.8</v>
      </c>
      <c r="Q6189" s="15" t="n">
        <f aca="false">J6189*INDEX(dProdutos!$F$2:$F$47,MATCH(E6189,dProdutos!$A$2:$A$47,0))</f>
        <v>301.26</v>
      </c>
      <c r="R6189" s="15" t="n">
        <f aca="false">IF(I6189="Cancelado",0,P6189-Q6189)</f>
        <v>190.54</v>
      </c>
      <c r="S6189" s="17" t="str">
        <f aca="false">INDEX(dProdutos!$D$2:$D$47,MATCH(E6189,dProdutos!$A$2:$A$47,0))</f>
        <v>Beleza</v>
      </c>
    </row>
    <row r="6190" customFormat="false" ht="15" hidden="false" customHeight="false" outlineLevel="0" collapsed="false">
      <c r="A6190" s="17" t="s">
        <v>5289</v>
      </c>
      <c r="B6190" s="17" t="n">
        <v>3</v>
      </c>
      <c r="C6190" s="21" t="n">
        <v>46063</v>
      </c>
      <c r="D6190" s="17" t="s">
        <v>704</v>
      </c>
      <c r="E6190" s="17" t="s">
        <v>85</v>
      </c>
      <c r="F6190" s="17" t="s">
        <v>1497</v>
      </c>
      <c r="G6190" s="17" t="s">
        <v>63</v>
      </c>
      <c r="H6190" s="17" t="s">
        <v>1523</v>
      </c>
      <c r="I6190" s="17" t="s">
        <v>1524</v>
      </c>
      <c r="J6190" s="17" t="n">
        <v>3</v>
      </c>
      <c r="K6190" s="15" t="n">
        <v>165.9</v>
      </c>
      <c r="L6190" s="22" t="n">
        <v>0</v>
      </c>
      <c r="M6190" s="15" t="n">
        <v>0</v>
      </c>
      <c r="N6190" s="15" t="n">
        <f aca="false">J6190*K6190</f>
        <v>497.7</v>
      </c>
      <c r="O6190" s="15" t="n">
        <f aca="false">N6190*L6190</f>
        <v>0</v>
      </c>
      <c r="P6190" s="15" t="n">
        <f aca="false">N6190-O6190</f>
        <v>497.7</v>
      </c>
      <c r="Q6190" s="15" t="n">
        <f aca="false">J6190*INDEX(dProdutos!$F$2:$F$47,MATCH(E6190,dProdutos!$A$2:$A$47,0))</f>
        <v>274.65</v>
      </c>
      <c r="R6190" s="15" t="n">
        <f aca="false">IF(I6190="Cancelado",0,P6190-Q6190)</f>
        <v>223.05</v>
      </c>
      <c r="S6190" s="17" t="str">
        <f aca="false">INDEX(dProdutos!$D$2:$D$47,MATCH(E6190,dProdutos!$A$2:$A$47,0))</f>
        <v>Moda Feminina</v>
      </c>
    </row>
    <row r="6191" customFormat="false" ht="15" hidden="false" customHeight="false" outlineLevel="0" collapsed="false">
      <c r="A6191" s="17" t="s">
        <v>5290</v>
      </c>
      <c r="B6191" s="17" t="n">
        <v>1</v>
      </c>
      <c r="C6191" s="21" t="n">
        <v>46063</v>
      </c>
      <c r="D6191" s="17" t="s">
        <v>520</v>
      </c>
      <c r="E6191" s="17" t="s">
        <v>141</v>
      </c>
      <c r="F6191" s="17" t="s">
        <v>1490</v>
      </c>
      <c r="G6191" s="17" t="s">
        <v>64</v>
      </c>
      <c r="H6191" s="17" t="s">
        <v>1523</v>
      </c>
      <c r="I6191" s="17" t="s">
        <v>1524</v>
      </c>
      <c r="J6191" s="17" t="n">
        <v>1</v>
      </c>
      <c r="K6191" s="15" t="n">
        <v>131.9</v>
      </c>
      <c r="L6191" s="22" t="n">
        <v>0</v>
      </c>
      <c r="M6191" s="15" t="n">
        <v>14.48</v>
      </c>
      <c r="N6191" s="15" t="n">
        <f aca="false">J6191*K6191</f>
        <v>131.9</v>
      </c>
      <c r="O6191" s="15" t="n">
        <f aca="false">N6191*L6191</f>
        <v>0</v>
      </c>
      <c r="P6191" s="15" t="n">
        <f aca="false">N6191-O6191</f>
        <v>131.9</v>
      </c>
      <c r="Q6191" s="15" t="n">
        <f aca="false">J6191*INDEX(dProdutos!$F$2:$F$47,MATCH(E6191,dProdutos!$A$2:$A$47,0))</f>
        <v>81.66</v>
      </c>
      <c r="R6191" s="15" t="n">
        <f aca="false">IF(I6191="Cancelado",0,P6191-Q6191)</f>
        <v>50.24</v>
      </c>
      <c r="S6191" s="17" t="str">
        <f aca="false">INDEX(dProdutos!$D$2:$D$47,MATCH(E6191,dProdutos!$A$2:$A$47,0))</f>
        <v>Acessórios</v>
      </c>
    </row>
    <row r="6192" customFormat="false" ht="15" hidden="false" customHeight="false" outlineLevel="0" collapsed="false">
      <c r="A6192" s="17" t="s">
        <v>5291</v>
      </c>
      <c r="B6192" s="17" t="n">
        <v>1</v>
      </c>
      <c r="C6192" s="21" t="n">
        <v>46063</v>
      </c>
      <c r="D6192" s="17" t="s">
        <v>699</v>
      </c>
      <c r="E6192" s="17" t="s">
        <v>138</v>
      </c>
      <c r="F6192" s="17" t="s">
        <v>1499</v>
      </c>
      <c r="G6192" s="17" t="s">
        <v>59</v>
      </c>
      <c r="H6192" s="17" t="s">
        <v>1537</v>
      </c>
      <c r="I6192" s="17" t="s">
        <v>1524</v>
      </c>
      <c r="J6192" s="17" t="n">
        <v>2</v>
      </c>
      <c r="K6192" s="15" t="n">
        <v>231.9</v>
      </c>
      <c r="L6192" s="22" t="n">
        <v>0</v>
      </c>
      <c r="M6192" s="15" t="n">
        <v>29.95</v>
      </c>
      <c r="N6192" s="15" t="n">
        <f aca="false">J6192*K6192</f>
        <v>463.8</v>
      </c>
      <c r="O6192" s="15" t="n">
        <f aca="false">N6192*L6192</f>
        <v>0</v>
      </c>
      <c r="P6192" s="15" t="n">
        <f aca="false">N6192-O6192</f>
        <v>463.8</v>
      </c>
      <c r="Q6192" s="15" t="n">
        <f aca="false">J6192*INDEX(dProdutos!$F$2:$F$47,MATCH(E6192,dProdutos!$A$2:$A$47,0))</f>
        <v>264.42</v>
      </c>
      <c r="R6192" s="15" t="n">
        <f aca="false">IF(I6192="Cancelado",0,P6192-Q6192)</f>
        <v>199.38</v>
      </c>
      <c r="S6192" s="17" t="str">
        <f aca="false">INDEX(dProdutos!$D$2:$D$47,MATCH(E6192,dProdutos!$A$2:$A$47,0))</f>
        <v>Calçados</v>
      </c>
    </row>
    <row r="6193" customFormat="false" ht="15" hidden="false" customHeight="false" outlineLevel="0" collapsed="false">
      <c r="A6193" s="17" t="s">
        <v>5292</v>
      </c>
      <c r="B6193" s="17" t="n">
        <v>1</v>
      </c>
      <c r="C6193" s="21" t="n">
        <v>46063</v>
      </c>
      <c r="D6193" s="17" t="s">
        <v>368</v>
      </c>
      <c r="E6193" s="17" t="s">
        <v>171</v>
      </c>
      <c r="F6193" s="17" t="s">
        <v>1499</v>
      </c>
      <c r="G6193" s="17" t="s">
        <v>62</v>
      </c>
      <c r="H6193" s="17" t="s">
        <v>1523</v>
      </c>
      <c r="I6193" s="17" t="s">
        <v>1524</v>
      </c>
      <c r="J6193" s="17" t="n">
        <v>1</v>
      </c>
      <c r="K6193" s="15" t="n">
        <v>246.9</v>
      </c>
      <c r="L6193" s="22" t="n">
        <v>0</v>
      </c>
      <c r="M6193" s="15" t="n">
        <v>28.24</v>
      </c>
      <c r="N6193" s="15" t="n">
        <f aca="false">J6193*K6193</f>
        <v>246.9</v>
      </c>
      <c r="O6193" s="15" t="n">
        <f aca="false">N6193*L6193</f>
        <v>0</v>
      </c>
      <c r="P6193" s="15" t="n">
        <f aca="false">N6193-O6193</f>
        <v>246.9</v>
      </c>
      <c r="Q6193" s="15" t="n">
        <f aca="false">J6193*INDEX(dProdutos!$F$2:$F$47,MATCH(E6193,dProdutos!$A$2:$A$47,0))</f>
        <v>103.61</v>
      </c>
      <c r="R6193" s="15" t="n">
        <f aca="false">IF(I6193="Cancelado",0,P6193-Q6193)</f>
        <v>143.29</v>
      </c>
      <c r="S6193" s="17" t="str">
        <f aca="false">INDEX(dProdutos!$D$2:$D$47,MATCH(E6193,dProdutos!$A$2:$A$47,0))</f>
        <v>Casa</v>
      </c>
    </row>
    <row r="6194" customFormat="false" ht="15" hidden="false" customHeight="false" outlineLevel="0" collapsed="false">
      <c r="A6194" s="17" t="s">
        <v>5292</v>
      </c>
      <c r="B6194" s="17" t="n">
        <v>2</v>
      </c>
      <c r="C6194" s="21" t="n">
        <v>46063</v>
      </c>
      <c r="D6194" s="17" t="s">
        <v>368</v>
      </c>
      <c r="E6194" s="17" t="s">
        <v>204</v>
      </c>
      <c r="F6194" s="17" t="s">
        <v>1499</v>
      </c>
      <c r="G6194" s="17" t="s">
        <v>62</v>
      </c>
      <c r="H6194" s="17" t="s">
        <v>1523</v>
      </c>
      <c r="I6194" s="17" t="s">
        <v>1524</v>
      </c>
      <c r="J6194" s="17" t="n">
        <v>1</v>
      </c>
      <c r="K6194" s="15" t="n">
        <v>64.9</v>
      </c>
      <c r="L6194" s="22" t="n">
        <v>0</v>
      </c>
      <c r="M6194" s="15" t="n">
        <v>0</v>
      </c>
      <c r="N6194" s="15" t="n">
        <f aca="false">J6194*K6194</f>
        <v>64.9</v>
      </c>
      <c r="O6194" s="15" t="n">
        <f aca="false">N6194*L6194</f>
        <v>0</v>
      </c>
      <c r="P6194" s="15" t="n">
        <f aca="false">N6194-O6194</f>
        <v>64.9</v>
      </c>
      <c r="Q6194" s="15" t="n">
        <f aca="false">J6194*INDEX(dProdutos!$F$2:$F$47,MATCH(E6194,dProdutos!$A$2:$A$47,0))</f>
        <v>27.52</v>
      </c>
      <c r="R6194" s="15" t="n">
        <f aca="false">IF(I6194="Cancelado",0,P6194-Q6194)</f>
        <v>37.38</v>
      </c>
      <c r="S6194" s="17" t="str">
        <f aca="false">INDEX(dProdutos!$D$2:$D$47,MATCH(E6194,dProdutos!$A$2:$A$47,0))</f>
        <v>Beleza</v>
      </c>
    </row>
    <row r="6195" customFormat="false" ht="15" hidden="false" customHeight="false" outlineLevel="0" collapsed="false">
      <c r="A6195" s="17" t="s">
        <v>5292</v>
      </c>
      <c r="B6195" s="17" t="n">
        <v>3</v>
      </c>
      <c r="C6195" s="21" t="n">
        <v>46063</v>
      </c>
      <c r="D6195" s="17" t="s">
        <v>368</v>
      </c>
      <c r="E6195" s="17" t="s">
        <v>156</v>
      </c>
      <c r="F6195" s="17" t="s">
        <v>1499</v>
      </c>
      <c r="G6195" s="17" t="s">
        <v>62</v>
      </c>
      <c r="H6195" s="17" t="s">
        <v>1523</v>
      </c>
      <c r="I6195" s="17" t="s">
        <v>1524</v>
      </c>
      <c r="J6195" s="17" t="n">
        <v>2</v>
      </c>
      <c r="K6195" s="15" t="n">
        <v>192.9</v>
      </c>
      <c r="L6195" s="22" t="n">
        <v>0</v>
      </c>
      <c r="M6195" s="15" t="n">
        <v>0</v>
      </c>
      <c r="N6195" s="15" t="n">
        <f aca="false">J6195*K6195</f>
        <v>385.8</v>
      </c>
      <c r="O6195" s="15" t="n">
        <f aca="false">N6195*L6195</f>
        <v>0</v>
      </c>
      <c r="P6195" s="15" t="n">
        <f aca="false">N6195-O6195</f>
        <v>385.8</v>
      </c>
      <c r="Q6195" s="15" t="n">
        <f aca="false">J6195*INDEX(dProdutos!$F$2:$F$47,MATCH(E6195,dProdutos!$A$2:$A$47,0))</f>
        <v>160.76</v>
      </c>
      <c r="R6195" s="15" t="n">
        <f aca="false">IF(I6195="Cancelado",0,P6195-Q6195)</f>
        <v>225.04</v>
      </c>
      <c r="S6195" s="17" t="str">
        <f aca="false">INDEX(dProdutos!$D$2:$D$47,MATCH(E6195,dProdutos!$A$2:$A$47,0))</f>
        <v>Acessórios</v>
      </c>
    </row>
    <row r="6196" customFormat="false" ht="15" hidden="false" customHeight="false" outlineLevel="0" collapsed="false">
      <c r="A6196" s="17" t="s">
        <v>5293</v>
      </c>
      <c r="B6196" s="17" t="n">
        <v>1</v>
      </c>
      <c r="C6196" s="21" t="n">
        <v>46063</v>
      </c>
      <c r="D6196" s="17" t="s">
        <v>461</v>
      </c>
      <c r="E6196" s="17" t="s">
        <v>195</v>
      </c>
      <c r="F6196" s="17" t="s">
        <v>1487</v>
      </c>
      <c r="G6196" s="17" t="s">
        <v>60</v>
      </c>
      <c r="H6196" s="17" t="s">
        <v>1537</v>
      </c>
      <c r="I6196" s="17" t="s">
        <v>1524</v>
      </c>
      <c r="J6196" s="17" t="n">
        <v>1</v>
      </c>
      <c r="K6196" s="15" t="n">
        <v>72.9</v>
      </c>
      <c r="L6196" s="22" t="n">
        <v>0</v>
      </c>
      <c r="M6196" s="15" t="n">
        <v>0</v>
      </c>
      <c r="N6196" s="15" t="n">
        <f aca="false">J6196*K6196</f>
        <v>72.9</v>
      </c>
      <c r="O6196" s="15" t="n">
        <f aca="false">N6196*L6196</f>
        <v>0</v>
      </c>
      <c r="P6196" s="15" t="n">
        <f aca="false">N6196-O6196</f>
        <v>72.9</v>
      </c>
      <c r="Q6196" s="15" t="n">
        <f aca="false">J6196*INDEX(dProdutos!$F$2:$F$47,MATCH(E6196,dProdutos!$A$2:$A$47,0))</f>
        <v>39.23</v>
      </c>
      <c r="R6196" s="15" t="n">
        <f aca="false">IF(I6196="Cancelado",0,P6196-Q6196)</f>
        <v>33.67</v>
      </c>
      <c r="S6196" s="17" t="str">
        <f aca="false">INDEX(dProdutos!$D$2:$D$47,MATCH(E6196,dProdutos!$A$2:$A$47,0))</f>
        <v>Eletrônicos</v>
      </c>
    </row>
    <row r="6197" customFormat="false" ht="15" hidden="false" customHeight="false" outlineLevel="0" collapsed="false">
      <c r="A6197" s="17" t="s">
        <v>5294</v>
      </c>
      <c r="B6197" s="17" t="n">
        <v>1</v>
      </c>
      <c r="C6197" s="21" t="n">
        <v>46063</v>
      </c>
      <c r="D6197" s="17" t="s">
        <v>379</v>
      </c>
      <c r="E6197" s="17" t="s">
        <v>153</v>
      </c>
      <c r="F6197" s="17" t="s">
        <v>1490</v>
      </c>
      <c r="G6197" s="17" t="s">
        <v>59</v>
      </c>
      <c r="H6197" s="17" t="s">
        <v>1537</v>
      </c>
      <c r="I6197" s="17" t="s">
        <v>1524</v>
      </c>
      <c r="J6197" s="17" t="n">
        <v>1</v>
      </c>
      <c r="K6197" s="15" t="n">
        <v>165.9</v>
      </c>
      <c r="L6197" s="22" t="n">
        <v>0.05</v>
      </c>
      <c r="M6197" s="15" t="n">
        <v>24.57</v>
      </c>
      <c r="N6197" s="15" t="n">
        <f aca="false">J6197*K6197</f>
        <v>165.9</v>
      </c>
      <c r="O6197" s="15" t="n">
        <f aca="false">N6197*L6197</f>
        <v>8.295</v>
      </c>
      <c r="P6197" s="15" t="n">
        <f aca="false">N6197-O6197</f>
        <v>157.605</v>
      </c>
      <c r="Q6197" s="15" t="n">
        <f aca="false">J6197*INDEX(dProdutos!$F$2:$F$47,MATCH(E6197,dProdutos!$A$2:$A$47,0))</f>
        <v>67.28</v>
      </c>
      <c r="R6197" s="15" t="n">
        <f aca="false">IF(I6197="Cancelado",0,P6197-Q6197)</f>
        <v>90.325</v>
      </c>
      <c r="S6197" s="17" t="str">
        <f aca="false">INDEX(dProdutos!$D$2:$D$47,MATCH(E6197,dProdutos!$A$2:$A$47,0))</f>
        <v>Acessórios</v>
      </c>
    </row>
    <row r="6198" customFormat="false" ht="15" hidden="false" customHeight="false" outlineLevel="0" collapsed="false">
      <c r="A6198" s="17" t="s">
        <v>5294</v>
      </c>
      <c r="B6198" s="17" t="n">
        <v>2</v>
      </c>
      <c r="C6198" s="21" t="n">
        <v>46063</v>
      </c>
      <c r="D6198" s="17" t="s">
        <v>379</v>
      </c>
      <c r="E6198" s="17" t="s">
        <v>132</v>
      </c>
      <c r="F6198" s="17" t="s">
        <v>1490</v>
      </c>
      <c r="G6198" s="17" t="s">
        <v>59</v>
      </c>
      <c r="H6198" s="17" t="s">
        <v>1537</v>
      </c>
      <c r="I6198" s="17" t="s">
        <v>1524</v>
      </c>
      <c r="J6198" s="17" t="n">
        <v>1</v>
      </c>
      <c r="K6198" s="15" t="n">
        <v>179.9</v>
      </c>
      <c r="L6198" s="22" t="n">
        <v>0</v>
      </c>
      <c r="M6198" s="15" t="n">
        <v>0</v>
      </c>
      <c r="N6198" s="15" t="n">
        <f aca="false">J6198*K6198</f>
        <v>179.9</v>
      </c>
      <c r="O6198" s="15" t="n">
        <f aca="false">N6198*L6198</f>
        <v>0</v>
      </c>
      <c r="P6198" s="15" t="n">
        <f aca="false">N6198-O6198</f>
        <v>179.9</v>
      </c>
      <c r="Q6198" s="15" t="n">
        <f aca="false">J6198*INDEX(dProdutos!$F$2:$F$47,MATCH(E6198,dProdutos!$A$2:$A$47,0))</f>
        <v>93.56</v>
      </c>
      <c r="R6198" s="15" t="n">
        <f aca="false">IF(I6198="Cancelado",0,P6198-Q6198)</f>
        <v>86.34</v>
      </c>
      <c r="S6198" s="17" t="str">
        <f aca="false">INDEX(dProdutos!$D$2:$D$47,MATCH(E6198,dProdutos!$A$2:$A$47,0))</f>
        <v>Calçados</v>
      </c>
    </row>
    <row r="6199" customFormat="false" ht="15" hidden="false" customHeight="false" outlineLevel="0" collapsed="false">
      <c r="A6199" s="17" t="s">
        <v>5295</v>
      </c>
      <c r="B6199" s="17" t="n">
        <v>1</v>
      </c>
      <c r="C6199" s="21" t="n">
        <v>46063</v>
      </c>
      <c r="D6199" s="17" t="s">
        <v>514</v>
      </c>
      <c r="E6199" s="17" t="s">
        <v>192</v>
      </c>
      <c r="F6199" s="17" t="s">
        <v>1495</v>
      </c>
      <c r="G6199" s="17" t="s">
        <v>59</v>
      </c>
      <c r="H6199" s="17" t="s">
        <v>1523</v>
      </c>
      <c r="I6199" s="17" t="s">
        <v>1541</v>
      </c>
      <c r="J6199" s="17" t="n">
        <v>1</v>
      </c>
      <c r="K6199" s="15" t="n">
        <v>245.9</v>
      </c>
      <c r="L6199" s="22" t="n">
        <v>0</v>
      </c>
      <c r="M6199" s="15" t="n">
        <v>0</v>
      </c>
      <c r="N6199" s="15" t="n">
        <f aca="false">J6199*K6199</f>
        <v>245.9</v>
      </c>
      <c r="O6199" s="15" t="n">
        <f aca="false">N6199*L6199</f>
        <v>0</v>
      </c>
      <c r="P6199" s="15" t="n">
        <f aca="false">N6199-O6199</f>
        <v>245.9</v>
      </c>
      <c r="Q6199" s="15" t="n">
        <f aca="false">J6199*INDEX(dProdutos!$F$2:$F$47,MATCH(E6199,dProdutos!$A$2:$A$47,0))</f>
        <v>107.78</v>
      </c>
      <c r="R6199" s="15" t="n">
        <f aca="false">IF(I6199="Cancelado",0,P6199-Q6199)</f>
        <v>138.12</v>
      </c>
      <c r="S6199" s="17" t="str">
        <f aca="false">INDEX(dProdutos!$D$2:$D$47,MATCH(E6199,dProdutos!$A$2:$A$47,0))</f>
        <v>Eletrônicos</v>
      </c>
    </row>
    <row r="6200" customFormat="false" ht="15" hidden="false" customHeight="false" outlineLevel="0" collapsed="false">
      <c r="A6200" s="17" t="s">
        <v>5295</v>
      </c>
      <c r="B6200" s="17" t="n">
        <v>2</v>
      </c>
      <c r="C6200" s="21" t="n">
        <v>46063</v>
      </c>
      <c r="D6200" s="17" t="s">
        <v>514</v>
      </c>
      <c r="E6200" s="17" t="s">
        <v>135</v>
      </c>
      <c r="F6200" s="17" t="s">
        <v>1495</v>
      </c>
      <c r="G6200" s="17" t="s">
        <v>59</v>
      </c>
      <c r="H6200" s="17" t="s">
        <v>1523</v>
      </c>
      <c r="I6200" s="17" t="s">
        <v>1541</v>
      </c>
      <c r="J6200" s="17" t="n">
        <v>1</v>
      </c>
      <c r="K6200" s="15" t="n">
        <v>200.9</v>
      </c>
      <c r="L6200" s="22" t="n">
        <v>0.1</v>
      </c>
      <c r="M6200" s="15" t="n">
        <v>0</v>
      </c>
      <c r="N6200" s="15" t="n">
        <f aca="false">J6200*K6200</f>
        <v>200.9</v>
      </c>
      <c r="O6200" s="15" t="n">
        <f aca="false">N6200*L6200</f>
        <v>20.09</v>
      </c>
      <c r="P6200" s="15" t="n">
        <f aca="false">N6200-O6200</f>
        <v>180.81</v>
      </c>
      <c r="Q6200" s="15" t="n">
        <f aca="false">J6200*INDEX(dProdutos!$F$2:$F$47,MATCH(E6200,dProdutos!$A$2:$A$47,0))</f>
        <v>80.73</v>
      </c>
      <c r="R6200" s="15" t="n">
        <f aca="false">IF(I6200="Cancelado",0,P6200-Q6200)</f>
        <v>100.08</v>
      </c>
      <c r="S6200" s="17" t="str">
        <f aca="false">INDEX(dProdutos!$D$2:$D$47,MATCH(E6200,dProdutos!$A$2:$A$47,0))</f>
        <v>Calçados</v>
      </c>
    </row>
    <row r="6201" customFormat="false" ht="15" hidden="false" customHeight="false" outlineLevel="0" collapsed="false">
      <c r="A6201" s="17" t="s">
        <v>5296</v>
      </c>
      <c r="B6201" s="17" t="n">
        <v>1</v>
      </c>
      <c r="C6201" s="21" t="n">
        <v>46064</v>
      </c>
      <c r="D6201" s="17" t="s">
        <v>1319</v>
      </c>
      <c r="E6201" s="17" t="s">
        <v>150</v>
      </c>
      <c r="F6201" s="17" t="s">
        <v>1493</v>
      </c>
      <c r="G6201" s="17" t="s">
        <v>59</v>
      </c>
      <c r="H6201" s="17" t="s">
        <v>1540</v>
      </c>
      <c r="I6201" s="17" t="s">
        <v>1524</v>
      </c>
      <c r="J6201" s="17" t="n">
        <v>1</v>
      </c>
      <c r="K6201" s="15" t="n">
        <v>71.9</v>
      </c>
      <c r="L6201" s="22" t="n">
        <v>0.05</v>
      </c>
      <c r="M6201" s="15" t="n">
        <v>0</v>
      </c>
      <c r="N6201" s="15" t="n">
        <f aca="false">J6201*K6201</f>
        <v>71.9</v>
      </c>
      <c r="O6201" s="15" t="n">
        <f aca="false">N6201*L6201</f>
        <v>3.595</v>
      </c>
      <c r="P6201" s="15" t="n">
        <f aca="false">N6201-O6201</f>
        <v>68.305</v>
      </c>
      <c r="Q6201" s="15" t="n">
        <f aca="false">J6201*INDEX(dProdutos!$F$2:$F$47,MATCH(E6201,dProdutos!$A$2:$A$47,0))</f>
        <v>27.38</v>
      </c>
      <c r="R6201" s="15" t="n">
        <f aca="false">IF(I6201="Cancelado",0,P6201-Q6201)</f>
        <v>40.925</v>
      </c>
      <c r="S6201" s="17" t="str">
        <f aca="false">INDEX(dProdutos!$D$2:$D$47,MATCH(E6201,dProdutos!$A$2:$A$47,0))</f>
        <v>Acessórios</v>
      </c>
    </row>
    <row r="6202" customFormat="false" ht="15" hidden="false" customHeight="false" outlineLevel="0" collapsed="false">
      <c r="A6202" s="17" t="s">
        <v>5297</v>
      </c>
      <c r="B6202" s="17" t="n">
        <v>1</v>
      </c>
      <c r="C6202" s="21" t="n">
        <v>46064</v>
      </c>
      <c r="D6202" s="17" t="s">
        <v>1474</v>
      </c>
      <c r="E6202" s="17" t="s">
        <v>210</v>
      </c>
      <c r="F6202" s="17" t="s">
        <v>1497</v>
      </c>
      <c r="G6202" s="17" t="s">
        <v>59</v>
      </c>
      <c r="H6202" s="17" t="s">
        <v>1537</v>
      </c>
      <c r="I6202" s="17" t="s">
        <v>1524</v>
      </c>
      <c r="J6202" s="17" t="n">
        <v>1</v>
      </c>
      <c r="K6202" s="15" t="n">
        <v>245.9</v>
      </c>
      <c r="L6202" s="22" t="n">
        <v>0</v>
      </c>
      <c r="M6202" s="15" t="n">
        <v>0</v>
      </c>
      <c r="N6202" s="15" t="n">
        <f aca="false">J6202*K6202</f>
        <v>245.9</v>
      </c>
      <c r="O6202" s="15" t="n">
        <f aca="false">N6202*L6202</f>
        <v>0</v>
      </c>
      <c r="P6202" s="15" t="n">
        <f aca="false">N6202-O6202</f>
        <v>245.9</v>
      </c>
      <c r="Q6202" s="15" t="n">
        <f aca="false">J6202*INDEX(dProdutos!$F$2:$F$47,MATCH(E6202,dProdutos!$A$2:$A$47,0))</f>
        <v>150.63</v>
      </c>
      <c r="R6202" s="15" t="n">
        <f aca="false">IF(I6202="Cancelado",0,P6202-Q6202)</f>
        <v>95.27</v>
      </c>
      <c r="S6202" s="17" t="str">
        <f aca="false">INDEX(dProdutos!$D$2:$D$47,MATCH(E6202,dProdutos!$A$2:$A$47,0))</f>
        <v>Beleza</v>
      </c>
    </row>
    <row r="6203" customFormat="false" ht="15" hidden="false" customHeight="false" outlineLevel="0" collapsed="false">
      <c r="A6203" s="17" t="s">
        <v>5297</v>
      </c>
      <c r="B6203" s="17" t="n">
        <v>2</v>
      </c>
      <c r="C6203" s="21" t="n">
        <v>46064</v>
      </c>
      <c r="D6203" s="17" t="s">
        <v>1474</v>
      </c>
      <c r="E6203" s="17" t="s">
        <v>156</v>
      </c>
      <c r="F6203" s="17" t="s">
        <v>1497</v>
      </c>
      <c r="G6203" s="17" t="s">
        <v>59</v>
      </c>
      <c r="H6203" s="17" t="s">
        <v>1537</v>
      </c>
      <c r="I6203" s="17" t="s">
        <v>1524</v>
      </c>
      <c r="J6203" s="17" t="n">
        <v>2</v>
      </c>
      <c r="K6203" s="15" t="n">
        <v>192.9</v>
      </c>
      <c r="L6203" s="22" t="n">
        <v>0.1</v>
      </c>
      <c r="M6203" s="15" t="n">
        <v>0</v>
      </c>
      <c r="N6203" s="15" t="n">
        <f aca="false">J6203*K6203</f>
        <v>385.8</v>
      </c>
      <c r="O6203" s="15" t="n">
        <f aca="false">N6203*L6203</f>
        <v>38.58</v>
      </c>
      <c r="P6203" s="15" t="n">
        <f aca="false">N6203-O6203</f>
        <v>347.22</v>
      </c>
      <c r="Q6203" s="15" t="n">
        <f aca="false">J6203*INDEX(dProdutos!$F$2:$F$47,MATCH(E6203,dProdutos!$A$2:$A$47,0))</f>
        <v>160.76</v>
      </c>
      <c r="R6203" s="15" t="n">
        <f aca="false">IF(I6203="Cancelado",0,P6203-Q6203)</f>
        <v>186.46</v>
      </c>
      <c r="S6203" s="17" t="str">
        <f aca="false">INDEX(dProdutos!$D$2:$D$47,MATCH(E6203,dProdutos!$A$2:$A$47,0))</f>
        <v>Acessórios</v>
      </c>
    </row>
    <row r="6204" customFormat="false" ht="15" hidden="false" customHeight="false" outlineLevel="0" collapsed="false">
      <c r="A6204" s="17" t="s">
        <v>5297</v>
      </c>
      <c r="B6204" s="17" t="n">
        <v>3</v>
      </c>
      <c r="C6204" s="21" t="n">
        <v>46064</v>
      </c>
      <c r="D6204" s="17" t="s">
        <v>1474</v>
      </c>
      <c r="E6204" s="17" t="s">
        <v>73</v>
      </c>
      <c r="F6204" s="17" t="s">
        <v>1497</v>
      </c>
      <c r="G6204" s="17" t="s">
        <v>59</v>
      </c>
      <c r="H6204" s="17" t="s">
        <v>1537</v>
      </c>
      <c r="I6204" s="17" t="s">
        <v>1524</v>
      </c>
      <c r="J6204" s="17" t="n">
        <v>1</v>
      </c>
      <c r="K6204" s="15" t="n">
        <v>179.9</v>
      </c>
      <c r="L6204" s="22" t="n">
        <v>0</v>
      </c>
      <c r="M6204" s="15" t="n">
        <v>0</v>
      </c>
      <c r="N6204" s="15" t="n">
        <f aca="false">J6204*K6204</f>
        <v>179.9</v>
      </c>
      <c r="O6204" s="15" t="n">
        <f aca="false">N6204*L6204</f>
        <v>0</v>
      </c>
      <c r="P6204" s="15" t="n">
        <f aca="false">N6204-O6204</f>
        <v>179.9</v>
      </c>
      <c r="Q6204" s="15" t="n">
        <f aca="false">J6204*INDEX(dProdutos!$F$2:$F$47,MATCH(E6204,dProdutos!$A$2:$A$47,0))</f>
        <v>69.44</v>
      </c>
      <c r="R6204" s="15" t="n">
        <f aca="false">IF(I6204="Cancelado",0,P6204-Q6204)</f>
        <v>110.46</v>
      </c>
      <c r="S6204" s="17" t="str">
        <f aca="false">INDEX(dProdutos!$D$2:$D$47,MATCH(E6204,dProdutos!$A$2:$A$47,0))</f>
        <v>Moda Feminina</v>
      </c>
    </row>
    <row r="6205" customFormat="false" ht="15" hidden="false" customHeight="false" outlineLevel="0" collapsed="false">
      <c r="A6205" s="17" t="s">
        <v>5298</v>
      </c>
      <c r="B6205" s="17" t="n">
        <v>1</v>
      </c>
      <c r="C6205" s="21" t="n">
        <v>46064</v>
      </c>
      <c r="D6205" s="17" t="s">
        <v>531</v>
      </c>
      <c r="E6205" s="17" t="s">
        <v>141</v>
      </c>
      <c r="F6205" s="17" t="s">
        <v>1493</v>
      </c>
      <c r="G6205" s="17" t="s">
        <v>64</v>
      </c>
      <c r="H6205" s="17" t="s">
        <v>1537</v>
      </c>
      <c r="I6205" s="17" t="s">
        <v>1524</v>
      </c>
      <c r="J6205" s="17" t="n">
        <v>1</v>
      </c>
      <c r="K6205" s="15" t="n">
        <v>131.9</v>
      </c>
      <c r="L6205" s="22" t="n">
        <v>0.2</v>
      </c>
      <c r="M6205" s="15" t="n">
        <v>10.17</v>
      </c>
      <c r="N6205" s="15" t="n">
        <f aca="false">J6205*K6205</f>
        <v>131.9</v>
      </c>
      <c r="O6205" s="15" t="n">
        <f aca="false">N6205*L6205</f>
        <v>26.38</v>
      </c>
      <c r="P6205" s="15" t="n">
        <f aca="false">N6205-O6205</f>
        <v>105.52</v>
      </c>
      <c r="Q6205" s="15" t="n">
        <f aca="false">J6205*INDEX(dProdutos!$F$2:$F$47,MATCH(E6205,dProdutos!$A$2:$A$47,0))</f>
        <v>81.66</v>
      </c>
      <c r="R6205" s="15" t="n">
        <f aca="false">IF(I6205="Cancelado",0,P6205-Q6205)</f>
        <v>23.86</v>
      </c>
      <c r="S6205" s="17" t="str">
        <f aca="false">INDEX(dProdutos!$D$2:$D$47,MATCH(E6205,dProdutos!$A$2:$A$47,0))</f>
        <v>Acessórios</v>
      </c>
    </row>
    <row r="6206" customFormat="false" ht="15" hidden="false" customHeight="false" outlineLevel="0" collapsed="false">
      <c r="A6206" s="17" t="s">
        <v>5298</v>
      </c>
      <c r="B6206" s="17" t="n">
        <v>2</v>
      </c>
      <c r="C6206" s="21" t="n">
        <v>46064</v>
      </c>
      <c r="D6206" s="17" t="s">
        <v>531</v>
      </c>
      <c r="E6206" s="17" t="s">
        <v>156</v>
      </c>
      <c r="F6206" s="17" t="s">
        <v>1493</v>
      </c>
      <c r="G6206" s="17" t="s">
        <v>64</v>
      </c>
      <c r="H6206" s="17" t="s">
        <v>1537</v>
      </c>
      <c r="I6206" s="17" t="s">
        <v>1524</v>
      </c>
      <c r="J6206" s="17" t="n">
        <v>3</v>
      </c>
      <c r="K6206" s="15" t="n">
        <v>192.9</v>
      </c>
      <c r="L6206" s="22" t="n">
        <v>0</v>
      </c>
      <c r="M6206" s="15" t="n">
        <v>0</v>
      </c>
      <c r="N6206" s="15" t="n">
        <f aca="false">J6206*K6206</f>
        <v>578.7</v>
      </c>
      <c r="O6206" s="15" t="n">
        <f aca="false">N6206*L6206</f>
        <v>0</v>
      </c>
      <c r="P6206" s="15" t="n">
        <f aca="false">N6206-O6206</f>
        <v>578.7</v>
      </c>
      <c r="Q6206" s="15" t="n">
        <f aca="false">J6206*INDEX(dProdutos!$F$2:$F$47,MATCH(E6206,dProdutos!$A$2:$A$47,0))</f>
        <v>241.14</v>
      </c>
      <c r="R6206" s="15" t="n">
        <f aca="false">IF(I6206="Cancelado",0,P6206-Q6206)</f>
        <v>337.56</v>
      </c>
      <c r="S6206" s="17" t="str">
        <f aca="false">INDEX(dProdutos!$D$2:$D$47,MATCH(E6206,dProdutos!$A$2:$A$47,0))</f>
        <v>Acessórios</v>
      </c>
    </row>
    <row r="6207" customFormat="false" ht="15" hidden="false" customHeight="false" outlineLevel="0" collapsed="false">
      <c r="A6207" s="17" t="s">
        <v>5299</v>
      </c>
      <c r="B6207" s="17" t="n">
        <v>1</v>
      </c>
      <c r="C6207" s="21" t="n">
        <v>46064</v>
      </c>
      <c r="D6207" s="17" t="s">
        <v>757</v>
      </c>
      <c r="E6207" s="17" t="s">
        <v>177</v>
      </c>
      <c r="F6207" s="17" t="s">
        <v>1501</v>
      </c>
      <c r="G6207" s="17" t="s">
        <v>60</v>
      </c>
      <c r="H6207" s="17" t="s">
        <v>1523</v>
      </c>
      <c r="I6207" s="17" t="s">
        <v>1524</v>
      </c>
      <c r="J6207" s="17" t="n">
        <v>1</v>
      </c>
      <c r="K6207" s="15" t="n">
        <v>257.9</v>
      </c>
      <c r="L6207" s="22" t="n">
        <v>0</v>
      </c>
      <c r="M6207" s="15" t="n">
        <v>20.27</v>
      </c>
      <c r="N6207" s="15" t="n">
        <f aca="false">J6207*K6207</f>
        <v>257.9</v>
      </c>
      <c r="O6207" s="15" t="n">
        <f aca="false">N6207*L6207</f>
        <v>0</v>
      </c>
      <c r="P6207" s="15" t="n">
        <f aca="false">N6207-O6207</f>
        <v>257.9</v>
      </c>
      <c r="Q6207" s="15" t="n">
        <f aca="false">J6207*INDEX(dProdutos!$F$2:$F$47,MATCH(E6207,dProdutos!$A$2:$A$47,0))</f>
        <v>138.23</v>
      </c>
      <c r="R6207" s="15" t="n">
        <f aca="false">IF(I6207="Cancelado",0,P6207-Q6207)</f>
        <v>119.67</v>
      </c>
      <c r="S6207" s="17" t="str">
        <f aca="false">INDEX(dProdutos!$D$2:$D$47,MATCH(E6207,dProdutos!$A$2:$A$47,0))</f>
        <v>Casa</v>
      </c>
    </row>
    <row r="6208" customFormat="false" ht="15" hidden="false" customHeight="false" outlineLevel="0" collapsed="false">
      <c r="A6208" s="17" t="s">
        <v>5299</v>
      </c>
      <c r="B6208" s="17" t="n">
        <v>2</v>
      </c>
      <c r="C6208" s="21" t="n">
        <v>46064</v>
      </c>
      <c r="D6208" s="17" t="s">
        <v>757</v>
      </c>
      <c r="E6208" s="17" t="s">
        <v>114</v>
      </c>
      <c r="F6208" s="17" t="s">
        <v>1501</v>
      </c>
      <c r="G6208" s="17" t="s">
        <v>60</v>
      </c>
      <c r="H6208" s="17" t="s">
        <v>1523</v>
      </c>
      <c r="I6208" s="17" t="s">
        <v>1524</v>
      </c>
      <c r="J6208" s="17" t="n">
        <v>1</v>
      </c>
      <c r="K6208" s="15" t="n">
        <v>202.9</v>
      </c>
      <c r="L6208" s="22" t="n">
        <v>0.1</v>
      </c>
      <c r="M6208" s="15" t="n">
        <v>0</v>
      </c>
      <c r="N6208" s="15" t="n">
        <f aca="false">J6208*K6208</f>
        <v>202.9</v>
      </c>
      <c r="O6208" s="15" t="n">
        <f aca="false">N6208*L6208</f>
        <v>20.29</v>
      </c>
      <c r="P6208" s="15" t="n">
        <f aca="false">N6208-O6208</f>
        <v>182.61</v>
      </c>
      <c r="Q6208" s="15" t="n">
        <f aca="false">J6208*INDEX(dProdutos!$F$2:$F$47,MATCH(E6208,dProdutos!$A$2:$A$47,0))</f>
        <v>110.39</v>
      </c>
      <c r="R6208" s="15" t="n">
        <f aca="false">IF(I6208="Cancelado",0,P6208-Q6208)</f>
        <v>72.22</v>
      </c>
      <c r="S6208" s="17" t="str">
        <f aca="false">INDEX(dProdutos!$D$2:$D$47,MATCH(E6208,dProdutos!$A$2:$A$47,0))</f>
        <v>Moda Masculina</v>
      </c>
    </row>
    <row r="6209" customFormat="false" ht="15" hidden="false" customHeight="false" outlineLevel="0" collapsed="false">
      <c r="A6209" s="17" t="s">
        <v>5300</v>
      </c>
      <c r="B6209" s="17" t="n">
        <v>1</v>
      </c>
      <c r="C6209" s="21" t="n">
        <v>46064</v>
      </c>
      <c r="D6209" s="17" t="s">
        <v>1248</v>
      </c>
      <c r="E6209" s="17" t="s">
        <v>81</v>
      </c>
      <c r="F6209" s="17" t="s">
        <v>1490</v>
      </c>
      <c r="G6209" s="17" t="s">
        <v>59</v>
      </c>
      <c r="H6209" s="17" t="s">
        <v>1523</v>
      </c>
      <c r="I6209" s="17" t="s">
        <v>1524</v>
      </c>
      <c r="J6209" s="17" t="n">
        <v>1</v>
      </c>
      <c r="K6209" s="15" t="n">
        <v>64.9</v>
      </c>
      <c r="L6209" s="22" t="n">
        <v>0</v>
      </c>
      <c r="M6209" s="15" t="n">
        <v>33.19</v>
      </c>
      <c r="N6209" s="15" t="n">
        <f aca="false">J6209*K6209</f>
        <v>64.9</v>
      </c>
      <c r="O6209" s="15" t="n">
        <f aca="false">N6209*L6209</f>
        <v>0</v>
      </c>
      <c r="P6209" s="15" t="n">
        <f aca="false">N6209-O6209</f>
        <v>64.9</v>
      </c>
      <c r="Q6209" s="15" t="n">
        <f aca="false">J6209*INDEX(dProdutos!$F$2:$F$47,MATCH(E6209,dProdutos!$A$2:$A$47,0))</f>
        <v>26.12</v>
      </c>
      <c r="R6209" s="15" t="n">
        <f aca="false">IF(I6209="Cancelado",0,P6209-Q6209)</f>
        <v>38.78</v>
      </c>
      <c r="S6209" s="17" t="str">
        <f aca="false">INDEX(dProdutos!$D$2:$D$47,MATCH(E6209,dProdutos!$A$2:$A$47,0))</f>
        <v>Moda Feminina</v>
      </c>
    </row>
    <row r="6210" customFormat="false" ht="15" hidden="false" customHeight="false" outlineLevel="0" collapsed="false">
      <c r="A6210" s="17" t="s">
        <v>5301</v>
      </c>
      <c r="B6210" s="17" t="n">
        <v>1</v>
      </c>
      <c r="C6210" s="21" t="n">
        <v>46065</v>
      </c>
      <c r="D6210" s="17" t="s">
        <v>801</v>
      </c>
      <c r="E6210" s="17" t="s">
        <v>192</v>
      </c>
      <c r="F6210" s="17" t="s">
        <v>1503</v>
      </c>
      <c r="G6210" s="17" t="s">
        <v>62</v>
      </c>
      <c r="H6210" s="17" t="s">
        <v>1523</v>
      </c>
      <c r="I6210" s="17" t="s">
        <v>1524</v>
      </c>
      <c r="J6210" s="17" t="n">
        <v>1</v>
      </c>
      <c r="K6210" s="15" t="n">
        <v>245.9</v>
      </c>
      <c r="L6210" s="22" t="n">
        <v>0.05</v>
      </c>
      <c r="M6210" s="15" t="n">
        <v>18.09</v>
      </c>
      <c r="N6210" s="15" t="n">
        <f aca="false">J6210*K6210</f>
        <v>245.9</v>
      </c>
      <c r="O6210" s="15" t="n">
        <f aca="false">N6210*L6210</f>
        <v>12.295</v>
      </c>
      <c r="P6210" s="15" t="n">
        <f aca="false">N6210-O6210</f>
        <v>233.605</v>
      </c>
      <c r="Q6210" s="15" t="n">
        <f aca="false">J6210*INDEX(dProdutos!$F$2:$F$47,MATCH(E6210,dProdutos!$A$2:$A$47,0))</f>
        <v>107.78</v>
      </c>
      <c r="R6210" s="15" t="n">
        <f aca="false">IF(I6210="Cancelado",0,P6210-Q6210)</f>
        <v>125.825</v>
      </c>
      <c r="S6210" s="17" t="str">
        <f aca="false">INDEX(dProdutos!$D$2:$D$47,MATCH(E6210,dProdutos!$A$2:$A$47,0))</f>
        <v>Eletrônicos</v>
      </c>
    </row>
    <row r="6211" customFormat="false" ht="15" hidden="false" customHeight="false" outlineLevel="0" collapsed="false">
      <c r="A6211" s="17" t="s">
        <v>5301</v>
      </c>
      <c r="B6211" s="17" t="n">
        <v>2</v>
      </c>
      <c r="C6211" s="21" t="n">
        <v>46065</v>
      </c>
      <c r="D6211" s="17" t="s">
        <v>801</v>
      </c>
      <c r="E6211" s="17" t="s">
        <v>192</v>
      </c>
      <c r="F6211" s="17" t="s">
        <v>1503</v>
      </c>
      <c r="G6211" s="17" t="s">
        <v>62</v>
      </c>
      <c r="H6211" s="17" t="s">
        <v>1523</v>
      </c>
      <c r="I6211" s="17" t="s">
        <v>1524</v>
      </c>
      <c r="J6211" s="17" t="n">
        <v>1</v>
      </c>
      <c r="K6211" s="15" t="n">
        <v>245.9</v>
      </c>
      <c r="L6211" s="22" t="n">
        <v>0.2</v>
      </c>
      <c r="M6211" s="15" t="n">
        <v>0</v>
      </c>
      <c r="N6211" s="15" t="n">
        <f aca="false">J6211*K6211</f>
        <v>245.9</v>
      </c>
      <c r="O6211" s="15" t="n">
        <f aca="false">N6211*L6211</f>
        <v>49.18</v>
      </c>
      <c r="P6211" s="15" t="n">
        <f aca="false">N6211-O6211</f>
        <v>196.72</v>
      </c>
      <c r="Q6211" s="15" t="n">
        <f aca="false">J6211*INDEX(dProdutos!$F$2:$F$47,MATCH(E6211,dProdutos!$A$2:$A$47,0))</f>
        <v>107.78</v>
      </c>
      <c r="R6211" s="15" t="n">
        <f aca="false">IF(I6211="Cancelado",0,P6211-Q6211)</f>
        <v>88.94</v>
      </c>
      <c r="S6211" s="17" t="str">
        <f aca="false">INDEX(dProdutos!$D$2:$D$47,MATCH(E6211,dProdutos!$A$2:$A$47,0))</f>
        <v>Eletrônicos</v>
      </c>
    </row>
    <row r="6212" customFormat="false" ht="15" hidden="false" customHeight="false" outlineLevel="0" collapsed="false">
      <c r="A6212" s="17" t="s">
        <v>5302</v>
      </c>
      <c r="B6212" s="17" t="n">
        <v>1</v>
      </c>
      <c r="C6212" s="21" t="n">
        <v>46065</v>
      </c>
      <c r="D6212" s="17" t="s">
        <v>683</v>
      </c>
      <c r="E6212" s="17" t="s">
        <v>126</v>
      </c>
      <c r="F6212" s="17" t="s">
        <v>1490</v>
      </c>
      <c r="G6212" s="17" t="s">
        <v>63</v>
      </c>
      <c r="H6212" s="17" t="s">
        <v>1537</v>
      </c>
      <c r="I6212" s="17" t="s">
        <v>1524</v>
      </c>
      <c r="J6212" s="17" t="n">
        <v>1</v>
      </c>
      <c r="K6212" s="15" t="n">
        <v>296.9</v>
      </c>
      <c r="L6212" s="22" t="n">
        <v>0</v>
      </c>
      <c r="M6212" s="15" t="n">
        <v>0</v>
      </c>
      <c r="N6212" s="15" t="n">
        <f aca="false">J6212*K6212</f>
        <v>296.9</v>
      </c>
      <c r="O6212" s="15" t="n">
        <f aca="false">N6212*L6212</f>
        <v>0</v>
      </c>
      <c r="P6212" s="15" t="n">
        <f aca="false">N6212-O6212</f>
        <v>296.9</v>
      </c>
      <c r="Q6212" s="15" t="n">
        <f aca="false">J6212*INDEX(dProdutos!$F$2:$F$47,MATCH(E6212,dProdutos!$A$2:$A$47,0))</f>
        <v>135.24</v>
      </c>
      <c r="R6212" s="15" t="n">
        <f aca="false">IF(I6212="Cancelado",0,P6212-Q6212)</f>
        <v>161.66</v>
      </c>
      <c r="S6212" s="17" t="str">
        <f aca="false">INDEX(dProdutos!$D$2:$D$47,MATCH(E6212,dProdutos!$A$2:$A$47,0))</f>
        <v>Calçados</v>
      </c>
    </row>
    <row r="6213" customFormat="false" ht="15" hidden="false" customHeight="false" outlineLevel="0" collapsed="false">
      <c r="A6213" s="17" t="s">
        <v>5302</v>
      </c>
      <c r="B6213" s="17" t="n">
        <v>2</v>
      </c>
      <c r="C6213" s="21" t="n">
        <v>46065</v>
      </c>
      <c r="D6213" s="17" t="s">
        <v>683</v>
      </c>
      <c r="E6213" s="17" t="s">
        <v>108</v>
      </c>
      <c r="F6213" s="17" t="s">
        <v>1490</v>
      </c>
      <c r="G6213" s="17" t="s">
        <v>63</v>
      </c>
      <c r="H6213" s="17" t="s">
        <v>1537</v>
      </c>
      <c r="I6213" s="17" t="s">
        <v>1524</v>
      </c>
      <c r="J6213" s="17" t="n">
        <v>2</v>
      </c>
      <c r="K6213" s="15" t="n">
        <v>265.9</v>
      </c>
      <c r="L6213" s="22" t="n">
        <v>0.1</v>
      </c>
      <c r="M6213" s="15" t="n">
        <v>0</v>
      </c>
      <c r="N6213" s="15" t="n">
        <f aca="false">J6213*K6213</f>
        <v>531.8</v>
      </c>
      <c r="O6213" s="15" t="n">
        <f aca="false">N6213*L6213</f>
        <v>53.18</v>
      </c>
      <c r="P6213" s="15" t="n">
        <f aca="false">N6213-O6213</f>
        <v>478.62</v>
      </c>
      <c r="Q6213" s="15" t="n">
        <f aca="false">J6213*INDEX(dProdutos!$F$2:$F$47,MATCH(E6213,dProdutos!$A$2:$A$47,0))</f>
        <v>311.24</v>
      </c>
      <c r="R6213" s="15" t="n">
        <f aca="false">IF(I6213="Cancelado",0,P6213-Q6213)</f>
        <v>167.38</v>
      </c>
      <c r="S6213" s="17" t="str">
        <f aca="false">INDEX(dProdutos!$D$2:$D$47,MATCH(E6213,dProdutos!$A$2:$A$47,0))</f>
        <v>Moda Masculina</v>
      </c>
    </row>
    <row r="6214" customFormat="false" ht="15" hidden="false" customHeight="false" outlineLevel="0" collapsed="false">
      <c r="A6214" s="17" t="s">
        <v>5302</v>
      </c>
      <c r="B6214" s="17" t="n">
        <v>3</v>
      </c>
      <c r="C6214" s="21" t="n">
        <v>46065</v>
      </c>
      <c r="D6214" s="17" t="s">
        <v>683</v>
      </c>
      <c r="E6214" s="17" t="s">
        <v>95</v>
      </c>
      <c r="F6214" s="17" t="s">
        <v>1490</v>
      </c>
      <c r="G6214" s="17" t="s">
        <v>63</v>
      </c>
      <c r="H6214" s="17" t="s">
        <v>1537</v>
      </c>
      <c r="I6214" s="17" t="s">
        <v>1524</v>
      </c>
      <c r="J6214" s="17" t="n">
        <v>1</v>
      </c>
      <c r="K6214" s="15" t="n">
        <v>77.9</v>
      </c>
      <c r="L6214" s="22" t="n">
        <v>0</v>
      </c>
      <c r="M6214" s="15" t="n">
        <v>0</v>
      </c>
      <c r="N6214" s="15" t="n">
        <f aca="false">J6214*K6214</f>
        <v>77.9</v>
      </c>
      <c r="O6214" s="15" t="n">
        <f aca="false">N6214*L6214</f>
        <v>0</v>
      </c>
      <c r="P6214" s="15" t="n">
        <f aca="false">N6214-O6214</f>
        <v>77.9</v>
      </c>
      <c r="Q6214" s="15" t="n">
        <f aca="false">J6214*INDEX(dProdutos!$F$2:$F$47,MATCH(E6214,dProdutos!$A$2:$A$47,0))</f>
        <v>36.71</v>
      </c>
      <c r="R6214" s="15" t="n">
        <f aca="false">IF(I6214="Cancelado",0,P6214-Q6214)</f>
        <v>41.19</v>
      </c>
      <c r="S6214" s="17" t="str">
        <f aca="false">INDEX(dProdutos!$D$2:$D$47,MATCH(E6214,dProdutos!$A$2:$A$47,0))</f>
        <v>Moda Feminina</v>
      </c>
    </row>
    <row r="6215" customFormat="false" ht="15" hidden="false" customHeight="false" outlineLevel="0" collapsed="false">
      <c r="A6215" s="17" t="s">
        <v>5302</v>
      </c>
      <c r="B6215" s="17" t="n">
        <v>4</v>
      </c>
      <c r="C6215" s="21" t="n">
        <v>46065</v>
      </c>
      <c r="D6215" s="17" t="s">
        <v>683</v>
      </c>
      <c r="E6215" s="17" t="s">
        <v>135</v>
      </c>
      <c r="F6215" s="17" t="s">
        <v>1490</v>
      </c>
      <c r="G6215" s="17" t="s">
        <v>63</v>
      </c>
      <c r="H6215" s="17" t="s">
        <v>1537</v>
      </c>
      <c r="I6215" s="17" t="s">
        <v>1524</v>
      </c>
      <c r="J6215" s="17" t="n">
        <v>2</v>
      </c>
      <c r="K6215" s="15" t="n">
        <v>200.9</v>
      </c>
      <c r="L6215" s="22" t="n">
        <v>0</v>
      </c>
      <c r="M6215" s="15" t="n">
        <v>0</v>
      </c>
      <c r="N6215" s="15" t="n">
        <f aca="false">J6215*K6215</f>
        <v>401.8</v>
      </c>
      <c r="O6215" s="15" t="n">
        <f aca="false">N6215*L6215</f>
        <v>0</v>
      </c>
      <c r="P6215" s="15" t="n">
        <f aca="false">N6215-O6215</f>
        <v>401.8</v>
      </c>
      <c r="Q6215" s="15" t="n">
        <f aca="false">J6215*INDEX(dProdutos!$F$2:$F$47,MATCH(E6215,dProdutos!$A$2:$A$47,0))</f>
        <v>161.46</v>
      </c>
      <c r="R6215" s="15" t="n">
        <f aca="false">IF(I6215="Cancelado",0,P6215-Q6215)</f>
        <v>240.34</v>
      </c>
      <c r="S6215" s="17" t="str">
        <f aca="false">INDEX(dProdutos!$D$2:$D$47,MATCH(E6215,dProdutos!$A$2:$A$47,0))</f>
        <v>Calçados</v>
      </c>
    </row>
    <row r="6216" customFormat="false" ht="15" hidden="false" customHeight="false" outlineLevel="0" collapsed="false">
      <c r="A6216" s="17" t="s">
        <v>5303</v>
      </c>
      <c r="B6216" s="17" t="n">
        <v>1</v>
      </c>
      <c r="C6216" s="21" t="n">
        <v>46065</v>
      </c>
      <c r="D6216" s="17" t="s">
        <v>1301</v>
      </c>
      <c r="E6216" s="17" t="s">
        <v>135</v>
      </c>
      <c r="F6216" s="17" t="s">
        <v>1497</v>
      </c>
      <c r="G6216" s="17" t="s">
        <v>60</v>
      </c>
      <c r="H6216" s="17" t="s">
        <v>1537</v>
      </c>
      <c r="I6216" s="17" t="s">
        <v>1524</v>
      </c>
      <c r="J6216" s="17" t="n">
        <v>1</v>
      </c>
      <c r="K6216" s="15" t="n">
        <v>200.9</v>
      </c>
      <c r="L6216" s="22" t="n">
        <v>0</v>
      </c>
      <c r="M6216" s="15" t="n">
        <v>0</v>
      </c>
      <c r="N6216" s="15" t="n">
        <f aca="false">J6216*K6216</f>
        <v>200.9</v>
      </c>
      <c r="O6216" s="15" t="n">
        <f aca="false">N6216*L6216</f>
        <v>0</v>
      </c>
      <c r="P6216" s="15" t="n">
        <f aca="false">N6216-O6216</f>
        <v>200.9</v>
      </c>
      <c r="Q6216" s="15" t="n">
        <f aca="false">J6216*INDEX(dProdutos!$F$2:$F$47,MATCH(E6216,dProdutos!$A$2:$A$47,0))</f>
        <v>80.73</v>
      </c>
      <c r="R6216" s="15" t="n">
        <f aca="false">IF(I6216="Cancelado",0,P6216-Q6216)</f>
        <v>120.17</v>
      </c>
      <c r="S6216" s="17" t="str">
        <f aca="false">INDEX(dProdutos!$D$2:$D$47,MATCH(E6216,dProdutos!$A$2:$A$47,0))</f>
        <v>Calçados</v>
      </c>
    </row>
    <row r="6217" customFormat="false" ht="15" hidden="false" customHeight="false" outlineLevel="0" collapsed="false">
      <c r="A6217" s="17" t="s">
        <v>5303</v>
      </c>
      <c r="B6217" s="17" t="n">
        <v>2</v>
      </c>
      <c r="C6217" s="21" t="n">
        <v>46065</v>
      </c>
      <c r="D6217" s="17" t="s">
        <v>1301</v>
      </c>
      <c r="E6217" s="17" t="s">
        <v>95</v>
      </c>
      <c r="F6217" s="17" t="s">
        <v>1497</v>
      </c>
      <c r="G6217" s="17" t="s">
        <v>60</v>
      </c>
      <c r="H6217" s="17" t="s">
        <v>1537</v>
      </c>
      <c r="I6217" s="17" t="s">
        <v>1524</v>
      </c>
      <c r="J6217" s="17" t="n">
        <v>1</v>
      </c>
      <c r="K6217" s="15" t="n">
        <v>77.9</v>
      </c>
      <c r="L6217" s="22" t="n">
        <v>0.1</v>
      </c>
      <c r="M6217" s="15" t="n">
        <v>0</v>
      </c>
      <c r="N6217" s="15" t="n">
        <f aca="false">J6217*K6217</f>
        <v>77.9</v>
      </c>
      <c r="O6217" s="15" t="n">
        <f aca="false">N6217*L6217</f>
        <v>7.79</v>
      </c>
      <c r="P6217" s="15" t="n">
        <f aca="false">N6217-O6217</f>
        <v>70.11</v>
      </c>
      <c r="Q6217" s="15" t="n">
        <f aca="false">J6217*INDEX(dProdutos!$F$2:$F$47,MATCH(E6217,dProdutos!$A$2:$A$47,0))</f>
        <v>36.71</v>
      </c>
      <c r="R6217" s="15" t="n">
        <f aca="false">IF(I6217="Cancelado",0,P6217-Q6217)</f>
        <v>33.4</v>
      </c>
      <c r="S6217" s="17" t="str">
        <f aca="false">INDEX(dProdutos!$D$2:$D$47,MATCH(E6217,dProdutos!$A$2:$A$47,0))</f>
        <v>Moda Feminina</v>
      </c>
    </row>
    <row r="6218" customFormat="false" ht="15" hidden="false" customHeight="false" outlineLevel="0" collapsed="false">
      <c r="A6218" s="17" t="s">
        <v>5303</v>
      </c>
      <c r="B6218" s="17" t="n">
        <v>3</v>
      </c>
      <c r="C6218" s="21" t="n">
        <v>46065</v>
      </c>
      <c r="D6218" s="17" t="s">
        <v>1301</v>
      </c>
      <c r="E6218" s="17" t="s">
        <v>162</v>
      </c>
      <c r="F6218" s="17" t="s">
        <v>1497</v>
      </c>
      <c r="G6218" s="17" t="s">
        <v>60</v>
      </c>
      <c r="H6218" s="17" t="s">
        <v>1537</v>
      </c>
      <c r="I6218" s="17" t="s">
        <v>1524</v>
      </c>
      <c r="J6218" s="17" t="n">
        <v>3</v>
      </c>
      <c r="K6218" s="15" t="n">
        <v>231.9</v>
      </c>
      <c r="L6218" s="22" t="n">
        <v>0</v>
      </c>
      <c r="M6218" s="15" t="n">
        <v>0</v>
      </c>
      <c r="N6218" s="15" t="n">
        <f aca="false">J6218*K6218</f>
        <v>695.7</v>
      </c>
      <c r="O6218" s="15" t="n">
        <f aca="false">N6218*L6218</f>
        <v>0</v>
      </c>
      <c r="P6218" s="15" t="n">
        <f aca="false">N6218-O6218</f>
        <v>695.7</v>
      </c>
      <c r="Q6218" s="15" t="n">
        <f aca="false">J6218*INDEX(dProdutos!$F$2:$F$47,MATCH(E6218,dProdutos!$A$2:$A$47,0))</f>
        <v>403.23</v>
      </c>
      <c r="R6218" s="15" t="n">
        <f aca="false">IF(I6218="Cancelado",0,P6218-Q6218)</f>
        <v>292.47</v>
      </c>
      <c r="S6218" s="17" t="str">
        <f aca="false">INDEX(dProdutos!$D$2:$D$47,MATCH(E6218,dProdutos!$A$2:$A$47,0))</f>
        <v>Casa</v>
      </c>
    </row>
    <row r="6219" customFormat="false" ht="15" hidden="false" customHeight="false" outlineLevel="0" collapsed="false">
      <c r="A6219" s="17" t="s">
        <v>5303</v>
      </c>
      <c r="B6219" s="17" t="n">
        <v>4</v>
      </c>
      <c r="C6219" s="21" t="n">
        <v>46065</v>
      </c>
      <c r="D6219" s="17" t="s">
        <v>1301</v>
      </c>
      <c r="E6219" s="17" t="s">
        <v>141</v>
      </c>
      <c r="F6219" s="17" t="s">
        <v>1497</v>
      </c>
      <c r="G6219" s="17" t="s">
        <v>60</v>
      </c>
      <c r="H6219" s="17" t="s">
        <v>1537</v>
      </c>
      <c r="I6219" s="17" t="s">
        <v>1524</v>
      </c>
      <c r="J6219" s="17" t="n">
        <v>3</v>
      </c>
      <c r="K6219" s="15" t="n">
        <v>131.9</v>
      </c>
      <c r="L6219" s="22" t="n">
        <v>0</v>
      </c>
      <c r="M6219" s="15" t="n">
        <v>0</v>
      </c>
      <c r="N6219" s="15" t="n">
        <f aca="false">J6219*K6219</f>
        <v>395.7</v>
      </c>
      <c r="O6219" s="15" t="n">
        <f aca="false">N6219*L6219</f>
        <v>0</v>
      </c>
      <c r="P6219" s="15" t="n">
        <f aca="false">N6219-O6219</f>
        <v>395.7</v>
      </c>
      <c r="Q6219" s="15" t="n">
        <f aca="false">J6219*INDEX(dProdutos!$F$2:$F$47,MATCH(E6219,dProdutos!$A$2:$A$47,0))</f>
        <v>244.98</v>
      </c>
      <c r="R6219" s="15" t="n">
        <f aca="false">IF(I6219="Cancelado",0,P6219-Q6219)</f>
        <v>150.72</v>
      </c>
      <c r="S6219" s="17" t="str">
        <f aca="false">INDEX(dProdutos!$D$2:$D$47,MATCH(E6219,dProdutos!$A$2:$A$47,0))</f>
        <v>Acessórios</v>
      </c>
    </row>
    <row r="6220" customFormat="false" ht="15" hidden="false" customHeight="false" outlineLevel="0" collapsed="false">
      <c r="A6220" s="17" t="s">
        <v>5304</v>
      </c>
      <c r="B6220" s="17" t="n">
        <v>1</v>
      </c>
      <c r="C6220" s="21" t="n">
        <v>46065</v>
      </c>
      <c r="D6220" s="17" t="s">
        <v>474</v>
      </c>
      <c r="E6220" s="17" t="s">
        <v>162</v>
      </c>
      <c r="F6220" s="17" t="s">
        <v>1490</v>
      </c>
      <c r="G6220" s="17" t="s">
        <v>61</v>
      </c>
      <c r="H6220" s="17" t="s">
        <v>1523</v>
      </c>
      <c r="I6220" s="17" t="s">
        <v>1524</v>
      </c>
      <c r="J6220" s="17" t="n">
        <v>1</v>
      </c>
      <c r="K6220" s="15" t="n">
        <v>231.9</v>
      </c>
      <c r="L6220" s="22" t="n">
        <v>0</v>
      </c>
      <c r="M6220" s="15" t="n">
        <v>16.72</v>
      </c>
      <c r="N6220" s="15" t="n">
        <f aca="false">J6220*K6220</f>
        <v>231.9</v>
      </c>
      <c r="O6220" s="15" t="n">
        <f aca="false">N6220*L6220</f>
        <v>0</v>
      </c>
      <c r="P6220" s="15" t="n">
        <f aca="false">N6220-O6220</f>
        <v>231.9</v>
      </c>
      <c r="Q6220" s="15" t="n">
        <f aca="false">J6220*INDEX(dProdutos!$F$2:$F$47,MATCH(E6220,dProdutos!$A$2:$A$47,0))</f>
        <v>134.41</v>
      </c>
      <c r="R6220" s="15" t="n">
        <f aca="false">IF(I6220="Cancelado",0,P6220-Q6220)</f>
        <v>97.49</v>
      </c>
      <c r="S6220" s="17" t="str">
        <f aca="false">INDEX(dProdutos!$D$2:$D$47,MATCH(E6220,dProdutos!$A$2:$A$47,0))</f>
        <v>Casa</v>
      </c>
    </row>
    <row r="6221" customFormat="false" ht="15" hidden="false" customHeight="false" outlineLevel="0" collapsed="false">
      <c r="A6221" s="17" t="s">
        <v>5304</v>
      </c>
      <c r="B6221" s="17" t="n">
        <v>2</v>
      </c>
      <c r="C6221" s="21" t="n">
        <v>46065</v>
      </c>
      <c r="D6221" s="17" t="s">
        <v>474</v>
      </c>
      <c r="E6221" s="17" t="s">
        <v>105</v>
      </c>
      <c r="F6221" s="17" t="s">
        <v>1490</v>
      </c>
      <c r="G6221" s="17" t="s">
        <v>61</v>
      </c>
      <c r="H6221" s="17" t="s">
        <v>1523</v>
      </c>
      <c r="I6221" s="17" t="s">
        <v>1524</v>
      </c>
      <c r="J6221" s="17" t="n">
        <v>1</v>
      </c>
      <c r="K6221" s="15" t="n">
        <v>175.9</v>
      </c>
      <c r="L6221" s="22" t="n">
        <v>0</v>
      </c>
      <c r="M6221" s="15" t="n">
        <v>0</v>
      </c>
      <c r="N6221" s="15" t="n">
        <f aca="false">J6221*K6221</f>
        <v>175.9</v>
      </c>
      <c r="O6221" s="15" t="n">
        <f aca="false">N6221*L6221</f>
        <v>0</v>
      </c>
      <c r="P6221" s="15" t="n">
        <f aca="false">N6221-O6221</f>
        <v>175.9</v>
      </c>
      <c r="Q6221" s="15" t="n">
        <f aca="false">J6221*INDEX(dProdutos!$F$2:$F$47,MATCH(E6221,dProdutos!$A$2:$A$47,0))</f>
        <v>96.59</v>
      </c>
      <c r="R6221" s="15" t="n">
        <f aca="false">IF(I6221="Cancelado",0,P6221-Q6221)</f>
        <v>79.31</v>
      </c>
      <c r="S6221" s="17" t="str">
        <f aca="false">INDEX(dProdutos!$D$2:$D$47,MATCH(E6221,dProdutos!$A$2:$A$47,0))</f>
        <v>Moda Masculina</v>
      </c>
    </row>
    <row r="6222" customFormat="false" ht="15" hidden="false" customHeight="false" outlineLevel="0" collapsed="false">
      <c r="A6222" s="17" t="s">
        <v>5305</v>
      </c>
      <c r="B6222" s="17" t="n">
        <v>1</v>
      </c>
      <c r="C6222" s="21" t="n">
        <v>46065</v>
      </c>
      <c r="D6222" s="17" t="s">
        <v>1476</v>
      </c>
      <c r="E6222" s="17" t="s">
        <v>102</v>
      </c>
      <c r="F6222" s="17" t="s">
        <v>1499</v>
      </c>
      <c r="G6222" s="17" t="s">
        <v>62</v>
      </c>
      <c r="H6222" s="17" t="s">
        <v>1537</v>
      </c>
      <c r="I6222" s="17" t="s">
        <v>1524</v>
      </c>
      <c r="J6222" s="17" t="n">
        <v>1</v>
      </c>
      <c r="K6222" s="15" t="n">
        <v>65.9</v>
      </c>
      <c r="L6222" s="22" t="n">
        <v>0</v>
      </c>
      <c r="M6222" s="15" t="n">
        <v>16.04</v>
      </c>
      <c r="N6222" s="15" t="n">
        <f aca="false">J6222*K6222</f>
        <v>65.9</v>
      </c>
      <c r="O6222" s="15" t="n">
        <f aca="false">N6222*L6222</f>
        <v>0</v>
      </c>
      <c r="P6222" s="15" t="n">
        <f aca="false">N6222-O6222</f>
        <v>65.9</v>
      </c>
      <c r="Q6222" s="15" t="n">
        <f aca="false">J6222*INDEX(dProdutos!$F$2:$F$47,MATCH(E6222,dProdutos!$A$2:$A$47,0))</f>
        <v>29.68</v>
      </c>
      <c r="R6222" s="15" t="n">
        <f aca="false">IF(I6222="Cancelado",0,P6222-Q6222)</f>
        <v>36.22</v>
      </c>
      <c r="S6222" s="17" t="str">
        <f aca="false">INDEX(dProdutos!$D$2:$D$47,MATCH(E6222,dProdutos!$A$2:$A$47,0))</f>
        <v>Moda Masculina</v>
      </c>
    </row>
    <row r="6223" customFormat="false" ht="15" hidden="false" customHeight="false" outlineLevel="0" collapsed="false">
      <c r="A6223" s="17" t="s">
        <v>5306</v>
      </c>
      <c r="B6223" s="17" t="n">
        <v>1</v>
      </c>
      <c r="C6223" s="21" t="n">
        <v>46065</v>
      </c>
      <c r="D6223" s="17" t="s">
        <v>994</v>
      </c>
      <c r="E6223" s="17" t="s">
        <v>135</v>
      </c>
      <c r="F6223" s="17" t="s">
        <v>1490</v>
      </c>
      <c r="G6223" s="17" t="s">
        <v>62</v>
      </c>
      <c r="H6223" s="17" t="s">
        <v>1537</v>
      </c>
      <c r="I6223" s="17" t="s">
        <v>1524</v>
      </c>
      <c r="J6223" s="17" t="n">
        <v>1</v>
      </c>
      <c r="K6223" s="15" t="n">
        <v>200.9</v>
      </c>
      <c r="L6223" s="22" t="n">
        <v>0.1</v>
      </c>
      <c r="M6223" s="15" t="n">
        <v>18.54</v>
      </c>
      <c r="N6223" s="15" t="n">
        <f aca="false">J6223*K6223</f>
        <v>200.9</v>
      </c>
      <c r="O6223" s="15" t="n">
        <f aca="false">N6223*L6223</f>
        <v>20.09</v>
      </c>
      <c r="P6223" s="15" t="n">
        <f aca="false">N6223-O6223</f>
        <v>180.81</v>
      </c>
      <c r="Q6223" s="15" t="n">
        <f aca="false">J6223*INDEX(dProdutos!$F$2:$F$47,MATCH(E6223,dProdutos!$A$2:$A$47,0))</f>
        <v>80.73</v>
      </c>
      <c r="R6223" s="15" t="n">
        <f aca="false">IF(I6223="Cancelado",0,P6223-Q6223)</f>
        <v>100.08</v>
      </c>
      <c r="S6223" s="17" t="str">
        <f aca="false">INDEX(dProdutos!$D$2:$D$47,MATCH(E6223,dProdutos!$A$2:$A$47,0))</f>
        <v>Calçados</v>
      </c>
    </row>
    <row r="6224" customFormat="false" ht="15" hidden="false" customHeight="false" outlineLevel="0" collapsed="false">
      <c r="A6224" s="17" t="s">
        <v>5307</v>
      </c>
      <c r="B6224" s="17" t="n">
        <v>1</v>
      </c>
      <c r="C6224" s="21" t="n">
        <v>46065</v>
      </c>
      <c r="D6224" s="17" t="s">
        <v>1028</v>
      </c>
      <c r="E6224" s="17" t="s">
        <v>177</v>
      </c>
      <c r="F6224" s="17" t="s">
        <v>1487</v>
      </c>
      <c r="G6224" s="17" t="s">
        <v>64</v>
      </c>
      <c r="H6224" s="17" t="s">
        <v>1537</v>
      </c>
      <c r="I6224" s="17" t="s">
        <v>1524</v>
      </c>
      <c r="J6224" s="17" t="n">
        <v>1</v>
      </c>
      <c r="K6224" s="15" t="n">
        <v>257.9</v>
      </c>
      <c r="L6224" s="22" t="n">
        <v>0.1</v>
      </c>
      <c r="M6224" s="15" t="n">
        <v>0</v>
      </c>
      <c r="N6224" s="15" t="n">
        <f aca="false">J6224*K6224</f>
        <v>257.9</v>
      </c>
      <c r="O6224" s="15" t="n">
        <f aca="false">N6224*L6224</f>
        <v>25.79</v>
      </c>
      <c r="P6224" s="15" t="n">
        <f aca="false">N6224-O6224</f>
        <v>232.11</v>
      </c>
      <c r="Q6224" s="15" t="n">
        <f aca="false">J6224*INDEX(dProdutos!$F$2:$F$47,MATCH(E6224,dProdutos!$A$2:$A$47,0))</f>
        <v>138.23</v>
      </c>
      <c r="R6224" s="15" t="n">
        <f aca="false">IF(I6224="Cancelado",0,P6224-Q6224)</f>
        <v>93.88</v>
      </c>
      <c r="S6224" s="17" t="str">
        <f aca="false">INDEX(dProdutos!$D$2:$D$47,MATCH(E6224,dProdutos!$A$2:$A$47,0))</f>
        <v>Casa</v>
      </c>
    </row>
    <row r="6225" customFormat="false" ht="15" hidden="false" customHeight="false" outlineLevel="0" collapsed="false">
      <c r="A6225" s="17" t="s">
        <v>5308</v>
      </c>
      <c r="B6225" s="17" t="n">
        <v>1</v>
      </c>
      <c r="C6225" s="21" t="n">
        <v>46066</v>
      </c>
      <c r="D6225" s="17" t="s">
        <v>1035</v>
      </c>
      <c r="E6225" s="17" t="s">
        <v>144</v>
      </c>
      <c r="F6225" s="17" t="s">
        <v>1503</v>
      </c>
      <c r="G6225" s="17" t="s">
        <v>59</v>
      </c>
      <c r="H6225" s="17" t="s">
        <v>1523</v>
      </c>
      <c r="I6225" s="17" t="s">
        <v>1524</v>
      </c>
      <c r="J6225" s="17" t="n">
        <v>2</v>
      </c>
      <c r="K6225" s="15" t="n">
        <v>260.9</v>
      </c>
      <c r="L6225" s="22" t="n">
        <v>0.05</v>
      </c>
      <c r="M6225" s="15" t="n">
        <v>22.97</v>
      </c>
      <c r="N6225" s="15" t="n">
        <f aca="false">J6225*K6225</f>
        <v>521.8</v>
      </c>
      <c r="O6225" s="15" t="n">
        <f aca="false">N6225*L6225</f>
        <v>26.09</v>
      </c>
      <c r="P6225" s="15" t="n">
        <f aca="false">N6225-O6225</f>
        <v>495.71</v>
      </c>
      <c r="Q6225" s="15" t="n">
        <f aca="false">J6225*INDEX(dProdutos!$F$2:$F$47,MATCH(E6225,dProdutos!$A$2:$A$47,0))</f>
        <v>199.72</v>
      </c>
      <c r="R6225" s="15" t="n">
        <f aca="false">IF(I6225="Cancelado",0,P6225-Q6225)</f>
        <v>295.99</v>
      </c>
      <c r="S6225" s="17" t="str">
        <f aca="false">INDEX(dProdutos!$D$2:$D$47,MATCH(E6225,dProdutos!$A$2:$A$47,0))</f>
        <v>Acessórios</v>
      </c>
    </row>
    <row r="6226" customFormat="false" ht="15" hidden="false" customHeight="false" outlineLevel="0" collapsed="false">
      <c r="A6226" s="17" t="s">
        <v>5309</v>
      </c>
      <c r="B6226" s="17" t="n">
        <v>1</v>
      </c>
      <c r="C6226" s="21" t="n">
        <v>46066</v>
      </c>
      <c r="D6226" s="17" t="s">
        <v>291</v>
      </c>
      <c r="E6226" s="17" t="s">
        <v>85</v>
      </c>
      <c r="F6226" s="17" t="s">
        <v>1497</v>
      </c>
      <c r="G6226" s="17" t="s">
        <v>64</v>
      </c>
      <c r="H6226" s="17" t="s">
        <v>1540</v>
      </c>
      <c r="I6226" s="17" t="s">
        <v>1524</v>
      </c>
      <c r="J6226" s="17" t="n">
        <v>1</v>
      </c>
      <c r="K6226" s="15" t="n">
        <v>165.9</v>
      </c>
      <c r="L6226" s="22" t="n">
        <v>0.1</v>
      </c>
      <c r="M6226" s="15" t="n">
        <v>29.4</v>
      </c>
      <c r="N6226" s="15" t="n">
        <f aca="false">J6226*K6226</f>
        <v>165.9</v>
      </c>
      <c r="O6226" s="15" t="n">
        <f aca="false">N6226*L6226</f>
        <v>16.59</v>
      </c>
      <c r="P6226" s="15" t="n">
        <f aca="false">N6226-O6226</f>
        <v>149.31</v>
      </c>
      <c r="Q6226" s="15" t="n">
        <f aca="false">J6226*INDEX(dProdutos!$F$2:$F$47,MATCH(E6226,dProdutos!$A$2:$A$47,0))</f>
        <v>91.55</v>
      </c>
      <c r="R6226" s="15" t="n">
        <f aca="false">IF(I6226="Cancelado",0,P6226-Q6226)</f>
        <v>57.76</v>
      </c>
      <c r="S6226" s="17" t="str">
        <f aca="false">INDEX(dProdutos!$D$2:$D$47,MATCH(E6226,dProdutos!$A$2:$A$47,0))</f>
        <v>Moda Feminina</v>
      </c>
    </row>
    <row r="6227" customFormat="false" ht="15" hidden="false" customHeight="false" outlineLevel="0" collapsed="false">
      <c r="A6227" s="17" t="s">
        <v>5309</v>
      </c>
      <c r="B6227" s="17" t="n">
        <v>2</v>
      </c>
      <c r="C6227" s="21" t="n">
        <v>46066</v>
      </c>
      <c r="D6227" s="17" t="s">
        <v>291</v>
      </c>
      <c r="E6227" s="17" t="s">
        <v>129</v>
      </c>
      <c r="F6227" s="17" t="s">
        <v>1497</v>
      </c>
      <c r="G6227" s="17" t="s">
        <v>64</v>
      </c>
      <c r="H6227" s="17" t="s">
        <v>1540</v>
      </c>
      <c r="I6227" s="17" t="s">
        <v>1524</v>
      </c>
      <c r="J6227" s="17" t="n">
        <v>1</v>
      </c>
      <c r="K6227" s="15" t="n">
        <v>105.9</v>
      </c>
      <c r="L6227" s="22" t="n">
        <v>0.05</v>
      </c>
      <c r="M6227" s="15" t="n">
        <v>0</v>
      </c>
      <c r="N6227" s="15" t="n">
        <f aca="false">J6227*K6227</f>
        <v>105.9</v>
      </c>
      <c r="O6227" s="15" t="n">
        <f aca="false">N6227*L6227</f>
        <v>5.295</v>
      </c>
      <c r="P6227" s="15" t="n">
        <f aca="false">N6227-O6227</f>
        <v>100.605</v>
      </c>
      <c r="Q6227" s="15" t="n">
        <f aca="false">J6227*INDEX(dProdutos!$F$2:$F$47,MATCH(E6227,dProdutos!$A$2:$A$47,0))</f>
        <v>43.79</v>
      </c>
      <c r="R6227" s="15" t="n">
        <f aca="false">IF(I6227="Cancelado",0,P6227-Q6227)</f>
        <v>56.815</v>
      </c>
      <c r="S6227" s="17" t="str">
        <f aca="false">INDEX(dProdutos!$D$2:$D$47,MATCH(E6227,dProdutos!$A$2:$A$47,0))</f>
        <v>Calçados</v>
      </c>
    </row>
    <row r="6228" customFormat="false" ht="15" hidden="false" customHeight="false" outlineLevel="0" collapsed="false">
      <c r="A6228" s="17" t="s">
        <v>5310</v>
      </c>
      <c r="B6228" s="17" t="n">
        <v>1</v>
      </c>
      <c r="C6228" s="21" t="n">
        <v>46066</v>
      </c>
      <c r="D6228" s="17" t="s">
        <v>534</v>
      </c>
      <c r="E6228" s="17" t="s">
        <v>183</v>
      </c>
      <c r="F6228" s="17" t="s">
        <v>1495</v>
      </c>
      <c r="G6228" s="17" t="s">
        <v>63</v>
      </c>
      <c r="H6228" s="17" t="s">
        <v>1537</v>
      </c>
      <c r="I6228" s="17" t="s">
        <v>1524</v>
      </c>
      <c r="J6228" s="17" t="n">
        <v>1</v>
      </c>
      <c r="K6228" s="15" t="n">
        <v>121.9</v>
      </c>
      <c r="L6228" s="22" t="n">
        <v>0</v>
      </c>
      <c r="M6228" s="15" t="n">
        <v>21.01</v>
      </c>
      <c r="N6228" s="15" t="n">
        <f aca="false">J6228*K6228</f>
        <v>121.9</v>
      </c>
      <c r="O6228" s="15" t="n">
        <f aca="false">N6228*L6228</f>
        <v>0</v>
      </c>
      <c r="P6228" s="15" t="n">
        <f aca="false">N6228-O6228</f>
        <v>121.9</v>
      </c>
      <c r="Q6228" s="15" t="n">
        <f aca="false">J6228*INDEX(dProdutos!$F$2:$F$47,MATCH(E6228,dProdutos!$A$2:$A$47,0))</f>
        <v>52.76</v>
      </c>
      <c r="R6228" s="15" t="n">
        <f aca="false">IF(I6228="Cancelado",0,P6228-Q6228)</f>
        <v>69.14</v>
      </c>
      <c r="S6228" s="17" t="str">
        <f aca="false">INDEX(dProdutos!$D$2:$D$47,MATCH(E6228,dProdutos!$A$2:$A$47,0))</f>
        <v>Eletrônicos</v>
      </c>
    </row>
    <row r="6229" customFormat="false" ht="15" hidden="false" customHeight="false" outlineLevel="0" collapsed="false">
      <c r="A6229" s="17" t="s">
        <v>5310</v>
      </c>
      <c r="B6229" s="17" t="n">
        <v>2</v>
      </c>
      <c r="C6229" s="21" t="n">
        <v>46066</v>
      </c>
      <c r="D6229" s="17" t="s">
        <v>534</v>
      </c>
      <c r="E6229" s="17" t="s">
        <v>204</v>
      </c>
      <c r="F6229" s="17" t="s">
        <v>1495</v>
      </c>
      <c r="G6229" s="17" t="s">
        <v>63</v>
      </c>
      <c r="H6229" s="17" t="s">
        <v>1537</v>
      </c>
      <c r="I6229" s="17" t="s">
        <v>1524</v>
      </c>
      <c r="J6229" s="17" t="n">
        <v>1</v>
      </c>
      <c r="K6229" s="15" t="n">
        <v>64.9</v>
      </c>
      <c r="L6229" s="22" t="n">
        <v>0</v>
      </c>
      <c r="M6229" s="15" t="n">
        <v>0</v>
      </c>
      <c r="N6229" s="15" t="n">
        <f aca="false">J6229*K6229</f>
        <v>64.9</v>
      </c>
      <c r="O6229" s="15" t="n">
        <f aca="false">N6229*L6229</f>
        <v>0</v>
      </c>
      <c r="P6229" s="15" t="n">
        <f aca="false">N6229-O6229</f>
        <v>64.9</v>
      </c>
      <c r="Q6229" s="15" t="n">
        <f aca="false">J6229*INDEX(dProdutos!$F$2:$F$47,MATCH(E6229,dProdutos!$A$2:$A$47,0))</f>
        <v>27.52</v>
      </c>
      <c r="R6229" s="15" t="n">
        <f aca="false">IF(I6229="Cancelado",0,P6229-Q6229)</f>
        <v>37.38</v>
      </c>
      <c r="S6229" s="17" t="str">
        <f aca="false">INDEX(dProdutos!$D$2:$D$47,MATCH(E6229,dProdutos!$A$2:$A$47,0))</f>
        <v>Beleza</v>
      </c>
    </row>
    <row r="6230" customFormat="false" ht="15" hidden="false" customHeight="false" outlineLevel="0" collapsed="false">
      <c r="A6230" s="17" t="s">
        <v>5311</v>
      </c>
      <c r="B6230" s="17" t="n">
        <v>1</v>
      </c>
      <c r="C6230" s="21" t="n">
        <v>46066</v>
      </c>
      <c r="D6230" s="17" t="s">
        <v>353</v>
      </c>
      <c r="E6230" s="17" t="s">
        <v>192</v>
      </c>
      <c r="F6230" s="17" t="s">
        <v>1503</v>
      </c>
      <c r="G6230" s="17" t="s">
        <v>59</v>
      </c>
      <c r="H6230" s="17" t="s">
        <v>1523</v>
      </c>
      <c r="I6230" s="17" t="s">
        <v>1524</v>
      </c>
      <c r="J6230" s="17" t="n">
        <v>1</v>
      </c>
      <c r="K6230" s="15" t="n">
        <v>245.9</v>
      </c>
      <c r="L6230" s="22" t="n">
        <v>0</v>
      </c>
      <c r="M6230" s="15" t="n">
        <v>22.43</v>
      </c>
      <c r="N6230" s="15" t="n">
        <f aca="false">J6230*K6230</f>
        <v>245.9</v>
      </c>
      <c r="O6230" s="15" t="n">
        <f aca="false">N6230*L6230</f>
        <v>0</v>
      </c>
      <c r="P6230" s="15" t="n">
        <f aca="false">N6230-O6230</f>
        <v>245.9</v>
      </c>
      <c r="Q6230" s="15" t="n">
        <f aca="false">J6230*INDEX(dProdutos!$F$2:$F$47,MATCH(E6230,dProdutos!$A$2:$A$47,0))</f>
        <v>107.78</v>
      </c>
      <c r="R6230" s="15" t="n">
        <f aca="false">IF(I6230="Cancelado",0,P6230-Q6230)</f>
        <v>138.12</v>
      </c>
      <c r="S6230" s="17" t="str">
        <f aca="false">INDEX(dProdutos!$D$2:$D$47,MATCH(E6230,dProdutos!$A$2:$A$47,0))</f>
        <v>Eletrônicos</v>
      </c>
    </row>
    <row r="6231" customFormat="false" ht="15" hidden="false" customHeight="false" outlineLevel="0" collapsed="false">
      <c r="A6231" s="17" t="s">
        <v>5311</v>
      </c>
      <c r="B6231" s="17" t="n">
        <v>2</v>
      </c>
      <c r="C6231" s="21" t="n">
        <v>46066</v>
      </c>
      <c r="D6231" s="17" t="s">
        <v>353</v>
      </c>
      <c r="E6231" s="17" t="s">
        <v>105</v>
      </c>
      <c r="F6231" s="17" t="s">
        <v>1503</v>
      </c>
      <c r="G6231" s="17" t="s">
        <v>59</v>
      </c>
      <c r="H6231" s="17" t="s">
        <v>1523</v>
      </c>
      <c r="I6231" s="17" t="s">
        <v>1524</v>
      </c>
      <c r="J6231" s="17" t="n">
        <v>1</v>
      </c>
      <c r="K6231" s="15" t="n">
        <v>175.9</v>
      </c>
      <c r="L6231" s="22" t="n">
        <v>0</v>
      </c>
      <c r="M6231" s="15" t="n">
        <v>0</v>
      </c>
      <c r="N6231" s="15" t="n">
        <f aca="false">J6231*K6231</f>
        <v>175.9</v>
      </c>
      <c r="O6231" s="15" t="n">
        <f aca="false">N6231*L6231</f>
        <v>0</v>
      </c>
      <c r="P6231" s="15" t="n">
        <f aca="false">N6231-O6231</f>
        <v>175.9</v>
      </c>
      <c r="Q6231" s="15" t="n">
        <f aca="false">J6231*INDEX(dProdutos!$F$2:$F$47,MATCH(E6231,dProdutos!$A$2:$A$47,0))</f>
        <v>96.59</v>
      </c>
      <c r="R6231" s="15" t="n">
        <f aca="false">IF(I6231="Cancelado",0,P6231-Q6231)</f>
        <v>79.31</v>
      </c>
      <c r="S6231" s="17" t="str">
        <f aca="false">INDEX(dProdutos!$D$2:$D$47,MATCH(E6231,dProdutos!$A$2:$A$47,0))</f>
        <v>Moda Masculina</v>
      </c>
    </row>
    <row r="6232" customFormat="false" ht="15" hidden="false" customHeight="false" outlineLevel="0" collapsed="false">
      <c r="A6232" s="17" t="s">
        <v>5312</v>
      </c>
      <c r="B6232" s="17" t="n">
        <v>1</v>
      </c>
      <c r="C6232" s="21" t="n">
        <v>46066</v>
      </c>
      <c r="D6232" s="17" t="s">
        <v>874</v>
      </c>
      <c r="E6232" s="17" t="s">
        <v>210</v>
      </c>
      <c r="F6232" s="17" t="s">
        <v>1487</v>
      </c>
      <c r="G6232" s="17" t="s">
        <v>59</v>
      </c>
      <c r="H6232" s="17" t="s">
        <v>1537</v>
      </c>
      <c r="I6232" s="17" t="s">
        <v>1524</v>
      </c>
      <c r="J6232" s="17" t="n">
        <v>1</v>
      </c>
      <c r="K6232" s="15" t="n">
        <v>245.9</v>
      </c>
      <c r="L6232" s="22" t="n">
        <v>0</v>
      </c>
      <c r="M6232" s="15" t="n">
        <v>0</v>
      </c>
      <c r="N6232" s="15" t="n">
        <f aca="false">J6232*K6232</f>
        <v>245.9</v>
      </c>
      <c r="O6232" s="15" t="n">
        <f aca="false">N6232*L6232</f>
        <v>0</v>
      </c>
      <c r="P6232" s="15" t="n">
        <f aca="false">N6232-O6232</f>
        <v>245.9</v>
      </c>
      <c r="Q6232" s="15" t="n">
        <f aca="false">J6232*INDEX(dProdutos!$F$2:$F$47,MATCH(E6232,dProdutos!$A$2:$A$47,0))</f>
        <v>150.63</v>
      </c>
      <c r="R6232" s="15" t="n">
        <f aca="false">IF(I6232="Cancelado",0,P6232-Q6232)</f>
        <v>95.27</v>
      </c>
      <c r="S6232" s="17" t="str">
        <f aca="false">INDEX(dProdutos!$D$2:$D$47,MATCH(E6232,dProdutos!$A$2:$A$47,0))</f>
        <v>Beleza</v>
      </c>
    </row>
    <row r="6233" customFormat="false" ht="15" hidden="false" customHeight="false" outlineLevel="0" collapsed="false">
      <c r="A6233" s="17" t="s">
        <v>5313</v>
      </c>
      <c r="B6233" s="17" t="n">
        <v>1</v>
      </c>
      <c r="C6233" s="21" t="n">
        <v>46066</v>
      </c>
      <c r="D6233" s="17" t="s">
        <v>825</v>
      </c>
      <c r="E6233" s="17" t="s">
        <v>88</v>
      </c>
      <c r="F6233" s="17" t="s">
        <v>1493</v>
      </c>
      <c r="G6233" s="17" t="s">
        <v>61</v>
      </c>
      <c r="H6233" s="17" t="s">
        <v>1537</v>
      </c>
      <c r="I6233" s="17" t="s">
        <v>1524</v>
      </c>
      <c r="J6233" s="17" t="n">
        <v>1</v>
      </c>
      <c r="K6233" s="15" t="n">
        <v>170.9</v>
      </c>
      <c r="L6233" s="22" t="n">
        <v>0</v>
      </c>
      <c r="M6233" s="15" t="n">
        <v>30.5</v>
      </c>
      <c r="N6233" s="15" t="n">
        <f aca="false">J6233*K6233</f>
        <v>170.9</v>
      </c>
      <c r="O6233" s="15" t="n">
        <f aca="false">N6233*L6233</f>
        <v>0</v>
      </c>
      <c r="P6233" s="15" t="n">
        <f aca="false">N6233-O6233</f>
        <v>170.9</v>
      </c>
      <c r="Q6233" s="15" t="n">
        <f aca="false">J6233*INDEX(dProdutos!$F$2:$F$47,MATCH(E6233,dProdutos!$A$2:$A$47,0))</f>
        <v>98.14</v>
      </c>
      <c r="R6233" s="15" t="n">
        <f aca="false">IF(I6233="Cancelado",0,P6233-Q6233)</f>
        <v>72.76</v>
      </c>
      <c r="S6233" s="17" t="str">
        <f aca="false">INDEX(dProdutos!$D$2:$D$47,MATCH(E6233,dProdutos!$A$2:$A$47,0))</f>
        <v>Moda Feminina</v>
      </c>
    </row>
    <row r="6234" customFormat="false" ht="15" hidden="false" customHeight="false" outlineLevel="0" collapsed="false">
      <c r="A6234" s="17" t="s">
        <v>5313</v>
      </c>
      <c r="B6234" s="17" t="n">
        <v>2</v>
      </c>
      <c r="C6234" s="21" t="n">
        <v>46066</v>
      </c>
      <c r="D6234" s="17" t="s">
        <v>825</v>
      </c>
      <c r="E6234" s="17" t="s">
        <v>95</v>
      </c>
      <c r="F6234" s="17" t="s">
        <v>1493</v>
      </c>
      <c r="G6234" s="17" t="s">
        <v>61</v>
      </c>
      <c r="H6234" s="17" t="s">
        <v>1537</v>
      </c>
      <c r="I6234" s="17" t="s">
        <v>1524</v>
      </c>
      <c r="J6234" s="17" t="n">
        <v>2</v>
      </c>
      <c r="K6234" s="15" t="n">
        <v>77.9</v>
      </c>
      <c r="L6234" s="22" t="n">
        <v>0.2</v>
      </c>
      <c r="M6234" s="15" t="n">
        <v>0</v>
      </c>
      <c r="N6234" s="15" t="n">
        <f aca="false">J6234*K6234</f>
        <v>155.8</v>
      </c>
      <c r="O6234" s="15" t="n">
        <f aca="false">N6234*L6234</f>
        <v>31.16</v>
      </c>
      <c r="P6234" s="15" t="n">
        <f aca="false">N6234-O6234</f>
        <v>124.64</v>
      </c>
      <c r="Q6234" s="15" t="n">
        <f aca="false">J6234*INDEX(dProdutos!$F$2:$F$47,MATCH(E6234,dProdutos!$A$2:$A$47,0))</f>
        <v>73.42</v>
      </c>
      <c r="R6234" s="15" t="n">
        <f aca="false">IF(I6234="Cancelado",0,P6234-Q6234)</f>
        <v>51.22</v>
      </c>
      <c r="S6234" s="17" t="str">
        <f aca="false">INDEX(dProdutos!$D$2:$D$47,MATCH(E6234,dProdutos!$A$2:$A$47,0))</f>
        <v>Moda Feminina</v>
      </c>
    </row>
    <row r="6235" customFormat="false" ht="15" hidden="false" customHeight="false" outlineLevel="0" collapsed="false">
      <c r="A6235" s="17" t="s">
        <v>5314</v>
      </c>
      <c r="B6235" s="17" t="n">
        <v>1</v>
      </c>
      <c r="C6235" s="21" t="n">
        <v>46067</v>
      </c>
      <c r="D6235" s="17" t="s">
        <v>531</v>
      </c>
      <c r="E6235" s="17" t="s">
        <v>165</v>
      </c>
      <c r="F6235" s="17" t="s">
        <v>1490</v>
      </c>
      <c r="G6235" s="17" t="s">
        <v>60</v>
      </c>
      <c r="H6235" s="17" t="s">
        <v>1537</v>
      </c>
      <c r="I6235" s="17" t="s">
        <v>1524</v>
      </c>
      <c r="J6235" s="17" t="n">
        <v>1</v>
      </c>
      <c r="K6235" s="15" t="n">
        <v>231.9</v>
      </c>
      <c r="L6235" s="22" t="n">
        <v>0</v>
      </c>
      <c r="M6235" s="15" t="n">
        <v>13.59</v>
      </c>
      <c r="N6235" s="15" t="n">
        <f aca="false">J6235*K6235</f>
        <v>231.9</v>
      </c>
      <c r="O6235" s="15" t="n">
        <f aca="false">N6235*L6235</f>
        <v>0</v>
      </c>
      <c r="P6235" s="15" t="n">
        <f aca="false">N6235-O6235</f>
        <v>231.9</v>
      </c>
      <c r="Q6235" s="15" t="n">
        <f aca="false">J6235*INDEX(dProdutos!$F$2:$F$47,MATCH(E6235,dProdutos!$A$2:$A$47,0))</f>
        <v>140.83</v>
      </c>
      <c r="R6235" s="15" t="n">
        <f aca="false">IF(I6235="Cancelado",0,P6235-Q6235)</f>
        <v>91.07</v>
      </c>
      <c r="S6235" s="17" t="str">
        <f aca="false">INDEX(dProdutos!$D$2:$D$47,MATCH(E6235,dProdutos!$A$2:$A$47,0))</f>
        <v>Casa</v>
      </c>
    </row>
    <row r="6236" customFormat="false" ht="15" hidden="false" customHeight="false" outlineLevel="0" collapsed="false">
      <c r="A6236" s="17" t="s">
        <v>5315</v>
      </c>
      <c r="B6236" s="17" t="n">
        <v>1</v>
      </c>
      <c r="C6236" s="21" t="n">
        <v>46067</v>
      </c>
      <c r="D6236" s="17" t="s">
        <v>468</v>
      </c>
      <c r="E6236" s="17" t="s">
        <v>189</v>
      </c>
      <c r="F6236" s="17" t="s">
        <v>1495</v>
      </c>
      <c r="G6236" s="17" t="s">
        <v>62</v>
      </c>
      <c r="H6236" s="17" t="s">
        <v>1537</v>
      </c>
      <c r="I6236" s="17" t="s">
        <v>1524</v>
      </c>
      <c r="J6236" s="17" t="n">
        <v>1</v>
      </c>
      <c r="K6236" s="15" t="n">
        <v>138.9</v>
      </c>
      <c r="L6236" s="22" t="n">
        <v>0.05</v>
      </c>
      <c r="M6236" s="15" t="n">
        <v>27.26</v>
      </c>
      <c r="N6236" s="15" t="n">
        <f aca="false">J6236*K6236</f>
        <v>138.9</v>
      </c>
      <c r="O6236" s="15" t="n">
        <f aca="false">N6236*L6236</f>
        <v>6.945</v>
      </c>
      <c r="P6236" s="15" t="n">
        <f aca="false">N6236-O6236</f>
        <v>131.955</v>
      </c>
      <c r="Q6236" s="15" t="n">
        <f aca="false">J6236*INDEX(dProdutos!$F$2:$F$47,MATCH(E6236,dProdutos!$A$2:$A$47,0))</f>
        <v>68.96</v>
      </c>
      <c r="R6236" s="15" t="n">
        <f aca="false">IF(I6236="Cancelado",0,P6236-Q6236)</f>
        <v>62.995</v>
      </c>
      <c r="S6236" s="17" t="str">
        <f aca="false">INDEX(dProdutos!$D$2:$D$47,MATCH(E6236,dProdutos!$A$2:$A$47,0))</f>
        <v>Eletrônicos</v>
      </c>
    </row>
    <row r="6237" customFormat="false" ht="15" hidden="false" customHeight="false" outlineLevel="0" collapsed="false">
      <c r="A6237" s="17" t="s">
        <v>5316</v>
      </c>
      <c r="B6237" s="17" t="n">
        <v>1</v>
      </c>
      <c r="C6237" s="21" t="n">
        <v>46067</v>
      </c>
      <c r="D6237" s="17" t="s">
        <v>1397</v>
      </c>
      <c r="E6237" s="17" t="s">
        <v>108</v>
      </c>
      <c r="F6237" s="17" t="s">
        <v>1497</v>
      </c>
      <c r="G6237" s="17" t="s">
        <v>61</v>
      </c>
      <c r="H6237" s="17" t="s">
        <v>1537</v>
      </c>
      <c r="I6237" s="17" t="s">
        <v>1524</v>
      </c>
      <c r="J6237" s="17" t="n">
        <v>3</v>
      </c>
      <c r="K6237" s="15" t="n">
        <v>265.9</v>
      </c>
      <c r="L6237" s="22" t="n">
        <v>0.05</v>
      </c>
      <c r="M6237" s="15" t="n">
        <v>13.93</v>
      </c>
      <c r="N6237" s="15" t="n">
        <f aca="false">J6237*K6237</f>
        <v>797.7</v>
      </c>
      <c r="O6237" s="15" t="n">
        <f aca="false">N6237*L6237</f>
        <v>39.885</v>
      </c>
      <c r="P6237" s="15" t="n">
        <f aca="false">N6237-O6237</f>
        <v>757.815</v>
      </c>
      <c r="Q6237" s="15" t="n">
        <f aca="false">J6237*INDEX(dProdutos!$F$2:$F$47,MATCH(E6237,dProdutos!$A$2:$A$47,0))</f>
        <v>466.86</v>
      </c>
      <c r="R6237" s="15" t="n">
        <f aca="false">IF(I6237="Cancelado",0,P6237-Q6237)</f>
        <v>290.955</v>
      </c>
      <c r="S6237" s="17" t="str">
        <f aca="false">INDEX(dProdutos!$D$2:$D$47,MATCH(E6237,dProdutos!$A$2:$A$47,0))</f>
        <v>Moda Masculina</v>
      </c>
    </row>
    <row r="6238" customFormat="false" ht="15" hidden="false" customHeight="false" outlineLevel="0" collapsed="false">
      <c r="A6238" s="17" t="s">
        <v>5316</v>
      </c>
      <c r="B6238" s="17" t="n">
        <v>2</v>
      </c>
      <c r="C6238" s="21" t="n">
        <v>46067</v>
      </c>
      <c r="D6238" s="17" t="s">
        <v>1397</v>
      </c>
      <c r="E6238" s="17" t="s">
        <v>177</v>
      </c>
      <c r="F6238" s="17" t="s">
        <v>1497</v>
      </c>
      <c r="G6238" s="17" t="s">
        <v>61</v>
      </c>
      <c r="H6238" s="17" t="s">
        <v>1537</v>
      </c>
      <c r="I6238" s="17" t="s">
        <v>1524</v>
      </c>
      <c r="J6238" s="17" t="n">
        <v>2</v>
      </c>
      <c r="K6238" s="15" t="n">
        <v>257.9</v>
      </c>
      <c r="L6238" s="22" t="n">
        <v>0</v>
      </c>
      <c r="M6238" s="15" t="n">
        <v>0</v>
      </c>
      <c r="N6238" s="15" t="n">
        <f aca="false">J6238*K6238</f>
        <v>515.8</v>
      </c>
      <c r="O6238" s="15" t="n">
        <f aca="false">N6238*L6238</f>
        <v>0</v>
      </c>
      <c r="P6238" s="15" t="n">
        <f aca="false">N6238-O6238</f>
        <v>515.8</v>
      </c>
      <c r="Q6238" s="15" t="n">
        <f aca="false">J6238*INDEX(dProdutos!$F$2:$F$47,MATCH(E6238,dProdutos!$A$2:$A$47,0))</f>
        <v>276.46</v>
      </c>
      <c r="R6238" s="15" t="n">
        <f aca="false">IF(I6238="Cancelado",0,P6238-Q6238)</f>
        <v>239.34</v>
      </c>
      <c r="S6238" s="17" t="str">
        <f aca="false">INDEX(dProdutos!$D$2:$D$47,MATCH(E6238,dProdutos!$A$2:$A$47,0))</f>
        <v>Casa</v>
      </c>
    </row>
    <row r="6239" customFormat="false" ht="15" hidden="false" customHeight="false" outlineLevel="0" collapsed="false">
      <c r="A6239" s="17" t="s">
        <v>5317</v>
      </c>
      <c r="B6239" s="17" t="n">
        <v>1</v>
      </c>
      <c r="C6239" s="21" t="n">
        <v>46067</v>
      </c>
      <c r="D6239" s="17" t="s">
        <v>651</v>
      </c>
      <c r="E6239" s="17" t="s">
        <v>126</v>
      </c>
      <c r="F6239" s="17" t="s">
        <v>1497</v>
      </c>
      <c r="G6239" s="17" t="s">
        <v>60</v>
      </c>
      <c r="H6239" s="17" t="s">
        <v>1523</v>
      </c>
      <c r="I6239" s="17" t="s">
        <v>1524</v>
      </c>
      <c r="J6239" s="17" t="n">
        <v>1</v>
      </c>
      <c r="K6239" s="15" t="n">
        <v>296.9</v>
      </c>
      <c r="L6239" s="22" t="n">
        <v>0.1</v>
      </c>
      <c r="M6239" s="15" t="n">
        <v>0</v>
      </c>
      <c r="N6239" s="15" t="n">
        <f aca="false">J6239*K6239</f>
        <v>296.9</v>
      </c>
      <c r="O6239" s="15" t="n">
        <f aca="false">N6239*L6239</f>
        <v>29.69</v>
      </c>
      <c r="P6239" s="15" t="n">
        <f aca="false">N6239-O6239</f>
        <v>267.21</v>
      </c>
      <c r="Q6239" s="15" t="n">
        <f aca="false">J6239*INDEX(dProdutos!$F$2:$F$47,MATCH(E6239,dProdutos!$A$2:$A$47,0))</f>
        <v>135.24</v>
      </c>
      <c r="R6239" s="15" t="n">
        <f aca="false">IF(I6239="Cancelado",0,P6239-Q6239)</f>
        <v>131.97</v>
      </c>
      <c r="S6239" s="17" t="str">
        <f aca="false">INDEX(dProdutos!$D$2:$D$47,MATCH(E6239,dProdutos!$A$2:$A$47,0))</f>
        <v>Calçados</v>
      </c>
    </row>
    <row r="6240" customFormat="false" ht="15" hidden="false" customHeight="false" outlineLevel="0" collapsed="false">
      <c r="A6240" s="17" t="s">
        <v>5317</v>
      </c>
      <c r="B6240" s="17" t="n">
        <v>2</v>
      </c>
      <c r="C6240" s="21" t="n">
        <v>46067</v>
      </c>
      <c r="D6240" s="17" t="s">
        <v>651</v>
      </c>
      <c r="E6240" s="17" t="s">
        <v>105</v>
      </c>
      <c r="F6240" s="17" t="s">
        <v>1497</v>
      </c>
      <c r="G6240" s="17" t="s">
        <v>60</v>
      </c>
      <c r="H6240" s="17" t="s">
        <v>1523</v>
      </c>
      <c r="I6240" s="17" t="s">
        <v>1524</v>
      </c>
      <c r="J6240" s="17" t="n">
        <v>1</v>
      </c>
      <c r="K6240" s="15" t="n">
        <v>175.9</v>
      </c>
      <c r="L6240" s="22" t="n">
        <v>0</v>
      </c>
      <c r="M6240" s="15" t="n">
        <v>0</v>
      </c>
      <c r="N6240" s="15" t="n">
        <f aca="false">J6240*K6240</f>
        <v>175.9</v>
      </c>
      <c r="O6240" s="15" t="n">
        <f aca="false">N6240*L6240</f>
        <v>0</v>
      </c>
      <c r="P6240" s="15" t="n">
        <f aca="false">N6240-O6240</f>
        <v>175.9</v>
      </c>
      <c r="Q6240" s="15" t="n">
        <f aca="false">J6240*INDEX(dProdutos!$F$2:$F$47,MATCH(E6240,dProdutos!$A$2:$A$47,0))</f>
        <v>96.59</v>
      </c>
      <c r="R6240" s="15" t="n">
        <f aca="false">IF(I6240="Cancelado",0,P6240-Q6240)</f>
        <v>79.31</v>
      </c>
      <c r="S6240" s="17" t="str">
        <f aca="false">INDEX(dProdutos!$D$2:$D$47,MATCH(E6240,dProdutos!$A$2:$A$47,0))</f>
        <v>Moda Masculina</v>
      </c>
    </row>
    <row r="6241" customFormat="false" ht="15" hidden="false" customHeight="false" outlineLevel="0" collapsed="false">
      <c r="A6241" s="17" t="s">
        <v>5318</v>
      </c>
      <c r="B6241" s="17" t="n">
        <v>1</v>
      </c>
      <c r="C6241" s="21" t="n">
        <v>46067</v>
      </c>
      <c r="D6241" s="17" t="s">
        <v>690</v>
      </c>
      <c r="E6241" s="17" t="s">
        <v>135</v>
      </c>
      <c r="F6241" s="17" t="s">
        <v>1497</v>
      </c>
      <c r="G6241" s="17" t="s">
        <v>60</v>
      </c>
      <c r="H6241" s="17" t="s">
        <v>1523</v>
      </c>
      <c r="I6241" s="17" t="s">
        <v>1524</v>
      </c>
      <c r="J6241" s="17" t="n">
        <v>1</v>
      </c>
      <c r="K6241" s="15" t="n">
        <v>200.9</v>
      </c>
      <c r="L6241" s="22" t="n">
        <v>0</v>
      </c>
      <c r="M6241" s="15" t="n">
        <v>24.25</v>
      </c>
      <c r="N6241" s="15" t="n">
        <f aca="false">J6241*K6241</f>
        <v>200.9</v>
      </c>
      <c r="O6241" s="15" t="n">
        <f aca="false">N6241*L6241</f>
        <v>0</v>
      </c>
      <c r="P6241" s="15" t="n">
        <f aca="false">N6241-O6241</f>
        <v>200.9</v>
      </c>
      <c r="Q6241" s="15" t="n">
        <f aca="false">J6241*INDEX(dProdutos!$F$2:$F$47,MATCH(E6241,dProdutos!$A$2:$A$47,0))</f>
        <v>80.73</v>
      </c>
      <c r="R6241" s="15" t="n">
        <f aca="false">IF(I6241="Cancelado",0,P6241-Q6241)</f>
        <v>120.17</v>
      </c>
      <c r="S6241" s="17" t="str">
        <f aca="false">INDEX(dProdutos!$D$2:$D$47,MATCH(E6241,dProdutos!$A$2:$A$47,0))</f>
        <v>Calçados</v>
      </c>
    </row>
    <row r="6242" customFormat="false" ht="15" hidden="false" customHeight="false" outlineLevel="0" collapsed="false">
      <c r="A6242" s="17" t="s">
        <v>5318</v>
      </c>
      <c r="B6242" s="17" t="n">
        <v>2</v>
      </c>
      <c r="C6242" s="21" t="n">
        <v>46067</v>
      </c>
      <c r="D6242" s="17" t="s">
        <v>690</v>
      </c>
      <c r="E6242" s="17" t="s">
        <v>95</v>
      </c>
      <c r="F6242" s="17" t="s">
        <v>1497</v>
      </c>
      <c r="G6242" s="17" t="s">
        <v>60</v>
      </c>
      <c r="H6242" s="17" t="s">
        <v>1523</v>
      </c>
      <c r="I6242" s="17" t="s">
        <v>1524</v>
      </c>
      <c r="J6242" s="17" t="n">
        <v>2</v>
      </c>
      <c r="K6242" s="15" t="n">
        <v>77.9</v>
      </c>
      <c r="L6242" s="22" t="n">
        <v>0</v>
      </c>
      <c r="M6242" s="15" t="n">
        <v>0</v>
      </c>
      <c r="N6242" s="15" t="n">
        <f aca="false">J6242*K6242</f>
        <v>155.8</v>
      </c>
      <c r="O6242" s="15" t="n">
        <f aca="false">N6242*L6242</f>
        <v>0</v>
      </c>
      <c r="P6242" s="15" t="n">
        <f aca="false">N6242-O6242</f>
        <v>155.8</v>
      </c>
      <c r="Q6242" s="15" t="n">
        <f aca="false">J6242*INDEX(dProdutos!$F$2:$F$47,MATCH(E6242,dProdutos!$A$2:$A$47,0))</f>
        <v>73.42</v>
      </c>
      <c r="R6242" s="15" t="n">
        <f aca="false">IF(I6242="Cancelado",0,P6242-Q6242)</f>
        <v>82.38</v>
      </c>
      <c r="S6242" s="17" t="str">
        <f aca="false">INDEX(dProdutos!$D$2:$D$47,MATCH(E6242,dProdutos!$A$2:$A$47,0))</f>
        <v>Moda Feminina</v>
      </c>
    </row>
    <row r="6243" customFormat="false" ht="15" hidden="false" customHeight="false" outlineLevel="0" collapsed="false">
      <c r="A6243" s="17" t="s">
        <v>5319</v>
      </c>
      <c r="B6243" s="17" t="n">
        <v>1</v>
      </c>
      <c r="C6243" s="21" t="n">
        <v>46067</v>
      </c>
      <c r="D6243" s="17" t="s">
        <v>1218</v>
      </c>
      <c r="E6243" s="17" t="s">
        <v>73</v>
      </c>
      <c r="F6243" s="17" t="s">
        <v>1487</v>
      </c>
      <c r="G6243" s="17" t="s">
        <v>64</v>
      </c>
      <c r="H6243" s="17" t="s">
        <v>1527</v>
      </c>
      <c r="I6243" s="17" t="s">
        <v>1524</v>
      </c>
      <c r="J6243" s="17" t="n">
        <v>1</v>
      </c>
      <c r="K6243" s="15" t="n">
        <v>179.9</v>
      </c>
      <c r="L6243" s="22" t="n">
        <v>0</v>
      </c>
      <c r="M6243" s="15" t="n">
        <v>0</v>
      </c>
      <c r="N6243" s="15" t="n">
        <f aca="false">J6243*K6243</f>
        <v>179.9</v>
      </c>
      <c r="O6243" s="15" t="n">
        <f aca="false">N6243*L6243</f>
        <v>0</v>
      </c>
      <c r="P6243" s="15" t="n">
        <f aca="false">N6243-O6243</f>
        <v>179.9</v>
      </c>
      <c r="Q6243" s="15" t="n">
        <f aca="false">J6243*INDEX(dProdutos!$F$2:$F$47,MATCH(E6243,dProdutos!$A$2:$A$47,0))</f>
        <v>69.44</v>
      </c>
      <c r="R6243" s="15" t="n">
        <f aca="false">IF(I6243="Cancelado",0,P6243-Q6243)</f>
        <v>110.46</v>
      </c>
      <c r="S6243" s="17" t="str">
        <f aca="false">INDEX(dProdutos!$D$2:$D$47,MATCH(E6243,dProdutos!$A$2:$A$47,0))</f>
        <v>Moda Feminina</v>
      </c>
    </row>
    <row r="6244" customFormat="false" ht="15" hidden="false" customHeight="false" outlineLevel="0" collapsed="false">
      <c r="A6244" s="17" t="s">
        <v>5320</v>
      </c>
      <c r="B6244" s="17" t="n">
        <v>1</v>
      </c>
      <c r="C6244" s="21" t="n">
        <v>46068</v>
      </c>
      <c r="D6244" s="17" t="s">
        <v>1435</v>
      </c>
      <c r="E6244" s="17" t="s">
        <v>183</v>
      </c>
      <c r="F6244" s="17" t="s">
        <v>1493</v>
      </c>
      <c r="G6244" s="17" t="s">
        <v>63</v>
      </c>
      <c r="H6244" s="17" t="s">
        <v>1527</v>
      </c>
      <c r="I6244" s="17" t="s">
        <v>1524</v>
      </c>
      <c r="J6244" s="17" t="n">
        <v>1</v>
      </c>
      <c r="K6244" s="15" t="n">
        <v>121.9</v>
      </c>
      <c r="L6244" s="22" t="n">
        <v>0.15</v>
      </c>
      <c r="M6244" s="15" t="n">
        <v>20.82</v>
      </c>
      <c r="N6244" s="15" t="n">
        <f aca="false">J6244*K6244</f>
        <v>121.9</v>
      </c>
      <c r="O6244" s="15" t="n">
        <f aca="false">N6244*L6244</f>
        <v>18.285</v>
      </c>
      <c r="P6244" s="15" t="n">
        <f aca="false">N6244-O6244</f>
        <v>103.615</v>
      </c>
      <c r="Q6244" s="15" t="n">
        <f aca="false">J6244*INDEX(dProdutos!$F$2:$F$47,MATCH(E6244,dProdutos!$A$2:$A$47,0))</f>
        <v>52.76</v>
      </c>
      <c r="R6244" s="15" t="n">
        <f aca="false">IF(I6244="Cancelado",0,P6244-Q6244)</f>
        <v>50.855</v>
      </c>
      <c r="S6244" s="17" t="str">
        <f aca="false">INDEX(dProdutos!$D$2:$D$47,MATCH(E6244,dProdutos!$A$2:$A$47,0))</f>
        <v>Eletrônicos</v>
      </c>
    </row>
    <row r="6245" customFormat="false" ht="15" hidden="false" customHeight="false" outlineLevel="0" collapsed="false">
      <c r="A6245" s="17" t="s">
        <v>5321</v>
      </c>
      <c r="B6245" s="17" t="n">
        <v>1</v>
      </c>
      <c r="C6245" s="21" t="n">
        <v>46068</v>
      </c>
      <c r="D6245" s="17" t="s">
        <v>423</v>
      </c>
      <c r="E6245" s="17" t="s">
        <v>192</v>
      </c>
      <c r="F6245" s="17" t="s">
        <v>1490</v>
      </c>
      <c r="G6245" s="17" t="s">
        <v>59</v>
      </c>
      <c r="H6245" s="17" t="s">
        <v>1523</v>
      </c>
      <c r="I6245" s="17" t="s">
        <v>1524</v>
      </c>
      <c r="J6245" s="17" t="n">
        <v>1</v>
      </c>
      <c r="K6245" s="15" t="n">
        <v>245.9</v>
      </c>
      <c r="L6245" s="22" t="n">
        <v>0.1</v>
      </c>
      <c r="M6245" s="15" t="n">
        <v>12.83</v>
      </c>
      <c r="N6245" s="15" t="n">
        <f aca="false">J6245*K6245</f>
        <v>245.9</v>
      </c>
      <c r="O6245" s="15" t="n">
        <f aca="false">N6245*L6245</f>
        <v>24.59</v>
      </c>
      <c r="P6245" s="15" t="n">
        <f aca="false">N6245-O6245</f>
        <v>221.31</v>
      </c>
      <c r="Q6245" s="15" t="n">
        <f aca="false">J6245*INDEX(dProdutos!$F$2:$F$47,MATCH(E6245,dProdutos!$A$2:$A$47,0))</f>
        <v>107.78</v>
      </c>
      <c r="R6245" s="15" t="n">
        <f aca="false">IF(I6245="Cancelado",0,P6245-Q6245)</f>
        <v>113.53</v>
      </c>
      <c r="S6245" s="17" t="str">
        <f aca="false">INDEX(dProdutos!$D$2:$D$47,MATCH(E6245,dProdutos!$A$2:$A$47,0))</f>
        <v>Eletrônicos</v>
      </c>
    </row>
    <row r="6246" customFormat="false" ht="15" hidden="false" customHeight="false" outlineLevel="0" collapsed="false">
      <c r="A6246" s="17" t="s">
        <v>5322</v>
      </c>
      <c r="B6246" s="17" t="n">
        <v>1</v>
      </c>
      <c r="C6246" s="21" t="n">
        <v>46068</v>
      </c>
      <c r="D6246" s="17" t="s">
        <v>306</v>
      </c>
      <c r="E6246" s="17" t="s">
        <v>201</v>
      </c>
      <c r="F6246" s="17" t="s">
        <v>1495</v>
      </c>
      <c r="G6246" s="17" t="s">
        <v>63</v>
      </c>
      <c r="H6246" s="17" t="s">
        <v>1537</v>
      </c>
      <c r="I6246" s="17" t="s">
        <v>1524</v>
      </c>
      <c r="J6246" s="17" t="n">
        <v>2</v>
      </c>
      <c r="K6246" s="15" t="n">
        <v>236.9</v>
      </c>
      <c r="L6246" s="22" t="n">
        <v>0</v>
      </c>
      <c r="M6246" s="15" t="n">
        <v>32.52</v>
      </c>
      <c r="N6246" s="15" t="n">
        <f aca="false">J6246*K6246</f>
        <v>473.8</v>
      </c>
      <c r="O6246" s="15" t="n">
        <f aca="false">N6246*L6246</f>
        <v>0</v>
      </c>
      <c r="P6246" s="15" t="n">
        <f aca="false">N6246-O6246</f>
        <v>473.8</v>
      </c>
      <c r="Q6246" s="15" t="n">
        <f aca="false">J6246*INDEX(dProdutos!$F$2:$F$47,MATCH(E6246,dProdutos!$A$2:$A$47,0))</f>
        <v>192.46</v>
      </c>
      <c r="R6246" s="15" t="n">
        <f aca="false">IF(I6246="Cancelado",0,P6246-Q6246)</f>
        <v>281.34</v>
      </c>
      <c r="S6246" s="17" t="str">
        <f aca="false">INDEX(dProdutos!$D$2:$D$47,MATCH(E6246,dProdutos!$A$2:$A$47,0))</f>
        <v>Beleza</v>
      </c>
    </row>
    <row r="6247" customFormat="false" ht="15" hidden="false" customHeight="false" outlineLevel="0" collapsed="false">
      <c r="A6247" s="17" t="s">
        <v>5322</v>
      </c>
      <c r="B6247" s="17" t="n">
        <v>2</v>
      </c>
      <c r="C6247" s="21" t="n">
        <v>46068</v>
      </c>
      <c r="D6247" s="17" t="s">
        <v>306</v>
      </c>
      <c r="E6247" s="17" t="s">
        <v>126</v>
      </c>
      <c r="F6247" s="17" t="s">
        <v>1495</v>
      </c>
      <c r="G6247" s="17" t="s">
        <v>63</v>
      </c>
      <c r="H6247" s="17" t="s">
        <v>1537</v>
      </c>
      <c r="I6247" s="17" t="s">
        <v>1524</v>
      </c>
      <c r="J6247" s="17" t="n">
        <v>1</v>
      </c>
      <c r="K6247" s="15" t="n">
        <v>296.9</v>
      </c>
      <c r="L6247" s="22" t="n">
        <v>0.15</v>
      </c>
      <c r="M6247" s="15" t="n">
        <v>0</v>
      </c>
      <c r="N6247" s="15" t="n">
        <f aca="false">J6247*K6247</f>
        <v>296.9</v>
      </c>
      <c r="O6247" s="15" t="n">
        <f aca="false">N6247*L6247</f>
        <v>44.535</v>
      </c>
      <c r="P6247" s="15" t="n">
        <f aca="false">N6247-O6247</f>
        <v>252.365</v>
      </c>
      <c r="Q6247" s="15" t="n">
        <f aca="false">J6247*INDEX(dProdutos!$F$2:$F$47,MATCH(E6247,dProdutos!$A$2:$A$47,0))</f>
        <v>135.24</v>
      </c>
      <c r="R6247" s="15" t="n">
        <f aca="false">IF(I6247="Cancelado",0,P6247-Q6247)</f>
        <v>117.125</v>
      </c>
      <c r="S6247" s="17" t="str">
        <f aca="false">INDEX(dProdutos!$D$2:$D$47,MATCH(E6247,dProdutos!$A$2:$A$47,0))</f>
        <v>Calçados</v>
      </c>
    </row>
    <row r="6248" customFormat="false" ht="15" hidden="false" customHeight="false" outlineLevel="0" collapsed="false">
      <c r="A6248" s="17" t="s">
        <v>5323</v>
      </c>
      <c r="B6248" s="17" t="n">
        <v>1</v>
      </c>
      <c r="C6248" s="21" t="n">
        <v>46068</v>
      </c>
      <c r="D6248" s="17" t="s">
        <v>1199</v>
      </c>
      <c r="E6248" s="17" t="s">
        <v>95</v>
      </c>
      <c r="F6248" s="17" t="s">
        <v>1487</v>
      </c>
      <c r="G6248" s="17" t="s">
        <v>59</v>
      </c>
      <c r="H6248" s="17" t="s">
        <v>1537</v>
      </c>
      <c r="I6248" s="17" t="s">
        <v>1524</v>
      </c>
      <c r="J6248" s="17" t="n">
        <v>1</v>
      </c>
      <c r="K6248" s="15" t="n">
        <v>77.9</v>
      </c>
      <c r="L6248" s="22" t="n">
        <v>0.2</v>
      </c>
      <c r="M6248" s="15" t="n">
        <v>18.37</v>
      </c>
      <c r="N6248" s="15" t="n">
        <f aca="false">J6248*K6248</f>
        <v>77.9</v>
      </c>
      <c r="O6248" s="15" t="n">
        <f aca="false">N6248*L6248</f>
        <v>15.58</v>
      </c>
      <c r="P6248" s="15" t="n">
        <f aca="false">N6248-O6248</f>
        <v>62.32</v>
      </c>
      <c r="Q6248" s="15" t="n">
        <f aca="false">J6248*INDEX(dProdutos!$F$2:$F$47,MATCH(E6248,dProdutos!$A$2:$A$47,0))</f>
        <v>36.71</v>
      </c>
      <c r="R6248" s="15" t="n">
        <f aca="false">IF(I6248="Cancelado",0,P6248-Q6248)</f>
        <v>25.61</v>
      </c>
      <c r="S6248" s="17" t="str">
        <f aca="false">INDEX(dProdutos!$D$2:$D$47,MATCH(E6248,dProdutos!$A$2:$A$47,0))</f>
        <v>Moda Feminina</v>
      </c>
    </row>
    <row r="6249" customFormat="false" ht="15" hidden="false" customHeight="false" outlineLevel="0" collapsed="false">
      <c r="A6249" s="17" t="s">
        <v>5324</v>
      </c>
      <c r="B6249" s="17" t="n">
        <v>1</v>
      </c>
      <c r="C6249" s="21" t="n">
        <v>46068</v>
      </c>
      <c r="D6249" s="17" t="s">
        <v>1135</v>
      </c>
      <c r="E6249" s="17" t="s">
        <v>135</v>
      </c>
      <c r="F6249" s="17" t="s">
        <v>1490</v>
      </c>
      <c r="G6249" s="17" t="s">
        <v>62</v>
      </c>
      <c r="H6249" s="17" t="s">
        <v>1537</v>
      </c>
      <c r="I6249" s="17" t="s">
        <v>1524</v>
      </c>
      <c r="J6249" s="17" t="n">
        <v>1</v>
      </c>
      <c r="K6249" s="15" t="n">
        <v>200.9</v>
      </c>
      <c r="L6249" s="22" t="n">
        <v>0</v>
      </c>
      <c r="M6249" s="15" t="n">
        <v>19.24</v>
      </c>
      <c r="N6249" s="15" t="n">
        <f aca="false">J6249*K6249</f>
        <v>200.9</v>
      </c>
      <c r="O6249" s="15" t="n">
        <f aca="false">N6249*L6249</f>
        <v>0</v>
      </c>
      <c r="P6249" s="15" t="n">
        <f aca="false">N6249-O6249</f>
        <v>200.9</v>
      </c>
      <c r="Q6249" s="15" t="n">
        <f aca="false">J6249*INDEX(dProdutos!$F$2:$F$47,MATCH(E6249,dProdutos!$A$2:$A$47,0))</f>
        <v>80.73</v>
      </c>
      <c r="R6249" s="15" t="n">
        <f aca="false">IF(I6249="Cancelado",0,P6249-Q6249)</f>
        <v>120.17</v>
      </c>
      <c r="S6249" s="17" t="str">
        <f aca="false">INDEX(dProdutos!$D$2:$D$47,MATCH(E6249,dProdutos!$A$2:$A$47,0))</f>
        <v>Calçados</v>
      </c>
    </row>
    <row r="6250" customFormat="false" ht="15" hidden="false" customHeight="false" outlineLevel="0" collapsed="false">
      <c r="A6250" s="17" t="s">
        <v>5325</v>
      </c>
      <c r="B6250" s="17" t="n">
        <v>1</v>
      </c>
      <c r="C6250" s="21" t="n">
        <v>46068</v>
      </c>
      <c r="D6250" s="17" t="s">
        <v>327</v>
      </c>
      <c r="E6250" s="17" t="s">
        <v>162</v>
      </c>
      <c r="F6250" s="17" t="s">
        <v>1490</v>
      </c>
      <c r="G6250" s="17" t="s">
        <v>59</v>
      </c>
      <c r="H6250" s="17" t="s">
        <v>1537</v>
      </c>
      <c r="I6250" s="17" t="s">
        <v>1524</v>
      </c>
      <c r="J6250" s="17" t="n">
        <v>1</v>
      </c>
      <c r="K6250" s="15" t="n">
        <v>231.9</v>
      </c>
      <c r="L6250" s="22" t="n">
        <v>0.05</v>
      </c>
      <c r="M6250" s="15" t="n">
        <v>21.94</v>
      </c>
      <c r="N6250" s="15" t="n">
        <f aca="false">J6250*K6250</f>
        <v>231.9</v>
      </c>
      <c r="O6250" s="15" t="n">
        <f aca="false">N6250*L6250</f>
        <v>11.595</v>
      </c>
      <c r="P6250" s="15" t="n">
        <f aca="false">N6250-O6250</f>
        <v>220.305</v>
      </c>
      <c r="Q6250" s="15" t="n">
        <f aca="false">J6250*INDEX(dProdutos!$F$2:$F$47,MATCH(E6250,dProdutos!$A$2:$A$47,0))</f>
        <v>134.41</v>
      </c>
      <c r="R6250" s="15" t="n">
        <f aca="false">IF(I6250="Cancelado",0,P6250-Q6250)</f>
        <v>85.895</v>
      </c>
      <c r="S6250" s="17" t="str">
        <f aca="false">INDEX(dProdutos!$D$2:$D$47,MATCH(E6250,dProdutos!$A$2:$A$47,0))</f>
        <v>Casa</v>
      </c>
    </row>
    <row r="6251" customFormat="false" ht="15" hidden="false" customHeight="false" outlineLevel="0" collapsed="false">
      <c r="A6251" s="17" t="s">
        <v>5326</v>
      </c>
      <c r="B6251" s="17" t="n">
        <v>1</v>
      </c>
      <c r="C6251" s="21" t="n">
        <v>46068</v>
      </c>
      <c r="D6251" s="17" t="s">
        <v>1260</v>
      </c>
      <c r="E6251" s="17" t="s">
        <v>95</v>
      </c>
      <c r="F6251" s="17" t="s">
        <v>1487</v>
      </c>
      <c r="G6251" s="17" t="s">
        <v>63</v>
      </c>
      <c r="H6251" s="17" t="s">
        <v>1523</v>
      </c>
      <c r="I6251" s="17" t="s">
        <v>1524</v>
      </c>
      <c r="J6251" s="17" t="n">
        <v>2</v>
      </c>
      <c r="K6251" s="15" t="n">
        <v>77.9</v>
      </c>
      <c r="L6251" s="22" t="n">
        <v>0</v>
      </c>
      <c r="M6251" s="15" t="n">
        <v>26.17</v>
      </c>
      <c r="N6251" s="15" t="n">
        <f aca="false">J6251*K6251</f>
        <v>155.8</v>
      </c>
      <c r="O6251" s="15" t="n">
        <f aca="false">N6251*L6251</f>
        <v>0</v>
      </c>
      <c r="P6251" s="15" t="n">
        <f aca="false">N6251-O6251</f>
        <v>155.8</v>
      </c>
      <c r="Q6251" s="15" t="n">
        <f aca="false">J6251*INDEX(dProdutos!$F$2:$F$47,MATCH(E6251,dProdutos!$A$2:$A$47,0))</f>
        <v>73.42</v>
      </c>
      <c r="R6251" s="15" t="n">
        <f aca="false">IF(I6251="Cancelado",0,P6251-Q6251)</f>
        <v>82.38</v>
      </c>
      <c r="S6251" s="17" t="str">
        <f aca="false">INDEX(dProdutos!$D$2:$D$47,MATCH(E6251,dProdutos!$A$2:$A$47,0))</f>
        <v>Moda Feminina</v>
      </c>
    </row>
    <row r="6252" customFormat="false" ht="15" hidden="false" customHeight="false" outlineLevel="0" collapsed="false">
      <c r="A6252" s="17" t="s">
        <v>5327</v>
      </c>
      <c r="B6252" s="17" t="n">
        <v>1</v>
      </c>
      <c r="C6252" s="21" t="n">
        <v>46068</v>
      </c>
      <c r="D6252" s="17" t="s">
        <v>1255</v>
      </c>
      <c r="E6252" s="17" t="s">
        <v>153</v>
      </c>
      <c r="F6252" s="17" t="s">
        <v>1499</v>
      </c>
      <c r="G6252" s="17" t="s">
        <v>61</v>
      </c>
      <c r="H6252" s="17" t="s">
        <v>1537</v>
      </c>
      <c r="I6252" s="17" t="s">
        <v>1524</v>
      </c>
      <c r="J6252" s="17" t="n">
        <v>2</v>
      </c>
      <c r="K6252" s="15" t="n">
        <v>165.9</v>
      </c>
      <c r="L6252" s="22" t="n">
        <v>0</v>
      </c>
      <c r="M6252" s="15" t="n">
        <v>27.07</v>
      </c>
      <c r="N6252" s="15" t="n">
        <f aca="false">J6252*K6252</f>
        <v>331.8</v>
      </c>
      <c r="O6252" s="15" t="n">
        <f aca="false">N6252*L6252</f>
        <v>0</v>
      </c>
      <c r="P6252" s="15" t="n">
        <f aca="false">N6252-O6252</f>
        <v>331.8</v>
      </c>
      <c r="Q6252" s="15" t="n">
        <f aca="false">J6252*INDEX(dProdutos!$F$2:$F$47,MATCH(E6252,dProdutos!$A$2:$A$47,0))</f>
        <v>134.56</v>
      </c>
      <c r="R6252" s="15" t="n">
        <f aca="false">IF(I6252="Cancelado",0,P6252-Q6252)</f>
        <v>197.24</v>
      </c>
      <c r="S6252" s="17" t="str">
        <f aca="false">INDEX(dProdutos!$D$2:$D$47,MATCH(E6252,dProdutos!$A$2:$A$47,0))</f>
        <v>Acessórios</v>
      </c>
    </row>
    <row r="6253" customFormat="false" ht="15" hidden="false" customHeight="false" outlineLevel="0" collapsed="false">
      <c r="A6253" s="17" t="s">
        <v>5328</v>
      </c>
      <c r="B6253" s="17" t="n">
        <v>1</v>
      </c>
      <c r="C6253" s="21" t="n">
        <v>46068</v>
      </c>
      <c r="D6253" s="17" t="s">
        <v>665</v>
      </c>
      <c r="E6253" s="17" t="s">
        <v>129</v>
      </c>
      <c r="F6253" s="17" t="s">
        <v>1490</v>
      </c>
      <c r="G6253" s="17" t="s">
        <v>61</v>
      </c>
      <c r="H6253" s="17" t="s">
        <v>1540</v>
      </c>
      <c r="I6253" s="17" t="s">
        <v>1524</v>
      </c>
      <c r="J6253" s="17" t="n">
        <v>1</v>
      </c>
      <c r="K6253" s="15" t="n">
        <v>105.9</v>
      </c>
      <c r="L6253" s="22" t="n">
        <v>0.1</v>
      </c>
      <c r="M6253" s="15" t="n">
        <v>28.84</v>
      </c>
      <c r="N6253" s="15" t="n">
        <f aca="false">J6253*K6253</f>
        <v>105.9</v>
      </c>
      <c r="O6253" s="15" t="n">
        <f aca="false">N6253*L6253</f>
        <v>10.59</v>
      </c>
      <c r="P6253" s="15" t="n">
        <f aca="false">N6253-O6253</f>
        <v>95.31</v>
      </c>
      <c r="Q6253" s="15" t="n">
        <f aca="false">J6253*INDEX(dProdutos!$F$2:$F$47,MATCH(E6253,dProdutos!$A$2:$A$47,0))</f>
        <v>43.79</v>
      </c>
      <c r="R6253" s="15" t="n">
        <f aca="false">IF(I6253="Cancelado",0,P6253-Q6253)</f>
        <v>51.52</v>
      </c>
      <c r="S6253" s="17" t="str">
        <f aca="false">INDEX(dProdutos!$D$2:$D$47,MATCH(E6253,dProdutos!$A$2:$A$47,0))</f>
        <v>Calçados</v>
      </c>
    </row>
    <row r="6254" customFormat="false" ht="15" hidden="false" customHeight="false" outlineLevel="0" collapsed="false">
      <c r="A6254" s="17" t="s">
        <v>5328</v>
      </c>
      <c r="B6254" s="17" t="n">
        <v>2</v>
      </c>
      <c r="C6254" s="21" t="n">
        <v>46068</v>
      </c>
      <c r="D6254" s="17" t="s">
        <v>665</v>
      </c>
      <c r="E6254" s="17" t="s">
        <v>144</v>
      </c>
      <c r="F6254" s="17" t="s">
        <v>1490</v>
      </c>
      <c r="G6254" s="17" t="s">
        <v>61</v>
      </c>
      <c r="H6254" s="17" t="s">
        <v>1540</v>
      </c>
      <c r="I6254" s="17" t="s">
        <v>1524</v>
      </c>
      <c r="J6254" s="17" t="n">
        <v>1</v>
      </c>
      <c r="K6254" s="15" t="n">
        <v>260.9</v>
      </c>
      <c r="L6254" s="22" t="n">
        <v>0</v>
      </c>
      <c r="M6254" s="15" t="n">
        <v>0</v>
      </c>
      <c r="N6254" s="15" t="n">
        <f aca="false">J6254*K6254</f>
        <v>260.9</v>
      </c>
      <c r="O6254" s="15" t="n">
        <f aca="false">N6254*L6254</f>
        <v>0</v>
      </c>
      <c r="P6254" s="15" t="n">
        <f aca="false">N6254-O6254</f>
        <v>260.9</v>
      </c>
      <c r="Q6254" s="15" t="n">
        <f aca="false">J6254*INDEX(dProdutos!$F$2:$F$47,MATCH(E6254,dProdutos!$A$2:$A$47,0))</f>
        <v>99.86</v>
      </c>
      <c r="R6254" s="15" t="n">
        <f aca="false">IF(I6254="Cancelado",0,P6254-Q6254)</f>
        <v>161.04</v>
      </c>
      <c r="S6254" s="17" t="str">
        <f aca="false">INDEX(dProdutos!$D$2:$D$47,MATCH(E6254,dProdutos!$A$2:$A$47,0))</f>
        <v>Acessórios</v>
      </c>
    </row>
    <row r="6255" customFormat="false" ht="15" hidden="false" customHeight="false" outlineLevel="0" collapsed="false">
      <c r="A6255" s="17" t="s">
        <v>5328</v>
      </c>
      <c r="B6255" s="17" t="n">
        <v>3</v>
      </c>
      <c r="C6255" s="21" t="n">
        <v>46068</v>
      </c>
      <c r="D6255" s="17" t="s">
        <v>665</v>
      </c>
      <c r="E6255" s="17" t="s">
        <v>204</v>
      </c>
      <c r="F6255" s="17" t="s">
        <v>1490</v>
      </c>
      <c r="G6255" s="17" t="s">
        <v>61</v>
      </c>
      <c r="H6255" s="17" t="s">
        <v>1540</v>
      </c>
      <c r="I6255" s="17" t="s">
        <v>1524</v>
      </c>
      <c r="J6255" s="17" t="n">
        <v>1</v>
      </c>
      <c r="K6255" s="15" t="n">
        <v>64.9</v>
      </c>
      <c r="L6255" s="22" t="n">
        <v>0</v>
      </c>
      <c r="M6255" s="15" t="n">
        <v>0</v>
      </c>
      <c r="N6255" s="15" t="n">
        <f aca="false">J6255*K6255</f>
        <v>64.9</v>
      </c>
      <c r="O6255" s="15" t="n">
        <f aca="false">N6255*L6255</f>
        <v>0</v>
      </c>
      <c r="P6255" s="15" t="n">
        <f aca="false">N6255-O6255</f>
        <v>64.9</v>
      </c>
      <c r="Q6255" s="15" t="n">
        <f aca="false">J6255*INDEX(dProdutos!$F$2:$F$47,MATCH(E6255,dProdutos!$A$2:$A$47,0))</f>
        <v>27.52</v>
      </c>
      <c r="R6255" s="15" t="n">
        <f aca="false">IF(I6255="Cancelado",0,P6255-Q6255)</f>
        <v>37.38</v>
      </c>
      <c r="S6255" s="17" t="str">
        <f aca="false">INDEX(dProdutos!$D$2:$D$47,MATCH(E6255,dProdutos!$A$2:$A$47,0))</f>
        <v>Beleza</v>
      </c>
    </row>
    <row r="6256" customFormat="false" ht="15" hidden="false" customHeight="false" outlineLevel="0" collapsed="false">
      <c r="A6256" s="17" t="s">
        <v>5329</v>
      </c>
      <c r="B6256" s="17" t="n">
        <v>1</v>
      </c>
      <c r="C6256" s="21" t="n">
        <v>46068</v>
      </c>
      <c r="D6256" s="17" t="s">
        <v>781</v>
      </c>
      <c r="E6256" s="17" t="s">
        <v>132</v>
      </c>
      <c r="F6256" s="17" t="s">
        <v>1487</v>
      </c>
      <c r="G6256" s="17" t="s">
        <v>60</v>
      </c>
      <c r="H6256" s="17" t="s">
        <v>1537</v>
      </c>
      <c r="I6256" s="17" t="s">
        <v>1531</v>
      </c>
      <c r="J6256" s="17" t="n">
        <v>1</v>
      </c>
      <c r="K6256" s="15" t="n">
        <v>179.9</v>
      </c>
      <c r="L6256" s="22" t="n">
        <v>0.1</v>
      </c>
      <c r="M6256" s="15" t="n">
        <v>24.17</v>
      </c>
      <c r="N6256" s="15" t="n">
        <f aca="false">J6256*K6256</f>
        <v>179.9</v>
      </c>
      <c r="O6256" s="15" t="n">
        <f aca="false">N6256*L6256</f>
        <v>17.99</v>
      </c>
      <c r="P6256" s="15" t="n">
        <f aca="false">N6256-O6256</f>
        <v>161.91</v>
      </c>
      <c r="Q6256" s="15" t="n">
        <f aca="false">J6256*INDEX(dProdutos!$F$2:$F$47,MATCH(E6256,dProdutos!$A$2:$A$47,0))</f>
        <v>93.56</v>
      </c>
      <c r="R6256" s="15" t="n">
        <f aca="false">IF(I6256="Cancelado",0,P6256-Q6256)</f>
        <v>0</v>
      </c>
      <c r="S6256" s="17" t="str">
        <f aca="false">INDEX(dProdutos!$D$2:$D$47,MATCH(E6256,dProdutos!$A$2:$A$47,0))</f>
        <v>Calçados</v>
      </c>
    </row>
    <row r="6257" customFormat="false" ht="15" hidden="false" customHeight="false" outlineLevel="0" collapsed="false">
      <c r="A6257" s="17" t="s">
        <v>5330</v>
      </c>
      <c r="B6257" s="17" t="n">
        <v>1</v>
      </c>
      <c r="C6257" s="21" t="n">
        <v>46068</v>
      </c>
      <c r="D6257" s="17" t="s">
        <v>775</v>
      </c>
      <c r="E6257" s="17" t="s">
        <v>111</v>
      </c>
      <c r="F6257" s="17" t="s">
        <v>1499</v>
      </c>
      <c r="G6257" s="17" t="s">
        <v>61</v>
      </c>
      <c r="H6257" s="17" t="s">
        <v>1537</v>
      </c>
      <c r="I6257" s="17" t="s">
        <v>1524</v>
      </c>
      <c r="J6257" s="17" t="n">
        <v>2</v>
      </c>
      <c r="K6257" s="15" t="n">
        <v>188.9</v>
      </c>
      <c r="L6257" s="22" t="n">
        <v>0</v>
      </c>
      <c r="M6257" s="15" t="n">
        <v>11.6</v>
      </c>
      <c r="N6257" s="15" t="n">
        <f aca="false">J6257*K6257</f>
        <v>377.8</v>
      </c>
      <c r="O6257" s="15" t="n">
        <f aca="false">N6257*L6257</f>
        <v>0</v>
      </c>
      <c r="P6257" s="15" t="n">
        <f aca="false">N6257-O6257</f>
        <v>377.8</v>
      </c>
      <c r="Q6257" s="15" t="n">
        <f aca="false">J6257*INDEX(dProdutos!$F$2:$F$47,MATCH(E6257,dProdutos!$A$2:$A$47,0))</f>
        <v>176.64</v>
      </c>
      <c r="R6257" s="15" t="n">
        <f aca="false">IF(I6257="Cancelado",0,P6257-Q6257)</f>
        <v>201.16</v>
      </c>
      <c r="S6257" s="17" t="str">
        <f aca="false">INDEX(dProdutos!$D$2:$D$47,MATCH(E6257,dProdutos!$A$2:$A$47,0))</f>
        <v>Moda Masculina</v>
      </c>
    </row>
    <row r="6258" customFormat="false" ht="15" hidden="false" customHeight="false" outlineLevel="0" collapsed="false">
      <c r="A6258" s="17" t="s">
        <v>5330</v>
      </c>
      <c r="B6258" s="17" t="n">
        <v>2</v>
      </c>
      <c r="C6258" s="21" t="n">
        <v>46068</v>
      </c>
      <c r="D6258" s="17" t="s">
        <v>775</v>
      </c>
      <c r="E6258" s="17" t="s">
        <v>77</v>
      </c>
      <c r="F6258" s="17" t="s">
        <v>1499</v>
      </c>
      <c r="G6258" s="17" t="s">
        <v>61</v>
      </c>
      <c r="H6258" s="17" t="s">
        <v>1537</v>
      </c>
      <c r="I6258" s="17" t="s">
        <v>1524</v>
      </c>
      <c r="J6258" s="17" t="n">
        <v>3</v>
      </c>
      <c r="K6258" s="15" t="n">
        <v>198.9</v>
      </c>
      <c r="L6258" s="22" t="n">
        <v>0</v>
      </c>
      <c r="M6258" s="15" t="n">
        <v>0</v>
      </c>
      <c r="N6258" s="15" t="n">
        <f aca="false">J6258*K6258</f>
        <v>596.7</v>
      </c>
      <c r="O6258" s="15" t="n">
        <f aca="false">N6258*L6258</f>
        <v>0</v>
      </c>
      <c r="P6258" s="15" t="n">
        <f aca="false">N6258-O6258</f>
        <v>596.7</v>
      </c>
      <c r="Q6258" s="15" t="n">
        <f aca="false">J6258*INDEX(dProdutos!$F$2:$F$47,MATCH(E6258,dProdutos!$A$2:$A$47,0))</f>
        <v>323.64</v>
      </c>
      <c r="R6258" s="15" t="n">
        <f aca="false">IF(I6258="Cancelado",0,P6258-Q6258)</f>
        <v>273.06</v>
      </c>
      <c r="S6258" s="17" t="str">
        <f aca="false">INDEX(dProdutos!$D$2:$D$47,MATCH(E6258,dProdutos!$A$2:$A$47,0))</f>
        <v>Moda Feminina</v>
      </c>
    </row>
    <row r="6259" customFormat="false" ht="15" hidden="false" customHeight="false" outlineLevel="0" collapsed="false">
      <c r="A6259" s="17" t="s">
        <v>5330</v>
      </c>
      <c r="B6259" s="17" t="n">
        <v>3</v>
      </c>
      <c r="C6259" s="21" t="n">
        <v>46068</v>
      </c>
      <c r="D6259" s="17" t="s">
        <v>775</v>
      </c>
      <c r="E6259" s="17" t="s">
        <v>189</v>
      </c>
      <c r="F6259" s="17" t="s">
        <v>1499</v>
      </c>
      <c r="G6259" s="17" t="s">
        <v>61</v>
      </c>
      <c r="H6259" s="17" t="s">
        <v>1537</v>
      </c>
      <c r="I6259" s="17" t="s">
        <v>1524</v>
      </c>
      <c r="J6259" s="17" t="n">
        <v>1</v>
      </c>
      <c r="K6259" s="15" t="n">
        <v>138.9</v>
      </c>
      <c r="L6259" s="22" t="n">
        <v>0</v>
      </c>
      <c r="M6259" s="15" t="n">
        <v>0</v>
      </c>
      <c r="N6259" s="15" t="n">
        <f aca="false">J6259*K6259</f>
        <v>138.9</v>
      </c>
      <c r="O6259" s="15" t="n">
        <f aca="false">N6259*L6259</f>
        <v>0</v>
      </c>
      <c r="P6259" s="15" t="n">
        <f aca="false">N6259-O6259</f>
        <v>138.9</v>
      </c>
      <c r="Q6259" s="15" t="n">
        <f aca="false">J6259*INDEX(dProdutos!$F$2:$F$47,MATCH(E6259,dProdutos!$A$2:$A$47,0))</f>
        <v>68.96</v>
      </c>
      <c r="R6259" s="15" t="n">
        <f aca="false">IF(I6259="Cancelado",0,P6259-Q6259)</f>
        <v>69.94</v>
      </c>
      <c r="S6259" s="17" t="str">
        <f aca="false">INDEX(dProdutos!$D$2:$D$47,MATCH(E6259,dProdutos!$A$2:$A$47,0))</f>
        <v>Eletrônicos</v>
      </c>
    </row>
    <row r="6260" customFormat="false" ht="15" hidden="false" customHeight="false" outlineLevel="0" collapsed="false">
      <c r="A6260" s="17" t="s">
        <v>5330</v>
      </c>
      <c r="B6260" s="17" t="n">
        <v>4</v>
      </c>
      <c r="C6260" s="21" t="n">
        <v>46068</v>
      </c>
      <c r="D6260" s="17" t="s">
        <v>775</v>
      </c>
      <c r="E6260" s="17" t="s">
        <v>150</v>
      </c>
      <c r="F6260" s="17" t="s">
        <v>1499</v>
      </c>
      <c r="G6260" s="17" t="s">
        <v>61</v>
      </c>
      <c r="H6260" s="17" t="s">
        <v>1537</v>
      </c>
      <c r="I6260" s="17" t="s">
        <v>1524</v>
      </c>
      <c r="J6260" s="17" t="n">
        <v>1</v>
      </c>
      <c r="K6260" s="15" t="n">
        <v>71.9</v>
      </c>
      <c r="L6260" s="22" t="n">
        <v>0.1</v>
      </c>
      <c r="M6260" s="15" t="n">
        <v>0</v>
      </c>
      <c r="N6260" s="15" t="n">
        <f aca="false">J6260*K6260</f>
        <v>71.9</v>
      </c>
      <c r="O6260" s="15" t="n">
        <f aca="false">N6260*L6260</f>
        <v>7.19</v>
      </c>
      <c r="P6260" s="15" t="n">
        <f aca="false">N6260-O6260</f>
        <v>64.71</v>
      </c>
      <c r="Q6260" s="15" t="n">
        <f aca="false">J6260*INDEX(dProdutos!$F$2:$F$47,MATCH(E6260,dProdutos!$A$2:$A$47,0))</f>
        <v>27.38</v>
      </c>
      <c r="R6260" s="15" t="n">
        <f aca="false">IF(I6260="Cancelado",0,P6260-Q6260)</f>
        <v>37.33</v>
      </c>
      <c r="S6260" s="17" t="str">
        <f aca="false">INDEX(dProdutos!$D$2:$D$47,MATCH(E6260,dProdutos!$A$2:$A$47,0))</f>
        <v>Acessórios</v>
      </c>
    </row>
    <row r="6261" customFormat="false" ht="15" hidden="false" customHeight="false" outlineLevel="0" collapsed="false">
      <c r="A6261" s="17" t="s">
        <v>5331</v>
      </c>
      <c r="B6261" s="17" t="n">
        <v>1</v>
      </c>
      <c r="C6261" s="21" t="n">
        <v>46068</v>
      </c>
      <c r="D6261" s="17" t="s">
        <v>327</v>
      </c>
      <c r="E6261" s="17" t="s">
        <v>105</v>
      </c>
      <c r="F6261" s="17" t="s">
        <v>1499</v>
      </c>
      <c r="G6261" s="17" t="s">
        <v>60</v>
      </c>
      <c r="H6261" s="17" t="s">
        <v>1523</v>
      </c>
      <c r="I6261" s="17" t="s">
        <v>1524</v>
      </c>
      <c r="J6261" s="17" t="n">
        <v>2</v>
      </c>
      <c r="K6261" s="15" t="n">
        <v>175.9</v>
      </c>
      <c r="L6261" s="22" t="n">
        <v>0.15</v>
      </c>
      <c r="M6261" s="15" t="n">
        <v>18.31</v>
      </c>
      <c r="N6261" s="15" t="n">
        <f aca="false">J6261*K6261</f>
        <v>351.8</v>
      </c>
      <c r="O6261" s="15" t="n">
        <f aca="false">N6261*L6261</f>
        <v>52.77</v>
      </c>
      <c r="P6261" s="15" t="n">
        <f aca="false">N6261-O6261</f>
        <v>299.03</v>
      </c>
      <c r="Q6261" s="15" t="n">
        <f aca="false">J6261*INDEX(dProdutos!$F$2:$F$47,MATCH(E6261,dProdutos!$A$2:$A$47,0))</f>
        <v>193.18</v>
      </c>
      <c r="R6261" s="15" t="n">
        <f aca="false">IF(I6261="Cancelado",0,P6261-Q6261)</f>
        <v>105.85</v>
      </c>
      <c r="S6261" s="17" t="str">
        <f aca="false">INDEX(dProdutos!$D$2:$D$47,MATCH(E6261,dProdutos!$A$2:$A$47,0))</f>
        <v>Moda Masculina</v>
      </c>
    </row>
    <row r="6262" customFormat="false" ht="15" hidden="false" customHeight="false" outlineLevel="0" collapsed="false">
      <c r="A6262" s="17" t="s">
        <v>5332</v>
      </c>
      <c r="B6262" s="17" t="n">
        <v>1</v>
      </c>
      <c r="C6262" s="21" t="n">
        <v>46069</v>
      </c>
      <c r="D6262" s="17" t="s">
        <v>321</v>
      </c>
      <c r="E6262" s="17" t="s">
        <v>189</v>
      </c>
      <c r="F6262" s="17" t="s">
        <v>1501</v>
      </c>
      <c r="G6262" s="17" t="s">
        <v>60</v>
      </c>
      <c r="H6262" s="17" t="s">
        <v>1537</v>
      </c>
      <c r="I6262" s="17" t="s">
        <v>1524</v>
      </c>
      <c r="J6262" s="17" t="n">
        <v>2</v>
      </c>
      <c r="K6262" s="15" t="n">
        <v>138.9</v>
      </c>
      <c r="L6262" s="22" t="n">
        <v>0</v>
      </c>
      <c r="M6262" s="15" t="n">
        <v>0</v>
      </c>
      <c r="N6262" s="15" t="n">
        <f aca="false">J6262*K6262</f>
        <v>277.8</v>
      </c>
      <c r="O6262" s="15" t="n">
        <f aca="false">N6262*L6262</f>
        <v>0</v>
      </c>
      <c r="P6262" s="15" t="n">
        <f aca="false">N6262-O6262</f>
        <v>277.8</v>
      </c>
      <c r="Q6262" s="15" t="n">
        <f aca="false">J6262*INDEX(dProdutos!$F$2:$F$47,MATCH(E6262,dProdutos!$A$2:$A$47,0))</f>
        <v>137.92</v>
      </c>
      <c r="R6262" s="15" t="n">
        <f aca="false">IF(I6262="Cancelado",0,P6262-Q6262)</f>
        <v>139.88</v>
      </c>
      <c r="S6262" s="17" t="str">
        <f aca="false">INDEX(dProdutos!$D$2:$D$47,MATCH(E6262,dProdutos!$A$2:$A$47,0))</f>
        <v>Eletrônicos</v>
      </c>
    </row>
    <row r="6263" customFormat="false" ht="15" hidden="false" customHeight="false" outlineLevel="0" collapsed="false">
      <c r="A6263" s="17" t="s">
        <v>5332</v>
      </c>
      <c r="B6263" s="17" t="n">
        <v>2</v>
      </c>
      <c r="C6263" s="21" t="n">
        <v>46069</v>
      </c>
      <c r="D6263" s="17" t="s">
        <v>321</v>
      </c>
      <c r="E6263" s="17" t="s">
        <v>123</v>
      </c>
      <c r="F6263" s="17" t="s">
        <v>1501</v>
      </c>
      <c r="G6263" s="17" t="s">
        <v>60</v>
      </c>
      <c r="H6263" s="17" t="s">
        <v>1537</v>
      </c>
      <c r="I6263" s="17" t="s">
        <v>1524</v>
      </c>
      <c r="J6263" s="17" t="n">
        <v>2</v>
      </c>
      <c r="K6263" s="15" t="n">
        <v>277.9</v>
      </c>
      <c r="L6263" s="22" t="n">
        <v>0.1</v>
      </c>
      <c r="M6263" s="15" t="n">
        <v>0</v>
      </c>
      <c r="N6263" s="15" t="n">
        <f aca="false">J6263*K6263</f>
        <v>555.8</v>
      </c>
      <c r="O6263" s="15" t="n">
        <f aca="false">N6263*L6263</f>
        <v>55.58</v>
      </c>
      <c r="P6263" s="15" t="n">
        <f aca="false">N6263-O6263</f>
        <v>500.22</v>
      </c>
      <c r="Q6263" s="15" t="n">
        <f aca="false">J6263*INDEX(dProdutos!$F$2:$F$47,MATCH(E6263,dProdutos!$A$2:$A$47,0))</f>
        <v>264.72</v>
      </c>
      <c r="R6263" s="15" t="n">
        <f aca="false">IF(I6263="Cancelado",0,P6263-Q6263)</f>
        <v>235.5</v>
      </c>
      <c r="S6263" s="17" t="str">
        <f aca="false">INDEX(dProdutos!$D$2:$D$47,MATCH(E6263,dProdutos!$A$2:$A$47,0))</f>
        <v>Calçados</v>
      </c>
    </row>
    <row r="6264" customFormat="false" ht="15" hidden="false" customHeight="false" outlineLevel="0" collapsed="false">
      <c r="A6264" s="17" t="s">
        <v>5333</v>
      </c>
      <c r="B6264" s="17" t="n">
        <v>1</v>
      </c>
      <c r="C6264" s="21" t="n">
        <v>46069</v>
      </c>
      <c r="D6264" s="17" t="s">
        <v>1353</v>
      </c>
      <c r="E6264" s="17" t="s">
        <v>183</v>
      </c>
      <c r="F6264" s="17" t="s">
        <v>1499</v>
      </c>
      <c r="G6264" s="17" t="s">
        <v>63</v>
      </c>
      <c r="H6264" s="17" t="s">
        <v>1537</v>
      </c>
      <c r="I6264" s="17" t="s">
        <v>1524</v>
      </c>
      <c r="J6264" s="17" t="n">
        <v>1</v>
      </c>
      <c r="K6264" s="15" t="n">
        <v>121.9</v>
      </c>
      <c r="L6264" s="22" t="n">
        <v>0</v>
      </c>
      <c r="M6264" s="15" t="n">
        <v>19.3</v>
      </c>
      <c r="N6264" s="15" t="n">
        <f aca="false">J6264*K6264</f>
        <v>121.9</v>
      </c>
      <c r="O6264" s="15" t="n">
        <f aca="false">N6264*L6264</f>
        <v>0</v>
      </c>
      <c r="P6264" s="15" t="n">
        <f aca="false">N6264-O6264</f>
        <v>121.9</v>
      </c>
      <c r="Q6264" s="15" t="n">
        <f aca="false">J6264*INDEX(dProdutos!$F$2:$F$47,MATCH(E6264,dProdutos!$A$2:$A$47,0))</f>
        <v>52.76</v>
      </c>
      <c r="R6264" s="15" t="n">
        <f aca="false">IF(I6264="Cancelado",0,P6264-Q6264)</f>
        <v>69.14</v>
      </c>
      <c r="S6264" s="17" t="str">
        <f aca="false">INDEX(dProdutos!$D$2:$D$47,MATCH(E6264,dProdutos!$A$2:$A$47,0))</f>
        <v>Eletrônicos</v>
      </c>
    </row>
    <row r="6265" customFormat="false" ht="15" hidden="false" customHeight="false" outlineLevel="0" collapsed="false">
      <c r="A6265" s="17" t="s">
        <v>5333</v>
      </c>
      <c r="B6265" s="17" t="n">
        <v>2</v>
      </c>
      <c r="C6265" s="21" t="n">
        <v>46069</v>
      </c>
      <c r="D6265" s="17" t="s">
        <v>1353</v>
      </c>
      <c r="E6265" s="17" t="s">
        <v>183</v>
      </c>
      <c r="F6265" s="17" t="s">
        <v>1499</v>
      </c>
      <c r="G6265" s="17" t="s">
        <v>63</v>
      </c>
      <c r="H6265" s="17" t="s">
        <v>1537</v>
      </c>
      <c r="I6265" s="17" t="s">
        <v>1524</v>
      </c>
      <c r="J6265" s="17" t="n">
        <v>1</v>
      </c>
      <c r="K6265" s="15" t="n">
        <v>121.9</v>
      </c>
      <c r="L6265" s="22" t="n">
        <v>0</v>
      </c>
      <c r="M6265" s="15" t="n">
        <v>0</v>
      </c>
      <c r="N6265" s="15" t="n">
        <f aca="false">J6265*K6265</f>
        <v>121.9</v>
      </c>
      <c r="O6265" s="15" t="n">
        <f aca="false">N6265*L6265</f>
        <v>0</v>
      </c>
      <c r="P6265" s="15" t="n">
        <f aca="false">N6265-O6265</f>
        <v>121.9</v>
      </c>
      <c r="Q6265" s="15" t="n">
        <f aca="false">J6265*INDEX(dProdutos!$F$2:$F$47,MATCH(E6265,dProdutos!$A$2:$A$47,0))</f>
        <v>52.76</v>
      </c>
      <c r="R6265" s="15" t="n">
        <f aca="false">IF(I6265="Cancelado",0,P6265-Q6265)</f>
        <v>69.14</v>
      </c>
      <c r="S6265" s="17" t="str">
        <f aca="false">INDEX(dProdutos!$D$2:$D$47,MATCH(E6265,dProdutos!$A$2:$A$47,0))</f>
        <v>Eletrônicos</v>
      </c>
    </row>
    <row r="6266" customFormat="false" ht="15" hidden="false" customHeight="false" outlineLevel="0" collapsed="false">
      <c r="A6266" s="17" t="s">
        <v>5334</v>
      </c>
      <c r="B6266" s="17" t="n">
        <v>1</v>
      </c>
      <c r="C6266" s="21" t="n">
        <v>46069</v>
      </c>
      <c r="D6266" s="17" t="s">
        <v>784</v>
      </c>
      <c r="E6266" s="17" t="s">
        <v>150</v>
      </c>
      <c r="F6266" s="17" t="s">
        <v>1497</v>
      </c>
      <c r="G6266" s="17" t="s">
        <v>62</v>
      </c>
      <c r="H6266" s="17" t="s">
        <v>1537</v>
      </c>
      <c r="I6266" s="17" t="s">
        <v>1524</v>
      </c>
      <c r="J6266" s="17" t="n">
        <v>1</v>
      </c>
      <c r="K6266" s="15" t="n">
        <v>71.9</v>
      </c>
      <c r="L6266" s="22" t="n">
        <v>0.15</v>
      </c>
      <c r="M6266" s="15" t="n">
        <v>15.22</v>
      </c>
      <c r="N6266" s="15" t="n">
        <f aca="false">J6266*K6266</f>
        <v>71.9</v>
      </c>
      <c r="O6266" s="15" t="n">
        <f aca="false">N6266*L6266</f>
        <v>10.785</v>
      </c>
      <c r="P6266" s="15" t="n">
        <f aca="false">N6266-O6266</f>
        <v>61.115</v>
      </c>
      <c r="Q6266" s="15" t="n">
        <f aca="false">J6266*INDEX(dProdutos!$F$2:$F$47,MATCH(E6266,dProdutos!$A$2:$A$47,0))</f>
        <v>27.38</v>
      </c>
      <c r="R6266" s="15" t="n">
        <f aca="false">IF(I6266="Cancelado",0,P6266-Q6266)</f>
        <v>33.735</v>
      </c>
      <c r="S6266" s="17" t="str">
        <f aca="false">INDEX(dProdutos!$D$2:$D$47,MATCH(E6266,dProdutos!$A$2:$A$47,0))</f>
        <v>Acessórios</v>
      </c>
    </row>
    <row r="6267" customFormat="false" ht="15" hidden="false" customHeight="false" outlineLevel="0" collapsed="false">
      <c r="A6267" s="17" t="s">
        <v>5334</v>
      </c>
      <c r="B6267" s="17" t="n">
        <v>2</v>
      </c>
      <c r="C6267" s="21" t="n">
        <v>46069</v>
      </c>
      <c r="D6267" s="17" t="s">
        <v>784</v>
      </c>
      <c r="E6267" s="17" t="s">
        <v>204</v>
      </c>
      <c r="F6267" s="17" t="s">
        <v>1497</v>
      </c>
      <c r="G6267" s="17" t="s">
        <v>62</v>
      </c>
      <c r="H6267" s="17" t="s">
        <v>1537</v>
      </c>
      <c r="I6267" s="17" t="s">
        <v>1524</v>
      </c>
      <c r="J6267" s="17" t="n">
        <v>1</v>
      </c>
      <c r="K6267" s="15" t="n">
        <v>64.9</v>
      </c>
      <c r="L6267" s="22" t="n">
        <v>0</v>
      </c>
      <c r="M6267" s="15" t="n">
        <v>0</v>
      </c>
      <c r="N6267" s="15" t="n">
        <f aca="false">J6267*K6267</f>
        <v>64.9</v>
      </c>
      <c r="O6267" s="15" t="n">
        <f aca="false">N6267*L6267</f>
        <v>0</v>
      </c>
      <c r="P6267" s="15" t="n">
        <f aca="false">N6267-O6267</f>
        <v>64.9</v>
      </c>
      <c r="Q6267" s="15" t="n">
        <f aca="false">J6267*INDEX(dProdutos!$F$2:$F$47,MATCH(E6267,dProdutos!$A$2:$A$47,0))</f>
        <v>27.52</v>
      </c>
      <c r="R6267" s="15" t="n">
        <f aca="false">IF(I6267="Cancelado",0,P6267-Q6267)</f>
        <v>37.38</v>
      </c>
      <c r="S6267" s="17" t="str">
        <f aca="false">INDEX(dProdutos!$D$2:$D$47,MATCH(E6267,dProdutos!$A$2:$A$47,0))</f>
        <v>Beleza</v>
      </c>
    </row>
    <row r="6268" customFormat="false" ht="15" hidden="false" customHeight="false" outlineLevel="0" collapsed="false">
      <c r="A6268" s="17" t="s">
        <v>5335</v>
      </c>
      <c r="B6268" s="17" t="n">
        <v>1</v>
      </c>
      <c r="C6268" s="21" t="n">
        <v>46069</v>
      </c>
      <c r="D6268" s="17" t="s">
        <v>926</v>
      </c>
      <c r="E6268" s="17" t="s">
        <v>165</v>
      </c>
      <c r="F6268" s="17" t="s">
        <v>1487</v>
      </c>
      <c r="G6268" s="17" t="s">
        <v>61</v>
      </c>
      <c r="H6268" s="17" t="s">
        <v>1523</v>
      </c>
      <c r="I6268" s="17" t="s">
        <v>1524</v>
      </c>
      <c r="J6268" s="17" t="n">
        <v>1</v>
      </c>
      <c r="K6268" s="15" t="n">
        <v>231.9</v>
      </c>
      <c r="L6268" s="22" t="n">
        <v>0.05</v>
      </c>
      <c r="M6268" s="15" t="n">
        <v>0</v>
      </c>
      <c r="N6268" s="15" t="n">
        <f aca="false">J6268*K6268</f>
        <v>231.9</v>
      </c>
      <c r="O6268" s="15" t="n">
        <f aca="false">N6268*L6268</f>
        <v>11.595</v>
      </c>
      <c r="P6268" s="15" t="n">
        <f aca="false">N6268-O6268</f>
        <v>220.305</v>
      </c>
      <c r="Q6268" s="15" t="n">
        <f aca="false">J6268*INDEX(dProdutos!$F$2:$F$47,MATCH(E6268,dProdutos!$A$2:$A$47,0))</f>
        <v>140.83</v>
      </c>
      <c r="R6268" s="15" t="n">
        <f aca="false">IF(I6268="Cancelado",0,P6268-Q6268)</f>
        <v>79.475</v>
      </c>
      <c r="S6268" s="17" t="str">
        <f aca="false">INDEX(dProdutos!$D$2:$D$47,MATCH(E6268,dProdutos!$A$2:$A$47,0))</f>
        <v>Casa</v>
      </c>
    </row>
    <row r="6269" customFormat="false" ht="15" hidden="false" customHeight="false" outlineLevel="0" collapsed="false">
      <c r="A6269" s="17" t="s">
        <v>5336</v>
      </c>
      <c r="B6269" s="17" t="n">
        <v>1</v>
      </c>
      <c r="C6269" s="21" t="n">
        <v>46069</v>
      </c>
      <c r="D6269" s="17" t="s">
        <v>822</v>
      </c>
      <c r="E6269" s="17" t="s">
        <v>192</v>
      </c>
      <c r="F6269" s="17" t="s">
        <v>1499</v>
      </c>
      <c r="G6269" s="17" t="s">
        <v>59</v>
      </c>
      <c r="H6269" s="17" t="s">
        <v>1537</v>
      </c>
      <c r="I6269" s="17" t="s">
        <v>1524</v>
      </c>
      <c r="J6269" s="17" t="n">
        <v>1</v>
      </c>
      <c r="K6269" s="15" t="n">
        <v>245.9</v>
      </c>
      <c r="L6269" s="22" t="n">
        <v>0</v>
      </c>
      <c r="M6269" s="15" t="n">
        <v>29.44</v>
      </c>
      <c r="N6269" s="15" t="n">
        <f aca="false">J6269*K6269</f>
        <v>245.9</v>
      </c>
      <c r="O6269" s="15" t="n">
        <f aca="false">N6269*L6269</f>
        <v>0</v>
      </c>
      <c r="P6269" s="15" t="n">
        <f aca="false">N6269-O6269</f>
        <v>245.9</v>
      </c>
      <c r="Q6269" s="15" t="n">
        <f aca="false">J6269*INDEX(dProdutos!$F$2:$F$47,MATCH(E6269,dProdutos!$A$2:$A$47,0))</f>
        <v>107.78</v>
      </c>
      <c r="R6269" s="15" t="n">
        <f aca="false">IF(I6269="Cancelado",0,P6269-Q6269)</f>
        <v>138.12</v>
      </c>
      <c r="S6269" s="17" t="str">
        <f aca="false">INDEX(dProdutos!$D$2:$D$47,MATCH(E6269,dProdutos!$A$2:$A$47,0))</f>
        <v>Eletrônicos</v>
      </c>
    </row>
    <row r="6270" customFormat="false" ht="15" hidden="false" customHeight="false" outlineLevel="0" collapsed="false">
      <c r="A6270" s="17" t="s">
        <v>5337</v>
      </c>
      <c r="B6270" s="17" t="n">
        <v>1</v>
      </c>
      <c r="C6270" s="21" t="n">
        <v>46069</v>
      </c>
      <c r="D6270" s="17" t="s">
        <v>629</v>
      </c>
      <c r="E6270" s="17" t="s">
        <v>132</v>
      </c>
      <c r="F6270" s="17" t="s">
        <v>1497</v>
      </c>
      <c r="G6270" s="17" t="s">
        <v>59</v>
      </c>
      <c r="H6270" s="17" t="s">
        <v>1537</v>
      </c>
      <c r="I6270" s="17" t="s">
        <v>1524</v>
      </c>
      <c r="J6270" s="17" t="n">
        <v>1</v>
      </c>
      <c r="K6270" s="15" t="n">
        <v>179.9</v>
      </c>
      <c r="L6270" s="22" t="n">
        <v>0</v>
      </c>
      <c r="M6270" s="15" t="n">
        <v>11.13</v>
      </c>
      <c r="N6270" s="15" t="n">
        <f aca="false">J6270*K6270</f>
        <v>179.9</v>
      </c>
      <c r="O6270" s="15" t="n">
        <f aca="false">N6270*L6270</f>
        <v>0</v>
      </c>
      <c r="P6270" s="15" t="n">
        <f aca="false">N6270-O6270</f>
        <v>179.9</v>
      </c>
      <c r="Q6270" s="15" t="n">
        <f aca="false">J6270*INDEX(dProdutos!$F$2:$F$47,MATCH(E6270,dProdutos!$A$2:$A$47,0))</f>
        <v>93.56</v>
      </c>
      <c r="R6270" s="15" t="n">
        <f aca="false">IF(I6270="Cancelado",0,P6270-Q6270)</f>
        <v>86.34</v>
      </c>
      <c r="S6270" s="17" t="str">
        <f aca="false">INDEX(dProdutos!$D$2:$D$47,MATCH(E6270,dProdutos!$A$2:$A$47,0))</f>
        <v>Calçados</v>
      </c>
    </row>
    <row r="6271" customFormat="false" ht="15" hidden="false" customHeight="false" outlineLevel="0" collapsed="false">
      <c r="A6271" s="17" t="s">
        <v>5338</v>
      </c>
      <c r="B6271" s="17" t="n">
        <v>1</v>
      </c>
      <c r="C6271" s="21" t="n">
        <v>46069</v>
      </c>
      <c r="D6271" s="17" t="s">
        <v>910</v>
      </c>
      <c r="E6271" s="17" t="s">
        <v>192</v>
      </c>
      <c r="F6271" s="17" t="s">
        <v>1490</v>
      </c>
      <c r="G6271" s="17" t="s">
        <v>61</v>
      </c>
      <c r="H6271" s="17" t="s">
        <v>1523</v>
      </c>
      <c r="I6271" s="17" t="s">
        <v>1524</v>
      </c>
      <c r="J6271" s="17" t="n">
        <v>1</v>
      </c>
      <c r="K6271" s="15" t="n">
        <v>245.9</v>
      </c>
      <c r="L6271" s="22" t="n">
        <v>0</v>
      </c>
      <c r="M6271" s="15" t="n">
        <v>29.62</v>
      </c>
      <c r="N6271" s="15" t="n">
        <f aca="false">J6271*K6271</f>
        <v>245.9</v>
      </c>
      <c r="O6271" s="15" t="n">
        <f aca="false">N6271*L6271</f>
        <v>0</v>
      </c>
      <c r="P6271" s="15" t="n">
        <f aca="false">N6271-O6271</f>
        <v>245.9</v>
      </c>
      <c r="Q6271" s="15" t="n">
        <f aca="false">J6271*INDEX(dProdutos!$F$2:$F$47,MATCH(E6271,dProdutos!$A$2:$A$47,0))</f>
        <v>107.78</v>
      </c>
      <c r="R6271" s="15" t="n">
        <f aca="false">IF(I6271="Cancelado",0,P6271-Q6271)</f>
        <v>138.12</v>
      </c>
      <c r="S6271" s="17" t="str">
        <f aca="false">INDEX(dProdutos!$D$2:$D$47,MATCH(E6271,dProdutos!$A$2:$A$47,0))</f>
        <v>Eletrônicos</v>
      </c>
    </row>
    <row r="6272" customFormat="false" ht="15" hidden="false" customHeight="false" outlineLevel="0" collapsed="false">
      <c r="A6272" s="17" t="s">
        <v>5339</v>
      </c>
      <c r="B6272" s="17" t="n">
        <v>1</v>
      </c>
      <c r="C6272" s="21" t="n">
        <v>46069</v>
      </c>
      <c r="D6272" s="17" t="s">
        <v>645</v>
      </c>
      <c r="E6272" s="17" t="s">
        <v>177</v>
      </c>
      <c r="F6272" s="17" t="s">
        <v>1493</v>
      </c>
      <c r="G6272" s="17" t="s">
        <v>59</v>
      </c>
      <c r="H6272" s="17" t="s">
        <v>1523</v>
      </c>
      <c r="I6272" s="17" t="s">
        <v>1531</v>
      </c>
      <c r="J6272" s="17" t="n">
        <v>1</v>
      </c>
      <c r="K6272" s="15" t="n">
        <v>257.9</v>
      </c>
      <c r="L6272" s="22" t="n">
        <v>0</v>
      </c>
      <c r="M6272" s="15" t="n">
        <v>15.08</v>
      </c>
      <c r="N6272" s="15" t="n">
        <f aca="false">J6272*K6272</f>
        <v>257.9</v>
      </c>
      <c r="O6272" s="15" t="n">
        <f aca="false">N6272*L6272</f>
        <v>0</v>
      </c>
      <c r="P6272" s="15" t="n">
        <f aca="false">N6272-O6272</f>
        <v>257.9</v>
      </c>
      <c r="Q6272" s="15" t="n">
        <f aca="false">J6272*INDEX(dProdutos!$F$2:$F$47,MATCH(E6272,dProdutos!$A$2:$A$47,0))</f>
        <v>138.23</v>
      </c>
      <c r="R6272" s="15" t="n">
        <f aca="false">IF(I6272="Cancelado",0,P6272-Q6272)</f>
        <v>0</v>
      </c>
      <c r="S6272" s="17" t="str">
        <f aca="false">INDEX(dProdutos!$D$2:$D$47,MATCH(E6272,dProdutos!$A$2:$A$47,0))</f>
        <v>Casa</v>
      </c>
    </row>
    <row r="6273" customFormat="false" ht="15" hidden="false" customHeight="false" outlineLevel="0" collapsed="false">
      <c r="A6273" s="17" t="s">
        <v>5340</v>
      </c>
      <c r="B6273" s="17" t="n">
        <v>1</v>
      </c>
      <c r="C6273" s="21" t="n">
        <v>46069</v>
      </c>
      <c r="D6273" s="17" t="s">
        <v>900</v>
      </c>
      <c r="E6273" s="17" t="s">
        <v>174</v>
      </c>
      <c r="F6273" s="17" t="s">
        <v>1490</v>
      </c>
      <c r="G6273" s="17" t="s">
        <v>59</v>
      </c>
      <c r="H6273" s="17" t="s">
        <v>1537</v>
      </c>
      <c r="I6273" s="17" t="s">
        <v>1524</v>
      </c>
      <c r="J6273" s="17" t="n">
        <v>1</v>
      </c>
      <c r="K6273" s="15" t="n">
        <v>250.9</v>
      </c>
      <c r="L6273" s="22" t="n">
        <v>0.05</v>
      </c>
      <c r="M6273" s="15" t="n">
        <v>32.58</v>
      </c>
      <c r="N6273" s="15" t="n">
        <f aca="false">J6273*K6273</f>
        <v>250.9</v>
      </c>
      <c r="O6273" s="15" t="n">
        <f aca="false">N6273*L6273</f>
        <v>12.545</v>
      </c>
      <c r="P6273" s="15" t="n">
        <f aca="false">N6273-O6273</f>
        <v>238.355</v>
      </c>
      <c r="Q6273" s="15" t="n">
        <f aca="false">J6273*INDEX(dProdutos!$F$2:$F$47,MATCH(E6273,dProdutos!$A$2:$A$47,0))</f>
        <v>151.28</v>
      </c>
      <c r="R6273" s="15" t="n">
        <f aca="false">IF(I6273="Cancelado",0,P6273-Q6273)</f>
        <v>87.075</v>
      </c>
      <c r="S6273" s="17" t="str">
        <f aca="false">INDEX(dProdutos!$D$2:$D$47,MATCH(E6273,dProdutos!$A$2:$A$47,0))</f>
        <v>Casa</v>
      </c>
    </row>
    <row r="6274" customFormat="false" ht="15" hidden="false" customHeight="false" outlineLevel="0" collapsed="false">
      <c r="A6274" s="17" t="s">
        <v>5341</v>
      </c>
      <c r="B6274" s="17" t="n">
        <v>1</v>
      </c>
      <c r="C6274" s="21" t="n">
        <v>46069</v>
      </c>
      <c r="D6274" s="17" t="s">
        <v>746</v>
      </c>
      <c r="E6274" s="17" t="s">
        <v>165</v>
      </c>
      <c r="F6274" s="17" t="s">
        <v>1503</v>
      </c>
      <c r="G6274" s="17" t="s">
        <v>59</v>
      </c>
      <c r="H6274" s="17" t="s">
        <v>1537</v>
      </c>
      <c r="I6274" s="17" t="s">
        <v>1524</v>
      </c>
      <c r="J6274" s="17" t="n">
        <v>1</v>
      </c>
      <c r="K6274" s="15" t="n">
        <v>231.9</v>
      </c>
      <c r="L6274" s="22" t="n">
        <v>0</v>
      </c>
      <c r="M6274" s="15" t="n">
        <v>26.34</v>
      </c>
      <c r="N6274" s="15" t="n">
        <f aca="false">J6274*K6274</f>
        <v>231.9</v>
      </c>
      <c r="O6274" s="15" t="n">
        <f aca="false">N6274*L6274</f>
        <v>0</v>
      </c>
      <c r="P6274" s="15" t="n">
        <f aca="false">N6274-O6274</f>
        <v>231.9</v>
      </c>
      <c r="Q6274" s="15" t="n">
        <f aca="false">J6274*INDEX(dProdutos!$F$2:$F$47,MATCH(E6274,dProdutos!$A$2:$A$47,0))</f>
        <v>140.83</v>
      </c>
      <c r="R6274" s="15" t="n">
        <f aca="false">IF(I6274="Cancelado",0,P6274-Q6274)</f>
        <v>91.07</v>
      </c>
      <c r="S6274" s="17" t="str">
        <f aca="false">INDEX(dProdutos!$D$2:$D$47,MATCH(E6274,dProdutos!$A$2:$A$47,0))</f>
        <v>Casa</v>
      </c>
    </row>
    <row r="6275" customFormat="false" ht="15" hidden="false" customHeight="false" outlineLevel="0" collapsed="false">
      <c r="A6275" s="17" t="s">
        <v>5341</v>
      </c>
      <c r="B6275" s="17" t="n">
        <v>2</v>
      </c>
      <c r="C6275" s="21" t="n">
        <v>46069</v>
      </c>
      <c r="D6275" s="17" t="s">
        <v>746</v>
      </c>
      <c r="E6275" s="17" t="s">
        <v>102</v>
      </c>
      <c r="F6275" s="17" t="s">
        <v>1503</v>
      </c>
      <c r="G6275" s="17" t="s">
        <v>59</v>
      </c>
      <c r="H6275" s="17" t="s">
        <v>1537</v>
      </c>
      <c r="I6275" s="17" t="s">
        <v>1524</v>
      </c>
      <c r="J6275" s="17" t="n">
        <v>2</v>
      </c>
      <c r="K6275" s="15" t="n">
        <v>65.9</v>
      </c>
      <c r="L6275" s="22" t="n">
        <v>0.15</v>
      </c>
      <c r="M6275" s="15" t="n">
        <v>0</v>
      </c>
      <c r="N6275" s="15" t="n">
        <f aca="false">J6275*K6275</f>
        <v>131.8</v>
      </c>
      <c r="O6275" s="15" t="n">
        <f aca="false">N6275*L6275</f>
        <v>19.77</v>
      </c>
      <c r="P6275" s="15" t="n">
        <f aca="false">N6275-O6275</f>
        <v>112.03</v>
      </c>
      <c r="Q6275" s="15" t="n">
        <f aca="false">J6275*INDEX(dProdutos!$F$2:$F$47,MATCH(E6275,dProdutos!$A$2:$A$47,0))</f>
        <v>59.36</v>
      </c>
      <c r="R6275" s="15" t="n">
        <f aca="false">IF(I6275="Cancelado",0,P6275-Q6275)</f>
        <v>52.67</v>
      </c>
      <c r="S6275" s="17" t="str">
        <f aca="false">INDEX(dProdutos!$D$2:$D$47,MATCH(E6275,dProdutos!$A$2:$A$47,0))</f>
        <v>Moda Masculina</v>
      </c>
    </row>
    <row r="6276" customFormat="false" ht="15" hidden="false" customHeight="false" outlineLevel="0" collapsed="false">
      <c r="A6276" s="17" t="s">
        <v>5341</v>
      </c>
      <c r="B6276" s="17" t="n">
        <v>3</v>
      </c>
      <c r="C6276" s="21" t="n">
        <v>46069</v>
      </c>
      <c r="D6276" s="17" t="s">
        <v>746</v>
      </c>
      <c r="E6276" s="17" t="s">
        <v>95</v>
      </c>
      <c r="F6276" s="17" t="s">
        <v>1503</v>
      </c>
      <c r="G6276" s="17" t="s">
        <v>59</v>
      </c>
      <c r="H6276" s="17" t="s">
        <v>1537</v>
      </c>
      <c r="I6276" s="17" t="s">
        <v>1524</v>
      </c>
      <c r="J6276" s="17" t="n">
        <v>2</v>
      </c>
      <c r="K6276" s="15" t="n">
        <v>77.9</v>
      </c>
      <c r="L6276" s="22" t="n">
        <v>0</v>
      </c>
      <c r="M6276" s="15" t="n">
        <v>0</v>
      </c>
      <c r="N6276" s="15" t="n">
        <f aca="false">J6276*K6276</f>
        <v>155.8</v>
      </c>
      <c r="O6276" s="15" t="n">
        <f aca="false">N6276*L6276</f>
        <v>0</v>
      </c>
      <c r="P6276" s="15" t="n">
        <f aca="false">N6276-O6276</f>
        <v>155.8</v>
      </c>
      <c r="Q6276" s="15" t="n">
        <f aca="false">J6276*INDEX(dProdutos!$F$2:$F$47,MATCH(E6276,dProdutos!$A$2:$A$47,0))</f>
        <v>73.42</v>
      </c>
      <c r="R6276" s="15" t="n">
        <f aca="false">IF(I6276="Cancelado",0,P6276-Q6276)</f>
        <v>82.38</v>
      </c>
      <c r="S6276" s="17" t="str">
        <f aca="false">INDEX(dProdutos!$D$2:$D$47,MATCH(E6276,dProdutos!$A$2:$A$47,0))</f>
        <v>Moda Feminina</v>
      </c>
    </row>
    <row r="6277" customFormat="false" ht="15" hidden="false" customHeight="false" outlineLevel="0" collapsed="false">
      <c r="A6277" s="17" t="s">
        <v>5342</v>
      </c>
      <c r="B6277" s="17" t="n">
        <v>1</v>
      </c>
      <c r="C6277" s="21" t="n">
        <v>46070</v>
      </c>
      <c r="D6277" s="17" t="s">
        <v>1313</v>
      </c>
      <c r="E6277" s="17" t="s">
        <v>153</v>
      </c>
      <c r="F6277" s="17" t="s">
        <v>1499</v>
      </c>
      <c r="G6277" s="17" t="s">
        <v>60</v>
      </c>
      <c r="H6277" s="17" t="s">
        <v>1523</v>
      </c>
      <c r="I6277" s="17" t="s">
        <v>1524</v>
      </c>
      <c r="J6277" s="17" t="n">
        <v>2</v>
      </c>
      <c r="K6277" s="15" t="n">
        <v>165.9</v>
      </c>
      <c r="L6277" s="22" t="n">
        <v>0.1</v>
      </c>
      <c r="M6277" s="15" t="n">
        <v>0</v>
      </c>
      <c r="N6277" s="15" t="n">
        <f aca="false">J6277*K6277</f>
        <v>331.8</v>
      </c>
      <c r="O6277" s="15" t="n">
        <f aca="false">N6277*L6277</f>
        <v>33.18</v>
      </c>
      <c r="P6277" s="15" t="n">
        <f aca="false">N6277-O6277</f>
        <v>298.62</v>
      </c>
      <c r="Q6277" s="15" t="n">
        <f aca="false">J6277*INDEX(dProdutos!$F$2:$F$47,MATCH(E6277,dProdutos!$A$2:$A$47,0))</f>
        <v>134.56</v>
      </c>
      <c r="R6277" s="15" t="n">
        <f aca="false">IF(I6277="Cancelado",0,P6277-Q6277)</f>
        <v>164.06</v>
      </c>
      <c r="S6277" s="17" t="str">
        <f aca="false">INDEX(dProdutos!$D$2:$D$47,MATCH(E6277,dProdutos!$A$2:$A$47,0))</f>
        <v>Acessórios</v>
      </c>
    </row>
    <row r="6278" customFormat="false" ht="15" hidden="false" customHeight="false" outlineLevel="0" collapsed="false">
      <c r="A6278" s="17" t="s">
        <v>5343</v>
      </c>
      <c r="B6278" s="17" t="n">
        <v>1</v>
      </c>
      <c r="C6278" s="21" t="n">
        <v>46070</v>
      </c>
      <c r="D6278" s="17" t="s">
        <v>1143</v>
      </c>
      <c r="E6278" s="17" t="s">
        <v>165</v>
      </c>
      <c r="F6278" s="17" t="s">
        <v>1503</v>
      </c>
      <c r="G6278" s="17" t="s">
        <v>63</v>
      </c>
      <c r="H6278" s="17" t="s">
        <v>1523</v>
      </c>
      <c r="I6278" s="17" t="s">
        <v>1524</v>
      </c>
      <c r="J6278" s="17" t="n">
        <v>2</v>
      </c>
      <c r="K6278" s="15" t="n">
        <v>231.9</v>
      </c>
      <c r="L6278" s="22" t="n">
        <v>0.2</v>
      </c>
      <c r="M6278" s="15" t="n">
        <v>31.68</v>
      </c>
      <c r="N6278" s="15" t="n">
        <f aca="false">J6278*K6278</f>
        <v>463.8</v>
      </c>
      <c r="O6278" s="15" t="n">
        <f aca="false">N6278*L6278</f>
        <v>92.76</v>
      </c>
      <c r="P6278" s="15" t="n">
        <f aca="false">N6278-O6278</f>
        <v>371.04</v>
      </c>
      <c r="Q6278" s="15" t="n">
        <f aca="false">J6278*INDEX(dProdutos!$F$2:$F$47,MATCH(E6278,dProdutos!$A$2:$A$47,0))</f>
        <v>281.66</v>
      </c>
      <c r="R6278" s="15" t="n">
        <f aca="false">IF(I6278="Cancelado",0,P6278-Q6278)</f>
        <v>89.38</v>
      </c>
      <c r="S6278" s="17" t="str">
        <f aca="false">INDEX(dProdutos!$D$2:$D$47,MATCH(E6278,dProdutos!$A$2:$A$47,0))</f>
        <v>Casa</v>
      </c>
    </row>
    <row r="6279" customFormat="false" ht="15" hidden="false" customHeight="false" outlineLevel="0" collapsed="false">
      <c r="A6279" s="17" t="s">
        <v>5344</v>
      </c>
      <c r="B6279" s="17" t="n">
        <v>1</v>
      </c>
      <c r="C6279" s="21" t="n">
        <v>46070</v>
      </c>
      <c r="D6279" s="17" t="s">
        <v>1433</v>
      </c>
      <c r="E6279" s="17" t="s">
        <v>135</v>
      </c>
      <c r="F6279" s="17" t="s">
        <v>1487</v>
      </c>
      <c r="G6279" s="17" t="s">
        <v>59</v>
      </c>
      <c r="H6279" s="17" t="s">
        <v>1537</v>
      </c>
      <c r="I6279" s="17" t="s">
        <v>1524</v>
      </c>
      <c r="J6279" s="17" t="n">
        <v>1</v>
      </c>
      <c r="K6279" s="15" t="n">
        <v>200.9</v>
      </c>
      <c r="L6279" s="22" t="n">
        <v>0.15</v>
      </c>
      <c r="M6279" s="15" t="n">
        <v>24.75</v>
      </c>
      <c r="N6279" s="15" t="n">
        <f aca="false">J6279*K6279</f>
        <v>200.9</v>
      </c>
      <c r="O6279" s="15" t="n">
        <f aca="false">N6279*L6279</f>
        <v>30.135</v>
      </c>
      <c r="P6279" s="15" t="n">
        <f aca="false">N6279-O6279</f>
        <v>170.765</v>
      </c>
      <c r="Q6279" s="15" t="n">
        <f aca="false">J6279*INDEX(dProdutos!$F$2:$F$47,MATCH(E6279,dProdutos!$A$2:$A$47,0))</f>
        <v>80.73</v>
      </c>
      <c r="R6279" s="15" t="n">
        <f aca="false">IF(I6279="Cancelado",0,P6279-Q6279)</f>
        <v>90.035</v>
      </c>
      <c r="S6279" s="17" t="str">
        <f aca="false">INDEX(dProdutos!$D$2:$D$47,MATCH(E6279,dProdutos!$A$2:$A$47,0))</f>
        <v>Calçados</v>
      </c>
    </row>
    <row r="6280" customFormat="false" ht="15" hidden="false" customHeight="false" outlineLevel="0" collapsed="false">
      <c r="A6280" s="17" t="s">
        <v>5345</v>
      </c>
      <c r="B6280" s="17" t="n">
        <v>1</v>
      </c>
      <c r="C6280" s="21" t="n">
        <v>46070</v>
      </c>
      <c r="D6280" s="17" t="s">
        <v>849</v>
      </c>
      <c r="E6280" s="17" t="s">
        <v>177</v>
      </c>
      <c r="F6280" s="17" t="s">
        <v>1503</v>
      </c>
      <c r="G6280" s="17" t="s">
        <v>60</v>
      </c>
      <c r="H6280" s="17" t="s">
        <v>1537</v>
      </c>
      <c r="I6280" s="17" t="s">
        <v>1524</v>
      </c>
      <c r="J6280" s="17" t="n">
        <v>1</v>
      </c>
      <c r="K6280" s="15" t="n">
        <v>257.9</v>
      </c>
      <c r="L6280" s="22" t="n">
        <v>0</v>
      </c>
      <c r="M6280" s="15" t="n">
        <v>23.73</v>
      </c>
      <c r="N6280" s="15" t="n">
        <f aca="false">J6280*K6280</f>
        <v>257.9</v>
      </c>
      <c r="O6280" s="15" t="n">
        <f aca="false">N6280*L6280</f>
        <v>0</v>
      </c>
      <c r="P6280" s="15" t="n">
        <f aca="false">N6280-O6280</f>
        <v>257.9</v>
      </c>
      <c r="Q6280" s="15" t="n">
        <f aca="false">J6280*INDEX(dProdutos!$F$2:$F$47,MATCH(E6280,dProdutos!$A$2:$A$47,0))</f>
        <v>138.23</v>
      </c>
      <c r="R6280" s="15" t="n">
        <f aca="false">IF(I6280="Cancelado",0,P6280-Q6280)</f>
        <v>119.67</v>
      </c>
      <c r="S6280" s="17" t="str">
        <f aca="false">INDEX(dProdutos!$D$2:$D$47,MATCH(E6280,dProdutos!$A$2:$A$47,0))</f>
        <v>Casa</v>
      </c>
    </row>
    <row r="6281" customFormat="false" ht="15" hidden="false" customHeight="false" outlineLevel="0" collapsed="false">
      <c r="A6281" s="17" t="s">
        <v>5346</v>
      </c>
      <c r="B6281" s="17" t="n">
        <v>1</v>
      </c>
      <c r="C6281" s="21" t="n">
        <v>46071</v>
      </c>
      <c r="D6281" s="17" t="s">
        <v>1476</v>
      </c>
      <c r="E6281" s="17" t="s">
        <v>123</v>
      </c>
      <c r="F6281" s="17" t="s">
        <v>1497</v>
      </c>
      <c r="G6281" s="17" t="s">
        <v>60</v>
      </c>
      <c r="H6281" s="17" t="s">
        <v>1523</v>
      </c>
      <c r="I6281" s="17" t="s">
        <v>1524</v>
      </c>
      <c r="J6281" s="17" t="n">
        <v>1</v>
      </c>
      <c r="K6281" s="15" t="n">
        <v>277.9</v>
      </c>
      <c r="L6281" s="22" t="n">
        <v>0</v>
      </c>
      <c r="M6281" s="15" t="n">
        <v>18.91</v>
      </c>
      <c r="N6281" s="15" t="n">
        <f aca="false">J6281*K6281</f>
        <v>277.9</v>
      </c>
      <c r="O6281" s="15" t="n">
        <f aca="false">N6281*L6281</f>
        <v>0</v>
      </c>
      <c r="P6281" s="15" t="n">
        <f aca="false">N6281-O6281</f>
        <v>277.9</v>
      </c>
      <c r="Q6281" s="15" t="n">
        <f aca="false">J6281*INDEX(dProdutos!$F$2:$F$47,MATCH(E6281,dProdutos!$A$2:$A$47,0))</f>
        <v>132.36</v>
      </c>
      <c r="R6281" s="15" t="n">
        <f aca="false">IF(I6281="Cancelado",0,P6281-Q6281)</f>
        <v>145.54</v>
      </c>
      <c r="S6281" s="17" t="str">
        <f aca="false">INDEX(dProdutos!$D$2:$D$47,MATCH(E6281,dProdutos!$A$2:$A$47,0))</f>
        <v>Calçados</v>
      </c>
    </row>
    <row r="6282" customFormat="false" ht="15" hidden="false" customHeight="false" outlineLevel="0" collapsed="false">
      <c r="A6282" s="17" t="s">
        <v>5346</v>
      </c>
      <c r="B6282" s="17" t="n">
        <v>2</v>
      </c>
      <c r="C6282" s="21" t="n">
        <v>46071</v>
      </c>
      <c r="D6282" s="17" t="s">
        <v>1476</v>
      </c>
      <c r="E6282" s="17" t="s">
        <v>153</v>
      </c>
      <c r="F6282" s="17" t="s">
        <v>1497</v>
      </c>
      <c r="G6282" s="17" t="s">
        <v>60</v>
      </c>
      <c r="H6282" s="17" t="s">
        <v>1523</v>
      </c>
      <c r="I6282" s="17" t="s">
        <v>1524</v>
      </c>
      <c r="J6282" s="17" t="n">
        <v>1</v>
      </c>
      <c r="K6282" s="15" t="n">
        <v>165.9</v>
      </c>
      <c r="L6282" s="22" t="n">
        <v>0.1</v>
      </c>
      <c r="M6282" s="15" t="n">
        <v>0</v>
      </c>
      <c r="N6282" s="15" t="n">
        <f aca="false">J6282*K6282</f>
        <v>165.9</v>
      </c>
      <c r="O6282" s="15" t="n">
        <f aca="false">N6282*L6282</f>
        <v>16.59</v>
      </c>
      <c r="P6282" s="15" t="n">
        <f aca="false">N6282-O6282</f>
        <v>149.31</v>
      </c>
      <c r="Q6282" s="15" t="n">
        <f aca="false">J6282*INDEX(dProdutos!$F$2:$F$47,MATCH(E6282,dProdutos!$A$2:$A$47,0))</f>
        <v>67.28</v>
      </c>
      <c r="R6282" s="15" t="n">
        <f aca="false">IF(I6282="Cancelado",0,P6282-Q6282)</f>
        <v>82.03</v>
      </c>
      <c r="S6282" s="17" t="str">
        <f aca="false">INDEX(dProdutos!$D$2:$D$47,MATCH(E6282,dProdutos!$A$2:$A$47,0))</f>
        <v>Acessórios</v>
      </c>
    </row>
    <row r="6283" customFormat="false" ht="15" hidden="false" customHeight="false" outlineLevel="0" collapsed="false">
      <c r="A6283" s="17" t="s">
        <v>5347</v>
      </c>
      <c r="B6283" s="17" t="n">
        <v>1</v>
      </c>
      <c r="C6283" s="21" t="n">
        <v>46072</v>
      </c>
      <c r="D6283" s="17" t="s">
        <v>1060</v>
      </c>
      <c r="E6283" s="17" t="s">
        <v>153</v>
      </c>
      <c r="F6283" s="17" t="s">
        <v>1487</v>
      </c>
      <c r="G6283" s="17" t="s">
        <v>60</v>
      </c>
      <c r="H6283" s="17" t="s">
        <v>1537</v>
      </c>
      <c r="I6283" s="17" t="s">
        <v>1524</v>
      </c>
      <c r="J6283" s="17" t="n">
        <v>1</v>
      </c>
      <c r="K6283" s="15" t="n">
        <v>165.9</v>
      </c>
      <c r="L6283" s="22" t="n">
        <v>0</v>
      </c>
      <c r="M6283" s="15" t="n">
        <v>0</v>
      </c>
      <c r="N6283" s="15" t="n">
        <f aca="false">J6283*K6283</f>
        <v>165.9</v>
      </c>
      <c r="O6283" s="15" t="n">
        <f aca="false">N6283*L6283</f>
        <v>0</v>
      </c>
      <c r="P6283" s="15" t="n">
        <f aca="false">N6283-O6283</f>
        <v>165.9</v>
      </c>
      <c r="Q6283" s="15" t="n">
        <f aca="false">J6283*INDEX(dProdutos!$F$2:$F$47,MATCH(E6283,dProdutos!$A$2:$A$47,0))</f>
        <v>67.28</v>
      </c>
      <c r="R6283" s="15" t="n">
        <f aca="false">IF(I6283="Cancelado",0,P6283-Q6283)</f>
        <v>98.62</v>
      </c>
      <c r="S6283" s="17" t="str">
        <f aca="false">INDEX(dProdutos!$D$2:$D$47,MATCH(E6283,dProdutos!$A$2:$A$47,0))</f>
        <v>Acessórios</v>
      </c>
    </row>
    <row r="6284" customFormat="false" ht="15" hidden="false" customHeight="false" outlineLevel="0" collapsed="false">
      <c r="A6284" s="17" t="s">
        <v>5347</v>
      </c>
      <c r="B6284" s="17" t="n">
        <v>2</v>
      </c>
      <c r="C6284" s="21" t="n">
        <v>46072</v>
      </c>
      <c r="D6284" s="17" t="s">
        <v>1060</v>
      </c>
      <c r="E6284" s="17" t="s">
        <v>92</v>
      </c>
      <c r="F6284" s="17" t="s">
        <v>1487</v>
      </c>
      <c r="G6284" s="17" t="s">
        <v>60</v>
      </c>
      <c r="H6284" s="17" t="s">
        <v>1537</v>
      </c>
      <c r="I6284" s="17" t="s">
        <v>1524</v>
      </c>
      <c r="J6284" s="17" t="n">
        <v>1</v>
      </c>
      <c r="K6284" s="15" t="n">
        <v>191.9</v>
      </c>
      <c r="L6284" s="22" t="n">
        <v>0</v>
      </c>
      <c r="M6284" s="15" t="n">
        <v>0</v>
      </c>
      <c r="N6284" s="15" t="n">
        <f aca="false">J6284*K6284</f>
        <v>191.9</v>
      </c>
      <c r="O6284" s="15" t="n">
        <f aca="false">N6284*L6284</f>
        <v>0</v>
      </c>
      <c r="P6284" s="15" t="n">
        <f aca="false">N6284-O6284</f>
        <v>191.9</v>
      </c>
      <c r="Q6284" s="15" t="n">
        <f aca="false">J6284*INDEX(dProdutos!$F$2:$F$47,MATCH(E6284,dProdutos!$A$2:$A$47,0))</f>
        <v>88.59</v>
      </c>
      <c r="R6284" s="15" t="n">
        <f aca="false">IF(I6284="Cancelado",0,P6284-Q6284)</f>
        <v>103.31</v>
      </c>
      <c r="S6284" s="17" t="str">
        <f aca="false">INDEX(dProdutos!$D$2:$D$47,MATCH(E6284,dProdutos!$A$2:$A$47,0))</f>
        <v>Moda Feminina</v>
      </c>
    </row>
    <row r="6285" customFormat="false" ht="15" hidden="false" customHeight="false" outlineLevel="0" collapsed="false">
      <c r="A6285" s="17" t="s">
        <v>5348</v>
      </c>
      <c r="B6285" s="17" t="n">
        <v>1</v>
      </c>
      <c r="C6285" s="21" t="n">
        <v>46072</v>
      </c>
      <c r="D6285" s="17" t="s">
        <v>998</v>
      </c>
      <c r="E6285" s="17" t="s">
        <v>162</v>
      </c>
      <c r="F6285" s="17" t="s">
        <v>1490</v>
      </c>
      <c r="G6285" s="17" t="s">
        <v>59</v>
      </c>
      <c r="H6285" s="17" t="s">
        <v>1537</v>
      </c>
      <c r="I6285" s="17" t="s">
        <v>1531</v>
      </c>
      <c r="J6285" s="17" t="n">
        <v>1</v>
      </c>
      <c r="K6285" s="15" t="n">
        <v>231.9</v>
      </c>
      <c r="L6285" s="22" t="n">
        <v>0</v>
      </c>
      <c r="M6285" s="15" t="n">
        <v>28.7</v>
      </c>
      <c r="N6285" s="15" t="n">
        <f aca="false">J6285*K6285</f>
        <v>231.9</v>
      </c>
      <c r="O6285" s="15" t="n">
        <f aca="false">N6285*L6285</f>
        <v>0</v>
      </c>
      <c r="P6285" s="15" t="n">
        <f aca="false">N6285-O6285</f>
        <v>231.9</v>
      </c>
      <c r="Q6285" s="15" t="n">
        <f aca="false">J6285*INDEX(dProdutos!$F$2:$F$47,MATCH(E6285,dProdutos!$A$2:$A$47,0))</f>
        <v>134.41</v>
      </c>
      <c r="R6285" s="15" t="n">
        <f aca="false">IF(I6285="Cancelado",0,P6285-Q6285)</f>
        <v>0</v>
      </c>
      <c r="S6285" s="17" t="str">
        <f aca="false">INDEX(dProdutos!$D$2:$D$47,MATCH(E6285,dProdutos!$A$2:$A$47,0))</f>
        <v>Casa</v>
      </c>
    </row>
    <row r="6286" customFormat="false" ht="15" hidden="false" customHeight="false" outlineLevel="0" collapsed="false">
      <c r="A6286" s="17" t="s">
        <v>5349</v>
      </c>
      <c r="B6286" s="17" t="n">
        <v>1</v>
      </c>
      <c r="C6286" s="21" t="n">
        <v>46072</v>
      </c>
      <c r="D6286" s="17" t="s">
        <v>1221</v>
      </c>
      <c r="E6286" s="17" t="s">
        <v>114</v>
      </c>
      <c r="F6286" s="17" t="s">
        <v>1503</v>
      </c>
      <c r="G6286" s="17" t="s">
        <v>60</v>
      </c>
      <c r="H6286" s="17" t="s">
        <v>1537</v>
      </c>
      <c r="I6286" s="17" t="s">
        <v>1524</v>
      </c>
      <c r="J6286" s="17" t="n">
        <v>1</v>
      </c>
      <c r="K6286" s="15" t="n">
        <v>202.9</v>
      </c>
      <c r="L6286" s="22" t="n">
        <v>0</v>
      </c>
      <c r="M6286" s="15" t="n">
        <v>10.02</v>
      </c>
      <c r="N6286" s="15" t="n">
        <f aca="false">J6286*K6286</f>
        <v>202.9</v>
      </c>
      <c r="O6286" s="15" t="n">
        <f aca="false">N6286*L6286</f>
        <v>0</v>
      </c>
      <c r="P6286" s="15" t="n">
        <f aca="false">N6286-O6286</f>
        <v>202.9</v>
      </c>
      <c r="Q6286" s="15" t="n">
        <f aca="false">J6286*INDEX(dProdutos!$F$2:$F$47,MATCH(E6286,dProdutos!$A$2:$A$47,0))</f>
        <v>110.39</v>
      </c>
      <c r="R6286" s="15" t="n">
        <f aca="false">IF(I6286="Cancelado",0,P6286-Q6286)</f>
        <v>92.51</v>
      </c>
      <c r="S6286" s="17" t="str">
        <f aca="false">INDEX(dProdutos!$D$2:$D$47,MATCH(E6286,dProdutos!$A$2:$A$47,0))</f>
        <v>Moda Masculina</v>
      </c>
    </row>
    <row r="6287" customFormat="false" ht="15" hidden="false" customHeight="false" outlineLevel="0" collapsed="false">
      <c r="A6287" s="17" t="s">
        <v>5350</v>
      </c>
      <c r="B6287" s="17" t="n">
        <v>1</v>
      </c>
      <c r="C6287" s="21" t="n">
        <v>46072</v>
      </c>
      <c r="D6287" s="17" t="s">
        <v>1420</v>
      </c>
      <c r="E6287" s="17" t="s">
        <v>138</v>
      </c>
      <c r="F6287" s="17" t="s">
        <v>1497</v>
      </c>
      <c r="G6287" s="17" t="s">
        <v>59</v>
      </c>
      <c r="H6287" s="17" t="s">
        <v>1537</v>
      </c>
      <c r="I6287" s="17" t="s">
        <v>1524</v>
      </c>
      <c r="J6287" s="17" t="n">
        <v>1</v>
      </c>
      <c r="K6287" s="15" t="n">
        <v>231.9</v>
      </c>
      <c r="L6287" s="22" t="n">
        <v>0.2</v>
      </c>
      <c r="M6287" s="15" t="n">
        <v>32.12</v>
      </c>
      <c r="N6287" s="15" t="n">
        <f aca="false">J6287*K6287</f>
        <v>231.9</v>
      </c>
      <c r="O6287" s="15" t="n">
        <f aca="false">N6287*L6287</f>
        <v>46.38</v>
      </c>
      <c r="P6287" s="15" t="n">
        <f aca="false">N6287-O6287</f>
        <v>185.52</v>
      </c>
      <c r="Q6287" s="15" t="n">
        <f aca="false">J6287*INDEX(dProdutos!$F$2:$F$47,MATCH(E6287,dProdutos!$A$2:$A$47,0))</f>
        <v>132.21</v>
      </c>
      <c r="R6287" s="15" t="n">
        <f aca="false">IF(I6287="Cancelado",0,P6287-Q6287)</f>
        <v>53.31</v>
      </c>
      <c r="S6287" s="17" t="str">
        <f aca="false">INDEX(dProdutos!$D$2:$D$47,MATCH(E6287,dProdutos!$A$2:$A$47,0))</f>
        <v>Calçados</v>
      </c>
    </row>
    <row r="6288" customFormat="false" ht="15" hidden="false" customHeight="false" outlineLevel="0" collapsed="false">
      <c r="A6288" s="17" t="s">
        <v>5350</v>
      </c>
      <c r="B6288" s="17" t="n">
        <v>2</v>
      </c>
      <c r="C6288" s="21" t="n">
        <v>46072</v>
      </c>
      <c r="D6288" s="17" t="s">
        <v>1420</v>
      </c>
      <c r="E6288" s="17" t="s">
        <v>126</v>
      </c>
      <c r="F6288" s="17" t="s">
        <v>1497</v>
      </c>
      <c r="G6288" s="17" t="s">
        <v>59</v>
      </c>
      <c r="H6288" s="17" t="s">
        <v>1537</v>
      </c>
      <c r="I6288" s="17" t="s">
        <v>1524</v>
      </c>
      <c r="J6288" s="17" t="n">
        <v>1</v>
      </c>
      <c r="K6288" s="15" t="n">
        <v>296.9</v>
      </c>
      <c r="L6288" s="22" t="n">
        <v>0</v>
      </c>
      <c r="M6288" s="15" t="n">
        <v>0</v>
      </c>
      <c r="N6288" s="15" t="n">
        <f aca="false">J6288*K6288</f>
        <v>296.9</v>
      </c>
      <c r="O6288" s="15" t="n">
        <f aca="false">N6288*L6288</f>
        <v>0</v>
      </c>
      <c r="P6288" s="15" t="n">
        <f aca="false">N6288-O6288</f>
        <v>296.9</v>
      </c>
      <c r="Q6288" s="15" t="n">
        <f aca="false">J6288*INDEX(dProdutos!$F$2:$F$47,MATCH(E6288,dProdutos!$A$2:$A$47,0))</f>
        <v>135.24</v>
      </c>
      <c r="R6288" s="15" t="n">
        <f aca="false">IF(I6288="Cancelado",0,P6288-Q6288)</f>
        <v>161.66</v>
      </c>
      <c r="S6288" s="17" t="str">
        <f aca="false">INDEX(dProdutos!$D$2:$D$47,MATCH(E6288,dProdutos!$A$2:$A$47,0))</f>
        <v>Calçados</v>
      </c>
    </row>
    <row r="6289" customFormat="false" ht="15" hidden="false" customHeight="false" outlineLevel="0" collapsed="false">
      <c r="A6289" s="17" t="s">
        <v>5351</v>
      </c>
      <c r="B6289" s="17" t="n">
        <v>1</v>
      </c>
      <c r="C6289" s="21" t="n">
        <v>46072</v>
      </c>
      <c r="D6289" s="17" t="s">
        <v>514</v>
      </c>
      <c r="E6289" s="17" t="s">
        <v>95</v>
      </c>
      <c r="F6289" s="17" t="s">
        <v>1490</v>
      </c>
      <c r="G6289" s="17" t="s">
        <v>61</v>
      </c>
      <c r="H6289" s="17" t="s">
        <v>1523</v>
      </c>
      <c r="I6289" s="17" t="s">
        <v>1524</v>
      </c>
      <c r="J6289" s="17" t="n">
        <v>1</v>
      </c>
      <c r="K6289" s="15" t="n">
        <v>77.9</v>
      </c>
      <c r="L6289" s="22" t="n">
        <v>0.05</v>
      </c>
      <c r="M6289" s="15" t="n">
        <v>30.25</v>
      </c>
      <c r="N6289" s="15" t="n">
        <f aca="false">J6289*K6289</f>
        <v>77.9</v>
      </c>
      <c r="O6289" s="15" t="n">
        <f aca="false">N6289*L6289</f>
        <v>3.895</v>
      </c>
      <c r="P6289" s="15" t="n">
        <f aca="false">N6289-O6289</f>
        <v>74.005</v>
      </c>
      <c r="Q6289" s="15" t="n">
        <f aca="false">J6289*INDEX(dProdutos!$F$2:$F$47,MATCH(E6289,dProdutos!$A$2:$A$47,0))</f>
        <v>36.71</v>
      </c>
      <c r="R6289" s="15" t="n">
        <f aca="false">IF(I6289="Cancelado",0,P6289-Q6289)</f>
        <v>37.295</v>
      </c>
      <c r="S6289" s="17" t="str">
        <f aca="false">INDEX(dProdutos!$D$2:$D$47,MATCH(E6289,dProdutos!$A$2:$A$47,0))</f>
        <v>Moda Feminina</v>
      </c>
    </row>
    <row r="6290" customFormat="false" ht="15" hidden="false" customHeight="false" outlineLevel="0" collapsed="false">
      <c r="A6290" s="17" t="s">
        <v>5351</v>
      </c>
      <c r="B6290" s="17" t="n">
        <v>2</v>
      </c>
      <c r="C6290" s="21" t="n">
        <v>46072</v>
      </c>
      <c r="D6290" s="17" t="s">
        <v>514</v>
      </c>
      <c r="E6290" s="17" t="s">
        <v>156</v>
      </c>
      <c r="F6290" s="17" t="s">
        <v>1490</v>
      </c>
      <c r="G6290" s="17" t="s">
        <v>61</v>
      </c>
      <c r="H6290" s="17" t="s">
        <v>1523</v>
      </c>
      <c r="I6290" s="17" t="s">
        <v>1524</v>
      </c>
      <c r="J6290" s="17" t="n">
        <v>1</v>
      </c>
      <c r="K6290" s="15" t="n">
        <v>192.9</v>
      </c>
      <c r="L6290" s="22" t="n">
        <v>0</v>
      </c>
      <c r="M6290" s="15" t="n">
        <v>0</v>
      </c>
      <c r="N6290" s="15" t="n">
        <f aca="false">J6290*K6290</f>
        <v>192.9</v>
      </c>
      <c r="O6290" s="15" t="n">
        <f aca="false">N6290*L6290</f>
        <v>0</v>
      </c>
      <c r="P6290" s="15" t="n">
        <f aca="false">N6290-O6290</f>
        <v>192.9</v>
      </c>
      <c r="Q6290" s="15" t="n">
        <f aca="false">J6290*INDEX(dProdutos!$F$2:$F$47,MATCH(E6290,dProdutos!$A$2:$A$47,0))</f>
        <v>80.38</v>
      </c>
      <c r="R6290" s="15" t="n">
        <f aca="false">IF(I6290="Cancelado",0,P6290-Q6290)</f>
        <v>112.52</v>
      </c>
      <c r="S6290" s="17" t="str">
        <f aca="false">INDEX(dProdutos!$D$2:$D$47,MATCH(E6290,dProdutos!$A$2:$A$47,0))</f>
        <v>Acessórios</v>
      </c>
    </row>
    <row r="6291" customFormat="false" ht="15" hidden="false" customHeight="false" outlineLevel="0" collapsed="false">
      <c r="A6291" s="17" t="s">
        <v>5352</v>
      </c>
      <c r="B6291" s="17" t="n">
        <v>1</v>
      </c>
      <c r="C6291" s="21" t="n">
        <v>46072</v>
      </c>
      <c r="D6291" s="17" t="s">
        <v>1014</v>
      </c>
      <c r="E6291" s="17" t="s">
        <v>92</v>
      </c>
      <c r="F6291" s="17" t="s">
        <v>1493</v>
      </c>
      <c r="G6291" s="17" t="s">
        <v>60</v>
      </c>
      <c r="H6291" s="17" t="s">
        <v>1537</v>
      </c>
      <c r="I6291" s="17" t="s">
        <v>1524</v>
      </c>
      <c r="J6291" s="17" t="n">
        <v>1</v>
      </c>
      <c r="K6291" s="15" t="n">
        <v>191.9</v>
      </c>
      <c r="L6291" s="22" t="n">
        <v>0</v>
      </c>
      <c r="M6291" s="15" t="n">
        <v>13.69</v>
      </c>
      <c r="N6291" s="15" t="n">
        <f aca="false">J6291*K6291</f>
        <v>191.9</v>
      </c>
      <c r="O6291" s="15" t="n">
        <f aca="false">N6291*L6291</f>
        <v>0</v>
      </c>
      <c r="P6291" s="15" t="n">
        <f aca="false">N6291-O6291</f>
        <v>191.9</v>
      </c>
      <c r="Q6291" s="15" t="n">
        <f aca="false">J6291*INDEX(dProdutos!$F$2:$F$47,MATCH(E6291,dProdutos!$A$2:$A$47,0))</f>
        <v>88.59</v>
      </c>
      <c r="R6291" s="15" t="n">
        <f aca="false">IF(I6291="Cancelado",0,P6291-Q6291)</f>
        <v>103.31</v>
      </c>
      <c r="S6291" s="17" t="str">
        <f aca="false">INDEX(dProdutos!$D$2:$D$47,MATCH(E6291,dProdutos!$A$2:$A$47,0))</f>
        <v>Moda Feminina</v>
      </c>
    </row>
    <row r="6292" customFormat="false" ht="15" hidden="false" customHeight="false" outlineLevel="0" collapsed="false">
      <c r="A6292" s="17" t="s">
        <v>5352</v>
      </c>
      <c r="B6292" s="17" t="n">
        <v>2</v>
      </c>
      <c r="C6292" s="21" t="n">
        <v>46072</v>
      </c>
      <c r="D6292" s="17" t="s">
        <v>1014</v>
      </c>
      <c r="E6292" s="17" t="s">
        <v>138</v>
      </c>
      <c r="F6292" s="17" t="s">
        <v>1493</v>
      </c>
      <c r="G6292" s="17" t="s">
        <v>60</v>
      </c>
      <c r="H6292" s="17" t="s">
        <v>1537</v>
      </c>
      <c r="I6292" s="17" t="s">
        <v>1524</v>
      </c>
      <c r="J6292" s="17" t="n">
        <v>1</v>
      </c>
      <c r="K6292" s="15" t="n">
        <v>231.9</v>
      </c>
      <c r="L6292" s="22" t="n">
        <v>0.1</v>
      </c>
      <c r="M6292" s="15" t="n">
        <v>0</v>
      </c>
      <c r="N6292" s="15" t="n">
        <f aca="false">J6292*K6292</f>
        <v>231.9</v>
      </c>
      <c r="O6292" s="15" t="n">
        <f aca="false">N6292*L6292</f>
        <v>23.19</v>
      </c>
      <c r="P6292" s="15" t="n">
        <f aca="false">N6292-O6292</f>
        <v>208.71</v>
      </c>
      <c r="Q6292" s="15" t="n">
        <f aca="false">J6292*INDEX(dProdutos!$F$2:$F$47,MATCH(E6292,dProdutos!$A$2:$A$47,0))</f>
        <v>132.21</v>
      </c>
      <c r="R6292" s="15" t="n">
        <f aca="false">IF(I6292="Cancelado",0,P6292-Q6292)</f>
        <v>76.5</v>
      </c>
      <c r="S6292" s="17" t="str">
        <f aca="false">INDEX(dProdutos!$D$2:$D$47,MATCH(E6292,dProdutos!$A$2:$A$47,0))</f>
        <v>Calçados</v>
      </c>
    </row>
    <row r="6293" customFormat="false" ht="15" hidden="false" customHeight="false" outlineLevel="0" collapsed="false">
      <c r="A6293" s="17" t="s">
        <v>5353</v>
      </c>
      <c r="B6293" s="17" t="n">
        <v>1</v>
      </c>
      <c r="C6293" s="21" t="n">
        <v>46072</v>
      </c>
      <c r="D6293" s="17" t="s">
        <v>333</v>
      </c>
      <c r="E6293" s="17" t="s">
        <v>144</v>
      </c>
      <c r="F6293" s="17" t="s">
        <v>1493</v>
      </c>
      <c r="G6293" s="17" t="s">
        <v>61</v>
      </c>
      <c r="H6293" s="17" t="s">
        <v>1537</v>
      </c>
      <c r="I6293" s="17" t="s">
        <v>1524</v>
      </c>
      <c r="J6293" s="17" t="n">
        <v>1</v>
      </c>
      <c r="K6293" s="15" t="n">
        <v>260.9</v>
      </c>
      <c r="L6293" s="22" t="n">
        <v>0</v>
      </c>
      <c r="M6293" s="15" t="n">
        <v>0</v>
      </c>
      <c r="N6293" s="15" t="n">
        <f aca="false">J6293*K6293</f>
        <v>260.9</v>
      </c>
      <c r="O6293" s="15" t="n">
        <f aca="false">N6293*L6293</f>
        <v>0</v>
      </c>
      <c r="P6293" s="15" t="n">
        <f aca="false">N6293-O6293</f>
        <v>260.9</v>
      </c>
      <c r="Q6293" s="15" t="n">
        <f aca="false">J6293*INDEX(dProdutos!$F$2:$F$47,MATCH(E6293,dProdutos!$A$2:$A$47,0))</f>
        <v>99.86</v>
      </c>
      <c r="R6293" s="15" t="n">
        <f aca="false">IF(I6293="Cancelado",0,P6293-Q6293)</f>
        <v>161.04</v>
      </c>
      <c r="S6293" s="17" t="str">
        <f aca="false">INDEX(dProdutos!$D$2:$D$47,MATCH(E6293,dProdutos!$A$2:$A$47,0))</f>
        <v>Acessórios</v>
      </c>
    </row>
    <row r="6294" customFormat="false" ht="15" hidden="false" customHeight="false" outlineLevel="0" collapsed="false">
      <c r="A6294" s="17" t="s">
        <v>5354</v>
      </c>
      <c r="B6294" s="17" t="n">
        <v>1</v>
      </c>
      <c r="C6294" s="21" t="n">
        <v>46072</v>
      </c>
      <c r="D6294" s="17" t="s">
        <v>717</v>
      </c>
      <c r="E6294" s="17" t="s">
        <v>105</v>
      </c>
      <c r="F6294" s="17" t="s">
        <v>1487</v>
      </c>
      <c r="G6294" s="17" t="s">
        <v>63</v>
      </c>
      <c r="H6294" s="17" t="s">
        <v>1523</v>
      </c>
      <c r="I6294" s="17" t="s">
        <v>1524</v>
      </c>
      <c r="J6294" s="17" t="n">
        <v>2</v>
      </c>
      <c r="K6294" s="15" t="n">
        <v>175.9</v>
      </c>
      <c r="L6294" s="22" t="n">
        <v>0</v>
      </c>
      <c r="M6294" s="15" t="n">
        <v>13.13</v>
      </c>
      <c r="N6294" s="15" t="n">
        <f aca="false">J6294*K6294</f>
        <v>351.8</v>
      </c>
      <c r="O6294" s="15" t="n">
        <f aca="false">N6294*L6294</f>
        <v>0</v>
      </c>
      <c r="P6294" s="15" t="n">
        <f aca="false">N6294-O6294</f>
        <v>351.8</v>
      </c>
      <c r="Q6294" s="15" t="n">
        <f aca="false">J6294*INDEX(dProdutos!$F$2:$F$47,MATCH(E6294,dProdutos!$A$2:$A$47,0))</f>
        <v>193.18</v>
      </c>
      <c r="R6294" s="15" t="n">
        <f aca="false">IF(I6294="Cancelado",0,P6294-Q6294)</f>
        <v>158.62</v>
      </c>
      <c r="S6294" s="17" t="str">
        <f aca="false">INDEX(dProdutos!$D$2:$D$47,MATCH(E6294,dProdutos!$A$2:$A$47,0))</f>
        <v>Moda Masculina</v>
      </c>
    </row>
    <row r="6295" customFormat="false" ht="15" hidden="false" customHeight="false" outlineLevel="0" collapsed="false">
      <c r="A6295" s="17" t="s">
        <v>5354</v>
      </c>
      <c r="B6295" s="17" t="n">
        <v>2</v>
      </c>
      <c r="C6295" s="21" t="n">
        <v>46072</v>
      </c>
      <c r="D6295" s="17" t="s">
        <v>717</v>
      </c>
      <c r="E6295" s="17" t="s">
        <v>150</v>
      </c>
      <c r="F6295" s="17" t="s">
        <v>1487</v>
      </c>
      <c r="G6295" s="17" t="s">
        <v>63</v>
      </c>
      <c r="H6295" s="17" t="s">
        <v>1523</v>
      </c>
      <c r="I6295" s="17" t="s">
        <v>1524</v>
      </c>
      <c r="J6295" s="17" t="n">
        <v>1</v>
      </c>
      <c r="K6295" s="15" t="n">
        <v>71.9</v>
      </c>
      <c r="L6295" s="22" t="n">
        <v>0.15</v>
      </c>
      <c r="M6295" s="15" t="n">
        <v>0</v>
      </c>
      <c r="N6295" s="15" t="n">
        <f aca="false">J6295*K6295</f>
        <v>71.9</v>
      </c>
      <c r="O6295" s="15" t="n">
        <f aca="false">N6295*L6295</f>
        <v>10.785</v>
      </c>
      <c r="P6295" s="15" t="n">
        <f aca="false">N6295-O6295</f>
        <v>61.115</v>
      </c>
      <c r="Q6295" s="15" t="n">
        <f aca="false">J6295*INDEX(dProdutos!$F$2:$F$47,MATCH(E6295,dProdutos!$A$2:$A$47,0))</f>
        <v>27.38</v>
      </c>
      <c r="R6295" s="15" t="n">
        <f aca="false">IF(I6295="Cancelado",0,P6295-Q6295)</f>
        <v>33.735</v>
      </c>
      <c r="S6295" s="17" t="str">
        <f aca="false">INDEX(dProdutos!$D$2:$D$47,MATCH(E6295,dProdutos!$A$2:$A$47,0))</f>
        <v>Acessórios</v>
      </c>
    </row>
    <row r="6296" customFormat="false" ht="15" hidden="false" customHeight="false" outlineLevel="0" collapsed="false">
      <c r="A6296" s="17" t="s">
        <v>5354</v>
      </c>
      <c r="B6296" s="17" t="n">
        <v>3</v>
      </c>
      <c r="C6296" s="21" t="n">
        <v>46072</v>
      </c>
      <c r="D6296" s="17" t="s">
        <v>717</v>
      </c>
      <c r="E6296" s="17" t="s">
        <v>73</v>
      </c>
      <c r="F6296" s="17" t="s">
        <v>1487</v>
      </c>
      <c r="G6296" s="17" t="s">
        <v>63</v>
      </c>
      <c r="H6296" s="17" t="s">
        <v>1523</v>
      </c>
      <c r="I6296" s="17" t="s">
        <v>1524</v>
      </c>
      <c r="J6296" s="17" t="n">
        <v>1</v>
      </c>
      <c r="K6296" s="15" t="n">
        <v>179.9</v>
      </c>
      <c r="L6296" s="22" t="n">
        <v>0</v>
      </c>
      <c r="M6296" s="15" t="n">
        <v>0</v>
      </c>
      <c r="N6296" s="15" t="n">
        <f aca="false">J6296*K6296</f>
        <v>179.9</v>
      </c>
      <c r="O6296" s="15" t="n">
        <f aca="false">N6296*L6296</f>
        <v>0</v>
      </c>
      <c r="P6296" s="15" t="n">
        <f aca="false">N6296-O6296</f>
        <v>179.9</v>
      </c>
      <c r="Q6296" s="15" t="n">
        <f aca="false">J6296*INDEX(dProdutos!$F$2:$F$47,MATCH(E6296,dProdutos!$A$2:$A$47,0))</f>
        <v>69.44</v>
      </c>
      <c r="R6296" s="15" t="n">
        <f aca="false">IF(I6296="Cancelado",0,P6296-Q6296)</f>
        <v>110.46</v>
      </c>
      <c r="S6296" s="17" t="str">
        <f aca="false">INDEX(dProdutos!$D$2:$D$47,MATCH(E6296,dProdutos!$A$2:$A$47,0))</f>
        <v>Moda Feminina</v>
      </c>
    </row>
    <row r="6297" customFormat="false" ht="15" hidden="false" customHeight="false" outlineLevel="0" collapsed="false">
      <c r="A6297" s="17" t="s">
        <v>5354</v>
      </c>
      <c r="B6297" s="17" t="n">
        <v>4</v>
      </c>
      <c r="C6297" s="21" t="n">
        <v>46072</v>
      </c>
      <c r="D6297" s="17" t="s">
        <v>717</v>
      </c>
      <c r="E6297" s="17" t="s">
        <v>204</v>
      </c>
      <c r="F6297" s="17" t="s">
        <v>1487</v>
      </c>
      <c r="G6297" s="17" t="s">
        <v>63</v>
      </c>
      <c r="H6297" s="17" t="s">
        <v>1523</v>
      </c>
      <c r="I6297" s="17" t="s">
        <v>1524</v>
      </c>
      <c r="J6297" s="17" t="n">
        <v>1</v>
      </c>
      <c r="K6297" s="15" t="n">
        <v>64.9</v>
      </c>
      <c r="L6297" s="22" t="n">
        <v>0</v>
      </c>
      <c r="M6297" s="15" t="n">
        <v>0</v>
      </c>
      <c r="N6297" s="15" t="n">
        <f aca="false">J6297*K6297</f>
        <v>64.9</v>
      </c>
      <c r="O6297" s="15" t="n">
        <f aca="false">N6297*L6297</f>
        <v>0</v>
      </c>
      <c r="P6297" s="15" t="n">
        <f aca="false">N6297-O6297</f>
        <v>64.9</v>
      </c>
      <c r="Q6297" s="15" t="n">
        <f aca="false">J6297*INDEX(dProdutos!$F$2:$F$47,MATCH(E6297,dProdutos!$A$2:$A$47,0))</f>
        <v>27.52</v>
      </c>
      <c r="R6297" s="15" t="n">
        <f aca="false">IF(I6297="Cancelado",0,P6297-Q6297)</f>
        <v>37.38</v>
      </c>
      <c r="S6297" s="17" t="str">
        <f aca="false">INDEX(dProdutos!$D$2:$D$47,MATCH(E6297,dProdutos!$A$2:$A$47,0))</f>
        <v>Beleza</v>
      </c>
    </row>
    <row r="6298" customFormat="false" ht="15" hidden="false" customHeight="false" outlineLevel="0" collapsed="false">
      <c r="A6298" s="17" t="s">
        <v>5355</v>
      </c>
      <c r="B6298" s="17" t="n">
        <v>1</v>
      </c>
      <c r="C6298" s="21" t="n">
        <v>46072</v>
      </c>
      <c r="D6298" s="17" t="s">
        <v>706</v>
      </c>
      <c r="E6298" s="17" t="s">
        <v>126</v>
      </c>
      <c r="F6298" s="17" t="s">
        <v>1490</v>
      </c>
      <c r="G6298" s="17" t="s">
        <v>64</v>
      </c>
      <c r="H6298" s="17" t="s">
        <v>1523</v>
      </c>
      <c r="I6298" s="17" t="s">
        <v>1531</v>
      </c>
      <c r="J6298" s="17" t="n">
        <v>1</v>
      </c>
      <c r="K6298" s="15" t="n">
        <v>296.9</v>
      </c>
      <c r="L6298" s="22" t="n">
        <v>0.05</v>
      </c>
      <c r="M6298" s="15" t="n">
        <v>10.4</v>
      </c>
      <c r="N6298" s="15" t="n">
        <f aca="false">J6298*K6298</f>
        <v>296.9</v>
      </c>
      <c r="O6298" s="15" t="n">
        <f aca="false">N6298*L6298</f>
        <v>14.845</v>
      </c>
      <c r="P6298" s="15" t="n">
        <f aca="false">N6298-O6298</f>
        <v>282.055</v>
      </c>
      <c r="Q6298" s="15" t="n">
        <f aca="false">J6298*INDEX(dProdutos!$F$2:$F$47,MATCH(E6298,dProdutos!$A$2:$A$47,0))</f>
        <v>135.24</v>
      </c>
      <c r="R6298" s="15" t="n">
        <f aca="false">IF(I6298="Cancelado",0,P6298-Q6298)</f>
        <v>0</v>
      </c>
      <c r="S6298" s="17" t="str">
        <f aca="false">INDEX(dProdutos!$D$2:$D$47,MATCH(E6298,dProdutos!$A$2:$A$47,0))</f>
        <v>Calçados</v>
      </c>
    </row>
    <row r="6299" customFormat="false" ht="15" hidden="false" customHeight="false" outlineLevel="0" collapsed="false">
      <c r="A6299" s="17" t="s">
        <v>5355</v>
      </c>
      <c r="B6299" s="17" t="n">
        <v>2</v>
      </c>
      <c r="C6299" s="21" t="n">
        <v>46072</v>
      </c>
      <c r="D6299" s="17" t="s">
        <v>706</v>
      </c>
      <c r="E6299" s="17" t="s">
        <v>88</v>
      </c>
      <c r="F6299" s="17" t="s">
        <v>1490</v>
      </c>
      <c r="G6299" s="17" t="s">
        <v>64</v>
      </c>
      <c r="H6299" s="17" t="s">
        <v>1523</v>
      </c>
      <c r="I6299" s="17" t="s">
        <v>1531</v>
      </c>
      <c r="J6299" s="17" t="n">
        <v>1</v>
      </c>
      <c r="K6299" s="15" t="n">
        <v>170.9</v>
      </c>
      <c r="L6299" s="22" t="n">
        <v>0.15</v>
      </c>
      <c r="M6299" s="15" t="n">
        <v>0</v>
      </c>
      <c r="N6299" s="15" t="n">
        <f aca="false">J6299*K6299</f>
        <v>170.9</v>
      </c>
      <c r="O6299" s="15" t="n">
        <f aca="false">N6299*L6299</f>
        <v>25.635</v>
      </c>
      <c r="P6299" s="15" t="n">
        <f aca="false">N6299-O6299</f>
        <v>145.265</v>
      </c>
      <c r="Q6299" s="15" t="n">
        <f aca="false">J6299*INDEX(dProdutos!$F$2:$F$47,MATCH(E6299,dProdutos!$A$2:$A$47,0))</f>
        <v>98.14</v>
      </c>
      <c r="R6299" s="15" t="n">
        <f aca="false">IF(I6299="Cancelado",0,P6299-Q6299)</f>
        <v>0</v>
      </c>
      <c r="S6299" s="17" t="str">
        <f aca="false">INDEX(dProdutos!$D$2:$D$47,MATCH(E6299,dProdutos!$A$2:$A$47,0))</f>
        <v>Moda Feminina</v>
      </c>
    </row>
    <row r="6300" customFormat="false" ht="15" hidden="false" customHeight="false" outlineLevel="0" collapsed="false">
      <c r="A6300" s="17" t="s">
        <v>5356</v>
      </c>
      <c r="B6300" s="17" t="n">
        <v>1</v>
      </c>
      <c r="C6300" s="21" t="n">
        <v>46072</v>
      </c>
      <c r="D6300" s="17" t="s">
        <v>373</v>
      </c>
      <c r="E6300" s="17" t="s">
        <v>88</v>
      </c>
      <c r="F6300" s="17" t="s">
        <v>1493</v>
      </c>
      <c r="G6300" s="17" t="s">
        <v>61</v>
      </c>
      <c r="H6300" s="17" t="s">
        <v>1537</v>
      </c>
      <c r="I6300" s="17" t="s">
        <v>1524</v>
      </c>
      <c r="J6300" s="17" t="n">
        <v>1</v>
      </c>
      <c r="K6300" s="15" t="n">
        <v>170.9</v>
      </c>
      <c r="L6300" s="22" t="n">
        <v>0</v>
      </c>
      <c r="M6300" s="15" t="n">
        <v>16.65</v>
      </c>
      <c r="N6300" s="15" t="n">
        <f aca="false">J6300*K6300</f>
        <v>170.9</v>
      </c>
      <c r="O6300" s="15" t="n">
        <f aca="false">N6300*L6300</f>
        <v>0</v>
      </c>
      <c r="P6300" s="15" t="n">
        <f aca="false">N6300-O6300</f>
        <v>170.9</v>
      </c>
      <c r="Q6300" s="15" t="n">
        <f aca="false">J6300*INDEX(dProdutos!$F$2:$F$47,MATCH(E6300,dProdutos!$A$2:$A$47,0))</f>
        <v>98.14</v>
      </c>
      <c r="R6300" s="15" t="n">
        <f aca="false">IF(I6300="Cancelado",0,P6300-Q6300)</f>
        <v>72.76</v>
      </c>
      <c r="S6300" s="17" t="str">
        <f aca="false">INDEX(dProdutos!$D$2:$D$47,MATCH(E6300,dProdutos!$A$2:$A$47,0))</f>
        <v>Moda Feminina</v>
      </c>
    </row>
    <row r="6301" customFormat="false" ht="15" hidden="false" customHeight="false" outlineLevel="0" collapsed="false">
      <c r="A6301" s="17" t="s">
        <v>5356</v>
      </c>
      <c r="B6301" s="17" t="n">
        <v>2</v>
      </c>
      <c r="C6301" s="21" t="n">
        <v>46072</v>
      </c>
      <c r="D6301" s="17" t="s">
        <v>373</v>
      </c>
      <c r="E6301" s="17" t="s">
        <v>108</v>
      </c>
      <c r="F6301" s="17" t="s">
        <v>1493</v>
      </c>
      <c r="G6301" s="17" t="s">
        <v>61</v>
      </c>
      <c r="H6301" s="17" t="s">
        <v>1537</v>
      </c>
      <c r="I6301" s="17" t="s">
        <v>1524</v>
      </c>
      <c r="J6301" s="17" t="n">
        <v>1</v>
      </c>
      <c r="K6301" s="15" t="n">
        <v>265.9</v>
      </c>
      <c r="L6301" s="22" t="n">
        <v>0</v>
      </c>
      <c r="M6301" s="15" t="n">
        <v>0</v>
      </c>
      <c r="N6301" s="15" t="n">
        <f aca="false">J6301*K6301</f>
        <v>265.9</v>
      </c>
      <c r="O6301" s="15" t="n">
        <f aca="false">N6301*L6301</f>
        <v>0</v>
      </c>
      <c r="P6301" s="15" t="n">
        <f aca="false">N6301-O6301</f>
        <v>265.9</v>
      </c>
      <c r="Q6301" s="15" t="n">
        <f aca="false">J6301*INDEX(dProdutos!$F$2:$F$47,MATCH(E6301,dProdutos!$A$2:$A$47,0))</f>
        <v>155.62</v>
      </c>
      <c r="R6301" s="15" t="n">
        <f aca="false">IF(I6301="Cancelado",0,P6301-Q6301)</f>
        <v>110.28</v>
      </c>
      <c r="S6301" s="17" t="str">
        <f aca="false">INDEX(dProdutos!$D$2:$D$47,MATCH(E6301,dProdutos!$A$2:$A$47,0))</f>
        <v>Moda Masculina</v>
      </c>
    </row>
    <row r="6302" customFormat="false" ht="15" hidden="false" customHeight="false" outlineLevel="0" collapsed="false">
      <c r="A6302" s="17" t="s">
        <v>5357</v>
      </c>
      <c r="B6302" s="17" t="n">
        <v>1</v>
      </c>
      <c r="C6302" s="21" t="n">
        <v>46073</v>
      </c>
      <c r="D6302" s="17" t="s">
        <v>426</v>
      </c>
      <c r="E6302" s="17" t="s">
        <v>88</v>
      </c>
      <c r="F6302" s="17" t="s">
        <v>1497</v>
      </c>
      <c r="G6302" s="17" t="s">
        <v>61</v>
      </c>
      <c r="H6302" s="17" t="s">
        <v>1537</v>
      </c>
      <c r="I6302" s="17" t="s">
        <v>1531</v>
      </c>
      <c r="J6302" s="17" t="n">
        <v>1</v>
      </c>
      <c r="K6302" s="15" t="n">
        <v>170.9</v>
      </c>
      <c r="L6302" s="22" t="n">
        <v>0.05</v>
      </c>
      <c r="M6302" s="15" t="n">
        <v>12.44</v>
      </c>
      <c r="N6302" s="15" t="n">
        <f aca="false">J6302*K6302</f>
        <v>170.9</v>
      </c>
      <c r="O6302" s="15" t="n">
        <f aca="false">N6302*L6302</f>
        <v>8.545</v>
      </c>
      <c r="P6302" s="15" t="n">
        <f aca="false">N6302-O6302</f>
        <v>162.355</v>
      </c>
      <c r="Q6302" s="15" t="n">
        <f aca="false">J6302*INDEX(dProdutos!$F$2:$F$47,MATCH(E6302,dProdutos!$A$2:$A$47,0))</f>
        <v>98.14</v>
      </c>
      <c r="R6302" s="15" t="n">
        <f aca="false">IF(I6302="Cancelado",0,P6302-Q6302)</f>
        <v>0</v>
      </c>
      <c r="S6302" s="17" t="str">
        <f aca="false">INDEX(dProdutos!$D$2:$D$47,MATCH(E6302,dProdutos!$A$2:$A$47,0))</f>
        <v>Moda Feminina</v>
      </c>
    </row>
    <row r="6303" customFormat="false" ht="15" hidden="false" customHeight="false" outlineLevel="0" collapsed="false">
      <c r="A6303" s="17" t="s">
        <v>5358</v>
      </c>
      <c r="B6303" s="17" t="n">
        <v>1</v>
      </c>
      <c r="C6303" s="21" t="n">
        <v>46073</v>
      </c>
      <c r="D6303" s="17" t="s">
        <v>781</v>
      </c>
      <c r="E6303" s="17" t="s">
        <v>98</v>
      </c>
      <c r="F6303" s="17" t="s">
        <v>1490</v>
      </c>
      <c r="G6303" s="17" t="s">
        <v>62</v>
      </c>
      <c r="H6303" s="17" t="s">
        <v>1523</v>
      </c>
      <c r="I6303" s="17" t="s">
        <v>1524</v>
      </c>
      <c r="J6303" s="17" t="n">
        <v>2</v>
      </c>
      <c r="K6303" s="15" t="n">
        <v>108.9</v>
      </c>
      <c r="L6303" s="22" t="n">
        <v>0</v>
      </c>
      <c r="M6303" s="15" t="n">
        <v>10.81</v>
      </c>
      <c r="N6303" s="15" t="n">
        <f aca="false">J6303*K6303</f>
        <v>217.8</v>
      </c>
      <c r="O6303" s="15" t="n">
        <f aca="false">N6303*L6303</f>
        <v>0</v>
      </c>
      <c r="P6303" s="15" t="n">
        <f aca="false">N6303-O6303</f>
        <v>217.8</v>
      </c>
      <c r="Q6303" s="15" t="n">
        <f aca="false">J6303*INDEX(dProdutos!$F$2:$F$47,MATCH(E6303,dProdutos!$A$2:$A$47,0))</f>
        <v>85.04</v>
      </c>
      <c r="R6303" s="15" t="n">
        <f aca="false">IF(I6303="Cancelado",0,P6303-Q6303)</f>
        <v>132.76</v>
      </c>
      <c r="S6303" s="17" t="str">
        <f aca="false">INDEX(dProdutos!$D$2:$D$47,MATCH(E6303,dProdutos!$A$2:$A$47,0))</f>
        <v>Moda Feminina</v>
      </c>
    </row>
    <row r="6304" customFormat="false" ht="15" hidden="false" customHeight="false" outlineLevel="0" collapsed="false">
      <c r="A6304" s="17" t="s">
        <v>5358</v>
      </c>
      <c r="B6304" s="17" t="n">
        <v>2</v>
      </c>
      <c r="C6304" s="21" t="n">
        <v>46073</v>
      </c>
      <c r="D6304" s="17" t="s">
        <v>781</v>
      </c>
      <c r="E6304" s="17" t="s">
        <v>129</v>
      </c>
      <c r="F6304" s="17" t="s">
        <v>1490</v>
      </c>
      <c r="G6304" s="17" t="s">
        <v>62</v>
      </c>
      <c r="H6304" s="17" t="s">
        <v>1523</v>
      </c>
      <c r="I6304" s="17" t="s">
        <v>1524</v>
      </c>
      <c r="J6304" s="17" t="n">
        <v>1</v>
      </c>
      <c r="K6304" s="15" t="n">
        <v>105.9</v>
      </c>
      <c r="L6304" s="22" t="n">
        <v>0</v>
      </c>
      <c r="M6304" s="15" t="n">
        <v>0</v>
      </c>
      <c r="N6304" s="15" t="n">
        <f aca="false">J6304*K6304</f>
        <v>105.9</v>
      </c>
      <c r="O6304" s="15" t="n">
        <f aca="false">N6304*L6304</f>
        <v>0</v>
      </c>
      <c r="P6304" s="15" t="n">
        <f aca="false">N6304-O6304</f>
        <v>105.9</v>
      </c>
      <c r="Q6304" s="15" t="n">
        <f aca="false">J6304*INDEX(dProdutos!$F$2:$F$47,MATCH(E6304,dProdutos!$A$2:$A$47,0))</f>
        <v>43.79</v>
      </c>
      <c r="R6304" s="15" t="n">
        <f aca="false">IF(I6304="Cancelado",0,P6304-Q6304)</f>
        <v>62.11</v>
      </c>
      <c r="S6304" s="17" t="str">
        <f aca="false">INDEX(dProdutos!$D$2:$D$47,MATCH(E6304,dProdutos!$A$2:$A$47,0))</f>
        <v>Calçados</v>
      </c>
    </row>
    <row r="6305" customFormat="false" ht="15" hidden="false" customHeight="false" outlineLevel="0" collapsed="false">
      <c r="A6305" s="17" t="s">
        <v>5358</v>
      </c>
      <c r="B6305" s="17" t="n">
        <v>3</v>
      </c>
      <c r="C6305" s="21" t="n">
        <v>46073</v>
      </c>
      <c r="D6305" s="17" t="s">
        <v>781</v>
      </c>
      <c r="E6305" s="17" t="s">
        <v>171</v>
      </c>
      <c r="F6305" s="17" t="s">
        <v>1490</v>
      </c>
      <c r="G6305" s="17" t="s">
        <v>62</v>
      </c>
      <c r="H6305" s="17" t="s">
        <v>1523</v>
      </c>
      <c r="I6305" s="17" t="s">
        <v>1524</v>
      </c>
      <c r="J6305" s="17" t="n">
        <v>1</v>
      </c>
      <c r="K6305" s="15" t="n">
        <v>246.9</v>
      </c>
      <c r="L6305" s="22" t="n">
        <v>0.15</v>
      </c>
      <c r="M6305" s="15" t="n">
        <v>0</v>
      </c>
      <c r="N6305" s="15" t="n">
        <f aca="false">J6305*K6305</f>
        <v>246.9</v>
      </c>
      <c r="O6305" s="15" t="n">
        <f aca="false">N6305*L6305</f>
        <v>37.035</v>
      </c>
      <c r="P6305" s="15" t="n">
        <f aca="false">N6305-O6305</f>
        <v>209.865</v>
      </c>
      <c r="Q6305" s="15" t="n">
        <f aca="false">J6305*INDEX(dProdutos!$F$2:$F$47,MATCH(E6305,dProdutos!$A$2:$A$47,0))</f>
        <v>103.61</v>
      </c>
      <c r="R6305" s="15" t="n">
        <f aca="false">IF(I6305="Cancelado",0,P6305-Q6305)</f>
        <v>106.255</v>
      </c>
      <c r="S6305" s="17" t="str">
        <f aca="false">INDEX(dProdutos!$D$2:$D$47,MATCH(E6305,dProdutos!$A$2:$A$47,0))</f>
        <v>Casa</v>
      </c>
    </row>
    <row r="6306" customFormat="false" ht="15" hidden="false" customHeight="false" outlineLevel="0" collapsed="false">
      <c r="A6306" s="17" t="s">
        <v>5359</v>
      </c>
      <c r="B6306" s="17" t="n">
        <v>1</v>
      </c>
      <c r="C6306" s="21" t="n">
        <v>46073</v>
      </c>
      <c r="D6306" s="17" t="s">
        <v>814</v>
      </c>
      <c r="E6306" s="17" t="s">
        <v>192</v>
      </c>
      <c r="F6306" s="17" t="s">
        <v>1501</v>
      </c>
      <c r="G6306" s="17" t="s">
        <v>60</v>
      </c>
      <c r="H6306" s="17" t="s">
        <v>1537</v>
      </c>
      <c r="I6306" s="17" t="s">
        <v>1524</v>
      </c>
      <c r="J6306" s="17" t="n">
        <v>2</v>
      </c>
      <c r="K6306" s="15" t="n">
        <v>245.9</v>
      </c>
      <c r="L6306" s="22" t="n">
        <v>0.05</v>
      </c>
      <c r="M6306" s="15" t="n">
        <v>0</v>
      </c>
      <c r="N6306" s="15" t="n">
        <f aca="false">J6306*K6306</f>
        <v>491.8</v>
      </c>
      <c r="O6306" s="15" t="n">
        <f aca="false">N6306*L6306</f>
        <v>24.59</v>
      </c>
      <c r="P6306" s="15" t="n">
        <f aca="false">N6306-O6306</f>
        <v>467.21</v>
      </c>
      <c r="Q6306" s="15" t="n">
        <f aca="false">J6306*INDEX(dProdutos!$F$2:$F$47,MATCH(E6306,dProdutos!$A$2:$A$47,0))</f>
        <v>215.56</v>
      </c>
      <c r="R6306" s="15" t="n">
        <f aca="false">IF(I6306="Cancelado",0,P6306-Q6306)</f>
        <v>251.65</v>
      </c>
      <c r="S6306" s="17" t="str">
        <f aca="false">INDEX(dProdutos!$D$2:$D$47,MATCH(E6306,dProdutos!$A$2:$A$47,0))</f>
        <v>Eletrônicos</v>
      </c>
    </row>
    <row r="6307" customFormat="false" ht="15" hidden="false" customHeight="false" outlineLevel="0" collapsed="false">
      <c r="A6307" s="17" t="s">
        <v>5360</v>
      </c>
      <c r="B6307" s="17" t="n">
        <v>1</v>
      </c>
      <c r="C6307" s="21" t="n">
        <v>46073</v>
      </c>
      <c r="D6307" s="17" t="s">
        <v>917</v>
      </c>
      <c r="E6307" s="17" t="s">
        <v>77</v>
      </c>
      <c r="F6307" s="17" t="s">
        <v>1503</v>
      </c>
      <c r="G6307" s="17" t="s">
        <v>62</v>
      </c>
      <c r="H6307" s="17" t="s">
        <v>1523</v>
      </c>
      <c r="I6307" s="17" t="s">
        <v>1524</v>
      </c>
      <c r="J6307" s="17" t="n">
        <v>1</v>
      </c>
      <c r="K6307" s="15" t="n">
        <v>198.9</v>
      </c>
      <c r="L6307" s="22" t="n">
        <v>0.05</v>
      </c>
      <c r="M6307" s="15" t="n">
        <v>0</v>
      </c>
      <c r="N6307" s="15" t="n">
        <f aca="false">J6307*K6307</f>
        <v>198.9</v>
      </c>
      <c r="O6307" s="15" t="n">
        <f aca="false">N6307*L6307</f>
        <v>9.945</v>
      </c>
      <c r="P6307" s="15" t="n">
        <f aca="false">N6307-O6307</f>
        <v>188.955</v>
      </c>
      <c r="Q6307" s="15" t="n">
        <f aca="false">J6307*INDEX(dProdutos!$F$2:$F$47,MATCH(E6307,dProdutos!$A$2:$A$47,0))</f>
        <v>107.88</v>
      </c>
      <c r="R6307" s="15" t="n">
        <f aca="false">IF(I6307="Cancelado",0,P6307-Q6307)</f>
        <v>81.075</v>
      </c>
      <c r="S6307" s="17" t="str">
        <f aca="false">INDEX(dProdutos!$D$2:$D$47,MATCH(E6307,dProdutos!$A$2:$A$47,0))</f>
        <v>Moda Feminina</v>
      </c>
    </row>
    <row r="6308" customFormat="false" ht="15" hidden="false" customHeight="false" outlineLevel="0" collapsed="false">
      <c r="A6308" s="17" t="s">
        <v>5361</v>
      </c>
      <c r="B6308" s="17" t="n">
        <v>1</v>
      </c>
      <c r="C6308" s="21" t="n">
        <v>46073</v>
      </c>
      <c r="D6308" s="17" t="s">
        <v>642</v>
      </c>
      <c r="E6308" s="17" t="s">
        <v>102</v>
      </c>
      <c r="F6308" s="17" t="s">
        <v>1493</v>
      </c>
      <c r="G6308" s="17" t="s">
        <v>62</v>
      </c>
      <c r="H6308" s="17" t="s">
        <v>1523</v>
      </c>
      <c r="I6308" s="17" t="s">
        <v>1524</v>
      </c>
      <c r="J6308" s="17" t="n">
        <v>1</v>
      </c>
      <c r="K6308" s="15" t="n">
        <v>65.9</v>
      </c>
      <c r="L6308" s="22" t="n">
        <v>0</v>
      </c>
      <c r="M6308" s="15" t="n">
        <v>30.87</v>
      </c>
      <c r="N6308" s="15" t="n">
        <f aca="false">J6308*K6308</f>
        <v>65.9</v>
      </c>
      <c r="O6308" s="15" t="n">
        <f aca="false">N6308*L6308</f>
        <v>0</v>
      </c>
      <c r="P6308" s="15" t="n">
        <f aca="false">N6308-O6308</f>
        <v>65.9</v>
      </c>
      <c r="Q6308" s="15" t="n">
        <f aca="false">J6308*INDEX(dProdutos!$F$2:$F$47,MATCH(E6308,dProdutos!$A$2:$A$47,0))</f>
        <v>29.68</v>
      </c>
      <c r="R6308" s="15" t="n">
        <f aca="false">IF(I6308="Cancelado",0,P6308-Q6308)</f>
        <v>36.22</v>
      </c>
      <c r="S6308" s="17" t="str">
        <f aca="false">INDEX(dProdutos!$D$2:$D$47,MATCH(E6308,dProdutos!$A$2:$A$47,0))</f>
        <v>Moda Masculina</v>
      </c>
    </row>
    <row r="6309" customFormat="false" ht="15" hidden="false" customHeight="false" outlineLevel="0" collapsed="false">
      <c r="A6309" s="17" t="s">
        <v>5362</v>
      </c>
      <c r="B6309" s="17" t="n">
        <v>1</v>
      </c>
      <c r="C6309" s="21" t="n">
        <v>46073</v>
      </c>
      <c r="D6309" s="17" t="s">
        <v>1410</v>
      </c>
      <c r="E6309" s="17" t="s">
        <v>141</v>
      </c>
      <c r="F6309" s="17" t="s">
        <v>1493</v>
      </c>
      <c r="G6309" s="17" t="s">
        <v>62</v>
      </c>
      <c r="H6309" s="17" t="s">
        <v>1537</v>
      </c>
      <c r="I6309" s="17" t="s">
        <v>1541</v>
      </c>
      <c r="J6309" s="17" t="n">
        <v>2</v>
      </c>
      <c r="K6309" s="15" t="n">
        <v>131.9</v>
      </c>
      <c r="L6309" s="22" t="n">
        <v>0.05</v>
      </c>
      <c r="M6309" s="15" t="n">
        <v>0</v>
      </c>
      <c r="N6309" s="15" t="n">
        <f aca="false">J6309*K6309</f>
        <v>263.8</v>
      </c>
      <c r="O6309" s="15" t="n">
        <f aca="false">N6309*L6309</f>
        <v>13.19</v>
      </c>
      <c r="P6309" s="15" t="n">
        <f aca="false">N6309-O6309</f>
        <v>250.61</v>
      </c>
      <c r="Q6309" s="15" t="n">
        <f aca="false">J6309*INDEX(dProdutos!$F$2:$F$47,MATCH(E6309,dProdutos!$A$2:$A$47,0))</f>
        <v>163.32</v>
      </c>
      <c r="R6309" s="15" t="n">
        <f aca="false">IF(I6309="Cancelado",0,P6309-Q6309)</f>
        <v>87.29</v>
      </c>
      <c r="S6309" s="17" t="str">
        <f aca="false">INDEX(dProdutos!$D$2:$D$47,MATCH(E6309,dProdutos!$A$2:$A$47,0))</f>
        <v>Acessórios</v>
      </c>
    </row>
    <row r="6310" customFormat="false" ht="15" hidden="false" customHeight="false" outlineLevel="0" collapsed="false">
      <c r="A6310" s="17" t="s">
        <v>5363</v>
      </c>
      <c r="B6310" s="17" t="n">
        <v>1</v>
      </c>
      <c r="C6310" s="21" t="n">
        <v>46073</v>
      </c>
      <c r="D6310" s="17" t="s">
        <v>732</v>
      </c>
      <c r="E6310" s="17" t="s">
        <v>138</v>
      </c>
      <c r="F6310" s="17" t="s">
        <v>1487</v>
      </c>
      <c r="G6310" s="17" t="s">
        <v>63</v>
      </c>
      <c r="H6310" s="17" t="s">
        <v>1537</v>
      </c>
      <c r="I6310" s="17" t="s">
        <v>1524</v>
      </c>
      <c r="J6310" s="17" t="n">
        <v>1</v>
      </c>
      <c r="K6310" s="15" t="n">
        <v>231.9</v>
      </c>
      <c r="L6310" s="22" t="n">
        <v>0</v>
      </c>
      <c r="M6310" s="15" t="n">
        <v>18.2</v>
      </c>
      <c r="N6310" s="15" t="n">
        <f aca="false">J6310*K6310</f>
        <v>231.9</v>
      </c>
      <c r="O6310" s="15" t="n">
        <f aca="false">N6310*L6310</f>
        <v>0</v>
      </c>
      <c r="P6310" s="15" t="n">
        <f aca="false">N6310-O6310</f>
        <v>231.9</v>
      </c>
      <c r="Q6310" s="15" t="n">
        <f aca="false">J6310*INDEX(dProdutos!$F$2:$F$47,MATCH(E6310,dProdutos!$A$2:$A$47,0))</f>
        <v>132.21</v>
      </c>
      <c r="R6310" s="15" t="n">
        <f aca="false">IF(I6310="Cancelado",0,P6310-Q6310)</f>
        <v>99.69</v>
      </c>
      <c r="S6310" s="17" t="str">
        <f aca="false">INDEX(dProdutos!$D$2:$D$47,MATCH(E6310,dProdutos!$A$2:$A$47,0))</f>
        <v>Calçados</v>
      </c>
    </row>
    <row r="6311" customFormat="false" ht="15" hidden="false" customHeight="false" outlineLevel="0" collapsed="false">
      <c r="A6311" s="17" t="s">
        <v>5364</v>
      </c>
      <c r="B6311" s="17" t="n">
        <v>1</v>
      </c>
      <c r="C6311" s="21" t="n">
        <v>46073</v>
      </c>
      <c r="D6311" s="17" t="s">
        <v>471</v>
      </c>
      <c r="E6311" s="17" t="s">
        <v>174</v>
      </c>
      <c r="F6311" s="17" t="s">
        <v>1490</v>
      </c>
      <c r="G6311" s="17" t="s">
        <v>62</v>
      </c>
      <c r="H6311" s="17" t="s">
        <v>1523</v>
      </c>
      <c r="I6311" s="17" t="s">
        <v>1524</v>
      </c>
      <c r="J6311" s="17" t="n">
        <v>3</v>
      </c>
      <c r="K6311" s="15" t="n">
        <v>250.9</v>
      </c>
      <c r="L6311" s="22" t="n">
        <v>0.05</v>
      </c>
      <c r="M6311" s="15" t="n">
        <v>11.21</v>
      </c>
      <c r="N6311" s="15" t="n">
        <f aca="false">J6311*K6311</f>
        <v>752.7</v>
      </c>
      <c r="O6311" s="15" t="n">
        <f aca="false">N6311*L6311</f>
        <v>37.635</v>
      </c>
      <c r="P6311" s="15" t="n">
        <f aca="false">N6311-O6311</f>
        <v>715.065</v>
      </c>
      <c r="Q6311" s="15" t="n">
        <f aca="false">J6311*INDEX(dProdutos!$F$2:$F$47,MATCH(E6311,dProdutos!$A$2:$A$47,0))</f>
        <v>453.84</v>
      </c>
      <c r="R6311" s="15" t="n">
        <f aca="false">IF(I6311="Cancelado",0,P6311-Q6311)</f>
        <v>261.225</v>
      </c>
      <c r="S6311" s="17" t="str">
        <f aca="false">INDEX(dProdutos!$D$2:$D$47,MATCH(E6311,dProdutos!$A$2:$A$47,0))</f>
        <v>Casa</v>
      </c>
    </row>
    <row r="6312" customFormat="false" ht="15" hidden="false" customHeight="false" outlineLevel="0" collapsed="false">
      <c r="A6312" s="17" t="s">
        <v>5364</v>
      </c>
      <c r="B6312" s="17" t="n">
        <v>2</v>
      </c>
      <c r="C6312" s="21" t="n">
        <v>46073</v>
      </c>
      <c r="D6312" s="17" t="s">
        <v>471</v>
      </c>
      <c r="E6312" s="17" t="s">
        <v>183</v>
      </c>
      <c r="F6312" s="17" t="s">
        <v>1490</v>
      </c>
      <c r="G6312" s="17" t="s">
        <v>62</v>
      </c>
      <c r="H6312" s="17" t="s">
        <v>1523</v>
      </c>
      <c r="I6312" s="17" t="s">
        <v>1524</v>
      </c>
      <c r="J6312" s="17" t="n">
        <v>2</v>
      </c>
      <c r="K6312" s="15" t="n">
        <v>121.9</v>
      </c>
      <c r="L6312" s="22" t="n">
        <v>0.1</v>
      </c>
      <c r="M6312" s="15" t="n">
        <v>0</v>
      </c>
      <c r="N6312" s="15" t="n">
        <f aca="false">J6312*K6312</f>
        <v>243.8</v>
      </c>
      <c r="O6312" s="15" t="n">
        <f aca="false">N6312*L6312</f>
        <v>24.38</v>
      </c>
      <c r="P6312" s="15" t="n">
        <f aca="false">N6312-O6312</f>
        <v>219.42</v>
      </c>
      <c r="Q6312" s="15" t="n">
        <f aca="false">J6312*INDEX(dProdutos!$F$2:$F$47,MATCH(E6312,dProdutos!$A$2:$A$47,0))</f>
        <v>105.52</v>
      </c>
      <c r="R6312" s="15" t="n">
        <f aca="false">IF(I6312="Cancelado",0,P6312-Q6312)</f>
        <v>113.9</v>
      </c>
      <c r="S6312" s="17" t="str">
        <f aca="false">INDEX(dProdutos!$D$2:$D$47,MATCH(E6312,dProdutos!$A$2:$A$47,0))</f>
        <v>Eletrônicos</v>
      </c>
    </row>
    <row r="6313" customFormat="false" ht="15" hidden="false" customHeight="false" outlineLevel="0" collapsed="false">
      <c r="A6313" s="17" t="s">
        <v>5365</v>
      </c>
      <c r="B6313" s="17" t="n">
        <v>1</v>
      </c>
      <c r="C6313" s="21" t="n">
        <v>46073</v>
      </c>
      <c r="D6313" s="17" t="s">
        <v>1435</v>
      </c>
      <c r="E6313" s="17" t="s">
        <v>156</v>
      </c>
      <c r="F6313" s="17" t="s">
        <v>1493</v>
      </c>
      <c r="G6313" s="17" t="s">
        <v>59</v>
      </c>
      <c r="H6313" s="17" t="s">
        <v>1523</v>
      </c>
      <c r="I6313" s="17" t="s">
        <v>1524</v>
      </c>
      <c r="J6313" s="17" t="n">
        <v>2</v>
      </c>
      <c r="K6313" s="15" t="n">
        <v>192.9</v>
      </c>
      <c r="L6313" s="22" t="n">
        <v>0.1</v>
      </c>
      <c r="M6313" s="15" t="n">
        <v>17.3</v>
      </c>
      <c r="N6313" s="15" t="n">
        <f aca="false">J6313*K6313</f>
        <v>385.8</v>
      </c>
      <c r="O6313" s="15" t="n">
        <f aca="false">N6313*L6313</f>
        <v>38.58</v>
      </c>
      <c r="P6313" s="15" t="n">
        <f aca="false">N6313-O6313</f>
        <v>347.22</v>
      </c>
      <c r="Q6313" s="15" t="n">
        <f aca="false">J6313*INDEX(dProdutos!$F$2:$F$47,MATCH(E6313,dProdutos!$A$2:$A$47,0))</f>
        <v>160.76</v>
      </c>
      <c r="R6313" s="15" t="n">
        <f aca="false">IF(I6313="Cancelado",0,P6313-Q6313)</f>
        <v>186.46</v>
      </c>
      <c r="S6313" s="17" t="str">
        <f aca="false">INDEX(dProdutos!$D$2:$D$47,MATCH(E6313,dProdutos!$A$2:$A$47,0))</f>
        <v>Acessórios</v>
      </c>
    </row>
    <row r="6314" customFormat="false" ht="15" hidden="false" customHeight="false" outlineLevel="0" collapsed="false">
      <c r="A6314" s="17" t="s">
        <v>5366</v>
      </c>
      <c r="B6314" s="17" t="n">
        <v>1</v>
      </c>
      <c r="C6314" s="21" t="n">
        <v>46073</v>
      </c>
      <c r="D6314" s="17" t="s">
        <v>1130</v>
      </c>
      <c r="E6314" s="17" t="s">
        <v>108</v>
      </c>
      <c r="F6314" s="17" t="s">
        <v>1497</v>
      </c>
      <c r="G6314" s="17" t="s">
        <v>62</v>
      </c>
      <c r="H6314" s="17" t="s">
        <v>1537</v>
      </c>
      <c r="I6314" s="17" t="s">
        <v>1524</v>
      </c>
      <c r="J6314" s="17" t="n">
        <v>1</v>
      </c>
      <c r="K6314" s="15" t="n">
        <v>265.9</v>
      </c>
      <c r="L6314" s="22" t="n">
        <v>0</v>
      </c>
      <c r="M6314" s="15" t="n">
        <v>0</v>
      </c>
      <c r="N6314" s="15" t="n">
        <f aca="false">J6314*K6314</f>
        <v>265.9</v>
      </c>
      <c r="O6314" s="15" t="n">
        <f aca="false">N6314*L6314</f>
        <v>0</v>
      </c>
      <c r="P6314" s="15" t="n">
        <f aca="false">N6314-O6314</f>
        <v>265.9</v>
      </c>
      <c r="Q6314" s="15" t="n">
        <f aca="false">J6314*INDEX(dProdutos!$F$2:$F$47,MATCH(E6314,dProdutos!$A$2:$A$47,0))</f>
        <v>155.62</v>
      </c>
      <c r="R6314" s="15" t="n">
        <f aca="false">IF(I6314="Cancelado",0,P6314-Q6314)</f>
        <v>110.28</v>
      </c>
      <c r="S6314" s="17" t="str">
        <f aca="false">INDEX(dProdutos!$D$2:$D$47,MATCH(E6314,dProdutos!$A$2:$A$47,0))</f>
        <v>Moda Masculina</v>
      </c>
    </row>
    <row r="6315" customFormat="false" ht="15" hidden="false" customHeight="false" outlineLevel="0" collapsed="false">
      <c r="A6315" s="17" t="s">
        <v>5367</v>
      </c>
      <c r="B6315" s="17" t="n">
        <v>1</v>
      </c>
      <c r="C6315" s="21" t="n">
        <v>46074</v>
      </c>
      <c r="D6315" s="17" t="s">
        <v>1370</v>
      </c>
      <c r="E6315" s="17" t="s">
        <v>156</v>
      </c>
      <c r="F6315" s="17" t="s">
        <v>1487</v>
      </c>
      <c r="G6315" s="17" t="s">
        <v>61</v>
      </c>
      <c r="H6315" s="17" t="s">
        <v>1537</v>
      </c>
      <c r="I6315" s="17" t="s">
        <v>1524</v>
      </c>
      <c r="J6315" s="17" t="n">
        <v>1</v>
      </c>
      <c r="K6315" s="15" t="n">
        <v>192.9</v>
      </c>
      <c r="L6315" s="22" t="n">
        <v>0.05</v>
      </c>
      <c r="M6315" s="15" t="n">
        <v>17.66</v>
      </c>
      <c r="N6315" s="15" t="n">
        <f aca="false">J6315*K6315</f>
        <v>192.9</v>
      </c>
      <c r="O6315" s="15" t="n">
        <f aca="false">N6315*L6315</f>
        <v>9.645</v>
      </c>
      <c r="P6315" s="15" t="n">
        <f aca="false">N6315-O6315</f>
        <v>183.255</v>
      </c>
      <c r="Q6315" s="15" t="n">
        <f aca="false">J6315*INDEX(dProdutos!$F$2:$F$47,MATCH(E6315,dProdutos!$A$2:$A$47,0))</f>
        <v>80.38</v>
      </c>
      <c r="R6315" s="15" t="n">
        <f aca="false">IF(I6315="Cancelado",0,P6315-Q6315)</f>
        <v>102.875</v>
      </c>
      <c r="S6315" s="17" t="str">
        <f aca="false">INDEX(dProdutos!$D$2:$D$47,MATCH(E6315,dProdutos!$A$2:$A$47,0))</f>
        <v>Acessórios</v>
      </c>
    </row>
    <row r="6316" customFormat="false" ht="15" hidden="false" customHeight="false" outlineLevel="0" collapsed="false">
      <c r="A6316" s="17" t="s">
        <v>5368</v>
      </c>
      <c r="B6316" s="17" t="n">
        <v>1</v>
      </c>
      <c r="C6316" s="21" t="n">
        <v>46074</v>
      </c>
      <c r="D6316" s="17" t="s">
        <v>683</v>
      </c>
      <c r="E6316" s="17" t="s">
        <v>98</v>
      </c>
      <c r="F6316" s="17" t="s">
        <v>1501</v>
      </c>
      <c r="G6316" s="17" t="s">
        <v>59</v>
      </c>
      <c r="H6316" s="17" t="s">
        <v>1537</v>
      </c>
      <c r="I6316" s="17" t="s">
        <v>1524</v>
      </c>
      <c r="J6316" s="17" t="n">
        <v>1</v>
      </c>
      <c r="K6316" s="15" t="n">
        <v>108.9</v>
      </c>
      <c r="L6316" s="22" t="n">
        <v>0.15</v>
      </c>
      <c r="M6316" s="15" t="n">
        <v>26.05</v>
      </c>
      <c r="N6316" s="15" t="n">
        <f aca="false">J6316*K6316</f>
        <v>108.9</v>
      </c>
      <c r="O6316" s="15" t="n">
        <f aca="false">N6316*L6316</f>
        <v>16.335</v>
      </c>
      <c r="P6316" s="15" t="n">
        <f aca="false">N6316-O6316</f>
        <v>92.565</v>
      </c>
      <c r="Q6316" s="15" t="n">
        <f aca="false">J6316*INDEX(dProdutos!$F$2:$F$47,MATCH(E6316,dProdutos!$A$2:$A$47,0))</f>
        <v>42.52</v>
      </c>
      <c r="R6316" s="15" t="n">
        <f aca="false">IF(I6316="Cancelado",0,P6316-Q6316)</f>
        <v>50.045</v>
      </c>
      <c r="S6316" s="17" t="str">
        <f aca="false">INDEX(dProdutos!$D$2:$D$47,MATCH(E6316,dProdutos!$A$2:$A$47,0))</f>
        <v>Moda Feminina</v>
      </c>
    </row>
    <row r="6317" customFormat="false" ht="15" hidden="false" customHeight="false" outlineLevel="0" collapsed="false">
      <c r="A6317" s="17" t="s">
        <v>5368</v>
      </c>
      <c r="B6317" s="17" t="n">
        <v>2</v>
      </c>
      <c r="C6317" s="21" t="n">
        <v>46074</v>
      </c>
      <c r="D6317" s="17" t="s">
        <v>683</v>
      </c>
      <c r="E6317" s="17" t="s">
        <v>144</v>
      </c>
      <c r="F6317" s="17" t="s">
        <v>1501</v>
      </c>
      <c r="G6317" s="17" t="s">
        <v>59</v>
      </c>
      <c r="H6317" s="17" t="s">
        <v>1537</v>
      </c>
      <c r="I6317" s="17" t="s">
        <v>1524</v>
      </c>
      <c r="J6317" s="17" t="n">
        <v>1</v>
      </c>
      <c r="K6317" s="15" t="n">
        <v>260.9</v>
      </c>
      <c r="L6317" s="22" t="n">
        <v>0.05</v>
      </c>
      <c r="M6317" s="15" t="n">
        <v>0</v>
      </c>
      <c r="N6317" s="15" t="n">
        <f aca="false">J6317*K6317</f>
        <v>260.9</v>
      </c>
      <c r="O6317" s="15" t="n">
        <f aca="false">N6317*L6317</f>
        <v>13.045</v>
      </c>
      <c r="P6317" s="15" t="n">
        <f aca="false">N6317-O6317</f>
        <v>247.855</v>
      </c>
      <c r="Q6317" s="15" t="n">
        <f aca="false">J6317*INDEX(dProdutos!$F$2:$F$47,MATCH(E6317,dProdutos!$A$2:$A$47,0))</f>
        <v>99.86</v>
      </c>
      <c r="R6317" s="15" t="n">
        <f aca="false">IF(I6317="Cancelado",0,P6317-Q6317)</f>
        <v>147.995</v>
      </c>
      <c r="S6317" s="17" t="str">
        <f aca="false">INDEX(dProdutos!$D$2:$D$47,MATCH(E6317,dProdutos!$A$2:$A$47,0))</f>
        <v>Acessórios</v>
      </c>
    </row>
    <row r="6318" customFormat="false" ht="15" hidden="false" customHeight="false" outlineLevel="0" collapsed="false">
      <c r="A6318" s="17" t="s">
        <v>5369</v>
      </c>
      <c r="B6318" s="17" t="n">
        <v>1</v>
      </c>
      <c r="C6318" s="21" t="n">
        <v>46074</v>
      </c>
      <c r="D6318" s="17" t="s">
        <v>1028</v>
      </c>
      <c r="E6318" s="17" t="s">
        <v>85</v>
      </c>
      <c r="F6318" s="17" t="s">
        <v>1497</v>
      </c>
      <c r="G6318" s="17" t="s">
        <v>60</v>
      </c>
      <c r="H6318" s="17" t="s">
        <v>1523</v>
      </c>
      <c r="I6318" s="17" t="s">
        <v>1524</v>
      </c>
      <c r="J6318" s="17" t="n">
        <v>1</v>
      </c>
      <c r="K6318" s="15" t="n">
        <v>165.9</v>
      </c>
      <c r="L6318" s="22" t="n">
        <v>0.15</v>
      </c>
      <c r="M6318" s="15" t="n">
        <v>24.03</v>
      </c>
      <c r="N6318" s="15" t="n">
        <f aca="false">J6318*K6318</f>
        <v>165.9</v>
      </c>
      <c r="O6318" s="15" t="n">
        <f aca="false">N6318*L6318</f>
        <v>24.885</v>
      </c>
      <c r="P6318" s="15" t="n">
        <f aca="false">N6318-O6318</f>
        <v>141.015</v>
      </c>
      <c r="Q6318" s="15" t="n">
        <f aca="false">J6318*INDEX(dProdutos!$F$2:$F$47,MATCH(E6318,dProdutos!$A$2:$A$47,0))</f>
        <v>91.55</v>
      </c>
      <c r="R6318" s="15" t="n">
        <f aca="false">IF(I6318="Cancelado",0,P6318-Q6318)</f>
        <v>49.465</v>
      </c>
      <c r="S6318" s="17" t="str">
        <f aca="false">INDEX(dProdutos!$D$2:$D$47,MATCH(E6318,dProdutos!$A$2:$A$47,0))</f>
        <v>Moda Feminina</v>
      </c>
    </row>
    <row r="6319" customFormat="false" ht="15" hidden="false" customHeight="false" outlineLevel="0" collapsed="false">
      <c r="A6319" s="17" t="s">
        <v>5370</v>
      </c>
      <c r="B6319" s="17" t="n">
        <v>1</v>
      </c>
      <c r="C6319" s="21" t="n">
        <v>46074</v>
      </c>
      <c r="D6319" s="17" t="s">
        <v>729</v>
      </c>
      <c r="E6319" s="17" t="s">
        <v>174</v>
      </c>
      <c r="F6319" s="17" t="s">
        <v>1490</v>
      </c>
      <c r="G6319" s="17" t="s">
        <v>59</v>
      </c>
      <c r="H6319" s="17" t="s">
        <v>1537</v>
      </c>
      <c r="I6319" s="17" t="s">
        <v>1524</v>
      </c>
      <c r="J6319" s="17" t="n">
        <v>1</v>
      </c>
      <c r="K6319" s="15" t="n">
        <v>250.9</v>
      </c>
      <c r="L6319" s="22" t="n">
        <v>0.15</v>
      </c>
      <c r="M6319" s="15" t="n">
        <v>12.45</v>
      </c>
      <c r="N6319" s="15" t="n">
        <f aca="false">J6319*K6319</f>
        <v>250.9</v>
      </c>
      <c r="O6319" s="15" t="n">
        <f aca="false">N6319*L6319</f>
        <v>37.635</v>
      </c>
      <c r="P6319" s="15" t="n">
        <f aca="false">N6319-O6319</f>
        <v>213.265</v>
      </c>
      <c r="Q6319" s="15" t="n">
        <f aca="false">J6319*INDEX(dProdutos!$F$2:$F$47,MATCH(E6319,dProdutos!$A$2:$A$47,0))</f>
        <v>151.28</v>
      </c>
      <c r="R6319" s="15" t="n">
        <f aca="false">IF(I6319="Cancelado",0,P6319-Q6319)</f>
        <v>61.985</v>
      </c>
      <c r="S6319" s="17" t="str">
        <f aca="false">INDEX(dProdutos!$D$2:$D$47,MATCH(E6319,dProdutos!$A$2:$A$47,0))</f>
        <v>Casa</v>
      </c>
    </row>
    <row r="6320" customFormat="false" ht="15" hidden="false" customHeight="false" outlineLevel="0" collapsed="false">
      <c r="A6320" s="17" t="s">
        <v>5371</v>
      </c>
      <c r="B6320" s="17" t="n">
        <v>1</v>
      </c>
      <c r="C6320" s="21" t="n">
        <v>46074</v>
      </c>
      <c r="D6320" s="17" t="s">
        <v>1212</v>
      </c>
      <c r="E6320" s="17" t="s">
        <v>102</v>
      </c>
      <c r="F6320" s="17" t="s">
        <v>1490</v>
      </c>
      <c r="G6320" s="17" t="s">
        <v>60</v>
      </c>
      <c r="H6320" s="17" t="s">
        <v>1523</v>
      </c>
      <c r="I6320" s="17" t="s">
        <v>1524</v>
      </c>
      <c r="J6320" s="17" t="n">
        <v>1</v>
      </c>
      <c r="K6320" s="15" t="n">
        <v>65.9</v>
      </c>
      <c r="L6320" s="22" t="n">
        <v>0</v>
      </c>
      <c r="M6320" s="15" t="n">
        <v>18.58</v>
      </c>
      <c r="N6320" s="15" t="n">
        <f aca="false">J6320*K6320</f>
        <v>65.9</v>
      </c>
      <c r="O6320" s="15" t="n">
        <f aca="false">N6320*L6320</f>
        <v>0</v>
      </c>
      <c r="P6320" s="15" t="n">
        <f aca="false">N6320-O6320</f>
        <v>65.9</v>
      </c>
      <c r="Q6320" s="15" t="n">
        <f aca="false">J6320*INDEX(dProdutos!$F$2:$F$47,MATCH(E6320,dProdutos!$A$2:$A$47,0))</f>
        <v>29.68</v>
      </c>
      <c r="R6320" s="15" t="n">
        <f aca="false">IF(I6320="Cancelado",0,P6320-Q6320)</f>
        <v>36.22</v>
      </c>
      <c r="S6320" s="17" t="str">
        <f aca="false">INDEX(dProdutos!$D$2:$D$47,MATCH(E6320,dProdutos!$A$2:$A$47,0))</f>
        <v>Moda Masculina</v>
      </c>
    </row>
    <row r="6321" customFormat="false" ht="15" hidden="false" customHeight="false" outlineLevel="0" collapsed="false">
      <c r="A6321" s="17" t="s">
        <v>5372</v>
      </c>
      <c r="B6321" s="17" t="n">
        <v>1</v>
      </c>
      <c r="C6321" s="21" t="n">
        <v>46074</v>
      </c>
      <c r="D6321" s="17" t="s">
        <v>452</v>
      </c>
      <c r="E6321" s="17" t="s">
        <v>156</v>
      </c>
      <c r="F6321" s="17" t="s">
        <v>1497</v>
      </c>
      <c r="G6321" s="17" t="s">
        <v>59</v>
      </c>
      <c r="H6321" s="17" t="s">
        <v>1523</v>
      </c>
      <c r="I6321" s="17" t="s">
        <v>1531</v>
      </c>
      <c r="J6321" s="17" t="n">
        <v>1</v>
      </c>
      <c r="K6321" s="15" t="n">
        <v>192.9</v>
      </c>
      <c r="L6321" s="22" t="n">
        <v>0</v>
      </c>
      <c r="M6321" s="15" t="n">
        <v>22.23</v>
      </c>
      <c r="N6321" s="15" t="n">
        <f aca="false">J6321*K6321</f>
        <v>192.9</v>
      </c>
      <c r="O6321" s="15" t="n">
        <f aca="false">N6321*L6321</f>
        <v>0</v>
      </c>
      <c r="P6321" s="15" t="n">
        <f aca="false">N6321-O6321</f>
        <v>192.9</v>
      </c>
      <c r="Q6321" s="15" t="n">
        <f aca="false">J6321*INDEX(dProdutos!$F$2:$F$47,MATCH(E6321,dProdutos!$A$2:$A$47,0))</f>
        <v>80.38</v>
      </c>
      <c r="R6321" s="15" t="n">
        <f aca="false">IF(I6321="Cancelado",0,P6321-Q6321)</f>
        <v>0</v>
      </c>
      <c r="S6321" s="17" t="str">
        <f aca="false">INDEX(dProdutos!$D$2:$D$47,MATCH(E6321,dProdutos!$A$2:$A$47,0))</f>
        <v>Acessórios</v>
      </c>
    </row>
    <row r="6322" customFormat="false" ht="15" hidden="false" customHeight="false" outlineLevel="0" collapsed="false">
      <c r="A6322" s="17" t="s">
        <v>5372</v>
      </c>
      <c r="B6322" s="17" t="n">
        <v>2</v>
      </c>
      <c r="C6322" s="21" t="n">
        <v>46074</v>
      </c>
      <c r="D6322" s="17" t="s">
        <v>452</v>
      </c>
      <c r="E6322" s="17" t="s">
        <v>165</v>
      </c>
      <c r="F6322" s="17" t="s">
        <v>1497</v>
      </c>
      <c r="G6322" s="17" t="s">
        <v>59</v>
      </c>
      <c r="H6322" s="17" t="s">
        <v>1523</v>
      </c>
      <c r="I6322" s="17" t="s">
        <v>1531</v>
      </c>
      <c r="J6322" s="17" t="n">
        <v>1</v>
      </c>
      <c r="K6322" s="15" t="n">
        <v>231.9</v>
      </c>
      <c r="L6322" s="22" t="n">
        <v>0</v>
      </c>
      <c r="M6322" s="15" t="n">
        <v>0</v>
      </c>
      <c r="N6322" s="15" t="n">
        <f aca="false">J6322*K6322</f>
        <v>231.9</v>
      </c>
      <c r="O6322" s="15" t="n">
        <f aca="false">N6322*L6322</f>
        <v>0</v>
      </c>
      <c r="P6322" s="15" t="n">
        <f aca="false">N6322-O6322</f>
        <v>231.9</v>
      </c>
      <c r="Q6322" s="15" t="n">
        <f aca="false">J6322*INDEX(dProdutos!$F$2:$F$47,MATCH(E6322,dProdutos!$A$2:$A$47,0))</f>
        <v>140.83</v>
      </c>
      <c r="R6322" s="15" t="n">
        <f aca="false">IF(I6322="Cancelado",0,P6322-Q6322)</f>
        <v>0</v>
      </c>
      <c r="S6322" s="17" t="str">
        <f aca="false">INDEX(dProdutos!$D$2:$D$47,MATCH(E6322,dProdutos!$A$2:$A$47,0))</f>
        <v>Casa</v>
      </c>
    </row>
    <row r="6323" customFormat="false" ht="15" hidden="false" customHeight="false" outlineLevel="0" collapsed="false">
      <c r="A6323" s="17" t="s">
        <v>5373</v>
      </c>
      <c r="B6323" s="17" t="n">
        <v>1</v>
      </c>
      <c r="C6323" s="21" t="n">
        <v>46074</v>
      </c>
      <c r="D6323" s="17" t="s">
        <v>1412</v>
      </c>
      <c r="E6323" s="17" t="s">
        <v>171</v>
      </c>
      <c r="F6323" s="17" t="s">
        <v>1499</v>
      </c>
      <c r="G6323" s="17" t="s">
        <v>59</v>
      </c>
      <c r="H6323" s="17" t="s">
        <v>1523</v>
      </c>
      <c r="I6323" s="17" t="s">
        <v>1524</v>
      </c>
      <c r="J6323" s="17" t="n">
        <v>1</v>
      </c>
      <c r="K6323" s="15" t="n">
        <v>246.9</v>
      </c>
      <c r="L6323" s="22" t="n">
        <v>0</v>
      </c>
      <c r="M6323" s="15" t="n">
        <v>17.11</v>
      </c>
      <c r="N6323" s="15" t="n">
        <f aca="false">J6323*K6323</f>
        <v>246.9</v>
      </c>
      <c r="O6323" s="15" t="n">
        <f aca="false">N6323*L6323</f>
        <v>0</v>
      </c>
      <c r="P6323" s="15" t="n">
        <f aca="false">N6323-O6323</f>
        <v>246.9</v>
      </c>
      <c r="Q6323" s="15" t="n">
        <f aca="false">J6323*INDEX(dProdutos!$F$2:$F$47,MATCH(E6323,dProdutos!$A$2:$A$47,0))</f>
        <v>103.61</v>
      </c>
      <c r="R6323" s="15" t="n">
        <f aca="false">IF(I6323="Cancelado",0,P6323-Q6323)</f>
        <v>143.29</v>
      </c>
      <c r="S6323" s="17" t="str">
        <f aca="false">INDEX(dProdutos!$D$2:$D$47,MATCH(E6323,dProdutos!$A$2:$A$47,0))</f>
        <v>Casa</v>
      </c>
    </row>
    <row r="6324" customFormat="false" ht="15" hidden="false" customHeight="false" outlineLevel="0" collapsed="false">
      <c r="A6324" s="17" t="s">
        <v>5374</v>
      </c>
      <c r="B6324" s="17" t="n">
        <v>1</v>
      </c>
      <c r="C6324" s="21" t="n">
        <v>46074</v>
      </c>
      <c r="D6324" s="17" t="s">
        <v>1004</v>
      </c>
      <c r="E6324" s="17" t="s">
        <v>102</v>
      </c>
      <c r="F6324" s="17" t="s">
        <v>1503</v>
      </c>
      <c r="G6324" s="17" t="s">
        <v>61</v>
      </c>
      <c r="H6324" s="17" t="s">
        <v>1537</v>
      </c>
      <c r="I6324" s="17" t="s">
        <v>1524</v>
      </c>
      <c r="J6324" s="17" t="n">
        <v>1</v>
      </c>
      <c r="K6324" s="15" t="n">
        <v>65.9</v>
      </c>
      <c r="L6324" s="22" t="n">
        <v>0.1</v>
      </c>
      <c r="M6324" s="15" t="n">
        <v>15.28</v>
      </c>
      <c r="N6324" s="15" t="n">
        <f aca="false">J6324*K6324</f>
        <v>65.9</v>
      </c>
      <c r="O6324" s="15" t="n">
        <f aca="false">N6324*L6324</f>
        <v>6.59</v>
      </c>
      <c r="P6324" s="15" t="n">
        <f aca="false">N6324-O6324</f>
        <v>59.31</v>
      </c>
      <c r="Q6324" s="15" t="n">
        <f aca="false">J6324*INDEX(dProdutos!$F$2:$F$47,MATCH(E6324,dProdutos!$A$2:$A$47,0))</f>
        <v>29.68</v>
      </c>
      <c r="R6324" s="15" t="n">
        <f aca="false">IF(I6324="Cancelado",0,P6324-Q6324)</f>
        <v>29.63</v>
      </c>
      <c r="S6324" s="17" t="str">
        <f aca="false">INDEX(dProdutos!$D$2:$D$47,MATCH(E6324,dProdutos!$A$2:$A$47,0))</f>
        <v>Moda Masculina</v>
      </c>
    </row>
    <row r="6325" customFormat="false" ht="15" hidden="false" customHeight="false" outlineLevel="0" collapsed="false">
      <c r="A6325" s="17" t="s">
        <v>5374</v>
      </c>
      <c r="B6325" s="17" t="n">
        <v>2</v>
      </c>
      <c r="C6325" s="21" t="n">
        <v>46074</v>
      </c>
      <c r="D6325" s="17" t="s">
        <v>1004</v>
      </c>
      <c r="E6325" s="17" t="s">
        <v>120</v>
      </c>
      <c r="F6325" s="17" t="s">
        <v>1503</v>
      </c>
      <c r="G6325" s="17" t="s">
        <v>61</v>
      </c>
      <c r="H6325" s="17" t="s">
        <v>1537</v>
      </c>
      <c r="I6325" s="17" t="s">
        <v>1524</v>
      </c>
      <c r="J6325" s="17" t="n">
        <v>1</v>
      </c>
      <c r="K6325" s="15" t="n">
        <v>96.9</v>
      </c>
      <c r="L6325" s="22" t="n">
        <v>0</v>
      </c>
      <c r="M6325" s="15" t="n">
        <v>0</v>
      </c>
      <c r="N6325" s="15" t="n">
        <f aca="false">J6325*K6325</f>
        <v>96.9</v>
      </c>
      <c r="O6325" s="15" t="n">
        <f aca="false">N6325*L6325</f>
        <v>0</v>
      </c>
      <c r="P6325" s="15" t="n">
        <f aca="false">N6325-O6325</f>
        <v>96.9</v>
      </c>
      <c r="Q6325" s="15" t="n">
        <f aca="false">J6325*INDEX(dProdutos!$F$2:$F$47,MATCH(E6325,dProdutos!$A$2:$A$47,0))</f>
        <v>44.36</v>
      </c>
      <c r="R6325" s="15" t="n">
        <f aca="false">IF(I6325="Cancelado",0,P6325-Q6325)</f>
        <v>52.54</v>
      </c>
      <c r="S6325" s="17" t="str">
        <f aca="false">INDEX(dProdutos!$D$2:$D$47,MATCH(E6325,dProdutos!$A$2:$A$47,0))</f>
        <v>Moda Masculina</v>
      </c>
    </row>
    <row r="6326" customFormat="false" ht="15" hidden="false" customHeight="false" outlineLevel="0" collapsed="false">
      <c r="A6326" s="17" t="s">
        <v>5375</v>
      </c>
      <c r="B6326" s="17" t="n">
        <v>1</v>
      </c>
      <c r="C6326" s="21" t="n">
        <v>46075</v>
      </c>
      <c r="D6326" s="17" t="s">
        <v>345</v>
      </c>
      <c r="E6326" s="17" t="s">
        <v>201</v>
      </c>
      <c r="F6326" s="17" t="s">
        <v>1495</v>
      </c>
      <c r="G6326" s="17" t="s">
        <v>62</v>
      </c>
      <c r="H6326" s="17" t="s">
        <v>1537</v>
      </c>
      <c r="I6326" s="17" t="s">
        <v>1524</v>
      </c>
      <c r="J6326" s="17" t="n">
        <v>1</v>
      </c>
      <c r="K6326" s="15" t="n">
        <v>236.9</v>
      </c>
      <c r="L6326" s="22" t="n">
        <v>0.1</v>
      </c>
      <c r="M6326" s="15" t="n">
        <v>10.43</v>
      </c>
      <c r="N6326" s="15" t="n">
        <f aca="false">J6326*K6326</f>
        <v>236.9</v>
      </c>
      <c r="O6326" s="15" t="n">
        <f aca="false">N6326*L6326</f>
        <v>23.69</v>
      </c>
      <c r="P6326" s="15" t="n">
        <f aca="false">N6326-O6326</f>
        <v>213.21</v>
      </c>
      <c r="Q6326" s="15" t="n">
        <f aca="false">J6326*INDEX(dProdutos!$F$2:$F$47,MATCH(E6326,dProdutos!$A$2:$A$47,0))</f>
        <v>96.23</v>
      </c>
      <c r="R6326" s="15" t="n">
        <f aca="false">IF(I6326="Cancelado",0,P6326-Q6326)</f>
        <v>116.98</v>
      </c>
      <c r="S6326" s="17" t="str">
        <f aca="false">INDEX(dProdutos!$D$2:$D$47,MATCH(E6326,dProdutos!$A$2:$A$47,0))</f>
        <v>Beleza</v>
      </c>
    </row>
    <row r="6327" customFormat="false" ht="15" hidden="false" customHeight="false" outlineLevel="0" collapsed="false">
      <c r="A6327" s="17" t="s">
        <v>5375</v>
      </c>
      <c r="B6327" s="17" t="n">
        <v>2</v>
      </c>
      <c r="C6327" s="21" t="n">
        <v>46075</v>
      </c>
      <c r="D6327" s="17" t="s">
        <v>345</v>
      </c>
      <c r="E6327" s="17" t="s">
        <v>171</v>
      </c>
      <c r="F6327" s="17" t="s">
        <v>1495</v>
      </c>
      <c r="G6327" s="17" t="s">
        <v>62</v>
      </c>
      <c r="H6327" s="17" t="s">
        <v>1537</v>
      </c>
      <c r="I6327" s="17" t="s">
        <v>1524</v>
      </c>
      <c r="J6327" s="17" t="n">
        <v>1</v>
      </c>
      <c r="K6327" s="15" t="n">
        <v>246.9</v>
      </c>
      <c r="L6327" s="22" t="n">
        <v>0</v>
      </c>
      <c r="M6327" s="15" t="n">
        <v>0</v>
      </c>
      <c r="N6327" s="15" t="n">
        <f aca="false">J6327*K6327</f>
        <v>246.9</v>
      </c>
      <c r="O6327" s="15" t="n">
        <f aca="false">N6327*L6327</f>
        <v>0</v>
      </c>
      <c r="P6327" s="15" t="n">
        <f aca="false">N6327-O6327</f>
        <v>246.9</v>
      </c>
      <c r="Q6327" s="15" t="n">
        <f aca="false">J6327*INDEX(dProdutos!$F$2:$F$47,MATCH(E6327,dProdutos!$A$2:$A$47,0))</f>
        <v>103.61</v>
      </c>
      <c r="R6327" s="15" t="n">
        <f aca="false">IF(I6327="Cancelado",0,P6327-Q6327)</f>
        <v>143.29</v>
      </c>
      <c r="S6327" s="17" t="str">
        <f aca="false">INDEX(dProdutos!$D$2:$D$47,MATCH(E6327,dProdutos!$A$2:$A$47,0))</f>
        <v>Casa</v>
      </c>
    </row>
    <row r="6328" customFormat="false" ht="15" hidden="false" customHeight="false" outlineLevel="0" collapsed="false">
      <c r="A6328" s="17" t="s">
        <v>5376</v>
      </c>
      <c r="B6328" s="17" t="n">
        <v>1</v>
      </c>
      <c r="C6328" s="21" t="n">
        <v>46075</v>
      </c>
      <c r="D6328" s="17" t="s">
        <v>1316</v>
      </c>
      <c r="E6328" s="17" t="s">
        <v>162</v>
      </c>
      <c r="F6328" s="17" t="s">
        <v>1490</v>
      </c>
      <c r="G6328" s="17" t="s">
        <v>59</v>
      </c>
      <c r="H6328" s="17" t="s">
        <v>1537</v>
      </c>
      <c r="I6328" s="17" t="s">
        <v>1524</v>
      </c>
      <c r="J6328" s="17" t="n">
        <v>1</v>
      </c>
      <c r="K6328" s="15" t="n">
        <v>231.9</v>
      </c>
      <c r="L6328" s="22" t="n">
        <v>0.1</v>
      </c>
      <c r="M6328" s="15" t="n">
        <v>12.53</v>
      </c>
      <c r="N6328" s="15" t="n">
        <f aca="false">J6328*K6328</f>
        <v>231.9</v>
      </c>
      <c r="O6328" s="15" t="n">
        <f aca="false">N6328*L6328</f>
        <v>23.19</v>
      </c>
      <c r="P6328" s="15" t="n">
        <f aca="false">N6328-O6328</f>
        <v>208.71</v>
      </c>
      <c r="Q6328" s="15" t="n">
        <f aca="false">J6328*INDEX(dProdutos!$F$2:$F$47,MATCH(E6328,dProdutos!$A$2:$A$47,0))</f>
        <v>134.41</v>
      </c>
      <c r="R6328" s="15" t="n">
        <f aca="false">IF(I6328="Cancelado",0,P6328-Q6328)</f>
        <v>74.3</v>
      </c>
      <c r="S6328" s="17" t="str">
        <f aca="false">INDEX(dProdutos!$D$2:$D$47,MATCH(E6328,dProdutos!$A$2:$A$47,0))</f>
        <v>Casa</v>
      </c>
    </row>
    <row r="6329" customFormat="false" ht="15" hidden="false" customHeight="false" outlineLevel="0" collapsed="false">
      <c r="A6329" s="17" t="s">
        <v>5377</v>
      </c>
      <c r="B6329" s="17" t="n">
        <v>1</v>
      </c>
      <c r="C6329" s="21" t="n">
        <v>46075</v>
      </c>
      <c r="D6329" s="17" t="s">
        <v>1405</v>
      </c>
      <c r="E6329" s="17" t="s">
        <v>88</v>
      </c>
      <c r="F6329" s="17" t="s">
        <v>1487</v>
      </c>
      <c r="G6329" s="17" t="s">
        <v>59</v>
      </c>
      <c r="H6329" s="17" t="s">
        <v>1537</v>
      </c>
      <c r="I6329" s="17" t="s">
        <v>1524</v>
      </c>
      <c r="J6329" s="17" t="n">
        <v>2</v>
      </c>
      <c r="K6329" s="15" t="n">
        <v>170.9</v>
      </c>
      <c r="L6329" s="22" t="n">
        <v>0.05</v>
      </c>
      <c r="M6329" s="15" t="n">
        <v>33.93</v>
      </c>
      <c r="N6329" s="15" t="n">
        <f aca="false">J6329*K6329</f>
        <v>341.8</v>
      </c>
      <c r="O6329" s="15" t="n">
        <f aca="false">N6329*L6329</f>
        <v>17.09</v>
      </c>
      <c r="P6329" s="15" t="n">
        <f aca="false">N6329-O6329</f>
        <v>324.71</v>
      </c>
      <c r="Q6329" s="15" t="n">
        <f aca="false">J6329*INDEX(dProdutos!$F$2:$F$47,MATCH(E6329,dProdutos!$A$2:$A$47,0))</f>
        <v>196.28</v>
      </c>
      <c r="R6329" s="15" t="n">
        <f aca="false">IF(I6329="Cancelado",0,P6329-Q6329)</f>
        <v>128.43</v>
      </c>
      <c r="S6329" s="17" t="str">
        <f aca="false">INDEX(dProdutos!$D$2:$D$47,MATCH(E6329,dProdutos!$A$2:$A$47,0))</f>
        <v>Moda Feminina</v>
      </c>
    </row>
    <row r="6330" customFormat="false" ht="15" hidden="false" customHeight="false" outlineLevel="0" collapsed="false">
      <c r="A6330" s="17" t="s">
        <v>5378</v>
      </c>
      <c r="B6330" s="17" t="n">
        <v>1</v>
      </c>
      <c r="C6330" s="21" t="n">
        <v>46075</v>
      </c>
      <c r="D6330" s="17" t="s">
        <v>590</v>
      </c>
      <c r="E6330" s="17" t="s">
        <v>98</v>
      </c>
      <c r="F6330" s="17" t="s">
        <v>1487</v>
      </c>
      <c r="G6330" s="17" t="s">
        <v>59</v>
      </c>
      <c r="H6330" s="17" t="s">
        <v>1537</v>
      </c>
      <c r="I6330" s="17" t="s">
        <v>1524</v>
      </c>
      <c r="J6330" s="17" t="n">
        <v>2</v>
      </c>
      <c r="K6330" s="15" t="n">
        <v>108.9</v>
      </c>
      <c r="L6330" s="22" t="n">
        <v>0.05</v>
      </c>
      <c r="M6330" s="15" t="n">
        <v>0</v>
      </c>
      <c r="N6330" s="15" t="n">
        <f aca="false">J6330*K6330</f>
        <v>217.8</v>
      </c>
      <c r="O6330" s="15" t="n">
        <f aca="false">N6330*L6330</f>
        <v>10.89</v>
      </c>
      <c r="P6330" s="15" t="n">
        <f aca="false">N6330-O6330</f>
        <v>206.91</v>
      </c>
      <c r="Q6330" s="15" t="n">
        <f aca="false">J6330*INDEX(dProdutos!$F$2:$F$47,MATCH(E6330,dProdutos!$A$2:$A$47,0))</f>
        <v>85.04</v>
      </c>
      <c r="R6330" s="15" t="n">
        <f aca="false">IF(I6330="Cancelado",0,P6330-Q6330)</f>
        <v>121.87</v>
      </c>
      <c r="S6330" s="17" t="str">
        <f aca="false">INDEX(dProdutos!$D$2:$D$47,MATCH(E6330,dProdutos!$A$2:$A$47,0))</f>
        <v>Moda Feminina</v>
      </c>
    </row>
    <row r="6331" customFormat="false" ht="15" hidden="false" customHeight="false" outlineLevel="0" collapsed="false">
      <c r="A6331" s="17" t="s">
        <v>5379</v>
      </c>
      <c r="B6331" s="17" t="n">
        <v>1</v>
      </c>
      <c r="C6331" s="21" t="n">
        <v>46075</v>
      </c>
      <c r="D6331" s="17" t="s">
        <v>857</v>
      </c>
      <c r="E6331" s="17" t="s">
        <v>120</v>
      </c>
      <c r="F6331" s="17" t="s">
        <v>1499</v>
      </c>
      <c r="G6331" s="17" t="s">
        <v>62</v>
      </c>
      <c r="H6331" s="17" t="s">
        <v>1537</v>
      </c>
      <c r="I6331" s="17" t="s">
        <v>1524</v>
      </c>
      <c r="J6331" s="17" t="n">
        <v>1</v>
      </c>
      <c r="K6331" s="15" t="n">
        <v>96.9</v>
      </c>
      <c r="L6331" s="22" t="n">
        <v>0</v>
      </c>
      <c r="M6331" s="15" t="n">
        <v>0</v>
      </c>
      <c r="N6331" s="15" t="n">
        <f aca="false">J6331*K6331</f>
        <v>96.9</v>
      </c>
      <c r="O6331" s="15" t="n">
        <f aca="false">N6331*L6331</f>
        <v>0</v>
      </c>
      <c r="P6331" s="15" t="n">
        <f aca="false">N6331-O6331</f>
        <v>96.9</v>
      </c>
      <c r="Q6331" s="15" t="n">
        <f aca="false">J6331*INDEX(dProdutos!$F$2:$F$47,MATCH(E6331,dProdutos!$A$2:$A$47,0))</f>
        <v>44.36</v>
      </c>
      <c r="R6331" s="15" t="n">
        <f aca="false">IF(I6331="Cancelado",0,P6331-Q6331)</f>
        <v>52.54</v>
      </c>
      <c r="S6331" s="17" t="str">
        <f aca="false">INDEX(dProdutos!$D$2:$D$47,MATCH(E6331,dProdutos!$A$2:$A$47,0))</f>
        <v>Moda Masculina</v>
      </c>
    </row>
    <row r="6332" customFormat="false" ht="15" hidden="false" customHeight="false" outlineLevel="0" collapsed="false">
      <c r="A6332" s="17" t="s">
        <v>5380</v>
      </c>
      <c r="B6332" s="17" t="n">
        <v>1</v>
      </c>
      <c r="C6332" s="21" t="n">
        <v>46075</v>
      </c>
      <c r="D6332" s="17" t="s">
        <v>1426</v>
      </c>
      <c r="E6332" s="17" t="s">
        <v>88</v>
      </c>
      <c r="F6332" s="17" t="s">
        <v>1497</v>
      </c>
      <c r="G6332" s="17" t="s">
        <v>61</v>
      </c>
      <c r="H6332" s="17" t="s">
        <v>1540</v>
      </c>
      <c r="I6332" s="17" t="s">
        <v>1524</v>
      </c>
      <c r="J6332" s="17" t="n">
        <v>1</v>
      </c>
      <c r="K6332" s="15" t="n">
        <v>170.9</v>
      </c>
      <c r="L6332" s="22" t="n">
        <v>0.05</v>
      </c>
      <c r="M6332" s="15" t="n">
        <v>10.71</v>
      </c>
      <c r="N6332" s="15" t="n">
        <f aca="false">J6332*K6332</f>
        <v>170.9</v>
      </c>
      <c r="O6332" s="15" t="n">
        <f aca="false">N6332*L6332</f>
        <v>8.545</v>
      </c>
      <c r="P6332" s="15" t="n">
        <f aca="false">N6332-O6332</f>
        <v>162.355</v>
      </c>
      <c r="Q6332" s="15" t="n">
        <f aca="false">J6332*INDEX(dProdutos!$F$2:$F$47,MATCH(E6332,dProdutos!$A$2:$A$47,0))</f>
        <v>98.14</v>
      </c>
      <c r="R6332" s="15" t="n">
        <f aca="false">IF(I6332="Cancelado",0,P6332-Q6332)</f>
        <v>64.215</v>
      </c>
      <c r="S6332" s="17" t="str">
        <f aca="false">INDEX(dProdutos!$D$2:$D$47,MATCH(E6332,dProdutos!$A$2:$A$47,0))</f>
        <v>Moda Feminina</v>
      </c>
    </row>
    <row r="6333" customFormat="false" ht="15" hidden="false" customHeight="false" outlineLevel="0" collapsed="false">
      <c r="A6333" s="17" t="s">
        <v>5380</v>
      </c>
      <c r="B6333" s="17" t="n">
        <v>2</v>
      </c>
      <c r="C6333" s="21" t="n">
        <v>46075</v>
      </c>
      <c r="D6333" s="17" t="s">
        <v>1426</v>
      </c>
      <c r="E6333" s="17" t="s">
        <v>95</v>
      </c>
      <c r="F6333" s="17" t="s">
        <v>1497</v>
      </c>
      <c r="G6333" s="17" t="s">
        <v>61</v>
      </c>
      <c r="H6333" s="17" t="s">
        <v>1540</v>
      </c>
      <c r="I6333" s="17" t="s">
        <v>1524</v>
      </c>
      <c r="J6333" s="17" t="n">
        <v>1</v>
      </c>
      <c r="K6333" s="15" t="n">
        <v>77.9</v>
      </c>
      <c r="L6333" s="22" t="n">
        <v>0</v>
      </c>
      <c r="M6333" s="15" t="n">
        <v>0</v>
      </c>
      <c r="N6333" s="15" t="n">
        <f aca="false">J6333*K6333</f>
        <v>77.9</v>
      </c>
      <c r="O6333" s="15" t="n">
        <f aca="false">N6333*L6333</f>
        <v>0</v>
      </c>
      <c r="P6333" s="15" t="n">
        <f aca="false">N6333-O6333</f>
        <v>77.9</v>
      </c>
      <c r="Q6333" s="15" t="n">
        <f aca="false">J6333*INDEX(dProdutos!$F$2:$F$47,MATCH(E6333,dProdutos!$A$2:$A$47,0))</f>
        <v>36.71</v>
      </c>
      <c r="R6333" s="15" t="n">
        <f aca="false">IF(I6333="Cancelado",0,P6333-Q6333)</f>
        <v>41.19</v>
      </c>
      <c r="S6333" s="17" t="str">
        <f aca="false">INDEX(dProdutos!$D$2:$D$47,MATCH(E6333,dProdutos!$A$2:$A$47,0))</f>
        <v>Moda Feminina</v>
      </c>
    </row>
    <row r="6334" customFormat="false" ht="15" hidden="false" customHeight="false" outlineLevel="0" collapsed="false">
      <c r="A6334" s="17" t="s">
        <v>5381</v>
      </c>
      <c r="B6334" s="17" t="n">
        <v>1</v>
      </c>
      <c r="C6334" s="21" t="n">
        <v>46075</v>
      </c>
      <c r="D6334" s="17" t="s">
        <v>696</v>
      </c>
      <c r="E6334" s="17" t="s">
        <v>132</v>
      </c>
      <c r="F6334" s="17" t="s">
        <v>1490</v>
      </c>
      <c r="G6334" s="17" t="s">
        <v>63</v>
      </c>
      <c r="H6334" s="17" t="s">
        <v>1523</v>
      </c>
      <c r="I6334" s="17" t="s">
        <v>1524</v>
      </c>
      <c r="J6334" s="17" t="n">
        <v>1</v>
      </c>
      <c r="K6334" s="15" t="n">
        <v>179.9</v>
      </c>
      <c r="L6334" s="22" t="n">
        <v>0.1</v>
      </c>
      <c r="M6334" s="15" t="n">
        <v>0</v>
      </c>
      <c r="N6334" s="15" t="n">
        <f aca="false">J6334*K6334</f>
        <v>179.9</v>
      </c>
      <c r="O6334" s="15" t="n">
        <f aca="false">N6334*L6334</f>
        <v>17.99</v>
      </c>
      <c r="P6334" s="15" t="n">
        <f aca="false">N6334-O6334</f>
        <v>161.91</v>
      </c>
      <c r="Q6334" s="15" t="n">
        <f aca="false">J6334*INDEX(dProdutos!$F$2:$F$47,MATCH(E6334,dProdutos!$A$2:$A$47,0))</f>
        <v>93.56</v>
      </c>
      <c r="R6334" s="15" t="n">
        <f aca="false">IF(I6334="Cancelado",0,P6334-Q6334)</f>
        <v>68.35</v>
      </c>
      <c r="S6334" s="17" t="str">
        <f aca="false">INDEX(dProdutos!$D$2:$D$47,MATCH(E6334,dProdutos!$A$2:$A$47,0))</f>
        <v>Calçados</v>
      </c>
    </row>
    <row r="6335" customFormat="false" ht="15" hidden="false" customHeight="false" outlineLevel="0" collapsed="false">
      <c r="A6335" s="17" t="s">
        <v>5381</v>
      </c>
      <c r="B6335" s="17" t="n">
        <v>2</v>
      </c>
      <c r="C6335" s="21" t="n">
        <v>46075</v>
      </c>
      <c r="D6335" s="17" t="s">
        <v>696</v>
      </c>
      <c r="E6335" s="17" t="s">
        <v>165</v>
      </c>
      <c r="F6335" s="17" t="s">
        <v>1490</v>
      </c>
      <c r="G6335" s="17" t="s">
        <v>63</v>
      </c>
      <c r="H6335" s="17" t="s">
        <v>1523</v>
      </c>
      <c r="I6335" s="17" t="s">
        <v>1524</v>
      </c>
      <c r="J6335" s="17" t="n">
        <v>2</v>
      </c>
      <c r="K6335" s="15" t="n">
        <v>231.9</v>
      </c>
      <c r="L6335" s="22" t="n">
        <v>0.05</v>
      </c>
      <c r="M6335" s="15" t="n">
        <v>0</v>
      </c>
      <c r="N6335" s="15" t="n">
        <f aca="false">J6335*K6335</f>
        <v>463.8</v>
      </c>
      <c r="O6335" s="15" t="n">
        <f aca="false">N6335*L6335</f>
        <v>23.19</v>
      </c>
      <c r="P6335" s="15" t="n">
        <f aca="false">N6335-O6335</f>
        <v>440.61</v>
      </c>
      <c r="Q6335" s="15" t="n">
        <f aca="false">J6335*INDEX(dProdutos!$F$2:$F$47,MATCH(E6335,dProdutos!$A$2:$A$47,0))</f>
        <v>281.66</v>
      </c>
      <c r="R6335" s="15" t="n">
        <f aca="false">IF(I6335="Cancelado",0,P6335-Q6335)</f>
        <v>158.95</v>
      </c>
      <c r="S6335" s="17" t="str">
        <f aca="false">INDEX(dProdutos!$D$2:$D$47,MATCH(E6335,dProdutos!$A$2:$A$47,0))</f>
        <v>Casa</v>
      </c>
    </row>
    <row r="6336" customFormat="false" ht="15" hidden="false" customHeight="false" outlineLevel="0" collapsed="false">
      <c r="A6336" s="17" t="s">
        <v>5382</v>
      </c>
      <c r="B6336" s="17" t="n">
        <v>1</v>
      </c>
      <c r="C6336" s="21" t="n">
        <v>46076</v>
      </c>
      <c r="D6336" s="17" t="s">
        <v>1481</v>
      </c>
      <c r="E6336" s="17" t="s">
        <v>123</v>
      </c>
      <c r="F6336" s="17" t="s">
        <v>1501</v>
      </c>
      <c r="G6336" s="17" t="s">
        <v>60</v>
      </c>
      <c r="H6336" s="17" t="s">
        <v>1523</v>
      </c>
      <c r="I6336" s="17" t="s">
        <v>1524</v>
      </c>
      <c r="J6336" s="17" t="n">
        <v>1</v>
      </c>
      <c r="K6336" s="15" t="n">
        <v>277.9</v>
      </c>
      <c r="L6336" s="22" t="n">
        <v>0</v>
      </c>
      <c r="M6336" s="15" t="n">
        <v>0</v>
      </c>
      <c r="N6336" s="15" t="n">
        <f aca="false">J6336*K6336</f>
        <v>277.9</v>
      </c>
      <c r="O6336" s="15" t="n">
        <f aca="false">N6336*L6336</f>
        <v>0</v>
      </c>
      <c r="P6336" s="15" t="n">
        <f aca="false">N6336-O6336</f>
        <v>277.9</v>
      </c>
      <c r="Q6336" s="15" t="n">
        <f aca="false">J6336*INDEX(dProdutos!$F$2:$F$47,MATCH(E6336,dProdutos!$A$2:$A$47,0))</f>
        <v>132.36</v>
      </c>
      <c r="R6336" s="15" t="n">
        <f aca="false">IF(I6336="Cancelado",0,P6336-Q6336)</f>
        <v>145.54</v>
      </c>
      <c r="S6336" s="17" t="str">
        <f aca="false">INDEX(dProdutos!$D$2:$D$47,MATCH(E6336,dProdutos!$A$2:$A$47,0))</f>
        <v>Calçados</v>
      </c>
    </row>
    <row r="6337" customFormat="false" ht="15" hidden="false" customHeight="false" outlineLevel="0" collapsed="false">
      <c r="A6337" s="17" t="s">
        <v>5383</v>
      </c>
      <c r="B6337" s="17" t="n">
        <v>1</v>
      </c>
      <c r="C6337" s="21" t="n">
        <v>46076</v>
      </c>
      <c r="D6337" s="17" t="s">
        <v>1057</v>
      </c>
      <c r="E6337" s="17" t="s">
        <v>102</v>
      </c>
      <c r="F6337" s="17" t="s">
        <v>1499</v>
      </c>
      <c r="G6337" s="17" t="s">
        <v>60</v>
      </c>
      <c r="H6337" s="17" t="s">
        <v>1523</v>
      </c>
      <c r="I6337" s="17" t="s">
        <v>1524</v>
      </c>
      <c r="J6337" s="17" t="n">
        <v>1</v>
      </c>
      <c r="K6337" s="15" t="n">
        <v>65.9</v>
      </c>
      <c r="L6337" s="22" t="n">
        <v>0</v>
      </c>
      <c r="M6337" s="15" t="n">
        <v>0</v>
      </c>
      <c r="N6337" s="15" t="n">
        <f aca="false">J6337*K6337</f>
        <v>65.9</v>
      </c>
      <c r="O6337" s="15" t="n">
        <f aca="false">N6337*L6337</f>
        <v>0</v>
      </c>
      <c r="P6337" s="15" t="n">
        <f aca="false">N6337-O6337</f>
        <v>65.9</v>
      </c>
      <c r="Q6337" s="15" t="n">
        <f aca="false">J6337*INDEX(dProdutos!$F$2:$F$47,MATCH(E6337,dProdutos!$A$2:$A$47,0))</f>
        <v>29.68</v>
      </c>
      <c r="R6337" s="15" t="n">
        <f aca="false">IF(I6337="Cancelado",0,P6337-Q6337)</f>
        <v>36.22</v>
      </c>
      <c r="S6337" s="17" t="str">
        <f aca="false">INDEX(dProdutos!$D$2:$D$47,MATCH(E6337,dProdutos!$A$2:$A$47,0))</f>
        <v>Moda Masculina</v>
      </c>
    </row>
    <row r="6338" customFormat="false" ht="15" hidden="false" customHeight="false" outlineLevel="0" collapsed="false">
      <c r="A6338" s="17" t="s">
        <v>5384</v>
      </c>
      <c r="B6338" s="17" t="n">
        <v>1</v>
      </c>
      <c r="C6338" s="21" t="n">
        <v>46076</v>
      </c>
      <c r="D6338" s="17" t="s">
        <v>1221</v>
      </c>
      <c r="E6338" s="17" t="s">
        <v>171</v>
      </c>
      <c r="F6338" s="17" t="s">
        <v>1497</v>
      </c>
      <c r="G6338" s="17" t="s">
        <v>59</v>
      </c>
      <c r="H6338" s="17" t="s">
        <v>1523</v>
      </c>
      <c r="I6338" s="17" t="s">
        <v>1524</v>
      </c>
      <c r="J6338" s="17" t="n">
        <v>1</v>
      </c>
      <c r="K6338" s="15" t="n">
        <v>246.9</v>
      </c>
      <c r="L6338" s="22" t="n">
        <v>0.05</v>
      </c>
      <c r="M6338" s="15" t="n">
        <v>25.08</v>
      </c>
      <c r="N6338" s="15" t="n">
        <f aca="false">J6338*K6338</f>
        <v>246.9</v>
      </c>
      <c r="O6338" s="15" t="n">
        <f aca="false">N6338*L6338</f>
        <v>12.345</v>
      </c>
      <c r="P6338" s="15" t="n">
        <f aca="false">N6338-O6338</f>
        <v>234.555</v>
      </c>
      <c r="Q6338" s="15" t="n">
        <f aca="false">J6338*INDEX(dProdutos!$F$2:$F$47,MATCH(E6338,dProdutos!$A$2:$A$47,0))</f>
        <v>103.61</v>
      </c>
      <c r="R6338" s="15" t="n">
        <f aca="false">IF(I6338="Cancelado",0,P6338-Q6338)</f>
        <v>130.945</v>
      </c>
      <c r="S6338" s="17" t="str">
        <f aca="false">INDEX(dProdutos!$D$2:$D$47,MATCH(E6338,dProdutos!$A$2:$A$47,0))</f>
        <v>Casa</v>
      </c>
    </row>
    <row r="6339" customFormat="false" ht="15" hidden="false" customHeight="false" outlineLevel="0" collapsed="false">
      <c r="A6339" s="17" t="s">
        <v>5385</v>
      </c>
      <c r="B6339" s="17" t="n">
        <v>1</v>
      </c>
      <c r="C6339" s="21" t="n">
        <v>46076</v>
      </c>
      <c r="D6339" s="17" t="s">
        <v>891</v>
      </c>
      <c r="E6339" s="17" t="s">
        <v>213</v>
      </c>
      <c r="F6339" s="17" t="s">
        <v>1495</v>
      </c>
      <c r="G6339" s="17" t="s">
        <v>61</v>
      </c>
      <c r="H6339" s="17" t="s">
        <v>1537</v>
      </c>
      <c r="I6339" s="17" t="s">
        <v>1524</v>
      </c>
      <c r="J6339" s="17" t="n">
        <v>1</v>
      </c>
      <c r="K6339" s="15" t="n">
        <v>153.9</v>
      </c>
      <c r="L6339" s="22" t="n">
        <v>0.05</v>
      </c>
      <c r="M6339" s="15" t="n">
        <v>26.6</v>
      </c>
      <c r="N6339" s="15" t="n">
        <f aca="false">J6339*K6339</f>
        <v>153.9</v>
      </c>
      <c r="O6339" s="15" t="n">
        <f aca="false">N6339*L6339</f>
        <v>7.695</v>
      </c>
      <c r="P6339" s="15" t="n">
        <f aca="false">N6339-O6339</f>
        <v>146.205</v>
      </c>
      <c r="Q6339" s="15" t="n">
        <f aca="false">J6339*INDEX(dProdutos!$F$2:$F$47,MATCH(E6339,dProdutos!$A$2:$A$47,0))</f>
        <v>90.42</v>
      </c>
      <c r="R6339" s="15" t="n">
        <f aca="false">IF(I6339="Cancelado",0,P6339-Q6339)</f>
        <v>55.785</v>
      </c>
      <c r="S6339" s="17" t="str">
        <f aca="false">INDEX(dProdutos!$D$2:$D$47,MATCH(E6339,dProdutos!$A$2:$A$47,0))</f>
        <v>Beleza</v>
      </c>
    </row>
    <row r="6340" customFormat="false" ht="15" hidden="false" customHeight="false" outlineLevel="0" collapsed="false">
      <c r="A6340" s="17" t="s">
        <v>5385</v>
      </c>
      <c r="B6340" s="17" t="n">
        <v>2</v>
      </c>
      <c r="C6340" s="21" t="n">
        <v>46076</v>
      </c>
      <c r="D6340" s="17" t="s">
        <v>891</v>
      </c>
      <c r="E6340" s="17" t="s">
        <v>213</v>
      </c>
      <c r="F6340" s="17" t="s">
        <v>1495</v>
      </c>
      <c r="G6340" s="17" t="s">
        <v>61</v>
      </c>
      <c r="H6340" s="17" t="s">
        <v>1537</v>
      </c>
      <c r="I6340" s="17" t="s">
        <v>1524</v>
      </c>
      <c r="J6340" s="17" t="n">
        <v>2</v>
      </c>
      <c r="K6340" s="15" t="n">
        <v>153.9</v>
      </c>
      <c r="L6340" s="22" t="n">
        <v>0.05</v>
      </c>
      <c r="M6340" s="15" t="n">
        <v>0</v>
      </c>
      <c r="N6340" s="15" t="n">
        <f aca="false">J6340*K6340</f>
        <v>307.8</v>
      </c>
      <c r="O6340" s="15" t="n">
        <f aca="false">N6340*L6340</f>
        <v>15.39</v>
      </c>
      <c r="P6340" s="15" t="n">
        <f aca="false">N6340-O6340</f>
        <v>292.41</v>
      </c>
      <c r="Q6340" s="15" t="n">
        <f aca="false">J6340*INDEX(dProdutos!$F$2:$F$47,MATCH(E6340,dProdutos!$A$2:$A$47,0))</f>
        <v>180.84</v>
      </c>
      <c r="R6340" s="15" t="n">
        <f aca="false">IF(I6340="Cancelado",0,P6340-Q6340)</f>
        <v>111.57</v>
      </c>
      <c r="S6340" s="17" t="str">
        <f aca="false">INDEX(dProdutos!$D$2:$D$47,MATCH(E6340,dProdutos!$A$2:$A$47,0))</f>
        <v>Beleza</v>
      </c>
    </row>
    <row r="6341" customFormat="false" ht="15" hidden="false" customHeight="false" outlineLevel="0" collapsed="false">
      <c r="A6341" s="17" t="s">
        <v>5385</v>
      </c>
      <c r="B6341" s="17" t="n">
        <v>3</v>
      </c>
      <c r="C6341" s="21" t="n">
        <v>46076</v>
      </c>
      <c r="D6341" s="17" t="s">
        <v>891</v>
      </c>
      <c r="E6341" s="17" t="s">
        <v>95</v>
      </c>
      <c r="F6341" s="17" t="s">
        <v>1495</v>
      </c>
      <c r="G6341" s="17" t="s">
        <v>61</v>
      </c>
      <c r="H6341" s="17" t="s">
        <v>1537</v>
      </c>
      <c r="I6341" s="17" t="s">
        <v>1524</v>
      </c>
      <c r="J6341" s="17" t="n">
        <v>1</v>
      </c>
      <c r="K6341" s="15" t="n">
        <v>77.9</v>
      </c>
      <c r="L6341" s="22" t="n">
        <v>0</v>
      </c>
      <c r="M6341" s="15" t="n">
        <v>0</v>
      </c>
      <c r="N6341" s="15" t="n">
        <f aca="false">J6341*K6341</f>
        <v>77.9</v>
      </c>
      <c r="O6341" s="15" t="n">
        <f aca="false">N6341*L6341</f>
        <v>0</v>
      </c>
      <c r="P6341" s="15" t="n">
        <f aca="false">N6341-O6341</f>
        <v>77.9</v>
      </c>
      <c r="Q6341" s="15" t="n">
        <f aca="false">J6341*INDEX(dProdutos!$F$2:$F$47,MATCH(E6341,dProdutos!$A$2:$A$47,0))</f>
        <v>36.71</v>
      </c>
      <c r="R6341" s="15" t="n">
        <f aca="false">IF(I6341="Cancelado",0,P6341-Q6341)</f>
        <v>41.19</v>
      </c>
      <c r="S6341" s="17" t="str">
        <f aca="false">INDEX(dProdutos!$D$2:$D$47,MATCH(E6341,dProdutos!$A$2:$A$47,0))</f>
        <v>Moda Feminina</v>
      </c>
    </row>
    <row r="6342" customFormat="false" ht="15" hidden="false" customHeight="false" outlineLevel="0" collapsed="false">
      <c r="A6342" s="17" t="s">
        <v>5385</v>
      </c>
      <c r="B6342" s="17" t="n">
        <v>4</v>
      </c>
      <c r="C6342" s="21" t="n">
        <v>46076</v>
      </c>
      <c r="D6342" s="17" t="s">
        <v>891</v>
      </c>
      <c r="E6342" s="17" t="s">
        <v>192</v>
      </c>
      <c r="F6342" s="17" t="s">
        <v>1495</v>
      </c>
      <c r="G6342" s="17" t="s">
        <v>61</v>
      </c>
      <c r="H6342" s="17" t="s">
        <v>1537</v>
      </c>
      <c r="I6342" s="17" t="s">
        <v>1524</v>
      </c>
      <c r="J6342" s="17" t="n">
        <v>1</v>
      </c>
      <c r="K6342" s="15" t="n">
        <v>245.9</v>
      </c>
      <c r="L6342" s="22" t="n">
        <v>0.05</v>
      </c>
      <c r="M6342" s="15" t="n">
        <v>0</v>
      </c>
      <c r="N6342" s="15" t="n">
        <f aca="false">J6342*K6342</f>
        <v>245.9</v>
      </c>
      <c r="O6342" s="15" t="n">
        <f aca="false">N6342*L6342</f>
        <v>12.295</v>
      </c>
      <c r="P6342" s="15" t="n">
        <f aca="false">N6342-O6342</f>
        <v>233.605</v>
      </c>
      <c r="Q6342" s="15" t="n">
        <f aca="false">J6342*INDEX(dProdutos!$F$2:$F$47,MATCH(E6342,dProdutos!$A$2:$A$47,0))</f>
        <v>107.78</v>
      </c>
      <c r="R6342" s="15" t="n">
        <f aca="false">IF(I6342="Cancelado",0,P6342-Q6342)</f>
        <v>125.825</v>
      </c>
      <c r="S6342" s="17" t="str">
        <f aca="false">INDEX(dProdutos!$D$2:$D$47,MATCH(E6342,dProdutos!$A$2:$A$47,0))</f>
        <v>Eletrônicos</v>
      </c>
    </row>
    <row r="6343" customFormat="false" ht="15" hidden="false" customHeight="false" outlineLevel="0" collapsed="false">
      <c r="A6343" s="17" t="s">
        <v>5386</v>
      </c>
      <c r="B6343" s="17" t="n">
        <v>1</v>
      </c>
      <c r="C6343" s="21" t="n">
        <v>46076</v>
      </c>
      <c r="D6343" s="17" t="s">
        <v>1114</v>
      </c>
      <c r="E6343" s="17" t="s">
        <v>192</v>
      </c>
      <c r="F6343" s="17" t="s">
        <v>1499</v>
      </c>
      <c r="G6343" s="17" t="s">
        <v>59</v>
      </c>
      <c r="H6343" s="17" t="s">
        <v>1537</v>
      </c>
      <c r="I6343" s="17" t="s">
        <v>1524</v>
      </c>
      <c r="J6343" s="17" t="n">
        <v>1</v>
      </c>
      <c r="K6343" s="15" t="n">
        <v>245.9</v>
      </c>
      <c r="L6343" s="22" t="n">
        <v>0</v>
      </c>
      <c r="M6343" s="15" t="n">
        <v>0</v>
      </c>
      <c r="N6343" s="15" t="n">
        <f aca="false">J6343*K6343</f>
        <v>245.9</v>
      </c>
      <c r="O6343" s="15" t="n">
        <f aca="false">N6343*L6343</f>
        <v>0</v>
      </c>
      <c r="P6343" s="15" t="n">
        <f aca="false">N6343-O6343</f>
        <v>245.9</v>
      </c>
      <c r="Q6343" s="15" t="n">
        <f aca="false">J6343*INDEX(dProdutos!$F$2:$F$47,MATCH(E6343,dProdutos!$A$2:$A$47,0))</f>
        <v>107.78</v>
      </c>
      <c r="R6343" s="15" t="n">
        <f aca="false">IF(I6343="Cancelado",0,P6343-Q6343)</f>
        <v>138.12</v>
      </c>
      <c r="S6343" s="17" t="str">
        <f aca="false">INDEX(dProdutos!$D$2:$D$47,MATCH(E6343,dProdutos!$A$2:$A$47,0))</f>
        <v>Eletrônicos</v>
      </c>
    </row>
    <row r="6344" customFormat="false" ht="15" hidden="false" customHeight="false" outlineLevel="0" collapsed="false">
      <c r="A6344" s="17" t="s">
        <v>5387</v>
      </c>
      <c r="B6344" s="17" t="n">
        <v>1</v>
      </c>
      <c r="C6344" s="21" t="n">
        <v>46076</v>
      </c>
      <c r="D6344" s="17" t="s">
        <v>582</v>
      </c>
      <c r="E6344" s="17" t="s">
        <v>95</v>
      </c>
      <c r="F6344" s="17" t="s">
        <v>1503</v>
      </c>
      <c r="G6344" s="17" t="s">
        <v>64</v>
      </c>
      <c r="H6344" s="17" t="s">
        <v>1537</v>
      </c>
      <c r="I6344" s="17" t="s">
        <v>1524</v>
      </c>
      <c r="J6344" s="17" t="n">
        <v>1</v>
      </c>
      <c r="K6344" s="15" t="n">
        <v>77.9</v>
      </c>
      <c r="L6344" s="22" t="n">
        <v>0.05</v>
      </c>
      <c r="M6344" s="15" t="n">
        <v>0</v>
      </c>
      <c r="N6344" s="15" t="n">
        <f aca="false">J6344*K6344</f>
        <v>77.9</v>
      </c>
      <c r="O6344" s="15" t="n">
        <f aca="false">N6344*L6344</f>
        <v>3.895</v>
      </c>
      <c r="P6344" s="15" t="n">
        <f aca="false">N6344-O6344</f>
        <v>74.005</v>
      </c>
      <c r="Q6344" s="15" t="n">
        <f aca="false">J6344*INDEX(dProdutos!$F$2:$F$47,MATCH(E6344,dProdutos!$A$2:$A$47,0))</f>
        <v>36.71</v>
      </c>
      <c r="R6344" s="15" t="n">
        <f aca="false">IF(I6344="Cancelado",0,P6344-Q6344)</f>
        <v>37.295</v>
      </c>
      <c r="S6344" s="17" t="str">
        <f aca="false">INDEX(dProdutos!$D$2:$D$47,MATCH(E6344,dProdutos!$A$2:$A$47,0))</f>
        <v>Moda Feminina</v>
      </c>
    </row>
    <row r="6345" customFormat="false" ht="15" hidden="false" customHeight="false" outlineLevel="0" collapsed="false">
      <c r="A6345" s="17" t="s">
        <v>5388</v>
      </c>
      <c r="B6345" s="17" t="n">
        <v>1</v>
      </c>
      <c r="C6345" s="21" t="n">
        <v>46076</v>
      </c>
      <c r="D6345" s="17" t="s">
        <v>841</v>
      </c>
      <c r="E6345" s="17" t="s">
        <v>108</v>
      </c>
      <c r="F6345" s="17" t="s">
        <v>1493</v>
      </c>
      <c r="G6345" s="17" t="s">
        <v>60</v>
      </c>
      <c r="H6345" s="17" t="s">
        <v>1537</v>
      </c>
      <c r="I6345" s="17" t="s">
        <v>1524</v>
      </c>
      <c r="J6345" s="17" t="n">
        <v>1</v>
      </c>
      <c r="K6345" s="15" t="n">
        <v>265.9</v>
      </c>
      <c r="L6345" s="22" t="n">
        <v>0.15</v>
      </c>
      <c r="M6345" s="15" t="n">
        <v>30.24</v>
      </c>
      <c r="N6345" s="15" t="n">
        <f aca="false">J6345*K6345</f>
        <v>265.9</v>
      </c>
      <c r="O6345" s="15" t="n">
        <f aca="false">N6345*L6345</f>
        <v>39.885</v>
      </c>
      <c r="P6345" s="15" t="n">
        <f aca="false">N6345-O6345</f>
        <v>226.015</v>
      </c>
      <c r="Q6345" s="15" t="n">
        <f aca="false">J6345*INDEX(dProdutos!$F$2:$F$47,MATCH(E6345,dProdutos!$A$2:$A$47,0))</f>
        <v>155.62</v>
      </c>
      <c r="R6345" s="15" t="n">
        <f aca="false">IF(I6345="Cancelado",0,P6345-Q6345)</f>
        <v>70.395</v>
      </c>
      <c r="S6345" s="17" t="str">
        <f aca="false">INDEX(dProdutos!$D$2:$D$47,MATCH(E6345,dProdutos!$A$2:$A$47,0))</f>
        <v>Moda Masculina</v>
      </c>
    </row>
    <row r="6346" customFormat="false" ht="15" hidden="false" customHeight="false" outlineLevel="0" collapsed="false">
      <c r="A6346" s="17" t="s">
        <v>5388</v>
      </c>
      <c r="B6346" s="17" t="n">
        <v>2</v>
      </c>
      <c r="C6346" s="21" t="n">
        <v>46076</v>
      </c>
      <c r="D6346" s="17" t="s">
        <v>841</v>
      </c>
      <c r="E6346" s="17" t="s">
        <v>88</v>
      </c>
      <c r="F6346" s="17" t="s">
        <v>1493</v>
      </c>
      <c r="G6346" s="17" t="s">
        <v>60</v>
      </c>
      <c r="H6346" s="17" t="s">
        <v>1537</v>
      </c>
      <c r="I6346" s="17" t="s">
        <v>1524</v>
      </c>
      <c r="J6346" s="17" t="n">
        <v>1</v>
      </c>
      <c r="K6346" s="15" t="n">
        <v>170.9</v>
      </c>
      <c r="L6346" s="22" t="n">
        <v>0.05</v>
      </c>
      <c r="M6346" s="15" t="n">
        <v>0</v>
      </c>
      <c r="N6346" s="15" t="n">
        <f aca="false">J6346*K6346</f>
        <v>170.9</v>
      </c>
      <c r="O6346" s="15" t="n">
        <f aca="false">N6346*L6346</f>
        <v>8.545</v>
      </c>
      <c r="P6346" s="15" t="n">
        <f aca="false">N6346-O6346</f>
        <v>162.355</v>
      </c>
      <c r="Q6346" s="15" t="n">
        <f aca="false">J6346*INDEX(dProdutos!$F$2:$F$47,MATCH(E6346,dProdutos!$A$2:$A$47,0))</f>
        <v>98.14</v>
      </c>
      <c r="R6346" s="15" t="n">
        <f aca="false">IF(I6346="Cancelado",0,P6346-Q6346)</f>
        <v>64.215</v>
      </c>
      <c r="S6346" s="17" t="str">
        <f aca="false">INDEX(dProdutos!$D$2:$D$47,MATCH(E6346,dProdutos!$A$2:$A$47,0))</f>
        <v>Moda Feminina</v>
      </c>
    </row>
    <row r="6347" customFormat="false" ht="15" hidden="false" customHeight="false" outlineLevel="0" collapsed="false">
      <c r="A6347" s="17" t="s">
        <v>5389</v>
      </c>
      <c r="B6347" s="17" t="n">
        <v>1</v>
      </c>
      <c r="C6347" s="21" t="n">
        <v>46076</v>
      </c>
      <c r="D6347" s="17" t="s">
        <v>846</v>
      </c>
      <c r="E6347" s="17" t="s">
        <v>177</v>
      </c>
      <c r="F6347" s="17" t="s">
        <v>1493</v>
      </c>
      <c r="G6347" s="17" t="s">
        <v>63</v>
      </c>
      <c r="H6347" s="17" t="s">
        <v>1537</v>
      </c>
      <c r="I6347" s="17" t="s">
        <v>1524</v>
      </c>
      <c r="J6347" s="17" t="n">
        <v>2</v>
      </c>
      <c r="K6347" s="15" t="n">
        <v>257.9</v>
      </c>
      <c r="L6347" s="22" t="n">
        <v>0.1</v>
      </c>
      <c r="M6347" s="15" t="n">
        <v>0</v>
      </c>
      <c r="N6347" s="15" t="n">
        <f aca="false">J6347*K6347</f>
        <v>515.8</v>
      </c>
      <c r="O6347" s="15" t="n">
        <f aca="false">N6347*L6347</f>
        <v>51.58</v>
      </c>
      <c r="P6347" s="15" t="n">
        <f aca="false">N6347-O6347</f>
        <v>464.22</v>
      </c>
      <c r="Q6347" s="15" t="n">
        <f aca="false">J6347*INDEX(dProdutos!$F$2:$F$47,MATCH(E6347,dProdutos!$A$2:$A$47,0))</f>
        <v>276.46</v>
      </c>
      <c r="R6347" s="15" t="n">
        <f aca="false">IF(I6347="Cancelado",0,P6347-Q6347)</f>
        <v>187.76</v>
      </c>
      <c r="S6347" s="17" t="str">
        <f aca="false">INDEX(dProdutos!$D$2:$D$47,MATCH(E6347,dProdutos!$A$2:$A$47,0))</f>
        <v>Casa</v>
      </c>
    </row>
    <row r="6348" customFormat="false" ht="15" hidden="false" customHeight="false" outlineLevel="0" collapsed="false">
      <c r="A6348" s="17" t="s">
        <v>5390</v>
      </c>
      <c r="B6348" s="17" t="n">
        <v>1</v>
      </c>
      <c r="C6348" s="21" t="n">
        <v>46076</v>
      </c>
      <c r="D6348" s="17" t="s">
        <v>1232</v>
      </c>
      <c r="E6348" s="17" t="s">
        <v>102</v>
      </c>
      <c r="F6348" s="17" t="s">
        <v>1499</v>
      </c>
      <c r="G6348" s="17" t="s">
        <v>62</v>
      </c>
      <c r="H6348" s="17" t="s">
        <v>1537</v>
      </c>
      <c r="I6348" s="17" t="s">
        <v>1524</v>
      </c>
      <c r="J6348" s="17" t="n">
        <v>1</v>
      </c>
      <c r="K6348" s="15" t="n">
        <v>65.9</v>
      </c>
      <c r="L6348" s="22" t="n">
        <v>0.05</v>
      </c>
      <c r="M6348" s="15" t="n">
        <v>11.56</v>
      </c>
      <c r="N6348" s="15" t="n">
        <f aca="false">J6348*K6348</f>
        <v>65.9</v>
      </c>
      <c r="O6348" s="15" t="n">
        <f aca="false">N6348*L6348</f>
        <v>3.295</v>
      </c>
      <c r="P6348" s="15" t="n">
        <f aca="false">N6348-O6348</f>
        <v>62.605</v>
      </c>
      <c r="Q6348" s="15" t="n">
        <f aca="false">J6348*INDEX(dProdutos!$F$2:$F$47,MATCH(E6348,dProdutos!$A$2:$A$47,0))</f>
        <v>29.68</v>
      </c>
      <c r="R6348" s="15" t="n">
        <f aca="false">IF(I6348="Cancelado",0,P6348-Q6348)</f>
        <v>32.925</v>
      </c>
      <c r="S6348" s="17" t="str">
        <f aca="false">INDEX(dProdutos!$D$2:$D$47,MATCH(E6348,dProdutos!$A$2:$A$47,0))</f>
        <v>Moda Masculina</v>
      </c>
    </row>
    <row r="6349" customFormat="false" ht="15" hidden="false" customHeight="false" outlineLevel="0" collapsed="false">
      <c r="A6349" s="17" t="s">
        <v>5391</v>
      </c>
      <c r="B6349" s="17" t="n">
        <v>1</v>
      </c>
      <c r="C6349" s="21" t="n">
        <v>46077</v>
      </c>
      <c r="D6349" s="17" t="s">
        <v>474</v>
      </c>
      <c r="E6349" s="17" t="s">
        <v>129</v>
      </c>
      <c r="F6349" s="17" t="s">
        <v>1493</v>
      </c>
      <c r="G6349" s="17" t="s">
        <v>61</v>
      </c>
      <c r="H6349" s="17" t="s">
        <v>1537</v>
      </c>
      <c r="I6349" s="17" t="s">
        <v>1531</v>
      </c>
      <c r="J6349" s="17" t="n">
        <v>1</v>
      </c>
      <c r="K6349" s="15" t="n">
        <v>105.9</v>
      </c>
      <c r="L6349" s="22" t="n">
        <v>0</v>
      </c>
      <c r="M6349" s="15" t="n">
        <v>24.36</v>
      </c>
      <c r="N6349" s="15" t="n">
        <f aca="false">J6349*K6349</f>
        <v>105.9</v>
      </c>
      <c r="O6349" s="15" t="n">
        <f aca="false">N6349*L6349</f>
        <v>0</v>
      </c>
      <c r="P6349" s="15" t="n">
        <f aca="false">N6349-O6349</f>
        <v>105.9</v>
      </c>
      <c r="Q6349" s="15" t="n">
        <f aca="false">J6349*INDEX(dProdutos!$F$2:$F$47,MATCH(E6349,dProdutos!$A$2:$A$47,0))</f>
        <v>43.79</v>
      </c>
      <c r="R6349" s="15" t="n">
        <f aca="false">IF(I6349="Cancelado",0,P6349-Q6349)</f>
        <v>0</v>
      </c>
      <c r="S6349" s="17" t="str">
        <f aca="false">INDEX(dProdutos!$D$2:$D$47,MATCH(E6349,dProdutos!$A$2:$A$47,0))</f>
        <v>Calçados</v>
      </c>
    </row>
    <row r="6350" customFormat="false" ht="15" hidden="false" customHeight="false" outlineLevel="0" collapsed="false">
      <c r="A6350" s="17" t="s">
        <v>5392</v>
      </c>
      <c r="B6350" s="17" t="n">
        <v>1</v>
      </c>
      <c r="C6350" s="21" t="n">
        <v>46077</v>
      </c>
      <c r="D6350" s="17" t="s">
        <v>743</v>
      </c>
      <c r="E6350" s="17" t="s">
        <v>174</v>
      </c>
      <c r="F6350" s="17" t="s">
        <v>1501</v>
      </c>
      <c r="G6350" s="17" t="s">
        <v>59</v>
      </c>
      <c r="H6350" s="17" t="s">
        <v>1537</v>
      </c>
      <c r="I6350" s="17" t="s">
        <v>1524</v>
      </c>
      <c r="J6350" s="17" t="n">
        <v>1</v>
      </c>
      <c r="K6350" s="15" t="n">
        <v>250.9</v>
      </c>
      <c r="L6350" s="22" t="n">
        <v>0</v>
      </c>
      <c r="M6350" s="15" t="n">
        <v>0</v>
      </c>
      <c r="N6350" s="15" t="n">
        <f aca="false">J6350*K6350</f>
        <v>250.9</v>
      </c>
      <c r="O6350" s="15" t="n">
        <f aca="false">N6350*L6350</f>
        <v>0</v>
      </c>
      <c r="P6350" s="15" t="n">
        <f aca="false">N6350-O6350</f>
        <v>250.9</v>
      </c>
      <c r="Q6350" s="15" t="n">
        <f aca="false">J6350*INDEX(dProdutos!$F$2:$F$47,MATCH(E6350,dProdutos!$A$2:$A$47,0))</f>
        <v>151.28</v>
      </c>
      <c r="R6350" s="15" t="n">
        <f aca="false">IF(I6350="Cancelado",0,P6350-Q6350)</f>
        <v>99.62</v>
      </c>
      <c r="S6350" s="17" t="str">
        <f aca="false">INDEX(dProdutos!$D$2:$D$47,MATCH(E6350,dProdutos!$A$2:$A$47,0))</f>
        <v>Casa</v>
      </c>
    </row>
    <row r="6351" customFormat="false" ht="15" hidden="false" customHeight="false" outlineLevel="0" collapsed="false">
      <c r="A6351" s="17" t="s">
        <v>5393</v>
      </c>
      <c r="B6351" s="17" t="n">
        <v>1</v>
      </c>
      <c r="C6351" s="21" t="n">
        <v>46077</v>
      </c>
      <c r="D6351" s="17" t="s">
        <v>762</v>
      </c>
      <c r="E6351" s="17" t="s">
        <v>73</v>
      </c>
      <c r="F6351" s="17" t="s">
        <v>1499</v>
      </c>
      <c r="G6351" s="17" t="s">
        <v>64</v>
      </c>
      <c r="H6351" s="17" t="s">
        <v>1523</v>
      </c>
      <c r="I6351" s="17" t="s">
        <v>1524</v>
      </c>
      <c r="J6351" s="17" t="n">
        <v>1</v>
      </c>
      <c r="K6351" s="15" t="n">
        <v>179.9</v>
      </c>
      <c r="L6351" s="22" t="n">
        <v>0</v>
      </c>
      <c r="M6351" s="15" t="n">
        <v>0</v>
      </c>
      <c r="N6351" s="15" t="n">
        <f aca="false">J6351*K6351</f>
        <v>179.9</v>
      </c>
      <c r="O6351" s="15" t="n">
        <f aca="false">N6351*L6351</f>
        <v>0</v>
      </c>
      <c r="P6351" s="15" t="n">
        <f aca="false">N6351-O6351</f>
        <v>179.9</v>
      </c>
      <c r="Q6351" s="15" t="n">
        <f aca="false">J6351*INDEX(dProdutos!$F$2:$F$47,MATCH(E6351,dProdutos!$A$2:$A$47,0))</f>
        <v>69.44</v>
      </c>
      <c r="R6351" s="15" t="n">
        <f aca="false">IF(I6351="Cancelado",0,P6351-Q6351)</f>
        <v>110.46</v>
      </c>
      <c r="S6351" s="17" t="str">
        <f aca="false">INDEX(dProdutos!$D$2:$D$47,MATCH(E6351,dProdutos!$A$2:$A$47,0))</f>
        <v>Moda Feminina</v>
      </c>
    </row>
    <row r="6352" customFormat="false" ht="15" hidden="false" customHeight="false" outlineLevel="0" collapsed="false">
      <c r="A6352" s="17" t="s">
        <v>5393</v>
      </c>
      <c r="B6352" s="17" t="n">
        <v>2</v>
      </c>
      <c r="C6352" s="21" t="n">
        <v>46077</v>
      </c>
      <c r="D6352" s="17" t="s">
        <v>762</v>
      </c>
      <c r="E6352" s="17" t="s">
        <v>156</v>
      </c>
      <c r="F6352" s="17" t="s">
        <v>1499</v>
      </c>
      <c r="G6352" s="17" t="s">
        <v>64</v>
      </c>
      <c r="H6352" s="17" t="s">
        <v>1523</v>
      </c>
      <c r="I6352" s="17" t="s">
        <v>1524</v>
      </c>
      <c r="J6352" s="17" t="n">
        <v>1</v>
      </c>
      <c r="K6352" s="15" t="n">
        <v>192.9</v>
      </c>
      <c r="L6352" s="22" t="n">
        <v>0.15</v>
      </c>
      <c r="M6352" s="15" t="n">
        <v>0</v>
      </c>
      <c r="N6352" s="15" t="n">
        <f aca="false">J6352*K6352</f>
        <v>192.9</v>
      </c>
      <c r="O6352" s="15" t="n">
        <f aca="false">N6352*L6352</f>
        <v>28.935</v>
      </c>
      <c r="P6352" s="15" t="n">
        <f aca="false">N6352-O6352</f>
        <v>163.965</v>
      </c>
      <c r="Q6352" s="15" t="n">
        <f aca="false">J6352*INDEX(dProdutos!$F$2:$F$47,MATCH(E6352,dProdutos!$A$2:$A$47,0))</f>
        <v>80.38</v>
      </c>
      <c r="R6352" s="15" t="n">
        <f aca="false">IF(I6352="Cancelado",0,P6352-Q6352)</f>
        <v>83.585</v>
      </c>
      <c r="S6352" s="17" t="str">
        <f aca="false">INDEX(dProdutos!$D$2:$D$47,MATCH(E6352,dProdutos!$A$2:$A$47,0))</f>
        <v>Acessórios</v>
      </c>
    </row>
    <row r="6353" customFormat="false" ht="15" hidden="false" customHeight="false" outlineLevel="0" collapsed="false">
      <c r="A6353" s="17" t="s">
        <v>5393</v>
      </c>
      <c r="B6353" s="17" t="n">
        <v>3</v>
      </c>
      <c r="C6353" s="21" t="n">
        <v>46077</v>
      </c>
      <c r="D6353" s="17" t="s">
        <v>762</v>
      </c>
      <c r="E6353" s="17" t="s">
        <v>144</v>
      </c>
      <c r="F6353" s="17" t="s">
        <v>1499</v>
      </c>
      <c r="G6353" s="17" t="s">
        <v>64</v>
      </c>
      <c r="H6353" s="17" t="s">
        <v>1523</v>
      </c>
      <c r="I6353" s="17" t="s">
        <v>1524</v>
      </c>
      <c r="J6353" s="17" t="n">
        <v>1</v>
      </c>
      <c r="K6353" s="15" t="n">
        <v>260.9</v>
      </c>
      <c r="L6353" s="22" t="n">
        <v>0.1</v>
      </c>
      <c r="M6353" s="15" t="n">
        <v>0</v>
      </c>
      <c r="N6353" s="15" t="n">
        <f aca="false">J6353*K6353</f>
        <v>260.9</v>
      </c>
      <c r="O6353" s="15" t="n">
        <f aca="false">N6353*L6353</f>
        <v>26.09</v>
      </c>
      <c r="P6353" s="15" t="n">
        <f aca="false">N6353-O6353</f>
        <v>234.81</v>
      </c>
      <c r="Q6353" s="15" t="n">
        <f aca="false">J6353*INDEX(dProdutos!$F$2:$F$47,MATCH(E6353,dProdutos!$A$2:$A$47,0))</f>
        <v>99.86</v>
      </c>
      <c r="R6353" s="15" t="n">
        <f aca="false">IF(I6353="Cancelado",0,P6353-Q6353)</f>
        <v>134.95</v>
      </c>
      <c r="S6353" s="17" t="str">
        <f aca="false">INDEX(dProdutos!$D$2:$D$47,MATCH(E6353,dProdutos!$A$2:$A$47,0))</f>
        <v>Acessórios</v>
      </c>
    </row>
    <row r="6354" customFormat="false" ht="15" hidden="false" customHeight="false" outlineLevel="0" collapsed="false">
      <c r="A6354" s="17" t="s">
        <v>5393</v>
      </c>
      <c r="B6354" s="17" t="n">
        <v>4</v>
      </c>
      <c r="C6354" s="21" t="n">
        <v>46077</v>
      </c>
      <c r="D6354" s="17" t="s">
        <v>762</v>
      </c>
      <c r="E6354" s="17" t="s">
        <v>150</v>
      </c>
      <c r="F6354" s="17" t="s">
        <v>1499</v>
      </c>
      <c r="G6354" s="17" t="s">
        <v>64</v>
      </c>
      <c r="H6354" s="17" t="s">
        <v>1523</v>
      </c>
      <c r="I6354" s="17" t="s">
        <v>1524</v>
      </c>
      <c r="J6354" s="17" t="n">
        <v>1</v>
      </c>
      <c r="K6354" s="15" t="n">
        <v>71.9</v>
      </c>
      <c r="L6354" s="22" t="n">
        <v>0</v>
      </c>
      <c r="M6354" s="15" t="n">
        <v>0</v>
      </c>
      <c r="N6354" s="15" t="n">
        <f aca="false">J6354*K6354</f>
        <v>71.9</v>
      </c>
      <c r="O6354" s="15" t="n">
        <f aca="false">N6354*L6354</f>
        <v>0</v>
      </c>
      <c r="P6354" s="15" t="n">
        <f aca="false">N6354-O6354</f>
        <v>71.9</v>
      </c>
      <c r="Q6354" s="15" t="n">
        <f aca="false">J6354*INDEX(dProdutos!$F$2:$F$47,MATCH(E6354,dProdutos!$A$2:$A$47,0))</f>
        <v>27.38</v>
      </c>
      <c r="R6354" s="15" t="n">
        <f aca="false">IF(I6354="Cancelado",0,P6354-Q6354)</f>
        <v>44.52</v>
      </c>
      <c r="S6354" s="17" t="str">
        <f aca="false">INDEX(dProdutos!$D$2:$D$47,MATCH(E6354,dProdutos!$A$2:$A$47,0))</f>
        <v>Acessórios</v>
      </c>
    </row>
    <row r="6355" customFormat="false" ht="15" hidden="false" customHeight="false" outlineLevel="0" collapsed="false">
      <c r="A6355" s="17" t="s">
        <v>5394</v>
      </c>
      <c r="B6355" s="17" t="n">
        <v>1</v>
      </c>
      <c r="C6355" s="21" t="n">
        <v>46077</v>
      </c>
      <c r="D6355" s="17" t="s">
        <v>1377</v>
      </c>
      <c r="E6355" s="17" t="s">
        <v>162</v>
      </c>
      <c r="F6355" s="17" t="s">
        <v>1503</v>
      </c>
      <c r="G6355" s="17" t="s">
        <v>62</v>
      </c>
      <c r="H6355" s="17" t="s">
        <v>1537</v>
      </c>
      <c r="I6355" s="17" t="s">
        <v>1524</v>
      </c>
      <c r="J6355" s="17" t="n">
        <v>1</v>
      </c>
      <c r="K6355" s="15" t="n">
        <v>231.9</v>
      </c>
      <c r="L6355" s="22" t="n">
        <v>0.05</v>
      </c>
      <c r="M6355" s="15" t="n">
        <v>0</v>
      </c>
      <c r="N6355" s="15" t="n">
        <f aca="false">J6355*K6355</f>
        <v>231.9</v>
      </c>
      <c r="O6355" s="15" t="n">
        <f aca="false">N6355*L6355</f>
        <v>11.595</v>
      </c>
      <c r="P6355" s="15" t="n">
        <f aca="false">N6355-O6355</f>
        <v>220.305</v>
      </c>
      <c r="Q6355" s="15" t="n">
        <f aca="false">J6355*INDEX(dProdutos!$F$2:$F$47,MATCH(E6355,dProdutos!$A$2:$A$47,0))</f>
        <v>134.41</v>
      </c>
      <c r="R6355" s="15" t="n">
        <f aca="false">IF(I6355="Cancelado",0,P6355-Q6355)</f>
        <v>85.895</v>
      </c>
      <c r="S6355" s="17" t="str">
        <f aca="false">INDEX(dProdutos!$D$2:$D$47,MATCH(E6355,dProdutos!$A$2:$A$47,0))</f>
        <v>Casa</v>
      </c>
    </row>
    <row r="6356" customFormat="false" ht="15" hidden="false" customHeight="false" outlineLevel="0" collapsed="false">
      <c r="A6356" s="17" t="s">
        <v>5395</v>
      </c>
      <c r="B6356" s="17" t="n">
        <v>1</v>
      </c>
      <c r="C6356" s="21" t="n">
        <v>46077</v>
      </c>
      <c r="D6356" s="17" t="s">
        <v>949</v>
      </c>
      <c r="E6356" s="17" t="s">
        <v>192</v>
      </c>
      <c r="F6356" s="17" t="s">
        <v>1497</v>
      </c>
      <c r="G6356" s="17" t="s">
        <v>62</v>
      </c>
      <c r="H6356" s="17" t="s">
        <v>1527</v>
      </c>
      <c r="I6356" s="17" t="s">
        <v>1524</v>
      </c>
      <c r="J6356" s="17" t="n">
        <v>1</v>
      </c>
      <c r="K6356" s="15" t="n">
        <v>245.9</v>
      </c>
      <c r="L6356" s="22" t="n">
        <v>0</v>
      </c>
      <c r="M6356" s="15" t="n">
        <v>29.49</v>
      </c>
      <c r="N6356" s="15" t="n">
        <f aca="false">J6356*K6356</f>
        <v>245.9</v>
      </c>
      <c r="O6356" s="15" t="n">
        <f aca="false">N6356*L6356</f>
        <v>0</v>
      </c>
      <c r="P6356" s="15" t="n">
        <f aca="false">N6356-O6356</f>
        <v>245.9</v>
      </c>
      <c r="Q6356" s="15" t="n">
        <f aca="false">J6356*INDEX(dProdutos!$F$2:$F$47,MATCH(E6356,dProdutos!$A$2:$A$47,0))</f>
        <v>107.78</v>
      </c>
      <c r="R6356" s="15" t="n">
        <f aca="false">IF(I6356="Cancelado",0,P6356-Q6356)</f>
        <v>138.12</v>
      </c>
      <c r="S6356" s="17" t="str">
        <f aca="false">INDEX(dProdutos!$D$2:$D$47,MATCH(E6356,dProdutos!$A$2:$A$47,0))</f>
        <v>Eletrônicos</v>
      </c>
    </row>
    <row r="6357" customFormat="false" ht="15" hidden="false" customHeight="false" outlineLevel="0" collapsed="false">
      <c r="A6357" s="17" t="s">
        <v>5396</v>
      </c>
      <c r="B6357" s="17" t="n">
        <v>1</v>
      </c>
      <c r="C6357" s="21" t="n">
        <v>46077</v>
      </c>
      <c r="D6357" s="17" t="s">
        <v>912</v>
      </c>
      <c r="E6357" s="17" t="s">
        <v>153</v>
      </c>
      <c r="F6357" s="17" t="s">
        <v>1487</v>
      </c>
      <c r="G6357" s="17" t="s">
        <v>62</v>
      </c>
      <c r="H6357" s="17" t="s">
        <v>1523</v>
      </c>
      <c r="I6357" s="17" t="s">
        <v>1524</v>
      </c>
      <c r="J6357" s="17" t="n">
        <v>1</v>
      </c>
      <c r="K6357" s="15" t="n">
        <v>165.9</v>
      </c>
      <c r="L6357" s="22" t="n">
        <v>0</v>
      </c>
      <c r="M6357" s="15" t="n">
        <v>14.36</v>
      </c>
      <c r="N6357" s="15" t="n">
        <f aca="false">J6357*K6357</f>
        <v>165.9</v>
      </c>
      <c r="O6357" s="15" t="n">
        <f aca="false">N6357*L6357</f>
        <v>0</v>
      </c>
      <c r="P6357" s="15" t="n">
        <f aca="false">N6357-O6357</f>
        <v>165.9</v>
      </c>
      <c r="Q6357" s="15" t="n">
        <f aca="false">J6357*INDEX(dProdutos!$F$2:$F$47,MATCH(E6357,dProdutos!$A$2:$A$47,0))</f>
        <v>67.28</v>
      </c>
      <c r="R6357" s="15" t="n">
        <f aca="false">IF(I6357="Cancelado",0,P6357-Q6357)</f>
        <v>98.62</v>
      </c>
      <c r="S6357" s="17" t="str">
        <f aca="false">INDEX(dProdutos!$D$2:$D$47,MATCH(E6357,dProdutos!$A$2:$A$47,0))</f>
        <v>Acessórios</v>
      </c>
    </row>
    <row r="6358" customFormat="false" ht="15" hidden="false" customHeight="false" outlineLevel="0" collapsed="false">
      <c r="A6358" s="17" t="s">
        <v>5397</v>
      </c>
      <c r="B6358" s="17" t="n">
        <v>1</v>
      </c>
      <c r="C6358" s="21" t="n">
        <v>46077</v>
      </c>
      <c r="D6358" s="17" t="s">
        <v>685</v>
      </c>
      <c r="E6358" s="17" t="s">
        <v>105</v>
      </c>
      <c r="F6358" s="17" t="s">
        <v>1487</v>
      </c>
      <c r="G6358" s="17" t="s">
        <v>59</v>
      </c>
      <c r="H6358" s="17" t="s">
        <v>1527</v>
      </c>
      <c r="I6358" s="17" t="s">
        <v>1524</v>
      </c>
      <c r="J6358" s="17" t="n">
        <v>1</v>
      </c>
      <c r="K6358" s="15" t="n">
        <v>175.9</v>
      </c>
      <c r="L6358" s="22" t="n">
        <v>0.1</v>
      </c>
      <c r="M6358" s="15" t="n">
        <v>16.81</v>
      </c>
      <c r="N6358" s="15" t="n">
        <f aca="false">J6358*K6358</f>
        <v>175.9</v>
      </c>
      <c r="O6358" s="15" t="n">
        <f aca="false">N6358*L6358</f>
        <v>17.59</v>
      </c>
      <c r="P6358" s="15" t="n">
        <f aca="false">N6358-O6358</f>
        <v>158.31</v>
      </c>
      <c r="Q6358" s="15" t="n">
        <f aca="false">J6358*INDEX(dProdutos!$F$2:$F$47,MATCH(E6358,dProdutos!$A$2:$A$47,0))</f>
        <v>96.59</v>
      </c>
      <c r="R6358" s="15" t="n">
        <f aca="false">IF(I6358="Cancelado",0,P6358-Q6358)</f>
        <v>61.72</v>
      </c>
      <c r="S6358" s="17" t="str">
        <f aca="false">INDEX(dProdutos!$D$2:$D$47,MATCH(E6358,dProdutos!$A$2:$A$47,0))</f>
        <v>Moda Masculina</v>
      </c>
    </row>
    <row r="6359" customFormat="false" ht="15" hidden="false" customHeight="false" outlineLevel="0" collapsed="false">
      <c r="A6359" s="17" t="s">
        <v>5398</v>
      </c>
      <c r="B6359" s="17" t="n">
        <v>1</v>
      </c>
      <c r="C6359" s="21" t="n">
        <v>46078</v>
      </c>
      <c r="D6359" s="17" t="s">
        <v>1014</v>
      </c>
      <c r="E6359" s="17" t="s">
        <v>77</v>
      </c>
      <c r="F6359" s="17" t="s">
        <v>1497</v>
      </c>
      <c r="G6359" s="17" t="s">
        <v>62</v>
      </c>
      <c r="H6359" s="17" t="s">
        <v>1537</v>
      </c>
      <c r="I6359" s="17" t="s">
        <v>1524</v>
      </c>
      <c r="J6359" s="17" t="n">
        <v>1</v>
      </c>
      <c r="K6359" s="15" t="n">
        <v>198.9</v>
      </c>
      <c r="L6359" s="22" t="n">
        <v>0</v>
      </c>
      <c r="M6359" s="15" t="n">
        <v>20.71</v>
      </c>
      <c r="N6359" s="15" t="n">
        <f aca="false">J6359*K6359</f>
        <v>198.9</v>
      </c>
      <c r="O6359" s="15" t="n">
        <f aca="false">N6359*L6359</f>
        <v>0</v>
      </c>
      <c r="P6359" s="15" t="n">
        <f aca="false">N6359-O6359</f>
        <v>198.9</v>
      </c>
      <c r="Q6359" s="15" t="n">
        <f aca="false">J6359*INDEX(dProdutos!$F$2:$F$47,MATCH(E6359,dProdutos!$A$2:$A$47,0))</f>
        <v>107.88</v>
      </c>
      <c r="R6359" s="15" t="n">
        <f aca="false">IF(I6359="Cancelado",0,P6359-Q6359)</f>
        <v>91.02</v>
      </c>
      <c r="S6359" s="17" t="str">
        <f aca="false">INDEX(dProdutos!$D$2:$D$47,MATCH(E6359,dProdutos!$A$2:$A$47,0))</f>
        <v>Moda Feminina</v>
      </c>
    </row>
    <row r="6360" customFormat="false" ht="15" hidden="false" customHeight="false" outlineLevel="0" collapsed="false">
      <c r="A6360" s="17" t="s">
        <v>5398</v>
      </c>
      <c r="B6360" s="17" t="n">
        <v>2</v>
      </c>
      <c r="C6360" s="21" t="n">
        <v>46078</v>
      </c>
      <c r="D6360" s="17" t="s">
        <v>1014</v>
      </c>
      <c r="E6360" s="17" t="s">
        <v>88</v>
      </c>
      <c r="F6360" s="17" t="s">
        <v>1497</v>
      </c>
      <c r="G6360" s="17" t="s">
        <v>62</v>
      </c>
      <c r="H6360" s="17" t="s">
        <v>1537</v>
      </c>
      <c r="I6360" s="17" t="s">
        <v>1524</v>
      </c>
      <c r="J6360" s="17" t="n">
        <v>2</v>
      </c>
      <c r="K6360" s="15" t="n">
        <v>170.9</v>
      </c>
      <c r="L6360" s="22" t="n">
        <v>0.1</v>
      </c>
      <c r="M6360" s="15" t="n">
        <v>0</v>
      </c>
      <c r="N6360" s="15" t="n">
        <f aca="false">J6360*K6360</f>
        <v>341.8</v>
      </c>
      <c r="O6360" s="15" t="n">
        <f aca="false">N6360*L6360</f>
        <v>34.18</v>
      </c>
      <c r="P6360" s="15" t="n">
        <f aca="false">N6360-O6360</f>
        <v>307.62</v>
      </c>
      <c r="Q6360" s="15" t="n">
        <f aca="false">J6360*INDEX(dProdutos!$F$2:$F$47,MATCH(E6360,dProdutos!$A$2:$A$47,0))</f>
        <v>196.28</v>
      </c>
      <c r="R6360" s="15" t="n">
        <f aca="false">IF(I6360="Cancelado",0,P6360-Q6360)</f>
        <v>111.34</v>
      </c>
      <c r="S6360" s="17" t="str">
        <f aca="false">INDEX(dProdutos!$D$2:$D$47,MATCH(E6360,dProdutos!$A$2:$A$47,0))</f>
        <v>Moda Feminina</v>
      </c>
    </row>
    <row r="6361" customFormat="false" ht="15" hidden="false" customHeight="false" outlineLevel="0" collapsed="false">
      <c r="A6361" s="17" t="s">
        <v>5398</v>
      </c>
      <c r="B6361" s="17" t="n">
        <v>3</v>
      </c>
      <c r="C6361" s="21" t="n">
        <v>46078</v>
      </c>
      <c r="D6361" s="17" t="s">
        <v>1014</v>
      </c>
      <c r="E6361" s="17" t="s">
        <v>156</v>
      </c>
      <c r="F6361" s="17" t="s">
        <v>1497</v>
      </c>
      <c r="G6361" s="17" t="s">
        <v>62</v>
      </c>
      <c r="H6361" s="17" t="s">
        <v>1537</v>
      </c>
      <c r="I6361" s="17" t="s">
        <v>1524</v>
      </c>
      <c r="J6361" s="17" t="n">
        <v>1</v>
      </c>
      <c r="K6361" s="15" t="n">
        <v>192.9</v>
      </c>
      <c r="L6361" s="22" t="n">
        <v>0.15</v>
      </c>
      <c r="M6361" s="15" t="n">
        <v>0</v>
      </c>
      <c r="N6361" s="15" t="n">
        <f aca="false">J6361*K6361</f>
        <v>192.9</v>
      </c>
      <c r="O6361" s="15" t="n">
        <f aca="false">N6361*L6361</f>
        <v>28.935</v>
      </c>
      <c r="P6361" s="15" t="n">
        <f aca="false">N6361-O6361</f>
        <v>163.965</v>
      </c>
      <c r="Q6361" s="15" t="n">
        <f aca="false">J6361*INDEX(dProdutos!$F$2:$F$47,MATCH(E6361,dProdutos!$A$2:$A$47,0))</f>
        <v>80.38</v>
      </c>
      <c r="R6361" s="15" t="n">
        <f aca="false">IF(I6361="Cancelado",0,P6361-Q6361)</f>
        <v>83.585</v>
      </c>
      <c r="S6361" s="17" t="str">
        <f aca="false">INDEX(dProdutos!$D$2:$D$47,MATCH(E6361,dProdutos!$A$2:$A$47,0))</f>
        <v>Acessórios</v>
      </c>
    </row>
    <row r="6362" customFormat="false" ht="15" hidden="false" customHeight="false" outlineLevel="0" collapsed="false">
      <c r="A6362" s="17" t="s">
        <v>5399</v>
      </c>
      <c r="B6362" s="17" t="n">
        <v>1</v>
      </c>
      <c r="C6362" s="21" t="n">
        <v>46078</v>
      </c>
      <c r="D6362" s="17" t="s">
        <v>496</v>
      </c>
      <c r="E6362" s="17" t="s">
        <v>183</v>
      </c>
      <c r="F6362" s="17" t="s">
        <v>1499</v>
      </c>
      <c r="G6362" s="17" t="s">
        <v>61</v>
      </c>
      <c r="H6362" s="17" t="s">
        <v>1523</v>
      </c>
      <c r="I6362" s="17" t="s">
        <v>1524</v>
      </c>
      <c r="J6362" s="17" t="n">
        <v>1</v>
      </c>
      <c r="K6362" s="15" t="n">
        <v>121.9</v>
      </c>
      <c r="L6362" s="22" t="n">
        <v>0</v>
      </c>
      <c r="M6362" s="15" t="n">
        <v>0</v>
      </c>
      <c r="N6362" s="15" t="n">
        <f aca="false">J6362*K6362</f>
        <v>121.9</v>
      </c>
      <c r="O6362" s="15" t="n">
        <f aca="false">N6362*L6362</f>
        <v>0</v>
      </c>
      <c r="P6362" s="15" t="n">
        <f aca="false">N6362-O6362</f>
        <v>121.9</v>
      </c>
      <c r="Q6362" s="15" t="n">
        <f aca="false">J6362*INDEX(dProdutos!$F$2:$F$47,MATCH(E6362,dProdutos!$A$2:$A$47,0))</f>
        <v>52.76</v>
      </c>
      <c r="R6362" s="15" t="n">
        <f aca="false">IF(I6362="Cancelado",0,P6362-Q6362)</f>
        <v>69.14</v>
      </c>
      <c r="S6362" s="17" t="str">
        <f aca="false">INDEX(dProdutos!$D$2:$D$47,MATCH(E6362,dProdutos!$A$2:$A$47,0))</f>
        <v>Eletrônicos</v>
      </c>
    </row>
    <row r="6363" customFormat="false" ht="15" hidden="false" customHeight="false" outlineLevel="0" collapsed="false">
      <c r="A6363" s="17" t="s">
        <v>5399</v>
      </c>
      <c r="B6363" s="17" t="n">
        <v>2</v>
      </c>
      <c r="C6363" s="21" t="n">
        <v>46078</v>
      </c>
      <c r="D6363" s="17" t="s">
        <v>496</v>
      </c>
      <c r="E6363" s="17" t="s">
        <v>153</v>
      </c>
      <c r="F6363" s="17" t="s">
        <v>1499</v>
      </c>
      <c r="G6363" s="17" t="s">
        <v>61</v>
      </c>
      <c r="H6363" s="17" t="s">
        <v>1523</v>
      </c>
      <c r="I6363" s="17" t="s">
        <v>1524</v>
      </c>
      <c r="J6363" s="17" t="n">
        <v>1</v>
      </c>
      <c r="K6363" s="15" t="n">
        <v>165.9</v>
      </c>
      <c r="L6363" s="22" t="n">
        <v>0.15</v>
      </c>
      <c r="M6363" s="15" t="n">
        <v>0</v>
      </c>
      <c r="N6363" s="15" t="n">
        <f aca="false">J6363*K6363</f>
        <v>165.9</v>
      </c>
      <c r="O6363" s="15" t="n">
        <f aca="false">N6363*L6363</f>
        <v>24.885</v>
      </c>
      <c r="P6363" s="15" t="n">
        <f aca="false">N6363-O6363</f>
        <v>141.015</v>
      </c>
      <c r="Q6363" s="15" t="n">
        <f aca="false">J6363*INDEX(dProdutos!$F$2:$F$47,MATCH(E6363,dProdutos!$A$2:$A$47,0))</f>
        <v>67.28</v>
      </c>
      <c r="R6363" s="15" t="n">
        <f aca="false">IF(I6363="Cancelado",0,P6363-Q6363)</f>
        <v>73.735</v>
      </c>
      <c r="S6363" s="17" t="str">
        <f aca="false">INDEX(dProdutos!$D$2:$D$47,MATCH(E6363,dProdutos!$A$2:$A$47,0))</f>
        <v>Acessórios</v>
      </c>
    </row>
    <row r="6364" customFormat="false" ht="15" hidden="false" customHeight="false" outlineLevel="0" collapsed="false">
      <c r="A6364" s="17" t="s">
        <v>5400</v>
      </c>
      <c r="B6364" s="17" t="n">
        <v>1</v>
      </c>
      <c r="C6364" s="21" t="n">
        <v>46078</v>
      </c>
      <c r="D6364" s="17" t="s">
        <v>411</v>
      </c>
      <c r="E6364" s="17" t="s">
        <v>95</v>
      </c>
      <c r="F6364" s="17" t="s">
        <v>1501</v>
      </c>
      <c r="G6364" s="17" t="s">
        <v>62</v>
      </c>
      <c r="H6364" s="17" t="s">
        <v>1523</v>
      </c>
      <c r="I6364" s="17" t="s">
        <v>1524</v>
      </c>
      <c r="J6364" s="17" t="n">
        <v>1</v>
      </c>
      <c r="K6364" s="15" t="n">
        <v>77.9</v>
      </c>
      <c r="L6364" s="22" t="n">
        <v>0.05</v>
      </c>
      <c r="M6364" s="15" t="n">
        <v>0</v>
      </c>
      <c r="N6364" s="15" t="n">
        <f aca="false">J6364*K6364</f>
        <v>77.9</v>
      </c>
      <c r="O6364" s="15" t="n">
        <f aca="false">N6364*L6364</f>
        <v>3.895</v>
      </c>
      <c r="P6364" s="15" t="n">
        <f aca="false">N6364-O6364</f>
        <v>74.005</v>
      </c>
      <c r="Q6364" s="15" t="n">
        <f aca="false">J6364*INDEX(dProdutos!$F$2:$F$47,MATCH(E6364,dProdutos!$A$2:$A$47,0))</f>
        <v>36.71</v>
      </c>
      <c r="R6364" s="15" t="n">
        <f aca="false">IF(I6364="Cancelado",0,P6364-Q6364)</f>
        <v>37.295</v>
      </c>
      <c r="S6364" s="17" t="str">
        <f aca="false">INDEX(dProdutos!$D$2:$D$47,MATCH(E6364,dProdutos!$A$2:$A$47,0))</f>
        <v>Moda Feminina</v>
      </c>
    </row>
    <row r="6365" customFormat="false" ht="15" hidden="false" customHeight="false" outlineLevel="0" collapsed="false">
      <c r="A6365" s="17" t="s">
        <v>5401</v>
      </c>
      <c r="B6365" s="17" t="n">
        <v>1</v>
      </c>
      <c r="C6365" s="21" t="n">
        <v>46078</v>
      </c>
      <c r="D6365" s="17" t="s">
        <v>770</v>
      </c>
      <c r="E6365" s="17" t="s">
        <v>138</v>
      </c>
      <c r="F6365" s="17" t="s">
        <v>1501</v>
      </c>
      <c r="G6365" s="17" t="s">
        <v>59</v>
      </c>
      <c r="H6365" s="17" t="s">
        <v>1523</v>
      </c>
      <c r="I6365" s="17" t="s">
        <v>1524</v>
      </c>
      <c r="J6365" s="17" t="n">
        <v>1</v>
      </c>
      <c r="K6365" s="15" t="n">
        <v>231.9</v>
      </c>
      <c r="L6365" s="22" t="n">
        <v>0</v>
      </c>
      <c r="M6365" s="15" t="n">
        <v>17.61</v>
      </c>
      <c r="N6365" s="15" t="n">
        <f aca="false">J6365*K6365</f>
        <v>231.9</v>
      </c>
      <c r="O6365" s="15" t="n">
        <f aca="false">N6365*L6365</f>
        <v>0</v>
      </c>
      <c r="P6365" s="15" t="n">
        <f aca="false">N6365-O6365</f>
        <v>231.9</v>
      </c>
      <c r="Q6365" s="15" t="n">
        <f aca="false">J6365*INDEX(dProdutos!$F$2:$F$47,MATCH(E6365,dProdutos!$A$2:$A$47,0))</f>
        <v>132.21</v>
      </c>
      <c r="R6365" s="15" t="n">
        <f aca="false">IF(I6365="Cancelado",0,P6365-Q6365)</f>
        <v>99.69</v>
      </c>
      <c r="S6365" s="17" t="str">
        <f aca="false">INDEX(dProdutos!$D$2:$D$47,MATCH(E6365,dProdutos!$A$2:$A$47,0))</f>
        <v>Calçados</v>
      </c>
    </row>
    <row r="6366" customFormat="false" ht="15" hidden="false" customHeight="false" outlineLevel="0" collapsed="false">
      <c r="A6366" s="17" t="s">
        <v>5401</v>
      </c>
      <c r="B6366" s="17" t="n">
        <v>2</v>
      </c>
      <c r="C6366" s="21" t="n">
        <v>46078</v>
      </c>
      <c r="D6366" s="17" t="s">
        <v>770</v>
      </c>
      <c r="E6366" s="17" t="s">
        <v>138</v>
      </c>
      <c r="F6366" s="17" t="s">
        <v>1501</v>
      </c>
      <c r="G6366" s="17" t="s">
        <v>59</v>
      </c>
      <c r="H6366" s="17" t="s">
        <v>1523</v>
      </c>
      <c r="I6366" s="17" t="s">
        <v>1524</v>
      </c>
      <c r="J6366" s="17" t="n">
        <v>1</v>
      </c>
      <c r="K6366" s="15" t="n">
        <v>231.9</v>
      </c>
      <c r="L6366" s="22" t="n">
        <v>0</v>
      </c>
      <c r="M6366" s="15" t="n">
        <v>0</v>
      </c>
      <c r="N6366" s="15" t="n">
        <f aca="false">J6366*K6366</f>
        <v>231.9</v>
      </c>
      <c r="O6366" s="15" t="n">
        <f aca="false">N6366*L6366</f>
        <v>0</v>
      </c>
      <c r="P6366" s="15" t="n">
        <f aca="false">N6366-O6366</f>
        <v>231.9</v>
      </c>
      <c r="Q6366" s="15" t="n">
        <f aca="false">J6366*INDEX(dProdutos!$F$2:$F$47,MATCH(E6366,dProdutos!$A$2:$A$47,0))</f>
        <v>132.21</v>
      </c>
      <c r="R6366" s="15" t="n">
        <f aca="false">IF(I6366="Cancelado",0,P6366-Q6366)</f>
        <v>99.69</v>
      </c>
      <c r="S6366" s="17" t="str">
        <f aca="false">INDEX(dProdutos!$D$2:$D$47,MATCH(E6366,dProdutos!$A$2:$A$47,0))</f>
        <v>Calçados</v>
      </c>
    </row>
    <row r="6367" customFormat="false" ht="15" hidden="false" customHeight="false" outlineLevel="0" collapsed="false">
      <c r="A6367" s="17" t="s">
        <v>5402</v>
      </c>
      <c r="B6367" s="17" t="n">
        <v>1</v>
      </c>
      <c r="C6367" s="21" t="n">
        <v>46078</v>
      </c>
      <c r="D6367" s="17" t="s">
        <v>390</v>
      </c>
      <c r="E6367" s="17" t="s">
        <v>195</v>
      </c>
      <c r="F6367" s="17" t="s">
        <v>1495</v>
      </c>
      <c r="G6367" s="17" t="s">
        <v>59</v>
      </c>
      <c r="H6367" s="17" t="s">
        <v>1537</v>
      </c>
      <c r="I6367" s="17" t="s">
        <v>1524</v>
      </c>
      <c r="J6367" s="17" t="n">
        <v>1</v>
      </c>
      <c r="K6367" s="15" t="n">
        <v>72.9</v>
      </c>
      <c r="L6367" s="22" t="n">
        <v>0.2</v>
      </c>
      <c r="M6367" s="15" t="n">
        <v>0</v>
      </c>
      <c r="N6367" s="15" t="n">
        <f aca="false">J6367*K6367</f>
        <v>72.9</v>
      </c>
      <c r="O6367" s="15" t="n">
        <f aca="false">N6367*L6367</f>
        <v>14.58</v>
      </c>
      <c r="P6367" s="15" t="n">
        <f aca="false">N6367-O6367</f>
        <v>58.32</v>
      </c>
      <c r="Q6367" s="15" t="n">
        <f aca="false">J6367*INDEX(dProdutos!$F$2:$F$47,MATCH(E6367,dProdutos!$A$2:$A$47,0))</f>
        <v>39.23</v>
      </c>
      <c r="R6367" s="15" t="n">
        <f aca="false">IF(I6367="Cancelado",0,P6367-Q6367)</f>
        <v>19.09</v>
      </c>
      <c r="S6367" s="17" t="str">
        <f aca="false">INDEX(dProdutos!$D$2:$D$47,MATCH(E6367,dProdutos!$A$2:$A$47,0))</f>
        <v>Eletrônicos</v>
      </c>
    </row>
    <row r="6368" customFormat="false" ht="15" hidden="false" customHeight="false" outlineLevel="0" collapsed="false">
      <c r="A6368" s="17" t="s">
        <v>5403</v>
      </c>
      <c r="B6368" s="17" t="n">
        <v>1</v>
      </c>
      <c r="C6368" s="21" t="n">
        <v>46078</v>
      </c>
      <c r="D6368" s="17" t="s">
        <v>1079</v>
      </c>
      <c r="E6368" s="17" t="s">
        <v>88</v>
      </c>
      <c r="F6368" s="17" t="s">
        <v>1503</v>
      </c>
      <c r="G6368" s="17" t="s">
        <v>60</v>
      </c>
      <c r="H6368" s="17" t="s">
        <v>1537</v>
      </c>
      <c r="I6368" s="17" t="s">
        <v>1524</v>
      </c>
      <c r="J6368" s="17" t="n">
        <v>1</v>
      </c>
      <c r="K6368" s="15" t="n">
        <v>170.9</v>
      </c>
      <c r="L6368" s="22" t="n">
        <v>0</v>
      </c>
      <c r="M6368" s="15" t="n">
        <v>14.67</v>
      </c>
      <c r="N6368" s="15" t="n">
        <f aca="false">J6368*K6368</f>
        <v>170.9</v>
      </c>
      <c r="O6368" s="15" t="n">
        <f aca="false">N6368*L6368</f>
        <v>0</v>
      </c>
      <c r="P6368" s="15" t="n">
        <f aca="false">N6368-O6368</f>
        <v>170.9</v>
      </c>
      <c r="Q6368" s="15" t="n">
        <f aca="false">J6368*INDEX(dProdutos!$F$2:$F$47,MATCH(E6368,dProdutos!$A$2:$A$47,0))</f>
        <v>98.14</v>
      </c>
      <c r="R6368" s="15" t="n">
        <f aca="false">IF(I6368="Cancelado",0,P6368-Q6368)</f>
        <v>72.76</v>
      </c>
      <c r="S6368" s="17" t="str">
        <f aca="false">INDEX(dProdutos!$D$2:$D$47,MATCH(E6368,dProdutos!$A$2:$A$47,0))</f>
        <v>Moda Feminina</v>
      </c>
    </row>
    <row r="6369" customFormat="false" ht="15" hidden="false" customHeight="false" outlineLevel="0" collapsed="false">
      <c r="A6369" s="17" t="s">
        <v>5403</v>
      </c>
      <c r="B6369" s="17" t="n">
        <v>2</v>
      </c>
      <c r="C6369" s="21" t="n">
        <v>46078</v>
      </c>
      <c r="D6369" s="17" t="s">
        <v>1079</v>
      </c>
      <c r="E6369" s="17" t="s">
        <v>88</v>
      </c>
      <c r="F6369" s="17" t="s">
        <v>1503</v>
      </c>
      <c r="G6369" s="17" t="s">
        <v>60</v>
      </c>
      <c r="H6369" s="17" t="s">
        <v>1537</v>
      </c>
      <c r="I6369" s="17" t="s">
        <v>1524</v>
      </c>
      <c r="J6369" s="17" t="n">
        <v>1</v>
      </c>
      <c r="K6369" s="15" t="n">
        <v>170.9</v>
      </c>
      <c r="L6369" s="22" t="n">
        <v>0</v>
      </c>
      <c r="M6369" s="15" t="n">
        <v>0</v>
      </c>
      <c r="N6369" s="15" t="n">
        <f aca="false">J6369*K6369</f>
        <v>170.9</v>
      </c>
      <c r="O6369" s="15" t="n">
        <f aca="false">N6369*L6369</f>
        <v>0</v>
      </c>
      <c r="P6369" s="15" t="n">
        <f aca="false">N6369-O6369</f>
        <v>170.9</v>
      </c>
      <c r="Q6369" s="15" t="n">
        <f aca="false">J6369*INDEX(dProdutos!$F$2:$F$47,MATCH(E6369,dProdutos!$A$2:$A$47,0))</f>
        <v>98.14</v>
      </c>
      <c r="R6369" s="15" t="n">
        <f aca="false">IF(I6369="Cancelado",0,P6369-Q6369)</f>
        <v>72.76</v>
      </c>
      <c r="S6369" s="17" t="str">
        <f aca="false">INDEX(dProdutos!$D$2:$D$47,MATCH(E6369,dProdutos!$A$2:$A$47,0))</f>
        <v>Moda Feminina</v>
      </c>
    </row>
    <row r="6370" customFormat="false" ht="15" hidden="false" customHeight="false" outlineLevel="0" collapsed="false">
      <c r="A6370" s="17" t="s">
        <v>5403</v>
      </c>
      <c r="B6370" s="17" t="n">
        <v>3</v>
      </c>
      <c r="C6370" s="21" t="n">
        <v>46078</v>
      </c>
      <c r="D6370" s="17" t="s">
        <v>1079</v>
      </c>
      <c r="E6370" s="17" t="s">
        <v>88</v>
      </c>
      <c r="F6370" s="17" t="s">
        <v>1503</v>
      </c>
      <c r="G6370" s="17" t="s">
        <v>60</v>
      </c>
      <c r="H6370" s="17" t="s">
        <v>1537</v>
      </c>
      <c r="I6370" s="17" t="s">
        <v>1524</v>
      </c>
      <c r="J6370" s="17" t="n">
        <v>2</v>
      </c>
      <c r="K6370" s="15" t="n">
        <v>170.9</v>
      </c>
      <c r="L6370" s="22" t="n">
        <v>0</v>
      </c>
      <c r="M6370" s="15" t="n">
        <v>0</v>
      </c>
      <c r="N6370" s="15" t="n">
        <f aca="false">J6370*K6370</f>
        <v>341.8</v>
      </c>
      <c r="O6370" s="15" t="n">
        <f aca="false">N6370*L6370</f>
        <v>0</v>
      </c>
      <c r="P6370" s="15" t="n">
        <f aca="false">N6370-O6370</f>
        <v>341.8</v>
      </c>
      <c r="Q6370" s="15" t="n">
        <f aca="false">J6370*INDEX(dProdutos!$F$2:$F$47,MATCH(E6370,dProdutos!$A$2:$A$47,0))</f>
        <v>196.28</v>
      </c>
      <c r="R6370" s="15" t="n">
        <f aca="false">IF(I6370="Cancelado",0,P6370-Q6370)</f>
        <v>145.52</v>
      </c>
      <c r="S6370" s="17" t="str">
        <f aca="false">INDEX(dProdutos!$D$2:$D$47,MATCH(E6370,dProdutos!$A$2:$A$47,0))</f>
        <v>Moda Feminina</v>
      </c>
    </row>
    <row r="6371" customFormat="false" ht="15" hidden="false" customHeight="false" outlineLevel="0" collapsed="false">
      <c r="A6371" s="17" t="s">
        <v>5404</v>
      </c>
      <c r="B6371" s="17" t="n">
        <v>1</v>
      </c>
      <c r="C6371" s="21" t="n">
        <v>46079</v>
      </c>
      <c r="D6371" s="17" t="s">
        <v>471</v>
      </c>
      <c r="E6371" s="17" t="s">
        <v>183</v>
      </c>
      <c r="F6371" s="17" t="s">
        <v>1493</v>
      </c>
      <c r="G6371" s="17" t="s">
        <v>60</v>
      </c>
      <c r="H6371" s="17" t="s">
        <v>1537</v>
      </c>
      <c r="I6371" s="17" t="s">
        <v>1524</v>
      </c>
      <c r="J6371" s="17" t="n">
        <v>1</v>
      </c>
      <c r="K6371" s="15" t="n">
        <v>121.9</v>
      </c>
      <c r="L6371" s="22" t="n">
        <v>0</v>
      </c>
      <c r="M6371" s="15" t="n">
        <v>0</v>
      </c>
      <c r="N6371" s="15" t="n">
        <f aca="false">J6371*K6371</f>
        <v>121.9</v>
      </c>
      <c r="O6371" s="15" t="n">
        <f aca="false">N6371*L6371</f>
        <v>0</v>
      </c>
      <c r="P6371" s="15" t="n">
        <f aca="false">N6371-O6371</f>
        <v>121.9</v>
      </c>
      <c r="Q6371" s="15" t="n">
        <f aca="false">J6371*INDEX(dProdutos!$F$2:$F$47,MATCH(E6371,dProdutos!$A$2:$A$47,0))</f>
        <v>52.76</v>
      </c>
      <c r="R6371" s="15" t="n">
        <f aca="false">IF(I6371="Cancelado",0,P6371-Q6371)</f>
        <v>69.14</v>
      </c>
      <c r="S6371" s="17" t="str">
        <f aca="false">INDEX(dProdutos!$D$2:$D$47,MATCH(E6371,dProdutos!$A$2:$A$47,0))</f>
        <v>Eletrônicos</v>
      </c>
    </row>
    <row r="6372" customFormat="false" ht="15" hidden="false" customHeight="false" outlineLevel="0" collapsed="false">
      <c r="A6372" s="17" t="s">
        <v>5405</v>
      </c>
      <c r="B6372" s="17" t="n">
        <v>1</v>
      </c>
      <c r="C6372" s="21" t="n">
        <v>46079</v>
      </c>
      <c r="D6372" s="17" t="s">
        <v>1189</v>
      </c>
      <c r="E6372" s="17" t="s">
        <v>177</v>
      </c>
      <c r="F6372" s="17" t="s">
        <v>1503</v>
      </c>
      <c r="G6372" s="17" t="s">
        <v>62</v>
      </c>
      <c r="H6372" s="17" t="s">
        <v>1537</v>
      </c>
      <c r="I6372" s="17" t="s">
        <v>1524</v>
      </c>
      <c r="J6372" s="17" t="n">
        <v>1</v>
      </c>
      <c r="K6372" s="15" t="n">
        <v>257.9</v>
      </c>
      <c r="L6372" s="22" t="n">
        <v>0</v>
      </c>
      <c r="M6372" s="15" t="n">
        <v>25.91</v>
      </c>
      <c r="N6372" s="15" t="n">
        <f aca="false">J6372*K6372</f>
        <v>257.9</v>
      </c>
      <c r="O6372" s="15" t="n">
        <f aca="false">N6372*L6372</f>
        <v>0</v>
      </c>
      <c r="P6372" s="15" t="n">
        <f aca="false">N6372-O6372</f>
        <v>257.9</v>
      </c>
      <c r="Q6372" s="15" t="n">
        <f aca="false">J6372*INDEX(dProdutos!$F$2:$F$47,MATCH(E6372,dProdutos!$A$2:$A$47,0))</f>
        <v>138.23</v>
      </c>
      <c r="R6372" s="15" t="n">
        <f aca="false">IF(I6372="Cancelado",0,P6372-Q6372)</f>
        <v>119.67</v>
      </c>
      <c r="S6372" s="17" t="str">
        <f aca="false">INDEX(dProdutos!$D$2:$D$47,MATCH(E6372,dProdutos!$A$2:$A$47,0))</f>
        <v>Casa</v>
      </c>
    </row>
    <row r="6373" customFormat="false" ht="15" hidden="false" customHeight="false" outlineLevel="0" collapsed="false">
      <c r="A6373" s="17" t="s">
        <v>5406</v>
      </c>
      <c r="B6373" s="17" t="n">
        <v>1</v>
      </c>
      <c r="C6373" s="21" t="n">
        <v>46079</v>
      </c>
      <c r="D6373" s="17" t="s">
        <v>568</v>
      </c>
      <c r="E6373" s="17" t="s">
        <v>117</v>
      </c>
      <c r="F6373" s="17" t="s">
        <v>1493</v>
      </c>
      <c r="G6373" s="17" t="s">
        <v>60</v>
      </c>
      <c r="H6373" s="17" t="s">
        <v>1540</v>
      </c>
      <c r="I6373" s="17" t="s">
        <v>1524</v>
      </c>
      <c r="J6373" s="17" t="n">
        <v>1</v>
      </c>
      <c r="K6373" s="15" t="n">
        <v>166.9</v>
      </c>
      <c r="L6373" s="22" t="n">
        <v>0</v>
      </c>
      <c r="M6373" s="15" t="n">
        <v>0</v>
      </c>
      <c r="N6373" s="15" t="n">
        <f aca="false">J6373*K6373</f>
        <v>166.9</v>
      </c>
      <c r="O6373" s="15" t="n">
        <f aca="false">N6373*L6373</f>
        <v>0</v>
      </c>
      <c r="P6373" s="15" t="n">
        <f aca="false">N6373-O6373</f>
        <v>166.9</v>
      </c>
      <c r="Q6373" s="15" t="n">
        <f aca="false">J6373*INDEX(dProdutos!$F$2:$F$47,MATCH(E6373,dProdutos!$A$2:$A$47,0))</f>
        <v>73.23</v>
      </c>
      <c r="R6373" s="15" t="n">
        <f aca="false">IF(I6373="Cancelado",0,P6373-Q6373)</f>
        <v>93.67</v>
      </c>
      <c r="S6373" s="17" t="str">
        <f aca="false">INDEX(dProdutos!$D$2:$D$47,MATCH(E6373,dProdutos!$A$2:$A$47,0))</f>
        <v>Moda Masculina</v>
      </c>
    </row>
    <row r="6374" customFormat="false" ht="15" hidden="false" customHeight="false" outlineLevel="0" collapsed="false">
      <c r="A6374" s="17" t="s">
        <v>5406</v>
      </c>
      <c r="B6374" s="17" t="n">
        <v>2</v>
      </c>
      <c r="C6374" s="21" t="n">
        <v>46079</v>
      </c>
      <c r="D6374" s="17" t="s">
        <v>568</v>
      </c>
      <c r="E6374" s="17" t="s">
        <v>102</v>
      </c>
      <c r="F6374" s="17" t="s">
        <v>1493</v>
      </c>
      <c r="G6374" s="17" t="s">
        <v>60</v>
      </c>
      <c r="H6374" s="17" t="s">
        <v>1540</v>
      </c>
      <c r="I6374" s="17" t="s">
        <v>1524</v>
      </c>
      <c r="J6374" s="17" t="n">
        <v>1</v>
      </c>
      <c r="K6374" s="15" t="n">
        <v>65.9</v>
      </c>
      <c r="L6374" s="22" t="n">
        <v>0</v>
      </c>
      <c r="M6374" s="15" t="n">
        <v>0</v>
      </c>
      <c r="N6374" s="15" t="n">
        <f aca="false">J6374*K6374</f>
        <v>65.9</v>
      </c>
      <c r="O6374" s="15" t="n">
        <f aca="false">N6374*L6374</f>
        <v>0</v>
      </c>
      <c r="P6374" s="15" t="n">
        <f aca="false">N6374-O6374</f>
        <v>65.9</v>
      </c>
      <c r="Q6374" s="15" t="n">
        <f aca="false">J6374*INDEX(dProdutos!$F$2:$F$47,MATCH(E6374,dProdutos!$A$2:$A$47,0))</f>
        <v>29.68</v>
      </c>
      <c r="R6374" s="15" t="n">
        <f aca="false">IF(I6374="Cancelado",0,P6374-Q6374)</f>
        <v>36.22</v>
      </c>
      <c r="S6374" s="17" t="str">
        <f aca="false">INDEX(dProdutos!$D$2:$D$47,MATCH(E6374,dProdutos!$A$2:$A$47,0))</f>
        <v>Moda Masculina</v>
      </c>
    </row>
    <row r="6375" customFormat="false" ht="15" hidden="false" customHeight="false" outlineLevel="0" collapsed="false">
      <c r="A6375" s="17" t="s">
        <v>5406</v>
      </c>
      <c r="B6375" s="17" t="n">
        <v>3</v>
      </c>
      <c r="C6375" s="21" t="n">
        <v>46079</v>
      </c>
      <c r="D6375" s="17" t="s">
        <v>568</v>
      </c>
      <c r="E6375" s="17" t="s">
        <v>174</v>
      </c>
      <c r="F6375" s="17" t="s">
        <v>1493</v>
      </c>
      <c r="G6375" s="17" t="s">
        <v>60</v>
      </c>
      <c r="H6375" s="17" t="s">
        <v>1540</v>
      </c>
      <c r="I6375" s="17" t="s">
        <v>1524</v>
      </c>
      <c r="J6375" s="17" t="n">
        <v>1</v>
      </c>
      <c r="K6375" s="15" t="n">
        <v>250.9</v>
      </c>
      <c r="L6375" s="22" t="n">
        <v>0.05</v>
      </c>
      <c r="M6375" s="15" t="n">
        <v>0</v>
      </c>
      <c r="N6375" s="15" t="n">
        <f aca="false">J6375*K6375</f>
        <v>250.9</v>
      </c>
      <c r="O6375" s="15" t="n">
        <f aca="false">N6375*L6375</f>
        <v>12.545</v>
      </c>
      <c r="P6375" s="15" t="n">
        <f aca="false">N6375-O6375</f>
        <v>238.355</v>
      </c>
      <c r="Q6375" s="15" t="n">
        <f aca="false">J6375*INDEX(dProdutos!$F$2:$F$47,MATCH(E6375,dProdutos!$A$2:$A$47,0))</f>
        <v>151.28</v>
      </c>
      <c r="R6375" s="15" t="n">
        <f aca="false">IF(I6375="Cancelado",0,P6375-Q6375)</f>
        <v>87.075</v>
      </c>
      <c r="S6375" s="17" t="str">
        <f aca="false">INDEX(dProdutos!$D$2:$D$47,MATCH(E6375,dProdutos!$A$2:$A$47,0))</f>
        <v>Casa</v>
      </c>
    </row>
    <row r="6376" customFormat="false" ht="15" hidden="false" customHeight="false" outlineLevel="0" collapsed="false">
      <c r="A6376" s="17" t="s">
        <v>5407</v>
      </c>
      <c r="B6376" s="17" t="n">
        <v>1</v>
      </c>
      <c r="C6376" s="21" t="n">
        <v>46080</v>
      </c>
      <c r="D6376" s="17" t="s">
        <v>1108</v>
      </c>
      <c r="E6376" s="17" t="s">
        <v>114</v>
      </c>
      <c r="F6376" s="17" t="s">
        <v>1493</v>
      </c>
      <c r="G6376" s="17" t="s">
        <v>61</v>
      </c>
      <c r="H6376" s="17" t="s">
        <v>1537</v>
      </c>
      <c r="I6376" s="17" t="s">
        <v>1524</v>
      </c>
      <c r="J6376" s="17" t="n">
        <v>1</v>
      </c>
      <c r="K6376" s="15" t="n">
        <v>202.9</v>
      </c>
      <c r="L6376" s="22" t="n">
        <v>0.05</v>
      </c>
      <c r="M6376" s="15" t="n">
        <v>18.78</v>
      </c>
      <c r="N6376" s="15" t="n">
        <f aca="false">J6376*K6376</f>
        <v>202.9</v>
      </c>
      <c r="O6376" s="15" t="n">
        <f aca="false">N6376*L6376</f>
        <v>10.145</v>
      </c>
      <c r="P6376" s="15" t="n">
        <f aca="false">N6376-O6376</f>
        <v>192.755</v>
      </c>
      <c r="Q6376" s="15" t="n">
        <f aca="false">J6376*INDEX(dProdutos!$F$2:$F$47,MATCH(E6376,dProdutos!$A$2:$A$47,0))</f>
        <v>110.39</v>
      </c>
      <c r="R6376" s="15" t="n">
        <f aca="false">IF(I6376="Cancelado",0,P6376-Q6376)</f>
        <v>82.365</v>
      </c>
      <c r="S6376" s="17" t="str">
        <f aca="false">INDEX(dProdutos!$D$2:$D$47,MATCH(E6376,dProdutos!$A$2:$A$47,0))</f>
        <v>Moda Masculina</v>
      </c>
    </row>
    <row r="6377" customFormat="false" ht="15" hidden="false" customHeight="false" outlineLevel="0" collapsed="false">
      <c r="A6377" s="17" t="s">
        <v>5408</v>
      </c>
      <c r="B6377" s="17" t="n">
        <v>1</v>
      </c>
      <c r="C6377" s="21" t="n">
        <v>46080</v>
      </c>
      <c r="D6377" s="17" t="s">
        <v>765</v>
      </c>
      <c r="E6377" s="17" t="s">
        <v>88</v>
      </c>
      <c r="F6377" s="17" t="s">
        <v>1490</v>
      </c>
      <c r="G6377" s="17" t="s">
        <v>62</v>
      </c>
      <c r="H6377" s="17" t="s">
        <v>1523</v>
      </c>
      <c r="I6377" s="17" t="s">
        <v>1541</v>
      </c>
      <c r="J6377" s="17" t="n">
        <v>1</v>
      </c>
      <c r="K6377" s="15" t="n">
        <v>170.9</v>
      </c>
      <c r="L6377" s="22" t="n">
        <v>0.05</v>
      </c>
      <c r="M6377" s="15" t="n">
        <v>10.06</v>
      </c>
      <c r="N6377" s="15" t="n">
        <f aca="false">J6377*K6377</f>
        <v>170.9</v>
      </c>
      <c r="O6377" s="15" t="n">
        <f aca="false">N6377*L6377</f>
        <v>8.545</v>
      </c>
      <c r="P6377" s="15" t="n">
        <f aca="false">N6377-O6377</f>
        <v>162.355</v>
      </c>
      <c r="Q6377" s="15" t="n">
        <f aca="false">J6377*INDEX(dProdutos!$F$2:$F$47,MATCH(E6377,dProdutos!$A$2:$A$47,0))</f>
        <v>98.14</v>
      </c>
      <c r="R6377" s="15" t="n">
        <f aca="false">IF(I6377="Cancelado",0,P6377-Q6377)</f>
        <v>64.215</v>
      </c>
      <c r="S6377" s="17" t="str">
        <f aca="false">INDEX(dProdutos!$D$2:$D$47,MATCH(E6377,dProdutos!$A$2:$A$47,0))</f>
        <v>Moda Feminina</v>
      </c>
    </row>
    <row r="6378" customFormat="false" ht="15" hidden="false" customHeight="false" outlineLevel="0" collapsed="false">
      <c r="A6378" s="17" t="s">
        <v>5409</v>
      </c>
      <c r="B6378" s="17" t="n">
        <v>1</v>
      </c>
      <c r="C6378" s="21" t="n">
        <v>46080</v>
      </c>
      <c r="D6378" s="17" t="s">
        <v>1363</v>
      </c>
      <c r="E6378" s="17" t="s">
        <v>102</v>
      </c>
      <c r="F6378" s="17" t="s">
        <v>1499</v>
      </c>
      <c r="G6378" s="17" t="s">
        <v>59</v>
      </c>
      <c r="H6378" s="17" t="s">
        <v>1537</v>
      </c>
      <c r="I6378" s="17" t="s">
        <v>1524</v>
      </c>
      <c r="J6378" s="17" t="n">
        <v>2</v>
      </c>
      <c r="K6378" s="15" t="n">
        <v>65.9</v>
      </c>
      <c r="L6378" s="22" t="n">
        <v>0</v>
      </c>
      <c r="M6378" s="15" t="n">
        <v>0</v>
      </c>
      <c r="N6378" s="15" t="n">
        <f aca="false">J6378*K6378</f>
        <v>131.8</v>
      </c>
      <c r="O6378" s="15" t="n">
        <f aca="false">N6378*L6378</f>
        <v>0</v>
      </c>
      <c r="P6378" s="15" t="n">
        <f aca="false">N6378-O6378</f>
        <v>131.8</v>
      </c>
      <c r="Q6378" s="15" t="n">
        <f aca="false">J6378*INDEX(dProdutos!$F$2:$F$47,MATCH(E6378,dProdutos!$A$2:$A$47,0))</f>
        <v>59.36</v>
      </c>
      <c r="R6378" s="15" t="n">
        <f aca="false">IF(I6378="Cancelado",0,P6378-Q6378)</f>
        <v>72.44</v>
      </c>
      <c r="S6378" s="17" t="str">
        <f aca="false">INDEX(dProdutos!$D$2:$D$47,MATCH(E6378,dProdutos!$A$2:$A$47,0))</f>
        <v>Moda Masculina</v>
      </c>
    </row>
    <row r="6379" customFormat="false" ht="15" hidden="false" customHeight="false" outlineLevel="0" collapsed="false">
      <c r="A6379" s="17" t="s">
        <v>5410</v>
      </c>
      <c r="B6379" s="17" t="n">
        <v>1</v>
      </c>
      <c r="C6379" s="21" t="n">
        <v>46080</v>
      </c>
      <c r="D6379" s="17" t="s">
        <v>749</v>
      </c>
      <c r="E6379" s="17" t="s">
        <v>108</v>
      </c>
      <c r="F6379" s="17" t="s">
        <v>1487</v>
      </c>
      <c r="G6379" s="17" t="s">
        <v>60</v>
      </c>
      <c r="H6379" s="17" t="s">
        <v>1537</v>
      </c>
      <c r="I6379" s="17" t="s">
        <v>1524</v>
      </c>
      <c r="J6379" s="17" t="n">
        <v>2</v>
      </c>
      <c r="K6379" s="15" t="n">
        <v>265.9</v>
      </c>
      <c r="L6379" s="22" t="n">
        <v>0.05</v>
      </c>
      <c r="M6379" s="15" t="n">
        <v>26.17</v>
      </c>
      <c r="N6379" s="15" t="n">
        <f aca="false">J6379*K6379</f>
        <v>531.8</v>
      </c>
      <c r="O6379" s="15" t="n">
        <f aca="false">N6379*L6379</f>
        <v>26.59</v>
      </c>
      <c r="P6379" s="15" t="n">
        <f aca="false">N6379-O6379</f>
        <v>505.21</v>
      </c>
      <c r="Q6379" s="15" t="n">
        <f aca="false">J6379*INDEX(dProdutos!$F$2:$F$47,MATCH(E6379,dProdutos!$A$2:$A$47,0))</f>
        <v>311.24</v>
      </c>
      <c r="R6379" s="15" t="n">
        <f aca="false">IF(I6379="Cancelado",0,P6379-Q6379)</f>
        <v>193.97</v>
      </c>
      <c r="S6379" s="17" t="str">
        <f aca="false">INDEX(dProdutos!$D$2:$D$47,MATCH(E6379,dProdutos!$A$2:$A$47,0))</f>
        <v>Moda Masculina</v>
      </c>
    </row>
    <row r="6380" customFormat="false" ht="15" hidden="false" customHeight="false" outlineLevel="0" collapsed="false">
      <c r="A6380" s="17" t="s">
        <v>5411</v>
      </c>
      <c r="B6380" s="17" t="n">
        <v>1</v>
      </c>
      <c r="C6380" s="21" t="n">
        <v>46080</v>
      </c>
      <c r="D6380" s="17" t="s">
        <v>450</v>
      </c>
      <c r="E6380" s="17" t="s">
        <v>95</v>
      </c>
      <c r="F6380" s="17" t="s">
        <v>1493</v>
      </c>
      <c r="G6380" s="17" t="s">
        <v>61</v>
      </c>
      <c r="H6380" s="17" t="s">
        <v>1537</v>
      </c>
      <c r="I6380" s="17" t="s">
        <v>1524</v>
      </c>
      <c r="J6380" s="17" t="n">
        <v>1</v>
      </c>
      <c r="K6380" s="15" t="n">
        <v>77.9</v>
      </c>
      <c r="L6380" s="22" t="n">
        <v>0.15</v>
      </c>
      <c r="M6380" s="15" t="n">
        <v>17.34</v>
      </c>
      <c r="N6380" s="15" t="n">
        <f aca="false">J6380*K6380</f>
        <v>77.9</v>
      </c>
      <c r="O6380" s="15" t="n">
        <f aca="false">N6380*L6380</f>
        <v>11.685</v>
      </c>
      <c r="P6380" s="15" t="n">
        <f aca="false">N6380-O6380</f>
        <v>66.215</v>
      </c>
      <c r="Q6380" s="15" t="n">
        <f aca="false">J6380*INDEX(dProdutos!$F$2:$F$47,MATCH(E6380,dProdutos!$A$2:$A$47,0))</f>
        <v>36.71</v>
      </c>
      <c r="R6380" s="15" t="n">
        <f aca="false">IF(I6380="Cancelado",0,P6380-Q6380)</f>
        <v>29.505</v>
      </c>
      <c r="S6380" s="17" t="str">
        <f aca="false">INDEX(dProdutos!$D$2:$D$47,MATCH(E6380,dProdutos!$A$2:$A$47,0))</f>
        <v>Moda Feminina</v>
      </c>
    </row>
    <row r="6381" customFormat="false" ht="15" hidden="false" customHeight="false" outlineLevel="0" collapsed="false">
      <c r="A6381" s="17" t="s">
        <v>5412</v>
      </c>
      <c r="B6381" s="17" t="n">
        <v>1</v>
      </c>
      <c r="C6381" s="21" t="n">
        <v>46080</v>
      </c>
      <c r="D6381" s="17" t="s">
        <v>846</v>
      </c>
      <c r="E6381" s="17" t="s">
        <v>174</v>
      </c>
      <c r="F6381" s="17" t="s">
        <v>1503</v>
      </c>
      <c r="G6381" s="17" t="s">
        <v>59</v>
      </c>
      <c r="H6381" s="17" t="s">
        <v>1537</v>
      </c>
      <c r="I6381" s="17" t="s">
        <v>1524</v>
      </c>
      <c r="J6381" s="17" t="n">
        <v>1</v>
      </c>
      <c r="K6381" s="15" t="n">
        <v>250.9</v>
      </c>
      <c r="L6381" s="22" t="n">
        <v>0.05</v>
      </c>
      <c r="M6381" s="15" t="n">
        <v>20.35</v>
      </c>
      <c r="N6381" s="15" t="n">
        <f aca="false">J6381*K6381</f>
        <v>250.9</v>
      </c>
      <c r="O6381" s="15" t="n">
        <f aca="false">N6381*L6381</f>
        <v>12.545</v>
      </c>
      <c r="P6381" s="15" t="n">
        <f aca="false">N6381-O6381</f>
        <v>238.355</v>
      </c>
      <c r="Q6381" s="15" t="n">
        <f aca="false">J6381*INDEX(dProdutos!$F$2:$F$47,MATCH(E6381,dProdutos!$A$2:$A$47,0))</f>
        <v>151.28</v>
      </c>
      <c r="R6381" s="15" t="n">
        <f aca="false">IF(I6381="Cancelado",0,P6381-Q6381)</f>
        <v>87.075</v>
      </c>
      <c r="S6381" s="17" t="str">
        <f aca="false">INDEX(dProdutos!$D$2:$D$47,MATCH(E6381,dProdutos!$A$2:$A$47,0))</f>
        <v>Casa</v>
      </c>
    </row>
    <row r="6382" customFormat="false" ht="15" hidden="false" customHeight="false" outlineLevel="0" collapsed="false">
      <c r="A6382" s="17" t="s">
        <v>5412</v>
      </c>
      <c r="B6382" s="17" t="n">
        <v>2</v>
      </c>
      <c r="C6382" s="21" t="n">
        <v>46080</v>
      </c>
      <c r="D6382" s="17" t="s">
        <v>846</v>
      </c>
      <c r="E6382" s="17" t="s">
        <v>153</v>
      </c>
      <c r="F6382" s="17" t="s">
        <v>1503</v>
      </c>
      <c r="G6382" s="17" t="s">
        <v>59</v>
      </c>
      <c r="H6382" s="17" t="s">
        <v>1537</v>
      </c>
      <c r="I6382" s="17" t="s">
        <v>1524</v>
      </c>
      <c r="J6382" s="17" t="n">
        <v>1</v>
      </c>
      <c r="K6382" s="15" t="n">
        <v>165.9</v>
      </c>
      <c r="L6382" s="22" t="n">
        <v>0.05</v>
      </c>
      <c r="M6382" s="15" t="n">
        <v>0</v>
      </c>
      <c r="N6382" s="15" t="n">
        <f aca="false">J6382*K6382</f>
        <v>165.9</v>
      </c>
      <c r="O6382" s="15" t="n">
        <f aca="false">N6382*L6382</f>
        <v>8.295</v>
      </c>
      <c r="P6382" s="15" t="n">
        <f aca="false">N6382-O6382</f>
        <v>157.605</v>
      </c>
      <c r="Q6382" s="15" t="n">
        <f aca="false">J6382*INDEX(dProdutos!$F$2:$F$47,MATCH(E6382,dProdutos!$A$2:$A$47,0))</f>
        <v>67.28</v>
      </c>
      <c r="R6382" s="15" t="n">
        <f aca="false">IF(I6382="Cancelado",0,P6382-Q6382)</f>
        <v>90.325</v>
      </c>
      <c r="S6382" s="17" t="str">
        <f aca="false">INDEX(dProdutos!$D$2:$D$47,MATCH(E6382,dProdutos!$A$2:$A$47,0))</f>
        <v>Acessórios</v>
      </c>
    </row>
    <row r="6383" customFormat="false" ht="15" hidden="false" customHeight="false" outlineLevel="0" collapsed="false">
      <c r="A6383" s="17" t="s">
        <v>5413</v>
      </c>
      <c r="B6383" s="17" t="n">
        <v>1</v>
      </c>
      <c r="C6383" s="21" t="n">
        <v>46081</v>
      </c>
      <c r="D6383" s="17" t="s">
        <v>537</v>
      </c>
      <c r="E6383" s="17" t="s">
        <v>95</v>
      </c>
      <c r="F6383" s="17" t="s">
        <v>1493</v>
      </c>
      <c r="G6383" s="17" t="s">
        <v>61</v>
      </c>
      <c r="H6383" s="17" t="s">
        <v>1523</v>
      </c>
      <c r="I6383" s="17" t="s">
        <v>1524</v>
      </c>
      <c r="J6383" s="17" t="n">
        <v>1</v>
      </c>
      <c r="K6383" s="15" t="n">
        <v>77.9</v>
      </c>
      <c r="L6383" s="22" t="n">
        <v>0.05</v>
      </c>
      <c r="M6383" s="15" t="n">
        <v>27.17</v>
      </c>
      <c r="N6383" s="15" t="n">
        <f aca="false">J6383*K6383</f>
        <v>77.9</v>
      </c>
      <c r="O6383" s="15" t="n">
        <f aca="false">N6383*L6383</f>
        <v>3.895</v>
      </c>
      <c r="P6383" s="15" t="n">
        <f aca="false">N6383-O6383</f>
        <v>74.005</v>
      </c>
      <c r="Q6383" s="15" t="n">
        <f aca="false">J6383*INDEX(dProdutos!$F$2:$F$47,MATCH(E6383,dProdutos!$A$2:$A$47,0))</f>
        <v>36.71</v>
      </c>
      <c r="R6383" s="15" t="n">
        <f aca="false">IF(I6383="Cancelado",0,P6383-Q6383)</f>
        <v>37.295</v>
      </c>
      <c r="S6383" s="17" t="str">
        <f aca="false">INDEX(dProdutos!$D$2:$D$47,MATCH(E6383,dProdutos!$A$2:$A$47,0))</f>
        <v>Moda Feminina</v>
      </c>
    </row>
    <row r="6384" customFormat="false" ht="15" hidden="false" customHeight="false" outlineLevel="0" collapsed="false">
      <c r="A6384" s="17" t="s">
        <v>5414</v>
      </c>
      <c r="B6384" s="17" t="n">
        <v>1</v>
      </c>
      <c r="C6384" s="21" t="n">
        <v>46081</v>
      </c>
      <c r="D6384" s="17" t="s">
        <v>1383</v>
      </c>
      <c r="E6384" s="17" t="s">
        <v>162</v>
      </c>
      <c r="F6384" s="17" t="s">
        <v>1503</v>
      </c>
      <c r="G6384" s="17" t="s">
        <v>61</v>
      </c>
      <c r="H6384" s="17" t="s">
        <v>1537</v>
      </c>
      <c r="I6384" s="17" t="s">
        <v>1524</v>
      </c>
      <c r="J6384" s="17" t="n">
        <v>1</v>
      </c>
      <c r="K6384" s="15" t="n">
        <v>231.9</v>
      </c>
      <c r="L6384" s="22" t="n">
        <v>0</v>
      </c>
      <c r="M6384" s="15" t="n">
        <v>14.18</v>
      </c>
      <c r="N6384" s="15" t="n">
        <f aca="false">J6384*K6384</f>
        <v>231.9</v>
      </c>
      <c r="O6384" s="15" t="n">
        <f aca="false">N6384*L6384</f>
        <v>0</v>
      </c>
      <c r="P6384" s="15" t="n">
        <f aca="false">N6384-O6384</f>
        <v>231.9</v>
      </c>
      <c r="Q6384" s="15" t="n">
        <f aca="false">J6384*INDEX(dProdutos!$F$2:$F$47,MATCH(E6384,dProdutos!$A$2:$A$47,0))</f>
        <v>134.41</v>
      </c>
      <c r="R6384" s="15" t="n">
        <f aca="false">IF(I6384="Cancelado",0,P6384-Q6384)</f>
        <v>97.49</v>
      </c>
      <c r="S6384" s="17" t="str">
        <f aca="false">INDEX(dProdutos!$D$2:$D$47,MATCH(E6384,dProdutos!$A$2:$A$47,0))</f>
        <v>Casa</v>
      </c>
    </row>
    <row r="6385" customFormat="false" ht="15" hidden="false" customHeight="false" outlineLevel="0" collapsed="false">
      <c r="A6385" s="17" t="s">
        <v>5414</v>
      </c>
      <c r="B6385" s="17" t="n">
        <v>2</v>
      </c>
      <c r="C6385" s="21" t="n">
        <v>46081</v>
      </c>
      <c r="D6385" s="17" t="s">
        <v>1383</v>
      </c>
      <c r="E6385" s="17" t="s">
        <v>138</v>
      </c>
      <c r="F6385" s="17" t="s">
        <v>1503</v>
      </c>
      <c r="G6385" s="17" t="s">
        <v>61</v>
      </c>
      <c r="H6385" s="17" t="s">
        <v>1537</v>
      </c>
      <c r="I6385" s="17" t="s">
        <v>1524</v>
      </c>
      <c r="J6385" s="17" t="n">
        <v>1</v>
      </c>
      <c r="K6385" s="15" t="n">
        <v>231.9</v>
      </c>
      <c r="L6385" s="22" t="n">
        <v>0.05</v>
      </c>
      <c r="M6385" s="15" t="n">
        <v>0</v>
      </c>
      <c r="N6385" s="15" t="n">
        <f aca="false">J6385*K6385</f>
        <v>231.9</v>
      </c>
      <c r="O6385" s="15" t="n">
        <f aca="false">N6385*L6385</f>
        <v>11.595</v>
      </c>
      <c r="P6385" s="15" t="n">
        <f aca="false">N6385-O6385</f>
        <v>220.305</v>
      </c>
      <c r="Q6385" s="15" t="n">
        <f aca="false">J6385*INDEX(dProdutos!$F$2:$F$47,MATCH(E6385,dProdutos!$A$2:$A$47,0))</f>
        <v>132.21</v>
      </c>
      <c r="R6385" s="15" t="n">
        <f aca="false">IF(I6385="Cancelado",0,P6385-Q6385)</f>
        <v>88.095</v>
      </c>
      <c r="S6385" s="17" t="str">
        <f aca="false">INDEX(dProdutos!$D$2:$D$47,MATCH(E6385,dProdutos!$A$2:$A$47,0))</f>
        <v>Calçados</v>
      </c>
    </row>
    <row r="6386" customFormat="false" ht="15" hidden="false" customHeight="false" outlineLevel="0" collapsed="false">
      <c r="A6386" s="17" t="s">
        <v>5414</v>
      </c>
      <c r="B6386" s="17" t="n">
        <v>3</v>
      </c>
      <c r="C6386" s="21" t="n">
        <v>46081</v>
      </c>
      <c r="D6386" s="17" t="s">
        <v>1383</v>
      </c>
      <c r="E6386" s="17" t="s">
        <v>153</v>
      </c>
      <c r="F6386" s="17" t="s">
        <v>1503</v>
      </c>
      <c r="G6386" s="17" t="s">
        <v>61</v>
      </c>
      <c r="H6386" s="17" t="s">
        <v>1537</v>
      </c>
      <c r="I6386" s="17" t="s">
        <v>1524</v>
      </c>
      <c r="J6386" s="17" t="n">
        <v>2</v>
      </c>
      <c r="K6386" s="15" t="n">
        <v>165.9</v>
      </c>
      <c r="L6386" s="22" t="n">
        <v>0</v>
      </c>
      <c r="M6386" s="15" t="n">
        <v>0</v>
      </c>
      <c r="N6386" s="15" t="n">
        <f aca="false">J6386*K6386</f>
        <v>331.8</v>
      </c>
      <c r="O6386" s="15" t="n">
        <f aca="false">N6386*L6386</f>
        <v>0</v>
      </c>
      <c r="P6386" s="15" t="n">
        <f aca="false">N6386-O6386</f>
        <v>331.8</v>
      </c>
      <c r="Q6386" s="15" t="n">
        <f aca="false">J6386*INDEX(dProdutos!$F$2:$F$47,MATCH(E6386,dProdutos!$A$2:$A$47,0))</f>
        <v>134.56</v>
      </c>
      <c r="R6386" s="15" t="n">
        <f aca="false">IF(I6386="Cancelado",0,P6386-Q6386)</f>
        <v>197.24</v>
      </c>
      <c r="S6386" s="17" t="str">
        <f aca="false">INDEX(dProdutos!$D$2:$D$47,MATCH(E6386,dProdutos!$A$2:$A$47,0))</f>
        <v>Acessórios</v>
      </c>
    </row>
    <row r="6387" customFormat="false" ht="15" hidden="false" customHeight="false" outlineLevel="0" collapsed="false">
      <c r="A6387" s="17" t="s">
        <v>5415</v>
      </c>
      <c r="B6387" s="17" t="n">
        <v>1</v>
      </c>
      <c r="C6387" s="21" t="n">
        <v>46081</v>
      </c>
      <c r="D6387" s="17" t="s">
        <v>709</v>
      </c>
      <c r="E6387" s="17" t="s">
        <v>150</v>
      </c>
      <c r="F6387" s="17" t="s">
        <v>1499</v>
      </c>
      <c r="G6387" s="17" t="s">
        <v>60</v>
      </c>
      <c r="H6387" s="17" t="s">
        <v>1527</v>
      </c>
      <c r="I6387" s="17" t="s">
        <v>1541</v>
      </c>
      <c r="J6387" s="17" t="n">
        <v>1</v>
      </c>
      <c r="K6387" s="15" t="n">
        <v>71.9</v>
      </c>
      <c r="L6387" s="22" t="n">
        <v>0.05</v>
      </c>
      <c r="M6387" s="15" t="n">
        <v>29.81</v>
      </c>
      <c r="N6387" s="15" t="n">
        <f aca="false">J6387*K6387</f>
        <v>71.9</v>
      </c>
      <c r="O6387" s="15" t="n">
        <f aca="false">N6387*L6387</f>
        <v>3.595</v>
      </c>
      <c r="P6387" s="15" t="n">
        <f aca="false">N6387-O6387</f>
        <v>68.305</v>
      </c>
      <c r="Q6387" s="15" t="n">
        <f aca="false">J6387*INDEX(dProdutos!$F$2:$F$47,MATCH(E6387,dProdutos!$A$2:$A$47,0))</f>
        <v>27.38</v>
      </c>
      <c r="R6387" s="15" t="n">
        <f aca="false">IF(I6387="Cancelado",0,P6387-Q6387)</f>
        <v>40.925</v>
      </c>
      <c r="S6387" s="17" t="str">
        <f aca="false">INDEX(dProdutos!$D$2:$D$47,MATCH(E6387,dProdutos!$A$2:$A$47,0))</f>
        <v>Acessórios</v>
      </c>
    </row>
    <row r="6388" customFormat="false" ht="15" hidden="false" customHeight="false" outlineLevel="0" collapsed="false">
      <c r="A6388" s="17" t="s">
        <v>5416</v>
      </c>
      <c r="B6388" s="17" t="n">
        <v>1</v>
      </c>
      <c r="C6388" s="21" t="n">
        <v>46082</v>
      </c>
      <c r="D6388" s="17" t="s">
        <v>996</v>
      </c>
      <c r="E6388" s="17" t="s">
        <v>114</v>
      </c>
      <c r="F6388" s="17" t="s">
        <v>1501</v>
      </c>
      <c r="G6388" s="17" t="s">
        <v>63</v>
      </c>
      <c r="H6388" s="17" t="s">
        <v>1527</v>
      </c>
      <c r="I6388" s="17" t="s">
        <v>1524</v>
      </c>
      <c r="J6388" s="17" t="n">
        <v>1</v>
      </c>
      <c r="K6388" s="15" t="n">
        <v>202.9</v>
      </c>
      <c r="L6388" s="22" t="n">
        <v>0</v>
      </c>
      <c r="M6388" s="15" t="n">
        <v>0</v>
      </c>
      <c r="N6388" s="15" t="n">
        <f aca="false">J6388*K6388</f>
        <v>202.9</v>
      </c>
      <c r="O6388" s="15" t="n">
        <f aca="false">N6388*L6388</f>
        <v>0</v>
      </c>
      <c r="P6388" s="15" t="n">
        <f aca="false">N6388-O6388</f>
        <v>202.9</v>
      </c>
      <c r="Q6388" s="15" t="n">
        <f aca="false">J6388*INDEX(dProdutos!$F$2:$F$47,MATCH(E6388,dProdutos!$A$2:$A$47,0))</f>
        <v>110.39</v>
      </c>
      <c r="R6388" s="15" t="n">
        <f aca="false">IF(I6388="Cancelado",0,P6388-Q6388)</f>
        <v>92.51</v>
      </c>
      <c r="S6388" s="17" t="str">
        <f aca="false">INDEX(dProdutos!$D$2:$D$47,MATCH(E6388,dProdutos!$A$2:$A$47,0))</f>
        <v>Moda Masculina</v>
      </c>
    </row>
    <row r="6389" customFormat="false" ht="15" hidden="false" customHeight="false" outlineLevel="0" collapsed="false">
      <c r="A6389" s="17" t="s">
        <v>5417</v>
      </c>
      <c r="B6389" s="17" t="n">
        <v>1</v>
      </c>
      <c r="C6389" s="21" t="n">
        <v>46082</v>
      </c>
      <c r="D6389" s="17" t="s">
        <v>812</v>
      </c>
      <c r="E6389" s="17" t="s">
        <v>201</v>
      </c>
      <c r="F6389" s="17" t="s">
        <v>1493</v>
      </c>
      <c r="G6389" s="17" t="s">
        <v>62</v>
      </c>
      <c r="H6389" s="17" t="s">
        <v>1537</v>
      </c>
      <c r="I6389" s="17" t="s">
        <v>1524</v>
      </c>
      <c r="J6389" s="17" t="n">
        <v>1</v>
      </c>
      <c r="K6389" s="15" t="n">
        <v>236.9</v>
      </c>
      <c r="L6389" s="22" t="n">
        <v>0</v>
      </c>
      <c r="M6389" s="15" t="n">
        <v>13.85</v>
      </c>
      <c r="N6389" s="15" t="n">
        <f aca="false">J6389*K6389</f>
        <v>236.9</v>
      </c>
      <c r="O6389" s="15" t="n">
        <f aca="false">N6389*L6389</f>
        <v>0</v>
      </c>
      <c r="P6389" s="15" t="n">
        <f aca="false">N6389-O6389</f>
        <v>236.9</v>
      </c>
      <c r="Q6389" s="15" t="n">
        <f aca="false">J6389*INDEX(dProdutos!$F$2:$F$47,MATCH(E6389,dProdutos!$A$2:$A$47,0))</f>
        <v>96.23</v>
      </c>
      <c r="R6389" s="15" t="n">
        <f aca="false">IF(I6389="Cancelado",0,P6389-Q6389)</f>
        <v>140.67</v>
      </c>
      <c r="S6389" s="17" t="str">
        <f aca="false">INDEX(dProdutos!$D$2:$D$47,MATCH(E6389,dProdutos!$A$2:$A$47,0))</f>
        <v>Beleza</v>
      </c>
    </row>
    <row r="6390" customFormat="false" ht="15" hidden="false" customHeight="false" outlineLevel="0" collapsed="false">
      <c r="A6390" s="17" t="s">
        <v>5418</v>
      </c>
      <c r="B6390" s="17" t="n">
        <v>1</v>
      </c>
      <c r="C6390" s="21" t="n">
        <v>46082</v>
      </c>
      <c r="D6390" s="17" t="s">
        <v>1040</v>
      </c>
      <c r="E6390" s="17" t="s">
        <v>189</v>
      </c>
      <c r="F6390" s="17" t="s">
        <v>1495</v>
      </c>
      <c r="G6390" s="17" t="s">
        <v>62</v>
      </c>
      <c r="H6390" s="17" t="s">
        <v>1537</v>
      </c>
      <c r="I6390" s="17" t="s">
        <v>1524</v>
      </c>
      <c r="J6390" s="17" t="n">
        <v>1</v>
      </c>
      <c r="K6390" s="15" t="n">
        <v>138.9</v>
      </c>
      <c r="L6390" s="22" t="n">
        <v>0.2</v>
      </c>
      <c r="M6390" s="15" t="n">
        <v>0</v>
      </c>
      <c r="N6390" s="15" t="n">
        <f aca="false">J6390*K6390</f>
        <v>138.9</v>
      </c>
      <c r="O6390" s="15" t="n">
        <f aca="false">N6390*L6390</f>
        <v>27.78</v>
      </c>
      <c r="P6390" s="15" t="n">
        <f aca="false">N6390-O6390</f>
        <v>111.12</v>
      </c>
      <c r="Q6390" s="15" t="n">
        <f aca="false">J6390*INDEX(dProdutos!$F$2:$F$47,MATCH(E6390,dProdutos!$A$2:$A$47,0))</f>
        <v>68.96</v>
      </c>
      <c r="R6390" s="15" t="n">
        <f aca="false">IF(I6390="Cancelado",0,P6390-Q6390)</f>
        <v>42.16</v>
      </c>
      <c r="S6390" s="17" t="str">
        <f aca="false">INDEX(dProdutos!$D$2:$D$47,MATCH(E6390,dProdutos!$A$2:$A$47,0))</f>
        <v>Eletrônicos</v>
      </c>
    </row>
    <row r="6391" customFormat="false" ht="15" hidden="false" customHeight="false" outlineLevel="0" collapsed="false">
      <c r="A6391" s="17" t="s">
        <v>5418</v>
      </c>
      <c r="B6391" s="17" t="n">
        <v>2</v>
      </c>
      <c r="C6391" s="21" t="n">
        <v>46082</v>
      </c>
      <c r="D6391" s="17" t="s">
        <v>1040</v>
      </c>
      <c r="E6391" s="17" t="s">
        <v>105</v>
      </c>
      <c r="F6391" s="17" t="s">
        <v>1495</v>
      </c>
      <c r="G6391" s="17" t="s">
        <v>62</v>
      </c>
      <c r="H6391" s="17" t="s">
        <v>1537</v>
      </c>
      <c r="I6391" s="17" t="s">
        <v>1524</v>
      </c>
      <c r="J6391" s="17" t="n">
        <v>1</v>
      </c>
      <c r="K6391" s="15" t="n">
        <v>175.9</v>
      </c>
      <c r="L6391" s="22" t="n">
        <v>0.1</v>
      </c>
      <c r="M6391" s="15" t="n">
        <v>0</v>
      </c>
      <c r="N6391" s="15" t="n">
        <f aca="false">J6391*K6391</f>
        <v>175.9</v>
      </c>
      <c r="O6391" s="15" t="n">
        <f aca="false">N6391*L6391</f>
        <v>17.59</v>
      </c>
      <c r="P6391" s="15" t="n">
        <f aca="false">N6391-O6391</f>
        <v>158.31</v>
      </c>
      <c r="Q6391" s="15" t="n">
        <f aca="false">J6391*INDEX(dProdutos!$F$2:$F$47,MATCH(E6391,dProdutos!$A$2:$A$47,0))</f>
        <v>96.59</v>
      </c>
      <c r="R6391" s="15" t="n">
        <f aca="false">IF(I6391="Cancelado",0,P6391-Q6391)</f>
        <v>61.72</v>
      </c>
      <c r="S6391" s="17" t="str">
        <f aca="false">INDEX(dProdutos!$D$2:$D$47,MATCH(E6391,dProdutos!$A$2:$A$47,0))</f>
        <v>Moda Masculina</v>
      </c>
    </row>
    <row r="6392" customFormat="false" ht="15" hidden="false" customHeight="false" outlineLevel="0" collapsed="false">
      <c r="A6392" s="17" t="s">
        <v>5419</v>
      </c>
      <c r="B6392" s="17" t="n">
        <v>1</v>
      </c>
      <c r="C6392" s="21" t="n">
        <v>46082</v>
      </c>
      <c r="D6392" s="17" t="s">
        <v>1332</v>
      </c>
      <c r="E6392" s="17" t="s">
        <v>95</v>
      </c>
      <c r="F6392" s="17" t="s">
        <v>1499</v>
      </c>
      <c r="G6392" s="17" t="s">
        <v>59</v>
      </c>
      <c r="H6392" s="17" t="s">
        <v>1537</v>
      </c>
      <c r="I6392" s="17" t="s">
        <v>1524</v>
      </c>
      <c r="J6392" s="17" t="n">
        <v>1</v>
      </c>
      <c r="K6392" s="15" t="n">
        <v>77.9</v>
      </c>
      <c r="L6392" s="22" t="n">
        <v>0.1</v>
      </c>
      <c r="M6392" s="15" t="n">
        <v>0</v>
      </c>
      <c r="N6392" s="15" t="n">
        <f aca="false">J6392*K6392</f>
        <v>77.9</v>
      </c>
      <c r="O6392" s="15" t="n">
        <f aca="false">N6392*L6392</f>
        <v>7.79</v>
      </c>
      <c r="P6392" s="15" t="n">
        <f aca="false">N6392-O6392</f>
        <v>70.11</v>
      </c>
      <c r="Q6392" s="15" t="n">
        <f aca="false">J6392*INDEX(dProdutos!$F$2:$F$47,MATCH(E6392,dProdutos!$A$2:$A$47,0))</f>
        <v>36.71</v>
      </c>
      <c r="R6392" s="15" t="n">
        <f aca="false">IF(I6392="Cancelado",0,P6392-Q6392)</f>
        <v>33.4</v>
      </c>
      <c r="S6392" s="17" t="str">
        <f aca="false">INDEX(dProdutos!$D$2:$D$47,MATCH(E6392,dProdutos!$A$2:$A$47,0))</f>
        <v>Moda Feminina</v>
      </c>
    </row>
    <row r="6393" customFormat="false" ht="15" hidden="false" customHeight="false" outlineLevel="0" collapsed="false">
      <c r="A6393" s="17" t="s">
        <v>5419</v>
      </c>
      <c r="B6393" s="17" t="n">
        <v>2</v>
      </c>
      <c r="C6393" s="21" t="n">
        <v>46082</v>
      </c>
      <c r="D6393" s="17" t="s">
        <v>1332</v>
      </c>
      <c r="E6393" s="17" t="s">
        <v>105</v>
      </c>
      <c r="F6393" s="17" t="s">
        <v>1499</v>
      </c>
      <c r="G6393" s="17" t="s">
        <v>59</v>
      </c>
      <c r="H6393" s="17" t="s">
        <v>1537</v>
      </c>
      <c r="I6393" s="17" t="s">
        <v>1524</v>
      </c>
      <c r="J6393" s="17" t="n">
        <v>1</v>
      </c>
      <c r="K6393" s="15" t="n">
        <v>175.9</v>
      </c>
      <c r="L6393" s="22" t="n">
        <v>0.05</v>
      </c>
      <c r="M6393" s="15" t="n">
        <v>0</v>
      </c>
      <c r="N6393" s="15" t="n">
        <f aca="false">J6393*K6393</f>
        <v>175.9</v>
      </c>
      <c r="O6393" s="15" t="n">
        <f aca="false">N6393*L6393</f>
        <v>8.795</v>
      </c>
      <c r="P6393" s="15" t="n">
        <f aca="false">N6393-O6393</f>
        <v>167.105</v>
      </c>
      <c r="Q6393" s="15" t="n">
        <f aca="false">J6393*INDEX(dProdutos!$F$2:$F$47,MATCH(E6393,dProdutos!$A$2:$A$47,0))</f>
        <v>96.59</v>
      </c>
      <c r="R6393" s="15" t="n">
        <f aca="false">IF(I6393="Cancelado",0,P6393-Q6393)</f>
        <v>70.515</v>
      </c>
      <c r="S6393" s="17" t="str">
        <f aca="false">INDEX(dProdutos!$D$2:$D$47,MATCH(E6393,dProdutos!$A$2:$A$47,0))</f>
        <v>Moda Masculina</v>
      </c>
    </row>
    <row r="6394" customFormat="false" ht="15" hidden="false" customHeight="false" outlineLevel="0" collapsed="false">
      <c r="A6394" s="17" t="s">
        <v>5420</v>
      </c>
      <c r="B6394" s="17" t="n">
        <v>1</v>
      </c>
      <c r="C6394" s="21" t="n">
        <v>46082</v>
      </c>
      <c r="D6394" s="17" t="s">
        <v>743</v>
      </c>
      <c r="E6394" s="17" t="s">
        <v>95</v>
      </c>
      <c r="F6394" s="17" t="s">
        <v>1499</v>
      </c>
      <c r="G6394" s="17" t="s">
        <v>62</v>
      </c>
      <c r="H6394" s="17" t="s">
        <v>1523</v>
      </c>
      <c r="I6394" s="17" t="s">
        <v>1524</v>
      </c>
      <c r="J6394" s="17" t="n">
        <v>1</v>
      </c>
      <c r="K6394" s="15" t="n">
        <v>77.9</v>
      </c>
      <c r="L6394" s="22" t="n">
        <v>0.1</v>
      </c>
      <c r="M6394" s="15" t="n">
        <v>34.44</v>
      </c>
      <c r="N6394" s="15" t="n">
        <f aca="false">J6394*K6394</f>
        <v>77.9</v>
      </c>
      <c r="O6394" s="15" t="n">
        <f aca="false">N6394*L6394</f>
        <v>7.79</v>
      </c>
      <c r="P6394" s="15" t="n">
        <f aca="false">N6394-O6394</f>
        <v>70.11</v>
      </c>
      <c r="Q6394" s="15" t="n">
        <f aca="false">J6394*INDEX(dProdutos!$F$2:$F$47,MATCH(E6394,dProdutos!$A$2:$A$47,0))</f>
        <v>36.71</v>
      </c>
      <c r="R6394" s="15" t="n">
        <f aca="false">IF(I6394="Cancelado",0,P6394-Q6394)</f>
        <v>33.4</v>
      </c>
      <c r="S6394" s="17" t="str">
        <f aca="false">INDEX(dProdutos!$D$2:$D$47,MATCH(E6394,dProdutos!$A$2:$A$47,0))</f>
        <v>Moda Feminina</v>
      </c>
    </row>
    <row r="6395" customFormat="false" ht="15" hidden="false" customHeight="false" outlineLevel="0" collapsed="false">
      <c r="A6395" s="17" t="s">
        <v>5421</v>
      </c>
      <c r="B6395" s="17" t="n">
        <v>1</v>
      </c>
      <c r="C6395" s="21" t="n">
        <v>46082</v>
      </c>
      <c r="D6395" s="17" t="s">
        <v>618</v>
      </c>
      <c r="E6395" s="17" t="s">
        <v>95</v>
      </c>
      <c r="F6395" s="17" t="s">
        <v>1493</v>
      </c>
      <c r="G6395" s="17" t="s">
        <v>61</v>
      </c>
      <c r="H6395" s="17" t="s">
        <v>1537</v>
      </c>
      <c r="I6395" s="17" t="s">
        <v>1524</v>
      </c>
      <c r="J6395" s="17" t="n">
        <v>1</v>
      </c>
      <c r="K6395" s="15" t="n">
        <v>77.9</v>
      </c>
      <c r="L6395" s="22" t="n">
        <v>0.1</v>
      </c>
      <c r="M6395" s="15" t="n">
        <v>18.88</v>
      </c>
      <c r="N6395" s="15" t="n">
        <f aca="false">J6395*K6395</f>
        <v>77.9</v>
      </c>
      <c r="O6395" s="15" t="n">
        <f aca="false">N6395*L6395</f>
        <v>7.79</v>
      </c>
      <c r="P6395" s="15" t="n">
        <f aca="false">N6395-O6395</f>
        <v>70.11</v>
      </c>
      <c r="Q6395" s="15" t="n">
        <f aca="false">J6395*INDEX(dProdutos!$F$2:$F$47,MATCH(E6395,dProdutos!$A$2:$A$47,0))</f>
        <v>36.71</v>
      </c>
      <c r="R6395" s="15" t="n">
        <f aca="false">IF(I6395="Cancelado",0,P6395-Q6395)</f>
        <v>33.4</v>
      </c>
      <c r="S6395" s="17" t="str">
        <f aca="false">INDEX(dProdutos!$D$2:$D$47,MATCH(E6395,dProdutos!$A$2:$A$47,0))</f>
        <v>Moda Feminina</v>
      </c>
    </row>
    <row r="6396" customFormat="false" ht="15" hidden="false" customHeight="false" outlineLevel="0" collapsed="false">
      <c r="A6396" s="17" t="s">
        <v>5422</v>
      </c>
      <c r="B6396" s="17" t="n">
        <v>1</v>
      </c>
      <c r="C6396" s="21" t="n">
        <v>46082</v>
      </c>
      <c r="D6396" s="17" t="s">
        <v>1143</v>
      </c>
      <c r="E6396" s="17" t="s">
        <v>135</v>
      </c>
      <c r="F6396" s="17" t="s">
        <v>1497</v>
      </c>
      <c r="G6396" s="17" t="s">
        <v>62</v>
      </c>
      <c r="H6396" s="17" t="s">
        <v>1523</v>
      </c>
      <c r="I6396" s="17" t="s">
        <v>1524</v>
      </c>
      <c r="J6396" s="17" t="n">
        <v>1</v>
      </c>
      <c r="K6396" s="15" t="n">
        <v>200.9</v>
      </c>
      <c r="L6396" s="22" t="n">
        <v>0</v>
      </c>
      <c r="M6396" s="15" t="n">
        <v>26.44</v>
      </c>
      <c r="N6396" s="15" t="n">
        <f aca="false">J6396*K6396</f>
        <v>200.9</v>
      </c>
      <c r="O6396" s="15" t="n">
        <f aca="false">N6396*L6396</f>
        <v>0</v>
      </c>
      <c r="P6396" s="15" t="n">
        <f aca="false">N6396-O6396</f>
        <v>200.9</v>
      </c>
      <c r="Q6396" s="15" t="n">
        <f aca="false">J6396*INDEX(dProdutos!$F$2:$F$47,MATCH(E6396,dProdutos!$A$2:$A$47,0))</f>
        <v>80.73</v>
      </c>
      <c r="R6396" s="15" t="n">
        <f aca="false">IF(I6396="Cancelado",0,P6396-Q6396)</f>
        <v>120.17</v>
      </c>
      <c r="S6396" s="17" t="str">
        <f aca="false">INDEX(dProdutos!$D$2:$D$47,MATCH(E6396,dProdutos!$A$2:$A$47,0))</f>
        <v>Calçados</v>
      </c>
    </row>
    <row r="6397" customFormat="false" ht="15" hidden="false" customHeight="false" outlineLevel="0" collapsed="false">
      <c r="A6397" s="17" t="s">
        <v>5422</v>
      </c>
      <c r="B6397" s="17" t="n">
        <v>2</v>
      </c>
      <c r="C6397" s="21" t="n">
        <v>46082</v>
      </c>
      <c r="D6397" s="17" t="s">
        <v>1143</v>
      </c>
      <c r="E6397" s="17" t="s">
        <v>213</v>
      </c>
      <c r="F6397" s="17" t="s">
        <v>1497</v>
      </c>
      <c r="G6397" s="17" t="s">
        <v>62</v>
      </c>
      <c r="H6397" s="17" t="s">
        <v>1523</v>
      </c>
      <c r="I6397" s="17" t="s">
        <v>1524</v>
      </c>
      <c r="J6397" s="17" t="n">
        <v>1</v>
      </c>
      <c r="K6397" s="15" t="n">
        <v>153.9</v>
      </c>
      <c r="L6397" s="22" t="n">
        <v>0</v>
      </c>
      <c r="M6397" s="15" t="n">
        <v>0</v>
      </c>
      <c r="N6397" s="15" t="n">
        <f aca="false">J6397*K6397</f>
        <v>153.9</v>
      </c>
      <c r="O6397" s="15" t="n">
        <f aca="false">N6397*L6397</f>
        <v>0</v>
      </c>
      <c r="P6397" s="15" t="n">
        <f aca="false">N6397-O6397</f>
        <v>153.9</v>
      </c>
      <c r="Q6397" s="15" t="n">
        <f aca="false">J6397*INDEX(dProdutos!$F$2:$F$47,MATCH(E6397,dProdutos!$A$2:$A$47,0))</f>
        <v>90.42</v>
      </c>
      <c r="R6397" s="15" t="n">
        <f aca="false">IF(I6397="Cancelado",0,P6397-Q6397)</f>
        <v>63.48</v>
      </c>
      <c r="S6397" s="17" t="str">
        <f aca="false">INDEX(dProdutos!$D$2:$D$47,MATCH(E6397,dProdutos!$A$2:$A$47,0))</f>
        <v>Beleza</v>
      </c>
    </row>
    <row r="6398" customFormat="false" ht="15" hidden="false" customHeight="false" outlineLevel="0" collapsed="false">
      <c r="A6398" s="17" t="s">
        <v>5423</v>
      </c>
      <c r="B6398" s="17" t="n">
        <v>1</v>
      </c>
      <c r="C6398" s="21" t="n">
        <v>46083</v>
      </c>
      <c r="D6398" s="17" t="s">
        <v>828</v>
      </c>
      <c r="E6398" s="17" t="s">
        <v>183</v>
      </c>
      <c r="F6398" s="17" t="s">
        <v>1487</v>
      </c>
      <c r="G6398" s="17" t="s">
        <v>61</v>
      </c>
      <c r="H6398" s="17" t="s">
        <v>1537</v>
      </c>
      <c r="I6398" s="17" t="s">
        <v>1524</v>
      </c>
      <c r="J6398" s="17" t="n">
        <v>1</v>
      </c>
      <c r="K6398" s="15" t="n">
        <v>121.9</v>
      </c>
      <c r="L6398" s="22" t="n">
        <v>0.05</v>
      </c>
      <c r="M6398" s="15" t="n">
        <v>30.15</v>
      </c>
      <c r="N6398" s="15" t="n">
        <f aca="false">J6398*K6398</f>
        <v>121.9</v>
      </c>
      <c r="O6398" s="15" t="n">
        <f aca="false">N6398*L6398</f>
        <v>6.095</v>
      </c>
      <c r="P6398" s="15" t="n">
        <f aca="false">N6398-O6398</f>
        <v>115.805</v>
      </c>
      <c r="Q6398" s="15" t="n">
        <f aca="false">J6398*INDEX(dProdutos!$F$2:$F$47,MATCH(E6398,dProdutos!$A$2:$A$47,0))</f>
        <v>52.76</v>
      </c>
      <c r="R6398" s="15" t="n">
        <f aca="false">IF(I6398="Cancelado",0,P6398-Q6398)</f>
        <v>63.045</v>
      </c>
      <c r="S6398" s="17" t="str">
        <f aca="false">INDEX(dProdutos!$D$2:$D$47,MATCH(E6398,dProdutos!$A$2:$A$47,0))</f>
        <v>Eletrônicos</v>
      </c>
    </row>
    <row r="6399" customFormat="false" ht="15" hidden="false" customHeight="false" outlineLevel="0" collapsed="false">
      <c r="A6399" s="17" t="s">
        <v>5423</v>
      </c>
      <c r="B6399" s="17" t="n">
        <v>2</v>
      </c>
      <c r="C6399" s="21" t="n">
        <v>46083</v>
      </c>
      <c r="D6399" s="17" t="s">
        <v>828</v>
      </c>
      <c r="E6399" s="17" t="s">
        <v>117</v>
      </c>
      <c r="F6399" s="17" t="s">
        <v>1487</v>
      </c>
      <c r="G6399" s="17" t="s">
        <v>61</v>
      </c>
      <c r="H6399" s="17" t="s">
        <v>1537</v>
      </c>
      <c r="I6399" s="17" t="s">
        <v>1524</v>
      </c>
      <c r="J6399" s="17" t="n">
        <v>2</v>
      </c>
      <c r="K6399" s="15" t="n">
        <v>166.9</v>
      </c>
      <c r="L6399" s="22" t="n">
        <v>0</v>
      </c>
      <c r="M6399" s="15" t="n">
        <v>0</v>
      </c>
      <c r="N6399" s="15" t="n">
        <f aca="false">J6399*K6399</f>
        <v>333.8</v>
      </c>
      <c r="O6399" s="15" t="n">
        <f aca="false">N6399*L6399</f>
        <v>0</v>
      </c>
      <c r="P6399" s="15" t="n">
        <f aca="false">N6399-O6399</f>
        <v>333.8</v>
      </c>
      <c r="Q6399" s="15" t="n">
        <f aca="false">J6399*INDEX(dProdutos!$F$2:$F$47,MATCH(E6399,dProdutos!$A$2:$A$47,0))</f>
        <v>146.46</v>
      </c>
      <c r="R6399" s="15" t="n">
        <f aca="false">IF(I6399="Cancelado",0,P6399-Q6399)</f>
        <v>187.34</v>
      </c>
      <c r="S6399" s="17" t="str">
        <f aca="false">INDEX(dProdutos!$D$2:$D$47,MATCH(E6399,dProdutos!$A$2:$A$47,0))</f>
        <v>Moda Masculina</v>
      </c>
    </row>
    <row r="6400" customFormat="false" ht="15" hidden="false" customHeight="false" outlineLevel="0" collapsed="false">
      <c r="A6400" s="17" t="s">
        <v>5424</v>
      </c>
      <c r="B6400" s="17" t="n">
        <v>1</v>
      </c>
      <c r="C6400" s="21" t="n">
        <v>46083</v>
      </c>
      <c r="D6400" s="17" t="s">
        <v>923</v>
      </c>
      <c r="E6400" s="17" t="s">
        <v>207</v>
      </c>
      <c r="F6400" s="17" t="s">
        <v>1490</v>
      </c>
      <c r="G6400" s="17" t="s">
        <v>59</v>
      </c>
      <c r="H6400" s="17" t="s">
        <v>1537</v>
      </c>
      <c r="I6400" s="17" t="s">
        <v>1524</v>
      </c>
      <c r="J6400" s="17" t="n">
        <v>1</v>
      </c>
      <c r="K6400" s="15" t="n">
        <v>143.9</v>
      </c>
      <c r="L6400" s="22" t="n">
        <v>0.05</v>
      </c>
      <c r="M6400" s="15" t="n">
        <v>11.51</v>
      </c>
      <c r="N6400" s="15" t="n">
        <f aca="false">J6400*K6400</f>
        <v>143.9</v>
      </c>
      <c r="O6400" s="15" t="n">
        <f aca="false">N6400*L6400</f>
        <v>7.195</v>
      </c>
      <c r="P6400" s="15" t="n">
        <f aca="false">N6400-O6400</f>
        <v>136.705</v>
      </c>
      <c r="Q6400" s="15" t="n">
        <f aca="false">J6400*INDEX(dProdutos!$F$2:$F$47,MATCH(E6400,dProdutos!$A$2:$A$47,0))</f>
        <v>84.43</v>
      </c>
      <c r="R6400" s="15" t="n">
        <f aca="false">IF(I6400="Cancelado",0,P6400-Q6400)</f>
        <v>52.275</v>
      </c>
      <c r="S6400" s="17" t="str">
        <f aca="false">INDEX(dProdutos!$D$2:$D$47,MATCH(E6400,dProdutos!$A$2:$A$47,0))</f>
        <v>Beleza</v>
      </c>
    </row>
    <row r="6401" customFormat="false" ht="15" hidden="false" customHeight="false" outlineLevel="0" collapsed="false">
      <c r="A6401" s="17" t="s">
        <v>5424</v>
      </c>
      <c r="B6401" s="17" t="n">
        <v>2</v>
      </c>
      <c r="C6401" s="21" t="n">
        <v>46083</v>
      </c>
      <c r="D6401" s="17" t="s">
        <v>923</v>
      </c>
      <c r="E6401" s="17" t="s">
        <v>150</v>
      </c>
      <c r="F6401" s="17" t="s">
        <v>1490</v>
      </c>
      <c r="G6401" s="17" t="s">
        <v>59</v>
      </c>
      <c r="H6401" s="17" t="s">
        <v>1537</v>
      </c>
      <c r="I6401" s="17" t="s">
        <v>1524</v>
      </c>
      <c r="J6401" s="17" t="n">
        <v>1</v>
      </c>
      <c r="K6401" s="15" t="n">
        <v>71.9</v>
      </c>
      <c r="L6401" s="22" t="n">
        <v>0.05</v>
      </c>
      <c r="M6401" s="15" t="n">
        <v>0</v>
      </c>
      <c r="N6401" s="15" t="n">
        <f aca="false">J6401*K6401</f>
        <v>71.9</v>
      </c>
      <c r="O6401" s="15" t="n">
        <f aca="false">N6401*L6401</f>
        <v>3.595</v>
      </c>
      <c r="P6401" s="15" t="n">
        <f aca="false">N6401-O6401</f>
        <v>68.305</v>
      </c>
      <c r="Q6401" s="15" t="n">
        <f aca="false">J6401*INDEX(dProdutos!$F$2:$F$47,MATCH(E6401,dProdutos!$A$2:$A$47,0))</f>
        <v>27.38</v>
      </c>
      <c r="R6401" s="15" t="n">
        <f aca="false">IF(I6401="Cancelado",0,P6401-Q6401)</f>
        <v>40.925</v>
      </c>
      <c r="S6401" s="17" t="str">
        <f aca="false">INDEX(dProdutos!$D$2:$D$47,MATCH(E6401,dProdutos!$A$2:$A$47,0))</f>
        <v>Acessórios</v>
      </c>
    </row>
    <row r="6402" customFormat="false" ht="15" hidden="false" customHeight="false" outlineLevel="0" collapsed="false">
      <c r="A6402" s="17" t="s">
        <v>5425</v>
      </c>
      <c r="B6402" s="17" t="n">
        <v>1</v>
      </c>
      <c r="C6402" s="21" t="n">
        <v>46083</v>
      </c>
      <c r="D6402" s="17" t="s">
        <v>1253</v>
      </c>
      <c r="E6402" s="17" t="s">
        <v>73</v>
      </c>
      <c r="F6402" s="17" t="s">
        <v>1493</v>
      </c>
      <c r="G6402" s="17" t="s">
        <v>59</v>
      </c>
      <c r="H6402" s="17" t="s">
        <v>1523</v>
      </c>
      <c r="I6402" s="17" t="s">
        <v>1524</v>
      </c>
      <c r="J6402" s="17" t="n">
        <v>1</v>
      </c>
      <c r="K6402" s="15" t="n">
        <v>179.9</v>
      </c>
      <c r="L6402" s="22" t="n">
        <v>0.15</v>
      </c>
      <c r="M6402" s="15" t="n">
        <v>0</v>
      </c>
      <c r="N6402" s="15" t="n">
        <f aca="false">J6402*K6402</f>
        <v>179.9</v>
      </c>
      <c r="O6402" s="15" t="n">
        <f aca="false">N6402*L6402</f>
        <v>26.985</v>
      </c>
      <c r="P6402" s="15" t="n">
        <f aca="false">N6402-O6402</f>
        <v>152.915</v>
      </c>
      <c r="Q6402" s="15" t="n">
        <f aca="false">J6402*INDEX(dProdutos!$F$2:$F$47,MATCH(E6402,dProdutos!$A$2:$A$47,0))</f>
        <v>69.44</v>
      </c>
      <c r="R6402" s="15" t="n">
        <f aca="false">IF(I6402="Cancelado",0,P6402-Q6402)</f>
        <v>83.475</v>
      </c>
      <c r="S6402" s="17" t="str">
        <f aca="false">INDEX(dProdutos!$D$2:$D$47,MATCH(E6402,dProdutos!$A$2:$A$47,0))</f>
        <v>Moda Feminina</v>
      </c>
    </row>
    <row r="6403" customFormat="false" ht="15" hidden="false" customHeight="false" outlineLevel="0" collapsed="false">
      <c r="A6403" s="17" t="s">
        <v>5426</v>
      </c>
      <c r="B6403" s="17" t="n">
        <v>1</v>
      </c>
      <c r="C6403" s="21" t="n">
        <v>46083</v>
      </c>
      <c r="D6403" s="17" t="s">
        <v>582</v>
      </c>
      <c r="E6403" s="17" t="s">
        <v>204</v>
      </c>
      <c r="F6403" s="17" t="s">
        <v>1497</v>
      </c>
      <c r="G6403" s="17" t="s">
        <v>64</v>
      </c>
      <c r="H6403" s="17" t="s">
        <v>1540</v>
      </c>
      <c r="I6403" s="17" t="s">
        <v>1524</v>
      </c>
      <c r="J6403" s="17" t="n">
        <v>1</v>
      </c>
      <c r="K6403" s="15" t="n">
        <v>64.9</v>
      </c>
      <c r="L6403" s="22" t="n">
        <v>0</v>
      </c>
      <c r="M6403" s="15" t="n">
        <v>28.77</v>
      </c>
      <c r="N6403" s="15" t="n">
        <f aca="false">J6403*K6403</f>
        <v>64.9</v>
      </c>
      <c r="O6403" s="15" t="n">
        <f aca="false">N6403*L6403</f>
        <v>0</v>
      </c>
      <c r="P6403" s="15" t="n">
        <f aca="false">N6403-O6403</f>
        <v>64.9</v>
      </c>
      <c r="Q6403" s="15" t="n">
        <f aca="false">J6403*INDEX(dProdutos!$F$2:$F$47,MATCH(E6403,dProdutos!$A$2:$A$47,0))</f>
        <v>27.52</v>
      </c>
      <c r="R6403" s="15" t="n">
        <f aca="false">IF(I6403="Cancelado",0,P6403-Q6403)</f>
        <v>37.38</v>
      </c>
      <c r="S6403" s="17" t="str">
        <f aca="false">INDEX(dProdutos!$D$2:$D$47,MATCH(E6403,dProdutos!$A$2:$A$47,0))</f>
        <v>Beleza</v>
      </c>
    </row>
    <row r="6404" customFormat="false" ht="15" hidden="false" customHeight="false" outlineLevel="0" collapsed="false">
      <c r="A6404" s="17" t="s">
        <v>5427</v>
      </c>
      <c r="B6404" s="17" t="n">
        <v>1</v>
      </c>
      <c r="C6404" s="21" t="n">
        <v>46083</v>
      </c>
      <c r="D6404" s="17" t="s">
        <v>549</v>
      </c>
      <c r="E6404" s="17" t="s">
        <v>186</v>
      </c>
      <c r="F6404" s="17" t="s">
        <v>1487</v>
      </c>
      <c r="G6404" s="17" t="s">
        <v>60</v>
      </c>
      <c r="H6404" s="17" t="s">
        <v>1537</v>
      </c>
      <c r="I6404" s="17" t="s">
        <v>1524</v>
      </c>
      <c r="J6404" s="17" t="n">
        <v>1</v>
      </c>
      <c r="K6404" s="15" t="n">
        <v>120.9</v>
      </c>
      <c r="L6404" s="22" t="n">
        <v>0.1</v>
      </c>
      <c r="M6404" s="15" t="n">
        <v>24.19</v>
      </c>
      <c r="N6404" s="15" t="n">
        <f aca="false">J6404*K6404</f>
        <v>120.9</v>
      </c>
      <c r="O6404" s="15" t="n">
        <f aca="false">N6404*L6404</f>
        <v>12.09</v>
      </c>
      <c r="P6404" s="15" t="n">
        <f aca="false">N6404-O6404</f>
        <v>108.81</v>
      </c>
      <c r="Q6404" s="15" t="n">
        <f aca="false">J6404*INDEX(dProdutos!$F$2:$F$47,MATCH(E6404,dProdutos!$A$2:$A$47,0))</f>
        <v>72.21</v>
      </c>
      <c r="R6404" s="15" t="n">
        <f aca="false">IF(I6404="Cancelado",0,P6404-Q6404)</f>
        <v>36.6</v>
      </c>
      <c r="S6404" s="17" t="str">
        <f aca="false">INDEX(dProdutos!$D$2:$D$47,MATCH(E6404,dProdutos!$A$2:$A$47,0))</f>
        <v>Eletrônicos</v>
      </c>
    </row>
    <row r="6405" customFormat="false" ht="15" hidden="false" customHeight="false" outlineLevel="0" collapsed="false">
      <c r="A6405" s="17" t="s">
        <v>5428</v>
      </c>
      <c r="B6405" s="17" t="n">
        <v>1</v>
      </c>
      <c r="C6405" s="21" t="n">
        <v>46083</v>
      </c>
      <c r="D6405" s="17" t="s">
        <v>514</v>
      </c>
      <c r="E6405" s="17" t="s">
        <v>144</v>
      </c>
      <c r="F6405" s="17" t="s">
        <v>1493</v>
      </c>
      <c r="G6405" s="17" t="s">
        <v>62</v>
      </c>
      <c r="H6405" s="17" t="s">
        <v>1523</v>
      </c>
      <c r="I6405" s="17" t="s">
        <v>1524</v>
      </c>
      <c r="J6405" s="17" t="n">
        <v>3</v>
      </c>
      <c r="K6405" s="15" t="n">
        <v>260.9</v>
      </c>
      <c r="L6405" s="22" t="n">
        <v>0.05</v>
      </c>
      <c r="M6405" s="15" t="n">
        <v>34.02</v>
      </c>
      <c r="N6405" s="15" t="n">
        <f aca="false">J6405*K6405</f>
        <v>782.7</v>
      </c>
      <c r="O6405" s="15" t="n">
        <f aca="false">N6405*L6405</f>
        <v>39.135</v>
      </c>
      <c r="P6405" s="15" t="n">
        <f aca="false">N6405-O6405</f>
        <v>743.565</v>
      </c>
      <c r="Q6405" s="15" t="n">
        <f aca="false">J6405*INDEX(dProdutos!$F$2:$F$47,MATCH(E6405,dProdutos!$A$2:$A$47,0))</f>
        <v>299.58</v>
      </c>
      <c r="R6405" s="15" t="n">
        <f aca="false">IF(I6405="Cancelado",0,P6405-Q6405)</f>
        <v>443.985</v>
      </c>
      <c r="S6405" s="17" t="str">
        <f aca="false">INDEX(dProdutos!$D$2:$D$47,MATCH(E6405,dProdutos!$A$2:$A$47,0))</f>
        <v>Acessórios</v>
      </c>
    </row>
    <row r="6406" customFormat="false" ht="15" hidden="false" customHeight="false" outlineLevel="0" collapsed="false">
      <c r="A6406" s="17" t="s">
        <v>5429</v>
      </c>
      <c r="B6406" s="17" t="n">
        <v>1</v>
      </c>
      <c r="C6406" s="21" t="n">
        <v>46083</v>
      </c>
      <c r="D6406" s="17" t="s">
        <v>1334</v>
      </c>
      <c r="E6406" s="17" t="s">
        <v>177</v>
      </c>
      <c r="F6406" s="17" t="s">
        <v>1503</v>
      </c>
      <c r="G6406" s="17" t="s">
        <v>62</v>
      </c>
      <c r="H6406" s="17" t="s">
        <v>1537</v>
      </c>
      <c r="I6406" s="17" t="s">
        <v>1524</v>
      </c>
      <c r="J6406" s="17" t="n">
        <v>1</v>
      </c>
      <c r="K6406" s="15" t="n">
        <v>257.9</v>
      </c>
      <c r="L6406" s="22" t="n">
        <v>0.2</v>
      </c>
      <c r="M6406" s="15" t="n">
        <v>34.37</v>
      </c>
      <c r="N6406" s="15" t="n">
        <f aca="false">J6406*K6406</f>
        <v>257.9</v>
      </c>
      <c r="O6406" s="15" t="n">
        <f aca="false">N6406*L6406</f>
        <v>51.58</v>
      </c>
      <c r="P6406" s="15" t="n">
        <f aca="false">N6406-O6406</f>
        <v>206.32</v>
      </c>
      <c r="Q6406" s="15" t="n">
        <f aca="false">J6406*INDEX(dProdutos!$F$2:$F$47,MATCH(E6406,dProdutos!$A$2:$A$47,0))</f>
        <v>138.23</v>
      </c>
      <c r="R6406" s="15" t="n">
        <f aca="false">IF(I6406="Cancelado",0,P6406-Q6406)</f>
        <v>68.09</v>
      </c>
      <c r="S6406" s="17" t="str">
        <f aca="false">INDEX(dProdutos!$D$2:$D$47,MATCH(E6406,dProdutos!$A$2:$A$47,0))</f>
        <v>Casa</v>
      </c>
    </row>
    <row r="6407" customFormat="false" ht="15" hidden="false" customHeight="false" outlineLevel="0" collapsed="false">
      <c r="A6407" s="17" t="s">
        <v>5429</v>
      </c>
      <c r="B6407" s="17" t="n">
        <v>2</v>
      </c>
      <c r="C6407" s="21" t="n">
        <v>46083</v>
      </c>
      <c r="D6407" s="17" t="s">
        <v>1334</v>
      </c>
      <c r="E6407" s="17" t="s">
        <v>111</v>
      </c>
      <c r="F6407" s="17" t="s">
        <v>1503</v>
      </c>
      <c r="G6407" s="17" t="s">
        <v>62</v>
      </c>
      <c r="H6407" s="17" t="s">
        <v>1537</v>
      </c>
      <c r="I6407" s="17" t="s">
        <v>1524</v>
      </c>
      <c r="J6407" s="17" t="n">
        <v>1</v>
      </c>
      <c r="K6407" s="15" t="n">
        <v>188.9</v>
      </c>
      <c r="L6407" s="22" t="n">
        <v>0.15</v>
      </c>
      <c r="M6407" s="15" t="n">
        <v>0</v>
      </c>
      <c r="N6407" s="15" t="n">
        <f aca="false">J6407*K6407</f>
        <v>188.9</v>
      </c>
      <c r="O6407" s="15" t="n">
        <f aca="false">N6407*L6407</f>
        <v>28.335</v>
      </c>
      <c r="P6407" s="15" t="n">
        <f aca="false">N6407-O6407</f>
        <v>160.565</v>
      </c>
      <c r="Q6407" s="15" t="n">
        <f aca="false">J6407*INDEX(dProdutos!$F$2:$F$47,MATCH(E6407,dProdutos!$A$2:$A$47,0))</f>
        <v>88.32</v>
      </c>
      <c r="R6407" s="15" t="n">
        <f aca="false">IF(I6407="Cancelado",0,P6407-Q6407)</f>
        <v>72.245</v>
      </c>
      <c r="S6407" s="17" t="str">
        <f aca="false">INDEX(dProdutos!$D$2:$D$47,MATCH(E6407,dProdutos!$A$2:$A$47,0))</f>
        <v>Moda Masculina</v>
      </c>
    </row>
    <row r="6408" customFormat="false" ht="15" hidden="false" customHeight="false" outlineLevel="0" collapsed="false">
      <c r="A6408" s="17" t="s">
        <v>5429</v>
      </c>
      <c r="B6408" s="17" t="n">
        <v>3</v>
      </c>
      <c r="C6408" s="21" t="n">
        <v>46083</v>
      </c>
      <c r="D6408" s="17" t="s">
        <v>1334</v>
      </c>
      <c r="E6408" s="17" t="s">
        <v>85</v>
      </c>
      <c r="F6408" s="17" t="s">
        <v>1503</v>
      </c>
      <c r="G6408" s="17" t="s">
        <v>62</v>
      </c>
      <c r="H6408" s="17" t="s">
        <v>1537</v>
      </c>
      <c r="I6408" s="17" t="s">
        <v>1524</v>
      </c>
      <c r="J6408" s="17" t="n">
        <v>1</v>
      </c>
      <c r="K6408" s="15" t="n">
        <v>165.9</v>
      </c>
      <c r="L6408" s="22" t="n">
        <v>0</v>
      </c>
      <c r="M6408" s="15" t="n">
        <v>0</v>
      </c>
      <c r="N6408" s="15" t="n">
        <f aca="false">J6408*K6408</f>
        <v>165.9</v>
      </c>
      <c r="O6408" s="15" t="n">
        <f aca="false">N6408*L6408</f>
        <v>0</v>
      </c>
      <c r="P6408" s="15" t="n">
        <f aca="false">N6408-O6408</f>
        <v>165.9</v>
      </c>
      <c r="Q6408" s="15" t="n">
        <f aca="false">J6408*INDEX(dProdutos!$F$2:$F$47,MATCH(E6408,dProdutos!$A$2:$A$47,0))</f>
        <v>91.55</v>
      </c>
      <c r="R6408" s="15" t="n">
        <f aca="false">IF(I6408="Cancelado",0,P6408-Q6408)</f>
        <v>74.35</v>
      </c>
      <c r="S6408" s="17" t="str">
        <f aca="false">INDEX(dProdutos!$D$2:$D$47,MATCH(E6408,dProdutos!$A$2:$A$47,0))</f>
        <v>Moda Feminina</v>
      </c>
    </row>
    <row r="6409" customFormat="false" ht="15" hidden="false" customHeight="false" outlineLevel="0" collapsed="false">
      <c r="A6409" s="17" t="s">
        <v>5429</v>
      </c>
      <c r="B6409" s="17" t="n">
        <v>4</v>
      </c>
      <c r="C6409" s="21" t="n">
        <v>46083</v>
      </c>
      <c r="D6409" s="17" t="s">
        <v>1334</v>
      </c>
      <c r="E6409" s="17" t="s">
        <v>171</v>
      </c>
      <c r="F6409" s="17" t="s">
        <v>1503</v>
      </c>
      <c r="G6409" s="17" t="s">
        <v>62</v>
      </c>
      <c r="H6409" s="17" t="s">
        <v>1537</v>
      </c>
      <c r="I6409" s="17" t="s">
        <v>1524</v>
      </c>
      <c r="J6409" s="17" t="n">
        <v>1</v>
      </c>
      <c r="K6409" s="15" t="n">
        <v>246.9</v>
      </c>
      <c r="L6409" s="22" t="n">
        <v>0</v>
      </c>
      <c r="M6409" s="15" t="n">
        <v>0</v>
      </c>
      <c r="N6409" s="15" t="n">
        <f aca="false">J6409*K6409</f>
        <v>246.9</v>
      </c>
      <c r="O6409" s="15" t="n">
        <f aca="false">N6409*L6409</f>
        <v>0</v>
      </c>
      <c r="P6409" s="15" t="n">
        <f aca="false">N6409-O6409</f>
        <v>246.9</v>
      </c>
      <c r="Q6409" s="15" t="n">
        <f aca="false">J6409*INDEX(dProdutos!$F$2:$F$47,MATCH(E6409,dProdutos!$A$2:$A$47,0))</f>
        <v>103.61</v>
      </c>
      <c r="R6409" s="15" t="n">
        <f aca="false">IF(I6409="Cancelado",0,P6409-Q6409)</f>
        <v>143.29</v>
      </c>
      <c r="S6409" s="17" t="str">
        <f aca="false">INDEX(dProdutos!$D$2:$D$47,MATCH(E6409,dProdutos!$A$2:$A$47,0))</f>
        <v>Casa</v>
      </c>
    </row>
    <row r="6410" customFormat="false" ht="15" hidden="false" customHeight="false" outlineLevel="0" collapsed="false">
      <c r="A6410" s="17" t="s">
        <v>5430</v>
      </c>
      <c r="B6410" s="17" t="n">
        <v>1</v>
      </c>
      <c r="C6410" s="21" t="n">
        <v>46083</v>
      </c>
      <c r="D6410" s="17" t="s">
        <v>962</v>
      </c>
      <c r="E6410" s="17" t="s">
        <v>138</v>
      </c>
      <c r="F6410" s="17" t="s">
        <v>1487</v>
      </c>
      <c r="G6410" s="17" t="s">
        <v>63</v>
      </c>
      <c r="H6410" s="17" t="s">
        <v>1537</v>
      </c>
      <c r="I6410" s="17" t="s">
        <v>1524</v>
      </c>
      <c r="J6410" s="17" t="n">
        <v>2</v>
      </c>
      <c r="K6410" s="15" t="n">
        <v>231.9</v>
      </c>
      <c r="L6410" s="22" t="n">
        <v>0</v>
      </c>
      <c r="M6410" s="15" t="n">
        <v>0</v>
      </c>
      <c r="N6410" s="15" t="n">
        <f aca="false">J6410*K6410</f>
        <v>463.8</v>
      </c>
      <c r="O6410" s="15" t="n">
        <f aca="false">N6410*L6410</f>
        <v>0</v>
      </c>
      <c r="P6410" s="15" t="n">
        <f aca="false">N6410-O6410</f>
        <v>463.8</v>
      </c>
      <c r="Q6410" s="15" t="n">
        <f aca="false">J6410*INDEX(dProdutos!$F$2:$F$47,MATCH(E6410,dProdutos!$A$2:$A$47,0))</f>
        <v>264.42</v>
      </c>
      <c r="R6410" s="15" t="n">
        <f aca="false">IF(I6410="Cancelado",0,P6410-Q6410)</f>
        <v>199.38</v>
      </c>
      <c r="S6410" s="17" t="str">
        <f aca="false">INDEX(dProdutos!$D$2:$D$47,MATCH(E6410,dProdutos!$A$2:$A$47,0))</f>
        <v>Calçados</v>
      </c>
    </row>
    <row r="6411" customFormat="false" ht="15" hidden="false" customHeight="false" outlineLevel="0" collapsed="false">
      <c r="A6411" s="17" t="s">
        <v>5431</v>
      </c>
      <c r="B6411" s="17" t="n">
        <v>1</v>
      </c>
      <c r="C6411" s="21" t="n">
        <v>46083</v>
      </c>
      <c r="D6411" s="17" t="s">
        <v>1448</v>
      </c>
      <c r="E6411" s="17" t="s">
        <v>144</v>
      </c>
      <c r="F6411" s="17" t="s">
        <v>1499</v>
      </c>
      <c r="G6411" s="17" t="s">
        <v>61</v>
      </c>
      <c r="H6411" s="17" t="s">
        <v>1537</v>
      </c>
      <c r="I6411" s="17" t="s">
        <v>1524</v>
      </c>
      <c r="J6411" s="17" t="n">
        <v>1</v>
      </c>
      <c r="K6411" s="15" t="n">
        <v>260.9</v>
      </c>
      <c r="L6411" s="22" t="n">
        <v>0</v>
      </c>
      <c r="M6411" s="15" t="n">
        <v>31.83</v>
      </c>
      <c r="N6411" s="15" t="n">
        <f aca="false">J6411*K6411</f>
        <v>260.9</v>
      </c>
      <c r="O6411" s="15" t="n">
        <f aca="false">N6411*L6411</f>
        <v>0</v>
      </c>
      <c r="P6411" s="15" t="n">
        <f aca="false">N6411-O6411</f>
        <v>260.9</v>
      </c>
      <c r="Q6411" s="15" t="n">
        <f aca="false">J6411*INDEX(dProdutos!$F$2:$F$47,MATCH(E6411,dProdutos!$A$2:$A$47,0))</f>
        <v>99.86</v>
      </c>
      <c r="R6411" s="15" t="n">
        <f aca="false">IF(I6411="Cancelado",0,P6411-Q6411)</f>
        <v>161.04</v>
      </c>
      <c r="S6411" s="17" t="str">
        <f aca="false">INDEX(dProdutos!$D$2:$D$47,MATCH(E6411,dProdutos!$A$2:$A$47,0))</f>
        <v>Acessórios</v>
      </c>
    </row>
    <row r="6412" customFormat="false" ht="15" hidden="false" customHeight="false" outlineLevel="0" collapsed="false">
      <c r="A6412" s="17" t="s">
        <v>5432</v>
      </c>
      <c r="B6412" s="17" t="n">
        <v>1</v>
      </c>
      <c r="C6412" s="21" t="n">
        <v>46083</v>
      </c>
      <c r="D6412" s="17" t="s">
        <v>720</v>
      </c>
      <c r="E6412" s="17" t="s">
        <v>177</v>
      </c>
      <c r="F6412" s="17" t="s">
        <v>1495</v>
      </c>
      <c r="G6412" s="17" t="s">
        <v>59</v>
      </c>
      <c r="H6412" s="17" t="s">
        <v>1523</v>
      </c>
      <c r="I6412" s="17" t="s">
        <v>1524</v>
      </c>
      <c r="J6412" s="17" t="n">
        <v>1</v>
      </c>
      <c r="K6412" s="15" t="n">
        <v>257.9</v>
      </c>
      <c r="L6412" s="22" t="n">
        <v>0</v>
      </c>
      <c r="M6412" s="15" t="n">
        <v>16.85</v>
      </c>
      <c r="N6412" s="15" t="n">
        <f aca="false">J6412*K6412</f>
        <v>257.9</v>
      </c>
      <c r="O6412" s="15" t="n">
        <f aca="false">N6412*L6412</f>
        <v>0</v>
      </c>
      <c r="P6412" s="15" t="n">
        <f aca="false">N6412-O6412</f>
        <v>257.9</v>
      </c>
      <c r="Q6412" s="15" t="n">
        <f aca="false">J6412*INDEX(dProdutos!$F$2:$F$47,MATCH(E6412,dProdutos!$A$2:$A$47,0))</f>
        <v>138.23</v>
      </c>
      <c r="R6412" s="15" t="n">
        <f aca="false">IF(I6412="Cancelado",0,P6412-Q6412)</f>
        <v>119.67</v>
      </c>
      <c r="S6412" s="17" t="str">
        <f aca="false">INDEX(dProdutos!$D$2:$D$47,MATCH(E6412,dProdutos!$A$2:$A$47,0))</f>
        <v>Casa</v>
      </c>
    </row>
    <row r="6413" customFormat="false" ht="15" hidden="false" customHeight="false" outlineLevel="0" collapsed="false">
      <c r="A6413" s="17" t="s">
        <v>5433</v>
      </c>
      <c r="B6413" s="17" t="n">
        <v>1</v>
      </c>
      <c r="C6413" s="21" t="n">
        <v>46083</v>
      </c>
      <c r="D6413" s="17" t="s">
        <v>1410</v>
      </c>
      <c r="E6413" s="17" t="s">
        <v>98</v>
      </c>
      <c r="F6413" s="17" t="s">
        <v>1490</v>
      </c>
      <c r="G6413" s="17" t="s">
        <v>62</v>
      </c>
      <c r="H6413" s="17" t="s">
        <v>1523</v>
      </c>
      <c r="I6413" s="17" t="s">
        <v>1524</v>
      </c>
      <c r="J6413" s="17" t="n">
        <v>1</v>
      </c>
      <c r="K6413" s="15" t="n">
        <v>108.9</v>
      </c>
      <c r="L6413" s="22" t="n">
        <v>0</v>
      </c>
      <c r="M6413" s="15" t="n">
        <v>0</v>
      </c>
      <c r="N6413" s="15" t="n">
        <f aca="false">J6413*K6413</f>
        <v>108.9</v>
      </c>
      <c r="O6413" s="15" t="n">
        <f aca="false">N6413*L6413</f>
        <v>0</v>
      </c>
      <c r="P6413" s="15" t="n">
        <f aca="false">N6413-O6413</f>
        <v>108.9</v>
      </c>
      <c r="Q6413" s="15" t="n">
        <f aca="false">J6413*INDEX(dProdutos!$F$2:$F$47,MATCH(E6413,dProdutos!$A$2:$A$47,0))</f>
        <v>42.52</v>
      </c>
      <c r="R6413" s="15" t="n">
        <f aca="false">IF(I6413="Cancelado",0,P6413-Q6413)</f>
        <v>66.38</v>
      </c>
      <c r="S6413" s="17" t="str">
        <f aca="false">INDEX(dProdutos!$D$2:$D$47,MATCH(E6413,dProdutos!$A$2:$A$47,0))</f>
        <v>Moda Feminina</v>
      </c>
    </row>
    <row r="6414" customFormat="false" ht="15" hidden="false" customHeight="false" outlineLevel="0" collapsed="false">
      <c r="A6414" s="17" t="s">
        <v>5434</v>
      </c>
      <c r="B6414" s="17" t="n">
        <v>1</v>
      </c>
      <c r="C6414" s="21" t="n">
        <v>46083</v>
      </c>
      <c r="D6414" s="17" t="s">
        <v>754</v>
      </c>
      <c r="E6414" s="17" t="s">
        <v>144</v>
      </c>
      <c r="F6414" s="17" t="s">
        <v>1495</v>
      </c>
      <c r="G6414" s="17" t="s">
        <v>63</v>
      </c>
      <c r="H6414" s="17" t="s">
        <v>1540</v>
      </c>
      <c r="I6414" s="17" t="s">
        <v>1524</v>
      </c>
      <c r="J6414" s="17" t="n">
        <v>2</v>
      </c>
      <c r="K6414" s="15" t="n">
        <v>260.9</v>
      </c>
      <c r="L6414" s="22" t="n">
        <v>0.1</v>
      </c>
      <c r="M6414" s="15" t="n">
        <v>30.88</v>
      </c>
      <c r="N6414" s="15" t="n">
        <f aca="false">J6414*K6414</f>
        <v>521.8</v>
      </c>
      <c r="O6414" s="15" t="n">
        <f aca="false">N6414*L6414</f>
        <v>52.18</v>
      </c>
      <c r="P6414" s="15" t="n">
        <f aca="false">N6414-O6414</f>
        <v>469.62</v>
      </c>
      <c r="Q6414" s="15" t="n">
        <f aca="false">J6414*INDEX(dProdutos!$F$2:$F$47,MATCH(E6414,dProdutos!$A$2:$A$47,0))</f>
        <v>199.72</v>
      </c>
      <c r="R6414" s="15" t="n">
        <f aca="false">IF(I6414="Cancelado",0,P6414-Q6414)</f>
        <v>269.9</v>
      </c>
      <c r="S6414" s="17" t="str">
        <f aca="false">INDEX(dProdutos!$D$2:$D$47,MATCH(E6414,dProdutos!$A$2:$A$47,0))</f>
        <v>Acessórios</v>
      </c>
    </row>
    <row r="6415" customFormat="false" ht="15" hidden="false" customHeight="false" outlineLevel="0" collapsed="false">
      <c r="A6415" s="17" t="s">
        <v>5435</v>
      </c>
      <c r="B6415" s="17" t="n">
        <v>1</v>
      </c>
      <c r="C6415" s="21" t="n">
        <v>46084</v>
      </c>
      <c r="D6415" s="17" t="s">
        <v>318</v>
      </c>
      <c r="E6415" s="17" t="s">
        <v>98</v>
      </c>
      <c r="F6415" s="17" t="s">
        <v>1487</v>
      </c>
      <c r="G6415" s="17" t="s">
        <v>62</v>
      </c>
      <c r="H6415" s="17" t="s">
        <v>1537</v>
      </c>
      <c r="I6415" s="17" t="s">
        <v>1524</v>
      </c>
      <c r="J6415" s="17" t="n">
        <v>1</v>
      </c>
      <c r="K6415" s="15" t="n">
        <v>108.9</v>
      </c>
      <c r="L6415" s="22" t="n">
        <v>0</v>
      </c>
      <c r="M6415" s="15" t="n">
        <v>24.7</v>
      </c>
      <c r="N6415" s="15" t="n">
        <f aca="false">J6415*K6415</f>
        <v>108.9</v>
      </c>
      <c r="O6415" s="15" t="n">
        <f aca="false">N6415*L6415</f>
        <v>0</v>
      </c>
      <c r="P6415" s="15" t="n">
        <f aca="false">N6415-O6415</f>
        <v>108.9</v>
      </c>
      <c r="Q6415" s="15" t="n">
        <f aca="false">J6415*INDEX(dProdutos!$F$2:$F$47,MATCH(E6415,dProdutos!$A$2:$A$47,0))</f>
        <v>42.52</v>
      </c>
      <c r="R6415" s="15" t="n">
        <f aca="false">IF(I6415="Cancelado",0,P6415-Q6415)</f>
        <v>66.38</v>
      </c>
      <c r="S6415" s="17" t="str">
        <f aca="false">INDEX(dProdutos!$D$2:$D$47,MATCH(E6415,dProdutos!$A$2:$A$47,0))</f>
        <v>Moda Feminina</v>
      </c>
    </row>
    <row r="6416" customFormat="false" ht="15" hidden="false" customHeight="false" outlineLevel="0" collapsed="false">
      <c r="A6416" s="17" t="s">
        <v>5436</v>
      </c>
      <c r="B6416" s="17" t="n">
        <v>1</v>
      </c>
      <c r="C6416" s="21" t="n">
        <v>46084</v>
      </c>
      <c r="D6416" s="17" t="s">
        <v>656</v>
      </c>
      <c r="E6416" s="17" t="s">
        <v>88</v>
      </c>
      <c r="F6416" s="17" t="s">
        <v>1503</v>
      </c>
      <c r="G6416" s="17" t="s">
        <v>61</v>
      </c>
      <c r="H6416" s="17" t="s">
        <v>1523</v>
      </c>
      <c r="I6416" s="17" t="s">
        <v>1524</v>
      </c>
      <c r="J6416" s="17" t="n">
        <v>1</v>
      </c>
      <c r="K6416" s="15" t="n">
        <v>170.9</v>
      </c>
      <c r="L6416" s="22" t="n">
        <v>0</v>
      </c>
      <c r="M6416" s="15" t="n">
        <v>0</v>
      </c>
      <c r="N6416" s="15" t="n">
        <f aca="false">J6416*K6416</f>
        <v>170.9</v>
      </c>
      <c r="O6416" s="15" t="n">
        <f aca="false">N6416*L6416</f>
        <v>0</v>
      </c>
      <c r="P6416" s="15" t="n">
        <f aca="false">N6416-O6416</f>
        <v>170.9</v>
      </c>
      <c r="Q6416" s="15" t="n">
        <f aca="false">J6416*INDEX(dProdutos!$F$2:$F$47,MATCH(E6416,dProdutos!$A$2:$A$47,0))</f>
        <v>98.14</v>
      </c>
      <c r="R6416" s="15" t="n">
        <f aca="false">IF(I6416="Cancelado",0,P6416-Q6416)</f>
        <v>72.76</v>
      </c>
      <c r="S6416" s="17" t="str">
        <f aca="false">INDEX(dProdutos!$D$2:$D$47,MATCH(E6416,dProdutos!$A$2:$A$47,0))</f>
        <v>Moda Feminina</v>
      </c>
    </row>
    <row r="6417" customFormat="false" ht="15" hidden="false" customHeight="false" outlineLevel="0" collapsed="false">
      <c r="A6417" s="17" t="s">
        <v>5437</v>
      </c>
      <c r="B6417" s="17" t="n">
        <v>1</v>
      </c>
      <c r="C6417" s="21" t="n">
        <v>46084</v>
      </c>
      <c r="D6417" s="17" t="s">
        <v>324</v>
      </c>
      <c r="E6417" s="17" t="s">
        <v>189</v>
      </c>
      <c r="F6417" s="17" t="s">
        <v>1487</v>
      </c>
      <c r="G6417" s="17" t="s">
        <v>59</v>
      </c>
      <c r="H6417" s="17" t="s">
        <v>1523</v>
      </c>
      <c r="I6417" s="17" t="s">
        <v>1524</v>
      </c>
      <c r="J6417" s="17" t="n">
        <v>1</v>
      </c>
      <c r="K6417" s="15" t="n">
        <v>138.9</v>
      </c>
      <c r="L6417" s="22" t="n">
        <v>0.05</v>
      </c>
      <c r="M6417" s="15" t="n">
        <v>25.72</v>
      </c>
      <c r="N6417" s="15" t="n">
        <f aca="false">J6417*K6417</f>
        <v>138.9</v>
      </c>
      <c r="O6417" s="15" t="n">
        <f aca="false">N6417*L6417</f>
        <v>6.945</v>
      </c>
      <c r="P6417" s="15" t="n">
        <f aca="false">N6417-O6417</f>
        <v>131.955</v>
      </c>
      <c r="Q6417" s="15" t="n">
        <f aca="false">J6417*INDEX(dProdutos!$F$2:$F$47,MATCH(E6417,dProdutos!$A$2:$A$47,0))</f>
        <v>68.96</v>
      </c>
      <c r="R6417" s="15" t="n">
        <f aca="false">IF(I6417="Cancelado",0,P6417-Q6417)</f>
        <v>62.995</v>
      </c>
      <c r="S6417" s="17" t="str">
        <f aca="false">INDEX(dProdutos!$D$2:$D$47,MATCH(E6417,dProdutos!$A$2:$A$47,0))</f>
        <v>Eletrônicos</v>
      </c>
    </row>
    <row r="6418" customFormat="false" ht="15" hidden="false" customHeight="false" outlineLevel="0" collapsed="false">
      <c r="A6418" s="17" t="s">
        <v>5438</v>
      </c>
      <c r="B6418" s="17" t="n">
        <v>1</v>
      </c>
      <c r="C6418" s="21" t="n">
        <v>46084</v>
      </c>
      <c r="D6418" s="17" t="s">
        <v>923</v>
      </c>
      <c r="E6418" s="17" t="s">
        <v>192</v>
      </c>
      <c r="F6418" s="17" t="s">
        <v>1503</v>
      </c>
      <c r="G6418" s="17" t="s">
        <v>61</v>
      </c>
      <c r="H6418" s="17" t="s">
        <v>1540</v>
      </c>
      <c r="I6418" s="17" t="s">
        <v>1524</v>
      </c>
      <c r="J6418" s="17" t="n">
        <v>1</v>
      </c>
      <c r="K6418" s="15" t="n">
        <v>245.9</v>
      </c>
      <c r="L6418" s="22" t="n">
        <v>0</v>
      </c>
      <c r="M6418" s="15" t="n">
        <v>15.64</v>
      </c>
      <c r="N6418" s="15" t="n">
        <f aca="false">J6418*K6418</f>
        <v>245.9</v>
      </c>
      <c r="O6418" s="15" t="n">
        <f aca="false">N6418*L6418</f>
        <v>0</v>
      </c>
      <c r="P6418" s="15" t="n">
        <f aca="false">N6418-O6418</f>
        <v>245.9</v>
      </c>
      <c r="Q6418" s="15" t="n">
        <f aca="false">J6418*INDEX(dProdutos!$F$2:$F$47,MATCH(E6418,dProdutos!$A$2:$A$47,0))</f>
        <v>107.78</v>
      </c>
      <c r="R6418" s="15" t="n">
        <f aca="false">IF(I6418="Cancelado",0,P6418-Q6418)</f>
        <v>138.12</v>
      </c>
      <c r="S6418" s="17" t="str">
        <f aca="false">INDEX(dProdutos!$D$2:$D$47,MATCH(E6418,dProdutos!$A$2:$A$47,0))</f>
        <v>Eletrônicos</v>
      </c>
    </row>
    <row r="6419" customFormat="false" ht="15" hidden="false" customHeight="false" outlineLevel="0" collapsed="false">
      <c r="A6419" s="17" t="s">
        <v>5439</v>
      </c>
      <c r="B6419" s="17" t="n">
        <v>1</v>
      </c>
      <c r="C6419" s="21" t="n">
        <v>46084</v>
      </c>
      <c r="D6419" s="17" t="s">
        <v>393</v>
      </c>
      <c r="E6419" s="17" t="s">
        <v>156</v>
      </c>
      <c r="F6419" s="17" t="s">
        <v>1487</v>
      </c>
      <c r="G6419" s="17" t="s">
        <v>62</v>
      </c>
      <c r="H6419" s="17" t="s">
        <v>1523</v>
      </c>
      <c r="I6419" s="17" t="s">
        <v>1524</v>
      </c>
      <c r="J6419" s="17" t="n">
        <v>1</v>
      </c>
      <c r="K6419" s="15" t="n">
        <v>192.9</v>
      </c>
      <c r="L6419" s="22" t="n">
        <v>0.2</v>
      </c>
      <c r="M6419" s="15" t="n">
        <v>0</v>
      </c>
      <c r="N6419" s="15" t="n">
        <f aca="false">J6419*K6419</f>
        <v>192.9</v>
      </c>
      <c r="O6419" s="15" t="n">
        <f aca="false">N6419*L6419</f>
        <v>38.58</v>
      </c>
      <c r="P6419" s="15" t="n">
        <f aca="false">N6419-O6419</f>
        <v>154.32</v>
      </c>
      <c r="Q6419" s="15" t="n">
        <f aca="false">J6419*INDEX(dProdutos!$F$2:$F$47,MATCH(E6419,dProdutos!$A$2:$A$47,0))</f>
        <v>80.38</v>
      </c>
      <c r="R6419" s="15" t="n">
        <f aca="false">IF(I6419="Cancelado",0,P6419-Q6419)</f>
        <v>73.94</v>
      </c>
      <c r="S6419" s="17" t="str">
        <f aca="false">INDEX(dProdutos!$D$2:$D$47,MATCH(E6419,dProdutos!$A$2:$A$47,0))</f>
        <v>Acessórios</v>
      </c>
    </row>
    <row r="6420" customFormat="false" ht="15" hidden="false" customHeight="false" outlineLevel="0" collapsed="false">
      <c r="A6420" s="17" t="s">
        <v>5440</v>
      </c>
      <c r="B6420" s="17" t="n">
        <v>1</v>
      </c>
      <c r="C6420" s="21" t="n">
        <v>46084</v>
      </c>
      <c r="D6420" s="17" t="s">
        <v>505</v>
      </c>
      <c r="E6420" s="17" t="s">
        <v>183</v>
      </c>
      <c r="F6420" s="17" t="s">
        <v>1503</v>
      </c>
      <c r="G6420" s="17" t="s">
        <v>59</v>
      </c>
      <c r="H6420" s="17" t="s">
        <v>1523</v>
      </c>
      <c r="I6420" s="17" t="s">
        <v>1524</v>
      </c>
      <c r="J6420" s="17" t="n">
        <v>1</v>
      </c>
      <c r="K6420" s="15" t="n">
        <v>121.9</v>
      </c>
      <c r="L6420" s="22" t="n">
        <v>0</v>
      </c>
      <c r="M6420" s="15" t="n">
        <v>14.22</v>
      </c>
      <c r="N6420" s="15" t="n">
        <f aca="false">J6420*K6420</f>
        <v>121.9</v>
      </c>
      <c r="O6420" s="15" t="n">
        <f aca="false">N6420*L6420</f>
        <v>0</v>
      </c>
      <c r="P6420" s="15" t="n">
        <f aca="false">N6420-O6420</f>
        <v>121.9</v>
      </c>
      <c r="Q6420" s="15" t="n">
        <f aca="false">J6420*INDEX(dProdutos!$F$2:$F$47,MATCH(E6420,dProdutos!$A$2:$A$47,0))</f>
        <v>52.76</v>
      </c>
      <c r="R6420" s="15" t="n">
        <f aca="false">IF(I6420="Cancelado",0,P6420-Q6420)</f>
        <v>69.14</v>
      </c>
      <c r="S6420" s="17" t="str">
        <f aca="false">INDEX(dProdutos!$D$2:$D$47,MATCH(E6420,dProdutos!$A$2:$A$47,0))</f>
        <v>Eletrônicos</v>
      </c>
    </row>
    <row r="6421" customFormat="false" ht="15" hidden="false" customHeight="false" outlineLevel="0" collapsed="false">
      <c r="A6421" s="17" t="s">
        <v>5440</v>
      </c>
      <c r="B6421" s="17" t="n">
        <v>2</v>
      </c>
      <c r="C6421" s="21" t="n">
        <v>46084</v>
      </c>
      <c r="D6421" s="17" t="s">
        <v>505</v>
      </c>
      <c r="E6421" s="17" t="s">
        <v>183</v>
      </c>
      <c r="F6421" s="17" t="s">
        <v>1503</v>
      </c>
      <c r="G6421" s="17" t="s">
        <v>59</v>
      </c>
      <c r="H6421" s="17" t="s">
        <v>1523</v>
      </c>
      <c r="I6421" s="17" t="s">
        <v>1524</v>
      </c>
      <c r="J6421" s="17" t="n">
        <v>1</v>
      </c>
      <c r="K6421" s="15" t="n">
        <v>121.9</v>
      </c>
      <c r="L6421" s="22" t="n">
        <v>0</v>
      </c>
      <c r="M6421" s="15" t="n">
        <v>0</v>
      </c>
      <c r="N6421" s="15" t="n">
        <f aca="false">J6421*K6421</f>
        <v>121.9</v>
      </c>
      <c r="O6421" s="15" t="n">
        <f aca="false">N6421*L6421</f>
        <v>0</v>
      </c>
      <c r="P6421" s="15" t="n">
        <f aca="false">N6421-O6421</f>
        <v>121.9</v>
      </c>
      <c r="Q6421" s="15" t="n">
        <f aca="false">J6421*INDEX(dProdutos!$F$2:$F$47,MATCH(E6421,dProdutos!$A$2:$A$47,0))</f>
        <v>52.76</v>
      </c>
      <c r="R6421" s="15" t="n">
        <f aca="false">IF(I6421="Cancelado",0,P6421-Q6421)</f>
        <v>69.14</v>
      </c>
      <c r="S6421" s="17" t="str">
        <f aca="false">INDEX(dProdutos!$D$2:$D$47,MATCH(E6421,dProdutos!$A$2:$A$47,0))</f>
        <v>Eletrônicos</v>
      </c>
    </row>
    <row r="6422" customFormat="false" ht="15" hidden="false" customHeight="false" outlineLevel="0" collapsed="false">
      <c r="A6422" s="17" t="s">
        <v>5441</v>
      </c>
      <c r="B6422" s="17" t="n">
        <v>1</v>
      </c>
      <c r="C6422" s="21" t="n">
        <v>46084</v>
      </c>
      <c r="D6422" s="17" t="s">
        <v>814</v>
      </c>
      <c r="E6422" s="17" t="s">
        <v>114</v>
      </c>
      <c r="F6422" s="17" t="s">
        <v>1497</v>
      </c>
      <c r="G6422" s="17" t="s">
        <v>61</v>
      </c>
      <c r="H6422" s="17" t="s">
        <v>1523</v>
      </c>
      <c r="I6422" s="17" t="s">
        <v>1524</v>
      </c>
      <c r="J6422" s="17" t="n">
        <v>2</v>
      </c>
      <c r="K6422" s="15" t="n">
        <v>202.9</v>
      </c>
      <c r="L6422" s="22" t="n">
        <v>0.1</v>
      </c>
      <c r="M6422" s="15" t="n">
        <v>0</v>
      </c>
      <c r="N6422" s="15" t="n">
        <f aca="false">J6422*K6422</f>
        <v>405.8</v>
      </c>
      <c r="O6422" s="15" t="n">
        <f aca="false">N6422*L6422</f>
        <v>40.58</v>
      </c>
      <c r="P6422" s="15" t="n">
        <f aca="false">N6422-O6422</f>
        <v>365.22</v>
      </c>
      <c r="Q6422" s="15" t="n">
        <f aca="false">J6422*INDEX(dProdutos!$F$2:$F$47,MATCH(E6422,dProdutos!$A$2:$A$47,0))</f>
        <v>220.78</v>
      </c>
      <c r="R6422" s="15" t="n">
        <f aca="false">IF(I6422="Cancelado",0,P6422-Q6422)</f>
        <v>144.44</v>
      </c>
      <c r="S6422" s="17" t="str">
        <f aca="false">INDEX(dProdutos!$D$2:$D$47,MATCH(E6422,dProdutos!$A$2:$A$47,0))</f>
        <v>Moda Masculina</v>
      </c>
    </row>
    <row r="6423" customFormat="false" ht="15" hidden="false" customHeight="false" outlineLevel="0" collapsed="false">
      <c r="A6423" s="17" t="s">
        <v>5442</v>
      </c>
      <c r="B6423" s="17" t="n">
        <v>1</v>
      </c>
      <c r="C6423" s="21" t="n">
        <v>46084</v>
      </c>
      <c r="D6423" s="17" t="s">
        <v>1332</v>
      </c>
      <c r="E6423" s="17" t="s">
        <v>73</v>
      </c>
      <c r="F6423" s="17" t="s">
        <v>1487</v>
      </c>
      <c r="G6423" s="17" t="s">
        <v>59</v>
      </c>
      <c r="H6423" s="17" t="s">
        <v>1523</v>
      </c>
      <c r="I6423" s="17" t="s">
        <v>1524</v>
      </c>
      <c r="J6423" s="17" t="n">
        <v>1</v>
      </c>
      <c r="K6423" s="15" t="n">
        <v>179.9</v>
      </c>
      <c r="L6423" s="22" t="n">
        <v>0.05</v>
      </c>
      <c r="M6423" s="15" t="n">
        <v>15.55</v>
      </c>
      <c r="N6423" s="15" t="n">
        <f aca="false">J6423*K6423</f>
        <v>179.9</v>
      </c>
      <c r="O6423" s="15" t="n">
        <f aca="false">N6423*L6423</f>
        <v>8.995</v>
      </c>
      <c r="P6423" s="15" t="n">
        <f aca="false">N6423-O6423</f>
        <v>170.905</v>
      </c>
      <c r="Q6423" s="15" t="n">
        <f aca="false">J6423*INDEX(dProdutos!$F$2:$F$47,MATCH(E6423,dProdutos!$A$2:$A$47,0))</f>
        <v>69.44</v>
      </c>
      <c r="R6423" s="15" t="n">
        <f aca="false">IF(I6423="Cancelado",0,P6423-Q6423)</f>
        <v>101.465</v>
      </c>
      <c r="S6423" s="17" t="str">
        <f aca="false">INDEX(dProdutos!$D$2:$D$47,MATCH(E6423,dProdutos!$A$2:$A$47,0))</f>
        <v>Moda Feminina</v>
      </c>
    </row>
    <row r="6424" customFormat="false" ht="15" hidden="false" customHeight="false" outlineLevel="0" collapsed="false">
      <c r="A6424" s="17" t="s">
        <v>5443</v>
      </c>
      <c r="B6424" s="17" t="n">
        <v>1</v>
      </c>
      <c r="C6424" s="21" t="n">
        <v>46084</v>
      </c>
      <c r="D6424" s="17" t="s">
        <v>393</v>
      </c>
      <c r="E6424" s="17" t="s">
        <v>73</v>
      </c>
      <c r="F6424" s="17" t="s">
        <v>1497</v>
      </c>
      <c r="G6424" s="17" t="s">
        <v>59</v>
      </c>
      <c r="H6424" s="17" t="s">
        <v>1537</v>
      </c>
      <c r="I6424" s="17" t="s">
        <v>1524</v>
      </c>
      <c r="J6424" s="17" t="n">
        <v>1</v>
      </c>
      <c r="K6424" s="15" t="n">
        <v>179.9</v>
      </c>
      <c r="L6424" s="22" t="n">
        <v>0</v>
      </c>
      <c r="M6424" s="15" t="n">
        <v>31.37</v>
      </c>
      <c r="N6424" s="15" t="n">
        <f aca="false">J6424*K6424</f>
        <v>179.9</v>
      </c>
      <c r="O6424" s="15" t="n">
        <f aca="false">N6424*L6424</f>
        <v>0</v>
      </c>
      <c r="P6424" s="15" t="n">
        <f aca="false">N6424-O6424</f>
        <v>179.9</v>
      </c>
      <c r="Q6424" s="15" t="n">
        <f aca="false">J6424*INDEX(dProdutos!$F$2:$F$47,MATCH(E6424,dProdutos!$A$2:$A$47,0))</f>
        <v>69.44</v>
      </c>
      <c r="R6424" s="15" t="n">
        <f aca="false">IF(I6424="Cancelado",0,P6424-Q6424)</f>
        <v>110.46</v>
      </c>
      <c r="S6424" s="17" t="str">
        <f aca="false">INDEX(dProdutos!$D$2:$D$47,MATCH(E6424,dProdutos!$A$2:$A$47,0))</f>
        <v>Moda Feminina</v>
      </c>
    </row>
    <row r="6425" customFormat="false" ht="15" hidden="false" customHeight="false" outlineLevel="0" collapsed="false">
      <c r="A6425" s="17" t="s">
        <v>5444</v>
      </c>
      <c r="B6425" s="17" t="n">
        <v>1</v>
      </c>
      <c r="C6425" s="21" t="n">
        <v>46084</v>
      </c>
      <c r="D6425" s="17" t="s">
        <v>1232</v>
      </c>
      <c r="E6425" s="17" t="s">
        <v>177</v>
      </c>
      <c r="F6425" s="17" t="s">
        <v>1499</v>
      </c>
      <c r="G6425" s="17" t="s">
        <v>61</v>
      </c>
      <c r="H6425" s="17" t="s">
        <v>1537</v>
      </c>
      <c r="I6425" s="17" t="s">
        <v>1524</v>
      </c>
      <c r="J6425" s="17" t="n">
        <v>1</v>
      </c>
      <c r="K6425" s="15" t="n">
        <v>257.9</v>
      </c>
      <c r="L6425" s="22" t="n">
        <v>0</v>
      </c>
      <c r="M6425" s="15" t="n">
        <v>23.36</v>
      </c>
      <c r="N6425" s="15" t="n">
        <f aca="false">J6425*K6425</f>
        <v>257.9</v>
      </c>
      <c r="O6425" s="15" t="n">
        <f aca="false">N6425*L6425</f>
        <v>0</v>
      </c>
      <c r="P6425" s="15" t="n">
        <f aca="false">N6425-O6425</f>
        <v>257.9</v>
      </c>
      <c r="Q6425" s="15" t="n">
        <f aca="false">J6425*INDEX(dProdutos!$F$2:$F$47,MATCH(E6425,dProdutos!$A$2:$A$47,0))</f>
        <v>138.23</v>
      </c>
      <c r="R6425" s="15" t="n">
        <f aca="false">IF(I6425="Cancelado",0,P6425-Q6425)</f>
        <v>119.67</v>
      </c>
      <c r="S6425" s="17" t="str">
        <f aca="false">INDEX(dProdutos!$D$2:$D$47,MATCH(E6425,dProdutos!$A$2:$A$47,0))</f>
        <v>Casa</v>
      </c>
    </row>
    <row r="6426" customFormat="false" ht="15" hidden="false" customHeight="false" outlineLevel="0" collapsed="false">
      <c r="A6426" s="17" t="s">
        <v>5444</v>
      </c>
      <c r="B6426" s="17" t="n">
        <v>2</v>
      </c>
      <c r="C6426" s="21" t="n">
        <v>46084</v>
      </c>
      <c r="D6426" s="17" t="s">
        <v>1232</v>
      </c>
      <c r="E6426" s="17" t="s">
        <v>207</v>
      </c>
      <c r="F6426" s="17" t="s">
        <v>1499</v>
      </c>
      <c r="G6426" s="17" t="s">
        <v>61</v>
      </c>
      <c r="H6426" s="17" t="s">
        <v>1537</v>
      </c>
      <c r="I6426" s="17" t="s">
        <v>1524</v>
      </c>
      <c r="J6426" s="17" t="n">
        <v>1</v>
      </c>
      <c r="K6426" s="15" t="n">
        <v>143.9</v>
      </c>
      <c r="L6426" s="22" t="n">
        <v>0</v>
      </c>
      <c r="M6426" s="15" t="n">
        <v>0</v>
      </c>
      <c r="N6426" s="15" t="n">
        <f aca="false">J6426*K6426</f>
        <v>143.9</v>
      </c>
      <c r="O6426" s="15" t="n">
        <f aca="false">N6426*L6426</f>
        <v>0</v>
      </c>
      <c r="P6426" s="15" t="n">
        <f aca="false">N6426-O6426</f>
        <v>143.9</v>
      </c>
      <c r="Q6426" s="15" t="n">
        <f aca="false">J6426*INDEX(dProdutos!$F$2:$F$47,MATCH(E6426,dProdutos!$A$2:$A$47,0))</f>
        <v>84.43</v>
      </c>
      <c r="R6426" s="15" t="n">
        <f aca="false">IF(I6426="Cancelado",0,P6426-Q6426)</f>
        <v>59.47</v>
      </c>
      <c r="S6426" s="17" t="str">
        <f aca="false">INDEX(dProdutos!$D$2:$D$47,MATCH(E6426,dProdutos!$A$2:$A$47,0))</f>
        <v>Beleza</v>
      </c>
    </row>
    <row r="6427" customFormat="false" ht="15" hidden="false" customHeight="false" outlineLevel="0" collapsed="false">
      <c r="A6427" s="17" t="s">
        <v>5444</v>
      </c>
      <c r="B6427" s="17" t="n">
        <v>3</v>
      </c>
      <c r="C6427" s="21" t="n">
        <v>46084</v>
      </c>
      <c r="D6427" s="17" t="s">
        <v>1232</v>
      </c>
      <c r="E6427" s="17" t="s">
        <v>195</v>
      </c>
      <c r="F6427" s="17" t="s">
        <v>1499</v>
      </c>
      <c r="G6427" s="17" t="s">
        <v>61</v>
      </c>
      <c r="H6427" s="17" t="s">
        <v>1537</v>
      </c>
      <c r="I6427" s="17" t="s">
        <v>1524</v>
      </c>
      <c r="J6427" s="17" t="n">
        <v>2</v>
      </c>
      <c r="K6427" s="15" t="n">
        <v>72.9</v>
      </c>
      <c r="L6427" s="22" t="n">
        <v>0</v>
      </c>
      <c r="M6427" s="15" t="n">
        <v>0</v>
      </c>
      <c r="N6427" s="15" t="n">
        <f aca="false">J6427*K6427</f>
        <v>145.8</v>
      </c>
      <c r="O6427" s="15" t="n">
        <f aca="false">N6427*L6427</f>
        <v>0</v>
      </c>
      <c r="P6427" s="15" t="n">
        <f aca="false">N6427-O6427</f>
        <v>145.8</v>
      </c>
      <c r="Q6427" s="15" t="n">
        <f aca="false">J6427*INDEX(dProdutos!$F$2:$F$47,MATCH(E6427,dProdutos!$A$2:$A$47,0))</f>
        <v>78.46</v>
      </c>
      <c r="R6427" s="15" t="n">
        <f aca="false">IF(I6427="Cancelado",0,P6427-Q6427)</f>
        <v>67.34</v>
      </c>
      <c r="S6427" s="17" t="str">
        <f aca="false">INDEX(dProdutos!$D$2:$D$47,MATCH(E6427,dProdutos!$A$2:$A$47,0))</f>
        <v>Eletrônicos</v>
      </c>
    </row>
    <row r="6428" customFormat="false" ht="15" hidden="false" customHeight="false" outlineLevel="0" collapsed="false">
      <c r="A6428" s="17" t="s">
        <v>5445</v>
      </c>
      <c r="B6428" s="17" t="n">
        <v>1</v>
      </c>
      <c r="C6428" s="21" t="n">
        <v>46085</v>
      </c>
      <c r="D6428" s="17" t="s">
        <v>420</v>
      </c>
      <c r="E6428" s="17" t="s">
        <v>85</v>
      </c>
      <c r="F6428" s="17" t="s">
        <v>1495</v>
      </c>
      <c r="G6428" s="17" t="s">
        <v>61</v>
      </c>
      <c r="H6428" s="17" t="s">
        <v>1523</v>
      </c>
      <c r="I6428" s="17" t="s">
        <v>1524</v>
      </c>
      <c r="J6428" s="17" t="n">
        <v>2</v>
      </c>
      <c r="K6428" s="15" t="n">
        <v>165.9</v>
      </c>
      <c r="L6428" s="22" t="n">
        <v>0</v>
      </c>
      <c r="M6428" s="15" t="n">
        <v>0</v>
      </c>
      <c r="N6428" s="15" t="n">
        <f aca="false">J6428*K6428</f>
        <v>331.8</v>
      </c>
      <c r="O6428" s="15" t="n">
        <f aca="false">N6428*L6428</f>
        <v>0</v>
      </c>
      <c r="P6428" s="15" t="n">
        <f aca="false">N6428-O6428</f>
        <v>331.8</v>
      </c>
      <c r="Q6428" s="15" t="n">
        <f aca="false">J6428*INDEX(dProdutos!$F$2:$F$47,MATCH(E6428,dProdutos!$A$2:$A$47,0))</f>
        <v>183.1</v>
      </c>
      <c r="R6428" s="15" t="n">
        <f aca="false">IF(I6428="Cancelado",0,P6428-Q6428)</f>
        <v>148.7</v>
      </c>
      <c r="S6428" s="17" t="str">
        <f aca="false">INDEX(dProdutos!$D$2:$D$47,MATCH(E6428,dProdutos!$A$2:$A$47,0))</f>
        <v>Moda Feminina</v>
      </c>
    </row>
    <row r="6429" customFormat="false" ht="15" hidden="false" customHeight="false" outlineLevel="0" collapsed="false">
      <c r="A6429" s="17" t="s">
        <v>5445</v>
      </c>
      <c r="B6429" s="17" t="n">
        <v>2</v>
      </c>
      <c r="C6429" s="21" t="n">
        <v>46085</v>
      </c>
      <c r="D6429" s="17" t="s">
        <v>420</v>
      </c>
      <c r="E6429" s="17" t="s">
        <v>126</v>
      </c>
      <c r="F6429" s="17" t="s">
        <v>1495</v>
      </c>
      <c r="G6429" s="17" t="s">
        <v>61</v>
      </c>
      <c r="H6429" s="17" t="s">
        <v>1523</v>
      </c>
      <c r="I6429" s="17" t="s">
        <v>1524</v>
      </c>
      <c r="J6429" s="17" t="n">
        <v>1</v>
      </c>
      <c r="K6429" s="15" t="n">
        <v>296.9</v>
      </c>
      <c r="L6429" s="22" t="n">
        <v>0</v>
      </c>
      <c r="M6429" s="15" t="n">
        <v>0</v>
      </c>
      <c r="N6429" s="15" t="n">
        <f aca="false">J6429*K6429</f>
        <v>296.9</v>
      </c>
      <c r="O6429" s="15" t="n">
        <f aca="false">N6429*L6429</f>
        <v>0</v>
      </c>
      <c r="P6429" s="15" t="n">
        <f aca="false">N6429-O6429</f>
        <v>296.9</v>
      </c>
      <c r="Q6429" s="15" t="n">
        <f aca="false">J6429*INDEX(dProdutos!$F$2:$F$47,MATCH(E6429,dProdutos!$A$2:$A$47,0))</f>
        <v>135.24</v>
      </c>
      <c r="R6429" s="15" t="n">
        <f aca="false">IF(I6429="Cancelado",0,P6429-Q6429)</f>
        <v>161.66</v>
      </c>
      <c r="S6429" s="17" t="str">
        <f aca="false">INDEX(dProdutos!$D$2:$D$47,MATCH(E6429,dProdutos!$A$2:$A$47,0))</f>
        <v>Calçados</v>
      </c>
    </row>
    <row r="6430" customFormat="false" ht="15" hidden="false" customHeight="false" outlineLevel="0" collapsed="false">
      <c r="A6430" s="17" t="s">
        <v>5445</v>
      </c>
      <c r="B6430" s="17" t="n">
        <v>3</v>
      </c>
      <c r="C6430" s="21" t="n">
        <v>46085</v>
      </c>
      <c r="D6430" s="17" t="s">
        <v>420</v>
      </c>
      <c r="E6430" s="17" t="s">
        <v>95</v>
      </c>
      <c r="F6430" s="17" t="s">
        <v>1495</v>
      </c>
      <c r="G6430" s="17" t="s">
        <v>61</v>
      </c>
      <c r="H6430" s="17" t="s">
        <v>1523</v>
      </c>
      <c r="I6430" s="17" t="s">
        <v>1524</v>
      </c>
      <c r="J6430" s="17" t="n">
        <v>1</v>
      </c>
      <c r="K6430" s="15" t="n">
        <v>77.9</v>
      </c>
      <c r="L6430" s="22" t="n">
        <v>0.05</v>
      </c>
      <c r="M6430" s="15" t="n">
        <v>0</v>
      </c>
      <c r="N6430" s="15" t="n">
        <f aca="false">J6430*K6430</f>
        <v>77.9</v>
      </c>
      <c r="O6430" s="15" t="n">
        <f aca="false">N6430*L6430</f>
        <v>3.895</v>
      </c>
      <c r="P6430" s="15" t="n">
        <f aca="false">N6430-O6430</f>
        <v>74.005</v>
      </c>
      <c r="Q6430" s="15" t="n">
        <f aca="false">J6430*INDEX(dProdutos!$F$2:$F$47,MATCH(E6430,dProdutos!$A$2:$A$47,0))</f>
        <v>36.71</v>
      </c>
      <c r="R6430" s="15" t="n">
        <f aca="false">IF(I6430="Cancelado",0,P6430-Q6430)</f>
        <v>37.295</v>
      </c>
      <c r="S6430" s="17" t="str">
        <f aca="false">INDEX(dProdutos!$D$2:$D$47,MATCH(E6430,dProdutos!$A$2:$A$47,0))</f>
        <v>Moda Feminina</v>
      </c>
    </row>
    <row r="6431" customFormat="false" ht="15" hidden="false" customHeight="false" outlineLevel="0" collapsed="false">
      <c r="A6431" s="17" t="s">
        <v>5446</v>
      </c>
      <c r="B6431" s="17" t="n">
        <v>1</v>
      </c>
      <c r="C6431" s="21" t="n">
        <v>46085</v>
      </c>
      <c r="D6431" s="17" t="s">
        <v>1448</v>
      </c>
      <c r="E6431" s="17" t="s">
        <v>204</v>
      </c>
      <c r="F6431" s="17" t="s">
        <v>1490</v>
      </c>
      <c r="G6431" s="17" t="s">
        <v>64</v>
      </c>
      <c r="H6431" s="17" t="s">
        <v>1537</v>
      </c>
      <c r="I6431" s="17" t="s">
        <v>1524</v>
      </c>
      <c r="J6431" s="17" t="n">
        <v>1</v>
      </c>
      <c r="K6431" s="15" t="n">
        <v>64.9</v>
      </c>
      <c r="L6431" s="22" t="n">
        <v>0.1</v>
      </c>
      <c r="M6431" s="15" t="n">
        <v>20.1</v>
      </c>
      <c r="N6431" s="15" t="n">
        <f aca="false">J6431*K6431</f>
        <v>64.9</v>
      </c>
      <c r="O6431" s="15" t="n">
        <f aca="false">N6431*L6431</f>
        <v>6.49</v>
      </c>
      <c r="P6431" s="15" t="n">
        <f aca="false">N6431-O6431</f>
        <v>58.41</v>
      </c>
      <c r="Q6431" s="15" t="n">
        <f aca="false">J6431*INDEX(dProdutos!$F$2:$F$47,MATCH(E6431,dProdutos!$A$2:$A$47,0))</f>
        <v>27.52</v>
      </c>
      <c r="R6431" s="15" t="n">
        <f aca="false">IF(I6431="Cancelado",0,P6431-Q6431)</f>
        <v>30.89</v>
      </c>
      <c r="S6431" s="17" t="str">
        <f aca="false">INDEX(dProdutos!$D$2:$D$47,MATCH(E6431,dProdutos!$A$2:$A$47,0))</f>
        <v>Beleza</v>
      </c>
    </row>
    <row r="6432" customFormat="false" ht="15" hidden="false" customHeight="false" outlineLevel="0" collapsed="false">
      <c r="A6432" s="17" t="s">
        <v>5446</v>
      </c>
      <c r="B6432" s="17" t="n">
        <v>2</v>
      </c>
      <c r="C6432" s="21" t="n">
        <v>46085</v>
      </c>
      <c r="D6432" s="17" t="s">
        <v>1448</v>
      </c>
      <c r="E6432" s="17" t="s">
        <v>150</v>
      </c>
      <c r="F6432" s="17" t="s">
        <v>1490</v>
      </c>
      <c r="G6432" s="17" t="s">
        <v>64</v>
      </c>
      <c r="H6432" s="17" t="s">
        <v>1537</v>
      </c>
      <c r="I6432" s="17" t="s">
        <v>1524</v>
      </c>
      <c r="J6432" s="17" t="n">
        <v>2</v>
      </c>
      <c r="K6432" s="15" t="n">
        <v>71.9</v>
      </c>
      <c r="L6432" s="22" t="n">
        <v>0</v>
      </c>
      <c r="M6432" s="15" t="n">
        <v>0</v>
      </c>
      <c r="N6432" s="15" t="n">
        <f aca="false">J6432*K6432</f>
        <v>143.8</v>
      </c>
      <c r="O6432" s="15" t="n">
        <f aca="false">N6432*L6432</f>
        <v>0</v>
      </c>
      <c r="P6432" s="15" t="n">
        <f aca="false">N6432-O6432</f>
        <v>143.8</v>
      </c>
      <c r="Q6432" s="15" t="n">
        <f aca="false">J6432*INDEX(dProdutos!$F$2:$F$47,MATCH(E6432,dProdutos!$A$2:$A$47,0))</f>
        <v>54.76</v>
      </c>
      <c r="R6432" s="15" t="n">
        <f aca="false">IF(I6432="Cancelado",0,P6432-Q6432)</f>
        <v>89.04</v>
      </c>
      <c r="S6432" s="17" t="str">
        <f aca="false">INDEX(dProdutos!$D$2:$D$47,MATCH(E6432,dProdutos!$A$2:$A$47,0))</f>
        <v>Acessórios</v>
      </c>
    </row>
    <row r="6433" customFormat="false" ht="15" hidden="false" customHeight="false" outlineLevel="0" collapsed="false">
      <c r="A6433" s="17" t="s">
        <v>5446</v>
      </c>
      <c r="B6433" s="17" t="n">
        <v>3</v>
      </c>
      <c r="C6433" s="21" t="n">
        <v>46085</v>
      </c>
      <c r="D6433" s="17" t="s">
        <v>1448</v>
      </c>
      <c r="E6433" s="17" t="s">
        <v>195</v>
      </c>
      <c r="F6433" s="17" t="s">
        <v>1490</v>
      </c>
      <c r="G6433" s="17" t="s">
        <v>64</v>
      </c>
      <c r="H6433" s="17" t="s">
        <v>1537</v>
      </c>
      <c r="I6433" s="17" t="s">
        <v>1524</v>
      </c>
      <c r="J6433" s="17" t="n">
        <v>1</v>
      </c>
      <c r="K6433" s="15" t="n">
        <v>72.9</v>
      </c>
      <c r="L6433" s="22" t="n">
        <v>0</v>
      </c>
      <c r="M6433" s="15" t="n">
        <v>0</v>
      </c>
      <c r="N6433" s="15" t="n">
        <f aca="false">J6433*K6433</f>
        <v>72.9</v>
      </c>
      <c r="O6433" s="15" t="n">
        <f aca="false">N6433*L6433</f>
        <v>0</v>
      </c>
      <c r="P6433" s="15" t="n">
        <f aca="false">N6433-O6433</f>
        <v>72.9</v>
      </c>
      <c r="Q6433" s="15" t="n">
        <f aca="false">J6433*INDEX(dProdutos!$F$2:$F$47,MATCH(E6433,dProdutos!$A$2:$A$47,0))</f>
        <v>39.23</v>
      </c>
      <c r="R6433" s="15" t="n">
        <f aca="false">IF(I6433="Cancelado",0,P6433-Q6433)</f>
        <v>33.67</v>
      </c>
      <c r="S6433" s="17" t="str">
        <f aca="false">INDEX(dProdutos!$D$2:$D$47,MATCH(E6433,dProdutos!$A$2:$A$47,0))</f>
        <v>Eletrônicos</v>
      </c>
    </row>
    <row r="6434" customFormat="false" ht="15" hidden="false" customHeight="false" outlineLevel="0" collapsed="false">
      <c r="A6434" s="17" t="s">
        <v>5446</v>
      </c>
      <c r="B6434" s="17" t="n">
        <v>4</v>
      </c>
      <c r="C6434" s="21" t="n">
        <v>46085</v>
      </c>
      <c r="D6434" s="17" t="s">
        <v>1448</v>
      </c>
      <c r="E6434" s="17" t="s">
        <v>201</v>
      </c>
      <c r="F6434" s="17" t="s">
        <v>1490</v>
      </c>
      <c r="G6434" s="17" t="s">
        <v>64</v>
      </c>
      <c r="H6434" s="17" t="s">
        <v>1537</v>
      </c>
      <c r="I6434" s="17" t="s">
        <v>1524</v>
      </c>
      <c r="J6434" s="17" t="n">
        <v>1</v>
      </c>
      <c r="K6434" s="15" t="n">
        <v>236.9</v>
      </c>
      <c r="L6434" s="22" t="n">
        <v>0.1</v>
      </c>
      <c r="M6434" s="15" t="n">
        <v>0</v>
      </c>
      <c r="N6434" s="15" t="n">
        <f aca="false">J6434*K6434</f>
        <v>236.9</v>
      </c>
      <c r="O6434" s="15" t="n">
        <f aca="false">N6434*L6434</f>
        <v>23.69</v>
      </c>
      <c r="P6434" s="15" t="n">
        <f aca="false">N6434-O6434</f>
        <v>213.21</v>
      </c>
      <c r="Q6434" s="15" t="n">
        <f aca="false">J6434*INDEX(dProdutos!$F$2:$F$47,MATCH(E6434,dProdutos!$A$2:$A$47,0))</f>
        <v>96.23</v>
      </c>
      <c r="R6434" s="15" t="n">
        <f aca="false">IF(I6434="Cancelado",0,P6434-Q6434)</f>
        <v>116.98</v>
      </c>
      <c r="S6434" s="17" t="str">
        <f aca="false">INDEX(dProdutos!$D$2:$D$47,MATCH(E6434,dProdutos!$A$2:$A$47,0))</f>
        <v>Beleza</v>
      </c>
    </row>
    <row r="6435" customFormat="false" ht="15" hidden="false" customHeight="false" outlineLevel="0" collapsed="false">
      <c r="A6435" s="17" t="s">
        <v>5447</v>
      </c>
      <c r="B6435" s="17" t="n">
        <v>1</v>
      </c>
      <c r="C6435" s="21" t="n">
        <v>46085</v>
      </c>
      <c r="D6435" s="17" t="s">
        <v>871</v>
      </c>
      <c r="E6435" s="17" t="s">
        <v>177</v>
      </c>
      <c r="F6435" s="17" t="s">
        <v>1503</v>
      </c>
      <c r="G6435" s="17" t="s">
        <v>61</v>
      </c>
      <c r="H6435" s="17" t="s">
        <v>1537</v>
      </c>
      <c r="I6435" s="17" t="s">
        <v>1524</v>
      </c>
      <c r="J6435" s="17" t="n">
        <v>1</v>
      </c>
      <c r="K6435" s="15" t="n">
        <v>257.9</v>
      </c>
      <c r="L6435" s="22" t="n">
        <v>0.1</v>
      </c>
      <c r="M6435" s="15" t="n">
        <v>0</v>
      </c>
      <c r="N6435" s="15" t="n">
        <f aca="false">J6435*K6435</f>
        <v>257.9</v>
      </c>
      <c r="O6435" s="15" t="n">
        <f aca="false">N6435*L6435</f>
        <v>25.79</v>
      </c>
      <c r="P6435" s="15" t="n">
        <f aca="false">N6435-O6435</f>
        <v>232.11</v>
      </c>
      <c r="Q6435" s="15" t="n">
        <f aca="false">J6435*INDEX(dProdutos!$F$2:$F$47,MATCH(E6435,dProdutos!$A$2:$A$47,0))</f>
        <v>138.23</v>
      </c>
      <c r="R6435" s="15" t="n">
        <f aca="false">IF(I6435="Cancelado",0,P6435-Q6435)</f>
        <v>93.88</v>
      </c>
      <c r="S6435" s="17" t="str">
        <f aca="false">INDEX(dProdutos!$D$2:$D$47,MATCH(E6435,dProdutos!$A$2:$A$47,0))</f>
        <v>Casa</v>
      </c>
    </row>
    <row r="6436" customFormat="false" ht="15" hidden="false" customHeight="false" outlineLevel="0" collapsed="false">
      <c r="A6436" s="17" t="s">
        <v>5447</v>
      </c>
      <c r="B6436" s="17" t="n">
        <v>2</v>
      </c>
      <c r="C6436" s="21" t="n">
        <v>46085</v>
      </c>
      <c r="D6436" s="17" t="s">
        <v>871</v>
      </c>
      <c r="E6436" s="17" t="s">
        <v>177</v>
      </c>
      <c r="F6436" s="17" t="s">
        <v>1503</v>
      </c>
      <c r="G6436" s="17" t="s">
        <v>61</v>
      </c>
      <c r="H6436" s="17" t="s">
        <v>1537</v>
      </c>
      <c r="I6436" s="17" t="s">
        <v>1524</v>
      </c>
      <c r="J6436" s="17" t="n">
        <v>1</v>
      </c>
      <c r="K6436" s="15" t="n">
        <v>257.9</v>
      </c>
      <c r="L6436" s="22" t="n">
        <v>0</v>
      </c>
      <c r="M6436" s="15" t="n">
        <v>0</v>
      </c>
      <c r="N6436" s="15" t="n">
        <f aca="false">J6436*K6436</f>
        <v>257.9</v>
      </c>
      <c r="O6436" s="15" t="n">
        <f aca="false">N6436*L6436</f>
        <v>0</v>
      </c>
      <c r="P6436" s="15" t="n">
        <f aca="false">N6436-O6436</f>
        <v>257.9</v>
      </c>
      <c r="Q6436" s="15" t="n">
        <f aca="false">J6436*INDEX(dProdutos!$F$2:$F$47,MATCH(E6436,dProdutos!$A$2:$A$47,0))</f>
        <v>138.23</v>
      </c>
      <c r="R6436" s="15" t="n">
        <f aca="false">IF(I6436="Cancelado",0,P6436-Q6436)</f>
        <v>119.67</v>
      </c>
      <c r="S6436" s="17" t="str">
        <f aca="false">INDEX(dProdutos!$D$2:$D$47,MATCH(E6436,dProdutos!$A$2:$A$47,0))</f>
        <v>Casa</v>
      </c>
    </row>
    <row r="6437" customFormat="false" ht="15" hidden="false" customHeight="false" outlineLevel="0" collapsed="false">
      <c r="A6437" s="17" t="s">
        <v>5448</v>
      </c>
      <c r="B6437" s="17" t="n">
        <v>1</v>
      </c>
      <c r="C6437" s="21" t="n">
        <v>46085</v>
      </c>
      <c r="D6437" s="17" t="s">
        <v>1275</v>
      </c>
      <c r="E6437" s="17" t="s">
        <v>126</v>
      </c>
      <c r="F6437" s="17" t="s">
        <v>1503</v>
      </c>
      <c r="G6437" s="17" t="s">
        <v>62</v>
      </c>
      <c r="H6437" s="17" t="s">
        <v>1523</v>
      </c>
      <c r="I6437" s="17" t="s">
        <v>1524</v>
      </c>
      <c r="J6437" s="17" t="n">
        <v>2</v>
      </c>
      <c r="K6437" s="15" t="n">
        <v>296.9</v>
      </c>
      <c r="L6437" s="22" t="n">
        <v>0.1</v>
      </c>
      <c r="M6437" s="15" t="n">
        <v>0</v>
      </c>
      <c r="N6437" s="15" t="n">
        <f aca="false">J6437*K6437</f>
        <v>593.8</v>
      </c>
      <c r="O6437" s="15" t="n">
        <f aca="false">N6437*L6437</f>
        <v>59.38</v>
      </c>
      <c r="P6437" s="15" t="n">
        <f aca="false">N6437-O6437</f>
        <v>534.42</v>
      </c>
      <c r="Q6437" s="15" t="n">
        <f aca="false">J6437*INDEX(dProdutos!$F$2:$F$47,MATCH(E6437,dProdutos!$A$2:$A$47,0))</f>
        <v>270.48</v>
      </c>
      <c r="R6437" s="15" t="n">
        <f aca="false">IF(I6437="Cancelado",0,P6437-Q6437)</f>
        <v>263.94</v>
      </c>
      <c r="S6437" s="17" t="str">
        <f aca="false">INDEX(dProdutos!$D$2:$D$47,MATCH(E6437,dProdutos!$A$2:$A$47,0))</f>
        <v>Calçados</v>
      </c>
    </row>
    <row r="6438" customFormat="false" ht="15" hidden="false" customHeight="false" outlineLevel="0" collapsed="false">
      <c r="A6438" s="17" t="s">
        <v>5448</v>
      </c>
      <c r="B6438" s="17" t="n">
        <v>2</v>
      </c>
      <c r="C6438" s="21" t="n">
        <v>46085</v>
      </c>
      <c r="D6438" s="17" t="s">
        <v>1275</v>
      </c>
      <c r="E6438" s="17" t="s">
        <v>135</v>
      </c>
      <c r="F6438" s="17" t="s">
        <v>1503</v>
      </c>
      <c r="G6438" s="17" t="s">
        <v>62</v>
      </c>
      <c r="H6438" s="17" t="s">
        <v>1523</v>
      </c>
      <c r="I6438" s="17" t="s">
        <v>1524</v>
      </c>
      <c r="J6438" s="17" t="n">
        <v>1</v>
      </c>
      <c r="K6438" s="15" t="n">
        <v>200.9</v>
      </c>
      <c r="L6438" s="22" t="n">
        <v>0.2</v>
      </c>
      <c r="M6438" s="15" t="n">
        <v>0</v>
      </c>
      <c r="N6438" s="15" t="n">
        <f aca="false">J6438*K6438</f>
        <v>200.9</v>
      </c>
      <c r="O6438" s="15" t="n">
        <f aca="false">N6438*L6438</f>
        <v>40.18</v>
      </c>
      <c r="P6438" s="15" t="n">
        <f aca="false">N6438-O6438</f>
        <v>160.72</v>
      </c>
      <c r="Q6438" s="15" t="n">
        <f aca="false">J6438*INDEX(dProdutos!$F$2:$F$47,MATCH(E6438,dProdutos!$A$2:$A$47,0))</f>
        <v>80.73</v>
      </c>
      <c r="R6438" s="15" t="n">
        <f aca="false">IF(I6438="Cancelado",0,P6438-Q6438)</f>
        <v>79.99</v>
      </c>
      <c r="S6438" s="17" t="str">
        <f aca="false">INDEX(dProdutos!$D$2:$D$47,MATCH(E6438,dProdutos!$A$2:$A$47,0))</f>
        <v>Calçados</v>
      </c>
    </row>
    <row r="6439" customFormat="false" ht="15" hidden="false" customHeight="false" outlineLevel="0" collapsed="false">
      <c r="A6439" s="17" t="s">
        <v>5448</v>
      </c>
      <c r="B6439" s="17" t="n">
        <v>3</v>
      </c>
      <c r="C6439" s="21" t="n">
        <v>46085</v>
      </c>
      <c r="D6439" s="17" t="s">
        <v>1275</v>
      </c>
      <c r="E6439" s="17" t="s">
        <v>180</v>
      </c>
      <c r="F6439" s="17" t="s">
        <v>1503</v>
      </c>
      <c r="G6439" s="17" t="s">
        <v>62</v>
      </c>
      <c r="H6439" s="17" t="s">
        <v>1523</v>
      </c>
      <c r="I6439" s="17" t="s">
        <v>1524</v>
      </c>
      <c r="J6439" s="17" t="n">
        <v>1</v>
      </c>
      <c r="K6439" s="15" t="n">
        <v>82.9</v>
      </c>
      <c r="L6439" s="22" t="n">
        <v>0.15</v>
      </c>
      <c r="M6439" s="15" t="n">
        <v>0</v>
      </c>
      <c r="N6439" s="15" t="n">
        <f aca="false">J6439*K6439</f>
        <v>82.9</v>
      </c>
      <c r="O6439" s="15" t="n">
        <f aca="false">N6439*L6439</f>
        <v>12.435</v>
      </c>
      <c r="P6439" s="15" t="n">
        <f aca="false">N6439-O6439</f>
        <v>70.465</v>
      </c>
      <c r="Q6439" s="15" t="n">
        <f aca="false">J6439*INDEX(dProdutos!$F$2:$F$47,MATCH(E6439,dProdutos!$A$2:$A$47,0))</f>
        <v>35.97</v>
      </c>
      <c r="R6439" s="15" t="n">
        <f aca="false">IF(I6439="Cancelado",0,P6439-Q6439)</f>
        <v>34.495</v>
      </c>
      <c r="S6439" s="17" t="str">
        <f aca="false">INDEX(dProdutos!$D$2:$D$47,MATCH(E6439,dProdutos!$A$2:$A$47,0))</f>
        <v>Eletrônicos</v>
      </c>
    </row>
    <row r="6440" customFormat="false" ht="15" hidden="false" customHeight="false" outlineLevel="0" collapsed="false">
      <c r="A6440" s="17" t="s">
        <v>5449</v>
      </c>
      <c r="B6440" s="17" t="n">
        <v>1</v>
      </c>
      <c r="C6440" s="21" t="n">
        <v>46085</v>
      </c>
      <c r="D6440" s="17" t="s">
        <v>668</v>
      </c>
      <c r="E6440" s="17" t="s">
        <v>177</v>
      </c>
      <c r="F6440" s="17" t="s">
        <v>1487</v>
      </c>
      <c r="G6440" s="17" t="s">
        <v>60</v>
      </c>
      <c r="H6440" s="17" t="s">
        <v>1537</v>
      </c>
      <c r="I6440" s="17" t="s">
        <v>1524</v>
      </c>
      <c r="J6440" s="17" t="n">
        <v>1</v>
      </c>
      <c r="K6440" s="15" t="n">
        <v>257.9</v>
      </c>
      <c r="L6440" s="22" t="n">
        <v>0</v>
      </c>
      <c r="M6440" s="15" t="n">
        <v>0</v>
      </c>
      <c r="N6440" s="15" t="n">
        <f aca="false">J6440*K6440</f>
        <v>257.9</v>
      </c>
      <c r="O6440" s="15" t="n">
        <f aca="false">N6440*L6440</f>
        <v>0</v>
      </c>
      <c r="P6440" s="15" t="n">
        <f aca="false">N6440-O6440</f>
        <v>257.9</v>
      </c>
      <c r="Q6440" s="15" t="n">
        <f aca="false">J6440*INDEX(dProdutos!$F$2:$F$47,MATCH(E6440,dProdutos!$A$2:$A$47,0))</f>
        <v>138.23</v>
      </c>
      <c r="R6440" s="15" t="n">
        <f aca="false">IF(I6440="Cancelado",0,P6440-Q6440)</f>
        <v>119.67</v>
      </c>
      <c r="S6440" s="17" t="str">
        <f aca="false">INDEX(dProdutos!$D$2:$D$47,MATCH(E6440,dProdutos!$A$2:$A$47,0))</f>
        <v>Casa</v>
      </c>
    </row>
    <row r="6441" customFormat="false" ht="15" hidden="false" customHeight="false" outlineLevel="0" collapsed="false">
      <c r="A6441" s="17" t="s">
        <v>5450</v>
      </c>
      <c r="B6441" s="17" t="n">
        <v>1</v>
      </c>
      <c r="C6441" s="21" t="n">
        <v>46085</v>
      </c>
      <c r="D6441" s="17" t="s">
        <v>438</v>
      </c>
      <c r="E6441" s="17" t="s">
        <v>174</v>
      </c>
      <c r="F6441" s="17" t="s">
        <v>1487</v>
      </c>
      <c r="G6441" s="17" t="s">
        <v>64</v>
      </c>
      <c r="H6441" s="17" t="s">
        <v>1537</v>
      </c>
      <c r="I6441" s="17" t="s">
        <v>1524</v>
      </c>
      <c r="J6441" s="17" t="n">
        <v>1</v>
      </c>
      <c r="K6441" s="15" t="n">
        <v>250.9</v>
      </c>
      <c r="L6441" s="22" t="n">
        <v>0</v>
      </c>
      <c r="M6441" s="15" t="n">
        <v>27.21</v>
      </c>
      <c r="N6441" s="15" t="n">
        <f aca="false">J6441*K6441</f>
        <v>250.9</v>
      </c>
      <c r="O6441" s="15" t="n">
        <f aca="false">N6441*L6441</f>
        <v>0</v>
      </c>
      <c r="P6441" s="15" t="n">
        <f aca="false">N6441-O6441</f>
        <v>250.9</v>
      </c>
      <c r="Q6441" s="15" t="n">
        <f aca="false">J6441*INDEX(dProdutos!$F$2:$F$47,MATCH(E6441,dProdutos!$A$2:$A$47,0))</f>
        <v>151.28</v>
      </c>
      <c r="R6441" s="15" t="n">
        <f aca="false">IF(I6441="Cancelado",0,P6441-Q6441)</f>
        <v>99.62</v>
      </c>
      <c r="S6441" s="17" t="str">
        <f aca="false">INDEX(dProdutos!$D$2:$D$47,MATCH(E6441,dProdutos!$A$2:$A$47,0))</f>
        <v>Casa</v>
      </c>
    </row>
    <row r="6442" customFormat="false" ht="15" hidden="false" customHeight="false" outlineLevel="0" collapsed="false">
      <c r="A6442" s="17" t="s">
        <v>5450</v>
      </c>
      <c r="B6442" s="17" t="n">
        <v>2</v>
      </c>
      <c r="C6442" s="21" t="n">
        <v>46085</v>
      </c>
      <c r="D6442" s="17" t="s">
        <v>438</v>
      </c>
      <c r="E6442" s="17" t="s">
        <v>102</v>
      </c>
      <c r="F6442" s="17" t="s">
        <v>1487</v>
      </c>
      <c r="G6442" s="17" t="s">
        <v>64</v>
      </c>
      <c r="H6442" s="17" t="s">
        <v>1537</v>
      </c>
      <c r="I6442" s="17" t="s">
        <v>1524</v>
      </c>
      <c r="J6442" s="17" t="n">
        <v>1</v>
      </c>
      <c r="K6442" s="15" t="n">
        <v>65.9</v>
      </c>
      <c r="L6442" s="22" t="n">
        <v>0.1</v>
      </c>
      <c r="M6442" s="15" t="n">
        <v>0</v>
      </c>
      <c r="N6442" s="15" t="n">
        <f aca="false">J6442*K6442</f>
        <v>65.9</v>
      </c>
      <c r="O6442" s="15" t="n">
        <f aca="false">N6442*L6442</f>
        <v>6.59</v>
      </c>
      <c r="P6442" s="15" t="n">
        <f aca="false">N6442-O6442</f>
        <v>59.31</v>
      </c>
      <c r="Q6442" s="15" t="n">
        <f aca="false">J6442*INDEX(dProdutos!$F$2:$F$47,MATCH(E6442,dProdutos!$A$2:$A$47,0))</f>
        <v>29.68</v>
      </c>
      <c r="R6442" s="15" t="n">
        <f aca="false">IF(I6442="Cancelado",0,P6442-Q6442)</f>
        <v>29.63</v>
      </c>
      <c r="S6442" s="17" t="str">
        <f aca="false">INDEX(dProdutos!$D$2:$D$47,MATCH(E6442,dProdutos!$A$2:$A$47,0))</f>
        <v>Moda Masculina</v>
      </c>
    </row>
    <row r="6443" customFormat="false" ht="15" hidden="false" customHeight="false" outlineLevel="0" collapsed="false">
      <c r="A6443" s="17" t="s">
        <v>5451</v>
      </c>
      <c r="B6443" s="17" t="n">
        <v>1</v>
      </c>
      <c r="C6443" s="21" t="n">
        <v>46085</v>
      </c>
      <c r="D6443" s="17" t="s">
        <v>1386</v>
      </c>
      <c r="E6443" s="17" t="s">
        <v>88</v>
      </c>
      <c r="F6443" s="17" t="s">
        <v>1503</v>
      </c>
      <c r="G6443" s="17" t="s">
        <v>60</v>
      </c>
      <c r="H6443" s="17" t="s">
        <v>1537</v>
      </c>
      <c r="I6443" s="17" t="s">
        <v>1524</v>
      </c>
      <c r="J6443" s="17" t="n">
        <v>1</v>
      </c>
      <c r="K6443" s="15" t="n">
        <v>170.9</v>
      </c>
      <c r="L6443" s="22" t="n">
        <v>0.1</v>
      </c>
      <c r="M6443" s="15" t="n">
        <v>0</v>
      </c>
      <c r="N6443" s="15" t="n">
        <f aca="false">J6443*K6443</f>
        <v>170.9</v>
      </c>
      <c r="O6443" s="15" t="n">
        <f aca="false">N6443*L6443</f>
        <v>17.09</v>
      </c>
      <c r="P6443" s="15" t="n">
        <f aca="false">N6443-O6443</f>
        <v>153.81</v>
      </c>
      <c r="Q6443" s="15" t="n">
        <f aca="false">J6443*INDEX(dProdutos!$F$2:$F$47,MATCH(E6443,dProdutos!$A$2:$A$47,0))</f>
        <v>98.14</v>
      </c>
      <c r="R6443" s="15" t="n">
        <f aca="false">IF(I6443="Cancelado",0,P6443-Q6443)</f>
        <v>55.67</v>
      </c>
      <c r="S6443" s="17" t="str">
        <f aca="false">INDEX(dProdutos!$D$2:$D$47,MATCH(E6443,dProdutos!$A$2:$A$47,0))</f>
        <v>Moda Feminina</v>
      </c>
    </row>
    <row r="6444" customFormat="false" ht="15" hidden="false" customHeight="false" outlineLevel="0" collapsed="false">
      <c r="A6444" s="17" t="s">
        <v>5452</v>
      </c>
      <c r="B6444" s="17" t="n">
        <v>1</v>
      </c>
      <c r="C6444" s="21" t="n">
        <v>46085</v>
      </c>
      <c r="D6444" s="17" t="s">
        <v>1440</v>
      </c>
      <c r="E6444" s="17" t="s">
        <v>85</v>
      </c>
      <c r="F6444" s="17" t="s">
        <v>1503</v>
      </c>
      <c r="G6444" s="17" t="s">
        <v>59</v>
      </c>
      <c r="H6444" s="17" t="s">
        <v>1537</v>
      </c>
      <c r="I6444" s="17" t="s">
        <v>1524</v>
      </c>
      <c r="J6444" s="17" t="n">
        <v>1</v>
      </c>
      <c r="K6444" s="15" t="n">
        <v>165.9</v>
      </c>
      <c r="L6444" s="22" t="n">
        <v>0</v>
      </c>
      <c r="M6444" s="15" t="n">
        <v>22.73</v>
      </c>
      <c r="N6444" s="15" t="n">
        <f aca="false">J6444*K6444</f>
        <v>165.9</v>
      </c>
      <c r="O6444" s="15" t="n">
        <f aca="false">N6444*L6444</f>
        <v>0</v>
      </c>
      <c r="P6444" s="15" t="n">
        <f aca="false">N6444-O6444</f>
        <v>165.9</v>
      </c>
      <c r="Q6444" s="15" t="n">
        <f aca="false">J6444*INDEX(dProdutos!$F$2:$F$47,MATCH(E6444,dProdutos!$A$2:$A$47,0))</f>
        <v>91.55</v>
      </c>
      <c r="R6444" s="15" t="n">
        <f aca="false">IF(I6444="Cancelado",0,P6444-Q6444)</f>
        <v>74.35</v>
      </c>
      <c r="S6444" s="17" t="str">
        <f aca="false">INDEX(dProdutos!$D$2:$D$47,MATCH(E6444,dProdutos!$A$2:$A$47,0))</f>
        <v>Moda Feminina</v>
      </c>
    </row>
    <row r="6445" customFormat="false" ht="15" hidden="false" customHeight="false" outlineLevel="0" collapsed="false">
      <c r="A6445" s="17" t="s">
        <v>5453</v>
      </c>
      <c r="B6445" s="17" t="n">
        <v>1</v>
      </c>
      <c r="C6445" s="21" t="n">
        <v>46085</v>
      </c>
      <c r="D6445" s="17" t="s">
        <v>882</v>
      </c>
      <c r="E6445" s="17" t="s">
        <v>108</v>
      </c>
      <c r="F6445" s="17" t="s">
        <v>1497</v>
      </c>
      <c r="G6445" s="17" t="s">
        <v>62</v>
      </c>
      <c r="H6445" s="17" t="s">
        <v>1523</v>
      </c>
      <c r="I6445" s="17" t="s">
        <v>1524</v>
      </c>
      <c r="J6445" s="17" t="n">
        <v>1</v>
      </c>
      <c r="K6445" s="15" t="n">
        <v>265.9</v>
      </c>
      <c r="L6445" s="22" t="n">
        <v>0</v>
      </c>
      <c r="M6445" s="15" t="n">
        <v>0</v>
      </c>
      <c r="N6445" s="15" t="n">
        <f aca="false">J6445*K6445</f>
        <v>265.9</v>
      </c>
      <c r="O6445" s="15" t="n">
        <f aca="false">N6445*L6445</f>
        <v>0</v>
      </c>
      <c r="P6445" s="15" t="n">
        <f aca="false">N6445-O6445</f>
        <v>265.9</v>
      </c>
      <c r="Q6445" s="15" t="n">
        <f aca="false">J6445*INDEX(dProdutos!$F$2:$F$47,MATCH(E6445,dProdutos!$A$2:$A$47,0))</f>
        <v>155.62</v>
      </c>
      <c r="R6445" s="15" t="n">
        <f aca="false">IF(I6445="Cancelado",0,P6445-Q6445)</f>
        <v>110.28</v>
      </c>
      <c r="S6445" s="17" t="str">
        <f aca="false">INDEX(dProdutos!$D$2:$D$47,MATCH(E6445,dProdutos!$A$2:$A$47,0))</f>
        <v>Moda Masculina</v>
      </c>
    </row>
    <row r="6446" customFormat="false" ht="15" hidden="false" customHeight="false" outlineLevel="0" collapsed="false">
      <c r="A6446" s="17" t="s">
        <v>5454</v>
      </c>
      <c r="B6446" s="17" t="n">
        <v>1</v>
      </c>
      <c r="C6446" s="21" t="n">
        <v>46086</v>
      </c>
      <c r="D6446" s="17" t="s">
        <v>1433</v>
      </c>
      <c r="E6446" s="17" t="s">
        <v>105</v>
      </c>
      <c r="F6446" s="17" t="s">
        <v>1495</v>
      </c>
      <c r="G6446" s="17" t="s">
        <v>60</v>
      </c>
      <c r="H6446" s="17" t="s">
        <v>1537</v>
      </c>
      <c r="I6446" s="17" t="s">
        <v>1524</v>
      </c>
      <c r="J6446" s="17" t="n">
        <v>1</v>
      </c>
      <c r="K6446" s="15" t="n">
        <v>175.9</v>
      </c>
      <c r="L6446" s="22" t="n">
        <v>0</v>
      </c>
      <c r="M6446" s="15" t="n">
        <v>9.98</v>
      </c>
      <c r="N6446" s="15" t="n">
        <f aca="false">J6446*K6446</f>
        <v>175.9</v>
      </c>
      <c r="O6446" s="15" t="n">
        <f aca="false">N6446*L6446</f>
        <v>0</v>
      </c>
      <c r="P6446" s="15" t="n">
        <f aca="false">N6446-O6446</f>
        <v>175.9</v>
      </c>
      <c r="Q6446" s="15" t="n">
        <f aca="false">J6446*INDEX(dProdutos!$F$2:$F$47,MATCH(E6446,dProdutos!$A$2:$A$47,0))</f>
        <v>96.59</v>
      </c>
      <c r="R6446" s="15" t="n">
        <f aca="false">IF(I6446="Cancelado",0,P6446-Q6446)</f>
        <v>79.31</v>
      </c>
      <c r="S6446" s="17" t="str">
        <f aca="false">INDEX(dProdutos!$D$2:$D$47,MATCH(E6446,dProdutos!$A$2:$A$47,0))</f>
        <v>Moda Masculina</v>
      </c>
    </row>
    <row r="6447" customFormat="false" ht="15" hidden="false" customHeight="false" outlineLevel="0" collapsed="false">
      <c r="A6447" s="17" t="s">
        <v>5454</v>
      </c>
      <c r="B6447" s="17" t="n">
        <v>2</v>
      </c>
      <c r="C6447" s="21" t="n">
        <v>46086</v>
      </c>
      <c r="D6447" s="17" t="s">
        <v>1433</v>
      </c>
      <c r="E6447" s="17" t="s">
        <v>150</v>
      </c>
      <c r="F6447" s="17" t="s">
        <v>1495</v>
      </c>
      <c r="G6447" s="17" t="s">
        <v>60</v>
      </c>
      <c r="H6447" s="17" t="s">
        <v>1537</v>
      </c>
      <c r="I6447" s="17" t="s">
        <v>1524</v>
      </c>
      <c r="J6447" s="17" t="n">
        <v>1</v>
      </c>
      <c r="K6447" s="15" t="n">
        <v>71.9</v>
      </c>
      <c r="L6447" s="22" t="n">
        <v>0</v>
      </c>
      <c r="M6447" s="15" t="n">
        <v>0</v>
      </c>
      <c r="N6447" s="15" t="n">
        <f aca="false">J6447*K6447</f>
        <v>71.9</v>
      </c>
      <c r="O6447" s="15" t="n">
        <f aca="false">N6447*L6447</f>
        <v>0</v>
      </c>
      <c r="P6447" s="15" t="n">
        <f aca="false">N6447-O6447</f>
        <v>71.9</v>
      </c>
      <c r="Q6447" s="15" t="n">
        <f aca="false">J6447*INDEX(dProdutos!$F$2:$F$47,MATCH(E6447,dProdutos!$A$2:$A$47,0))</f>
        <v>27.38</v>
      </c>
      <c r="R6447" s="15" t="n">
        <f aca="false">IF(I6447="Cancelado",0,P6447-Q6447)</f>
        <v>44.52</v>
      </c>
      <c r="S6447" s="17" t="str">
        <f aca="false">INDEX(dProdutos!$D$2:$D$47,MATCH(E6447,dProdutos!$A$2:$A$47,0))</f>
        <v>Acessórios</v>
      </c>
    </row>
    <row r="6448" customFormat="false" ht="15" hidden="false" customHeight="false" outlineLevel="0" collapsed="false">
      <c r="A6448" s="17" t="s">
        <v>5455</v>
      </c>
      <c r="B6448" s="17" t="n">
        <v>1</v>
      </c>
      <c r="C6448" s="21" t="n">
        <v>46086</v>
      </c>
      <c r="D6448" s="17" t="s">
        <v>321</v>
      </c>
      <c r="E6448" s="17" t="s">
        <v>192</v>
      </c>
      <c r="F6448" s="17" t="s">
        <v>1490</v>
      </c>
      <c r="G6448" s="17" t="s">
        <v>64</v>
      </c>
      <c r="H6448" s="17" t="s">
        <v>1540</v>
      </c>
      <c r="I6448" s="17" t="s">
        <v>1524</v>
      </c>
      <c r="J6448" s="17" t="n">
        <v>2</v>
      </c>
      <c r="K6448" s="15" t="n">
        <v>245.9</v>
      </c>
      <c r="L6448" s="22" t="n">
        <v>0</v>
      </c>
      <c r="M6448" s="15" t="n">
        <v>0</v>
      </c>
      <c r="N6448" s="15" t="n">
        <f aca="false">J6448*K6448</f>
        <v>491.8</v>
      </c>
      <c r="O6448" s="15" t="n">
        <f aca="false">N6448*L6448</f>
        <v>0</v>
      </c>
      <c r="P6448" s="15" t="n">
        <f aca="false">N6448-O6448</f>
        <v>491.8</v>
      </c>
      <c r="Q6448" s="15" t="n">
        <f aca="false">J6448*INDEX(dProdutos!$F$2:$F$47,MATCH(E6448,dProdutos!$A$2:$A$47,0))</f>
        <v>215.56</v>
      </c>
      <c r="R6448" s="15" t="n">
        <f aca="false">IF(I6448="Cancelado",0,P6448-Q6448)</f>
        <v>276.24</v>
      </c>
      <c r="S6448" s="17" t="str">
        <f aca="false">INDEX(dProdutos!$D$2:$D$47,MATCH(E6448,dProdutos!$A$2:$A$47,0))</f>
        <v>Eletrônicos</v>
      </c>
    </row>
    <row r="6449" customFormat="false" ht="15" hidden="false" customHeight="false" outlineLevel="0" collapsed="false">
      <c r="A6449" s="17" t="s">
        <v>5455</v>
      </c>
      <c r="B6449" s="17" t="n">
        <v>2</v>
      </c>
      <c r="C6449" s="21" t="n">
        <v>46086</v>
      </c>
      <c r="D6449" s="17" t="s">
        <v>321</v>
      </c>
      <c r="E6449" s="17" t="s">
        <v>150</v>
      </c>
      <c r="F6449" s="17" t="s">
        <v>1490</v>
      </c>
      <c r="G6449" s="17" t="s">
        <v>64</v>
      </c>
      <c r="H6449" s="17" t="s">
        <v>1540</v>
      </c>
      <c r="I6449" s="17" t="s">
        <v>1524</v>
      </c>
      <c r="J6449" s="17" t="n">
        <v>1</v>
      </c>
      <c r="K6449" s="15" t="n">
        <v>71.9</v>
      </c>
      <c r="L6449" s="22" t="n">
        <v>0.15</v>
      </c>
      <c r="M6449" s="15" t="n">
        <v>0</v>
      </c>
      <c r="N6449" s="15" t="n">
        <f aca="false">J6449*K6449</f>
        <v>71.9</v>
      </c>
      <c r="O6449" s="15" t="n">
        <f aca="false">N6449*L6449</f>
        <v>10.785</v>
      </c>
      <c r="P6449" s="15" t="n">
        <f aca="false">N6449-O6449</f>
        <v>61.115</v>
      </c>
      <c r="Q6449" s="15" t="n">
        <f aca="false">J6449*INDEX(dProdutos!$F$2:$F$47,MATCH(E6449,dProdutos!$A$2:$A$47,0))</f>
        <v>27.38</v>
      </c>
      <c r="R6449" s="15" t="n">
        <f aca="false">IF(I6449="Cancelado",0,P6449-Q6449)</f>
        <v>33.735</v>
      </c>
      <c r="S6449" s="17" t="str">
        <f aca="false">INDEX(dProdutos!$D$2:$D$47,MATCH(E6449,dProdutos!$A$2:$A$47,0))</f>
        <v>Acessórios</v>
      </c>
    </row>
    <row r="6450" customFormat="false" ht="15" hidden="false" customHeight="false" outlineLevel="0" collapsed="false">
      <c r="A6450" s="17" t="s">
        <v>5456</v>
      </c>
      <c r="B6450" s="17" t="n">
        <v>1</v>
      </c>
      <c r="C6450" s="21" t="n">
        <v>46086</v>
      </c>
      <c r="D6450" s="17" t="s">
        <v>885</v>
      </c>
      <c r="E6450" s="17" t="s">
        <v>153</v>
      </c>
      <c r="F6450" s="17" t="s">
        <v>1490</v>
      </c>
      <c r="G6450" s="17" t="s">
        <v>59</v>
      </c>
      <c r="H6450" s="17" t="s">
        <v>1523</v>
      </c>
      <c r="I6450" s="17" t="s">
        <v>1524</v>
      </c>
      <c r="J6450" s="17" t="n">
        <v>1</v>
      </c>
      <c r="K6450" s="15" t="n">
        <v>165.9</v>
      </c>
      <c r="L6450" s="22" t="n">
        <v>0</v>
      </c>
      <c r="M6450" s="15" t="n">
        <v>26.71</v>
      </c>
      <c r="N6450" s="15" t="n">
        <f aca="false">J6450*K6450</f>
        <v>165.9</v>
      </c>
      <c r="O6450" s="15" t="n">
        <f aca="false">N6450*L6450</f>
        <v>0</v>
      </c>
      <c r="P6450" s="15" t="n">
        <f aca="false">N6450-O6450</f>
        <v>165.9</v>
      </c>
      <c r="Q6450" s="15" t="n">
        <f aca="false">J6450*INDEX(dProdutos!$F$2:$F$47,MATCH(E6450,dProdutos!$A$2:$A$47,0))</f>
        <v>67.28</v>
      </c>
      <c r="R6450" s="15" t="n">
        <f aca="false">IF(I6450="Cancelado",0,P6450-Q6450)</f>
        <v>98.62</v>
      </c>
      <c r="S6450" s="17" t="str">
        <f aca="false">INDEX(dProdutos!$D$2:$D$47,MATCH(E6450,dProdutos!$A$2:$A$47,0))</f>
        <v>Acessórios</v>
      </c>
    </row>
    <row r="6451" customFormat="false" ht="15" hidden="false" customHeight="false" outlineLevel="0" collapsed="false">
      <c r="A6451" s="17" t="s">
        <v>5456</v>
      </c>
      <c r="B6451" s="17" t="n">
        <v>2</v>
      </c>
      <c r="C6451" s="21" t="n">
        <v>46086</v>
      </c>
      <c r="D6451" s="17" t="s">
        <v>885</v>
      </c>
      <c r="E6451" s="17" t="s">
        <v>153</v>
      </c>
      <c r="F6451" s="17" t="s">
        <v>1490</v>
      </c>
      <c r="G6451" s="17" t="s">
        <v>59</v>
      </c>
      <c r="H6451" s="17" t="s">
        <v>1523</v>
      </c>
      <c r="I6451" s="17" t="s">
        <v>1524</v>
      </c>
      <c r="J6451" s="17" t="n">
        <v>2</v>
      </c>
      <c r="K6451" s="15" t="n">
        <v>165.9</v>
      </c>
      <c r="L6451" s="22" t="n">
        <v>0.1</v>
      </c>
      <c r="M6451" s="15" t="n">
        <v>0</v>
      </c>
      <c r="N6451" s="15" t="n">
        <f aca="false">J6451*K6451</f>
        <v>331.8</v>
      </c>
      <c r="O6451" s="15" t="n">
        <f aca="false">N6451*L6451</f>
        <v>33.18</v>
      </c>
      <c r="P6451" s="15" t="n">
        <f aca="false">N6451-O6451</f>
        <v>298.62</v>
      </c>
      <c r="Q6451" s="15" t="n">
        <f aca="false">J6451*INDEX(dProdutos!$F$2:$F$47,MATCH(E6451,dProdutos!$A$2:$A$47,0))</f>
        <v>134.56</v>
      </c>
      <c r="R6451" s="15" t="n">
        <f aca="false">IF(I6451="Cancelado",0,P6451-Q6451)</f>
        <v>164.06</v>
      </c>
      <c r="S6451" s="17" t="str">
        <f aca="false">INDEX(dProdutos!$D$2:$D$47,MATCH(E6451,dProdutos!$A$2:$A$47,0))</f>
        <v>Acessórios</v>
      </c>
    </row>
    <row r="6452" customFormat="false" ht="15" hidden="false" customHeight="false" outlineLevel="0" collapsed="false">
      <c r="A6452" s="17" t="s">
        <v>5457</v>
      </c>
      <c r="B6452" s="17" t="n">
        <v>1</v>
      </c>
      <c r="C6452" s="21" t="n">
        <v>46086</v>
      </c>
      <c r="D6452" s="17" t="s">
        <v>1063</v>
      </c>
      <c r="E6452" s="17" t="s">
        <v>144</v>
      </c>
      <c r="F6452" s="17" t="s">
        <v>1487</v>
      </c>
      <c r="G6452" s="17" t="s">
        <v>60</v>
      </c>
      <c r="H6452" s="17" t="s">
        <v>1537</v>
      </c>
      <c r="I6452" s="17" t="s">
        <v>1524</v>
      </c>
      <c r="J6452" s="17" t="n">
        <v>2</v>
      </c>
      <c r="K6452" s="15" t="n">
        <v>260.9</v>
      </c>
      <c r="L6452" s="22" t="n">
        <v>0</v>
      </c>
      <c r="M6452" s="15" t="n">
        <v>28.97</v>
      </c>
      <c r="N6452" s="15" t="n">
        <f aca="false">J6452*K6452</f>
        <v>521.8</v>
      </c>
      <c r="O6452" s="15" t="n">
        <f aca="false">N6452*L6452</f>
        <v>0</v>
      </c>
      <c r="P6452" s="15" t="n">
        <f aca="false">N6452-O6452</f>
        <v>521.8</v>
      </c>
      <c r="Q6452" s="15" t="n">
        <f aca="false">J6452*INDEX(dProdutos!$F$2:$F$47,MATCH(E6452,dProdutos!$A$2:$A$47,0))</f>
        <v>199.72</v>
      </c>
      <c r="R6452" s="15" t="n">
        <f aca="false">IF(I6452="Cancelado",0,P6452-Q6452)</f>
        <v>322.08</v>
      </c>
      <c r="S6452" s="17" t="str">
        <f aca="false">INDEX(dProdutos!$D$2:$D$47,MATCH(E6452,dProdutos!$A$2:$A$47,0))</f>
        <v>Acessórios</v>
      </c>
    </row>
    <row r="6453" customFormat="false" ht="15" hidden="false" customHeight="false" outlineLevel="0" collapsed="false">
      <c r="A6453" s="17" t="s">
        <v>5457</v>
      </c>
      <c r="B6453" s="17" t="n">
        <v>2</v>
      </c>
      <c r="C6453" s="21" t="n">
        <v>46086</v>
      </c>
      <c r="D6453" s="17" t="s">
        <v>1063</v>
      </c>
      <c r="E6453" s="17" t="s">
        <v>102</v>
      </c>
      <c r="F6453" s="17" t="s">
        <v>1487</v>
      </c>
      <c r="G6453" s="17" t="s">
        <v>60</v>
      </c>
      <c r="H6453" s="17" t="s">
        <v>1537</v>
      </c>
      <c r="I6453" s="17" t="s">
        <v>1524</v>
      </c>
      <c r="J6453" s="17" t="n">
        <v>1</v>
      </c>
      <c r="K6453" s="15" t="n">
        <v>65.9</v>
      </c>
      <c r="L6453" s="22" t="n">
        <v>0</v>
      </c>
      <c r="M6453" s="15" t="n">
        <v>0</v>
      </c>
      <c r="N6453" s="15" t="n">
        <f aca="false">J6453*K6453</f>
        <v>65.9</v>
      </c>
      <c r="O6453" s="15" t="n">
        <f aca="false">N6453*L6453</f>
        <v>0</v>
      </c>
      <c r="P6453" s="15" t="n">
        <f aca="false">N6453-O6453</f>
        <v>65.9</v>
      </c>
      <c r="Q6453" s="15" t="n">
        <f aca="false">J6453*INDEX(dProdutos!$F$2:$F$47,MATCH(E6453,dProdutos!$A$2:$A$47,0))</f>
        <v>29.68</v>
      </c>
      <c r="R6453" s="15" t="n">
        <f aca="false">IF(I6453="Cancelado",0,P6453-Q6453)</f>
        <v>36.22</v>
      </c>
      <c r="S6453" s="17" t="str">
        <f aca="false">INDEX(dProdutos!$D$2:$D$47,MATCH(E6453,dProdutos!$A$2:$A$47,0))</f>
        <v>Moda Masculina</v>
      </c>
    </row>
    <row r="6454" customFormat="false" ht="15" hidden="false" customHeight="false" outlineLevel="0" collapsed="false">
      <c r="A6454" s="17" t="s">
        <v>5457</v>
      </c>
      <c r="B6454" s="17" t="n">
        <v>3</v>
      </c>
      <c r="C6454" s="21" t="n">
        <v>46086</v>
      </c>
      <c r="D6454" s="17" t="s">
        <v>1063</v>
      </c>
      <c r="E6454" s="17" t="s">
        <v>144</v>
      </c>
      <c r="F6454" s="17" t="s">
        <v>1487</v>
      </c>
      <c r="G6454" s="17" t="s">
        <v>60</v>
      </c>
      <c r="H6454" s="17" t="s">
        <v>1537</v>
      </c>
      <c r="I6454" s="17" t="s">
        <v>1524</v>
      </c>
      <c r="J6454" s="17" t="n">
        <v>1</v>
      </c>
      <c r="K6454" s="15" t="n">
        <v>260.9</v>
      </c>
      <c r="L6454" s="22" t="n">
        <v>0.15</v>
      </c>
      <c r="M6454" s="15" t="n">
        <v>0</v>
      </c>
      <c r="N6454" s="15" t="n">
        <f aca="false">J6454*K6454</f>
        <v>260.9</v>
      </c>
      <c r="O6454" s="15" t="n">
        <f aca="false">N6454*L6454</f>
        <v>39.135</v>
      </c>
      <c r="P6454" s="15" t="n">
        <f aca="false">N6454-O6454</f>
        <v>221.765</v>
      </c>
      <c r="Q6454" s="15" t="n">
        <f aca="false">J6454*INDEX(dProdutos!$F$2:$F$47,MATCH(E6454,dProdutos!$A$2:$A$47,0))</f>
        <v>99.86</v>
      </c>
      <c r="R6454" s="15" t="n">
        <f aca="false">IF(I6454="Cancelado",0,P6454-Q6454)</f>
        <v>121.905</v>
      </c>
      <c r="S6454" s="17" t="str">
        <f aca="false">INDEX(dProdutos!$D$2:$D$47,MATCH(E6454,dProdutos!$A$2:$A$47,0))</f>
        <v>Acessórios</v>
      </c>
    </row>
    <row r="6455" customFormat="false" ht="15" hidden="false" customHeight="false" outlineLevel="0" collapsed="false">
      <c r="A6455" s="17" t="s">
        <v>5458</v>
      </c>
      <c r="B6455" s="17" t="n">
        <v>1</v>
      </c>
      <c r="C6455" s="21" t="n">
        <v>46086</v>
      </c>
      <c r="D6455" s="17" t="s">
        <v>860</v>
      </c>
      <c r="E6455" s="17" t="s">
        <v>168</v>
      </c>
      <c r="F6455" s="17" t="s">
        <v>1487</v>
      </c>
      <c r="G6455" s="17" t="s">
        <v>62</v>
      </c>
      <c r="H6455" s="17" t="s">
        <v>1537</v>
      </c>
      <c r="I6455" s="17" t="s">
        <v>1524</v>
      </c>
      <c r="J6455" s="17" t="n">
        <v>1</v>
      </c>
      <c r="K6455" s="15" t="n">
        <v>253.9</v>
      </c>
      <c r="L6455" s="22" t="n">
        <v>0.05</v>
      </c>
      <c r="M6455" s="15" t="n">
        <v>32.04</v>
      </c>
      <c r="N6455" s="15" t="n">
        <f aca="false">J6455*K6455</f>
        <v>253.9</v>
      </c>
      <c r="O6455" s="15" t="n">
        <f aca="false">N6455*L6455</f>
        <v>12.695</v>
      </c>
      <c r="P6455" s="15" t="n">
        <f aca="false">N6455-O6455</f>
        <v>241.205</v>
      </c>
      <c r="Q6455" s="15" t="n">
        <f aca="false">J6455*INDEX(dProdutos!$F$2:$F$47,MATCH(E6455,dProdutos!$A$2:$A$47,0))</f>
        <v>128.94</v>
      </c>
      <c r="R6455" s="15" t="n">
        <f aca="false">IF(I6455="Cancelado",0,P6455-Q6455)</f>
        <v>112.265</v>
      </c>
      <c r="S6455" s="17" t="str">
        <f aca="false">INDEX(dProdutos!$D$2:$D$47,MATCH(E6455,dProdutos!$A$2:$A$47,0))</f>
        <v>Casa</v>
      </c>
    </row>
    <row r="6456" customFormat="false" ht="15" hidden="false" customHeight="false" outlineLevel="0" collapsed="false">
      <c r="A6456" s="17" t="s">
        <v>5459</v>
      </c>
      <c r="B6456" s="17" t="n">
        <v>1</v>
      </c>
      <c r="C6456" s="21" t="n">
        <v>46087</v>
      </c>
      <c r="D6456" s="17" t="s">
        <v>1270</v>
      </c>
      <c r="E6456" s="17" t="s">
        <v>88</v>
      </c>
      <c r="F6456" s="17" t="s">
        <v>1503</v>
      </c>
      <c r="G6456" s="17" t="s">
        <v>61</v>
      </c>
      <c r="H6456" s="17" t="s">
        <v>1537</v>
      </c>
      <c r="I6456" s="17" t="s">
        <v>1524</v>
      </c>
      <c r="J6456" s="17" t="n">
        <v>2</v>
      </c>
      <c r="K6456" s="15" t="n">
        <v>170.9</v>
      </c>
      <c r="L6456" s="22" t="n">
        <v>0.1</v>
      </c>
      <c r="M6456" s="15" t="n">
        <v>0</v>
      </c>
      <c r="N6456" s="15" t="n">
        <f aca="false">J6456*K6456</f>
        <v>341.8</v>
      </c>
      <c r="O6456" s="15" t="n">
        <f aca="false">N6456*L6456</f>
        <v>34.18</v>
      </c>
      <c r="P6456" s="15" t="n">
        <f aca="false">N6456-O6456</f>
        <v>307.62</v>
      </c>
      <c r="Q6456" s="15" t="n">
        <f aca="false">J6456*INDEX(dProdutos!$F$2:$F$47,MATCH(E6456,dProdutos!$A$2:$A$47,0))</f>
        <v>196.28</v>
      </c>
      <c r="R6456" s="15" t="n">
        <f aca="false">IF(I6456="Cancelado",0,P6456-Q6456)</f>
        <v>111.34</v>
      </c>
      <c r="S6456" s="17" t="str">
        <f aca="false">INDEX(dProdutos!$D$2:$D$47,MATCH(E6456,dProdutos!$A$2:$A$47,0))</f>
        <v>Moda Feminina</v>
      </c>
    </row>
    <row r="6457" customFormat="false" ht="15" hidden="false" customHeight="false" outlineLevel="0" collapsed="false">
      <c r="A6457" s="17" t="s">
        <v>5460</v>
      </c>
      <c r="B6457" s="17" t="n">
        <v>1</v>
      </c>
      <c r="C6457" s="21" t="n">
        <v>46087</v>
      </c>
      <c r="D6457" s="17" t="s">
        <v>1159</v>
      </c>
      <c r="E6457" s="17" t="s">
        <v>117</v>
      </c>
      <c r="F6457" s="17" t="s">
        <v>1497</v>
      </c>
      <c r="G6457" s="17" t="s">
        <v>64</v>
      </c>
      <c r="H6457" s="17" t="s">
        <v>1523</v>
      </c>
      <c r="I6457" s="17" t="s">
        <v>1524</v>
      </c>
      <c r="J6457" s="17" t="n">
        <v>1</v>
      </c>
      <c r="K6457" s="15" t="n">
        <v>166.9</v>
      </c>
      <c r="L6457" s="22" t="n">
        <v>0</v>
      </c>
      <c r="M6457" s="15" t="n">
        <v>12.31</v>
      </c>
      <c r="N6457" s="15" t="n">
        <f aca="false">J6457*K6457</f>
        <v>166.9</v>
      </c>
      <c r="O6457" s="15" t="n">
        <f aca="false">N6457*L6457</f>
        <v>0</v>
      </c>
      <c r="P6457" s="15" t="n">
        <f aca="false">N6457-O6457</f>
        <v>166.9</v>
      </c>
      <c r="Q6457" s="15" t="n">
        <f aca="false">J6457*INDEX(dProdutos!$F$2:$F$47,MATCH(E6457,dProdutos!$A$2:$A$47,0))</f>
        <v>73.23</v>
      </c>
      <c r="R6457" s="15" t="n">
        <f aca="false">IF(I6457="Cancelado",0,P6457-Q6457)</f>
        <v>93.67</v>
      </c>
      <c r="S6457" s="17" t="str">
        <f aca="false">INDEX(dProdutos!$D$2:$D$47,MATCH(E6457,dProdutos!$A$2:$A$47,0))</f>
        <v>Moda Masculina</v>
      </c>
    </row>
    <row r="6458" customFormat="false" ht="15" hidden="false" customHeight="false" outlineLevel="0" collapsed="false">
      <c r="A6458" s="17" t="s">
        <v>5461</v>
      </c>
      <c r="B6458" s="17" t="n">
        <v>1</v>
      </c>
      <c r="C6458" s="21" t="n">
        <v>46087</v>
      </c>
      <c r="D6458" s="17" t="s">
        <v>1410</v>
      </c>
      <c r="E6458" s="17" t="s">
        <v>135</v>
      </c>
      <c r="F6458" s="17" t="s">
        <v>1495</v>
      </c>
      <c r="G6458" s="17" t="s">
        <v>60</v>
      </c>
      <c r="H6458" s="17" t="s">
        <v>1523</v>
      </c>
      <c r="I6458" s="17" t="s">
        <v>1524</v>
      </c>
      <c r="J6458" s="17" t="n">
        <v>1</v>
      </c>
      <c r="K6458" s="15" t="n">
        <v>200.9</v>
      </c>
      <c r="L6458" s="22" t="n">
        <v>0.1</v>
      </c>
      <c r="M6458" s="15" t="n">
        <v>33.2</v>
      </c>
      <c r="N6458" s="15" t="n">
        <f aca="false">J6458*K6458</f>
        <v>200.9</v>
      </c>
      <c r="O6458" s="15" t="n">
        <f aca="false">N6458*L6458</f>
        <v>20.09</v>
      </c>
      <c r="P6458" s="15" t="n">
        <f aca="false">N6458-O6458</f>
        <v>180.81</v>
      </c>
      <c r="Q6458" s="15" t="n">
        <f aca="false">J6458*INDEX(dProdutos!$F$2:$F$47,MATCH(E6458,dProdutos!$A$2:$A$47,0))</f>
        <v>80.73</v>
      </c>
      <c r="R6458" s="15" t="n">
        <f aca="false">IF(I6458="Cancelado",0,P6458-Q6458)</f>
        <v>100.08</v>
      </c>
      <c r="S6458" s="17" t="str">
        <f aca="false">INDEX(dProdutos!$D$2:$D$47,MATCH(E6458,dProdutos!$A$2:$A$47,0))</f>
        <v>Calçados</v>
      </c>
    </row>
    <row r="6459" customFormat="false" ht="15" hidden="false" customHeight="false" outlineLevel="0" collapsed="false">
      <c r="A6459" s="17" t="s">
        <v>5462</v>
      </c>
      <c r="B6459" s="17" t="n">
        <v>1</v>
      </c>
      <c r="C6459" s="21" t="n">
        <v>46087</v>
      </c>
      <c r="D6459" s="17" t="s">
        <v>1023</v>
      </c>
      <c r="E6459" s="17" t="s">
        <v>192</v>
      </c>
      <c r="F6459" s="17" t="s">
        <v>1487</v>
      </c>
      <c r="G6459" s="17" t="s">
        <v>62</v>
      </c>
      <c r="H6459" s="17" t="s">
        <v>1523</v>
      </c>
      <c r="I6459" s="17" t="s">
        <v>1524</v>
      </c>
      <c r="J6459" s="17" t="n">
        <v>3</v>
      </c>
      <c r="K6459" s="15" t="n">
        <v>245.9</v>
      </c>
      <c r="L6459" s="22" t="n">
        <v>0.1</v>
      </c>
      <c r="M6459" s="15" t="n">
        <v>23.32</v>
      </c>
      <c r="N6459" s="15" t="n">
        <f aca="false">J6459*K6459</f>
        <v>737.7</v>
      </c>
      <c r="O6459" s="15" t="n">
        <f aca="false">N6459*L6459</f>
        <v>73.77</v>
      </c>
      <c r="P6459" s="15" t="n">
        <f aca="false">N6459-O6459</f>
        <v>663.93</v>
      </c>
      <c r="Q6459" s="15" t="n">
        <f aca="false">J6459*INDEX(dProdutos!$F$2:$F$47,MATCH(E6459,dProdutos!$A$2:$A$47,0))</f>
        <v>323.34</v>
      </c>
      <c r="R6459" s="15" t="n">
        <f aca="false">IF(I6459="Cancelado",0,P6459-Q6459)</f>
        <v>340.59</v>
      </c>
      <c r="S6459" s="17" t="str">
        <f aca="false">INDEX(dProdutos!$D$2:$D$47,MATCH(E6459,dProdutos!$A$2:$A$47,0))</f>
        <v>Eletrônicos</v>
      </c>
    </row>
    <row r="6460" customFormat="false" ht="15" hidden="false" customHeight="false" outlineLevel="0" collapsed="false">
      <c r="A6460" s="17" t="s">
        <v>5462</v>
      </c>
      <c r="B6460" s="17" t="n">
        <v>2</v>
      </c>
      <c r="C6460" s="21" t="n">
        <v>46087</v>
      </c>
      <c r="D6460" s="17" t="s">
        <v>1023</v>
      </c>
      <c r="E6460" s="17" t="s">
        <v>135</v>
      </c>
      <c r="F6460" s="17" t="s">
        <v>1487</v>
      </c>
      <c r="G6460" s="17" t="s">
        <v>62</v>
      </c>
      <c r="H6460" s="17" t="s">
        <v>1523</v>
      </c>
      <c r="I6460" s="17" t="s">
        <v>1524</v>
      </c>
      <c r="J6460" s="17" t="n">
        <v>2</v>
      </c>
      <c r="K6460" s="15" t="n">
        <v>200.9</v>
      </c>
      <c r="L6460" s="22" t="n">
        <v>0</v>
      </c>
      <c r="M6460" s="15" t="n">
        <v>0</v>
      </c>
      <c r="N6460" s="15" t="n">
        <f aca="false">J6460*K6460</f>
        <v>401.8</v>
      </c>
      <c r="O6460" s="15" t="n">
        <f aca="false">N6460*L6460</f>
        <v>0</v>
      </c>
      <c r="P6460" s="15" t="n">
        <f aca="false">N6460-O6460</f>
        <v>401.8</v>
      </c>
      <c r="Q6460" s="15" t="n">
        <f aca="false">J6460*INDEX(dProdutos!$F$2:$F$47,MATCH(E6460,dProdutos!$A$2:$A$47,0))</f>
        <v>161.46</v>
      </c>
      <c r="R6460" s="15" t="n">
        <f aca="false">IF(I6460="Cancelado",0,P6460-Q6460)</f>
        <v>240.34</v>
      </c>
      <c r="S6460" s="17" t="str">
        <f aca="false">INDEX(dProdutos!$D$2:$D$47,MATCH(E6460,dProdutos!$A$2:$A$47,0))</f>
        <v>Calçados</v>
      </c>
    </row>
    <row r="6461" customFormat="false" ht="15" hidden="false" customHeight="false" outlineLevel="0" collapsed="false">
      <c r="A6461" s="17" t="s">
        <v>5463</v>
      </c>
      <c r="B6461" s="17" t="n">
        <v>1</v>
      </c>
      <c r="C6461" s="21" t="n">
        <v>46087</v>
      </c>
      <c r="D6461" s="17" t="s">
        <v>1076</v>
      </c>
      <c r="E6461" s="17" t="s">
        <v>189</v>
      </c>
      <c r="F6461" s="17" t="s">
        <v>1487</v>
      </c>
      <c r="G6461" s="17" t="s">
        <v>61</v>
      </c>
      <c r="H6461" s="17" t="s">
        <v>1523</v>
      </c>
      <c r="I6461" s="17" t="s">
        <v>1524</v>
      </c>
      <c r="J6461" s="17" t="n">
        <v>1</v>
      </c>
      <c r="K6461" s="15" t="n">
        <v>138.9</v>
      </c>
      <c r="L6461" s="22" t="n">
        <v>0</v>
      </c>
      <c r="M6461" s="15" t="n">
        <v>30.85</v>
      </c>
      <c r="N6461" s="15" t="n">
        <f aca="false">J6461*K6461</f>
        <v>138.9</v>
      </c>
      <c r="O6461" s="15" t="n">
        <f aca="false">N6461*L6461</f>
        <v>0</v>
      </c>
      <c r="P6461" s="15" t="n">
        <f aca="false">N6461-O6461</f>
        <v>138.9</v>
      </c>
      <c r="Q6461" s="15" t="n">
        <f aca="false">J6461*INDEX(dProdutos!$F$2:$F$47,MATCH(E6461,dProdutos!$A$2:$A$47,0))</f>
        <v>68.96</v>
      </c>
      <c r="R6461" s="15" t="n">
        <f aca="false">IF(I6461="Cancelado",0,P6461-Q6461)</f>
        <v>69.94</v>
      </c>
      <c r="S6461" s="17" t="str">
        <f aca="false">INDEX(dProdutos!$D$2:$D$47,MATCH(E6461,dProdutos!$A$2:$A$47,0))</f>
        <v>Eletrônicos</v>
      </c>
    </row>
    <row r="6462" customFormat="false" ht="15" hidden="false" customHeight="false" outlineLevel="0" collapsed="false">
      <c r="A6462" s="17" t="s">
        <v>5464</v>
      </c>
      <c r="B6462" s="17" t="n">
        <v>1</v>
      </c>
      <c r="C6462" s="21" t="n">
        <v>46087</v>
      </c>
      <c r="D6462" s="17" t="s">
        <v>1428</v>
      </c>
      <c r="E6462" s="17" t="s">
        <v>162</v>
      </c>
      <c r="F6462" s="17" t="s">
        <v>1497</v>
      </c>
      <c r="G6462" s="17" t="s">
        <v>62</v>
      </c>
      <c r="H6462" s="17" t="s">
        <v>1523</v>
      </c>
      <c r="I6462" s="17" t="s">
        <v>1524</v>
      </c>
      <c r="J6462" s="17" t="n">
        <v>2</v>
      </c>
      <c r="K6462" s="15" t="n">
        <v>231.9</v>
      </c>
      <c r="L6462" s="22" t="n">
        <v>0.15</v>
      </c>
      <c r="M6462" s="15" t="n">
        <v>32.08</v>
      </c>
      <c r="N6462" s="15" t="n">
        <f aca="false">J6462*K6462</f>
        <v>463.8</v>
      </c>
      <c r="O6462" s="15" t="n">
        <f aca="false">N6462*L6462</f>
        <v>69.57</v>
      </c>
      <c r="P6462" s="15" t="n">
        <f aca="false">N6462-O6462</f>
        <v>394.23</v>
      </c>
      <c r="Q6462" s="15" t="n">
        <f aca="false">J6462*INDEX(dProdutos!$F$2:$F$47,MATCH(E6462,dProdutos!$A$2:$A$47,0))</f>
        <v>268.82</v>
      </c>
      <c r="R6462" s="15" t="n">
        <f aca="false">IF(I6462="Cancelado",0,P6462-Q6462)</f>
        <v>125.41</v>
      </c>
      <c r="S6462" s="17" t="str">
        <f aca="false">INDEX(dProdutos!$D$2:$D$47,MATCH(E6462,dProdutos!$A$2:$A$47,0))</f>
        <v>Casa</v>
      </c>
    </row>
    <row r="6463" customFormat="false" ht="15" hidden="false" customHeight="false" outlineLevel="0" collapsed="false">
      <c r="A6463" s="17" t="s">
        <v>5465</v>
      </c>
      <c r="B6463" s="17" t="n">
        <v>1</v>
      </c>
      <c r="C6463" s="21" t="n">
        <v>46088</v>
      </c>
      <c r="D6463" s="17" t="s">
        <v>522</v>
      </c>
      <c r="E6463" s="17" t="s">
        <v>102</v>
      </c>
      <c r="F6463" s="17" t="s">
        <v>1490</v>
      </c>
      <c r="G6463" s="17" t="s">
        <v>61</v>
      </c>
      <c r="H6463" s="17" t="s">
        <v>1523</v>
      </c>
      <c r="I6463" s="17" t="s">
        <v>1524</v>
      </c>
      <c r="J6463" s="17" t="n">
        <v>1</v>
      </c>
      <c r="K6463" s="15" t="n">
        <v>65.9</v>
      </c>
      <c r="L6463" s="22" t="n">
        <v>0</v>
      </c>
      <c r="M6463" s="15" t="n">
        <v>20.9</v>
      </c>
      <c r="N6463" s="15" t="n">
        <f aca="false">J6463*K6463</f>
        <v>65.9</v>
      </c>
      <c r="O6463" s="15" t="n">
        <f aca="false">N6463*L6463</f>
        <v>0</v>
      </c>
      <c r="P6463" s="15" t="n">
        <f aca="false">N6463-O6463</f>
        <v>65.9</v>
      </c>
      <c r="Q6463" s="15" t="n">
        <f aca="false">J6463*INDEX(dProdutos!$F$2:$F$47,MATCH(E6463,dProdutos!$A$2:$A$47,0))</f>
        <v>29.68</v>
      </c>
      <c r="R6463" s="15" t="n">
        <f aca="false">IF(I6463="Cancelado",0,P6463-Q6463)</f>
        <v>36.22</v>
      </c>
      <c r="S6463" s="17" t="str">
        <f aca="false">INDEX(dProdutos!$D$2:$D$47,MATCH(E6463,dProdutos!$A$2:$A$47,0))</f>
        <v>Moda Masculina</v>
      </c>
    </row>
    <row r="6464" customFormat="false" ht="15" hidden="false" customHeight="false" outlineLevel="0" collapsed="false">
      <c r="A6464" s="17" t="s">
        <v>5465</v>
      </c>
      <c r="B6464" s="17" t="n">
        <v>2</v>
      </c>
      <c r="C6464" s="21" t="n">
        <v>46088</v>
      </c>
      <c r="D6464" s="17" t="s">
        <v>522</v>
      </c>
      <c r="E6464" s="17" t="s">
        <v>162</v>
      </c>
      <c r="F6464" s="17" t="s">
        <v>1490</v>
      </c>
      <c r="G6464" s="17" t="s">
        <v>61</v>
      </c>
      <c r="H6464" s="17" t="s">
        <v>1523</v>
      </c>
      <c r="I6464" s="17" t="s">
        <v>1524</v>
      </c>
      <c r="J6464" s="17" t="n">
        <v>1</v>
      </c>
      <c r="K6464" s="15" t="n">
        <v>231.9</v>
      </c>
      <c r="L6464" s="22" t="n">
        <v>0.05</v>
      </c>
      <c r="M6464" s="15" t="n">
        <v>0</v>
      </c>
      <c r="N6464" s="15" t="n">
        <f aca="false">J6464*K6464</f>
        <v>231.9</v>
      </c>
      <c r="O6464" s="15" t="n">
        <f aca="false">N6464*L6464</f>
        <v>11.595</v>
      </c>
      <c r="P6464" s="15" t="n">
        <f aca="false">N6464-O6464</f>
        <v>220.305</v>
      </c>
      <c r="Q6464" s="15" t="n">
        <f aca="false">J6464*INDEX(dProdutos!$F$2:$F$47,MATCH(E6464,dProdutos!$A$2:$A$47,0))</f>
        <v>134.41</v>
      </c>
      <c r="R6464" s="15" t="n">
        <f aca="false">IF(I6464="Cancelado",0,P6464-Q6464)</f>
        <v>85.895</v>
      </c>
      <c r="S6464" s="17" t="str">
        <f aca="false">INDEX(dProdutos!$D$2:$D$47,MATCH(E6464,dProdutos!$A$2:$A$47,0))</f>
        <v>Casa</v>
      </c>
    </row>
    <row r="6465" customFormat="false" ht="15" hidden="false" customHeight="false" outlineLevel="0" collapsed="false">
      <c r="A6465" s="17" t="s">
        <v>5466</v>
      </c>
      <c r="B6465" s="17" t="n">
        <v>1</v>
      </c>
      <c r="C6465" s="21" t="n">
        <v>46088</v>
      </c>
      <c r="D6465" s="17" t="s">
        <v>252</v>
      </c>
      <c r="E6465" s="17" t="s">
        <v>174</v>
      </c>
      <c r="F6465" s="17" t="s">
        <v>1490</v>
      </c>
      <c r="G6465" s="17" t="s">
        <v>60</v>
      </c>
      <c r="H6465" s="17" t="s">
        <v>1537</v>
      </c>
      <c r="I6465" s="17" t="s">
        <v>1524</v>
      </c>
      <c r="J6465" s="17" t="n">
        <v>2</v>
      </c>
      <c r="K6465" s="15" t="n">
        <v>250.9</v>
      </c>
      <c r="L6465" s="22" t="n">
        <v>0.2</v>
      </c>
      <c r="M6465" s="15" t="n">
        <v>29.99</v>
      </c>
      <c r="N6465" s="15" t="n">
        <f aca="false">J6465*K6465</f>
        <v>501.8</v>
      </c>
      <c r="O6465" s="15" t="n">
        <f aca="false">N6465*L6465</f>
        <v>100.36</v>
      </c>
      <c r="P6465" s="15" t="n">
        <f aca="false">N6465-O6465</f>
        <v>401.44</v>
      </c>
      <c r="Q6465" s="15" t="n">
        <f aca="false">J6465*INDEX(dProdutos!$F$2:$F$47,MATCH(E6465,dProdutos!$A$2:$A$47,0))</f>
        <v>302.56</v>
      </c>
      <c r="R6465" s="15" t="n">
        <f aca="false">IF(I6465="Cancelado",0,P6465-Q6465)</f>
        <v>98.88</v>
      </c>
      <c r="S6465" s="17" t="str">
        <f aca="false">INDEX(dProdutos!$D$2:$D$47,MATCH(E6465,dProdutos!$A$2:$A$47,0))</f>
        <v>Casa</v>
      </c>
    </row>
    <row r="6466" customFormat="false" ht="15" hidden="false" customHeight="false" outlineLevel="0" collapsed="false">
      <c r="A6466" s="17" t="s">
        <v>5467</v>
      </c>
      <c r="B6466" s="17" t="n">
        <v>1</v>
      </c>
      <c r="C6466" s="21" t="n">
        <v>46088</v>
      </c>
      <c r="D6466" s="17" t="s">
        <v>312</v>
      </c>
      <c r="E6466" s="17" t="s">
        <v>171</v>
      </c>
      <c r="F6466" s="17" t="s">
        <v>1501</v>
      </c>
      <c r="G6466" s="17" t="s">
        <v>61</v>
      </c>
      <c r="H6466" s="17" t="s">
        <v>1537</v>
      </c>
      <c r="I6466" s="17" t="s">
        <v>1524</v>
      </c>
      <c r="J6466" s="17" t="n">
        <v>1</v>
      </c>
      <c r="K6466" s="15" t="n">
        <v>246.9</v>
      </c>
      <c r="L6466" s="22" t="n">
        <v>0.1</v>
      </c>
      <c r="M6466" s="15" t="n">
        <v>12.44</v>
      </c>
      <c r="N6466" s="15" t="n">
        <f aca="false">J6466*K6466</f>
        <v>246.9</v>
      </c>
      <c r="O6466" s="15" t="n">
        <f aca="false">N6466*L6466</f>
        <v>24.69</v>
      </c>
      <c r="P6466" s="15" t="n">
        <f aca="false">N6466-O6466</f>
        <v>222.21</v>
      </c>
      <c r="Q6466" s="15" t="n">
        <f aca="false">J6466*INDEX(dProdutos!$F$2:$F$47,MATCH(E6466,dProdutos!$A$2:$A$47,0))</f>
        <v>103.61</v>
      </c>
      <c r="R6466" s="15" t="n">
        <f aca="false">IF(I6466="Cancelado",0,P6466-Q6466)</f>
        <v>118.6</v>
      </c>
      <c r="S6466" s="17" t="str">
        <f aca="false">INDEX(dProdutos!$D$2:$D$47,MATCH(E6466,dProdutos!$A$2:$A$47,0))</f>
        <v>Casa</v>
      </c>
    </row>
    <row r="6467" customFormat="false" ht="15" hidden="false" customHeight="false" outlineLevel="0" collapsed="false">
      <c r="A6467" s="17" t="s">
        <v>5468</v>
      </c>
      <c r="B6467" s="17" t="n">
        <v>1</v>
      </c>
      <c r="C6467" s="21" t="n">
        <v>46088</v>
      </c>
      <c r="D6467" s="17" t="s">
        <v>938</v>
      </c>
      <c r="E6467" s="17" t="s">
        <v>156</v>
      </c>
      <c r="F6467" s="17" t="s">
        <v>1497</v>
      </c>
      <c r="G6467" s="17" t="s">
        <v>59</v>
      </c>
      <c r="H6467" s="17" t="s">
        <v>1523</v>
      </c>
      <c r="I6467" s="17" t="s">
        <v>1524</v>
      </c>
      <c r="J6467" s="17" t="n">
        <v>2</v>
      </c>
      <c r="K6467" s="15" t="n">
        <v>192.9</v>
      </c>
      <c r="L6467" s="22" t="n">
        <v>0.1</v>
      </c>
      <c r="M6467" s="15" t="n">
        <v>25.17</v>
      </c>
      <c r="N6467" s="15" t="n">
        <f aca="false">J6467*K6467</f>
        <v>385.8</v>
      </c>
      <c r="O6467" s="15" t="n">
        <f aca="false">N6467*L6467</f>
        <v>38.58</v>
      </c>
      <c r="P6467" s="15" t="n">
        <f aca="false">N6467-O6467</f>
        <v>347.22</v>
      </c>
      <c r="Q6467" s="15" t="n">
        <f aca="false">J6467*INDEX(dProdutos!$F$2:$F$47,MATCH(E6467,dProdutos!$A$2:$A$47,0))</f>
        <v>160.76</v>
      </c>
      <c r="R6467" s="15" t="n">
        <f aca="false">IF(I6467="Cancelado",0,P6467-Q6467)</f>
        <v>186.46</v>
      </c>
      <c r="S6467" s="17" t="str">
        <f aca="false">INDEX(dProdutos!$D$2:$D$47,MATCH(E6467,dProdutos!$A$2:$A$47,0))</f>
        <v>Acessórios</v>
      </c>
    </row>
    <row r="6468" customFormat="false" ht="15" hidden="false" customHeight="false" outlineLevel="0" collapsed="false">
      <c r="A6468" s="17" t="s">
        <v>5468</v>
      </c>
      <c r="B6468" s="17" t="n">
        <v>2</v>
      </c>
      <c r="C6468" s="21" t="n">
        <v>46088</v>
      </c>
      <c r="D6468" s="17" t="s">
        <v>938</v>
      </c>
      <c r="E6468" s="17" t="s">
        <v>177</v>
      </c>
      <c r="F6468" s="17" t="s">
        <v>1497</v>
      </c>
      <c r="G6468" s="17" t="s">
        <v>59</v>
      </c>
      <c r="H6468" s="17" t="s">
        <v>1523</v>
      </c>
      <c r="I6468" s="17" t="s">
        <v>1524</v>
      </c>
      <c r="J6468" s="17" t="n">
        <v>2</v>
      </c>
      <c r="K6468" s="15" t="n">
        <v>257.9</v>
      </c>
      <c r="L6468" s="22" t="n">
        <v>0</v>
      </c>
      <c r="M6468" s="15" t="n">
        <v>0</v>
      </c>
      <c r="N6468" s="15" t="n">
        <f aca="false">J6468*K6468</f>
        <v>515.8</v>
      </c>
      <c r="O6468" s="15" t="n">
        <f aca="false">N6468*L6468</f>
        <v>0</v>
      </c>
      <c r="P6468" s="15" t="n">
        <f aca="false">N6468-O6468</f>
        <v>515.8</v>
      </c>
      <c r="Q6468" s="15" t="n">
        <f aca="false">J6468*INDEX(dProdutos!$F$2:$F$47,MATCH(E6468,dProdutos!$A$2:$A$47,0))</f>
        <v>276.46</v>
      </c>
      <c r="R6468" s="15" t="n">
        <f aca="false">IF(I6468="Cancelado",0,P6468-Q6468)</f>
        <v>239.34</v>
      </c>
      <c r="S6468" s="17" t="str">
        <f aca="false">INDEX(dProdutos!$D$2:$D$47,MATCH(E6468,dProdutos!$A$2:$A$47,0))</f>
        <v>Casa</v>
      </c>
    </row>
    <row r="6469" customFormat="false" ht="15" hidden="false" customHeight="false" outlineLevel="0" collapsed="false">
      <c r="A6469" s="17" t="s">
        <v>5468</v>
      </c>
      <c r="B6469" s="17" t="n">
        <v>3</v>
      </c>
      <c r="C6469" s="21" t="n">
        <v>46088</v>
      </c>
      <c r="D6469" s="17" t="s">
        <v>938</v>
      </c>
      <c r="E6469" s="17" t="s">
        <v>177</v>
      </c>
      <c r="F6469" s="17" t="s">
        <v>1497</v>
      </c>
      <c r="G6469" s="17" t="s">
        <v>59</v>
      </c>
      <c r="H6469" s="17" t="s">
        <v>1523</v>
      </c>
      <c r="I6469" s="17" t="s">
        <v>1524</v>
      </c>
      <c r="J6469" s="17" t="n">
        <v>1</v>
      </c>
      <c r="K6469" s="15" t="n">
        <v>257.9</v>
      </c>
      <c r="L6469" s="22" t="n">
        <v>0</v>
      </c>
      <c r="M6469" s="15" t="n">
        <v>0</v>
      </c>
      <c r="N6469" s="15" t="n">
        <f aca="false">J6469*K6469</f>
        <v>257.9</v>
      </c>
      <c r="O6469" s="15" t="n">
        <f aca="false">N6469*L6469</f>
        <v>0</v>
      </c>
      <c r="P6469" s="15" t="n">
        <f aca="false">N6469-O6469</f>
        <v>257.9</v>
      </c>
      <c r="Q6469" s="15" t="n">
        <f aca="false">J6469*INDEX(dProdutos!$F$2:$F$47,MATCH(E6469,dProdutos!$A$2:$A$47,0))</f>
        <v>138.23</v>
      </c>
      <c r="R6469" s="15" t="n">
        <f aca="false">IF(I6469="Cancelado",0,P6469-Q6469)</f>
        <v>119.67</v>
      </c>
      <c r="S6469" s="17" t="str">
        <f aca="false">INDEX(dProdutos!$D$2:$D$47,MATCH(E6469,dProdutos!$A$2:$A$47,0))</f>
        <v>Casa</v>
      </c>
    </row>
    <row r="6470" customFormat="false" ht="15" hidden="false" customHeight="false" outlineLevel="0" collapsed="false">
      <c r="A6470" s="17" t="s">
        <v>5469</v>
      </c>
      <c r="B6470" s="17" t="n">
        <v>1</v>
      </c>
      <c r="C6470" s="21" t="n">
        <v>46088</v>
      </c>
      <c r="D6470" s="17" t="s">
        <v>1111</v>
      </c>
      <c r="E6470" s="17" t="s">
        <v>117</v>
      </c>
      <c r="F6470" s="17" t="s">
        <v>1497</v>
      </c>
      <c r="G6470" s="17" t="s">
        <v>59</v>
      </c>
      <c r="H6470" s="17" t="s">
        <v>1523</v>
      </c>
      <c r="I6470" s="17" t="s">
        <v>1524</v>
      </c>
      <c r="J6470" s="17" t="n">
        <v>3</v>
      </c>
      <c r="K6470" s="15" t="n">
        <v>166.9</v>
      </c>
      <c r="L6470" s="22" t="n">
        <v>0.05</v>
      </c>
      <c r="M6470" s="15" t="n">
        <v>20</v>
      </c>
      <c r="N6470" s="15" t="n">
        <f aca="false">J6470*K6470</f>
        <v>500.7</v>
      </c>
      <c r="O6470" s="15" t="n">
        <f aca="false">N6470*L6470</f>
        <v>25.035</v>
      </c>
      <c r="P6470" s="15" t="n">
        <f aca="false">N6470-O6470</f>
        <v>475.665</v>
      </c>
      <c r="Q6470" s="15" t="n">
        <f aca="false">J6470*INDEX(dProdutos!$F$2:$F$47,MATCH(E6470,dProdutos!$A$2:$A$47,0))</f>
        <v>219.69</v>
      </c>
      <c r="R6470" s="15" t="n">
        <f aca="false">IF(I6470="Cancelado",0,P6470-Q6470)</f>
        <v>255.975</v>
      </c>
      <c r="S6470" s="17" t="str">
        <f aca="false">INDEX(dProdutos!$D$2:$D$47,MATCH(E6470,dProdutos!$A$2:$A$47,0))</f>
        <v>Moda Masculina</v>
      </c>
    </row>
    <row r="6471" customFormat="false" ht="15" hidden="false" customHeight="false" outlineLevel="0" collapsed="false">
      <c r="A6471" s="17" t="s">
        <v>5469</v>
      </c>
      <c r="B6471" s="17" t="n">
        <v>2</v>
      </c>
      <c r="C6471" s="21" t="n">
        <v>46088</v>
      </c>
      <c r="D6471" s="17" t="s">
        <v>1111</v>
      </c>
      <c r="E6471" s="17" t="s">
        <v>165</v>
      </c>
      <c r="F6471" s="17" t="s">
        <v>1497</v>
      </c>
      <c r="G6471" s="17" t="s">
        <v>59</v>
      </c>
      <c r="H6471" s="17" t="s">
        <v>1523</v>
      </c>
      <c r="I6471" s="17" t="s">
        <v>1524</v>
      </c>
      <c r="J6471" s="17" t="n">
        <v>1</v>
      </c>
      <c r="K6471" s="15" t="n">
        <v>231.9</v>
      </c>
      <c r="L6471" s="22" t="n">
        <v>0</v>
      </c>
      <c r="M6471" s="15" t="n">
        <v>0</v>
      </c>
      <c r="N6471" s="15" t="n">
        <f aca="false">J6471*K6471</f>
        <v>231.9</v>
      </c>
      <c r="O6471" s="15" t="n">
        <f aca="false">N6471*L6471</f>
        <v>0</v>
      </c>
      <c r="P6471" s="15" t="n">
        <f aca="false">N6471-O6471</f>
        <v>231.9</v>
      </c>
      <c r="Q6471" s="15" t="n">
        <f aca="false">J6471*INDEX(dProdutos!$F$2:$F$47,MATCH(E6471,dProdutos!$A$2:$A$47,0))</f>
        <v>140.83</v>
      </c>
      <c r="R6471" s="15" t="n">
        <f aca="false">IF(I6471="Cancelado",0,P6471-Q6471)</f>
        <v>91.07</v>
      </c>
      <c r="S6471" s="17" t="str">
        <f aca="false">INDEX(dProdutos!$D$2:$D$47,MATCH(E6471,dProdutos!$A$2:$A$47,0))</f>
        <v>Casa</v>
      </c>
    </row>
    <row r="6472" customFormat="false" ht="15" hidden="false" customHeight="false" outlineLevel="0" collapsed="false">
      <c r="A6472" s="17" t="s">
        <v>5469</v>
      </c>
      <c r="B6472" s="17" t="n">
        <v>3</v>
      </c>
      <c r="C6472" s="21" t="n">
        <v>46088</v>
      </c>
      <c r="D6472" s="17" t="s">
        <v>1111</v>
      </c>
      <c r="E6472" s="17" t="s">
        <v>95</v>
      </c>
      <c r="F6472" s="17" t="s">
        <v>1497</v>
      </c>
      <c r="G6472" s="17" t="s">
        <v>59</v>
      </c>
      <c r="H6472" s="17" t="s">
        <v>1523</v>
      </c>
      <c r="I6472" s="17" t="s">
        <v>1524</v>
      </c>
      <c r="J6472" s="17" t="n">
        <v>1</v>
      </c>
      <c r="K6472" s="15" t="n">
        <v>77.9</v>
      </c>
      <c r="L6472" s="22" t="n">
        <v>0.1</v>
      </c>
      <c r="M6472" s="15" t="n">
        <v>0</v>
      </c>
      <c r="N6472" s="15" t="n">
        <f aca="false">J6472*K6472</f>
        <v>77.9</v>
      </c>
      <c r="O6472" s="15" t="n">
        <f aca="false">N6472*L6472</f>
        <v>7.79</v>
      </c>
      <c r="P6472" s="15" t="n">
        <f aca="false">N6472-O6472</f>
        <v>70.11</v>
      </c>
      <c r="Q6472" s="15" t="n">
        <f aca="false">J6472*INDEX(dProdutos!$F$2:$F$47,MATCH(E6472,dProdutos!$A$2:$A$47,0))</f>
        <v>36.71</v>
      </c>
      <c r="R6472" s="15" t="n">
        <f aca="false">IF(I6472="Cancelado",0,P6472-Q6472)</f>
        <v>33.4</v>
      </c>
      <c r="S6472" s="17" t="str">
        <f aca="false">INDEX(dProdutos!$D$2:$D$47,MATCH(E6472,dProdutos!$A$2:$A$47,0))</f>
        <v>Moda Feminina</v>
      </c>
    </row>
    <row r="6473" customFormat="false" ht="15" hidden="false" customHeight="false" outlineLevel="0" collapsed="false">
      <c r="A6473" s="17" t="s">
        <v>5469</v>
      </c>
      <c r="B6473" s="17" t="n">
        <v>4</v>
      </c>
      <c r="C6473" s="21" t="n">
        <v>46088</v>
      </c>
      <c r="D6473" s="17" t="s">
        <v>1111</v>
      </c>
      <c r="E6473" s="17" t="s">
        <v>85</v>
      </c>
      <c r="F6473" s="17" t="s">
        <v>1497</v>
      </c>
      <c r="G6473" s="17" t="s">
        <v>59</v>
      </c>
      <c r="H6473" s="17" t="s">
        <v>1523</v>
      </c>
      <c r="I6473" s="17" t="s">
        <v>1524</v>
      </c>
      <c r="J6473" s="17" t="n">
        <v>2</v>
      </c>
      <c r="K6473" s="15" t="n">
        <v>165.9</v>
      </c>
      <c r="L6473" s="22" t="n">
        <v>0.2</v>
      </c>
      <c r="M6473" s="15" t="n">
        <v>0</v>
      </c>
      <c r="N6473" s="15" t="n">
        <f aca="false">J6473*K6473</f>
        <v>331.8</v>
      </c>
      <c r="O6473" s="15" t="n">
        <f aca="false">N6473*L6473</f>
        <v>66.36</v>
      </c>
      <c r="P6473" s="15" t="n">
        <f aca="false">N6473-O6473</f>
        <v>265.44</v>
      </c>
      <c r="Q6473" s="15" t="n">
        <f aca="false">J6473*INDEX(dProdutos!$F$2:$F$47,MATCH(E6473,dProdutos!$A$2:$A$47,0))</f>
        <v>183.1</v>
      </c>
      <c r="R6473" s="15" t="n">
        <f aca="false">IF(I6473="Cancelado",0,P6473-Q6473)</f>
        <v>82.34</v>
      </c>
      <c r="S6473" s="17" t="str">
        <f aca="false">INDEX(dProdutos!$D$2:$D$47,MATCH(E6473,dProdutos!$A$2:$A$47,0))</f>
        <v>Moda Feminina</v>
      </c>
    </row>
    <row r="6474" customFormat="false" ht="15" hidden="false" customHeight="false" outlineLevel="0" collapsed="false">
      <c r="A6474" s="17" t="s">
        <v>5470</v>
      </c>
      <c r="B6474" s="17" t="n">
        <v>1</v>
      </c>
      <c r="C6474" s="21" t="n">
        <v>46088</v>
      </c>
      <c r="D6474" s="17" t="s">
        <v>759</v>
      </c>
      <c r="E6474" s="17" t="s">
        <v>183</v>
      </c>
      <c r="F6474" s="17" t="s">
        <v>1493</v>
      </c>
      <c r="G6474" s="17" t="s">
        <v>59</v>
      </c>
      <c r="H6474" s="17" t="s">
        <v>1537</v>
      </c>
      <c r="I6474" s="17" t="s">
        <v>1524</v>
      </c>
      <c r="J6474" s="17" t="n">
        <v>2</v>
      </c>
      <c r="K6474" s="15" t="n">
        <v>121.9</v>
      </c>
      <c r="L6474" s="22" t="n">
        <v>0</v>
      </c>
      <c r="M6474" s="15" t="n">
        <v>0</v>
      </c>
      <c r="N6474" s="15" t="n">
        <f aca="false">J6474*K6474</f>
        <v>243.8</v>
      </c>
      <c r="O6474" s="15" t="n">
        <f aca="false">N6474*L6474</f>
        <v>0</v>
      </c>
      <c r="P6474" s="15" t="n">
        <f aca="false">N6474-O6474</f>
        <v>243.8</v>
      </c>
      <c r="Q6474" s="15" t="n">
        <f aca="false">J6474*INDEX(dProdutos!$F$2:$F$47,MATCH(E6474,dProdutos!$A$2:$A$47,0))</f>
        <v>105.52</v>
      </c>
      <c r="R6474" s="15" t="n">
        <f aca="false">IF(I6474="Cancelado",0,P6474-Q6474)</f>
        <v>138.28</v>
      </c>
      <c r="S6474" s="17" t="str">
        <f aca="false">INDEX(dProdutos!$D$2:$D$47,MATCH(E6474,dProdutos!$A$2:$A$47,0))</f>
        <v>Eletrônicos</v>
      </c>
    </row>
    <row r="6475" customFormat="false" ht="15" hidden="false" customHeight="false" outlineLevel="0" collapsed="false">
      <c r="A6475" s="17" t="s">
        <v>5471</v>
      </c>
      <c r="B6475" s="17" t="n">
        <v>1</v>
      </c>
      <c r="C6475" s="21" t="n">
        <v>46088</v>
      </c>
      <c r="D6475" s="17" t="s">
        <v>610</v>
      </c>
      <c r="E6475" s="17" t="s">
        <v>192</v>
      </c>
      <c r="F6475" s="17" t="s">
        <v>1487</v>
      </c>
      <c r="G6475" s="17" t="s">
        <v>63</v>
      </c>
      <c r="H6475" s="17" t="s">
        <v>1523</v>
      </c>
      <c r="I6475" s="17" t="s">
        <v>1524</v>
      </c>
      <c r="J6475" s="17" t="n">
        <v>1</v>
      </c>
      <c r="K6475" s="15" t="n">
        <v>245.9</v>
      </c>
      <c r="L6475" s="22" t="n">
        <v>0</v>
      </c>
      <c r="M6475" s="15" t="n">
        <v>20.75</v>
      </c>
      <c r="N6475" s="15" t="n">
        <f aca="false">J6475*K6475</f>
        <v>245.9</v>
      </c>
      <c r="O6475" s="15" t="n">
        <f aca="false">N6475*L6475</f>
        <v>0</v>
      </c>
      <c r="P6475" s="15" t="n">
        <f aca="false">N6475-O6475</f>
        <v>245.9</v>
      </c>
      <c r="Q6475" s="15" t="n">
        <f aca="false">J6475*INDEX(dProdutos!$F$2:$F$47,MATCH(E6475,dProdutos!$A$2:$A$47,0))</f>
        <v>107.78</v>
      </c>
      <c r="R6475" s="15" t="n">
        <f aca="false">IF(I6475="Cancelado",0,P6475-Q6475)</f>
        <v>138.12</v>
      </c>
      <c r="S6475" s="17" t="str">
        <f aca="false">INDEX(dProdutos!$D$2:$D$47,MATCH(E6475,dProdutos!$A$2:$A$47,0))</f>
        <v>Eletrônicos</v>
      </c>
    </row>
    <row r="6476" customFormat="false" ht="15" hidden="false" customHeight="false" outlineLevel="0" collapsed="false">
      <c r="A6476" s="17" t="s">
        <v>5471</v>
      </c>
      <c r="B6476" s="17" t="n">
        <v>2</v>
      </c>
      <c r="C6476" s="21" t="n">
        <v>46088</v>
      </c>
      <c r="D6476" s="17" t="s">
        <v>610</v>
      </c>
      <c r="E6476" s="17" t="s">
        <v>102</v>
      </c>
      <c r="F6476" s="17" t="s">
        <v>1487</v>
      </c>
      <c r="G6476" s="17" t="s">
        <v>63</v>
      </c>
      <c r="H6476" s="17" t="s">
        <v>1523</v>
      </c>
      <c r="I6476" s="17" t="s">
        <v>1524</v>
      </c>
      <c r="J6476" s="17" t="n">
        <v>1</v>
      </c>
      <c r="K6476" s="15" t="n">
        <v>65.9</v>
      </c>
      <c r="L6476" s="22" t="n">
        <v>0</v>
      </c>
      <c r="M6476" s="15" t="n">
        <v>0</v>
      </c>
      <c r="N6476" s="15" t="n">
        <f aca="false">J6476*K6476</f>
        <v>65.9</v>
      </c>
      <c r="O6476" s="15" t="n">
        <f aca="false">N6476*L6476</f>
        <v>0</v>
      </c>
      <c r="P6476" s="15" t="n">
        <f aca="false">N6476-O6476</f>
        <v>65.9</v>
      </c>
      <c r="Q6476" s="15" t="n">
        <f aca="false">J6476*INDEX(dProdutos!$F$2:$F$47,MATCH(E6476,dProdutos!$A$2:$A$47,0))</f>
        <v>29.68</v>
      </c>
      <c r="R6476" s="15" t="n">
        <f aca="false">IF(I6476="Cancelado",0,P6476-Q6476)</f>
        <v>36.22</v>
      </c>
      <c r="S6476" s="17" t="str">
        <f aca="false">INDEX(dProdutos!$D$2:$D$47,MATCH(E6476,dProdutos!$A$2:$A$47,0))</f>
        <v>Moda Masculina</v>
      </c>
    </row>
    <row r="6477" customFormat="false" ht="15" hidden="false" customHeight="false" outlineLevel="0" collapsed="false">
      <c r="A6477" s="17" t="s">
        <v>5472</v>
      </c>
      <c r="B6477" s="17" t="n">
        <v>1</v>
      </c>
      <c r="C6477" s="21" t="n">
        <v>46089</v>
      </c>
      <c r="D6477" s="17" t="s">
        <v>1060</v>
      </c>
      <c r="E6477" s="17" t="s">
        <v>138</v>
      </c>
      <c r="F6477" s="17" t="s">
        <v>1490</v>
      </c>
      <c r="G6477" s="17" t="s">
        <v>62</v>
      </c>
      <c r="H6477" s="17" t="s">
        <v>1537</v>
      </c>
      <c r="I6477" s="17" t="s">
        <v>1524</v>
      </c>
      <c r="J6477" s="17" t="n">
        <v>1</v>
      </c>
      <c r="K6477" s="15" t="n">
        <v>231.9</v>
      </c>
      <c r="L6477" s="22" t="n">
        <v>0.1</v>
      </c>
      <c r="M6477" s="15" t="n">
        <v>0</v>
      </c>
      <c r="N6477" s="15" t="n">
        <f aca="false">J6477*K6477</f>
        <v>231.9</v>
      </c>
      <c r="O6477" s="15" t="n">
        <f aca="false">N6477*L6477</f>
        <v>23.19</v>
      </c>
      <c r="P6477" s="15" t="n">
        <f aca="false">N6477-O6477</f>
        <v>208.71</v>
      </c>
      <c r="Q6477" s="15" t="n">
        <f aca="false">J6477*INDEX(dProdutos!$F$2:$F$47,MATCH(E6477,dProdutos!$A$2:$A$47,0))</f>
        <v>132.21</v>
      </c>
      <c r="R6477" s="15" t="n">
        <f aca="false">IF(I6477="Cancelado",0,P6477-Q6477)</f>
        <v>76.5</v>
      </c>
      <c r="S6477" s="17" t="str">
        <f aca="false">INDEX(dProdutos!$D$2:$D$47,MATCH(E6477,dProdutos!$A$2:$A$47,0))</f>
        <v>Calçados</v>
      </c>
    </row>
    <row r="6478" customFormat="false" ht="15" hidden="false" customHeight="false" outlineLevel="0" collapsed="false">
      <c r="A6478" s="17" t="s">
        <v>5473</v>
      </c>
      <c r="B6478" s="17" t="n">
        <v>1</v>
      </c>
      <c r="C6478" s="21" t="n">
        <v>46089</v>
      </c>
      <c r="D6478" s="17" t="s">
        <v>1205</v>
      </c>
      <c r="E6478" s="17" t="s">
        <v>183</v>
      </c>
      <c r="F6478" s="17" t="s">
        <v>1493</v>
      </c>
      <c r="G6478" s="17" t="s">
        <v>59</v>
      </c>
      <c r="H6478" s="17" t="s">
        <v>1523</v>
      </c>
      <c r="I6478" s="17" t="s">
        <v>1524</v>
      </c>
      <c r="J6478" s="17" t="n">
        <v>1</v>
      </c>
      <c r="K6478" s="15" t="n">
        <v>121.9</v>
      </c>
      <c r="L6478" s="22" t="n">
        <v>0.15</v>
      </c>
      <c r="M6478" s="15" t="n">
        <v>22.89</v>
      </c>
      <c r="N6478" s="15" t="n">
        <f aca="false">J6478*K6478</f>
        <v>121.9</v>
      </c>
      <c r="O6478" s="15" t="n">
        <f aca="false">N6478*L6478</f>
        <v>18.285</v>
      </c>
      <c r="P6478" s="15" t="n">
        <f aca="false">N6478-O6478</f>
        <v>103.615</v>
      </c>
      <c r="Q6478" s="15" t="n">
        <f aca="false">J6478*INDEX(dProdutos!$F$2:$F$47,MATCH(E6478,dProdutos!$A$2:$A$47,0))</f>
        <v>52.76</v>
      </c>
      <c r="R6478" s="15" t="n">
        <f aca="false">IF(I6478="Cancelado",0,P6478-Q6478)</f>
        <v>50.855</v>
      </c>
      <c r="S6478" s="17" t="str">
        <f aca="false">INDEX(dProdutos!$D$2:$D$47,MATCH(E6478,dProdutos!$A$2:$A$47,0))</f>
        <v>Eletrônicos</v>
      </c>
    </row>
    <row r="6479" customFormat="false" ht="15" hidden="false" customHeight="false" outlineLevel="0" collapsed="false">
      <c r="A6479" s="17" t="s">
        <v>5473</v>
      </c>
      <c r="B6479" s="17" t="n">
        <v>2</v>
      </c>
      <c r="C6479" s="21" t="n">
        <v>46089</v>
      </c>
      <c r="D6479" s="17" t="s">
        <v>1205</v>
      </c>
      <c r="E6479" s="17" t="s">
        <v>95</v>
      </c>
      <c r="F6479" s="17" t="s">
        <v>1493</v>
      </c>
      <c r="G6479" s="17" t="s">
        <v>59</v>
      </c>
      <c r="H6479" s="17" t="s">
        <v>1523</v>
      </c>
      <c r="I6479" s="17" t="s">
        <v>1524</v>
      </c>
      <c r="J6479" s="17" t="n">
        <v>1</v>
      </c>
      <c r="K6479" s="15" t="n">
        <v>77.9</v>
      </c>
      <c r="L6479" s="22" t="n">
        <v>0</v>
      </c>
      <c r="M6479" s="15" t="n">
        <v>0</v>
      </c>
      <c r="N6479" s="15" t="n">
        <f aca="false">J6479*K6479</f>
        <v>77.9</v>
      </c>
      <c r="O6479" s="15" t="n">
        <f aca="false">N6479*L6479</f>
        <v>0</v>
      </c>
      <c r="P6479" s="15" t="n">
        <f aca="false">N6479-O6479</f>
        <v>77.9</v>
      </c>
      <c r="Q6479" s="15" t="n">
        <f aca="false">J6479*INDEX(dProdutos!$F$2:$F$47,MATCH(E6479,dProdutos!$A$2:$A$47,0))</f>
        <v>36.71</v>
      </c>
      <c r="R6479" s="15" t="n">
        <f aca="false">IF(I6479="Cancelado",0,P6479-Q6479)</f>
        <v>41.19</v>
      </c>
      <c r="S6479" s="17" t="str">
        <f aca="false">INDEX(dProdutos!$D$2:$D$47,MATCH(E6479,dProdutos!$A$2:$A$47,0))</f>
        <v>Moda Feminina</v>
      </c>
    </row>
    <row r="6480" customFormat="false" ht="15" hidden="false" customHeight="false" outlineLevel="0" collapsed="false">
      <c r="A6480" s="17" t="s">
        <v>5474</v>
      </c>
      <c r="B6480" s="17" t="n">
        <v>1</v>
      </c>
      <c r="C6480" s="21" t="n">
        <v>46089</v>
      </c>
      <c r="D6480" s="17" t="s">
        <v>965</v>
      </c>
      <c r="E6480" s="17" t="s">
        <v>95</v>
      </c>
      <c r="F6480" s="17" t="s">
        <v>1495</v>
      </c>
      <c r="G6480" s="17" t="s">
        <v>64</v>
      </c>
      <c r="H6480" s="17" t="s">
        <v>1527</v>
      </c>
      <c r="I6480" s="17" t="s">
        <v>1524</v>
      </c>
      <c r="J6480" s="17" t="n">
        <v>1</v>
      </c>
      <c r="K6480" s="15" t="n">
        <v>77.9</v>
      </c>
      <c r="L6480" s="22" t="n">
        <v>0</v>
      </c>
      <c r="M6480" s="15" t="n">
        <v>15.01</v>
      </c>
      <c r="N6480" s="15" t="n">
        <f aca="false">J6480*K6480</f>
        <v>77.9</v>
      </c>
      <c r="O6480" s="15" t="n">
        <f aca="false">N6480*L6480</f>
        <v>0</v>
      </c>
      <c r="P6480" s="15" t="n">
        <f aca="false">N6480-O6480</f>
        <v>77.9</v>
      </c>
      <c r="Q6480" s="15" t="n">
        <f aca="false">J6480*INDEX(dProdutos!$F$2:$F$47,MATCH(E6480,dProdutos!$A$2:$A$47,0))</f>
        <v>36.71</v>
      </c>
      <c r="R6480" s="15" t="n">
        <f aca="false">IF(I6480="Cancelado",0,P6480-Q6480)</f>
        <v>41.19</v>
      </c>
      <c r="S6480" s="17" t="str">
        <f aca="false">INDEX(dProdutos!$D$2:$D$47,MATCH(E6480,dProdutos!$A$2:$A$47,0))</f>
        <v>Moda Feminina</v>
      </c>
    </row>
    <row r="6481" customFormat="false" ht="15" hidden="false" customHeight="false" outlineLevel="0" collapsed="false">
      <c r="A6481" s="17" t="s">
        <v>5475</v>
      </c>
      <c r="B6481" s="17" t="n">
        <v>1</v>
      </c>
      <c r="C6481" s="21" t="n">
        <v>46089</v>
      </c>
      <c r="D6481" s="17" t="s">
        <v>491</v>
      </c>
      <c r="E6481" s="17" t="s">
        <v>138</v>
      </c>
      <c r="F6481" s="17" t="s">
        <v>1493</v>
      </c>
      <c r="G6481" s="17" t="s">
        <v>64</v>
      </c>
      <c r="H6481" s="17" t="s">
        <v>1523</v>
      </c>
      <c r="I6481" s="17" t="s">
        <v>1541</v>
      </c>
      <c r="J6481" s="17" t="n">
        <v>1</v>
      </c>
      <c r="K6481" s="15" t="n">
        <v>231.9</v>
      </c>
      <c r="L6481" s="22" t="n">
        <v>0</v>
      </c>
      <c r="M6481" s="15" t="n">
        <v>32.09</v>
      </c>
      <c r="N6481" s="15" t="n">
        <f aca="false">J6481*K6481</f>
        <v>231.9</v>
      </c>
      <c r="O6481" s="15" t="n">
        <f aca="false">N6481*L6481</f>
        <v>0</v>
      </c>
      <c r="P6481" s="15" t="n">
        <f aca="false">N6481-O6481</f>
        <v>231.9</v>
      </c>
      <c r="Q6481" s="15" t="n">
        <f aca="false">J6481*INDEX(dProdutos!$F$2:$F$47,MATCH(E6481,dProdutos!$A$2:$A$47,0))</f>
        <v>132.21</v>
      </c>
      <c r="R6481" s="15" t="n">
        <f aca="false">IF(I6481="Cancelado",0,P6481-Q6481)</f>
        <v>99.69</v>
      </c>
      <c r="S6481" s="17" t="str">
        <f aca="false">INDEX(dProdutos!$D$2:$D$47,MATCH(E6481,dProdutos!$A$2:$A$47,0))</f>
        <v>Calçados</v>
      </c>
    </row>
    <row r="6482" customFormat="false" ht="15" hidden="false" customHeight="false" outlineLevel="0" collapsed="false">
      <c r="A6482" s="17" t="s">
        <v>5476</v>
      </c>
      <c r="B6482" s="17" t="n">
        <v>1</v>
      </c>
      <c r="C6482" s="21" t="n">
        <v>46089</v>
      </c>
      <c r="D6482" s="17" t="s">
        <v>1372</v>
      </c>
      <c r="E6482" s="17" t="s">
        <v>165</v>
      </c>
      <c r="F6482" s="17" t="s">
        <v>1490</v>
      </c>
      <c r="G6482" s="17" t="s">
        <v>60</v>
      </c>
      <c r="H6482" s="17" t="s">
        <v>1523</v>
      </c>
      <c r="I6482" s="17" t="s">
        <v>1524</v>
      </c>
      <c r="J6482" s="17" t="n">
        <v>1</v>
      </c>
      <c r="K6482" s="15" t="n">
        <v>231.9</v>
      </c>
      <c r="L6482" s="22" t="n">
        <v>0</v>
      </c>
      <c r="M6482" s="15" t="n">
        <v>17.38</v>
      </c>
      <c r="N6482" s="15" t="n">
        <f aca="false">J6482*K6482</f>
        <v>231.9</v>
      </c>
      <c r="O6482" s="15" t="n">
        <f aca="false">N6482*L6482</f>
        <v>0</v>
      </c>
      <c r="P6482" s="15" t="n">
        <f aca="false">N6482-O6482</f>
        <v>231.9</v>
      </c>
      <c r="Q6482" s="15" t="n">
        <f aca="false">J6482*INDEX(dProdutos!$F$2:$F$47,MATCH(E6482,dProdutos!$A$2:$A$47,0))</f>
        <v>140.83</v>
      </c>
      <c r="R6482" s="15" t="n">
        <f aca="false">IF(I6482="Cancelado",0,P6482-Q6482)</f>
        <v>91.07</v>
      </c>
      <c r="S6482" s="17" t="str">
        <f aca="false">INDEX(dProdutos!$D$2:$D$47,MATCH(E6482,dProdutos!$A$2:$A$47,0))</f>
        <v>Casa</v>
      </c>
    </row>
    <row r="6483" customFormat="false" ht="15" hidden="false" customHeight="false" outlineLevel="0" collapsed="false">
      <c r="A6483" s="17" t="s">
        <v>5477</v>
      </c>
      <c r="B6483" s="17" t="n">
        <v>1</v>
      </c>
      <c r="C6483" s="21" t="n">
        <v>46089</v>
      </c>
      <c r="D6483" s="17" t="s">
        <v>1069</v>
      </c>
      <c r="E6483" s="17" t="s">
        <v>129</v>
      </c>
      <c r="F6483" s="17" t="s">
        <v>1490</v>
      </c>
      <c r="G6483" s="17" t="s">
        <v>60</v>
      </c>
      <c r="H6483" s="17" t="s">
        <v>1523</v>
      </c>
      <c r="I6483" s="17" t="s">
        <v>1524</v>
      </c>
      <c r="J6483" s="17" t="n">
        <v>1</v>
      </c>
      <c r="K6483" s="15" t="n">
        <v>105.9</v>
      </c>
      <c r="L6483" s="22" t="n">
        <v>0.05</v>
      </c>
      <c r="M6483" s="15" t="n">
        <v>23.89</v>
      </c>
      <c r="N6483" s="15" t="n">
        <f aca="false">J6483*K6483</f>
        <v>105.9</v>
      </c>
      <c r="O6483" s="15" t="n">
        <f aca="false">N6483*L6483</f>
        <v>5.295</v>
      </c>
      <c r="P6483" s="15" t="n">
        <f aca="false">N6483-O6483</f>
        <v>100.605</v>
      </c>
      <c r="Q6483" s="15" t="n">
        <f aca="false">J6483*INDEX(dProdutos!$F$2:$F$47,MATCH(E6483,dProdutos!$A$2:$A$47,0))</f>
        <v>43.79</v>
      </c>
      <c r="R6483" s="15" t="n">
        <f aca="false">IF(I6483="Cancelado",0,P6483-Q6483)</f>
        <v>56.815</v>
      </c>
      <c r="S6483" s="17" t="str">
        <f aca="false">INDEX(dProdutos!$D$2:$D$47,MATCH(E6483,dProdutos!$A$2:$A$47,0))</f>
        <v>Calçados</v>
      </c>
    </row>
    <row r="6484" customFormat="false" ht="15" hidden="false" customHeight="false" outlineLevel="0" collapsed="false">
      <c r="A6484" s="17" t="s">
        <v>5478</v>
      </c>
      <c r="B6484" s="17" t="n">
        <v>1</v>
      </c>
      <c r="C6484" s="21" t="n">
        <v>46089</v>
      </c>
      <c r="D6484" s="17" t="s">
        <v>965</v>
      </c>
      <c r="E6484" s="17" t="s">
        <v>156</v>
      </c>
      <c r="F6484" s="17" t="s">
        <v>1503</v>
      </c>
      <c r="G6484" s="17" t="s">
        <v>59</v>
      </c>
      <c r="H6484" s="17" t="s">
        <v>1537</v>
      </c>
      <c r="I6484" s="17" t="s">
        <v>1524</v>
      </c>
      <c r="J6484" s="17" t="n">
        <v>1</v>
      </c>
      <c r="K6484" s="15" t="n">
        <v>192.9</v>
      </c>
      <c r="L6484" s="22" t="n">
        <v>0.05</v>
      </c>
      <c r="M6484" s="15" t="n">
        <v>19.73</v>
      </c>
      <c r="N6484" s="15" t="n">
        <f aca="false">J6484*K6484</f>
        <v>192.9</v>
      </c>
      <c r="O6484" s="15" t="n">
        <f aca="false">N6484*L6484</f>
        <v>9.645</v>
      </c>
      <c r="P6484" s="15" t="n">
        <f aca="false">N6484-O6484</f>
        <v>183.255</v>
      </c>
      <c r="Q6484" s="15" t="n">
        <f aca="false">J6484*INDEX(dProdutos!$F$2:$F$47,MATCH(E6484,dProdutos!$A$2:$A$47,0))</f>
        <v>80.38</v>
      </c>
      <c r="R6484" s="15" t="n">
        <f aca="false">IF(I6484="Cancelado",0,P6484-Q6484)</f>
        <v>102.875</v>
      </c>
      <c r="S6484" s="17" t="str">
        <f aca="false">INDEX(dProdutos!$D$2:$D$47,MATCH(E6484,dProdutos!$A$2:$A$47,0))</f>
        <v>Acessórios</v>
      </c>
    </row>
    <row r="6485" customFormat="false" ht="15" hidden="false" customHeight="false" outlineLevel="0" collapsed="false">
      <c r="A6485" s="17" t="s">
        <v>5479</v>
      </c>
      <c r="B6485" s="17" t="n">
        <v>1</v>
      </c>
      <c r="C6485" s="21" t="n">
        <v>46089</v>
      </c>
      <c r="D6485" s="17" t="s">
        <v>946</v>
      </c>
      <c r="E6485" s="17" t="s">
        <v>171</v>
      </c>
      <c r="F6485" s="17" t="s">
        <v>1497</v>
      </c>
      <c r="G6485" s="17" t="s">
        <v>60</v>
      </c>
      <c r="H6485" s="17" t="s">
        <v>1537</v>
      </c>
      <c r="I6485" s="17" t="s">
        <v>1524</v>
      </c>
      <c r="J6485" s="17" t="n">
        <v>3</v>
      </c>
      <c r="K6485" s="15" t="n">
        <v>246.9</v>
      </c>
      <c r="L6485" s="22" t="n">
        <v>0.2</v>
      </c>
      <c r="M6485" s="15" t="n">
        <v>0</v>
      </c>
      <c r="N6485" s="15" t="n">
        <f aca="false">J6485*K6485</f>
        <v>740.7</v>
      </c>
      <c r="O6485" s="15" t="n">
        <f aca="false">N6485*L6485</f>
        <v>148.14</v>
      </c>
      <c r="P6485" s="15" t="n">
        <f aca="false">N6485-O6485</f>
        <v>592.56</v>
      </c>
      <c r="Q6485" s="15" t="n">
        <f aca="false">J6485*INDEX(dProdutos!$F$2:$F$47,MATCH(E6485,dProdutos!$A$2:$A$47,0))</f>
        <v>310.83</v>
      </c>
      <c r="R6485" s="15" t="n">
        <f aca="false">IF(I6485="Cancelado",0,P6485-Q6485)</f>
        <v>281.73</v>
      </c>
      <c r="S6485" s="17" t="str">
        <f aca="false">INDEX(dProdutos!$D$2:$D$47,MATCH(E6485,dProdutos!$A$2:$A$47,0))</f>
        <v>Casa</v>
      </c>
    </row>
    <row r="6486" customFormat="false" ht="15" hidden="false" customHeight="false" outlineLevel="0" collapsed="false">
      <c r="A6486" s="17" t="s">
        <v>5480</v>
      </c>
      <c r="B6486" s="17" t="n">
        <v>1</v>
      </c>
      <c r="C6486" s="21" t="n">
        <v>46089</v>
      </c>
      <c r="D6486" s="17" t="s">
        <v>546</v>
      </c>
      <c r="E6486" s="17" t="s">
        <v>150</v>
      </c>
      <c r="F6486" s="17" t="s">
        <v>1487</v>
      </c>
      <c r="G6486" s="17" t="s">
        <v>61</v>
      </c>
      <c r="H6486" s="17" t="s">
        <v>1540</v>
      </c>
      <c r="I6486" s="17" t="s">
        <v>1541</v>
      </c>
      <c r="J6486" s="17" t="n">
        <v>1</v>
      </c>
      <c r="K6486" s="15" t="n">
        <v>71.9</v>
      </c>
      <c r="L6486" s="22" t="n">
        <v>0</v>
      </c>
      <c r="M6486" s="15" t="n">
        <v>14.38</v>
      </c>
      <c r="N6486" s="15" t="n">
        <f aca="false">J6486*K6486</f>
        <v>71.9</v>
      </c>
      <c r="O6486" s="15" t="n">
        <f aca="false">N6486*L6486</f>
        <v>0</v>
      </c>
      <c r="P6486" s="15" t="n">
        <f aca="false">N6486-O6486</f>
        <v>71.9</v>
      </c>
      <c r="Q6486" s="15" t="n">
        <f aca="false">J6486*INDEX(dProdutos!$F$2:$F$47,MATCH(E6486,dProdutos!$A$2:$A$47,0))</f>
        <v>27.38</v>
      </c>
      <c r="R6486" s="15" t="n">
        <f aca="false">IF(I6486="Cancelado",0,P6486-Q6486)</f>
        <v>44.52</v>
      </c>
      <c r="S6486" s="17" t="str">
        <f aca="false">INDEX(dProdutos!$D$2:$D$47,MATCH(E6486,dProdutos!$A$2:$A$47,0))</f>
        <v>Acessórios</v>
      </c>
    </row>
    <row r="6487" customFormat="false" ht="15" hidden="false" customHeight="false" outlineLevel="0" collapsed="false">
      <c r="A6487" s="17" t="s">
        <v>5481</v>
      </c>
      <c r="B6487" s="17" t="n">
        <v>1</v>
      </c>
      <c r="C6487" s="21" t="n">
        <v>46089</v>
      </c>
      <c r="D6487" s="17" t="s">
        <v>851</v>
      </c>
      <c r="E6487" s="17" t="s">
        <v>98</v>
      </c>
      <c r="F6487" s="17" t="s">
        <v>1497</v>
      </c>
      <c r="G6487" s="17" t="s">
        <v>61</v>
      </c>
      <c r="H6487" s="17" t="s">
        <v>1523</v>
      </c>
      <c r="I6487" s="17" t="s">
        <v>1524</v>
      </c>
      <c r="J6487" s="17" t="n">
        <v>1</v>
      </c>
      <c r="K6487" s="15" t="n">
        <v>108.9</v>
      </c>
      <c r="L6487" s="22" t="n">
        <v>0</v>
      </c>
      <c r="M6487" s="15" t="n">
        <v>29.47</v>
      </c>
      <c r="N6487" s="15" t="n">
        <f aca="false">J6487*K6487</f>
        <v>108.9</v>
      </c>
      <c r="O6487" s="15" t="n">
        <f aca="false">N6487*L6487</f>
        <v>0</v>
      </c>
      <c r="P6487" s="15" t="n">
        <f aca="false">N6487-O6487</f>
        <v>108.9</v>
      </c>
      <c r="Q6487" s="15" t="n">
        <f aca="false">J6487*INDEX(dProdutos!$F$2:$F$47,MATCH(E6487,dProdutos!$A$2:$A$47,0))</f>
        <v>42.52</v>
      </c>
      <c r="R6487" s="15" t="n">
        <f aca="false">IF(I6487="Cancelado",0,P6487-Q6487)</f>
        <v>66.38</v>
      </c>
      <c r="S6487" s="17" t="str">
        <f aca="false">INDEX(dProdutos!$D$2:$D$47,MATCH(E6487,dProdutos!$A$2:$A$47,0))</f>
        <v>Moda Feminina</v>
      </c>
    </row>
    <row r="6488" customFormat="false" ht="15" hidden="false" customHeight="false" outlineLevel="0" collapsed="false">
      <c r="A6488" s="17" t="s">
        <v>5481</v>
      </c>
      <c r="B6488" s="17" t="n">
        <v>2</v>
      </c>
      <c r="C6488" s="21" t="n">
        <v>46089</v>
      </c>
      <c r="D6488" s="17" t="s">
        <v>851</v>
      </c>
      <c r="E6488" s="17" t="s">
        <v>73</v>
      </c>
      <c r="F6488" s="17" t="s">
        <v>1497</v>
      </c>
      <c r="G6488" s="17" t="s">
        <v>61</v>
      </c>
      <c r="H6488" s="17" t="s">
        <v>1523</v>
      </c>
      <c r="I6488" s="17" t="s">
        <v>1524</v>
      </c>
      <c r="J6488" s="17" t="n">
        <v>2</v>
      </c>
      <c r="K6488" s="15" t="n">
        <v>179.9</v>
      </c>
      <c r="L6488" s="22" t="n">
        <v>0</v>
      </c>
      <c r="M6488" s="15" t="n">
        <v>0</v>
      </c>
      <c r="N6488" s="15" t="n">
        <f aca="false">J6488*K6488</f>
        <v>359.8</v>
      </c>
      <c r="O6488" s="15" t="n">
        <f aca="false">N6488*L6488</f>
        <v>0</v>
      </c>
      <c r="P6488" s="15" t="n">
        <f aca="false">N6488-O6488</f>
        <v>359.8</v>
      </c>
      <c r="Q6488" s="15" t="n">
        <f aca="false">J6488*INDEX(dProdutos!$F$2:$F$47,MATCH(E6488,dProdutos!$A$2:$A$47,0))</f>
        <v>138.88</v>
      </c>
      <c r="R6488" s="15" t="n">
        <f aca="false">IF(I6488="Cancelado",0,P6488-Q6488)</f>
        <v>220.92</v>
      </c>
      <c r="S6488" s="17" t="str">
        <f aca="false">INDEX(dProdutos!$D$2:$D$47,MATCH(E6488,dProdutos!$A$2:$A$47,0))</f>
        <v>Moda Feminina</v>
      </c>
    </row>
    <row r="6489" customFormat="false" ht="15" hidden="false" customHeight="false" outlineLevel="0" collapsed="false">
      <c r="A6489" s="17" t="s">
        <v>5482</v>
      </c>
      <c r="B6489" s="17" t="n">
        <v>1</v>
      </c>
      <c r="C6489" s="21" t="n">
        <v>46089</v>
      </c>
      <c r="D6489" s="17" t="s">
        <v>1023</v>
      </c>
      <c r="E6489" s="17" t="s">
        <v>117</v>
      </c>
      <c r="F6489" s="17" t="s">
        <v>1503</v>
      </c>
      <c r="G6489" s="17" t="s">
        <v>60</v>
      </c>
      <c r="H6489" s="17" t="s">
        <v>1537</v>
      </c>
      <c r="I6489" s="17" t="s">
        <v>1524</v>
      </c>
      <c r="J6489" s="17" t="n">
        <v>1</v>
      </c>
      <c r="K6489" s="15" t="n">
        <v>166.9</v>
      </c>
      <c r="L6489" s="22" t="n">
        <v>0</v>
      </c>
      <c r="M6489" s="15" t="n">
        <v>0</v>
      </c>
      <c r="N6489" s="15" t="n">
        <f aca="false">J6489*K6489</f>
        <v>166.9</v>
      </c>
      <c r="O6489" s="15" t="n">
        <f aca="false">N6489*L6489</f>
        <v>0</v>
      </c>
      <c r="P6489" s="15" t="n">
        <f aca="false">N6489-O6489</f>
        <v>166.9</v>
      </c>
      <c r="Q6489" s="15" t="n">
        <f aca="false">J6489*INDEX(dProdutos!$F$2:$F$47,MATCH(E6489,dProdutos!$A$2:$A$47,0))</f>
        <v>73.23</v>
      </c>
      <c r="R6489" s="15" t="n">
        <f aca="false">IF(I6489="Cancelado",0,P6489-Q6489)</f>
        <v>93.67</v>
      </c>
      <c r="S6489" s="17" t="str">
        <f aca="false">INDEX(dProdutos!$D$2:$D$47,MATCH(E6489,dProdutos!$A$2:$A$47,0))</f>
        <v>Moda Masculina</v>
      </c>
    </row>
    <row r="6490" customFormat="false" ht="15" hidden="false" customHeight="false" outlineLevel="0" collapsed="false">
      <c r="A6490" s="17" t="s">
        <v>5482</v>
      </c>
      <c r="B6490" s="17" t="n">
        <v>2</v>
      </c>
      <c r="C6490" s="21" t="n">
        <v>46089</v>
      </c>
      <c r="D6490" s="17" t="s">
        <v>1023</v>
      </c>
      <c r="E6490" s="17" t="s">
        <v>144</v>
      </c>
      <c r="F6490" s="17" t="s">
        <v>1503</v>
      </c>
      <c r="G6490" s="17" t="s">
        <v>60</v>
      </c>
      <c r="H6490" s="17" t="s">
        <v>1537</v>
      </c>
      <c r="I6490" s="17" t="s">
        <v>1524</v>
      </c>
      <c r="J6490" s="17" t="n">
        <v>1</v>
      </c>
      <c r="K6490" s="15" t="n">
        <v>260.9</v>
      </c>
      <c r="L6490" s="22" t="n">
        <v>0</v>
      </c>
      <c r="M6490" s="15" t="n">
        <v>0</v>
      </c>
      <c r="N6490" s="15" t="n">
        <f aca="false">J6490*K6490</f>
        <v>260.9</v>
      </c>
      <c r="O6490" s="15" t="n">
        <f aca="false">N6490*L6490</f>
        <v>0</v>
      </c>
      <c r="P6490" s="15" t="n">
        <f aca="false">N6490-O6490</f>
        <v>260.9</v>
      </c>
      <c r="Q6490" s="15" t="n">
        <f aca="false">J6490*INDEX(dProdutos!$F$2:$F$47,MATCH(E6490,dProdutos!$A$2:$A$47,0))</f>
        <v>99.86</v>
      </c>
      <c r="R6490" s="15" t="n">
        <f aca="false">IF(I6490="Cancelado",0,P6490-Q6490)</f>
        <v>161.04</v>
      </c>
      <c r="S6490" s="17" t="str">
        <f aca="false">INDEX(dProdutos!$D$2:$D$47,MATCH(E6490,dProdutos!$A$2:$A$47,0))</f>
        <v>Acessórios</v>
      </c>
    </row>
    <row r="6491" customFormat="false" ht="15" hidden="false" customHeight="false" outlineLevel="0" collapsed="false">
      <c r="A6491" s="17" t="s">
        <v>5483</v>
      </c>
      <c r="B6491" s="17" t="n">
        <v>1</v>
      </c>
      <c r="C6491" s="21" t="n">
        <v>46089</v>
      </c>
      <c r="D6491" s="17" t="s">
        <v>458</v>
      </c>
      <c r="E6491" s="17" t="s">
        <v>183</v>
      </c>
      <c r="F6491" s="17" t="s">
        <v>1487</v>
      </c>
      <c r="G6491" s="17" t="s">
        <v>63</v>
      </c>
      <c r="H6491" s="17" t="s">
        <v>1523</v>
      </c>
      <c r="I6491" s="17" t="s">
        <v>1524</v>
      </c>
      <c r="J6491" s="17" t="n">
        <v>1</v>
      </c>
      <c r="K6491" s="15" t="n">
        <v>121.9</v>
      </c>
      <c r="L6491" s="22" t="n">
        <v>0</v>
      </c>
      <c r="M6491" s="15" t="n">
        <v>25.62</v>
      </c>
      <c r="N6491" s="15" t="n">
        <f aca="false">J6491*K6491</f>
        <v>121.9</v>
      </c>
      <c r="O6491" s="15" t="n">
        <f aca="false">N6491*L6491</f>
        <v>0</v>
      </c>
      <c r="P6491" s="15" t="n">
        <f aca="false">N6491-O6491</f>
        <v>121.9</v>
      </c>
      <c r="Q6491" s="15" t="n">
        <f aca="false">J6491*INDEX(dProdutos!$F$2:$F$47,MATCH(E6491,dProdutos!$A$2:$A$47,0))</f>
        <v>52.76</v>
      </c>
      <c r="R6491" s="15" t="n">
        <f aca="false">IF(I6491="Cancelado",0,P6491-Q6491)</f>
        <v>69.14</v>
      </c>
      <c r="S6491" s="17" t="str">
        <f aca="false">INDEX(dProdutos!$D$2:$D$47,MATCH(E6491,dProdutos!$A$2:$A$47,0))</f>
        <v>Eletrônicos</v>
      </c>
    </row>
    <row r="6492" customFormat="false" ht="15" hidden="false" customHeight="false" outlineLevel="0" collapsed="false">
      <c r="A6492" s="17" t="s">
        <v>5484</v>
      </c>
      <c r="B6492" s="17" t="n">
        <v>1</v>
      </c>
      <c r="C6492" s="21" t="n">
        <v>46090</v>
      </c>
      <c r="D6492" s="17" t="s">
        <v>989</v>
      </c>
      <c r="E6492" s="17" t="s">
        <v>92</v>
      </c>
      <c r="F6492" s="17" t="s">
        <v>1493</v>
      </c>
      <c r="G6492" s="17" t="s">
        <v>62</v>
      </c>
      <c r="H6492" s="17" t="s">
        <v>1540</v>
      </c>
      <c r="I6492" s="17" t="s">
        <v>1524</v>
      </c>
      <c r="J6492" s="17" t="n">
        <v>1</v>
      </c>
      <c r="K6492" s="15" t="n">
        <v>191.9</v>
      </c>
      <c r="L6492" s="22" t="n">
        <v>0</v>
      </c>
      <c r="M6492" s="15" t="n">
        <v>30.09</v>
      </c>
      <c r="N6492" s="15" t="n">
        <f aca="false">J6492*K6492</f>
        <v>191.9</v>
      </c>
      <c r="O6492" s="15" t="n">
        <f aca="false">N6492*L6492</f>
        <v>0</v>
      </c>
      <c r="P6492" s="15" t="n">
        <f aca="false">N6492-O6492</f>
        <v>191.9</v>
      </c>
      <c r="Q6492" s="15" t="n">
        <f aca="false">J6492*INDEX(dProdutos!$F$2:$F$47,MATCH(E6492,dProdutos!$A$2:$A$47,0))</f>
        <v>88.59</v>
      </c>
      <c r="R6492" s="15" t="n">
        <f aca="false">IF(I6492="Cancelado",0,P6492-Q6492)</f>
        <v>103.31</v>
      </c>
      <c r="S6492" s="17" t="str">
        <f aca="false">INDEX(dProdutos!$D$2:$D$47,MATCH(E6492,dProdutos!$A$2:$A$47,0))</f>
        <v>Moda Feminina</v>
      </c>
    </row>
    <row r="6493" customFormat="false" ht="15" hidden="false" customHeight="false" outlineLevel="0" collapsed="false">
      <c r="A6493" s="17" t="s">
        <v>5484</v>
      </c>
      <c r="B6493" s="17" t="n">
        <v>2</v>
      </c>
      <c r="C6493" s="21" t="n">
        <v>46090</v>
      </c>
      <c r="D6493" s="17" t="s">
        <v>989</v>
      </c>
      <c r="E6493" s="17" t="s">
        <v>73</v>
      </c>
      <c r="F6493" s="17" t="s">
        <v>1493</v>
      </c>
      <c r="G6493" s="17" t="s">
        <v>62</v>
      </c>
      <c r="H6493" s="17" t="s">
        <v>1540</v>
      </c>
      <c r="I6493" s="17" t="s">
        <v>1524</v>
      </c>
      <c r="J6493" s="17" t="n">
        <v>1</v>
      </c>
      <c r="K6493" s="15" t="n">
        <v>179.9</v>
      </c>
      <c r="L6493" s="22" t="n">
        <v>0</v>
      </c>
      <c r="M6493" s="15" t="n">
        <v>0</v>
      </c>
      <c r="N6493" s="15" t="n">
        <f aca="false">J6493*K6493</f>
        <v>179.9</v>
      </c>
      <c r="O6493" s="15" t="n">
        <f aca="false">N6493*L6493</f>
        <v>0</v>
      </c>
      <c r="P6493" s="15" t="n">
        <f aca="false">N6493-O6493</f>
        <v>179.9</v>
      </c>
      <c r="Q6493" s="15" t="n">
        <f aca="false">J6493*INDEX(dProdutos!$F$2:$F$47,MATCH(E6493,dProdutos!$A$2:$A$47,0))</f>
        <v>69.44</v>
      </c>
      <c r="R6493" s="15" t="n">
        <f aca="false">IF(I6493="Cancelado",0,P6493-Q6493)</f>
        <v>110.46</v>
      </c>
      <c r="S6493" s="17" t="str">
        <f aca="false">INDEX(dProdutos!$D$2:$D$47,MATCH(E6493,dProdutos!$A$2:$A$47,0))</f>
        <v>Moda Feminina</v>
      </c>
    </row>
    <row r="6494" customFormat="false" ht="15" hidden="false" customHeight="false" outlineLevel="0" collapsed="false">
      <c r="A6494" s="17" t="s">
        <v>5485</v>
      </c>
      <c r="B6494" s="17" t="n">
        <v>1</v>
      </c>
      <c r="C6494" s="21" t="n">
        <v>46090</v>
      </c>
      <c r="D6494" s="17" t="s">
        <v>303</v>
      </c>
      <c r="E6494" s="17" t="s">
        <v>171</v>
      </c>
      <c r="F6494" s="17" t="s">
        <v>1487</v>
      </c>
      <c r="G6494" s="17" t="s">
        <v>63</v>
      </c>
      <c r="H6494" s="17" t="s">
        <v>1523</v>
      </c>
      <c r="I6494" s="17" t="s">
        <v>1524</v>
      </c>
      <c r="J6494" s="17" t="n">
        <v>1</v>
      </c>
      <c r="K6494" s="15" t="n">
        <v>246.9</v>
      </c>
      <c r="L6494" s="22" t="n">
        <v>0</v>
      </c>
      <c r="M6494" s="15" t="n">
        <v>14.5</v>
      </c>
      <c r="N6494" s="15" t="n">
        <f aca="false">J6494*K6494</f>
        <v>246.9</v>
      </c>
      <c r="O6494" s="15" t="n">
        <f aca="false">N6494*L6494</f>
        <v>0</v>
      </c>
      <c r="P6494" s="15" t="n">
        <f aca="false">N6494-O6494</f>
        <v>246.9</v>
      </c>
      <c r="Q6494" s="15" t="n">
        <f aca="false">J6494*INDEX(dProdutos!$F$2:$F$47,MATCH(E6494,dProdutos!$A$2:$A$47,0))</f>
        <v>103.61</v>
      </c>
      <c r="R6494" s="15" t="n">
        <f aca="false">IF(I6494="Cancelado",0,P6494-Q6494)</f>
        <v>143.29</v>
      </c>
      <c r="S6494" s="17" t="str">
        <f aca="false">INDEX(dProdutos!$D$2:$D$47,MATCH(E6494,dProdutos!$A$2:$A$47,0))</f>
        <v>Casa</v>
      </c>
    </row>
    <row r="6495" customFormat="false" ht="15" hidden="false" customHeight="false" outlineLevel="0" collapsed="false">
      <c r="A6495" s="17" t="s">
        <v>5486</v>
      </c>
      <c r="B6495" s="17" t="n">
        <v>1</v>
      </c>
      <c r="C6495" s="21" t="n">
        <v>46090</v>
      </c>
      <c r="D6495" s="17" t="s">
        <v>803</v>
      </c>
      <c r="E6495" s="17" t="s">
        <v>204</v>
      </c>
      <c r="F6495" s="17" t="s">
        <v>1490</v>
      </c>
      <c r="G6495" s="17" t="s">
        <v>62</v>
      </c>
      <c r="H6495" s="17" t="s">
        <v>1527</v>
      </c>
      <c r="I6495" s="17" t="s">
        <v>1524</v>
      </c>
      <c r="J6495" s="17" t="n">
        <v>1</v>
      </c>
      <c r="K6495" s="15" t="n">
        <v>64.9</v>
      </c>
      <c r="L6495" s="22" t="n">
        <v>0</v>
      </c>
      <c r="M6495" s="15" t="n">
        <v>23.93</v>
      </c>
      <c r="N6495" s="15" t="n">
        <f aca="false">J6495*K6495</f>
        <v>64.9</v>
      </c>
      <c r="O6495" s="15" t="n">
        <f aca="false">N6495*L6495</f>
        <v>0</v>
      </c>
      <c r="P6495" s="15" t="n">
        <f aca="false">N6495-O6495</f>
        <v>64.9</v>
      </c>
      <c r="Q6495" s="15" t="n">
        <f aca="false">J6495*INDEX(dProdutos!$F$2:$F$47,MATCH(E6495,dProdutos!$A$2:$A$47,0))</f>
        <v>27.52</v>
      </c>
      <c r="R6495" s="15" t="n">
        <f aca="false">IF(I6495="Cancelado",0,P6495-Q6495)</f>
        <v>37.38</v>
      </c>
      <c r="S6495" s="17" t="str">
        <f aca="false">INDEX(dProdutos!$D$2:$D$47,MATCH(E6495,dProdutos!$A$2:$A$47,0))</f>
        <v>Beleza</v>
      </c>
    </row>
    <row r="6496" customFormat="false" ht="15" hidden="false" customHeight="false" outlineLevel="0" collapsed="false">
      <c r="A6496" s="17" t="s">
        <v>5486</v>
      </c>
      <c r="B6496" s="17" t="n">
        <v>2</v>
      </c>
      <c r="C6496" s="21" t="n">
        <v>46090</v>
      </c>
      <c r="D6496" s="17" t="s">
        <v>803</v>
      </c>
      <c r="E6496" s="17" t="s">
        <v>102</v>
      </c>
      <c r="F6496" s="17" t="s">
        <v>1490</v>
      </c>
      <c r="G6496" s="17" t="s">
        <v>62</v>
      </c>
      <c r="H6496" s="17" t="s">
        <v>1527</v>
      </c>
      <c r="I6496" s="17" t="s">
        <v>1524</v>
      </c>
      <c r="J6496" s="17" t="n">
        <v>2</v>
      </c>
      <c r="K6496" s="15" t="n">
        <v>65.9</v>
      </c>
      <c r="L6496" s="22" t="n">
        <v>0</v>
      </c>
      <c r="M6496" s="15" t="n">
        <v>0</v>
      </c>
      <c r="N6496" s="15" t="n">
        <f aca="false">J6496*K6496</f>
        <v>131.8</v>
      </c>
      <c r="O6496" s="15" t="n">
        <f aca="false">N6496*L6496</f>
        <v>0</v>
      </c>
      <c r="P6496" s="15" t="n">
        <f aca="false">N6496-O6496</f>
        <v>131.8</v>
      </c>
      <c r="Q6496" s="15" t="n">
        <f aca="false">J6496*INDEX(dProdutos!$F$2:$F$47,MATCH(E6496,dProdutos!$A$2:$A$47,0))</f>
        <v>59.36</v>
      </c>
      <c r="R6496" s="15" t="n">
        <f aca="false">IF(I6496="Cancelado",0,P6496-Q6496)</f>
        <v>72.44</v>
      </c>
      <c r="S6496" s="17" t="str">
        <f aca="false">INDEX(dProdutos!$D$2:$D$47,MATCH(E6496,dProdutos!$A$2:$A$47,0))</f>
        <v>Moda Masculina</v>
      </c>
    </row>
    <row r="6497" customFormat="false" ht="15" hidden="false" customHeight="false" outlineLevel="0" collapsed="false">
      <c r="A6497" s="17" t="s">
        <v>5486</v>
      </c>
      <c r="B6497" s="17" t="n">
        <v>3</v>
      </c>
      <c r="C6497" s="21" t="n">
        <v>46090</v>
      </c>
      <c r="D6497" s="17" t="s">
        <v>803</v>
      </c>
      <c r="E6497" s="17" t="s">
        <v>117</v>
      </c>
      <c r="F6497" s="17" t="s">
        <v>1490</v>
      </c>
      <c r="G6497" s="17" t="s">
        <v>62</v>
      </c>
      <c r="H6497" s="17" t="s">
        <v>1527</v>
      </c>
      <c r="I6497" s="17" t="s">
        <v>1524</v>
      </c>
      <c r="J6497" s="17" t="n">
        <v>2</v>
      </c>
      <c r="K6497" s="15" t="n">
        <v>166.9</v>
      </c>
      <c r="L6497" s="22" t="n">
        <v>0.1</v>
      </c>
      <c r="M6497" s="15" t="n">
        <v>0</v>
      </c>
      <c r="N6497" s="15" t="n">
        <f aca="false">J6497*K6497</f>
        <v>333.8</v>
      </c>
      <c r="O6497" s="15" t="n">
        <f aca="false">N6497*L6497</f>
        <v>33.38</v>
      </c>
      <c r="P6497" s="15" t="n">
        <f aca="false">N6497-O6497</f>
        <v>300.42</v>
      </c>
      <c r="Q6497" s="15" t="n">
        <f aca="false">J6497*INDEX(dProdutos!$F$2:$F$47,MATCH(E6497,dProdutos!$A$2:$A$47,0))</f>
        <v>146.46</v>
      </c>
      <c r="R6497" s="15" t="n">
        <f aca="false">IF(I6497="Cancelado",0,P6497-Q6497)</f>
        <v>153.96</v>
      </c>
      <c r="S6497" s="17" t="str">
        <f aca="false">INDEX(dProdutos!$D$2:$D$47,MATCH(E6497,dProdutos!$A$2:$A$47,0))</f>
        <v>Moda Masculina</v>
      </c>
    </row>
    <row r="6498" customFormat="false" ht="15" hidden="false" customHeight="false" outlineLevel="0" collapsed="false">
      <c r="A6498" s="17" t="s">
        <v>5486</v>
      </c>
      <c r="B6498" s="17" t="n">
        <v>4</v>
      </c>
      <c r="C6498" s="21" t="n">
        <v>46090</v>
      </c>
      <c r="D6498" s="17" t="s">
        <v>803</v>
      </c>
      <c r="E6498" s="17" t="s">
        <v>126</v>
      </c>
      <c r="F6498" s="17" t="s">
        <v>1490</v>
      </c>
      <c r="G6498" s="17" t="s">
        <v>62</v>
      </c>
      <c r="H6498" s="17" t="s">
        <v>1527</v>
      </c>
      <c r="I6498" s="17" t="s">
        <v>1524</v>
      </c>
      <c r="J6498" s="17" t="n">
        <v>1</v>
      </c>
      <c r="K6498" s="15" t="n">
        <v>296.9</v>
      </c>
      <c r="L6498" s="22" t="n">
        <v>0.05</v>
      </c>
      <c r="M6498" s="15" t="n">
        <v>0</v>
      </c>
      <c r="N6498" s="15" t="n">
        <f aca="false">J6498*K6498</f>
        <v>296.9</v>
      </c>
      <c r="O6498" s="15" t="n">
        <f aca="false">N6498*L6498</f>
        <v>14.845</v>
      </c>
      <c r="P6498" s="15" t="n">
        <f aca="false">N6498-O6498</f>
        <v>282.055</v>
      </c>
      <c r="Q6498" s="15" t="n">
        <f aca="false">J6498*INDEX(dProdutos!$F$2:$F$47,MATCH(E6498,dProdutos!$A$2:$A$47,0))</f>
        <v>135.24</v>
      </c>
      <c r="R6498" s="15" t="n">
        <f aca="false">IF(I6498="Cancelado",0,P6498-Q6498)</f>
        <v>146.815</v>
      </c>
      <c r="S6498" s="17" t="str">
        <f aca="false">INDEX(dProdutos!$D$2:$D$47,MATCH(E6498,dProdutos!$A$2:$A$47,0))</f>
        <v>Calçados</v>
      </c>
    </row>
    <row r="6499" customFormat="false" ht="15" hidden="false" customHeight="false" outlineLevel="0" collapsed="false">
      <c r="A6499" s="17" t="s">
        <v>5487</v>
      </c>
      <c r="B6499" s="17" t="n">
        <v>1</v>
      </c>
      <c r="C6499" s="21" t="n">
        <v>46090</v>
      </c>
      <c r="D6499" s="17" t="s">
        <v>979</v>
      </c>
      <c r="E6499" s="17" t="s">
        <v>207</v>
      </c>
      <c r="F6499" s="17" t="s">
        <v>1487</v>
      </c>
      <c r="G6499" s="17" t="s">
        <v>59</v>
      </c>
      <c r="H6499" s="17" t="s">
        <v>1523</v>
      </c>
      <c r="I6499" s="17" t="s">
        <v>1524</v>
      </c>
      <c r="J6499" s="17" t="n">
        <v>3</v>
      </c>
      <c r="K6499" s="15" t="n">
        <v>143.9</v>
      </c>
      <c r="L6499" s="22" t="n">
        <v>0</v>
      </c>
      <c r="M6499" s="15" t="n">
        <v>0</v>
      </c>
      <c r="N6499" s="15" t="n">
        <f aca="false">J6499*K6499</f>
        <v>431.7</v>
      </c>
      <c r="O6499" s="15" t="n">
        <f aca="false">N6499*L6499</f>
        <v>0</v>
      </c>
      <c r="P6499" s="15" t="n">
        <f aca="false">N6499-O6499</f>
        <v>431.7</v>
      </c>
      <c r="Q6499" s="15" t="n">
        <f aca="false">J6499*INDEX(dProdutos!$F$2:$F$47,MATCH(E6499,dProdutos!$A$2:$A$47,0))</f>
        <v>253.29</v>
      </c>
      <c r="R6499" s="15" t="n">
        <f aca="false">IF(I6499="Cancelado",0,P6499-Q6499)</f>
        <v>178.41</v>
      </c>
      <c r="S6499" s="17" t="str">
        <f aca="false">INDEX(dProdutos!$D$2:$D$47,MATCH(E6499,dProdutos!$A$2:$A$47,0))</f>
        <v>Beleza</v>
      </c>
    </row>
    <row r="6500" customFormat="false" ht="15" hidden="false" customHeight="false" outlineLevel="0" collapsed="false">
      <c r="A6500" s="17" t="s">
        <v>5487</v>
      </c>
      <c r="B6500" s="17" t="n">
        <v>2</v>
      </c>
      <c r="C6500" s="21" t="n">
        <v>46090</v>
      </c>
      <c r="D6500" s="17" t="s">
        <v>979</v>
      </c>
      <c r="E6500" s="17" t="s">
        <v>108</v>
      </c>
      <c r="F6500" s="17" t="s">
        <v>1487</v>
      </c>
      <c r="G6500" s="17" t="s">
        <v>59</v>
      </c>
      <c r="H6500" s="17" t="s">
        <v>1523</v>
      </c>
      <c r="I6500" s="17" t="s">
        <v>1524</v>
      </c>
      <c r="J6500" s="17" t="n">
        <v>2</v>
      </c>
      <c r="K6500" s="15" t="n">
        <v>265.9</v>
      </c>
      <c r="L6500" s="22" t="n">
        <v>0</v>
      </c>
      <c r="M6500" s="15" t="n">
        <v>0</v>
      </c>
      <c r="N6500" s="15" t="n">
        <f aca="false">J6500*K6500</f>
        <v>531.8</v>
      </c>
      <c r="O6500" s="15" t="n">
        <f aca="false">N6500*L6500</f>
        <v>0</v>
      </c>
      <c r="P6500" s="15" t="n">
        <f aca="false">N6500-O6500</f>
        <v>531.8</v>
      </c>
      <c r="Q6500" s="15" t="n">
        <f aca="false">J6500*INDEX(dProdutos!$F$2:$F$47,MATCH(E6500,dProdutos!$A$2:$A$47,0))</f>
        <v>311.24</v>
      </c>
      <c r="R6500" s="15" t="n">
        <f aca="false">IF(I6500="Cancelado",0,P6500-Q6500)</f>
        <v>220.56</v>
      </c>
      <c r="S6500" s="17" t="str">
        <f aca="false">INDEX(dProdutos!$D$2:$D$47,MATCH(E6500,dProdutos!$A$2:$A$47,0))</f>
        <v>Moda Masculina</v>
      </c>
    </row>
    <row r="6501" customFormat="false" ht="15" hidden="false" customHeight="false" outlineLevel="0" collapsed="false">
      <c r="A6501" s="17" t="s">
        <v>5488</v>
      </c>
      <c r="B6501" s="17" t="n">
        <v>1</v>
      </c>
      <c r="C6501" s="21" t="n">
        <v>46090</v>
      </c>
      <c r="D6501" s="17" t="s">
        <v>1232</v>
      </c>
      <c r="E6501" s="17" t="s">
        <v>88</v>
      </c>
      <c r="F6501" s="17" t="s">
        <v>1495</v>
      </c>
      <c r="G6501" s="17" t="s">
        <v>59</v>
      </c>
      <c r="H6501" s="17" t="s">
        <v>1523</v>
      </c>
      <c r="I6501" s="17" t="s">
        <v>1524</v>
      </c>
      <c r="J6501" s="17" t="n">
        <v>3</v>
      </c>
      <c r="K6501" s="15" t="n">
        <v>170.9</v>
      </c>
      <c r="L6501" s="22" t="n">
        <v>0</v>
      </c>
      <c r="M6501" s="15" t="n">
        <v>0</v>
      </c>
      <c r="N6501" s="15" t="n">
        <f aca="false">J6501*K6501</f>
        <v>512.7</v>
      </c>
      <c r="O6501" s="15" t="n">
        <f aca="false">N6501*L6501</f>
        <v>0</v>
      </c>
      <c r="P6501" s="15" t="n">
        <f aca="false">N6501-O6501</f>
        <v>512.7</v>
      </c>
      <c r="Q6501" s="15" t="n">
        <f aca="false">J6501*INDEX(dProdutos!$F$2:$F$47,MATCH(E6501,dProdutos!$A$2:$A$47,0))</f>
        <v>294.42</v>
      </c>
      <c r="R6501" s="15" t="n">
        <f aca="false">IF(I6501="Cancelado",0,P6501-Q6501)</f>
        <v>218.28</v>
      </c>
      <c r="S6501" s="17" t="str">
        <f aca="false">INDEX(dProdutos!$D$2:$D$47,MATCH(E6501,dProdutos!$A$2:$A$47,0))</f>
        <v>Moda Feminina</v>
      </c>
    </row>
    <row r="6502" customFormat="false" ht="15" hidden="false" customHeight="false" outlineLevel="0" collapsed="false">
      <c r="A6502" s="17" t="s">
        <v>5488</v>
      </c>
      <c r="B6502" s="17" t="n">
        <v>2</v>
      </c>
      <c r="C6502" s="21" t="n">
        <v>46090</v>
      </c>
      <c r="D6502" s="17" t="s">
        <v>1232</v>
      </c>
      <c r="E6502" s="17" t="s">
        <v>95</v>
      </c>
      <c r="F6502" s="17" t="s">
        <v>1495</v>
      </c>
      <c r="G6502" s="17" t="s">
        <v>59</v>
      </c>
      <c r="H6502" s="17" t="s">
        <v>1523</v>
      </c>
      <c r="I6502" s="17" t="s">
        <v>1524</v>
      </c>
      <c r="J6502" s="17" t="n">
        <v>2</v>
      </c>
      <c r="K6502" s="15" t="n">
        <v>77.9</v>
      </c>
      <c r="L6502" s="22" t="n">
        <v>0</v>
      </c>
      <c r="M6502" s="15" t="n">
        <v>0</v>
      </c>
      <c r="N6502" s="15" t="n">
        <f aca="false">J6502*K6502</f>
        <v>155.8</v>
      </c>
      <c r="O6502" s="15" t="n">
        <f aca="false">N6502*L6502</f>
        <v>0</v>
      </c>
      <c r="P6502" s="15" t="n">
        <f aca="false">N6502-O6502</f>
        <v>155.8</v>
      </c>
      <c r="Q6502" s="15" t="n">
        <f aca="false">J6502*INDEX(dProdutos!$F$2:$F$47,MATCH(E6502,dProdutos!$A$2:$A$47,0))</f>
        <v>73.42</v>
      </c>
      <c r="R6502" s="15" t="n">
        <f aca="false">IF(I6502="Cancelado",0,P6502-Q6502)</f>
        <v>82.38</v>
      </c>
      <c r="S6502" s="17" t="str">
        <f aca="false">INDEX(dProdutos!$D$2:$D$47,MATCH(E6502,dProdutos!$A$2:$A$47,0))</f>
        <v>Moda Feminina</v>
      </c>
    </row>
    <row r="6503" customFormat="false" ht="15" hidden="false" customHeight="false" outlineLevel="0" collapsed="false">
      <c r="A6503" s="17" t="s">
        <v>5488</v>
      </c>
      <c r="B6503" s="17" t="n">
        <v>3</v>
      </c>
      <c r="C6503" s="21" t="n">
        <v>46090</v>
      </c>
      <c r="D6503" s="17" t="s">
        <v>1232</v>
      </c>
      <c r="E6503" s="17" t="s">
        <v>162</v>
      </c>
      <c r="F6503" s="17" t="s">
        <v>1495</v>
      </c>
      <c r="G6503" s="17" t="s">
        <v>59</v>
      </c>
      <c r="H6503" s="17" t="s">
        <v>1523</v>
      </c>
      <c r="I6503" s="17" t="s">
        <v>1524</v>
      </c>
      <c r="J6503" s="17" t="n">
        <v>1</v>
      </c>
      <c r="K6503" s="15" t="n">
        <v>231.9</v>
      </c>
      <c r="L6503" s="22" t="n">
        <v>0.1</v>
      </c>
      <c r="M6503" s="15" t="n">
        <v>0</v>
      </c>
      <c r="N6503" s="15" t="n">
        <f aca="false">J6503*K6503</f>
        <v>231.9</v>
      </c>
      <c r="O6503" s="15" t="n">
        <f aca="false">N6503*L6503</f>
        <v>23.19</v>
      </c>
      <c r="P6503" s="15" t="n">
        <f aca="false">N6503-O6503</f>
        <v>208.71</v>
      </c>
      <c r="Q6503" s="15" t="n">
        <f aca="false">J6503*INDEX(dProdutos!$F$2:$F$47,MATCH(E6503,dProdutos!$A$2:$A$47,0))</f>
        <v>134.41</v>
      </c>
      <c r="R6503" s="15" t="n">
        <f aca="false">IF(I6503="Cancelado",0,P6503-Q6503)</f>
        <v>74.3</v>
      </c>
      <c r="S6503" s="17" t="str">
        <f aca="false">INDEX(dProdutos!$D$2:$D$47,MATCH(E6503,dProdutos!$A$2:$A$47,0))</f>
        <v>Casa</v>
      </c>
    </row>
    <row r="6504" customFormat="false" ht="15" hidden="false" customHeight="false" outlineLevel="0" collapsed="false">
      <c r="A6504" s="17" t="s">
        <v>5489</v>
      </c>
      <c r="B6504" s="17" t="n">
        <v>1</v>
      </c>
      <c r="C6504" s="21" t="n">
        <v>46090</v>
      </c>
      <c r="D6504" s="17" t="s">
        <v>645</v>
      </c>
      <c r="E6504" s="17" t="s">
        <v>174</v>
      </c>
      <c r="F6504" s="17" t="s">
        <v>1497</v>
      </c>
      <c r="G6504" s="17" t="s">
        <v>59</v>
      </c>
      <c r="H6504" s="17" t="s">
        <v>1523</v>
      </c>
      <c r="I6504" s="17" t="s">
        <v>1524</v>
      </c>
      <c r="J6504" s="17" t="n">
        <v>1</v>
      </c>
      <c r="K6504" s="15" t="n">
        <v>250.9</v>
      </c>
      <c r="L6504" s="22" t="n">
        <v>0.05</v>
      </c>
      <c r="M6504" s="15" t="n">
        <v>19.65</v>
      </c>
      <c r="N6504" s="15" t="n">
        <f aca="false">J6504*K6504</f>
        <v>250.9</v>
      </c>
      <c r="O6504" s="15" t="n">
        <f aca="false">N6504*L6504</f>
        <v>12.545</v>
      </c>
      <c r="P6504" s="15" t="n">
        <f aca="false">N6504-O6504</f>
        <v>238.355</v>
      </c>
      <c r="Q6504" s="15" t="n">
        <f aca="false">J6504*INDEX(dProdutos!$F$2:$F$47,MATCH(E6504,dProdutos!$A$2:$A$47,0))</f>
        <v>151.28</v>
      </c>
      <c r="R6504" s="15" t="n">
        <f aca="false">IF(I6504="Cancelado",0,P6504-Q6504)</f>
        <v>87.075</v>
      </c>
      <c r="S6504" s="17" t="str">
        <f aca="false">INDEX(dProdutos!$D$2:$D$47,MATCH(E6504,dProdutos!$A$2:$A$47,0))</f>
        <v>Casa</v>
      </c>
    </row>
    <row r="6505" customFormat="false" ht="15" hidden="false" customHeight="false" outlineLevel="0" collapsed="false">
      <c r="A6505" s="17" t="s">
        <v>5490</v>
      </c>
      <c r="B6505" s="17" t="n">
        <v>1</v>
      </c>
      <c r="C6505" s="21" t="n">
        <v>46090</v>
      </c>
      <c r="D6505" s="17" t="s">
        <v>1358</v>
      </c>
      <c r="E6505" s="17" t="s">
        <v>156</v>
      </c>
      <c r="F6505" s="17" t="s">
        <v>1493</v>
      </c>
      <c r="G6505" s="17" t="s">
        <v>60</v>
      </c>
      <c r="H6505" s="17" t="s">
        <v>1537</v>
      </c>
      <c r="I6505" s="17" t="s">
        <v>1524</v>
      </c>
      <c r="J6505" s="17" t="n">
        <v>1</v>
      </c>
      <c r="K6505" s="15" t="n">
        <v>192.9</v>
      </c>
      <c r="L6505" s="22" t="n">
        <v>0.05</v>
      </c>
      <c r="M6505" s="15" t="n">
        <v>0</v>
      </c>
      <c r="N6505" s="15" t="n">
        <f aca="false">J6505*K6505</f>
        <v>192.9</v>
      </c>
      <c r="O6505" s="15" t="n">
        <f aca="false">N6505*L6505</f>
        <v>9.645</v>
      </c>
      <c r="P6505" s="15" t="n">
        <f aca="false">N6505-O6505</f>
        <v>183.255</v>
      </c>
      <c r="Q6505" s="15" t="n">
        <f aca="false">J6505*INDEX(dProdutos!$F$2:$F$47,MATCH(E6505,dProdutos!$A$2:$A$47,0))</f>
        <v>80.38</v>
      </c>
      <c r="R6505" s="15" t="n">
        <f aca="false">IF(I6505="Cancelado",0,P6505-Q6505)</f>
        <v>102.875</v>
      </c>
      <c r="S6505" s="17" t="str">
        <f aca="false">INDEX(dProdutos!$D$2:$D$47,MATCH(E6505,dProdutos!$A$2:$A$47,0))</f>
        <v>Acessórios</v>
      </c>
    </row>
    <row r="6506" customFormat="false" ht="15" hidden="false" customHeight="false" outlineLevel="0" collapsed="false">
      <c r="A6506" s="17" t="s">
        <v>5491</v>
      </c>
      <c r="B6506" s="17" t="n">
        <v>1</v>
      </c>
      <c r="C6506" s="21" t="n">
        <v>46090</v>
      </c>
      <c r="D6506" s="17" t="s">
        <v>640</v>
      </c>
      <c r="E6506" s="17" t="s">
        <v>153</v>
      </c>
      <c r="F6506" s="17" t="s">
        <v>1503</v>
      </c>
      <c r="G6506" s="17" t="s">
        <v>60</v>
      </c>
      <c r="H6506" s="17" t="s">
        <v>1523</v>
      </c>
      <c r="I6506" s="17" t="s">
        <v>1524</v>
      </c>
      <c r="J6506" s="17" t="n">
        <v>2</v>
      </c>
      <c r="K6506" s="15" t="n">
        <v>165.9</v>
      </c>
      <c r="L6506" s="22" t="n">
        <v>0</v>
      </c>
      <c r="M6506" s="15" t="n">
        <v>34.34</v>
      </c>
      <c r="N6506" s="15" t="n">
        <f aca="false">J6506*K6506</f>
        <v>331.8</v>
      </c>
      <c r="O6506" s="15" t="n">
        <f aca="false">N6506*L6506</f>
        <v>0</v>
      </c>
      <c r="P6506" s="15" t="n">
        <f aca="false">N6506-O6506</f>
        <v>331.8</v>
      </c>
      <c r="Q6506" s="15" t="n">
        <f aca="false">J6506*INDEX(dProdutos!$F$2:$F$47,MATCH(E6506,dProdutos!$A$2:$A$47,0))</f>
        <v>134.56</v>
      </c>
      <c r="R6506" s="15" t="n">
        <f aca="false">IF(I6506="Cancelado",0,P6506-Q6506)</f>
        <v>197.24</v>
      </c>
      <c r="S6506" s="17" t="str">
        <f aca="false">INDEX(dProdutos!$D$2:$D$47,MATCH(E6506,dProdutos!$A$2:$A$47,0))</f>
        <v>Acessórios</v>
      </c>
    </row>
    <row r="6507" customFormat="false" ht="15" hidden="false" customHeight="false" outlineLevel="0" collapsed="false">
      <c r="A6507" s="17" t="s">
        <v>5491</v>
      </c>
      <c r="B6507" s="17" t="n">
        <v>2</v>
      </c>
      <c r="C6507" s="21" t="n">
        <v>46090</v>
      </c>
      <c r="D6507" s="17" t="s">
        <v>640</v>
      </c>
      <c r="E6507" s="17" t="s">
        <v>126</v>
      </c>
      <c r="F6507" s="17" t="s">
        <v>1503</v>
      </c>
      <c r="G6507" s="17" t="s">
        <v>60</v>
      </c>
      <c r="H6507" s="17" t="s">
        <v>1523</v>
      </c>
      <c r="I6507" s="17" t="s">
        <v>1524</v>
      </c>
      <c r="J6507" s="17" t="n">
        <v>1</v>
      </c>
      <c r="K6507" s="15" t="n">
        <v>296.9</v>
      </c>
      <c r="L6507" s="22" t="n">
        <v>0</v>
      </c>
      <c r="M6507" s="15" t="n">
        <v>0</v>
      </c>
      <c r="N6507" s="15" t="n">
        <f aca="false">J6507*K6507</f>
        <v>296.9</v>
      </c>
      <c r="O6507" s="15" t="n">
        <f aca="false">N6507*L6507</f>
        <v>0</v>
      </c>
      <c r="P6507" s="15" t="n">
        <f aca="false">N6507-O6507</f>
        <v>296.9</v>
      </c>
      <c r="Q6507" s="15" t="n">
        <f aca="false">J6507*INDEX(dProdutos!$F$2:$F$47,MATCH(E6507,dProdutos!$A$2:$A$47,0))</f>
        <v>135.24</v>
      </c>
      <c r="R6507" s="15" t="n">
        <f aca="false">IF(I6507="Cancelado",0,P6507-Q6507)</f>
        <v>161.66</v>
      </c>
      <c r="S6507" s="17" t="str">
        <f aca="false">INDEX(dProdutos!$D$2:$D$47,MATCH(E6507,dProdutos!$A$2:$A$47,0))</f>
        <v>Calçados</v>
      </c>
    </row>
    <row r="6508" customFormat="false" ht="15" hidden="false" customHeight="false" outlineLevel="0" collapsed="false">
      <c r="A6508" s="17" t="s">
        <v>5492</v>
      </c>
      <c r="B6508" s="17" t="n">
        <v>1</v>
      </c>
      <c r="C6508" s="21" t="n">
        <v>46090</v>
      </c>
      <c r="D6508" s="17" t="s">
        <v>330</v>
      </c>
      <c r="E6508" s="17" t="s">
        <v>195</v>
      </c>
      <c r="F6508" s="17" t="s">
        <v>1499</v>
      </c>
      <c r="G6508" s="17" t="s">
        <v>59</v>
      </c>
      <c r="H6508" s="17" t="s">
        <v>1523</v>
      </c>
      <c r="I6508" s="17" t="s">
        <v>1524</v>
      </c>
      <c r="J6508" s="17" t="n">
        <v>3</v>
      </c>
      <c r="K6508" s="15" t="n">
        <v>72.9</v>
      </c>
      <c r="L6508" s="22" t="n">
        <v>0</v>
      </c>
      <c r="M6508" s="15" t="n">
        <v>18.19</v>
      </c>
      <c r="N6508" s="15" t="n">
        <f aca="false">J6508*K6508</f>
        <v>218.7</v>
      </c>
      <c r="O6508" s="15" t="n">
        <f aca="false">N6508*L6508</f>
        <v>0</v>
      </c>
      <c r="P6508" s="15" t="n">
        <f aca="false">N6508-O6508</f>
        <v>218.7</v>
      </c>
      <c r="Q6508" s="15" t="n">
        <f aca="false">J6508*INDEX(dProdutos!$F$2:$F$47,MATCH(E6508,dProdutos!$A$2:$A$47,0))</f>
        <v>117.69</v>
      </c>
      <c r="R6508" s="15" t="n">
        <f aca="false">IF(I6508="Cancelado",0,P6508-Q6508)</f>
        <v>101.01</v>
      </c>
      <c r="S6508" s="17" t="str">
        <f aca="false">INDEX(dProdutos!$D$2:$D$47,MATCH(E6508,dProdutos!$A$2:$A$47,0))</f>
        <v>Eletrônicos</v>
      </c>
    </row>
    <row r="6509" customFormat="false" ht="15" hidden="false" customHeight="false" outlineLevel="0" collapsed="false">
      <c r="A6509" s="17" t="s">
        <v>5492</v>
      </c>
      <c r="B6509" s="17" t="n">
        <v>2</v>
      </c>
      <c r="C6509" s="21" t="n">
        <v>46090</v>
      </c>
      <c r="D6509" s="17" t="s">
        <v>330</v>
      </c>
      <c r="E6509" s="17" t="s">
        <v>153</v>
      </c>
      <c r="F6509" s="17" t="s">
        <v>1499</v>
      </c>
      <c r="G6509" s="17" t="s">
        <v>59</v>
      </c>
      <c r="H6509" s="17" t="s">
        <v>1523</v>
      </c>
      <c r="I6509" s="17" t="s">
        <v>1524</v>
      </c>
      <c r="J6509" s="17" t="n">
        <v>1</v>
      </c>
      <c r="K6509" s="15" t="n">
        <v>165.9</v>
      </c>
      <c r="L6509" s="22" t="n">
        <v>0.15</v>
      </c>
      <c r="M6509" s="15" t="n">
        <v>0</v>
      </c>
      <c r="N6509" s="15" t="n">
        <f aca="false">J6509*K6509</f>
        <v>165.9</v>
      </c>
      <c r="O6509" s="15" t="n">
        <f aca="false">N6509*L6509</f>
        <v>24.885</v>
      </c>
      <c r="P6509" s="15" t="n">
        <f aca="false">N6509-O6509</f>
        <v>141.015</v>
      </c>
      <c r="Q6509" s="15" t="n">
        <f aca="false">J6509*INDEX(dProdutos!$F$2:$F$47,MATCH(E6509,dProdutos!$A$2:$A$47,0))</f>
        <v>67.28</v>
      </c>
      <c r="R6509" s="15" t="n">
        <f aca="false">IF(I6509="Cancelado",0,P6509-Q6509)</f>
        <v>73.735</v>
      </c>
      <c r="S6509" s="17" t="str">
        <f aca="false">INDEX(dProdutos!$D$2:$D$47,MATCH(E6509,dProdutos!$A$2:$A$47,0))</f>
        <v>Acessórios</v>
      </c>
    </row>
    <row r="6510" customFormat="false" ht="15" hidden="false" customHeight="false" outlineLevel="0" collapsed="false">
      <c r="A6510" s="17" t="s">
        <v>5492</v>
      </c>
      <c r="B6510" s="17" t="n">
        <v>3</v>
      </c>
      <c r="C6510" s="21" t="n">
        <v>46090</v>
      </c>
      <c r="D6510" s="17" t="s">
        <v>330</v>
      </c>
      <c r="E6510" s="17" t="s">
        <v>141</v>
      </c>
      <c r="F6510" s="17" t="s">
        <v>1499</v>
      </c>
      <c r="G6510" s="17" t="s">
        <v>59</v>
      </c>
      <c r="H6510" s="17" t="s">
        <v>1523</v>
      </c>
      <c r="I6510" s="17" t="s">
        <v>1524</v>
      </c>
      <c r="J6510" s="17" t="n">
        <v>3</v>
      </c>
      <c r="K6510" s="15" t="n">
        <v>131.9</v>
      </c>
      <c r="L6510" s="22" t="n">
        <v>0</v>
      </c>
      <c r="M6510" s="15" t="n">
        <v>0</v>
      </c>
      <c r="N6510" s="15" t="n">
        <f aca="false">J6510*K6510</f>
        <v>395.7</v>
      </c>
      <c r="O6510" s="15" t="n">
        <f aca="false">N6510*L6510</f>
        <v>0</v>
      </c>
      <c r="P6510" s="15" t="n">
        <f aca="false">N6510-O6510</f>
        <v>395.7</v>
      </c>
      <c r="Q6510" s="15" t="n">
        <f aca="false">J6510*INDEX(dProdutos!$F$2:$F$47,MATCH(E6510,dProdutos!$A$2:$A$47,0))</f>
        <v>244.98</v>
      </c>
      <c r="R6510" s="15" t="n">
        <f aca="false">IF(I6510="Cancelado",0,P6510-Q6510)</f>
        <v>150.72</v>
      </c>
      <c r="S6510" s="17" t="str">
        <f aca="false">INDEX(dProdutos!$D$2:$D$47,MATCH(E6510,dProdutos!$A$2:$A$47,0))</f>
        <v>Acessórios</v>
      </c>
    </row>
    <row r="6511" customFormat="false" ht="15" hidden="false" customHeight="false" outlineLevel="0" collapsed="false">
      <c r="A6511" s="17" t="s">
        <v>5493</v>
      </c>
      <c r="B6511" s="17" t="n">
        <v>1</v>
      </c>
      <c r="C6511" s="21" t="n">
        <v>46090</v>
      </c>
      <c r="D6511" s="17" t="s">
        <v>1284</v>
      </c>
      <c r="E6511" s="17" t="s">
        <v>105</v>
      </c>
      <c r="F6511" s="17" t="s">
        <v>1495</v>
      </c>
      <c r="G6511" s="17" t="s">
        <v>59</v>
      </c>
      <c r="H6511" s="17" t="s">
        <v>1537</v>
      </c>
      <c r="I6511" s="17" t="s">
        <v>1531</v>
      </c>
      <c r="J6511" s="17" t="n">
        <v>1</v>
      </c>
      <c r="K6511" s="15" t="n">
        <v>175.9</v>
      </c>
      <c r="L6511" s="22" t="n">
        <v>0</v>
      </c>
      <c r="M6511" s="15" t="n">
        <v>14.22</v>
      </c>
      <c r="N6511" s="15" t="n">
        <f aca="false">J6511*K6511</f>
        <v>175.9</v>
      </c>
      <c r="O6511" s="15" t="n">
        <f aca="false">N6511*L6511</f>
        <v>0</v>
      </c>
      <c r="P6511" s="15" t="n">
        <f aca="false">N6511-O6511</f>
        <v>175.9</v>
      </c>
      <c r="Q6511" s="15" t="n">
        <f aca="false">J6511*INDEX(dProdutos!$F$2:$F$47,MATCH(E6511,dProdutos!$A$2:$A$47,0))</f>
        <v>96.59</v>
      </c>
      <c r="R6511" s="15" t="n">
        <f aca="false">IF(I6511="Cancelado",0,P6511-Q6511)</f>
        <v>0</v>
      </c>
      <c r="S6511" s="17" t="str">
        <f aca="false">INDEX(dProdutos!$D$2:$D$47,MATCH(E6511,dProdutos!$A$2:$A$47,0))</f>
        <v>Moda Masculina</v>
      </c>
    </row>
    <row r="6512" customFormat="false" ht="15" hidden="false" customHeight="false" outlineLevel="0" collapsed="false">
      <c r="A6512" s="17" t="s">
        <v>5494</v>
      </c>
      <c r="B6512" s="17" t="n">
        <v>1</v>
      </c>
      <c r="C6512" s="21" t="n">
        <v>46090</v>
      </c>
      <c r="D6512" s="17" t="s">
        <v>998</v>
      </c>
      <c r="E6512" s="17" t="s">
        <v>95</v>
      </c>
      <c r="F6512" s="17" t="s">
        <v>1487</v>
      </c>
      <c r="G6512" s="17" t="s">
        <v>59</v>
      </c>
      <c r="H6512" s="17" t="s">
        <v>1537</v>
      </c>
      <c r="I6512" s="17" t="s">
        <v>1524</v>
      </c>
      <c r="J6512" s="17" t="n">
        <v>1</v>
      </c>
      <c r="K6512" s="15" t="n">
        <v>77.9</v>
      </c>
      <c r="L6512" s="22" t="n">
        <v>0</v>
      </c>
      <c r="M6512" s="15" t="n">
        <v>18.43</v>
      </c>
      <c r="N6512" s="15" t="n">
        <f aca="false">J6512*K6512</f>
        <v>77.9</v>
      </c>
      <c r="O6512" s="15" t="n">
        <f aca="false">N6512*L6512</f>
        <v>0</v>
      </c>
      <c r="P6512" s="15" t="n">
        <f aca="false">N6512-O6512</f>
        <v>77.9</v>
      </c>
      <c r="Q6512" s="15" t="n">
        <f aca="false">J6512*INDEX(dProdutos!$F$2:$F$47,MATCH(E6512,dProdutos!$A$2:$A$47,0))</f>
        <v>36.71</v>
      </c>
      <c r="R6512" s="15" t="n">
        <f aca="false">IF(I6512="Cancelado",0,P6512-Q6512)</f>
        <v>41.19</v>
      </c>
      <c r="S6512" s="17" t="str">
        <f aca="false">INDEX(dProdutos!$D$2:$D$47,MATCH(E6512,dProdutos!$A$2:$A$47,0))</f>
        <v>Moda Feminina</v>
      </c>
    </row>
    <row r="6513" customFormat="false" ht="15" hidden="false" customHeight="false" outlineLevel="0" collapsed="false">
      <c r="A6513" s="17" t="s">
        <v>5495</v>
      </c>
      <c r="B6513" s="17" t="n">
        <v>1</v>
      </c>
      <c r="C6513" s="21" t="n">
        <v>46091</v>
      </c>
      <c r="D6513" s="17" t="s">
        <v>571</v>
      </c>
      <c r="E6513" s="17" t="s">
        <v>105</v>
      </c>
      <c r="F6513" s="17" t="s">
        <v>1493</v>
      </c>
      <c r="G6513" s="17" t="s">
        <v>59</v>
      </c>
      <c r="H6513" s="17" t="s">
        <v>1537</v>
      </c>
      <c r="I6513" s="17" t="s">
        <v>1524</v>
      </c>
      <c r="J6513" s="17" t="n">
        <v>1</v>
      </c>
      <c r="K6513" s="15" t="n">
        <v>175.9</v>
      </c>
      <c r="L6513" s="22" t="n">
        <v>0.1</v>
      </c>
      <c r="M6513" s="15" t="n">
        <v>26.63</v>
      </c>
      <c r="N6513" s="15" t="n">
        <f aca="false">J6513*K6513</f>
        <v>175.9</v>
      </c>
      <c r="O6513" s="15" t="n">
        <f aca="false">N6513*L6513</f>
        <v>17.59</v>
      </c>
      <c r="P6513" s="15" t="n">
        <f aca="false">N6513-O6513</f>
        <v>158.31</v>
      </c>
      <c r="Q6513" s="15" t="n">
        <f aca="false">J6513*INDEX(dProdutos!$F$2:$F$47,MATCH(E6513,dProdutos!$A$2:$A$47,0))</f>
        <v>96.59</v>
      </c>
      <c r="R6513" s="15" t="n">
        <f aca="false">IF(I6513="Cancelado",0,P6513-Q6513)</f>
        <v>61.72</v>
      </c>
      <c r="S6513" s="17" t="str">
        <f aca="false">INDEX(dProdutos!$D$2:$D$47,MATCH(E6513,dProdutos!$A$2:$A$47,0))</f>
        <v>Moda Masculina</v>
      </c>
    </row>
    <row r="6514" customFormat="false" ht="15" hidden="false" customHeight="false" outlineLevel="0" collapsed="false">
      <c r="A6514" s="17" t="s">
        <v>5496</v>
      </c>
      <c r="B6514" s="17" t="n">
        <v>1</v>
      </c>
      <c r="C6514" s="21" t="n">
        <v>46091</v>
      </c>
      <c r="D6514" s="17" t="s">
        <v>1459</v>
      </c>
      <c r="E6514" s="17" t="s">
        <v>171</v>
      </c>
      <c r="F6514" s="17" t="s">
        <v>1503</v>
      </c>
      <c r="G6514" s="17" t="s">
        <v>61</v>
      </c>
      <c r="H6514" s="17" t="s">
        <v>1537</v>
      </c>
      <c r="I6514" s="17" t="s">
        <v>1524</v>
      </c>
      <c r="J6514" s="17" t="n">
        <v>1</v>
      </c>
      <c r="K6514" s="15" t="n">
        <v>246.9</v>
      </c>
      <c r="L6514" s="22" t="n">
        <v>0</v>
      </c>
      <c r="M6514" s="15" t="n">
        <v>15.04</v>
      </c>
      <c r="N6514" s="15" t="n">
        <f aca="false">J6514*K6514</f>
        <v>246.9</v>
      </c>
      <c r="O6514" s="15" t="n">
        <f aca="false">N6514*L6514</f>
        <v>0</v>
      </c>
      <c r="P6514" s="15" t="n">
        <f aca="false">N6514-O6514</f>
        <v>246.9</v>
      </c>
      <c r="Q6514" s="15" t="n">
        <f aca="false">J6514*INDEX(dProdutos!$F$2:$F$47,MATCH(E6514,dProdutos!$A$2:$A$47,0))</f>
        <v>103.61</v>
      </c>
      <c r="R6514" s="15" t="n">
        <f aca="false">IF(I6514="Cancelado",0,P6514-Q6514)</f>
        <v>143.29</v>
      </c>
      <c r="S6514" s="17" t="str">
        <f aca="false">INDEX(dProdutos!$D$2:$D$47,MATCH(E6514,dProdutos!$A$2:$A$47,0))</f>
        <v>Casa</v>
      </c>
    </row>
    <row r="6515" customFormat="false" ht="15" hidden="false" customHeight="false" outlineLevel="0" collapsed="false">
      <c r="A6515" s="17" t="s">
        <v>5497</v>
      </c>
      <c r="B6515" s="17" t="n">
        <v>1</v>
      </c>
      <c r="C6515" s="21" t="n">
        <v>46091</v>
      </c>
      <c r="D6515" s="17" t="s">
        <v>1332</v>
      </c>
      <c r="E6515" s="17" t="s">
        <v>135</v>
      </c>
      <c r="F6515" s="17" t="s">
        <v>1501</v>
      </c>
      <c r="G6515" s="17" t="s">
        <v>61</v>
      </c>
      <c r="H6515" s="17" t="s">
        <v>1537</v>
      </c>
      <c r="I6515" s="17" t="s">
        <v>1524</v>
      </c>
      <c r="J6515" s="17" t="n">
        <v>3</v>
      </c>
      <c r="K6515" s="15" t="n">
        <v>200.9</v>
      </c>
      <c r="L6515" s="22" t="n">
        <v>0</v>
      </c>
      <c r="M6515" s="15" t="n">
        <v>16.31</v>
      </c>
      <c r="N6515" s="15" t="n">
        <f aca="false">J6515*K6515</f>
        <v>602.7</v>
      </c>
      <c r="O6515" s="15" t="n">
        <f aca="false">N6515*L6515</f>
        <v>0</v>
      </c>
      <c r="P6515" s="15" t="n">
        <f aca="false">N6515-O6515</f>
        <v>602.7</v>
      </c>
      <c r="Q6515" s="15" t="n">
        <f aca="false">J6515*INDEX(dProdutos!$F$2:$F$47,MATCH(E6515,dProdutos!$A$2:$A$47,0))</f>
        <v>242.19</v>
      </c>
      <c r="R6515" s="15" t="n">
        <f aca="false">IF(I6515="Cancelado",0,P6515-Q6515)</f>
        <v>360.51</v>
      </c>
      <c r="S6515" s="17" t="str">
        <f aca="false">INDEX(dProdutos!$D$2:$D$47,MATCH(E6515,dProdutos!$A$2:$A$47,0))</f>
        <v>Calçados</v>
      </c>
    </row>
    <row r="6516" customFormat="false" ht="15" hidden="false" customHeight="false" outlineLevel="0" collapsed="false">
      <c r="A6516" s="17" t="s">
        <v>5498</v>
      </c>
      <c r="B6516" s="17" t="n">
        <v>1</v>
      </c>
      <c r="C6516" s="21" t="n">
        <v>46091</v>
      </c>
      <c r="D6516" s="17" t="s">
        <v>1350</v>
      </c>
      <c r="E6516" s="17" t="s">
        <v>177</v>
      </c>
      <c r="F6516" s="17" t="s">
        <v>1487</v>
      </c>
      <c r="G6516" s="17" t="s">
        <v>62</v>
      </c>
      <c r="H6516" s="17" t="s">
        <v>1537</v>
      </c>
      <c r="I6516" s="17" t="s">
        <v>1524</v>
      </c>
      <c r="J6516" s="17" t="n">
        <v>1</v>
      </c>
      <c r="K6516" s="15" t="n">
        <v>257.9</v>
      </c>
      <c r="L6516" s="22" t="n">
        <v>0.2</v>
      </c>
      <c r="M6516" s="15" t="n">
        <v>0</v>
      </c>
      <c r="N6516" s="15" t="n">
        <f aca="false">J6516*K6516</f>
        <v>257.9</v>
      </c>
      <c r="O6516" s="15" t="n">
        <f aca="false">N6516*L6516</f>
        <v>51.58</v>
      </c>
      <c r="P6516" s="15" t="n">
        <f aca="false">N6516-O6516</f>
        <v>206.32</v>
      </c>
      <c r="Q6516" s="15" t="n">
        <f aca="false">J6516*INDEX(dProdutos!$F$2:$F$47,MATCH(E6516,dProdutos!$A$2:$A$47,0))</f>
        <v>138.23</v>
      </c>
      <c r="R6516" s="15" t="n">
        <f aca="false">IF(I6516="Cancelado",0,P6516-Q6516)</f>
        <v>68.09</v>
      </c>
      <c r="S6516" s="17" t="str">
        <f aca="false">INDEX(dProdutos!$D$2:$D$47,MATCH(E6516,dProdutos!$A$2:$A$47,0))</f>
        <v>Casa</v>
      </c>
    </row>
    <row r="6517" customFormat="false" ht="15" hidden="false" customHeight="false" outlineLevel="0" collapsed="false">
      <c r="A6517" s="17" t="s">
        <v>5498</v>
      </c>
      <c r="B6517" s="17" t="n">
        <v>2</v>
      </c>
      <c r="C6517" s="21" t="n">
        <v>46091</v>
      </c>
      <c r="D6517" s="17" t="s">
        <v>1350</v>
      </c>
      <c r="E6517" s="17" t="s">
        <v>177</v>
      </c>
      <c r="F6517" s="17" t="s">
        <v>1487</v>
      </c>
      <c r="G6517" s="17" t="s">
        <v>62</v>
      </c>
      <c r="H6517" s="17" t="s">
        <v>1537</v>
      </c>
      <c r="I6517" s="17" t="s">
        <v>1524</v>
      </c>
      <c r="J6517" s="17" t="n">
        <v>1</v>
      </c>
      <c r="K6517" s="15" t="n">
        <v>257.9</v>
      </c>
      <c r="L6517" s="22" t="n">
        <v>0</v>
      </c>
      <c r="M6517" s="15" t="n">
        <v>0</v>
      </c>
      <c r="N6517" s="15" t="n">
        <f aca="false">J6517*K6517</f>
        <v>257.9</v>
      </c>
      <c r="O6517" s="15" t="n">
        <f aca="false">N6517*L6517</f>
        <v>0</v>
      </c>
      <c r="P6517" s="15" t="n">
        <f aca="false">N6517-O6517</f>
        <v>257.9</v>
      </c>
      <c r="Q6517" s="15" t="n">
        <f aca="false">J6517*INDEX(dProdutos!$F$2:$F$47,MATCH(E6517,dProdutos!$A$2:$A$47,0))</f>
        <v>138.23</v>
      </c>
      <c r="R6517" s="15" t="n">
        <f aca="false">IF(I6517="Cancelado",0,P6517-Q6517)</f>
        <v>119.67</v>
      </c>
      <c r="S6517" s="17" t="str">
        <f aca="false">INDEX(dProdutos!$D$2:$D$47,MATCH(E6517,dProdutos!$A$2:$A$47,0))</f>
        <v>Casa</v>
      </c>
    </row>
    <row r="6518" customFormat="false" ht="15" hidden="false" customHeight="false" outlineLevel="0" collapsed="false">
      <c r="A6518" s="17" t="s">
        <v>5498</v>
      </c>
      <c r="B6518" s="17" t="n">
        <v>3</v>
      </c>
      <c r="C6518" s="21" t="n">
        <v>46091</v>
      </c>
      <c r="D6518" s="17" t="s">
        <v>1350</v>
      </c>
      <c r="E6518" s="17" t="s">
        <v>105</v>
      </c>
      <c r="F6518" s="17" t="s">
        <v>1487</v>
      </c>
      <c r="G6518" s="17" t="s">
        <v>62</v>
      </c>
      <c r="H6518" s="17" t="s">
        <v>1537</v>
      </c>
      <c r="I6518" s="17" t="s">
        <v>1524</v>
      </c>
      <c r="J6518" s="17" t="n">
        <v>1</v>
      </c>
      <c r="K6518" s="15" t="n">
        <v>175.9</v>
      </c>
      <c r="L6518" s="22" t="n">
        <v>0</v>
      </c>
      <c r="M6518" s="15" t="n">
        <v>0</v>
      </c>
      <c r="N6518" s="15" t="n">
        <f aca="false">J6518*K6518</f>
        <v>175.9</v>
      </c>
      <c r="O6518" s="15" t="n">
        <f aca="false">N6518*L6518</f>
        <v>0</v>
      </c>
      <c r="P6518" s="15" t="n">
        <f aca="false">N6518-O6518</f>
        <v>175.9</v>
      </c>
      <c r="Q6518" s="15" t="n">
        <f aca="false">J6518*INDEX(dProdutos!$F$2:$F$47,MATCH(E6518,dProdutos!$A$2:$A$47,0))</f>
        <v>96.59</v>
      </c>
      <c r="R6518" s="15" t="n">
        <f aca="false">IF(I6518="Cancelado",0,P6518-Q6518)</f>
        <v>79.31</v>
      </c>
      <c r="S6518" s="17" t="str">
        <f aca="false">INDEX(dProdutos!$D$2:$D$47,MATCH(E6518,dProdutos!$A$2:$A$47,0))</f>
        <v>Moda Masculina</v>
      </c>
    </row>
    <row r="6519" customFormat="false" ht="15" hidden="false" customHeight="false" outlineLevel="0" collapsed="false">
      <c r="A6519" s="17" t="s">
        <v>5499</v>
      </c>
      <c r="B6519" s="17" t="n">
        <v>1</v>
      </c>
      <c r="C6519" s="21" t="n">
        <v>46091</v>
      </c>
      <c r="D6519" s="17" t="s">
        <v>520</v>
      </c>
      <c r="E6519" s="17" t="s">
        <v>95</v>
      </c>
      <c r="F6519" s="17" t="s">
        <v>1487</v>
      </c>
      <c r="G6519" s="17" t="s">
        <v>60</v>
      </c>
      <c r="H6519" s="17" t="s">
        <v>1523</v>
      </c>
      <c r="I6519" s="17" t="s">
        <v>1524</v>
      </c>
      <c r="J6519" s="17" t="n">
        <v>1</v>
      </c>
      <c r="K6519" s="15" t="n">
        <v>77.9</v>
      </c>
      <c r="L6519" s="22" t="n">
        <v>0.15</v>
      </c>
      <c r="M6519" s="15" t="n">
        <v>25.22</v>
      </c>
      <c r="N6519" s="15" t="n">
        <f aca="false">J6519*K6519</f>
        <v>77.9</v>
      </c>
      <c r="O6519" s="15" t="n">
        <f aca="false">N6519*L6519</f>
        <v>11.685</v>
      </c>
      <c r="P6519" s="15" t="n">
        <f aca="false">N6519-O6519</f>
        <v>66.215</v>
      </c>
      <c r="Q6519" s="15" t="n">
        <f aca="false">J6519*INDEX(dProdutos!$F$2:$F$47,MATCH(E6519,dProdutos!$A$2:$A$47,0))</f>
        <v>36.71</v>
      </c>
      <c r="R6519" s="15" t="n">
        <f aca="false">IF(I6519="Cancelado",0,P6519-Q6519)</f>
        <v>29.505</v>
      </c>
      <c r="S6519" s="17" t="str">
        <f aca="false">INDEX(dProdutos!$D$2:$D$47,MATCH(E6519,dProdutos!$A$2:$A$47,0))</f>
        <v>Moda Feminina</v>
      </c>
    </row>
    <row r="6520" customFormat="false" ht="15" hidden="false" customHeight="false" outlineLevel="0" collapsed="false">
      <c r="A6520" s="17" t="s">
        <v>5500</v>
      </c>
      <c r="B6520" s="17" t="n">
        <v>1</v>
      </c>
      <c r="C6520" s="21" t="n">
        <v>46091</v>
      </c>
      <c r="D6520" s="17" t="s">
        <v>1227</v>
      </c>
      <c r="E6520" s="17" t="s">
        <v>171</v>
      </c>
      <c r="F6520" s="17" t="s">
        <v>1497</v>
      </c>
      <c r="G6520" s="17" t="s">
        <v>59</v>
      </c>
      <c r="H6520" s="17" t="s">
        <v>1537</v>
      </c>
      <c r="I6520" s="17" t="s">
        <v>1541</v>
      </c>
      <c r="J6520" s="17" t="n">
        <v>1</v>
      </c>
      <c r="K6520" s="15" t="n">
        <v>246.9</v>
      </c>
      <c r="L6520" s="22" t="n">
        <v>0</v>
      </c>
      <c r="M6520" s="15" t="n">
        <v>22.45</v>
      </c>
      <c r="N6520" s="15" t="n">
        <f aca="false">J6520*K6520</f>
        <v>246.9</v>
      </c>
      <c r="O6520" s="15" t="n">
        <f aca="false">N6520*L6520</f>
        <v>0</v>
      </c>
      <c r="P6520" s="15" t="n">
        <f aca="false">N6520-O6520</f>
        <v>246.9</v>
      </c>
      <c r="Q6520" s="15" t="n">
        <f aca="false">J6520*INDEX(dProdutos!$F$2:$F$47,MATCH(E6520,dProdutos!$A$2:$A$47,0))</f>
        <v>103.61</v>
      </c>
      <c r="R6520" s="15" t="n">
        <f aca="false">IF(I6520="Cancelado",0,P6520-Q6520)</f>
        <v>143.29</v>
      </c>
      <c r="S6520" s="17" t="str">
        <f aca="false">INDEX(dProdutos!$D$2:$D$47,MATCH(E6520,dProdutos!$A$2:$A$47,0))</f>
        <v>Casa</v>
      </c>
    </row>
    <row r="6521" customFormat="false" ht="15" hidden="false" customHeight="false" outlineLevel="0" collapsed="false">
      <c r="A6521" s="17" t="s">
        <v>5501</v>
      </c>
      <c r="B6521" s="17" t="n">
        <v>1</v>
      </c>
      <c r="C6521" s="21" t="n">
        <v>46092</v>
      </c>
      <c r="D6521" s="17" t="s">
        <v>426</v>
      </c>
      <c r="E6521" s="17" t="s">
        <v>183</v>
      </c>
      <c r="F6521" s="17" t="s">
        <v>1487</v>
      </c>
      <c r="G6521" s="17" t="s">
        <v>62</v>
      </c>
      <c r="H6521" s="17" t="s">
        <v>1537</v>
      </c>
      <c r="I6521" s="17" t="s">
        <v>1524</v>
      </c>
      <c r="J6521" s="17" t="n">
        <v>1</v>
      </c>
      <c r="K6521" s="15" t="n">
        <v>121.9</v>
      </c>
      <c r="L6521" s="22" t="n">
        <v>0.1</v>
      </c>
      <c r="M6521" s="15" t="n">
        <v>32.48</v>
      </c>
      <c r="N6521" s="15" t="n">
        <f aca="false">J6521*K6521</f>
        <v>121.9</v>
      </c>
      <c r="O6521" s="15" t="n">
        <f aca="false">N6521*L6521</f>
        <v>12.19</v>
      </c>
      <c r="P6521" s="15" t="n">
        <f aca="false">N6521-O6521</f>
        <v>109.71</v>
      </c>
      <c r="Q6521" s="15" t="n">
        <f aca="false">J6521*INDEX(dProdutos!$F$2:$F$47,MATCH(E6521,dProdutos!$A$2:$A$47,0))</f>
        <v>52.76</v>
      </c>
      <c r="R6521" s="15" t="n">
        <f aca="false">IF(I6521="Cancelado",0,P6521-Q6521)</f>
        <v>56.95</v>
      </c>
      <c r="S6521" s="17" t="str">
        <f aca="false">INDEX(dProdutos!$D$2:$D$47,MATCH(E6521,dProdutos!$A$2:$A$47,0))</f>
        <v>Eletrônicos</v>
      </c>
    </row>
    <row r="6522" customFormat="false" ht="15" hidden="false" customHeight="false" outlineLevel="0" collapsed="false">
      <c r="A6522" s="17" t="s">
        <v>5502</v>
      </c>
      <c r="B6522" s="17" t="n">
        <v>1</v>
      </c>
      <c r="C6522" s="21" t="n">
        <v>46092</v>
      </c>
      <c r="D6522" s="17" t="s">
        <v>1275</v>
      </c>
      <c r="E6522" s="17" t="s">
        <v>180</v>
      </c>
      <c r="F6522" s="17" t="s">
        <v>1497</v>
      </c>
      <c r="G6522" s="17" t="s">
        <v>61</v>
      </c>
      <c r="H6522" s="17" t="s">
        <v>1523</v>
      </c>
      <c r="I6522" s="17" t="s">
        <v>1524</v>
      </c>
      <c r="J6522" s="17" t="n">
        <v>1</v>
      </c>
      <c r="K6522" s="15" t="n">
        <v>82.9</v>
      </c>
      <c r="L6522" s="22" t="n">
        <v>0.05</v>
      </c>
      <c r="M6522" s="15" t="n">
        <v>30.35</v>
      </c>
      <c r="N6522" s="15" t="n">
        <f aca="false">J6522*K6522</f>
        <v>82.9</v>
      </c>
      <c r="O6522" s="15" t="n">
        <f aca="false">N6522*L6522</f>
        <v>4.145</v>
      </c>
      <c r="P6522" s="15" t="n">
        <f aca="false">N6522-O6522</f>
        <v>78.755</v>
      </c>
      <c r="Q6522" s="15" t="n">
        <f aca="false">J6522*INDEX(dProdutos!$F$2:$F$47,MATCH(E6522,dProdutos!$A$2:$A$47,0))</f>
        <v>35.97</v>
      </c>
      <c r="R6522" s="15" t="n">
        <f aca="false">IF(I6522="Cancelado",0,P6522-Q6522)</f>
        <v>42.785</v>
      </c>
      <c r="S6522" s="17" t="str">
        <f aca="false">INDEX(dProdutos!$D$2:$D$47,MATCH(E6522,dProdutos!$A$2:$A$47,0))</f>
        <v>Eletrônicos</v>
      </c>
    </row>
    <row r="6523" customFormat="false" ht="15" hidden="false" customHeight="false" outlineLevel="0" collapsed="false">
      <c r="A6523" s="17" t="s">
        <v>5503</v>
      </c>
      <c r="B6523" s="17" t="n">
        <v>1</v>
      </c>
      <c r="C6523" s="21" t="n">
        <v>46092</v>
      </c>
      <c r="D6523" s="17" t="s">
        <v>894</v>
      </c>
      <c r="E6523" s="17" t="s">
        <v>138</v>
      </c>
      <c r="F6523" s="17" t="s">
        <v>1487</v>
      </c>
      <c r="G6523" s="17" t="s">
        <v>59</v>
      </c>
      <c r="H6523" s="17" t="s">
        <v>1537</v>
      </c>
      <c r="I6523" s="17" t="s">
        <v>1524</v>
      </c>
      <c r="J6523" s="17" t="n">
        <v>1</v>
      </c>
      <c r="K6523" s="15" t="n">
        <v>231.9</v>
      </c>
      <c r="L6523" s="22" t="n">
        <v>0</v>
      </c>
      <c r="M6523" s="15" t="n">
        <v>20.28</v>
      </c>
      <c r="N6523" s="15" t="n">
        <f aca="false">J6523*K6523</f>
        <v>231.9</v>
      </c>
      <c r="O6523" s="15" t="n">
        <f aca="false">N6523*L6523</f>
        <v>0</v>
      </c>
      <c r="P6523" s="15" t="n">
        <f aca="false">N6523-O6523</f>
        <v>231.9</v>
      </c>
      <c r="Q6523" s="15" t="n">
        <f aca="false">J6523*INDEX(dProdutos!$F$2:$F$47,MATCH(E6523,dProdutos!$A$2:$A$47,0))</f>
        <v>132.21</v>
      </c>
      <c r="R6523" s="15" t="n">
        <f aca="false">IF(I6523="Cancelado",0,P6523-Q6523)</f>
        <v>99.69</v>
      </c>
      <c r="S6523" s="17" t="str">
        <f aca="false">INDEX(dProdutos!$D$2:$D$47,MATCH(E6523,dProdutos!$A$2:$A$47,0))</f>
        <v>Calçados</v>
      </c>
    </row>
    <row r="6524" customFormat="false" ht="15" hidden="false" customHeight="false" outlineLevel="0" collapsed="false">
      <c r="A6524" s="17" t="s">
        <v>5504</v>
      </c>
      <c r="B6524" s="17" t="n">
        <v>1</v>
      </c>
      <c r="C6524" s="21" t="n">
        <v>46092</v>
      </c>
      <c r="D6524" s="17" t="s">
        <v>696</v>
      </c>
      <c r="E6524" s="17" t="s">
        <v>204</v>
      </c>
      <c r="F6524" s="17" t="s">
        <v>1487</v>
      </c>
      <c r="G6524" s="17" t="s">
        <v>62</v>
      </c>
      <c r="H6524" s="17" t="s">
        <v>1537</v>
      </c>
      <c r="I6524" s="17" t="s">
        <v>1524</v>
      </c>
      <c r="J6524" s="17" t="n">
        <v>1</v>
      </c>
      <c r="K6524" s="15" t="n">
        <v>64.9</v>
      </c>
      <c r="L6524" s="22" t="n">
        <v>0</v>
      </c>
      <c r="M6524" s="15" t="n">
        <v>15.67</v>
      </c>
      <c r="N6524" s="15" t="n">
        <f aca="false">J6524*K6524</f>
        <v>64.9</v>
      </c>
      <c r="O6524" s="15" t="n">
        <f aca="false">N6524*L6524</f>
        <v>0</v>
      </c>
      <c r="P6524" s="15" t="n">
        <f aca="false">N6524-O6524</f>
        <v>64.9</v>
      </c>
      <c r="Q6524" s="15" t="n">
        <f aca="false">J6524*INDEX(dProdutos!$F$2:$F$47,MATCH(E6524,dProdutos!$A$2:$A$47,0))</f>
        <v>27.52</v>
      </c>
      <c r="R6524" s="15" t="n">
        <f aca="false">IF(I6524="Cancelado",0,P6524-Q6524)</f>
        <v>37.38</v>
      </c>
      <c r="S6524" s="17" t="str">
        <f aca="false">INDEX(dProdutos!$D$2:$D$47,MATCH(E6524,dProdutos!$A$2:$A$47,0))</f>
        <v>Beleza</v>
      </c>
    </row>
    <row r="6525" customFormat="false" ht="15" hidden="false" customHeight="false" outlineLevel="0" collapsed="false">
      <c r="A6525" s="17" t="s">
        <v>5504</v>
      </c>
      <c r="B6525" s="17" t="n">
        <v>2</v>
      </c>
      <c r="C6525" s="21" t="n">
        <v>46092</v>
      </c>
      <c r="D6525" s="17" t="s">
        <v>696</v>
      </c>
      <c r="E6525" s="17" t="s">
        <v>144</v>
      </c>
      <c r="F6525" s="17" t="s">
        <v>1487</v>
      </c>
      <c r="G6525" s="17" t="s">
        <v>62</v>
      </c>
      <c r="H6525" s="17" t="s">
        <v>1537</v>
      </c>
      <c r="I6525" s="17" t="s">
        <v>1524</v>
      </c>
      <c r="J6525" s="17" t="n">
        <v>1</v>
      </c>
      <c r="K6525" s="15" t="n">
        <v>260.9</v>
      </c>
      <c r="L6525" s="22" t="n">
        <v>0.05</v>
      </c>
      <c r="M6525" s="15" t="n">
        <v>0</v>
      </c>
      <c r="N6525" s="15" t="n">
        <f aca="false">J6525*K6525</f>
        <v>260.9</v>
      </c>
      <c r="O6525" s="15" t="n">
        <f aca="false">N6525*L6525</f>
        <v>13.045</v>
      </c>
      <c r="P6525" s="15" t="n">
        <f aca="false">N6525-O6525</f>
        <v>247.855</v>
      </c>
      <c r="Q6525" s="15" t="n">
        <f aca="false">J6525*INDEX(dProdutos!$F$2:$F$47,MATCH(E6525,dProdutos!$A$2:$A$47,0))</f>
        <v>99.86</v>
      </c>
      <c r="R6525" s="15" t="n">
        <f aca="false">IF(I6525="Cancelado",0,P6525-Q6525)</f>
        <v>147.995</v>
      </c>
      <c r="S6525" s="17" t="str">
        <f aca="false">INDEX(dProdutos!$D$2:$D$47,MATCH(E6525,dProdutos!$A$2:$A$47,0))</f>
        <v>Acessórios</v>
      </c>
    </row>
    <row r="6526" customFormat="false" ht="15" hidden="false" customHeight="false" outlineLevel="0" collapsed="false">
      <c r="A6526" s="17" t="s">
        <v>5504</v>
      </c>
      <c r="B6526" s="17" t="n">
        <v>3</v>
      </c>
      <c r="C6526" s="21" t="n">
        <v>46092</v>
      </c>
      <c r="D6526" s="17" t="s">
        <v>696</v>
      </c>
      <c r="E6526" s="17" t="s">
        <v>126</v>
      </c>
      <c r="F6526" s="17" t="s">
        <v>1487</v>
      </c>
      <c r="G6526" s="17" t="s">
        <v>62</v>
      </c>
      <c r="H6526" s="17" t="s">
        <v>1537</v>
      </c>
      <c r="I6526" s="17" t="s">
        <v>1524</v>
      </c>
      <c r="J6526" s="17" t="n">
        <v>1</v>
      </c>
      <c r="K6526" s="15" t="n">
        <v>296.9</v>
      </c>
      <c r="L6526" s="22" t="n">
        <v>0</v>
      </c>
      <c r="M6526" s="15" t="n">
        <v>0</v>
      </c>
      <c r="N6526" s="15" t="n">
        <f aca="false">J6526*K6526</f>
        <v>296.9</v>
      </c>
      <c r="O6526" s="15" t="n">
        <f aca="false">N6526*L6526</f>
        <v>0</v>
      </c>
      <c r="P6526" s="15" t="n">
        <f aca="false">N6526-O6526</f>
        <v>296.9</v>
      </c>
      <c r="Q6526" s="15" t="n">
        <f aca="false">J6526*INDEX(dProdutos!$F$2:$F$47,MATCH(E6526,dProdutos!$A$2:$A$47,0))</f>
        <v>135.24</v>
      </c>
      <c r="R6526" s="15" t="n">
        <f aca="false">IF(I6526="Cancelado",0,P6526-Q6526)</f>
        <v>161.66</v>
      </c>
      <c r="S6526" s="17" t="str">
        <f aca="false">INDEX(dProdutos!$D$2:$D$47,MATCH(E6526,dProdutos!$A$2:$A$47,0))</f>
        <v>Calçados</v>
      </c>
    </row>
    <row r="6527" customFormat="false" ht="15" hidden="false" customHeight="false" outlineLevel="0" collapsed="false">
      <c r="A6527" s="17" t="s">
        <v>5505</v>
      </c>
      <c r="B6527" s="17" t="n">
        <v>1</v>
      </c>
      <c r="C6527" s="21" t="n">
        <v>46092</v>
      </c>
      <c r="D6527" s="17" t="s">
        <v>1224</v>
      </c>
      <c r="E6527" s="17" t="s">
        <v>123</v>
      </c>
      <c r="F6527" s="17" t="s">
        <v>1490</v>
      </c>
      <c r="G6527" s="17" t="s">
        <v>62</v>
      </c>
      <c r="H6527" s="17" t="s">
        <v>1537</v>
      </c>
      <c r="I6527" s="17" t="s">
        <v>1524</v>
      </c>
      <c r="J6527" s="17" t="n">
        <v>1</v>
      </c>
      <c r="K6527" s="15" t="n">
        <v>277.9</v>
      </c>
      <c r="L6527" s="22" t="n">
        <v>0</v>
      </c>
      <c r="M6527" s="15" t="n">
        <v>0</v>
      </c>
      <c r="N6527" s="15" t="n">
        <f aca="false">J6527*K6527</f>
        <v>277.9</v>
      </c>
      <c r="O6527" s="15" t="n">
        <f aca="false">N6527*L6527</f>
        <v>0</v>
      </c>
      <c r="P6527" s="15" t="n">
        <f aca="false">N6527-O6527</f>
        <v>277.9</v>
      </c>
      <c r="Q6527" s="15" t="n">
        <f aca="false">J6527*INDEX(dProdutos!$F$2:$F$47,MATCH(E6527,dProdutos!$A$2:$A$47,0))</f>
        <v>132.36</v>
      </c>
      <c r="R6527" s="15" t="n">
        <f aca="false">IF(I6527="Cancelado",0,P6527-Q6527)</f>
        <v>145.54</v>
      </c>
      <c r="S6527" s="17" t="str">
        <f aca="false">INDEX(dProdutos!$D$2:$D$47,MATCH(E6527,dProdutos!$A$2:$A$47,0))</f>
        <v>Calçados</v>
      </c>
    </row>
    <row r="6528" customFormat="false" ht="15" hidden="false" customHeight="false" outlineLevel="0" collapsed="false">
      <c r="A6528" s="17" t="s">
        <v>5505</v>
      </c>
      <c r="B6528" s="17" t="n">
        <v>2</v>
      </c>
      <c r="C6528" s="21" t="n">
        <v>46092</v>
      </c>
      <c r="D6528" s="17" t="s">
        <v>1224</v>
      </c>
      <c r="E6528" s="17" t="s">
        <v>183</v>
      </c>
      <c r="F6528" s="17" t="s">
        <v>1490</v>
      </c>
      <c r="G6528" s="17" t="s">
        <v>62</v>
      </c>
      <c r="H6528" s="17" t="s">
        <v>1537</v>
      </c>
      <c r="I6528" s="17" t="s">
        <v>1524</v>
      </c>
      <c r="J6528" s="17" t="n">
        <v>1</v>
      </c>
      <c r="K6528" s="15" t="n">
        <v>121.9</v>
      </c>
      <c r="L6528" s="22" t="n">
        <v>0</v>
      </c>
      <c r="M6528" s="15" t="n">
        <v>0</v>
      </c>
      <c r="N6528" s="15" t="n">
        <f aca="false">J6528*K6528</f>
        <v>121.9</v>
      </c>
      <c r="O6528" s="15" t="n">
        <f aca="false">N6528*L6528</f>
        <v>0</v>
      </c>
      <c r="P6528" s="15" t="n">
        <f aca="false">N6528-O6528</f>
        <v>121.9</v>
      </c>
      <c r="Q6528" s="15" t="n">
        <f aca="false">J6528*INDEX(dProdutos!$F$2:$F$47,MATCH(E6528,dProdutos!$A$2:$A$47,0))</f>
        <v>52.76</v>
      </c>
      <c r="R6528" s="15" t="n">
        <f aca="false">IF(I6528="Cancelado",0,P6528-Q6528)</f>
        <v>69.14</v>
      </c>
      <c r="S6528" s="17" t="str">
        <f aca="false">INDEX(dProdutos!$D$2:$D$47,MATCH(E6528,dProdutos!$A$2:$A$47,0))</f>
        <v>Eletrônicos</v>
      </c>
    </row>
    <row r="6529" customFormat="false" ht="15" hidden="false" customHeight="false" outlineLevel="0" collapsed="false">
      <c r="A6529" s="17" t="s">
        <v>5506</v>
      </c>
      <c r="B6529" s="17" t="n">
        <v>1</v>
      </c>
      <c r="C6529" s="21" t="n">
        <v>46092</v>
      </c>
      <c r="D6529" s="17" t="s">
        <v>426</v>
      </c>
      <c r="E6529" s="17" t="s">
        <v>201</v>
      </c>
      <c r="F6529" s="17" t="s">
        <v>1499</v>
      </c>
      <c r="G6529" s="17" t="s">
        <v>59</v>
      </c>
      <c r="H6529" s="17" t="s">
        <v>1523</v>
      </c>
      <c r="I6529" s="17" t="s">
        <v>1524</v>
      </c>
      <c r="J6529" s="17" t="n">
        <v>1</v>
      </c>
      <c r="K6529" s="15" t="n">
        <v>236.9</v>
      </c>
      <c r="L6529" s="22" t="n">
        <v>0</v>
      </c>
      <c r="M6529" s="15" t="n">
        <v>0</v>
      </c>
      <c r="N6529" s="15" t="n">
        <f aca="false">J6529*K6529</f>
        <v>236.9</v>
      </c>
      <c r="O6529" s="15" t="n">
        <f aca="false">N6529*L6529</f>
        <v>0</v>
      </c>
      <c r="P6529" s="15" t="n">
        <f aca="false">N6529-O6529</f>
        <v>236.9</v>
      </c>
      <c r="Q6529" s="15" t="n">
        <f aca="false">J6529*INDEX(dProdutos!$F$2:$F$47,MATCH(E6529,dProdutos!$A$2:$A$47,0))</f>
        <v>96.23</v>
      </c>
      <c r="R6529" s="15" t="n">
        <f aca="false">IF(I6529="Cancelado",0,P6529-Q6529)</f>
        <v>140.67</v>
      </c>
      <c r="S6529" s="17" t="str">
        <f aca="false">INDEX(dProdutos!$D$2:$D$47,MATCH(E6529,dProdutos!$A$2:$A$47,0))</f>
        <v>Beleza</v>
      </c>
    </row>
    <row r="6530" customFormat="false" ht="15" hidden="false" customHeight="false" outlineLevel="0" collapsed="false">
      <c r="A6530" s="17" t="s">
        <v>5506</v>
      </c>
      <c r="B6530" s="17" t="n">
        <v>2</v>
      </c>
      <c r="C6530" s="21" t="n">
        <v>46092</v>
      </c>
      <c r="D6530" s="17" t="s">
        <v>426</v>
      </c>
      <c r="E6530" s="17" t="s">
        <v>150</v>
      </c>
      <c r="F6530" s="17" t="s">
        <v>1499</v>
      </c>
      <c r="G6530" s="17" t="s">
        <v>59</v>
      </c>
      <c r="H6530" s="17" t="s">
        <v>1523</v>
      </c>
      <c r="I6530" s="17" t="s">
        <v>1524</v>
      </c>
      <c r="J6530" s="17" t="n">
        <v>1</v>
      </c>
      <c r="K6530" s="15" t="n">
        <v>71.9</v>
      </c>
      <c r="L6530" s="22" t="n">
        <v>0.1</v>
      </c>
      <c r="M6530" s="15" t="n">
        <v>0</v>
      </c>
      <c r="N6530" s="15" t="n">
        <f aca="false">J6530*K6530</f>
        <v>71.9</v>
      </c>
      <c r="O6530" s="15" t="n">
        <f aca="false">N6530*L6530</f>
        <v>7.19</v>
      </c>
      <c r="P6530" s="15" t="n">
        <f aca="false">N6530-O6530</f>
        <v>64.71</v>
      </c>
      <c r="Q6530" s="15" t="n">
        <f aca="false">J6530*INDEX(dProdutos!$F$2:$F$47,MATCH(E6530,dProdutos!$A$2:$A$47,0))</f>
        <v>27.38</v>
      </c>
      <c r="R6530" s="15" t="n">
        <f aca="false">IF(I6530="Cancelado",0,P6530-Q6530)</f>
        <v>37.33</v>
      </c>
      <c r="S6530" s="17" t="str">
        <f aca="false">INDEX(dProdutos!$D$2:$D$47,MATCH(E6530,dProdutos!$A$2:$A$47,0))</f>
        <v>Acessórios</v>
      </c>
    </row>
    <row r="6531" customFormat="false" ht="15" hidden="false" customHeight="false" outlineLevel="0" collapsed="false">
      <c r="A6531" s="17" t="s">
        <v>5506</v>
      </c>
      <c r="B6531" s="17" t="n">
        <v>3</v>
      </c>
      <c r="C6531" s="21" t="n">
        <v>46092</v>
      </c>
      <c r="D6531" s="17" t="s">
        <v>426</v>
      </c>
      <c r="E6531" s="17" t="s">
        <v>141</v>
      </c>
      <c r="F6531" s="17" t="s">
        <v>1499</v>
      </c>
      <c r="G6531" s="17" t="s">
        <v>59</v>
      </c>
      <c r="H6531" s="17" t="s">
        <v>1523</v>
      </c>
      <c r="I6531" s="17" t="s">
        <v>1524</v>
      </c>
      <c r="J6531" s="17" t="n">
        <v>1</v>
      </c>
      <c r="K6531" s="15" t="n">
        <v>131.9</v>
      </c>
      <c r="L6531" s="22" t="n">
        <v>0.05</v>
      </c>
      <c r="M6531" s="15" t="n">
        <v>0</v>
      </c>
      <c r="N6531" s="15" t="n">
        <f aca="false">J6531*K6531</f>
        <v>131.9</v>
      </c>
      <c r="O6531" s="15" t="n">
        <f aca="false">N6531*L6531</f>
        <v>6.595</v>
      </c>
      <c r="P6531" s="15" t="n">
        <f aca="false">N6531-O6531</f>
        <v>125.305</v>
      </c>
      <c r="Q6531" s="15" t="n">
        <f aca="false">J6531*INDEX(dProdutos!$F$2:$F$47,MATCH(E6531,dProdutos!$A$2:$A$47,0))</f>
        <v>81.66</v>
      </c>
      <c r="R6531" s="15" t="n">
        <f aca="false">IF(I6531="Cancelado",0,P6531-Q6531)</f>
        <v>43.645</v>
      </c>
      <c r="S6531" s="17" t="str">
        <f aca="false">INDEX(dProdutos!$D$2:$D$47,MATCH(E6531,dProdutos!$A$2:$A$47,0))</f>
        <v>Acessórios</v>
      </c>
    </row>
    <row r="6532" customFormat="false" ht="15" hidden="false" customHeight="false" outlineLevel="0" collapsed="false">
      <c r="A6532" s="17" t="s">
        <v>5507</v>
      </c>
      <c r="B6532" s="17" t="n">
        <v>1</v>
      </c>
      <c r="C6532" s="21" t="n">
        <v>46092</v>
      </c>
      <c r="D6532" s="17" t="s">
        <v>968</v>
      </c>
      <c r="E6532" s="17" t="s">
        <v>95</v>
      </c>
      <c r="F6532" s="17" t="s">
        <v>1487</v>
      </c>
      <c r="G6532" s="17" t="s">
        <v>61</v>
      </c>
      <c r="H6532" s="17" t="s">
        <v>1523</v>
      </c>
      <c r="I6532" s="17" t="s">
        <v>1524</v>
      </c>
      <c r="J6532" s="17" t="n">
        <v>1</v>
      </c>
      <c r="K6532" s="15" t="n">
        <v>77.9</v>
      </c>
      <c r="L6532" s="22" t="n">
        <v>0.1</v>
      </c>
      <c r="M6532" s="15" t="n">
        <v>28.1</v>
      </c>
      <c r="N6532" s="15" t="n">
        <f aca="false">J6532*K6532</f>
        <v>77.9</v>
      </c>
      <c r="O6532" s="15" t="n">
        <f aca="false">N6532*L6532</f>
        <v>7.79</v>
      </c>
      <c r="P6532" s="15" t="n">
        <f aca="false">N6532-O6532</f>
        <v>70.11</v>
      </c>
      <c r="Q6532" s="15" t="n">
        <f aca="false">J6532*INDEX(dProdutos!$F$2:$F$47,MATCH(E6532,dProdutos!$A$2:$A$47,0))</f>
        <v>36.71</v>
      </c>
      <c r="R6532" s="15" t="n">
        <f aca="false">IF(I6532="Cancelado",0,P6532-Q6532)</f>
        <v>33.4</v>
      </c>
      <c r="S6532" s="17" t="str">
        <f aca="false">INDEX(dProdutos!$D$2:$D$47,MATCH(E6532,dProdutos!$A$2:$A$47,0))</f>
        <v>Moda Feminina</v>
      </c>
    </row>
    <row r="6533" customFormat="false" ht="15" hidden="false" customHeight="false" outlineLevel="0" collapsed="false">
      <c r="A6533" s="17" t="s">
        <v>5507</v>
      </c>
      <c r="B6533" s="17" t="n">
        <v>2</v>
      </c>
      <c r="C6533" s="21" t="n">
        <v>46092</v>
      </c>
      <c r="D6533" s="17" t="s">
        <v>968</v>
      </c>
      <c r="E6533" s="17" t="s">
        <v>177</v>
      </c>
      <c r="F6533" s="17" t="s">
        <v>1487</v>
      </c>
      <c r="G6533" s="17" t="s">
        <v>61</v>
      </c>
      <c r="H6533" s="17" t="s">
        <v>1523</v>
      </c>
      <c r="I6533" s="17" t="s">
        <v>1524</v>
      </c>
      <c r="J6533" s="17" t="n">
        <v>1</v>
      </c>
      <c r="K6533" s="15" t="n">
        <v>257.9</v>
      </c>
      <c r="L6533" s="22" t="n">
        <v>0.05</v>
      </c>
      <c r="M6533" s="15" t="n">
        <v>0</v>
      </c>
      <c r="N6533" s="15" t="n">
        <f aca="false">J6533*K6533</f>
        <v>257.9</v>
      </c>
      <c r="O6533" s="15" t="n">
        <f aca="false">N6533*L6533</f>
        <v>12.895</v>
      </c>
      <c r="P6533" s="15" t="n">
        <f aca="false">N6533-O6533</f>
        <v>245.005</v>
      </c>
      <c r="Q6533" s="15" t="n">
        <f aca="false">J6533*INDEX(dProdutos!$F$2:$F$47,MATCH(E6533,dProdutos!$A$2:$A$47,0))</f>
        <v>138.23</v>
      </c>
      <c r="R6533" s="15" t="n">
        <f aca="false">IF(I6533="Cancelado",0,P6533-Q6533)</f>
        <v>106.775</v>
      </c>
      <c r="S6533" s="17" t="str">
        <f aca="false">INDEX(dProdutos!$D$2:$D$47,MATCH(E6533,dProdutos!$A$2:$A$47,0))</f>
        <v>Casa</v>
      </c>
    </row>
    <row r="6534" customFormat="false" ht="15" hidden="false" customHeight="false" outlineLevel="0" collapsed="false">
      <c r="A6534" s="17" t="s">
        <v>5508</v>
      </c>
      <c r="B6534" s="17" t="n">
        <v>1</v>
      </c>
      <c r="C6534" s="21" t="n">
        <v>46093</v>
      </c>
      <c r="D6534" s="17" t="s">
        <v>1265</v>
      </c>
      <c r="E6534" s="17" t="s">
        <v>88</v>
      </c>
      <c r="F6534" s="17" t="s">
        <v>1490</v>
      </c>
      <c r="G6534" s="17" t="s">
        <v>60</v>
      </c>
      <c r="H6534" s="17" t="s">
        <v>1537</v>
      </c>
      <c r="I6534" s="17" t="s">
        <v>1524</v>
      </c>
      <c r="J6534" s="17" t="n">
        <v>1</v>
      </c>
      <c r="K6534" s="15" t="n">
        <v>170.9</v>
      </c>
      <c r="L6534" s="22" t="n">
        <v>0.15</v>
      </c>
      <c r="M6534" s="15" t="n">
        <v>0</v>
      </c>
      <c r="N6534" s="15" t="n">
        <f aca="false">J6534*K6534</f>
        <v>170.9</v>
      </c>
      <c r="O6534" s="15" t="n">
        <f aca="false">N6534*L6534</f>
        <v>25.635</v>
      </c>
      <c r="P6534" s="15" t="n">
        <f aca="false">N6534-O6534</f>
        <v>145.265</v>
      </c>
      <c r="Q6534" s="15" t="n">
        <f aca="false">J6534*INDEX(dProdutos!$F$2:$F$47,MATCH(E6534,dProdutos!$A$2:$A$47,0))</f>
        <v>98.14</v>
      </c>
      <c r="R6534" s="15" t="n">
        <f aca="false">IF(I6534="Cancelado",0,P6534-Q6534)</f>
        <v>47.125</v>
      </c>
      <c r="S6534" s="17" t="str">
        <f aca="false">INDEX(dProdutos!$D$2:$D$47,MATCH(E6534,dProdutos!$A$2:$A$47,0))</f>
        <v>Moda Feminina</v>
      </c>
    </row>
    <row r="6535" customFormat="false" ht="15" hidden="false" customHeight="false" outlineLevel="0" collapsed="false">
      <c r="A6535" s="17" t="s">
        <v>5509</v>
      </c>
      <c r="B6535" s="17" t="n">
        <v>1</v>
      </c>
      <c r="C6535" s="21" t="n">
        <v>46093</v>
      </c>
      <c r="D6535" s="17" t="s">
        <v>989</v>
      </c>
      <c r="E6535" s="17" t="s">
        <v>123</v>
      </c>
      <c r="F6535" s="17" t="s">
        <v>1495</v>
      </c>
      <c r="G6535" s="17" t="s">
        <v>62</v>
      </c>
      <c r="H6535" s="17" t="s">
        <v>1527</v>
      </c>
      <c r="I6535" s="17" t="s">
        <v>1524</v>
      </c>
      <c r="J6535" s="17" t="n">
        <v>1</v>
      </c>
      <c r="K6535" s="15" t="n">
        <v>277.9</v>
      </c>
      <c r="L6535" s="22" t="n">
        <v>0.1</v>
      </c>
      <c r="M6535" s="15" t="n">
        <v>14.37</v>
      </c>
      <c r="N6535" s="15" t="n">
        <f aca="false">J6535*K6535</f>
        <v>277.9</v>
      </c>
      <c r="O6535" s="15" t="n">
        <f aca="false">N6535*L6535</f>
        <v>27.79</v>
      </c>
      <c r="P6535" s="15" t="n">
        <f aca="false">N6535-O6535</f>
        <v>250.11</v>
      </c>
      <c r="Q6535" s="15" t="n">
        <f aca="false">J6535*INDEX(dProdutos!$F$2:$F$47,MATCH(E6535,dProdutos!$A$2:$A$47,0))</f>
        <v>132.36</v>
      </c>
      <c r="R6535" s="15" t="n">
        <f aca="false">IF(I6535="Cancelado",0,P6535-Q6535)</f>
        <v>117.75</v>
      </c>
      <c r="S6535" s="17" t="str">
        <f aca="false">INDEX(dProdutos!$D$2:$D$47,MATCH(E6535,dProdutos!$A$2:$A$47,0))</f>
        <v>Calçados</v>
      </c>
    </row>
    <row r="6536" customFormat="false" ht="15" hidden="false" customHeight="false" outlineLevel="0" collapsed="false">
      <c r="A6536" s="17" t="s">
        <v>5509</v>
      </c>
      <c r="B6536" s="17" t="n">
        <v>2</v>
      </c>
      <c r="C6536" s="21" t="n">
        <v>46093</v>
      </c>
      <c r="D6536" s="17" t="s">
        <v>989</v>
      </c>
      <c r="E6536" s="17" t="s">
        <v>95</v>
      </c>
      <c r="F6536" s="17" t="s">
        <v>1495</v>
      </c>
      <c r="G6536" s="17" t="s">
        <v>62</v>
      </c>
      <c r="H6536" s="17" t="s">
        <v>1527</v>
      </c>
      <c r="I6536" s="17" t="s">
        <v>1524</v>
      </c>
      <c r="J6536" s="17" t="n">
        <v>1</v>
      </c>
      <c r="K6536" s="15" t="n">
        <v>77.9</v>
      </c>
      <c r="L6536" s="22" t="n">
        <v>0.1</v>
      </c>
      <c r="M6536" s="15" t="n">
        <v>0</v>
      </c>
      <c r="N6536" s="15" t="n">
        <f aca="false">J6536*K6536</f>
        <v>77.9</v>
      </c>
      <c r="O6536" s="15" t="n">
        <f aca="false">N6536*L6536</f>
        <v>7.79</v>
      </c>
      <c r="P6536" s="15" t="n">
        <f aca="false">N6536-O6536</f>
        <v>70.11</v>
      </c>
      <c r="Q6536" s="15" t="n">
        <f aca="false">J6536*INDEX(dProdutos!$F$2:$F$47,MATCH(E6536,dProdutos!$A$2:$A$47,0))</f>
        <v>36.71</v>
      </c>
      <c r="R6536" s="15" t="n">
        <f aca="false">IF(I6536="Cancelado",0,P6536-Q6536)</f>
        <v>33.4</v>
      </c>
      <c r="S6536" s="17" t="str">
        <f aca="false">INDEX(dProdutos!$D$2:$D$47,MATCH(E6536,dProdutos!$A$2:$A$47,0))</f>
        <v>Moda Feminina</v>
      </c>
    </row>
    <row r="6537" customFormat="false" ht="15" hidden="false" customHeight="false" outlineLevel="0" collapsed="false">
      <c r="A6537" s="17" t="s">
        <v>5509</v>
      </c>
      <c r="B6537" s="17" t="n">
        <v>3</v>
      </c>
      <c r="C6537" s="21" t="n">
        <v>46093</v>
      </c>
      <c r="D6537" s="17" t="s">
        <v>989</v>
      </c>
      <c r="E6537" s="17" t="s">
        <v>98</v>
      </c>
      <c r="F6537" s="17" t="s">
        <v>1495</v>
      </c>
      <c r="G6537" s="17" t="s">
        <v>62</v>
      </c>
      <c r="H6537" s="17" t="s">
        <v>1527</v>
      </c>
      <c r="I6537" s="17" t="s">
        <v>1524</v>
      </c>
      <c r="J6537" s="17" t="n">
        <v>1</v>
      </c>
      <c r="K6537" s="15" t="n">
        <v>108.9</v>
      </c>
      <c r="L6537" s="22" t="n">
        <v>0</v>
      </c>
      <c r="M6537" s="15" t="n">
        <v>0</v>
      </c>
      <c r="N6537" s="15" t="n">
        <f aca="false">J6537*K6537</f>
        <v>108.9</v>
      </c>
      <c r="O6537" s="15" t="n">
        <f aca="false">N6537*L6537</f>
        <v>0</v>
      </c>
      <c r="P6537" s="15" t="n">
        <f aca="false">N6537-O6537</f>
        <v>108.9</v>
      </c>
      <c r="Q6537" s="15" t="n">
        <f aca="false">J6537*INDEX(dProdutos!$F$2:$F$47,MATCH(E6537,dProdutos!$A$2:$A$47,0))</f>
        <v>42.52</v>
      </c>
      <c r="R6537" s="15" t="n">
        <f aca="false">IF(I6537="Cancelado",0,P6537-Q6537)</f>
        <v>66.38</v>
      </c>
      <c r="S6537" s="17" t="str">
        <f aca="false">INDEX(dProdutos!$D$2:$D$47,MATCH(E6537,dProdutos!$A$2:$A$47,0))</f>
        <v>Moda Feminina</v>
      </c>
    </row>
    <row r="6538" customFormat="false" ht="15" hidden="false" customHeight="false" outlineLevel="0" collapsed="false">
      <c r="A6538" s="17" t="s">
        <v>5509</v>
      </c>
      <c r="B6538" s="17" t="n">
        <v>4</v>
      </c>
      <c r="C6538" s="21" t="n">
        <v>46093</v>
      </c>
      <c r="D6538" s="17" t="s">
        <v>989</v>
      </c>
      <c r="E6538" s="17" t="s">
        <v>147</v>
      </c>
      <c r="F6538" s="17" t="s">
        <v>1495</v>
      </c>
      <c r="G6538" s="17" t="s">
        <v>62</v>
      </c>
      <c r="H6538" s="17" t="s">
        <v>1527</v>
      </c>
      <c r="I6538" s="17" t="s">
        <v>1524</v>
      </c>
      <c r="J6538" s="17" t="n">
        <v>1</v>
      </c>
      <c r="K6538" s="15" t="n">
        <v>231.9</v>
      </c>
      <c r="L6538" s="22" t="n">
        <v>0</v>
      </c>
      <c r="M6538" s="15" t="n">
        <v>0</v>
      </c>
      <c r="N6538" s="15" t="n">
        <f aca="false">J6538*K6538</f>
        <v>231.9</v>
      </c>
      <c r="O6538" s="15" t="n">
        <f aca="false">N6538*L6538</f>
        <v>0</v>
      </c>
      <c r="P6538" s="15" t="n">
        <f aca="false">N6538-O6538</f>
        <v>231.9</v>
      </c>
      <c r="Q6538" s="15" t="n">
        <f aca="false">J6538*INDEX(dProdutos!$F$2:$F$47,MATCH(E6538,dProdutos!$A$2:$A$47,0))</f>
        <v>130.9</v>
      </c>
      <c r="R6538" s="15" t="n">
        <f aca="false">IF(I6538="Cancelado",0,P6538-Q6538)</f>
        <v>101</v>
      </c>
      <c r="S6538" s="17" t="str">
        <f aca="false">INDEX(dProdutos!$D$2:$D$47,MATCH(E6538,dProdutos!$A$2:$A$47,0))</f>
        <v>Acessórios</v>
      </c>
    </row>
    <row r="6539" customFormat="false" ht="15" hidden="false" customHeight="false" outlineLevel="0" collapsed="false">
      <c r="A6539" s="17" t="s">
        <v>5510</v>
      </c>
      <c r="B6539" s="17" t="n">
        <v>1</v>
      </c>
      <c r="C6539" s="21" t="n">
        <v>46093</v>
      </c>
      <c r="D6539" s="17" t="s">
        <v>1443</v>
      </c>
      <c r="E6539" s="17" t="s">
        <v>138</v>
      </c>
      <c r="F6539" s="17" t="s">
        <v>1493</v>
      </c>
      <c r="G6539" s="17" t="s">
        <v>63</v>
      </c>
      <c r="H6539" s="17" t="s">
        <v>1537</v>
      </c>
      <c r="I6539" s="17" t="s">
        <v>1524</v>
      </c>
      <c r="J6539" s="17" t="n">
        <v>1</v>
      </c>
      <c r="K6539" s="15" t="n">
        <v>231.9</v>
      </c>
      <c r="L6539" s="22" t="n">
        <v>0.05</v>
      </c>
      <c r="M6539" s="15" t="n">
        <v>23.31</v>
      </c>
      <c r="N6539" s="15" t="n">
        <f aca="false">J6539*K6539</f>
        <v>231.9</v>
      </c>
      <c r="O6539" s="15" t="n">
        <f aca="false">N6539*L6539</f>
        <v>11.595</v>
      </c>
      <c r="P6539" s="15" t="n">
        <f aca="false">N6539-O6539</f>
        <v>220.305</v>
      </c>
      <c r="Q6539" s="15" t="n">
        <f aca="false">J6539*INDEX(dProdutos!$F$2:$F$47,MATCH(E6539,dProdutos!$A$2:$A$47,0))</f>
        <v>132.21</v>
      </c>
      <c r="R6539" s="15" t="n">
        <f aca="false">IF(I6539="Cancelado",0,P6539-Q6539)</f>
        <v>88.095</v>
      </c>
      <c r="S6539" s="17" t="str">
        <f aca="false">INDEX(dProdutos!$D$2:$D$47,MATCH(E6539,dProdutos!$A$2:$A$47,0))</f>
        <v>Calçados</v>
      </c>
    </row>
    <row r="6540" customFormat="false" ht="15" hidden="false" customHeight="false" outlineLevel="0" collapsed="false">
      <c r="A6540" s="17" t="s">
        <v>5511</v>
      </c>
      <c r="B6540" s="17" t="n">
        <v>1</v>
      </c>
      <c r="C6540" s="21" t="n">
        <v>46093</v>
      </c>
      <c r="D6540" s="17" t="s">
        <v>1277</v>
      </c>
      <c r="E6540" s="17" t="s">
        <v>129</v>
      </c>
      <c r="F6540" s="17" t="s">
        <v>1487</v>
      </c>
      <c r="G6540" s="17" t="s">
        <v>59</v>
      </c>
      <c r="H6540" s="17" t="s">
        <v>1523</v>
      </c>
      <c r="I6540" s="17" t="s">
        <v>1524</v>
      </c>
      <c r="J6540" s="17" t="n">
        <v>1</v>
      </c>
      <c r="K6540" s="15" t="n">
        <v>105.9</v>
      </c>
      <c r="L6540" s="22" t="n">
        <v>0.1</v>
      </c>
      <c r="M6540" s="15" t="n">
        <v>20.37</v>
      </c>
      <c r="N6540" s="15" t="n">
        <f aca="false">J6540*K6540</f>
        <v>105.9</v>
      </c>
      <c r="O6540" s="15" t="n">
        <f aca="false">N6540*L6540</f>
        <v>10.59</v>
      </c>
      <c r="P6540" s="15" t="n">
        <f aca="false">N6540-O6540</f>
        <v>95.31</v>
      </c>
      <c r="Q6540" s="15" t="n">
        <f aca="false">J6540*INDEX(dProdutos!$F$2:$F$47,MATCH(E6540,dProdutos!$A$2:$A$47,0))</f>
        <v>43.79</v>
      </c>
      <c r="R6540" s="15" t="n">
        <f aca="false">IF(I6540="Cancelado",0,P6540-Q6540)</f>
        <v>51.52</v>
      </c>
      <c r="S6540" s="17" t="str">
        <f aca="false">INDEX(dProdutos!$D$2:$D$47,MATCH(E6540,dProdutos!$A$2:$A$47,0))</f>
        <v>Calçados</v>
      </c>
    </row>
    <row r="6541" customFormat="false" ht="15" hidden="false" customHeight="false" outlineLevel="0" collapsed="false">
      <c r="A6541" s="17" t="s">
        <v>5512</v>
      </c>
      <c r="B6541" s="17" t="n">
        <v>1</v>
      </c>
      <c r="C6541" s="21" t="n">
        <v>46093</v>
      </c>
      <c r="D6541" s="17" t="s">
        <v>789</v>
      </c>
      <c r="E6541" s="17" t="s">
        <v>180</v>
      </c>
      <c r="F6541" s="17" t="s">
        <v>1493</v>
      </c>
      <c r="G6541" s="17" t="s">
        <v>60</v>
      </c>
      <c r="H6541" s="17" t="s">
        <v>1537</v>
      </c>
      <c r="I6541" s="17" t="s">
        <v>1524</v>
      </c>
      <c r="J6541" s="17" t="n">
        <v>1</v>
      </c>
      <c r="K6541" s="15" t="n">
        <v>82.9</v>
      </c>
      <c r="L6541" s="22" t="n">
        <v>0</v>
      </c>
      <c r="M6541" s="15" t="n">
        <v>12.93</v>
      </c>
      <c r="N6541" s="15" t="n">
        <f aca="false">J6541*K6541</f>
        <v>82.9</v>
      </c>
      <c r="O6541" s="15" t="n">
        <f aca="false">N6541*L6541</f>
        <v>0</v>
      </c>
      <c r="P6541" s="15" t="n">
        <f aca="false">N6541-O6541</f>
        <v>82.9</v>
      </c>
      <c r="Q6541" s="15" t="n">
        <f aca="false">J6541*INDEX(dProdutos!$F$2:$F$47,MATCH(E6541,dProdutos!$A$2:$A$47,0))</f>
        <v>35.97</v>
      </c>
      <c r="R6541" s="15" t="n">
        <f aca="false">IF(I6541="Cancelado",0,P6541-Q6541)</f>
        <v>46.93</v>
      </c>
      <c r="S6541" s="17" t="str">
        <f aca="false">INDEX(dProdutos!$D$2:$D$47,MATCH(E6541,dProdutos!$A$2:$A$47,0))</f>
        <v>Eletrônicos</v>
      </c>
    </row>
    <row r="6542" customFormat="false" ht="15" hidden="false" customHeight="false" outlineLevel="0" collapsed="false">
      <c r="A6542" s="17" t="s">
        <v>5513</v>
      </c>
      <c r="B6542" s="17" t="n">
        <v>1</v>
      </c>
      <c r="C6542" s="21" t="n">
        <v>46093</v>
      </c>
      <c r="D6542" s="17" t="s">
        <v>706</v>
      </c>
      <c r="E6542" s="17" t="s">
        <v>177</v>
      </c>
      <c r="F6542" s="17" t="s">
        <v>1503</v>
      </c>
      <c r="G6542" s="17" t="s">
        <v>60</v>
      </c>
      <c r="H6542" s="17" t="s">
        <v>1537</v>
      </c>
      <c r="I6542" s="17" t="s">
        <v>1531</v>
      </c>
      <c r="J6542" s="17" t="n">
        <v>2</v>
      </c>
      <c r="K6542" s="15" t="n">
        <v>257.9</v>
      </c>
      <c r="L6542" s="22" t="n">
        <v>0.05</v>
      </c>
      <c r="M6542" s="15" t="n">
        <v>0</v>
      </c>
      <c r="N6542" s="15" t="n">
        <f aca="false">J6542*K6542</f>
        <v>515.8</v>
      </c>
      <c r="O6542" s="15" t="n">
        <f aca="false">N6542*L6542</f>
        <v>25.79</v>
      </c>
      <c r="P6542" s="15" t="n">
        <f aca="false">N6542-O6542</f>
        <v>490.01</v>
      </c>
      <c r="Q6542" s="15" t="n">
        <f aca="false">J6542*INDEX(dProdutos!$F$2:$F$47,MATCH(E6542,dProdutos!$A$2:$A$47,0))</f>
        <v>276.46</v>
      </c>
      <c r="R6542" s="15" t="n">
        <f aca="false">IF(I6542="Cancelado",0,P6542-Q6542)</f>
        <v>0</v>
      </c>
      <c r="S6542" s="17" t="str">
        <f aca="false">INDEX(dProdutos!$D$2:$D$47,MATCH(E6542,dProdutos!$A$2:$A$47,0))</f>
        <v>Casa</v>
      </c>
    </row>
    <row r="6543" customFormat="false" ht="15" hidden="false" customHeight="false" outlineLevel="0" collapsed="false">
      <c r="A6543" s="17" t="s">
        <v>5513</v>
      </c>
      <c r="B6543" s="17" t="n">
        <v>2</v>
      </c>
      <c r="C6543" s="21" t="n">
        <v>46093</v>
      </c>
      <c r="D6543" s="17" t="s">
        <v>706</v>
      </c>
      <c r="E6543" s="17" t="s">
        <v>201</v>
      </c>
      <c r="F6543" s="17" t="s">
        <v>1503</v>
      </c>
      <c r="G6543" s="17" t="s">
        <v>60</v>
      </c>
      <c r="H6543" s="17" t="s">
        <v>1537</v>
      </c>
      <c r="I6543" s="17" t="s">
        <v>1531</v>
      </c>
      <c r="J6543" s="17" t="n">
        <v>1</v>
      </c>
      <c r="K6543" s="15" t="n">
        <v>236.9</v>
      </c>
      <c r="L6543" s="22" t="n">
        <v>0.1</v>
      </c>
      <c r="M6543" s="15" t="n">
        <v>0</v>
      </c>
      <c r="N6543" s="15" t="n">
        <f aca="false">J6543*K6543</f>
        <v>236.9</v>
      </c>
      <c r="O6543" s="15" t="n">
        <f aca="false">N6543*L6543</f>
        <v>23.69</v>
      </c>
      <c r="P6543" s="15" t="n">
        <f aca="false">N6543-O6543</f>
        <v>213.21</v>
      </c>
      <c r="Q6543" s="15" t="n">
        <f aca="false">J6543*INDEX(dProdutos!$F$2:$F$47,MATCH(E6543,dProdutos!$A$2:$A$47,0))</f>
        <v>96.23</v>
      </c>
      <c r="R6543" s="15" t="n">
        <f aca="false">IF(I6543="Cancelado",0,P6543-Q6543)</f>
        <v>0</v>
      </c>
      <c r="S6543" s="17" t="str">
        <f aca="false">INDEX(dProdutos!$D$2:$D$47,MATCH(E6543,dProdutos!$A$2:$A$47,0))</f>
        <v>Beleza</v>
      </c>
    </row>
    <row r="6544" customFormat="false" ht="15" hidden="false" customHeight="false" outlineLevel="0" collapsed="false">
      <c r="A6544" s="17" t="s">
        <v>5514</v>
      </c>
      <c r="B6544" s="17" t="n">
        <v>1</v>
      </c>
      <c r="C6544" s="21" t="n">
        <v>46093</v>
      </c>
      <c r="D6544" s="17" t="s">
        <v>662</v>
      </c>
      <c r="E6544" s="17" t="s">
        <v>171</v>
      </c>
      <c r="F6544" s="17" t="s">
        <v>1503</v>
      </c>
      <c r="G6544" s="17" t="s">
        <v>62</v>
      </c>
      <c r="H6544" s="17" t="s">
        <v>1527</v>
      </c>
      <c r="I6544" s="17" t="s">
        <v>1524</v>
      </c>
      <c r="J6544" s="17" t="n">
        <v>1</v>
      </c>
      <c r="K6544" s="15" t="n">
        <v>246.9</v>
      </c>
      <c r="L6544" s="22" t="n">
        <v>0</v>
      </c>
      <c r="M6544" s="15" t="n">
        <v>0</v>
      </c>
      <c r="N6544" s="15" t="n">
        <f aca="false">J6544*K6544</f>
        <v>246.9</v>
      </c>
      <c r="O6544" s="15" t="n">
        <f aca="false">N6544*L6544</f>
        <v>0</v>
      </c>
      <c r="P6544" s="15" t="n">
        <f aca="false">N6544-O6544</f>
        <v>246.9</v>
      </c>
      <c r="Q6544" s="15" t="n">
        <f aca="false">J6544*INDEX(dProdutos!$F$2:$F$47,MATCH(E6544,dProdutos!$A$2:$A$47,0))</f>
        <v>103.61</v>
      </c>
      <c r="R6544" s="15" t="n">
        <f aca="false">IF(I6544="Cancelado",0,P6544-Q6544)</f>
        <v>143.29</v>
      </c>
      <c r="S6544" s="17" t="str">
        <f aca="false">INDEX(dProdutos!$D$2:$D$47,MATCH(E6544,dProdutos!$A$2:$A$47,0))</f>
        <v>Casa</v>
      </c>
    </row>
    <row r="6545" customFormat="false" ht="15" hidden="false" customHeight="false" outlineLevel="0" collapsed="false">
      <c r="A6545" s="17" t="s">
        <v>5514</v>
      </c>
      <c r="B6545" s="17" t="n">
        <v>2</v>
      </c>
      <c r="C6545" s="21" t="n">
        <v>46093</v>
      </c>
      <c r="D6545" s="17" t="s">
        <v>662</v>
      </c>
      <c r="E6545" s="17" t="s">
        <v>135</v>
      </c>
      <c r="F6545" s="17" t="s">
        <v>1503</v>
      </c>
      <c r="G6545" s="17" t="s">
        <v>62</v>
      </c>
      <c r="H6545" s="17" t="s">
        <v>1527</v>
      </c>
      <c r="I6545" s="17" t="s">
        <v>1524</v>
      </c>
      <c r="J6545" s="17" t="n">
        <v>1</v>
      </c>
      <c r="K6545" s="15" t="n">
        <v>200.9</v>
      </c>
      <c r="L6545" s="22" t="n">
        <v>0</v>
      </c>
      <c r="M6545" s="15" t="n">
        <v>0</v>
      </c>
      <c r="N6545" s="15" t="n">
        <f aca="false">J6545*K6545</f>
        <v>200.9</v>
      </c>
      <c r="O6545" s="15" t="n">
        <f aca="false">N6545*L6545</f>
        <v>0</v>
      </c>
      <c r="P6545" s="15" t="n">
        <f aca="false">N6545-O6545</f>
        <v>200.9</v>
      </c>
      <c r="Q6545" s="15" t="n">
        <f aca="false">J6545*INDEX(dProdutos!$F$2:$F$47,MATCH(E6545,dProdutos!$A$2:$A$47,0))</f>
        <v>80.73</v>
      </c>
      <c r="R6545" s="15" t="n">
        <f aca="false">IF(I6545="Cancelado",0,P6545-Q6545)</f>
        <v>120.17</v>
      </c>
      <c r="S6545" s="17" t="str">
        <f aca="false">INDEX(dProdutos!$D$2:$D$47,MATCH(E6545,dProdutos!$A$2:$A$47,0))</f>
        <v>Calçados</v>
      </c>
    </row>
    <row r="6546" customFormat="false" ht="15" hidden="false" customHeight="false" outlineLevel="0" collapsed="false">
      <c r="A6546" s="17" t="s">
        <v>5515</v>
      </c>
      <c r="B6546" s="17" t="n">
        <v>1</v>
      </c>
      <c r="C6546" s="21" t="n">
        <v>46093</v>
      </c>
      <c r="D6546" s="17" t="s">
        <v>1164</v>
      </c>
      <c r="E6546" s="17" t="s">
        <v>114</v>
      </c>
      <c r="F6546" s="17" t="s">
        <v>1503</v>
      </c>
      <c r="G6546" s="17" t="s">
        <v>62</v>
      </c>
      <c r="H6546" s="17" t="s">
        <v>1537</v>
      </c>
      <c r="I6546" s="17" t="s">
        <v>1524</v>
      </c>
      <c r="J6546" s="17" t="n">
        <v>2</v>
      </c>
      <c r="K6546" s="15" t="n">
        <v>202.9</v>
      </c>
      <c r="L6546" s="22" t="n">
        <v>0.1</v>
      </c>
      <c r="M6546" s="15" t="n">
        <v>16.85</v>
      </c>
      <c r="N6546" s="15" t="n">
        <f aca="false">J6546*K6546</f>
        <v>405.8</v>
      </c>
      <c r="O6546" s="15" t="n">
        <f aca="false">N6546*L6546</f>
        <v>40.58</v>
      </c>
      <c r="P6546" s="15" t="n">
        <f aca="false">N6546-O6546</f>
        <v>365.22</v>
      </c>
      <c r="Q6546" s="15" t="n">
        <f aca="false">J6546*INDEX(dProdutos!$F$2:$F$47,MATCH(E6546,dProdutos!$A$2:$A$47,0))</f>
        <v>220.78</v>
      </c>
      <c r="R6546" s="15" t="n">
        <f aca="false">IF(I6546="Cancelado",0,P6546-Q6546)</f>
        <v>144.44</v>
      </c>
      <c r="S6546" s="17" t="str">
        <f aca="false">INDEX(dProdutos!$D$2:$D$47,MATCH(E6546,dProdutos!$A$2:$A$47,0))</f>
        <v>Moda Masculina</v>
      </c>
    </row>
    <row r="6547" customFormat="false" ht="15" hidden="false" customHeight="false" outlineLevel="0" collapsed="false">
      <c r="A6547" s="17" t="s">
        <v>5515</v>
      </c>
      <c r="B6547" s="17" t="n">
        <v>2</v>
      </c>
      <c r="C6547" s="21" t="n">
        <v>46093</v>
      </c>
      <c r="D6547" s="17" t="s">
        <v>1164</v>
      </c>
      <c r="E6547" s="17" t="s">
        <v>77</v>
      </c>
      <c r="F6547" s="17" t="s">
        <v>1503</v>
      </c>
      <c r="G6547" s="17" t="s">
        <v>62</v>
      </c>
      <c r="H6547" s="17" t="s">
        <v>1537</v>
      </c>
      <c r="I6547" s="17" t="s">
        <v>1524</v>
      </c>
      <c r="J6547" s="17" t="n">
        <v>2</v>
      </c>
      <c r="K6547" s="15" t="n">
        <v>198.9</v>
      </c>
      <c r="L6547" s="22" t="n">
        <v>0</v>
      </c>
      <c r="M6547" s="15" t="n">
        <v>0</v>
      </c>
      <c r="N6547" s="15" t="n">
        <f aca="false">J6547*K6547</f>
        <v>397.8</v>
      </c>
      <c r="O6547" s="15" t="n">
        <f aca="false">N6547*L6547</f>
        <v>0</v>
      </c>
      <c r="P6547" s="15" t="n">
        <f aca="false">N6547-O6547</f>
        <v>397.8</v>
      </c>
      <c r="Q6547" s="15" t="n">
        <f aca="false">J6547*INDEX(dProdutos!$F$2:$F$47,MATCH(E6547,dProdutos!$A$2:$A$47,0))</f>
        <v>215.76</v>
      </c>
      <c r="R6547" s="15" t="n">
        <f aca="false">IF(I6547="Cancelado",0,P6547-Q6547)</f>
        <v>182.04</v>
      </c>
      <c r="S6547" s="17" t="str">
        <f aca="false">INDEX(dProdutos!$D$2:$D$47,MATCH(E6547,dProdutos!$A$2:$A$47,0))</f>
        <v>Moda Feminina</v>
      </c>
    </row>
    <row r="6548" customFormat="false" ht="15" hidden="false" customHeight="false" outlineLevel="0" collapsed="false">
      <c r="A6548" s="17" t="s">
        <v>5516</v>
      </c>
      <c r="B6548" s="17" t="n">
        <v>1</v>
      </c>
      <c r="C6548" s="21" t="n">
        <v>46094</v>
      </c>
      <c r="D6548" s="17" t="s">
        <v>645</v>
      </c>
      <c r="E6548" s="17" t="s">
        <v>102</v>
      </c>
      <c r="F6548" s="17" t="s">
        <v>1490</v>
      </c>
      <c r="G6548" s="17" t="s">
        <v>61</v>
      </c>
      <c r="H6548" s="17" t="s">
        <v>1523</v>
      </c>
      <c r="I6548" s="17" t="s">
        <v>1524</v>
      </c>
      <c r="J6548" s="17" t="n">
        <v>1</v>
      </c>
      <c r="K6548" s="15" t="n">
        <v>65.9</v>
      </c>
      <c r="L6548" s="22" t="n">
        <v>0.1</v>
      </c>
      <c r="M6548" s="15" t="n">
        <v>15.91</v>
      </c>
      <c r="N6548" s="15" t="n">
        <f aca="false">J6548*K6548</f>
        <v>65.9</v>
      </c>
      <c r="O6548" s="15" t="n">
        <f aca="false">N6548*L6548</f>
        <v>6.59</v>
      </c>
      <c r="P6548" s="15" t="n">
        <f aca="false">N6548-O6548</f>
        <v>59.31</v>
      </c>
      <c r="Q6548" s="15" t="n">
        <f aca="false">J6548*INDEX(dProdutos!$F$2:$F$47,MATCH(E6548,dProdutos!$A$2:$A$47,0))</f>
        <v>29.68</v>
      </c>
      <c r="R6548" s="15" t="n">
        <f aca="false">IF(I6548="Cancelado",0,P6548-Q6548)</f>
        <v>29.63</v>
      </c>
      <c r="S6548" s="17" t="str">
        <f aca="false">INDEX(dProdutos!$D$2:$D$47,MATCH(E6548,dProdutos!$A$2:$A$47,0))</f>
        <v>Moda Masculina</v>
      </c>
    </row>
    <row r="6549" customFormat="false" ht="15" hidden="false" customHeight="false" outlineLevel="0" collapsed="false">
      <c r="A6549" s="17" t="s">
        <v>5516</v>
      </c>
      <c r="B6549" s="17" t="n">
        <v>2</v>
      </c>
      <c r="C6549" s="21" t="n">
        <v>46094</v>
      </c>
      <c r="D6549" s="17" t="s">
        <v>645</v>
      </c>
      <c r="E6549" s="17" t="s">
        <v>102</v>
      </c>
      <c r="F6549" s="17" t="s">
        <v>1490</v>
      </c>
      <c r="G6549" s="17" t="s">
        <v>61</v>
      </c>
      <c r="H6549" s="17" t="s">
        <v>1523</v>
      </c>
      <c r="I6549" s="17" t="s">
        <v>1524</v>
      </c>
      <c r="J6549" s="17" t="n">
        <v>1</v>
      </c>
      <c r="K6549" s="15" t="n">
        <v>65.9</v>
      </c>
      <c r="L6549" s="22" t="n">
        <v>0</v>
      </c>
      <c r="M6549" s="15" t="n">
        <v>0</v>
      </c>
      <c r="N6549" s="15" t="n">
        <f aca="false">J6549*K6549</f>
        <v>65.9</v>
      </c>
      <c r="O6549" s="15" t="n">
        <f aca="false">N6549*L6549</f>
        <v>0</v>
      </c>
      <c r="P6549" s="15" t="n">
        <f aca="false">N6549-O6549</f>
        <v>65.9</v>
      </c>
      <c r="Q6549" s="15" t="n">
        <f aca="false">J6549*INDEX(dProdutos!$F$2:$F$47,MATCH(E6549,dProdutos!$A$2:$A$47,0))</f>
        <v>29.68</v>
      </c>
      <c r="R6549" s="15" t="n">
        <f aca="false">IF(I6549="Cancelado",0,P6549-Q6549)</f>
        <v>36.22</v>
      </c>
      <c r="S6549" s="17" t="str">
        <f aca="false">INDEX(dProdutos!$D$2:$D$47,MATCH(E6549,dProdutos!$A$2:$A$47,0))</f>
        <v>Moda Masculina</v>
      </c>
    </row>
    <row r="6550" customFormat="false" ht="15" hidden="false" customHeight="false" outlineLevel="0" collapsed="false">
      <c r="A6550" s="17" t="s">
        <v>5517</v>
      </c>
      <c r="B6550" s="17" t="n">
        <v>1</v>
      </c>
      <c r="C6550" s="21" t="n">
        <v>46094</v>
      </c>
      <c r="D6550" s="17" t="s">
        <v>590</v>
      </c>
      <c r="E6550" s="17" t="s">
        <v>105</v>
      </c>
      <c r="F6550" s="17" t="s">
        <v>1490</v>
      </c>
      <c r="G6550" s="17" t="s">
        <v>60</v>
      </c>
      <c r="H6550" s="17" t="s">
        <v>1523</v>
      </c>
      <c r="I6550" s="17" t="s">
        <v>1524</v>
      </c>
      <c r="J6550" s="17" t="n">
        <v>1</v>
      </c>
      <c r="K6550" s="15" t="n">
        <v>175.9</v>
      </c>
      <c r="L6550" s="22" t="n">
        <v>0</v>
      </c>
      <c r="M6550" s="15" t="n">
        <v>31.67</v>
      </c>
      <c r="N6550" s="15" t="n">
        <f aca="false">J6550*K6550</f>
        <v>175.9</v>
      </c>
      <c r="O6550" s="15" t="n">
        <f aca="false">N6550*L6550</f>
        <v>0</v>
      </c>
      <c r="P6550" s="15" t="n">
        <f aca="false">N6550-O6550</f>
        <v>175.9</v>
      </c>
      <c r="Q6550" s="15" t="n">
        <f aca="false">J6550*INDEX(dProdutos!$F$2:$F$47,MATCH(E6550,dProdutos!$A$2:$A$47,0))</f>
        <v>96.59</v>
      </c>
      <c r="R6550" s="15" t="n">
        <f aca="false">IF(I6550="Cancelado",0,P6550-Q6550)</f>
        <v>79.31</v>
      </c>
      <c r="S6550" s="17" t="str">
        <f aca="false">INDEX(dProdutos!$D$2:$D$47,MATCH(E6550,dProdutos!$A$2:$A$47,0))</f>
        <v>Moda Masculina</v>
      </c>
    </row>
    <row r="6551" customFormat="false" ht="15" hidden="false" customHeight="false" outlineLevel="0" collapsed="false">
      <c r="A6551" s="17" t="s">
        <v>5518</v>
      </c>
      <c r="B6551" s="17" t="n">
        <v>1</v>
      </c>
      <c r="C6551" s="21" t="n">
        <v>46094</v>
      </c>
      <c r="D6551" s="17" t="s">
        <v>665</v>
      </c>
      <c r="E6551" s="17" t="s">
        <v>165</v>
      </c>
      <c r="F6551" s="17" t="s">
        <v>1487</v>
      </c>
      <c r="G6551" s="17" t="s">
        <v>61</v>
      </c>
      <c r="H6551" s="17" t="s">
        <v>1537</v>
      </c>
      <c r="I6551" s="17" t="s">
        <v>1524</v>
      </c>
      <c r="J6551" s="17" t="n">
        <v>1</v>
      </c>
      <c r="K6551" s="15" t="n">
        <v>231.9</v>
      </c>
      <c r="L6551" s="22" t="n">
        <v>0</v>
      </c>
      <c r="M6551" s="15" t="n">
        <v>30.27</v>
      </c>
      <c r="N6551" s="15" t="n">
        <f aca="false">J6551*K6551</f>
        <v>231.9</v>
      </c>
      <c r="O6551" s="15" t="n">
        <f aca="false">N6551*L6551</f>
        <v>0</v>
      </c>
      <c r="P6551" s="15" t="n">
        <f aca="false">N6551-O6551</f>
        <v>231.9</v>
      </c>
      <c r="Q6551" s="15" t="n">
        <f aca="false">J6551*INDEX(dProdutos!$F$2:$F$47,MATCH(E6551,dProdutos!$A$2:$A$47,0))</f>
        <v>140.83</v>
      </c>
      <c r="R6551" s="15" t="n">
        <f aca="false">IF(I6551="Cancelado",0,P6551-Q6551)</f>
        <v>91.07</v>
      </c>
      <c r="S6551" s="17" t="str">
        <f aca="false">INDEX(dProdutos!$D$2:$D$47,MATCH(E6551,dProdutos!$A$2:$A$47,0))</f>
        <v>Casa</v>
      </c>
    </row>
    <row r="6552" customFormat="false" ht="15" hidden="false" customHeight="false" outlineLevel="0" collapsed="false">
      <c r="A6552" s="17" t="s">
        <v>5519</v>
      </c>
      <c r="B6552" s="17" t="n">
        <v>1</v>
      </c>
      <c r="C6552" s="21" t="n">
        <v>46094</v>
      </c>
      <c r="D6552" s="17" t="s">
        <v>770</v>
      </c>
      <c r="E6552" s="17" t="s">
        <v>141</v>
      </c>
      <c r="F6552" s="17" t="s">
        <v>1497</v>
      </c>
      <c r="G6552" s="17" t="s">
        <v>63</v>
      </c>
      <c r="H6552" s="17" t="s">
        <v>1537</v>
      </c>
      <c r="I6552" s="17" t="s">
        <v>1524</v>
      </c>
      <c r="J6552" s="17" t="n">
        <v>1</v>
      </c>
      <c r="K6552" s="15" t="n">
        <v>131.9</v>
      </c>
      <c r="L6552" s="22" t="n">
        <v>0.05</v>
      </c>
      <c r="M6552" s="15" t="n">
        <v>0</v>
      </c>
      <c r="N6552" s="15" t="n">
        <f aca="false">J6552*K6552</f>
        <v>131.9</v>
      </c>
      <c r="O6552" s="15" t="n">
        <f aca="false">N6552*L6552</f>
        <v>6.595</v>
      </c>
      <c r="P6552" s="15" t="n">
        <f aca="false">N6552-O6552</f>
        <v>125.305</v>
      </c>
      <c r="Q6552" s="15" t="n">
        <f aca="false">J6552*INDEX(dProdutos!$F$2:$F$47,MATCH(E6552,dProdutos!$A$2:$A$47,0))</f>
        <v>81.66</v>
      </c>
      <c r="R6552" s="15" t="n">
        <f aca="false">IF(I6552="Cancelado",0,P6552-Q6552)</f>
        <v>43.645</v>
      </c>
      <c r="S6552" s="17" t="str">
        <f aca="false">INDEX(dProdutos!$D$2:$D$47,MATCH(E6552,dProdutos!$A$2:$A$47,0))</f>
        <v>Acessórios</v>
      </c>
    </row>
    <row r="6553" customFormat="false" ht="15" hidden="false" customHeight="false" outlineLevel="0" collapsed="false">
      <c r="A6553" s="17" t="s">
        <v>5519</v>
      </c>
      <c r="B6553" s="17" t="n">
        <v>2</v>
      </c>
      <c r="C6553" s="21" t="n">
        <v>46094</v>
      </c>
      <c r="D6553" s="17" t="s">
        <v>770</v>
      </c>
      <c r="E6553" s="17" t="s">
        <v>174</v>
      </c>
      <c r="F6553" s="17" t="s">
        <v>1497</v>
      </c>
      <c r="G6553" s="17" t="s">
        <v>63</v>
      </c>
      <c r="H6553" s="17" t="s">
        <v>1537</v>
      </c>
      <c r="I6553" s="17" t="s">
        <v>1524</v>
      </c>
      <c r="J6553" s="17" t="n">
        <v>1</v>
      </c>
      <c r="K6553" s="15" t="n">
        <v>250.9</v>
      </c>
      <c r="L6553" s="22" t="n">
        <v>0</v>
      </c>
      <c r="M6553" s="15" t="n">
        <v>0</v>
      </c>
      <c r="N6553" s="15" t="n">
        <f aca="false">J6553*K6553</f>
        <v>250.9</v>
      </c>
      <c r="O6553" s="15" t="n">
        <f aca="false">N6553*L6553</f>
        <v>0</v>
      </c>
      <c r="P6553" s="15" t="n">
        <f aca="false">N6553-O6553</f>
        <v>250.9</v>
      </c>
      <c r="Q6553" s="15" t="n">
        <f aca="false">J6553*INDEX(dProdutos!$F$2:$F$47,MATCH(E6553,dProdutos!$A$2:$A$47,0))</f>
        <v>151.28</v>
      </c>
      <c r="R6553" s="15" t="n">
        <f aca="false">IF(I6553="Cancelado",0,P6553-Q6553)</f>
        <v>99.62</v>
      </c>
      <c r="S6553" s="17" t="str">
        <f aca="false">INDEX(dProdutos!$D$2:$D$47,MATCH(E6553,dProdutos!$A$2:$A$47,0))</f>
        <v>Casa</v>
      </c>
    </row>
    <row r="6554" customFormat="false" ht="15" hidden="false" customHeight="false" outlineLevel="0" collapsed="false">
      <c r="A6554" s="17" t="s">
        <v>5520</v>
      </c>
      <c r="B6554" s="17" t="n">
        <v>1</v>
      </c>
      <c r="C6554" s="21" t="n">
        <v>46094</v>
      </c>
      <c r="D6554" s="17" t="s">
        <v>1205</v>
      </c>
      <c r="E6554" s="17" t="s">
        <v>105</v>
      </c>
      <c r="F6554" s="17" t="s">
        <v>1497</v>
      </c>
      <c r="G6554" s="17" t="s">
        <v>59</v>
      </c>
      <c r="H6554" s="17" t="s">
        <v>1537</v>
      </c>
      <c r="I6554" s="17" t="s">
        <v>1541</v>
      </c>
      <c r="J6554" s="17" t="n">
        <v>1</v>
      </c>
      <c r="K6554" s="15" t="n">
        <v>175.9</v>
      </c>
      <c r="L6554" s="22" t="n">
        <v>0</v>
      </c>
      <c r="M6554" s="15" t="n">
        <v>19.62</v>
      </c>
      <c r="N6554" s="15" t="n">
        <f aca="false">J6554*K6554</f>
        <v>175.9</v>
      </c>
      <c r="O6554" s="15" t="n">
        <f aca="false">N6554*L6554</f>
        <v>0</v>
      </c>
      <c r="P6554" s="15" t="n">
        <f aca="false">N6554-O6554</f>
        <v>175.9</v>
      </c>
      <c r="Q6554" s="15" t="n">
        <f aca="false">J6554*INDEX(dProdutos!$F$2:$F$47,MATCH(E6554,dProdutos!$A$2:$A$47,0))</f>
        <v>96.59</v>
      </c>
      <c r="R6554" s="15" t="n">
        <f aca="false">IF(I6554="Cancelado",0,P6554-Q6554)</f>
        <v>79.31</v>
      </c>
      <c r="S6554" s="17" t="str">
        <f aca="false">INDEX(dProdutos!$D$2:$D$47,MATCH(E6554,dProdutos!$A$2:$A$47,0))</f>
        <v>Moda Masculina</v>
      </c>
    </row>
    <row r="6555" customFormat="false" ht="15" hidden="false" customHeight="false" outlineLevel="0" collapsed="false">
      <c r="A6555" s="17" t="s">
        <v>5520</v>
      </c>
      <c r="B6555" s="17" t="n">
        <v>2</v>
      </c>
      <c r="C6555" s="21" t="n">
        <v>46094</v>
      </c>
      <c r="D6555" s="17" t="s">
        <v>1205</v>
      </c>
      <c r="E6555" s="17" t="s">
        <v>204</v>
      </c>
      <c r="F6555" s="17" t="s">
        <v>1497</v>
      </c>
      <c r="G6555" s="17" t="s">
        <v>59</v>
      </c>
      <c r="H6555" s="17" t="s">
        <v>1537</v>
      </c>
      <c r="I6555" s="17" t="s">
        <v>1541</v>
      </c>
      <c r="J6555" s="17" t="n">
        <v>1</v>
      </c>
      <c r="K6555" s="15" t="n">
        <v>64.9</v>
      </c>
      <c r="L6555" s="22" t="n">
        <v>0.05</v>
      </c>
      <c r="M6555" s="15" t="n">
        <v>0</v>
      </c>
      <c r="N6555" s="15" t="n">
        <f aca="false">J6555*K6555</f>
        <v>64.9</v>
      </c>
      <c r="O6555" s="15" t="n">
        <f aca="false">N6555*L6555</f>
        <v>3.245</v>
      </c>
      <c r="P6555" s="15" t="n">
        <f aca="false">N6555-O6555</f>
        <v>61.655</v>
      </c>
      <c r="Q6555" s="15" t="n">
        <f aca="false">J6555*INDEX(dProdutos!$F$2:$F$47,MATCH(E6555,dProdutos!$A$2:$A$47,0))</f>
        <v>27.52</v>
      </c>
      <c r="R6555" s="15" t="n">
        <f aca="false">IF(I6555="Cancelado",0,P6555-Q6555)</f>
        <v>34.135</v>
      </c>
      <c r="S6555" s="17" t="str">
        <f aca="false">INDEX(dProdutos!$D$2:$D$47,MATCH(E6555,dProdutos!$A$2:$A$47,0))</f>
        <v>Beleza</v>
      </c>
    </row>
    <row r="6556" customFormat="false" ht="15" hidden="false" customHeight="false" outlineLevel="0" collapsed="false">
      <c r="A6556" s="17" t="s">
        <v>5520</v>
      </c>
      <c r="B6556" s="17" t="n">
        <v>3</v>
      </c>
      <c r="C6556" s="21" t="n">
        <v>46094</v>
      </c>
      <c r="D6556" s="17" t="s">
        <v>1205</v>
      </c>
      <c r="E6556" s="17" t="s">
        <v>207</v>
      </c>
      <c r="F6556" s="17" t="s">
        <v>1497</v>
      </c>
      <c r="G6556" s="17" t="s">
        <v>59</v>
      </c>
      <c r="H6556" s="17" t="s">
        <v>1537</v>
      </c>
      <c r="I6556" s="17" t="s">
        <v>1541</v>
      </c>
      <c r="J6556" s="17" t="n">
        <v>1</v>
      </c>
      <c r="K6556" s="15" t="n">
        <v>143.9</v>
      </c>
      <c r="L6556" s="22" t="n">
        <v>0</v>
      </c>
      <c r="M6556" s="15" t="n">
        <v>0</v>
      </c>
      <c r="N6556" s="15" t="n">
        <f aca="false">J6556*K6556</f>
        <v>143.9</v>
      </c>
      <c r="O6556" s="15" t="n">
        <f aca="false">N6556*L6556</f>
        <v>0</v>
      </c>
      <c r="P6556" s="15" t="n">
        <f aca="false">N6556-O6556</f>
        <v>143.9</v>
      </c>
      <c r="Q6556" s="15" t="n">
        <f aca="false">J6556*INDEX(dProdutos!$F$2:$F$47,MATCH(E6556,dProdutos!$A$2:$A$47,0))</f>
        <v>84.43</v>
      </c>
      <c r="R6556" s="15" t="n">
        <f aca="false">IF(I6556="Cancelado",0,P6556-Q6556)</f>
        <v>59.47</v>
      </c>
      <c r="S6556" s="17" t="str">
        <f aca="false">INDEX(dProdutos!$D$2:$D$47,MATCH(E6556,dProdutos!$A$2:$A$47,0))</f>
        <v>Beleza</v>
      </c>
    </row>
    <row r="6557" customFormat="false" ht="15" hidden="false" customHeight="false" outlineLevel="0" collapsed="false">
      <c r="A6557" s="17" t="s">
        <v>5521</v>
      </c>
      <c r="B6557" s="17" t="n">
        <v>1</v>
      </c>
      <c r="C6557" s="21" t="n">
        <v>46094</v>
      </c>
      <c r="D6557" s="17" t="s">
        <v>1345</v>
      </c>
      <c r="E6557" s="17" t="s">
        <v>150</v>
      </c>
      <c r="F6557" s="17" t="s">
        <v>1490</v>
      </c>
      <c r="G6557" s="17" t="s">
        <v>60</v>
      </c>
      <c r="H6557" s="17" t="s">
        <v>1527</v>
      </c>
      <c r="I6557" s="17" t="s">
        <v>1524</v>
      </c>
      <c r="J6557" s="17" t="n">
        <v>1</v>
      </c>
      <c r="K6557" s="15" t="n">
        <v>71.9</v>
      </c>
      <c r="L6557" s="22" t="n">
        <v>0.05</v>
      </c>
      <c r="M6557" s="15" t="n">
        <v>28.96</v>
      </c>
      <c r="N6557" s="15" t="n">
        <f aca="false">J6557*K6557</f>
        <v>71.9</v>
      </c>
      <c r="O6557" s="15" t="n">
        <f aca="false">N6557*L6557</f>
        <v>3.595</v>
      </c>
      <c r="P6557" s="15" t="n">
        <f aca="false">N6557-O6557</f>
        <v>68.305</v>
      </c>
      <c r="Q6557" s="15" t="n">
        <f aca="false">J6557*INDEX(dProdutos!$F$2:$F$47,MATCH(E6557,dProdutos!$A$2:$A$47,0))</f>
        <v>27.38</v>
      </c>
      <c r="R6557" s="15" t="n">
        <f aca="false">IF(I6557="Cancelado",0,P6557-Q6557)</f>
        <v>40.925</v>
      </c>
      <c r="S6557" s="17" t="str">
        <f aca="false">INDEX(dProdutos!$D$2:$D$47,MATCH(E6557,dProdutos!$A$2:$A$47,0))</f>
        <v>Acessórios</v>
      </c>
    </row>
    <row r="6558" customFormat="false" ht="15" hidden="false" customHeight="false" outlineLevel="0" collapsed="false">
      <c r="A6558" s="17" t="s">
        <v>5521</v>
      </c>
      <c r="B6558" s="17" t="n">
        <v>2</v>
      </c>
      <c r="C6558" s="21" t="n">
        <v>46094</v>
      </c>
      <c r="D6558" s="17" t="s">
        <v>1345</v>
      </c>
      <c r="E6558" s="17" t="s">
        <v>198</v>
      </c>
      <c r="F6558" s="17" t="s">
        <v>1490</v>
      </c>
      <c r="G6558" s="17" t="s">
        <v>60</v>
      </c>
      <c r="H6558" s="17" t="s">
        <v>1527</v>
      </c>
      <c r="I6558" s="17" t="s">
        <v>1524</v>
      </c>
      <c r="J6558" s="17" t="n">
        <v>1</v>
      </c>
      <c r="K6558" s="15" t="n">
        <v>253.9</v>
      </c>
      <c r="L6558" s="22" t="n">
        <v>0</v>
      </c>
      <c r="M6558" s="15" t="n">
        <v>0</v>
      </c>
      <c r="N6558" s="15" t="n">
        <f aca="false">J6558*K6558</f>
        <v>253.9</v>
      </c>
      <c r="O6558" s="15" t="n">
        <f aca="false">N6558*L6558</f>
        <v>0</v>
      </c>
      <c r="P6558" s="15" t="n">
        <f aca="false">N6558-O6558</f>
        <v>253.9</v>
      </c>
      <c r="Q6558" s="15" t="n">
        <f aca="false">J6558*INDEX(dProdutos!$F$2:$F$47,MATCH(E6558,dProdutos!$A$2:$A$47,0))</f>
        <v>99.78</v>
      </c>
      <c r="R6558" s="15" t="n">
        <f aca="false">IF(I6558="Cancelado",0,P6558-Q6558)</f>
        <v>154.12</v>
      </c>
      <c r="S6558" s="17" t="str">
        <f aca="false">INDEX(dProdutos!$D$2:$D$47,MATCH(E6558,dProdutos!$A$2:$A$47,0))</f>
        <v>Beleza</v>
      </c>
    </row>
    <row r="6559" customFormat="false" ht="15" hidden="false" customHeight="false" outlineLevel="0" collapsed="false">
      <c r="A6559" s="17" t="s">
        <v>5522</v>
      </c>
      <c r="B6559" s="17" t="n">
        <v>1</v>
      </c>
      <c r="C6559" s="21" t="n">
        <v>46094</v>
      </c>
      <c r="D6559" s="17" t="s">
        <v>822</v>
      </c>
      <c r="E6559" s="17" t="s">
        <v>171</v>
      </c>
      <c r="F6559" s="17" t="s">
        <v>1495</v>
      </c>
      <c r="G6559" s="17" t="s">
        <v>61</v>
      </c>
      <c r="H6559" s="17" t="s">
        <v>1537</v>
      </c>
      <c r="I6559" s="17" t="s">
        <v>1524</v>
      </c>
      <c r="J6559" s="17" t="n">
        <v>2</v>
      </c>
      <c r="K6559" s="15" t="n">
        <v>246.9</v>
      </c>
      <c r="L6559" s="22" t="n">
        <v>0</v>
      </c>
      <c r="M6559" s="15" t="n">
        <v>12.09</v>
      </c>
      <c r="N6559" s="15" t="n">
        <f aca="false">J6559*K6559</f>
        <v>493.8</v>
      </c>
      <c r="O6559" s="15" t="n">
        <f aca="false">N6559*L6559</f>
        <v>0</v>
      </c>
      <c r="P6559" s="15" t="n">
        <f aca="false">N6559-O6559</f>
        <v>493.8</v>
      </c>
      <c r="Q6559" s="15" t="n">
        <f aca="false">J6559*INDEX(dProdutos!$F$2:$F$47,MATCH(E6559,dProdutos!$A$2:$A$47,0))</f>
        <v>207.22</v>
      </c>
      <c r="R6559" s="15" t="n">
        <f aca="false">IF(I6559="Cancelado",0,P6559-Q6559)</f>
        <v>286.58</v>
      </c>
      <c r="S6559" s="17" t="str">
        <f aca="false">INDEX(dProdutos!$D$2:$D$47,MATCH(E6559,dProdutos!$A$2:$A$47,0))</f>
        <v>Casa</v>
      </c>
    </row>
    <row r="6560" customFormat="false" ht="15" hidden="false" customHeight="false" outlineLevel="0" collapsed="false">
      <c r="A6560" s="17" t="s">
        <v>5523</v>
      </c>
      <c r="B6560" s="17" t="n">
        <v>1</v>
      </c>
      <c r="C6560" s="21" t="n">
        <v>46094</v>
      </c>
      <c r="D6560" s="17" t="s">
        <v>423</v>
      </c>
      <c r="E6560" s="17" t="s">
        <v>81</v>
      </c>
      <c r="F6560" s="17" t="s">
        <v>1495</v>
      </c>
      <c r="G6560" s="17" t="s">
        <v>60</v>
      </c>
      <c r="H6560" s="17" t="s">
        <v>1523</v>
      </c>
      <c r="I6560" s="17" t="s">
        <v>1524</v>
      </c>
      <c r="J6560" s="17" t="n">
        <v>1</v>
      </c>
      <c r="K6560" s="15" t="n">
        <v>64.9</v>
      </c>
      <c r="L6560" s="22" t="n">
        <v>0.1</v>
      </c>
      <c r="M6560" s="15" t="n">
        <v>16.9</v>
      </c>
      <c r="N6560" s="15" t="n">
        <f aca="false">J6560*K6560</f>
        <v>64.9</v>
      </c>
      <c r="O6560" s="15" t="n">
        <f aca="false">N6560*L6560</f>
        <v>6.49</v>
      </c>
      <c r="P6560" s="15" t="n">
        <f aca="false">N6560-O6560</f>
        <v>58.41</v>
      </c>
      <c r="Q6560" s="15" t="n">
        <f aca="false">J6560*INDEX(dProdutos!$F$2:$F$47,MATCH(E6560,dProdutos!$A$2:$A$47,0))</f>
        <v>26.12</v>
      </c>
      <c r="R6560" s="15" t="n">
        <f aca="false">IF(I6560="Cancelado",0,P6560-Q6560)</f>
        <v>32.29</v>
      </c>
      <c r="S6560" s="17" t="str">
        <f aca="false">INDEX(dProdutos!$D$2:$D$47,MATCH(E6560,dProdutos!$A$2:$A$47,0))</f>
        <v>Moda Feminina</v>
      </c>
    </row>
    <row r="6561" customFormat="false" ht="15" hidden="false" customHeight="false" outlineLevel="0" collapsed="false">
      <c r="A6561" s="17" t="s">
        <v>5524</v>
      </c>
      <c r="B6561" s="17" t="n">
        <v>1</v>
      </c>
      <c r="C6561" s="21" t="n">
        <v>46095</v>
      </c>
      <c r="D6561" s="17" t="s">
        <v>907</v>
      </c>
      <c r="E6561" s="17" t="s">
        <v>129</v>
      </c>
      <c r="F6561" s="17" t="s">
        <v>1490</v>
      </c>
      <c r="G6561" s="17" t="s">
        <v>63</v>
      </c>
      <c r="H6561" s="17" t="s">
        <v>1523</v>
      </c>
      <c r="I6561" s="17" t="s">
        <v>1524</v>
      </c>
      <c r="J6561" s="17" t="n">
        <v>1</v>
      </c>
      <c r="K6561" s="15" t="n">
        <v>105.9</v>
      </c>
      <c r="L6561" s="22" t="n">
        <v>0.1</v>
      </c>
      <c r="M6561" s="15" t="n">
        <v>0</v>
      </c>
      <c r="N6561" s="15" t="n">
        <f aca="false">J6561*K6561</f>
        <v>105.9</v>
      </c>
      <c r="O6561" s="15" t="n">
        <f aca="false">N6561*L6561</f>
        <v>10.59</v>
      </c>
      <c r="P6561" s="15" t="n">
        <f aca="false">N6561-O6561</f>
        <v>95.31</v>
      </c>
      <c r="Q6561" s="15" t="n">
        <f aca="false">J6561*INDEX(dProdutos!$F$2:$F$47,MATCH(E6561,dProdutos!$A$2:$A$47,0))</f>
        <v>43.79</v>
      </c>
      <c r="R6561" s="15" t="n">
        <f aca="false">IF(I6561="Cancelado",0,P6561-Q6561)</f>
        <v>51.52</v>
      </c>
      <c r="S6561" s="17" t="str">
        <f aca="false">INDEX(dProdutos!$D$2:$D$47,MATCH(E6561,dProdutos!$A$2:$A$47,0))</f>
        <v>Calçados</v>
      </c>
    </row>
    <row r="6562" customFormat="false" ht="15" hidden="false" customHeight="false" outlineLevel="0" collapsed="false">
      <c r="A6562" s="17" t="s">
        <v>5525</v>
      </c>
      <c r="B6562" s="17" t="n">
        <v>1</v>
      </c>
      <c r="C6562" s="21" t="n">
        <v>46095</v>
      </c>
      <c r="D6562" s="17" t="s">
        <v>1415</v>
      </c>
      <c r="E6562" s="17" t="s">
        <v>98</v>
      </c>
      <c r="F6562" s="17" t="s">
        <v>1497</v>
      </c>
      <c r="G6562" s="17" t="s">
        <v>59</v>
      </c>
      <c r="H6562" s="17" t="s">
        <v>1523</v>
      </c>
      <c r="I6562" s="17" t="s">
        <v>1524</v>
      </c>
      <c r="J6562" s="17" t="n">
        <v>1</v>
      </c>
      <c r="K6562" s="15" t="n">
        <v>108.9</v>
      </c>
      <c r="L6562" s="22" t="n">
        <v>0.1</v>
      </c>
      <c r="M6562" s="15" t="n">
        <v>23.25</v>
      </c>
      <c r="N6562" s="15" t="n">
        <f aca="false">J6562*K6562</f>
        <v>108.9</v>
      </c>
      <c r="O6562" s="15" t="n">
        <f aca="false">N6562*L6562</f>
        <v>10.89</v>
      </c>
      <c r="P6562" s="15" t="n">
        <f aca="false">N6562-O6562</f>
        <v>98.01</v>
      </c>
      <c r="Q6562" s="15" t="n">
        <f aca="false">J6562*INDEX(dProdutos!$F$2:$F$47,MATCH(E6562,dProdutos!$A$2:$A$47,0))</f>
        <v>42.52</v>
      </c>
      <c r="R6562" s="15" t="n">
        <f aca="false">IF(I6562="Cancelado",0,P6562-Q6562)</f>
        <v>55.49</v>
      </c>
      <c r="S6562" s="17" t="str">
        <f aca="false">INDEX(dProdutos!$D$2:$D$47,MATCH(E6562,dProdutos!$A$2:$A$47,0))</f>
        <v>Moda Feminina</v>
      </c>
    </row>
    <row r="6563" customFormat="false" ht="15" hidden="false" customHeight="false" outlineLevel="0" collapsed="false">
      <c r="A6563" s="17" t="s">
        <v>5525</v>
      </c>
      <c r="B6563" s="17" t="n">
        <v>2</v>
      </c>
      <c r="C6563" s="21" t="n">
        <v>46095</v>
      </c>
      <c r="D6563" s="17" t="s">
        <v>1415</v>
      </c>
      <c r="E6563" s="17" t="s">
        <v>156</v>
      </c>
      <c r="F6563" s="17" t="s">
        <v>1497</v>
      </c>
      <c r="G6563" s="17" t="s">
        <v>59</v>
      </c>
      <c r="H6563" s="17" t="s">
        <v>1523</v>
      </c>
      <c r="I6563" s="17" t="s">
        <v>1524</v>
      </c>
      <c r="J6563" s="17" t="n">
        <v>1</v>
      </c>
      <c r="K6563" s="15" t="n">
        <v>192.9</v>
      </c>
      <c r="L6563" s="22" t="n">
        <v>0.05</v>
      </c>
      <c r="M6563" s="15" t="n">
        <v>0</v>
      </c>
      <c r="N6563" s="15" t="n">
        <f aca="false">J6563*K6563</f>
        <v>192.9</v>
      </c>
      <c r="O6563" s="15" t="n">
        <f aca="false">N6563*L6563</f>
        <v>9.645</v>
      </c>
      <c r="P6563" s="15" t="n">
        <f aca="false">N6563-O6563</f>
        <v>183.255</v>
      </c>
      <c r="Q6563" s="15" t="n">
        <f aca="false">J6563*INDEX(dProdutos!$F$2:$F$47,MATCH(E6563,dProdutos!$A$2:$A$47,0))</f>
        <v>80.38</v>
      </c>
      <c r="R6563" s="15" t="n">
        <f aca="false">IF(I6563="Cancelado",0,P6563-Q6563)</f>
        <v>102.875</v>
      </c>
      <c r="S6563" s="17" t="str">
        <f aca="false">INDEX(dProdutos!$D$2:$D$47,MATCH(E6563,dProdutos!$A$2:$A$47,0))</f>
        <v>Acessórios</v>
      </c>
    </row>
    <row r="6564" customFormat="false" ht="15" hidden="false" customHeight="false" outlineLevel="0" collapsed="false">
      <c r="A6564" s="17" t="s">
        <v>5525</v>
      </c>
      <c r="B6564" s="17" t="n">
        <v>3</v>
      </c>
      <c r="C6564" s="21" t="n">
        <v>46095</v>
      </c>
      <c r="D6564" s="17" t="s">
        <v>1415</v>
      </c>
      <c r="E6564" s="17" t="s">
        <v>138</v>
      </c>
      <c r="F6564" s="17" t="s">
        <v>1497</v>
      </c>
      <c r="G6564" s="17" t="s">
        <v>59</v>
      </c>
      <c r="H6564" s="17" t="s">
        <v>1523</v>
      </c>
      <c r="I6564" s="17" t="s">
        <v>1524</v>
      </c>
      <c r="J6564" s="17" t="n">
        <v>1</v>
      </c>
      <c r="K6564" s="15" t="n">
        <v>231.9</v>
      </c>
      <c r="L6564" s="22" t="n">
        <v>0</v>
      </c>
      <c r="M6564" s="15" t="n">
        <v>0</v>
      </c>
      <c r="N6564" s="15" t="n">
        <f aca="false">J6564*K6564</f>
        <v>231.9</v>
      </c>
      <c r="O6564" s="15" t="n">
        <f aca="false">N6564*L6564</f>
        <v>0</v>
      </c>
      <c r="P6564" s="15" t="n">
        <f aca="false">N6564-O6564</f>
        <v>231.9</v>
      </c>
      <c r="Q6564" s="15" t="n">
        <f aca="false">J6564*INDEX(dProdutos!$F$2:$F$47,MATCH(E6564,dProdutos!$A$2:$A$47,0))</f>
        <v>132.21</v>
      </c>
      <c r="R6564" s="15" t="n">
        <f aca="false">IF(I6564="Cancelado",0,P6564-Q6564)</f>
        <v>99.69</v>
      </c>
      <c r="S6564" s="17" t="str">
        <f aca="false">INDEX(dProdutos!$D$2:$D$47,MATCH(E6564,dProdutos!$A$2:$A$47,0))</f>
        <v>Calçados</v>
      </c>
    </row>
    <row r="6565" customFormat="false" ht="15" hidden="false" customHeight="false" outlineLevel="0" collapsed="false">
      <c r="A6565" s="17" t="s">
        <v>5526</v>
      </c>
      <c r="B6565" s="17" t="n">
        <v>1</v>
      </c>
      <c r="C6565" s="21" t="n">
        <v>46095</v>
      </c>
      <c r="D6565" s="17" t="s">
        <v>1244</v>
      </c>
      <c r="E6565" s="17" t="s">
        <v>129</v>
      </c>
      <c r="F6565" s="17" t="s">
        <v>1487</v>
      </c>
      <c r="G6565" s="17" t="s">
        <v>59</v>
      </c>
      <c r="H6565" s="17" t="s">
        <v>1537</v>
      </c>
      <c r="I6565" s="17" t="s">
        <v>1524</v>
      </c>
      <c r="J6565" s="17" t="n">
        <v>2</v>
      </c>
      <c r="K6565" s="15" t="n">
        <v>105.9</v>
      </c>
      <c r="L6565" s="22" t="n">
        <v>0</v>
      </c>
      <c r="M6565" s="15" t="n">
        <v>0</v>
      </c>
      <c r="N6565" s="15" t="n">
        <f aca="false">J6565*K6565</f>
        <v>211.8</v>
      </c>
      <c r="O6565" s="15" t="n">
        <f aca="false">N6565*L6565</f>
        <v>0</v>
      </c>
      <c r="P6565" s="15" t="n">
        <f aca="false">N6565-O6565</f>
        <v>211.8</v>
      </c>
      <c r="Q6565" s="15" t="n">
        <f aca="false">J6565*INDEX(dProdutos!$F$2:$F$47,MATCH(E6565,dProdutos!$A$2:$A$47,0))</f>
        <v>87.58</v>
      </c>
      <c r="R6565" s="15" t="n">
        <f aca="false">IF(I6565="Cancelado",0,P6565-Q6565)</f>
        <v>124.22</v>
      </c>
      <c r="S6565" s="17" t="str">
        <f aca="false">INDEX(dProdutos!$D$2:$D$47,MATCH(E6565,dProdutos!$A$2:$A$47,0))</f>
        <v>Calçados</v>
      </c>
    </row>
    <row r="6566" customFormat="false" ht="15" hidden="false" customHeight="false" outlineLevel="0" collapsed="false">
      <c r="A6566" s="17" t="s">
        <v>5526</v>
      </c>
      <c r="B6566" s="17" t="n">
        <v>2</v>
      </c>
      <c r="C6566" s="21" t="n">
        <v>46095</v>
      </c>
      <c r="D6566" s="17" t="s">
        <v>1244</v>
      </c>
      <c r="E6566" s="17" t="s">
        <v>186</v>
      </c>
      <c r="F6566" s="17" t="s">
        <v>1487</v>
      </c>
      <c r="G6566" s="17" t="s">
        <v>59</v>
      </c>
      <c r="H6566" s="17" t="s">
        <v>1537</v>
      </c>
      <c r="I6566" s="17" t="s">
        <v>1524</v>
      </c>
      <c r="J6566" s="17" t="n">
        <v>1</v>
      </c>
      <c r="K6566" s="15" t="n">
        <v>120.9</v>
      </c>
      <c r="L6566" s="22" t="n">
        <v>0.15</v>
      </c>
      <c r="M6566" s="15" t="n">
        <v>0</v>
      </c>
      <c r="N6566" s="15" t="n">
        <f aca="false">J6566*K6566</f>
        <v>120.9</v>
      </c>
      <c r="O6566" s="15" t="n">
        <f aca="false">N6566*L6566</f>
        <v>18.135</v>
      </c>
      <c r="P6566" s="15" t="n">
        <f aca="false">N6566-O6566</f>
        <v>102.765</v>
      </c>
      <c r="Q6566" s="15" t="n">
        <f aca="false">J6566*INDEX(dProdutos!$F$2:$F$47,MATCH(E6566,dProdutos!$A$2:$A$47,0))</f>
        <v>72.21</v>
      </c>
      <c r="R6566" s="15" t="n">
        <f aca="false">IF(I6566="Cancelado",0,P6566-Q6566)</f>
        <v>30.555</v>
      </c>
      <c r="S6566" s="17" t="str">
        <f aca="false">INDEX(dProdutos!$D$2:$D$47,MATCH(E6566,dProdutos!$A$2:$A$47,0))</f>
        <v>Eletrônicos</v>
      </c>
    </row>
    <row r="6567" customFormat="false" ht="15" hidden="false" customHeight="false" outlineLevel="0" collapsed="false">
      <c r="A6567" s="17" t="s">
        <v>5526</v>
      </c>
      <c r="B6567" s="17" t="n">
        <v>3</v>
      </c>
      <c r="C6567" s="21" t="n">
        <v>46095</v>
      </c>
      <c r="D6567" s="17" t="s">
        <v>1244</v>
      </c>
      <c r="E6567" s="17" t="s">
        <v>88</v>
      </c>
      <c r="F6567" s="17" t="s">
        <v>1487</v>
      </c>
      <c r="G6567" s="17" t="s">
        <v>59</v>
      </c>
      <c r="H6567" s="17" t="s">
        <v>1537</v>
      </c>
      <c r="I6567" s="17" t="s">
        <v>1524</v>
      </c>
      <c r="J6567" s="17" t="n">
        <v>1</v>
      </c>
      <c r="K6567" s="15" t="n">
        <v>170.9</v>
      </c>
      <c r="L6567" s="22" t="n">
        <v>0.2</v>
      </c>
      <c r="M6567" s="15" t="n">
        <v>0</v>
      </c>
      <c r="N6567" s="15" t="n">
        <f aca="false">J6567*K6567</f>
        <v>170.9</v>
      </c>
      <c r="O6567" s="15" t="n">
        <f aca="false">N6567*L6567</f>
        <v>34.18</v>
      </c>
      <c r="P6567" s="15" t="n">
        <f aca="false">N6567-O6567</f>
        <v>136.72</v>
      </c>
      <c r="Q6567" s="15" t="n">
        <f aca="false">J6567*INDEX(dProdutos!$F$2:$F$47,MATCH(E6567,dProdutos!$A$2:$A$47,0))</f>
        <v>98.14</v>
      </c>
      <c r="R6567" s="15" t="n">
        <f aca="false">IF(I6567="Cancelado",0,P6567-Q6567)</f>
        <v>38.58</v>
      </c>
      <c r="S6567" s="17" t="str">
        <f aca="false">INDEX(dProdutos!$D$2:$D$47,MATCH(E6567,dProdutos!$A$2:$A$47,0))</f>
        <v>Moda Feminina</v>
      </c>
    </row>
    <row r="6568" customFormat="false" ht="15" hidden="false" customHeight="false" outlineLevel="0" collapsed="false">
      <c r="A6568" s="17" t="s">
        <v>5526</v>
      </c>
      <c r="B6568" s="17" t="n">
        <v>4</v>
      </c>
      <c r="C6568" s="21" t="n">
        <v>46095</v>
      </c>
      <c r="D6568" s="17" t="s">
        <v>1244</v>
      </c>
      <c r="E6568" s="17" t="s">
        <v>177</v>
      </c>
      <c r="F6568" s="17" t="s">
        <v>1487</v>
      </c>
      <c r="G6568" s="17" t="s">
        <v>59</v>
      </c>
      <c r="H6568" s="17" t="s">
        <v>1537</v>
      </c>
      <c r="I6568" s="17" t="s">
        <v>1524</v>
      </c>
      <c r="J6568" s="17" t="n">
        <v>1</v>
      </c>
      <c r="K6568" s="15" t="n">
        <v>257.9</v>
      </c>
      <c r="L6568" s="22" t="n">
        <v>0</v>
      </c>
      <c r="M6568" s="15" t="n">
        <v>0</v>
      </c>
      <c r="N6568" s="15" t="n">
        <f aca="false">J6568*K6568</f>
        <v>257.9</v>
      </c>
      <c r="O6568" s="15" t="n">
        <f aca="false">N6568*L6568</f>
        <v>0</v>
      </c>
      <c r="P6568" s="15" t="n">
        <f aca="false">N6568-O6568</f>
        <v>257.9</v>
      </c>
      <c r="Q6568" s="15" t="n">
        <f aca="false">J6568*INDEX(dProdutos!$F$2:$F$47,MATCH(E6568,dProdutos!$A$2:$A$47,0))</f>
        <v>138.23</v>
      </c>
      <c r="R6568" s="15" t="n">
        <f aca="false">IF(I6568="Cancelado",0,P6568-Q6568)</f>
        <v>119.67</v>
      </c>
      <c r="S6568" s="17" t="str">
        <f aca="false">INDEX(dProdutos!$D$2:$D$47,MATCH(E6568,dProdutos!$A$2:$A$47,0))</f>
        <v>Casa</v>
      </c>
    </row>
    <row r="6569" customFormat="false" ht="15" hidden="false" customHeight="false" outlineLevel="0" collapsed="false">
      <c r="A6569" s="17" t="s">
        <v>5527</v>
      </c>
      <c r="B6569" s="17" t="n">
        <v>1</v>
      </c>
      <c r="C6569" s="21" t="n">
        <v>46096</v>
      </c>
      <c r="D6569" s="17" t="s">
        <v>610</v>
      </c>
      <c r="E6569" s="17" t="s">
        <v>186</v>
      </c>
      <c r="F6569" s="17" t="s">
        <v>1487</v>
      </c>
      <c r="G6569" s="17" t="s">
        <v>61</v>
      </c>
      <c r="H6569" s="17" t="s">
        <v>1537</v>
      </c>
      <c r="I6569" s="17" t="s">
        <v>1524</v>
      </c>
      <c r="J6569" s="17" t="n">
        <v>2</v>
      </c>
      <c r="K6569" s="15" t="n">
        <v>120.9</v>
      </c>
      <c r="L6569" s="22" t="n">
        <v>0</v>
      </c>
      <c r="M6569" s="15" t="n">
        <v>12.72</v>
      </c>
      <c r="N6569" s="15" t="n">
        <f aca="false">J6569*K6569</f>
        <v>241.8</v>
      </c>
      <c r="O6569" s="15" t="n">
        <f aca="false">N6569*L6569</f>
        <v>0</v>
      </c>
      <c r="P6569" s="15" t="n">
        <f aca="false">N6569-O6569</f>
        <v>241.8</v>
      </c>
      <c r="Q6569" s="15" t="n">
        <f aca="false">J6569*INDEX(dProdutos!$F$2:$F$47,MATCH(E6569,dProdutos!$A$2:$A$47,0))</f>
        <v>144.42</v>
      </c>
      <c r="R6569" s="15" t="n">
        <f aca="false">IF(I6569="Cancelado",0,P6569-Q6569)</f>
        <v>97.38</v>
      </c>
      <c r="S6569" s="17" t="str">
        <f aca="false">INDEX(dProdutos!$D$2:$D$47,MATCH(E6569,dProdutos!$A$2:$A$47,0))</f>
        <v>Eletrônicos</v>
      </c>
    </row>
    <row r="6570" customFormat="false" ht="15" hidden="false" customHeight="false" outlineLevel="0" collapsed="false">
      <c r="A6570" s="17" t="s">
        <v>5528</v>
      </c>
      <c r="B6570" s="17" t="n">
        <v>1</v>
      </c>
      <c r="C6570" s="21" t="n">
        <v>46096</v>
      </c>
      <c r="D6570" s="17" t="s">
        <v>1102</v>
      </c>
      <c r="E6570" s="17" t="s">
        <v>135</v>
      </c>
      <c r="F6570" s="17" t="s">
        <v>1493</v>
      </c>
      <c r="G6570" s="17" t="s">
        <v>61</v>
      </c>
      <c r="H6570" s="17" t="s">
        <v>1523</v>
      </c>
      <c r="I6570" s="17" t="s">
        <v>1524</v>
      </c>
      <c r="J6570" s="17" t="n">
        <v>1</v>
      </c>
      <c r="K6570" s="15" t="n">
        <v>200.9</v>
      </c>
      <c r="L6570" s="22" t="n">
        <v>0</v>
      </c>
      <c r="M6570" s="15" t="n">
        <v>17.89</v>
      </c>
      <c r="N6570" s="15" t="n">
        <f aca="false">J6570*K6570</f>
        <v>200.9</v>
      </c>
      <c r="O6570" s="15" t="n">
        <f aca="false">N6570*L6570</f>
        <v>0</v>
      </c>
      <c r="P6570" s="15" t="n">
        <f aca="false">N6570-O6570</f>
        <v>200.9</v>
      </c>
      <c r="Q6570" s="15" t="n">
        <f aca="false">J6570*INDEX(dProdutos!$F$2:$F$47,MATCH(E6570,dProdutos!$A$2:$A$47,0))</f>
        <v>80.73</v>
      </c>
      <c r="R6570" s="15" t="n">
        <f aca="false">IF(I6570="Cancelado",0,P6570-Q6570)</f>
        <v>120.17</v>
      </c>
      <c r="S6570" s="17" t="str">
        <f aca="false">INDEX(dProdutos!$D$2:$D$47,MATCH(E6570,dProdutos!$A$2:$A$47,0))</f>
        <v>Calçados</v>
      </c>
    </row>
    <row r="6571" customFormat="false" ht="15" hidden="false" customHeight="false" outlineLevel="0" collapsed="false">
      <c r="A6571" s="17" t="s">
        <v>5529</v>
      </c>
      <c r="B6571" s="17" t="n">
        <v>1</v>
      </c>
      <c r="C6571" s="21" t="n">
        <v>46096</v>
      </c>
      <c r="D6571" s="17" t="s">
        <v>662</v>
      </c>
      <c r="E6571" s="17" t="s">
        <v>177</v>
      </c>
      <c r="F6571" s="17" t="s">
        <v>1499</v>
      </c>
      <c r="G6571" s="17" t="s">
        <v>64</v>
      </c>
      <c r="H6571" s="17" t="s">
        <v>1527</v>
      </c>
      <c r="I6571" s="17" t="s">
        <v>1524</v>
      </c>
      <c r="J6571" s="17" t="n">
        <v>1</v>
      </c>
      <c r="K6571" s="15" t="n">
        <v>257.9</v>
      </c>
      <c r="L6571" s="22" t="n">
        <v>0.15</v>
      </c>
      <c r="M6571" s="15" t="n">
        <v>0</v>
      </c>
      <c r="N6571" s="15" t="n">
        <f aca="false">J6571*K6571</f>
        <v>257.9</v>
      </c>
      <c r="O6571" s="15" t="n">
        <f aca="false">N6571*L6571</f>
        <v>38.685</v>
      </c>
      <c r="P6571" s="15" t="n">
        <f aca="false">N6571-O6571</f>
        <v>219.215</v>
      </c>
      <c r="Q6571" s="15" t="n">
        <f aca="false">J6571*INDEX(dProdutos!$F$2:$F$47,MATCH(E6571,dProdutos!$A$2:$A$47,0))</f>
        <v>138.23</v>
      </c>
      <c r="R6571" s="15" t="n">
        <f aca="false">IF(I6571="Cancelado",0,P6571-Q6571)</f>
        <v>80.985</v>
      </c>
      <c r="S6571" s="17" t="str">
        <f aca="false">INDEX(dProdutos!$D$2:$D$47,MATCH(E6571,dProdutos!$A$2:$A$47,0))</f>
        <v>Casa</v>
      </c>
    </row>
    <row r="6572" customFormat="false" ht="15" hidden="false" customHeight="false" outlineLevel="0" collapsed="false">
      <c r="A6572" s="17" t="s">
        <v>5530</v>
      </c>
      <c r="B6572" s="17" t="n">
        <v>1</v>
      </c>
      <c r="C6572" s="21" t="n">
        <v>46096</v>
      </c>
      <c r="D6572" s="17" t="s">
        <v>1076</v>
      </c>
      <c r="E6572" s="17" t="s">
        <v>183</v>
      </c>
      <c r="F6572" s="17" t="s">
        <v>1497</v>
      </c>
      <c r="G6572" s="17" t="s">
        <v>60</v>
      </c>
      <c r="H6572" s="17" t="s">
        <v>1537</v>
      </c>
      <c r="I6572" s="17" t="s">
        <v>1524</v>
      </c>
      <c r="J6572" s="17" t="n">
        <v>1</v>
      </c>
      <c r="K6572" s="15" t="n">
        <v>121.9</v>
      </c>
      <c r="L6572" s="22" t="n">
        <v>0.05</v>
      </c>
      <c r="M6572" s="15" t="n">
        <v>0</v>
      </c>
      <c r="N6572" s="15" t="n">
        <f aca="false">J6572*K6572</f>
        <v>121.9</v>
      </c>
      <c r="O6572" s="15" t="n">
        <f aca="false">N6572*L6572</f>
        <v>6.095</v>
      </c>
      <c r="P6572" s="15" t="n">
        <f aca="false">N6572-O6572</f>
        <v>115.805</v>
      </c>
      <c r="Q6572" s="15" t="n">
        <f aca="false">J6572*INDEX(dProdutos!$F$2:$F$47,MATCH(E6572,dProdutos!$A$2:$A$47,0))</f>
        <v>52.76</v>
      </c>
      <c r="R6572" s="15" t="n">
        <f aca="false">IF(I6572="Cancelado",0,P6572-Q6572)</f>
        <v>63.045</v>
      </c>
      <c r="S6572" s="17" t="str">
        <f aca="false">INDEX(dProdutos!$D$2:$D$47,MATCH(E6572,dProdutos!$A$2:$A$47,0))</f>
        <v>Eletrônicos</v>
      </c>
    </row>
    <row r="6573" customFormat="false" ht="15" hidden="false" customHeight="false" outlineLevel="0" collapsed="false">
      <c r="A6573" s="17" t="s">
        <v>5531</v>
      </c>
      <c r="B6573" s="17" t="n">
        <v>1</v>
      </c>
      <c r="C6573" s="21" t="n">
        <v>46096</v>
      </c>
      <c r="D6573" s="17" t="s">
        <v>1260</v>
      </c>
      <c r="E6573" s="17" t="s">
        <v>153</v>
      </c>
      <c r="F6573" s="17" t="s">
        <v>1495</v>
      </c>
      <c r="G6573" s="17" t="s">
        <v>61</v>
      </c>
      <c r="H6573" s="17" t="s">
        <v>1537</v>
      </c>
      <c r="I6573" s="17" t="s">
        <v>1541</v>
      </c>
      <c r="J6573" s="17" t="n">
        <v>2</v>
      </c>
      <c r="K6573" s="15" t="n">
        <v>165.9</v>
      </c>
      <c r="L6573" s="22" t="n">
        <v>0</v>
      </c>
      <c r="M6573" s="15" t="n">
        <v>0</v>
      </c>
      <c r="N6573" s="15" t="n">
        <f aca="false">J6573*K6573</f>
        <v>331.8</v>
      </c>
      <c r="O6573" s="15" t="n">
        <f aca="false">N6573*L6573</f>
        <v>0</v>
      </c>
      <c r="P6573" s="15" t="n">
        <f aca="false">N6573-O6573</f>
        <v>331.8</v>
      </c>
      <c r="Q6573" s="15" t="n">
        <f aca="false">J6573*INDEX(dProdutos!$F$2:$F$47,MATCH(E6573,dProdutos!$A$2:$A$47,0))</f>
        <v>134.56</v>
      </c>
      <c r="R6573" s="15" t="n">
        <f aca="false">IF(I6573="Cancelado",0,P6573-Q6573)</f>
        <v>197.24</v>
      </c>
      <c r="S6573" s="17" t="str">
        <f aca="false">INDEX(dProdutos!$D$2:$D$47,MATCH(E6573,dProdutos!$A$2:$A$47,0))</f>
        <v>Acessórios</v>
      </c>
    </row>
    <row r="6574" customFormat="false" ht="15" hidden="false" customHeight="false" outlineLevel="0" collapsed="false">
      <c r="A6574" s="17" t="s">
        <v>5531</v>
      </c>
      <c r="B6574" s="17" t="n">
        <v>2</v>
      </c>
      <c r="C6574" s="21" t="n">
        <v>46096</v>
      </c>
      <c r="D6574" s="17" t="s">
        <v>1260</v>
      </c>
      <c r="E6574" s="17" t="s">
        <v>171</v>
      </c>
      <c r="F6574" s="17" t="s">
        <v>1495</v>
      </c>
      <c r="G6574" s="17" t="s">
        <v>61</v>
      </c>
      <c r="H6574" s="17" t="s">
        <v>1537</v>
      </c>
      <c r="I6574" s="17" t="s">
        <v>1541</v>
      </c>
      <c r="J6574" s="17" t="n">
        <v>1</v>
      </c>
      <c r="K6574" s="15" t="n">
        <v>246.9</v>
      </c>
      <c r="L6574" s="22" t="n">
        <v>0</v>
      </c>
      <c r="M6574" s="15" t="n">
        <v>0</v>
      </c>
      <c r="N6574" s="15" t="n">
        <f aca="false">J6574*K6574</f>
        <v>246.9</v>
      </c>
      <c r="O6574" s="15" t="n">
        <f aca="false">N6574*L6574</f>
        <v>0</v>
      </c>
      <c r="P6574" s="15" t="n">
        <f aca="false">N6574-O6574</f>
        <v>246.9</v>
      </c>
      <c r="Q6574" s="15" t="n">
        <f aca="false">J6574*INDEX(dProdutos!$F$2:$F$47,MATCH(E6574,dProdutos!$A$2:$A$47,0))</f>
        <v>103.61</v>
      </c>
      <c r="R6574" s="15" t="n">
        <f aca="false">IF(I6574="Cancelado",0,P6574-Q6574)</f>
        <v>143.29</v>
      </c>
      <c r="S6574" s="17" t="str">
        <f aca="false">INDEX(dProdutos!$D$2:$D$47,MATCH(E6574,dProdutos!$A$2:$A$47,0))</f>
        <v>Casa</v>
      </c>
    </row>
    <row r="6575" customFormat="false" ht="15" hidden="false" customHeight="false" outlineLevel="0" collapsed="false">
      <c r="A6575" s="17" t="s">
        <v>5532</v>
      </c>
      <c r="B6575" s="17" t="n">
        <v>1</v>
      </c>
      <c r="C6575" s="21" t="n">
        <v>46096</v>
      </c>
      <c r="D6575" s="17" t="s">
        <v>1054</v>
      </c>
      <c r="E6575" s="17" t="s">
        <v>98</v>
      </c>
      <c r="F6575" s="17" t="s">
        <v>1503</v>
      </c>
      <c r="G6575" s="17" t="s">
        <v>59</v>
      </c>
      <c r="H6575" s="17" t="s">
        <v>1537</v>
      </c>
      <c r="I6575" s="17" t="s">
        <v>1524</v>
      </c>
      <c r="J6575" s="17" t="n">
        <v>2</v>
      </c>
      <c r="K6575" s="15" t="n">
        <v>108.9</v>
      </c>
      <c r="L6575" s="22" t="n">
        <v>0.15</v>
      </c>
      <c r="M6575" s="15" t="n">
        <v>14.56</v>
      </c>
      <c r="N6575" s="15" t="n">
        <f aca="false">J6575*K6575</f>
        <v>217.8</v>
      </c>
      <c r="O6575" s="15" t="n">
        <f aca="false">N6575*L6575</f>
        <v>32.67</v>
      </c>
      <c r="P6575" s="15" t="n">
        <f aca="false">N6575-O6575</f>
        <v>185.13</v>
      </c>
      <c r="Q6575" s="15" t="n">
        <f aca="false">J6575*INDEX(dProdutos!$F$2:$F$47,MATCH(E6575,dProdutos!$A$2:$A$47,0))</f>
        <v>85.04</v>
      </c>
      <c r="R6575" s="15" t="n">
        <f aca="false">IF(I6575="Cancelado",0,P6575-Q6575)</f>
        <v>100.09</v>
      </c>
      <c r="S6575" s="17" t="str">
        <f aca="false">INDEX(dProdutos!$D$2:$D$47,MATCH(E6575,dProdutos!$A$2:$A$47,0))</f>
        <v>Moda Feminina</v>
      </c>
    </row>
    <row r="6576" customFormat="false" ht="15" hidden="false" customHeight="false" outlineLevel="0" collapsed="false">
      <c r="A6576" s="17" t="s">
        <v>5532</v>
      </c>
      <c r="B6576" s="17" t="n">
        <v>2</v>
      </c>
      <c r="C6576" s="21" t="n">
        <v>46096</v>
      </c>
      <c r="D6576" s="17" t="s">
        <v>1054</v>
      </c>
      <c r="E6576" s="17" t="s">
        <v>135</v>
      </c>
      <c r="F6576" s="17" t="s">
        <v>1503</v>
      </c>
      <c r="G6576" s="17" t="s">
        <v>59</v>
      </c>
      <c r="H6576" s="17" t="s">
        <v>1537</v>
      </c>
      <c r="I6576" s="17" t="s">
        <v>1524</v>
      </c>
      <c r="J6576" s="17" t="n">
        <v>1</v>
      </c>
      <c r="K6576" s="15" t="n">
        <v>200.9</v>
      </c>
      <c r="L6576" s="22" t="n">
        <v>0</v>
      </c>
      <c r="M6576" s="15" t="n">
        <v>0</v>
      </c>
      <c r="N6576" s="15" t="n">
        <f aca="false">J6576*K6576</f>
        <v>200.9</v>
      </c>
      <c r="O6576" s="15" t="n">
        <f aca="false">N6576*L6576</f>
        <v>0</v>
      </c>
      <c r="P6576" s="15" t="n">
        <f aca="false">N6576-O6576</f>
        <v>200.9</v>
      </c>
      <c r="Q6576" s="15" t="n">
        <f aca="false">J6576*INDEX(dProdutos!$F$2:$F$47,MATCH(E6576,dProdutos!$A$2:$A$47,0))</f>
        <v>80.73</v>
      </c>
      <c r="R6576" s="15" t="n">
        <f aca="false">IF(I6576="Cancelado",0,P6576-Q6576)</f>
        <v>120.17</v>
      </c>
      <c r="S6576" s="17" t="str">
        <f aca="false">INDEX(dProdutos!$D$2:$D$47,MATCH(E6576,dProdutos!$A$2:$A$47,0))</f>
        <v>Calçados</v>
      </c>
    </row>
    <row r="6577" customFormat="false" ht="15" hidden="false" customHeight="false" outlineLevel="0" collapsed="false">
      <c r="A6577" s="17" t="s">
        <v>5533</v>
      </c>
      <c r="B6577" s="17" t="n">
        <v>1</v>
      </c>
      <c r="C6577" s="21" t="n">
        <v>46096</v>
      </c>
      <c r="D6577" s="17" t="s">
        <v>321</v>
      </c>
      <c r="E6577" s="17" t="s">
        <v>88</v>
      </c>
      <c r="F6577" s="17" t="s">
        <v>1495</v>
      </c>
      <c r="G6577" s="17" t="s">
        <v>63</v>
      </c>
      <c r="H6577" s="17" t="s">
        <v>1523</v>
      </c>
      <c r="I6577" s="17" t="s">
        <v>1524</v>
      </c>
      <c r="J6577" s="17" t="n">
        <v>3</v>
      </c>
      <c r="K6577" s="15" t="n">
        <v>170.9</v>
      </c>
      <c r="L6577" s="22" t="n">
        <v>0</v>
      </c>
      <c r="M6577" s="15" t="n">
        <v>22.45</v>
      </c>
      <c r="N6577" s="15" t="n">
        <f aca="false">J6577*K6577</f>
        <v>512.7</v>
      </c>
      <c r="O6577" s="15" t="n">
        <f aca="false">N6577*L6577</f>
        <v>0</v>
      </c>
      <c r="P6577" s="15" t="n">
        <f aca="false">N6577-O6577</f>
        <v>512.7</v>
      </c>
      <c r="Q6577" s="15" t="n">
        <f aca="false">J6577*INDEX(dProdutos!$F$2:$F$47,MATCH(E6577,dProdutos!$A$2:$A$47,0))</f>
        <v>294.42</v>
      </c>
      <c r="R6577" s="15" t="n">
        <f aca="false">IF(I6577="Cancelado",0,P6577-Q6577)</f>
        <v>218.28</v>
      </c>
      <c r="S6577" s="17" t="str">
        <f aca="false">INDEX(dProdutos!$D$2:$D$47,MATCH(E6577,dProdutos!$A$2:$A$47,0))</f>
        <v>Moda Feminina</v>
      </c>
    </row>
    <row r="6578" customFormat="false" ht="15" hidden="false" customHeight="false" outlineLevel="0" collapsed="false">
      <c r="A6578" s="17" t="s">
        <v>5533</v>
      </c>
      <c r="B6578" s="17" t="n">
        <v>2</v>
      </c>
      <c r="C6578" s="21" t="n">
        <v>46096</v>
      </c>
      <c r="D6578" s="17" t="s">
        <v>321</v>
      </c>
      <c r="E6578" s="17" t="s">
        <v>162</v>
      </c>
      <c r="F6578" s="17" t="s">
        <v>1495</v>
      </c>
      <c r="G6578" s="17" t="s">
        <v>63</v>
      </c>
      <c r="H6578" s="17" t="s">
        <v>1523</v>
      </c>
      <c r="I6578" s="17" t="s">
        <v>1524</v>
      </c>
      <c r="J6578" s="17" t="n">
        <v>1</v>
      </c>
      <c r="K6578" s="15" t="n">
        <v>231.9</v>
      </c>
      <c r="L6578" s="22" t="n">
        <v>0</v>
      </c>
      <c r="M6578" s="15" t="n">
        <v>0</v>
      </c>
      <c r="N6578" s="15" t="n">
        <f aca="false">J6578*K6578</f>
        <v>231.9</v>
      </c>
      <c r="O6578" s="15" t="n">
        <f aca="false">N6578*L6578</f>
        <v>0</v>
      </c>
      <c r="P6578" s="15" t="n">
        <f aca="false">N6578-O6578</f>
        <v>231.9</v>
      </c>
      <c r="Q6578" s="15" t="n">
        <f aca="false">J6578*INDEX(dProdutos!$F$2:$F$47,MATCH(E6578,dProdutos!$A$2:$A$47,0))</f>
        <v>134.41</v>
      </c>
      <c r="R6578" s="15" t="n">
        <f aca="false">IF(I6578="Cancelado",0,P6578-Q6578)</f>
        <v>97.49</v>
      </c>
      <c r="S6578" s="17" t="str">
        <f aca="false">INDEX(dProdutos!$D$2:$D$47,MATCH(E6578,dProdutos!$A$2:$A$47,0))</f>
        <v>Casa</v>
      </c>
    </row>
    <row r="6579" customFormat="false" ht="15" hidden="false" customHeight="false" outlineLevel="0" collapsed="false">
      <c r="A6579" s="17" t="s">
        <v>5533</v>
      </c>
      <c r="B6579" s="17" t="n">
        <v>3</v>
      </c>
      <c r="C6579" s="21" t="n">
        <v>46096</v>
      </c>
      <c r="D6579" s="17" t="s">
        <v>321</v>
      </c>
      <c r="E6579" s="17" t="s">
        <v>88</v>
      </c>
      <c r="F6579" s="17" t="s">
        <v>1495</v>
      </c>
      <c r="G6579" s="17" t="s">
        <v>63</v>
      </c>
      <c r="H6579" s="17" t="s">
        <v>1523</v>
      </c>
      <c r="I6579" s="17" t="s">
        <v>1524</v>
      </c>
      <c r="J6579" s="17" t="n">
        <v>1</v>
      </c>
      <c r="K6579" s="15" t="n">
        <v>170.9</v>
      </c>
      <c r="L6579" s="22" t="n">
        <v>0</v>
      </c>
      <c r="M6579" s="15" t="n">
        <v>0</v>
      </c>
      <c r="N6579" s="15" t="n">
        <f aca="false">J6579*K6579</f>
        <v>170.9</v>
      </c>
      <c r="O6579" s="15" t="n">
        <f aca="false">N6579*L6579</f>
        <v>0</v>
      </c>
      <c r="P6579" s="15" t="n">
        <f aca="false">N6579-O6579</f>
        <v>170.9</v>
      </c>
      <c r="Q6579" s="15" t="n">
        <f aca="false">J6579*INDEX(dProdutos!$F$2:$F$47,MATCH(E6579,dProdutos!$A$2:$A$47,0))</f>
        <v>98.14</v>
      </c>
      <c r="R6579" s="15" t="n">
        <f aca="false">IF(I6579="Cancelado",0,P6579-Q6579)</f>
        <v>72.76</v>
      </c>
      <c r="S6579" s="17" t="str">
        <f aca="false">INDEX(dProdutos!$D$2:$D$47,MATCH(E6579,dProdutos!$A$2:$A$47,0))</f>
        <v>Moda Feminina</v>
      </c>
    </row>
    <row r="6580" customFormat="false" ht="15" hidden="false" customHeight="false" outlineLevel="0" collapsed="false">
      <c r="A6580" s="17" t="s">
        <v>5534</v>
      </c>
      <c r="B6580" s="17" t="n">
        <v>1</v>
      </c>
      <c r="C6580" s="21" t="n">
        <v>46096</v>
      </c>
      <c r="D6580" s="17" t="s">
        <v>965</v>
      </c>
      <c r="E6580" s="17" t="s">
        <v>153</v>
      </c>
      <c r="F6580" s="17" t="s">
        <v>1501</v>
      </c>
      <c r="G6580" s="17" t="s">
        <v>60</v>
      </c>
      <c r="H6580" s="17" t="s">
        <v>1523</v>
      </c>
      <c r="I6580" s="17" t="s">
        <v>1524</v>
      </c>
      <c r="J6580" s="17" t="n">
        <v>1</v>
      </c>
      <c r="K6580" s="15" t="n">
        <v>165.9</v>
      </c>
      <c r="L6580" s="22" t="n">
        <v>0.05</v>
      </c>
      <c r="M6580" s="15" t="n">
        <v>16.44</v>
      </c>
      <c r="N6580" s="15" t="n">
        <f aca="false">J6580*K6580</f>
        <v>165.9</v>
      </c>
      <c r="O6580" s="15" t="n">
        <f aca="false">N6580*L6580</f>
        <v>8.295</v>
      </c>
      <c r="P6580" s="15" t="n">
        <f aca="false">N6580-O6580</f>
        <v>157.605</v>
      </c>
      <c r="Q6580" s="15" t="n">
        <f aca="false">J6580*INDEX(dProdutos!$F$2:$F$47,MATCH(E6580,dProdutos!$A$2:$A$47,0))</f>
        <v>67.28</v>
      </c>
      <c r="R6580" s="15" t="n">
        <f aca="false">IF(I6580="Cancelado",0,P6580-Q6580)</f>
        <v>90.325</v>
      </c>
      <c r="S6580" s="17" t="str">
        <f aca="false">INDEX(dProdutos!$D$2:$D$47,MATCH(E6580,dProdutos!$A$2:$A$47,0))</f>
        <v>Acessórios</v>
      </c>
    </row>
    <row r="6581" customFormat="false" ht="15" hidden="false" customHeight="false" outlineLevel="0" collapsed="false">
      <c r="A6581" s="17" t="s">
        <v>5535</v>
      </c>
      <c r="B6581" s="17" t="n">
        <v>1</v>
      </c>
      <c r="C6581" s="21" t="n">
        <v>46096</v>
      </c>
      <c r="D6581" s="17" t="s">
        <v>237</v>
      </c>
      <c r="E6581" s="17" t="s">
        <v>183</v>
      </c>
      <c r="F6581" s="17" t="s">
        <v>1487</v>
      </c>
      <c r="G6581" s="17" t="s">
        <v>59</v>
      </c>
      <c r="H6581" s="17" t="s">
        <v>1523</v>
      </c>
      <c r="I6581" s="17" t="s">
        <v>1524</v>
      </c>
      <c r="J6581" s="17" t="n">
        <v>1</v>
      </c>
      <c r="K6581" s="15" t="n">
        <v>121.9</v>
      </c>
      <c r="L6581" s="22" t="n">
        <v>0</v>
      </c>
      <c r="M6581" s="15" t="n">
        <v>0</v>
      </c>
      <c r="N6581" s="15" t="n">
        <f aca="false">J6581*K6581</f>
        <v>121.9</v>
      </c>
      <c r="O6581" s="15" t="n">
        <f aca="false">N6581*L6581</f>
        <v>0</v>
      </c>
      <c r="P6581" s="15" t="n">
        <f aca="false">N6581-O6581</f>
        <v>121.9</v>
      </c>
      <c r="Q6581" s="15" t="n">
        <f aca="false">J6581*INDEX(dProdutos!$F$2:$F$47,MATCH(E6581,dProdutos!$A$2:$A$47,0))</f>
        <v>52.76</v>
      </c>
      <c r="R6581" s="15" t="n">
        <f aca="false">IF(I6581="Cancelado",0,P6581-Q6581)</f>
        <v>69.14</v>
      </c>
      <c r="S6581" s="17" t="str">
        <f aca="false">INDEX(dProdutos!$D$2:$D$47,MATCH(E6581,dProdutos!$A$2:$A$47,0))</f>
        <v>Eletrônicos</v>
      </c>
    </row>
    <row r="6582" customFormat="false" ht="15" hidden="false" customHeight="false" outlineLevel="0" collapsed="false">
      <c r="A6582" s="17" t="s">
        <v>5536</v>
      </c>
      <c r="B6582" s="17" t="n">
        <v>1</v>
      </c>
      <c r="C6582" s="21" t="n">
        <v>46096</v>
      </c>
      <c r="D6582" s="17" t="s">
        <v>438</v>
      </c>
      <c r="E6582" s="17" t="s">
        <v>192</v>
      </c>
      <c r="F6582" s="17" t="s">
        <v>1490</v>
      </c>
      <c r="G6582" s="17" t="s">
        <v>61</v>
      </c>
      <c r="H6582" s="17" t="s">
        <v>1537</v>
      </c>
      <c r="I6582" s="17" t="s">
        <v>1531</v>
      </c>
      <c r="J6582" s="17" t="n">
        <v>1</v>
      </c>
      <c r="K6582" s="15" t="n">
        <v>245.9</v>
      </c>
      <c r="L6582" s="22" t="n">
        <v>0.05</v>
      </c>
      <c r="M6582" s="15" t="n">
        <v>0</v>
      </c>
      <c r="N6582" s="15" t="n">
        <f aca="false">J6582*K6582</f>
        <v>245.9</v>
      </c>
      <c r="O6582" s="15" t="n">
        <f aca="false">N6582*L6582</f>
        <v>12.295</v>
      </c>
      <c r="P6582" s="15" t="n">
        <f aca="false">N6582-O6582</f>
        <v>233.605</v>
      </c>
      <c r="Q6582" s="15" t="n">
        <f aca="false">J6582*INDEX(dProdutos!$F$2:$F$47,MATCH(E6582,dProdutos!$A$2:$A$47,0))</f>
        <v>107.78</v>
      </c>
      <c r="R6582" s="15" t="n">
        <f aca="false">IF(I6582="Cancelado",0,P6582-Q6582)</f>
        <v>0</v>
      </c>
      <c r="S6582" s="17" t="str">
        <f aca="false">INDEX(dProdutos!$D$2:$D$47,MATCH(E6582,dProdutos!$A$2:$A$47,0))</f>
        <v>Eletrônicos</v>
      </c>
    </row>
    <row r="6583" customFormat="false" ht="15" hidden="false" customHeight="false" outlineLevel="0" collapsed="false">
      <c r="A6583" s="17" t="s">
        <v>5536</v>
      </c>
      <c r="B6583" s="17" t="n">
        <v>2</v>
      </c>
      <c r="C6583" s="21" t="n">
        <v>46096</v>
      </c>
      <c r="D6583" s="17" t="s">
        <v>438</v>
      </c>
      <c r="E6583" s="17" t="s">
        <v>183</v>
      </c>
      <c r="F6583" s="17" t="s">
        <v>1490</v>
      </c>
      <c r="G6583" s="17" t="s">
        <v>61</v>
      </c>
      <c r="H6583" s="17" t="s">
        <v>1537</v>
      </c>
      <c r="I6583" s="17" t="s">
        <v>1531</v>
      </c>
      <c r="J6583" s="17" t="n">
        <v>1</v>
      </c>
      <c r="K6583" s="15" t="n">
        <v>121.9</v>
      </c>
      <c r="L6583" s="22" t="n">
        <v>0.05</v>
      </c>
      <c r="M6583" s="15" t="n">
        <v>0</v>
      </c>
      <c r="N6583" s="15" t="n">
        <f aca="false">J6583*K6583</f>
        <v>121.9</v>
      </c>
      <c r="O6583" s="15" t="n">
        <f aca="false">N6583*L6583</f>
        <v>6.095</v>
      </c>
      <c r="P6583" s="15" t="n">
        <f aca="false">N6583-O6583</f>
        <v>115.805</v>
      </c>
      <c r="Q6583" s="15" t="n">
        <f aca="false">J6583*INDEX(dProdutos!$F$2:$F$47,MATCH(E6583,dProdutos!$A$2:$A$47,0))</f>
        <v>52.76</v>
      </c>
      <c r="R6583" s="15" t="n">
        <f aca="false">IF(I6583="Cancelado",0,P6583-Q6583)</f>
        <v>0</v>
      </c>
      <c r="S6583" s="17" t="str">
        <f aca="false">INDEX(dProdutos!$D$2:$D$47,MATCH(E6583,dProdutos!$A$2:$A$47,0))</f>
        <v>Eletrônicos</v>
      </c>
    </row>
    <row r="6584" customFormat="false" ht="15" hidden="false" customHeight="false" outlineLevel="0" collapsed="false">
      <c r="A6584" s="17" t="s">
        <v>5537</v>
      </c>
      <c r="B6584" s="17" t="n">
        <v>1</v>
      </c>
      <c r="C6584" s="21" t="n">
        <v>46096</v>
      </c>
      <c r="D6584" s="17" t="s">
        <v>1054</v>
      </c>
      <c r="E6584" s="17" t="s">
        <v>156</v>
      </c>
      <c r="F6584" s="17" t="s">
        <v>1501</v>
      </c>
      <c r="G6584" s="17" t="s">
        <v>63</v>
      </c>
      <c r="H6584" s="17" t="s">
        <v>1523</v>
      </c>
      <c r="I6584" s="17" t="s">
        <v>1524</v>
      </c>
      <c r="J6584" s="17" t="n">
        <v>1</v>
      </c>
      <c r="K6584" s="15" t="n">
        <v>192.9</v>
      </c>
      <c r="L6584" s="22" t="n">
        <v>0.2</v>
      </c>
      <c r="M6584" s="15" t="n">
        <v>13.58</v>
      </c>
      <c r="N6584" s="15" t="n">
        <f aca="false">J6584*K6584</f>
        <v>192.9</v>
      </c>
      <c r="O6584" s="15" t="n">
        <f aca="false">N6584*L6584</f>
        <v>38.58</v>
      </c>
      <c r="P6584" s="15" t="n">
        <f aca="false">N6584-O6584</f>
        <v>154.32</v>
      </c>
      <c r="Q6584" s="15" t="n">
        <f aca="false">J6584*INDEX(dProdutos!$F$2:$F$47,MATCH(E6584,dProdutos!$A$2:$A$47,0))</f>
        <v>80.38</v>
      </c>
      <c r="R6584" s="15" t="n">
        <f aca="false">IF(I6584="Cancelado",0,P6584-Q6584)</f>
        <v>73.94</v>
      </c>
      <c r="S6584" s="17" t="str">
        <f aca="false">INDEX(dProdutos!$D$2:$D$47,MATCH(E6584,dProdutos!$A$2:$A$47,0))</f>
        <v>Acessórios</v>
      </c>
    </row>
    <row r="6585" customFormat="false" ht="15" hidden="false" customHeight="false" outlineLevel="0" collapsed="false">
      <c r="A6585" s="17" t="s">
        <v>5538</v>
      </c>
      <c r="B6585" s="17" t="n">
        <v>1</v>
      </c>
      <c r="C6585" s="21" t="n">
        <v>46097</v>
      </c>
      <c r="D6585" s="17" t="s">
        <v>732</v>
      </c>
      <c r="E6585" s="17" t="s">
        <v>192</v>
      </c>
      <c r="F6585" s="17" t="s">
        <v>1493</v>
      </c>
      <c r="G6585" s="17" t="s">
        <v>61</v>
      </c>
      <c r="H6585" s="17" t="s">
        <v>1540</v>
      </c>
      <c r="I6585" s="17" t="s">
        <v>1524</v>
      </c>
      <c r="J6585" s="17" t="n">
        <v>1</v>
      </c>
      <c r="K6585" s="15" t="n">
        <v>245.9</v>
      </c>
      <c r="L6585" s="22" t="n">
        <v>0.05</v>
      </c>
      <c r="M6585" s="15" t="n">
        <v>0</v>
      </c>
      <c r="N6585" s="15" t="n">
        <f aca="false">J6585*K6585</f>
        <v>245.9</v>
      </c>
      <c r="O6585" s="15" t="n">
        <f aca="false">N6585*L6585</f>
        <v>12.295</v>
      </c>
      <c r="P6585" s="15" t="n">
        <f aca="false">N6585-O6585</f>
        <v>233.605</v>
      </c>
      <c r="Q6585" s="15" t="n">
        <f aca="false">J6585*INDEX(dProdutos!$F$2:$F$47,MATCH(E6585,dProdutos!$A$2:$A$47,0))</f>
        <v>107.78</v>
      </c>
      <c r="R6585" s="15" t="n">
        <f aca="false">IF(I6585="Cancelado",0,P6585-Q6585)</f>
        <v>125.825</v>
      </c>
      <c r="S6585" s="17" t="str">
        <f aca="false">INDEX(dProdutos!$D$2:$D$47,MATCH(E6585,dProdutos!$A$2:$A$47,0))</f>
        <v>Eletrônicos</v>
      </c>
    </row>
    <row r="6586" customFormat="false" ht="15" hidden="false" customHeight="false" outlineLevel="0" collapsed="false">
      <c r="A6586" s="17" t="s">
        <v>5539</v>
      </c>
      <c r="B6586" s="17" t="n">
        <v>1</v>
      </c>
      <c r="C6586" s="21" t="n">
        <v>46097</v>
      </c>
      <c r="D6586" s="17" t="s">
        <v>1038</v>
      </c>
      <c r="E6586" s="17" t="s">
        <v>81</v>
      </c>
      <c r="F6586" s="17" t="s">
        <v>1499</v>
      </c>
      <c r="G6586" s="17" t="s">
        <v>59</v>
      </c>
      <c r="H6586" s="17" t="s">
        <v>1540</v>
      </c>
      <c r="I6586" s="17" t="s">
        <v>1531</v>
      </c>
      <c r="J6586" s="17" t="n">
        <v>3</v>
      </c>
      <c r="K6586" s="15" t="n">
        <v>64.9</v>
      </c>
      <c r="L6586" s="22" t="n">
        <v>0.2</v>
      </c>
      <c r="M6586" s="15" t="n">
        <v>20.98</v>
      </c>
      <c r="N6586" s="15" t="n">
        <f aca="false">J6586*K6586</f>
        <v>194.7</v>
      </c>
      <c r="O6586" s="15" t="n">
        <f aca="false">N6586*L6586</f>
        <v>38.94</v>
      </c>
      <c r="P6586" s="15" t="n">
        <f aca="false">N6586-O6586</f>
        <v>155.76</v>
      </c>
      <c r="Q6586" s="15" t="n">
        <f aca="false">J6586*INDEX(dProdutos!$F$2:$F$47,MATCH(E6586,dProdutos!$A$2:$A$47,0))</f>
        <v>78.36</v>
      </c>
      <c r="R6586" s="15" t="n">
        <f aca="false">IF(I6586="Cancelado",0,P6586-Q6586)</f>
        <v>0</v>
      </c>
      <c r="S6586" s="17" t="str">
        <f aca="false">INDEX(dProdutos!$D$2:$D$47,MATCH(E6586,dProdutos!$A$2:$A$47,0))</f>
        <v>Moda Feminina</v>
      </c>
    </row>
    <row r="6587" customFormat="false" ht="15" hidden="false" customHeight="false" outlineLevel="0" collapsed="false">
      <c r="A6587" s="17" t="s">
        <v>5540</v>
      </c>
      <c r="B6587" s="17" t="n">
        <v>1</v>
      </c>
      <c r="C6587" s="21" t="n">
        <v>46097</v>
      </c>
      <c r="D6587" s="17" t="s">
        <v>417</v>
      </c>
      <c r="E6587" s="17" t="s">
        <v>174</v>
      </c>
      <c r="F6587" s="17" t="s">
        <v>1490</v>
      </c>
      <c r="G6587" s="17" t="s">
        <v>61</v>
      </c>
      <c r="H6587" s="17" t="s">
        <v>1527</v>
      </c>
      <c r="I6587" s="17" t="s">
        <v>1524</v>
      </c>
      <c r="J6587" s="17" t="n">
        <v>2</v>
      </c>
      <c r="K6587" s="15" t="n">
        <v>250.9</v>
      </c>
      <c r="L6587" s="22" t="n">
        <v>0</v>
      </c>
      <c r="M6587" s="15" t="n">
        <v>0</v>
      </c>
      <c r="N6587" s="15" t="n">
        <f aca="false">J6587*K6587</f>
        <v>501.8</v>
      </c>
      <c r="O6587" s="15" t="n">
        <f aca="false">N6587*L6587</f>
        <v>0</v>
      </c>
      <c r="P6587" s="15" t="n">
        <f aca="false">N6587-O6587</f>
        <v>501.8</v>
      </c>
      <c r="Q6587" s="15" t="n">
        <f aca="false">J6587*INDEX(dProdutos!$F$2:$F$47,MATCH(E6587,dProdutos!$A$2:$A$47,0))</f>
        <v>302.56</v>
      </c>
      <c r="R6587" s="15" t="n">
        <f aca="false">IF(I6587="Cancelado",0,P6587-Q6587)</f>
        <v>199.24</v>
      </c>
      <c r="S6587" s="17" t="str">
        <f aca="false">INDEX(dProdutos!$D$2:$D$47,MATCH(E6587,dProdutos!$A$2:$A$47,0))</f>
        <v>Casa</v>
      </c>
    </row>
    <row r="6588" customFormat="false" ht="15" hidden="false" customHeight="false" outlineLevel="0" collapsed="false">
      <c r="A6588" s="17" t="s">
        <v>5540</v>
      </c>
      <c r="B6588" s="17" t="n">
        <v>2</v>
      </c>
      <c r="C6588" s="21" t="n">
        <v>46097</v>
      </c>
      <c r="D6588" s="17" t="s">
        <v>417</v>
      </c>
      <c r="E6588" s="17" t="s">
        <v>186</v>
      </c>
      <c r="F6588" s="17" t="s">
        <v>1490</v>
      </c>
      <c r="G6588" s="17" t="s">
        <v>61</v>
      </c>
      <c r="H6588" s="17" t="s">
        <v>1527</v>
      </c>
      <c r="I6588" s="17" t="s">
        <v>1524</v>
      </c>
      <c r="J6588" s="17" t="n">
        <v>1</v>
      </c>
      <c r="K6588" s="15" t="n">
        <v>120.9</v>
      </c>
      <c r="L6588" s="22" t="n">
        <v>0</v>
      </c>
      <c r="M6588" s="15" t="n">
        <v>0</v>
      </c>
      <c r="N6588" s="15" t="n">
        <f aca="false">J6588*K6588</f>
        <v>120.9</v>
      </c>
      <c r="O6588" s="15" t="n">
        <f aca="false">N6588*L6588</f>
        <v>0</v>
      </c>
      <c r="P6588" s="15" t="n">
        <f aca="false">N6588-O6588</f>
        <v>120.9</v>
      </c>
      <c r="Q6588" s="15" t="n">
        <f aca="false">J6588*INDEX(dProdutos!$F$2:$F$47,MATCH(E6588,dProdutos!$A$2:$A$47,0))</f>
        <v>72.21</v>
      </c>
      <c r="R6588" s="15" t="n">
        <f aca="false">IF(I6588="Cancelado",0,P6588-Q6588)</f>
        <v>48.69</v>
      </c>
      <c r="S6588" s="17" t="str">
        <f aca="false">INDEX(dProdutos!$D$2:$D$47,MATCH(E6588,dProdutos!$A$2:$A$47,0))</f>
        <v>Eletrônicos</v>
      </c>
    </row>
    <row r="6589" customFormat="false" ht="15" hidden="false" customHeight="false" outlineLevel="0" collapsed="false">
      <c r="A6589" s="17" t="s">
        <v>5541</v>
      </c>
      <c r="B6589" s="17" t="n">
        <v>1</v>
      </c>
      <c r="C6589" s="21" t="n">
        <v>46097</v>
      </c>
      <c r="D6589" s="17" t="s">
        <v>1310</v>
      </c>
      <c r="E6589" s="17" t="s">
        <v>88</v>
      </c>
      <c r="F6589" s="17" t="s">
        <v>1493</v>
      </c>
      <c r="G6589" s="17" t="s">
        <v>60</v>
      </c>
      <c r="H6589" s="17" t="s">
        <v>1523</v>
      </c>
      <c r="I6589" s="17" t="s">
        <v>1524</v>
      </c>
      <c r="J6589" s="17" t="n">
        <v>1</v>
      </c>
      <c r="K6589" s="15" t="n">
        <v>170.9</v>
      </c>
      <c r="L6589" s="22" t="n">
        <v>0</v>
      </c>
      <c r="M6589" s="15" t="n">
        <v>24.42</v>
      </c>
      <c r="N6589" s="15" t="n">
        <f aca="false">J6589*K6589</f>
        <v>170.9</v>
      </c>
      <c r="O6589" s="15" t="n">
        <f aca="false">N6589*L6589</f>
        <v>0</v>
      </c>
      <c r="P6589" s="15" t="n">
        <f aca="false">N6589-O6589</f>
        <v>170.9</v>
      </c>
      <c r="Q6589" s="15" t="n">
        <f aca="false">J6589*INDEX(dProdutos!$F$2:$F$47,MATCH(E6589,dProdutos!$A$2:$A$47,0))</f>
        <v>98.14</v>
      </c>
      <c r="R6589" s="15" t="n">
        <f aca="false">IF(I6589="Cancelado",0,P6589-Q6589)</f>
        <v>72.76</v>
      </c>
      <c r="S6589" s="17" t="str">
        <f aca="false">INDEX(dProdutos!$D$2:$D$47,MATCH(E6589,dProdutos!$A$2:$A$47,0))</f>
        <v>Moda Feminina</v>
      </c>
    </row>
    <row r="6590" customFormat="false" ht="15" hidden="false" customHeight="false" outlineLevel="0" collapsed="false">
      <c r="A6590" s="17" t="s">
        <v>5542</v>
      </c>
      <c r="B6590" s="17" t="n">
        <v>1</v>
      </c>
      <c r="C6590" s="21" t="n">
        <v>46097</v>
      </c>
      <c r="D6590" s="17" t="s">
        <v>1138</v>
      </c>
      <c r="E6590" s="17" t="s">
        <v>189</v>
      </c>
      <c r="F6590" s="17" t="s">
        <v>1497</v>
      </c>
      <c r="G6590" s="17" t="s">
        <v>60</v>
      </c>
      <c r="H6590" s="17" t="s">
        <v>1523</v>
      </c>
      <c r="I6590" s="17" t="s">
        <v>1524</v>
      </c>
      <c r="J6590" s="17" t="n">
        <v>1</v>
      </c>
      <c r="K6590" s="15" t="n">
        <v>138.9</v>
      </c>
      <c r="L6590" s="22" t="n">
        <v>0.05</v>
      </c>
      <c r="M6590" s="15" t="n">
        <v>28.12</v>
      </c>
      <c r="N6590" s="15" t="n">
        <f aca="false">J6590*K6590</f>
        <v>138.9</v>
      </c>
      <c r="O6590" s="15" t="n">
        <f aca="false">N6590*L6590</f>
        <v>6.945</v>
      </c>
      <c r="P6590" s="15" t="n">
        <f aca="false">N6590-O6590</f>
        <v>131.955</v>
      </c>
      <c r="Q6590" s="15" t="n">
        <f aca="false">J6590*INDEX(dProdutos!$F$2:$F$47,MATCH(E6590,dProdutos!$A$2:$A$47,0))</f>
        <v>68.96</v>
      </c>
      <c r="R6590" s="15" t="n">
        <f aca="false">IF(I6590="Cancelado",0,P6590-Q6590)</f>
        <v>62.995</v>
      </c>
      <c r="S6590" s="17" t="str">
        <f aca="false">INDEX(dProdutos!$D$2:$D$47,MATCH(E6590,dProdutos!$A$2:$A$47,0))</f>
        <v>Eletrônicos</v>
      </c>
    </row>
    <row r="6591" customFormat="false" ht="15" hidden="false" customHeight="false" outlineLevel="0" collapsed="false">
      <c r="A6591" s="17" t="s">
        <v>5542</v>
      </c>
      <c r="B6591" s="17" t="n">
        <v>2</v>
      </c>
      <c r="C6591" s="21" t="n">
        <v>46097</v>
      </c>
      <c r="D6591" s="17" t="s">
        <v>1138</v>
      </c>
      <c r="E6591" s="17" t="s">
        <v>165</v>
      </c>
      <c r="F6591" s="17" t="s">
        <v>1497</v>
      </c>
      <c r="G6591" s="17" t="s">
        <v>60</v>
      </c>
      <c r="H6591" s="17" t="s">
        <v>1523</v>
      </c>
      <c r="I6591" s="17" t="s">
        <v>1524</v>
      </c>
      <c r="J6591" s="17" t="n">
        <v>1</v>
      </c>
      <c r="K6591" s="15" t="n">
        <v>231.9</v>
      </c>
      <c r="L6591" s="22" t="n">
        <v>0</v>
      </c>
      <c r="M6591" s="15" t="n">
        <v>0</v>
      </c>
      <c r="N6591" s="15" t="n">
        <f aca="false">J6591*K6591</f>
        <v>231.9</v>
      </c>
      <c r="O6591" s="15" t="n">
        <f aca="false">N6591*L6591</f>
        <v>0</v>
      </c>
      <c r="P6591" s="15" t="n">
        <f aca="false">N6591-O6591</f>
        <v>231.9</v>
      </c>
      <c r="Q6591" s="15" t="n">
        <f aca="false">J6591*INDEX(dProdutos!$F$2:$F$47,MATCH(E6591,dProdutos!$A$2:$A$47,0))</f>
        <v>140.83</v>
      </c>
      <c r="R6591" s="15" t="n">
        <f aca="false">IF(I6591="Cancelado",0,P6591-Q6591)</f>
        <v>91.07</v>
      </c>
      <c r="S6591" s="17" t="str">
        <f aca="false">INDEX(dProdutos!$D$2:$D$47,MATCH(E6591,dProdutos!$A$2:$A$47,0))</f>
        <v>Casa</v>
      </c>
    </row>
    <row r="6592" customFormat="false" ht="15" hidden="false" customHeight="false" outlineLevel="0" collapsed="false">
      <c r="A6592" s="17" t="s">
        <v>5542</v>
      </c>
      <c r="B6592" s="17" t="n">
        <v>3</v>
      </c>
      <c r="C6592" s="21" t="n">
        <v>46097</v>
      </c>
      <c r="D6592" s="17" t="s">
        <v>1138</v>
      </c>
      <c r="E6592" s="17" t="s">
        <v>165</v>
      </c>
      <c r="F6592" s="17" t="s">
        <v>1497</v>
      </c>
      <c r="G6592" s="17" t="s">
        <v>60</v>
      </c>
      <c r="H6592" s="17" t="s">
        <v>1523</v>
      </c>
      <c r="I6592" s="17" t="s">
        <v>1524</v>
      </c>
      <c r="J6592" s="17" t="n">
        <v>2</v>
      </c>
      <c r="K6592" s="15" t="n">
        <v>231.9</v>
      </c>
      <c r="L6592" s="22" t="n">
        <v>0</v>
      </c>
      <c r="M6592" s="15" t="n">
        <v>0</v>
      </c>
      <c r="N6592" s="15" t="n">
        <f aca="false">J6592*K6592</f>
        <v>463.8</v>
      </c>
      <c r="O6592" s="15" t="n">
        <f aca="false">N6592*L6592</f>
        <v>0</v>
      </c>
      <c r="P6592" s="15" t="n">
        <f aca="false">N6592-O6592</f>
        <v>463.8</v>
      </c>
      <c r="Q6592" s="15" t="n">
        <f aca="false">J6592*INDEX(dProdutos!$F$2:$F$47,MATCH(E6592,dProdutos!$A$2:$A$47,0))</f>
        <v>281.66</v>
      </c>
      <c r="R6592" s="15" t="n">
        <f aca="false">IF(I6592="Cancelado",0,P6592-Q6592)</f>
        <v>182.14</v>
      </c>
      <c r="S6592" s="17" t="str">
        <f aca="false">INDEX(dProdutos!$D$2:$D$47,MATCH(E6592,dProdutos!$A$2:$A$47,0))</f>
        <v>Casa</v>
      </c>
    </row>
    <row r="6593" customFormat="false" ht="15" hidden="false" customHeight="false" outlineLevel="0" collapsed="false">
      <c r="A6593" s="17" t="s">
        <v>5542</v>
      </c>
      <c r="B6593" s="17" t="n">
        <v>4</v>
      </c>
      <c r="C6593" s="21" t="n">
        <v>46097</v>
      </c>
      <c r="D6593" s="17" t="s">
        <v>1138</v>
      </c>
      <c r="E6593" s="17" t="s">
        <v>141</v>
      </c>
      <c r="F6593" s="17" t="s">
        <v>1497</v>
      </c>
      <c r="G6593" s="17" t="s">
        <v>60</v>
      </c>
      <c r="H6593" s="17" t="s">
        <v>1523</v>
      </c>
      <c r="I6593" s="17" t="s">
        <v>1524</v>
      </c>
      <c r="J6593" s="17" t="n">
        <v>1</v>
      </c>
      <c r="K6593" s="15" t="n">
        <v>131.9</v>
      </c>
      <c r="L6593" s="22" t="n">
        <v>0</v>
      </c>
      <c r="M6593" s="15" t="n">
        <v>0</v>
      </c>
      <c r="N6593" s="15" t="n">
        <f aca="false">J6593*K6593</f>
        <v>131.9</v>
      </c>
      <c r="O6593" s="15" t="n">
        <f aca="false">N6593*L6593</f>
        <v>0</v>
      </c>
      <c r="P6593" s="15" t="n">
        <f aca="false">N6593-O6593</f>
        <v>131.9</v>
      </c>
      <c r="Q6593" s="15" t="n">
        <f aca="false">J6593*INDEX(dProdutos!$F$2:$F$47,MATCH(E6593,dProdutos!$A$2:$A$47,0))</f>
        <v>81.66</v>
      </c>
      <c r="R6593" s="15" t="n">
        <f aca="false">IF(I6593="Cancelado",0,P6593-Q6593)</f>
        <v>50.24</v>
      </c>
      <c r="S6593" s="17" t="str">
        <f aca="false">INDEX(dProdutos!$D$2:$D$47,MATCH(E6593,dProdutos!$A$2:$A$47,0))</f>
        <v>Acessórios</v>
      </c>
    </row>
    <row r="6594" customFormat="false" ht="15" hidden="false" customHeight="false" outlineLevel="0" collapsed="false">
      <c r="A6594" s="17" t="s">
        <v>5543</v>
      </c>
      <c r="B6594" s="17" t="n">
        <v>1</v>
      </c>
      <c r="C6594" s="21" t="n">
        <v>46097</v>
      </c>
      <c r="D6594" s="17" t="s">
        <v>1433</v>
      </c>
      <c r="E6594" s="17" t="s">
        <v>165</v>
      </c>
      <c r="F6594" s="17" t="s">
        <v>1497</v>
      </c>
      <c r="G6594" s="17" t="s">
        <v>60</v>
      </c>
      <c r="H6594" s="17" t="s">
        <v>1527</v>
      </c>
      <c r="I6594" s="17" t="s">
        <v>1524</v>
      </c>
      <c r="J6594" s="17" t="n">
        <v>2</v>
      </c>
      <c r="K6594" s="15" t="n">
        <v>231.9</v>
      </c>
      <c r="L6594" s="22" t="n">
        <v>0.05</v>
      </c>
      <c r="M6594" s="15" t="n">
        <v>22.16</v>
      </c>
      <c r="N6594" s="15" t="n">
        <f aca="false">J6594*K6594</f>
        <v>463.8</v>
      </c>
      <c r="O6594" s="15" t="n">
        <f aca="false">N6594*L6594</f>
        <v>23.19</v>
      </c>
      <c r="P6594" s="15" t="n">
        <f aca="false">N6594-O6594</f>
        <v>440.61</v>
      </c>
      <c r="Q6594" s="15" t="n">
        <f aca="false">J6594*INDEX(dProdutos!$F$2:$F$47,MATCH(E6594,dProdutos!$A$2:$A$47,0))</f>
        <v>281.66</v>
      </c>
      <c r="R6594" s="15" t="n">
        <f aca="false">IF(I6594="Cancelado",0,P6594-Q6594)</f>
        <v>158.95</v>
      </c>
      <c r="S6594" s="17" t="str">
        <f aca="false">INDEX(dProdutos!$D$2:$D$47,MATCH(E6594,dProdutos!$A$2:$A$47,0))</f>
        <v>Casa</v>
      </c>
    </row>
    <row r="6595" customFormat="false" ht="15" hidden="false" customHeight="false" outlineLevel="0" collapsed="false">
      <c r="A6595" s="17" t="s">
        <v>5544</v>
      </c>
      <c r="B6595" s="17" t="n">
        <v>1</v>
      </c>
      <c r="C6595" s="21" t="n">
        <v>46097</v>
      </c>
      <c r="D6595" s="17" t="s">
        <v>261</v>
      </c>
      <c r="E6595" s="17" t="s">
        <v>174</v>
      </c>
      <c r="F6595" s="17" t="s">
        <v>1487</v>
      </c>
      <c r="G6595" s="17" t="s">
        <v>61</v>
      </c>
      <c r="H6595" s="17" t="s">
        <v>1537</v>
      </c>
      <c r="I6595" s="17" t="s">
        <v>1524</v>
      </c>
      <c r="J6595" s="17" t="n">
        <v>2</v>
      </c>
      <c r="K6595" s="15" t="n">
        <v>250.9</v>
      </c>
      <c r="L6595" s="22" t="n">
        <v>0.05</v>
      </c>
      <c r="M6595" s="15" t="n">
        <v>14.7</v>
      </c>
      <c r="N6595" s="15" t="n">
        <f aca="false">J6595*K6595</f>
        <v>501.8</v>
      </c>
      <c r="O6595" s="15" t="n">
        <f aca="false">N6595*L6595</f>
        <v>25.09</v>
      </c>
      <c r="P6595" s="15" t="n">
        <f aca="false">N6595-O6595</f>
        <v>476.71</v>
      </c>
      <c r="Q6595" s="15" t="n">
        <f aca="false">J6595*INDEX(dProdutos!$F$2:$F$47,MATCH(E6595,dProdutos!$A$2:$A$47,0))</f>
        <v>302.56</v>
      </c>
      <c r="R6595" s="15" t="n">
        <f aca="false">IF(I6595="Cancelado",0,P6595-Q6595)</f>
        <v>174.15</v>
      </c>
      <c r="S6595" s="17" t="str">
        <f aca="false">INDEX(dProdutos!$D$2:$D$47,MATCH(E6595,dProdutos!$A$2:$A$47,0))</f>
        <v>Casa</v>
      </c>
    </row>
    <row r="6596" customFormat="false" ht="15" hidden="false" customHeight="false" outlineLevel="0" collapsed="false">
      <c r="A6596" s="17" t="s">
        <v>5544</v>
      </c>
      <c r="B6596" s="17" t="n">
        <v>2</v>
      </c>
      <c r="C6596" s="21" t="n">
        <v>46097</v>
      </c>
      <c r="D6596" s="17" t="s">
        <v>261</v>
      </c>
      <c r="E6596" s="17" t="s">
        <v>105</v>
      </c>
      <c r="F6596" s="17" t="s">
        <v>1487</v>
      </c>
      <c r="G6596" s="17" t="s">
        <v>61</v>
      </c>
      <c r="H6596" s="17" t="s">
        <v>1537</v>
      </c>
      <c r="I6596" s="17" t="s">
        <v>1524</v>
      </c>
      <c r="J6596" s="17" t="n">
        <v>1</v>
      </c>
      <c r="K6596" s="15" t="n">
        <v>175.9</v>
      </c>
      <c r="L6596" s="22" t="n">
        <v>0.1</v>
      </c>
      <c r="M6596" s="15" t="n">
        <v>0</v>
      </c>
      <c r="N6596" s="15" t="n">
        <f aca="false">J6596*K6596</f>
        <v>175.9</v>
      </c>
      <c r="O6596" s="15" t="n">
        <f aca="false">N6596*L6596</f>
        <v>17.59</v>
      </c>
      <c r="P6596" s="15" t="n">
        <f aca="false">N6596-O6596</f>
        <v>158.31</v>
      </c>
      <c r="Q6596" s="15" t="n">
        <f aca="false">J6596*INDEX(dProdutos!$F$2:$F$47,MATCH(E6596,dProdutos!$A$2:$A$47,0))</f>
        <v>96.59</v>
      </c>
      <c r="R6596" s="15" t="n">
        <f aca="false">IF(I6596="Cancelado",0,P6596-Q6596)</f>
        <v>61.72</v>
      </c>
      <c r="S6596" s="17" t="str">
        <f aca="false">INDEX(dProdutos!$D$2:$D$47,MATCH(E6596,dProdutos!$A$2:$A$47,0))</f>
        <v>Moda Masculina</v>
      </c>
    </row>
    <row r="6597" customFormat="false" ht="15" hidden="false" customHeight="false" outlineLevel="0" collapsed="false">
      <c r="A6597" s="17" t="s">
        <v>5545</v>
      </c>
      <c r="B6597" s="17" t="n">
        <v>1</v>
      </c>
      <c r="C6597" s="21" t="n">
        <v>46097</v>
      </c>
      <c r="D6597" s="17" t="s">
        <v>1238</v>
      </c>
      <c r="E6597" s="17" t="s">
        <v>135</v>
      </c>
      <c r="F6597" s="17" t="s">
        <v>1487</v>
      </c>
      <c r="G6597" s="17" t="s">
        <v>62</v>
      </c>
      <c r="H6597" s="17" t="s">
        <v>1537</v>
      </c>
      <c r="I6597" s="17" t="s">
        <v>1524</v>
      </c>
      <c r="J6597" s="17" t="n">
        <v>1</v>
      </c>
      <c r="K6597" s="15" t="n">
        <v>200.9</v>
      </c>
      <c r="L6597" s="22" t="n">
        <v>0</v>
      </c>
      <c r="M6597" s="15" t="n">
        <v>30.3</v>
      </c>
      <c r="N6597" s="15" t="n">
        <f aca="false">J6597*K6597</f>
        <v>200.9</v>
      </c>
      <c r="O6597" s="15" t="n">
        <f aca="false">N6597*L6597</f>
        <v>0</v>
      </c>
      <c r="P6597" s="15" t="n">
        <f aca="false">N6597-O6597</f>
        <v>200.9</v>
      </c>
      <c r="Q6597" s="15" t="n">
        <f aca="false">J6597*INDEX(dProdutos!$F$2:$F$47,MATCH(E6597,dProdutos!$A$2:$A$47,0))</f>
        <v>80.73</v>
      </c>
      <c r="R6597" s="15" t="n">
        <f aca="false">IF(I6597="Cancelado",0,P6597-Q6597)</f>
        <v>120.17</v>
      </c>
      <c r="S6597" s="17" t="str">
        <f aca="false">INDEX(dProdutos!$D$2:$D$47,MATCH(E6597,dProdutos!$A$2:$A$47,0))</f>
        <v>Calçados</v>
      </c>
    </row>
    <row r="6598" customFormat="false" ht="15" hidden="false" customHeight="false" outlineLevel="0" collapsed="false">
      <c r="A6598" s="17" t="s">
        <v>5546</v>
      </c>
      <c r="B6598" s="17" t="n">
        <v>1</v>
      </c>
      <c r="C6598" s="21" t="n">
        <v>46097</v>
      </c>
      <c r="D6598" s="17" t="s">
        <v>795</v>
      </c>
      <c r="E6598" s="17" t="s">
        <v>213</v>
      </c>
      <c r="F6598" s="17" t="s">
        <v>1490</v>
      </c>
      <c r="G6598" s="17" t="s">
        <v>60</v>
      </c>
      <c r="H6598" s="17" t="s">
        <v>1523</v>
      </c>
      <c r="I6598" s="17" t="s">
        <v>1524</v>
      </c>
      <c r="J6598" s="17" t="n">
        <v>1</v>
      </c>
      <c r="K6598" s="15" t="n">
        <v>153.9</v>
      </c>
      <c r="L6598" s="22" t="n">
        <v>0</v>
      </c>
      <c r="M6598" s="15" t="n">
        <v>0</v>
      </c>
      <c r="N6598" s="15" t="n">
        <f aca="false">J6598*K6598</f>
        <v>153.9</v>
      </c>
      <c r="O6598" s="15" t="n">
        <f aca="false">N6598*L6598</f>
        <v>0</v>
      </c>
      <c r="P6598" s="15" t="n">
        <f aca="false">N6598-O6598</f>
        <v>153.9</v>
      </c>
      <c r="Q6598" s="15" t="n">
        <f aca="false">J6598*INDEX(dProdutos!$F$2:$F$47,MATCH(E6598,dProdutos!$A$2:$A$47,0))</f>
        <v>90.42</v>
      </c>
      <c r="R6598" s="15" t="n">
        <f aca="false">IF(I6598="Cancelado",0,P6598-Q6598)</f>
        <v>63.48</v>
      </c>
      <c r="S6598" s="17" t="str">
        <f aca="false">INDEX(dProdutos!$D$2:$D$47,MATCH(E6598,dProdutos!$A$2:$A$47,0))</f>
        <v>Beleza</v>
      </c>
    </row>
    <row r="6599" customFormat="false" ht="15" hidden="false" customHeight="false" outlineLevel="0" collapsed="false">
      <c r="A6599" s="17" t="s">
        <v>5546</v>
      </c>
      <c r="B6599" s="17" t="n">
        <v>2</v>
      </c>
      <c r="C6599" s="21" t="n">
        <v>46097</v>
      </c>
      <c r="D6599" s="17" t="s">
        <v>795</v>
      </c>
      <c r="E6599" s="17" t="s">
        <v>198</v>
      </c>
      <c r="F6599" s="17" t="s">
        <v>1490</v>
      </c>
      <c r="G6599" s="17" t="s">
        <v>60</v>
      </c>
      <c r="H6599" s="17" t="s">
        <v>1523</v>
      </c>
      <c r="I6599" s="17" t="s">
        <v>1524</v>
      </c>
      <c r="J6599" s="17" t="n">
        <v>2</v>
      </c>
      <c r="K6599" s="15" t="n">
        <v>253.9</v>
      </c>
      <c r="L6599" s="22" t="n">
        <v>0.05</v>
      </c>
      <c r="M6599" s="15" t="n">
        <v>0</v>
      </c>
      <c r="N6599" s="15" t="n">
        <f aca="false">J6599*K6599</f>
        <v>507.8</v>
      </c>
      <c r="O6599" s="15" t="n">
        <f aca="false">N6599*L6599</f>
        <v>25.39</v>
      </c>
      <c r="P6599" s="15" t="n">
        <f aca="false">N6599-O6599</f>
        <v>482.41</v>
      </c>
      <c r="Q6599" s="15" t="n">
        <f aca="false">J6599*INDEX(dProdutos!$F$2:$F$47,MATCH(E6599,dProdutos!$A$2:$A$47,0))</f>
        <v>199.56</v>
      </c>
      <c r="R6599" s="15" t="n">
        <f aca="false">IF(I6599="Cancelado",0,P6599-Q6599)</f>
        <v>282.85</v>
      </c>
      <c r="S6599" s="17" t="str">
        <f aca="false">INDEX(dProdutos!$D$2:$D$47,MATCH(E6599,dProdutos!$A$2:$A$47,0))</f>
        <v>Beleza</v>
      </c>
    </row>
    <row r="6600" customFormat="false" ht="15" hidden="false" customHeight="false" outlineLevel="0" collapsed="false">
      <c r="A6600" s="17" t="s">
        <v>5546</v>
      </c>
      <c r="B6600" s="17" t="n">
        <v>3</v>
      </c>
      <c r="C6600" s="21" t="n">
        <v>46097</v>
      </c>
      <c r="D6600" s="17" t="s">
        <v>795</v>
      </c>
      <c r="E6600" s="17" t="s">
        <v>95</v>
      </c>
      <c r="F6600" s="17" t="s">
        <v>1490</v>
      </c>
      <c r="G6600" s="17" t="s">
        <v>60</v>
      </c>
      <c r="H6600" s="17" t="s">
        <v>1523</v>
      </c>
      <c r="I6600" s="17" t="s">
        <v>1524</v>
      </c>
      <c r="J6600" s="17" t="n">
        <v>1</v>
      </c>
      <c r="K6600" s="15" t="n">
        <v>77.9</v>
      </c>
      <c r="L6600" s="22" t="n">
        <v>0.1</v>
      </c>
      <c r="M6600" s="15" t="n">
        <v>0</v>
      </c>
      <c r="N6600" s="15" t="n">
        <f aca="false">J6600*K6600</f>
        <v>77.9</v>
      </c>
      <c r="O6600" s="15" t="n">
        <f aca="false">N6600*L6600</f>
        <v>7.79</v>
      </c>
      <c r="P6600" s="15" t="n">
        <f aca="false">N6600-O6600</f>
        <v>70.11</v>
      </c>
      <c r="Q6600" s="15" t="n">
        <f aca="false">J6600*INDEX(dProdutos!$F$2:$F$47,MATCH(E6600,dProdutos!$A$2:$A$47,0))</f>
        <v>36.71</v>
      </c>
      <c r="R6600" s="15" t="n">
        <f aca="false">IF(I6600="Cancelado",0,P6600-Q6600)</f>
        <v>33.4</v>
      </c>
      <c r="S6600" s="17" t="str">
        <f aca="false">INDEX(dProdutos!$D$2:$D$47,MATCH(E6600,dProdutos!$A$2:$A$47,0))</f>
        <v>Moda Feminina</v>
      </c>
    </row>
    <row r="6601" customFormat="false" ht="15" hidden="false" customHeight="false" outlineLevel="0" collapsed="false">
      <c r="A6601" s="17" t="s">
        <v>5546</v>
      </c>
      <c r="B6601" s="17" t="n">
        <v>4</v>
      </c>
      <c r="C6601" s="21" t="n">
        <v>46097</v>
      </c>
      <c r="D6601" s="17" t="s">
        <v>795</v>
      </c>
      <c r="E6601" s="17" t="s">
        <v>105</v>
      </c>
      <c r="F6601" s="17" t="s">
        <v>1490</v>
      </c>
      <c r="G6601" s="17" t="s">
        <v>60</v>
      </c>
      <c r="H6601" s="17" t="s">
        <v>1523</v>
      </c>
      <c r="I6601" s="17" t="s">
        <v>1524</v>
      </c>
      <c r="J6601" s="17" t="n">
        <v>1</v>
      </c>
      <c r="K6601" s="15" t="n">
        <v>175.9</v>
      </c>
      <c r="L6601" s="22" t="n">
        <v>0.15</v>
      </c>
      <c r="M6601" s="15" t="n">
        <v>0</v>
      </c>
      <c r="N6601" s="15" t="n">
        <f aca="false">J6601*K6601</f>
        <v>175.9</v>
      </c>
      <c r="O6601" s="15" t="n">
        <f aca="false">N6601*L6601</f>
        <v>26.385</v>
      </c>
      <c r="P6601" s="15" t="n">
        <f aca="false">N6601-O6601</f>
        <v>149.515</v>
      </c>
      <c r="Q6601" s="15" t="n">
        <f aca="false">J6601*INDEX(dProdutos!$F$2:$F$47,MATCH(E6601,dProdutos!$A$2:$A$47,0))</f>
        <v>96.59</v>
      </c>
      <c r="R6601" s="15" t="n">
        <f aca="false">IF(I6601="Cancelado",0,P6601-Q6601)</f>
        <v>52.925</v>
      </c>
      <c r="S6601" s="17" t="str">
        <f aca="false">INDEX(dProdutos!$D$2:$D$47,MATCH(E6601,dProdutos!$A$2:$A$47,0))</f>
        <v>Moda Masculina</v>
      </c>
    </row>
    <row r="6602" customFormat="false" ht="15" hidden="false" customHeight="false" outlineLevel="0" collapsed="false">
      <c r="A6602" s="17" t="s">
        <v>5547</v>
      </c>
      <c r="B6602" s="17" t="n">
        <v>1</v>
      </c>
      <c r="C6602" s="21" t="n">
        <v>46097</v>
      </c>
      <c r="D6602" s="17" t="s">
        <v>505</v>
      </c>
      <c r="E6602" s="17" t="s">
        <v>177</v>
      </c>
      <c r="F6602" s="17" t="s">
        <v>1503</v>
      </c>
      <c r="G6602" s="17" t="s">
        <v>62</v>
      </c>
      <c r="H6602" s="17" t="s">
        <v>1527</v>
      </c>
      <c r="I6602" s="17" t="s">
        <v>1524</v>
      </c>
      <c r="J6602" s="17" t="n">
        <v>1</v>
      </c>
      <c r="K6602" s="15" t="n">
        <v>257.9</v>
      </c>
      <c r="L6602" s="22" t="n">
        <v>0</v>
      </c>
      <c r="M6602" s="15" t="n">
        <v>18.24</v>
      </c>
      <c r="N6602" s="15" t="n">
        <f aca="false">J6602*K6602</f>
        <v>257.9</v>
      </c>
      <c r="O6602" s="15" t="n">
        <f aca="false">N6602*L6602</f>
        <v>0</v>
      </c>
      <c r="P6602" s="15" t="n">
        <f aca="false">N6602-O6602</f>
        <v>257.9</v>
      </c>
      <c r="Q6602" s="15" t="n">
        <f aca="false">J6602*INDEX(dProdutos!$F$2:$F$47,MATCH(E6602,dProdutos!$A$2:$A$47,0))</f>
        <v>138.23</v>
      </c>
      <c r="R6602" s="15" t="n">
        <f aca="false">IF(I6602="Cancelado",0,P6602-Q6602)</f>
        <v>119.67</v>
      </c>
      <c r="S6602" s="17" t="str">
        <f aca="false">INDEX(dProdutos!$D$2:$D$47,MATCH(E6602,dProdutos!$A$2:$A$47,0))</f>
        <v>Casa</v>
      </c>
    </row>
    <row r="6603" customFormat="false" ht="15" hidden="false" customHeight="false" outlineLevel="0" collapsed="false">
      <c r="A6603" s="17" t="s">
        <v>5547</v>
      </c>
      <c r="B6603" s="17" t="n">
        <v>2</v>
      </c>
      <c r="C6603" s="21" t="n">
        <v>46097</v>
      </c>
      <c r="D6603" s="17" t="s">
        <v>505</v>
      </c>
      <c r="E6603" s="17" t="s">
        <v>129</v>
      </c>
      <c r="F6603" s="17" t="s">
        <v>1503</v>
      </c>
      <c r="G6603" s="17" t="s">
        <v>62</v>
      </c>
      <c r="H6603" s="17" t="s">
        <v>1527</v>
      </c>
      <c r="I6603" s="17" t="s">
        <v>1524</v>
      </c>
      <c r="J6603" s="17" t="n">
        <v>1</v>
      </c>
      <c r="K6603" s="15" t="n">
        <v>105.9</v>
      </c>
      <c r="L6603" s="22" t="n">
        <v>0</v>
      </c>
      <c r="M6603" s="15" t="n">
        <v>0</v>
      </c>
      <c r="N6603" s="15" t="n">
        <f aca="false">J6603*K6603</f>
        <v>105.9</v>
      </c>
      <c r="O6603" s="15" t="n">
        <f aca="false">N6603*L6603</f>
        <v>0</v>
      </c>
      <c r="P6603" s="15" t="n">
        <f aca="false">N6603-O6603</f>
        <v>105.9</v>
      </c>
      <c r="Q6603" s="15" t="n">
        <f aca="false">J6603*INDEX(dProdutos!$F$2:$F$47,MATCH(E6603,dProdutos!$A$2:$A$47,0))</f>
        <v>43.79</v>
      </c>
      <c r="R6603" s="15" t="n">
        <f aca="false">IF(I6603="Cancelado",0,P6603-Q6603)</f>
        <v>62.11</v>
      </c>
      <c r="S6603" s="17" t="str">
        <f aca="false">INDEX(dProdutos!$D$2:$D$47,MATCH(E6603,dProdutos!$A$2:$A$47,0))</f>
        <v>Calçados</v>
      </c>
    </row>
    <row r="6604" customFormat="false" ht="15" hidden="false" customHeight="false" outlineLevel="0" collapsed="false">
      <c r="A6604" s="17" t="s">
        <v>5548</v>
      </c>
      <c r="B6604" s="17" t="n">
        <v>1</v>
      </c>
      <c r="C6604" s="21" t="n">
        <v>46097</v>
      </c>
      <c r="D6604" s="17" t="s">
        <v>1399</v>
      </c>
      <c r="E6604" s="17" t="s">
        <v>73</v>
      </c>
      <c r="F6604" s="17" t="s">
        <v>1497</v>
      </c>
      <c r="G6604" s="17" t="s">
        <v>60</v>
      </c>
      <c r="H6604" s="17" t="s">
        <v>1523</v>
      </c>
      <c r="I6604" s="17" t="s">
        <v>1524</v>
      </c>
      <c r="J6604" s="17" t="n">
        <v>1</v>
      </c>
      <c r="K6604" s="15" t="n">
        <v>179.9</v>
      </c>
      <c r="L6604" s="22" t="n">
        <v>0.05</v>
      </c>
      <c r="M6604" s="15" t="n">
        <v>26.71</v>
      </c>
      <c r="N6604" s="15" t="n">
        <f aca="false">J6604*K6604</f>
        <v>179.9</v>
      </c>
      <c r="O6604" s="15" t="n">
        <f aca="false">N6604*L6604</f>
        <v>8.995</v>
      </c>
      <c r="P6604" s="15" t="n">
        <f aca="false">N6604-O6604</f>
        <v>170.905</v>
      </c>
      <c r="Q6604" s="15" t="n">
        <f aca="false">J6604*INDEX(dProdutos!$F$2:$F$47,MATCH(E6604,dProdutos!$A$2:$A$47,0))</f>
        <v>69.44</v>
      </c>
      <c r="R6604" s="15" t="n">
        <f aca="false">IF(I6604="Cancelado",0,P6604-Q6604)</f>
        <v>101.465</v>
      </c>
      <c r="S6604" s="17" t="str">
        <f aca="false">INDEX(dProdutos!$D$2:$D$47,MATCH(E6604,dProdutos!$A$2:$A$47,0))</f>
        <v>Moda Feminina</v>
      </c>
    </row>
    <row r="6605" customFormat="false" ht="15" hidden="false" customHeight="false" outlineLevel="0" collapsed="false">
      <c r="A6605" s="17" t="s">
        <v>5548</v>
      </c>
      <c r="B6605" s="17" t="n">
        <v>2</v>
      </c>
      <c r="C6605" s="21" t="n">
        <v>46097</v>
      </c>
      <c r="D6605" s="17" t="s">
        <v>1399</v>
      </c>
      <c r="E6605" s="17" t="s">
        <v>95</v>
      </c>
      <c r="F6605" s="17" t="s">
        <v>1497</v>
      </c>
      <c r="G6605" s="17" t="s">
        <v>60</v>
      </c>
      <c r="H6605" s="17" t="s">
        <v>1523</v>
      </c>
      <c r="I6605" s="17" t="s">
        <v>1524</v>
      </c>
      <c r="J6605" s="17" t="n">
        <v>1</v>
      </c>
      <c r="K6605" s="15" t="n">
        <v>77.9</v>
      </c>
      <c r="L6605" s="22" t="n">
        <v>0</v>
      </c>
      <c r="M6605" s="15" t="n">
        <v>0</v>
      </c>
      <c r="N6605" s="15" t="n">
        <f aca="false">J6605*K6605</f>
        <v>77.9</v>
      </c>
      <c r="O6605" s="15" t="n">
        <f aca="false">N6605*L6605</f>
        <v>0</v>
      </c>
      <c r="P6605" s="15" t="n">
        <f aca="false">N6605-O6605</f>
        <v>77.9</v>
      </c>
      <c r="Q6605" s="15" t="n">
        <f aca="false">J6605*INDEX(dProdutos!$F$2:$F$47,MATCH(E6605,dProdutos!$A$2:$A$47,0))</f>
        <v>36.71</v>
      </c>
      <c r="R6605" s="15" t="n">
        <f aca="false">IF(I6605="Cancelado",0,P6605-Q6605)</f>
        <v>41.19</v>
      </c>
      <c r="S6605" s="17" t="str">
        <f aca="false">INDEX(dProdutos!$D$2:$D$47,MATCH(E6605,dProdutos!$A$2:$A$47,0))</f>
        <v>Moda Feminina</v>
      </c>
    </row>
    <row r="6606" customFormat="false" ht="15" hidden="false" customHeight="false" outlineLevel="0" collapsed="false">
      <c r="A6606" s="17" t="s">
        <v>5549</v>
      </c>
      <c r="B6606" s="17" t="n">
        <v>1</v>
      </c>
      <c r="C6606" s="21" t="n">
        <v>46097</v>
      </c>
      <c r="D6606" s="17" t="s">
        <v>1345</v>
      </c>
      <c r="E6606" s="17" t="s">
        <v>207</v>
      </c>
      <c r="F6606" s="17" t="s">
        <v>1490</v>
      </c>
      <c r="G6606" s="17" t="s">
        <v>61</v>
      </c>
      <c r="H6606" s="17" t="s">
        <v>1523</v>
      </c>
      <c r="I6606" s="17" t="s">
        <v>1524</v>
      </c>
      <c r="J6606" s="17" t="n">
        <v>1</v>
      </c>
      <c r="K6606" s="15" t="n">
        <v>143.9</v>
      </c>
      <c r="L6606" s="22" t="n">
        <v>0</v>
      </c>
      <c r="M6606" s="15" t="n">
        <v>21.25</v>
      </c>
      <c r="N6606" s="15" t="n">
        <f aca="false">J6606*K6606</f>
        <v>143.9</v>
      </c>
      <c r="O6606" s="15" t="n">
        <f aca="false">N6606*L6606</f>
        <v>0</v>
      </c>
      <c r="P6606" s="15" t="n">
        <f aca="false">N6606-O6606</f>
        <v>143.9</v>
      </c>
      <c r="Q6606" s="15" t="n">
        <f aca="false">J6606*INDEX(dProdutos!$F$2:$F$47,MATCH(E6606,dProdutos!$A$2:$A$47,0))</f>
        <v>84.43</v>
      </c>
      <c r="R6606" s="15" t="n">
        <f aca="false">IF(I6606="Cancelado",0,P6606-Q6606)</f>
        <v>59.47</v>
      </c>
      <c r="S6606" s="17" t="str">
        <f aca="false">INDEX(dProdutos!$D$2:$D$47,MATCH(E6606,dProdutos!$A$2:$A$47,0))</f>
        <v>Beleza</v>
      </c>
    </row>
    <row r="6607" customFormat="false" ht="15" hidden="false" customHeight="false" outlineLevel="0" collapsed="false">
      <c r="A6607" s="17" t="s">
        <v>5549</v>
      </c>
      <c r="B6607" s="17" t="n">
        <v>2</v>
      </c>
      <c r="C6607" s="21" t="n">
        <v>46097</v>
      </c>
      <c r="D6607" s="17" t="s">
        <v>1345</v>
      </c>
      <c r="E6607" s="17" t="s">
        <v>111</v>
      </c>
      <c r="F6607" s="17" t="s">
        <v>1490</v>
      </c>
      <c r="G6607" s="17" t="s">
        <v>61</v>
      </c>
      <c r="H6607" s="17" t="s">
        <v>1523</v>
      </c>
      <c r="I6607" s="17" t="s">
        <v>1524</v>
      </c>
      <c r="J6607" s="17" t="n">
        <v>1</v>
      </c>
      <c r="K6607" s="15" t="n">
        <v>188.9</v>
      </c>
      <c r="L6607" s="22" t="n">
        <v>0</v>
      </c>
      <c r="M6607" s="15" t="n">
        <v>0</v>
      </c>
      <c r="N6607" s="15" t="n">
        <f aca="false">J6607*K6607</f>
        <v>188.9</v>
      </c>
      <c r="O6607" s="15" t="n">
        <f aca="false">N6607*L6607</f>
        <v>0</v>
      </c>
      <c r="P6607" s="15" t="n">
        <f aca="false">N6607-O6607</f>
        <v>188.9</v>
      </c>
      <c r="Q6607" s="15" t="n">
        <f aca="false">J6607*INDEX(dProdutos!$F$2:$F$47,MATCH(E6607,dProdutos!$A$2:$A$47,0))</f>
        <v>88.32</v>
      </c>
      <c r="R6607" s="15" t="n">
        <f aca="false">IF(I6607="Cancelado",0,P6607-Q6607)</f>
        <v>100.58</v>
      </c>
      <c r="S6607" s="17" t="str">
        <f aca="false">INDEX(dProdutos!$D$2:$D$47,MATCH(E6607,dProdutos!$A$2:$A$47,0))</f>
        <v>Moda Masculina</v>
      </c>
    </row>
    <row r="6608" customFormat="false" ht="15" hidden="false" customHeight="false" outlineLevel="0" collapsed="false">
      <c r="A6608" s="17" t="s">
        <v>5550</v>
      </c>
      <c r="B6608" s="17" t="n">
        <v>1</v>
      </c>
      <c r="C6608" s="21" t="n">
        <v>46097</v>
      </c>
      <c r="D6608" s="17" t="s">
        <v>1343</v>
      </c>
      <c r="E6608" s="17" t="s">
        <v>183</v>
      </c>
      <c r="F6608" s="17" t="s">
        <v>1487</v>
      </c>
      <c r="G6608" s="17" t="s">
        <v>61</v>
      </c>
      <c r="H6608" s="17" t="s">
        <v>1523</v>
      </c>
      <c r="I6608" s="17" t="s">
        <v>1524</v>
      </c>
      <c r="J6608" s="17" t="n">
        <v>3</v>
      </c>
      <c r="K6608" s="15" t="n">
        <v>121.9</v>
      </c>
      <c r="L6608" s="22" t="n">
        <v>0.15</v>
      </c>
      <c r="M6608" s="15" t="n">
        <v>16.3</v>
      </c>
      <c r="N6608" s="15" t="n">
        <f aca="false">J6608*K6608</f>
        <v>365.7</v>
      </c>
      <c r="O6608" s="15" t="n">
        <f aca="false">N6608*L6608</f>
        <v>54.855</v>
      </c>
      <c r="P6608" s="15" t="n">
        <f aca="false">N6608-O6608</f>
        <v>310.845</v>
      </c>
      <c r="Q6608" s="15" t="n">
        <f aca="false">J6608*INDEX(dProdutos!$F$2:$F$47,MATCH(E6608,dProdutos!$A$2:$A$47,0))</f>
        <v>158.28</v>
      </c>
      <c r="R6608" s="15" t="n">
        <f aca="false">IF(I6608="Cancelado",0,P6608-Q6608)</f>
        <v>152.565</v>
      </c>
      <c r="S6608" s="17" t="str">
        <f aca="false">INDEX(dProdutos!$D$2:$D$47,MATCH(E6608,dProdutos!$A$2:$A$47,0))</f>
        <v>Eletrônicos</v>
      </c>
    </row>
    <row r="6609" customFormat="false" ht="15" hidden="false" customHeight="false" outlineLevel="0" collapsed="false">
      <c r="A6609" s="17" t="s">
        <v>5551</v>
      </c>
      <c r="B6609" s="17" t="n">
        <v>1</v>
      </c>
      <c r="C6609" s="21" t="n">
        <v>46098</v>
      </c>
      <c r="D6609" s="17" t="s">
        <v>862</v>
      </c>
      <c r="E6609" s="17" t="s">
        <v>153</v>
      </c>
      <c r="F6609" s="17" t="s">
        <v>1503</v>
      </c>
      <c r="G6609" s="17" t="s">
        <v>61</v>
      </c>
      <c r="H6609" s="17" t="s">
        <v>1523</v>
      </c>
      <c r="I6609" s="17" t="s">
        <v>1524</v>
      </c>
      <c r="J6609" s="17" t="n">
        <v>1</v>
      </c>
      <c r="K6609" s="15" t="n">
        <v>165.9</v>
      </c>
      <c r="L6609" s="22" t="n">
        <v>0.05</v>
      </c>
      <c r="M6609" s="15" t="n">
        <v>14.36</v>
      </c>
      <c r="N6609" s="15" t="n">
        <f aca="false">J6609*K6609</f>
        <v>165.9</v>
      </c>
      <c r="O6609" s="15" t="n">
        <f aca="false">N6609*L6609</f>
        <v>8.295</v>
      </c>
      <c r="P6609" s="15" t="n">
        <f aca="false">N6609-O6609</f>
        <v>157.605</v>
      </c>
      <c r="Q6609" s="15" t="n">
        <f aca="false">J6609*INDEX(dProdutos!$F$2:$F$47,MATCH(E6609,dProdutos!$A$2:$A$47,0))</f>
        <v>67.28</v>
      </c>
      <c r="R6609" s="15" t="n">
        <f aca="false">IF(I6609="Cancelado",0,P6609-Q6609)</f>
        <v>90.325</v>
      </c>
      <c r="S6609" s="17" t="str">
        <f aca="false">INDEX(dProdutos!$D$2:$D$47,MATCH(E6609,dProdutos!$A$2:$A$47,0))</f>
        <v>Acessórios</v>
      </c>
    </row>
    <row r="6610" customFormat="false" ht="15" hidden="false" customHeight="false" outlineLevel="0" collapsed="false">
      <c r="A6610" s="17" t="s">
        <v>5552</v>
      </c>
      <c r="B6610" s="17" t="n">
        <v>1</v>
      </c>
      <c r="C6610" s="21" t="n">
        <v>46098</v>
      </c>
      <c r="D6610" s="17" t="s">
        <v>336</v>
      </c>
      <c r="E6610" s="17" t="s">
        <v>85</v>
      </c>
      <c r="F6610" s="17" t="s">
        <v>1487</v>
      </c>
      <c r="G6610" s="17" t="s">
        <v>62</v>
      </c>
      <c r="H6610" s="17" t="s">
        <v>1537</v>
      </c>
      <c r="I6610" s="17" t="s">
        <v>1524</v>
      </c>
      <c r="J6610" s="17" t="n">
        <v>2</v>
      </c>
      <c r="K6610" s="15" t="n">
        <v>165.9</v>
      </c>
      <c r="L6610" s="22" t="n">
        <v>0</v>
      </c>
      <c r="M6610" s="15" t="n">
        <v>19.85</v>
      </c>
      <c r="N6610" s="15" t="n">
        <f aca="false">J6610*K6610</f>
        <v>331.8</v>
      </c>
      <c r="O6610" s="15" t="n">
        <f aca="false">N6610*L6610</f>
        <v>0</v>
      </c>
      <c r="P6610" s="15" t="n">
        <f aca="false">N6610-O6610</f>
        <v>331.8</v>
      </c>
      <c r="Q6610" s="15" t="n">
        <f aca="false">J6610*INDEX(dProdutos!$F$2:$F$47,MATCH(E6610,dProdutos!$A$2:$A$47,0))</f>
        <v>183.1</v>
      </c>
      <c r="R6610" s="15" t="n">
        <f aca="false">IF(I6610="Cancelado",0,P6610-Q6610)</f>
        <v>148.7</v>
      </c>
      <c r="S6610" s="17" t="str">
        <f aca="false">INDEX(dProdutos!$D$2:$D$47,MATCH(E6610,dProdutos!$A$2:$A$47,0))</f>
        <v>Moda Feminina</v>
      </c>
    </row>
    <row r="6611" customFormat="false" ht="15" hidden="false" customHeight="false" outlineLevel="0" collapsed="false">
      <c r="A6611" s="17" t="s">
        <v>5553</v>
      </c>
      <c r="B6611" s="17" t="n">
        <v>1</v>
      </c>
      <c r="C6611" s="21" t="n">
        <v>46098</v>
      </c>
      <c r="D6611" s="17" t="s">
        <v>931</v>
      </c>
      <c r="E6611" s="17" t="s">
        <v>192</v>
      </c>
      <c r="F6611" s="17" t="s">
        <v>1487</v>
      </c>
      <c r="G6611" s="17" t="s">
        <v>59</v>
      </c>
      <c r="H6611" s="17" t="s">
        <v>1537</v>
      </c>
      <c r="I6611" s="17" t="s">
        <v>1524</v>
      </c>
      <c r="J6611" s="17" t="n">
        <v>1</v>
      </c>
      <c r="K6611" s="15" t="n">
        <v>245.9</v>
      </c>
      <c r="L6611" s="22" t="n">
        <v>0</v>
      </c>
      <c r="M6611" s="15" t="n">
        <v>29.95</v>
      </c>
      <c r="N6611" s="15" t="n">
        <f aca="false">J6611*K6611</f>
        <v>245.9</v>
      </c>
      <c r="O6611" s="15" t="n">
        <f aca="false">N6611*L6611</f>
        <v>0</v>
      </c>
      <c r="P6611" s="15" t="n">
        <f aca="false">N6611-O6611</f>
        <v>245.9</v>
      </c>
      <c r="Q6611" s="15" t="n">
        <f aca="false">J6611*INDEX(dProdutos!$F$2:$F$47,MATCH(E6611,dProdutos!$A$2:$A$47,0))</f>
        <v>107.78</v>
      </c>
      <c r="R6611" s="15" t="n">
        <f aca="false">IF(I6611="Cancelado",0,P6611-Q6611)</f>
        <v>138.12</v>
      </c>
      <c r="S6611" s="17" t="str">
        <f aca="false">INDEX(dProdutos!$D$2:$D$47,MATCH(E6611,dProdutos!$A$2:$A$47,0))</f>
        <v>Eletrônicos</v>
      </c>
    </row>
    <row r="6612" customFormat="false" ht="15" hidden="false" customHeight="false" outlineLevel="0" collapsed="false">
      <c r="A6612" s="17" t="s">
        <v>5554</v>
      </c>
      <c r="B6612" s="17" t="n">
        <v>1</v>
      </c>
      <c r="C6612" s="21" t="n">
        <v>46098</v>
      </c>
      <c r="D6612" s="17" t="s">
        <v>998</v>
      </c>
      <c r="E6612" s="17" t="s">
        <v>213</v>
      </c>
      <c r="F6612" s="17" t="s">
        <v>1501</v>
      </c>
      <c r="G6612" s="17" t="s">
        <v>61</v>
      </c>
      <c r="H6612" s="17" t="s">
        <v>1523</v>
      </c>
      <c r="I6612" s="17" t="s">
        <v>1524</v>
      </c>
      <c r="J6612" s="17" t="n">
        <v>1</v>
      </c>
      <c r="K6612" s="15" t="n">
        <v>153.9</v>
      </c>
      <c r="L6612" s="22" t="n">
        <v>0</v>
      </c>
      <c r="M6612" s="15" t="n">
        <v>0</v>
      </c>
      <c r="N6612" s="15" t="n">
        <f aca="false">J6612*K6612</f>
        <v>153.9</v>
      </c>
      <c r="O6612" s="15" t="n">
        <f aca="false">N6612*L6612</f>
        <v>0</v>
      </c>
      <c r="P6612" s="15" t="n">
        <f aca="false">N6612-O6612</f>
        <v>153.9</v>
      </c>
      <c r="Q6612" s="15" t="n">
        <f aca="false">J6612*INDEX(dProdutos!$F$2:$F$47,MATCH(E6612,dProdutos!$A$2:$A$47,0))</f>
        <v>90.42</v>
      </c>
      <c r="R6612" s="15" t="n">
        <f aca="false">IF(I6612="Cancelado",0,P6612-Q6612)</f>
        <v>63.48</v>
      </c>
      <c r="S6612" s="17" t="str">
        <f aca="false">INDEX(dProdutos!$D$2:$D$47,MATCH(E6612,dProdutos!$A$2:$A$47,0))</f>
        <v>Beleza</v>
      </c>
    </row>
    <row r="6613" customFormat="false" ht="15" hidden="false" customHeight="false" outlineLevel="0" collapsed="false">
      <c r="A6613" s="17" t="s">
        <v>5555</v>
      </c>
      <c r="B6613" s="17" t="n">
        <v>1</v>
      </c>
      <c r="C6613" s="21" t="n">
        <v>46098</v>
      </c>
      <c r="D6613" s="17" t="s">
        <v>717</v>
      </c>
      <c r="E6613" s="17" t="s">
        <v>198</v>
      </c>
      <c r="F6613" s="17" t="s">
        <v>1487</v>
      </c>
      <c r="G6613" s="17" t="s">
        <v>63</v>
      </c>
      <c r="H6613" s="17" t="s">
        <v>1537</v>
      </c>
      <c r="I6613" s="17" t="s">
        <v>1524</v>
      </c>
      <c r="J6613" s="17" t="n">
        <v>1</v>
      </c>
      <c r="K6613" s="15" t="n">
        <v>253.9</v>
      </c>
      <c r="L6613" s="22" t="n">
        <v>0.1</v>
      </c>
      <c r="M6613" s="15" t="n">
        <v>21.74</v>
      </c>
      <c r="N6613" s="15" t="n">
        <f aca="false">J6613*K6613</f>
        <v>253.9</v>
      </c>
      <c r="O6613" s="15" t="n">
        <f aca="false">N6613*L6613</f>
        <v>25.39</v>
      </c>
      <c r="P6613" s="15" t="n">
        <f aca="false">N6613-O6613</f>
        <v>228.51</v>
      </c>
      <c r="Q6613" s="15" t="n">
        <f aca="false">J6613*INDEX(dProdutos!$F$2:$F$47,MATCH(E6613,dProdutos!$A$2:$A$47,0))</f>
        <v>99.78</v>
      </c>
      <c r="R6613" s="15" t="n">
        <f aca="false">IF(I6613="Cancelado",0,P6613-Q6613)</f>
        <v>128.73</v>
      </c>
      <c r="S6613" s="17" t="str">
        <f aca="false">INDEX(dProdutos!$D$2:$D$47,MATCH(E6613,dProdutos!$A$2:$A$47,0))</f>
        <v>Beleza</v>
      </c>
    </row>
    <row r="6614" customFormat="false" ht="15" hidden="false" customHeight="false" outlineLevel="0" collapsed="false">
      <c r="A6614" s="17" t="s">
        <v>5556</v>
      </c>
      <c r="B6614" s="17" t="n">
        <v>1</v>
      </c>
      <c r="C6614" s="21" t="n">
        <v>46098</v>
      </c>
      <c r="D6614" s="17" t="s">
        <v>393</v>
      </c>
      <c r="E6614" s="17" t="s">
        <v>204</v>
      </c>
      <c r="F6614" s="17" t="s">
        <v>1490</v>
      </c>
      <c r="G6614" s="17" t="s">
        <v>63</v>
      </c>
      <c r="H6614" s="17" t="s">
        <v>1537</v>
      </c>
      <c r="I6614" s="17" t="s">
        <v>1524</v>
      </c>
      <c r="J6614" s="17" t="n">
        <v>1</v>
      </c>
      <c r="K6614" s="15" t="n">
        <v>64.9</v>
      </c>
      <c r="L6614" s="22" t="n">
        <v>0</v>
      </c>
      <c r="M6614" s="15" t="n">
        <v>0</v>
      </c>
      <c r="N6614" s="15" t="n">
        <f aca="false">J6614*K6614</f>
        <v>64.9</v>
      </c>
      <c r="O6614" s="15" t="n">
        <f aca="false">N6614*L6614</f>
        <v>0</v>
      </c>
      <c r="P6614" s="15" t="n">
        <f aca="false">N6614-O6614</f>
        <v>64.9</v>
      </c>
      <c r="Q6614" s="15" t="n">
        <f aca="false">J6614*INDEX(dProdutos!$F$2:$F$47,MATCH(E6614,dProdutos!$A$2:$A$47,0))</f>
        <v>27.52</v>
      </c>
      <c r="R6614" s="15" t="n">
        <f aca="false">IF(I6614="Cancelado",0,P6614-Q6614)</f>
        <v>37.38</v>
      </c>
      <c r="S6614" s="17" t="str">
        <f aca="false">INDEX(dProdutos!$D$2:$D$47,MATCH(E6614,dProdutos!$A$2:$A$47,0))</f>
        <v>Beleza</v>
      </c>
    </row>
    <row r="6615" customFormat="false" ht="15" hidden="false" customHeight="false" outlineLevel="0" collapsed="false">
      <c r="A6615" s="17" t="s">
        <v>5556</v>
      </c>
      <c r="B6615" s="17" t="n">
        <v>2</v>
      </c>
      <c r="C6615" s="21" t="n">
        <v>46098</v>
      </c>
      <c r="D6615" s="17" t="s">
        <v>393</v>
      </c>
      <c r="E6615" s="17" t="s">
        <v>183</v>
      </c>
      <c r="F6615" s="17" t="s">
        <v>1490</v>
      </c>
      <c r="G6615" s="17" t="s">
        <v>63</v>
      </c>
      <c r="H6615" s="17" t="s">
        <v>1537</v>
      </c>
      <c r="I6615" s="17" t="s">
        <v>1524</v>
      </c>
      <c r="J6615" s="17" t="n">
        <v>3</v>
      </c>
      <c r="K6615" s="15" t="n">
        <v>121.9</v>
      </c>
      <c r="L6615" s="22" t="n">
        <v>0</v>
      </c>
      <c r="M6615" s="15" t="n">
        <v>0</v>
      </c>
      <c r="N6615" s="15" t="n">
        <f aca="false">J6615*K6615</f>
        <v>365.7</v>
      </c>
      <c r="O6615" s="15" t="n">
        <f aca="false">N6615*L6615</f>
        <v>0</v>
      </c>
      <c r="P6615" s="15" t="n">
        <f aca="false">N6615-O6615</f>
        <v>365.7</v>
      </c>
      <c r="Q6615" s="15" t="n">
        <f aca="false">J6615*INDEX(dProdutos!$F$2:$F$47,MATCH(E6615,dProdutos!$A$2:$A$47,0))</f>
        <v>158.28</v>
      </c>
      <c r="R6615" s="15" t="n">
        <f aca="false">IF(I6615="Cancelado",0,P6615-Q6615)</f>
        <v>207.42</v>
      </c>
      <c r="S6615" s="17" t="str">
        <f aca="false">INDEX(dProdutos!$D$2:$D$47,MATCH(E6615,dProdutos!$A$2:$A$47,0))</f>
        <v>Eletrônicos</v>
      </c>
    </row>
    <row r="6616" customFormat="false" ht="15" hidden="false" customHeight="false" outlineLevel="0" collapsed="false">
      <c r="A6616" s="17" t="s">
        <v>5556</v>
      </c>
      <c r="B6616" s="17" t="n">
        <v>3</v>
      </c>
      <c r="C6616" s="21" t="n">
        <v>46098</v>
      </c>
      <c r="D6616" s="17" t="s">
        <v>393</v>
      </c>
      <c r="E6616" s="17" t="s">
        <v>195</v>
      </c>
      <c r="F6616" s="17" t="s">
        <v>1490</v>
      </c>
      <c r="G6616" s="17" t="s">
        <v>63</v>
      </c>
      <c r="H6616" s="17" t="s">
        <v>1537</v>
      </c>
      <c r="I6616" s="17" t="s">
        <v>1524</v>
      </c>
      <c r="J6616" s="17" t="n">
        <v>1</v>
      </c>
      <c r="K6616" s="15" t="n">
        <v>72.9</v>
      </c>
      <c r="L6616" s="22" t="n">
        <v>0</v>
      </c>
      <c r="M6616" s="15" t="n">
        <v>0</v>
      </c>
      <c r="N6616" s="15" t="n">
        <f aca="false">J6616*K6616</f>
        <v>72.9</v>
      </c>
      <c r="O6616" s="15" t="n">
        <f aca="false">N6616*L6616</f>
        <v>0</v>
      </c>
      <c r="P6616" s="15" t="n">
        <f aca="false">N6616-O6616</f>
        <v>72.9</v>
      </c>
      <c r="Q6616" s="15" t="n">
        <f aca="false">J6616*INDEX(dProdutos!$F$2:$F$47,MATCH(E6616,dProdutos!$A$2:$A$47,0))</f>
        <v>39.23</v>
      </c>
      <c r="R6616" s="15" t="n">
        <f aca="false">IF(I6616="Cancelado",0,P6616-Q6616)</f>
        <v>33.67</v>
      </c>
      <c r="S6616" s="17" t="str">
        <f aca="false">INDEX(dProdutos!$D$2:$D$47,MATCH(E6616,dProdutos!$A$2:$A$47,0))</f>
        <v>Eletrônicos</v>
      </c>
    </row>
    <row r="6617" customFormat="false" ht="15" hidden="false" customHeight="false" outlineLevel="0" collapsed="false">
      <c r="A6617" s="17" t="s">
        <v>5556</v>
      </c>
      <c r="B6617" s="17" t="n">
        <v>4</v>
      </c>
      <c r="C6617" s="21" t="n">
        <v>46098</v>
      </c>
      <c r="D6617" s="17" t="s">
        <v>393</v>
      </c>
      <c r="E6617" s="17" t="s">
        <v>120</v>
      </c>
      <c r="F6617" s="17" t="s">
        <v>1490</v>
      </c>
      <c r="G6617" s="17" t="s">
        <v>63</v>
      </c>
      <c r="H6617" s="17" t="s">
        <v>1537</v>
      </c>
      <c r="I6617" s="17" t="s">
        <v>1524</v>
      </c>
      <c r="J6617" s="17" t="n">
        <v>1</v>
      </c>
      <c r="K6617" s="15" t="n">
        <v>96.9</v>
      </c>
      <c r="L6617" s="22" t="n">
        <v>0</v>
      </c>
      <c r="M6617" s="15" t="n">
        <v>0</v>
      </c>
      <c r="N6617" s="15" t="n">
        <f aca="false">J6617*K6617</f>
        <v>96.9</v>
      </c>
      <c r="O6617" s="15" t="n">
        <f aca="false">N6617*L6617</f>
        <v>0</v>
      </c>
      <c r="P6617" s="15" t="n">
        <f aca="false">N6617-O6617</f>
        <v>96.9</v>
      </c>
      <c r="Q6617" s="15" t="n">
        <f aca="false">J6617*INDEX(dProdutos!$F$2:$F$47,MATCH(E6617,dProdutos!$A$2:$A$47,0))</f>
        <v>44.36</v>
      </c>
      <c r="R6617" s="15" t="n">
        <f aca="false">IF(I6617="Cancelado",0,P6617-Q6617)</f>
        <v>52.54</v>
      </c>
      <c r="S6617" s="17" t="str">
        <f aca="false">INDEX(dProdutos!$D$2:$D$47,MATCH(E6617,dProdutos!$A$2:$A$47,0))</f>
        <v>Moda Masculina</v>
      </c>
    </row>
    <row r="6618" customFormat="false" ht="15" hidden="false" customHeight="false" outlineLevel="0" collapsed="false">
      <c r="A6618" s="17" t="s">
        <v>5557</v>
      </c>
      <c r="B6618" s="17" t="n">
        <v>1</v>
      </c>
      <c r="C6618" s="21" t="n">
        <v>46098</v>
      </c>
      <c r="D6618" s="17" t="s">
        <v>1238</v>
      </c>
      <c r="E6618" s="17" t="s">
        <v>198</v>
      </c>
      <c r="F6618" s="17" t="s">
        <v>1490</v>
      </c>
      <c r="G6618" s="17" t="s">
        <v>59</v>
      </c>
      <c r="H6618" s="17" t="s">
        <v>1523</v>
      </c>
      <c r="I6618" s="17" t="s">
        <v>1524</v>
      </c>
      <c r="J6618" s="17" t="n">
        <v>1</v>
      </c>
      <c r="K6618" s="15" t="n">
        <v>253.9</v>
      </c>
      <c r="L6618" s="22" t="n">
        <v>0</v>
      </c>
      <c r="M6618" s="15" t="n">
        <v>18.22</v>
      </c>
      <c r="N6618" s="15" t="n">
        <f aca="false">J6618*K6618</f>
        <v>253.9</v>
      </c>
      <c r="O6618" s="15" t="n">
        <f aca="false">N6618*L6618</f>
        <v>0</v>
      </c>
      <c r="P6618" s="15" t="n">
        <f aca="false">N6618-O6618</f>
        <v>253.9</v>
      </c>
      <c r="Q6618" s="15" t="n">
        <f aca="false">J6618*INDEX(dProdutos!$F$2:$F$47,MATCH(E6618,dProdutos!$A$2:$A$47,0))</f>
        <v>99.78</v>
      </c>
      <c r="R6618" s="15" t="n">
        <f aca="false">IF(I6618="Cancelado",0,P6618-Q6618)</f>
        <v>154.12</v>
      </c>
      <c r="S6618" s="17" t="str">
        <f aca="false">INDEX(dProdutos!$D$2:$D$47,MATCH(E6618,dProdutos!$A$2:$A$47,0))</f>
        <v>Beleza</v>
      </c>
    </row>
    <row r="6619" customFormat="false" ht="15" hidden="false" customHeight="false" outlineLevel="0" collapsed="false">
      <c r="A6619" s="17" t="s">
        <v>5558</v>
      </c>
      <c r="B6619" s="17" t="n">
        <v>1</v>
      </c>
      <c r="C6619" s="21" t="n">
        <v>46098</v>
      </c>
      <c r="D6619" s="17" t="s">
        <v>1386</v>
      </c>
      <c r="E6619" s="17" t="s">
        <v>77</v>
      </c>
      <c r="F6619" s="17" t="s">
        <v>1490</v>
      </c>
      <c r="G6619" s="17" t="s">
        <v>62</v>
      </c>
      <c r="H6619" s="17" t="s">
        <v>1537</v>
      </c>
      <c r="I6619" s="17" t="s">
        <v>1524</v>
      </c>
      <c r="J6619" s="17" t="n">
        <v>1</v>
      </c>
      <c r="K6619" s="15" t="n">
        <v>198.9</v>
      </c>
      <c r="L6619" s="22" t="n">
        <v>0</v>
      </c>
      <c r="M6619" s="15" t="n">
        <v>15.68</v>
      </c>
      <c r="N6619" s="15" t="n">
        <f aca="false">J6619*K6619</f>
        <v>198.9</v>
      </c>
      <c r="O6619" s="15" t="n">
        <f aca="false">N6619*L6619</f>
        <v>0</v>
      </c>
      <c r="P6619" s="15" t="n">
        <f aca="false">N6619-O6619</f>
        <v>198.9</v>
      </c>
      <c r="Q6619" s="15" t="n">
        <f aca="false">J6619*INDEX(dProdutos!$F$2:$F$47,MATCH(E6619,dProdutos!$A$2:$A$47,0))</f>
        <v>107.88</v>
      </c>
      <c r="R6619" s="15" t="n">
        <f aca="false">IF(I6619="Cancelado",0,P6619-Q6619)</f>
        <v>91.02</v>
      </c>
      <c r="S6619" s="17" t="str">
        <f aca="false">INDEX(dProdutos!$D$2:$D$47,MATCH(E6619,dProdutos!$A$2:$A$47,0))</f>
        <v>Moda Feminina</v>
      </c>
    </row>
    <row r="6620" customFormat="false" ht="15" hidden="false" customHeight="false" outlineLevel="0" collapsed="false">
      <c r="A6620" s="17" t="s">
        <v>5559</v>
      </c>
      <c r="B6620" s="17" t="n">
        <v>1</v>
      </c>
      <c r="C6620" s="21" t="n">
        <v>46098</v>
      </c>
      <c r="D6620" s="17" t="s">
        <v>877</v>
      </c>
      <c r="E6620" s="17" t="s">
        <v>85</v>
      </c>
      <c r="F6620" s="17" t="s">
        <v>1501</v>
      </c>
      <c r="G6620" s="17" t="s">
        <v>61</v>
      </c>
      <c r="H6620" s="17" t="s">
        <v>1523</v>
      </c>
      <c r="I6620" s="17" t="s">
        <v>1524</v>
      </c>
      <c r="J6620" s="17" t="n">
        <v>2</v>
      </c>
      <c r="K6620" s="15" t="n">
        <v>165.9</v>
      </c>
      <c r="L6620" s="22" t="n">
        <v>0</v>
      </c>
      <c r="M6620" s="15" t="n">
        <v>30.46</v>
      </c>
      <c r="N6620" s="15" t="n">
        <f aca="false">J6620*K6620</f>
        <v>331.8</v>
      </c>
      <c r="O6620" s="15" t="n">
        <f aca="false">N6620*L6620</f>
        <v>0</v>
      </c>
      <c r="P6620" s="15" t="n">
        <f aca="false">N6620-O6620</f>
        <v>331.8</v>
      </c>
      <c r="Q6620" s="15" t="n">
        <f aca="false">J6620*INDEX(dProdutos!$F$2:$F$47,MATCH(E6620,dProdutos!$A$2:$A$47,0))</f>
        <v>183.1</v>
      </c>
      <c r="R6620" s="15" t="n">
        <f aca="false">IF(I6620="Cancelado",0,P6620-Q6620)</f>
        <v>148.7</v>
      </c>
      <c r="S6620" s="17" t="str">
        <f aca="false">INDEX(dProdutos!$D$2:$D$47,MATCH(E6620,dProdutos!$A$2:$A$47,0))</f>
        <v>Moda Feminina</v>
      </c>
    </row>
    <row r="6621" customFormat="false" ht="15" hidden="false" customHeight="false" outlineLevel="0" collapsed="false">
      <c r="A6621" s="17" t="s">
        <v>5560</v>
      </c>
      <c r="B6621" s="17" t="n">
        <v>1</v>
      </c>
      <c r="C6621" s="21" t="n">
        <v>46098</v>
      </c>
      <c r="D6621" s="17" t="s">
        <v>1453</v>
      </c>
      <c r="E6621" s="17" t="s">
        <v>81</v>
      </c>
      <c r="F6621" s="17" t="s">
        <v>1490</v>
      </c>
      <c r="G6621" s="17" t="s">
        <v>64</v>
      </c>
      <c r="H6621" s="17" t="s">
        <v>1537</v>
      </c>
      <c r="I6621" s="17" t="s">
        <v>1524</v>
      </c>
      <c r="J6621" s="17" t="n">
        <v>1</v>
      </c>
      <c r="K6621" s="15" t="n">
        <v>64.9</v>
      </c>
      <c r="L6621" s="22" t="n">
        <v>0</v>
      </c>
      <c r="M6621" s="15" t="n">
        <v>17.81</v>
      </c>
      <c r="N6621" s="15" t="n">
        <f aca="false">J6621*K6621</f>
        <v>64.9</v>
      </c>
      <c r="O6621" s="15" t="n">
        <f aca="false">N6621*L6621</f>
        <v>0</v>
      </c>
      <c r="P6621" s="15" t="n">
        <f aca="false">N6621-O6621</f>
        <v>64.9</v>
      </c>
      <c r="Q6621" s="15" t="n">
        <f aca="false">J6621*INDEX(dProdutos!$F$2:$F$47,MATCH(E6621,dProdutos!$A$2:$A$47,0))</f>
        <v>26.12</v>
      </c>
      <c r="R6621" s="15" t="n">
        <f aca="false">IF(I6621="Cancelado",0,P6621-Q6621)</f>
        <v>38.78</v>
      </c>
      <c r="S6621" s="17" t="str">
        <f aca="false">INDEX(dProdutos!$D$2:$D$47,MATCH(E6621,dProdutos!$A$2:$A$47,0))</f>
        <v>Moda Feminina</v>
      </c>
    </row>
    <row r="6622" customFormat="false" ht="15" hidden="false" customHeight="false" outlineLevel="0" collapsed="false">
      <c r="A6622" s="17" t="s">
        <v>5561</v>
      </c>
      <c r="B6622" s="17" t="n">
        <v>1</v>
      </c>
      <c r="C6622" s="21" t="n">
        <v>46099</v>
      </c>
      <c r="D6622" s="17" t="s">
        <v>770</v>
      </c>
      <c r="E6622" s="17" t="s">
        <v>153</v>
      </c>
      <c r="F6622" s="17" t="s">
        <v>1499</v>
      </c>
      <c r="G6622" s="17" t="s">
        <v>59</v>
      </c>
      <c r="H6622" s="17" t="s">
        <v>1523</v>
      </c>
      <c r="I6622" s="17" t="s">
        <v>1524</v>
      </c>
      <c r="J6622" s="17" t="n">
        <v>1</v>
      </c>
      <c r="K6622" s="15" t="n">
        <v>165.9</v>
      </c>
      <c r="L6622" s="22" t="n">
        <v>0.1</v>
      </c>
      <c r="M6622" s="15" t="n">
        <v>33.36</v>
      </c>
      <c r="N6622" s="15" t="n">
        <f aca="false">J6622*K6622</f>
        <v>165.9</v>
      </c>
      <c r="O6622" s="15" t="n">
        <f aca="false">N6622*L6622</f>
        <v>16.59</v>
      </c>
      <c r="P6622" s="15" t="n">
        <f aca="false">N6622-O6622</f>
        <v>149.31</v>
      </c>
      <c r="Q6622" s="15" t="n">
        <f aca="false">J6622*INDEX(dProdutos!$F$2:$F$47,MATCH(E6622,dProdutos!$A$2:$A$47,0))</f>
        <v>67.28</v>
      </c>
      <c r="R6622" s="15" t="n">
        <f aca="false">IF(I6622="Cancelado",0,P6622-Q6622)</f>
        <v>82.03</v>
      </c>
      <c r="S6622" s="17" t="str">
        <f aca="false">INDEX(dProdutos!$D$2:$D$47,MATCH(E6622,dProdutos!$A$2:$A$47,0))</f>
        <v>Acessórios</v>
      </c>
    </row>
    <row r="6623" customFormat="false" ht="15" hidden="false" customHeight="false" outlineLevel="0" collapsed="false">
      <c r="A6623" s="17" t="s">
        <v>5562</v>
      </c>
      <c r="B6623" s="17" t="n">
        <v>1</v>
      </c>
      <c r="C6623" s="21" t="n">
        <v>46099</v>
      </c>
      <c r="D6623" s="17" t="s">
        <v>789</v>
      </c>
      <c r="E6623" s="17" t="s">
        <v>162</v>
      </c>
      <c r="F6623" s="17" t="s">
        <v>1487</v>
      </c>
      <c r="G6623" s="17" t="s">
        <v>63</v>
      </c>
      <c r="H6623" s="17" t="s">
        <v>1537</v>
      </c>
      <c r="I6623" s="17" t="s">
        <v>1524</v>
      </c>
      <c r="J6623" s="17" t="n">
        <v>1</v>
      </c>
      <c r="K6623" s="15" t="n">
        <v>231.9</v>
      </c>
      <c r="L6623" s="22" t="n">
        <v>0</v>
      </c>
      <c r="M6623" s="15" t="n">
        <v>0</v>
      </c>
      <c r="N6623" s="15" t="n">
        <f aca="false">J6623*K6623</f>
        <v>231.9</v>
      </c>
      <c r="O6623" s="15" t="n">
        <f aca="false">N6623*L6623</f>
        <v>0</v>
      </c>
      <c r="P6623" s="15" t="n">
        <f aca="false">N6623-O6623</f>
        <v>231.9</v>
      </c>
      <c r="Q6623" s="15" t="n">
        <f aca="false">J6623*INDEX(dProdutos!$F$2:$F$47,MATCH(E6623,dProdutos!$A$2:$A$47,0))</f>
        <v>134.41</v>
      </c>
      <c r="R6623" s="15" t="n">
        <f aca="false">IF(I6623="Cancelado",0,P6623-Q6623)</f>
        <v>97.49</v>
      </c>
      <c r="S6623" s="17" t="str">
        <f aca="false">INDEX(dProdutos!$D$2:$D$47,MATCH(E6623,dProdutos!$A$2:$A$47,0))</f>
        <v>Casa</v>
      </c>
    </row>
    <row r="6624" customFormat="false" ht="15" hidden="false" customHeight="false" outlineLevel="0" collapsed="false">
      <c r="A6624" s="17" t="s">
        <v>5563</v>
      </c>
      <c r="B6624" s="17" t="n">
        <v>1</v>
      </c>
      <c r="C6624" s="21" t="n">
        <v>46099</v>
      </c>
      <c r="D6624" s="17" t="s">
        <v>1339</v>
      </c>
      <c r="E6624" s="17" t="s">
        <v>81</v>
      </c>
      <c r="F6624" s="17" t="s">
        <v>1503</v>
      </c>
      <c r="G6624" s="17" t="s">
        <v>63</v>
      </c>
      <c r="H6624" s="17" t="s">
        <v>1537</v>
      </c>
      <c r="I6624" s="17" t="s">
        <v>1524</v>
      </c>
      <c r="J6624" s="17" t="n">
        <v>1</v>
      </c>
      <c r="K6624" s="15" t="n">
        <v>64.9</v>
      </c>
      <c r="L6624" s="22" t="n">
        <v>0</v>
      </c>
      <c r="M6624" s="15" t="n">
        <v>16.53</v>
      </c>
      <c r="N6624" s="15" t="n">
        <f aca="false">J6624*K6624</f>
        <v>64.9</v>
      </c>
      <c r="O6624" s="15" t="n">
        <f aca="false">N6624*L6624</f>
        <v>0</v>
      </c>
      <c r="P6624" s="15" t="n">
        <f aca="false">N6624-O6624</f>
        <v>64.9</v>
      </c>
      <c r="Q6624" s="15" t="n">
        <f aca="false">J6624*INDEX(dProdutos!$F$2:$F$47,MATCH(E6624,dProdutos!$A$2:$A$47,0))</f>
        <v>26.12</v>
      </c>
      <c r="R6624" s="15" t="n">
        <f aca="false">IF(I6624="Cancelado",0,P6624-Q6624)</f>
        <v>38.78</v>
      </c>
      <c r="S6624" s="17" t="str">
        <f aca="false">INDEX(dProdutos!$D$2:$D$47,MATCH(E6624,dProdutos!$A$2:$A$47,0))</f>
        <v>Moda Feminina</v>
      </c>
    </row>
    <row r="6625" customFormat="false" ht="15" hidden="false" customHeight="false" outlineLevel="0" collapsed="false">
      <c r="A6625" s="17" t="s">
        <v>5564</v>
      </c>
      <c r="B6625" s="17" t="n">
        <v>1</v>
      </c>
      <c r="C6625" s="21" t="n">
        <v>46099</v>
      </c>
      <c r="D6625" s="17" t="s">
        <v>1383</v>
      </c>
      <c r="E6625" s="17" t="s">
        <v>165</v>
      </c>
      <c r="F6625" s="17" t="s">
        <v>1487</v>
      </c>
      <c r="G6625" s="17" t="s">
        <v>59</v>
      </c>
      <c r="H6625" s="17" t="s">
        <v>1537</v>
      </c>
      <c r="I6625" s="17" t="s">
        <v>1524</v>
      </c>
      <c r="J6625" s="17" t="n">
        <v>2</v>
      </c>
      <c r="K6625" s="15" t="n">
        <v>231.9</v>
      </c>
      <c r="L6625" s="22" t="n">
        <v>0.05</v>
      </c>
      <c r="M6625" s="15" t="n">
        <v>31.37</v>
      </c>
      <c r="N6625" s="15" t="n">
        <f aca="false">J6625*K6625</f>
        <v>463.8</v>
      </c>
      <c r="O6625" s="15" t="n">
        <f aca="false">N6625*L6625</f>
        <v>23.19</v>
      </c>
      <c r="P6625" s="15" t="n">
        <f aca="false">N6625-O6625</f>
        <v>440.61</v>
      </c>
      <c r="Q6625" s="15" t="n">
        <f aca="false">J6625*INDEX(dProdutos!$F$2:$F$47,MATCH(E6625,dProdutos!$A$2:$A$47,0))</f>
        <v>281.66</v>
      </c>
      <c r="R6625" s="15" t="n">
        <f aca="false">IF(I6625="Cancelado",0,P6625-Q6625)</f>
        <v>158.95</v>
      </c>
      <c r="S6625" s="17" t="str">
        <f aca="false">INDEX(dProdutos!$D$2:$D$47,MATCH(E6625,dProdutos!$A$2:$A$47,0))</f>
        <v>Casa</v>
      </c>
    </row>
    <row r="6626" customFormat="false" ht="15" hidden="false" customHeight="false" outlineLevel="0" collapsed="false">
      <c r="A6626" s="17" t="s">
        <v>5565</v>
      </c>
      <c r="B6626" s="17" t="n">
        <v>1</v>
      </c>
      <c r="C6626" s="21" t="n">
        <v>46099</v>
      </c>
      <c r="D6626" s="17" t="s">
        <v>1403</v>
      </c>
      <c r="E6626" s="17" t="s">
        <v>123</v>
      </c>
      <c r="F6626" s="17" t="s">
        <v>1503</v>
      </c>
      <c r="G6626" s="17" t="s">
        <v>60</v>
      </c>
      <c r="H6626" s="17" t="s">
        <v>1537</v>
      </c>
      <c r="I6626" s="17" t="s">
        <v>1541</v>
      </c>
      <c r="J6626" s="17" t="n">
        <v>1</v>
      </c>
      <c r="K6626" s="15" t="n">
        <v>277.9</v>
      </c>
      <c r="L6626" s="22" t="n">
        <v>0</v>
      </c>
      <c r="M6626" s="15" t="n">
        <v>0</v>
      </c>
      <c r="N6626" s="15" t="n">
        <f aca="false">J6626*K6626</f>
        <v>277.9</v>
      </c>
      <c r="O6626" s="15" t="n">
        <f aca="false">N6626*L6626</f>
        <v>0</v>
      </c>
      <c r="P6626" s="15" t="n">
        <f aca="false">N6626-O6626</f>
        <v>277.9</v>
      </c>
      <c r="Q6626" s="15" t="n">
        <f aca="false">J6626*INDEX(dProdutos!$F$2:$F$47,MATCH(E6626,dProdutos!$A$2:$A$47,0))</f>
        <v>132.36</v>
      </c>
      <c r="R6626" s="15" t="n">
        <f aca="false">IF(I6626="Cancelado",0,P6626-Q6626)</f>
        <v>145.54</v>
      </c>
      <c r="S6626" s="17" t="str">
        <f aca="false">INDEX(dProdutos!$D$2:$D$47,MATCH(E6626,dProdutos!$A$2:$A$47,0))</f>
        <v>Calçados</v>
      </c>
    </row>
    <row r="6627" customFormat="false" ht="15" hidden="false" customHeight="false" outlineLevel="0" collapsed="false">
      <c r="A6627" s="17" t="s">
        <v>5566</v>
      </c>
      <c r="B6627" s="17" t="n">
        <v>1</v>
      </c>
      <c r="C6627" s="21" t="n">
        <v>46099</v>
      </c>
      <c r="D6627" s="17" t="s">
        <v>1244</v>
      </c>
      <c r="E6627" s="17" t="s">
        <v>192</v>
      </c>
      <c r="F6627" s="17" t="s">
        <v>1501</v>
      </c>
      <c r="G6627" s="17" t="s">
        <v>61</v>
      </c>
      <c r="H6627" s="17" t="s">
        <v>1523</v>
      </c>
      <c r="I6627" s="17" t="s">
        <v>1541</v>
      </c>
      <c r="J6627" s="17" t="n">
        <v>2</v>
      </c>
      <c r="K6627" s="15" t="n">
        <v>245.9</v>
      </c>
      <c r="L6627" s="22" t="n">
        <v>0</v>
      </c>
      <c r="M6627" s="15" t="n">
        <v>13.4</v>
      </c>
      <c r="N6627" s="15" t="n">
        <f aca="false">J6627*K6627</f>
        <v>491.8</v>
      </c>
      <c r="O6627" s="15" t="n">
        <f aca="false">N6627*L6627</f>
        <v>0</v>
      </c>
      <c r="P6627" s="15" t="n">
        <f aca="false">N6627-O6627</f>
        <v>491.8</v>
      </c>
      <c r="Q6627" s="15" t="n">
        <f aca="false">J6627*INDEX(dProdutos!$F$2:$F$47,MATCH(E6627,dProdutos!$A$2:$A$47,0))</f>
        <v>215.56</v>
      </c>
      <c r="R6627" s="15" t="n">
        <f aca="false">IF(I6627="Cancelado",0,P6627-Q6627)</f>
        <v>276.24</v>
      </c>
      <c r="S6627" s="17" t="str">
        <f aca="false">INDEX(dProdutos!$D$2:$D$47,MATCH(E6627,dProdutos!$A$2:$A$47,0))</f>
        <v>Eletrônicos</v>
      </c>
    </row>
    <row r="6628" customFormat="false" ht="15" hidden="false" customHeight="false" outlineLevel="0" collapsed="false">
      <c r="A6628" s="17" t="s">
        <v>5566</v>
      </c>
      <c r="B6628" s="17" t="n">
        <v>2</v>
      </c>
      <c r="C6628" s="21" t="n">
        <v>46099</v>
      </c>
      <c r="D6628" s="17" t="s">
        <v>1244</v>
      </c>
      <c r="E6628" s="17" t="s">
        <v>102</v>
      </c>
      <c r="F6628" s="17" t="s">
        <v>1501</v>
      </c>
      <c r="G6628" s="17" t="s">
        <v>61</v>
      </c>
      <c r="H6628" s="17" t="s">
        <v>1523</v>
      </c>
      <c r="I6628" s="17" t="s">
        <v>1541</v>
      </c>
      <c r="J6628" s="17" t="n">
        <v>2</v>
      </c>
      <c r="K6628" s="15" t="n">
        <v>65.9</v>
      </c>
      <c r="L6628" s="22" t="n">
        <v>0.1</v>
      </c>
      <c r="M6628" s="15" t="n">
        <v>0</v>
      </c>
      <c r="N6628" s="15" t="n">
        <f aca="false">J6628*K6628</f>
        <v>131.8</v>
      </c>
      <c r="O6628" s="15" t="n">
        <f aca="false">N6628*L6628</f>
        <v>13.18</v>
      </c>
      <c r="P6628" s="15" t="n">
        <f aca="false">N6628-O6628</f>
        <v>118.62</v>
      </c>
      <c r="Q6628" s="15" t="n">
        <f aca="false">J6628*INDEX(dProdutos!$F$2:$F$47,MATCH(E6628,dProdutos!$A$2:$A$47,0))</f>
        <v>59.36</v>
      </c>
      <c r="R6628" s="15" t="n">
        <f aca="false">IF(I6628="Cancelado",0,P6628-Q6628)</f>
        <v>59.26</v>
      </c>
      <c r="S6628" s="17" t="str">
        <f aca="false">INDEX(dProdutos!$D$2:$D$47,MATCH(E6628,dProdutos!$A$2:$A$47,0))</f>
        <v>Moda Masculina</v>
      </c>
    </row>
    <row r="6629" customFormat="false" ht="15" hidden="false" customHeight="false" outlineLevel="0" collapsed="false">
      <c r="A6629" s="17" t="s">
        <v>5567</v>
      </c>
      <c r="B6629" s="17" t="n">
        <v>1</v>
      </c>
      <c r="C6629" s="21" t="n">
        <v>46099</v>
      </c>
      <c r="D6629" s="17" t="s">
        <v>429</v>
      </c>
      <c r="E6629" s="17" t="s">
        <v>141</v>
      </c>
      <c r="F6629" s="17" t="s">
        <v>1495</v>
      </c>
      <c r="G6629" s="17" t="s">
        <v>63</v>
      </c>
      <c r="H6629" s="17" t="s">
        <v>1527</v>
      </c>
      <c r="I6629" s="17" t="s">
        <v>1524</v>
      </c>
      <c r="J6629" s="17" t="n">
        <v>1</v>
      </c>
      <c r="K6629" s="15" t="n">
        <v>131.9</v>
      </c>
      <c r="L6629" s="22" t="n">
        <v>0</v>
      </c>
      <c r="M6629" s="15" t="n">
        <v>0</v>
      </c>
      <c r="N6629" s="15" t="n">
        <f aca="false">J6629*K6629</f>
        <v>131.9</v>
      </c>
      <c r="O6629" s="15" t="n">
        <f aca="false">N6629*L6629</f>
        <v>0</v>
      </c>
      <c r="P6629" s="15" t="n">
        <f aca="false">N6629-O6629</f>
        <v>131.9</v>
      </c>
      <c r="Q6629" s="15" t="n">
        <f aca="false">J6629*INDEX(dProdutos!$F$2:$F$47,MATCH(E6629,dProdutos!$A$2:$A$47,0))</f>
        <v>81.66</v>
      </c>
      <c r="R6629" s="15" t="n">
        <f aca="false">IF(I6629="Cancelado",0,P6629-Q6629)</f>
        <v>50.24</v>
      </c>
      <c r="S6629" s="17" t="str">
        <f aca="false">INDEX(dProdutos!$D$2:$D$47,MATCH(E6629,dProdutos!$A$2:$A$47,0))</f>
        <v>Acessórios</v>
      </c>
    </row>
    <row r="6630" customFormat="false" ht="15" hidden="false" customHeight="false" outlineLevel="0" collapsed="false">
      <c r="A6630" s="17" t="s">
        <v>5568</v>
      </c>
      <c r="B6630" s="17" t="n">
        <v>1</v>
      </c>
      <c r="C6630" s="21" t="n">
        <v>46099</v>
      </c>
      <c r="D6630" s="17" t="s">
        <v>444</v>
      </c>
      <c r="E6630" s="17" t="s">
        <v>153</v>
      </c>
      <c r="F6630" s="17" t="s">
        <v>1497</v>
      </c>
      <c r="G6630" s="17" t="s">
        <v>61</v>
      </c>
      <c r="H6630" s="17" t="s">
        <v>1537</v>
      </c>
      <c r="I6630" s="17" t="s">
        <v>1524</v>
      </c>
      <c r="J6630" s="17" t="n">
        <v>2</v>
      </c>
      <c r="K6630" s="15" t="n">
        <v>165.9</v>
      </c>
      <c r="L6630" s="22" t="n">
        <v>0</v>
      </c>
      <c r="M6630" s="15" t="n">
        <v>0</v>
      </c>
      <c r="N6630" s="15" t="n">
        <f aca="false">J6630*K6630</f>
        <v>331.8</v>
      </c>
      <c r="O6630" s="15" t="n">
        <f aca="false">N6630*L6630</f>
        <v>0</v>
      </c>
      <c r="P6630" s="15" t="n">
        <f aca="false">N6630-O6630</f>
        <v>331.8</v>
      </c>
      <c r="Q6630" s="15" t="n">
        <f aca="false">J6630*INDEX(dProdutos!$F$2:$F$47,MATCH(E6630,dProdutos!$A$2:$A$47,0))</f>
        <v>134.56</v>
      </c>
      <c r="R6630" s="15" t="n">
        <f aca="false">IF(I6630="Cancelado",0,P6630-Q6630)</f>
        <v>197.24</v>
      </c>
      <c r="S6630" s="17" t="str">
        <f aca="false">INDEX(dProdutos!$D$2:$D$47,MATCH(E6630,dProdutos!$A$2:$A$47,0))</f>
        <v>Acessórios</v>
      </c>
    </row>
    <row r="6631" customFormat="false" ht="15" hidden="false" customHeight="false" outlineLevel="0" collapsed="false">
      <c r="A6631" s="17" t="s">
        <v>5569</v>
      </c>
      <c r="B6631" s="17" t="n">
        <v>1</v>
      </c>
      <c r="C6631" s="21" t="n">
        <v>46100</v>
      </c>
      <c r="D6631" s="17" t="s">
        <v>738</v>
      </c>
      <c r="E6631" s="17" t="s">
        <v>168</v>
      </c>
      <c r="F6631" s="17" t="s">
        <v>1497</v>
      </c>
      <c r="G6631" s="17" t="s">
        <v>59</v>
      </c>
      <c r="H6631" s="17" t="s">
        <v>1537</v>
      </c>
      <c r="I6631" s="17" t="s">
        <v>1524</v>
      </c>
      <c r="J6631" s="17" t="n">
        <v>1</v>
      </c>
      <c r="K6631" s="15" t="n">
        <v>253.9</v>
      </c>
      <c r="L6631" s="22" t="n">
        <v>0</v>
      </c>
      <c r="M6631" s="15" t="n">
        <v>16.08</v>
      </c>
      <c r="N6631" s="15" t="n">
        <f aca="false">J6631*K6631</f>
        <v>253.9</v>
      </c>
      <c r="O6631" s="15" t="n">
        <f aca="false">N6631*L6631</f>
        <v>0</v>
      </c>
      <c r="P6631" s="15" t="n">
        <f aca="false">N6631-O6631</f>
        <v>253.9</v>
      </c>
      <c r="Q6631" s="15" t="n">
        <f aca="false">J6631*INDEX(dProdutos!$F$2:$F$47,MATCH(E6631,dProdutos!$A$2:$A$47,0))</f>
        <v>128.94</v>
      </c>
      <c r="R6631" s="15" t="n">
        <f aca="false">IF(I6631="Cancelado",0,P6631-Q6631)</f>
        <v>124.96</v>
      </c>
      <c r="S6631" s="17" t="str">
        <f aca="false">INDEX(dProdutos!$D$2:$D$47,MATCH(E6631,dProdutos!$A$2:$A$47,0))</f>
        <v>Casa</v>
      </c>
    </row>
    <row r="6632" customFormat="false" ht="15" hidden="false" customHeight="false" outlineLevel="0" collapsed="false">
      <c r="A6632" s="17" t="s">
        <v>5570</v>
      </c>
      <c r="B6632" s="17" t="n">
        <v>1</v>
      </c>
      <c r="C6632" s="21" t="n">
        <v>46100</v>
      </c>
      <c r="D6632" s="17" t="s">
        <v>466</v>
      </c>
      <c r="E6632" s="17" t="s">
        <v>165</v>
      </c>
      <c r="F6632" s="17" t="s">
        <v>1499</v>
      </c>
      <c r="G6632" s="17" t="s">
        <v>64</v>
      </c>
      <c r="H6632" s="17" t="s">
        <v>1523</v>
      </c>
      <c r="I6632" s="17" t="s">
        <v>1524</v>
      </c>
      <c r="J6632" s="17" t="n">
        <v>1</v>
      </c>
      <c r="K6632" s="15" t="n">
        <v>231.9</v>
      </c>
      <c r="L6632" s="22" t="n">
        <v>0</v>
      </c>
      <c r="M6632" s="15" t="n">
        <v>27.87</v>
      </c>
      <c r="N6632" s="15" t="n">
        <f aca="false">J6632*K6632</f>
        <v>231.9</v>
      </c>
      <c r="O6632" s="15" t="n">
        <f aca="false">N6632*L6632</f>
        <v>0</v>
      </c>
      <c r="P6632" s="15" t="n">
        <f aca="false">N6632-O6632</f>
        <v>231.9</v>
      </c>
      <c r="Q6632" s="15" t="n">
        <f aca="false">J6632*INDEX(dProdutos!$F$2:$F$47,MATCH(E6632,dProdutos!$A$2:$A$47,0))</f>
        <v>140.83</v>
      </c>
      <c r="R6632" s="15" t="n">
        <f aca="false">IF(I6632="Cancelado",0,P6632-Q6632)</f>
        <v>91.07</v>
      </c>
      <c r="S6632" s="17" t="str">
        <f aca="false">INDEX(dProdutos!$D$2:$D$47,MATCH(E6632,dProdutos!$A$2:$A$47,0))</f>
        <v>Casa</v>
      </c>
    </row>
    <row r="6633" customFormat="false" ht="15" hidden="false" customHeight="false" outlineLevel="0" collapsed="false">
      <c r="A6633" s="17" t="s">
        <v>5570</v>
      </c>
      <c r="B6633" s="17" t="n">
        <v>2</v>
      </c>
      <c r="C6633" s="21" t="n">
        <v>46100</v>
      </c>
      <c r="D6633" s="17" t="s">
        <v>466</v>
      </c>
      <c r="E6633" s="17" t="s">
        <v>150</v>
      </c>
      <c r="F6633" s="17" t="s">
        <v>1499</v>
      </c>
      <c r="G6633" s="17" t="s">
        <v>64</v>
      </c>
      <c r="H6633" s="17" t="s">
        <v>1523</v>
      </c>
      <c r="I6633" s="17" t="s">
        <v>1524</v>
      </c>
      <c r="J6633" s="17" t="n">
        <v>2</v>
      </c>
      <c r="K6633" s="15" t="n">
        <v>71.9</v>
      </c>
      <c r="L6633" s="22" t="n">
        <v>0.05</v>
      </c>
      <c r="M6633" s="15" t="n">
        <v>0</v>
      </c>
      <c r="N6633" s="15" t="n">
        <f aca="false">J6633*K6633</f>
        <v>143.8</v>
      </c>
      <c r="O6633" s="15" t="n">
        <f aca="false">N6633*L6633</f>
        <v>7.19</v>
      </c>
      <c r="P6633" s="15" t="n">
        <f aca="false">N6633-O6633</f>
        <v>136.61</v>
      </c>
      <c r="Q6633" s="15" t="n">
        <f aca="false">J6633*INDEX(dProdutos!$F$2:$F$47,MATCH(E6633,dProdutos!$A$2:$A$47,0))</f>
        <v>54.76</v>
      </c>
      <c r="R6633" s="15" t="n">
        <f aca="false">IF(I6633="Cancelado",0,P6633-Q6633)</f>
        <v>81.85</v>
      </c>
      <c r="S6633" s="17" t="str">
        <f aca="false">INDEX(dProdutos!$D$2:$D$47,MATCH(E6633,dProdutos!$A$2:$A$47,0))</f>
        <v>Acessórios</v>
      </c>
    </row>
    <row r="6634" customFormat="false" ht="15" hidden="false" customHeight="false" outlineLevel="0" collapsed="false">
      <c r="A6634" s="17" t="s">
        <v>5570</v>
      </c>
      <c r="B6634" s="17" t="n">
        <v>3</v>
      </c>
      <c r="C6634" s="21" t="n">
        <v>46100</v>
      </c>
      <c r="D6634" s="17" t="s">
        <v>466</v>
      </c>
      <c r="E6634" s="17" t="s">
        <v>92</v>
      </c>
      <c r="F6634" s="17" t="s">
        <v>1499</v>
      </c>
      <c r="G6634" s="17" t="s">
        <v>64</v>
      </c>
      <c r="H6634" s="17" t="s">
        <v>1523</v>
      </c>
      <c r="I6634" s="17" t="s">
        <v>1524</v>
      </c>
      <c r="J6634" s="17" t="n">
        <v>1</v>
      </c>
      <c r="K6634" s="15" t="n">
        <v>191.9</v>
      </c>
      <c r="L6634" s="22" t="n">
        <v>0.05</v>
      </c>
      <c r="M6634" s="15" t="n">
        <v>0</v>
      </c>
      <c r="N6634" s="15" t="n">
        <f aca="false">J6634*K6634</f>
        <v>191.9</v>
      </c>
      <c r="O6634" s="15" t="n">
        <f aca="false">N6634*L6634</f>
        <v>9.595</v>
      </c>
      <c r="P6634" s="15" t="n">
        <f aca="false">N6634-O6634</f>
        <v>182.305</v>
      </c>
      <c r="Q6634" s="15" t="n">
        <f aca="false">J6634*INDEX(dProdutos!$F$2:$F$47,MATCH(E6634,dProdutos!$A$2:$A$47,0))</f>
        <v>88.59</v>
      </c>
      <c r="R6634" s="15" t="n">
        <f aca="false">IF(I6634="Cancelado",0,P6634-Q6634)</f>
        <v>93.715</v>
      </c>
      <c r="S6634" s="17" t="str">
        <f aca="false">INDEX(dProdutos!$D$2:$D$47,MATCH(E6634,dProdutos!$A$2:$A$47,0))</f>
        <v>Moda Feminina</v>
      </c>
    </row>
    <row r="6635" customFormat="false" ht="15" hidden="false" customHeight="false" outlineLevel="0" collapsed="false">
      <c r="A6635" s="17" t="s">
        <v>5570</v>
      </c>
      <c r="B6635" s="17" t="n">
        <v>4</v>
      </c>
      <c r="C6635" s="21" t="n">
        <v>46100</v>
      </c>
      <c r="D6635" s="17" t="s">
        <v>466</v>
      </c>
      <c r="E6635" s="17" t="s">
        <v>177</v>
      </c>
      <c r="F6635" s="17" t="s">
        <v>1499</v>
      </c>
      <c r="G6635" s="17" t="s">
        <v>64</v>
      </c>
      <c r="H6635" s="17" t="s">
        <v>1523</v>
      </c>
      <c r="I6635" s="17" t="s">
        <v>1524</v>
      </c>
      <c r="J6635" s="17" t="n">
        <v>1</v>
      </c>
      <c r="K6635" s="15" t="n">
        <v>257.9</v>
      </c>
      <c r="L6635" s="22" t="n">
        <v>0</v>
      </c>
      <c r="M6635" s="15" t="n">
        <v>0</v>
      </c>
      <c r="N6635" s="15" t="n">
        <f aca="false">J6635*K6635</f>
        <v>257.9</v>
      </c>
      <c r="O6635" s="15" t="n">
        <f aca="false">N6635*L6635</f>
        <v>0</v>
      </c>
      <c r="P6635" s="15" t="n">
        <f aca="false">N6635-O6635</f>
        <v>257.9</v>
      </c>
      <c r="Q6635" s="15" t="n">
        <f aca="false">J6635*INDEX(dProdutos!$F$2:$F$47,MATCH(E6635,dProdutos!$A$2:$A$47,0))</f>
        <v>138.23</v>
      </c>
      <c r="R6635" s="15" t="n">
        <f aca="false">IF(I6635="Cancelado",0,P6635-Q6635)</f>
        <v>119.67</v>
      </c>
      <c r="S6635" s="17" t="str">
        <f aca="false">INDEX(dProdutos!$D$2:$D$47,MATCH(E6635,dProdutos!$A$2:$A$47,0))</f>
        <v>Casa</v>
      </c>
    </row>
    <row r="6636" customFormat="false" ht="15" hidden="false" customHeight="false" outlineLevel="0" collapsed="false">
      <c r="A6636" s="17" t="s">
        <v>5571</v>
      </c>
      <c r="B6636" s="17" t="n">
        <v>1</v>
      </c>
      <c r="C6636" s="21" t="n">
        <v>46100</v>
      </c>
      <c r="D6636" s="17" t="s">
        <v>452</v>
      </c>
      <c r="E6636" s="17" t="s">
        <v>73</v>
      </c>
      <c r="F6636" s="17" t="s">
        <v>1490</v>
      </c>
      <c r="G6636" s="17" t="s">
        <v>60</v>
      </c>
      <c r="H6636" s="17" t="s">
        <v>1537</v>
      </c>
      <c r="I6636" s="17" t="s">
        <v>1531</v>
      </c>
      <c r="J6636" s="17" t="n">
        <v>1</v>
      </c>
      <c r="K6636" s="15" t="n">
        <v>179.9</v>
      </c>
      <c r="L6636" s="22" t="n">
        <v>0.15</v>
      </c>
      <c r="M6636" s="15" t="n">
        <v>19.28</v>
      </c>
      <c r="N6636" s="15" t="n">
        <f aca="false">J6636*K6636</f>
        <v>179.9</v>
      </c>
      <c r="O6636" s="15" t="n">
        <f aca="false">N6636*L6636</f>
        <v>26.985</v>
      </c>
      <c r="P6636" s="15" t="n">
        <f aca="false">N6636-O6636</f>
        <v>152.915</v>
      </c>
      <c r="Q6636" s="15" t="n">
        <f aca="false">J6636*INDEX(dProdutos!$F$2:$F$47,MATCH(E6636,dProdutos!$A$2:$A$47,0))</f>
        <v>69.44</v>
      </c>
      <c r="R6636" s="15" t="n">
        <f aca="false">IF(I6636="Cancelado",0,P6636-Q6636)</f>
        <v>0</v>
      </c>
      <c r="S6636" s="17" t="str">
        <f aca="false">INDEX(dProdutos!$D$2:$D$47,MATCH(E6636,dProdutos!$A$2:$A$47,0))</f>
        <v>Moda Feminina</v>
      </c>
    </row>
    <row r="6637" customFormat="false" ht="15" hidden="false" customHeight="false" outlineLevel="0" collapsed="false">
      <c r="A6637" s="17" t="s">
        <v>5572</v>
      </c>
      <c r="B6637" s="17" t="n">
        <v>1</v>
      </c>
      <c r="C6637" s="21" t="n">
        <v>46100</v>
      </c>
      <c r="D6637" s="17" t="s">
        <v>677</v>
      </c>
      <c r="E6637" s="17" t="s">
        <v>171</v>
      </c>
      <c r="F6637" s="17" t="s">
        <v>1497</v>
      </c>
      <c r="G6637" s="17" t="s">
        <v>62</v>
      </c>
      <c r="H6637" s="17" t="s">
        <v>1527</v>
      </c>
      <c r="I6637" s="17" t="s">
        <v>1524</v>
      </c>
      <c r="J6637" s="17" t="n">
        <v>1</v>
      </c>
      <c r="K6637" s="15" t="n">
        <v>246.9</v>
      </c>
      <c r="L6637" s="22" t="n">
        <v>0</v>
      </c>
      <c r="M6637" s="15" t="n">
        <v>31.85</v>
      </c>
      <c r="N6637" s="15" t="n">
        <f aca="false">J6637*K6637</f>
        <v>246.9</v>
      </c>
      <c r="O6637" s="15" t="n">
        <f aca="false">N6637*L6637</f>
        <v>0</v>
      </c>
      <c r="P6637" s="15" t="n">
        <f aca="false">N6637-O6637</f>
        <v>246.9</v>
      </c>
      <c r="Q6637" s="15" t="n">
        <f aca="false">J6637*INDEX(dProdutos!$F$2:$F$47,MATCH(E6637,dProdutos!$A$2:$A$47,0))</f>
        <v>103.61</v>
      </c>
      <c r="R6637" s="15" t="n">
        <f aca="false">IF(I6637="Cancelado",0,P6637-Q6637)</f>
        <v>143.29</v>
      </c>
      <c r="S6637" s="17" t="str">
        <f aca="false">INDEX(dProdutos!$D$2:$D$47,MATCH(E6637,dProdutos!$A$2:$A$47,0))</f>
        <v>Casa</v>
      </c>
    </row>
    <row r="6638" customFormat="false" ht="15" hidden="false" customHeight="false" outlineLevel="0" collapsed="false">
      <c r="A6638" s="17" t="s">
        <v>5573</v>
      </c>
      <c r="B6638" s="17" t="n">
        <v>1</v>
      </c>
      <c r="C6638" s="21" t="n">
        <v>46100</v>
      </c>
      <c r="D6638" s="17" t="s">
        <v>466</v>
      </c>
      <c r="E6638" s="17" t="s">
        <v>88</v>
      </c>
      <c r="F6638" s="17" t="s">
        <v>1490</v>
      </c>
      <c r="G6638" s="17" t="s">
        <v>63</v>
      </c>
      <c r="H6638" s="17" t="s">
        <v>1537</v>
      </c>
      <c r="I6638" s="17" t="s">
        <v>1541</v>
      </c>
      <c r="J6638" s="17" t="n">
        <v>1</v>
      </c>
      <c r="K6638" s="15" t="n">
        <v>170.9</v>
      </c>
      <c r="L6638" s="22" t="n">
        <v>0</v>
      </c>
      <c r="M6638" s="15" t="n">
        <v>15.27</v>
      </c>
      <c r="N6638" s="15" t="n">
        <f aca="false">J6638*K6638</f>
        <v>170.9</v>
      </c>
      <c r="O6638" s="15" t="n">
        <f aca="false">N6638*L6638</f>
        <v>0</v>
      </c>
      <c r="P6638" s="15" t="n">
        <f aca="false">N6638-O6638</f>
        <v>170.9</v>
      </c>
      <c r="Q6638" s="15" t="n">
        <f aca="false">J6638*INDEX(dProdutos!$F$2:$F$47,MATCH(E6638,dProdutos!$A$2:$A$47,0))</f>
        <v>98.14</v>
      </c>
      <c r="R6638" s="15" t="n">
        <f aca="false">IF(I6638="Cancelado",0,P6638-Q6638)</f>
        <v>72.76</v>
      </c>
      <c r="S6638" s="17" t="str">
        <f aca="false">INDEX(dProdutos!$D$2:$D$47,MATCH(E6638,dProdutos!$A$2:$A$47,0))</f>
        <v>Moda Feminina</v>
      </c>
    </row>
    <row r="6639" customFormat="false" ht="15" hidden="false" customHeight="false" outlineLevel="0" collapsed="false">
      <c r="A6639" s="17" t="s">
        <v>5574</v>
      </c>
      <c r="B6639" s="17" t="n">
        <v>1</v>
      </c>
      <c r="C6639" s="21" t="n">
        <v>46100</v>
      </c>
      <c r="D6639" s="17" t="s">
        <v>759</v>
      </c>
      <c r="E6639" s="17" t="s">
        <v>111</v>
      </c>
      <c r="F6639" s="17" t="s">
        <v>1503</v>
      </c>
      <c r="G6639" s="17" t="s">
        <v>64</v>
      </c>
      <c r="H6639" s="17" t="s">
        <v>1523</v>
      </c>
      <c r="I6639" s="17" t="s">
        <v>1531</v>
      </c>
      <c r="J6639" s="17" t="n">
        <v>1</v>
      </c>
      <c r="K6639" s="15" t="n">
        <v>188.9</v>
      </c>
      <c r="L6639" s="22" t="n">
        <v>0</v>
      </c>
      <c r="M6639" s="15" t="n">
        <v>21.82</v>
      </c>
      <c r="N6639" s="15" t="n">
        <f aca="false">J6639*K6639</f>
        <v>188.9</v>
      </c>
      <c r="O6639" s="15" t="n">
        <f aca="false">N6639*L6639</f>
        <v>0</v>
      </c>
      <c r="P6639" s="15" t="n">
        <f aca="false">N6639-O6639</f>
        <v>188.9</v>
      </c>
      <c r="Q6639" s="15" t="n">
        <f aca="false">J6639*INDEX(dProdutos!$F$2:$F$47,MATCH(E6639,dProdutos!$A$2:$A$47,0))</f>
        <v>88.32</v>
      </c>
      <c r="R6639" s="15" t="n">
        <f aca="false">IF(I6639="Cancelado",0,P6639-Q6639)</f>
        <v>0</v>
      </c>
      <c r="S6639" s="17" t="str">
        <f aca="false">INDEX(dProdutos!$D$2:$D$47,MATCH(E6639,dProdutos!$A$2:$A$47,0))</f>
        <v>Moda Masculina</v>
      </c>
    </row>
    <row r="6640" customFormat="false" ht="15" hidden="false" customHeight="false" outlineLevel="0" collapsed="false">
      <c r="A6640" s="17" t="s">
        <v>5574</v>
      </c>
      <c r="B6640" s="17" t="n">
        <v>2</v>
      </c>
      <c r="C6640" s="21" t="n">
        <v>46100</v>
      </c>
      <c r="D6640" s="17" t="s">
        <v>759</v>
      </c>
      <c r="E6640" s="17" t="s">
        <v>138</v>
      </c>
      <c r="F6640" s="17" t="s">
        <v>1503</v>
      </c>
      <c r="G6640" s="17" t="s">
        <v>64</v>
      </c>
      <c r="H6640" s="17" t="s">
        <v>1523</v>
      </c>
      <c r="I6640" s="17" t="s">
        <v>1531</v>
      </c>
      <c r="J6640" s="17" t="n">
        <v>1</v>
      </c>
      <c r="K6640" s="15" t="n">
        <v>231.9</v>
      </c>
      <c r="L6640" s="22" t="n">
        <v>0</v>
      </c>
      <c r="M6640" s="15" t="n">
        <v>0</v>
      </c>
      <c r="N6640" s="15" t="n">
        <f aca="false">J6640*K6640</f>
        <v>231.9</v>
      </c>
      <c r="O6640" s="15" t="n">
        <f aca="false">N6640*L6640</f>
        <v>0</v>
      </c>
      <c r="P6640" s="15" t="n">
        <f aca="false">N6640-O6640</f>
        <v>231.9</v>
      </c>
      <c r="Q6640" s="15" t="n">
        <f aca="false">J6640*INDEX(dProdutos!$F$2:$F$47,MATCH(E6640,dProdutos!$A$2:$A$47,0))</f>
        <v>132.21</v>
      </c>
      <c r="R6640" s="15" t="n">
        <f aca="false">IF(I6640="Cancelado",0,P6640-Q6640)</f>
        <v>0</v>
      </c>
      <c r="S6640" s="17" t="str">
        <f aca="false">INDEX(dProdutos!$D$2:$D$47,MATCH(E6640,dProdutos!$A$2:$A$47,0))</f>
        <v>Calçados</v>
      </c>
    </row>
    <row r="6641" customFormat="false" ht="15" hidden="false" customHeight="false" outlineLevel="0" collapsed="false">
      <c r="A6641" s="17" t="s">
        <v>5575</v>
      </c>
      <c r="B6641" s="17" t="n">
        <v>1</v>
      </c>
      <c r="C6641" s="21" t="n">
        <v>46100</v>
      </c>
      <c r="D6641" s="17" t="s">
        <v>373</v>
      </c>
      <c r="E6641" s="17" t="s">
        <v>102</v>
      </c>
      <c r="F6641" s="17" t="s">
        <v>1487</v>
      </c>
      <c r="G6641" s="17" t="s">
        <v>61</v>
      </c>
      <c r="H6641" s="17" t="s">
        <v>1537</v>
      </c>
      <c r="I6641" s="17" t="s">
        <v>1524</v>
      </c>
      <c r="J6641" s="17" t="n">
        <v>1</v>
      </c>
      <c r="K6641" s="15" t="n">
        <v>65.9</v>
      </c>
      <c r="L6641" s="22" t="n">
        <v>0</v>
      </c>
      <c r="M6641" s="15" t="n">
        <v>17.94</v>
      </c>
      <c r="N6641" s="15" t="n">
        <f aca="false">J6641*K6641</f>
        <v>65.9</v>
      </c>
      <c r="O6641" s="15" t="n">
        <f aca="false">N6641*L6641</f>
        <v>0</v>
      </c>
      <c r="P6641" s="15" t="n">
        <f aca="false">N6641-O6641</f>
        <v>65.9</v>
      </c>
      <c r="Q6641" s="15" t="n">
        <f aca="false">J6641*INDEX(dProdutos!$F$2:$F$47,MATCH(E6641,dProdutos!$A$2:$A$47,0))</f>
        <v>29.68</v>
      </c>
      <c r="R6641" s="15" t="n">
        <f aca="false">IF(I6641="Cancelado",0,P6641-Q6641)</f>
        <v>36.22</v>
      </c>
      <c r="S6641" s="17" t="str">
        <f aca="false">INDEX(dProdutos!$D$2:$D$47,MATCH(E6641,dProdutos!$A$2:$A$47,0))</f>
        <v>Moda Masculina</v>
      </c>
    </row>
    <row r="6642" customFormat="false" ht="15" hidden="false" customHeight="false" outlineLevel="0" collapsed="false">
      <c r="A6642" s="17" t="s">
        <v>5575</v>
      </c>
      <c r="B6642" s="17" t="n">
        <v>2</v>
      </c>
      <c r="C6642" s="21" t="n">
        <v>46100</v>
      </c>
      <c r="D6642" s="17" t="s">
        <v>373</v>
      </c>
      <c r="E6642" s="17" t="s">
        <v>150</v>
      </c>
      <c r="F6642" s="17" t="s">
        <v>1487</v>
      </c>
      <c r="G6642" s="17" t="s">
        <v>61</v>
      </c>
      <c r="H6642" s="17" t="s">
        <v>1537</v>
      </c>
      <c r="I6642" s="17" t="s">
        <v>1524</v>
      </c>
      <c r="J6642" s="17" t="n">
        <v>2</v>
      </c>
      <c r="K6642" s="15" t="n">
        <v>71.9</v>
      </c>
      <c r="L6642" s="22" t="n">
        <v>0.05</v>
      </c>
      <c r="M6642" s="15" t="n">
        <v>0</v>
      </c>
      <c r="N6642" s="15" t="n">
        <f aca="false">J6642*K6642</f>
        <v>143.8</v>
      </c>
      <c r="O6642" s="15" t="n">
        <f aca="false">N6642*L6642</f>
        <v>7.19</v>
      </c>
      <c r="P6642" s="15" t="n">
        <f aca="false">N6642-O6642</f>
        <v>136.61</v>
      </c>
      <c r="Q6642" s="15" t="n">
        <f aca="false">J6642*INDEX(dProdutos!$F$2:$F$47,MATCH(E6642,dProdutos!$A$2:$A$47,0))</f>
        <v>54.76</v>
      </c>
      <c r="R6642" s="15" t="n">
        <f aca="false">IF(I6642="Cancelado",0,P6642-Q6642)</f>
        <v>81.85</v>
      </c>
      <c r="S6642" s="17" t="str">
        <f aca="false">INDEX(dProdutos!$D$2:$D$47,MATCH(E6642,dProdutos!$A$2:$A$47,0))</f>
        <v>Acessórios</v>
      </c>
    </row>
    <row r="6643" customFormat="false" ht="15" hidden="false" customHeight="false" outlineLevel="0" collapsed="false">
      <c r="A6643" s="17" t="s">
        <v>5576</v>
      </c>
      <c r="B6643" s="17" t="n">
        <v>1</v>
      </c>
      <c r="C6643" s="21" t="n">
        <v>46100</v>
      </c>
      <c r="D6643" s="17" t="s">
        <v>1324</v>
      </c>
      <c r="E6643" s="17" t="s">
        <v>159</v>
      </c>
      <c r="F6643" s="17" t="s">
        <v>1490</v>
      </c>
      <c r="G6643" s="17" t="s">
        <v>62</v>
      </c>
      <c r="H6643" s="17" t="s">
        <v>1537</v>
      </c>
      <c r="I6643" s="17" t="s">
        <v>1531</v>
      </c>
      <c r="J6643" s="17" t="n">
        <v>1</v>
      </c>
      <c r="K6643" s="15" t="n">
        <v>276.9</v>
      </c>
      <c r="L6643" s="22" t="n">
        <v>0.15</v>
      </c>
      <c r="M6643" s="15" t="n">
        <v>32.88</v>
      </c>
      <c r="N6643" s="15" t="n">
        <f aca="false">J6643*K6643</f>
        <v>276.9</v>
      </c>
      <c r="O6643" s="15" t="n">
        <f aca="false">N6643*L6643</f>
        <v>41.535</v>
      </c>
      <c r="P6643" s="15" t="n">
        <f aca="false">N6643-O6643</f>
        <v>235.365</v>
      </c>
      <c r="Q6643" s="15" t="n">
        <f aca="false">J6643*INDEX(dProdutos!$F$2:$F$47,MATCH(E6643,dProdutos!$A$2:$A$47,0))</f>
        <v>145.03</v>
      </c>
      <c r="R6643" s="15" t="n">
        <f aca="false">IF(I6643="Cancelado",0,P6643-Q6643)</f>
        <v>0</v>
      </c>
      <c r="S6643" s="17" t="str">
        <f aca="false">INDEX(dProdutos!$D$2:$D$47,MATCH(E6643,dProdutos!$A$2:$A$47,0))</f>
        <v>Acessórios</v>
      </c>
    </row>
    <row r="6644" customFormat="false" ht="15" hidden="false" customHeight="false" outlineLevel="0" collapsed="false">
      <c r="A6644" s="17" t="s">
        <v>5576</v>
      </c>
      <c r="B6644" s="17" t="n">
        <v>2</v>
      </c>
      <c r="C6644" s="21" t="n">
        <v>46100</v>
      </c>
      <c r="D6644" s="17" t="s">
        <v>1324</v>
      </c>
      <c r="E6644" s="17" t="s">
        <v>153</v>
      </c>
      <c r="F6644" s="17" t="s">
        <v>1490</v>
      </c>
      <c r="G6644" s="17" t="s">
        <v>62</v>
      </c>
      <c r="H6644" s="17" t="s">
        <v>1537</v>
      </c>
      <c r="I6644" s="17" t="s">
        <v>1531</v>
      </c>
      <c r="J6644" s="17" t="n">
        <v>1</v>
      </c>
      <c r="K6644" s="15" t="n">
        <v>165.9</v>
      </c>
      <c r="L6644" s="22" t="n">
        <v>0</v>
      </c>
      <c r="M6644" s="15" t="n">
        <v>0</v>
      </c>
      <c r="N6644" s="15" t="n">
        <f aca="false">J6644*K6644</f>
        <v>165.9</v>
      </c>
      <c r="O6644" s="15" t="n">
        <f aca="false">N6644*L6644</f>
        <v>0</v>
      </c>
      <c r="P6644" s="15" t="n">
        <f aca="false">N6644-O6644</f>
        <v>165.9</v>
      </c>
      <c r="Q6644" s="15" t="n">
        <f aca="false">J6644*INDEX(dProdutos!$F$2:$F$47,MATCH(E6644,dProdutos!$A$2:$A$47,0))</f>
        <v>67.28</v>
      </c>
      <c r="R6644" s="15" t="n">
        <f aca="false">IF(I6644="Cancelado",0,P6644-Q6644)</f>
        <v>0</v>
      </c>
      <c r="S6644" s="17" t="str">
        <f aca="false">INDEX(dProdutos!$D$2:$D$47,MATCH(E6644,dProdutos!$A$2:$A$47,0))</f>
        <v>Acessórios</v>
      </c>
    </row>
    <row r="6645" customFormat="false" ht="15" hidden="false" customHeight="false" outlineLevel="0" collapsed="false">
      <c r="A6645" s="17" t="s">
        <v>5577</v>
      </c>
      <c r="B6645" s="17" t="n">
        <v>1</v>
      </c>
      <c r="C6645" s="21" t="n">
        <v>46100</v>
      </c>
      <c r="D6645" s="17" t="s">
        <v>1035</v>
      </c>
      <c r="E6645" s="17" t="s">
        <v>73</v>
      </c>
      <c r="F6645" s="17" t="s">
        <v>1499</v>
      </c>
      <c r="G6645" s="17" t="s">
        <v>62</v>
      </c>
      <c r="H6645" s="17" t="s">
        <v>1523</v>
      </c>
      <c r="I6645" s="17" t="s">
        <v>1524</v>
      </c>
      <c r="J6645" s="17" t="n">
        <v>2</v>
      </c>
      <c r="K6645" s="15" t="n">
        <v>179.9</v>
      </c>
      <c r="L6645" s="22" t="n">
        <v>0</v>
      </c>
      <c r="M6645" s="15" t="n">
        <v>14.35</v>
      </c>
      <c r="N6645" s="15" t="n">
        <f aca="false">J6645*K6645</f>
        <v>359.8</v>
      </c>
      <c r="O6645" s="15" t="n">
        <f aca="false">N6645*L6645</f>
        <v>0</v>
      </c>
      <c r="P6645" s="15" t="n">
        <f aca="false">N6645-O6645</f>
        <v>359.8</v>
      </c>
      <c r="Q6645" s="15" t="n">
        <f aca="false">J6645*INDEX(dProdutos!$F$2:$F$47,MATCH(E6645,dProdutos!$A$2:$A$47,0))</f>
        <v>138.88</v>
      </c>
      <c r="R6645" s="15" t="n">
        <f aca="false">IF(I6645="Cancelado",0,P6645-Q6645)</f>
        <v>220.92</v>
      </c>
      <c r="S6645" s="17" t="str">
        <f aca="false">INDEX(dProdutos!$D$2:$D$47,MATCH(E6645,dProdutos!$A$2:$A$47,0))</f>
        <v>Moda Feminina</v>
      </c>
    </row>
    <row r="6646" customFormat="false" ht="15" hidden="false" customHeight="false" outlineLevel="0" collapsed="false">
      <c r="A6646" s="17" t="s">
        <v>5577</v>
      </c>
      <c r="B6646" s="17" t="n">
        <v>2</v>
      </c>
      <c r="C6646" s="21" t="n">
        <v>46100</v>
      </c>
      <c r="D6646" s="17" t="s">
        <v>1035</v>
      </c>
      <c r="E6646" s="17" t="s">
        <v>168</v>
      </c>
      <c r="F6646" s="17" t="s">
        <v>1499</v>
      </c>
      <c r="G6646" s="17" t="s">
        <v>62</v>
      </c>
      <c r="H6646" s="17" t="s">
        <v>1523</v>
      </c>
      <c r="I6646" s="17" t="s">
        <v>1524</v>
      </c>
      <c r="J6646" s="17" t="n">
        <v>1</v>
      </c>
      <c r="K6646" s="15" t="n">
        <v>253.9</v>
      </c>
      <c r="L6646" s="22" t="n">
        <v>0.05</v>
      </c>
      <c r="M6646" s="15" t="n">
        <v>0</v>
      </c>
      <c r="N6646" s="15" t="n">
        <f aca="false">J6646*K6646</f>
        <v>253.9</v>
      </c>
      <c r="O6646" s="15" t="n">
        <f aca="false">N6646*L6646</f>
        <v>12.695</v>
      </c>
      <c r="P6646" s="15" t="n">
        <f aca="false">N6646-O6646</f>
        <v>241.205</v>
      </c>
      <c r="Q6646" s="15" t="n">
        <f aca="false">J6646*INDEX(dProdutos!$F$2:$F$47,MATCH(E6646,dProdutos!$A$2:$A$47,0))</f>
        <v>128.94</v>
      </c>
      <c r="R6646" s="15" t="n">
        <f aca="false">IF(I6646="Cancelado",0,P6646-Q6646)</f>
        <v>112.265</v>
      </c>
      <c r="S6646" s="17" t="str">
        <f aca="false">INDEX(dProdutos!$D$2:$D$47,MATCH(E6646,dProdutos!$A$2:$A$47,0))</f>
        <v>Casa</v>
      </c>
    </row>
    <row r="6647" customFormat="false" ht="15" hidden="false" customHeight="false" outlineLevel="0" collapsed="false">
      <c r="A6647" s="17" t="s">
        <v>5578</v>
      </c>
      <c r="B6647" s="17" t="n">
        <v>1</v>
      </c>
      <c r="C6647" s="21" t="n">
        <v>46101</v>
      </c>
      <c r="D6647" s="17" t="s">
        <v>907</v>
      </c>
      <c r="E6647" s="17" t="s">
        <v>150</v>
      </c>
      <c r="F6647" s="17" t="s">
        <v>1493</v>
      </c>
      <c r="G6647" s="17" t="s">
        <v>59</v>
      </c>
      <c r="H6647" s="17" t="s">
        <v>1523</v>
      </c>
      <c r="I6647" s="17" t="s">
        <v>1524</v>
      </c>
      <c r="J6647" s="17" t="n">
        <v>1</v>
      </c>
      <c r="K6647" s="15" t="n">
        <v>71.9</v>
      </c>
      <c r="L6647" s="22" t="n">
        <v>0</v>
      </c>
      <c r="M6647" s="15" t="n">
        <v>14.03</v>
      </c>
      <c r="N6647" s="15" t="n">
        <f aca="false">J6647*K6647</f>
        <v>71.9</v>
      </c>
      <c r="O6647" s="15" t="n">
        <f aca="false">N6647*L6647</f>
        <v>0</v>
      </c>
      <c r="P6647" s="15" t="n">
        <f aca="false">N6647-O6647</f>
        <v>71.9</v>
      </c>
      <c r="Q6647" s="15" t="n">
        <f aca="false">J6647*INDEX(dProdutos!$F$2:$F$47,MATCH(E6647,dProdutos!$A$2:$A$47,0))</f>
        <v>27.38</v>
      </c>
      <c r="R6647" s="15" t="n">
        <f aca="false">IF(I6647="Cancelado",0,P6647-Q6647)</f>
        <v>44.52</v>
      </c>
      <c r="S6647" s="17" t="str">
        <f aca="false">INDEX(dProdutos!$D$2:$D$47,MATCH(E6647,dProdutos!$A$2:$A$47,0))</f>
        <v>Acessórios</v>
      </c>
    </row>
    <row r="6648" customFormat="false" ht="15" hidden="false" customHeight="false" outlineLevel="0" collapsed="false">
      <c r="A6648" s="17" t="s">
        <v>5579</v>
      </c>
      <c r="B6648" s="17" t="n">
        <v>1</v>
      </c>
      <c r="C6648" s="21" t="n">
        <v>46101</v>
      </c>
      <c r="D6648" s="17" t="s">
        <v>517</v>
      </c>
      <c r="E6648" s="17" t="s">
        <v>150</v>
      </c>
      <c r="F6648" s="17" t="s">
        <v>1503</v>
      </c>
      <c r="G6648" s="17" t="s">
        <v>63</v>
      </c>
      <c r="H6648" s="17" t="s">
        <v>1523</v>
      </c>
      <c r="I6648" s="17" t="s">
        <v>1524</v>
      </c>
      <c r="J6648" s="17" t="n">
        <v>2</v>
      </c>
      <c r="K6648" s="15" t="n">
        <v>71.9</v>
      </c>
      <c r="L6648" s="22" t="n">
        <v>0.05</v>
      </c>
      <c r="M6648" s="15" t="n">
        <v>0</v>
      </c>
      <c r="N6648" s="15" t="n">
        <f aca="false">J6648*K6648</f>
        <v>143.8</v>
      </c>
      <c r="O6648" s="15" t="n">
        <f aca="false">N6648*L6648</f>
        <v>7.19</v>
      </c>
      <c r="P6648" s="15" t="n">
        <f aca="false">N6648-O6648</f>
        <v>136.61</v>
      </c>
      <c r="Q6648" s="15" t="n">
        <f aca="false">J6648*INDEX(dProdutos!$F$2:$F$47,MATCH(E6648,dProdutos!$A$2:$A$47,0))</f>
        <v>54.76</v>
      </c>
      <c r="R6648" s="15" t="n">
        <f aca="false">IF(I6648="Cancelado",0,P6648-Q6648)</f>
        <v>81.85</v>
      </c>
      <c r="S6648" s="17" t="str">
        <f aca="false">INDEX(dProdutos!$D$2:$D$47,MATCH(E6648,dProdutos!$A$2:$A$47,0))</f>
        <v>Acessórios</v>
      </c>
    </row>
    <row r="6649" customFormat="false" ht="15" hidden="false" customHeight="false" outlineLevel="0" collapsed="false">
      <c r="A6649" s="17" t="s">
        <v>5579</v>
      </c>
      <c r="B6649" s="17" t="n">
        <v>2</v>
      </c>
      <c r="C6649" s="21" t="n">
        <v>46101</v>
      </c>
      <c r="D6649" s="17" t="s">
        <v>517</v>
      </c>
      <c r="E6649" s="17" t="s">
        <v>171</v>
      </c>
      <c r="F6649" s="17" t="s">
        <v>1503</v>
      </c>
      <c r="G6649" s="17" t="s">
        <v>63</v>
      </c>
      <c r="H6649" s="17" t="s">
        <v>1523</v>
      </c>
      <c r="I6649" s="17" t="s">
        <v>1524</v>
      </c>
      <c r="J6649" s="17" t="n">
        <v>1</v>
      </c>
      <c r="K6649" s="15" t="n">
        <v>246.9</v>
      </c>
      <c r="L6649" s="22" t="n">
        <v>0</v>
      </c>
      <c r="M6649" s="15" t="n">
        <v>0</v>
      </c>
      <c r="N6649" s="15" t="n">
        <f aca="false">J6649*K6649</f>
        <v>246.9</v>
      </c>
      <c r="O6649" s="15" t="n">
        <f aca="false">N6649*L6649</f>
        <v>0</v>
      </c>
      <c r="P6649" s="15" t="n">
        <f aca="false">N6649-O6649</f>
        <v>246.9</v>
      </c>
      <c r="Q6649" s="15" t="n">
        <f aca="false">J6649*INDEX(dProdutos!$F$2:$F$47,MATCH(E6649,dProdutos!$A$2:$A$47,0))</f>
        <v>103.61</v>
      </c>
      <c r="R6649" s="15" t="n">
        <f aca="false">IF(I6649="Cancelado",0,P6649-Q6649)</f>
        <v>143.29</v>
      </c>
      <c r="S6649" s="17" t="str">
        <f aca="false">INDEX(dProdutos!$D$2:$D$47,MATCH(E6649,dProdutos!$A$2:$A$47,0))</f>
        <v>Casa</v>
      </c>
    </row>
    <row r="6650" customFormat="false" ht="15" hidden="false" customHeight="false" outlineLevel="0" collapsed="false">
      <c r="A6650" s="17" t="s">
        <v>5580</v>
      </c>
      <c r="B6650" s="17" t="n">
        <v>1</v>
      </c>
      <c r="C6650" s="21" t="n">
        <v>46101</v>
      </c>
      <c r="D6650" s="17" t="s">
        <v>1279</v>
      </c>
      <c r="E6650" s="17" t="s">
        <v>180</v>
      </c>
      <c r="F6650" s="17" t="s">
        <v>1495</v>
      </c>
      <c r="G6650" s="17" t="s">
        <v>61</v>
      </c>
      <c r="H6650" s="17" t="s">
        <v>1537</v>
      </c>
      <c r="I6650" s="17" t="s">
        <v>1524</v>
      </c>
      <c r="J6650" s="17" t="n">
        <v>1</v>
      </c>
      <c r="K6650" s="15" t="n">
        <v>82.9</v>
      </c>
      <c r="L6650" s="22" t="n">
        <v>0.05</v>
      </c>
      <c r="M6650" s="15" t="n">
        <v>14.18</v>
      </c>
      <c r="N6650" s="15" t="n">
        <f aca="false">J6650*K6650</f>
        <v>82.9</v>
      </c>
      <c r="O6650" s="15" t="n">
        <f aca="false">N6650*L6650</f>
        <v>4.145</v>
      </c>
      <c r="P6650" s="15" t="n">
        <f aca="false">N6650-O6650</f>
        <v>78.755</v>
      </c>
      <c r="Q6650" s="15" t="n">
        <f aca="false">J6650*INDEX(dProdutos!$F$2:$F$47,MATCH(E6650,dProdutos!$A$2:$A$47,0))</f>
        <v>35.97</v>
      </c>
      <c r="R6650" s="15" t="n">
        <f aca="false">IF(I6650="Cancelado",0,P6650-Q6650)</f>
        <v>42.785</v>
      </c>
      <c r="S6650" s="17" t="str">
        <f aca="false">INDEX(dProdutos!$D$2:$D$47,MATCH(E6650,dProdutos!$A$2:$A$47,0))</f>
        <v>Eletrônicos</v>
      </c>
    </row>
    <row r="6651" customFormat="false" ht="15" hidden="false" customHeight="false" outlineLevel="0" collapsed="false">
      <c r="A6651" s="17" t="s">
        <v>5581</v>
      </c>
      <c r="B6651" s="17" t="n">
        <v>1</v>
      </c>
      <c r="C6651" s="21" t="n">
        <v>46101</v>
      </c>
      <c r="D6651" s="17" t="s">
        <v>237</v>
      </c>
      <c r="E6651" s="17" t="s">
        <v>88</v>
      </c>
      <c r="F6651" s="17" t="s">
        <v>1497</v>
      </c>
      <c r="G6651" s="17" t="s">
        <v>62</v>
      </c>
      <c r="H6651" s="17" t="s">
        <v>1537</v>
      </c>
      <c r="I6651" s="17" t="s">
        <v>1524</v>
      </c>
      <c r="J6651" s="17" t="n">
        <v>1</v>
      </c>
      <c r="K6651" s="15" t="n">
        <v>170.9</v>
      </c>
      <c r="L6651" s="22" t="n">
        <v>0</v>
      </c>
      <c r="M6651" s="15" t="n">
        <v>26.87</v>
      </c>
      <c r="N6651" s="15" t="n">
        <f aca="false">J6651*K6651</f>
        <v>170.9</v>
      </c>
      <c r="O6651" s="15" t="n">
        <f aca="false">N6651*L6651</f>
        <v>0</v>
      </c>
      <c r="P6651" s="15" t="n">
        <f aca="false">N6651-O6651</f>
        <v>170.9</v>
      </c>
      <c r="Q6651" s="15" t="n">
        <f aca="false">J6651*INDEX(dProdutos!$F$2:$F$47,MATCH(E6651,dProdutos!$A$2:$A$47,0))</f>
        <v>98.14</v>
      </c>
      <c r="R6651" s="15" t="n">
        <f aca="false">IF(I6651="Cancelado",0,P6651-Q6651)</f>
        <v>72.76</v>
      </c>
      <c r="S6651" s="17" t="str">
        <f aca="false">INDEX(dProdutos!$D$2:$D$47,MATCH(E6651,dProdutos!$A$2:$A$47,0))</f>
        <v>Moda Feminina</v>
      </c>
    </row>
    <row r="6652" customFormat="false" ht="15" hidden="false" customHeight="false" outlineLevel="0" collapsed="false">
      <c r="A6652" s="17" t="s">
        <v>5582</v>
      </c>
      <c r="B6652" s="17" t="n">
        <v>1</v>
      </c>
      <c r="C6652" s="21" t="n">
        <v>46101</v>
      </c>
      <c r="D6652" s="17" t="s">
        <v>1467</v>
      </c>
      <c r="E6652" s="17" t="s">
        <v>77</v>
      </c>
      <c r="F6652" s="17" t="s">
        <v>1499</v>
      </c>
      <c r="G6652" s="17" t="s">
        <v>59</v>
      </c>
      <c r="H6652" s="17" t="s">
        <v>1523</v>
      </c>
      <c r="I6652" s="17" t="s">
        <v>1524</v>
      </c>
      <c r="J6652" s="17" t="n">
        <v>1</v>
      </c>
      <c r="K6652" s="15" t="n">
        <v>198.9</v>
      </c>
      <c r="L6652" s="22" t="n">
        <v>0</v>
      </c>
      <c r="M6652" s="15" t="n">
        <v>0</v>
      </c>
      <c r="N6652" s="15" t="n">
        <f aca="false">J6652*K6652</f>
        <v>198.9</v>
      </c>
      <c r="O6652" s="15" t="n">
        <f aca="false">N6652*L6652</f>
        <v>0</v>
      </c>
      <c r="P6652" s="15" t="n">
        <f aca="false">N6652-O6652</f>
        <v>198.9</v>
      </c>
      <c r="Q6652" s="15" t="n">
        <f aca="false">J6652*INDEX(dProdutos!$F$2:$F$47,MATCH(E6652,dProdutos!$A$2:$A$47,0))</f>
        <v>107.88</v>
      </c>
      <c r="R6652" s="15" t="n">
        <f aca="false">IF(I6652="Cancelado",0,P6652-Q6652)</f>
        <v>91.02</v>
      </c>
      <c r="S6652" s="17" t="str">
        <f aca="false">INDEX(dProdutos!$D$2:$D$47,MATCH(E6652,dProdutos!$A$2:$A$47,0))</f>
        <v>Moda Feminina</v>
      </c>
    </row>
    <row r="6653" customFormat="false" ht="15" hidden="false" customHeight="false" outlineLevel="0" collapsed="false">
      <c r="A6653" s="17" t="s">
        <v>5583</v>
      </c>
      <c r="B6653" s="17" t="n">
        <v>1</v>
      </c>
      <c r="C6653" s="21" t="n">
        <v>46101</v>
      </c>
      <c r="D6653" s="17" t="s">
        <v>949</v>
      </c>
      <c r="E6653" s="17" t="s">
        <v>144</v>
      </c>
      <c r="F6653" s="17" t="s">
        <v>1497</v>
      </c>
      <c r="G6653" s="17" t="s">
        <v>64</v>
      </c>
      <c r="H6653" s="17" t="s">
        <v>1537</v>
      </c>
      <c r="I6653" s="17" t="s">
        <v>1524</v>
      </c>
      <c r="J6653" s="17" t="n">
        <v>1</v>
      </c>
      <c r="K6653" s="15" t="n">
        <v>260.9</v>
      </c>
      <c r="L6653" s="22" t="n">
        <v>0</v>
      </c>
      <c r="M6653" s="15" t="n">
        <v>34.29</v>
      </c>
      <c r="N6653" s="15" t="n">
        <f aca="false">J6653*K6653</f>
        <v>260.9</v>
      </c>
      <c r="O6653" s="15" t="n">
        <f aca="false">N6653*L6653</f>
        <v>0</v>
      </c>
      <c r="P6653" s="15" t="n">
        <f aca="false">N6653-O6653</f>
        <v>260.9</v>
      </c>
      <c r="Q6653" s="15" t="n">
        <f aca="false">J6653*INDEX(dProdutos!$F$2:$F$47,MATCH(E6653,dProdutos!$A$2:$A$47,0))</f>
        <v>99.86</v>
      </c>
      <c r="R6653" s="15" t="n">
        <f aca="false">IF(I6653="Cancelado",0,P6653-Q6653)</f>
        <v>161.04</v>
      </c>
      <c r="S6653" s="17" t="str">
        <f aca="false">INDEX(dProdutos!$D$2:$D$47,MATCH(E6653,dProdutos!$A$2:$A$47,0))</f>
        <v>Acessórios</v>
      </c>
    </row>
    <row r="6654" customFormat="false" ht="15" hidden="false" customHeight="false" outlineLevel="0" collapsed="false">
      <c r="A6654" s="17" t="s">
        <v>5584</v>
      </c>
      <c r="B6654" s="17" t="n">
        <v>1</v>
      </c>
      <c r="C6654" s="21" t="n">
        <v>46101</v>
      </c>
      <c r="D6654" s="17" t="s">
        <v>1132</v>
      </c>
      <c r="E6654" s="17" t="s">
        <v>98</v>
      </c>
      <c r="F6654" s="17" t="s">
        <v>1499</v>
      </c>
      <c r="G6654" s="17" t="s">
        <v>62</v>
      </c>
      <c r="H6654" s="17" t="s">
        <v>1537</v>
      </c>
      <c r="I6654" s="17" t="s">
        <v>1524</v>
      </c>
      <c r="J6654" s="17" t="n">
        <v>1</v>
      </c>
      <c r="K6654" s="15" t="n">
        <v>108.9</v>
      </c>
      <c r="L6654" s="22" t="n">
        <v>0</v>
      </c>
      <c r="M6654" s="15" t="n">
        <v>10.75</v>
      </c>
      <c r="N6654" s="15" t="n">
        <f aca="false">J6654*K6654</f>
        <v>108.9</v>
      </c>
      <c r="O6654" s="15" t="n">
        <f aca="false">N6654*L6654</f>
        <v>0</v>
      </c>
      <c r="P6654" s="15" t="n">
        <f aca="false">N6654-O6654</f>
        <v>108.9</v>
      </c>
      <c r="Q6654" s="15" t="n">
        <f aca="false">J6654*INDEX(dProdutos!$F$2:$F$47,MATCH(E6654,dProdutos!$A$2:$A$47,0))</f>
        <v>42.52</v>
      </c>
      <c r="R6654" s="15" t="n">
        <f aca="false">IF(I6654="Cancelado",0,P6654-Q6654)</f>
        <v>66.38</v>
      </c>
      <c r="S6654" s="17" t="str">
        <f aca="false">INDEX(dProdutos!$D$2:$D$47,MATCH(E6654,dProdutos!$A$2:$A$47,0))</f>
        <v>Moda Feminina</v>
      </c>
    </row>
    <row r="6655" customFormat="false" ht="15" hidden="false" customHeight="false" outlineLevel="0" collapsed="false">
      <c r="A6655" s="17" t="s">
        <v>5585</v>
      </c>
      <c r="B6655" s="17" t="n">
        <v>1</v>
      </c>
      <c r="C6655" s="21" t="n">
        <v>46101</v>
      </c>
      <c r="D6655" s="17" t="s">
        <v>1184</v>
      </c>
      <c r="E6655" s="17" t="s">
        <v>85</v>
      </c>
      <c r="F6655" s="17" t="s">
        <v>1495</v>
      </c>
      <c r="G6655" s="17" t="s">
        <v>61</v>
      </c>
      <c r="H6655" s="17" t="s">
        <v>1537</v>
      </c>
      <c r="I6655" s="17" t="s">
        <v>1524</v>
      </c>
      <c r="J6655" s="17" t="n">
        <v>1</v>
      </c>
      <c r="K6655" s="15" t="n">
        <v>165.9</v>
      </c>
      <c r="L6655" s="22" t="n">
        <v>0</v>
      </c>
      <c r="M6655" s="15" t="n">
        <v>22.17</v>
      </c>
      <c r="N6655" s="15" t="n">
        <f aca="false">J6655*K6655</f>
        <v>165.9</v>
      </c>
      <c r="O6655" s="15" t="n">
        <f aca="false">N6655*L6655</f>
        <v>0</v>
      </c>
      <c r="P6655" s="15" t="n">
        <f aca="false">N6655-O6655</f>
        <v>165.9</v>
      </c>
      <c r="Q6655" s="15" t="n">
        <f aca="false">J6655*INDEX(dProdutos!$F$2:$F$47,MATCH(E6655,dProdutos!$A$2:$A$47,0))</f>
        <v>91.55</v>
      </c>
      <c r="R6655" s="15" t="n">
        <f aca="false">IF(I6655="Cancelado",0,P6655-Q6655)</f>
        <v>74.35</v>
      </c>
      <c r="S6655" s="17" t="str">
        <f aca="false">INDEX(dProdutos!$D$2:$D$47,MATCH(E6655,dProdutos!$A$2:$A$47,0))</f>
        <v>Moda Feminina</v>
      </c>
    </row>
    <row r="6656" customFormat="false" ht="15" hidden="false" customHeight="false" outlineLevel="0" collapsed="false">
      <c r="A6656" s="17" t="s">
        <v>5585</v>
      </c>
      <c r="B6656" s="17" t="n">
        <v>2</v>
      </c>
      <c r="C6656" s="21" t="n">
        <v>46101</v>
      </c>
      <c r="D6656" s="17" t="s">
        <v>1184</v>
      </c>
      <c r="E6656" s="17" t="s">
        <v>126</v>
      </c>
      <c r="F6656" s="17" t="s">
        <v>1495</v>
      </c>
      <c r="G6656" s="17" t="s">
        <v>61</v>
      </c>
      <c r="H6656" s="17" t="s">
        <v>1537</v>
      </c>
      <c r="I6656" s="17" t="s">
        <v>1524</v>
      </c>
      <c r="J6656" s="17" t="n">
        <v>1</v>
      </c>
      <c r="K6656" s="15" t="n">
        <v>296.9</v>
      </c>
      <c r="L6656" s="22" t="n">
        <v>0</v>
      </c>
      <c r="M6656" s="15" t="n">
        <v>0</v>
      </c>
      <c r="N6656" s="15" t="n">
        <f aca="false">J6656*K6656</f>
        <v>296.9</v>
      </c>
      <c r="O6656" s="15" t="n">
        <f aca="false">N6656*L6656</f>
        <v>0</v>
      </c>
      <c r="P6656" s="15" t="n">
        <f aca="false">N6656-O6656</f>
        <v>296.9</v>
      </c>
      <c r="Q6656" s="15" t="n">
        <f aca="false">J6656*INDEX(dProdutos!$F$2:$F$47,MATCH(E6656,dProdutos!$A$2:$A$47,0))</f>
        <v>135.24</v>
      </c>
      <c r="R6656" s="15" t="n">
        <f aca="false">IF(I6656="Cancelado",0,P6656-Q6656)</f>
        <v>161.66</v>
      </c>
      <c r="S6656" s="17" t="str">
        <f aca="false">INDEX(dProdutos!$D$2:$D$47,MATCH(E6656,dProdutos!$A$2:$A$47,0))</f>
        <v>Calçados</v>
      </c>
    </row>
    <row r="6657" customFormat="false" ht="15" hidden="false" customHeight="false" outlineLevel="0" collapsed="false">
      <c r="A6657" s="17" t="s">
        <v>5586</v>
      </c>
      <c r="B6657" s="17" t="n">
        <v>1</v>
      </c>
      <c r="C6657" s="21" t="n">
        <v>46101</v>
      </c>
      <c r="D6657" s="17" t="s">
        <v>1060</v>
      </c>
      <c r="E6657" s="17" t="s">
        <v>201</v>
      </c>
      <c r="F6657" s="17" t="s">
        <v>1499</v>
      </c>
      <c r="G6657" s="17" t="s">
        <v>60</v>
      </c>
      <c r="H6657" s="17" t="s">
        <v>1523</v>
      </c>
      <c r="I6657" s="17" t="s">
        <v>1531</v>
      </c>
      <c r="J6657" s="17" t="n">
        <v>1</v>
      </c>
      <c r="K6657" s="15" t="n">
        <v>236.9</v>
      </c>
      <c r="L6657" s="22" t="n">
        <v>0</v>
      </c>
      <c r="M6657" s="15" t="n">
        <v>0</v>
      </c>
      <c r="N6657" s="15" t="n">
        <f aca="false">J6657*K6657</f>
        <v>236.9</v>
      </c>
      <c r="O6657" s="15" t="n">
        <f aca="false">N6657*L6657</f>
        <v>0</v>
      </c>
      <c r="P6657" s="15" t="n">
        <f aca="false">N6657-O6657</f>
        <v>236.9</v>
      </c>
      <c r="Q6657" s="15" t="n">
        <f aca="false">J6657*INDEX(dProdutos!$F$2:$F$47,MATCH(E6657,dProdutos!$A$2:$A$47,0))</f>
        <v>96.23</v>
      </c>
      <c r="R6657" s="15" t="n">
        <f aca="false">IF(I6657="Cancelado",0,P6657-Q6657)</f>
        <v>0</v>
      </c>
      <c r="S6657" s="17" t="str">
        <f aca="false">INDEX(dProdutos!$D$2:$D$47,MATCH(E6657,dProdutos!$A$2:$A$47,0))</f>
        <v>Beleza</v>
      </c>
    </row>
    <row r="6658" customFormat="false" ht="15" hidden="false" customHeight="false" outlineLevel="0" collapsed="false">
      <c r="A6658" s="17" t="s">
        <v>5587</v>
      </c>
      <c r="B6658" s="17" t="n">
        <v>1</v>
      </c>
      <c r="C6658" s="21" t="n">
        <v>46101</v>
      </c>
      <c r="D6658" s="17" t="s">
        <v>1178</v>
      </c>
      <c r="E6658" s="17" t="s">
        <v>204</v>
      </c>
      <c r="F6658" s="17" t="s">
        <v>1501</v>
      </c>
      <c r="G6658" s="17" t="s">
        <v>60</v>
      </c>
      <c r="H6658" s="17" t="s">
        <v>1537</v>
      </c>
      <c r="I6658" s="17" t="s">
        <v>1524</v>
      </c>
      <c r="J6658" s="17" t="n">
        <v>1</v>
      </c>
      <c r="K6658" s="15" t="n">
        <v>64.9</v>
      </c>
      <c r="L6658" s="22" t="n">
        <v>0</v>
      </c>
      <c r="M6658" s="15" t="n">
        <v>24.48</v>
      </c>
      <c r="N6658" s="15" t="n">
        <f aca="false">J6658*K6658</f>
        <v>64.9</v>
      </c>
      <c r="O6658" s="15" t="n">
        <f aca="false">N6658*L6658</f>
        <v>0</v>
      </c>
      <c r="P6658" s="15" t="n">
        <f aca="false">N6658-O6658</f>
        <v>64.9</v>
      </c>
      <c r="Q6658" s="15" t="n">
        <f aca="false">J6658*INDEX(dProdutos!$F$2:$F$47,MATCH(E6658,dProdutos!$A$2:$A$47,0))</f>
        <v>27.52</v>
      </c>
      <c r="R6658" s="15" t="n">
        <f aca="false">IF(I6658="Cancelado",0,P6658-Q6658)</f>
        <v>37.38</v>
      </c>
      <c r="S6658" s="17" t="str">
        <f aca="false">INDEX(dProdutos!$D$2:$D$47,MATCH(E6658,dProdutos!$A$2:$A$47,0))</f>
        <v>Beleza</v>
      </c>
    </row>
    <row r="6659" customFormat="false" ht="15" hidden="false" customHeight="false" outlineLevel="0" collapsed="false">
      <c r="A6659" s="17" t="s">
        <v>5587</v>
      </c>
      <c r="B6659" s="17" t="n">
        <v>2</v>
      </c>
      <c r="C6659" s="21" t="n">
        <v>46101</v>
      </c>
      <c r="D6659" s="17" t="s">
        <v>1178</v>
      </c>
      <c r="E6659" s="17" t="s">
        <v>114</v>
      </c>
      <c r="F6659" s="17" t="s">
        <v>1501</v>
      </c>
      <c r="G6659" s="17" t="s">
        <v>60</v>
      </c>
      <c r="H6659" s="17" t="s">
        <v>1537</v>
      </c>
      <c r="I6659" s="17" t="s">
        <v>1524</v>
      </c>
      <c r="J6659" s="17" t="n">
        <v>1</v>
      </c>
      <c r="K6659" s="15" t="n">
        <v>202.9</v>
      </c>
      <c r="L6659" s="22" t="n">
        <v>0</v>
      </c>
      <c r="M6659" s="15" t="n">
        <v>0</v>
      </c>
      <c r="N6659" s="15" t="n">
        <f aca="false">J6659*K6659</f>
        <v>202.9</v>
      </c>
      <c r="O6659" s="15" t="n">
        <f aca="false">N6659*L6659</f>
        <v>0</v>
      </c>
      <c r="P6659" s="15" t="n">
        <f aca="false">N6659-O6659</f>
        <v>202.9</v>
      </c>
      <c r="Q6659" s="15" t="n">
        <f aca="false">J6659*INDEX(dProdutos!$F$2:$F$47,MATCH(E6659,dProdutos!$A$2:$A$47,0))</f>
        <v>110.39</v>
      </c>
      <c r="R6659" s="15" t="n">
        <f aca="false">IF(I6659="Cancelado",0,P6659-Q6659)</f>
        <v>92.51</v>
      </c>
      <c r="S6659" s="17" t="str">
        <f aca="false">INDEX(dProdutos!$D$2:$D$47,MATCH(E6659,dProdutos!$A$2:$A$47,0))</f>
        <v>Moda Masculina</v>
      </c>
    </row>
    <row r="6660" customFormat="false" ht="15" hidden="false" customHeight="false" outlineLevel="0" collapsed="false">
      <c r="A6660" s="17" t="s">
        <v>5588</v>
      </c>
      <c r="B6660" s="17" t="n">
        <v>1</v>
      </c>
      <c r="C6660" s="21" t="n">
        <v>46101</v>
      </c>
      <c r="D6660" s="17" t="s">
        <v>1091</v>
      </c>
      <c r="E6660" s="17" t="s">
        <v>120</v>
      </c>
      <c r="F6660" s="17" t="s">
        <v>1503</v>
      </c>
      <c r="G6660" s="17" t="s">
        <v>59</v>
      </c>
      <c r="H6660" s="17" t="s">
        <v>1537</v>
      </c>
      <c r="I6660" s="17" t="s">
        <v>1531</v>
      </c>
      <c r="J6660" s="17" t="n">
        <v>1</v>
      </c>
      <c r="K6660" s="15" t="n">
        <v>96.9</v>
      </c>
      <c r="L6660" s="22" t="n">
        <v>0.05</v>
      </c>
      <c r="M6660" s="15" t="n">
        <v>16.1</v>
      </c>
      <c r="N6660" s="15" t="n">
        <f aca="false">J6660*K6660</f>
        <v>96.9</v>
      </c>
      <c r="O6660" s="15" t="n">
        <f aca="false">N6660*L6660</f>
        <v>4.845</v>
      </c>
      <c r="P6660" s="15" t="n">
        <f aca="false">N6660-O6660</f>
        <v>92.055</v>
      </c>
      <c r="Q6660" s="15" t="n">
        <f aca="false">J6660*INDEX(dProdutos!$F$2:$F$47,MATCH(E6660,dProdutos!$A$2:$A$47,0))</f>
        <v>44.36</v>
      </c>
      <c r="R6660" s="15" t="n">
        <f aca="false">IF(I6660="Cancelado",0,P6660-Q6660)</f>
        <v>0</v>
      </c>
      <c r="S6660" s="17" t="str">
        <f aca="false">INDEX(dProdutos!$D$2:$D$47,MATCH(E6660,dProdutos!$A$2:$A$47,0))</f>
        <v>Moda Masculina</v>
      </c>
    </row>
    <row r="6661" customFormat="false" ht="15" hidden="false" customHeight="false" outlineLevel="0" collapsed="false">
      <c r="A6661" s="17" t="s">
        <v>5589</v>
      </c>
      <c r="B6661" s="17" t="n">
        <v>1</v>
      </c>
      <c r="C6661" s="21" t="n">
        <v>46101</v>
      </c>
      <c r="D6661" s="17" t="s">
        <v>272</v>
      </c>
      <c r="E6661" s="17" t="s">
        <v>111</v>
      </c>
      <c r="F6661" s="17" t="s">
        <v>1499</v>
      </c>
      <c r="G6661" s="17" t="s">
        <v>59</v>
      </c>
      <c r="H6661" s="17" t="s">
        <v>1523</v>
      </c>
      <c r="I6661" s="17" t="s">
        <v>1524</v>
      </c>
      <c r="J6661" s="17" t="n">
        <v>1</v>
      </c>
      <c r="K6661" s="15" t="n">
        <v>188.9</v>
      </c>
      <c r="L6661" s="22" t="n">
        <v>0.05</v>
      </c>
      <c r="M6661" s="15" t="n">
        <v>0</v>
      </c>
      <c r="N6661" s="15" t="n">
        <f aca="false">J6661*K6661</f>
        <v>188.9</v>
      </c>
      <c r="O6661" s="15" t="n">
        <f aca="false">N6661*L6661</f>
        <v>9.445</v>
      </c>
      <c r="P6661" s="15" t="n">
        <f aca="false">N6661-O6661</f>
        <v>179.455</v>
      </c>
      <c r="Q6661" s="15" t="n">
        <f aca="false">J6661*INDEX(dProdutos!$F$2:$F$47,MATCH(E6661,dProdutos!$A$2:$A$47,0))</f>
        <v>88.32</v>
      </c>
      <c r="R6661" s="15" t="n">
        <f aca="false">IF(I6661="Cancelado",0,P6661-Q6661)</f>
        <v>91.135</v>
      </c>
      <c r="S6661" s="17" t="str">
        <f aca="false">INDEX(dProdutos!$D$2:$D$47,MATCH(E6661,dProdutos!$A$2:$A$47,0))</f>
        <v>Moda Masculina</v>
      </c>
    </row>
    <row r="6662" customFormat="false" ht="15" hidden="false" customHeight="false" outlineLevel="0" collapsed="false">
      <c r="A6662" s="17" t="s">
        <v>5589</v>
      </c>
      <c r="B6662" s="17" t="n">
        <v>2</v>
      </c>
      <c r="C6662" s="21" t="n">
        <v>46101</v>
      </c>
      <c r="D6662" s="17" t="s">
        <v>272</v>
      </c>
      <c r="E6662" s="17" t="s">
        <v>105</v>
      </c>
      <c r="F6662" s="17" t="s">
        <v>1499</v>
      </c>
      <c r="G6662" s="17" t="s">
        <v>59</v>
      </c>
      <c r="H6662" s="17" t="s">
        <v>1523</v>
      </c>
      <c r="I6662" s="17" t="s">
        <v>1524</v>
      </c>
      <c r="J6662" s="17" t="n">
        <v>1</v>
      </c>
      <c r="K6662" s="15" t="n">
        <v>175.9</v>
      </c>
      <c r="L6662" s="22" t="n">
        <v>0</v>
      </c>
      <c r="M6662" s="15" t="n">
        <v>0</v>
      </c>
      <c r="N6662" s="15" t="n">
        <f aca="false">J6662*K6662</f>
        <v>175.9</v>
      </c>
      <c r="O6662" s="15" t="n">
        <f aca="false">N6662*L6662</f>
        <v>0</v>
      </c>
      <c r="P6662" s="15" t="n">
        <f aca="false">N6662-O6662</f>
        <v>175.9</v>
      </c>
      <c r="Q6662" s="15" t="n">
        <f aca="false">J6662*INDEX(dProdutos!$F$2:$F$47,MATCH(E6662,dProdutos!$A$2:$A$47,0))</f>
        <v>96.59</v>
      </c>
      <c r="R6662" s="15" t="n">
        <f aca="false">IF(I6662="Cancelado",0,P6662-Q6662)</f>
        <v>79.31</v>
      </c>
      <c r="S6662" s="17" t="str">
        <f aca="false">INDEX(dProdutos!$D$2:$D$47,MATCH(E6662,dProdutos!$A$2:$A$47,0))</f>
        <v>Moda Masculina</v>
      </c>
    </row>
    <row r="6663" customFormat="false" ht="15" hidden="false" customHeight="false" outlineLevel="0" collapsed="false">
      <c r="A6663" s="17" t="s">
        <v>5590</v>
      </c>
      <c r="B6663" s="17" t="n">
        <v>1</v>
      </c>
      <c r="C6663" s="21" t="n">
        <v>46101</v>
      </c>
      <c r="D6663" s="17" t="s">
        <v>1199</v>
      </c>
      <c r="E6663" s="17" t="s">
        <v>171</v>
      </c>
      <c r="F6663" s="17" t="s">
        <v>1493</v>
      </c>
      <c r="G6663" s="17" t="s">
        <v>61</v>
      </c>
      <c r="H6663" s="17" t="s">
        <v>1537</v>
      </c>
      <c r="I6663" s="17" t="s">
        <v>1541</v>
      </c>
      <c r="J6663" s="17" t="n">
        <v>1</v>
      </c>
      <c r="K6663" s="15" t="n">
        <v>246.9</v>
      </c>
      <c r="L6663" s="22" t="n">
        <v>0</v>
      </c>
      <c r="M6663" s="15" t="n">
        <v>31.41</v>
      </c>
      <c r="N6663" s="15" t="n">
        <f aca="false">J6663*K6663</f>
        <v>246.9</v>
      </c>
      <c r="O6663" s="15" t="n">
        <f aca="false">N6663*L6663</f>
        <v>0</v>
      </c>
      <c r="P6663" s="15" t="n">
        <f aca="false">N6663-O6663</f>
        <v>246.9</v>
      </c>
      <c r="Q6663" s="15" t="n">
        <f aca="false">J6663*INDEX(dProdutos!$F$2:$F$47,MATCH(E6663,dProdutos!$A$2:$A$47,0))</f>
        <v>103.61</v>
      </c>
      <c r="R6663" s="15" t="n">
        <f aca="false">IF(I6663="Cancelado",0,P6663-Q6663)</f>
        <v>143.29</v>
      </c>
      <c r="S6663" s="17" t="str">
        <f aca="false">INDEX(dProdutos!$D$2:$D$47,MATCH(E6663,dProdutos!$A$2:$A$47,0))</f>
        <v>Casa</v>
      </c>
    </row>
    <row r="6664" customFormat="false" ht="15" hidden="false" customHeight="false" outlineLevel="0" collapsed="false">
      <c r="A6664" s="17" t="s">
        <v>5590</v>
      </c>
      <c r="B6664" s="17" t="n">
        <v>2</v>
      </c>
      <c r="C6664" s="21" t="n">
        <v>46101</v>
      </c>
      <c r="D6664" s="17" t="s">
        <v>1199</v>
      </c>
      <c r="E6664" s="17" t="s">
        <v>150</v>
      </c>
      <c r="F6664" s="17" t="s">
        <v>1493</v>
      </c>
      <c r="G6664" s="17" t="s">
        <v>61</v>
      </c>
      <c r="H6664" s="17" t="s">
        <v>1537</v>
      </c>
      <c r="I6664" s="17" t="s">
        <v>1541</v>
      </c>
      <c r="J6664" s="17" t="n">
        <v>1</v>
      </c>
      <c r="K6664" s="15" t="n">
        <v>71.9</v>
      </c>
      <c r="L6664" s="22" t="n">
        <v>0.15</v>
      </c>
      <c r="M6664" s="15" t="n">
        <v>0</v>
      </c>
      <c r="N6664" s="15" t="n">
        <f aca="false">J6664*K6664</f>
        <v>71.9</v>
      </c>
      <c r="O6664" s="15" t="n">
        <f aca="false">N6664*L6664</f>
        <v>10.785</v>
      </c>
      <c r="P6664" s="15" t="n">
        <f aca="false">N6664-O6664</f>
        <v>61.115</v>
      </c>
      <c r="Q6664" s="15" t="n">
        <f aca="false">J6664*INDEX(dProdutos!$F$2:$F$47,MATCH(E6664,dProdutos!$A$2:$A$47,0))</f>
        <v>27.38</v>
      </c>
      <c r="R6664" s="15" t="n">
        <f aca="false">IF(I6664="Cancelado",0,P6664-Q6664)</f>
        <v>33.735</v>
      </c>
      <c r="S6664" s="17" t="str">
        <f aca="false">INDEX(dProdutos!$D$2:$D$47,MATCH(E6664,dProdutos!$A$2:$A$47,0))</f>
        <v>Acessórios</v>
      </c>
    </row>
    <row r="6665" customFormat="false" ht="15" hidden="false" customHeight="false" outlineLevel="0" collapsed="false">
      <c r="A6665" s="17" t="s">
        <v>5591</v>
      </c>
      <c r="B6665" s="17" t="n">
        <v>1</v>
      </c>
      <c r="C6665" s="21" t="n">
        <v>46101</v>
      </c>
      <c r="D6665" s="17" t="s">
        <v>1330</v>
      </c>
      <c r="E6665" s="17" t="s">
        <v>81</v>
      </c>
      <c r="F6665" s="17" t="s">
        <v>1503</v>
      </c>
      <c r="G6665" s="17" t="s">
        <v>62</v>
      </c>
      <c r="H6665" s="17" t="s">
        <v>1537</v>
      </c>
      <c r="I6665" s="17" t="s">
        <v>1524</v>
      </c>
      <c r="J6665" s="17" t="n">
        <v>3</v>
      </c>
      <c r="K6665" s="15" t="n">
        <v>64.9</v>
      </c>
      <c r="L6665" s="22" t="n">
        <v>0.05</v>
      </c>
      <c r="M6665" s="15" t="n">
        <v>31.64</v>
      </c>
      <c r="N6665" s="15" t="n">
        <f aca="false">J6665*K6665</f>
        <v>194.7</v>
      </c>
      <c r="O6665" s="15" t="n">
        <f aca="false">N6665*L6665</f>
        <v>9.735</v>
      </c>
      <c r="P6665" s="15" t="n">
        <f aca="false">N6665-O6665</f>
        <v>184.965</v>
      </c>
      <c r="Q6665" s="15" t="n">
        <f aca="false">J6665*INDEX(dProdutos!$F$2:$F$47,MATCH(E6665,dProdutos!$A$2:$A$47,0))</f>
        <v>78.36</v>
      </c>
      <c r="R6665" s="15" t="n">
        <f aca="false">IF(I6665="Cancelado",0,P6665-Q6665)</f>
        <v>106.605</v>
      </c>
      <c r="S6665" s="17" t="str">
        <f aca="false">INDEX(dProdutos!$D$2:$D$47,MATCH(E6665,dProdutos!$A$2:$A$47,0))</f>
        <v>Moda Feminina</v>
      </c>
    </row>
    <row r="6666" customFormat="false" ht="15" hidden="false" customHeight="false" outlineLevel="0" collapsed="false">
      <c r="A6666" s="17" t="s">
        <v>5592</v>
      </c>
      <c r="B6666" s="17" t="n">
        <v>1</v>
      </c>
      <c r="C6666" s="21" t="n">
        <v>46102</v>
      </c>
      <c r="D6666" s="17" t="s">
        <v>1310</v>
      </c>
      <c r="E6666" s="17" t="s">
        <v>95</v>
      </c>
      <c r="F6666" s="17" t="s">
        <v>1503</v>
      </c>
      <c r="G6666" s="17" t="s">
        <v>59</v>
      </c>
      <c r="H6666" s="17" t="s">
        <v>1537</v>
      </c>
      <c r="I6666" s="17" t="s">
        <v>1524</v>
      </c>
      <c r="J6666" s="17" t="n">
        <v>1</v>
      </c>
      <c r="K6666" s="15" t="n">
        <v>77.9</v>
      </c>
      <c r="L6666" s="22" t="n">
        <v>0</v>
      </c>
      <c r="M6666" s="15" t="n">
        <v>0</v>
      </c>
      <c r="N6666" s="15" t="n">
        <f aca="false">J6666*K6666</f>
        <v>77.9</v>
      </c>
      <c r="O6666" s="15" t="n">
        <f aca="false">N6666*L6666</f>
        <v>0</v>
      </c>
      <c r="P6666" s="15" t="n">
        <f aca="false">N6666-O6666</f>
        <v>77.9</v>
      </c>
      <c r="Q6666" s="15" t="n">
        <f aca="false">J6666*INDEX(dProdutos!$F$2:$F$47,MATCH(E6666,dProdutos!$A$2:$A$47,0))</f>
        <v>36.71</v>
      </c>
      <c r="R6666" s="15" t="n">
        <f aca="false">IF(I6666="Cancelado",0,P6666-Q6666)</f>
        <v>41.19</v>
      </c>
      <c r="S6666" s="17" t="str">
        <f aca="false">INDEX(dProdutos!$D$2:$D$47,MATCH(E6666,dProdutos!$A$2:$A$47,0))</f>
        <v>Moda Feminina</v>
      </c>
    </row>
    <row r="6667" customFormat="false" ht="15" hidden="false" customHeight="false" outlineLevel="0" collapsed="false">
      <c r="A6667" s="17" t="s">
        <v>5593</v>
      </c>
      <c r="B6667" s="17" t="n">
        <v>1</v>
      </c>
      <c r="C6667" s="21" t="n">
        <v>46102</v>
      </c>
      <c r="D6667" s="17" t="s">
        <v>560</v>
      </c>
      <c r="E6667" s="17" t="s">
        <v>195</v>
      </c>
      <c r="F6667" s="17" t="s">
        <v>1490</v>
      </c>
      <c r="G6667" s="17" t="s">
        <v>64</v>
      </c>
      <c r="H6667" s="17" t="s">
        <v>1523</v>
      </c>
      <c r="I6667" s="17" t="s">
        <v>1524</v>
      </c>
      <c r="J6667" s="17" t="n">
        <v>2</v>
      </c>
      <c r="K6667" s="15" t="n">
        <v>72.9</v>
      </c>
      <c r="L6667" s="22" t="n">
        <v>0.2</v>
      </c>
      <c r="M6667" s="15" t="n">
        <v>0</v>
      </c>
      <c r="N6667" s="15" t="n">
        <f aca="false">J6667*K6667</f>
        <v>145.8</v>
      </c>
      <c r="O6667" s="15" t="n">
        <f aca="false">N6667*L6667</f>
        <v>29.16</v>
      </c>
      <c r="P6667" s="15" t="n">
        <f aca="false">N6667-O6667</f>
        <v>116.64</v>
      </c>
      <c r="Q6667" s="15" t="n">
        <f aca="false">J6667*INDEX(dProdutos!$F$2:$F$47,MATCH(E6667,dProdutos!$A$2:$A$47,0))</f>
        <v>78.46</v>
      </c>
      <c r="R6667" s="15" t="n">
        <f aca="false">IF(I6667="Cancelado",0,P6667-Q6667)</f>
        <v>38.18</v>
      </c>
      <c r="S6667" s="17" t="str">
        <f aca="false">INDEX(dProdutos!$D$2:$D$47,MATCH(E6667,dProdutos!$A$2:$A$47,0))</f>
        <v>Eletrônicos</v>
      </c>
    </row>
    <row r="6668" customFormat="false" ht="15" hidden="false" customHeight="false" outlineLevel="0" collapsed="false">
      <c r="A6668" s="17" t="s">
        <v>5593</v>
      </c>
      <c r="B6668" s="17" t="n">
        <v>2</v>
      </c>
      <c r="C6668" s="21" t="n">
        <v>46102</v>
      </c>
      <c r="D6668" s="17" t="s">
        <v>560</v>
      </c>
      <c r="E6668" s="17" t="s">
        <v>156</v>
      </c>
      <c r="F6668" s="17" t="s">
        <v>1490</v>
      </c>
      <c r="G6668" s="17" t="s">
        <v>64</v>
      </c>
      <c r="H6668" s="17" t="s">
        <v>1523</v>
      </c>
      <c r="I6668" s="17" t="s">
        <v>1524</v>
      </c>
      <c r="J6668" s="17" t="n">
        <v>1</v>
      </c>
      <c r="K6668" s="15" t="n">
        <v>192.9</v>
      </c>
      <c r="L6668" s="22" t="n">
        <v>0.05</v>
      </c>
      <c r="M6668" s="15" t="n">
        <v>0</v>
      </c>
      <c r="N6668" s="15" t="n">
        <f aca="false">J6668*K6668</f>
        <v>192.9</v>
      </c>
      <c r="O6668" s="15" t="n">
        <f aca="false">N6668*L6668</f>
        <v>9.645</v>
      </c>
      <c r="P6668" s="15" t="n">
        <f aca="false">N6668-O6668</f>
        <v>183.255</v>
      </c>
      <c r="Q6668" s="15" t="n">
        <f aca="false">J6668*INDEX(dProdutos!$F$2:$F$47,MATCH(E6668,dProdutos!$A$2:$A$47,0))</f>
        <v>80.38</v>
      </c>
      <c r="R6668" s="15" t="n">
        <f aca="false">IF(I6668="Cancelado",0,P6668-Q6668)</f>
        <v>102.875</v>
      </c>
      <c r="S6668" s="17" t="str">
        <f aca="false">INDEX(dProdutos!$D$2:$D$47,MATCH(E6668,dProdutos!$A$2:$A$47,0))</f>
        <v>Acessórios</v>
      </c>
    </row>
    <row r="6669" customFormat="false" ht="15" hidden="false" customHeight="false" outlineLevel="0" collapsed="false">
      <c r="A6669" s="17" t="s">
        <v>5593</v>
      </c>
      <c r="B6669" s="17" t="n">
        <v>3</v>
      </c>
      <c r="C6669" s="21" t="n">
        <v>46102</v>
      </c>
      <c r="D6669" s="17" t="s">
        <v>560</v>
      </c>
      <c r="E6669" s="17" t="s">
        <v>135</v>
      </c>
      <c r="F6669" s="17" t="s">
        <v>1490</v>
      </c>
      <c r="G6669" s="17" t="s">
        <v>64</v>
      </c>
      <c r="H6669" s="17" t="s">
        <v>1523</v>
      </c>
      <c r="I6669" s="17" t="s">
        <v>1524</v>
      </c>
      <c r="J6669" s="17" t="n">
        <v>1</v>
      </c>
      <c r="K6669" s="15" t="n">
        <v>200.9</v>
      </c>
      <c r="L6669" s="22" t="n">
        <v>0</v>
      </c>
      <c r="M6669" s="15" t="n">
        <v>0</v>
      </c>
      <c r="N6669" s="15" t="n">
        <f aca="false">J6669*K6669</f>
        <v>200.9</v>
      </c>
      <c r="O6669" s="15" t="n">
        <f aca="false">N6669*L6669</f>
        <v>0</v>
      </c>
      <c r="P6669" s="15" t="n">
        <f aca="false">N6669-O6669</f>
        <v>200.9</v>
      </c>
      <c r="Q6669" s="15" t="n">
        <f aca="false">J6669*INDEX(dProdutos!$F$2:$F$47,MATCH(E6669,dProdutos!$A$2:$A$47,0))</f>
        <v>80.73</v>
      </c>
      <c r="R6669" s="15" t="n">
        <f aca="false">IF(I6669="Cancelado",0,P6669-Q6669)</f>
        <v>120.17</v>
      </c>
      <c r="S6669" s="17" t="str">
        <f aca="false">INDEX(dProdutos!$D$2:$D$47,MATCH(E6669,dProdutos!$A$2:$A$47,0))</f>
        <v>Calçados</v>
      </c>
    </row>
    <row r="6670" customFormat="false" ht="15" hidden="false" customHeight="false" outlineLevel="0" collapsed="false">
      <c r="A6670" s="17" t="s">
        <v>5593</v>
      </c>
      <c r="B6670" s="17" t="n">
        <v>4</v>
      </c>
      <c r="C6670" s="21" t="n">
        <v>46102</v>
      </c>
      <c r="D6670" s="17" t="s">
        <v>560</v>
      </c>
      <c r="E6670" s="17" t="s">
        <v>105</v>
      </c>
      <c r="F6670" s="17" t="s">
        <v>1490</v>
      </c>
      <c r="G6670" s="17" t="s">
        <v>64</v>
      </c>
      <c r="H6670" s="17" t="s">
        <v>1523</v>
      </c>
      <c r="I6670" s="17" t="s">
        <v>1524</v>
      </c>
      <c r="J6670" s="17" t="n">
        <v>1</v>
      </c>
      <c r="K6670" s="15" t="n">
        <v>175.9</v>
      </c>
      <c r="L6670" s="22" t="n">
        <v>0</v>
      </c>
      <c r="M6670" s="15" t="n">
        <v>0</v>
      </c>
      <c r="N6670" s="15" t="n">
        <f aca="false">J6670*K6670</f>
        <v>175.9</v>
      </c>
      <c r="O6670" s="15" t="n">
        <f aca="false">N6670*L6670</f>
        <v>0</v>
      </c>
      <c r="P6670" s="15" t="n">
        <f aca="false">N6670-O6670</f>
        <v>175.9</v>
      </c>
      <c r="Q6670" s="15" t="n">
        <f aca="false">J6670*INDEX(dProdutos!$F$2:$F$47,MATCH(E6670,dProdutos!$A$2:$A$47,0))</f>
        <v>96.59</v>
      </c>
      <c r="R6670" s="15" t="n">
        <f aca="false">IF(I6670="Cancelado",0,P6670-Q6670)</f>
        <v>79.31</v>
      </c>
      <c r="S6670" s="17" t="str">
        <f aca="false">INDEX(dProdutos!$D$2:$D$47,MATCH(E6670,dProdutos!$A$2:$A$47,0))</f>
        <v>Moda Masculina</v>
      </c>
    </row>
    <row r="6671" customFormat="false" ht="15" hidden="false" customHeight="false" outlineLevel="0" collapsed="false">
      <c r="A6671" s="17" t="s">
        <v>5594</v>
      </c>
      <c r="B6671" s="17" t="n">
        <v>1</v>
      </c>
      <c r="C6671" s="21" t="n">
        <v>46102</v>
      </c>
      <c r="D6671" s="17" t="s">
        <v>477</v>
      </c>
      <c r="E6671" s="17" t="s">
        <v>153</v>
      </c>
      <c r="F6671" s="17" t="s">
        <v>1501</v>
      </c>
      <c r="G6671" s="17" t="s">
        <v>64</v>
      </c>
      <c r="H6671" s="17" t="s">
        <v>1537</v>
      </c>
      <c r="I6671" s="17" t="s">
        <v>1524</v>
      </c>
      <c r="J6671" s="17" t="n">
        <v>2</v>
      </c>
      <c r="K6671" s="15" t="n">
        <v>165.9</v>
      </c>
      <c r="L6671" s="22" t="n">
        <v>0.05</v>
      </c>
      <c r="M6671" s="15" t="n">
        <v>22.41</v>
      </c>
      <c r="N6671" s="15" t="n">
        <f aca="false">J6671*K6671</f>
        <v>331.8</v>
      </c>
      <c r="O6671" s="15" t="n">
        <f aca="false">N6671*L6671</f>
        <v>16.59</v>
      </c>
      <c r="P6671" s="15" t="n">
        <f aca="false">N6671-O6671</f>
        <v>315.21</v>
      </c>
      <c r="Q6671" s="15" t="n">
        <f aca="false">J6671*INDEX(dProdutos!$F$2:$F$47,MATCH(E6671,dProdutos!$A$2:$A$47,0))</f>
        <v>134.56</v>
      </c>
      <c r="R6671" s="15" t="n">
        <f aca="false">IF(I6671="Cancelado",0,P6671-Q6671)</f>
        <v>180.65</v>
      </c>
      <c r="S6671" s="17" t="str">
        <f aca="false">INDEX(dProdutos!$D$2:$D$47,MATCH(E6671,dProdutos!$A$2:$A$47,0))</f>
        <v>Acessórios</v>
      </c>
    </row>
    <row r="6672" customFormat="false" ht="15" hidden="false" customHeight="false" outlineLevel="0" collapsed="false">
      <c r="A6672" s="17" t="s">
        <v>5594</v>
      </c>
      <c r="B6672" s="17" t="n">
        <v>2</v>
      </c>
      <c r="C6672" s="21" t="n">
        <v>46102</v>
      </c>
      <c r="D6672" s="17" t="s">
        <v>477</v>
      </c>
      <c r="E6672" s="17" t="s">
        <v>153</v>
      </c>
      <c r="F6672" s="17" t="s">
        <v>1501</v>
      </c>
      <c r="G6672" s="17" t="s">
        <v>64</v>
      </c>
      <c r="H6672" s="17" t="s">
        <v>1537</v>
      </c>
      <c r="I6672" s="17" t="s">
        <v>1524</v>
      </c>
      <c r="J6672" s="17" t="n">
        <v>1</v>
      </c>
      <c r="K6672" s="15" t="n">
        <v>165.9</v>
      </c>
      <c r="L6672" s="22" t="n">
        <v>0</v>
      </c>
      <c r="M6672" s="15" t="n">
        <v>0</v>
      </c>
      <c r="N6672" s="15" t="n">
        <f aca="false">J6672*K6672</f>
        <v>165.9</v>
      </c>
      <c r="O6672" s="15" t="n">
        <f aca="false">N6672*L6672</f>
        <v>0</v>
      </c>
      <c r="P6672" s="15" t="n">
        <f aca="false">N6672-O6672</f>
        <v>165.9</v>
      </c>
      <c r="Q6672" s="15" t="n">
        <f aca="false">J6672*INDEX(dProdutos!$F$2:$F$47,MATCH(E6672,dProdutos!$A$2:$A$47,0))</f>
        <v>67.28</v>
      </c>
      <c r="R6672" s="15" t="n">
        <f aca="false">IF(I6672="Cancelado",0,P6672-Q6672)</f>
        <v>98.62</v>
      </c>
      <c r="S6672" s="17" t="str">
        <f aca="false">INDEX(dProdutos!$D$2:$D$47,MATCH(E6672,dProdutos!$A$2:$A$47,0))</f>
        <v>Acessórios</v>
      </c>
    </row>
    <row r="6673" customFormat="false" ht="15" hidden="false" customHeight="false" outlineLevel="0" collapsed="false">
      <c r="A6673" s="17" t="s">
        <v>5595</v>
      </c>
      <c r="B6673" s="17" t="n">
        <v>1</v>
      </c>
      <c r="C6673" s="21" t="n">
        <v>46102</v>
      </c>
      <c r="D6673" s="17" t="s">
        <v>1212</v>
      </c>
      <c r="E6673" s="17" t="s">
        <v>105</v>
      </c>
      <c r="F6673" s="17" t="s">
        <v>1497</v>
      </c>
      <c r="G6673" s="17" t="s">
        <v>59</v>
      </c>
      <c r="H6673" s="17" t="s">
        <v>1537</v>
      </c>
      <c r="I6673" s="17" t="s">
        <v>1524</v>
      </c>
      <c r="J6673" s="17" t="n">
        <v>1</v>
      </c>
      <c r="K6673" s="15" t="n">
        <v>175.9</v>
      </c>
      <c r="L6673" s="22" t="n">
        <v>0</v>
      </c>
      <c r="M6673" s="15" t="n">
        <v>17.54</v>
      </c>
      <c r="N6673" s="15" t="n">
        <f aca="false">J6673*K6673</f>
        <v>175.9</v>
      </c>
      <c r="O6673" s="15" t="n">
        <f aca="false">N6673*L6673</f>
        <v>0</v>
      </c>
      <c r="P6673" s="15" t="n">
        <f aca="false">N6673-O6673</f>
        <v>175.9</v>
      </c>
      <c r="Q6673" s="15" t="n">
        <f aca="false">J6673*INDEX(dProdutos!$F$2:$F$47,MATCH(E6673,dProdutos!$A$2:$A$47,0))</f>
        <v>96.59</v>
      </c>
      <c r="R6673" s="15" t="n">
        <f aca="false">IF(I6673="Cancelado",0,P6673-Q6673)</f>
        <v>79.31</v>
      </c>
      <c r="S6673" s="17" t="str">
        <f aca="false">INDEX(dProdutos!$D$2:$D$47,MATCH(E6673,dProdutos!$A$2:$A$47,0))</f>
        <v>Moda Masculina</v>
      </c>
    </row>
    <row r="6674" customFormat="false" ht="15" hidden="false" customHeight="false" outlineLevel="0" collapsed="false">
      <c r="A6674" s="17" t="s">
        <v>5596</v>
      </c>
      <c r="B6674" s="17" t="n">
        <v>1</v>
      </c>
      <c r="C6674" s="21" t="n">
        <v>46102</v>
      </c>
      <c r="D6674" s="17" t="s">
        <v>648</v>
      </c>
      <c r="E6674" s="17" t="s">
        <v>73</v>
      </c>
      <c r="F6674" s="17" t="s">
        <v>1487</v>
      </c>
      <c r="G6674" s="17" t="s">
        <v>62</v>
      </c>
      <c r="H6674" s="17" t="s">
        <v>1537</v>
      </c>
      <c r="I6674" s="17" t="s">
        <v>1524</v>
      </c>
      <c r="J6674" s="17" t="n">
        <v>1</v>
      </c>
      <c r="K6674" s="15" t="n">
        <v>179.9</v>
      </c>
      <c r="L6674" s="22" t="n">
        <v>0</v>
      </c>
      <c r="M6674" s="15" t="n">
        <v>32.16</v>
      </c>
      <c r="N6674" s="15" t="n">
        <f aca="false">J6674*K6674</f>
        <v>179.9</v>
      </c>
      <c r="O6674" s="15" t="n">
        <f aca="false">N6674*L6674</f>
        <v>0</v>
      </c>
      <c r="P6674" s="15" t="n">
        <f aca="false">N6674-O6674</f>
        <v>179.9</v>
      </c>
      <c r="Q6674" s="15" t="n">
        <f aca="false">J6674*INDEX(dProdutos!$F$2:$F$47,MATCH(E6674,dProdutos!$A$2:$A$47,0))</f>
        <v>69.44</v>
      </c>
      <c r="R6674" s="15" t="n">
        <f aca="false">IF(I6674="Cancelado",0,P6674-Q6674)</f>
        <v>110.46</v>
      </c>
      <c r="S6674" s="17" t="str">
        <f aca="false">INDEX(dProdutos!$D$2:$D$47,MATCH(E6674,dProdutos!$A$2:$A$47,0))</f>
        <v>Moda Feminina</v>
      </c>
    </row>
    <row r="6675" customFormat="false" ht="15" hidden="false" customHeight="false" outlineLevel="0" collapsed="false">
      <c r="A6675" s="17" t="s">
        <v>5596</v>
      </c>
      <c r="B6675" s="17" t="n">
        <v>2</v>
      </c>
      <c r="C6675" s="21" t="n">
        <v>46102</v>
      </c>
      <c r="D6675" s="17" t="s">
        <v>648</v>
      </c>
      <c r="E6675" s="17" t="s">
        <v>132</v>
      </c>
      <c r="F6675" s="17" t="s">
        <v>1487</v>
      </c>
      <c r="G6675" s="17" t="s">
        <v>62</v>
      </c>
      <c r="H6675" s="17" t="s">
        <v>1537</v>
      </c>
      <c r="I6675" s="17" t="s">
        <v>1524</v>
      </c>
      <c r="J6675" s="17" t="n">
        <v>2</v>
      </c>
      <c r="K6675" s="15" t="n">
        <v>179.9</v>
      </c>
      <c r="L6675" s="22" t="n">
        <v>0</v>
      </c>
      <c r="M6675" s="15" t="n">
        <v>0</v>
      </c>
      <c r="N6675" s="15" t="n">
        <f aca="false">J6675*K6675</f>
        <v>359.8</v>
      </c>
      <c r="O6675" s="15" t="n">
        <f aca="false">N6675*L6675</f>
        <v>0</v>
      </c>
      <c r="P6675" s="15" t="n">
        <f aca="false">N6675-O6675</f>
        <v>359.8</v>
      </c>
      <c r="Q6675" s="15" t="n">
        <f aca="false">J6675*INDEX(dProdutos!$F$2:$F$47,MATCH(E6675,dProdutos!$A$2:$A$47,0))</f>
        <v>187.12</v>
      </c>
      <c r="R6675" s="15" t="n">
        <f aca="false">IF(I6675="Cancelado",0,P6675-Q6675)</f>
        <v>172.68</v>
      </c>
      <c r="S6675" s="17" t="str">
        <f aca="false">INDEX(dProdutos!$D$2:$D$47,MATCH(E6675,dProdutos!$A$2:$A$47,0))</f>
        <v>Calçados</v>
      </c>
    </row>
    <row r="6676" customFormat="false" ht="15" hidden="false" customHeight="false" outlineLevel="0" collapsed="false">
      <c r="A6676" s="17" t="s">
        <v>5597</v>
      </c>
      <c r="B6676" s="17" t="n">
        <v>1</v>
      </c>
      <c r="C6676" s="21" t="n">
        <v>46102</v>
      </c>
      <c r="D6676" s="17" t="s">
        <v>816</v>
      </c>
      <c r="E6676" s="17" t="s">
        <v>153</v>
      </c>
      <c r="F6676" s="17" t="s">
        <v>1490</v>
      </c>
      <c r="G6676" s="17" t="s">
        <v>59</v>
      </c>
      <c r="H6676" s="17" t="s">
        <v>1540</v>
      </c>
      <c r="I6676" s="17" t="s">
        <v>1524</v>
      </c>
      <c r="J6676" s="17" t="n">
        <v>1</v>
      </c>
      <c r="K6676" s="15" t="n">
        <v>165.9</v>
      </c>
      <c r="L6676" s="22" t="n">
        <v>0.05</v>
      </c>
      <c r="M6676" s="15" t="n">
        <v>0</v>
      </c>
      <c r="N6676" s="15" t="n">
        <f aca="false">J6676*K6676</f>
        <v>165.9</v>
      </c>
      <c r="O6676" s="15" t="n">
        <f aca="false">N6676*L6676</f>
        <v>8.295</v>
      </c>
      <c r="P6676" s="15" t="n">
        <f aca="false">N6676-O6676</f>
        <v>157.605</v>
      </c>
      <c r="Q6676" s="15" t="n">
        <f aca="false">J6676*INDEX(dProdutos!$F$2:$F$47,MATCH(E6676,dProdutos!$A$2:$A$47,0))</f>
        <v>67.28</v>
      </c>
      <c r="R6676" s="15" t="n">
        <f aca="false">IF(I6676="Cancelado",0,P6676-Q6676)</f>
        <v>90.325</v>
      </c>
      <c r="S6676" s="17" t="str">
        <f aca="false">INDEX(dProdutos!$D$2:$D$47,MATCH(E6676,dProdutos!$A$2:$A$47,0))</f>
        <v>Acessórios</v>
      </c>
    </row>
    <row r="6677" customFormat="false" ht="15" hidden="false" customHeight="false" outlineLevel="0" collapsed="false">
      <c r="A6677" s="17" t="s">
        <v>5597</v>
      </c>
      <c r="B6677" s="17" t="n">
        <v>2</v>
      </c>
      <c r="C6677" s="21" t="n">
        <v>46102</v>
      </c>
      <c r="D6677" s="17" t="s">
        <v>816</v>
      </c>
      <c r="E6677" s="17" t="s">
        <v>162</v>
      </c>
      <c r="F6677" s="17" t="s">
        <v>1490</v>
      </c>
      <c r="G6677" s="17" t="s">
        <v>59</v>
      </c>
      <c r="H6677" s="17" t="s">
        <v>1540</v>
      </c>
      <c r="I6677" s="17" t="s">
        <v>1524</v>
      </c>
      <c r="J6677" s="17" t="n">
        <v>1</v>
      </c>
      <c r="K6677" s="15" t="n">
        <v>231.9</v>
      </c>
      <c r="L6677" s="22" t="n">
        <v>0.05</v>
      </c>
      <c r="M6677" s="15" t="n">
        <v>0</v>
      </c>
      <c r="N6677" s="15" t="n">
        <f aca="false">J6677*K6677</f>
        <v>231.9</v>
      </c>
      <c r="O6677" s="15" t="n">
        <f aca="false">N6677*L6677</f>
        <v>11.595</v>
      </c>
      <c r="P6677" s="15" t="n">
        <f aca="false">N6677-O6677</f>
        <v>220.305</v>
      </c>
      <c r="Q6677" s="15" t="n">
        <f aca="false">J6677*INDEX(dProdutos!$F$2:$F$47,MATCH(E6677,dProdutos!$A$2:$A$47,0))</f>
        <v>134.41</v>
      </c>
      <c r="R6677" s="15" t="n">
        <f aca="false">IF(I6677="Cancelado",0,P6677-Q6677)</f>
        <v>85.895</v>
      </c>
      <c r="S6677" s="17" t="str">
        <f aca="false">INDEX(dProdutos!$D$2:$D$47,MATCH(E6677,dProdutos!$A$2:$A$47,0))</f>
        <v>Casa</v>
      </c>
    </row>
    <row r="6678" customFormat="false" ht="15" hidden="false" customHeight="false" outlineLevel="0" collapsed="false">
      <c r="A6678" s="17" t="s">
        <v>5598</v>
      </c>
      <c r="B6678" s="17" t="n">
        <v>1</v>
      </c>
      <c r="C6678" s="21" t="n">
        <v>46102</v>
      </c>
      <c r="D6678" s="17" t="s">
        <v>1456</v>
      </c>
      <c r="E6678" s="17" t="s">
        <v>177</v>
      </c>
      <c r="F6678" s="17" t="s">
        <v>1490</v>
      </c>
      <c r="G6678" s="17" t="s">
        <v>64</v>
      </c>
      <c r="H6678" s="17" t="s">
        <v>1523</v>
      </c>
      <c r="I6678" s="17" t="s">
        <v>1524</v>
      </c>
      <c r="J6678" s="17" t="n">
        <v>2</v>
      </c>
      <c r="K6678" s="15" t="n">
        <v>257.9</v>
      </c>
      <c r="L6678" s="22" t="n">
        <v>0.15</v>
      </c>
      <c r="M6678" s="15" t="n">
        <v>19.92</v>
      </c>
      <c r="N6678" s="15" t="n">
        <f aca="false">J6678*K6678</f>
        <v>515.8</v>
      </c>
      <c r="O6678" s="15" t="n">
        <f aca="false">N6678*L6678</f>
        <v>77.37</v>
      </c>
      <c r="P6678" s="15" t="n">
        <f aca="false">N6678-O6678</f>
        <v>438.43</v>
      </c>
      <c r="Q6678" s="15" t="n">
        <f aca="false">J6678*INDEX(dProdutos!$F$2:$F$47,MATCH(E6678,dProdutos!$A$2:$A$47,0))</f>
        <v>276.46</v>
      </c>
      <c r="R6678" s="15" t="n">
        <f aca="false">IF(I6678="Cancelado",0,P6678-Q6678)</f>
        <v>161.97</v>
      </c>
      <c r="S6678" s="17" t="str">
        <f aca="false">INDEX(dProdutos!$D$2:$D$47,MATCH(E6678,dProdutos!$A$2:$A$47,0))</f>
        <v>Casa</v>
      </c>
    </row>
    <row r="6679" customFormat="false" ht="15" hidden="false" customHeight="false" outlineLevel="0" collapsed="false">
      <c r="A6679" s="17" t="s">
        <v>5599</v>
      </c>
      <c r="B6679" s="17" t="n">
        <v>1</v>
      </c>
      <c r="C6679" s="21" t="n">
        <v>46102</v>
      </c>
      <c r="D6679" s="17" t="s">
        <v>656</v>
      </c>
      <c r="E6679" s="17" t="s">
        <v>153</v>
      </c>
      <c r="F6679" s="17" t="s">
        <v>1493</v>
      </c>
      <c r="G6679" s="17" t="s">
        <v>62</v>
      </c>
      <c r="H6679" s="17" t="s">
        <v>1523</v>
      </c>
      <c r="I6679" s="17" t="s">
        <v>1524</v>
      </c>
      <c r="J6679" s="17" t="n">
        <v>1</v>
      </c>
      <c r="K6679" s="15" t="n">
        <v>165.9</v>
      </c>
      <c r="L6679" s="22" t="n">
        <v>0</v>
      </c>
      <c r="M6679" s="15" t="n">
        <v>0</v>
      </c>
      <c r="N6679" s="15" t="n">
        <f aca="false">J6679*K6679</f>
        <v>165.9</v>
      </c>
      <c r="O6679" s="15" t="n">
        <f aca="false">N6679*L6679</f>
        <v>0</v>
      </c>
      <c r="P6679" s="15" t="n">
        <f aca="false">N6679-O6679</f>
        <v>165.9</v>
      </c>
      <c r="Q6679" s="15" t="n">
        <f aca="false">J6679*INDEX(dProdutos!$F$2:$F$47,MATCH(E6679,dProdutos!$A$2:$A$47,0))</f>
        <v>67.28</v>
      </c>
      <c r="R6679" s="15" t="n">
        <f aca="false">IF(I6679="Cancelado",0,P6679-Q6679)</f>
        <v>98.62</v>
      </c>
      <c r="S6679" s="17" t="str">
        <f aca="false">INDEX(dProdutos!$D$2:$D$47,MATCH(E6679,dProdutos!$A$2:$A$47,0))</f>
        <v>Acessórios</v>
      </c>
    </row>
    <row r="6680" customFormat="false" ht="15" hidden="false" customHeight="false" outlineLevel="0" collapsed="false">
      <c r="A6680" s="17" t="s">
        <v>5599</v>
      </c>
      <c r="B6680" s="17" t="n">
        <v>2</v>
      </c>
      <c r="C6680" s="21" t="n">
        <v>46102</v>
      </c>
      <c r="D6680" s="17" t="s">
        <v>656</v>
      </c>
      <c r="E6680" s="17" t="s">
        <v>85</v>
      </c>
      <c r="F6680" s="17" t="s">
        <v>1493</v>
      </c>
      <c r="G6680" s="17" t="s">
        <v>62</v>
      </c>
      <c r="H6680" s="17" t="s">
        <v>1523</v>
      </c>
      <c r="I6680" s="17" t="s">
        <v>1524</v>
      </c>
      <c r="J6680" s="17" t="n">
        <v>1</v>
      </c>
      <c r="K6680" s="15" t="n">
        <v>165.9</v>
      </c>
      <c r="L6680" s="22" t="n">
        <v>0</v>
      </c>
      <c r="M6680" s="15" t="n">
        <v>0</v>
      </c>
      <c r="N6680" s="15" t="n">
        <f aca="false">J6680*K6680</f>
        <v>165.9</v>
      </c>
      <c r="O6680" s="15" t="n">
        <f aca="false">N6680*L6680</f>
        <v>0</v>
      </c>
      <c r="P6680" s="15" t="n">
        <f aca="false">N6680-O6680</f>
        <v>165.9</v>
      </c>
      <c r="Q6680" s="15" t="n">
        <f aca="false">J6680*INDEX(dProdutos!$F$2:$F$47,MATCH(E6680,dProdutos!$A$2:$A$47,0))</f>
        <v>91.55</v>
      </c>
      <c r="R6680" s="15" t="n">
        <f aca="false">IF(I6680="Cancelado",0,P6680-Q6680)</f>
        <v>74.35</v>
      </c>
      <c r="S6680" s="17" t="str">
        <f aca="false">INDEX(dProdutos!$D$2:$D$47,MATCH(E6680,dProdutos!$A$2:$A$47,0))</f>
        <v>Moda Feminina</v>
      </c>
    </row>
    <row r="6681" customFormat="false" ht="15" hidden="false" customHeight="false" outlineLevel="0" collapsed="false">
      <c r="A6681" s="17" t="s">
        <v>5599</v>
      </c>
      <c r="B6681" s="17" t="n">
        <v>3</v>
      </c>
      <c r="C6681" s="21" t="n">
        <v>46102</v>
      </c>
      <c r="D6681" s="17" t="s">
        <v>656</v>
      </c>
      <c r="E6681" s="17" t="s">
        <v>85</v>
      </c>
      <c r="F6681" s="17" t="s">
        <v>1493</v>
      </c>
      <c r="G6681" s="17" t="s">
        <v>62</v>
      </c>
      <c r="H6681" s="17" t="s">
        <v>1523</v>
      </c>
      <c r="I6681" s="17" t="s">
        <v>1524</v>
      </c>
      <c r="J6681" s="17" t="n">
        <v>1</v>
      </c>
      <c r="K6681" s="15" t="n">
        <v>165.9</v>
      </c>
      <c r="L6681" s="22" t="n">
        <v>0.05</v>
      </c>
      <c r="M6681" s="15" t="n">
        <v>0</v>
      </c>
      <c r="N6681" s="15" t="n">
        <f aca="false">J6681*K6681</f>
        <v>165.9</v>
      </c>
      <c r="O6681" s="15" t="n">
        <f aca="false">N6681*L6681</f>
        <v>8.295</v>
      </c>
      <c r="P6681" s="15" t="n">
        <f aca="false">N6681-O6681</f>
        <v>157.605</v>
      </c>
      <c r="Q6681" s="15" t="n">
        <f aca="false">J6681*INDEX(dProdutos!$F$2:$F$47,MATCH(E6681,dProdutos!$A$2:$A$47,0))</f>
        <v>91.55</v>
      </c>
      <c r="R6681" s="15" t="n">
        <f aca="false">IF(I6681="Cancelado",0,P6681-Q6681)</f>
        <v>66.055</v>
      </c>
      <c r="S6681" s="17" t="str">
        <f aca="false">INDEX(dProdutos!$D$2:$D$47,MATCH(E6681,dProdutos!$A$2:$A$47,0))</f>
        <v>Moda Feminina</v>
      </c>
    </row>
    <row r="6682" customFormat="false" ht="15" hidden="false" customHeight="false" outlineLevel="0" collapsed="false">
      <c r="A6682" s="17" t="s">
        <v>5599</v>
      </c>
      <c r="B6682" s="17" t="n">
        <v>4</v>
      </c>
      <c r="C6682" s="21" t="n">
        <v>46102</v>
      </c>
      <c r="D6682" s="17" t="s">
        <v>656</v>
      </c>
      <c r="E6682" s="17" t="s">
        <v>189</v>
      </c>
      <c r="F6682" s="17" t="s">
        <v>1493</v>
      </c>
      <c r="G6682" s="17" t="s">
        <v>62</v>
      </c>
      <c r="H6682" s="17" t="s">
        <v>1523</v>
      </c>
      <c r="I6682" s="17" t="s">
        <v>1524</v>
      </c>
      <c r="J6682" s="17" t="n">
        <v>1</v>
      </c>
      <c r="K6682" s="15" t="n">
        <v>138.9</v>
      </c>
      <c r="L6682" s="22" t="n">
        <v>0</v>
      </c>
      <c r="M6682" s="15" t="n">
        <v>0</v>
      </c>
      <c r="N6682" s="15" t="n">
        <f aca="false">J6682*K6682</f>
        <v>138.9</v>
      </c>
      <c r="O6682" s="15" t="n">
        <f aca="false">N6682*L6682</f>
        <v>0</v>
      </c>
      <c r="P6682" s="15" t="n">
        <f aca="false">N6682-O6682</f>
        <v>138.9</v>
      </c>
      <c r="Q6682" s="15" t="n">
        <f aca="false">J6682*INDEX(dProdutos!$F$2:$F$47,MATCH(E6682,dProdutos!$A$2:$A$47,0))</f>
        <v>68.96</v>
      </c>
      <c r="R6682" s="15" t="n">
        <f aca="false">IF(I6682="Cancelado",0,P6682-Q6682)</f>
        <v>69.94</v>
      </c>
      <c r="S6682" s="17" t="str">
        <f aca="false">INDEX(dProdutos!$D$2:$D$47,MATCH(E6682,dProdutos!$A$2:$A$47,0))</f>
        <v>Eletrônicos</v>
      </c>
    </row>
    <row r="6683" customFormat="false" ht="15" hidden="false" customHeight="false" outlineLevel="0" collapsed="false">
      <c r="A6683" s="17" t="s">
        <v>5600</v>
      </c>
      <c r="B6683" s="17" t="n">
        <v>1</v>
      </c>
      <c r="C6683" s="21" t="n">
        <v>46102</v>
      </c>
      <c r="D6683" s="17" t="s">
        <v>543</v>
      </c>
      <c r="E6683" s="17" t="s">
        <v>183</v>
      </c>
      <c r="F6683" s="17" t="s">
        <v>1487</v>
      </c>
      <c r="G6683" s="17" t="s">
        <v>61</v>
      </c>
      <c r="H6683" s="17" t="s">
        <v>1527</v>
      </c>
      <c r="I6683" s="17" t="s">
        <v>1524</v>
      </c>
      <c r="J6683" s="17" t="n">
        <v>1</v>
      </c>
      <c r="K6683" s="15" t="n">
        <v>121.9</v>
      </c>
      <c r="L6683" s="22" t="n">
        <v>0</v>
      </c>
      <c r="M6683" s="15" t="n">
        <v>17.1</v>
      </c>
      <c r="N6683" s="15" t="n">
        <f aca="false">J6683*K6683</f>
        <v>121.9</v>
      </c>
      <c r="O6683" s="15" t="n">
        <f aca="false">N6683*L6683</f>
        <v>0</v>
      </c>
      <c r="P6683" s="15" t="n">
        <f aca="false">N6683-O6683</f>
        <v>121.9</v>
      </c>
      <c r="Q6683" s="15" t="n">
        <f aca="false">J6683*INDEX(dProdutos!$F$2:$F$47,MATCH(E6683,dProdutos!$A$2:$A$47,0))</f>
        <v>52.76</v>
      </c>
      <c r="R6683" s="15" t="n">
        <f aca="false">IF(I6683="Cancelado",0,P6683-Q6683)</f>
        <v>69.14</v>
      </c>
      <c r="S6683" s="17" t="str">
        <f aca="false">INDEX(dProdutos!$D$2:$D$47,MATCH(E6683,dProdutos!$A$2:$A$47,0))</f>
        <v>Eletrônicos</v>
      </c>
    </row>
    <row r="6684" customFormat="false" ht="15" hidden="false" customHeight="false" outlineLevel="0" collapsed="false">
      <c r="A6684" s="17" t="s">
        <v>5600</v>
      </c>
      <c r="B6684" s="17" t="n">
        <v>2</v>
      </c>
      <c r="C6684" s="21" t="n">
        <v>46102</v>
      </c>
      <c r="D6684" s="17" t="s">
        <v>543</v>
      </c>
      <c r="E6684" s="17" t="s">
        <v>105</v>
      </c>
      <c r="F6684" s="17" t="s">
        <v>1487</v>
      </c>
      <c r="G6684" s="17" t="s">
        <v>61</v>
      </c>
      <c r="H6684" s="17" t="s">
        <v>1527</v>
      </c>
      <c r="I6684" s="17" t="s">
        <v>1524</v>
      </c>
      <c r="J6684" s="17" t="n">
        <v>1</v>
      </c>
      <c r="K6684" s="15" t="n">
        <v>175.9</v>
      </c>
      <c r="L6684" s="22" t="n">
        <v>0.1</v>
      </c>
      <c r="M6684" s="15" t="n">
        <v>0</v>
      </c>
      <c r="N6684" s="15" t="n">
        <f aca="false">J6684*K6684</f>
        <v>175.9</v>
      </c>
      <c r="O6684" s="15" t="n">
        <f aca="false">N6684*L6684</f>
        <v>17.59</v>
      </c>
      <c r="P6684" s="15" t="n">
        <f aca="false">N6684-O6684</f>
        <v>158.31</v>
      </c>
      <c r="Q6684" s="15" t="n">
        <f aca="false">J6684*INDEX(dProdutos!$F$2:$F$47,MATCH(E6684,dProdutos!$A$2:$A$47,0))</f>
        <v>96.59</v>
      </c>
      <c r="R6684" s="15" t="n">
        <f aca="false">IF(I6684="Cancelado",0,P6684-Q6684)</f>
        <v>61.72</v>
      </c>
      <c r="S6684" s="17" t="str">
        <f aca="false">INDEX(dProdutos!$D$2:$D$47,MATCH(E6684,dProdutos!$A$2:$A$47,0))</f>
        <v>Moda Masculina</v>
      </c>
    </row>
    <row r="6685" customFormat="false" ht="15" hidden="false" customHeight="false" outlineLevel="0" collapsed="false">
      <c r="A6685" s="17" t="s">
        <v>5601</v>
      </c>
      <c r="B6685" s="17" t="n">
        <v>1</v>
      </c>
      <c r="C6685" s="21" t="n">
        <v>46102</v>
      </c>
      <c r="D6685" s="17" t="s">
        <v>1069</v>
      </c>
      <c r="E6685" s="17" t="s">
        <v>85</v>
      </c>
      <c r="F6685" s="17" t="s">
        <v>1487</v>
      </c>
      <c r="G6685" s="17" t="s">
        <v>64</v>
      </c>
      <c r="H6685" s="17" t="s">
        <v>1537</v>
      </c>
      <c r="I6685" s="17" t="s">
        <v>1524</v>
      </c>
      <c r="J6685" s="17" t="n">
        <v>1</v>
      </c>
      <c r="K6685" s="15" t="n">
        <v>165.9</v>
      </c>
      <c r="L6685" s="22" t="n">
        <v>0.05</v>
      </c>
      <c r="M6685" s="15" t="n">
        <v>0</v>
      </c>
      <c r="N6685" s="15" t="n">
        <f aca="false">J6685*K6685</f>
        <v>165.9</v>
      </c>
      <c r="O6685" s="15" t="n">
        <f aca="false">N6685*L6685</f>
        <v>8.295</v>
      </c>
      <c r="P6685" s="15" t="n">
        <f aca="false">N6685-O6685</f>
        <v>157.605</v>
      </c>
      <c r="Q6685" s="15" t="n">
        <f aca="false">J6685*INDEX(dProdutos!$F$2:$F$47,MATCH(E6685,dProdutos!$A$2:$A$47,0))</f>
        <v>91.55</v>
      </c>
      <c r="R6685" s="15" t="n">
        <f aca="false">IF(I6685="Cancelado",0,P6685-Q6685)</f>
        <v>66.055</v>
      </c>
      <c r="S6685" s="17" t="str">
        <f aca="false">INDEX(dProdutos!$D$2:$D$47,MATCH(E6685,dProdutos!$A$2:$A$47,0))</f>
        <v>Moda Feminina</v>
      </c>
    </row>
    <row r="6686" customFormat="false" ht="15" hidden="false" customHeight="false" outlineLevel="0" collapsed="false">
      <c r="A6686" s="17" t="s">
        <v>5602</v>
      </c>
      <c r="B6686" s="17" t="n">
        <v>1</v>
      </c>
      <c r="C6686" s="21" t="n">
        <v>46102</v>
      </c>
      <c r="D6686" s="17" t="s">
        <v>798</v>
      </c>
      <c r="E6686" s="17" t="s">
        <v>102</v>
      </c>
      <c r="F6686" s="17" t="s">
        <v>1487</v>
      </c>
      <c r="G6686" s="17" t="s">
        <v>62</v>
      </c>
      <c r="H6686" s="17" t="s">
        <v>1527</v>
      </c>
      <c r="I6686" s="17" t="s">
        <v>1524</v>
      </c>
      <c r="J6686" s="17" t="n">
        <v>1</v>
      </c>
      <c r="K6686" s="15" t="n">
        <v>65.9</v>
      </c>
      <c r="L6686" s="22" t="n">
        <v>0.05</v>
      </c>
      <c r="M6686" s="15" t="n">
        <v>10.54</v>
      </c>
      <c r="N6686" s="15" t="n">
        <f aca="false">J6686*K6686</f>
        <v>65.9</v>
      </c>
      <c r="O6686" s="15" t="n">
        <f aca="false">N6686*L6686</f>
        <v>3.295</v>
      </c>
      <c r="P6686" s="15" t="n">
        <f aca="false">N6686-O6686</f>
        <v>62.605</v>
      </c>
      <c r="Q6686" s="15" t="n">
        <f aca="false">J6686*INDEX(dProdutos!$F$2:$F$47,MATCH(E6686,dProdutos!$A$2:$A$47,0))</f>
        <v>29.68</v>
      </c>
      <c r="R6686" s="15" t="n">
        <f aca="false">IF(I6686="Cancelado",0,P6686-Q6686)</f>
        <v>32.925</v>
      </c>
      <c r="S6686" s="17" t="str">
        <f aca="false">INDEX(dProdutos!$D$2:$D$47,MATCH(E6686,dProdutos!$A$2:$A$47,0))</f>
        <v>Moda Masculina</v>
      </c>
    </row>
    <row r="6687" customFormat="false" ht="15" hidden="false" customHeight="false" outlineLevel="0" collapsed="false">
      <c r="A6687" s="17" t="s">
        <v>5603</v>
      </c>
      <c r="B6687" s="17" t="n">
        <v>1</v>
      </c>
      <c r="C6687" s="21" t="n">
        <v>46103</v>
      </c>
      <c r="D6687" s="17" t="s">
        <v>775</v>
      </c>
      <c r="E6687" s="17" t="s">
        <v>129</v>
      </c>
      <c r="F6687" s="17" t="s">
        <v>1499</v>
      </c>
      <c r="G6687" s="17" t="s">
        <v>62</v>
      </c>
      <c r="H6687" s="17" t="s">
        <v>1537</v>
      </c>
      <c r="I6687" s="17" t="s">
        <v>1524</v>
      </c>
      <c r="J6687" s="17" t="n">
        <v>1</v>
      </c>
      <c r="K6687" s="15" t="n">
        <v>105.9</v>
      </c>
      <c r="L6687" s="22" t="n">
        <v>0.05</v>
      </c>
      <c r="M6687" s="15" t="n">
        <v>31.59</v>
      </c>
      <c r="N6687" s="15" t="n">
        <f aca="false">J6687*K6687</f>
        <v>105.9</v>
      </c>
      <c r="O6687" s="15" t="n">
        <f aca="false">N6687*L6687</f>
        <v>5.295</v>
      </c>
      <c r="P6687" s="15" t="n">
        <f aca="false">N6687-O6687</f>
        <v>100.605</v>
      </c>
      <c r="Q6687" s="15" t="n">
        <f aca="false">J6687*INDEX(dProdutos!$F$2:$F$47,MATCH(E6687,dProdutos!$A$2:$A$47,0))</f>
        <v>43.79</v>
      </c>
      <c r="R6687" s="15" t="n">
        <f aca="false">IF(I6687="Cancelado",0,P6687-Q6687)</f>
        <v>56.815</v>
      </c>
      <c r="S6687" s="17" t="str">
        <f aca="false">INDEX(dProdutos!$D$2:$D$47,MATCH(E6687,dProdutos!$A$2:$A$47,0))</f>
        <v>Calçados</v>
      </c>
    </row>
    <row r="6688" customFormat="false" ht="15" hidden="false" customHeight="false" outlineLevel="0" collapsed="false">
      <c r="A6688" s="17" t="s">
        <v>5603</v>
      </c>
      <c r="B6688" s="17" t="n">
        <v>2</v>
      </c>
      <c r="C6688" s="21" t="n">
        <v>46103</v>
      </c>
      <c r="D6688" s="17" t="s">
        <v>775</v>
      </c>
      <c r="E6688" s="17" t="s">
        <v>171</v>
      </c>
      <c r="F6688" s="17" t="s">
        <v>1499</v>
      </c>
      <c r="G6688" s="17" t="s">
        <v>62</v>
      </c>
      <c r="H6688" s="17" t="s">
        <v>1537</v>
      </c>
      <c r="I6688" s="17" t="s">
        <v>1524</v>
      </c>
      <c r="J6688" s="17" t="n">
        <v>1</v>
      </c>
      <c r="K6688" s="15" t="n">
        <v>246.9</v>
      </c>
      <c r="L6688" s="22" t="n">
        <v>0.15</v>
      </c>
      <c r="M6688" s="15" t="n">
        <v>0</v>
      </c>
      <c r="N6688" s="15" t="n">
        <f aca="false">J6688*K6688</f>
        <v>246.9</v>
      </c>
      <c r="O6688" s="15" t="n">
        <f aca="false">N6688*L6688</f>
        <v>37.035</v>
      </c>
      <c r="P6688" s="15" t="n">
        <f aca="false">N6688-O6688</f>
        <v>209.865</v>
      </c>
      <c r="Q6688" s="15" t="n">
        <f aca="false">J6688*INDEX(dProdutos!$F$2:$F$47,MATCH(E6688,dProdutos!$A$2:$A$47,0))</f>
        <v>103.61</v>
      </c>
      <c r="R6688" s="15" t="n">
        <f aca="false">IF(I6688="Cancelado",0,P6688-Q6688)</f>
        <v>106.255</v>
      </c>
      <c r="S6688" s="17" t="str">
        <f aca="false">INDEX(dProdutos!$D$2:$D$47,MATCH(E6688,dProdutos!$A$2:$A$47,0))</f>
        <v>Casa</v>
      </c>
    </row>
    <row r="6689" customFormat="false" ht="15" hidden="false" customHeight="false" outlineLevel="0" collapsed="false">
      <c r="A6689" s="17" t="s">
        <v>5604</v>
      </c>
      <c r="B6689" s="17" t="n">
        <v>1</v>
      </c>
      <c r="C6689" s="21" t="n">
        <v>46103</v>
      </c>
      <c r="D6689" s="17" t="s">
        <v>992</v>
      </c>
      <c r="E6689" s="17" t="s">
        <v>195</v>
      </c>
      <c r="F6689" s="17" t="s">
        <v>1487</v>
      </c>
      <c r="G6689" s="17" t="s">
        <v>59</v>
      </c>
      <c r="H6689" s="17" t="s">
        <v>1527</v>
      </c>
      <c r="I6689" s="17" t="s">
        <v>1524</v>
      </c>
      <c r="J6689" s="17" t="n">
        <v>1</v>
      </c>
      <c r="K6689" s="15" t="n">
        <v>72.9</v>
      </c>
      <c r="L6689" s="22" t="n">
        <v>0.05</v>
      </c>
      <c r="M6689" s="15" t="n">
        <v>13.01</v>
      </c>
      <c r="N6689" s="15" t="n">
        <f aca="false">J6689*K6689</f>
        <v>72.9</v>
      </c>
      <c r="O6689" s="15" t="n">
        <f aca="false">N6689*L6689</f>
        <v>3.645</v>
      </c>
      <c r="P6689" s="15" t="n">
        <f aca="false">N6689-O6689</f>
        <v>69.255</v>
      </c>
      <c r="Q6689" s="15" t="n">
        <f aca="false">J6689*INDEX(dProdutos!$F$2:$F$47,MATCH(E6689,dProdutos!$A$2:$A$47,0))</f>
        <v>39.23</v>
      </c>
      <c r="R6689" s="15" t="n">
        <f aca="false">IF(I6689="Cancelado",0,P6689-Q6689)</f>
        <v>30.025</v>
      </c>
      <c r="S6689" s="17" t="str">
        <f aca="false">INDEX(dProdutos!$D$2:$D$47,MATCH(E6689,dProdutos!$A$2:$A$47,0))</f>
        <v>Eletrônicos</v>
      </c>
    </row>
    <row r="6690" customFormat="false" ht="15" hidden="false" customHeight="false" outlineLevel="0" collapsed="false">
      <c r="A6690" s="17" t="s">
        <v>5605</v>
      </c>
      <c r="B6690" s="17" t="n">
        <v>1</v>
      </c>
      <c r="C6690" s="21" t="n">
        <v>46103</v>
      </c>
      <c r="D6690" s="17" t="s">
        <v>806</v>
      </c>
      <c r="E6690" s="17" t="s">
        <v>156</v>
      </c>
      <c r="F6690" s="17" t="s">
        <v>1503</v>
      </c>
      <c r="G6690" s="17" t="s">
        <v>62</v>
      </c>
      <c r="H6690" s="17" t="s">
        <v>1523</v>
      </c>
      <c r="I6690" s="17" t="s">
        <v>1524</v>
      </c>
      <c r="J6690" s="17" t="n">
        <v>1</v>
      </c>
      <c r="K6690" s="15" t="n">
        <v>192.9</v>
      </c>
      <c r="L6690" s="22" t="n">
        <v>0</v>
      </c>
      <c r="M6690" s="15" t="n">
        <v>0</v>
      </c>
      <c r="N6690" s="15" t="n">
        <f aca="false">J6690*K6690</f>
        <v>192.9</v>
      </c>
      <c r="O6690" s="15" t="n">
        <f aca="false">N6690*L6690</f>
        <v>0</v>
      </c>
      <c r="P6690" s="15" t="n">
        <f aca="false">N6690-O6690</f>
        <v>192.9</v>
      </c>
      <c r="Q6690" s="15" t="n">
        <f aca="false">J6690*INDEX(dProdutos!$F$2:$F$47,MATCH(E6690,dProdutos!$A$2:$A$47,0))</f>
        <v>80.38</v>
      </c>
      <c r="R6690" s="15" t="n">
        <f aca="false">IF(I6690="Cancelado",0,P6690-Q6690)</f>
        <v>112.52</v>
      </c>
      <c r="S6690" s="17" t="str">
        <f aca="false">INDEX(dProdutos!$D$2:$D$47,MATCH(E6690,dProdutos!$A$2:$A$47,0))</f>
        <v>Acessórios</v>
      </c>
    </row>
    <row r="6691" customFormat="false" ht="15" hidden="false" customHeight="false" outlineLevel="0" collapsed="false">
      <c r="A6691" s="17" t="s">
        <v>5606</v>
      </c>
      <c r="B6691" s="17" t="n">
        <v>1</v>
      </c>
      <c r="C6691" s="21" t="n">
        <v>46103</v>
      </c>
      <c r="D6691" s="17" t="s">
        <v>1350</v>
      </c>
      <c r="E6691" s="17" t="s">
        <v>150</v>
      </c>
      <c r="F6691" s="17" t="s">
        <v>1495</v>
      </c>
      <c r="G6691" s="17" t="s">
        <v>61</v>
      </c>
      <c r="H6691" s="17" t="s">
        <v>1537</v>
      </c>
      <c r="I6691" s="17" t="s">
        <v>1524</v>
      </c>
      <c r="J6691" s="17" t="n">
        <v>2</v>
      </c>
      <c r="K6691" s="15" t="n">
        <v>71.9</v>
      </c>
      <c r="L6691" s="22" t="n">
        <v>0.05</v>
      </c>
      <c r="M6691" s="15" t="n">
        <v>18.08</v>
      </c>
      <c r="N6691" s="15" t="n">
        <f aca="false">J6691*K6691</f>
        <v>143.8</v>
      </c>
      <c r="O6691" s="15" t="n">
        <f aca="false">N6691*L6691</f>
        <v>7.19</v>
      </c>
      <c r="P6691" s="15" t="n">
        <f aca="false">N6691-O6691</f>
        <v>136.61</v>
      </c>
      <c r="Q6691" s="15" t="n">
        <f aca="false">J6691*INDEX(dProdutos!$F$2:$F$47,MATCH(E6691,dProdutos!$A$2:$A$47,0))</f>
        <v>54.76</v>
      </c>
      <c r="R6691" s="15" t="n">
        <f aca="false">IF(I6691="Cancelado",0,P6691-Q6691)</f>
        <v>81.85</v>
      </c>
      <c r="S6691" s="17" t="str">
        <f aca="false">INDEX(dProdutos!$D$2:$D$47,MATCH(E6691,dProdutos!$A$2:$A$47,0))</f>
        <v>Acessórios</v>
      </c>
    </row>
    <row r="6692" customFormat="false" ht="15" hidden="false" customHeight="false" outlineLevel="0" collapsed="false">
      <c r="A6692" s="17" t="s">
        <v>5606</v>
      </c>
      <c r="B6692" s="17" t="n">
        <v>2</v>
      </c>
      <c r="C6692" s="21" t="n">
        <v>46103</v>
      </c>
      <c r="D6692" s="17" t="s">
        <v>1350</v>
      </c>
      <c r="E6692" s="17" t="s">
        <v>88</v>
      </c>
      <c r="F6692" s="17" t="s">
        <v>1495</v>
      </c>
      <c r="G6692" s="17" t="s">
        <v>61</v>
      </c>
      <c r="H6692" s="17" t="s">
        <v>1537</v>
      </c>
      <c r="I6692" s="17" t="s">
        <v>1524</v>
      </c>
      <c r="J6692" s="17" t="n">
        <v>1</v>
      </c>
      <c r="K6692" s="15" t="n">
        <v>170.9</v>
      </c>
      <c r="L6692" s="22" t="n">
        <v>0</v>
      </c>
      <c r="M6692" s="15" t="n">
        <v>0</v>
      </c>
      <c r="N6692" s="15" t="n">
        <f aca="false">J6692*K6692</f>
        <v>170.9</v>
      </c>
      <c r="O6692" s="15" t="n">
        <f aca="false">N6692*L6692</f>
        <v>0</v>
      </c>
      <c r="P6692" s="15" t="n">
        <f aca="false">N6692-O6692</f>
        <v>170.9</v>
      </c>
      <c r="Q6692" s="15" t="n">
        <f aca="false">J6692*INDEX(dProdutos!$F$2:$F$47,MATCH(E6692,dProdutos!$A$2:$A$47,0))</f>
        <v>98.14</v>
      </c>
      <c r="R6692" s="15" t="n">
        <f aca="false">IF(I6692="Cancelado",0,P6692-Q6692)</f>
        <v>72.76</v>
      </c>
      <c r="S6692" s="17" t="str">
        <f aca="false">INDEX(dProdutos!$D$2:$D$47,MATCH(E6692,dProdutos!$A$2:$A$47,0))</f>
        <v>Moda Feminina</v>
      </c>
    </row>
    <row r="6693" customFormat="false" ht="15" hidden="false" customHeight="false" outlineLevel="0" collapsed="false">
      <c r="A6693" s="17" t="s">
        <v>5606</v>
      </c>
      <c r="B6693" s="17" t="n">
        <v>3</v>
      </c>
      <c r="C6693" s="21" t="n">
        <v>46103</v>
      </c>
      <c r="D6693" s="17" t="s">
        <v>1350</v>
      </c>
      <c r="E6693" s="17" t="s">
        <v>171</v>
      </c>
      <c r="F6693" s="17" t="s">
        <v>1495</v>
      </c>
      <c r="G6693" s="17" t="s">
        <v>61</v>
      </c>
      <c r="H6693" s="17" t="s">
        <v>1537</v>
      </c>
      <c r="I6693" s="17" t="s">
        <v>1524</v>
      </c>
      <c r="J6693" s="17" t="n">
        <v>1</v>
      </c>
      <c r="K6693" s="15" t="n">
        <v>246.9</v>
      </c>
      <c r="L6693" s="22" t="n">
        <v>0.15</v>
      </c>
      <c r="M6693" s="15" t="n">
        <v>0</v>
      </c>
      <c r="N6693" s="15" t="n">
        <f aca="false">J6693*K6693</f>
        <v>246.9</v>
      </c>
      <c r="O6693" s="15" t="n">
        <f aca="false">N6693*L6693</f>
        <v>37.035</v>
      </c>
      <c r="P6693" s="15" t="n">
        <f aca="false">N6693-O6693</f>
        <v>209.865</v>
      </c>
      <c r="Q6693" s="15" t="n">
        <f aca="false">J6693*INDEX(dProdutos!$F$2:$F$47,MATCH(E6693,dProdutos!$A$2:$A$47,0))</f>
        <v>103.61</v>
      </c>
      <c r="R6693" s="15" t="n">
        <f aca="false">IF(I6693="Cancelado",0,P6693-Q6693)</f>
        <v>106.255</v>
      </c>
      <c r="S6693" s="17" t="str">
        <f aca="false">INDEX(dProdutos!$D$2:$D$47,MATCH(E6693,dProdutos!$A$2:$A$47,0))</f>
        <v>Casa</v>
      </c>
    </row>
    <row r="6694" customFormat="false" ht="15" hidden="false" customHeight="false" outlineLevel="0" collapsed="false">
      <c r="A6694" s="17" t="s">
        <v>5607</v>
      </c>
      <c r="B6694" s="17" t="n">
        <v>1</v>
      </c>
      <c r="C6694" s="21" t="n">
        <v>46103</v>
      </c>
      <c r="D6694" s="17" t="s">
        <v>1445</v>
      </c>
      <c r="E6694" s="17" t="s">
        <v>138</v>
      </c>
      <c r="F6694" s="17" t="s">
        <v>1487</v>
      </c>
      <c r="G6694" s="17" t="s">
        <v>59</v>
      </c>
      <c r="H6694" s="17" t="s">
        <v>1527</v>
      </c>
      <c r="I6694" s="17" t="s">
        <v>1524</v>
      </c>
      <c r="J6694" s="17" t="n">
        <v>2</v>
      </c>
      <c r="K6694" s="15" t="n">
        <v>231.9</v>
      </c>
      <c r="L6694" s="22" t="n">
        <v>0.1</v>
      </c>
      <c r="M6694" s="15" t="n">
        <v>0</v>
      </c>
      <c r="N6694" s="15" t="n">
        <f aca="false">J6694*K6694</f>
        <v>463.8</v>
      </c>
      <c r="O6694" s="15" t="n">
        <f aca="false">N6694*L6694</f>
        <v>46.38</v>
      </c>
      <c r="P6694" s="15" t="n">
        <f aca="false">N6694-O6694</f>
        <v>417.42</v>
      </c>
      <c r="Q6694" s="15" t="n">
        <f aca="false">J6694*INDEX(dProdutos!$F$2:$F$47,MATCH(E6694,dProdutos!$A$2:$A$47,0))</f>
        <v>264.42</v>
      </c>
      <c r="R6694" s="15" t="n">
        <f aca="false">IF(I6694="Cancelado",0,P6694-Q6694)</f>
        <v>153</v>
      </c>
      <c r="S6694" s="17" t="str">
        <f aca="false">INDEX(dProdutos!$D$2:$D$47,MATCH(E6694,dProdutos!$A$2:$A$47,0))</f>
        <v>Calçados</v>
      </c>
    </row>
    <row r="6695" customFormat="false" ht="15" hidden="false" customHeight="false" outlineLevel="0" collapsed="false">
      <c r="A6695" s="17" t="s">
        <v>5608</v>
      </c>
      <c r="B6695" s="17" t="n">
        <v>1</v>
      </c>
      <c r="C6695" s="21" t="n">
        <v>46103</v>
      </c>
      <c r="D6695" s="17" t="s">
        <v>267</v>
      </c>
      <c r="E6695" s="17" t="s">
        <v>132</v>
      </c>
      <c r="F6695" s="17" t="s">
        <v>1487</v>
      </c>
      <c r="G6695" s="17" t="s">
        <v>63</v>
      </c>
      <c r="H6695" s="17" t="s">
        <v>1527</v>
      </c>
      <c r="I6695" s="17" t="s">
        <v>1524</v>
      </c>
      <c r="J6695" s="17" t="n">
        <v>1</v>
      </c>
      <c r="K6695" s="15" t="n">
        <v>179.9</v>
      </c>
      <c r="L6695" s="22" t="n">
        <v>0</v>
      </c>
      <c r="M6695" s="15" t="n">
        <v>0</v>
      </c>
      <c r="N6695" s="15" t="n">
        <f aca="false">J6695*K6695</f>
        <v>179.9</v>
      </c>
      <c r="O6695" s="15" t="n">
        <f aca="false">N6695*L6695</f>
        <v>0</v>
      </c>
      <c r="P6695" s="15" t="n">
        <f aca="false">N6695-O6695</f>
        <v>179.9</v>
      </c>
      <c r="Q6695" s="15" t="n">
        <f aca="false">J6695*INDEX(dProdutos!$F$2:$F$47,MATCH(E6695,dProdutos!$A$2:$A$47,0))</f>
        <v>93.56</v>
      </c>
      <c r="R6695" s="15" t="n">
        <f aca="false">IF(I6695="Cancelado",0,P6695-Q6695)</f>
        <v>86.34</v>
      </c>
      <c r="S6695" s="17" t="str">
        <f aca="false">INDEX(dProdutos!$D$2:$D$47,MATCH(E6695,dProdutos!$A$2:$A$47,0))</f>
        <v>Calçados</v>
      </c>
    </row>
    <row r="6696" customFormat="false" ht="15" hidden="false" customHeight="false" outlineLevel="0" collapsed="false">
      <c r="A6696" s="17" t="s">
        <v>5609</v>
      </c>
      <c r="B6696" s="17" t="n">
        <v>1</v>
      </c>
      <c r="C6696" s="21" t="n">
        <v>46103</v>
      </c>
      <c r="D6696" s="17" t="s">
        <v>637</v>
      </c>
      <c r="E6696" s="17" t="s">
        <v>153</v>
      </c>
      <c r="F6696" s="17" t="s">
        <v>1490</v>
      </c>
      <c r="G6696" s="17" t="s">
        <v>60</v>
      </c>
      <c r="H6696" s="17" t="s">
        <v>1537</v>
      </c>
      <c r="I6696" s="17" t="s">
        <v>1541</v>
      </c>
      <c r="J6696" s="17" t="n">
        <v>1</v>
      </c>
      <c r="K6696" s="15" t="n">
        <v>165.9</v>
      </c>
      <c r="L6696" s="22" t="n">
        <v>0.05</v>
      </c>
      <c r="M6696" s="15" t="n">
        <v>34.36</v>
      </c>
      <c r="N6696" s="15" t="n">
        <f aca="false">J6696*K6696</f>
        <v>165.9</v>
      </c>
      <c r="O6696" s="15" t="n">
        <f aca="false">N6696*L6696</f>
        <v>8.295</v>
      </c>
      <c r="P6696" s="15" t="n">
        <f aca="false">N6696-O6696</f>
        <v>157.605</v>
      </c>
      <c r="Q6696" s="15" t="n">
        <f aca="false">J6696*INDEX(dProdutos!$F$2:$F$47,MATCH(E6696,dProdutos!$A$2:$A$47,0))</f>
        <v>67.28</v>
      </c>
      <c r="R6696" s="15" t="n">
        <f aca="false">IF(I6696="Cancelado",0,P6696-Q6696)</f>
        <v>90.325</v>
      </c>
      <c r="S6696" s="17" t="str">
        <f aca="false">INDEX(dProdutos!$D$2:$D$47,MATCH(E6696,dProdutos!$A$2:$A$47,0))</f>
        <v>Acessórios</v>
      </c>
    </row>
    <row r="6697" customFormat="false" ht="15" hidden="false" customHeight="false" outlineLevel="0" collapsed="false">
      <c r="A6697" s="17" t="s">
        <v>5610</v>
      </c>
      <c r="B6697" s="17" t="n">
        <v>1</v>
      </c>
      <c r="C6697" s="21" t="n">
        <v>46103</v>
      </c>
      <c r="D6697" s="17" t="s">
        <v>1138</v>
      </c>
      <c r="E6697" s="17" t="s">
        <v>153</v>
      </c>
      <c r="F6697" s="17" t="s">
        <v>1487</v>
      </c>
      <c r="G6697" s="17" t="s">
        <v>63</v>
      </c>
      <c r="H6697" s="17" t="s">
        <v>1527</v>
      </c>
      <c r="I6697" s="17" t="s">
        <v>1524</v>
      </c>
      <c r="J6697" s="17" t="n">
        <v>1</v>
      </c>
      <c r="K6697" s="15" t="n">
        <v>165.9</v>
      </c>
      <c r="L6697" s="22" t="n">
        <v>0.05</v>
      </c>
      <c r="M6697" s="15" t="n">
        <v>0</v>
      </c>
      <c r="N6697" s="15" t="n">
        <f aca="false">J6697*K6697</f>
        <v>165.9</v>
      </c>
      <c r="O6697" s="15" t="n">
        <f aca="false">N6697*L6697</f>
        <v>8.295</v>
      </c>
      <c r="P6697" s="15" t="n">
        <f aca="false">N6697-O6697</f>
        <v>157.605</v>
      </c>
      <c r="Q6697" s="15" t="n">
        <f aca="false">J6697*INDEX(dProdutos!$F$2:$F$47,MATCH(E6697,dProdutos!$A$2:$A$47,0))</f>
        <v>67.28</v>
      </c>
      <c r="R6697" s="15" t="n">
        <f aca="false">IF(I6697="Cancelado",0,P6697-Q6697)</f>
        <v>90.325</v>
      </c>
      <c r="S6697" s="17" t="str">
        <f aca="false">INDEX(dProdutos!$D$2:$D$47,MATCH(E6697,dProdutos!$A$2:$A$47,0))</f>
        <v>Acessórios</v>
      </c>
    </row>
    <row r="6698" customFormat="false" ht="15" hidden="false" customHeight="false" outlineLevel="0" collapsed="false">
      <c r="A6698" s="17" t="s">
        <v>5610</v>
      </c>
      <c r="B6698" s="17" t="n">
        <v>2</v>
      </c>
      <c r="C6698" s="21" t="n">
        <v>46103</v>
      </c>
      <c r="D6698" s="17" t="s">
        <v>1138</v>
      </c>
      <c r="E6698" s="17" t="s">
        <v>77</v>
      </c>
      <c r="F6698" s="17" t="s">
        <v>1487</v>
      </c>
      <c r="G6698" s="17" t="s">
        <v>63</v>
      </c>
      <c r="H6698" s="17" t="s">
        <v>1527</v>
      </c>
      <c r="I6698" s="17" t="s">
        <v>1524</v>
      </c>
      <c r="J6698" s="17" t="n">
        <v>1</v>
      </c>
      <c r="K6698" s="15" t="n">
        <v>198.9</v>
      </c>
      <c r="L6698" s="22" t="n">
        <v>0.05</v>
      </c>
      <c r="M6698" s="15" t="n">
        <v>0</v>
      </c>
      <c r="N6698" s="15" t="n">
        <f aca="false">J6698*K6698</f>
        <v>198.9</v>
      </c>
      <c r="O6698" s="15" t="n">
        <f aca="false">N6698*L6698</f>
        <v>9.945</v>
      </c>
      <c r="P6698" s="15" t="n">
        <f aca="false">N6698-O6698</f>
        <v>188.955</v>
      </c>
      <c r="Q6698" s="15" t="n">
        <f aca="false">J6698*INDEX(dProdutos!$F$2:$F$47,MATCH(E6698,dProdutos!$A$2:$A$47,0))</f>
        <v>107.88</v>
      </c>
      <c r="R6698" s="15" t="n">
        <f aca="false">IF(I6698="Cancelado",0,P6698-Q6698)</f>
        <v>81.075</v>
      </c>
      <c r="S6698" s="17" t="str">
        <f aca="false">INDEX(dProdutos!$D$2:$D$47,MATCH(E6698,dProdutos!$A$2:$A$47,0))</f>
        <v>Moda Feminina</v>
      </c>
    </row>
    <row r="6699" customFormat="false" ht="15" hidden="false" customHeight="false" outlineLevel="0" collapsed="false">
      <c r="A6699" s="17" t="s">
        <v>5611</v>
      </c>
      <c r="B6699" s="17" t="n">
        <v>1</v>
      </c>
      <c r="C6699" s="21" t="n">
        <v>46103</v>
      </c>
      <c r="D6699" s="17" t="s">
        <v>514</v>
      </c>
      <c r="E6699" s="17" t="s">
        <v>180</v>
      </c>
      <c r="F6699" s="17" t="s">
        <v>1497</v>
      </c>
      <c r="G6699" s="17" t="s">
        <v>64</v>
      </c>
      <c r="H6699" s="17" t="s">
        <v>1537</v>
      </c>
      <c r="I6699" s="17" t="s">
        <v>1524</v>
      </c>
      <c r="J6699" s="17" t="n">
        <v>1</v>
      </c>
      <c r="K6699" s="15" t="n">
        <v>82.9</v>
      </c>
      <c r="L6699" s="22" t="n">
        <v>0.1</v>
      </c>
      <c r="M6699" s="15" t="n">
        <v>0</v>
      </c>
      <c r="N6699" s="15" t="n">
        <f aca="false">J6699*K6699</f>
        <v>82.9</v>
      </c>
      <c r="O6699" s="15" t="n">
        <f aca="false">N6699*L6699</f>
        <v>8.29</v>
      </c>
      <c r="P6699" s="15" t="n">
        <f aca="false">N6699-O6699</f>
        <v>74.61</v>
      </c>
      <c r="Q6699" s="15" t="n">
        <f aca="false">J6699*INDEX(dProdutos!$F$2:$F$47,MATCH(E6699,dProdutos!$A$2:$A$47,0))</f>
        <v>35.97</v>
      </c>
      <c r="R6699" s="15" t="n">
        <f aca="false">IF(I6699="Cancelado",0,P6699-Q6699)</f>
        <v>38.64</v>
      </c>
      <c r="S6699" s="17" t="str">
        <f aca="false">INDEX(dProdutos!$D$2:$D$47,MATCH(E6699,dProdutos!$A$2:$A$47,0))</f>
        <v>Eletrônicos</v>
      </c>
    </row>
    <row r="6700" customFormat="false" ht="15" hidden="false" customHeight="false" outlineLevel="0" collapsed="false">
      <c r="A6700" s="17" t="s">
        <v>5612</v>
      </c>
      <c r="B6700" s="17" t="n">
        <v>1</v>
      </c>
      <c r="C6700" s="21" t="n">
        <v>46103</v>
      </c>
      <c r="D6700" s="17" t="s">
        <v>1397</v>
      </c>
      <c r="E6700" s="17" t="s">
        <v>171</v>
      </c>
      <c r="F6700" s="17" t="s">
        <v>1499</v>
      </c>
      <c r="G6700" s="17" t="s">
        <v>62</v>
      </c>
      <c r="H6700" s="17" t="s">
        <v>1527</v>
      </c>
      <c r="I6700" s="17" t="s">
        <v>1524</v>
      </c>
      <c r="J6700" s="17" t="n">
        <v>1</v>
      </c>
      <c r="K6700" s="15" t="n">
        <v>246.9</v>
      </c>
      <c r="L6700" s="22" t="n">
        <v>0.1</v>
      </c>
      <c r="M6700" s="15" t="n">
        <v>21.34</v>
      </c>
      <c r="N6700" s="15" t="n">
        <f aca="false">J6700*K6700</f>
        <v>246.9</v>
      </c>
      <c r="O6700" s="15" t="n">
        <f aca="false">N6700*L6700</f>
        <v>24.69</v>
      </c>
      <c r="P6700" s="15" t="n">
        <f aca="false">N6700-O6700</f>
        <v>222.21</v>
      </c>
      <c r="Q6700" s="15" t="n">
        <f aca="false">J6700*INDEX(dProdutos!$F$2:$F$47,MATCH(E6700,dProdutos!$A$2:$A$47,0))</f>
        <v>103.61</v>
      </c>
      <c r="R6700" s="15" t="n">
        <f aca="false">IF(I6700="Cancelado",0,P6700-Q6700)</f>
        <v>118.6</v>
      </c>
      <c r="S6700" s="17" t="str">
        <f aca="false">INDEX(dProdutos!$D$2:$D$47,MATCH(E6700,dProdutos!$A$2:$A$47,0))</f>
        <v>Casa</v>
      </c>
    </row>
    <row r="6701" customFormat="false" ht="15" hidden="false" customHeight="false" outlineLevel="0" collapsed="false">
      <c r="A6701" s="17" t="s">
        <v>5613</v>
      </c>
      <c r="B6701" s="17" t="n">
        <v>1</v>
      </c>
      <c r="C6701" s="21" t="n">
        <v>46103</v>
      </c>
      <c r="D6701" s="17" t="s">
        <v>1440</v>
      </c>
      <c r="E6701" s="17" t="s">
        <v>117</v>
      </c>
      <c r="F6701" s="17" t="s">
        <v>1490</v>
      </c>
      <c r="G6701" s="17" t="s">
        <v>59</v>
      </c>
      <c r="H6701" s="17" t="s">
        <v>1537</v>
      </c>
      <c r="I6701" s="17" t="s">
        <v>1524</v>
      </c>
      <c r="J6701" s="17" t="n">
        <v>2</v>
      </c>
      <c r="K6701" s="15" t="n">
        <v>166.9</v>
      </c>
      <c r="L6701" s="22" t="n">
        <v>0.1</v>
      </c>
      <c r="M6701" s="15" t="n">
        <v>0</v>
      </c>
      <c r="N6701" s="15" t="n">
        <f aca="false">J6701*K6701</f>
        <v>333.8</v>
      </c>
      <c r="O6701" s="15" t="n">
        <f aca="false">N6701*L6701</f>
        <v>33.38</v>
      </c>
      <c r="P6701" s="15" t="n">
        <f aca="false">N6701-O6701</f>
        <v>300.42</v>
      </c>
      <c r="Q6701" s="15" t="n">
        <f aca="false">J6701*INDEX(dProdutos!$F$2:$F$47,MATCH(E6701,dProdutos!$A$2:$A$47,0))</f>
        <v>146.46</v>
      </c>
      <c r="R6701" s="15" t="n">
        <f aca="false">IF(I6701="Cancelado",0,P6701-Q6701)</f>
        <v>153.96</v>
      </c>
      <c r="S6701" s="17" t="str">
        <f aca="false">INDEX(dProdutos!$D$2:$D$47,MATCH(E6701,dProdutos!$A$2:$A$47,0))</f>
        <v>Moda Masculina</v>
      </c>
    </row>
    <row r="6702" customFormat="false" ht="15" hidden="false" customHeight="false" outlineLevel="0" collapsed="false">
      <c r="A6702" s="17" t="s">
        <v>5613</v>
      </c>
      <c r="B6702" s="17" t="n">
        <v>2</v>
      </c>
      <c r="C6702" s="21" t="n">
        <v>46103</v>
      </c>
      <c r="D6702" s="17" t="s">
        <v>1440</v>
      </c>
      <c r="E6702" s="17" t="s">
        <v>153</v>
      </c>
      <c r="F6702" s="17" t="s">
        <v>1490</v>
      </c>
      <c r="G6702" s="17" t="s">
        <v>59</v>
      </c>
      <c r="H6702" s="17" t="s">
        <v>1537</v>
      </c>
      <c r="I6702" s="17" t="s">
        <v>1524</v>
      </c>
      <c r="J6702" s="17" t="n">
        <v>1</v>
      </c>
      <c r="K6702" s="15" t="n">
        <v>165.9</v>
      </c>
      <c r="L6702" s="22" t="n">
        <v>0.2</v>
      </c>
      <c r="M6702" s="15" t="n">
        <v>0</v>
      </c>
      <c r="N6702" s="15" t="n">
        <f aca="false">J6702*K6702</f>
        <v>165.9</v>
      </c>
      <c r="O6702" s="15" t="n">
        <f aca="false">N6702*L6702</f>
        <v>33.18</v>
      </c>
      <c r="P6702" s="15" t="n">
        <f aca="false">N6702-O6702</f>
        <v>132.72</v>
      </c>
      <c r="Q6702" s="15" t="n">
        <f aca="false">J6702*INDEX(dProdutos!$F$2:$F$47,MATCH(E6702,dProdutos!$A$2:$A$47,0))</f>
        <v>67.28</v>
      </c>
      <c r="R6702" s="15" t="n">
        <f aca="false">IF(I6702="Cancelado",0,P6702-Q6702)</f>
        <v>65.44</v>
      </c>
      <c r="S6702" s="17" t="str">
        <f aca="false">INDEX(dProdutos!$D$2:$D$47,MATCH(E6702,dProdutos!$A$2:$A$47,0))</f>
        <v>Acessórios</v>
      </c>
    </row>
    <row r="6703" customFormat="false" ht="15" hidden="false" customHeight="false" outlineLevel="0" collapsed="false">
      <c r="A6703" s="17" t="s">
        <v>5613</v>
      </c>
      <c r="B6703" s="17" t="n">
        <v>3</v>
      </c>
      <c r="C6703" s="21" t="n">
        <v>46103</v>
      </c>
      <c r="D6703" s="17" t="s">
        <v>1440</v>
      </c>
      <c r="E6703" s="17" t="s">
        <v>141</v>
      </c>
      <c r="F6703" s="17" t="s">
        <v>1490</v>
      </c>
      <c r="G6703" s="17" t="s">
        <v>59</v>
      </c>
      <c r="H6703" s="17" t="s">
        <v>1537</v>
      </c>
      <c r="I6703" s="17" t="s">
        <v>1524</v>
      </c>
      <c r="J6703" s="17" t="n">
        <v>1</v>
      </c>
      <c r="K6703" s="15" t="n">
        <v>131.9</v>
      </c>
      <c r="L6703" s="22" t="n">
        <v>0.1</v>
      </c>
      <c r="M6703" s="15" t="n">
        <v>0</v>
      </c>
      <c r="N6703" s="15" t="n">
        <f aca="false">J6703*K6703</f>
        <v>131.9</v>
      </c>
      <c r="O6703" s="15" t="n">
        <f aca="false">N6703*L6703</f>
        <v>13.19</v>
      </c>
      <c r="P6703" s="15" t="n">
        <f aca="false">N6703-O6703</f>
        <v>118.71</v>
      </c>
      <c r="Q6703" s="15" t="n">
        <f aca="false">J6703*INDEX(dProdutos!$F$2:$F$47,MATCH(E6703,dProdutos!$A$2:$A$47,0))</f>
        <v>81.66</v>
      </c>
      <c r="R6703" s="15" t="n">
        <f aca="false">IF(I6703="Cancelado",0,P6703-Q6703)</f>
        <v>37.05</v>
      </c>
      <c r="S6703" s="17" t="str">
        <f aca="false">INDEX(dProdutos!$D$2:$D$47,MATCH(E6703,dProdutos!$A$2:$A$47,0))</f>
        <v>Acessórios</v>
      </c>
    </row>
    <row r="6704" customFormat="false" ht="15" hidden="false" customHeight="false" outlineLevel="0" collapsed="false">
      <c r="A6704" s="17" t="s">
        <v>5613</v>
      </c>
      <c r="B6704" s="17" t="n">
        <v>4</v>
      </c>
      <c r="C6704" s="21" t="n">
        <v>46103</v>
      </c>
      <c r="D6704" s="17" t="s">
        <v>1440</v>
      </c>
      <c r="E6704" s="17" t="s">
        <v>129</v>
      </c>
      <c r="F6704" s="17" t="s">
        <v>1490</v>
      </c>
      <c r="G6704" s="17" t="s">
        <v>59</v>
      </c>
      <c r="H6704" s="17" t="s">
        <v>1537</v>
      </c>
      <c r="I6704" s="17" t="s">
        <v>1524</v>
      </c>
      <c r="J6704" s="17" t="n">
        <v>2</v>
      </c>
      <c r="K6704" s="15" t="n">
        <v>105.9</v>
      </c>
      <c r="L6704" s="22" t="n">
        <v>0</v>
      </c>
      <c r="M6704" s="15" t="n">
        <v>0</v>
      </c>
      <c r="N6704" s="15" t="n">
        <f aca="false">J6704*K6704</f>
        <v>211.8</v>
      </c>
      <c r="O6704" s="15" t="n">
        <f aca="false">N6704*L6704</f>
        <v>0</v>
      </c>
      <c r="P6704" s="15" t="n">
        <f aca="false">N6704-O6704</f>
        <v>211.8</v>
      </c>
      <c r="Q6704" s="15" t="n">
        <f aca="false">J6704*INDEX(dProdutos!$F$2:$F$47,MATCH(E6704,dProdutos!$A$2:$A$47,0))</f>
        <v>87.58</v>
      </c>
      <c r="R6704" s="15" t="n">
        <f aca="false">IF(I6704="Cancelado",0,P6704-Q6704)</f>
        <v>124.22</v>
      </c>
      <c r="S6704" s="17" t="str">
        <f aca="false">INDEX(dProdutos!$D$2:$D$47,MATCH(E6704,dProdutos!$A$2:$A$47,0))</f>
        <v>Calçados</v>
      </c>
    </row>
    <row r="6705" customFormat="false" ht="15" hidden="false" customHeight="false" outlineLevel="0" collapsed="false">
      <c r="A6705" s="17" t="s">
        <v>5614</v>
      </c>
      <c r="B6705" s="17" t="n">
        <v>1</v>
      </c>
      <c r="C6705" s="21" t="n">
        <v>46103</v>
      </c>
      <c r="D6705" s="17" t="s">
        <v>605</v>
      </c>
      <c r="E6705" s="17" t="s">
        <v>95</v>
      </c>
      <c r="F6705" s="17" t="s">
        <v>1493</v>
      </c>
      <c r="G6705" s="17" t="s">
        <v>60</v>
      </c>
      <c r="H6705" s="17" t="s">
        <v>1523</v>
      </c>
      <c r="I6705" s="17" t="s">
        <v>1524</v>
      </c>
      <c r="J6705" s="17" t="n">
        <v>1</v>
      </c>
      <c r="K6705" s="15" t="n">
        <v>77.9</v>
      </c>
      <c r="L6705" s="22" t="n">
        <v>0</v>
      </c>
      <c r="M6705" s="15" t="n">
        <v>11.12</v>
      </c>
      <c r="N6705" s="15" t="n">
        <f aca="false">J6705*K6705</f>
        <v>77.9</v>
      </c>
      <c r="O6705" s="15" t="n">
        <f aca="false">N6705*L6705</f>
        <v>0</v>
      </c>
      <c r="P6705" s="15" t="n">
        <f aca="false">N6705-O6705</f>
        <v>77.9</v>
      </c>
      <c r="Q6705" s="15" t="n">
        <f aca="false">J6705*INDEX(dProdutos!$F$2:$F$47,MATCH(E6705,dProdutos!$A$2:$A$47,0))</f>
        <v>36.71</v>
      </c>
      <c r="R6705" s="15" t="n">
        <f aca="false">IF(I6705="Cancelado",0,P6705-Q6705)</f>
        <v>41.19</v>
      </c>
      <c r="S6705" s="17" t="str">
        <f aca="false">INDEX(dProdutos!$D$2:$D$47,MATCH(E6705,dProdutos!$A$2:$A$47,0))</f>
        <v>Moda Feminina</v>
      </c>
    </row>
    <row r="6706" customFormat="false" ht="15" hidden="false" customHeight="false" outlineLevel="0" collapsed="false">
      <c r="A6706" s="17" t="s">
        <v>5615</v>
      </c>
      <c r="B6706" s="17" t="n">
        <v>1</v>
      </c>
      <c r="C6706" s="21" t="n">
        <v>46104</v>
      </c>
      <c r="D6706" s="17" t="s">
        <v>565</v>
      </c>
      <c r="E6706" s="17" t="s">
        <v>204</v>
      </c>
      <c r="F6706" s="17" t="s">
        <v>1501</v>
      </c>
      <c r="G6706" s="17" t="s">
        <v>61</v>
      </c>
      <c r="H6706" s="17" t="s">
        <v>1537</v>
      </c>
      <c r="I6706" s="17" t="s">
        <v>1524</v>
      </c>
      <c r="J6706" s="17" t="n">
        <v>1</v>
      </c>
      <c r="K6706" s="15" t="n">
        <v>64.9</v>
      </c>
      <c r="L6706" s="22" t="n">
        <v>0.15</v>
      </c>
      <c r="M6706" s="15" t="n">
        <v>12.02</v>
      </c>
      <c r="N6706" s="15" t="n">
        <f aca="false">J6706*K6706</f>
        <v>64.9</v>
      </c>
      <c r="O6706" s="15" t="n">
        <f aca="false">N6706*L6706</f>
        <v>9.735</v>
      </c>
      <c r="P6706" s="15" t="n">
        <f aca="false">N6706-O6706</f>
        <v>55.165</v>
      </c>
      <c r="Q6706" s="15" t="n">
        <f aca="false">J6706*INDEX(dProdutos!$F$2:$F$47,MATCH(E6706,dProdutos!$A$2:$A$47,0))</f>
        <v>27.52</v>
      </c>
      <c r="R6706" s="15" t="n">
        <f aca="false">IF(I6706="Cancelado",0,P6706-Q6706)</f>
        <v>27.645</v>
      </c>
      <c r="S6706" s="17" t="str">
        <f aca="false">INDEX(dProdutos!$D$2:$D$47,MATCH(E6706,dProdutos!$A$2:$A$47,0))</f>
        <v>Beleza</v>
      </c>
    </row>
    <row r="6707" customFormat="false" ht="15" hidden="false" customHeight="false" outlineLevel="0" collapsed="false">
      <c r="A6707" s="17" t="s">
        <v>5615</v>
      </c>
      <c r="B6707" s="17" t="n">
        <v>2</v>
      </c>
      <c r="C6707" s="21" t="n">
        <v>46104</v>
      </c>
      <c r="D6707" s="17" t="s">
        <v>565</v>
      </c>
      <c r="E6707" s="17" t="s">
        <v>98</v>
      </c>
      <c r="F6707" s="17" t="s">
        <v>1501</v>
      </c>
      <c r="G6707" s="17" t="s">
        <v>61</v>
      </c>
      <c r="H6707" s="17" t="s">
        <v>1537</v>
      </c>
      <c r="I6707" s="17" t="s">
        <v>1524</v>
      </c>
      <c r="J6707" s="17" t="n">
        <v>1</v>
      </c>
      <c r="K6707" s="15" t="n">
        <v>108.9</v>
      </c>
      <c r="L6707" s="22" t="n">
        <v>0.2</v>
      </c>
      <c r="M6707" s="15" t="n">
        <v>0</v>
      </c>
      <c r="N6707" s="15" t="n">
        <f aca="false">J6707*K6707</f>
        <v>108.9</v>
      </c>
      <c r="O6707" s="15" t="n">
        <f aca="false">N6707*L6707</f>
        <v>21.78</v>
      </c>
      <c r="P6707" s="15" t="n">
        <f aca="false">N6707-O6707</f>
        <v>87.12</v>
      </c>
      <c r="Q6707" s="15" t="n">
        <f aca="false">J6707*INDEX(dProdutos!$F$2:$F$47,MATCH(E6707,dProdutos!$A$2:$A$47,0))</f>
        <v>42.52</v>
      </c>
      <c r="R6707" s="15" t="n">
        <f aca="false">IF(I6707="Cancelado",0,P6707-Q6707)</f>
        <v>44.6</v>
      </c>
      <c r="S6707" s="17" t="str">
        <f aca="false">INDEX(dProdutos!$D$2:$D$47,MATCH(E6707,dProdutos!$A$2:$A$47,0))</f>
        <v>Moda Feminina</v>
      </c>
    </row>
    <row r="6708" customFormat="false" ht="15" hidden="false" customHeight="false" outlineLevel="0" collapsed="false">
      <c r="A6708" s="17" t="s">
        <v>5615</v>
      </c>
      <c r="B6708" s="17" t="n">
        <v>3</v>
      </c>
      <c r="C6708" s="21" t="n">
        <v>46104</v>
      </c>
      <c r="D6708" s="17" t="s">
        <v>565</v>
      </c>
      <c r="E6708" s="17" t="s">
        <v>132</v>
      </c>
      <c r="F6708" s="17" t="s">
        <v>1501</v>
      </c>
      <c r="G6708" s="17" t="s">
        <v>61</v>
      </c>
      <c r="H6708" s="17" t="s">
        <v>1537</v>
      </c>
      <c r="I6708" s="17" t="s">
        <v>1524</v>
      </c>
      <c r="J6708" s="17" t="n">
        <v>1</v>
      </c>
      <c r="K6708" s="15" t="n">
        <v>179.9</v>
      </c>
      <c r="L6708" s="22" t="n">
        <v>0</v>
      </c>
      <c r="M6708" s="15" t="n">
        <v>0</v>
      </c>
      <c r="N6708" s="15" t="n">
        <f aca="false">J6708*K6708</f>
        <v>179.9</v>
      </c>
      <c r="O6708" s="15" t="n">
        <f aca="false">N6708*L6708</f>
        <v>0</v>
      </c>
      <c r="P6708" s="15" t="n">
        <f aca="false">N6708-O6708</f>
        <v>179.9</v>
      </c>
      <c r="Q6708" s="15" t="n">
        <f aca="false">J6708*INDEX(dProdutos!$F$2:$F$47,MATCH(E6708,dProdutos!$A$2:$A$47,0))</f>
        <v>93.56</v>
      </c>
      <c r="R6708" s="15" t="n">
        <f aca="false">IF(I6708="Cancelado",0,P6708-Q6708)</f>
        <v>86.34</v>
      </c>
      <c r="S6708" s="17" t="str">
        <f aca="false">INDEX(dProdutos!$D$2:$D$47,MATCH(E6708,dProdutos!$A$2:$A$47,0))</f>
        <v>Calçados</v>
      </c>
    </row>
    <row r="6709" customFormat="false" ht="15" hidden="false" customHeight="false" outlineLevel="0" collapsed="false">
      <c r="A6709" s="17" t="s">
        <v>5615</v>
      </c>
      <c r="B6709" s="17" t="n">
        <v>4</v>
      </c>
      <c r="C6709" s="21" t="n">
        <v>46104</v>
      </c>
      <c r="D6709" s="17" t="s">
        <v>565</v>
      </c>
      <c r="E6709" s="17" t="s">
        <v>120</v>
      </c>
      <c r="F6709" s="17" t="s">
        <v>1501</v>
      </c>
      <c r="G6709" s="17" t="s">
        <v>61</v>
      </c>
      <c r="H6709" s="17" t="s">
        <v>1537</v>
      </c>
      <c r="I6709" s="17" t="s">
        <v>1524</v>
      </c>
      <c r="J6709" s="17" t="n">
        <v>2</v>
      </c>
      <c r="K6709" s="15" t="n">
        <v>96.9</v>
      </c>
      <c r="L6709" s="22" t="n">
        <v>0.15</v>
      </c>
      <c r="M6709" s="15" t="n">
        <v>0</v>
      </c>
      <c r="N6709" s="15" t="n">
        <f aca="false">J6709*K6709</f>
        <v>193.8</v>
      </c>
      <c r="O6709" s="15" t="n">
        <f aca="false">N6709*L6709</f>
        <v>29.07</v>
      </c>
      <c r="P6709" s="15" t="n">
        <f aca="false">N6709-O6709</f>
        <v>164.73</v>
      </c>
      <c r="Q6709" s="15" t="n">
        <f aca="false">J6709*INDEX(dProdutos!$F$2:$F$47,MATCH(E6709,dProdutos!$A$2:$A$47,0))</f>
        <v>88.72</v>
      </c>
      <c r="R6709" s="15" t="n">
        <f aca="false">IF(I6709="Cancelado",0,P6709-Q6709)</f>
        <v>76.01</v>
      </c>
      <c r="S6709" s="17" t="str">
        <f aca="false">INDEX(dProdutos!$D$2:$D$47,MATCH(E6709,dProdutos!$A$2:$A$47,0))</f>
        <v>Moda Masculina</v>
      </c>
    </row>
    <row r="6710" customFormat="false" ht="15" hidden="false" customHeight="false" outlineLevel="0" collapsed="false">
      <c r="A6710" s="17" t="s">
        <v>5616</v>
      </c>
      <c r="B6710" s="17" t="n">
        <v>1</v>
      </c>
      <c r="C6710" s="21" t="n">
        <v>46104</v>
      </c>
      <c r="D6710" s="17" t="s">
        <v>1412</v>
      </c>
      <c r="E6710" s="17" t="s">
        <v>102</v>
      </c>
      <c r="F6710" s="17" t="s">
        <v>1493</v>
      </c>
      <c r="G6710" s="17" t="s">
        <v>63</v>
      </c>
      <c r="H6710" s="17" t="s">
        <v>1537</v>
      </c>
      <c r="I6710" s="17" t="s">
        <v>1524</v>
      </c>
      <c r="J6710" s="17" t="n">
        <v>1</v>
      </c>
      <c r="K6710" s="15" t="n">
        <v>65.9</v>
      </c>
      <c r="L6710" s="22" t="n">
        <v>0</v>
      </c>
      <c r="M6710" s="15" t="n">
        <v>30.94</v>
      </c>
      <c r="N6710" s="15" t="n">
        <f aca="false">J6710*K6710</f>
        <v>65.9</v>
      </c>
      <c r="O6710" s="15" t="n">
        <f aca="false">N6710*L6710</f>
        <v>0</v>
      </c>
      <c r="P6710" s="15" t="n">
        <f aca="false">N6710-O6710</f>
        <v>65.9</v>
      </c>
      <c r="Q6710" s="15" t="n">
        <f aca="false">J6710*INDEX(dProdutos!$F$2:$F$47,MATCH(E6710,dProdutos!$A$2:$A$47,0))</f>
        <v>29.68</v>
      </c>
      <c r="R6710" s="15" t="n">
        <f aca="false">IF(I6710="Cancelado",0,P6710-Q6710)</f>
        <v>36.22</v>
      </c>
      <c r="S6710" s="17" t="str">
        <f aca="false">INDEX(dProdutos!$D$2:$D$47,MATCH(E6710,dProdutos!$A$2:$A$47,0))</f>
        <v>Moda Masculina</v>
      </c>
    </row>
    <row r="6711" customFormat="false" ht="15" hidden="false" customHeight="false" outlineLevel="0" collapsed="false">
      <c r="A6711" s="17" t="s">
        <v>5617</v>
      </c>
      <c r="B6711" s="17" t="n">
        <v>1</v>
      </c>
      <c r="C6711" s="21" t="n">
        <v>46104</v>
      </c>
      <c r="D6711" s="17" t="s">
        <v>1153</v>
      </c>
      <c r="E6711" s="17" t="s">
        <v>213</v>
      </c>
      <c r="F6711" s="17" t="s">
        <v>1503</v>
      </c>
      <c r="G6711" s="17" t="s">
        <v>59</v>
      </c>
      <c r="H6711" s="17" t="s">
        <v>1537</v>
      </c>
      <c r="I6711" s="17" t="s">
        <v>1531</v>
      </c>
      <c r="J6711" s="17" t="n">
        <v>1</v>
      </c>
      <c r="K6711" s="15" t="n">
        <v>153.9</v>
      </c>
      <c r="L6711" s="22" t="n">
        <v>0</v>
      </c>
      <c r="M6711" s="15" t="n">
        <v>0</v>
      </c>
      <c r="N6711" s="15" t="n">
        <f aca="false">J6711*K6711</f>
        <v>153.9</v>
      </c>
      <c r="O6711" s="15" t="n">
        <f aca="false">N6711*L6711</f>
        <v>0</v>
      </c>
      <c r="P6711" s="15" t="n">
        <f aca="false">N6711-O6711</f>
        <v>153.9</v>
      </c>
      <c r="Q6711" s="15" t="n">
        <f aca="false">J6711*INDEX(dProdutos!$F$2:$F$47,MATCH(E6711,dProdutos!$A$2:$A$47,0))</f>
        <v>90.42</v>
      </c>
      <c r="R6711" s="15" t="n">
        <f aca="false">IF(I6711="Cancelado",0,P6711-Q6711)</f>
        <v>0</v>
      </c>
      <c r="S6711" s="17" t="str">
        <f aca="false">INDEX(dProdutos!$D$2:$D$47,MATCH(E6711,dProdutos!$A$2:$A$47,0))</f>
        <v>Beleza</v>
      </c>
    </row>
    <row r="6712" customFormat="false" ht="15" hidden="false" customHeight="false" outlineLevel="0" collapsed="false">
      <c r="A6712" s="17" t="s">
        <v>5618</v>
      </c>
      <c r="B6712" s="17" t="n">
        <v>1</v>
      </c>
      <c r="C6712" s="21" t="n">
        <v>46104</v>
      </c>
      <c r="D6712" s="17" t="s">
        <v>711</v>
      </c>
      <c r="E6712" s="17" t="s">
        <v>174</v>
      </c>
      <c r="F6712" s="17" t="s">
        <v>1487</v>
      </c>
      <c r="G6712" s="17" t="s">
        <v>61</v>
      </c>
      <c r="H6712" s="17" t="s">
        <v>1523</v>
      </c>
      <c r="I6712" s="17" t="s">
        <v>1524</v>
      </c>
      <c r="J6712" s="17" t="n">
        <v>1</v>
      </c>
      <c r="K6712" s="15" t="n">
        <v>250.9</v>
      </c>
      <c r="L6712" s="22" t="n">
        <v>0</v>
      </c>
      <c r="M6712" s="15" t="n">
        <v>19.2</v>
      </c>
      <c r="N6712" s="15" t="n">
        <f aca="false">J6712*K6712</f>
        <v>250.9</v>
      </c>
      <c r="O6712" s="15" t="n">
        <f aca="false">N6712*L6712</f>
        <v>0</v>
      </c>
      <c r="P6712" s="15" t="n">
        <f aca="false">N6712-O6712</f>
        <v>250.9</v>
      </c>
      <c r="Q6712" s="15" t="n">
        <f aca="false">J6712*INDEX(dProdutos!$F$2:$F$47,MATCH(E6712,dProdutos!$A$2:$A$47,0))</f>
        <v>151.28</v>
      </c>
      <c r="R6712" s="15" t="n">
        <f aca="false">IF(I6712="Cancelado",0,P6712-Q6712)</f>
        <v>99.62</v>
      </c>
      <c r="S6712" s="17" t="str">
        <f aca="false">INDEX(dProdutos!$D$2:$D$47,MATCH(E6712,dProdutos!$A$2:$A$47,0))</f>
        <v>Casa</v>
      </c>
    </row>
    <row r="6713" customFormat="false" ht="15" hidden="false" customHeight="false" outlineLevel="0" collapsed="false">
      <c r="A6713" s="17" t="s">
        <v>5619</v>
      </c>
      <c r="B6713" s="17" t="n">
        <v>1</v>
      </c>
      <c r="C6713" s="21" t="n">
        <v>46104</v>
      </c>
      <c r="D6713" s="17" t="s">
        <v>987</v>
      </c>
      <c r="E6713" s="17" t="s">
        <v>165</v>
      </c>
      <c r="F6713" s="17" t="s">
        <v>1490</v>
      </c>
      <c r="G6713" s="17" t="s">
        <v>63</v>
      </c>
      <c r="H6713" s="17" t="s">
        <v>1537</v>
      </c>
      <c r="I6713" s="17" t="s">
        <v>1524</v>
      </c>
      <c r="J6713" s="17" t="n">
        <v>1</v>
      </c>
      <c r="K6713" s="15" t="n">
        <v>231.9</v>
      </c>
      <c r="L6713" s="22" t="n">
        <v>0</v>
      </c>
      <c r="M6713" s="15" t="n">
        <v>31.94</v>
      </c>
      <c r="N6713" s="15" t="n">
        <f aca="false">J6713*K6713</f>
        <v>231.9</v>
      </c>
      <c r="O6713" s="15" t="n">
        <f aca="false">N6713*L6713</f>
        <v>0</v>
      </c>
      <c r="P6713" s="15" t="n">
        <f aca="false">N6713-O6713</f>
        <v>231.9</v>
      </c>
      <c r="Q6713" s="15" t="n">
        <f aca="false">J6713*INDEX(dProdutos!$F$2:$F$47,MATCH(E6713,dProdutos!$A$2:$A$47,0))</f>
        <v>140.83</v>
      </c>
      <c r="R6713" s="15" t="n">
        <f aca="false">IF(I6713="Cancelado",0,P6713-Q6713)</f>
        <v>91.07</v>
      </c>
      <c r="S6713" s="17" t="str">
        <f aca="false">INDEX(dProdutos!$D$2:$D$47,MATCH(E6713,dProdutos!$A$2:$A$47,0))</f>
        <v>Casa</v>
      </c>
    </row>
    <row r="6714" customFormat="false" ht="15" hidden="false" customHeight="false" outlineLevel="0" collapsed="false">
      <c r="A6714" s="17" t="s">
        <v>5620</v>
      </c>
      <c r="B6714" s="17" t="n">
        <v>1</v>
      </c>
      <c r="C6714" s="21" t="n">
        <v>46104</v>
      </c>
      <c r="D6714" s="17" t="s">
        <v>1443</v>
      </c>
      <c r="E6714" s="17" t="s">
        <v>195</v>
      </c>
      <c r="F6714" s="17" t="s">
        <v>1490</v>
      </c>
      <c r="G6714" s="17" t="s">
        <v>60</v>
      </c>
      <c r="H6714" s="17" t="s">
        <v>1523</v>
      </c>
      <c r="I6714" s="17" t="s">
        <v>1524</v>
      </c>
      <c r="J6714" s="17" t="n">
        <v>1</v>
      </c>
      <c r="K6714" s="15" t="n">
        <v>72.9</v>
      </c>
      <c r="L6714" s="22" t="n">
        <v>0</v>
      </c>
      <c r="M6714" s="15" t="n">
        <v>0</v>
      </c>
      <c r="N6714" s="15" t="n">
        <f aca="false">J6714*K6714</f>
        <v>72.9</v>
      </c>
      <c r="O6714" s="15" t="n">
        <f aca="false">N6714*L6714</f>
        <v>0</v>
      </c>
      <c r="P6714" s="15" t="n">
        <f aca="false">N6714-O6714</f>
        <v>72.9</v>
      </c>
      <c r="Q6714" s="15" t="n">
        <f aca="false">J6714*INDEX(dProdutos!$F$2:$F$47,MATCH(E6714,dProdutos!$A$2:$A$47,0))</f>
        <v>39.23</v>
      </c>
      <c r="R6714" s="15" t="n">
        <f aca="false">IF(I6714="Cancelado",0,P6714-Q6714)</f>
        <v>33.67</v>
      </c>
      <c r="S6714" s="17" t="str">
        <f aca="false">INDEX(dProdutos!$D$2:$D$47,MATCH(E6714,dProdutos!$A$2:$A$47,0))</f>
        <v>Eletrônicos</v>
      </c>
    </row>
    <row r="6715" customFormat="false" ht="15" hidden="false" customHeight="false" outlineLevel="0" collapsed="false">
      <c r="A6715" s="17" t="s">
        <v>5620</v>
      </c>
      <c r="B6715" s="17" t="n">
        <v>2</v>
      </c>
      <c r="C6715" s="21" t="n">
        <v>46104</v>
      </c>
      <c r="D6715" s="17" t="s">
        <v>1443</v>
      </c>
      <c r="E6715" s="17" t="s">
        <v>132</v>
      </c>
      <c r="F6715" s="17" t="s">
        <v>1490</v>
      </c>
      <c r="G6715" s="17" t="s">
        <v>60</v>
      </c>
      <c r="H6715" s="17" t="s">
        <v>1523</v>
      </c>
      <c r="I6715" s="17" t="s">
        <v>1524</v>
      </c>
      <c r="J6715" s="17" t="n">
        <v>1</v>
      </c>
      <c r="K6715" s="15" t="n">
        <v>179.9</v>
      </c>
      <c r="L6715" s="22" t="n">
        <v>0</v>
      </c>
      <c r="M6715" s="15" t="n">
        <v>0</v>
      </c>
      <c r="N6715" s="15" t="n">
        <f aca="false">J6715*K6715</f>
        <v>179.9</v>
      </c>
      <c r="O6715" s="15" t="n">
        <f aca="false">N6715*L6715</f>
        <v>0</v>
      </c>
      <c r="P6715" s="15" t="n">
        <f aca="false">N6715-O6715</f>
        <v>179.9</v>
      </c>
      <c r="Q6715" s="15" t="n">
        <f aca="false">J6715*INDEX(dProdutos!$F$2:$F$47,MATCH(E6715,dProdutos!$A$2:$A$47,0))</f>
        <v>93.56</v>
      </c>
      <c r="R6715" s="15" t="n">
        <f aca="false">IF(I6715="Cancelado",0,P6715-Q6715)</f>
        <v>86.34</v>
      </c>
      <c r="S6715" s="17" t="str">
        <f aca="false">INDEX(dProdutos!$D$2:$D$47,MATCH(E6715,dProdutos!$A$2:$A$47,0))</f>
        <v>Calçados</v>
      </c>
    </row>
    <row r="6716" customFormat="false" ht="15" hidden="false" customHeight="false" outlineLevel="0" collapsed="false">
      <c r="A6716" s="17" t="s">
        <v>5621</v>
      </c>
      <c r="B6716" s="17" t="n">
        <v>1</v>
      </c>
      <c r="C6716" s="21" t="n">
        <v>46104</v>
      </c>
      <c r="D6716" s="17" t="s">
        <v>549</v>
      </c>
      <c r="E6716" s="17" t="s">
        <v>210</v>
      </c>
      <c r="F6716" s="17" t="s">
        <v>1497</v>
      </c>
      <c r="G6716" s="17" t="s">
        <v>59</v>
      </c>
      <c r="H6716" s="17" t="s">
        <v>1537</v>
      </c>
      <c r="I6716" s="17" t="s">
        <v>1541</v>
      </c>
      <c r="J6716" s="17" t="n">
        <v>1</v>
      </c>
      <c r="K6716" s="15" t="n">
        <v>245.9</v>
      </c>
      <c r="L6716" s="22" t="n">
        <v>0</v>
      </c>
      <c r="M6716" s="15" t="n">
        <v>0</v>
      </c>
      <c r="N6716" s="15" t="n">
        <f aca="false">J6716*K6716</f>
        <v>245.9</v>
      </c>
      <c r="O6716" s="15" t="n">
        <f aca="false">N6716*L6716</f>
        <v>0</v>
      </c>
      <c r="P6716" s="15" t="n">
        <f aca="false">N6716-O6716</f>
        <v>245.9</v>
      </c>
      <c r="Q6716" s="15" t="n">
        <f aca="false">J6716*INDEX(dProdutos!$F$2:$F$47,MATCH(E6716,dProdutos!$A$2:$A$47,0))</f>
        <v>150.63</v>
      </c>
      <c r="R6716" s="15" t="n">
        <f aca="false">IF(I6716="Cancelado",0,P6716-Q6716)</f>
        <v>95.27</v>
      </c>
      <c r="S6716" s="17" t="str">
        <f aca="false">INDEX(dProdutos!$D$2:$D$47,MATCH(E6716,dProdutos!$A$2:$A$47,0))</f>
        <v>Beleza</v>
      </c>
    </row>
    <row r="6717" customFormat="false" ht="15" hidden="false" customHeight="false" outlineLevel="0" collapsed="false">
      <c r="A6717" s="17" t="s">
        <v>5622</v>
      </c>
      <c r="B6717" s="17" t="n">
        <v>1</v>
      </c>
      <c r="C6717" s="21" t="n">
        <v>46104</v>
      </c>
      <c r="D6717" s="17" t="s">
        <v>931</v>
      </c>
      <c r="E6717" s="17" t="s">
        <v>120</v>
      </c>
      <c r="F6717" s="17" t="s">
        <v>1487</v>
      </c>
      <c r="G6717" s="17" t="s">
        <v>61</v>
      </c>
      <c r="H6717" s="17" t="s">
        <v>1540</v>
      </c>
      <c r="I6717" s="17" t="s">
        <v>1524</v>
      </c>
      <c r="J6717" s="17" t="n">
        <v>2</v>
      </c>
      <c r="K6717" s="15" t="n">
        <v>96.9</v>
      </c>
      <c r="L6717" s="22" t="n">
        <v>0.05</v>
      </c>
      <c r="M6717" s="15" t="n">
        <v>32.35</v>
      </c>
      <c r="N6717" s="15" t="n">
        <f aca="false">J6717*K6717</f>
        <v>193.8</v>
      </c>
      <c r="O6717" s="15" t="n">
        <f aca="false">N6717*L6717</f>
        <v>9.69</v>
      </c>
      <c r="P6717" s="15" t="n">
        <f aca="false">N6717-O6717</f>
        <v>184.11</v>
      </c>
      <c r="Q6717" s="15" t="n">
        <f aca="false">J6717*INDEX(dProdutos!$F$2:$F$47,MATCH(E6717,dProdutos!$A$2:$A$47,0))</f>
        <v>88.72</v>
      </c>
      <c r="R6717" s="15" t="n">
        <f aca="false">IF(I6717="Cancelado",0,P6717-Q6717)</f>
        <v>95.39</v>
      </c>
      <c r="S6717" s="17" t="str">
        <f aca="false">INDEX(dProdutos!$D$2:$D$47,MATCH(E6717,dProdutos!$A$2:$A$47,0))</f>
        <v>Moda Masculina</v>
      </c>
    </row>
    <row r="6718" customFormat="false" ht="15" hidden="false" customHeight="false" outlineLevel="0" collapsed="false">
      <c r="A6718" s="17" t="s">
        <v>5622</v>
      </c>
      <c r="B6718" s="17" t="n">
        <v>2</v>
      </c>
      <c r="C6718" s="21" t="n">
        <v>46104</v>
      </c>
      <c r="D6718" s="17" t="s">
        <v>931</v>
      </c>
      <c r="E6718" s="17" t="s">
        <v>108</v>
      </c>
      <c r="F6718" s="17" t="s">
        <v>1487</v>
      </c>
      <c r="G6718" s="17" t="s">
        <v>61</v>
      </c>
      <c r="H6718" s="17" t="s">
        <v>1540</v>
      </c>
      <c r="I6718" s="17" t="s">
        <v>1524</v>
      </c>
      <c r="J6718" s="17" t="n">
        <v>2</v>
      </c>
      <c r="K6718" s="15" t="n">
        <v>265.9</v>
      </c>
      <c r="L6718" s="22" t="n">
        <v>0.15</v>
      </c>
      <c r="M6718" s="15" t="n">
        <v>0</v>
      </c>
      <c r="N6718" s="15" t="n">
        <f aca="false">J6718*K6718</f>
        <v>531.8</v>
      </c>
      <c r="O6718" s="15" t="n">
        <f aca="false">N6718*L6718</f>
        <v>79.77</v>
      </c>
      <c r="P6718" s="15" t="n">
        <f aca="false">N6718-O6718</f>
        <v>452.03</v>
      </c>
      <c r="Q6718" s="15" t="n">
        <f aca="false">J6718*INDEX(dProdutos!$F$2:$F$47,MATCH(E6718,dProdutos!$A$2:$A$47,0))</f>
        <v>311.24</v>
      </c>
      <c r="R6718" s="15" t="n">
        <f aca="false">IF(I6718="Cancelado",0,P6718-Q6718)</f>
        <v>140.79</v>
      </c>
      <c r="S6718" s="17" t="str">
        <f aca="false">INDEX(dProdutos!$D$2:$D$47,MATCH(E6718,dProdutos!$A$2:$A$47,0))</f>
        <v>Moda Masculina</v>
      </c>
    </row>
    <row r="6719" customFormat="false" ht="15" hidden="false" customHeight="false" outlineLevel="0" collapsed="false">
      <c r="A6719" s="17" t="s">
        <v>5623</v>
      </c>
      <c r="B6719" s="17" t="n">
        <v>1</v>
      </c>
      <c r="C6719" s="21" t="n">
        <v>46104</v>
      </c>
      <c r="D6719" s="17" t="s">
        <v>1322</v>
      </c>
      <c r="E6719" s="17" t="s">
        <v>159</v>
      </c>
      <c r="F6719" s="17" t="s">
        <v>1493</v>
      </c>
      <c r="G6719" s="17" t="s">
        <v>59</v>
      </c>
      <c r="H6719" s="17" t="s">
        <v>1523</v>
      </c>
      <c r="I6719" s="17" t="s">
        <v>1524</v>
      </c>
      <c r="J6719" s="17" t="n">
        <v>1</v>
      </c>
      <c r="K6719" s="15" t="n">
        <v>276.9</v>
      </c>
      <c r="L6719" s="22" t="n">
        <v>0.1</v>
      </c>
      <c r="M6719" s="15" t="n">
        <v>14.78</v>
      </c>
      <c r="N6719" s="15" t="n">
        <f aca="false">J6719*K6719</f>
        <v>276.9</v>
      </c>
      <c r="O6719" s="15" t="n">
        <f aca="false">N6719*L6719</f>
        <v>27.69</v>
      </c>
      <c r="P6719" s="15" t="n">
        <f aca="false">N6719-O6719</f>
        <v>249.21</v>
      </c>
      <c r="Q6719" s="15" t="n">
        <f aca="false">J6719*INDEX(dProdutos!$F$2:$F$47,MATCH(E6719,dProdutos!$A$2:$A$47,0))</f>
        <v>145.03</v>
      </c>
      <c r="R6719" s="15" t="n">
        <f aca="false">IF(I6719="Cancelado",0,P6719-Q6719)</f>
        <v>104.18</v>
      </c>
      <c r="S6719" s="17" t="str">
        <f aca="false">INDEX(dProdutos!$D$2:$D$47,MATCH(E6719,dProdutos!$A$2:$A$47,0))</f>
        <v>Acessórios</v>
      </c>
    </row>
    <row r="6720" customFormat="false" ht="15" hidden="false" customHeight="false" outlineLevel="0" collapsed="false">
      <c r="A6720" s="17" t="s">
        <v>5624</v>
      </c>
      <c r="B6720" s="17" t="n">
        <v>1</v>
      </c>
      <c r="C6720" s="21" t="n">
        <v>46104</v>
      </c>
      <c r="D6720" s="17" t="s">
        <v>1105</v>
      </c>
      <c r="E6720" s="17" t="s">
        <v>129</v>
      </c>
      <c r="F6720" s="17" t="s">
        <v>1503</v>
      </c>
      <c r="G6720" s="17" t="s">
        <v>59</v>
      </c>
      <c r="H6720" s="17" t="s">
        <v>1523</v>
      </c>
      <c r="I6720" s="17" t="s">
        <v>1524</v>
      </c>
      <c r="J6720" s="17" t="n">
        <v>1</v>
      </c>
      <c r="K6720" s="15" t="n">
        <v>105.9</v>
      </c>
      <c r="L6720" s="22" t="n">
        <v>0.1</v>
      </c>
      <c r="M6720" s="15" t="n">
        <v>21.74</v>
      </c>
      <c r="N6720" s="15" t="n">
        <f aca="false">J6720*K6720</f>
        <v>105.9</v>
      </c>
      <c r="O6720" s="15" t="n">
        <f aca="false">N6720*L6720</f>
        <v>10.59</v>
      </c>
      <c r="P6720" s="15" t="n">
        <f aca="false">N6720-O6720</f>
        <v>95.31</v>
      </c>
      <c r="Q6720" s="15" t="n">
        <f aca="false">J6720*INDEX(dProdutos!$F$2:$F$47,MATCH(E6720,dProdutos!$A$2:$A$47,0))</f>
        <v>43.79</v>
      </c>
      <c r="R6720" s="15" t="n">
        <f aca="false">IF(I6720="Cancelado",0,P6720-Q6720)</f>
        <v>51.52</v>
      </c>
      <c r="S6720" s="17" t="str">
        <f aca="false">INDEX(dProdutos!$D$2:$D$47,MATCH(E6720,dProdutos!$A$2:$A$47,0))</f>
        <v>Calçados</v>
      </c>
    </row>
    <row r="6721" customFormat="false" ht="15" hidden="false" customHeight="false" outlineLevel="0" collapsed="false">
      <c r="A6721" s="17" t="s">
        <v>5625</v>
      </c>
      <c r="B6721" s="17" t="n">
        <v>1</v>
      </c>
      <c r="C6721" s="21" t="n">
        <v>46104</v>
      </c>
      <c r="D6721" s="17" t="s">
        <v>485</v>
      </c>
      <c r="E6721" s="17" t="s">
        <v>105</v>
      </c>
      <c r="F6721" s="17" t="s">
        <v>1490</v>
      </c>
      <c r="G6721" s="17" t="s">
        <v>60</v>
      </c>
      <c r="H6721" s="17" t="s">
        <v>1523</v>
      </c>
      <c r="I6721" s="17" t="s">
        <v>1524</v>
      </c>
      <c r="J6721" s="17" t="n">
        <v>3</v>
      </c>
      <c r="K6721" s="15" t="n">
        <v>175.9</v>
      </c>
      <c r="L6721" s="22" t="n">
        <v>0.05</v>
      </c>
      <c r="M6721" s="15" t="n">
        <v>0</v>
      </c>
      <c r="N6721" s="15" t="n">
        <f aca="false">J6721*K6721</f>
        <v>527.7</v>
      </c>
      <c r="O6721" s="15" t="n">
        <f aca="false">N6721*L6721</f>
        <v>26.385</v>
      </c>
      <c r="P6721" s="15" t="n">
        <f aca="false">N6721-O6721</f>
        <v>501.315</v>
      </c>
      <c r="Q6721" s="15" t="n">
        <f aca="false">J6721*INDEX(dProdutos!$F$2:$F$47,MATCH(E6721,dProdutos!$A$2:$A$47,0))</f>
        <v>289.77</v>
      </c>
      <c r="R6721" s="15" t="n">
        <f aca="false">IF(I6721="Cancelado",0,P6721-Q6721)</f>
        <v>211.545</v>
      </c>
      <c r="S6721" s="17" t="str">
        <f aca="false">INDEX(dProdutos!$D$2:$D$47,MATCH(E6721,dProdutos!$A$2:$A$47,0))</f>
        <v>Moda Masculina</v>
      </c>
    </row>
    <row r="6722" customFormat="false" ht="15" hidden="false" customHeight="false" outlineLevel="0" collapsed="false">
      <c r="A6722" s="17" t="s">
        <v>5626</v>
      </c>
      <c r="B6722" s="17" t="n">
        <v>1</v>
      </c>
      <c r="C6722" s="21" t="n">
        <v>46105</v>
      </c>
      <c r="D6722" s="17" t="s">
        <v>949</v>
      </c>
      <c r="E6722" s="17" t="s">
        <v>171</v>
      </c>
      <c r="F6722" s="17" t="s">
        <v>1499</v>
      </c>
      <c r="G6722" s="17" t="s">
        <v>59</v>
      </c>
      <c r="H6722" s="17" t="s">
        <v>1527</v>
      </c>
      <c r="I6722" s="17" t="s">
        <v>1524</v>
      </c>
      <c r="J6722" s="17" t="n">
        <v>3</v>
      </c>
      <c r="K6722" s="15" t="n">
        <v>246.9</v>
      </c>
      <c r="L6722" s="22" t="n">
        <v>0</v>
      </c>
      <c r="M6722" s="15" t="n">
        <v>34.39</v>
      </c>
      <c r="N6722" s="15" t="n">
        <f aca="false">J6722*K6722</f>
        <v>740.7</v>
      </c>
      <c r="O6722" s="15" t="n">
        <f aca="false">N6722*L6722</f>
        <v>0</v>
      </c>
      <c r="P6722" s="15" t="n">
        <f aca="false">N6722-O6722</f>
        <v>740.7</v>
      </c>
      <c r="Q6722" s="15" t="n">
        <f aca="false">J6722*INDEX(dProdutos!$F$2:$F$47,MATCH(E6722,dProdutos!$A$2:$A$47,0))</f>
        <v>310.83</v>
      </c>
      <c r="R6722" s="15" t="n">
        <f aca="false">IF(I6722="Cancelado",0,P6722-Q6722)</f>
        <v>429.87</v>
      </c>
      <c r="S6722" s="17" t="str">
        <f aca="false">INDEX(dProdutos!$D$2:$D$47,MATCH(E6722,dProdutos!$A$2:$A$47,0))</f>
        <v>Casa</v>
      </c>
    </row>
    <row r="6723" customFormat="false" ht="15" hidden="false" customHeight="false" outlineLevel="0" collapsed="false">
      <c r="A6723" s="17" t="s">
        <v>5626</v>
      </c>
      <c r="B6723" s="17" t="n">
        <v>2</v>
      </c>
      <c r="C6723" s="21" t="n">
        <v>46105</v>
      </c>
      <c r="D6723" s="17" t="s">
        <v>949</v>
      </c>
      <c r="E6723" s="17" t="s">
        <v>98</v>
      </c>
      <c r="F6723" s="17" t="s">
        <v>1499</v>
      </c>
      <c r="G6723" s="17" t="s">
        <v>59</v>
      </c>
      <c r="H6723" s="17" t="s">
        <v>1527</v>
      </c>
      <c r="I6723" s="17" t="s">
        <v>1524</v>
      </c>
      <c r="J6723" s="17" t="n">
        <v>1</v>
      </c>
      <c r="K6723" s="15" t="n">
        <v>108.9</v>
      </c>
      <c r="L6723" s="22" t="n">
        <v>0</v>
      </c>
      <c r="M6723" s="15" t="n">
        <v>0</v>
      </c>
      <c r="N6723" s="15" t="n">
        <f aca="false">J6723*K6723</f>
        <v>108.9</v>
      </c>
      <c r="O6723" s="15" t="n">
        <f aca="false">N6723*L6723</f>
        <v>0</v>
      </c>
      <c r="P6723" s="15" t="n">
        <f aca="false">N6723-O6723</f>
        <v>108.9</v>
      </c>
      <c r="Q6723" s="15" t="n">
        <f aca="false">J6723*INDEX(dProdutos!$F$2:$F$47,MATCH(E6723,dProdutos!$A$2:$A$47,0))</f>
        <v>42.52</v>
      </c>
      <c r="R6723" s="15" t="n">
        <f aca="false">IF(I6723="Cancelado",0,P6723-Q6723)</f>
        <v>66.38</v>
      </c>
      <c r="S6723" s="17" t="str">
        <f aca="false">INDEX(dProdutos!$D$2:$D$47,MATCH(E6723,dProdutos!$A$2:$A$47,0))</f>
        <v>Moda Feminina</v>
      </c>
    </row>
    <row r="6724" customFormat="false" ht="15" hidden="false" customHeight="false" outlineLevel="0" collapsed="false">
      <c r="A6724" s="17" t="s">
        <v>5627</v>
      </c>
      <c r="B6724" s="17" t="n">
        <v>1</v>
      </c>
      <c r="C6724" s="21" t="n">
        <v>46105</v>
      </c>
      <c r="D6724" s="17" t="s">
        <v>525</v>
      </c>
      <c r="E6724" s="17" t="s">
        <v>171</v>
      </c>
      <c r="F6724" s="17" t="s">
        <v>1487</v>
      </c>
      <c r="G6724" s="17" t="s">
        <v>64</v>
      </c>
      <c r="H6724" s="17" t="s">
        <v>1523</v>
      </c>
      <c r="I6724" s="17" t="s">
        <v>1524</v>
      </c>
      <c r="J6724" s="17" t="n">
        <v>1</v>
      </c>
      <c r="K6724" s="15" t="n">
        <v>246.9</v>
      </c>
      <c r="L6724" s="22" t="n">
        <v>0.15</v>
      </c>
      <c r="M6724" s="15" t="n">
        <v>15.6</v>
      </c>
      <c r="N6724" s="15" t="n">
        <f aca="false">J6724*K6724</f>
        <v>246.9</v>
      </c>
      <c r="O6724" s="15" t="n">
        <f aca="false">N6724*L6724</f>
        <v>37.035</v>
      </c>
      <c r="P6724" s="15" t="n">
        <f aca="false">N6724-O6724</f>
        <v>209.865</v>
      </c>
      <c r="Q6724" s="15" t="n">
        <f aca="false">J6724*INDEX(dProdutos!$F$2:$F$47,MATCH(E6724,dProdutos!$A$2:$A$47,0))</f>
        <v>103.61</v>
      </c>
      <c r="R6724" s="15" t="n">
        <f aca="false">IF(I6724="Cancelado",0,P6724-Q6724)</f>
        <v>106.255</v>
      </c>
      <c r="S6724" s="17" t="str">
        <f aca="false">INDEX(dProdutos!$D$2:$D$47,MATCH(E6724,dProdutos!$A$2:$A$47,0))</f>
        <v>Casa</v>
      </c>
    </row>
    <row r="6725" customFormat="false" ht="15" hidden="false" customHeight="false" outlineLevel="0" collapsed="false">
      <c r="A6725" s="17" t="s">
        <v>5628</v>
      </c>
      <c r="B6725" s="17" t="n">
        <v>1</v>
      </c>
      <c r="C6725" s="21" t="n">
        <v>46105</v>
      </c>
      <c r="D6725" s="17" t="s">
        <v>1244</v>
      </c>
      <c r="E6725" s="17" t="s">
        <v>88</v>
      </c>
      <c r="F6725" s="17" t="s">
        <v>1493</v>
      </c>
      <c r="G6725" s="17" t="s">
        <v>59</v>
      </c>
      <c r="H6725" s="17" t="s">
        <v>1523</v>
      </c>
      <c r="I6725" s="17" t="s">
        <v>1524</v>
      </c>
      <c r="J6725" s="17" t="n">
        <v>1</v>
      </c>
      <c r="K6725" s="15" t="n">
        <v>170.9</v>
      </c>
      <c r="L6725" s="22" t="n">
        <v>0.2</v>
      </c>
      <c r="M6725" s="15" t="n">
        <v>13.9</v>
      </c>
      <c r="N6725" s="15" t="n">
        <f aca="false">J6725*K6725</f>
        <v>170.9</v>
      </c>
      <c r="O6725" s="15" t="n">
        <f aca="false">N6725*L6725</f>
        <v>34.18</v>
      </c>
      <c r="P6725" s="15" t="n">
        <f aca="false">N6725-O6725</f>
        <v>136.72</v>
      </c>
      <c r="Q6725" s="15" t="n">
        <f aca="false">J6725*INDEX(dProdutos!$F$2:$F$47,MATCH(E6725,dProdutos!$A$2:$A$47,0))</f>
        <v>98.14</v>
      </c>
      <c r="R6725" s="15" t="n">
        <f aca="false">IF(I6725="Cancelado",0,P6725-Q6725)</f>
        <v>38.58</v>
      </c>
      <c r="S6725" s="17" t="str">
        <f aca="false">INDEX(dProdutos!$D$2:$D$47,MATCH(E6725,dProdutos!$A$2:$A$47,0))</f>
        <v>Moda Feminina</v>
      </c>
    </row>
    <row r="6726" customFormat="false" ht="15" hidden="false" customHeight="false" outlineLevel="0" collapsed="false">
      <c r="A6726" s="17" t="s">
        <v>5629</v>
      </c>
      <c r="B6726" s="17" t="n">
        <v>1</v>
      </c>
      <c r="C6726" s="21" t="n">
        <v>46105</v>
      </c>
      <c r="D6726" s="17" t="s">
        <v>499</v>
      </c>
      <c r="E6726" s="17" t="s">
        <v>135</v>
      </c>
      <c r="F6726" s="17" t="s">
        <v>1493</v>
      </c>
      <c r="G6726" s="17" t="s">
        <v>63</v>
      </c>
      <c r="H6726" s="17" t="s">
        <v>1523</v>
      </c>
      <c r="I6726" s="17" t="s">
        <v>1541</v>
      </c>
      <c r="J6726" s="17" t="n">
        <v>1</v>
      </c>
      <c r="K6726" s="15" t="n">
        <v>200.9</v>
      </c>
      <c r="L6726" s="22" t="n">
        <v>0</v>
      </c>
      <c r="M6726" s="15" t="n">
        <v>24.36</v>
      </c>
      <c r="N6726" s="15" t="n">
        <f aca="false">J6726*K6726</f>
        <v>200.9</v>
      </c>
      <c r="O6726" s="15" t="n">
        <f aca="false">N6726*L6726</f>
        <v>0</v>
      </c>
      <c r="P6726" s="15" t="n">
        <f aca="false">N6726-O6726</f>
        <v>200.9</v>
      </c>
      <c r="Q6726" s="15" t="n">
        <f aca="false">J6726*INDEX(dProdutos!$F$2:$F$47,MATCH(E6726,dProdutos!$A$2:$A$47,0))</f>
        <v>80.73</v>
      </c>
      <c r="R6726" s="15" t="n">
        <f aca="false">IF(I6726="Cancelado",0,P6726-Q6726)</f>
        <v>120.17</v>
      </c>
      <c r="S6726" s="17" t="str">
        <f aca="false">INDEX(dProdutos!$D$2:$D$47,MATCH(E6726,dProdutos!$A$2:$A$47,0))</f>
        <v>Calçados</v>
      </c>
    </row>
    <row r="6727" customFormat="false" ht="15" hidden="false" customHeight="false" outlineLevel="0" collapsed="false">
      <c r="A6727" s="17" t="s">
        <v>5629</v>
      </c>
      <c r="B6727" s="17" t="n">
        <v>2</v>
      </c>
      <c r="C6727" s="21" t="n">
        <v>46105</v>
      </c>
      <c r="D6727" s="17" t="s">
        <v>499</v>
      </c>
      <c r="E6727" s="17" t="s">
        <v>138</v>
      </c>
      <c r="F6727" s="17" t="s">
        <v>1493</v>
      </c>
      <c r="G6727" s="17" t="s">
        <v>63</v>
      </c>
      <c r="H6727" s="17" t="s">
        <v>1523</v>
      </c>
      <c r="I6727" s="17" t="s">
        <v>1541</v>
      </c>
      <c r="J6727" s="17" t="n">
        <v>1</v>
      </c>
      <c r="K6727" s="15" t="n">
        <v>231.9</v>
      </c>
      <c r="L6727" s="22" t="n">
        <v>0.1</v>
      </c>
      <c r="M6727" s="15" t="n">
        <v>0</v>
      </c>
      <c r="N6727" s="15" t="n">
        <f aca="false">J6727*K6727</f>
        <v>231.9</v>
      </c>
      <c r="O6727" s="15" t="n">
        <f aca="false">N6727*L6727</f>
        <v>23.19</v>
      </c>
      <c r="P6727" s="15" t="n">
        <f aca="false">N6727-O6727</f>
        <v>208.71</v>
      </c>
      <c r="Q6727" s="15" t="n">
        <f aca="false">J6727*INDEX(dProdutos!$F$2:$F$47,MATCH(E6727,dProdutos!$A$2:$A$47,0))</f>
        <v>132.21</v>
      </c>
      <c r="R6727" s="15" t="n">
        <f aca="false">IF(I6727="Cancelado",0,P6727-Q6727)</f>
        <v>76.5</v>
      </c>
      <c r="S6727" s="17" t="str">
        <f aca="false">INDEX(dProdutos!$D$2:$D$47,MATCH(E6727,dProdutos!$A$2:$A$47,0))</f>
        <v>Calçados</v>
      </c>
    </row>
    <row r="6728" customFormat="false" ht="15" hidden="false" customHeight="false" outlineLevel="0" collapsed="false">
      <c r="A6728" s="17" t="s">
        <v>5630</v>
      </c>
      <c r="B6728" s="17" t="n">
        <v>1</v>
      </c>
      <c r="C6728" s="21" t="n">
        <v>46105</v>
      </c>
      <c r="D6728" s="17" t="s">
        <v>1365</v>
      </c>
      <c r="E6728" s="17" t="s">
        <v>88</v>
      </c>
      <c r="F6728" s="17" t="s">
        <v>1487</v>
      </c>
      <c r="G6728" s="17" t="s">
        <v>62</v>
      </c>
      <c r="H6728" s="17" t="s">
        <v>1523</v>
      </c>
      <c r="I6728" s="17" t="s">
        <v>1524</v>
      </c>
      <c r="J6728" s="17" t="n">
        <v>1</v>
      </c>
      <c r="K6728" s="15" t="n">
        <v>170.9</v>
      </c>
      <c r="L6728" s="22" t="n">
        <v>0</v>
      </c>
      <c r="M6728" s="15" t="n">
        <v>34.87</v>
      </c>
      <c r="N6728" s="15" t="n">
        <f aca="false">J6728*K6728</f>
        <v>170.9</v>
      </c>
      <c r="O6728" s="15" t="n">
        <f aca="false">N6728*L6728</f>
        <v>0</v>
      </c>
      <c r="P6728" s="15" t="n">
        <f aca="false">N6728-O6728</f>
        <v>170.9</v>
      </c>
      <c r="Q6728" s="15" t="n">
        <f aca="false">J6728*INDEX(dProdutos!$F$2:$F$47,MATCH(E6728,dProdutos!$A$2:$A$47,0))</f>
        <v>98.14</v>
      </c>
      <c r="R6728" s="15" t="n">
        <f aca="false">IF(I6728="Cancelado",0,P6728-Q6728)</f>
        <v>72.76</v>
      </c>
      <c r="S6728" s="17" t="str">
        <f aca="false">INDEX(dProdutos!$D$2:$D$47,MATCH(E6728,dProdutos!$A$2:$A$47,0))</f>
        <v>Moda Feminina</v>
      </c>
    </row>
    <row r="6729" customFormat="false" ht="15" hidden="false" customHeight="false" outlineLevel="0" collapsed="false">
      <c r="A6729" s="17" t="s">
        <v>5631</v>
      </c>
      <c r="B6729" s="17" t="n">
        <v>1</v>
      </c>
      <c r="C6729" s="21" t="n">
        <v>46105</v>
      </c>
      <c r="D6729" s="17" t="s">
        <v>1227</v>
      </c>
      <c r="E6729" s="17" t="s">
        <v>180</v>
      </c>
      <c r="F6729" s="17" t="s">
        <v>1499</v>
      </c>
      <c r="G6729" s="17" t="s">
        <v>60</v>
      </c>
      <c r="H6729" s="17" t="s">
        <v>1537</v>
      </c>
      <c r="I6729" s="17" t="s">
        <v>1524</v>
      </c>
      <c r="J6729" s="17" t="n">
        <v>2</v>
      </c>
      <c r="K6729" s="15" t="n">
        <v>82.9</v>
      </c>
      <c r="L6729" s="22" t="n">
        <v>0</v>
      </c>
      <c r="M6729" s="15" t="n">
        <v>11.07</v>
      </c>
      <c r="N6729" s="15" t="n">
        <f aca="false">J6729*K6729</f>
        <v>165.8</v>
      </c>
      <c r="O6729" s="15" t="n">
        <f aca="false">N6729*L6729</f>
        <v>0</v>
      </c>
      <c r="P6729" s="15" t="n">
        <f aca="false">N6729-O6729</f>
        <v>165.8</v>
      </c>
      <c r="Q6729" s="15" t="n">
        <f aca="false">J6729*INDEX(dProdutos!$F$2:$F$47,MATCH(E6729,dProdutos!$A$2:$A$47,0))</f>
        <v>71.94</v>
      </c>
      <c r="R6729" s="15" t="n">
        <f aca="false">IF(I6729="Cancelado",0,P6729-Q6729)</f>
        <v>93.86</v>
      </c>
      <c r="S6729" s="17" t="str">
        <f aca="false">INDEX(dProdutos!$D$2:$D$47,MATCH(E6729,dProdutos!$A$2:$A$47,0))</f>
        <v>Eletrônicos</v>
      </c>
    </row>
    <row r="6730" customFormat="false" ht="15" hidden="false" customHeight="false" outlineLevel="0" collapsed="false">
      <c r="A6730" s="17" t="s">
        <v>5632</v>
      </c>
      <c r="B6730" s="17" t="n">
        <v>1</v>
      </c>
      <c r="C6730" s="21" t="n">
        <v>46106</v>
      </c>
      <c r="D6730" s="17" t="s">
        <v>272</v>
      </c>
      <c r="E6730" s="17" t="s">
        <v>174</v>
      </c>
      <c r="F6730" s="17" t="s">
        <v>1490</v>
      </c>
      <c r="G6730" s="17" t="s">
        <v>63</v>
      </c>
      <c r="H6730" s="17" t="s">
        <v>1537</v>
      </c>
      <c r="I6730" s="17" t="s">
        <v>1524</v>
      </c>
      <c r="J6730" s="17" t="n">
        <v>1</v>
      </c>
      <c r="K6730" s="15" t="n">
        <v>250.9</v>
      </c>
      <c r="L6730" s="22" t="n">
        <v>0</v>
      </c>
      <c r="M6730" s="15" t="n">
        <v>13.29</v>
      </c>
      <c r="N6730" s="15" t="n">
        <f aca="false">J6730*K6730</f>
        <v>250.9</v>
      </c>
      <c r="O6730" s="15" t="n">
        <f aca="false">N6730*L6730</f>
        <v>0</v>
      </c>
      <c r="P6730" s="15" t="n">
        <f aca="false">N6730-O6730</f>
        <v>250.9</v>
      </c>
      <c r="Q6730" s="15" t="n">
        <f aca="false">J6730*INDEX(dProdutos!$F$2:$F$47,MATCH(E6730,dProdutos!$A$2:$A$47,0))</f>
        <v>151.28</v>
      </c>
      <c r="R6730" s="15" t="n">
        <f aca="false">IF(I6730="Cancelado",0,P6730-Q6730)</f>
        <v>99.62</v>
      </c>
      <c r="S6730" s="17" t="str">
        <f aca="false">INDEX(dProdutos!$D$2:$D$47,MATCH(E6730,dProdutos!$A$2:$A$47,0))</f>
        <v>Casa</v>
      </c>
    </row>
    <row r="6731" customFormat="false" ht="15" hidden="false" customHeight="false" outlineLevel="0" collapsed="false">
      <c r="A6731" s="17" t="s">
        <v>5632</v>
      </c>
      <c r="B6731" s="17" t="n">
        <v>2</v>
      </c>
      <c r="C6731" s="21" t="n">
        <v>46106</v>
      </c>
      <c r="D6731" s="17" t="s">
        <v>272</v>
      </c>
      <c r="E6731" s="17" t="s">
        <v>105</v>
      </c>
      <c r="F6731" s="17" t="s">
        <v>1490</v>
      </c>
      <c r="G6731" s="17" t="s">
        <v>63</v>
      </c>
      <c r="H6731" s="17" t="s">
        <v>1537</v>
      </c>
      <c r="I6731" s="17" t="s">
        <v>1524</v>
      </c>
      <c r="J6731" s="17" t="n">
        <v>1</v>
      </c>
      <c r="K6731" s="15" t="n">
        <v>175.9</v>
      </c>
      <c r="L6731" s="22" t="n">
        <v>0</v>
      </c>
      <c r="M6731" s="15" t="n">
        <v>0</v>
      </c>
      <c r="N6731" s="15" t="n">
        <f aca="false">J6731*K6731</f>
        <v>175.9</v>
      </c>
      <c r="O6731" s="15" t="n">
        <f aca="false">N6731*L6731</f>
        <v>0</v>
      </c>
      <c r="P6731" s="15" t="n">
        <f aca="false">N6731-O6731</f>
        <v>175.9</v>
      </c>
      <c r="Q6731" s="15" t="n">
        <f aca="false">J6731*INDEX(dProdutos!$F$2:$F$47,MATCH(E6731,dProdutos!$A$2:$A$47,0))</f>
        <v>96.59</v>
      </c>
      <c r="R6731" s="15" t="n">
        <f aca="false">IF(I6731="Cancelado",0,P6731-Q6731)</f>
        <v>79.31</v>
      </c>
      <c r="S6731" s="17" t="str">
        <f aca="false">INDEX(dProdutos!$D$2:$D$47,MATCH(E6731,dProdutos!$A$2:$A$47,0))</f>
        <v>Moda Masculina</v>
      </c>
    </row>
    <row r="6732" customFormat="false" ht="15" hidden="false" customHeight="false" outlineLevel="0" collapsed="false">
      <c r="A6732" s="17" t="s">
        <v>5633</v>
      </c>
      <c r="B6732" s="17" t="n">
        <v>1</v>
      </c>
      <c r="C6732" s="21" t="n">
        <v>46106</v>
      </c>
      <c r="D6732" s="17" t="s">
        <v>1368</v>
      </c>
      <c r="E6732" s="17" t="s">
        <v>153</v>
      </c>
      <c r="F6732" s="17" t="s">
        <v>1490</v>
      </c>
      <c r="G6732" s="17" t="s">
        <v>60</v>
      </c>
      <c r="H6732" s="17" t="s">
        <v>1523</v>
      </c>
      <c r="I6732" s="17" t="s">
        <v>1524</v>
      </c>
      <c r="J6732" s="17" t="n">
        <v>2</v>
      </c>
      <c r="K6732" s="15" t="n">
        <v>165.9</v>
      </c>
      <c r="L6732" s="22" t="n">
        <v>0</v>
      </c>
      <c r="M6732" s="15" t="n">
        <v>22.19</v>
      </c>
      <c r="N6732" s="15" t="n">
        <f aca="false">J6732*K6732</f>
        <v>331.8</v>
      </c>
      <c r="O6732" s="15" t="n">
        <f aca="false">N6732*L6732</f>
        <v>0</v>
      </c>
      <c r="P6732" s="15" t="n">
        <f aca="false">N6732-O6732</f>
        <v>331.8</v>
      </c>
      <c r="Q6732" s="15" t="n">
        <f aca="false">J6732*INDEX(dProdutos!$F$2:$F$47,MATCH(E6732,dProdutos!$A$2:$A$47,0))</f>
        <v>134.56</v>
      </c>
      <c r="R6732" s="15" t="n">
        <f aca="false">IF(I6732="Cancelado",0,P6732-Q6732)</f>
        <v>197.24</v>
      </c>
      <c r="S6732" s="17" t="str">
        <f aca="false">INDEX(dProdutos!$D$2:$D$47,MATCH(E6732,dProdutos!$A$2:$A$47,0))</f>
        <v>Acessórios</v>
      </c>
    </row>
    <row r="6733" customFormat="false" ht="15" hidden="false" customHeight="false" outlineLevel="0" collapsed="false">
      <c r="A6733" s="17" t="s">
        <v>5633</v>
      </c>
      <c r="B6733" s="17" t="n">
        <v>2</v>
      </c>
      <c r="C6733" s="21" t="n">
        <v>46106</v>
      </c>
      <c r="D6733" s="17" t="s">
        <v>1368</v>
      </c>
      <c r="E6733" s="17" t="s">
        <v>171</v>
      </c>
      <c r="F6733" s="17" t="s">
        <v>1490</v>
      </c>
      <c r="G6733" s="17" t="s">
        <v>60</v>
      </c>
      <c r="H6733" s="17" t="s">
        <v>1523</v>
      </c>
      <c r="I6733" s="17" t="s">
        <v>1524</v>
      </c>
      <c r="J6733" s="17" t="n">
        <v>1</v>
      </c>
      <c r="K6733" s="15" t="n">
        <v>246.9</v>
      </c>
      <c r="L6733" s="22" t="n">
        <v>0</v>
      </c>
      <c r="M6733" s="15" t="n">
        <v>0</v>
      </c>
      <c r="N6733" s="15" t="n">
        <f aca="false">J6733*K6733</f>
        <v>246.9</v>
      </c>
      <c r="O6733" s="15" t="n">
        <f aca="false">N6733*L6733</f>
        <v>0</v>
      </c>
      <c r="P6733" s="15" t="n">
        <f aca="false">N6733-O6733</f>
        <v>246.9</v>
      </c>
      <c r="Q6733" s="15" t="n">
        <f aca="false">J6733*INDEX(dProdutos!$F$2:$F$47,MATCH(E6733,dProdutos!$A$2:$A$47,0))</f>
        <v>103.61</v>
      </c>
      <c r="R6733" s="15" t="n">
        <f aca="false">IF(I6733="Cancelado",0,P6733-Q6733)</f>
        <v>143.29</v>
      </c>
      <c r="S6733" s="17" t="str">
        <f aca="false">INDEX(dProdutos!$D$2:$D$47,MATCH(E6733,dProdutos!$A$2:$A$47,0))</f>
        <v>Casa</v>
      </c>
    </row>
    <row r="6734" customFormat="false" ht="15" hidden="false" customHeight="false" outlineLevel="0" collapsed="false">
      <c r="A6734" s="17" t="s">
        <v>5633</v>
      </c>
      <c r="B6734" s="17" t="n">
        <v>3</v>
      </c>
      <c r="C6734" s="21" t="n">
        <v>46106</v>
      </c>
      <c r="D6734" s="17" t="s">
        <v>1368</v>
      </c>
      <c r="E6734" s="17" t="s">
        <v>135</v>
      </c>
      <c r="F6734" s="17" t="s">
        <v>1490</v>
      </c>
      <c r="G6734" s="17" t="s">
        <v>60</v>
      </c>
      <c r="H6734" s="17" t="s">
        <v>1523</v>
      </c>
      <c r="I6734" s="17" t="s">
        <v>1524</v>
      </c>
      <c r="J6734" s="17" t="n">
        <v>1</v>
      </c>
      <c r="K6734" s="15" t="n">
        <v>200.9</v>
      </c>
      <c r="L6734" s="22" t="n">
        <v>0</v>
      </c>
      <c r="M6734" s="15" t="n">
        <v>0</v>
      </c>
      <c r="N6734" s="15" t="n">
        <f aca="false">J6734*K6734</f>
        <v>200.9</v>
      </c>
      <c r="O6734" s="15" t="n">
        <f aca="false">N6734*L6734</f>
        <v>0</v>
      </c>
      <c r="P6734" s="15" t="n">
        <f aca="false">N6734-O6734</f>
        <v>200.9</v>
      </c>
      <c r="Q6734" s="15" t="n">
        <f aca="false">J6734*INDEX(dProdutos!$F$2:$F$47,MATCH(E6734,dProdutos!$A$2:$A$47,0))</f>
        <v>80.73</v>
      </c>
      <c r="R6734" s="15" t="n">
        <f aca="false">IF(I6734="Cancelado",0,P6734-Q6734)</f>
        <v>120.17</v>
      </c>
      <c r="S6734" s="17" t="str">
        <f aca="false">INDEX(dProdutos!$D$2:$D$47,MATCH(E6734,dProdutos!$A$2:$A$47,0))</f>
        <v>Calçados</v>
      </c>
    </row>
    <row r="6735" customFormat="false" ht="15" hidden="false" customHeight="false" outlineLevel="0" collapsed="false">
      <c r="A6735" s="17" t="s">
        <v>5633</v>
      </c>
      <c r="B6735" s="17" t="n">
        <v>4</v>
      </c>
      <c r="C6735" s="21" t="n">
        <v>46106</v>
      </c>
      <c r="D6735" s="17" t="s">
        <v>1368</v>
      </c>
      <c r="E6735" s="17" t="s">
        <v>138</v>
      </c>
      <c r="F6735" s="17" t="s">
        <v>1490</v>
      </c>
      <c r="G6735" s="17" t="s">
        <v>60</v>
      </c>
      <c r="H6735" s="17" t="s">
        <v>1523</v>
      </c>
      <c r="I6735" s="17" t="s">
        <v>1524</v>
      </c>
      <c r="J6735" s="17" t="n">
        <v>1</v>
      </c>
      <c r="K6735" s="15" t="n">
        <v>231.9</v>
      </c>
      <c r="L6735" s="22" t="n">
        <v>0</v>
      </c>
      <c r="M6735" s="15" t="n">
        <v>0</v>
      </c>
      <c r="N6735" s="15" t="n">
        <f aca="false">J6735*K6735</f>
        <v>231.9</v>
      </c>
      <c r="O6735" s="15" t="n">
        <f aca="false">N6735*L6735</f>
        <v>0</v>
      </c>
      <c r="P6735" s="15" t="n">
        <f aca="false">N6735-O6735</f>
        <v>231.9</v>
      </c>
      <c r="Q6735" s="15" t="n">
        <f aca="false">J6735*INDEX(dProdutos!$F$2:$F$47,MATCH(E6735,dProdutos!$A$2:$A$47,0))</f>
        <v>132.21</v>
      </c>
      <c r="R6735" s="15" t="n">
        <f aca="false">IF(I6735="Cancelado",0,P6735-Q6735)</f>
        <v>99.69</v>
      </c>
      <c r="S6735" s="17" t="str">
        <f aca="false">INDEX(dProdutos!$D$2:$D$47,MATCH(E6735,dProdutos!$A$2:$A$47,0))</f>
        <v>Calçados</v>
      </c>
    </row>
    <row r="6736" customFormat="false" ht="15" hidden="false" customHeight="false" outlineLevel="0" collapsed="false">
      <c r="A6736" s="17" t="s">
        <v>5634</v>
      </c>
      <c r="B6736" s="17" t="n">
        <v>1</v>
      </c>
      <c r="C6736" s="21" t="n">
        <v>46106</v>
      </c>
      <c r="D6736" s="17" t="s">
        <v>608</v>
      </c>
      <c r="E6736" s="17" t="s">
        <v>168</v>
      </c>
      <c r="F6736" s="17" t="s">
        <v>1499</v>
      </c>
      <c r="G6736" s="17" t="s">
        <v>59</v>
      </c>
      <c r="H6736" s="17" t="s">
        <v>1523</v>
      </c>
      <c r="I6736" s="17" t="s">
        <v>1524</v>
      </c>
      <c r="J6736" s="17" t="n">
        <v>3</v>
      </c>
      <c r="K6736" s="15" t="n">
        <v>253.9</v>
      </c>
      <c r="L6736" s="22" t="n">
        <v>0.15</v>
      </c>
      <c r="M6736" s="15" t="n">
        <v>16.38</v>
      </c>
      <c r="N6736" s="15" t="n">
        <f aca="false">J6736*K6736</f>
        <v>761.7</v>
      </c>
      <c r="O6736" s="15" t="n">
        <f aca="false">N6736*L6736</f>
        <v>114.255</v>
      </c>
      <c r="P6736" s="15" t="n">
        <f aca="false">N6736-O6736</f>
        <v>647.445</v>
      </c>
      <c r="Q6736" s="15" t="n">
        <f aca="false">J6736*INDEX(dProdutos!$F$2:$F$47,MATCH(E6736,dProdutos!$A$2:$A$47,0))</f>
        <v>386.82</v>
      </c>
      <c r="R6736" s="15" t="n">
        <f aca="false">IF(I6736="Cancelado",0,P6736-Q6736)</f>
        <v>260.625</v>
      </c>
      <c r="S6736" s="17" t="str">
        <f aca="false">INDEX(dProdutos!$D$2:$D$47,MATCH(E6736,dProdutos!$A$2:$A$47,0))</f>
        <v>Casa</v>
      </c>
    </row>
    <row r="6737" customFormat="false" ht="15" hidden="false" customHeight="false" outlineLevel="0" collapsed="false">
      <c r="A6737" s="17" t="s">
        <v>5635</v>
      </c>
      <c r="B6737" s="17" t="n">
        <v>1</v>
      </c>
      <c r="C6737" s="21" t="n">
        <v>46106</v>
      </c>
      <c r="D6737" s="17" t="s">
        <v>373</v>
      </c>
      <c r="E6737" s="17" t="s">
        <v>95</v>
      </c>
      <c r="F6737" s="17" t="s">
        <v>1493</v>
      </c>
      <c r="G6737" s="17" t="s">
        <v>62</v>
      </c>
      <c r="H6737" s="17" t="s">
        <v>1537</v>
      </c>
      <c r="I6737" s="17" t="s">
        <v>1524</v>
      </c>
      <c r="J6737" s="17" t="n">
        <v>1</v>
      </c>
      <c r="K6737" s="15" t="n">
        <v>77.9</v>
      </c>
      <c r="L6737" s="22" t="n">
        <v>0.1</v>
      </c>
      <c r="M6737" s="15" t="n">
        <v>33.61</v>
      </c>
      <c r="N6737" s="15" t="n">
        <f aca="false">J6737*K6737</f>
        <v>77.9</v>
      </c>
      <c r="O6737" s="15" t="n">
        <f aca="false">N6737*L6737</f>
        <v>7.79</v>
      </c>
      <c r="P6737" s="15" t="n">
        <f aca="false">N6737-O6737</f>
        <v>70.11</v>
      </c>
      <c r="Q6737" s="15" t="n">
        <f aca="false">J6737*INDEX(dProdutos!$F$2:$F$47,MATCH(E6737,dProdutos!$A$2:$A$47,0))</f>
        <v>36.71</v>
      </c>
      <c r="R6737" s="15" t="n">
        <f aca="false">IF(I6737="Cancelado",0,P6737-Q6737)</f>
        <v>33.4</v>
      </c>
      <c r="S6737" s="17" t="str">
        <f aca="false">INDEX(dProdutos!$D$2:$D$47,MATCH(E6737,dProdutos!$A$2:$A$47,0))</f>
        <v>Moda Feminina</v>
      </c>
    </row>
    <row r="6738" customFormat="false" ht="15" hidden="false" customHeight="false" outlineLevel="0" collapsed="false">
      <c r="A6738" s="17" t="s">
        <v>5636</v>
      </c>
      <c r="B6738" s="17" t="n">
        <v>1</v>
      </c>
      <c r="C6738" s="21" t="n">
        <v>46106</v>
      </c>
      <c r="D6738" s="17" t="s">
        <v>1224</v>
      </c>
      <c r="E6738" s="17" t="s">
        <v>144</v>
      </c>
      <c r="F6738" s="17" t="s">
        <v>1490</v>
      </c>
      <c r="G6738" s="17" t="s">
        <v>61</v>
      </c>
      <c r="H6738" s="17" t="s">
        <v>1537</v>
      </c>
      <c r="I6738" s="17" t="s">
        <v>1524</v>
      </c>
      <c r="J6738" s="17" t="n">
        <v>2</v>
      </c>
      <c r="K6738" s="15" t="n">
        <v>260.9</v>
      </c>
      <c r="L6738" s="22" t="n">
        <v>0</v>
      </c>
      <c r="M6738" s="15" t="n">
        <v>29.81</v>
      </c>
      <c r="N6738" s="15" t="n">
        <f aca="false">J6738*K6738</f>
        <v>521.8</v>
      </c>
      <c r="O6738" s="15" t="n">
        <f aca="false">N6738*L6738</f>
        <v>0</v>
      </c>
      <c r="P6738" s="15" t="n">
        <f aca="false">N6738-O6738</f>
        <v>521.8</v>
      </c>
      <c r="Q6738" s="15" t="n">
        <f aca="false">J6738*INDEX(dProdutos!$F$2:$F$47,MATCH(E6738,dProdutos!$A$2:$A$47,0))</f>
        <v>199.72</v>
      </c>
      <c r="R6738" s="15" t="n">
        <f aca="false">IF(I6738="Cancelado",0,P6738-Q6738)</f>
        <v>322.08</v>
      </c>
      <c r="S6738" s="17" t="str">
        <f aca="false">INDEX(dProdutos!$D$2:$D$47,MATCH(E6738,dProdutos!$A$2:$A$47,0))</f>
        <v>Acessórios</v>
      </c>
    </row>
    <row r="6739" customFormat="false" ht="15" hidden="false" customHeight="false" outlineLevel="0" collapsed="false">
      <c r="A6739" s="17" t="s">
        <v>5637</v>
      </c>
      <c r="B6739" s="17" t="n">
        <v>1</v>
      </c>
      <c r="C6739" s="21" t="n">
        <v>46106</v>
      </c>
      <c r="D6739" s="17" t="s">
        <v>1143</v>
      </c>
      <c r="E6739" s="17" t="s">
        <v>138</v>
      </c>
      <c r="F6739" s="17" t="s">
        <v>1499</v>
      </c>
      <c r="G6739" s="17" t="s">
        <v>62</v>
      </c>
      <c r="H6739" s="17" t="s">
        <v>1537</v>
      </c>
      <c r="I6739" s="17" t="s">
        <v>1524</v>
      </c>
      <c r="J6739" s="17" t="n">
        <v>1</v>
      </c>
      <c r="K6739" s="15" t="n">
        <v>231.9</v>
      </c>
      <c r="L6739" s="22" t="n">
        <v>0</v>
      </c>
      <c r="M6739" s="15" t="n">
        <v>14.33</v>
      </c>
      <c r="N6739" s="15" t="n">
        <f aca="false">J6739*K6739</f>
        <v>231.9</v>
      </c>
      <c r="O6739" s="15" t="n">
        <f aca="false">N6739*L6739</f>
        <v>0</v>
      </c>
      <c r="P6739" s="15" t="n">
        <f aca="false">N6739-O6739</f>
        <v>231.9</v>
      </c>
      <c r="Q6739" s="15" t="n">
        <f aca="false">J6739*INDEX(dProdutos!$F$2:$F$47,MATCH(E6739,dProdutos!$A$2:$A$47,0))</f>
        <v>132.21</v>
      </c>
      <c r="R6739" s="15" t="n">
        <f aca="false">IF(I6739="Cancelado",0,P6739-Q6739)</f>
        <v>99.69</v>
      </c>
      <c r="S6739" s="17" t="str">
        <f aca="false">INDEX(dProdutos!$D$2:$D$47,MATCH(E6739,dProdutos!$A$2:$A$47,0))</f>
        <v>Calçados</v>
      </c>
    </row>
    <row r="6740" customFormat="false" ht="15" hidden="false" customHeight="false" outlineLevel="0" collapsed="false">
      <c r="A6740" s="17" t="s">
        <v>5637</v>
      </c>
      <c r="B6740" s="17" t="n">
        <v>2</v>
      </c>
      <c r="C6740" s="21" t="n">
        <v>46106</v>
      </c>
      <c r="D6740" s="17" t="s">
        <v>1143</v>
      </c>
      <c r="E6740" s="17" t="s">
        <v>153</v>
      </c>
      <c r="F6740" s="17" t="s">
        <v>1499</v>
      </c>
      <c r="G6740" s="17" t="s">
        <v>62</v>
      </c>
      <c r="H6740" s="17" t="s">
        <v>1537</v>
      </c>
      <c r="I6740" s="17" t="s">
        <v>1524</v>
      </c>
      <c r="J6740" s="17" t="n">
        <v>1</v>
      </c>
      <c r="K6740" s="15" t="n">
        <v>165.9</v>
      </c>
      <c r="L6740" s="22" t="n">
        <v>0</v>
      </c>
      <c r="M6740" s="15" t="n">
        <v>0</v>
      </c>
      <c r="N6740" s="15" t="n">
        <f aca="false">J6740*K6740</f>
        <v>165.9</v>
      </c>
      <c r="O6740" s="15" t="n">
        <f aca="false">N6740*L6740</f>
        <v>0</v>
      </c>
      <c r="P6740" s="15" t="n">
        <f aca="false">N6740-O6740</f>
        <v>165.9</v>
      </c>
      <c r="Q6740" s="15" t="n">
        <f aca="false">J6740*INDEX(dProdutos!$F$2:$F$47,MATCH(E6740,dProdutos!$A$2:$A$47,0))</f>
        <v>67.28</v>
      </c>
      <c r="R6740" s="15" t="n">
        <f aca="false">IF(I6740="Cancelado",0,P6740-Q6740)</f>
        <v>98.62</v>
      </c>
      <c r="S6740" s="17" t="str">
        <f aca="false">INDEX(dProdutos!$D$2:$D$47,MATCH(E6740,dProdutos!$A$2:$A$47,0))</f>
        <v>Acessórios</v>
      </c>
    </row>
    <row r="6741" customFormat="false" ht="15" hidden="false" customHeight="false" outlineLevel="0" collapsed="false">
      <c r="A6741" s="17" t="s">
        <v>5638</v>
      </c>
      <c r="B6741" s="17" t="n">
        <v>1</v>
      </c>
      <c r="C6741" s="21" t="n">
        <v>46106</v>
      </c>
      <c r="D6741" s="17" t="s">
        <v>345</v>
      </c>
      <c r="E6741" s="17" t="s">
        <v>162</v>
      </c>
      <c r="F6741" s="17" t="s">
        <v>1490</v>
      </c>
      <c r="G6741" s="17" t="s">
        <v>62</v>
      </c>
      <c r="H6741" s="17" t="s">
        <v>1537</v>
      </c>
      <c r="I6741" s="17" t="s">
        <v>1524</v>
      </c>
      <c r="J6741" s="17" t="n">
        <v>1</v>
      </c>
      <c r="K6741" s="15" t="n">
        <v>231.9</v>
      </c>
      <c r="L6741" s="22" t="n">
        <v>0</v>
      </c>
      <c r="M6741" s="15" t="n">
        <v>20.92</v>
      </c>
      <c r="N6741" s="15" t="n">
        <f aca="false">J6741*K6741</f>
        <v>231.9</v>
      </c>
      <c r="O6741" s="15" t="n">
        <f aca="false">N6741*L6741</f>
        <v>0</v>
      </c>
      <c r="P6741" s="15" t="n">
        <f aca="false">N6741-O6741</f>
        <v>231.9</v>
      </c>
      <c r="Q6741" s="15" t="n">
        <f aca="false">J6741*INDEX(dProdutos!$F$2:$F$47,MATCH(E6741,dProdutos!$A$2:$A$47,0))</f>
        <v>134.41</v>
      </c>
      <c r="R6741" s="15" t="n">
        <f aca="false">IF(I6741="Cancelado",0,P6741-Q6741)</f>
        <v>97.49</v>
      </c>
      <c r="S6741" s="17" t="str">
        <f aca="false">INDEX(dProdutos!$D$2:$D$47,MATCH(E6741,dProdutos!$A$2:$A$47,0))</f>
        <v>Casa</v>
      </c>
    </row>
    <row r="6742" customFormat="false" ht="15" hidden="false" customHeight="false" outlineLevel="0" collapsed="false">
      <c r="A6742" s="17" t="s">
        <v>5638</v>
      </c>
      <c r="B6742" s="17" t="n">
        <v>2</v>
      </c>
      <c r="C6742" s="21" t="n">
        <v>46106</v>
      </c>
      <c r="D6742" s="17" t="s">
        <v>345</v>
      </c>
      <c r="E6742" s="17" t="s">
        <v>95</v>
      </c>
      <c r="F6742" s="17" t="s">
        <v>1490</v>
      </c>
      <c r="G6742" s="17" t="s">
        <v>62</v>
      </c>
      <c r="H6742" s="17" t="s">
        <v>1537</v>
      </c>
      <c r="I6742" s="17" t="s">
        <v>1524</v>
      </c>
      <c r="J6742" s="17" t="n">
        <v>1</v>
      </c>
      <c r="K6742" s="15" t="n">
        <v>77.9</v>
      </c>
      <c r="L6742" s="22" t="n">
        <v>0</v>
      </c>
      <c r="M6742" s="15" t="n">
        <v>0</v>
      </c>
      <c r="N6742" s="15" t="n">
        <f aca="false">J6742*K6742</f>
        <v>77.9</v>
      </c>
      <c r="O6742" s="15" t="n">
        <f aca="false">N6742*L6742</f>
        <v>0</v>
      </c>
      <c r="P6742" s="15" t="n">
        <f aca="false">N6742-O6742</f>
        <v>77.9</v>
      </c>
      <c r="Q6742" s="15" t="n">
        <f aca="false">J6742*INDEX(dProdutos!$F$2:$F$47,MATCH(E6742,dProdutos!$A$2:$A$47,0))</f>
        <v>36.71</v>
      </c>
      <c r="R6742" s="15" t="n">
        <f aca="false">IF(I6742="Cancelado",0,P6742-Q6742)</f>
        <v>41.19</v>
      </c>
      <c r="S6742" s="17" t="str">
        <f aca="false">INDEX(dProdutos!$D$2:$D$47,MATCH(E6742,dProdutos!$A$2:$A$47,0))</f>
        <v>Moda Feminina</v>
      </c>
    </row>
    <row r="6743" customFormat="false" ht="15" hidden="false" customHeight="false" outlineLevel="0" collapsed="false">
      <c r="A6743" s="17" t="s">
        <v>5639</v>
      </c>
      <c r="B6743" s="17" t="n">
        <v>1</v>
      </c>
      <c r="C6743" s="21" t="n">
        <v>46107</v>
      </c>
      <c r="D6743" s="17" t="s">
        <v>792</v>
      </c>
      <c r="E6743" s="17" t="s">
        <v>135</v>
      </c>
      <c r="F6743" s="17" t="s">
        <v>1499</v>
      </c>
      <c r="G6743" s="17" t="s">
        <v>64</v>
      </c>
      <c r="H6743" s="17" t="s">
        <v>1540</v>
      </c>
      <c r="I6743" s="17" t="s">
        <v>1524</v>
      </c>
      <c r="J6743" s="17" t="n">
        <v>1</v>
      </c>
      <c r="K6743" s="15" t="n">
        <v>200.9</v>
      </c>
      <c r="L6743" s="22" t="n">
        <v>0</v>
      </c>
      <c r="M6743" s="15" t="n">
        <v>29.36</v>
      </c>
      <c r="N6743" s="15" t="n">
        <f aca="false">J6743*K6743</f>
        <v>200.9</v>
      </c>
      <c r="O6743" s="15" t="n">
        <f aca="false">N6743*L6743</f>
        <v>0</v>
      </c>
      <c r="P6743" s="15" t="n">
        <f aca="false">N6743-O6743</f>
        <v>200.9</v>
      </c>
      <c r="Q6743" s="15" t="n">
        <f aca="false">J6743*INDEX(dProdutos!$F$2:$F$47,MATCH(E6743,dProdutos!$A$2:$A$47,0))</f>
        <v>80.73</v>
      </c>
      <c r="R6743" s="15" t="n">
        <f aca="false">IF(I6743="Cancelado",0,P6743-Q6743)</f>
        <v>120.17</v>
      </c>
      <c r="S6743" s="17" t="str">
        <f aca="false">INDEX(dProdutos!$D$2:$D$47,MATCH(E6743,dProdutos!$A$2:$A$47,0))</f>
        <v>Calçados</v>
      </c>
    </row>
    <row r="6744" customFormat="false" ht="15" hidden="false" customHeight="false" outlineLevel="0" collapsed="false">
      <c r="A6744" s="17" t="s">
        <v>5639</v>
      </c>
      <c r="B6744" s="17" t="n">
        <v>2</v>
      </c>
      <c r="C6744" s="21" t="n">
        <v>46107</v>
      </c>
      <c r="D6744" s="17" t="s">
        <v>792</v>
      </c>
      <c r="E6744" s="17" t="s">
        <v>183</v>
      </c>
      <c r="F6744" s="17" t="s">
        <v>1499</v>
      </c>
      <c r="G6744" s="17" t="s">
        <v>64</v>
      </c>
      <c r="H6744" s="17" t="s">
        <v>1540</v>
      </c>
      <c r="I6744" s="17" t="s">
        <v>1524</v>
      </c>
      <c r="J6744" s="17" t="n">
        <v>1</v>
      </c>
      <c r="K6744" s="15" t="n">
        <v>121.9</v>
      </c>
      <c r="L6744" s="22" t="n">
        <v>0.05</v>
      </c>
      <c r="M6744" s="15" t="n">
        <v>0</v>
      </c>
      <c r="N6744" s="15" t="n">
        <f aca="false">J6744*K6744</f>
        <v>121.9</v>
      </c>
      <c r="O6744" s="15" t="n">
        <f aca="false">N6744*L6744</f>
        <v>6.095</v>
      </c>
      <c r="P6744" s="15" t="n">
        <f aca="false">N6744-O6744</f>
        <v>115.805</v>
      </c>
      <c r="Q6744" s="15" t="n">
        <f aca="false">J6744*INDEX(dProdutos!$F$2:$F$47,MATCH(E6744,dProdutos!$A$2:$A$47,0))</f>
        <v>52.76</v>
      </c>
      <c r="R6744" s="15" t="n">
        <f aca="false">IF(I6744="Cancelado",0,P6744-Q6744)</f>
        <v>63.045</v>
      </c>
      <c r="S6744" s="17" t="str">
        <f aca="false">INDEX(dProdutos!$D$2:$D$47,MATCH(E6744,dProdutos!$A$2:$A$47,0))</f>
        <v>Eletrônicos</v>
      </c>
    </row>
    <row r="6745" customFormat="false" ht="15" hidden="false" customHeight="false" outlineLevel="0" collapsed="false">
      <c r="A6745" s="17" t="s">
        <v>5640</v>
      </c>
      <c r="B6745" s="17" t="n">
        <v>1</v>
      </c>
      <c r="C6745" s="21" t="n">
        <v>46107</v>
      </c>
      <c r="D6745" s="17" t="s">
        <v>1207</v>
      </c>
      <c r="E6745" s="17" t="s">
        <v>153</v>
      </c>
      <c r="F6745" s="17" t="s">
        <v>1490</v>
      </c>
      <c r="G6745" s="17" t="s">
        <v>64</v>
      </c>
      <c r="H6745" s="17" t="s">
        <v>1527</v>
      </c>
      <c r="I6745" s="17" t="s">
        <v>1524</v>
      </c>
      <c r="J6745" s="17" t="n">
        <v>1</v>
      </c>
      <c r="K6745" s="15" t="n">
        <v>165.9</v>
      </c>
      <c r="L6745" s="22" t="n">
        <v>0</v>
      </c>
      <c r="M6745" s="15" t="n">
        <v>0</v>
      </c>
      <c r="N6745" s="15" t="n">
        <f aca="false">J6745*K6745</f>
        <v>165.9</v>
      </c>
      <c r="O6745" s="15" t="n">
        <f aca="false">N6745*L6745</f>
        <v>0</v>
      </c>
      <c r="P6745" s="15" t="n">
        <f aca="false">N6745-O6745</f>
        <v>165.9</v>
      </c>
      <c r="Q6745" s="15" t="n">
        <f aca="false">J6745*INDEX(dProdutos!$F$2:$F$47,MATCH(E6745,dProdutos!$A$2:$A$47,0))</f>
        <v>67.28</v>
      </c>
      <c r="R6745" s="15" t="n">
        <f aca="false">IF(I6745="Cancelado",0,P6745-Q6745)</f>
        <v>98.62</v>
      </c>
      <c r="S6745" s="17" t="str">
        <f aca="false">INDEX(dProdutos!$D$2:$D$47,MATCH(E6745,dProdutos!$A$2:$A$47,0))</f>
        <v>Acessórios</v>
      </c>
    </row>
    <row r="6746" customFormat="false" ht="15" hidden="false" customHeight="false" outlineLevel="0" collapsed="false">
      <c r="A6746" s="17" t="s">
        <v>5640</v>
      </c>
      <c r="B6746" s="17" t="n">
        <v>2</v>
      </c>
      <c r="C6746" s="21" t="n">
        <v>46107</v>
      </c>
      <c r="D6746" s="17" t="s">
        <v>1207</v>
      </c>
      <c r="E6746" s="17" t="s">
        <v>102</v>
      </c>
      <c r="F6746" s="17" t="s">
        <v>1490</v>
      </c>
      <c r="G6746" s="17" t="s">
        <v>64</v>
      </c>
      <c r="H6746" s="17" t="s">
        <v>1527</v>
      </c>
      <c r="I6746" s="17" t="s">
        <v>1524</v>
      </c>
      <c r="J6746" s="17" t="n">
        <v>1</v>
      </c>
      <c r="K6746" s="15" t="n">
        <v>65.9</v>
      </c>
      <c r="L6746" s="22" t="n">
        <v>0.2</v>
      </c>
      <c r="M6746" s="15" t="n">
        <v>0</v>
      </c>
      <c r="N6746" s="15" t="n">
        <f aca="false">J6746*K6746</f>
        <v>65.9</v>
      </c>
      <c r="O6746" s="15" t="n">
        <f aca="false">N6746*L6746</f>
        <v>13.18</v>
      </c>
      <c r="P6746" s="15" t="n">
        <f aca="false">N6746-O6746</f>
        <v>52.72</v>
      </c>
      <c r="Q6746" s="15" t="n">
        <f aca="false">J6746*INDEX(dProdutos!$F$2:$F$47,MATCH(E6746,dProdutos!$A$2:$A$47,0))</f>
        <v>29.68</v>
      </c>
      <c r="R6746" s="15" t="n">
        <f aca="false">IF(I6746="Cancelado",0,P6746-Q6746)</f>
        <v>23.04</v>
      </c>
      <c r="S6746" s="17" t="str">
        <f aca="false">INDEX(dProdutos!$D$2:$D$47,MATCH(E6746,dProdutos!$A$2:$A$47,0))</f>
        <v>Moda Masculina</v>
      </c>
    </row>
    <row r="6747" customFormat="false" ht="15" hidden="false" customHeight="false" outlineLevel="0" collapsed="false">
      <c r="A6747" s="17" t="s">
        <v>5640</v>
      </c>
      <c r="B6747" s="17" t="n">
        <v>3</v>
      </c>
      <c r="C6747" s="21" t="n">
        <v>46107</v>
      </c>
      <c r="D6747" s="17" t="s">
        <v>1207</v>
      </c>
      <c r="E6747" s="17" t="s">
        <v>129</v>
      </c>
      <c r="F6747" s="17" t="s">
        <v>1490</v>
      </c>
      <c r="G6747" s="17" t="s">
        <v>64</v>
      </c>
      <c r="H6747" s="17" t="s">
        <v>1527</v>
      </c>
      <c r="I6747" s="17" t="s">
        <v>1524</v>
      </c>
      <c r="J6747" s="17" t="n">
        <v>2</v>
      </c>
      <c r="K6747" s="15" t="n">
        <v>105.9</v>
      </c>
      <c r="L6747" s="22" t="n">
        <v>0.05</v>
      </c>
      <c r="M6747" s="15" t="n">
        <v>0</v>
      </c>
      <c r="N6747" s="15" t="n">
        <f aca="false">J6747*K6747</f>
        <v>211.8</v>
      </c>
      <c r="O6747" s="15" t="n">
        <f aca="false">N6747*L6747</f>
        <v>10.59</v>
      </c>
      <c r="P6747" s="15" t="n">
        <f aca="false">N6747-O6747</f>
        <v>201.21</v>
      </c>
      <c r="Q6747" s="15" t="n">
        <f aca="false">J6747*INDEX(dProdutos!$F$2:$F$47,MATCH(E6747,dProdutos!$A$2:$A$47,0))</f>
        <v>87.58</v>
      </c>
      <c r="R6747" s="15" t="n">
        <f aca="false">IF(I6747="Cancelado",0,P6747-Q6747)</f>
        <v>113.63</v>
      </c>
      <c r="S6747" s="17" t="str">
        <f aca="false">INDEX(dProdutos!$D$2:$D$47,MATCH(E6747,dProdutos!$A$2:$A$47,0))</f>
        <v>Calçados</v>
      </c>
    </row>
    <row r="6748" customFormat="false" ht="15" hidden="false" customHeight="false" outlineLevel="0" collapsed="false">
      <c r="A6748" s="17" t="s">
        <v>5641</v>
      </c>
      <c r="B6748" s="17" t="n">
        <v>1</v>
      </c>
      <c r="C6748" s="21" t="n">
        <v>46107</v>
      </c>
      <c r="D6748" s="17" t="s">
        <v>1403</v>
      </c>
      <c r="E6748" s="17" t="s">
        <v>144</v>
      </c>
      <c r="F6748" s="17" t="s">
        <v>1497</v>
      </c>
      <c r="G6748" s="17" t="s">
        <v>62</v>
      </c>
      <c r="H6748" s="17" t="s">
        <v>1523</v>
      </c>
      <c r="I6748" s="17" t="s">
        <v>1524</v>
      </c>
      <c r="J6748" s="17" t="n">
        <v>1</v>
      </c>
      <c r="K6748" s="15" t="n">
        <v>260.9</v>
      </c>
      <c r="L6748" s="22" t="n">
        <v>0.1</v>
      </c>
      <c r="M6748" s="15" t="n">
        <v>0</v>
      </c>
      <c r="N6748" s="15" t="n">
        <f aca="false">J6748*K6748</f>
        <v>260.9</v>
      </c>
      <c r="O6748" s="15" t="n">
        <f aca="false">N6748*L6748</f>
        <v>26.09</v>
      </c>
      <c r="P6748" s="15" t="n">
        <f aca="false">N6748-O6748</f>
        <v>234.81</v>
      </c>
      <c r="Q6748" s="15" t="n">
        <f aca="false">J6748*INDEX(dProdutos!$F$2:$F$47,MATCH(E6748,dProdutos!$A$2:$A$47,0))</f>
        <v>99.86</v>
      </c>
      <c r="R6748" s="15" t="n">
        <f aca="false">IF(I6748="Cancelado",0,P6748-Q6748)</f>
        <v>134.95</v>
      </c>
      <c r="S6748" s="17" t="str">
        <f aca="false">INDEX(dProdutos!$D$2:$D$47,MATCH(E6748,dProdutos!$A$2:$A$47,0))</f>
        <v>Acessórios</v>
      </c>
    </row>
    <row r="6749" customFormat="false" ht="15" hidden="false" customHeight="false" outlineLevel="0" collapsed="false">
      <c r="A6749" s="17" t="s">
        <v>5641</v>
      </c>
      <c r="B6749" s="17" t="n">
        <v>2</v>
      </c>
      <c r="C6749" s="21" t="n">
        <v>46107</v>
      </c>
      <c r="D6749" s="17" t="s">
        <v>1403</v>
      </c>
      <c r="E6749" s="17" t="s">
        <v>165</v>
      </c>
      <c r="F6749" s="17" t="s">
        <v>1497</v>
      </c>
      <c r="G6749" s="17" t="s">
        <v>62</v>
      </c>
      <c r="H6749" s="17" t="s">
        <v>1523</v>
      </c>
      <c r="I6749" s="17" t="s">
        <v>1524</v>
      </c>
      <c r="J6749" s="17" t="n">
        <v>2</v>
      </c>
      <c r="K6749" s="15" t="n">
        <v>231.9</v>
      </c>
      <c r="L6749" s="22" t="n">
        <v>0.1</v>
      </c>
      <c r="M6749" s="15" t="n">
        <v>0</v>
      </c>
      <c r="N6749" s="15" t="n">
        <f aca="false">J6749*K6749</f>
        <v>463.8</v>
      </c>
      <c r="O6749" s="15" t="n">
        <f aca="false">N6749*L6749</f>
        <v>46.38</v>
      </c>
      <c r="P6749" s="15" t="n">
        <f aca="false">N6749-O6749</f>
        <v>417.42</v>
      </c>
      <c r="Q6749" s="15" t="n">
        <f aca="false">J6749*INDEX(dProdutos!$F$2:$F$47,MATCH(E6749,dProdutos!$A$2:$A$47,0))</f>
        <v>281.66</v>
      </c>
      <c r="R6749" s="15" t="n">
        <f aca="false">IF(I6749="Cancelado",0,P6749-Q6749)</f>
        <v>135.76</v>
      </c>
      <c r="S6749" s="17" t="str">
        <f aca="false">INDEX(dProdutos!$D$2:$D$47,MATCH(E6749,dProdutos!$A$2:$A$47,0))</f>
        <v>Casa</v>
      </c>
    </row>
    <row r="6750" customFormat="false" ht="15" hidden="false" customHeight="false" outlineLevel="0" collapsed="false">
      <c r="A6750" s="17" t="s">
        <v>5641</v>
      </c>
      <c r="B6750" s="17" t="n">
        <v>3</v>
      </c>
      <c r="C6750" s="21" t="n">
        <v>46107</v>
      </c>
      <c r="D6750" s="17" t="s">
        <v>1403</v>
      </c>
      <c r="E6750" s="17" t="s">
        <v>177</v>
      </c>
      <c r="F6750" s="17" t="s">
        <v>1497</v>
      </c>
      <c r="G6750" s="17" t="s">
        <v>62</v>
      </c>
      <c r="H6750" s="17" t="s">
        <v>1523</v>
      </c>
      <c r="I6750" s="17" t="s">
        <v>1524</v>
      </c>
      <c r="J6750" s="17" t="n">
        <v>1</v>
      </c>
      <c r="K6750" s="15" t="n">
        <v>257.9</v>
      </c>
      <c r="L6750" s="22" t="n">
        <v>0</v>
      </c>
      <c r="M6750" s="15" t="n">
        <v>0</v>
      </c>
      <c r="N6750" s="15" t="n">
        <f aca="false">J6750*K6750</f>
        <v>257.9</v>
      </c>
      <c r="O6750" s="15" t="n">
        <f aca="false">N6750*L6750</f>
        <v>0</v>
      </c>
      <c r="P6750" s="15" t="n">
        <f aca="false">N6750-O6750</f>
        <v>257.9</v>
      </c>
      <c r="Q6750" s="15" t="n">
        <f aca="false">J6750*INDEX(dProdutos!$F$2:$F$47,MATCH(E6750,dProdutos!$A$2:$A$47,0))</f>
        <v>138.23</v>
      </c>
      <c r="R6750" s="15" t="n">
        <f aca="false">IF(I6750="Cancelado",0,P6750-Q6750)</f>
        <v>119.67</v>
      </c>
      <c r="S6750" s="17" t="str">
        <f aca="false">INDEX(dProdutos!$D$2:$D$47,MATCH(E6750,dProdutos!$A$2:$A$47,0))</f>
        <v>Casa</v>
      </c>
    </row>
    <row r="6751" customFormat="false" ht="15" hidden="false" customHeight="false" outlineLevel="0" collapsed="false">
      <c r="A6751" s="17" t="s">
        <v>5642</v>
      </c>
      <c r="B6751" s="17" t="n">
        <v>1</v>
      </c>
      <c r="C6751" s="21" t="n">
        <v>46107</v>
      </c>
      <c r="D6751" s="17" t="s">
        <v>979</v>
      </c>
      <c r="E6751" s="17" t="s">
        <v>120</v>
      </c>
      <c r="F6751" s="17" t="s">
        <v>1490</v>
      </c>
      <c r="G6751" s="17" t="s">
        <v>61</v>
      </c>
      <c r="H6751" s="17" t="s">
        <v>1537</v>
      </c>
      <c r="I6751" s="17" t="s">
        <v>1524</v>
      </c>
      <c r="J6751" s="17" t="n">
        <v>1</v>
      </c>
      <c r="K6751" s="15" t="n">
        <v>96.9</v>
      </c>
      <c r="L6751" s="22" t="n">
        <v>0</v>
      </c>
      <c r="M6751" s="15" t="n">
        <v>0</v>
      </c>
      <c r="N6751" s="15" t="n">
        <f aca="false">J6751*K6751</f>
        <v>96.9</v>
      </c>
      <c r="O6751" s="15" t="n">
        <f aca="false">N6751*L6751</f>
        <v>0</v>
      </c>
      <c r="P6751" s="15" t="n">
        <f aca="false">N6751-O6751</f>
        <v>96.9</v>
      </c>
      <c r="Q6751" s="15" t="n">
        <f aca="false">J6751*INDEX(dProdutos!$F$2:$F$47,MATCH(E6751,dProdutos!$A$2:$A$47,0))</f>
        <v>44.36</v>
      </c>
      <c r="R6751" s="15" t="n">
        <f aca="false">IF(I6751="Cancelado",0,P6751-Q6751)</f>
        <v>52.54</v>
      </c>
      <c r="S6751" s="17" t="str">
        <f aca="false">INDEX(dProdutos!$D$2:$D$47,MATCH(E6751,dProdutos!$A$2:$A$47,0))</f>
        <v>Moda Masculina</v>
      </c>
    </row>
    <row r="6752" customFormat="false" ht="15" hidden="false" customHeight="false" outlineLevel="0" collapsed="false">
      <c r="A6752" s="17" t="s">
        <v>5643</v>
      </c>
      <c r="B6752" s="17" t="n">
        <v>1</v>
      </c>
      <c r="C6752" s="21" t="n">
        <v>46107</v>
      </c>
      <c r="D6752" s="17" t="s">
        <v>461</v>
      </c>
      <c r="E6752" s="17" t="s">
        <v>168</v>
      </c>
      <c r="F6752" s="17" t="s">
        <v>1493</v>
      </c>
      <c r="G6752" s="17" t="s">
        <v>61</v>
      </c>
      <c r="H6752" s="17" t="s">
        <v>1537</v>
      </c>
      <c r="I6752" s="17" t="s">
        <v>1541</v>
      </c>
      <c r="J6752" s="17" t="n">
        <v>1</v>
      </c>
      <c r="K6752" s="15" t="n">
        <v>253.9</v>
      </c>
      <c r="L6752" s="22" t="n">
        <v>0.1</v>
      </c>
      <c r="M6752" s="15" t="n">
        <v>11.68</v>
      </c>
      <c r="N6752" s="15" t="n">
        <f aca="false">J6752*K6752</f>
        <v>253.9</v>
      </c>
      <c r="O6752" s="15" t="n">
        <f aca="false">N6752*L6752</f>
        <v>25.39</v>
      </c>
      <c r="P6752" s="15" t="n">
        <f aca="false">N6752-O6752</f>
        <v>228.51</v>
      </c>
      <c r="Q6752" s="15" t="n">
        <f aca="false">J6752*INDEX(dProdutos!$F$2:$F$47,MATCH(E6752,dProdutos!$A$2:$A$47,0))</f>
        <v>128.94</v>
      </c>
      <c r="R6752" s="15" t="n">
        <f aca="false">IF(I6752="Cancelado",0,P6752-Q6752)</f>
        <v>99.57</v>
      </c>
      <c r="S6752" s="17" t="str">
        <f aca="false">INDEX(dProdutos!$D$2:$D$47,MATCH(E6752,dProdutos!$A$2:$A$47,0))</f>
        <v>Casa</v>
      </c>
    </row>
    <row r="6753" customFormat="false" ht="15" hidden="false" customHeight="false" outlineLevel="0" collapsed="false">
      <c r="A6753" s="17" t="s">
        <v>5643</v>
      </c>
      <c r="B6753" s="17" t="n">
        <v>2</v>
      </c>
      <c r="C6753" s="21" t="n">
        <v>46107</v>
      </c>
      <c r="D6753" s="17" t="s">
        <v>461</v>
      </c>
      <c r="E6753" s="17" t="s">
        <v>129</v>
      </c>
      <c r="F6753" s="17" t="s">
        <v>1493</v>
      </c>
      <c r="G6753" s="17" t="s">
        <v>61</v>
      </c>
      <c r="H6753" s="17" t="s">
        <v>1537</v>
      </c>
      <c r="I6753" s="17" t="s">
        <v>1541</v>
      </c>
      <c r="J6753" s="17" t="n">
        <v>1</v>
      </c>
      <c r="K6753" s="15" t="n">
        <v>105.9</v>
      </c>
      <c r="L6753" s="22" t="n">
        <v>0.1</v>
      </c>
      <c r="M6753" s="15" t="n">
        <v>0</v>
      </c>
      <c r="N6753" s="15" t="n">
        <f aca="false">J6753*K6753</f>
        <v>105.9</v>
      </c>
      <c r="O6753" s="15" t="n">
        <f aca="false">N6753*L6753</f>
        <v>10.59</v>
      </c>
      <c r="P6753" s="15" t="n">
        <f aca="false">N6753-O6753</f>
        <v>95.31</v>
      </c>
      <c r="Q6753" s="15" t="n">
        <f aca="false">J6753*INDEX(dProdutos!$F$2:$F$47,MATCH(E6753,dProdutos!$A$2:$A$47,0))</f>
        <v>43.79</v>
      </c>
      <c r="R6753" s="15" t="n">
        <f aca="false">IF(I6753="Cancelado",0,P6753-Q6753)</f>
        <v>51.52</v>
      </c>
      <c r="S6753" s="17" t="str">
        <f aca="false">INDEX(dProdutos!$D$2:$D$47,MATCH(E6753,dProdutos!$A$2:$A$47,0))</f>
        <v>Calçados</v>
      </c>
    </row>
    <row r="6754" customFormat="false" ht="15" hidden="false" customHeight="false" outlineLevel="0" collapsed="false">
      <c r="A6754" s="17" t="s">
        <v>5643</v>
      </c>
      <c r="B6754" s="17" t="n">
        <v>3</v>
      </c>
      <c r="C6754" s="21" t="n">
        <v>46107</v>
      </c>
      <c r="D6754" s="17" t="s">
        <v>461</v>
      </c>
      <c r="E6754" s="17" t="s">
        <v>98</v>
      </c>
      <c r="F6754" s="17" t="s">
        <v>1493</v>
      </c>
      <c r="G6754" s="17" t="s">
        <v>61</v>
      </c>
      <c r="H6754" s="17" t="s">
        <v>1537</v>
      </c>
      <c r="I6754" s="17" t="s">
        <v>1541</v>
      </c>
      <c r="J6754" s="17" t="n">
        <v>2</v>
      </c>
      <c r="K6754" s="15" t="n">
        <v>108.9</v>
      </c>
      <c r="L6754" s="22" t="n">
        <v>0.2</v>
      </c>
      <c r="M6754" s="15" t="n">
        <v>0</v>
      </c>
      <c r="N6754" s="15" t="n">
        <f aca="false">J6754*K6754</f>
        <v>217.8</v>
      </c>
      <c r="O6754" s="15" t="n">
        <f aca="false">N6754*L6754</f>
        <v>43.56</v>
      </c>
      <c r="P6754" s="15" t="n">
        <f aca="false">N6754-O6754</f>
        <v>174.24</v>
      </c>
      <c r="Q6754" s="15" t="n">
        <f aca="false">J6754*INDEX(dProdutos!$F$2:$F$47,MATCH(E6754,dProdutos!$A$2:$A$47,0))</f>
        <v>85.04</v>
      </c>
      <c r="R6754" s="15" t="n">
        <f aca="false">IF(I6754="Cancelado",0,P6754-Q6754)</f>
        <v>89.2</v>
      </c>
      <c r="S6754" s="17" t="str">
        <f aca="false">INDEX(dProdutos!$D$2:$D$47,MATCH(E6754,dProdutos!$A$2:$A$47,0))</f>
        <v>Moda Feminina</v>
      </c>
    </row>
    <row r="6755" customFormat="false" ht="15" hidden="false" customHeight="false" outlineLevel="0" collapsed="false">
      <c r="A6755" s="17" t="s">
        <v>5644</v>
      </c>
      <c r="B6755" s="17" t="n">
        <v>1</v>
      </c>
      <c r="C6755" s="21" t="n">
        <v>46107</v>
      </c>
      <c r="D6755" s="17" t="s">
        <v>706</v>
      </c>
      <c r="E6755" s="17" t="s">
        <v>108</v>
      </c>
      <c r="F6755" s="17" t="s">
        <v>1490</v>
      </c>
      <c r="G6755" s="17" t="s">
        <v>60</v>
      </c>
      <c r="H6755" s="17" t="s">
        <v>1540</v>
      </c>
      <c r="I6755" s="17" t="s">
        <v>1541</v>
      </c>
      <c r="J6755" s="17" t="n">
        <v>1</v>
      </c>
      <c r="K6755" s="15" t="n">
        <v>265.9</v>
      </c>
      <c r="L6755" s="22" t="n">
        <v>0.05</v>
      </c>
      <c r="M6755" s="15" t="n">
        <v>0</v>
      </c>
      <c r="N6755" s="15" t="n">
        <f aca="false">J6755*K6755</f>
        <v>265.9</v>
      </c>
      <c r="O6755" s="15" t="n">
        <f aca="false">N6755*L6755</f>
        <v>13.295</v>
      </c>
      <c r="P6755" s="15" t="n">
        <f aca="false">N6755-O6755</f>
        <v>252.605</v>
      </c>
      <c r="Q6755" s="15" t="n">
        <f aca="false">J6755*INDEX(dProdutos!$F$2:$F$47,MATCH(E6755,dProdutos!$A$2:$A$47,0))</f>
        <v>155.62</v>
      </c>
      <c r="R6755" s="15" t="n">
        <f aca="false">IF(I6755="Cancelado",0,P6755-Q6755)</f>
        <v>96.985</v>
      </c>
      <c r="S6755" s="17" t="str">
        <f aca="false">INDEX(dProdutos!$D$2:$D$47,MATCH(E6755,dProdutos!$A$2:$A$47,0))</f>
        <v>Moda Masculina</v>
      </c>
    </row>
    <row r="6756" customFormat="false" ht="15" hidden="false" customHeight="false" outlineLevel="0" collapsed="false">
      <c r="A6756" s="17" t="s">
        <v>5644</v>
      </c>
      <c r="B6756" s="17" t="n">
        <v>2</v>
      </c>
      <c r="C6756" s="21" t="n">
        <v>46107</v>
      </c>
      <c r="D6756" s="17" t="s">
        <v>706</v>
      </c>
      <c r="E6756" s="17" t="s">
        <v>153</v>
      </c>
      <c r="F6756" s="17" t="s">
        <v>1490</v>
      </c>
      <c r="G6756" s="17" t="s">
        <v>60</v>
      </c>
      <c r="H6756" s="17" t="s">
        <v>1540</v>
      </c>
      <c r="I6756" s="17" t="s">
        <v>1541</v>
      </c>
      <c r="J6756" s="17" t="n">
        <v>1</v>
      </c>
      <c r="K6756" s="15" t="n">
        <v>165.9</v>
      </c>
      <c r="L6756" s="22" t="n">
        <v>0</v>
      </c>
      <c r="M6756" s="15" t="n">
        <v>0</v>
      </c>
      <c r="N6756" s="15" t="n">
        <f aca="false">J6756*K6756</f>
        <v>165.9</v>
      </c>
      <c r="O6756" s="15" t="n">
        <f aca="false">N6756*L6756</f>
        <v>0</v>
      </c>
      <c r="P6756" s="15" t="n">
        <f aca="false">N6756-O6756</f>
        <v>165.9</v>
      </c>
      <c r="Q6756" s="15" t="n">
        <f aca="false">J6756*INDEX(dProdutos!$F$2:$F$47,MATCH(E6756,dProdutos!$A$2:$A$47,0))</f>
        <v>67.28</v>
      </c>
      <c r="R6756" s="15" t="n">
        <f aca="false">IF(I6756="Cancelado",0,P6756-Q6756)</f>
        <v>98.62</v>
      </c>
      <c r="S6756" s="17" t="str">
        <f aca="false">INDEX(dProdutos!$D$2:$D$47,MATCH(E6756,dProdutos!$A$2:$A$47,0))</f>
        <v>Acessórios</v>
      </c>
    </row>
    <row r="6757" customFormat="false" ht="15" hidden="false" customHeight="false" outlineLevel="0" collapsed="false">
      <c r="A6757" s="17" t="s">
        <v>5645</v>
      </c>
      <c r="B6757" s="17" t="n">
        <v>1</v>
      </c>
      <c r="C6757" s="21" t="n">
        <v>46107</v>
      </c>
      <c r="D6757" s="17" t="s">
        <v>1316</v>
      </c>
      <c r="E6757" s="17" t="s">
        <v>95</v>
      </c>
      <c r="F6757" s="17" t="s">
        <v>1490</v>
      </c>
      <c r="G6757" s="17" t="s">
        <v>61</v>
      </c>
      <c r="H6757" s="17" t="s">
        <v>1537</v>
      </c>
      <c r="I6757" s="17" t="s">
        <v>1524</v>
      </c>
      <c r="J6757" s="17" t="n">
        <v>3</v>
      </c>
      <c r="K6757" s="15" t="n">
        <v>77.9</v>
      </c>
      <c r="L6757" s="22" t="n">
        <v>0.1</v>
      </c>
      <c r="M6757" s="15" t="n">
        <v>12.13</v>
      </c>
      <c r="N6757" s="15" t="n">
        <f aca="false">J6757*K6757</f>
        <v>233.7</v>
      </c>
      <c r="O6757" s="15" t="n">
        <f aca="false">N6757*L6757</f>
        <v>23.37</v>
      </c>
      <c r="P6757" s="15" t="n">
        <f aca="false">N6757-O6757</f>
        <v>210.33</v>
      </c>
      <c r="Q6757" s="15" t="n">
        <f aca="false">J6757*INDEX(dProdutos!$F$2:$F$47,MATCH(E6757,dProdutos!$A$2:$A$47,0))</f>
        <v>110.13</v>
      </c>
      <c r="R6757" s="15" t="n">
        <f aca="false">IF(I6757="Cancelado",0,P6757-Q6757)</f>
        <v>100.2</v>
      </c>
      <c r="S6757" s="17" t="str">
        <f aca="false">INDEX(dProdutos!$D$2:$D$47,MATCH(E6757,dProdutos!$A$2:$A$47,0))</f>
        <v>Moda Feminina</v>
      </c>
    </row>
    <row r="6758" customFormat="false" ht="15" hidden="false" customHeight="false" outlineLevel="0" collapsed="false">
      <c r="A6758" s="17" t="s">
        <v>5645</v>
      </c>
      <c r="B6758" s="17" t="n">
        <v>2</v>
      </c>
      <c r="C6758" s="21" t="n">
        <v>46107</v>
      </c>
      <c r="D6758" s="17" t="s">
        <v>1316</v>
      </c>
      <c r="E6758" s="17" t="s">
        <v>192</v>
      </c>
      <c r="F6758" s="17" t="s">
        <v>1490</v>
      </c>
      <c r="G6758" s="17" t="s">
        <v>61</v>
      </c>
      <c r="H6758" s="17" t="s">
        <v>1537</v>
      </c>
      <c r="I6758" s="17" t="s">
        <v>1524</v>
      </c>
      <c r="J6758" s="17" t="n">
        <v>1</v>
      </c>
      <c r="K6758" s="15" t="n">
        <v>245.9</v>
      </c>
      <c r="L6758" s="22" t="n">
        <v>0</v>
      </c>
      <c r="M6758" s="15" t="n">
        <v>0</v>
      </c>
      <c r="N6758" s="15" t="n">
        <f aca="false">J6758*K6758</f>
        <v>245.9</v>
      </c>
      <c r="O6758" s="15" t="n">
        <f aca="false">N6758*L6758</f>
        <v>0</v>
      </c>
      <c r="P6758" s="15" t="n">
        <f aca="false">N6758-O6758</f>
        <v>245.9</v>
      </c>
      <c r="Q6758" s="15" t="n">
        <f aca="false">J6758*INDEX(dProdutos!$F$2:$F$47,MATCH(E6758,dProdutos!$A$2:$A$47,0))</f>
        <v>107.78</v>
      </c>
      <c r="R6758" s="15" t="n">
        <f aca="false">IF(I6758="Cancelado",0,P6758-Q6758)</f>
        <v>138.12</v>
      </c>
      <c r="S6758" s="17" t="str">
        <f aca="false">INDEX(dProdutos!$D$2:$D$47,MATCH(E6758,dProdutos!$A$2:$A$47,0))</f>
        <v>Eletrônicos</v>
      </c>
    </row>
    <row r="6759" customFormat="false" ht="15" hidden="false" customHeight="false" outlineLevel="0" collapsed="false">
      <c r="A6759" s="17" t="s">
        <v>5646</v>
      </c>
      <c r="B6759" s="17" t="n">
        <v>1</v>
      </c>
      <c r="C6759" s="21" t="n">
        <v>46107</v>
      </c>
      <c r="D6759" s="17" t="s">
        <v>1057</v>
      </c>
      <c r="E6759" s="17" t="s">
        <v>144</v>
      </c>
      <c r="F6759" s="17" t="s">
        <v>1487</v>
      </c>
      <c r="G6759" s="17" t="s">
        <v>59</v>
      </c>
      <c r="H6759" s="17" t="s">
        <v>1527</v>
      </c>
      <c r="I6759" s="17" t="s">
        <v>1531</v>
      </c>
      <c r="J6759" s="17" t="n">
        <v>1</v>
      </c>
      <c r="K6759" s="15" t="n">
        <v>260.9</v>
      </c>
      <c r="L6759" s="22" t="n">
        <v>0</v>
      </c>
      <c r="M6759" s="15" t="n">
        <v>16.03</v>
      </c>
      <c r="N6759" s="15" t="n">
        <f aca="false">J6759*K6759</f>
        <v>260.9</v>
      </c>
      <c r="O6759" s="15" t="n">
        <f aca="false">N6759*L6759</f>
        <v>0</v>
      </c>
      <c r="P6759" s="15" t="n">
        <f aca="false">N6759-O6759</f>
        <v>260.9</v>
      </c>
      <c r="Q6759" s="15" t="n">
        <f aca="false">J6759*INDEX(dProdutos!$F$2:$F$47,MATCH(E6759,dProdutos!$A$2:$A$47,0))</f>
        <v>99.86</v>
      </c>
      <c r="R6759" s="15" t="n">
        <f aca="false">IF(I6759="Cancelado",0,P6759-Q6759)</f>
        <v>0</v>
      </c>
      <c r="S6759" s="17" t="str">
        <f aca="false">INDEX(dProdutos!$D$2:$D$47,MATCH(E6759,dProdutos!$A$2:$A$47,0))</f>
        <v>Acessórios</v>
      </c>
    </row>
    <row r="6760" customFormat="false" ht="15" hidden="false" customHeight="false" outlineLevel="0" collapsed="false">
      <c r="A6760" s="17" t="s">
        <v>5647</v>
      </c>
      <c r="B6760" s="17" t="n">
        <v>1</v>
      </c>
      <c r="C6760" s="21" t="n">
        <v>46107</v>
      </c>
      <c r="D6760" s="17" t="s">
        <v>1066</v>
      </c>
      <c r="E6760" s="17" t="s">
        <v>114</v>
      </c>
      <c r="F6760" s="17" t="s">
        <v>1499</v>
      </c>
      <c r="G6760" s="17" t="s">
        <v>62</v>
      </c>
      <c r="H6760" s="17" t="s">
        <v>1537</v>
      </c>
      <c r="I6760" s="17" t="s">
        <v>1524</v>
      </c>
      <c r="J6760" s="17" t="n">
        <v>2</v>
      </c>
      <c r="K6760" s="15" t="n">
        <v>202.9</v>
      </c>
      <c r="L6760" s="22" t="n">
        <v>0</v>
      </c>
      <c r="M6760" s="15" t="n">
        <v>0</v>
      </c>
      <c r="N6760" s="15" t="n">
        <f aca="false">J6760*K6760</f>
        <v>405.8</v>
      </c>
      <c r="O6760" s="15" t="n">
        <f aca="false">N6760*L6760</f>
        <v>0</v>
      </c>
      <c r="P6760" s="15" t="n">
        <f aca="false">N6760-O6760</f>
        <v>405.8</v>
      </c>
      <c r="Q6760" s="15" t="n">
        <f aca="false">J6760*INDEX(dProdutos!$F$2:$F$47,MATCH(E6760,dProdutos!$A$2:$A$47,0))</f>
        <v>220.78</v>
      </c>
      <c r="R6760" s="15" t="n">
        <f aca="false">IF(I6760="Cancelado",0,P6760-Q6760)</f>
        <v>185.02</v>
      </c>
      <c r="S6760" s="17" t="str">
        <f aca="false">INDEX(dProdutos!$D$2:$D$47,MATCH(E6760,dProdutos!$A$2:$A$47,0))</f>
        <v>Moda Masculina</v>
      </c>
    </row>
    <row r="6761" customFormat="false" ht="15" hidden="false" customHeight="false" outlineLevel="0" collapsed="false">
      <c r="A6761" s="17" t="s">
        <v>5647</v>
      </c>
      <c r="B6761" s="17" t="n">
        <v>2</v>
      </c>
      <c r="C6761" s="21" t="n">
        <v>46107</v>
      </c>
      <c r="D6761" s="17" t="s">
        <v>1066</v>
      </c>
      <c r="E6761" s="17" t="s">
        <v>88</v>
      </c>
      <c r="F6761" s="17" t="s">
        <v>1499</v>
      </c>
      <c r="G6761" s="17" t="s">
        <v>62</v>
      </c>
      <c r="H6761" s="17" t="s">
        <v>1537</v>
      </c>
      <c r="I6761" s="17" t="s">
        <v>1524</v>
      </c>
      <c r="J6761" s="17" t="n">
        <v>2</v>
      </c>
      <c r="K6761" s="15" t="n">
        <v>170.9</v>
      </c>
      <c r="L6761" s="22" t="n">
        <v>0.15</v>
      </c>
      <c r="M6761" s="15" t="n">
        <v>0</v>
      </c>
      <c r="N6761" s="15" t="n">
        <f aca="false">J6761*K6761</f>
        <v>341.8</v>
      </c>
      <c r="O6761" s="15" t="n">
        <f aca="false">N6761*L6761</f>
        <v>51.27</v>
      </c>
      <c r="P6761" s="15" t="n">
        <f aca="false">N6761-O6761</f>
        <v>290.53</v>
      </c>
      <c r="Q6761" s="15" t="n">
        <f aca="false">J6761*INDEX(dProdutos!$F$2:$F$47,MATCH(E6761,dProdutos!$A$2:$A$47,0))</f>
        <v>196.28</v>
      </c>
      <c r="R6761" s="15" t="n">
        <f aca="false">IF(I6761="Cancelado",0,P6761-Q6761)</f>
        <v>94.25</v>
      </c>
      <c r="S6761" s="17" t="str">
        <f aca="false">INDEX(dProdutos!$D$2:$D$47,MATCH(E6761,dProdutos!$A$2:$A$47,0))</f>
        <v>Moda Feminina</v>
      </c>
    </row>
    <row r="6762" customFormat="false" ht="15" hidden="false" customHeight="false" outlineLevel="0" collapsed="false">
      <c r="A6762" s="17" t="s">
        <v>5647</v>
      </c>
      <c r="B6762" s="17" t="n">
        <v>3</v>
      </c>
      <c r="C6762" s="21" t="n">
        <v>46107</v>
      </c>
      <c r="D6762" s="17" t="s">
        <v>1066</v>
      </c>
      <c r="E6762" s="17" t="s">
        <v>141</v>
      </c>
      <c r="F6762" s="17" t="s">
        <v>1499</v>
      </c>
      <c r="G6762" s="17" t="s">
        <v>62</v>
      </c>
      <c r="H6762" s="17" t="s">
        <v>1537</v>
      </c>
      <c r="I6762" s="17" t="s">
        <v>1524</v>
      </c>
      <c r="J6762" s="17" t="n">
        <v>1</v>
      </c>
      <c r="K6762" s="15" t="n">
        <v>131.9</v>
      </c>
      <c r="L6762" s="22" t="n">
        <v>0.15</v>
      </c>
      <c r="M6762" s="15" t="n">
        <v>0</v>
      </c>
      <c r="N6762" s="15" t="n">
        <f aca="false">J6762*K6762</f>
        <v>131.9</v>
      </c>
      <c r="O6762" s="15" t="n">
        <f aca="false">N6762*L6762</f>
        <v>19.785</v>
      </c>
      <c r="P6762" s="15" t="n">
        <f aca="false">N6762-O6762</f>
        <v>112.115</v>
      </c>
      <c r="Q6762" s="15" t="n">
        <f aca="false">J6762*INDEX(dProdutos!$F$2:$F$47,MATCH(E6762,dProdutos!$A$2:$A$47,0))</f>
        <v>81.66</v>
      </c>
      <c r="R6762" s="15" t="n">
        <f aca="false">IF(I6762="Cancelado",0,P6762-Q6762)</f>
        <v>30.455</v>
      </c>
      <c r="S6762" s="17" t="str">
        <f aca="false">INDEX(dProdutos!$D$2:$D$47,MATCH(E6762,dProdutos!$A$2:$A$47,0))</f>
        <v>Acessórios</v>
      </c>
    </row>
    <row r="6763" customFormat="false" ht="15" hidden="false" customHeight="false" outlineLevel="0" collapsed="false">
      <c r="A6763" s="17" t="s">
        <v>5647</v>
      </c>
      <c r="B6763" s="17" t="n">
        <v>4</v>
      </c>
      <c r="C6763" s="21" t="n">
        <v>46107</v>
      </c>
      <c r="D6763" s="17" t="s">
        <v>1066</v>
      </c>
      <c r="E6763" s="17" t="s">
        <v>129</v>
      </c>
      <c r="F6763" s="17" t="s">
        <v>1499</v>
      </c>
      <c r="G6763" s="17" t="s">
        <v>62</v>
      </c>
      <c r="H6763" s="17" t="s">
        <v>1537</v>
      </c>
      <c r="I6763" s="17" t="s">
        <v>1524</v>
      </c>
      <c r="J6763" s="17" t="n">
        <v>1</v>
      </c>
      <c r="K6763" s="15" t="n">
        <v>105.9</v>
      </c>
      <c r="L6763" s="22" t="n">
        <v>0</v>
      </c>
      <c r="M6763" s="15" t="n">
        <v>0</v>
      </c>
      <c r="N6763" s="15" t="n">
        <f aca="false">J6763*K6763</f>
        <v>105.9</v>
      </c>
      <c r="O6763" s="15" t="n">
        <f aca="false">N6763*L6763</f>
        <v>0</v>
      </c>
      <c r="P6763" s="15" t="n">
        <f aca="false">N6763-O6763</f>
        <v>105.9</v>
      </c>
      <c r="Q6763" s="15" t="n">
        <f aca="false">J6763*INDEX(dProdutos!$F$2:$F$47,MATCH(E6763,dProdutos!$A$2:$A$47,0))</f>
        <v>43.79</v>
      </c>
      <c r="R6763" s="15" t="n">
        <f aca="false">IF(I6763="Cancelado",0,P6763-Q6763)</f>
        <v>62.11</v>
      </c>
      <c r="S6763" s="17" t="str">
        <f aca="false">INDEX(dProdutos!$D$2:$D$47,MATCH(E6763,dProdutos!$A$2:$A$47,0))</f>
        <v>Calçados</v>
      </c>
    </row>
    <row r="6764" customFormat="false" ht="15" hidden="false" customHeight="false" outlineLevel="0" collapsed="false">
      <c r="A6764" s="17" t="s">
        <v>5648</v>
      </c>
      <c r="B6764" s="17" t="n">
        <v>1</v>
      </c>
      <c r="C6764" s="21" t="n">
        <v>46108</v>
      </c>
      <c r="D6764" s="17" t="s">
        <v>851</v>
      </c>
      <c r="E6764" s="17" t="s">
        <v>105</v>
      </c>
      <c r="F6764" s="17" t="s">
        <v>1493</v>
      </c>
      <c r="G6764" s="17" t="s">
        <v>59</v>
      </c>
      <c r="H6764" s="17" t="s">
        <v>1527</v>
      </c>
      <c r="I6764" s="17" t="s">
        <v>1524</v>
      </c>
      <c r="J6764" s="17" t="n">
        <v>1</v>
      </c>
      <c r="K6764" s="15" t="n">
        <v>175.9</v>
      </c>
      <c r="L6764" s="22" t="n">
        <v>0</v>
      </c>
      <c r="M6764" s="15" t="n">
        <v>34.61</v>
      </c>
      <c r="N6764" s="15" t="n">
        <f aca="false">J6764*K6764</f>
        <v>175.9</v>
      </c>
      <c r="O6764" s="15" t="n">
        <f aca="false">N6764*L6764</f>
        <v>0</v>
      </c>
      <c r="P6764" s="15" t="n">
        <f aca="false">N6764-O6764</f>
        <v>175.9</v>
      </c>
      <c r="Q6764" s="15" t="n">
        <f aca="false">J6764*INDEX(dProdutos!$F$2:$F$47,MATCH(E6764,dProdutos!$A$2:$A$47,0))</f>
        <v>96.59</v>
      </c>
      <c r="R6764" s="15" t="n">
        <f aca="false">IF(I6764="Cancelado",0,P6764-Q6764)</f>
        <v>79.31</v>
      </c>
      <c r="S6764" s="17" t="str">
        <f aca="false">INDEX(dProdutos!$D$2:$D$47,MATCH(E6764,dProdutos!$A$2:$A$47,0))</f>
        <v>Moda Masculina</v>
      </c>
    </row>
    <row r="6765" customFormat="false" ht="15" hidden="false" customHeight="false" outlineLevel="0" collapsed="false">
      <c r="A6765" s="17" t="s">
        <v>5649</v>
      </c>
      <c r="B6765" s="17" t="n">
        <v>1</v>
      </c>
      <c r="C6765" s="21" t="n">
        <v>46108</v>
      </c>
      <c r="D6765" s="17" t="s">
        <v>1196</v>
      </c>
      <c r="E6765" s="17" t="s">
        <v>88</v>
      </c>
      <c r="F6765" s="17" t="s">
        <v>1493</v>
      </c>
      <c r="G6765" s="17" t="s">
        <v>60</v>
      </c>
      <c r="H6765" s="17" t="s">
        <v>1523</v>
      </c>
      <c r="I6765" s="17" t="s">
        <v>1524</v>
      </c>
      <c r="J6765" s="17" t="n">
        <v>1</v>
      </c>
      <c r="K6765" s="15" t="n">
        <v>170.9</v>
      </c>
      <c r="L6765" s="22" t="n">
        <v>0.15</v>
      </c>
      <c r="M6765" s="15" t="n">
        <v>0</v>
      </c>
      <c r="N6765" s="15" t="n">
        <f aca="false">J6765*K6765</f>
        <v>170.9</v>
      </c>
      <c r="O6765" s="15" t="n">
        <f aca="false">N6765*L6765</f>
        <v>25.635</v>
      </c>
      <c r="P6765" s="15" t="n">
        <f aca="false">N6765-O6765</f>
        <v>145.265</v>
      </c>
      <c r="Q6765" s="15" t="n">
        <f aca="false">J6765*INDEX(dProdutos!$F$2:$F$47,MATCH(E6765,dProdutos!$A$2:$A$47,0))</f>
        <v>98.14</v>
      </c>
      <c r="R6765" s="15" t="n">
        <f aca="false">IF(I6765="Cancelado",0,P6765-Q6765)</f>
        <v>47.125</v>
      </c>
      <c r="S6765" s="17" t="str">
        <f aca="false">INDEX(dProdutos!$D$2:$D$47,MATCH(E6765,dProdutos!$A$2:$A$47,0))</f>
        <v>Moda Feminina</v>
      </c>
    </row>
    <row r="6766" customFormat="false" ht="15" hidden="false" customHeight="false" outlineLevel="0" collapsed="false">
      <c r="A6766" s="17" t="s">
        <v>5650</v>
      </c>
      <c r="B6766" s="17" t="n">
        <v>1</v>
      </c>
      <c r="C6766" s="21" t="n">
        <v>46108</v>
      </c>
      <c r="D6766" s="17" t="s">
        <v>327</v>
      </c>
      <c r="E6766" s="17" t="s">
        <v>105</v>
      </c>
      <c r="F6766" s="17" t="s">
        <v>1487</v>
      </c>
      <c r="G6766" s="17" t="s">
        <v>60</v>
      </c>
      <c r="H6766" s="17" t="s">
        <v>1537</v>
      </c>
      <c r="I6766" s="17" t="s">
        <v>1541</v>
      </c>
      <c r="J6766" s="17" t="n">
        <v>1</v>
      </c>
      <c r="K6766" s="15" t="n">
        <v>175.9</v>
      </c>
      <c r="L6766" s="22" t="n">
        <v>0</v>
      </c>
      <c r="M6766" s="15" t="n">
        <v>16.36</v>
      </c>
      <c r="N6766" s="15" t="n">
        <f aca="false">J6766*K6766</f>
        <v>175.9</v>
      </c>
      <c r="O6766" s="15" t="n">
        <f aca="false">N6766*L6766</f>
        <v>0</v>
      </c>
      <c r="P6766" s="15" t="n">
        <f aca="false">N6766-O6766</f>
        <v>175.9</v>
      </c>
      <c r="Q6766" s="15" t="n">
        <f aca="false">J6766*INDEX(dProdutos!$F$2:$F$47,MATCH(E6766,dProdutos!$A$2:$A$47,0))</f>
        <v>96.59</v>
      </c>
      <c r="R6766" s="15" t="n">
        <f aca="false">IF(I6766="Cancelado",0,P6766-Q6766)</f>
        <v>79.31</v>
      </c>
      <c r="S6766" s="17" t="str">
        <f aca="false">INDEX(dProdutos!$D$2:$D$47,MATCH(E6766,dProdutos!$A$2:$A$47,0))</f>
        <v>Moda Masculina</v>
      </c>
    </row>
    <row r="6767" customFormat="false" ht="15" hidden="false" customHeight="false" outlineLevel="0" collapsed="false">
      <c r="A6767" s="17" t="s">
        <v>5651</v>
      </c>
      <c r="B6767" s="17" t="n">
        <v>1</v>
      </c>
      <c r="C6767" s="21" t="n">
        <v>46108</v>
      </c>
      <c r="D6767" s="17" t="s">
        <v>741</v>
      </c>
      <c r="E6767" s="17" t="s">
        <v>95</v>
      </c>
      <c r="F6767" s="17" t="s">
        <v>1503</v>
      </c>
      <c r="G6767" s="17" t="s">
        <v>59</v>
      </c>
      <c r="H6767" s="17" t="s">
        <v>1537</v>
      </c>
      <c r="I6767" s="17" t="s">
        <v>1524</v>
      </c>
      <c r="J6767" s="17" t="n">
        <v>1</v>
      </c>
      <c r="K6767" s="15" t="n">
        <v>77.9</v>
      </c>
      <c r="L6767" s="22" t="n">
        <v>0</v>
      </c>
      <c r="M6767" s="15" t="n">
        <v>0</v>
      </c>
      <c r="N6767" s="15" t="n">
        <f aca="false">J6767*K6767</f>
        <v>77.9</v>
      </c>
      <c r="O6767" s="15" t="n">
        <f aca="false">N6767*L6767</f>
        <v>0</v>
      </c>
      <c r="P6767" s="15" t="n">
        <f aca="false">N6767-O6767</f>
        <v>77.9</v>
      </c>
      <c r="Q6767" s="15" t="n">
        <f aca="false">J6767*INDEX(dProdutos!$F$2:$F$47,MATCH(E6767,dProdutos!$A$2:$A$47,0))</f>
        <v>36.71</v>
      </c>
      <c r="R6767" s="15" t="n">
        <f aca="false">IF(I6767="Cancelado",0,P6767-Q6767)</f>
        <v>41.19</v>
      </c>
      <c r="S6767" s="17" t="str">
        <f aca="false">INDEX(dProdutos!$D$2:$D$47,MATCH(E6767,dProdutos!$A$2:$A$47,0))</f>
        <v>Moda Feminina</v>
      </c>
    </row>
    <row r="6768" customFormat="false" ht="15" hidden="false" customHeight="false" outlineLevel="0" collapsed="false">
      <c r="A6768" s="17" t="s">
        <v>5652</v>
      </c>
      <c r="B6768" s="17" t="n">
        <v>1</v>
      </c>
      <c r="C6768" s="21" t="n">
        <v>46108</v>
      </c>
      <c r="D6768" s="17" t="s">
        <v>1383</v>
      </c>
      <c r="E6768" s="17" t="s">
        <v>105</v>
      </c>
      <c r="F6768" s="17" t="s">
        <v>1490</v>
      </c>
      <c r="G6768" s="17" t="s">
        <v>64</v>
      </c>
      <c r="H6768" s="17" t="s">
        <v>1523</v>
      </c>
      <c r="I6768" s="17" t="s">
        <v>1524</v>
      </c>
      <c r="J6768" s="17" t="n">
        <v>1</v>
      </c>
      <c r="K6768" s="15" t="n">
        <v>175.9</v>
      </c>
      <c r="L6768" s="22" t="n">
        <v>0.1</v>
      </c>
      <c r="M6768" s="15" t="n">
        <v>18.58</v>
      </c>
      <c r="N6768" s="15" t="n">
        <f aca="false">J6768*K6768</f>
        <v>175.9</v>
      </c>
      <c r="O6768" s="15" t="n">
        <f aca="false">N6768*L6768</f>
        <v>17.59</v>
      </c>
      <c r="P6768" s="15" t="n">
        <f aca="false">N6768-O6768</f>
        <v>158.31</v>
      </c>
      <c r="Q6768" s="15" t="n">
        <f aca="false">J6768*INDEX(dProdutos!$F$2:$F$47,MATCH(E6768,dProdutos!$A$2:$A$47,0))</f>
        <v>96.59</v>
      </c>
      <c r="R6768" s="15" t="n">
        <f aca="false">IF(I6768="Cancelado",0,P6768-Q6768)</f>
        <v>61.72</v>
      </c>
      <c r="S6768" s="17" t="str">
        <f aca="false">INDEX(dProdutos!$D$2:$D$47,MATCH(E6768,dProdutos!$A$2:$A$47,0))</f>
        <v>Moda Masculina</v>
      </c>
    </row>
    <row r="6769" customFormat="false" ht="15" hidden="false" customHeight="false" outlineLevel="0" collapsed="false">
      <c r="A6769" s="17" t="s">
        <v>5653</v>
      </c>
      <c r="B6769" s="17" t="n">
        <v>1</v>
      </c>
      <c r="C6769" s="21" t="n">
        <v>46108</v>
      </c>
      <c r="D6769" s="17" t="s">
        <v>1295</v>
      </c>
      <c r="E6769" s="17" t="s">
        <v>117</v>
      </c>
      <c r="F6769" s="17" t="s">
        <v>1499</v>
      </c>
      <c r="G6769" s="17" t="s">
        <v>63</v>
      </c>
      <c r="H6769" s="17" t="s">
        <v>1523</v>
      </c>
      <c r="I6769" s="17" t="s">
        <v>1524</v>
      </c>
      <c r="J6769" s="17" t="n">
        <v>2</v>
      </c>
      <c r="K6769" s="15" t="n">
        <v>166.9</v>
      </c>
      <c r="L6769" s="22" t="n">
        <v>0.05</v>
      </c>
      <c r="M6769" s="15" t="n">
        <v>0</v>
      </c>
      <c r="N6769" s="15" t="n">
        <f aca="false">J6769*K6769</f>
        <v>333.8</v>
      </c>
      <c r="O6769" s="15" t="n">
        <f aca="false">N6769*L6769</f>
        <v>16.69</v>
      </c>
      <c r="P6769" s="15" t="n">
        <f aca="false">N6769-O6769</f>
        <v>317.11</v>
      </c>
      <c r="Q6769" s="15" t="n">
        <f aca="false">J6769*INDEX(dProdutos!$F$2:$F$47,MATCH(E6769,dProdutos!$A$2:$A$47,0))</f>
        <v>146.46</v>
      </c>
      <c r="R6769" s="15" t="n">
        <f aca="false">IF(I6769="Cancelado",0,P6769-Q6769)</f>
        <v>170.65</v>
      </c>
      <c r="S6769" s="17" t="str">
        <f aca="false">INDEX(dProdutos!$D$2:$D$47,MATCH(E6769,dProdutos!$A$2:$A$47,0))</f>
        <v>Moda Masculina</v>
      </c>
    </row>
    <row r="6770" customFormat="false" ht="15" hidden="false" customHeight="false" outlineLevel="0" collapsed="false">
      <c r="A6770" s="17" t="s">
        <v>5653</v>
      </c>
      <c r="B6770" s="17" t="n">
        <v>2</v>
      </c>
      <c r="C6770" s="21" t="n">
        <v>46108</v>
      </c>
      <c r="D6770" s="17" t="s">
        <v>1295</v>
      </c>
      <c r="E6770" s="17" t="s">
        <v>98</v>
      </c>
      <c r="F6770" s="17" t="s">
        <v>1499</v>
      </c>
      <c r="G6770" s="17" t="s">
        <v>63</v>
      </c>
      <c r="H6770" s="17" t="s">
        <v>1523</v>
      </c>
      <c r="I6770" s="17" t="s">
        <v>1524</v>
      </c>
      <c r="J6770" s="17" t="n">
        <v>2</v>
      </c>
      <c r="K6770" s="15" t="n">
        <v>108.9</v>
      </c>
      <c r="L6770" s="22" t="n">
        <v>0</v>
      </c>
      <c r="M6770" s="15" t="n">
        <v>0</v>
      </c>
      <c r="N6770" s="15" t="n">
        <f aca="false">J6770*K6770</f>
        <v>217.8</v>
      </c>
      <c r="O6770" s="15" t="n">
        <f aca="false">N6770*L6770</f>
        <v>0</v>
      </c>
      <c r="P6770" s="15" t="n">
        <f aca="false">N6770-O6770</f>
        <v>217.8</v>
      </c>
      <c r="Q6770" s="15" t="n">
        <f aca="false">J6770*INDEX(dProdutos!$F$2:$F$47,MATCH(E6770,dProdutos!$A$2:$A$47,0))</f>
        <v>85.04</v>
      </c>
      <c r="R6770" s="15" t="n">
        <f aca="false">IF(I6770="Cancelado",0,P6770-Q6770)</f>
        <v>132.76</v>
      </c>
      <c r="S6770" s="17" t="str">
        <f aca="false">INDEX(dProdutos!$D$2:$D$47,MATCH(E6770,dProdutos!$A$2:$A$47,0))</f>
        <v>Moda Feminina</v>
      </c>
    </row>
    <row r="6771" customFormat="false" ht="15" hidden="false" customHeight="false" outlineLevel="0" collapsed="false">
      <c r="A6771" s="17" t="s">
        <v>5654</v>
      </c>
      <c r="B6771" s="17" t="n">
        <v>1</v>
      </c>
      <c r="C6771" s="21" t="n">
        <v>46109</v>
      </c>
      <c r="D6771" s="17" t="s">
        <v>1006</v>
      </c>
      <c r="E6771" s="17" t="s">
        <v>150</v>
      </c>
      <c r="F6771" s="17" t="s">
        <v>1499</v>
      </c>
      <c r="G6771" s="17" t="s">
        <v>62</v>
      </c>
      <c r="H6771" s="17" t="s">
        <v>1537</v>
      </c>
      <c r="I6771" s="17" t="s">
        <v>1524</v>
      </c>
      <c r="J6771" s="17" t="n">
        <v>1</v>
      </c>
      <c r="K6771" s="15" t="n">
        <v>71.9</v>
      </c>
      <c r="L6771" s="22" t="n">
        <v>0.1</v>
      </c>
      <c r="M6771" s="15" t="n">
        <v>22.47</v>
      </c>
      <c r="N6771" s="15" t="n">
        <f aca="false">J6771*K6771</f>
        <v>71.9</v>
      </c>
      <c r="O6771" s="15" t="n">
        <f aca="false">N6771*L6771</f>
        <v>7.19</v>
      </c>
      <c r="P6771" s="15" t="n">
        <f aca="false">N6771-O6771</f>
        <v>64.71</v>
      </c>
      <c r="Q6771" s="15" t="n">
        <f aca="false">J6771*INDEX(dProdutos!$F$2:$F$47,MATCH(E6771,dProdutos!$A$2:$A$47,0))</f>
        <v>27.38</v>
      </c>
      <c r="R6771" s="15" t="n">
        <f aca="false">IF(I6771="Cancelado",0,P6771-Q6771)</f>
        <v>37.33</v>
      </c>
      <c r="S6771" s="17" t="str">
        <f aca="false">INDEX(dProdutos!$D$2:$D$47,MATCH(E6771,dProdutos!$A$2:$A$47,0))</f>
        <v>Acessórios</v>
      </c>
    </row>
    <row r="6772" customFormat="false" ht="15" hidden="false" customHeight="false" outlineLevel="0" collapsed="false">
      <c r="A6772" s="17" t="s">
        <v>5654</v>
      </c>
      <c r="B6772" s="17" t="n">
        <v>2</v>
      </c>
      <c r="C6772" s="21" t="n">
        <v>46109</v>
      </c>
      <c r="D6772" s="17" t="s">
        <v>1006</v>
      </c>
      <c r="E6772" s="17" t="s">
        <v>204</v>
      </c>
      <c r="F6772" s="17" t="s">
        <v>1499</v>
      </c>
      <c r="G6772" s="17" t="s">
        <v>62</v>
      </c>
      <c r="H6772" s="17" t="s">
        <v>1537</v>
      </c>
      <c r="I6772" s="17" t="s">
        <v>1524</v>
      </c>
      <c r="J6772" s="17" t="n">
        <v>2</v>
      </c>
      <c r="K6772" s="15" t="n">
        <v>64.9</v>
      </c>
      <c r="L6772" s="22" t="n">
        <v>0.05</v>
      </c>
      <c r="M6772" s="15" t="n">
        <v>0</v>
      </c>
      <c r="N6772" s="15" t="n">
        <f aca="false">J6772*K6772</f>
        <v>129.8</v>
      </c>
      <c r="O6772" s="15" t="n">
        <f aca="false">N6772*L6772</f>
        <v>6.49</v>
      </c>
      <c r="P6772" s="15" t="n">
        <f aca="false">N6772-O6772</f>
        <v>123.31</v>
      </c>
      <c r="Q6772" s="15" t="n">
        <f aca="false">J6772*INDEX(dProdutos!$F$2:$F$47,MATCH(E6772,dProdutos!$A$2:$A$47,0))</f>
        <v>55.04</v>
      </c>
      <c r="R6772" s="15" t="n">
        <f aca="false">IF(I6772="Cancelado",0,P6772-Q6772)</f>
        <v>68.27</v>
      </c>
      <c r="S6772" s="17" t="str">
        <f aca="false">INDEX(dProdutos!$D$2:$D$47,MATCH(E6772,dProdutos!$A$2:$A$47,0))</f>
        <v>Beleza</v>
      </c>
    </row>
    <row r="6773" customFormat="false" ht="15" hidden="false" customHeight="false" outlineLevel="0" collapsed="false">
      <c r="A6773" s="17" t="s">
        <v>5655</v>
      </c>
      <c r="B6773" s="17" t="n">
        <v>1</v>
      </c>
      <c r="C6773" s="21" t="n">
        <v>46109</v>
      </c>
      <c r="D6773" s="17" t="s">
        <v>1057</v>
      </c>
      <c r="E6773" s="17" t="s">
        <v>165</v>
      </c>
      <c r="F6773" s="17" t="s">
        <v>1499</v>
      </c>
      <c r="G6773" s="17" t="s">
        <v>62</v>
      </c>
      <c r="H6773" s="17" t="s">
        <v>1540</v>
      </c>
      <c r="I6773" s="17" t="s">
        <v>1524</v>
      </c>
      <c r="J6773" s="17" t="n">
        <v>2</v>
      </c>
      <c r="K6773" s="15" t="n">
        <v>231.9</v>
      </c>
      <c r="L6773" s="22" t="n">
        <v>0.15</v>
      </c>
      <c r="M6773" s="15" t="n">
        <v>12.35</v>
      </c>
      <c r="N6773" s="15" t="n">
        <f aca="false">J6773*K6773</f>
        <v>463.8</v>
      </c>
      <c r="O6773" s="15" t="n">
        <f aca="false">N6773*L6773</f>
        <v>69.57</v>
      </c>
      <c r="P6773" s="15" t="n">
        <f aca="false">N6773-O6773</f>
        <v>394.23</v>
      </c>
      <c r="Q6773" s="15" t="n">
        <f aca="false">J6773*INDEX(dProdutos!$F$2:$F$47,MATCH(E6773,dProdutos!$A$2:$A$47,0))</f>
        <v>281.66</v>
      </c>
      <c r="R6773" s="15" t="n">
        <f aca="false">IF(I6773="Cancelado",0,P6773-Q6773)</f>
        <v>112.57</v>
      </c>
      <c r="S6773" s="17" t="str">
        <f aca="false">INDEX(dProdutos!$D$2:$D$47,MATCH(E6773,dProdutos!$A$2:$A$47,0))</f>
        <v>Casa</v>
      </c>
    </row>
    <row r="6774" customFormat="false" ht="15" hidden="false" customHeight="false" outlineLevel="0" collapsed="false">
      <c r="A6774" s="17" t="s">
        <v>5656</v>
      </c>
      <c r="B6774" s="17" t="n">
        <v>1</v>
      </c>
      <c r="C6774" s="21" t="n">
        <v>46109</v>
      </c>
      <c r="D6774" s="17" t="s">
        <v>1279</v>
      </c>
      <c r="E6774" s="17" t="s">
        <v>102</v>
      </c>
      <c r="F6774" s="17" t="s">
        <v>1490</v>
      </c>
      <c r="G6774" s="17" t="s">
        <v>60</v>
      </c>
      <c r="H6774" s="17" t="s">
        <v>1527</v>
      </c>
      <c r="I6774" s="17" t="s">
        <v>1524</v>
      </c>
      <c r="J6774" s="17" t="n">
        <v>3</v>
      </c>
      <c r="K6774" s="15" t="n">
        <v>65.9</v>
      </c>
      <c r="L6774" s="22" t="n">
        <v>0</v>
      </c>
      <c r="M6774" s="15" t="n">
        <v>0</v>
      </c>
      <c r="N6774" s="15" t="n">
        <f aca="false">J6774*K6774</f>
        <v>197.7</v>
      </c>
      <c r="O6774" s="15" t="n">
        <f aca="false">N6774*L6774</f>
        <v>0</v>
      </c>
      <c r="P6774" s="15" t="n">
        <f aca="false">N6774-O6774</f>
        <v>197.7</v>
      </c>
      <c r="Q6774" s="15" t="n">
        <f aca="false">J6774*INDEX(dProdutos!$F$2:$F$47,MATCH(E6774,dProdutos!$A$2:$A$47,0))</f>
        <v>89.04</v>
      </c>
      <c r="R6774" s="15" t="n">
        <f aca="false">IF(I6774="Cancelado",0,P6774-Q6774)</f>
        <v>108.66</v>
      </c>
      <c r="S6774" s="17" t="str">
        <f aca="false">INDEX(dProdutos!$D$2:$D$47,MATCH(E6774,dProdutos!$A$2:$A$47,0))</f>
        <v>Moda Masculina</v>
      </c>
    </row>
    <row r="6775" customFormat="false" ht="15" hidden="false" customHeight="false" outlineLevel="0" collapsed="false">
      <c r="A6775" s="17" t="s">
        <v>5657</v>
      </c>
      <c r="B6775" s="17" t="n">
        <v>1</v>
      </c>
      <c r="C6775" s="21" t="n">
        <v>46109</v>
      </c>
      <c r="D6775" s="17" t="s">
        <v>634</v>
      </c>
      <c r="E6775" s="17" t="s">
        <v>156</v>
      </c>
      <c r="F6775" s="17" t="s">
        <v>1501</v>
      </c>
      <c r="G6775" s="17" t="s">
        <v>62</v>
      </c>
      <c r="H6775" s="17" t="s">
        <v>1537</v>
      </c>
      <c r="I6775" s="17" t="s">
        <v>1524</v>
      </c>
      <c r="J6775" s="17" t="n">
        <v>1</v>
      </c>
      <c r="K6775" s="15" t="n">
        <v>192.9</v>
      </c>
      <c r="L6775" s="22" t="n">
        <v>0</v>
      </c>
      <c r="M6775" s="15" t="n">
        <v>26.22</v>
      </c>
      <c r="N6775" s="15" t="n">
        <f aca="false">J6775*K6775</f>
        <v>192.9</v>
      </c>
      <c r="O6775" s="15" t="n">
        <f aca="false">N6775*L6775</f>
        <v>0</v>
      </c>
      <c r="P6775" s="15" t="n">
        <f aca="false">N6775-O6775</f>
        <v>192.9</v>
      </c>
      <c r="Q6775" s="15" t="n">
        <f aca="false">J6775*INDEX(dProdutos!$F$2:$F$47,MATCH(E6775,dProdutos!$A$2:$A$47,0))</f>
        <v>80.38</v>
      </c>
      <c r="R6775" s="15" t="n">
        <f aca="false">IF(I6775="Cancelado",0,P6775-Q6775)</f>
        <v>112.52</v>
      </c>
      <c r="S6775" s="17" t="str">
        <f aca="false">INDEX(dProdutos!$D$2:$D$47,MATCH(E6775,dProdutos!$A$2:$A$47,0))</f>
        <v>Acessórios</v>
      </c>
    </row>
    <row r="6776" customFormat="false" ht="15" hidden="false" customHeight="false" outlineLevel="0" collapsed="false">
      <c r="A6776" s="17" t="s">
        <v>5658</v>
      </c>
      <c r="B6776" s="17" t="n">
        <v>1</v>
      </c>
      <c r="C6776" s="21" t="n">
        <v>46109</v>
      </c>
      <c r="D6776" s="17" t="s">
        <v>468</v>
      </c>
      <c r="E6776" s="17" t="s">
        <v>153</v>
      </c>
      <c r="F6776" s="17" t="s">
        <v>1503</v>
      </c>
      <c r="G6776" s="17" t="s">
        <v>59</v>
      </c>
      <c r="H6776" s="17" t="s">
        <v>1527</v>
      </c>
      <c r="I6776" s="17" t="s">
        <v>1524</v>
      </c>
      <c r="J6776" s="17" t="n">
        <v>2</v>
      </c>
      <c r="K6776" s="15" t="n">
        <v>165.9</v>
      </c>
      <c r="L6776" s="22" t="n">
        <v>0</v>
      </c>
      <c r="M6776" s="15" t="n">
        <v>18.64</v>
      </c>
      <c r="N6776" s="15" t="n">
        <f aca="false">J6776*K6776</f>
        <v>331.8</v>
      </c>
      <c r="O6776" s="15" t="n">
        <f aca="false">N6776*L6776</f>
        <v>0</v>
      </c>
      <c r="P6776" s="15" t="n">
        <f aca="false">N6776-O6776</f>
        <v>331.8</v>
      </c>
      <c r="Q6776" s="15" t="n">
        <f aca="false">J6776*INDEX(dProdutos!$F$2:$F$47,MATCH(E6776,dProdutos!$A$2:$A$47,0))</f>
        <v>134.56</v>
      </c>
      <c r="R6776" s="15" t="n">
        <f aca="false">IF(I6776="Cancelado",0,P6776-Q6776)</f>
        <v>197.24</v>
      </c>
      <c r="S6776" s="17" t="str">
        <f aca="false">INDEX(dProdutos!$D$2:$D$47,MATCH(E6776,dProdutos!$A$2:$A$47,0))</f>
        <v>Acessórios</v>
      </c>
    </row>
    <row r="6777" customFormat="false" ht="15" hidden="false" customHeight="false" outlineLevel="0" collapsed="false">
      <c r="A6777" s="17" t="s">
        <v>5659</v>
      </c>
      <c r="B6777" s="17" t="n">
        <v>1</v>
      </c>
      <c r="C6777" s="21" t="n">
        <v>46109</v>
      </c>
      <c r="D6777" s="17" t="s">
        <v>900</v>
      </c>
      <c r="E6777" s="17" t="s">
        <v>195</v>
      </c>
      <c r="F6777" s="17" t="s">
        <v>1497</v>
      </c>
      <c r="G6777" s="17" t="s">
        <v>64</v>
      </c>
      <c r="H6777" s="17" t="s">
        <v>1523</v>
      </c>
      <c r="I6777" s="17" t="s">
        <v>1524</v>
      </c>
      <c r="J6777" s="17" t="n">
        <v>1</v>
      </c>
      <c r="K6777" s="15" t="n">
        <v>72.9</v>
      </c>
      <c r="L6777" s="22" t="n">
        <v>0.05</v>
      </c>
      <c r="M6777" s="15" t="n">
        <v>22.71</v>
      </c>
      <c r="N6777" s="15" t="n">
        <f aca="false">J6777*K6777</f>
        <v>72.9</v>
      </c>
      <c r="O6777" s="15" t="n">
        <f aca="false">N6777*L6777</f>
        <v>3.645</v>
      </c>
      <c r="P6777" s="15" t="n">
        <f aca="false">N6777-O6777</f>
        <v>69.255</v>
      </c>
      <c r="Q6777" s="15" t="n">
        <f aca="false">J6777*INDEX(dProdutos!$F$2:$F$47,MATCH(E6777,dProdutos!$A$2:$A$47,0))</f>
        <v>39.23</v>
      </c>
      <c r="R6777" s="15" t="n">
        <f aca="false">IF(I6777="Cancelado",0,P6777-Q6777)</f>
        <v>30.025</v>
      </c>
      <c r="S6777" s="17" t="str">
        <f aca="false">INDEX(dProdutos!$D$2:$D$47,MATCH(E6777,dProdutos!$A$2:$A$47,0))</f>
        <v>Eletrônicos</v>
      </c>
    </row>
    <row r="6778" customFormat="false" ht="15" hidden="false" customHeight="false" outlineLevel="0" collapsed="false">
      <c r="A6778" s="17" t="s">
        <v>5660</v>
      </c>
      <c r="B6778" s="17" t="n">
        <v>1</v>
      </c>
      <c r="C6778" s="21" t="n">
        <v>46109</v>
      </c>
      <c r="D6778" s="17" t="s">
        <v>767</v>
      </c>
      <c r="E6778" s="17" t="s">
        <v>144</v>
      </c>
      <c r="F6778" s="17" t="s">
        <v>1499</v>
      </c>
      <c r="G6778" s="17" t="s">
        <v>59</v>
      </c>
      <c r="H6778" s="17" t="s">
        <v>1537</v>
      </c>
      <c r="I6778" s="17" t="s">
        <v>1524</v>
      </c>
      <c r="J6778" s="17" t="n">
        <v>1</v>
      </c>
      <c r="K6778" s="15" t="n">
        <v>260.9</v>
      </c>
      <c r="L6778" s="22" t="n">
        <v>0.1</v>
      </c>
      <c r="M6778" s="15" t="n">
        <v>17.3</v>
      </c>
      <c r="N6778" s="15" t="n">
        <f aca="false">J6778*K6778</f>
        <v>260.9</v>
      </c>
      <c r="O6778" s="15" t="n">
        <f aca="false">N6778*L6778</f>
        <v>26.09</v>
      </c>
      <c r="P6778" s="15" t="n">
        <f aca="false">N6778-O6778</f>
        <v>234.81</v>
      </c>
      <c r="Q6778" s="15" t="n">
        <f aca="false">J6778*INDEX(dProdutos!$F$2:$F$47,MATCH(E6778,dProdutos!$A$2:$A$47,0))</f>
        <v>99.86</v>
      </c>
      <c r="R6778" s="15" t="n">
        <f aca="false">IF(I6778="Cancelado",0,P6778-Q6778)</f>
        <v>134.95</v>
      </c>
      <c r="S6778" s="17" t="str">
        <f aca="false">INDEX(dProdutos!$D$2:$D$47,MATCH(E6778,dProdutos!$A$2:$A$47,0))</f>
        <v>Acessórios</v>
      </c>
    </row>
    <row r="6779" customFormat="false" ht="15" hidden="false" customHeight="false" outlineLevel="0" collapsed="false">
      <c r="A6779" s="17" t="s">
        <v>5660</v>
      </c>
      <c r="B6779" s="17" t="n">
        <v>2</v>
      </c>
      <c r="C6779" s="21" t="n">
        <v>46109</v>
      </c>
      <c r="D6779" s="17" t="s">
        <v>767</v>
      </c>
      <c r="E6779" s="17" t="s">
        <v>156</v>
      </c>
      <c r="F6779" s="17" t="s">
        <v>1499</v>
      </c>
      <c r="G6779" s="17" t="s">
        <v>59</v>
      </c>
      <c r="H6779" s="17" t="s">
        <v>1537</v>
      </c>
      <c r="I6779" s="17" t="s">
        <v>1524</v>
      </c>
      <c r="J6779" s="17" t="n">
        <v>1</v>
      </c>
      <c r="K6779" s="15" t="n">
        <v>192.9</v>
      </c>
      <c r="L6779" s="22" t="n">
        <v>0</v>
      </c>
      <c r="M6779" s="15" t="n">
        <v>0</v>
      </c>
      <c r="N6779" s="15" t="n">
        <f aca="false">J6779*K6779</f>
        <v>192.9</v>
      </c>
      <c r="O6779" s="15" t="n">
        <f aca="false">N6779*L6779</f>
        <v>0</v>
      </c>
      <c r="P6779" s="15" t="n">
        <f aca="false">N6779-O6779</f>
        <v>192.9</v>
      </c>
      <c r="Q6779" s="15" t="n">
        <f aca="false">J6779*INDEX(dProdutos!$F$2:$F$47,MATCH(E6779,dProdutos!$A$2:$A$47,0))</f>
        <v>80.38</v>
      </c>
      <c r="R6779" s="15" t="n">
        <f aca="false">IF(I6779="Cancelado",0,P6779-Q6779)</f>
        <v>112.52</v>
      </c>
      <c r="S6779" s="17" t="str">
        <f aca="false">INDEX(dProdutos!$D$2:$D$47,MATCH(E6779,dProdutos!$A$2:$A$47,0))</f>
        <v>Acessórios</v>
      </c>
    </row>
    <row r="6780" customFormat="false" ht="15" hidden="false" customHeight="false" outlineLevel="0" collapsed="false">
      <c r="A6780" s="17" t="s">
        <v>5661</v>
      </c>
      <c r="B6780" s="17" t="n">
        <v>1</v>
      </c>
      <c r="C6780" s="21" t="n">
        <v>46109</v>
      </c>
      <c r="D6780" s="17" t="s">
        <v>242</v>
      </c>
      <c r="E6780" s="17" t="s">
        <v>177</v>
      </c>
      <c r="F6780" s="17" t="s">
        <v>1497</v>
      </c>
      <c r="G6780" s="17" t="s">
        <v>63</v>
      </c>
      <c r="H6780" s="17" t="s">
        <v>1540</v>
      </c>
      <c r="I6780" s="17" t="s">
        <v>1524</v>
      </c>
      <c r="J6780" s="17" t="n">
        <v>1</v>
      </c>
      <c r="K6780" s="15" t="n">
        <v>257.9</v>
      </c>
      <c r="L6780" s="22" t="n">
        <v>0.15</v>
      </c>
      <c r="M6780" s="15" t="n">
        <v>24.31</v>
      </c>
      <c r="N6780" s="15" t="n">
        <f aca="false">J6780*K6780</f>
        <v>257.9</v>
      </c>
      <c r="O6780" s="15" t="n">
        <f aca="false">N6780*L6780</f>
        <v>38.685</v>
      </c>
      <c r="P6780" s="15" t="n">
        <f aca="false">N6780-O6780</f>
        <v>219.215</v>
      </c>
      <c r="Q6780" s="15" t="n">
        <f aca="false">J6780*INDEX(dProdutos!$F$2:$F$47,MATCH(E6780,dProdutos!$A$2:$A$47,0))</f>
        <v>138.23</v>
      </c>
      <c r="R6780" s="15" t="n">
        <f aca="false">IF(I6780="Cancelado",0,P6780-Q6780)</f>
        <v>80.985</v>
      </c>
      <c r="S6780" s="17" t="str">
        <f aca="false">INDEX(dProdutos!$D$2:$D$47,MATCH(E6780,dProdutos!$A$2:$A$47,0))</f>
        <v>Casa</v>
      </c>
    </row>
    <row r="6781" customFormat="false" ht="15" hidden="false" customHeight="false" outlineLevel="0" collapsed="false">
      <c r="A6781" s="17" t="s">
        <v>5662</v>
      </c>
      <c r="B6781" s="17" t="n">
        <v>1</v>
      </c>
      <c r="C6781" s="21" t="n">
        <v>46110</v>
      </c>
      <c r="D6781" s="17" t="s">
        <v>461</v>
      </c>
      <c r="E6781" s="17" t="s">
        <v>144</v>
      </c>
      <c r="F6781" s="17" t="s">
        <v>1497</v>
      </c>
      <c r="G6781" s="17" t="s">
        <v>64</v>
      </c>
      <c r="H6781" s="17" t="s">
        <v>1537</v>
      </c>
      <c r="I6781" s="17" t="s">
        <v>1524</v>
      </c>
      <c r="J6781" s="17" t="n">
        <v>1</v>
      </c>
      <c r="K6781" s="15" t="n">
        <v>260.9</v>
      </c>
      <c r="L6781" s="22" t="n">
        <v>0</v>
      </c>
      <c r="M6781" s="15" t="n">
        <v>25.61</v>
      </c>
      <c r="N6781" s="15" t="n">
        <f aca="false">J6781*K6781</f>
        <v>260.9</v>
      </c>
      <c r="O6781" s="15" t="n">
        <f aca="false">N6781*L6781</f>
        <v>0</v>
      </c>
      <c r="P6781" s="15" t="n">
        <f aca="false">N6781-O6781</f>
        <v>260.9</v>
      </c>
      <c r="Q6781" s="15" t="n">
        <f aca="false">J6781*INDEX(dProdutos!$F$2:$F$47,MATCH(E6781,dProdutos!$A$2:$A$47,0))</f>
        <v>99.86</v>
      </c>
      <c r="R6781" s="15" t="n">
        <f aca="false">IF(I6781="Cancelado",0,P6781-Q6781)</f>
        <v>161.04</v>
      </c>
      <c r="S6781" s="17" t="str">
        <f aca="false">INDEX(dProdutos!$D$2:$D$47,MATCH(E6781,dProdutos!$A$2:$A$47,0))</f>
        <v>Acessórios</v>
      </c>
    </row>
    <row r="6782" customFormat="false" ht="15" hidden="false" customHeight="false" outlineLevel="0" collapsed="false">
      <c r="A6782" s="17" t="s">
        <v>5663</v>
      </c>
      <c r="B6782" s="17" t="n">
        <v>1</v>
      </c>
      <c r="C6782" s="21" t="n">
        <v>46110</v>
      </c>
      <c r="D6782" s="17" t="s">
        <v>946</v>
      </c>
      <c r="E6782" s="17" t="s">
        <v>174</v>
      </c>
      <c r="F6782" s="17" t="s">
        <v>1501</v>
      </c>
      <c r="G6782" s="17" t="s">
        <v>62</v>
      </c>
      <c r="H6782" s="17" t="s">
        <v>1537</v>
      </c>
      <c r="I6782" s="17" t="s">
        <v>1524</v>
      </c>
      <c r="J6782" s="17" t="n">
        <v>1</v>
      </c>
      <c r="K6782" s="15" t="n">
        <v>250.9</v>
      </c>
      <c r="L6782" s="22" t="n">
        <v>0</v>
      </c>
      <c r="M6782" s="15" t="n">
        <v>33.16</v>
      </c>
      <c r="N6782" s="15" t="n">
        <f aca="false">J6782*K6782</f>
        <v>250.9</v>
      </c>
      <c r="O6782" s="15" t="n">
        <f aca="false">N6782*L6782</f>
        <v>0</v>
      </c>
      <c r="P6782" s="15" t="n">
        <f aca="false">N6782-O6782</f>
        <v>250.9</v>
      </c>
      <c r="Q6782" s="15" t="n">
        <f aca="false">J6782*INDEX(dProdutos!$F$2:$F$47,MATCH(E6782,dProdutos!$A$2:$A$47,0))</f>
        <v>151.28</v>
      </c>
      <c r="R6782" s="15" t="n">
        <f aca="false">IF(I6782="Cancelado",0,P6782-Q6782)</f>
        <v>99.62</v>
      </c>
      <c r="S6782" s="17" t="str">
        <f aca="false">INDEX(dProdutos!$D$2:$D$47,MATCH(E6782,dProdutos!$A$2:$A$47,0))</f>
        <v>Casa</v>
      </c>
    </row>
    <row r="6783" customFormat="false" ht="15" hidden="false" customHeight="false" outlineLevel="0" collapsed="false">
      <c r="A6783" s="17" t="s">
        <v>5664</v>
      </c>
      <c r="B6783" s="17" t="n">
        <v>1</v>
      </c>
      <c r="C6783" s="21" t="n">
        <v>46110</v>
      </c>
      <c r="D6783" s="17" t="s">
        <v>717</v>
      </c>
      <c r="E6783" s="17" t="s">
        <v>213</v>
      </c>
      <c r="F6783" s="17" t="s">
        <v>1497</v>
      </c>
      <c r="G6783" s="17" t="s">
        <v>62</v>
      </c>
      <c r="H6783" s="17" t="s">
        <v>1537</v>
      </c>
      <c r="I6783" s="17" t="s">
        <v>1531</v>
      </c>
      <c r="J6783" s="17" t="n">
        <v>1</v>
      </c>
      <c r="K6783" s="15" t="n">
        <v>153.9</v>
      </c>
      <c r="L6783" s="22" t="n">
        <v>0</v>
      </c>
      <c r="M6783" s="15" t="n">
        <v>13.36</v>
      </c>
      <c r="N6783" s="15" t="n">
        <f aca="false">J6783*K6783</f>
        <v>153.9</v>
      </c>
      <c r="O6783" s="15" t="n">
        <f aca="false">N6783*L6783</f>
        <v>0</v>
      </c>
      <c r="P6783" s="15" t="n">
        <f aca="false">N6783-O6783</f>
        <v>153.9</v>
      </c>
      <c r="Q6783" s="15" t="n">
        <f aca="false">J6783*INDEX(dProdutos!$F$2:$F$47,MATCH(E6783,dProdutos!$A$2:$A$47,0))</f>
        <v>90.42</v>
      </c>
      <c r="R6783" s="15" t="n">
        <f aca="false">IF(I6783="Cancelado",0,P6783-Q6783)</f>
        <v>0</v>
      </c>
      <c r="S6783" s="17" t="str">
        <f aca="false">INDEX(dProdutos!$D$2:$D$47,MATCH(E6783,dProdutos!$A$2:$A$47,0))</f>
        <v>Beleza</v>
      </c>
    </row>
    <row r="6784" customFormat="false" ht="15" hidden="false" customHeight="false" outlineLevel="0" collapsed="false">
      <c r="A6784" s="17" t="s">
        <v>5664</v>
      </c>
      <c r="B6784" s="17" t="n">
        <v>2</v>
      </c>
      <c r="C6784" s="21" t="n">
        <v>46110</v>
      </c>
      <c r="D6784" s="17" t="s">
        <v>717</v>
      </c>
      <c r="E6784" s="17" t="s">
        <v>141</v>
      </c>
      <c r="F6784" s="17" t="s">
        <v>1497</v>
      </c>
      <c r="G6784" s="17" t="s">
        <v>62</v>
      </c>
      <c r="H6784" s="17" t="s">
        <v>1537</v>
      </c>
      <c r="I6784" s="17" t="s">
        <v>1531</v>
      </c>
      <c r="J6784" s="17" t="n">
        <v>1</v>
      </c>
      <c r="K6784" s="15" t="n">
        <v>131.9</v>
      </c>
      <c r="L6784" s="22" t="n">
        <v>0</v>
      </c>
      <c r="M6784" s="15" t="n">
        <v>0</v>
      </c>
      <c r="N6784" s="15" t="n">
        <f aca="false">J6784*K6784</f>
        <v>131.9</v>
      </c>
      <c r="O6784" s="15" t="n">
        <f aca="false">N6784*L6784</f>
        <v>0</v>
      </c>
      <c r="P6784" s="15" t="n">
        <f aca="false">N6784-O6784</f>
        <v>131.9</v>
      </c>
      <c r="Q6784" s="15" t="n">
        <f aca="false">J6784*INDEX(dProdutos!$F$2:$F$47,MATCH(E6784,dProdutos!$A$2:$A$47,0))</f>
        <v>81.66</v>
      </c>
      <c r="R6784" s="15" t="n">
        <f aca="false">IF(I6784="Cancelado",0,P6784-Q6784)</f>
        <v>0</v>
      </c>
      <c r="S6784" s="17" t="str">
        <f aca="false">INDEX(dProdutos!$D$2:$D$47,MATCH(E6784,dProdutos!$A$2:$A$47,0))</f>
        <v>Acessórios</v>
      </c>
    </row>
    <row r="6785" customFormat="false" ht="15" hidden="false" customHeight="false" outlineLevel="0" collapsed="false">
      <c r="A6785" s="17" t="s">
        <v>5664</v>
      </c>
      <c r="B6785" s="17" t="n">
        <v>3</v>
      </c>
      <c r="C6785" s="21" t="n">
        <v>46110</v>
      </c>
      <c r="D6785" s="17" t="s">
        <v>717</v>
      </c>
      <c r="E6785" s="17" t="s">
        <v>183</v>
      </c>
      <c r="F6785" s="17" t="s">
        <v>1497</v>
      </c>
      <c r="G6785" s="17" t="s">
        <v>62</v>
      </c>
      <c r="H6785" s="17" t="s">
        <v>1537</v>
      </c>
      <c r="I6785" s="17" t="s">
        <v>1531</v>
      </c>
      <c r="J6785" s="17" t="n">
        <v>2</v>
      </c>
      <c r="K6785" s="15" t="n">
        <v>121.9</v>
      </c>
      <c r="L6785" s="22" t="n">
        <v>0.1</v>
      </c>
      <c r="M6785" s="15" t="n">
        <v>0</v>
      </c>
      <c r="N6785" s="15" t="n">
        <f aca="false">J6785*K6785</f>
        <v>243.8</v>
      </c>
      <c r="O6785" s="15" t="n">
        <f aca="false">N6785*L6785</f>
        <v>24.38</v>
      </c>
      <c r="P6785" s="15" t="n">
        <f aca="false">N6785-O6785</f>
        <v>219.42</v>
      </c>
      <c r="Q6785" s="15" t="n">
        <f aca="false">J6785*INDEX(dProdutos!$F$2:$F$47,MATCH(E6785,dProdutos!$A$2:$A$47,0))</f>
        <v>105.52</v>
      </c>
      <c r="R6785" s="15" t="n">
        <f aca="false">IF(I6785="Cancelado",0,P6785-Q6785)</f>
        <v>0</v>
      </c>
      <c r="S6785" s="17" t="str">
        <f aca="false">INDEX(dProdutos!$D$2:$D$47,MATCH(E6785,dProdutos!$A$2:$A$47,0))</f>
        <v>Eletrônicos</v>
      </c>
    </row>
    <row r="6786" customFormat="false" ht="15" hidden="false" customHeight="false" outlineLevel="0" collapsed="false">
      <c r="A6786" s="17" t="s">
        <v>5665</v>
      </c>
      <c r="B6786" s="17" t="n">
        <v>1</v>
      </c>
      <c r="C6786" s="21" t="n">
        <v>46110</v>
      </c>
      <c r="D6786" s="17" t="s">
        <v>1334</v>
      </c>
      <c r="E6786" s="17" t="s">
        <v>88</v>
      </c>
      <c r="F6786" s="17" t="s">
        <v>1503</v>
      </c>
      <c r="G6786" s="17" t="s">
        <v>61</v>
      </c>
      <c r="H6786" s="17" t="s">
        <v>1523</v>
      </c>
      <c r="I6786" s="17" t="s">
        <v>1524</v>
      </c>
      <c r="J6786" s="17" t="n">
        <v>3</v>
      </c>
      <c r="K6786" s="15" t="n">
        <v>170.9</v>
      </c>
      <c r="L6786" s="22" t="n">
        <v>0</v>
      </c>
      <c r="M6786" s="15" t="n">
        <v>19.35</v>
      </c>
      <c r="N6786" s="15" t="n">
        <f aca="false">J6786*K6786</f>
        <v>512.7</v>
      </c>
      <c r="O6786" s="15" t="n">
        <f aca="false">N6786*L6786</f>
        <v>0</v>
      </c>
      <c r="P6786" s="15" t="n">
        <f aca="false">N6786-O6786</f>
        <v>512.7</v>
      </c>
      <c r="Q6786" s="15" t="n">
        <f aca="false">J6786*INDEX(dProdutos!$F$2:$F$47,MATCH(E6786,dProdutos!$A$2:$A$47,0))</f>
        <v>294.42</v>
      </c>
      <c r="R6786" s="15" t="n">
        <f aca="false">IF(I6786="Cancelado",0,P6786-Q6786)</f>
        <v>218.28</v>
      </c>
      <c r="S6786" s="17" t="str">
        <f aca="false">INDEX(dProdutos!$D$2:$D$47,MATCH(E6786,dProdutos!$A$2:$A$47,0))</f>
        <v>Moda Feminina</v>
      </c>
    </row>
    <row r="6787" customFormat="false" ht="15" hidden="false" customHeight="false" outlineLevel="0" collapsed="false">
      <c r="A6787" s="17" t="s">
        <v>5666</v>
      </c>
      <c r="B6787" s="17" t="n">
        <v>1</v>
      </c>
      <c r="C6787" s="21" t="n">
        <v>46110</v>
      </c>
      <c r="D6787" s="17" t="s">
        <v>846</v>
      </c>
      <c r="E6787" s="17" t="s">
        <v>141</v>
      </c>
      <c r="F6787" s="17" t="s">
        <v>1499</v>
      </c>
      <c r="G6787" s="17" t="s">
        <v>60</v>
      </c>
      <c r="H6787" s="17" t="s">
        <v>1523</v>
      </c>
      <c r="I6787" s="17" t="s">
        <v>1541</v>
      </c>
      <c r="J6787" s="17" t="n">
        <v>1</v>
      </c>
      <c r="K6787" s="15" t="n">
        <v>131.9</v>
      </c>
      <c r="L6787" s="22" t="n">
        <v>0</v>
      </c>
      <c r="M6787" s="15" t="n">
        <v>0</v>
      </c>
      <c r="N6787" s="15" t="n">
        <f aca="false">J6787*K6787</f>
        <v>131.9</v>
      </c>
      <c r="O6787" s="15" t="n">
        <f aca="false">N6787*L6787</f>
        <v>0</v>
      </c>
      <c r="P6787" s="15" t="n">
        <f aca="false">N6787-O6787</f>
        <v>131.9</v>
      </c>
      <c r="Q6787" s="15" t="n">
        <f aca="false">J6787*INDEX(dProdutos!$F$2:$F$47,MATCH(E6787,dProdutos!$A$2:$A$47,0))</f>
        <v>81.66</v>
      </c>
      <c r="R6787" s="15" t="n">
        <f aca="false">IF(I6787="Cancelado",0,P6787-Q6787)</f>
        <v>50.24</v>
      </c>
      <c r="S6787" s="17" t="str">
        <f aca="false">INDEX(dProdutos!$D$2:$D$47,MATCH(E6787,dProdutos!$A$2:$A$47,0))</f>
        <v>Acessórios</v>
      </c>
    </row>
    <row r="6788" customFormat="false" ht="15" hidden="false" customHeight="false" outlineLevel="0" collapsed="false">
      <c r="A6788" s="17" t="s">
        <v>5667</v>
      </c>
      <c r="B6788" s="17" t="n">
        <v>1</v>
      </c>
      <c r="C6788" s="21" t="n">
        <v>46110</v>
      </c>
      <c r="D6788" s="17" t="s">
        <v>965</v>
      </c>
      <c r="E6788" s="17" t="s">
        <v>95</v>
      </c>
      <c r="F6788" s="17" t="s">
        <v>1495</v>
      </c>
      <c r="G6788" s="17" t="s">
        <v>60</v>
      </c>
      <c r="H6788" s="17" t="s">
        <v>1523</v>
      </c>
      <c r="I6788" s="17" t="s">
        <v>1524</v>
      </c>
      <c r="J6788" s="17" t="n">
        <v>1</v>
      </c>
      <c r="K6788" s="15" t="n">
        <v>77.9</v>
      </c>
      <c r="L6788" s="22" t="n">
        <v>0</v>
      </c>
      <c r="M6788" s="15" t="n">
        <v>14.23</v>
      </c>
      <c r="N6788" s="15" t="n">
        <f aca="false">J6788*K6788</f>
        <v>77.9</v>
      </c>
      <c r="O6788" s="15" t="n">
        <f aca="false">N6788*L6788</f>
        <v>0</v>
      </c>
      <c r="P6788" s="15" t="n">
        <f aca="false">N6788-O6788</f>
        <v>77.9</v>
      </c>
      <c r="Q6788" s="15" t="n">
        <f aca="false">J6788*INDEX(dProdutos!$F$2:$F$47,MATCH(E6788,dProdutos!$A$2:$A$47,0))</f>
        <v>36.71</v>
      </c>
      <c r="R6788" s="15" t="n">
        <f aca="false">IF(I6788="Cancelado",0,P6788-Q6788)</f>
        <v>41.19</v>
      </c>
      <c r="S6788" s="17" t="str">
        <f aca="false">INDEX(dProdutos!$D$2:$D$47,MATCH(E6788,dProdutos!$A$2:$A$47,0))</f>
        <v>Moda Feminina</v>
      </c>
    </row>
    <row r="6789" customFormat="false" ht="15" hidden="false" customHeight="false" outlineLevel="0" collapsed="false">
      <c r="A6789" s="17" t="s">
        <v>5668</v>
      </c>
      <c r="B6789" s="17" t="n">
        <v>1</v>
      </c>
      <c r="C6789" s="21" t="n">
        <v>46110</v>
      </c>
      <c r="D6789" s="17" t="s">
        <v>1386</v>
      </c>
      <c r="E6789" s="17" t="s">
        <v>85</v>
      </c>
      <c r="F6789" s="17" t="s">
        <v>1503</v>
      </c>
      <c r="G6789" s="17" t="s">
        <v>61</v>
      </c>
      <c r="H6789" s="17" t="s">
        <v>1523</v>
      </c>
      <c r="I6789" s="17" t="s">
        <v>1524</v>
      </c>
      <c r="J6789" s="17" t="n">
        <v>1</v>
      </c>
      <c r="K6789" s="15" t="n">
        <v>165.9</v>
      </c>
      <c r="L6789" s="22" t="n">
        <v>0</v>
      </c>
      <c r="M6789" s="15" t="n">
        <v>29.23</v>
      </c>
      <c r="N6789" s="15" t="n">
        <f aca="false">J6789*K6789</f>
        <v>165.9</v>
      </c>
      <c r="O6789" s="15" t="n">
        <f aca="false">N6789*L6789</f>
        <v>0</v>
      </c>
      <c r="P6789" s="15" t="n">
        <f aca="false">N6789-O6789</f>
        <v>165.9</v>
      </c>
      <c r="Q6789" s="15" t="n">
        <f aca="false">J6789*INDEX(dProdutos!$F$2:$F$47,MATCH(E6789,dProdutos!$A$2:$A$47,0))</f>
        <v>91.55</v>
      </c>
      <c r="R6789" s="15" t="n">
        <f aca="false">IF(I6789="Cancelado",0,P6789-Q6789)</f>
        <v>74.35</v>
      </c>
      <c r="S6789" s="17" t="str">
        <f aca="false">INDEX(dProdutos!$D$2:$D$47,MATCH(E6789,dProdutos!$A$2:$A$47,0))</f>
        <v>Moda Feminina</v>
      </c>
    </row>
    <row r="6790" customFormat="false" ht="15" hidden="false" customHeight="false" outlineLevel="0" collapsed="false">
      <c r="A6790" s="17" t="s">
        <v>5669</v>
      </c>
      <c r="B6790" s="17" t="n">
        <v>1</v>
      </c>
      <c r="C6790" s="21" t="n">
        <v>46111</v>
      </c>
      <c r="D6790" s="17" t="s">
        <v>1389</v>
      </c>
      <c r="E6790" s="17" t="s">
        <v>150</v>
      </c>
      <c r="F6790" s="17" t="s">
        <v>1487</v>
      </c>
      <c r="G6790" s="17" t="s">
        <v>61</v>
      </c>
      <c r="H6790" s="17" t="s">
        <v>1537</v>
      </c>
      <c r="I6790" s="17" t="s">
        <v>1524</v>
      </c>
      <c r="J6790" s="17" t="n">
        <v>1</v>
      </c>
      <c r="K6790" s="15" t="n">
        <v>71.9</v>
      </c>
      <c r="L6790" s="22" t="n">
        <v>0.1</v>
      </c>
      <c r="M6790" s="15" t="n">
        <v>34.78</v>
      </c>
      <c r="N6790" s="15" t="n">
        <f aca="false">J6790*K6790</f>
        <v>71.9</v>
      </c>
      <c r="O6790" s="15" t="n">
        <f aca="false">N6790*L6790</f>
        <v>7.19</v>
      </c>
      <c r="P6790" s="15" t="n">
        <f aca="false">N6790-O6790</f>
        <v>64.71</v>
      </c>
      <c r="Q6790" s="15" t="n">
        <f aca="false">J6790*INDEX(dProdutos!$F$2:$F$47,MATCH(E6790,dProdutos!$A$2:$A$47,0))</f>
        <v>27.38</v>
      </c>
      <c r="R6790" s="15" t="n">
        <f aca="false">IF(I6790="Cancelado",0,P6790-Q6790)</f>
        <v>37.33</v>
      </c>
      <c r="S6790" s="17" t="str">
        <f aca="false">INDEX(dProdutos!$D$2:$D$47,MATCH(E6790,dProdutos!$A$2:$A$47,0))</f>
        <v>Acessórios</v>
      </c>
    </row>
    <row r="6791" customFormat="false" ht="15" hidden="false" customHeight="false" outlineLevel="0" collapsed="false">
      <c r="A6791" s="17" t="s">
        <v>5669</v>
      </c>
      <c r="B6791" s="17" t="n">
        <v>2</v>
      </c>
      <c r="C6791" s="21" t="n">
        <v>46111</v>
      </c>
      <c r="D6791" s="17" t="s">
        <v>1389</v>
      </c>
      <c r="E6791" s="17" t="s">
        <v>88</v>
      </c>
      <c r="F6791" s="17" t="s">
        <v>1487</v>
      </c>
      <c r="G6791" s="17" t="s">
        <v>61</v>
      </c>
      <c r="H6791" s="17" t="s">
        <v>1537</v>
      </c>
      <c r="I6791" s="17" t="s">
        <v>1524</v>
      </c>
      <c r="J6791" s="17" t="n">
        <v>2</v>
      </c>
      <c r="K6791" s="15" t="n">
        <v>170.9</v>
      </c>
      <c r="L6791" s="22" t="n">
        <v>0</v>
      </c>
      <c r="M6791" s="15" t="n">
        <v>0</v>
      </c>
      <c r="N6791" s="15" t="n">
        <f aca="false">J6791*K6791</f>
        <v>341.8</v>
      </c>
      <c r="O6791" s="15" t="n">
        <f aca="false">N6791*L6791</f>
        <v>0</v>
      </c>
      <c r="P6791" s="15" t="n">
        <f aca="false">N6791-O6791</f>
        <v>341.8</v>
      </c>
      <c r="Q6791" s="15" t="n">
        <f aca="false">J6791*INDEX(dProdutos!$F$2:$F$47,MATCH(E6791,dProdutos!$A$2:$A$47,0))</f>
        <v>196.28</v>
      </c>
      <c r="R6791" s="15" t="n">
        <f aca="false">IF(I6791="Cancelado",0,P6791-Q6791)</f>
        <v>145.52</v>
      </c>
      <c r="S6791" s="17" t="str">
        <f aca="false">INDEX(dProdutos!$D$2:$D$47,MATCH(E6791,dProdutos!$A$2:$A$47,0))</f>
        <v>Moda Feminina</v>
      </c>
    </row>
    <row r="6792" customFormat="false" ht="15" hidden="false" customHeight="false" outlineLevel="0" collapsed="false">
      <c r="A6792" s="17" t="s">
        <v>5670</v>
      </c>
      <c r="B6792" s="17" t="n">
        <v>1</v>
      </c>
      <c r="C6792" s="21" t="n">
        <v>46111</v>
      </c>
      <c r="D6792" s="17" t="s">
        <v>979</v>
      </c>
      <c r="E6792" s="17" t="s">
        <v>138</v>
      </c>
      <c r="F6792" s="17" t="s">
        <v>1487</v>
      </c>
      <c r="G6792" s="17" t="s">
        <v>62</v>
      </c>
      <c r="H6792" s="17" t="s">
        <v>1537</v>
      </c>
      <c r="I6792" s="17" t="s">
        <v>1524</v>
      </c>
      <c r="J6792" s="17" t="n">
        <v>1</v>
      </c>
      <c r="K6792" s="15" t="n">
        <v>231.9</v>
      </c>
      <c r="L6792" s="22" t="n">
        <v>0</v>
      </c>
      <c r="M6792" s="15" t="n">
        <v>13.75</v>
      </c>
      <c r="N6792" s="15" t="n">
        <f aca="false">J6792*K6792</f>
        <v>231.9</v>
      </c>
      <c r="O6792" s="15" t="n">
        <f aca="false">N6792*L6792</f>
        <v>0</v>
      </c>
      <c r="P6792" s="15" t="n">
        <f aca="false">N6792-O6792</f>
        <v>231.9</v>
      </c>
      <c r="Q6792" s="15" t="n">
        <f aca="false">J6792*INDEX(dProdutos!$F$2:$F$47,MATCH(E6792,dProdutos!$A$2:$A$47,0))</f>
        <v>132.21</v>
      </c>
      <c r="R6792" s="15" t="n">
        <f aca="false">IF(I6792="Cancelado",0,P6792-Q6792)</f>
        <v>99.69</v>
      </c>
      <c r="S6792" s="17" t="str">
        <f aca="false">INDEX(dProdutos!$D$2:$D$47,MATCH(E6792,dProdutos!$A$2:$A$47,0))</f>
        <v>Calçados</v>
      </c>
    </row>
    <row r="6793" customFormat="false" ht="15" hidden="false" customHeight="false" outlineLevel="0" collapsed="false">
      <c r="A6793" s="17" t="s">
        <v>5670</v>
      </c>
      <c r="B6793" s="17" t="n">
        <v>2</v>
      </c>
      <c r="C6793" s="21" t="n">
        <v>46111</v>
      </c>
      <c r="D6793" s="17" t="s">
        <v>979</v>
      </c>
      <c r="E6793" s="17" t="s">
        <v>73</v>
      </c>
      <c r="F6793" s="17" t="s">
        <v>1487</v>
      </c>
      <c r="G6793" s="17" t="s">
        <v>62</v>
      </c>
      <c r="H6793" s="17" t="s">
        <v>1537</v>
      </c>
      <c r="I6793" s="17" t="s">
        <v>1524</v>
      </c>
      <c r="J6793" s="17" t="n">
        <v>1</v>
      </c>
      <c r="K6793" s="15" t="n">
        <v>179.9</v>
      </c>
      <c r="L6793" s="22" t="n">
        <v>0</v>
      </c>
      <c r="M6793" s="15" t="n">
        <v>0</v>
      </c>
      <c r="N6793" s="15" t="n">
        <f aca="false">J6793*K6793</f>
        <v>179.9</v>
      </c>
      <c r="O6793" s="15" t="n">
        <f aca="false">N6793*L6793</f>
        <v>0</v>
      </c>
      <c r="P6793" s="15" t="n">
        <f aca="false">N6793-O6793</f>
        <v>179.9</v>
      </c>
      <c r="Q6793" s="15" t="n">
        <f aca="false">J6793*INDEX(dProdutos!$F$2:$F$47,MATCH(E6793,dProdutos!$A$2:$A$47,0))</f>
        <v>69.44</v>
      </c>
      <c r="R6793" s="15" t="n">
        <f aca="false">IF(I6793="Cancelado",0,P6793-Q6793)</f>
        <v>110.46</v>
      </c>
      <c r="S6793" s="17" t="str">
        <f aca="false">INDEX(dProdutos!$D$2:$D$47,MATCH(E6793,dProdutos!$A$2:$A$47,0))</f>
        <v>Moda Feminina</v>
      </c>
    </row>
    <row r="6794" customFormat="false" ht="15" hidden="false" customHeight="false" outlineLevel="0" collapsed="false">
      <c r="A6794" s="17" t="s">
        <v>5670</v>
      </c>
      <c r="B6794" s="17" t="n">
        <v>3</v>
      </c>
      <c r="C6794" s="21" t="n">
        <v>46111</v>
      </c>
      <c r="D6794" s="17" t="s">
        <v>979</v>
      </c>
      <c r="E6794" s="17" t="s">
        <v>204</v>
      </c>
      <c r="F6794" s="17" t="s">
        <v>1487</v>
      </c>
      <c r="G6794" s="17" t="s">
        <v>62</v>
      </c>
      <c r="H6794" s="17" t="s">
        <v>1537</v>
      </c>
      <c r="I6794" s="17" t="s">
        <v>1524</v>
      </c>
      <c r="J6794" s="17" t="n">
        <v>2</v>
      </c>
      <c r="K6794" s="15" t="n">
        <v>64.9</v>
      </c>
      <c r="L6794" s="22" t="n">
        <v>0</v>
      </c>
      <c r="M6794" s="15" t="n">
        <v>0</v>
      </c>
      <c r="N6794" s="15" t="n">
        <f aca="false">J6794*K6794</f>
        <v>129.8</v>
      </c>
      <c r="O6794" s="15" t="n">
        <f aca="false">N6794*L6794</f>
        <v>0</v>
      </c>
      <c r="P6794" s="15" t="n">
        <f aca="false">N6794-O6794</f>
        <v>129.8</v>
      </c>
      <c r="Q6794" s="15" t="n">
        <f aca="false">J6794*INDEX(dProdutos!$F$2:$F$47,MATCH(E6794,dProdutos!$A$2:$A$47,0))</f>
        <v>55.04</v>
      </c>
      <c r="R6794" s="15" t="n">
        <f aca="false">IF(I6794="Cancelado",0,P6794-Q6794)</f>
        <v>74.76</v>
      </c>
      <c r="S6794" s="17" t="str">
        <f aca="false">INDEX(dProdutos!$D$2:$D$47,MATCH(E6794,dProdutos!$A$2:$A$47,0))</f>
        <v>Beleza</v>
      </c>
    </row>
    <row r="6795" customFormat="false" ht="15" hidden="false" customHeight="false" outlineLevel="0" collapsed="false">
      <c r="A6795" s="17" t="s">
        <v>5671</v>
      </c>
      <c r="B6795" s="17" t="n">
        <v>1</v>
      </c>
      <c r="C6795" s="21" t="n">
        <v>46111</v>
      </c>
      <c r="D6795" s="17" t="s">
        <v>1289</v>
      </c>
      <c r="E6795" s="17" t="s">
        <v>98</v>
      </c>
      <c r="F6795" s="17" t="s">
        <v>1490</v>
      </c>
      <c r="G6795" s="17" t="s">
        <v>62</v>
      </c>
      <c r="H6795" s="17" t="s">
        <v>1537</v>
      </c>
      <c r="I6795" s="17" t="s">
        <v>1524</v>
      </c>
      <c r="J6795" s="17" t="n">
        <v>1</v>
      </c>
      <c r="K6795" s="15" t="n">
        <v>108.9</v>
      </c>
      <c r="L6795" s="22" t="n">
        <v>0</v>
      </c>
      <c r="M6795" s="15" t="n">
        <v>26.87</v>
      </c>
      <c r="N6795" s="15" t="n">
        <f aca="false">J6795*K6795</f>
        <v>108.9</v>
      </c>
      <c r="O6795" s="15" t="n">
        <f aca="false">N6795*L6795</f>
        <v>0</v>
      </c>
      <c r="P6795" s="15" t="n">
        <f aca="false">N6795-O6795</f>
        <v>108.9</v>
      </c>
      <c r="Q6795" s="15" t="n">
        <f aca="false">J6795*INDEX(dProdutos!$F$2:$F$47,MATCH(E6795,dProdutos!$A$2:$A$47,0))</f>
        <v>42.52</v>
      </c>
      <c r="R6795" s="15" t="n">
        <f aca="false">IF(I6795="Cancelado",0,P6795-Q6795)</f>
        <v>66.38</v>
      </c>
      <c r="S6795" s="17" t="str">
        <f aca="false">INDEX(dProdutos!$D$2:$D$47,MATCH(E6795,dProdutos!$A$2:$A$47,0))</f>
        <v>Moda Feminina</v>
      </c>
    </row>
    <row r="6796" customFormat="false" ht="15" hidden="false" customHeight="false" outlineLevel="0" collapsed="false">
      <c r="A6796" s="17" t="s">
        <v>5672</v>
      </c>
      <c r="B6796" s="17" t="n">
        <v>1</v>
      </c>
      <c r="C6796" s="21" t="n">
        <v>46111</v>
      </c>
      <c r="D6796" s="17" t="s">
        <v>726</v>
      </c>
      <c r="E6796" s="17" t="s">
        <v>174</v>
      </c>
      <c r="F6796" s="17" t="s">
        <v>1499</v>
      </c>
      <c r="G6796" s="17" t="s">
        <v>62</v>
      </c>
      <c r="H6796" s="17" t="s">
        <v>1537</v>
      </c>
      <c r="I6796" s="17" t="s">
        <v>1524</v>
      </c>
      <c r="J6796" s="17" t="n">
        <v>1</v>
      </c>
      <c r="K6796" s="15" t="n">
        <v>250.9</v>
      </c>
      <c r="L6796" s="22" t="n">
        <v>0</v>
      </c>
      <c r="M6796" s="15" t="n">
        <v>32.95</v>
      </c>
      <c r="N6796" s="15" t="n">
        <f aca="false">J6796*K6796</f>
        <v>250.9</v>
      </c>
      <c r="O6796" s="15" t="n">
        <f aca="false">N6796*L6796</f>
        <v>0</v>
      </c>
      <c r="P6796" s="15" t="n">
        <f aca="false">N6796-O6796</f>
        <v>250.9</v>
      </c>
      <c r="Q6796" s="15" t="n">
        <f aca="false">J6796*INDEX(dProdutos!$F$2:$F$47,MATCH(E6796,dProdutos!$A$2:$A$47,0))</f>
        <v>151.28</v>
      </c>
      <c r="R6796" s="15" t="n">
        <f aca="false">IF(I6796="Cancelado",0,P6796-Q6796)</f>
        <v>99.62</v>
      </c>
      <c r="S6796" s="17" t="str">
        <f aca="false">INDEX(dProdutos!$D$2:$D$47,MATCH(E6796,dProdutos!$A$2:$A$47,0))</f>
        <v>Casa</v>
      </c>
    </row>
    <row r="6797" customFormat="false" ht="15" hidden="false" customHeight="false" outlineLevel="0" collapsed="false">
      <c r="A6797" s="17" t="s">
        <v>5673</v>
      </c>
      <c r="B6797" s="17" t="n">
        <v>1</v>
      </c>
      <c r="C6797" s="21" t="n">
        <v>46111</v>
      </c>
      <c r="D6797" s="17" t="s">
        <v>458</v>
      </c>
      <c r="E6797" s="17" t="s">
        <v>192</v>
      </c>
      <c r="F6797" s="17" t="s">
        <v>1499</v>
      </c>
      <c r="G6797" s="17" t="s">
        <v>62</v>
      </c>
      <c r="H6797" s="17" t="s">
        <v>1523</v>
      </c>
      <c r="I6797" s="17" t="s">
        <v>1524</v>
      </c>
      <c r="J6797" s="17" t="n">
        <v>2</v>
      </c>
      <c r="K6797" s="15" t="n">
        <v>245.9</v>
      </c>
      <c r="L6797" s="22" t="n">
        <v>0</v>
      </c>
      <c r="M6797" s="15" t="n">
        <v>20.84</v>
      </c>
      <c r="N6797" s="15" t="n">
        <f aca="false">J6797*K6797</f>
        <v>491.8</v>
      </c>
      <c r="O6797" s="15" t="n">
        <f aca="false">N6797*L6797</f>
        <v>0</v>
      </c>
      <c r="P6797" s="15" t="n">
        <f aca="false">N6797-O6797</f>
        <v>491.8</v>
      </c>
      <c r="Q6797" s="15" t="n">
        <f aca="false">J6797*INDEX(dProdutos!$F$2:$F$47,MATCH(E6797,dProdutos!$A$2:$A$47,0))</f>
        <v>215.56</v>
      </c>
      <c r="R6797" s="15" t="n">
        <f aca="false">IF(I6797="Cancelado",0,P6797-Q6797)</f>
        <v>276.24</v>
      </c>
      <c r="S6797" s="17" t="str">
        <f aca="false">INDEX(dProdutos!$D$2:$D$47,MATCH(E6797,dProdutos!$A$2:$A$47,0))</f>
        <v>Eletrônicos</v>
      </c>
    </row>
    <row r="6798" customFormat="false" ht="15" hidden="false" customHeight="false" outlineLevel="0" collapsed="false">
      <c r="A6798" s="17" t="s">
        <v>5674</v>
      </c>
      <c r="B6798" s="17" t="n">
        <v>1</v>
      </c>
      <c r="C6798" s="21" t="n">
        <v>46111</v>
      </c>
      <c r="D6798" s="17" t="s">
        <v>1415</v>
      </c>
      <c r="E6798" s="17" t="s">
        <v>150</v>
      </c>
      <c r="F6798" s="17" t="s">
        <v>1503</v>
      </c>
      <c r="G6798" s="17" t="s">
        <v>62</v>
      </c>
      <c r="H6798" s="17" t="s">
        <v>1537</v>
      </c>
      <c r="I6798" s="17" t="s">
        <v>1524</v>
      </c>
      <c r="J6798" s="17" t="n">
        <v>1</v>
      </c>
      <c r="K6798" s="15" t="n">
        <v>71.9</v>
      </c>
      <c r="L6798" s="22" t="n">
        <v>0.2</v>
      </c>
      <c r="M6798" s="15" t="n">
        <v>18.9</v>
      </c>
      <c r="N6798" s="15" t="n">
        <f aca="false">J6798*K6798</f>
        <v>71.9</v>
      </c>
      <c r="O6798" s="15" t="n">
        <f aca="false">N6798*L6798</f>
        <v>14.38</v>
      </c>
      <c r="P6798" s="15" t="n">
        <f aca="false">N6798-O6798</f>
        <v>57.52</v>
      </c>
      <c r="Q6798" s="15" t="n">
        <f aca="false">J6798*INDEX(dProdutos!$F$2:$F$47,MATCH(E6798,dProdutos!$A$2:$A$47,0))</f>
        <v>27.38</v>
      </c>
      <c r="R6798" s="15" t="n">
        <f aca="false">IF(I6798="Cancelado",0,P6798-Q6798)</f>
        <v>30.14</v>
      </c>
      <c r="S6798" s="17" t="str">
        <f aca="false">INDEX(dProdutos!$D$2:$D$47,MATCH(E6798,dProdutos!$A$2:$A$47,0))</f>
        <v>Acessórios</v>
      </c>
    </row>
    <row r="6799" customFormat="false" ht="15" hidden="false" customHeight="false" outlineLevel="0" collapsed="false">
      <c r="A6799" s="17" t="s">
        <v>5674</v>
      </c>
      <c r="B6799" s="17" t="n">
        <v>2</v>
      </c>
      <c r="C6799" s="21" t="n">
        <v>46111</v>
      </c>
      <c r="D6799" s="17" t="s">
        <v>1415</v>
      </c>
      <c r="E6799" s="17" t="s">
        <v>150</v>
      </c>
      <c r="F6799" s="17" t="s">
        <v>1503</v>
      </c>
      <c r="G6799" s="17" t="s">
        <v>62</v>
      </c>
      <c r="H6799" s="17" t="s">
        <v>1537</v>
      </c>
      <c r="I6799" s="17" t="s">
        <v>1524</v>
      </c>
      <c r="J6799" s="17" t="n">
        <v>1</v>
      </c>
      <c r="K6799" s="15" t="n">
        <v>71.9</v>
      </c>
      <c r="L6799" s="22" t="n">
        <v>0</v>
      </c>
      <c r="M6799" s="15" t="n">
        <v>0</v>
      </c>
      <c r="N6799" s="15" t="n">
        <f aca="false">J6799*K6799</f>
        <v>71.9</v>
      </c>
      <c r="O6799" s="15" t="n">
        <f aca="false">N6799*L6799</f>
        <v>0</v>
      </c>
      <c r="P6799" s="15" t="n">
        <f aca="false">N6799-O6799</f>
        <v>71.9</v>
      </c>
      <c r="Q6799" s="15" t="n">
        <f aca="false">J6799*INDEX(dProdutos!$F$2:$F$47,MATCH(E6799,dProdutos!$A$2:$A$47,0))</f>
        <v>27.38</v>
      </c>
      <c r="R6799" s="15" t="n">
        <f aca="false">IF(I6799="Cancelado",0,P6799-Q6799)</f>
        <v>44.52</v>
      </c>
      <c r="S6799" s="17" t="str">
        <f aca="false">INDEX(dProdutos!$D$2:$D$47,MATCH(E6799,dProdutos!$A$2:$A$47,0))</f>
        <v>Acessórios</v>
      </c>
    </row>
    <row r="6800" customFormat="false" ht="15" hidden="false" customHeight="false" outlineLevel="0" collapsed="false">
      <c r="A6800" s="17" t="s">
        <v>5674</v>
      </c>
      <c r="B6800" s="17" t="n">
        <v>3</v>
      </c>
      <c r="C6800" s="21" t="n">
        <v>46111</v>
      </c>
      <c r="D6800" s="17" t="s">
        <v>1415</v>
      </c>
      <c r="E6800" s="17" t="s">
        <v>159</v>
      </c>
      <c r="F6800" s="17" t="s">
        <v>1503</v>
      </c>
      <c r="G6800" s="17" t="s">
        <v>62</v>
      </c>
      <c r="H6800" s="17" t="s">
        <v>1537</v>
      </c>
      <c r="I6800" s="17" t="s">
        <v>1524</v>
      </c>
      <c r="J6800" s="17" t="n">
        <v>1</v>
      </c>
      <c r="K6800" s="15" t="n">
        <v>276.9</v>
      </c>
      <c r="L6800" s="22" t="n">
        <v>0.05</v>
      </c>
      <c r="M6800" s="15" t="n">
        <v>0</v>
      </c>
      <c r="N6800" s="15" t="n">
        <f aca="false">J6800*K6800</f>
        <v>276.9</v>
      </c>
      <c r="O6800" s="15" t="n">
        <f aca="false">N6800*L6800</f>
        <v>13.845</v>
      </c>
      <c r="P6800" s="15" t="n">
        <f aca="false">N6800-O6800</f>
        <v>263.055</v>
      </c>
      <c r="Q6800" s="15" t="n">
        <f aca="false">J6800*INDEX(dProdutos!$F$2:$F$47,MATCH(E6800,dProdutos!$A$2:$A$47,0))</f>
        <v>145.03</v>
      </c>
      <c r="R6800" s="15" t="n">
        <f aca="false">IF(I6800="Cancelado",0,P6800-Q6800)</f>
        <v>118.025</v>
      </c>
      <c r="S6800" s="17" t="str">
        <f aca="false">INDEX(dProdutos!$D$2:$D$47,MATCH(E6800,dProdutos!$A$2:$A$47,0))</f>
        <v>Acessórios</v>
      </c>
    </row>
    <row r="6801" customFormat="false" ht="15" hidden="false" customHeight="false" outlineLevel="0" collapsed="false">
      <c r="A6801" s="17" t="s">
        <v>5675</v>
      </c>
      <c r="B6801" s="17" t="n">
        <v>1</v>
      </c>
      <c r="C6801" s="21" t="n">
        <v>46111</v>
      </c>
      <c r="D6801" s="17" t="s">
        <v>318</v>
      </c>
      <c r="E6801" s="17" t="s">
        <v>132</v>
      </c>
      <c r="F6801" s="17" t="s">
        <v>1503</v>
      </c>
      <c r="G6801" s="17" t="s">
        <v>61</v>
      </c>
      <c r="H6801" s="17" t="s">
        <v>1537</v>
      </c>
      <c r="I6801" s="17" t="s">
        <v>1531</v>
      </c>
      <c r="J6801" s="17" t="n">
        <v>1</v>
      </c>
      <c r="K6801" s="15" t="n">
        <v>179.9</v>
      </c>
      <c r="L6801" s="22" t="n">
        <v>0</v>
      </c>
      <c r="M6801" s="15" t="n">
        <v>0</v>
      </c>
      <c r="N6801" s="15" t="n">
        <f aca="false">J6801*K6801</f>
        <v>179.9</v>
      </c>
      <c r="O6801" s="15" t="n">
        <f aca="false">N6801*L6801</f>
        <v>0</v>
      </c>
      <c r="P6801" s="15" t="n">
        <f aca="false">N6801-O6801</f>
        <v>179.9</v>
      </c>
      <c r="Q6801" s="15" t="n">
        <f aca="false">J6801*INDEX(dProdutos!$F$2:$F$47,MATCH(E6801,dProdutos!$A$2:$A$47,0))</f>
        <v>93.56</v>
      </c>
      <c r="R6801" s="15" t="n">
        <f aca="false">IF(I6801="Cancelado",0,P6801-Q6801)</f>
        <v>0</v>
      </c>
      <c r="S6801" s="17" t="str">
        <f aca="false">INDEX(dProdutos!$D$2:$D$47,MATCH(E6801,dProdutos!$A$2:$A$47,0))</f>
        <v>Calçados</v>
      </c>
    </row>
    <row r="6802" customFormat="false" ht="15" hidden="false" customHeight="false" outlineLevel="0" collapsed="false">
      <c r="A6802" s="17" t="s">
        <v>5676</v>
      </c>
      <c r="B6802" s="17" t="n">
        <v>1</v>
      </c>
      <c r="C6802" s="21" t="n">
        <v>46111</v>
      </c>
      <c r="D6802" s="17" t="s">
        <v>1272</v>
      </c>
      <c r="E6802" s="17" t="s">
        <v>153</v>
      </c>
      <c r="F6802" s="17" t="s">
        <v>1503</v>
      </c>
      <c r="G6802" s="17" t="s">
        <v>61</v>
      </c>
      <c r="H6802" s="17" t="s">
        <v>1537</v>
      </c>
      <c r="I6802" s="17" t="s">
        <v>1524</v>
      </c>
      <c r="J6802" s="17" t="n">
        <v>1</v>
      </c>
      <c r="K6802" s="15" t="n">
        <v>165.9</v>
      </c>
      <c r="L6802" s="22" t="n">
        <v>0</v>
      </c>
      <c r="M6802" s="15" t="n">
        <v>17.23</v>
      </c>
      <c r="N6802" s="15" t="n">
        <f aca="false">J6802*K6802</f>
        <v>165.9</v>
      </c>
      <c r="O6802" s="15" t="n">
        <f aca="false">N6802*L6802</f>
        <v>0</v>
      </c>
      <c r="P6802" s="15" t="n">
        <f aca="false">N6802-O6802</f>
        <v>165.9</v>
      </c>
      <c r="Q6802" s="15" t="n">
        <f aca="false">J6802*INDEX(dProdutos!$F$2:$F$47,MATCH(E6802,dProdutos!$A$2:$A$47,0))</f>
        <v>67.28</v>
      </c>
      <c r="R6802" s="15" t="n">
        <f aca="false">IF(I6802="Cancelado",0,P6802-Q6802)</f>
        <v>98.62</v>
      </c>
      <c r="S6802" s="17" t="str">
        <f aca="false">INDEX(dProdutos!$D$2:$D$47,MATCH(E6802,dProdutos!$A$2:$A$47,0))</f>
        <v>Acessórios</v>
      </c>
    </row>
    <row r="6803" customFormat="false" ht="15" hidden="false" customHeight="false" outlineLevel="0" collapsed="false">
      <c r="A6803" s="17" t="s">
        <v>5676</v>
      </c>
      <c r="B6803" s="17" t="n">
        <v>2</v>
      </c>
      <c r="C6803" s="21" t="n">
        <v>46111</v>
      </c>
      <c r="D6803" s="17" t="s">
        <v>1272</v>
      </c>
      <c r="E6803" s="17" t="s">
        <v>108</v>
      </c>
      <c r="F6803" s="17" t="s">
        <v>1503</v>
      </c>
      <c r="G6803" s="17" t="s">
        <v>61</v>
      </c>
      <c r="H6803" s="17" t="s">
        <v>1537</v>
      </c>
      <c r="I6803" s="17" t="s">
        <v>1524</v>
      </c>
      <c r="J6803" s="17" t="n">
        <v>1</v>
      </c>
      <c r="K6803" s="15" t="n">
        <v>265.9</v>
      </c>
      <c r="L6803" s="22" t="n">
        <v>0</v>
      </c>
      <c r="M6803" s="15" t="n">
        <v>0</v>
      </c>
      <c r="N6803" s="15" t="n">
        <f aca="false">J6803*K6803</f>
        <v>265.9</v>
      </c>
      <c r="O6803" s="15" t="n">
        <f aca="false">N6803*L6803</f>
        <v>0</v>
      </c>
      <c r="P6803" s="15" t="n">
        <f aca="false">N6803-O6803</f>
        <v>265.9</v>
      </c>
      <c r="Q6803" s="15" t="n">
        <f aca="false">J6803*INDEX(dProdutos!$F$2:$F$47,MATCH(E6803,dProdutos!$A$2:$A$47,0))</f>
        <v>155.62</v>
      </c>
      <c r="R6803" s="15" t="n">
        <f aca="false">IF(I6803="Cancelado",0,P6803-Q6803)</f>
        <v>110.28</v>
      </c>
      <c r="S6803" s="17" t="str">
        <f aca="false">INDEX(dProdutos!$D$2:$D$47,MATCH(E6803,dProdutos!$A$2:$A$47,0))</f>
        <v>Moda Masculina</v>
      </c>
    </row>
    <row r="6804" customFormat="false" ht="15" hidden="false" customHeight="false" outlineLevel="0" collapsed="false">
      <c r="A6804" s="17" t="s">
        <v>5676</v>
      </c>
      <c r="B6804" s="17" t="n">
        <v>3</v>
      </c>
      <c r="C6804" s="21" t="n">
        <v>46111</v>
      </c>
      <c r="D6804" s="17" t="s">
        <v>1272</v>
      </c>
      <c r="E6804" s="17" t="s">
        <v>135</v>
      </c>
      <c r="F6804" s="17" t="s">
        <v>1503</v>
      </c>
      <c r="G6804" s="17" t="s">
        <v>61</v>
      </c>
      <c r="H6804" s="17" t="s">
        <v>1537</v>
      </c>
      <c r="I6804" s="17" t="s">
        <v>1524</v>
      </c>
      <c r="J6804" s="17" t="n">
        <v>1</v>
      </c>
      <c r="K6804" s="15" t="n">
        <v>200.9</v>
      </c>
      <c r="L6804" s="22" t="n">
        <v>0.1</v>
      </c>
      <c r="M6804" s="15" t="n">
        <v>0</v>
      </c>
      <c r="N6804" s="15" t="n">
        <f aca="false">J6804*K6804</f>
        <v>200.9</v>
      </c>
      <c r="O6804" s="15" t="n">
        <f aca="false">N6804*L6804</f>
        <v>20.09</v>
      </c>
      <c r="P6804" s="15" t="n">
        <f aca="false">N6804-O6804</f>
        <v>180.81</v>
      </c>
      <c r="Q6804" s="15" t="n">
        <f aca="false">J6804*INDEX(dProdutos!$F$2:$F$47,MATCH(E6804,dProdutos!$A$2:$A$47,0))</f>
        <v>80.73</v>
      </c>
      <c r="R6804" s="15" t="n">
        <f aca="false">IF(I6804="Cancelado",0,P6804-Q6804)</f>
        <v>100.08</v>
      </c>
      <c r="S6804" s="17" t="str">
        <f aca="false">INDEX(dProdutos!$D$2:$D$47,MATCH(E6804,dProdutos!$A$2:$A$47,0))</f>
        <v>Calçados</v>
      </c>
    </row>
    <row r="6805" customFormat="false" ht="15" hidden="false" customHeight="false" outlineLevel="0" collapsed="false">
      <c r="A6805" s="17" t="s">
        <v>5676</v>
      </c>
      <c r="B6805" s="17" t="n">
        <v>4</v>
      </c>
      <c r="C6805" s="21" t="n">
        <v>46111</v>
      </c>
      <c r="D6805" s="17" t="s">
        <v>1272</v>
      </c>
      <c r="E6805" s="17" t="s">
        <v>88</v>
      </c>
      <c r="F6805" s="17" t="s">
        <v>1503</v>
      </c>
      <c r="G6805" s="17" t="s">
        <v>61</v>
      </c>
      <c r="H6805" s="17" t="s">
        <v>1537</v>
      </c>
      <c r="I6805" s="17" t="s">
        <v>1524</v>
      </c>
      <c r="J6805" s="17" t="n">
        <v>1</v>
      </c>
      <c r="K6805" s="15" t="n">
        <v>170.9</v>
      </c>
      <c r="L6805" s="22" t="n">
        <v>0.15</v>
      </c>
      <c r="M6805" s="15" t="n">
        <v>0</v>
      </c>
      <c r="N6805" s="15" t="n">
        <f aca="false">J6805*K6805</f>
        <v>170.9</v>
      </c>
      <c r="O6805" s="15" t="n">
        <f aca="false">N6805*L6805</f>
        <v>25.635</v>
      </c>
      <c r="P6805" s="15" t="n">
        <f aca="false">N6805-O6805</f>
        <v>145.265</v>
      </c>
      <c r="Q6805" s="15" t="n">
        <f aca="false">J6805*INDEX(dProdutos!$F$2:$F$47,MATCH(E6805,dProdutos!$A$2:$A$47,0))</f>
        <v>98.14</v>
      </c>
      <c r="R6805" s="15" t="n">
        <f aca="false">IF(I6805="Cancelado",0,P6805-Q6805)</f>
        <v>47.125</v>
      </c>
      <c r="S6805" s="17" t="str">
        <f aca="false">INDEX(dProdutos!$D$2:$D$47,MATCH(E6805,dProdutos!$A$2:$A$47,0))</f>
        <v>Moda Feminina</v>
      </c>
    </row>
    <row r="6806" customFormat="false" ht="15" hidden="false" customHeight="false" outlineLevel="0" collapsed="false">
      <c r="A6806" s="17" t="s">
        <v>5677</v>
      </c>
      <c r="B6806" s="17" t="n">
        <v>1</v>
      </c>
      <c r="C6806" s="21" t="n">
        <v>46112</v>
      </c>
      <c r="D6806" s="17" t="s">
        <v>627</v>
      </c>
      <c r="E6806" s="17" t="s">
        <v>73</v>
      </c>
      <c r="F6806" s="17" t="s">
        <v>1497</v>
      </c>
      <c r="G6806" s="17" t="s">
        <v>59</v>
      </c>
      <c r="H6806" s="17" t="s">
        <v>1527</v>
      </c>
      <c r="I6806" s="17" t="s">
        <v>1524</v>
      </c>
      <c r="J6806" s="17" t="n">
        <v>1</v>
      </c>
      <c r="K6806" s="15" t="n">
        <v>179.9</v>
      </c>
      <c r="L6806" s="22" t="n">
        <v>0.1</v>
      </c>
      <c r="M6806" s="15" t="n">
        <v>14.21</v>
      </c>
      <c r="N6806" s="15" t="n">
        <f aca="false">J6806*K6806</f>
        <v>179.9</v>
      </c>
      <c r="O6806" s="15" t="n">
        <f aca="false">N6806*L6806</f>
        <v>17.99</v>
      </c>
      <c r="P6806" s="15" t="n">
        <f aca="false">N6806-O6806</f>
        <v>161.91</v>
      </c>
      <c r="Q6806" s="15" t="n">
        <f aca="false">J6806*INDEX(dProdutos!$F$2:$F$47,MATCH(E6806,dProdutos!$A$2:$A$47,0))</f>
        <v>69.44</v>
      </c>
      <c r="R6806" s="15" t="n">
        <f aca="false">IF(I6806="Cancelado",0,P6806-Q6806)</f>
        <v>92.47</v>
      </c>
      <c r="S6806" s="17" t="str">
        <f aca="false">INDEX(dProdutos!$D$2:$D$47,MATCH(E6806,dProdutos!$A$2:$A$47,0))</f>
        <v>Moda Feminina</v>
      </c>
    </row>
    <row r="6807" customFormat="false" ht="15" hidden="false" customHeight="false" outlineLevel="0" collapsed="false">
      <c r="A6807" s="17" t="s">
        <v>5678</v>
      </c>
      <c r="B6807" s="17" t="n">
        <v>1</v>
      </c>
      <c r="C6807" s="21" t="n">
        <v>46112</v>
      </c>
      <c r="D6807" s="17" t="s">
        <v>1046</v>
      </c>
      <c r="E6807" s="17" t="s">
        <v>102</v>
      </c>
      <c r="F6807" s="17" t="s">
        <v>1487</v>
      </c>
      <c r="G6807" s="17" t="s">
        <v>59</v>
      </c>
      <c r="H6807" s="17" t="s">
        <v>1537</v>
      </c>
      <c r="I6807" s="17" t="s">
        <v>1524</v>
      </c>
      <c r="J6807" s="17" t="n">
        <v>1</v>
      </c>
      <c r="K6807" s="15" t="n">
        <v>65.9</v>
      </c>
      <c r="L6807" s="22" t="n">
        <v>0</v>
      </c>
      <c r="M6807" s="15" t="n">
        <v>0</v>
      </c>
      <c r="N6807" s="15" t="n">
        <f aca="false">J6807*K6807</f>
        <v>65.9</v>
      </c>
      <c r="O6807" s="15" t="n">
        <f aca="false">N6807*L6807</f>
        <v>0</v>
      </c>
      <c r="P6807" s="15" t="n">
        <f aca="false">N6807-O6807</f>
        <v>65.9</v>
      </c>
      <c r="Q6807" s="15" t="n">
        <f aca="false">J6807*INDEX(dProdutos!$F$2:$F$47,MATCH(E6807,dProdutos!$A$2:$A$47,0))</f>
        <v>29.68</v>
      </c>
      <c r="R6807" s="15" t="n">
        <f aca="false">IF(I6807="Cancelado",0,P6807-Q6807)</f>
        <v>36.22</v>
      </c>
      <c r="S6807" s="17" t="str">
        <f aca="false">INDEX(dProdutos!$D$2:$D$47,MATCH(E6807,dProdutos!$A$2:$A$47,0))</f>
        <v>Moda Masculina</v>
      </c>
    </row>
    <row r="6808" customFormat="false" ht="15" hidden="false" customHeight="false" outlineLevel="0" collapsed="false">
      <c r="A6808" s="17" t="s">
        <v>5679</v>
      </c>
      <c r="B6808" s="17" t="n">
        <v>1</v>
      </c>
      <c r="C6808" s="21" t="n">
        <v>46112</v>
      </c>
      <c r="D6808" s="17" t="s">
        <v>1040</v>
      </c>
      <c r="E6808" s="17" t="s">
        <v>192</v>
      </c>
      <c r="F6808" s="17" t="s">
        <v>1487</v>
      </c>
      <c r="G6808" s="17" t="s">
        <v>61</v>
      </c>
      <c r="H6808" s="17" t="s">
        <v>1537</v>
      </c>
      <c r="I6808" s="17" t="s">
        <v>1531</v>
      </c>
      <c r="J6808" s="17" t="n">
        <v>1</v>
      </c>
      <c r="K6808" s="15" t="n">
        <v>245.9</v>
      </c>
      <c r="L6808" s="22" t="n">
        <v>0</v>
      </c>
      <c r="M6808" s="15" t="n">
        <v>30.38</v>
      </c>
      <c r="N6808" s="15" t="n">
        <f aca="false">J6808*K6808</f>
        <v>245.9</v>
      </c>
      <c r="O6808" s="15" t="n">
        <f aca="false">N6808*L6808</f>
        <v>0</v>
      </c>
      <c r="P6808" s="15" t="n">
        <f aca="false">N6808-O6808</f>
        <v>245.9</v>
      </c>
      <c r="Q6808" s="15" t="n">
        <f aca="false">J6808*INDEX(dProdutos!$F$2:$F$47,MATCH(E6808,dProdutos!$A$2:$A$47,0))</f>
        <v>107.78</v>
      </c>
      <c r="R6808" s="15" t="n">
        <f aca="false">IF(I6808="Cancelado",0,P6808-Q6808)</f>
        <v>0</v>
      </c>
      <c r="S6808" s="17" t="str">
        <f aca="false">INDEX(dProdutos!$D$2:$D$47,MATCH(E6808,dProdutos!$A$2:$A$47,0))</f>
        <v>Eletrônicos</v>
      </c>
    </row>
    <row r="6809" customFormat="false" ht="15" hidden="false" customHeight="false" outlineLevel="0" collapsed="false">
      <c r="A6809" s="17" t="s">
        <v>5679</v>
      </c>
      <c r="B6809" s="17" t="n">
        <v>2</v>
      </c>
      <c r="C6809" s="21" t="n">
        <v>46112</v>
      </c>
      <c r="D6809" s="17" t="s">
        <v>1040</v>
      </c>
      <c r="E6809" s="17" t="s">
        <v>171</v>
      </c>
      <c r="F6809" s="17" t="s">
        <v>1487</v>
      </c>
      <c r="G6809" s="17" t="s">
        <v>61</v>
      </c>
      <c r="H6809" s="17" t="s">
        <v>1537</v>
      </c>
      <c r="I6809" s="17" t="s">
        <v>1531</v>
      </c>
      <c r="J6809" s="17" t="n">
        <v>1</v>
      </c>
      <c r="K6809" s="15" t="n">
        <v>246.9</v>
      </c>
      <c r="L6809" s="22" t="n">
        <v>0</v>
      </c>
      <c r="M6809" s="15" t="n">
        <v>0</v>
      </c>
      <c r="N6809" s="15" t="n">
        <f aca="false">J6809*K6809</f>
        <v>246.9</v>
      </c>
      <c r="O6809" s="15" t="n">
        <f aca="false">N6809*L6809</f>
        <v>0</v>
      </c>
      <c r="P6809" s="15" t="n">
        <f aca="false">N6809-O6809</f>
        <v>246.9</v>
      </c>
      <c r="Q6809" s="15" t="n">
        <f aca="false">J6809*INDEX(dProdutos!$F$2:$F$47,MATCH(E6809,dProdutos!$A$2:$A$47,0))</f>
        <v>103.61</v>
      </c>
      <c r="R6809" s="15" t="n">
        <f aca="false">IF(I6809="Cancelado",0,P6809-Q6809)</f>
        <v>0</v>
      </c>
      <c r="S6809" s="17" t="str">
        <f aca="false">INDEX(dProdutos!$D$2:$D$47,MATCH(E6809,dProdutos!$A$2:$A$47,0))</f>
        <v>Casa</v>
      </c>
    </row>
    <row r="6810" customFormat="false" ht="15" hidden="false" customHeight="false" outlineLevel="0" collapsed="false">
      <c r="A6810" s="17" t="s">
        <v>5680</v>
      </c>
      <c r="B6810" s="17" t="n">
        <v>1</v>
      </c>
      <c r="C6810" s="21" t="n">
        <v>46112</v>
      </c>
      <c r="D6810" s="17" t="s">
        <v>466</v>
      </c>
      <c r="E6810" s="17" t="s">
        <v>162</v>
      </c>
      <c r="F6810" s="17" t="s">
        <v>1490</v>
      </c>
      <c r="G6810" s="17" t="s">
        <v>63</v>
      </c>
      <c r="H6810" s="17" t="s">
        <v>1540</v>
      </c>
      <c r="I6810" s="17" t="s">
        <v>1524</v>
      </c>
      <c r="J6810" s="17" t="n">
        <v>1</v>
      </c>
      <c r="K6810" s="15" t="n">
        <v>231.9</v>
      </c>
      <c r="L6810" s="22" t="n">
        <v>0</v>
      </c>
      <c r="M6810" s="15" t="n">
        <v>23.8</v>
      </c>
      <c r="N6810" s="15" t="n">
        <f aca="false">J6810*K6810</f>
        <v>231.9</v>
      </c>
      <c r="O6810" s="15" t="n">
        <f aca="false">N6810*L6810</f>
        <v>0</v>
      </c>
      <c r="P6810" s="15" t="n">
        <f aca="false">N6810-O6810</f>
        <v>231.9</v>
      </c>
      <c r="Q6810" s="15" t="n">
        <f aca="false">J6810*INDEX(dProdutos!$F$2:$F$47,MATCH(E6810,dProdutos!$A$2:$A$47,0))</f>
        <v>134.41</v>
      </c>
      <c r="R6810" s="15" t="n">
        <f aca="false">IF(I6810="Cancelado",0,P6810-Q6810)</f>
        <v>97.49</v>
      </c>
      <c r="S6810" s="17" t="str">
        <f aca="false">INDEX(dProdutos!$D$2:$D$47,MATCH(E6810,dProdutos!$A$2:$A$47,0))</f>
        <v>Casa</v>
      </c>
    </row>
    <row r="6811" customFormat="false" ht="15" hidden="false" customHeight="false" outlineLevel="0" collapsed="false">
      <c r="A6811" s="17" t="s">
        <v>5680</v>
      </c>
      <c r="B6811" s="17" t="n">
        <v>2</v>
      </c>
      <c r="C6811" s="21" t="n">
        <v>46112</v>
      </c>
      <c r="D6811" s="17" t="s">
        <v>466</v>
      </c>
      <c r="E6811" s="17" t="s">
        <v>108</v>
      </c>
      <c r="F6811" s="17" t="s">
        <v>1490</v>
      </c>
      <c r="G6811" s="17" t="s">
        <v>63</v>
      </c>
      <c r="H6811" s="17" t="s">
        <v>1540</v>
      </c>
      <c r="I6811" s="17" t="s">
        <v>1524</v>
      </c>
      <c r="J6811" s="17" t="n">
        <v>2</v>
      </c>
      <c r="K6811" s="15" t="n">
        <v>265.9</v>
      </c>
      <c r="L6811" s="22" t="n">
        <v>0</v>
      </c>
      <c r="M6811" s="15" t="n">
        <v>0</v>
      </c>
      <c r="N6811" s="15" t="n">
        <f aca="false">J6811*K6811</f>
        <v>531.8</v>
      </c>
      <c r="O6811" s="15" t="n">
        <f aca="false">N6811*L6811</f>
        <v>0</v>
      </c>
      <c r="P6811" s="15" t="n">
        <f aca="false">N6811-O6811</f>
        <v>531.8</v>
      </c>
      <c r="Q6811" s="15" t="n">
        <f aca="false">J6811*INDEX(dProdutos!$F$2:$F$47,MATCH(E6811,dProdutos!$A$2:$A$47,0))</f>
        <v>311.24</v>
      </c>
      <c r="R6811" s="15" t="n">
        <f aca="false">IF(I6811="Cancelado",0,P6811-Q6811)</f>
        <v>220.56</v>
      </c>
      <c r="S6811" s="17" t="str">
        <f aca="false">INDEX(dProdutos!$D$2:$D$47,MATCH(E6811,dProdutos!$A$2:$A$47,0))</f>
        <v>Moda Masculina</v>
      </c>
    </row>
    <row r="6812" customFormat="false" ht="15" hidden="false" customHeight="false" outlineLevel="0" collapsed="false">
      <c r="A6812" s="17" t="s">
        <v>5680</v>
      </c>
      <c r="B6812" s="17" t="n">
        <v>3</v>
      </c>
      <c r="C6812" s="21" t="n">
        <v>46112</v>
      </c>
      <c r="D6812" s="17" t="s">
        <v>466</v>
      </c>
      <c r="E6812" s="17" t="s">
        <v>150</v>
      </c>
      <c r="F6812" s="17" t="s">
        <v>1490</v>
      </c>
      <c r="G6812" s="17" t="s">
        <v>63</v>
      </c>
      <c r="H6812" s="17" t="s">
        <v>1540</v>
      </c>
      <c r="I6812" s="17" t="s">
        <v>1524</v>
      </c>
      <c r="J6812" s="17" t="n">
        <v>1</v>
      </c>
      <c r="K6812" s="15" t="n">
        <v>71.9</v>
      </c>
      <c r="L6812" s="22" t="n">
        <v>0</v>
      </c>
      <c r="M6812" s="15" t="n">
        <v>0</v>
      </c>
      <c r="N6812" s="15" t="n">
        <f aca="false">J6812*K6812</f>
        <v>71.9</v>
      </c>
      <c r="O6812" s="15" t="n">
        <f aca="false">N6812*L6812</f>
        <v>0</v>
      </c>
      <c r="P6812" s="15" t="n">
        <f aca="false">N6812-O6812</f>
        <v>71.9</v>
      </c>
      <c r="Q6812" s="15" t="n">
        <f aca="false">J6812*INDEX(dProdutos!$F$2:$F$47,MATCH(E6812,dProdutos!$A$2:$A$47,0))</f>
        <v>27.38</v>
      </c>
      <c r="R6812" s="15" t="n">
        <f aca="false">IF(I6812="Cancelado",0,P6812-Q6812)</f>
        <v>44.52</v>
      </c>
      <c r="S6812" s="17" t="str">
        <f aca="false">INDEX(dProdutos!$D$2:$D$47,MATCH(E6812,dProdutos!$A$2:$A$47,0))</f>
        <v>Acessórios</v>
      </c>
    </row>
    <row r="6813" customFormat="false" ht="15" hidden="false" customHeight="false" outlineLevel="0" collapsed="false">
      <c r="A6813" s="17" t="s">
        <v>5681</v>
      </c>
      <c r="B6813" s="17" t="n">
        <v>1</v>
      </c>
      <c r="C6813" s="21" t="n">
        <v>46112</v>
      </c>
      <c r="D6813" s="17" t="s">
        <v>546</v>
      </c>
      <c r="E6813" s="17" t="s">
        <v>150</v>
      </c>
      <c r="F6813" s="17" t="s">
        <v>1487</v>
      </c>
      <c r="G6813" s="17" t="s">
        <v>61</v>
      </c>
      <c r="H6813" s="17" t="s">
        <v>1523</v>
      </c>
      <c r="I6813" s="17" t="s">
        <v>1524</v>
      </c>
      <c r="J6813" s="17" t="n">
        <v>1</v>
      </c>
      <c r="K6813" s="15" t="n">
        <v>71.9</v>
      </c>
      <c r="L6813" s="22" t="n">
        <v>0</v>
      </c>
      <c r="M6813" s="15" t="n">
        <v>19.78</v>
      </c>
      <c r="N6813" s="15" t="n">
        <f aca="false">J6813*K6813</f>
        <v>71.9</v>
      </c>
      <c r="O6813" s="15" t="n">
        <f aca="false">N6813*L6813</f>
        <v>0</v>
      </c>
      <c r="P6813" s="15" t="n">
        <f aca="false">N6813-O6813</f>
        <v>71.9</v>
      </c>
      <c r="Q6813" s="15" t="n">
        <f aca="false">J6813*INDEX(dProdutos!$F$2:$F$47,MATCH(E6813,dProdutos!$A$2:$A$47,0))</f>
        <v>27.38</v>
      </c>
      <c r="R6813" s="15" t="n">
        <f aca="false">IF(I6813="Cancelado",0,P6813-Q6813)</f>
        <v>44.52</v>
      </c>
      <c r="S6813" s="17" t="str">
        <f aca="false">INDEX(dProdutos!$D$2:$D$47,MATCH(E6813,dProdutos!$A$2:$A$47,0))</f>
        <v>Acessórios</v>
      </c>
    </row>
    <row r="6814" customFormat="false" ht="15" hidden="false" customHeight="false" outlineLevel="0" collapsed="false">
      <c r="A6814" s="17" t="s">
        <v>5681</v>
      </c>
      <c r="B6814" s="17" t="n">
        <v>2</v>
      </c>
      <c r="C6814" s="21" t="n">
        <v>46112</v>
      </c>
      <c r="D6814" s="17" t="s">
        <v>546</v>
      </c>
      <c r="E6814" s="17" t="s">
        <v>88</v>
      </c>
      <c r="F6814" s="17" t="s">
        <v>1487</v>
      </c>
      <c r="G6814" s="17" t="s">
        <v>61</v>
      </c>
      <c r="H6814" s="17" t="s">
        <v>1523</v>
      </c>
      <c r="I6814" s="17" t="s">
        <v>1524</v>
      </c>
      <c r="J6814" s="17" t="n">
        <v>1</v>
      </c>
      <c r="K6814" s="15" t="n">
        <v>170.9</v>
      </c>
      <c r="L6814" s="22" t="n">
        <v>0</v>
      </c>
      <c r="M6814" s="15" t="n">
        <v>0</v>
      </c>
      <c r="N6814" s="15" t="n">
        <f aca="false">J6814*K6814</f>
        <v>170.9</v>
      </c>
      <c r="O6814" s="15" t="n">
        <f aca="false">N6814*L6814</f>
        <v>0</v>
      </c>
      <c r="P6814" s="15" t="n">
        <f aca="false">N6814-O6814</f>
        <v>170.9</v>
      </c>
      <c r="Q6814" s="15" t="n">
        <f aca="false">J6814*INDEX(dProdutos!$F$2:$F$47,MATCH(E6814,dProdutos!$A$2:$A$47,0))</f>
        <v>98.14</v>
      </c>
      <c r="R6814" s="15" t="n">
        <f aca="false">IF(I6814="Cancelado",0,P6814-Q6814)</f>
        <v>72.76</v>
      </c>
      <c r="S6814" s="17" t="str">
        <f aca="false">INDEX(dProdutos!$D$2:$D$47,MATCH(E6814,dProdutos!$A$2:$A$47,0))</f>
        <v>Moda Feminina</v>
      </c>
    </row>
    <row r="6815" customFormat="false" ht="15" hidden="false" customHeight="false" outlineLevel="0" collapsed="false">
      <c r="A6815" s="17" t="s">
        <v>5682</v>
      </c>
      <c r="B6815" s="17" t="n">
        <v>1</v>
      </c>
      <c r="C6815" s="21" t="n">
        <v>46112</v>
      </c>
      <c r="D6815" s="17" t="s">
        <v>426</v>
      </c>
      <c r="E6815" s="17" t="s">
        <v>174</v>
      </c>
      <c r="F6815" s="17" t="s">
        <v>1490</v>
      </c>
      <c r="G6815" s="17" t="s">
        <v>59</v>
      </c>
      <c r="H6815" s="17" t="s">
        <v>1527</v>
      </c>
      <c r="I6815" s="17" t="s">
        <v>1524</v>
      </c>
      <c r="J6815" s="17" t="n">
        <v>1</v>
      </c>
      <c r="K6815" s="15" t="n">
        <v>250.9</v>
      </c>
      <c r="L6815" s="22" t="n">
        <v>0</v>
      </c>
      <c r="M6815" s="15" t="n">
        <v>26.92</v>
      </c>
      <c r="N6815" s="15" t="n">
        <f aca="false">J6815*K6815</f>
        <v>250.9</v>
      </c>
      <c r="O6815" s="15" t="n">
        <f aca="false">N6815*L6815</f>
        <v>0</v>
      </c>
      <c r="P6815" s="15" t="n">
        <f aca="false">N6815-O6815</f>
        <v>250.9</v>
      </c>
      <c r="Q6815" s="15" t="n">
        <f aca="false">J6815*INDEX(dProdutos!$F$2:$F$47,MATCH(E6815,dProdutos!$A$2:$A$47,0))</f>
        <v>151.28</v>
      </c>
      <c r="R6815" s="15" t="n">
        <f aca="false">IF(I6815="Cancelado",0,P6815-Q6815)</f>
        <v>99.62</v>
      </c>
      <c r="S6815" s="17" t="str">
        <f aca="false">INDEX(dProdutos!$D$2:$D$47,MATCH(E6815,dProdutos!$A$2:$A$47,0))</f>
        <v>Casa</v>
      </c>
    </row>
    <row r="6816" customFormat="false" ht="15" hidden="false" customHeight="false" outlineLevel="0" collapsed="false">
      <c r="A6816" s="17" t="s">
        <v>5683</v>
      </c>
      <c r="B6816" s="17" t="n">
        <v>1</v>
      </c>
      <c r="C6816" s="21" t="n">
        <v>46112</v>
      </c>
      <c r="D6816" s="17" t="s">
        <v>701</v>
      </c>
      <c r="E6816" s="17" t="s">
        <v>195</v>
      </c>
      <c r="F6816" s="17" t="s">
        <v>1490</v>
      </c>
      <c r="G6816" s="17" t="s">
        <v>59</v>
      </c>
      <c r="H6816" s="17" t="s">
        <v>1523</v>
      </c>
      <c r="I6816" s="17" t="s">
        <v>1524</v>
      </c>
      <c r="J6816" s="17" t="n">
        <v>2</v>
      </c>
      <c r="K6816" s="15" t="n">
        <v>72.9</v>
      </c>
      <c r="L6816" s="22" t="n">
        <v>0.1</v>
      </c>
      <c r="M6816" s="15" t="n">
        <v>34.66</v>
      </c>
      <c r="N6816" s="15" t="n">
        <f aca="false">J6816*K6816</f>
        <v>145.8</v>
      </c>
      <c r="O6816" s="15" t="n">
        <f aca="false">N6816*L6816</f>
        <v>14.58</v>
      </c>
      <c r="P6816" s="15" t="n">
        <f aca="false">N6816-O6816</f>
        <v>131.22</v>
      </c>
      <c r="Q6816" s="15" t="n">
        <f aca="false">J6816*INDEX(dProdutos!$F$2:$F$47,MATCH(E6816,dProdutos!$A$2:$A$47,0))</f>
        <v>78.46</v>
      </c>
      <c r="R6816" s="15" t="n">
        <f aca="false">IF(I6816="Cancelado",0,P6816-Q6816)</f>
        <v>52.76</v>
      </c>
      <c r="S6816" s="17" t="str">
        <f aca="false">INDEX(dProdutos!$D$2:$D$47,MATCH(E6816,dProdutos!$A$2:$A$47,0))</f>
        <v>Eletrônicos</v>
      </c>
    </row>
    <row r="6817" customFormat="false" ht="15" hidden="false" customHeight="false" outlineLevel="0" collapsed="false">
      <c r="A6817" s="17" t="s">
        <v>5683</v>
      </c>
      <c r="B6817" s="17" t="n">
        <v>2</v>
      </c>
      <c r="C6817" s="21" t="n">
        <v>46112</v>
      </c>
      <c r="D6817" s="17" t="s">
        <v>701</v>
      </c>
      <c r="E6817" s="17" t="s">
        <v>156</v>
      </c>
      <c r="F6817" s="17" t="s">
        <v>1490</v>
      </c>
      <c r="G6817" s="17" t="s">
        <v>59</v>
      </c>
      <c r="H6817" s="17" t="s">
        <v>1523</v>
      </c>
      <c r="I6817" s="17" t="s">
        <v>1524</v>
      </c>
      <c r="J6817" s="17" t="n">
        <v>1</v>
      </c>
      <c r="K6817" s="15" t="n">
        <v>192.9</v>
      </c>
      <c r="L6817" s="22" t="n">
        <v>0</v>
      </c>
      <c r="M6817" s="15" t="n">
        <v>0</v>
      </c>
      <c r="N6817" s="15" t="n">
        <f aca="false">J6817*K6817</f>
        <v>192.9</v>
      </c>
      <c r="O6817" s="15" t="n">
        <f aca="false">N6817*L6817</f>
        <v>0</v>
      </c>
      <c r="P6817" s="15" t="n">
        <f aca="false">N6817-O6817</f>
        <v>192.9</v>
      </c>
      <c r="Q6817" s="15" t="n">
        <f aca="false">J6817*INDEX(dProdutos!$F$2:$F$47,MATCH(E6817,dProdutos!$A$2:$A$47,0))</f>
        <v>80.38</v>
      </c>
      <c r="R6817" s="15" t="n">
        <f aca="false">IF(I6817="Cancelado",0,P6817-Q6817)</f>
        <v>112.52</v>
      </c>
      <c r="S6817" s="17" t="str">
        <f aca="false">INDEX(dProdutos!$D$2:$D$47,MATCH(E6817,dProdutos!$A$2:$A$47,0))</f>
        <v>Acessórios</v>
      </c>
    </row>
    <row r="6818" customFormat="false" ht="15" hidden="false" customHeight="false" outlineLevel="0" collapsed="false">
      <c r="A6818" s="17" t="s">
        <v>5683</v>
      </c>
      <c r="B6818" s="17" t="n">
        <v>3</v>
      </c>
      <c r="C6818" s="21" t="n">
        <v>46112</v>
      </c>
      <c r="D6818" s="17" t="s">
        <v>701</v>
      </c>
      <c r="E6818" s="17" t="s">
        <v>213</v>
      </c>
      <c r="F6818" s="17" t="s">
        <v>1490</v>
      </c>
      <c r="G6818" s="17" t="s">
        <v>59</v>
      </c>
      <c r="H6818" s="17" t="s">
        <v>1523</v>
      </c>
      <c r="I6818" s="17" t="s">
        <v>1524</v>
      </c>
      <c r="J6818" s="17" t="n">
        <v>1</v>
      </c>
      <c r="K6818" s="15" t="n">
        <v>153.9</v>
      </c>
      <c r="L6818" s="22" t="n">
        <v>0.05</v>
      </c>
      <c r="M6818" s="15" t="n">
        <v>0</v>
      </c>
      <c r="N6818" s="15" t="n">
        <f aca="false">J6818*K6818</f>
        <v>153.9</v>
      </c>
      <c r="O6818" s="15" t="n">
        <f aca="false">N6818*L6818</f>
        <v>7.695</v>
      </c>
      <c r="P6818" s="15" t="n">
        <f aca="false">N6818-O6818</f>
        <v>146.205</v>
      </c>
      <c r="Q6818" s="15" t="n">
        <f aca="false">J6818*INDEX(dProdutos!$F$2:$F$47,MATCH(E6818,dProdutos!$A$2:$A$47,0))</f>
        <v>90.42</v>
      </c>
      <c r="R6818" s="15" t="n">
        <f aca="false">IF(I6818="Cancelado",0,P6818-Q6818)</f>
        <v>55.785</v>
      </c>
      <c r="S6818" s="17" t="str">
        <f aca="false">INDEX(dProdutos!$D$2:$D$47,MATCH(E6818,dProdutos!$A$2:$A$47,0))</f>
        <v>Beleza</v>
      </c>
    </row>
    <row r="6819" customFormat="false" ht="15" hidden="false" customHeight="false" outlineLevel="0" collapsed="false">
      <c r="A6819" s="17" t="s">
        <v>5684</v>
      </c>
      <c r="B6819" s="17" t="n">
        <v>1</v>
      </c>
      <c r="C6819" s="21" t="n">
        <v>46112</v>
      </c>
      <c r="D6819" s="17" t="s">
        <v>912</v>
      </c>
      <c r="E6819" s="17" t="s">
        <v>210</v>
      </c>
      <c r="F6819" s="17" t="s">
        <v>1490</v>
      </c>
      <c r="G6819" s="17" t="s">
        <v>59</v>
      </c>
      <c r="H6819" s="17" t="s">
        <v>1537</v>
      </c>
      <c r="I6819" s="17" t="s">
        <v>1524</v>
      </c>
      <c r="J6819" s="17" t="n">
        <v>2</v>
      </c>
      <c r="K6819" s="15" t="n">
        <v>245.9</v>
      </c>
      <c r="L6819" s="22" t="n">
        <v>0.1</v>
      </c>
      <c r="M6819" s="15" t="n">
        <v>11.21</v>
      </c>
      <c r="N6819" s="15" t="n">
        <f aca="false">J6819*K6819</f>
        <v>491.8</v>
      </c>
      <c r="O6819" s="15" t="n">
        <f aca="false">N6819*L6819</f>
        <v>49.18</v>
      </c>
      <c r="P6819" s="15" t="n">
        <f aca="false">N6819-O6819</f>
        <v>442.62</v>
      </c>
      <c r="Q6819" s="15" t="n">
        <f aca="false">J6819*INDEX(dProdutos!$F$2:$F$47,MATCH(E6819,dProdutos!$A$2:$A$47,0))</f>
        <v>301.26</v>
      </c>
      <c r="R6819" s="15" t="n">
        <f aca="false">IF(I6819="Cancelado",0,P6819-Q6819)</f>
        <v>141.36</v>
      </c>
      <c r="S6819" s="17" t="str">
        <f aca="false">INDEX(dProdutos!$D$2:$D$47,MATCH(E6819,dProdutos!$A$2:$A$47,0))</f>
        <v>Beleza</v>
      </c>
    </row>
    <row r="6820" customFormat="false" ht="15" hidden="false" customHeight="false" outlineLevel="0" collapsed="false">
      <c r="A6820" s="17" t="s">
        <v>5685</v>
      </c>
      <c r="B6820" s="17" t="n">
        <v>1</v>
      </c>
      <c r="C6820" s="21" t="n">
        <v>46112</v>
      </c>
      <c r="D6820" s="17" t="s">
        <v>477</v>
      </c>
      <c r="E6820" s="17" t="s">
        <v>150</v>
      </c>
      <c r="F6820" s="17" t="s">
        <v>1499</v>
      </c>
      <c r="G6820" s="17" t="s">
        <v>62</v>
      </c>
      <c r="H6820" s="17" t="s">
        <v>1540</v>
      </c>
      <c r="I6820" s="17" t="s">
        <v>1541</v>
      </c>
      <c r="J6820" s="17" t="n">
        <v>3</v>
      </c>
      <c r="K6820" s="15" t="n">
        <v>71.9</v>
      </c>
      <c r="L6820" s="22" t="n">
        <v>0</v>
      </c>
      <c r="M6820" s="15" t="n">
        <v>10.01</v>
      </c>
      <c r="N6820" s="15" t="n">
        <f aca="false">J6820*K6820</f>
        <v>215.7</v>
      </c>
      <c r="O6820" s="15" t="n">
        <f aca="false">N6820*L6820</f>
        <v>0</v>
      </c>
      <c r="P6820" s="15" t="n">
        <f aca="false">N6820-O6820</f>
        <v>215.7</v>
      </c>
      <c r="Q6820" s="15" t="n">
        <f aca="false">J6820*INDEX(dProdutos!$F$2:$F$47,MATCH(E6820,dProdutos!$A$2:$A$47,0))</f>
        <v>82.14</v>
      </c>
      <c r="R6820" s="15" t="n">
        <f aca="false">IF(I6820="Cancelado",0,P6820-Q6820)</f>
        <v>133.56</v>
      </c>
      <c r="S6820" s="17" t="str">
        <f aca="false">INDEX(dProdutos!$D$2:$D$47,MATCH(E6820,dProdutos!$A$2:$A$47,0))</f>
        <v>Acessórios</v>
      </c>
    </row>
    <row r="6821" customFormat="false" ht="15" hidden="false" customHeight="false" outlineLevel="0" collapsed="false">
      <c r="A6821" s="17" t="s">
        <v>5685</v>
      </c>
      <c r="B6821" s="17" t="n">
        <v>2</v>
      </c>
      <c r="C6821" s="21" t="n">
        <v>46112</v>
      </c>
      <c r="D6821" s="17" t="s">
        <v>477</v>
      </c>
      <c r="E6821" s="17" t="s">
        <v>73</v>
      </c>
      <c r="F6821" s="17" t="s">
        <v>1499</v>
      </c>
      <c r="G6821" s="17" t="s">
        <v>62</v>
      </c>
      <c r="H6821" s="17" t="s">
        <v>1540</v>
      </c>
      <c r="I6821" s="17" t="s">
        <v>1541</v>
      </c>
      <c r="J6821" s="17" t="n">
        <v>3</v>
      </c>
      <c r="K6821" s="15" t="n">
        <v>179.9</v>
      </c>
      <c r="L6821" s="22" t="n">
        <v>0.1</v>
      </c>
      <c r="M6821" s="15" t="n">
        <v>0</v>
      </c>
      <c r="N6821" s="15" t="n">
        <f aca="false">J6821*K6821</f>
        <v>539.7</v>
      </c>
      <c r="O6821" s="15" t="n">
        <f aca="false">N6821*L6821</f>
        <v>53.97</v>
      </c>
      <c r="P6821" s="15" t="n">
        <f aca="false">N6821-O6821</f>
        <v>485.73</v>
      </c>
      <c r="Q6821" s="15" t="n">
        <f aca="false">J6821*INDEX(dProdutos!$F$2:$F$47,MATCH(E6821,dProdutos!$A$2:$A$47,0))</f>
        <v>208.32</v>
      </c>
      <c r="R6821" s="15" t="n">
        <f aca="false">IF(I6821="Cancelado",0,P6821-Q6821)</f>
        <v>277.41</v>
      </c>
      <c r="S6821" s="17" t="str">
        <f aca="false">INDEX(dProdutos!$D$2:$D$47,MATCH(E6821,dProdutos!$A$2:$A$47,0))</f>
        <v>Moda Feminina</v>
      </c>
    </row>
    <row r="6822" customFormat="false" ht="15" hidden="false" customHeight="false" outlineLevel="0" collapsed="false">
      <c r="A6822" s="17" t="s">
        <v>5686</v>
      </c>
      <c r="B6822" s="17" t="n">
        <v>1</v>
      </c>
      <c r="C6822" s="21" t="n">
        <v>46113</v>
      </c>
      <c r="D6822" s="17" t="s">
        <v>814</v>
      </c>
      <c r="E6822" s="17" t="s">
        <v>171</v>
      </c>
      <c r="F6822" s="17" t="s">
        <v>1495</v>
      </c>
      <c r="G6822" s="17" t="s">
        <v>60</v>
      </c>
      <c r="H6822" s="17" t="s">
        <v>1523</v>
      </c>
      <c r="I6822" s="17" t="s">
        <v>1524</v>
      </c>
      <c r="J6822" s="17" t="n">
        <v>1</v>
      </c>
      <c r="K6822" s="15" t="n">
        <v>246.9</v>
      </c>
      <c r="L6822" s="22" t="n">
        <v>0</v>
      </c>
      <c r="M6822" s="15" t="n">
        <v>22.06</v>
      </c>
      <c r="N6822" s="15" t="n">
        <f aca="false">J6822*K6822</f>
        <v>246.9</v>
      </c>
      <c r="O6822" s="15" t="n">
        <f aca="false">N6822*L6822</f>
        <v>0</v>
      </c>
      <c r="P6822" s="15" t="n">
        <f aca="false">N6822-O6822</f>
        <v>246.9</v>
      </c>
      <c r="Q6822" s="15" t="n">
        <f aca="false">J6822*INDEX(dProdutos!$F$2:$F$47,MATCH(E6822,dProdutos!$A$2:$A$47,0))</f>
        <v>103.61</v>
      </c>
      <c r="R6822" s="15" t="n">
        <f aca="false">IF(I6822="Cancelado",0,P6822-Q6822)</f>
        <v>143.29</v>
      </c>
      <c r="S6822" s="17" t="str">
        <f aca="false">INDEX(dProdutos!$D$2:$D$47,MATCH(E6822,dProdutos!$A$2:$A$47,0))</f>
        <v>Casa</v>
      </c>
    </row>
    <row r="6823" customFormat="false" ht="15" hidden="false" customHeight="false" outlineLevel="0" collapsed="false">
      <c r="A6823" s="17" t="s">
        <v>5687</v>
      </c>
      <c r="B6823" s="17" t="n">
        <v>1</v>
      </c>
      <c r="C6823" s="21" t="n">
        <v>46113</v>
      </c>
      <c r="D6823" s="17" t="s">
        <v>605</v>
      </c>
      <c r="E6823" s="17" t="s">
        <v>105</v>
      </c>
      <c r="F6823" s="17" t="s">
        <v>1490</v>
      </c>
      <c r="G6823" s="17" t="s">
        <v>60</v>
      </c>
      <c r="H6823" s="17" t="s">
        <v>1537</v>
      </c>
      <c r="I6823" s="17" t="s">
        <v>1524</v>
      </c>
      <c r="J6823" s="17" t="n">
        <v>1</v>
      </c>
      <c r="K6823" s="15" t="n">
        <v>175.9</v>
      </c>
      <c r="L6823" s="22" t="n">
        <v>0.2</v>
      </c>
      <c r="M6823" s="15" t="n">
        <v>24.65</v>
      </c>
      <c r="N6823" s="15" t="n">
        <f aca="false">J6823*K6823</f>
        <v>175.9</v>
      </c>
      <c r="O6823" s="15" t="n">
        <f aca="false">N6823*L6823</f>
        <v>35.18</v>
      </c>
      <c r="P6823" s="15" t="n">
        <f aca="false">N6823-O6823</f>
        <v>140.72</v>
      </c>
      <c r="Q6823" s="15" t="n">
        <f aca="false">J6823*INDEX(dProdutos!$F$2:$F$47,MATCH(E6823,dProdutos!$A$2:$A$47,0))</f>
        <v>96.59</v>
      </c>
      <c r="R6823" s="15" t="n">
        <f aca="false">IF(I6823="Cancelado",0,P6823-Q6823)</f>
        <v>44.13</v>
      </c>
      <c r="S6823" s="17" t="str">
        <f aca="false">INDEX(dProdutos!$D$2:$D$47,MATCH(E6823,dProdutos!$A$2:$A$47,0))</f>
        <v>Moda Masculina</v>
      </c>
    </row>
    <row r="6824" customFormat="false" ht="15" hidden="false" customHeight="false" outlineLevel="0" collapsed="false">
      <c r="A6824" s="17" t="s">
        <v>5688</v>
      </c>
      <c r="B6824" s="17" t="n">
        <v>1</v>
      </c>
      <c r="C6824" s="21" t="n">
        <v>46113</v>
      </c>
      <c r="D6824" s="17" t="s">
        <v>1105</v>
      </c>
      <c r="E6824" s="17" t="s">
        <v>126</v>
      </c>
      <c r="F6824" s="17" t="s">
        <v>1503</v>
      </c>
      <c r="G6824" s="17" t="s">
        <v>59</v>
      </c>
      <c r="H6824" s="17" t="s">
        <v>1523</v>
      </c>
      <c r="I6824" s="17" t="s">
        <v>1524</v>
      </c>
      <c r="J6824" s="17" t="n">
        <v>1</v>
      </c>
      <c r="K6824" s="15" t="n">
        <v>296.9</v>
      </c>
      <c r="L6824" s="22" t="n">
        <v>0</v>
      </c>
      <c r="M6824" s="15" t="n">
        <v>17.14</v>
      </c>
      <c r="N6824" s="15" t="n">
        <f aca="false">J6824*K6824</f>
        <v>296.9</v>
      </c>
      <c r="O6824" s="15" t="n">
        <f aca="false">N6824*L6824</f>
        <v>0</v>
      </c>
      <c r="P6824" s="15" t="n">
        <f aca="false">N6824-O6824</f>
        <v>296.9</v>
      </c>
      <c r="Q6824" s="15" t="n">
        <f aca="false">J6824*INDEX(dProdutos!$F$2:$F$47,MATCH(E6824,dProdutos!$A$2:$A$47,0))</f>
        <v>135.24</v>
      </c>
      <c r="R6824" s="15" t="n">
        <f aca="false">IF(I6824="Cancelado",0,P6824-Q6824)</f>
        <v>161.66</v>
      </c>
      <c r="S6824" s="17" t="str">
        <f aca="false">INDEX(dProdutos!$D$2:$D$47,MATCH(E6824,dProdutos!$A$2:$A$47,0))</f>
        <v>Calçados</v>
      </c>
    </row>
    <row r="6825" customFormat="false" ht="15" hidden="false" customHeight="false" outlineLevel="0" collapsed="false">
      <c r="A6825" s="17" t="s">
        <v>5688</v>
      </c>
      <c r="B6825" s="17" t="n">
        <v>2</v>
      </c>
      <c r="C6825" s="21" t="n">
        <v>46113</v>
      </c>
      <c r="D6825" s="17" t="s">
        <v>1105</v>
      </c>
      <c r="E6825" s="17" t="s">
        <v>92</v>
      </c>
      <c r="F6825" s="17" t="s">
        <v>1503</v>
      </c>
      <c r="G6825" s="17" t="s">
        <v>59</v>
      </c>
      <c r="H6825" s="17" t="s">
        <v>1523</v>
      </c>
      <c r="I6825" s="17" t="s">
        <v>1524</v>
      </c>
      <c r="J6825" s="17" t="n">
        <v>1</v>
      </c>
      <c r="K6825" s="15" t="n">
        <v>191.9</v>
      </c>
      <c r="L6825" s="22" t="n">
        <v>0</v>
      </c>
      <c r="M6825" s="15" t="n">
        <v>0</v>
      </c>
      <c r="N6825" s="15" t="n">
        <f aca="false">J6825*K6825</f>
        <v>191.9</v>
      </c>
      <c r="O6825" s="15" t="n">
        <f aca="false">N6825*L6825</f>
        <v>0</v>
      </c>
      <c r="P6825" s="15" t="n">
        <f aca="false">N6825-O6825</f>
        <v>191.9</v>
      </c>
      <c r="Q6825" s="15" t="n">
        <f aca="false">J6825*INDEX(dProdutos!$F$2:$F$47,MATCH(E6825,dProdutos!$A$2:$A$47,0))</f>
        <v>88.59</v>
      </c>
      <c r="R6825" s="15" t="n">
        <f aca="false">IF(I6825="Cancelado",0,P6825-Q6825)</f>
        <v>103.31</v>
      </c>
      <c r="S6825" s="17" t="str">
        <f aca="false">INDEX(dProdutos!$D$2:$D$47,MATCH(E6825,dProdutos!$A$2:$A$47,0))</f>
        <v>Moda Feminina</v>
      </c>
    </row>
    <row r="6826" customFormat="false" ht="15" hidden="false" customHeight="false" outlineLevel="0" collapsed="false">
      <c r="A6826" s="17" t="s">
        <v>5689</v>
      </c>
      <c r="B6826" s="17" t="n">
        <v>1</v>
      </c>
      <c r="C6826" s="21" t="n">
        <v>46113</v>
      </c>
      <c r="D6826" s="17" t="s">
        <v>488</v>
      </c>
      <c r="E6826" s="17" t="s">
        <v>192</v>
      </c>
      <c r="F6826" s="17" t="s">
        <v>1499</v>
      </c>
      <c r="G6826" s="17" t="s">
        <v>63</v>
      </c>
      <c r="H6826" s="17" t="s">
        <v>1523</v>
      </c>
      <c r="I6826" s="17" t="s">
        <v>1524</v>
      </c>
      <c r="J6826" s="17" t="n">
        <v>2</v>
      </c>
      <c r="K6826" s="15" t="n">
        <v>245.9</v>
      </c>
      <c r="L6826" s="22" t="n">
        <v>0</v>
      </c>
      <c r="M6826" s="15" t="n">
        <v>0</v>
      </c>
      <c r="N6826" s="15" t="n">
        <f aca="false">J6826*K6826</f>
        <v>491.8</v>
      </c>
      <c r="O6826" s="15" t="n">
        <f aca="false">N6826*L6826</f>
        <v>0</v>
      </c>
      <c r="P6826" s="15" t="n">
        <f aca="false">N6826-O6826</f>
        <v>491.8</v>
      </c>
      <c r="Q6826" s="15" t="n">
        <f aca="false">J6826*INDEX(dProdutos!$F$2:$F$47,MATCH(E6826,dProdutos!$A$2:$A$47,0))</f>
        <v>215.56</v>
      </c>
      <c r="R6826" s="15" t="n">
        <f aca="false">IF(I6826="Cancelado",0,P6826-Q6826)</f>
        <v>276.24</v>
      </c>
      <c r="S6826" s="17" t="str">
        <f aca="false">INDEX(dProdutos!$D$2:$D$47,MATCH(E6826,dProdutos!$A$2:$A$47,0))</f>
        <v>Eletrônicos</v>
      </c>
    </row>
    <row r="6827" customFormat="false" ht="15" hidden="false" customHeight="false" outlineLevel="0" collapsed="false">
      <c r="A6827" s="17" t="s">
        <v>5690</v>
      </c>
      <c r="B6827" s="17" t="n">
        <v>1</v>
      </c>
      <c r="C6827" s="21" t="n">
        <v>46114</v>
      </c>
      <c r="D6827" s="17" t="s">
        <v>1324</v>
      </c>
      <c r="E6827" s="17" t="s">
        <v>138</v>
      </c>
      <c r="F6827" s="17" t="s">
        <v>1493</v>
      </c>
      <c r="G6827" s="17" t="s">
        <v>60</v>
      </c>
      <c r="H6827" s="17" t="s">
        <v>1540</v>
      </c>
      <c r="I6827" s="17" t="s">
        <v>1524</v>
      </c>
      <c r="J6827" s="17" t="n">
        <v>1</v>
      </c>
      <c r="K6827" s="15" t="n">
        <v>231.9</v>
      </c>
      <c r="L6827" s="22" t="n">
        <v>0.1</v>
      </c>
      <c r="M6827" s="15" t="n">
        <v>21.07</v>
      </c>
      <c r="N6827" s="15" t="n">
        <f aca="false">J6827*K6827</f>
        <v>231.9</v>
      </c>
      <c r="O6827" s="15" t="n">
        <f aca="false">N6827*L6827</f>
        <v>23.19</v>
      </c>
      <c r="P6827" s="15" t="n">
        <f aca="false">N6827-O6827</f>
        <v>208.71</v>
      </c>
      <c r="Q6827" s="15" t="n">
        <f aca="false">J6827*INDEX(dProdutos!$F$2:$F$47,MATCH(E6827,dProdutos!$A$2:$A$47,0))</f>
        <v>132.21</v>
      </c>
      <c r="R6827" s="15" t="n">
        <f aca="false">IF(I6827="Cancelado",0,P6827-Q6827)</f>
        <v>76.5</v>
      </c>
      <c r="S6827" s="17" t="str">
        <f aca="false">INDEX(dProdutos!$D$2:$D$47,MATCH(E6827,dProdutos!$A$2:$A$47,0))</f>
        <v>Calçados</v>
      </c>
    </row>
    <row r="6828" customFormat="false" ht="15" hidden="false" customHeight="false" outlineLevel="0" collapsed="false">
      <c r="A6828" s="17" t="s">
        <v>5691</v>
      </c>
      <c r="B6828" s="17" t="n">
        <v>1</v>
      </c>
      <c r="C6828" s="21" t="n">
        <v>46114</v>
      </c>
      <c r="D6828" s="17" t="s">
        <v>275</v>
      </c>
      <c r="E6828" s="17" t="s">
        <v>105</v>
      </c>
      <c r="F6828" s="17" t="s">
        <v>1487</v>
      </c>
      <c r="G6828" s="17" t="s">
        <v>60</v>
      </c>
      <c r="H6828" s="17" t="s">
        <v>1523</v>
      </c>
      <c r="I6828" s="17" t="s">
        <v>1524</v>
      </c>
      <c r="J6828" s="17" t="n">
        <v>1</v>
      </c>
      <c r="K6828" s="15" t="n">
        <v>175.9</v>
      </c>
      <c r="L6828" s="22" t="n">
        <v>0.15</v>
      </c>
      <c r="M6828" s="15" t="n">
        <v>21.39</v>
      </c>
      <c r="N6828" s="15" t="n">
        <f aca="false">J6828*K6828</f>
        <v>175.9</v>
      </c>
      <c r="O6828" s="15" t="n">
        <f aca="false">N6828*L6828</f>
        <v>26.385</v>
      </c>
      <c r="P6828" s="15" t="n">
        <f aca="false">N6828-O6828</f>
        <v>149.515</v>
      </c>
      <c r="Q6828" s="15" t="n">
        <f aca="false">J6828*INDEX(dProdutos!$F$2:$F$47,MATCH(E6828,dProdutos!$A$2:$A$47,0))</f>
        <v>96.59</v>
      </c>
      <c r="R6828" s="15" t="n">
        <f aca="false">IF(I6828="Cancelado",0,P6828-Q6828)</f>
        <v>52.925</v>
      </c>
      <c r="S6828" s="17" t="str">
        <f aca="false">INDEX(dProdutos!$D$2:$D$47,MATCH(E6828,dProdutos!$A$2:$A$47,0))</f>
        <v>Moda Masculina</v>
      </c>
    </row>
    <row r="6829" customFormat="false" ht="15" hidden="false" customHeight="false" outlineLevel="0" collapsed="false">
      <c r="A6829" s="17" t="s">
        <v>5692</v>
      </c>
      <c r="B6829" s="17" t="n">
        <v>1</v>
      </c>
      <c r="C6829" s="21" t="n">
        <v>46114</v>
      </c>
      <c r="D6829" s="17" t="s">
        <v>915</v>
      </c>
      <c r="E6829" s="17" t="s">
        <v>177</v>
      </c>
      <c r="F6829" s="17" t="s">
        <v>1499</v>
      </c>
      <c r="G6829" s="17" t="s">
        <v>63</v>
      </c>
      <c r="H6829" s="17" t="s">
        <v>1537</v>
      </c>
      <c r="I6829" s="17" t="s">
        <v>1524</v>
      </c>
      <c r="J6829" s="17" t="n">
        <v>1</v>
      </c>
      <c r="K6829" s="15" t="n">
        <v>257.9</v>
      </c>
      <c r="L6829" s="22" t="n">
        <v>0</v>
      </c>
      <c r="M6829" s="15" t="n">
        <v>22.6</v>
      </c>
      <c r="N6829" s="15" t="n">
        <f aca="false">J6829*K6829</f>
        <v>257.9</v>
      </c>
      <c r="O6829" s="15" t="n">
        <f aca="false">N6829*L6829</f>
        <v>0</v>
      </c>
      <c r="P6829" s="15" t="n">
        <f aca="false">N6829-O6829</f>
        <v>257.9</v>
      </c>
      <c r="Q6829" s="15" t="n">
        <f aca="false">J6829*INDEX(dProdutos!$F$2:$F$47,MATCH(E6829,dProdutos!$A$2:$A$47,0))</f>
        <v>138.23</v>
      </c>
      <c r="R6829" s="15" t="n">
        <f aca="false">IF(I6829="Cancelado",0,P6829-Q6829)</f>
        <v>119.67</v>
      </c>
      <c r="S6829" s="17" t="str">
        <f aca="false">INDEX(dProdutos!$D$2:$D$47,MATCH(E6829,dProdutos!$A$2:$A$47,0))</f>
        <v>Casa</v>
      </c>
    </row>
    <row r="6830" customFormat="false" ht="15" hidden="false" customHeight="false" outlineLevel="0" collapsed="false">
      <c r="A6830" s="17" t="s">
        <v>5692</v>
      </c>
      <c r="B6830" s="17" t="n">
        <v>2</v>
      </c>
      <c r="C6830" s="21" t="n">
        <v>46114</v>
      </c>
      <c r="D6830" s="17" t="s">
        <v>915</v>
      </c>
      <c r="E6830" s="17" t="s">
        <v>141</v>
      </c>
      <c r="F6830" s="17" t="s">
        <v>1499</v>
      </c>
      <c r="G6830" s="17" t="s">
        <v>63</v>
      </c>
      <c r="H6830" s="17" t="s">
        <v>1537</v>
      </c>
      <c r="I6830" s="17" t="s">
        <v>1524</v>
      </c>
      <c r="J6830" s="17" t="n">
        <v>2</v>
      </c>
      <c r="K6830" s="15" t="n">
        <v>131.9</v>
      </c>
      <c r="L6830" s="22" t="n">
        <v>0.1</v>
      </c>
      <c r="M6830" s="15" t="n">
        <v>0</v>
      </c>
      <c r="N6830" s="15" t="n">
        <f aca="false">J6830*K6830</f>
        <v>263.8</v>
      </c>
      <c r="O6830" s="15" t="n">
        <f aca="false">N6830*L6830</f>
        <v>26.38</v>
      </c>
      <c r="P6830" s="15" t="n">
        <f aca="false">N6830-O6830</f>
        <v>237.42</v>
      </c>
      <c r="Q6830" s="15" t="n">
        <f aca="false">J6830*INDEX(dProdutos!$F$2:$F$47,MATCH(E6830,dProdutos!$A$2:$A$47,0))</f>
        <v>163.32</v>
      </c>
      <c r="R6830" s="15" t="n">
        <f aca="false">IF(I6830="Cancelado",0,P6830-Q6830)</f>
        <v>74.1</v>
      </c>
      <c r="S6830" s="17" t="str">
        <f aca="false">INDEX(dProdutos!$D$2:$D$47,MATCH(E6830,dProdutos!$A$2:$A$47,0))</f>
        <v>Acessórios</v>
      </c>
    </row>
    <row r="6831" customFormat="false" ht="15" hidden="false" customHeight="false" outlineLevel="0" collapsed="false">
      <c r="A6831" s="17" t="s">
        <v>5692</v>
      </c>
      <c r="B6831" s="17" t="n">
        <v>3</v>
      </c>
      <c r="C6831" s="21" t="n">
        <v>46114</v>
      </c>
      <c r="D6831" s="17" t="s">
        <v>915</v>
      </c>
      <c r="E6831" s="17" t="s">
        <v>95</v>
      </c>
      <c r="F6831" s="17" t="s">
        <v>1499</v>
      </c>
      <c r="G6831" s="17" t="s">
        <v>63</v>
      </c>
      <c r="H6831" s="17" t="s">
        <v>1537</v>
      </c>
      <c r="I6831" s="17" t="s">
        <v>1524</v>
      </c>
      <c r="J6831" s="17" t="n">
        <v>1</v>
      </c>
      <c r="K6831" s="15" t="n">
        <v>77.9</v>
      </c>
      <c r="L6831" s="22" t="n">
        <v>0</v>
      </c>
      <c r="M6831" s="15" t="n">
        <v>0</v>
      </c>
      <c r="N6831" s="15" t="n">
        <f aca="false">J6831*K6831</f>
        <v>77.9</v>
      </c>
      <c r="O6831" s="15" t="n">
        <f aca="false">N6831*L6831</f>
        <v>0</v>
      </c>
      <c r="P6831" s="15" t="n">
        <f aca="false">N6831-O6831</f>
        <v>77.9</v>
      </c>
      <c r="Q6831" s="15" t="n">
        <f aca="false">J6831*INDEX(dProdutos!$F$2:$F$47,MATCH(E6831,dProdutos!$A$2:$A$47,0))</f>
        <v>36.71</v>
      </c>
      <c r="R6831" s="15" t="n">
        <f aca="false">IF(I6831="Cancelado",0,P6831-Q6831)</f>
        <v>41.19</v>
      </c>
      <c r="S6831" s="17" t="str">
        <f aca="false">INDEX(dProdutos!$D$2:$D$47,MATCH(E6831,dProdutos!$A$2:$A$47,0))</f>
        <v>Moda Feminina</v>
      </c>
    </row>
    <row r="6832" customFormat="false" ht="15" hidden="false" customHeight="false" outlineLevel="0" collapsed="false">
      <c r="A6832" s="17" t="s">
        <v>5692</v>
      </c>
      <c r="B6832" s="17" t="n">
        <v>4</v>
      </c>
      <c r="C6832" s="21" t="n">
        <v>46114</v>
      </c>
      <c r="D6832" s="17" t="s">
        <v>915</v>
      </c>
      <c r="E6832" s="17" t="s">
        <v>129</v>
      </c>
      <c r="F6832" s="17" t="s">
        <v>1499</v>
      </c>
      <c r="G6832" s="17" t="s">
        <v>63</v>
      </c>
      <c r="H6832" s="17" t="s">
        <v>1537</v>
      </c>
      <c r="I6832" s="17" t="s">
        <v>1524</v>
      </c>
      <c r="J6832" s="17" t="n">
        <v>1</v>
      </c>
      <c r="K6832" s="15" t="n">
        <v>105.9</v>
      </c>
      <c r="L6832" s="22" t="n">
        <v>0</v>
      </c>
      <c r="M6832" s="15" t="n">
        <v>0</v>
      </c>
      <c r="N6832" s="15" t="n">
        <f aca="false">J6832*K6832</f>
        <v>105.9</v>
      </c>
      <c r="O6832" s="15" t="n">
        <f aca="false">N6832*L6832</f>
        <v>0</v>
      </c>
      <c r="P6832" s="15" t="n">
        <f aca="false">N6832-O6832</f>
        <v>105.9</v>
      </c>
      <c r="Q6832" s="15" t="n">
        <f aca="false">J6832*INDEX(dProdutos!$F$2:$F$47,MATCH(E6832,dProdutos!$A$2:$A$47,0))</f>
        <v>43.79</v>
      </c>
      <c r="R6832" s="15" t="n">
        <f aca="false">IF(I6832="Cancelado",0,P6832-Q6832)</f>
        <v>62.11</v>
      </c>
      <c r="S6832" s="17" t="str">
        <f aca="false">INDEX(dProdutos!$D$2:$D$47,MATCH(E6832,dProdutos!$A$2:$A$47,0))</f>
        <v>Calçados</v>
      </c>
    </row>
    <row r="6833" customFormat="false" ht="15" hidden="false" customHeight="false" outlineLevel="0" collapsed="false">
      <c r="A6833" s="17" t="s">
        <v>5693</v>
      </c>
      <c r="B6833" s="17" t="n">
        <v>1</v>
      </c>
      <c r="C6833" s="21" t="n">
        <v>46114</v>
      </c>
      <c r="D6833" s="17" t="s">
        <v>1319</v>
      </c>
      <c r="E6833" s="17" t="s">
        <v>114</v>
      </c>
      <c r="F6833" s="17" t="s">
        <v>1497</v>
      </c>
      <c r="G6833" s="17" t="s">
        <v>59</v>
      </c>
      <c r="H6833" s="17" t="s">
        <v>1523</v>
      </c>
      <c r="I6833" s="17" t="s">
        <v>1524</v>
      </c>
      <c r="J6833" s="17" t="n">
        <v>2</v>
      </c>
      <c r="K6833" s="15" t="n">
        <v>202.9</v>
      </c>
      <c r="L6833" s="22" t="n">
        <v>0</v>
      </c>
      <c r="M6833" s="15" t="n">
        <v>10.14</v>
      </c>
      <c r="N6833" s="15" t="n">
        <f aca="false">J6833*K6833</f>
        <v>405.8</v>
      </c>
      <c r="O6833" s="15" t="n">
        <f aca="false">N6833*L6833</f>
        <v>0</v>
      </c>
      <c r="P6833" s="15" t="n">
        <f aca="false">N6833-O6833</f>
        <v>405.8</v>
      </c>
      <c r="Q6833" s="15" t="n">
        <f aca="false">J6833*INDEX(dProdutos!$F$2:$F$47,MATCH(E6833,dProdutos!$A$2:$A$47,0))</f>
        <v>220.78</v>
      </c>
      <c r="R6833" s="15" t="n">
        <f aca="false">IF(I6833="Cancelado",0,P6833-Q6833)</f>
        <v>185.02</v>
      </c>
      <c r="S6833" s="17" t="str">
        <f aca="false">INDEX(dProdutos!$D$2:$D$47,MATCH(E6833,dProdutos!$A$2:$A$47,0))</f>
        <v>Moda Masculina</v>
      </c>
    </row>
    <row r="6834" customFormat="false" ht="15" hidden="false" customHeight="false" outlineLevel="0" collapsed="false">
      <c r="A6834" s="17" t="s">
        <v>5694</v>
      </c>
      <c r="B6834" s="17" t="n">
        <v>1</v>
      </c>
      <c r="C6834" s="21" t="n">
        <v>46114</v>
      </c>
      <c r="D6834" s="17" t="s">
        <v>441</v>
      </c>
      <c r="E6834" s="17" t="s">
        <v>174</v>
      </c>
      <c r="F6834" s="17" t="s">
        <v>1499</v>
      </c>
      <c r="G6834" s="17" t="s">
        <v>62</v>
      </c>
      <c r="H6834" s="17" t="s">
        <v>1523</v>
      </c>
      <c r="I6834" s="17" t="s">
        <v>1524</v>
      </c>
      <c r="J6834" s="17" t="n">
        <v>1</v>
      </c>
      <c r="K6834" s="15" t="n">
        <v>250.9</v>
      </c>
      <c r="L6834" s="22" t="n">
        <v>0.15</v>
      </c>
      <c r="M6834" s="15" t="n">
        <v>25.33</v>
      </c>
      <c r="N6834" s="15" t="n">
        <f aca="false">J6834*K6834</f>
        <v>250.9</v>
      </c>
      <c r="O6834" s="15" t="n">
        <f aca="false">N6834*L6834</f>
        <v>37.635</v>
      </c>
      <c r="P6834" s="15" t="n">
        <f aca="false">N6834-O6834</f>
        <v>213.265</v>
      </c>
      <c r="Q6834" s="15" t="n">
        <f aca="false">J6834*INDEX(dProdutos!$F$2:$F$47,MATCH(E6834,dProdutos!$A$2:$A$47,0))</f>
        <v>151.28</v>
      </c>
      <c r="R6834" s="15" t="n">
        <f aca="false">IF(I6834="Cancelado",0,P6834-Q6834)</f>
        <v>61.985</v>
      </c>
      <c r="S6834" s="17" t="str">
        <f aca="false">INDEX(dProdutos!$D$2:$D$47,MATCH(E6834,dProdutos!$A$2:$A$47,0))</f>
        <v>Casa</v>
      </c>
    </row>
    <row r="6835" customFormat="false" ht="15" hidden="false" customHeight="false" outlineLevel="0" collapsed="false">
      <c r="A6835" s="17" t="s">
        <v>5695</v>
      </c>
      <c r="B6835" s="17" t="n">
        <v>1</v>
      </c>
      <c r="C6835" s="21" t="n">
        <v>46114</v>
      </c>
      <c r="D6835" s="17" t="s">
        <v>252</v>
      </c>
      <c r="E6835" s="17" t="s">
        <v>92</v>
      </c>
      <c r="F6835" s="17" t="s">
        <v>1490</v>
      </c>
      <c r="G6835" s="17" t="s">
        <v>60</v>
      </c>
      <c r="H6835" s="17" t="s">
        <v>1537</v>
      </c>
      <c r="I6835" s="17" t="s">
        <v>1524</v>
      </c>
      <c r="J6835" s="17" t="n">
        <v>1</v>
      </c>
      <c r="K6835" s="15" t="n">
        <v>191.9</v>
      </c>
      <c r="L6835" s="22" t="n">
        <v>0.1</v>
      </c>
      <c r="M6835" s="15" t="n">
        <v>0</v>
      </c>
      <c r="N6835" s="15" t="n">
        <f aca="false">J6835*K6835</f>
        <v>191.9</v>
      </c>
      <c r="O6835" s="15" t="n">
        <f aca="false">N6835*L6835</f>
        <v>19.19</v>
      </c>
      <c r="P6835" s="15" t="n">
        <f aca="false">N6835-O6835</f>
        <v>172.71</v>
      </c>
      <c r="Q6835" s="15" t="n">
        <f aca="false">J6835*INDEX(dProdutos!$F$2:$F$47,MATCH(E6835,dProdutos!$A$2:$A$47,0))</f>
        <v>88.59</v>
      </c>
      <c r="R6835" s="15" t="n">
        <f aca="false">IF(I6835="Cancelado",0,P6835-Q6835)</f>
        <v>84.12</v>
      </c>
      <c r="S6835" s="17" t="str">
        <f aca="false">INDEX(dProdutos!$D$2:$D$47,MATCH(E6835,dProdutos!$A$2:$A$47,0))</f>
        <v>Moda Feminina</v>
      </c>
    </row>
    <row r="6836" customFormat="false" ht="15" hidden="false" customHeight="false" outlineLevel="0" collapsed="false">
      <c r="A6836" s="17" t="s">
        <v>5695</v>
      </c>
      <c r="B6836" s="17" t="n">
        <v>2</v>
      </c>
      <c r="C6836" s="21" t="n">
        <v>46114</v>
      </c>
      <c r="D6836" s="17" t="s">
        <v>252</v>
      </c>
      <c r="E6836" s="17" t="s">
        <v>195</v>
      </c>
      <c r="F6836" s="17" t="s">
        <v>1490</v>
      </c>
      <c r="G6836" s="17" t="s">
        <v>60</v>
      </c>
      <c r="H6836" s="17" t="s">
        <v>1537</v>
      </c>
      <c r="I6836" s="17" t="s">
        <v>1524</v>
      </c>
      <c r="J6836" s="17" t="n">
        <v>1</v>
      </c>
      <c r="K6836" s="15" t="n">
        <v>72.9</v>
      </c>
      <c r="L6836" s="22" t="n">
        <v>0.1</v>
      </c>
      <c r="M6836" s="15" t="n">
        <v>0</v>
      </c>
      <c r="N6836" s="15" t="n">
        <f aca="false">J6836*K6836</f>
        <v>72.9</v>
      </c>
      <c r="O6836" s="15" t="n">
        <f aca="false">N6836*L6836</f>
        <v>7.29</v>
      </c>
      <c r="P6836" s="15" t="n">
        <f aca="false">N6836-O6836</f>
        <v>65.61</v>
      </c>
      <c r="Q6836" s="15" t="n">
        <f aca="false">J6836*INDEX(dProdutos!$F$2:$F$47,MATCH(E6836,dProdutos!$A$2:$A$47,0))</f>
        <v>39.23</v>
      </c>
      <c r="R6836" s="15" t="n">
        <f aca="false">IF(I6836="Cancelado",0,P6836-Q6836)</f>
        <v>26.38</v>
      </c>
      <c r="S6836" s="17" t="str">
        <f aca="false">INDEX(dProdutos!$D$2:$D$47,MATCH(E6836,dProdutos!$A$2:$A$47,0))</f>
        <v>Eletrônicos</v>
      </c>
    </row>
    <row r="6837" customFormat="false" ht="15" hidden="false" customHeight="false" outlineLevel="0" collapsed="false">
      <c r="A6837" s="17" t="s">
        <v>5696</v>
      </c>
      <c r="B6837" s="17" t="n">
        <v>1</v>
      </c>
      <c r="C6837" s="21" t="n">
        <v>46114</v>
      </c>
      <c r="D6837" s="17" t="s">
        <v>1046</v>
      </c>
      <c r="E6837" s="17" t="s">
        <v>141</v>
      </c>
      <c r="F6837" s="17" t="s">
        <v>1503</v>
      </c>
      <c r="G6837" s="17" t="s">
        <v>61</v>
      </c>
      <c r="H6837" s="17" t="s">
        <v>1527</v>
      </c>
      <c r="I6837" s="17" t="s">
        <v>1524</v>
      </c>
      <c r="J6837" s="17" t="n">
        <v>2</v>
      </c>
      <c r="K6837" s="15" t="n">
        <v>131.9</v>
      </c>
      <c r="L6837" s="22" t="n">
        <v>0.05</v>
      </c>
      <c r="M6837" s="15" t="n">
        <v>0</v>
      </c>
      <c r="N6837" s="15" t="n">
        <f aca="false">J6837*K6837</f>
        <v>263.8</v>
      </c>
      <c r="O6837" s="15" t="n">
        <f aca="false">N6837*L6837</f>
        <v>13.19</v>
      </c>
      <c r="P6837" s="15" t="n">
        <f aca="false">N6837-O6837</f>
        <v>250.61</v>
      </c>
      <c r="Q6837" s="15" t="n">
        <f aca="false">J6837*INDEX(dProdutos!$F$2:$F$47,MATCH(E6837,dProdutos!$A$2:$A$47,0))</f>
        <v>163.32</v>
      </c>
      <c r="R6837" s="15" t="n">
        <f aca="false">IF(I6837="Cancelado",0,P6837-Q6837)</f>
        <v>87.29</v>
      </c>
      <c r="S6837" s="17" t="str">
        <f aca="false">INDEX(dProdutos!$D$2:$D$47,MATCH(E6837,dProdutos!$A$2:$A$47,0))</f>
        <v>Acessórios</v>
      </c>
    </row>
    <row r="6838" customFormat="false" ht="15" hidden="false" customHeight="false" outlineLevel="0" collapsed="false">
      <c r="A6838" s="17" t="s">
        <v>5696</v>
      </c>
      <c r="B6838" s="17" t="n">
        <v>2</v>
      </c>
      <c r="C6838" s="21" t="n">
        <v>46114</v>
      </c>
      <c r="D6838" s="17" t="s">
        <v>1046</v>
      </c>
      <c r="E6838" s="17" t="s">
        <v>126</v>
      </c>
      <c r="F6838" s="17" t="s">
        <v>1503</v>
      </c>
      <c r="G6838" s="17" t="s">
        <v>61</v>
      </c>
      <c r="H6838" s="17" t="s">
        <v>1527</v>
      </c>
      <c r="I6838" s="17" t="s">
        <v>1524</v>
      </c>
      <c r="J6838" s="17" t="n">
        <v>1</v>
      </c>
      <c r="K6838" s="15" t="n">
        <v>296.9</v>
      </c>
      <c r="L6838" s="22" t="n">
        <v>0.05</v>
      </c>
      <c r="M6838" s="15" t="n">
        <v>0</v>
      </c>
      <c r="N6838" s="15" t="n">
        <f aca="false">J6838*K6838</f>
        <v>296.9</v>
      </c>
      <c r="O6838" s="15" t="n">
        <f aca="false">N6838*L6838</f>
        <v>14.845</v>
      </c>
      <c r="P6838" s="15" t="n">
        <f aca="false">N6838-O6838</f>
        <v>282.055</v>
      </c>
      <c r="Q6838" s="15" t="n">
        <f aca="false">J6838*INDEX(dProdutos!$F$2:$F$47,MATCH(E6838,dProdutos!$A$2:$A$47,0))</f>
        <v>135.24</v>
      </c>
      <c r="R6838" s="15" t="n">
        <f aca="false">IF(I6838="Cancelado",0,P6838-Q6838)</f>
        <v>146.815</v>
      </c>
      <c r="S6838" s="17" t="str">
        <f aca="false">INDEX(dProdutos!$D$2:$D$47,MATCH(E6838,dProdutos!$A$2:$A$47,0))</f>
        <v>Calçados</v>
      </c>
    </row>
    <row r="6839" customFormat="false" ht="15" hidden="false" customHeight="false" outlineLevel="0" collapsed="false">
      <c r="A6839" s="17" t="s">
        <v>5697</v>
      </c>
      <c r="B6839" s="17" t="n">
        <v>1</v>
      </c>
      <c r="C6839" s="21" t="n">
        <v>46114</v>
      </c>
      <c r="D6839" s="17" t="s">
        <v>1172</v>
      </c>
      <c r="E6839" s="17" t="s">
        <v>177</v>
      </c>
      <c r="F6839" s="17" t="s">
        <v>1497</v>
      </c>
      <c r="G6839" s="17" t="s">
        <v>63</v>
      </c>
      <c r="H6839" s="17" t="s">
        <v>1523</v>
      </c>
      <c r="I6839" s="17" t="s">
        <v>1524</v>
      </c>
      <c r="J6839" s="17" t="n">
        <v>1</v>
      </c>
      <c r="K6839" s="15" t="n">
        <v>257.9</v>
      </c>
      <c r="L6839" s="22" t="n">
        <v>0.1</v>
      </c>
      <c r="M6839" s="15" t="n">
        <v>32.58</v>
      </c>
      <c r="N6839" s="15" t="n">
        <f aca="false">J6839*K6839</f>
        <v>257.9</v>
      </c>
      <c r="O6839" s="15" t="n">
        <f aca="false">N6839*L6839</f>
        <v>25.79</v>
      </c>
      <c r="P6839" s="15" t="n">
        <f aca="false">N6839-O6839</f>
        <v>232.11</v>
      </c>
      <c r="Q6839" s="15" t="n">
        <f aca="false">J6839*INDEX(dProdutos!$F$2:$F$47,MATCH(E6839,dProdutos!$A$2:$A$47,0))</f>
        <v>138.23</v>
      </c>
      <c r="R6839" s="15" t="n">
        <f aca="false">IF(I6839="Cancelado",0,P6839-Q6839)</f>
        <v>93.88</v>
      </c>
      <c r="S6839" s="17" t="str">
        <f aca="false">INDEX(dProdutos!$D$2:$D$47,MATCH(E6839,dProdutos!$A$2:$A$47,0))</f>
        <v>Casa</v>
      </c>
    </row>
    <row r="6840" customFormat="false" ht="15" hidden="false" customHeight="false" outlineLevel="0" collapsed="false">
      <c r="A6840" s="17" t="s">
        <v>5698</v>
      </c>
      <c r="B6840" s="17" t="n">
        <v>1</v>
      </c>
      <c r="C6840" s="21" t="n">
        <v>46114</v>
      </c>
      <c r="D6840" s="17" t="s">
        <v>834</v>
      </c>
      <c r="E6840" s="17" t="s">
        <v>183</v>
      </c>
      <c r="F6840" s="17" t="s">
        <v>1490</v>
      </c>
      <c r="G6840" s="17" t="s">
        <v>61</v>
      </c>
      <c r="H6840" s="17" t="s">
        <v>1523</v>
      </c>
      <c r="I6840" s="17" t="s">
        <v>1524</v>
      </c>
      <c r="J6840" s="17" t="n">
        <v>1</v>
      </c>
      <c r="K6840" s="15" t="n">
        <v>121.9</v>
      </c>
      <c r="L6840" s="22" t="n">
        <v>0</v>
      </c>
      <c r="M6840" s="15" t="n">
        <v>0</v>
      </c>
      <c r="N6840" s="15" t="n">
        <f aca="false">J6840*K6840</f>
        <v>121.9</v>
      </c>
      <c r="O6840" s="15" t="n">
        <f aca="false">N6840*L6840</f>
        <v>0</v>
      </c>
      <c r="P6840" s="15" t="n">
        <f aca="false">N6840-O6840</f>
        <v>121.9</v>
      </c>
      <c r="Q6840" s="15" t="n">
        <f aca="false">J6840*INDEX(dProdutos!$F$2:$F$47,MATCH(E6840,dProdutos!$A$2:$A$47,0))</f>
        <v>52.76</v>
      </c>
      <c r="R6840" s="15" t="n">
        <f aca="false">IF(I6840="Cancelado",0,P6840-Q6840)</f>
        <v>69.14</v>
      </c>
      <c r="S6840" s="17" t="str">
        <f aca="false">INDEX(dProdutos!$D$2:$D$47,MATCH(E6840,dProdutos!$A$2:$A$47,0))</f>
        <v>Eletrônicos</v>
      </c>
    </row>
    <row r="6841" customFormat="false" ht="15" hidden="false" customHeight="false" outlineLevel="0" collapsed="false">
      <c r="A6841" s="17" t="s">
        <v>5698</v>
      </c>
      <c r="B6841" s="17" t="n">
        <v>2</v>
      </c>
      <c r="C6841" s="21" t="n">
        <v>46114</v>
      </c>
      <c r="D6841" s="17" t="s">
        <v>834</v>
      </c>
      <c r="E6841" s="17" t="s">
        <v>150</v>
      </c>
      <c r="F6841" s="17" t="s">
        <v>1490</v>
      </c>
      <c r="G6841" s="17" t="s">
        <v>61</v>
      </c>
      <c r="H6841" s="17" t="s">
        <v>1523</v>
      </c>
      <c r="I6841" s="17" t="s">
        <v>1524</v>
      </c>
      <c r="J6841" s="17" t="n">
        <v>2</v>
      </c>
      <c r="K6841" s="15" t="n">
        <v>71.9</v>
      </c>
      <c r="L6841" s="22" t="n">
        <v>0.05</v>
      </c>
      <c r="M6841" s="15" t="n">
        <v>0</v>
      </c>
      <c r="N6841" s="15" t="n">
        <f aca="false">J6841*K6841</f>
        <v>143.8</v>
      </c>
      <c r="O6841" s="15" t="n">
        <f aca="false">N6841*L6841</f>
        <v>7.19</v>
      </c>
      <c r="P6841" s="15" t="n">
        <f aca="false">N6841-O6841</f>
        <v>136.61</v>
      </c>
      <c r="Q6841" s="15" t="n">
        <f aca="false">J6841*INDEX(dProdutos!$F$2:$F$47,MATCH(E6841,dProdutos!$A$2:$A$47,0))</f>
        <v>54.76</v>
      </c>
      <c r="R6841" s="15" t="n">
        <f aca="false">IF(I6841="Cancelado",0,P6841-Q6841)</f>
        <v>81.85</v>
      </c>
      <c r="S6841" s="17" t="str">
        <f aca="false">INDEX(dProdutos!$D$2:$D$47,MATCH(E6841,dProdutos!$A$2:$A$47,0))</f>
        <v>Acessórios</v>
      </c>
    </row>
    <row r="6842" customFormat="false" ht="15" hidden="false" customHeight="false" outlineLevel="0" collapsed="false">
      <c r="A6842" s="17" t="s">
        <v>5698</v>
      </c>
      <c r="B6842" s="17" t="n">
        <v>3</v>
      </c>
      <c r="C6842" s="21" t="n">
        <v>46114</v>
      </c>
      <c r="D6842" s="17" t="s">
        <v>834</v>
      </c>
      <c r="E6842" s="17" t="s">
        <v>192</v>
      </c>
      <c r="F6842" s="17" t="s">
        <v>1490</v>
      </c>
      <c r="G6842" s="17" t="s">
        <v>61</v>
      </c>
      <c r="H6842" s="17" t="s">
        <v>1523</v>
      </c>
      <c r="I6842" s="17" t="s">
        <v>1524</v>
      </c>
      <c r="J6842" s="17" t="n">
        <v>2</v>
      </c>
      <c r="K6842" s="15" t="n">
        <v>245.9</v>
      </c>
      <c r="L6842" s="22" t="n">
        <v>0.1</v>
      </c>
      <c r="M6842" s="15" t="n">
        <v>0</v>
      </c>
      <c r="N6842" s="15" t="n">
        <f aca="false">J6842*K6842</f>
        <v>491.8</v>
      </c>
      <c r="O6842" s="15" t="n">
        <f aca="false">N6842*L6842</f>
        <v>49.18</v>
      </c>
      <c r="P6842" s="15" t="n">
        <f aca="false">N6842-O6842</f>
        <v>442.62</v>
      </c>
      <c r="Q6842" s="15" t="n">
        <f aca="false">J6842*INDEX(dProdutos!$F$2:$F$47,MATCH(E6842,dProdutos!$A$2:$A$47,0))</f>
        <v>215.56</v>
      </c>
      <c r="R6842" s="15" t="n">
        <f aca="false">IF(I6842="Cancelado",0,P6842-Q6842)</f>
        <v>227.06</v>
      </c>
      <c r="S6842" s="17" t="str">
        <f aca="false">INDEX(dProdutos!$D$2:$D$47,MATCH(E6842,dProdutos!$A$2:$A$47,0))</f>
        <v>Eletrônicos</v>
      </c>
    </row>
    <row r="6843" customFormat="false" ht="15" hidden="false" customHeight="false" outlineLevel="0" collapsed="false">
      <c r="A6843" s="17" t="s">
        <v>5698</v>
      </c>
      <c r="B6843" s="17" t="n">
        <v>4</v>
      </c>
      <c r="C6843" s="21" t="n">
        <v>46114</v>
      </c>
      <c r="D6843" s="17" t="s">
        <v>834</v>
      </c>
      <c r="E6843" s="17" t="s">
        <v>192</v>
      </c>
      <c r="F6843" s="17" t="s">
        <v>1490</v>
      </c>
      <c r="G6843" s="17" t="s">
        <v>61</v>
      </c>
      <c r="H6843" s="17" t="s">
        <v>1523</v>
      </c>
      <c r="I6843" s="17" t="s">
        <v>1524</v>
      </c>
      <c r="J6843" s="17" t="n">
        <v>1</v>
      </c>
      <c r="K6843" s="15" t="n">
        <v>245.9</v>
      </c>
      <c r="L6843" s="22" t="n">
        <v>0</v>
      </c>
      <c r="M6843" s="15" t="n">
        <v>0</v>
      </c>
      <c r="N6843" s="15" t="n">
        <f aca="false">J6843*K6843</f>
        <v>245.9</v>
      </c>
      <c r="O6843" s="15" t="n">
        <f aca="false">N6843*L6843</f>
        <v>0</v>
      </c>
      <c r="P6843" s="15" t="n">
        <f aca="false">N6843-O6843</f>
        <v>245.9</v>
      </c>
      <c r="Q6843" s="15" t="n">
        <f aca="false">J6843*INDEX(dProdutos!$F$2:$F$47,MATCH(E6843,dProdutos!$A$2:$A$47,0))</f>
        <v>107.78</v>
      </c>
      <c r="R6843" s="15" t="n">
        <f aca="false">IF(I6843="Cancelado",0,P6843-Q6843)</f>
        <v>138.12</v>
      </c>
      <c r="S6843" s="17" t="str">
        <f aca="false">INDEX(dProdutos!$D$2:$D$47,MATCH(E6843,dProdutos!$A$2:$A$47,0))</f>
        <v>Eletrônicos</v>
      </c>
    </row>
    <row r="6844" customFormat="false" ht="15" hidden="false" customHeight="false" outlineLevel="0" collapsed="false">
      <c r="A6844" s="17" t="s">
        <v>5699</v>
      </c>
      <c r="B6844" s="17" t="n">
        <v>1</v>
      </c>
      <c r="C6844" s="21" t="n">
        <v>46114</v>
      </c>
      <c r="D6844" s="17" t="s">
        <v>933</v>
      </c>
      <c r="E6844" s="17" t="s">
        <v>111</v>
      </c>
      <c r="F6844" s="17" t="s">
        <v>1497</v>
      </c>
      <c r="G6844" s="17" t="s">
        <v>62</v>
      </c>
      <c r="H6844" s="17" t="s">
        <v>1527</v>
      </c>
      <c r="I6844" s="17" t="s">
        <v>1524</v>
      </c>
      <c r="J6844" s="17" t="n">
        <v>1</v>
      </c>
      <c r="K6844" s="15" t="n">
        <v>188.9</v>
      </c>
      <c r="L6844" s="22" t="n">
        <v>0</v>
      </c>
      <c r="M6844" s="15" t="n">
        <v>30.38</v>
      </c>
      <c r="N6844" s="15" t="n">
        <f aca="false">J6844*K6844</f>
        <v>188.9</v>
      </c>
      <c r="O6844" s="15" t="n">
        <f aca="false">N6844*L6844</f>
        <v>0</v>
      </c>
      <c r="P6844" s="15" t="n">
        <f aca="false">N6844-O6844</f>
        <v>188.9</v>
      </c>
      <c r="Q6844" s="15" t="n">
        <f aca="false">J6844*INDEX(dProdutos!$F$2:$F$47,MATCH(E6844,dProdutos!$A$2:$A$47,0))</f>
        <v>88.32</v>
      </c>
      <c r="R6844" s="15" t="n">
        <f aca="false">IF(I6844="Cancelado",0,P6844-Q6844)</f>
        <v>100.58</v>
      </c>
      <c r="S6844" s="17" t="str">
        <f aca="false">INDEX(dProdutos!$D$2:$D$47,MATCH(E6844,dProdutos!$A$2:$A$47,0))</f>
        <v>Moda Masculina</v>
      </c>
    </row>
    <row r="6845" customFormat="false" ht="15" hidden="false" customHeight="false" outlineLevel="0" collapsed="false">
      <c r="A6845" s="17" t="s">
        <v>5700</v>
      </c>
      <c r="B6845" s="17" t="n">
        <v>1</v>
      </c>
      <c r="C6845" s="21" t="n">
        <v>46115</v>
      </c>
      <c r="D6845" s="17" t="s">
        <v>379</v>
      </c>
      <c r="E6845" s="17" t="s">
        <v>105</v>
      </c>
      <c r="F6845" s="17" t="s">
        <v>1487</v>
      </c>
      <c r="G6845" s="17" t="s">
        <v>60</v>
      </c>
      <c r="H6845" s="17" t="s">
        <v>1523</v>
      </c>
      <c r="I6845" s="17" t="s">
        <v>1524</v>
      </c>
      <c r="J6845" s="17" t="n">
        <v>1</v>
      </c>
      <c r="K6845" s="15" t="n">
        <v>175.9</v>
      </c>
      <c r="L6845" s="22" t="n">
        <v>0</v>
      </c>
      <c r="M6845" s="15" t="n">
        <v>17.97</v>
      </c>
      <c r="N6845" s="15" t="n">
        <f aca="false">J6845*K6845</f>
        <v>175.9</v>
      </c>
      <c r="O6845" s="15" t="n">
        <f aca="false">N6845*L6845</f>
        <v>0</v>
      </c>
      <c r="P6845" s="15" t="n">
        <f aca="false">N6845-O6845</f>
        <v>175.9</v>
      </c>
      <c r="Q6845" s="15" t="n">
        <f aca="false">J6845*INDEX(dProdutos!$F$2:$F$47,MATCH(E6845,dProdutos!$A$2:$A$47,0))</f>
        <v>96.59</v>
      </c>
      <c r="R6845" s="15" t="n">
        <f aca="false">IF(I6845="Cancelado",0,P6845-Q6845)</f>
        <v>79.31</v>
      </c>
      <c r="S6845" s="17" t="str">
        <f aca="false">INDEX(dProdutos!$D$2:$D$47,MATCH(E6845,dProdutos!$A$2:$A$47,0))</f>
        <v>Moda Masculina</v>
      </c>
    </row>
    <row r="6846" customFormat="false" ht="15" hidden="false" customHeight="false" outlineLevel="0" collapsed="false">
      <c r="A6846" s="17" t="s">
        <v>5700</v>
      </c>
      <c r="B6846" s="17" t="n">
        <v>2</v>
      </c>
      <c r="C6846" s="21" t="n">
        <v>46115</v>
      </c>
      <c r="D6846" s="17" t="s">
        <v>379</v>
      </c>
      <c r="E6846" s="17" t="s">
        <v>171</v>
      </c>
      <c r="F6846" s="17" t="s">
        <v>1487</v>
      </c>
      <c r="G6846" s="17" t="s">
        <v>60</v>
      </c>
      <c r="H6846" s="17" t="s">
        <v>1523</v>
      </c>
      <c r="I6846" s="17" t="s">
        <v>1524</v>
      </c>
      <c r="J6846" s="17" t="n">
        <v>1</v>
      </c>
      <c r="K6846" s="15" t="n">
        <v>246.9</v>
      </c>
      <c r="L6846" s="22" t="n">
        <v>0</v>
      </c>
      <c r="M6846" s="15" t="n">
        <v>0</v>
      </c>
      <c r="N6846" s="15" t="n">
        <f aca="false">J6846*K6846</f>
        <v>246.9</v>
      </c>
      <c r="O6846" s="15" t="n">
        <f aca="false">N6846*L6846</f>
        <v>0</v>
      </c>
      <c r="P6846" s="15" t="n">
        <f aca="false">N6846-O6846</f>
        <v>246.9</v>
      </c>
      <c r="Q6846" s="15" t="n">
        <f aca="false">J6846*INDEX(dProdutos!$F$2:$F$47,MATCH(E6846,dProdutos!$A$2:$A$47,0))</f>
        <v>103.61</v>
      </c>
      <c r="R6846" s="15" t="n">
        <f aca="false">IF(I6846="Cancelado",0,P6846-Q6846)</f>
        <v>143.29</v>
      </c>
      <c r="S6846" s="17" t="str">
        <f aca="false">INDEX(dProdutos!$D$2:$D$47,MATCH(E6846,dProdutos!$A$2:$A$47,0))</f>
        <v>Casa</v>
      </c>
    </row>
    <row r="6847" customFormat="false" ht="15" hidden="false" customHeight="false" outlineLevel="0" collapsed="false">
      <c r="A6847" s="17" t="s">
        <v>5700</v>
      </c>
      <c r="B6847" s="17" t="n">
        <v>3</v>
      </c>
      <c r="C6847" s="21" t="n">
        <v>46115</v>
      </c>
      <c r="D6847" s="17" t="s">
        <v>379</v>
      </c>
      <c r="E6847" s="17" t="s">
        <v>213</v>
      </c>
      <c r="F6847" s="17" t="s">
        <v>1487</v>
      </c>
      <c r="G6847" s="17" t="s">
        <v>60</v>
      </c>
      <c r="H6847" s="17" t="s">
        <v>1523</v>
      </c>
      <c r="I6847" s="17" t="s">
        <v>1524</v>
      </c>
      <c r="J6847" s="17" t="n">
        <v>1</v>
      </c>
      <c r="K6847" s="15" t="n">
        <v>153.9</v>
      </c>
      <c r="L6847" s="22" t="n">
        <v>0</v>
      </c>
      <c r="M6847" s="15" t="n">
        <v>0</v>
      </c>
      <c r="N6847" s="15" t="n">
        <f aca="false">J6847*K6847</f>
        <v>153.9</v>
      </c>
      <c r="O6847" s="15" t="n">
        <f aca="false">N6847*L6847</f>
        <v>0</v>
      </c>
      <c r="P6847" s="15" t="n">
        <f aca="false">N6847-O6847</f>
        <v>153.9</v>
      </c>
      <c r="Q6847" s="15" t="n">
        <f aca="false">J6847*INDEX(dProdutos!$F$2:$F$47,MATCH(E6847,dProdutos!$A$2:$A$47,0))</f>
        <v>90.42</v>
      </c>
      <c r="R6847" s="15" t="n">
        <f aca="false">IF(I6847="Cancelado",0,P6847-Q6847)</f>
        <v>63.48</v>
      </c>
      <c r="S6847" s="17" t="str">
        <f aca="false">INDEX(dProdutos!$D$2:$D$47,MATCH(E6847,dProdutos!$A$2:$A$47,0))</f>
        <v>Beleza</v>
      </c>
    </row>
    <row r="6848" customFormat="false" ht="15" hidden="false" customHeight="false" outlineLevel="0" collapsed="false">
      <c r="A6848" s="17" t="s">
        <v>5701</v>
      </c>
      <c r="B6848" s="17" t="n">
        <v>1</v>
      </c>
      <c r="C6848" s="21" t="n">
        <v>46115</v>
      </c>
      <c r="D6848" s="17" t="s">
        <v>458</v>
      </c>
      <c r="E6848" s="17" t="s">
        <v>183</v>
      </c>
      <c r="F6848" s="17" t="s">
        <v>1487</v>
      </c>
      <c r="G6848" s="17" t="s">
        <v>62</v>
      </c>
      <c r="H6848" s="17" t="s">
        <v>1540</v>
      </c>
      <c r="I6848" s="17" t="s">
        <v>1531</v>
      </c>
      <c r="J6848" s="17" t="n">
        <v>1</v>
      </c>
      <c r="K6848" s="15" t="n">
        <v>121.9</v>
      </c>
      <c r="L6848" s="22" t="n">
        <v>0.1</v>
      </c>
      <c r="M6848" s="15" t="n">
        <v>0</v>
      </c>
      <c r="N6848" s="15" t="n">
        <f aca="false">J6848*K6848</f>
        <v>121.9</v>
      </c>
      <c r="O6848" s="15" t="n">
        <f aca="false">N6848*L6848</f>
        <v>12.19</v>
      </c>
      <c r="P6848" s="15" t="n">
        <f aca="false">N6848-O6848</f>
        <v>109.71</v>
      </c>
      <c r="Q6848" s="15" t="n">
        <f aca="false">J6848*INDEX(dProdutos!$F$2:$F$47,MATCH(E6848,dProdutos!$A$2:$A$47,0))</f>
        <v>52.76</v>
      </c>
      <c r="R6848" s="15" t="n">
        <f aca="false">IF(I6848="Cancelado",0,P6848-Q6848)</f>
        <v>0</v>
      </c>
      <c r="S6848" s="17" t="str">
        <f aca="false">INDEX(dProdutos!$D$2:$D$47,MATCH(E6848,dProdutos!$A$2:$A$47,0))</f>
        <v>Eletrônicos</v>
      </c>
    </row>
    <row r="6849" customFormat="false" ht="15" hidden="false" customHeight="false" outlineLevel="0" collapsed="false">
      <c r="A6849" s="17" t="s">
        <v>5701</v>
      </c>
      <c r="B6849" s="17" t="n">
        <v>2</v>
      </c>
      <c r="C6849" s="21" t="n">
        <v>46115</v>
      </c>
      <c r="D6849" s="17" t="s">
        <v>458</v>
      </c>
      <c r="E6849" s="17" t="s">
        <v>98</v>
      </c>
      <c r="F6849" s="17" t="s">
        <v>1487</v>
      </c>
      <c r="G6849" s="17" t="s">
        <v>62</v>
      </c>
      <c r="H6849" s="17" t="s">
        <v>1540</v>
      </c>
      <c r="I6849" s="17" t="s">
        <v>1531</v>
      </c>
      <c r="J6849" s="17" t="n">
        <v>1</v>
      </c>
      <c r="K6849" s="15" t="n">
        <v>108.9</v>
      </c>
      <c r="L6849" s="22" t="n">
        <v>0.1</v>
      </c>
      <c r="M6849" s="15" t="n">
        <v>0</v>
      </c>
      <c r="N6849" s="15" t="n">
        <f aca="false">J6849*K6849</f>
        <v>108.9</v>
      </c>
      <c r="O6849" s="15" t="n">
        <f aca="false">N6849*L6849</f>
        <v>10.89</v>
      </c>
      <c r="P6849" s="15" t="n">
        <f aca="false">N6849-O6849</f>
        <v>98.01</v>
      </c>
      <c r="Q6849" s="15" t="n">
        <f aca="false">J6849*INDEX(dProdutos!$F$2:$F$47,MATCH(E6849,dProdutos!$A$2:$A$47,0))</f>
        <v>42.52</v>
      </c>
      <c r="R6849" s="15" t="n">
        <f aca="false">IF(I6849="Cancelado",0,P6849-Q6849)</f>
        <v>0</v>
      </c>
      <c r="S6849" s="17" t="str">
        <f aca="false">INDEX(dProdutos!$D$2:$D$47,MATCH(E6849,dProdutos!$A$2:$A$47,0))</f>
        <v>Moda Feminina</v>
      </c>
    </row>
    <row r="6850" customFormat="false" ht="15" hidden="false" customHeight="false" outlineLevel="0" collapsed="false">
      <c r="A6850" s="17" t="s">
        <v>5702</v>
      </c>
      <c r="B6850" s="17" t="n">
        <v>1</v>
      </c>
      <c r="C6850" s="21" t="n">
        <v>46115</v>
      </c>
      <c r="D6850" s="17" t="s">
        <v>1287</v>
      </c>
      <c r="E6850" s="17" t="s">
        <v>111</v>
      </c>
      <c r="F6850" s="17" t="s">
        <v>1503</v>
      </c>
      <c r="G6850" s="17" t="s">
        <v>63</v>
      </c>
      <c r="H6850" s="17" t="s">
        <v>1537</v>
      </c>
      <c r="I6850" s="17" t="s">
        <v>1524</v>
      </c>
      <c r="J6850" s="17" t="n">
        <v>1</v>
      </c>
      <c r="K6850" s="15" t="n">
        <v>188.9</v>
      </c>
      <c r="L6850" s="22" t="n">
        <v>0</v>
      </c>
      <c r="M6850" s="15" t="n">
        <v>0</v>
      </c>
      <c r="N6850" s="15" t="n">
        <f aca="false">J6850*K6850</f>
        <v>188.9</v>
      </c>
      <c r="O6850" s="15" t="n">
        <f aca="false">N6850*L6850</f>
        <v>0</v>
      </c>
      <c r="P6850" s="15" t="n">
        <f aca="false">N6850-O6850</f>
        <v>188.9</v>
      </c>
      <c r="Q6850" s="15" t="n">
        <f aca="false">J6850*INDEX(dProdutos!$F$2:$F$47,MATCH(E6850,dProdutos!$A$2:$A$47,0))</f>
        <v>88.32</v>
      </c>
      <c r="R6850" s="15" t="n">
        <f aca="false">IF(I6850="Cancelado",0,P6850-Q6850)</f>
        <v>100.58</v>
      </c>
      <c r="S6850" s="17" t="str">
        <f aca="false">INDEX(dProdutos!$D$2:$D$47,MATCH(E6850,dProdutos!$A$2:$A$47,0))</f>
        <v>Moda Masculina</v>
      </c>
    </row>
    <row r="6851" customFormat="false" ht="15" hidden="false" customHeight="false" outlineLevel="0" collapsed="false">
      <c r="A6851" s="17" t="s">
        <v>5703</v>
      </c>
      <c r="B6851" s="17" t="n">
        <v>1</v>
      </c>
      <c r="C6851" s="21" t="n">
        <v>46115</v>
      </c>
      <c r="D6851" s="17" t="s">
        <v>1464</v>
      </c>
      <c r="E6851" s="17" t="s">
        <v>138</v>
      </c>
      <c r="F6851" s="17" t="s">
        <v>1490</v>
      </c>
      <c r="G6851" s="17" t="s">
        <v>59</v>
      </c>
      <c r="H6851" s="17" t="s">
        <v>1523</v>
      </c>
      <c r="I6851" s="17" t="s">
        <v>1524</v>
      </c>
      <c r="J6851" s="17" t="n">
        <v>1</v>
      </c>
      <c r="K6851" s="15" t="n">
        <v>231.9</v>
      </c>
      <c r="L6851" s="22" t="n">
        <v>0</v>
      </c>
      <c r="M6851" s="15" t="n">
        <v>20.88</v>
      </c>
      <c r="N6851" s="15" t="n">
        <f aca="false">J6851*K6851</f>
        <v>231.9</v>
      </c>
      <c r="O6851" s="15" t="n">
        <f aca="false">N6851*L6851</f>
        <v>0</v>
      </c>
      <c r="P6851" s="15" t="n">
        <f aca="false">N6851-O6851</f>
        <v>231.9</v>
      </c>
      <c r="Q6851" s="15" t="n">
        <f aca="false">J6851*INDEX(dProdutos!$F$2:$F$47,MATCH(E6851,dProdutos!$A$2:$A$47,0))</f>
        <v>132.21</v>
      </c>
      <c r="R6851" s="15" t="n">
        <f aca="false">IF(I6851="Cancelado",0,P6851-Q6851)</f>
        <v>99.69</v>
      </c>
      <c r="S6851" s="17" t="str">
        <f aca="false">INDEX(dProdutos!$D$2:$D$47,MATCH(E6851,dProdutos!$A$2:$A$47,0))</f>
        <v>Calçados</v>
      </c>
    </row>
    <row r="6852" customFormat="false" ht="15" hidden="false" customHeight="false" outlineLevel="0" collapsed="false">
      <c r="A6852" s="17" t="s">
        <v>5704</v>
      </c>
      <c r="B6852" s="17" t="n">
        <v>1</v>
      </c>
      <c r="C6852" s="21" t="n">
        <v>46115</v>
      </c>
      <c r="D6852" s="17" t="s">
        <v>662</v>
      </c>
      <c r="E6852" s="17" t="s">
        <v>135</v>
      </c>
      <c r="F6852" s="17" t="s">
        <v>1493</v>
      </c>
      <c r="G6852" s="17" t="s">
        <v>60</v>
      </c>
      <c r="H6852" s="17" t="s">
        <v>1523</v>
      </c>
      <c r="I6852" s="17" t="s">
        <v>1524</v>
      </c>
      <c r="J6852" s="17" t="n">
        <v>1</v>
      </c>
      <c r="K6852" s="15" t="n">
        <v>200.9</v>
      </c>
      <c r="L6852" s="22" t="n">
        <v>0.05</v>
      </c>
      <c r="M6852" s="15" t="n">
        <v>28.17</v>
      </c>
      <c r="N6852" s="15" t="n">
        <f aca="false">J6852*K6852</f>
        <v>200.9</v>
      </c>
      <c r="O6852" s="15" t="n">
        <f aca="false">N6852*L6852</f>
        <v>10.045</v>
      </c>
      <c r="P6852" s="15" t="n">
        <f aca="false">N6852-O6852</f>
        <v>190.855</v>
      </c>
      <c r="Q6852" s="15" t="n">
        <f aca="false">J6852*INDEX(dProdutos!$F$2:$F$47,MATCH(E6852,dProdutos!$A$2:$A$47,0))</f>
        <v>80.73</v>
      </c>
      <c r="R6852" s="15" t="n">
        <f aca="false">IF(I6852="Cancelado",0,P6852-Q6852)</f>
        <v>110.125</v>
      </c>
      <c r="S6852" s="17" t="str">
        <f aca="false">INDEX(dProdutos!$D$2:$D$47,MATCH(E6852,dProdutos!$A$2:$A$47,0))</f>
        <v>Calçados</v>
      </c>
    </row>
    <row r="6853" customFormat="false" ht="15" hidden="false" customHeight="false" outlineLevel="0" collapsed="false">
      <c r="A6853" s="17" t="s">
        <v>5704</v>
      </c>
      <c r="B6853" s="17" t="n">
        <v>2</v>
      </c>
      <c r="C6853" s="21" t="n">
        <v>46115</v>
      </c>
      <c r="D6853" s="17" t="s">
        <v>662</v>
      </c>
      <c r="E6853" s="17" t="s">
        <v>192</v>
      </c>
      <c r="F6853" s="17" t="s">
        <v>1493</v>
      </c>
      <c r="G6853" s="17" t="s">
        <v>60</v>
      </c>
      <c r="H6853" s="17" t="s">
        <v>1523</v>
      </c>
      <c r="I6853" s="17" t="s">
        <v>1524</v>
      </c>
      <c r="J6853" s="17" t="n">
        <v>2</v>
      </c>
      <c r="K6853" s="15" t="n">
        <v>245.9</v>
      </c>
      <c r="L6853" s="22" t="n">
        <v>0</v>
      </c>
      <c r="M6853" s="15" t="n">
        <v>0</v>
      </c>
      <c r="N6853" s="15" t="n">
        <f aca="false">J6853*K6853</f>
        <v>491.8</v>
      </c>
      <c r="O6853" s="15" t="n">
        <f aca="false">N6853*L6853</f>
        <v>0</v>
      </c>
      <c r="P6853" s="15" t="n">
        <f aca="false">N6853-O6853</f>
        <v>491.8</v>
      </c>
      <c r="Q6853" s="15" t="n">
        <f aca="false">J6853*INDEX(dProdutos!$F$2:$F$47,MATCH(E6853,dProdutos!$A$2:$A$47,0))</f>
        <v>215.56</v>
      </c>
      <c r="R6853" s="15" t="n">
        <f aca="false">IF(I6853="Cancelado",0,P6853-Q6853)</f>
        <v>276.24</v>
      </c>
      <c r="S6853" s="17" t="str">
        <f aca="false">INDEX(dProdutos!$D$2:$D$47,MATCH(E6853,dProdutos!$A$2:$A$47,0))</f>
        <v>Eletrônicos</v>
      </c>
    </row>
    <row r="6854" customFormat="false" ht="15" hidden="false" customHeight="false" outlineLevel="0" collapsed="false">
      <c r="A6854" s="17" t="s">
        <v>5705</v>
      </c>
      <c r="B6854" s="17" t="n">
        <v>1</v>
      </c>
      <c r="C6854" s="21" t="n">
        <v>46115</v>
      </c>
      <c r="D6854" s="17" t="s">
        <v>1238</v>
      </c>
      <c r="E6854" s="17" t="s">
        <v>207</v>
      </c>
      <c r="F6854" s="17" t="s">
        <v>1497</v>
      </c>
      <c r="G6854" s="17" t="s">
        <v>64</v>
      </c>
      <c r="H6854" s="17" t="s">
        <v>1523</v>
      </c>
      <c r="I6854" s="17" t="s">
        <v>1524</v>
      </c>
      <c r="J6854" s="17" t="n">
        <v>2</v>
      </c>
      <c r="K6854" s="15" t="n">
        <v>143.9</v>
      </c>
      <c r="L6854" s="22" t="n">
        <v>0.05</v>
      </c>
      <c r="M6854" s="15" t="n">
        <v>20.58</v>
      </c>
      <c r="N6854" s="15" t="n">
        <f aca="false">J6854*K6854</f>
        <v>287.8</v>
      </c>
      <c r="O6854" s="15" t="n">
        <f aca="false">N6854*L6854</f>
        <v>14.39</v>
      </c>
      <c r="P6854" s="15" t="n">
        <f aca="false">N6854-O6854</f>
        <v>273.41</v>
      </c>
      <c r="Q6854" s="15" t="n">
        <f aca="false">J6854*INDEX(dProdutos!$F$2:$F$47,MATCH(E6854,dProdutos!$A$2:$A$47,0))</f>
        <v>168.86</v>
      </c>
      <c r="R6854" s="15" t="n">
        <f aca="false">IF(I6854="Cancelado",0,P6854-Q6854)</f>
        <v>104.55</v>
      </c>
      <c r="S6854" s="17" t="str">
        <f aca="false">INDEX(dProdutos!$D$2:$D$47,MATCH(E6854,dProdutos!$A$2:$A$47,0))</f>
        <v>Beleza</v>
      </c>
    </row>
    <row r="6855" customFormat="false" ht="15" hidden="false" customHeight="false" outlineLevel="0" collapsed="false">
      <c r="A6855" s="17" t="s">
        <v>5706</v>
      </c>
      <c r="B6855" s="17" t="n">
        <v>1</v>
      </c>
      <c r="C6855" s="21" t="n">
        <v>46115</v>
      </c>
      <c r="D6855" s="17" t="s">
        <v>1066</v>
      </c>
      <c r="E6855" s="17" t="s">
        <v>180</v>
      </c>
      <c r="F6855" s="17" t="s">
        <v>1487</v>
      </c>
      <c r="G6855" s="17" t="s">
        <v>61</v>
      </c>
      <c r="H6855" s="17" t="s">
        <v>1523</v>
      </c>
      <c r="I6855" s="17" t="s">
        <v>1524</v>
      </c>
      <c r="J6855" s="17" t="n">
        <v>1</v>
      </c>
      <c r="K6855" s="15" t="n">
        <v>82.9</v>
      </c>
      <c r="L6855" s="22" t="n">
        <v>0.15</v>
      </c>
      <c r="M6855" s="15" t="n">
        <v>0</v>
      </c>
      <c r="N6855" s="15" t="n">
        <f aca="false">J6855*K6855</f>
        <v>82.9</v>
      </c>
      <c r="O6855" s="15" t="n">
        <f aca="false">N6855*L6855</f>
        <v>12.435</v>
      </c>
      <c r="P6855" s="15" t="n">
        <f aca="false">N6855-O6855</f>
        <v>70.465</v>
      </c>
      <c r="Q6855" s="15" t="n">
        <f aca="false">J6855*INDEX(dProdutos!$F$2:$F$47,MATCH(E6855,dProdutos!$A$2:$A$47,0))</f>
        <v>35.97</v>
      </c>
      <c r="R6855" s="15" t="n">
        <f aca="false">IF(I6855="Cancelado",0,P6855-Q6855)</f>
        <v>34.495</v>
      </c>
      <c r="S6855" s="17" t="str">
        <f aca="false">INDEX(dProdutos!$D$2:$D$47,MATCH(E6855,dProdutos!$A$2:$A$47,0))</f>
        <v>Eletrônicos</v>
      </c>
    </row>
    <row r="6856" customFormat="false" ht="15" hidden="false" customHeight="false" outlineLevel="0" collapsed="false">
      <c r="A6856" s="17" t="s">
        <v>5707</v>
      </c>
      <c r="B6856" s="17" t="n">
        <v>1</v>
      </c>
      <c r="C6856" s="21" t="n">
        <v>46115</v>
      </c>
      <c r="D6856" s="17" t="s">
        <v>1035</v>
      </c>
      <c r="E6856" s="17" t="s">
        <v>189</v>
      </c>
      <c r="F6856" s="17" t="s">
        <v>1503</v>
      </c>
      <c r="G6856" s="17" t="s">
        <v>59</v>
      </c>
      <c r="H6856" s="17" t="s">
        <v>1537</v>
      </c>
      <c r="I6856" s="17" t="s">
        <v>1524</v>
      </c>
      <c r="J6856" s="17" t="n">
        <v>3</v>
      </c>
      <c r="K6856" s="15" t="n">
        <v>138.9</v>
      </c>
      <c r="L6856" s="22" t="n">
        <v>0</v>
      </c>
      <c r="M6856" s="15" t="n">
        <v>21.67</v>
      </c>
      <c r="N6856" s="15" t="n">
        <f aca="false">J6856*K6856</f>
        <v>416.7</v>
      </c>
      <c r="O6856" s="15" t="n">
        <f aca="false">N6856*L6856</f>
        <v>0</v>
      </c>
      <c r="P6856" s="15" t="n">
        <f aca="false">N6856-O6856</f>
        <v>416.7</v>
      </c>
      <c r="Q6856" s="15" t="n">
        <f aca="false">J6856*INDEX(dProdutos!$F$2:$F$47,MATCH(E6856,dProdutos!$A$2:$A$47,0))</f>
        <v>206.88</v>
      </c>
      <c r="R6856" s="15" t="n">
        <f aca="false">IF(I6856="Cancelado",0,P6856-Q6856)</f>
        <v>209.82</v>
      </c>
      <c r="S6856" s="17" t="str">
        <f aca="false">INDEX(dProdutos!$D$2:$D$47,MATCH(E6856,dProdutos!$A$2:$A$47,0))</f>
        <v>Eletrônicos</v>
      </c>
    </row>
    <row r="6857" customFormat="false" ht="15" hidden="false" customHeight="false" outlineLevel="0" collapsed="false">
      <c r="A6857" s="17" t="s">
        <v>5708</v>
      </c>
      <c r="B6857" s="17" t="n">
        <v>1</v>
      </c>
      <c r="C6857" s="21" t="n">
        <v>46115</v>
      </c>
      <c r="D6857" s="17" t="s">
        <v>494</v>
      </c>
      <c r="E6857" s="17" t="s">
        <v>192</v>
      </c>
      <c r="F6857" s="17" t="s">
        <v>1499</v>
      </c>
      <c r="G6857" s="17" t="s">
        <v>59</v>
      </c>
      <c r="H6857" s="17" t="s">
        <v>1523</v>
      </c>
      <c r="I6857" s="17" t="s">
        <v>1524</v>
      </c>
      <c r="J6857" s="17" t="n">
        <v>1</v>
      </c>
      <c r="K6857" s="15" t="n">
        <v>245.9</v>
      </c>
      <c r="L6857" s="22" t="n">
        <v>0</v>
      </c>
      <c r="M6857" s="15" t="n">
        <v>26.87</v>
      </c>
      <c r="N6857" s="15" t="n">
        <f aca="false">J6857*K6857</f>
        <v>245.9</v>
      </c>
      <c r="O6857" s="15" t="n">
        <f aca="false">N6857*L6857</f>
        <v>0</v>
      </c>
      <c r="P6857" s="15" t="n">
        <f aca="false">N6857-O6857</f>
        <v>245.9</v>
      </c>
      <c r="Q6857" s="15" t="n">
        <f aca="false">J6857*INDEX(dProdutos!$F$2:$F$47,MATCH(E6857,dProdutos!$A$2:$A$47,0))</f>
        <v>107.78</v>
      </c>
      <c r="R6857" s="15" t="n">
        <f aca="false">IF(I6857="Cancelado",0,P6857-Q6857)</f>
        <v>138.12</v>
      </c>
      <c r="S6857" s="17" t="str">
        <f aca="false">INDEX(dProdutos!$D$2:$D$47,MATCH(E6857,dProdutos!$A$2:$A$47,0))</f>
        <v>Eletrônicos</v>
      </c>
    </row>
    <row r="6858" customFormat="false" ht="15" hidden="false" customHeight="false" outlineLevel="0" collapsed="false">
      <c r="A6858" s="17" t="s">
        <v>5709</v>
      </c>
      <c r="B6858" s="17" t="n">
        <v>1</v>
      </c>
      <c r="C6858" s="21" t="n">
        <v>46115</v>
      </c>
      <c r="D6858" s="17" t="s">
        <v>996</v>
      </c>
      <c r="E6858" s="17" t="s">
        <v>189</v>
      </c>
      <c r="F6858" s="17" t="s">
        <v>1487</v>
      </c>
      <c r="G6858" s="17" t="s">
        <v>59</v>
      </c>
      <c r="H6858" s="17" t="s">
        <v>1523</v>
      </c>
      <c r="I6858" s="17" t="s">
        <v>1524</v>
      </c>
      <c r="J6858" s="17" t="n">
        <v>1</v>
      </c>
      <c r="K6858" s="15" t="n">
        <v>138.9</v>
      </c>
      <c r="L6858" s="22" t="n">
        <v>0.1</v>
      </c>
      <c r="M6858" s="15" t="n">
        <v>31.75</v>
      </c>
      <c r="N6858" s="15" t="n">
        <f aca="false">J6858*K6858</f>
        <v>138.9</v>
      </c>
      <c r="O6858" s="15" t="n">
        <f aca="false">N6858*L6858</f>
        <v>13.89</v>
      </c>
      <c r="P6858" s="15" t="n">
        <f aca="false">N6858-O6858</f>
        <v>125.01</v>
      </c>
      <c r="Q6858" s="15" t="n">
        <f aca="false">J6858*INDEX(dProdutos!$F$2:$F$47,MATCH(E6858,dProdutos!$A$2:$A$47,0))</f>
        <v>68.96</v>
      </c>
      <c r="R6858" s="15" t="n">
        <f aca="false">IF(I6858="Cancelado",0,P6858-Q6858)</f>
        <v>56.05</v>
      </c>
      <c r="S6858" s="17" t="str">
        <f aca="false">INDEX(dProdutos!$D$2:$D$47,MATCH(E6858,dProdutos!$A$2:$A$47,0))</f>
        <v>Eletrônicos</v>
      </c>
    </row>
    <row r="6859" customFormat="false" ht="15" hidden="false" customHeight="false" outlineLevel="0" collapsed="false">
      <c r="A6859" s="17" t="s">
        <v>5709</v>
      </c>
      <c r="B6859" s="17" t="n">
        <v>2</v>
      </c>
      <c r="C6859" s="21" t="n">
        <v>46115</v>
      </c>
      <c r="D6859" s="17" t="s">
        <v>996</v>
      </c>
      <c r="E6859" s="17" t="s">
        <v>108</v>
      </c>
      <c r="F6859" s="17" t="s">
        <v>1487</v>
      </c>
      <c r="G6859" s="17" t="s">
        <v>59</v>
      </c>
      <c r="H6859" s="17" t="s">
        <v>1523</v>
      </c>
      <c r="I6859" s="17" t="s">
        <v>1524</v>
      </c>
      <c r="J6859" s="17" t="n">
        <v>1</v>
      </c>
      <c r="K6859" s="15" t="n">
        <v>265.9</v>
      </c>
      <c r="L6859" s="22" t="n">
        <v>0</v>
      </c>
      <c r="M6859" s="15" t="n">
        <v>0</v>
      </c>
      <c r="N6859" s="15" t="n">
        <f aca="false">J6859*K6859</f>
        <v>265.9</v>
      </c>
      <c r="O6859" s="15" t="n">
        <f aca="false">N6859*L6859</f>
        <v>0</v>
      </c>
      <c r="P6859" s="15" t="n">
        <f aca="false">N6859-O6859</f>
        <v>265.9</v>
      </c>
      <c r="Q6859" s="15" t="n">
        <f aca="false">J6859*INDEX(dProdutos!$F$2:$F$47,MATCH(E6859,dProdutos!$A$2:$A$47,0))</f>
        <v>155.62</v>
      </c>
      <c r="R6859" s="15" t="n">
        <f aca="false">IF(I6859="Cancelado",0,P6859-Q6859)</f>
        <v>110.28</v>
      </c>
      <c r="S6859" s="17" t="str">
        <f aca="false">INDEX(dProdutos!$D$2:$D$47,MATCH(E6859,dProdutos!$A$2:$A$47,0))</f>
        <v>Moda Masculina</v>
      </c>
    </row>
    <row r="6860" customFormat="false" ht="15" hidden="false" customHeight="false" outlineLevel="0" collapsed="false">
      <c r="A6860" s="17" t="s">
        <v>5710</v>
      </c>
      <c r="B6860" s="17" t="n">
        <v>1</v>
      </c>
      <c r="C6860" s="21" t="n">
        <v>46115</v>
      </c>
      <c r="D6860" s="17" t="s">
        <v>952</v>
      </c>
      <c r="E6860" s="17" t="s">
        <v>177</v>
      </c>
      <c r="F6860" s="17" t="s">
        <v>1503</v>
      </c>
      <c r="G6860" s="17" t="s">
        <v>60</v>
      </c>
      <c r="H6860" s="17" t="s">
        <v>1540</v>
      </c>
      <c r="I6860" s="17" t="s">
        <v>1524</v>
      </c>
      <c r="J6860" s="17" t="n">
        <v>1</v>
      </c>
      <c r="K6860" s="15" t="n">
        <v>257.9</v>
      </c>
      <c r="L6860" s="22" t="n">
        <v>0.1</v>
      </c>
      <c r="M6860" s="15" t="n">
        <v>17.15</v>
      </c>
      <c r="N6860" s="15" t="n">
        <f aca="false">J6860*K6860</f>
        <v>257.9</v>
      </c>
      <c r="O6860" s="15" t="n">
        <f aca="false">N6860*L6860</f>
        <v>25.79</v>
      </c>
      <c r="P6860" s="15" t="n">
        <f aca="false">N6860-O6860</f>
        <v>232.11</v>
      </c>
      <c r="Q6860" s="15" t="n">
        <f aca="false">J6860*INDEX(dProdutos!$F$2:$F$47,MATCH(E6860,dProdutos!$A$2:$A$47,0))</f>
        <v>138.23</v>
      </c>
      <c r="R6860" s="15" t="n">
        <f aca="false">IF(I6860="Cancelado",0,P6860-Q6860)</f>
        <v>93.88</v>
      </c>
      <c r="S6860" s="17" t="str">
        <f aca="false">INDEX(dProdutos!$D$2:$D$47,MATCH(E6860,dProdutos!$A$2:$A$47,0))</f>
        <v>Casa</v>
      </c>
    </row>
    <row r="6861" customFormat="false" ht="15" hidden="false" customHeight="false" outlineLevel="0" collapsed="false">
      <c r="A6861" s="17" t="s">
        <v>5710</v>
      </c>
      <c r="B6861" s="17" t="n">
        <v>2</v>
      </c>
      <c r="C6861" s="21" t="n">
        <v>46115</v>
      </c>
      <c r="D6861" s="17" t="s">
        <v>952</v>
      </c>
      <c r="E6861" s="17" t="s">
        <v>171</v>
      </c>
      <c r="F6861" s="17" t="s">
        <v>1503</v>
      </c>
      <c r="G6861" s="17" t="s">
        <v>60</v>
      </c>
      <c r="H6861" s="17" t="s">
        <v>1540</v>
      </c>
      <c r="I6861" s="17" t="s">
        <v>1524</v>
      </c>
      <c r="J6861" s="17" t="n">
        <v>1</v>
      </c>
      <c r="K6861" s="15" t="n">
        <v>246.9</v>
      </c>
      <c r="L6861" s="22" t="n">
        <v>0</v>
      </c>
      <c r="M6861" s="15" t="n">
        <v>0</v>
      </c>
      <c r="N6861" s="15" t="n">
        <f aca="false">J6861*K6861</f>
        <v>246.9</v>
      </c>
      <c r="O6861" s="15" t="n">
        <f aca="false">N6861*L6861</f>
        <v>0</v>
      </c>
      <c r="P6861" s="15" t="n">
        <f aca="false">N6861-O6861</f>
        <v>246.9</v>
      </c>
      <c r="Q6861" s="15" t="n">
        <f aca="false">J6861*INDEX(dProdutos!$F$2:$F$47,MATCH(E6861,dProdutos!$A$2:$A$47,0))</f>
        <v>103.61</v>
      </c>
      <c r="R6861" s="15" t="n">
        <f aca="false">IF(I6861="Cancelado",0,P6861-Q6861)</f>
        <v>143.29</v>
      </c>
      <c r="S6861" s="17" t="str">
        <f aca="false">INDEX(dProdutos!$D$2:$D$47,MATCH(E6861,dProdutos!$A$2:$A$47,0))</f>
        <v>Casa</v>
      </c>
    </row>
    <row r="6862" customFormat="false" ht="15" hidden="false" customHeight="false" outlineLevel="0" collapsed="false">
      <c r="A6862" s="17" t="s">
        <v>5711</v>
      </c>
      <c r="B6862" s="17" t="n">
        <v>1</v>
      </c>
      <c r="C6862" s="21" t="n">
        <v>46116</v>
      </c>
      <c r="D6862" s="17" t="s">
        <v>910</v>
      </c>
      <c r="E6862" s="17" t="s">
        <v>135</v>
      </c>
      <c r="F6862" s="17" t="s">
        <v>1497</v>
      </c>
      <c r="G6862" s="17" t="s">
        <v>61</v>
      </c>
      <c r="H6862" s="17" t="s">
        <v>1537</v>
      </c>
      <c r="I6862" s="17" t="s">
        <v>1524</v>
      </c>
      <c r="J6862" s="17" t="n">
        <v>3</v>
      </c>
      <c r="K6862" s="15" t="n">
        <v>200.9</v>
      </c>
      <c r="L6862" s="22" t="n">
        <v>0.15</v>
      </c>
      <c r="M6862" s="15" t="n">
        <v>19.3</v>
      </c>
      <c r="N6862" s="15" t="n">
        <f aca="false">J6862*K6862</f>
        <v>602.7</v>
      </c>
      <c r="O6862" s="15" t="n">
        <f aca="false">N6862*L6862</f>
        <v>90.405</v>
      </c>
      <c r="P6862" s="15" t="n">
        <f aca="false">N6862-O6862</f>
        <v>512.295</v>
      </c>
      <c r="Q6862" s="15" t="n">
        <f aca="false">J6862*INDEX(dProdutos!$F$2:$F$47,MATCH(E6862,dProdutos!$A$2:$A$47,0))</f>
        <v>242.19</v>
      </c>
      <c r="R6862" s="15" t="n">
        <f aca="false">IF(I6862="Cancelado",0,P6862-Q6862)</f>
        <v>270.105</v>
      </c>
      <c r="S6862" s="17" t="str">
        <f aca="false">INDEX(dProdutos!$D$2:$D$47,MATCH(E6862,dProdutos!$A$2:$A$47,0))</f>
        <v>Calçados</v>
      </c>
    </row>
    <row r="6863" customFormat="false" ht="15" hidden="false" customHeight="false" outlineLevel="0" collapsed="false">
      <c r="A6863" s="17" t="s">
        <v>5712</v>
      </c>
      <c r="B6863" s="17" t="n">
        <v>1</v>
      </c>
      <c r="C6863" s="21" t="n">
        <v>46116</v>
      </c>
      <c r="D6863" s="17" t="s">
        <v>543</v>
      </c>
      <c r="E6863" s="17" t="s">
        <v>102</v>
      </c>
      <c r="F6863" s="17" t="s">
        <v>1493</v>
      </c>
      <c r="G6863" s="17" t="s">
        <v>59</v>
      </c>
      <c r="H6863" s="17" t="s">
        <v>1523</v>
      </c>
      <c r="I6863" s="17" t="s">
        <v>1524</v>
      </c>
      <c r="J6863" s="17" t="n">
        <v>1</v>
      </c>
      <c r="K6863" s="15" t="n">
        <v>65.9</v>
      </c>
      <c r="L6863" s="22" t="n">
        <v>0.15</v>
      </c>
      <c r="M6863" s="15" t="n">
        <v>31.32</v>
      </c>
      <c r="N6863" s="15" t="n">
        <f aca="false">J6863*K6863</f>
        <v>65.9</v>
      </c>
      <c r="O6863" s="15" t="n">
        <f aca="false">N6863*L6863</f>
        <v>9.885</v>
      </c>
      <c r="P6863" s="15" t="n">
        <f aca="false">N6863-O6863</f>
        <v>56.015</v>
      </c>
      <c r="Q6863" s="15" t="n">
        <f aca="false">J6863*INDEX(dProdutos!$F$2:$F$47,MATCH(E6863,dProdutos!$A$2:$A$47,0))</f>
        <v>29.68</v>
      </c>
      <c r="R6863" s="15" t="n">
        <f aca="false">IF(I6863="Cancelado",0,P6863-Q6863)</f>
        <v>26.335</v>
      </c>
      <c r="S6863" s="17" t="str">
        <f aca="false">INDEX(dProdutos!$D$2:$D$47,MATCH(E6863,dProdutos!$A$2:$A$47,0))</f>
        <v>Moda Masculina</v>
      </c>
    </row>
    <row r="6864" customFormat="false" ht="15" hidden="false" customHeight="false" outlineLevel="0" collapsed="false">
      <c r="A6864" s="17" t="s">
        <v>5712</v>
      </c>
      <c r="B6864" s="17" t="n">
        <v>2</v>
      </c>
      <c r="C6864" s="21" t="n">
        <v>46116</v>
      </c>
      <c r="D6864" s="17" t="s">
        <v>543</v>
      </c>
      <c r="E6864" s="17" t="s">
        <v>81</v>
      </c>
      <c r="F6864" s="17" t="s">
        <v>1493</v>
      </c>
      <c r="G6864" s="17" t="s">
        <v>59</v>
      </c>
      <c r="H6864" s="17" t="s">
        <v>1523</v>
      </c>
      <c r="I6864" s="17" t="s">
        <v>1524</v>
      </c>
      <c r="J6864" s="17" t="n">
        <v>1</v>
      </c>
      <c r="K6864" s="15" t="n">
        <v>64.9</v>
      </c>
      <c r="L6864" s="22" t="n">
        <v>0</v>
      </c>
      <c r="M6864" s="15" t="n">
        <v>0</v>
      </c>
      <c r="N6864" s="15" t="n">
        <f aca="false">J6864*K6864</f>
        <v>64.9</v>
      </c>
      <c r="O6864" s="15" t="n">
        <f aca="false">N6864*L6864</f>
        <v>0</v>
      </c>
      <c r="P6864" s="15" t="n">
        <f aca="false">N6864-O6864</f>
        <v>64.9</v>
      </c>
      <c r="Q6864" s="15" t="n">
        <f aca="false">J6864*INDEX(dProdutos!$F$2:$F$47,MATCH(E6864,dProdutos!$A$2:$A$47,0))</f>
        <v>26.12</v>
      </c>
      <c r="R6864" s="15" t="n">
        <f aca="false">IF(I6864="Cancelado",0,P6864-Q6864)</f>
        <v>38.78</v>
      </c>
      <c r="S6864" s="17" t="str">
        <f aca="false">INDEX(dProdutos!$D$2:$D$47,MATCH(E6864,dProdutos!$A$2:$A$47,0))</f>
        <v>Moda Feminina</v>
      </c>
    </row>
    <row r="6865" customFormat="false" ht="15" hidden="false" customHeight="false" outlineLevel="0" collapsed="false">
      <c r="A6865" s="17" t="s">
        <v>5713</v>
      </c>
      <c r="B6865" s="17" t="n">
        <v>1</v>
      </c>
      <c r="C6865" s="21" t="n">
        <v>46116</v>
      </c>
      <c r="D6865" s="17" t="s">
        <v>356</v>
      </c>
      <c r="E6865" s="17" t="s">
        <v>114</v>
      </c>
      <c r="F6865" s="17" t="s">
        <v>1490</v>
      </c>
      <c r="G6865" s="17" t="s">
        <v>64</v>
      </c>
      <c r="H6865" s="17" t="s">
        <v>1537</v>
      </c>
      <c r="I6865" s="17" t="s">
        <v>1524</v>
      </c>
      <c r="J6865" s="17" t="n">
        <v>2</v>
      </c>
      <c r="K6865" s="15" t="n">
        <v>202.9</v>
      </c>
      <c r="L6865" s="22" t="n">
        <v>0.1</v>
      </c>
      <c r="M6865" s="15" t="n">
        <v>0</v>
      </c>
      <c r="N6865" s="15" t="n">
        <f aca="false">J6865*K6865</f>
        <v>405.8</v>
      </c>
      <c r="O6865" s="15" t="n">
        <f aca="false">N6865*L6865</f>
        <v>40.58</v>
      </c>
      <c r="P6865" s="15" t="n">
        <f aca="false">N6865-O6865</f>
        <v>365.22</v>
      </c>
      <c r="Q6865" s="15" t="n">
        <f aca="false">J6865*INDEX(dProdutos!$F$2:$F$47,MATCH(E6865,dProdutos!$A$2:$A$47,0))</f>
        <v>220.78</v>
      </c>
      <c r="R6865" s="15" t="n">
        <f aca="false">IF(I6865="Cancelado",0,P6865-Q6865)</f>
        <v>144.44</v>
      </c>
      <c r="S6865" s="17" t="str">
        <f aca="false">INDEX(dProdutos!$D$2:$D$47,MATCH(E6865,dProdutos!$A$2:$A$47,0))</f>
        <v>Moda Masculina</v>
      </c>
    </row>
    <row r="6866" customFormat="false" ht="15" hidden="false" customHeight="false" outlineLevel="0" collapsed="false">
      <c r="A6866" s="17" t="s">
        <v>5714</v>
      </c>
      <c r="B6866" s="17" t="n">
        <v>1</v>
      </c>
      <c r="C6866" s="21" t="n">
        <v>46116</v>
      </c>
      <c r="D6866" s="17" t="s">
        <v>1051</v>
      </c>
      <c r="E6866" s="17" t="s">
        <v>174</v>
      </c>
      <c r="F6866" s="17" t="s">
        <v>1487</v>
      </c>
      <c r="G6866" s="17" t="s">
        <v>60</v>
      </c>
      <c r="H6866" s="17" t="s">
        <v>1537</v>
      </c>
      <c r="I6866" s="17" t="s">
        <v>1524</v>
      </c>
      <c r="J6866" s="17" t="n">
        <v>1</v>
      </c>
      <c r="K6866" s="15" t="n">
        <v>250.9</v>
      </c>
      <c r="L6866" s="22" t="n">
        <v>0</v>
      </c>
      <c r="M6866" s="15" t="n">
        <v>14.18</v>
      </c>
      <c r="N6866" s="15" t="n">
        <f aca="false">J6866*K6866</f>
        <v>250.9</v>
      </c>
      <c r="O6866" s="15" t="n">
        <f aca="false">N6866*L6866</f>
        <v>0</v>
      </c>
      <c r="P6866" s="15" t="n">
        <f aca="false">N6866-O6866</f>
        <v>250.9</v>
      </c>
      <c r="Q6866" s="15" t="n">
        <f aca="false">J6866*INDEX(dProdutos!$F$2:$F$47,MATCH(E6866,dProdutos!$A$2:$A$47,0))</f>
        <v>151.28</v>
      </c>
      <c r="R6866" s="15" t="n">
        <f aca="false">IF(I6866="Cancelado",0,P6866-Q6866)</f>
        <v>99.62</v>
      </c>
      <c r="S6866" s="17" t="str">
        <f aca="false">INDEX(dProdutos!$D$2:$D$47,MATCH(E6866,dProdutos!$A$2:$A$47,0))</f>
        <v>Casa</v>
      </c>
    </row>
    <row r="6867" customFormat="false" ht="15" hidden="false" customHeight="false" outlineLevel="0" collapsed="false">
      <c r="A6867" s="17" t="s">
        <v>5714</v>
      </c>
      <c r="B6867" s="17" t="n">
        <v>2</v>
      </c>
      <c r="C6867" s="21" t="n">
        <v>46116</v>
      </c>
      <c r="D6867" s="17" t="s">
        <v>1051</v>
      </c>
      <c r="E6867" s="17" t="s">
        <v>171</v>
      </c>
      <c r="F6867" s="17" t="s">
        <v>1487</v>
      </c>
      <c r="G6867" s="17" t="s">
        <v>60</v>
      </c>
      <c r="H6867" s="17" t="s">
        <v>1537</v>
      </c>
      <c r="I6867" s="17" t="s">
        <v>1524</v>
      </c>
      <c r="J6867" s="17" t="n">
        <v>1</v>
      </c>
      <c r="K6867" s="15" t="n">
        <v>246.9</v>
      </c>
      <c r="L6867" s="22" t="n">
        <v>0.1</v>
      </c>
      <c r="M6867" s="15" t="n">
        <v>0</v>
      </c>
      <c r="N6867" s="15" t="n">
        <f aca="false">J6867*K6867</f>
        <v>246.9</v>
      </c>
      <c r="O6867" s="15" t="n">
        <f aca="false">N6867*L6867</f>
        <v>24.69</v>
      </c>
      <c r="P6867" s="15" t="n">
        <f aca="false">N6867-O6867</f>
        <v>222.21</v>
      </c>
      <c r="Q6867" s="15" t="n">
        <f aca="false">J6867*INDEX(dProdutos!$F$2:$F$47,MATCH(E6867,dProdutos!$A$2:$A$47,0))</f>
        <v>103.61</v>
      </c>
      <c r="R6867" s="15" t="n">
        <f aca="false">IF(I6867="Cancelado",0,P6867-Q6867)</f>
        <v>118.6</v>
      </c>
      <c r="S6867" s="17" t="str">
        <f aca="false">INDEX(dProdutos!$D$2:$D$47,MATCH(E6867,dProdutos!$A$2:$A$47,0))</f>
        <v>Casa</v>
      </c>
    </row>
    <row r="6868" customFormat="false" ht="15" hidden="false" customHeight="false" outlineLevel="0" collapsed="false">
      <c r="A6868" s="17" t="s">
        <v>5715</v>
      </c>
      <c r="B6868" s="17" t="n">
        <v>1</v>
      </c>
      <c r="C6868" s="21" t="n">
        <v>46116</v>
      </c>
      <c r="D6868" s="17" t="s">
        <v>1345</v>
      </c>
      <c r="E6868" s="17" t="s">
        <v>108</v>
      </c>
      <c r="F6868" s="17" t="s">
        <v>1495</v>
      </c>
      <c r="G6868" s="17" t="s">
        <v>59</v>
      </c>
      <c r="H6868" s="17" t="s">
        <v>1537</v>
      </c>
      <c r="I6868" s="17" t="s">
        <v>1524</v>
      </c>
      <c r="J6868" s="17" t="n">
        <v>1</v>
      </c>
      <c r="K6868" s="15" t="n">
        <v>265.9</v>
      </c>
      <c r="L6868" s="22" t="n">
        <v>0.15</v>
      </c>
      <c r="M6868" s="15" t="n">
        <v>14.49</v>
      </c>
      <c r="N6868" s="15" t="n">
        <f aca="false">J6868*K6868</f>
        <v>265.9</v>
      </c>
      <c r="O6868" s="15" t="n">
        <f aca="false">N6868*L6868</f>
        <v>39.885</v>
      </c>
      <c r="P6868" s="15" t="n">
        <f aca="false">N6868-O6868</f>
        <v>226.015</v>
      </c>
      <c r="Q6868" s="15" t="n">
        <f aca="false">J6868*INDEX(dProdutos!$F$2:$F$47,MATCH(E6868,dProdutos!$A$2:$A$47,0))</f>
        <v>155.62</v>
      </c>
      <c r="R6868" s="15" t="n">
        <f aca="false">IF(I6868="Cancelado",0,P6868-Q6868)</f>
        <v>70.395</v>
      </c>
      <c r="S6868" s="17" t="str">
        <f aca="false">INDEX(dProdutos!$D$2:$D$47,MATCH(E6868,dProdutos!$A$2:$A$47,0))</f>
        <v>Moda Masculina</v>
      </c>
    </row>
    <row r="6869" customFormat="false" ht="15" hidden="false" customHeight="false" outlineLevel="0" collapsed="false">
      <c r="A6869" s="17" t="s">
        <v>5715</v>
      </c>
      <c r="B6869" s="17" t="n">
        <v>2</v>
      </c>
      <c r="C6869" s="21" t="n">
        <v>46116</v>
      </c>
      <c r="D6869" s="17" t="s">
        <v>1345</v>
      </c>
      <c r="E6869" s="17" t="s">
        <v>171</v>
      </c>
      <c r="F6869" s="17" t="s">
        <v>1495</v>
      </c>
      <c r="G6869" s="17" t="s">
        <v>59</v>
      </c>
      <c r="H6869" s="17" t="s">
        <v>1537</v>
      </c>
      <c r="I6869" s="17" t="s">
        <v>1524</v>
      </c>
      <c r="J6869" s="17" t="n">
        <v>1</v>
      </c>
      <c r="K6869" s="15" t="n">
        <v>246.9</v>
      </c>
      <c r="L6869" s="22" t="n">
        <v>0</v>
      </c>
      <c r="M6869" s="15" t="n">
        <v>0</v>
      </c>
      <c r="N6869" s="15" t="n">
        <f aca="false">J6869*K6869</f>
        <v>246.9</v>
      </c>
      <c r="O6869" s="15" t="n">
        <f aca="false">N6869*L6869</f>
        <v>0</v>
      </c>
      <c r="P6869" s="15" t="n">
        <f aca="false">N6869-O6869</f>
        <v>246.9</v>
      </c>
      <c r="Q6869" s="15" t="n">
        <f aca="false">J6869*INDEX(dProdutos!$F$2:$F$47,MATCH(E6869,dProdutos!$A$2:$A$47,0))</f>
        <v>103.61</v>
      </c>
      <c r="R6869" s="15" t="n">
        <f aca="false">IF(I6869="Cancelado",0,P6869-Q6869)</f>
        <v>143.29</v>
      </c>
      <c r="S6869" s="17" t="str">
        <f aca="false">INDEX(dProdutos!$D$2:$D$47,MATCH(E6869,dProdutos!$A$2:$A$47,0))</f>
        <v>Casa</v>
      </c>
    </row>
    <row r="6870" customFormat="false" ht="15" hidden="false" customHeight="false" outlineLevel="0" collapsed="false">
      <c r="A6870" s="17" t="s">
        <v>5715</v>
      </c>
      <c r="B6870" s="17" t="n">
        <v>3</v>
      </c>
      <c r="C6870" s="21" t="n">
        <v>46116</v>
      </c>
      <c r="D6870" s="17" t="s">
        <v>1345</v>
      </c>
      <c r="E6870" s="17" t="s">
        <v>88</v>
      </c>
      <c r="F6870" s="17" t="s">
        <v>1495</v>
      </c>
      <c r="G6870" s="17" t="s">
        <v>59</v>
      </c>
      <c r="H6870" s="17" t="s">
        <v>1537</v>
      </c>
      <c r="I6870" s="17" t="s">
        <v>1524</v>
      </c>
      <c r="J6870" s="17" t="n">
        <v>1</v>
      </c>
      <c r="K6870" s="15" t="n">
        <v>170.9</v>
      </c>
      <c r="L6870" s="22" t="n">
        <v>0</v>
      </c>
      <c r="M6870" s="15" t="n">
        <v>0</v>
      </c>
      <c r="N6870" s="15" t="n">
        <f aca="false">J6870*K6870</f>
        <v>170.9</v>
      </c>
      <c r="O6870" s="15" t="n">
        <f aca="false">N6870*L6870</f>
        <v>0</v>
      </c>
      <c r="P6870" s="15" t="n">
        <f aca="false">N6870-O6870</f>
        <v>170.9</v>
      </c>
      <c r="Q6870" s="15" t="n">
        <f aca="false">J6870*INDEX(dProdutos!$F$2:$F$47,MATCH(E6870,dProdutos!$A$2:$A$47,0))</f>
        <v>98.14</v>
      </c>
      <c r="R6870" s="15" t="n">
        <f aca="false">IF(I6870="Cancelado",0,P6870-Q6870)</f>
        <v>72.76</v>
      </c>
      <c r="S6870" s="17" t="str">
        <f aca="false">INDEX(dProdutos!$D$2:$D$47,MATCH(E6870,dProdutos!$A$2:$A$47,0))</f>
        <v>Moda Feminina</v>
      </c>
    </row>
    <row r="6871" customFormat="false" ht="15" hidden="false" customHeight="false" outlineLevel="0" collapsed="false">
      <c r="A6871" s="17" t="s">
        <v>5716</v>
      </c>
      <c r="B6871" s="17" t="n">
        <v>1</v>
      </c>
      <c r="C6871" s="21" t="n">
        <v>46116</v>
      </c>
      <c r="D6871" s="17" t="s">
        <v>356</v>
      </c>
      <c r="E6871" s="17" t="s">
        <v>135</v>
      </c>
      <c r="F6871" s="17" t="s">
        <v>1495</v>
      </c>
      <c r="G6871" s="17" t="s">
        <v>61</v>
      </c>
      <c r="H6871" s="17" t="s">
        <v>1523</v>
      </c>
      <c r="I6871" s="17" t="s">
        <v>1524</v>
      </c>
      <c r="J6871" s="17" t="n">
        <v>1</v>
      </c>
      <c r="K6871" s="15" t="n">
        <v>200.9</v>
      </c>
      <c r="L6871" s="22" t="n">
        <v>0</v>
      </c>
      <c r="M6871" s="15" t="n">
        <v>25.35</v>
      </c>
      <c r="N6871" s="15" t="n">
        <f aca="false">J6871*K6871</f>
        <v>200.9</v>
      </c>
      <c r="O6871" s="15" t="n">
        <f aca="false">N6871*L6871</f>
        <v>0</v>
      </c>
      <c r="P6871" s="15" t="n">
        <f aca="false">N6871-O6871</f>
        <v>200.9</v>
      </c>
      <c r="Q6871" s="15" t="n">
        <f aca="false">J6871*INDEX(dProdutos!$F$2:$F$47,MATCH(E6871,dProdutos!$A$2:$A$47,0))</f>
        <v>80.73</v>
      </c>
      <c r="R6871" s="15" t="n">
        <f aca="false">IF(I6871="Cancelado",0,P6871-Q6871)</f>
        <v>120.17</v>
      </c>
      <c r="S6871" s="17" t="str">
        <f aca="false">INDEX(dProdutos!$D$2:$D$47,MATCH(E6871,dProdutos!$A$2:$A$47,0))</f>
        <v>Calçados</v>
      </c>
    </row>
    <row r="6872" customFormat="false" ht="15" hidden="false" customHeight="false" outlineLevel="0" collapsed="false">
      <c r="A6872" s="17" t="s">
        <v>5716</v>
      </c>
      <c r="B6872" s="17" t="n">
        <v>2</v>
      </c>
      <c r="C6872" s="21" t="n">
        <v>46116</v>
      </c>
      <c r="D6872" s="17" t="s">
        <v>356</v>
      </c>
      <c r="E6872" s="17" t="s">
        <v>177</v>
      </c>
      <c r="F6872" s="17" t="s">
        <v>1495</v>
      </c>
      <c r="G6872" s="17" t="s">
        <v>61</v>
      </c>
      <c r="H6872" s="17" t="s">
        <v>1523</v>
      </c>
      <c r="I6872" s="17" t="s">
        <v>1524</v>
      </c>
      <c r="J6872" s="17" t="n">
        <v>1</v>
      </c>
      <c r="K6872" s="15" t="n">
        <v>257.9</v>
      </c>
      <c r="L6872" s="22" t="n">
        <v>0</v>
      </c>
      <c r="M6872" s="15" t="n">
        <v>0</v>
      </c>
      <c r="N6872" s="15" t="n">
        <f aca="false">J6872*K6872</f>
        <v>257.9</v>
      </c>
      <c r="O6872" s="15" t="n">
        <f aca="false">N6872*L6872</f>
        <v>0</v>
      </c>
      <c r="P6872" s="15" t="n">
        <f aca="false">N6872-O6872</f>
        <v>257.9</v>
      </c>
      <c r="Q6872" s="15" t="n">
        <f aca="false">J6872*INDEX(dProdutos!$F$2:$F$47,MATCH(E6872,dProdutos!$A$2:$A$47,0))</f>
        <v>138.23</v>
      </c>
      <c r="R6872" s="15" t="n">
        <f aca="false">IF(I6872="Cancelado",0,P6872-Q6872)</f>
        <v>119.67</v>
      </c>
      <c r="S6872" s="17" t="str">
        <f aca="false">INDEX(dProdutos!$D$2:$D$47,MATCH(E6872,dProdutos!$A$2:$A$47,0))</f>
        <v>Casa</v>
      </c>
    </row>
    <row r="6873" customFormat="false" ht="15" hidden="false" customHeight="false" outlineLevel="0" collapsed="false">
      <c r="A6873" s="17" t="s">
        <v>5717</v>
      </c>
      <c r="B6873" s="17" t="n">
        <v>1</v>
      </c>
      <c r="C6873" s="21" t="n">
        <v>46116</v>
      </c>
      <c r="D6873" s="17" t="s">
        <v>511</v>
      </c>
      <c r="E6873" s="17" t="s">
        <v>132</v>
      </c>
      <c r="F6873" s="17" t="s">
        <v>1497</v>
      </c>
      <c r="G6873" s="17" t="s">
        <v>59</v>
      </c>
      <c r="H6873" s="17" t="s">
        <v>1523</v>
      </c>
      <c r="I6873" s="17" t="s">
        <v>1524</v>
      </c>
      <c r="J6873" s="17" t="n">
        <v>2</v>
      </c>
      <c r="K6873" s="15" t="n">
        <v>179.9</v>
      </c>
      <c r="L6873" s="22" t="n">
        <v>0</v>
      </c>
      <c r="M6873" s="15" t="n">
        <v>18.66</v>
      </c>
      <c r="N6873" s="15" t="n">
        <f aca="false">J6873*K6873</f>
        <v>359.8</v>
      </c>
      <c r="O6873" s="15" t="n">
        <f aca="false">N6873*L6873</f>
        <v>0</v>
      </c>
      <c r="P6873" s="15" t="n">
        <f aca="false">N6873-O6873</f>
        <v>359.8</v>
      </c>
      <c r="Q6873" s="15" t="n">
        <f aca="false">J6873*INDEX(dProdutos!$F$2:$F$47,MATCH(E6873,dProdutos!$A$2:$A$47,0))</f>
        <v>187.12</v>
      </c>
      <c r="R6873" s="15" t="n">
        <f aca="false">IF(I6873="Cancelado",0,P6873-Q6873)</f>
        <v>172.68</v>
      </c>
      <c r="S6873" s="17" t="str">
        <f aca="false">INDEX(dProdutos!$D$2:$D$47,MATCH(E6873,dProdutos!$A$2:$A$47,0))</f>
        <v>Calçados</v>
      </c>
    </row>
    <row r="6874" customFormat="false" ht="15" hidden="false" customHeight="false" outlineLevel="0" collapsed="false">
      <c r="A6874" s="17" t="s">
        <v>5718</v>
      </c>
      <c r="B6874" s="17" t="n">
        <v>1</v>
      </c>
      <c r="C6874" s="21" t="n">
        <v>46116</v>
      </c>
      <c r="D6874" s="17" t="s">
        <v>1383</v>
      </c>
      <c r="E6874" s="17" t="s">
        <v>183</v>
      </c>
      <c r="F6874" s="17" t="s">
        <v>1490</v>
      </c>
      <c r="G6874" s="17" t="s">
        <v>59</v>
      </c>
      <c r="H6874" s="17" t="s">
        <v>1523</v>
      </c>
      <c r="I6874" s="17" t="s">
        <v>1524</v>
      </c>
      <c r="J6874" s="17" t="n">
        <v>3</v>
      </c>
      <c r="K6874" s="15" t="n">
        <v>121.9</v>
      </c>
      <c r="L6874" s="22" t="n">
        <v>0.05</v>
      </c>
      <c r="M6874" s="15" t="n">
        <v>19.42</v>
      </c>
      <c r="N6874" s="15" t="n">
        <f aca="false">J6874*K6874</f>
        <v>365.7</v>
      </c>
      <c r="O6874" s="15" t="n">
        <f aca="false">N6874*L6874</f>
        <v>18.285</v>
      </c>
      <c r="P6874" s="15" t="n">
        <f aca="false">N6874-O6874</f>
        <v>347.415</v>
      </c>
      <c r="Q6874" s="15" t="n">
        <f aca="false">J6874*INDEX(dProdutos!$F$2:$F$47,MATCH(E6874,dProdutos!$A$2:$A$47,0))</f>
        <v>158.28</v>
      </c>
      <c r="R6874" s="15" t="n">
        <f aca="false">IF(I6874="Cancelado",0,P6874-Q6874)</f>
        <v>189.135</v>
      </c>
      <c r="S6874" s="17" t="str">
        <f aca="false">INDEX(dProdutos!$D$2:$D$47,MATCH(E6874,dProdutos!$A$2:$A$47,0))</f>
        <v>Eletrônicos</v>
      </c>
    </row>
    <row r="6875" customFormat="false" ht="15" hidden="false" customHeight="false" outlineLevel="0" collapsed="false">
      <c r="A6875" s="17" t="s">
        <v>5719</v>
      </c>
      <c r="B6875" s="17" t="n">
        <v>1</v>
      </c>
      <c r="C6875" s="21" t="n">
        <v>46116</v>
      </c>
      <c r="D6875" s="17" t="s">
        <v>1399</v>
      </c>
      <c r="E6875" s="17" t="s">
        <v>135</v>
      </c>
      <c r="F6875" s="17" t="s">
        <v>1490</v>
      </c>
      <c r="G6875" s="17" t="s">
        <v>61</v>
      </c>
      <c r="H6875" s="17" t="s">
        <v>1537</v>
      </c>
      <c r="I6875" s="17" t="s">
        <v>1524</v>
      </c>
      <c r="J6875" s="17" t="n">
        <v>1</v>
      </c>
      <c r="K6875" s="15" t="n">
        <v>200.9</v>
      </c>
      <c r="L6875" s="22" t="n">
        <v>0</v>
      </c>
      <c r="M6875" s="15" t="n">
        <v>0</v>
      </c>
      <c r="N6875" s="15" t="n">
        <f aca="false">J6875*K6875</f>
        <v>200.9</v>
      </c>
      <c r="O6875" s="15" t="n">
        <f aca="false">N6875*L6875</f>
        <v>0</v>
      </c>
      <c r="P6875" s="15" t="n">
        <f aca="false">N6875-O6875</f>
        <v>200.9</v>
      </c>
      <c r="Q6875" s="15" t="n">
        <f aca="false">J6875*INDEX(dProdutos!$F$2:$F$47,MATCH(E6875,dProdutos!$A$2:$A$47,0))</f>
        <v>80.73</v>
      </c>
      <c r="R6875" s="15" t="n">
        <f aca="false">IF(I6875="Cancelado",0,P6875-Q6875)</f>
        <v>120.17</v>
      </c>
      <c r="S6875" s="17" t="str">
        <f aca="false">INDEX(dProdutos!$D$2:$D$47,MATCH(E6875,dProdutos!$A$2:$A$47,0))</f>
        <v>Calçados</v>
      </c>
    </row>
    <row r="6876" customFormat="false" ht="15" hidden="false" customHeight="false" outlineLevel="0" collapsed="false">
      <c r="A6876" s="17" t="s">
        <v>5719</v>
      </c>
      <c r="B6876" s="17" t="n">
        <v>2</v>
      </c>
      <c r="C6876" s="21" t="n">
        <v>46116</v>
      </c>
      <c r="D6876" s="17" t="s">
        <v>1399</v>
      </c>
      <c r="E6876" s="17" t="s">
        <v>108</v>
      </c>
      <c r="F6876" s="17" t="s">
        <v>1490</v>
      </c>
      <c r="G6876" s="17" t="s">
        <v>61</v>
      </c>
      <c r="H6876" s="17" t="s">
        <v>1537</v>
      </c>
      <c r="I6876" s="17" t="s">
        <v>1524</v>
      </c>
      <c r="J6876" s="17" t="n">
        <v>1</v>
      </c>
      <c r="K6876" s="15" t="n">
        <v>265.9</v>
      </c>
      <c r="L6876" s="22" t="n">
        <v>0</v>
      </c>
      <c r="M6876" s="15" t="n">
        <v>0</v>
      </c>
      <c r="N6876" s="15" t="n">
        <f aca="false">J6876*K6876</f>
        <v>265.9</v>
      </c>
      <c r="O6876" s="15" t="n">
        <f aca="false">N6876*L6876</f>
        <v>0</v>
      </c>
      <c r="P6876" s="15" t="n">
        <f aca="false">N6876-O6876</f>
        <v>265.9</v>
      </c>
      <c r="Q6876" s="15" t="n">
        <f aca="false">J6876*INDEX(dProdutos!$F$2:$F$47,MATCH(E6876,dProdutos!$A$2:$A$47,0))</f>
        <v>155.62</v>
      </c>
      <c r="R6876" s="15" t="n">
        <f aca="false">IF(I6876="Cancelado",0,P6876-Q6876)</f>
        <v>110.28</v>
      </c>
      <c r="S6876" s="17" t="str">
        <f aca="false">INDEX(dProdutos!$D$2:$D$47,MATCH(E6876,dProdutos!$A$2:$A$47,0))</f>
        <v>Moda Masculina</v>
      </c>
    </row>
    <row r="6877" customFormat="false" ht="15" hidden="false" customHeight="false" outlineLevel="0" collapsed="false">
      <c r="A6877" s="17" t="s">
        <v>5720</v>
      </c>
      <c r="B6877" s="17" t="n">
        <v>1</v>
      </c>
      <c r="C6877" s="21" t="n">
        <v>46116</v>
      </c>
      <c r="D6877" s="17" t="s">
        <v>843</v>
      </c>
      <c r="E6877" s="17" t="s">
        <v>195</v>
      </c>
      <c r="F6877" s="17" t="s">
        <v>1495</v>
      </c>
      <c r="G6877" s="17" t="s">
        <v>62</v>
      </c>
      <c r="H6877" s="17" t="s">
        <v>1537</v>
      </c>
      <c r="I6877" s="17" t="s">
        <v>1524</v>
      </c>
      <c r="J6877" s="17" t="n">
        <v>1</v>
      </c>
      <c r="K6877" s="15" t="n">
        <v>72.9</v>
      </c>
      <c r="L6877" s="22" t="n">
        <v>0.1</v>
      </c>
      <c r="M6877" s="15" t="n">
        <v>15.25</v>
      </c>
      <c r="N6877" s="15" t="n">
        <f aca="false">J6877*K6877</f>
        <v>72.9</v>
      </c>
      <c r="O6877" s="15" t="n">
        <f aca="false">N6877*L6877</f>
        <v>7.29</v>
      </c>
      <c r="P6877" s="15" t="n">
        <f aca="false">N6877-O6877</f>
        <v>65.61</v>
      </c>
      <c r="Q6877" s="15" t="n">
        <f aca="false">J6877*INDEX(dProdutos!$F$2:$F$47,MATCH(E6877,dProdutos!$A$2:$A$47,0))</f>
        <v>39.23</v>
      </c>
      <c r="R6877" s="15" t="n">
        <f aca="false">IF(I6877="Cancelado",0,P6877-Q6877)</f>
        <v>26.38</v>
      </c>
      <c r="S6877" s="17" t="str">
        <f aca="false">INDEX(dProdutos!$D$2:$D$47,MATCH(E6877,dProdutos!$A$2:$A$47,0))</f>
        <v>Eletrônicos</v>
      </c>
    </row>
    <row r="6878" customFormat="false" ht="15" hidden="false" customHeight="false" outlineLevel="0" collapsed="false">
      <c r="A6878" s="17" t="s">
        <v>5721</v>
      </c>
      <c r="B6878" s="17" t="n">
        <v>1</v>
      </c>
      <c r="C6878" s="21" t="n">
        <v>46116</v>
      </c>
      <c r="D6878" s="17" t="s">
        <v>789</v>
      </c>
      <c r="E6878" s="17" t="s">
        <v>192</v>
      </c>
      <c r="F6878" s="17" t="s">
        <v>1501</v>
      </c>
      <c r="G6878" s="17" t="s">
        <v>61</v>
      </c>
      <c r="H6878" s="17" t="s">
        <v>1523</v>
      </c>
      <c r="I6878" s="17" t="s">
        <v>1541</v>
      </c>
      <c r="J6878" s="17" t="n">
        <v>1</v>
      </c>
      <c r="K6878" s="15" t="n">
        <v>245.9</v>
      </c>
      <c r="L6878" s="22" t="n">
        <v>0</v>
      </c>
      <c r="M6878" s="15" t="n">
        <v>14.01</v>
      </c>
      <c r="N6878" s="15" t="n">
        <f aca="false">J6878*K6878</f>
        <v>245.9</v>
      </c>
      <c r="O6878" s="15" t="n">
        <f aca="false">N6878*L6878</f>
        <v>0</v>
      </c>
      <c r="P6878" s="15" t="n">
        <f aca="false">N6878-O6878</f>
        <v>245.9</v>
      </c>
      <c r="Q6878" s="15" t="n">
        <f aca="false">J6878*INDEX(dProdutos!$F$2:$F$47,MATCH(E6878,dProdutos!$A$2:$A$47,0))</f>
        <v>107.78</v>
      </c>
      <c r="R6878" s="15" t="n">
        <f aca="false">IF(I6878="Cancelado",0,P6878-Q6878)</f>
        <v>138.12</v>
      </c>
      <c r="S6878" s="17" t="str">
        <f aca="false">INDEX(dProdutos!$D$2:$D$47,MATCH(E6878,dProdutos!$A$2:$A$47,0))</f>
        <v>Eletrônicos</v>
      </c>
    </row>
    <row r="6879" customFormat="false" ht="15" hidden="false" customHeight="false" outlineLevel="0" collapsed="false">
      <c r="A6879" s="17" t="s">
        <v>5721</v>
      </c>
      <c r="B6879" s="17" t="n">
        <v>2</v>
      </c>
      <c r="C6879" s="21" t="n">
        <v>46116</v>
      </c>
      <c r="D6879" s="17" t="s">
        <v>789</v>
      </c>
      <c r="E6879" s="17" t="s">
        <v>138</v>
      </c>
      <c r="F6879" s="17" t="s">
        <v>1501</v>
      </c>
      <c r="G6879" s="17" t="s">
        <v>61</v>
      </c>
      <c r="H6879" s="17" t="s">
        <v>1523</v>
      </c>
      <c r="I6879" s="17" t="s">
        <v>1541</v>
      </c>
      <c r="J6879" s="17" t="n">
        <v>2</v>
      </c>
      <c r="K6879" s="15" t="n">
        <v>231.9</v>
      </c>
      <c r="L6879" s="22" t="n">
        <v>0</v>
      </c>
      <c r="M6879" s="15" t="n">
        <v>0</v>
      </c>
      <c r="N6879" s="15" t="n">
        <f aca="false">J6879*K6879</f>
        <v>463.8</v>
      </c>
      <c r="O6879" s="15" t="n">
        <f aca="false">N6879*L6879</f>
        <v>0</v>
      </c>
      <c r="P6879" s="15" t="n">
        <f aca="false">N6879-O6879</f>
        <v>463.8</v>
      </c>
      <c r="Q6879" s="15" t="n">
        <f aca="false">J6879*INDEX(dProdutos!$F$2:$F$47,MATCH(E6879,dProdutos!$A$2:$A$47,0))</f>
        <v>264.42</v>
      </c>
      <c r="R6879" s="15" t="n">
        <f aca="false">IF(I6879="Cancelado",0,P6879-Q6879)</f>
        <v>199.38</v>
      </c>
      <c r="S6879" s="17" t="str">
        <f aca="false">INDEX(dProdutos!$D$2:$D$47,MATCH(E6879,dProdutos!$A$2:$A$47,0))</f>
        <v>Calçados</v>
      </c>
    </row>
    <row r="6880" customFormat="false" ht="15" hidden="false" customHeight="false" outlineLevel="0" collapsed="false">
      <c r="A6880" s="17" t="s">
        <v>5721</v>
      </c>
      <c r="B6880" s="17" t="n">
        <v>3</v>
      </c>
      <c r="C6880" s="21" t="n">
        <v>46116</v>
      </c>
      <c r="D6880" s="17" t="s">
        <v>789</v>
      </c>
      <c r="E6880" s="17" t="s">
        <v>171</v>
      </c>
      <c r="F6880" s="17" t="s">
        <v>1501</v>
      </c>
      <c r="G6880" s="17" t="s">
        <v>61</v>
      </c>
      <c r="H6880" s="17" t="s">
        <v>1523</v>
      </c>
      <c r="I6880" s="17" t="s">
        <v>1541</v>
      </c>
      <c r="J6880" s="17" t="n">
        <v>1</v>
      </c>
      <c r="K6880" s="15" t="n">
        <v>246.9</v>
      </c>
      <c r="L6880" s="22" t="n">
        <v>0.1</v>
      </c>
      <c r="M6880" s="15" t="n">
        <v>0</v>
      </c>
      <c r="N6880" s="15" t="n">
        <f aca="false">J6880*K6880</f>
        <v>246.9</v>
      </c>
      <c r="O6880" s="15" t="n">
        <f aca="false">N6880*L6880</f>
        <v>24.69</v>
      </c>
      <c r="P6880" s="15" t="n">
        <f aca="false">N6880-O6880</f>
        <v>222.21</v>
      </c>
      <c r="Q6880" s="15" t="n">
        <f aca="false">J6880*INDEX(dProdutos!$F$2:$F$47,MATCH(E6880,dProdutos!$A$2:$A$47,0))</f>
        <v>103.61</v>
      </c>
      <c r="R6880" s="15" t="n">
        <f aca="false">IF(I6880="Cancelado",0,P6880-Q6880)</f>
        <v>118.6</v>
      </c>
      <c r="S6880" s="17" t="str">
        <f aca="false">INDEX(dProdutos!$D$2:$D$47,MATCH(E6880,dProdutos!$A$2:$A$47,0))</f>
        <v>Casa</v>
      </c>
    </row>
    <row r="6881" customFormat="false" ht="15" hidden="false" customHeight="false" outlineLevel="0" collapsed="false">
      <c r="A6881" s="17" t="s">
        <v>5722</v>
      </c>
      <c r="B6881" s="17" t="n">
        <v>1</v>
      </c>
      <c r="C6881" s="21" t="n">
        <v>46117</v>
      </c>
      <c r="D6881" s="17" t="s">
        <v>438</v>
      </c>
      <c r="E6881" s="17" t="s">
        <v>150</v>
      </c>
      <c r="F6881" s="17" t="s">
        <v>1497</v>
      </c>
      <c r="G6881" s="17" t="s">
        <v>63</v>
      </c>
      <c r="H6881" s="17" t="s">
        <v>1537</v>
      </c>
      <c r="I6881" s="17" t="s">
        <v>1524</v>
      </c>
      <c r="J6881" s="17" t="n">
        <v>1</v>
      </c>
      <c r="K6881" s="15" t="n">
        <v>71.9</v>
      </c>
      <c r="L6881" s="22" t="n">
        <v>0</v>
      </c>
      <c r="M6881" s="15" t="n">
        <v>31.91</v>
      </c>
      <c r="N6881" s="15" t="n">
        <f aca="false">J6881*K6881</f>
        <v>71.9</v>
      </c>
      <c r="O6881" s="15" t="n">
        <f aca="false">N6881*L6881</f>
        <v>0</v>
      </c>
      <c r="P6881" s="15" t="n">
        <f aca="false">N6881-O6881</f>
        <v>71.9</v>
      </c>
      <c r="Q6881" s="15" t="n">
        <f aca="false">J6881*INDEX(dProdutos!$F$2:$F$47,MATCH(E6881,dProdutos!$A$2:$A$47,0))</f>
        <v>27.38</v>
      </c>
      <c r="R6881" s="15" t="n">
        <f aca="false">IF(I6881="Cancelado",0,P6881-Q6881)</f>
        <v>44.52</v>
      </c>
      <c r="S6881" s="17" t="str">
        <f aca="false">INDEX(dProdutos!$D$2:$D$47,MATCH(E6881,dProdutos!$A$2:$A$47,0))</f>
        <v>Acessórios</v>
      </c>
    </row>
    <row r="6882" customFormat="false" ht="15" hidden="false" customHeight="false" outlineLevel="0" collapsed="false">
      <c r="A6882" s="17" t="s">
        <v>5722</v>
      </c>
      <c r="B6882" s="17" t="n">
        <v>2</v>
      </c>
      <c r="C6882" s="21" t="n">
        <v>46117</v>
      </c>
      <c r="D6882" s="17" t="s">
        <v>438</v>
      </c>
      <c r="E6882" s="17" t="s">
        <v>126</v>
      </c>
      <c r="F6882" s="17" t="s">
        <v>1497</v>
      </c>
      <c r="G6882" s="17" t="s">
        <v>63</v>
      </c>
      <c r="H6882" s="17" t="s">
        <v>1537</v>
      </c>
      <c r="I6882" s="17" t="s">
        <v>1524</v>
      </c>
      <c r="J6882" s="17" t="n">
        <v>1</v>
      </c>
      <c r="K6882" s="15" t="n">
        <v>296.9</v>
      </c>
      <c r="L6882" s="22" t="n">
        <v>0</v>
      </c>
      <c r="M6882" s="15" t="n">
        <v>0</v>
      </c>
      <c r="N6882" s="15" t="n">
        <f aca="false">J6882*K6882</f>
        <v>296.9</v>
      </c>
      <c r="O6882" s="15" t="n">
        <f aca="false">N6882*L6882</f>
        <v>0</v>
      </c>
      <c r="P6882" s="15" t="n">
        <f aca="false">N6882-O6882</f>
        <v>296.9</v>
      </c>
      <c r="Q6882" s="15" t="n">
        <f aca="false">J6882*INDEX(dProdutos!$F$2:$F$47,MATCH(E6882,dProdutos!$A$2:$A$47,0))</f>
        <v>135.24</v>
      </c>
      <c r="R6882" s="15" t="n">
        <f aca="false">IF(I6882="Cancelado",0,P6882-Q6882)</f>
        <v>161.66</v>
      </c>
      <c r="S6882" s="17" t="str">
        <f aca="false">INDEX(dProdutos!$D$2:$D$47,MATCH(E6882,dProdutos!$A$2:$A$47,0))</f>
        <v>Calçados</v>
      </c>
    </row>
    <row r="6883" customFormat="false" ht="15" hidden="false" customHeight="false" outlineLevel="0" collapsed="false">
      <c r="A6883" s="17" t="s">
        <v>5723</v>
      </c>
      <c r="B6883" s="17" t="n">
        <v>1</v>
      </c>
      <c r="C6883" s="21" t="n">
        <v>46117</v>
      </c>
      <c r="D6883" s="17" t="s">
        <v>723</v>
      </c>
      <c r="E6883" s="17" t="s">
        <v>162</v>
      </c>
      <c r="F6883" s="17" t="s">
        <v>1495</v>
      </c>
      <c r="G6883" s="17" t="s">
        <v>60</v>
      </c>
      <c r="H6883" s="17" t="s">
        <v>1523</v>
      </c>
      <c r="I6883" s="17" t="s">
        <v>1524</v>
      </c>
      <c r="J6883" s="17" t="n">
        <v>1</v>
      </c>
      <c r="K6883" s="15" t="n">
        <v>231.9</v>
      </c>
      <c r="L6883" s="22" t="n">
        <v>0.05</v>
      </c>
      <c r="M6883" s="15" t="n">
        <v>15.84</v>
      </c>
      <c r="N6883" s="15" t="n">
        <f aca="false">J6883*K6883</f>
        <v>231.9</v>
      </c>
      <c r="O6883" s="15" t="n">
        <f aca="false">N6883*L6883</f>
        <v>11.595</v>
      </c>
      <c r="P6883" s="15" t="n">
        <f aca="false">N6883-O6883</f>
        <v>220.305</v>
      </c>
      <c r="Q6883" s="15" t="n">
        <f aca="false">J6883*INDEX(dProdutos!$F$2:$F$47,MATCH(E6883,dProdutos!$A$2:$A$47,0))</f>
        <v>134.41</v>
      </c>
      <c r="R6883" s="15" t="n">
        <f aca="false">IF(I6883="Cancelado",0,P6883-Q6883)</f>
        <v>85.895</v>
      </c>
      <c r="S6883" s="17" t="str">
        <f aca="false">INDEX(dProdutos!$D$2:$D$47,MATCH(E6883,dProdutos!$A$2:$A$47,0))</f>
        <v>Casa</v>
      </c>
    </row>
    <row r="6884" customFormat="false" ht="15" hidden="false" customHeight="false" outlineLevel="0" collapsed="false">
      <c r="A6884" s="17" t="s">
        <v>5724</v>
      </c>
      <c r="B6884" s="17" t="n">
        <v>1</v>
      </c>
      <c r="C6884" s="21" t="n">
        <v>46117</v>
      </c>
      <c r="D6884" s="17" t="s">
        <v>902</v>
      </c>
      <c r="E6884" s="17" t="s">
        <v>195</v>
      </c>
      <c r="F6884" s="17" t="s">
        <v>1490</v>
      </c>
      <c r="G6884" s="17" t="s">
        <v>59</v>
      </c>
      <c r="H6884" s="17" t="s">
        <v>1537</v>
      </c>
      <c r="I6884" s="17" t="s">
        <v>1524</v>
      </c>
      <c r="J6884" s="17" t="n">
        <v>1</v>
      </c>
      <c r="K6884" s="15" t="n">
        <v>72.9</v>
      </c>
      <c r="L6884" s="22" t="n">
        <v>0.05</v>
      </c>
      <c r="M6884" s="15" t="n">
        <v>20.01</v>
      </c>
      <c r="N6884" s="15" t="n">
        <f aca="false">J6884*K6884</f>
        <v>72.9</v>
      </c>
      <c r="O6884" s="15" t="n">
        <f aca="false">N6884*L6884</f>
        <v>3.645</v>
      </c>
      <c r="P6884" s="15" t="n">
        <f aca="false">N6884-O6884</f>
        <v>69.255</v>
      </c>
      <c r="Q6884" s="15" t="n">
        <f aca="false">J6884*INDEX(dProdutos!$F$2:$F$47,MATCH(E6884,dProdutos!$A$2:$A$47,0))</f>
        <v>39.23</v>
      </c>
      <c r="R6884" s="15" t="n">
        <f aca="false">IF(I6884="Cancelado",0,P6884-Q6884)</f>
        <v>30.025</v>
      </c>
      <c r="S6884" s="17" t="str">
        <f aca="false">INDEX(dProdutos!$D$2:$D$47,MATCH(E6884,dProdutos!$A$2:$A$47,0))</f>
        <v>Eletrônicos</v>
      </c>
    </row>
    <row r="6885" customFormat="false" ht="15" hidden="false" customHeight="false" outlineLevel="0" collapsed="false">
      <c r="A6885" s="17" t="s">
        <v>5725</v>
      </c>
      <c r="B6885" s="17" t="n">
        <v>1</v>
      </c>
      <c r="C6885" s="21" t="n">
        <v>46117</v>
      </c>
      <c r="D6885" s="17" t="s">
        <v>1428</v>
      </c>
      <c r="E6885" s="17" t="s">
        <v>92</v>
      </c>
      <c r="F6885" s="17" t="s">
        <v>1501</v>
      </c>
      <c r="G6885" s="17" t="s">
        <v>59</v>
      </c>
      <c r="H6885" s="17" t="s">
        <v>1537</v>
      </c>
      <c r="I6885" s="17" t="s">
        <v>1524</v>
      </c>
      <c r="J6885" s="17" t="n">
        <v>1</v>
      </c>
      <c r="K6885" s="15" t="n">
        <v>191.9</v>
      </c>
      <c r="L6885" s="22" t="n">
        <v>0.05</v>
      </c>
      <c r="M6885" s="15" t="n">
        <v>0</v>
      </c>
      <c r="N6885" s="15" t="n">
        <f aca="false">J6885*K6885</f>
        <v>191.9</v>
      </c>
      <c r="O6885" s="15" t="n">
        <f aca="false">N6885*L6885</f>
        <v>9.595</v>
      </c>
      <c r="P6885" s="15" t="n">
        <f aca="false">N6885-O6885</f>
        <v>182.305</v>
      </c>
      <c r="Q6885" s="15" t="n">
        <f aca="false">J6885*INDEX(dProdutos!$F$2:$F$47,MATCH(E6885,dProdutos!$A$2:$A$47,0))</f>
        <v>88.59</v>
      </c>
      <c r="R6885" s="15" t="n">
        <f aca="false">IF(I6885="Cancelado",0,P6885-Q6885)</f>
        <v>93.715</v>
      </c>
      <c r="S6885" s="17" t="str">
        <f aca="false">INDEX(dProdutos!$D$2:$D$47,MATCH(E6885,dProdutos!$A$2:$A$47,0))</f>
        <v>Moda Feminina</v>
      </c>
    </row>
    <row r="6886" customFormat="false" ht="15" hidden="false" customHeight="false" outlineLevel="0" collapsed="false">
      <c r="A6886" s="17" t="s">
        <v>5725</v>
      </c>
      <c r="B6886" s="17" t="n">
        <v>2</v>
      </c>
      <c r="C6886" s="21" t="n">
        <v>46117</v>
      </c>
      <c r="D6886" s="17" t="s">
        <v>1428</v>
      </c>
      <c r="E6886" s="17" t="s">
        <v>129</v>
      </c>
      <c r="F6886" s="17" t="s">
        <v>1501</v>
      </c>
      <c r="G6886" s="17" t="s">
        <v>59</v>
      </c>
      <c r="H6886" s="17" t="s">
        <v>1537</v>
      </c>
      <c r="I6886" s="17" t="s">
        <v>1524</v>
      </c>
      <c r="J6886" s="17" t="n">
        <v>1</v>
      </c>
      <c r="K6886" s="15" t="n">
        <v>105.9</v>
      </c>
      <c r="L6886" s="22" t="n">
        <v>0</v>
      </c>
      <c r="M6886" s="15" t="n">
        <v>0</v>
      </c>
      <c r="N6886" s="15" t="n">
        <f aca="false">J6886*K6886</f>
        <v>105.9</v>
      </c>
      <c r="O6886" s="15" t="n">
        <f aca="false">N6886*L6886</f>
        <v>0</v>
      </c>
      <c r="P6886" s="15" t="n">
        <f aca="false">N6886-O6886</f>
        <v>105.9</v>
      </c>
      <c r="Q6886" s="15" t="n">
        <f aca="false">J6886*INDEX(dProdutos!$F$2:$F$47,MATCH(E6886,dProdutos!$A$2:$A$47,0))</f>
        <v>43.79</v>
      </c>
      <c r="R6886" s="15" t="n">
        <f aca="false">IF(I6886="Cancelado",0,P6886-Q6886)</f>
        <v>62.11</v>
      </c>
      <c r="S6886" s="17" t="str">
        <f aca="false">INDEX(dProdutos!$D$2:$D$47,MATCH(E6886,dProdutos!$A$2:$A$47,0))</f>
        <v>Calçados</v>
      </c>
    </row>
    <row r="6887" customFormat="false" ht="15" hidden="false" customHeight="false" outlineLevel="0" collapsed="false">
      <c r="A6887" s="17" t="s">
        <v>5725</v>
      </c>
      <c r="B6887" s="17" t="n">
        <v>3</v>
      </c>
      <c r="C6887" s="21" t="n">
        <v>46117</v>
      </c>
      <c r="D6887" s="17" t="s">
        <v>1428</v>
      </c>
      <c r="E6887" s="17" t="s">
        <v>144</v>
      </c>
      <c r="F6887" s="17" t="s">
        <v>1501</v>
      </c>
      <c r="G6887" s="17" t="s">
        <v>59</v>
      </c>
      <c r="H6887" s="17" t="s">
        <v>1537</v>
      </c>
      <c r="I6887" s="17" t="s">
        <v>1524</v>
      </c>
      <c r="J6887" s="17" t="n">
        <v>1</v>
      </c>
      <c r="K6887" s="15" t="n">
        <v>260.9</v>
      </c>
      <c r="L6887" s="22" t="n">
        <v>0.1</v>
      </c>
      <c r="M6887" s="15" t="n">
        <v>0</v>
      </c>
      <c r="N6887" s="15" t="n">
        <f aca="false">J6887*K6887</f>
        <v>260.9</v>
      </c>
      <c r="O6887" s="15" t="n">
        <f aca="false">N6887*L6887</f>
        <v>26.09</v>
      </c>
      <c r="P6887" s="15" t="n">
        <f aca="false">N6887-O6887</f>
        <v>234.81</v>
      </c>
      <c r="Q6887" s="15" t="n">
        <f aca="false">J6887*INDEX(dProdutos!$F$2:$F$47,MATCH(E6887,dProdutos!$A$2:$A$47,0))</f>
        <v>99.86</v>
      </c>
      <c r="R6887" s="15" t="n">
        <f aca="false">IF(I6887="Cancelado",0,P6887-Q6887)</f>
        <v>134.95</v>
      </c>
      <c r="S6887" s="17" t="str">
        <f aca="false">INDEX(dProdutos!$D$2:$D$47,MATCH(E6887,dProdutos!$A$2:$A$47,0))</f>
        <v>Acessórios</v>
      </c>
    </row>
    <row r="6888" customFormat="false" ht="15" hidden="false" customHeight="false" outlineLevel="0" collapsed="false">
      <c r="A6888" s="17" t="s">
        <v>5725</v>
      </c>
      <c r="B6888" s="17" t="n">
        <v>4</v>
      </c>
      <c r="C6888" s="21" t="n">
        <v>46117</v>
      </c>
      <c r="D6888" s="17" t="s">
        <v>1428</v>
      </c>
      <c r="E6888" s="17" t="s">
        <v>102</v>
      </c>
      <c r="F6888" s="17" t="s">
        <v>1501</v>
      </c>
      <c r="G6888" s="17" t="s">
        <v>59</v>
      </c>
      <c r="H6888" s="17" t="s">
        <v>1537</v>
      </c>
      <c r="I6888" s="17" t="s">
        <v>1524</v>
      </c>
      <c r="J6888" s="17" t="n">
        <v>1</v>
      </c>
      <c r="K6888" s="15" t="n">
        <v>65.9</v>
      </c>
      <c r="L6888" s="22" t="n">
        <v>0.15</v>
      </c>
      <c r="M6888" s="15" t="n">
        <v>0</v>
      </c>
      <c r="N6888" s="15" t="n">
        <f aca="false">J6888*K6888</f>
        <v>65.9</v>
      </c>
      <c r="O6888" s="15" t="n">
        <f aca="false">N6888*L6888</f>
        <v>9.885</v>
      </c>
      <c r="P6888" s="15" t="n">
        <f aca="false">N6888-O6888</f>
        <v>56.015</v>
      </c>
      <c r="Q6888" s="15" t="n">
        <f aca="false">J6888*INDEX(dProdutos!$F$2:$F$47,MATCH(E6888,dProdutos!$A$2:$A$47,0))</f>
        <v>29.68</v>
      </c>
      <c r="R6888" s="15" t="n">
        <f aca="false">IF(I6888="Cancelado",0,P6888-Q6888)</f>
        <v>26.335</v>
      </c>
      <c r="S6888" s="17" t="str">
        <f aca="false">INDEX(dProdutos!$D$2:$D$47,MATCH(E6888,dProdutos!$A$2:$A$47,0))</f>
        <v>Moda Masculina</v>
      </c>
    </row>
    <row r="6889" customFormat="false" ht="15" hidden="false" customHeight="false" outlineLevel="0" collapsed="false">
      <c r="A6889" s="17" t="s">
        <v>5726</v>
      </c>
      <c r="B6889" s="17" t="n">
        <v>1</v>
      </c>
      <c r="C6889" s="21" t="n">
        <v>46117</v>
      </c>
      <c r="D6889" s="17" t="s">
        <v>1132</v>
      </c>
      <c r="E6889" s="17" t="s">
        <v>156</v>
      </c>
      <c r="F6889" s="17" t="s">
        <v>1493</v>
      </c>
      <c r="G6889" s="17" t="s">
        <v>60</v>
      </c>
      <c r="H6889" s="17" t="s">
        <v>1523</v>
      </c>
      <c r="I6889" s="17" t="s">
        <v>1524</v>
      </c>
      <c r="J6889" s="17" t="n">
        <v>1</v>
      </c>
      <c r="K6889" s="15" t="n">
        <v>192.9</v>
      </c>
      <c r="L6889" s="22" t="n">
        <v>0.1</v>
      </c>
      <c r="M6889" s="15" t="n">
        <v>23.91</v>
      </c>
      <c r="N6889" s="15" t="n">
        <f aca="false">J6889*K6889</f>
        <v>192.9</v>
      </c>
      <c r="O6889" s="15" t="n">
        <f aca="false">N6889*L6889</f>
        <v>19.29</v>
      </c>
      <c r="P6889" s="15" t="n">
        <f aca="false">N6889-O6889</f>
        <v>173.61</v>
      </c>
      <c r="Q6889" s="15" t="n">
        <f aca="false">J6889*INDEX(dProdutos!$F$2:$F$47,MATCH(E6889,dProdutos!$A$2:$A$47,0))</f>
        <v>80.38</v>
      </c>
      <c r="R6889" s="15" t="n">
        <f aca="false">IF(I6889="Cancelado",0,P6889-Q6889)</f>
        <v>93.23</v>
      </c>
      <c r="S6889" s="17" t="str">
        <f aca="false">INDEX(dProdutos!$D$2:$D$47,MATCH(E6889,dProdutos!$A$2:$A$47,0))</f>
        <v>Acessórios</v>
      </c>
    </row>
    <row r="6890" customFormat="false" ht="15" hidden="false" customHeight="false" outlineLevel="0" collapsed="false">
      <c r="A6890" s="17" t="s">
        <v>5727</v>
      </c>
      <c r="B6890" s="17" t="n">
        <v>1</v>
      </c>
      <c r="C6890" s="21" t="n">
        <v>46117</v>
      </c>
      <c r="D6890" s="17" t="s">
        <v>1028</v>
      </c>
      <c r="E6890" s="17" t="s">
        <v>207</v>
      </c>
      <c r="F6890" s="17" t="s">
        <v>1490</v>
      </c>
      <c r="G6890" s="17" t="s">
        <v>60</v>
      </c>
      <c r="H6890" s="17" t="s">
        <v>1537</v>
      </c>
      <c r="I6890" s="17" t="s">
        <v>1524</v>
      </c>
      <c r="J6890" s="17" t="n">
        <v>2</v>
      </c>
      <c r="K6890" s="15" t="n">
        <v>143.9</v>
      </c>
      <c r="L6890" s="22" t="n">
        <v>0</v>
      </c>
      <c r="M6890" s="15" t="n">
        <v>0</v>
      </c>
      <c r="N6890" s="15" t="n">
        <f aca="false">J6890*K6890</f>
        <v>287.8</v>
      </c>
      <c r="O6890" s="15" t="n">
        <f aca="false">N6890*L6890</f>
        <v>0</v>
      </c>
      <c r="P6890" s="15" t="n">
        <f aca="false">N6890-O6890</f>
        <v>287.8</v>
      </c>
      <c r="Q6890" s="15" t="n">
        <f aca="false">J6890*INDEX(dProdutos!$F$2:$F$47,MATCH(E6890,dProdutos!$A$2:$A$47,0))</f>
        <v>168.86</v>
      </c>
      <c r="R6890" s="15" t="n">
        <f aca="false">IF(I6890="Cancelado",0,P6890-Q6890)</f>
        <v>118.94</v>
      </c>
      <c r="S6890" s="17" t="str">
        <f aca="false">INDEX(dProdutos!$D$2:$D$47,MATCH(E6890,dProdutos!$A$2:$A$47,0))</f>
        <v>Beleza</v>
      </c>
    </row>
    <row r="6891" customFormat="false" ht="15" hidden="false" customHeight="false" outlineLevel="0" collapsed="false">
      <c r="A6891" s="17" t="s">
        <v>5728</v>
      </c>
      <c r="B6891" s="17" t="n">
        <v>1</v>
      </c>
      <c r="C6891" s="21" t="n">
        <v>46117</v>
      </c>
      <c r="D6891" s="17" t="s">
        <v>960</v>
      </c>
      <c r="E6891" s="17" t="s">
        <v>195</v>
      </c>
      <c r="F6891" s="17" t="s">
        <v>1499</v>
      </c>
      <c r="G6891" s="17" t="s">
        <v>63</v>
      </c>
      <c r="H6891" s="17" t="s">
        <v>1527</v>
      </c>
      <c r="I6891" s="17" t="s">
        <v>1524</v>
      </c>
      <c r="J6891" s="17" t="n">
        <v>1</v>
      </c>
      <c r="K6891" s="15" t="n">
        <v>72.9</v>
      </c>
      <c r="L6891" s="22" t="n">
        <v>0</v>
      </c>
      <c r="M6891" s="15" t="n">
        <v>0</v>
      </c>
      <c r="N6891" s="15" t="n">
        <f aca="false">J6891*K6891</f>
        <v>72.9</v>
      </c>
      <c r="O6891" s="15" t="n">
        <f aca="false">N6891*L6891</f>
        <v>0</v>
      </c>
      <c r="P6891" s="15" t="n">
        <f aca="false">N6891-O6891</f>
        <v>72.9</v>
      </c>
      <c r="Q6891" s="15" t="n">
        <f aca="false">J6891*INDEX(dProdutos!$F$2:$F$47,MATCH(E6891,dProdutos!$A$2:$A$47,0))</f>
        <v>39.23</v>
      </c>
      <c r="R6891" s="15" t="n">
        <f aca="false">IF(I6891="Cancelado",0,P6891-Q6891)</f>
        <v>33.67</v>
      </c>
      <c r="S6891" s="17" t="str">
        <f aca="false">INDEX(dProdutos!$D$2:$D$47,MATCH(E6891,dProdutos!$A$2:$A$47,0))</f>
        <v>Eletrônicos</v>
      </c>
    </row>
    <row r="6892" customFormat="false" ht="15" hidden="false" customHeight="false" outlineLevel="0" collapsed="false">
      <c r="A6892" s="17" t="s">
        <v>5728</v>
      </c>
      <c r="B6892" s="17" t="n">
        <v>2</v>
      </c>
      <c r="C6892" s="21" t="n">
        <v>46117</v>
      </c>
      <c r="D6892" s="17" t="s">
        <v>960</v>
      </c>
      <c r="E6892" s="17" t="s">
        <v>171</v>
      </c>
      <c r="F6892" s="17" t="s">
        <v>1499</v>
      </c>
      <c r="G6892" s="17" t="s">
        <v>63</v>
      </c>
      <c r="H6892" s="17" t="s">
        <v>1527</v>
      </c>
      <c r="I6892" s="17" t="s">
        <v>1524</v>
      </c>
      <c r="J6892" s="17" t="n">
        <v>3</v>
      </c>
      <c r="K6892" s="15" t="n">
        <v>246.9</v>
      </c>
      <c r="L6892" s="22" t="n">
        <v>0</v>
      </c>
      <c r="M6892" s="15" t="n">
        <v>0</v>
      </c>
      <c r="N6892" s="15" t="n">
        <f aca="false">J6892*K6892</f>
        <v>740.7</v>
      </c>
      <c r="O6892" s="15" t="n">
        <f aca="false">N6892*L6892</f>
        <v>0</v>
      </c>
      <c r="P6892" s="15" t="n">
        <f aca="false">N6892-O6892</f>
        <v>740.7</v>
      </c>
      <c r="Q6892" s="15" t="n">
        <f aca="false">J6892*INDEX(dProdutos!$F$2:$F$47,MATCH(E6892,dProdutos!$A$2:$A$47,0))</f>
        <v>310.83</v>
      </c>
      <c r="R6892" s="15" t="n">
        <f aca="false">IF(I6892="Cancelado",0,P6892-Q6892)</f>
        <v>429.87</v>
      </c>
      <c r="S6892" s="17" t="str">
        <f aca="false">INDEX(dProdutos!$D$2:$D$47,MATCH(E6892,dProdutos!$A$2:$A$47,0))</f>
        <v>Casa</v>
      </c>
    </row>
    <row r="6893" customFormat="false" ht="15" hidden="false" customHeight="false" outlineLevel="0" collapsed="false">
      <c r="A6893" s="17" t="s">
        <v>5729</v>
      </c>
      <c r="B6893" s="17" t="n">
        <v>1</v>
      </c>
      <c r="C6893" s="21" t="n">
        <v>46117</v>
      </c>
      <c r="D6893" s="17" t="s">
        <v>1199</v>
      </c>
      <c r="E6893" s="17" t="s">
        <v>102</v>
      </c>
      <c r="F6893" s="17" t="s">
        <v>1503</v>
      </c>
      <c r="G6893" s="17" t="s">
        <v>63</v>
      </c>
      <c r="H6893" s="17" t="s">
        <v>1537</v>
      </c>
      <c r="I6893" s="17" t="s">
        <v>1524</v>
      </c>
      <c r="J6893" s="17" t="n">
        <v>1</v>
      </c>
      <c r="K6893" s="15" t="n">
        <v>65.9</v>
      </c>
      <c r="L6893" s="22" t="n">
        <v>0</v>
      </c>
      <c r="M6893" s="15" t="n">
        <v>0</v>
      </c>
      <c r="N6893" s="15" t="n">
        <f aca="false">J6893*K6893</f>
        <v>65.9</v>
      </c>
      <c r="O6893" s="15" t="n">
        <f aca="false">N6893*L6893</f>
        <v>0</v>
      </c>
      <c r="P6893" s="15" t="n">
        <f aca="false">N6893-O6893</f>
        <v>65.9</v>
      </c>
      <c r="Q6893" s="15" t="n">
        <f aca="false">J6893*INDEX(dProdutos!$F$2:$F$47,MATCH(E6893,dProdutos!$A$2:$A$47,0))</f>
        <v>29.68</v>
      </c>
      <c r="R6893" s="15" t="n">
        <f aca="false">IF(I6893="Cancelado",0,P6893-Q6893)</f>
        <v>36.22</v>
      </c>
      <c r="S6893" s="17" t="str">
        <f aca="false">INDEX(dProdutos!$D$2:$D$47,MATCH(E6893,dProdutos!$A$2:$A$47,0))</f>
        <v>Moda Masculina</v>
      </c>
    </row>
    <row r="6894" customFormat="false" ht="15" hidden="false" customHeight="false" outlineLevel="0" collapsed="false">
      <c r="A6894" s="17" t="s">
        <v>5730</v>
      </c>
      <c r="B6894" s="17" t="n">
        <v>1</v>
      </c>
      <c r="C6894" s="21" t="n">
        <v>46117</v>
      </c>
      <c r="D6894" s="17" t="s">
        <v>1472</v>
      </c>
      <c r="E6894" s="17" t="s">
        <v>156</v>
      </c>
      <c r="F6894" s="17" t="s">
        <v>1487</v>
      </c>
      <c r="G6894" s="17" t="s">
        <v>64</v>
      </c>
      <c r="H6894" s="17" t="s">
        <v>1523</v>
      </c>
      <c r="I6894" s="17" t="s">
        <v>1524</v>
      </c>
      <c r="J6894" s="17" t="n">
        <v>1</v>
      </c>
      <c r="K6894" s="15" t="n">
        <v>192.9</v>
      </c>
      <c r="L6894" s="22" t="n">
        <v>0</v>
      </c>
      <c r="M6894" s="15" t="n">
        <v>0</v>
      </c>
      <c r="N6894" s="15" t="n">
        <f aca="false">J6894*K6894</f>
        <v>192.9</v>
      </c>
      <c r="O6894" s="15" t="n">
        <f aca="false">N6894*L6894</f>
        <v>0</v>
      </c>
      <c r="P6894" s="15" t="n">
        <f aca="false">N6894-O6894</f>
        <v>192.9</v>
      </c>
      <c r="Q6894" s="15" t="n">
        <f aca="false">J6894*INDEX(dProdutos!$F$2:$F$47,MATCH(E6894,dProdutos!$A$2:$A$47,0))</f>
        <v>80.38</v>
      </c>
      <c r="R6894" s="15" t="n">
        <f aca="false">IF(I6894="Cancelado",0,P6894-Q6894)</f>
        <v>112.52</v>
      </c>
      <c r="S6894" s="17" t="str">
        <f aca="false">INDEX(dProdutos!$D$2:$D$47,MATCH(E6894,dProdutos!$A$2:$A$47,0))</f>
        <v>Acessórios</v>
      </c>
    </row>
    <row r="6895" customFormat="false" ht="15" hidden="false" customHeight="false" outlineLevel="0" collapsed="false">
      <c r="A6895" s="17" t="s">
        <v>5731</v>
      </c>
      <c r="B6895" s="17" t="n">
        <v>1</v>
      </c>
      <c r="C6895" s="21" t="n">
        <v>46118</v>
      </c>
      <c r="D6895" s="17" t="s">
        <v>417</v>
      </c>
      <c r="E6895" s="17" t="s">
        <v>144</v>
      </c>
      <c r="F6895" s="17" t="s">
        <v>1499</v>
      </c>
      <c r="G6895" s="17" t="s">
        <v>60</v>
      </c>
      <c r="H6895" s="17" t="s">
        <v>1537</v>
      </c>
      <c r="I6895" s="17" t="s">
        <v>1524</v>
      </c>
      <c r="J6895" s="17" t="n">
        <v>1</v>
      </c>
      <c r="K6895" s="15" t="n">
        <v>260.9</v>
      </c>
      <c r="L6895" s="22" t="n">
        <v>0.2</v>
      </c>
      <c r="M6895" s="15" t="n">
        <v>22.06</v>
      </c>
      <c r="N6895" s="15" t="n">
        <f aca="false">J6895*K6895</f>
        <v>260.9</v>
      </c>
      <c r="O6895" s="15" t="n">
        <f aca="false">N6895*L6895</f>
        <v>52.18</v>
      </c>
      <c r="P6895" s="15" t="n">
        <f aca="false">N6895-O6895</f>
        <v>208.72</v>
      </c>
      <c r="Q6895" s="15" t="n">
        <f aca="false">J6895*INDEX(dProdutos!$F$2:$F$47,MATCH(E6895,dProdutos!$A$2:$A$47,0))</f>
        <v>99.86</v>
      </c>
      <c r="R6895" s="15" t="n">
        <f aca="false">IF(I6895="Cancelado",0,P6895-Q6895)</f>
        <v>108.86</v>
      </c>
      <c r="S6895" s="17" t="str">
        <f aca="false">INDEX(dProdutos!$D$2:$D$47,MATCH(E6895,dProdutos!$A$2:$A$47,0))</f>
        <v>Acessórios</v>
      </c>
    </row>
    <row r="6896" customFormat="false" ht="15" hidden="false" customHeight="false" outlineLevel="0" collapsed="false">
      <c r="A6896" s="17" t="s">
        <v>5731</v>
      </c>
      <c r="B6896" s="17" t="n">
        <v>2</v>
      </c>
      <c r="C6896" s="21" t="n">
        <v>46118</v>
      </c>
      <c r="D6896" s="17" t="s">
        <v>417</v>
      </c>
      <c r="E6896" s="17" t="s">
        <v>117</v>
      </c>
      <c r="F6896" s="17" t="s">
        <v>1499</v>
      </c>
      <c r="G6896" s="17" t="s">
        <v>60</v>
      </c>
      <c r="H6896" s="17" t="s">
        <v>1537</v>
      </c>
      <c r="I6896" s="17" t="s">
        <v>1524</v>
      </c>
      <c r="J6896" s="17" t="n">
        <v>2</v>
      </c>
      <c r="K6896" s="15" t="n">
        <v>166.9</v>
      </c>
      <c r="L6896" s="22" t="n">
        <v>0.1</v>
      </c>
      <c r="M6896" s="15" t="n">
        <v>0</v>
      </c>
      <c r="N6896" s="15" t="n">
        <f aca="false">J6896*K6896</f>
        <v>333.8</v>
      </c>
      <c r="O6896" s="15" t="n">
        <f aca="false">N6896*L6896</f>
        <v>33.38</v>
      </c>
      <c r="P6896" s="15" t="n">
        <f aca="false">N6896-O6896</f>
        <v>300.42</v>
      </c>
      <c r="Q6896" s="15" t="n">
        <f aca="false">J6896*INDEX(dProdutos!$F$2:$F$47,MATCH(E6896,dProdutos!$A$2:$A$47,0))</f>
        <v>146.46</v>
      </c>
      <c r="R6896" s="15" t="n">
        <f aca="false">IF(I6896="Cancelado",0,P6896-Q6896)</f>
        <v>153.96</v>
      </c>
      <c r="S6896" s="17" t="str">
        <f aca="false">INDEX(dProdutos!$D$2:$D$47,MATCH(E6896,dProdutos!$A$2:$A$47,0))</f>
        <v>Moda Masculina</v>
      </c>
    </row>
    <row r="6897" customFormat="false" ht="15" hidden="false" customHeight="false" outlineLevel="0" collapsed="false">
      <c r="A6897" s="17" t="s">
        <v>5731</v>
      </c>
      <c r="B6897" s="17" t="n">
        <v>3</v>
      </c>
      <c r="C6897" s="21" t="n">
        <v>46118</v>
      </c>
      <c r="D6897" s="17" t="s">
        <v>417</v>
      </c>
      <c r="E6897" s="17" t="s">
        <v>192</v>
      </c>
      <c r="F6897" s="17" t="s">
        <v>1499</v>
      </c>
      <c r="G6897" s="17" t="s">
        <v>60</v>
      </c>
      <c r="H6897" s="17" t="s">
        <v>1537</v>
      </c>
      <c r="I6897" s="17" t="s">
        <v>1524</v>
      </c>
      <c r="J6897" s="17" t="n">
        <v>1</v>
      </c>
      <c r="K6897" s="15" t="n">
        <v>245.9</v>
      </c>
      <c r="L6897" s="22" t="n">
        <v>0</v>
      </c>
      <c r="M6897" s="15" t="n">
        <v>0</v>
      </c>
      <c r="N6897" s="15" t="n">
        <f aca="false">J6897*K6897</f>
        <v>245.9</v>
      </c>
      <c r="O6897" s="15" t="n">
        <f aca="false">N6897*L6897</f>
        <v>0</v>
      </c>
      <c r="P6897" s="15" t="n">
        <f aca="false">N6897-O6897</f>
        <v>245.9</v>
      </c>
      <c r="Q6897" s="15" t="n">
        <f aca="false">J6897*INDEX(dProdutos!$F$2:$F$47,MATCH(E6897,dProdutos!$A$2:$A$47,0))</f>
        <v>107.78</v>
      </c>
      <c r="R6897" s="15" t="n">
        <f aca="false">IF(I6897="Cancelado",0,P6897-Q6897)</f>
        <v>138.12</v>
      </c>
      <c r="S6897" s="17" t="str">
        <f aca="false">INDEX(dProdutos!$D$2:$D$47,MATCH(E6897,dProdutos!$A$2:$A$47,0))</f>
        <v>Eletrônicos</v>
      </c>
    </row>
    <row r="6898" customFormat="false" ht="15" hidden="false" customHeight="false" outlineLevel="0" collapsed="false">
      <c r="A6898" s="17" t="s">
        <v>5731</v>
      </c>
      <c r="B6898" s="17" t="n">
        <v>4</v>
      </c>
      <c r="C6898" s="21" t="n">
        <v>46118</v>
      </c>
      <c r="D6898" s="17" t="s">
        <v>417</v>
      </c>
      <c r="E6898" s="17" t="s">
        <v>153</v>
      </c>
      <c r="F6898" s="17" t="s">
        <v>1499</v>
      </c>
      <c r="G6898" s="17" t="s">
        <v>60</v>
      </c>
      <c r="H6898" s="17" t="s">
        <v>1537</v>
      </c>
      <c r="I6898" s="17" t="s">
        <v>1524</v>
      </c>
      <c r="J6898" s="17" t="n">
        <v>1</v>
      </c>
      <c r="K6898" s="15" t="n">
        <v>165.9</v>
      </c>
      <c r="L6898" s="22" t="n">
        <v>0.05</v>
      </c>
      <c r="M6898" s="15" t="n">
        <v>0</v>
      </c>
      <c r="N6898" s="15" t="n">
        <f aca="false">J6898*K6898</f>
        <v>165.9</v>
      </c>
      <c r="O6898" s="15" t="n">
        <f aca="false">N6898*L6898</f>
        <v>8.295</v>
      </c>
      <c r="P6898" s="15" t="n">
        <f aca="false">N6898-O6898</f>
        <v>157.605</v>
      </c>
      <c r="Q6898" s="15" t="n">
        <f aca="false">J6898*INDEX(dProdutos!$F$2:$F$47,MATCH(E6898,dProdutos!$A$2:$A$47,0))</f>
        <v>67.28</v>
      </c>
      <c r="R6898" s="15" t="n">
        <f aca="false">IF(I6898="Cancelado",0,P6898-Q6898)</f>
        <v>90.325</v>
      </c>
      <c r="S6898" s="17" t="str">
        <f aca="false">INDEX(dProdutos!$D$2:$D$47,MATCH(E6898,dProdutos!$A$2:$A$47,0))</f>
        <v>Acessórios</v>
      </c>
    </row>
    <row r="6899" customFormat="false" ht="15" hidden="false" customHeight="false" outlineLevel="0" collapsed="false">
      <c r="A6899" s="17" t="s">
        <v>5732</v>
      </c>
      <c r="B6899" s="17" t="n">
        <v>1</v>
      </c>
      <c r="C6899" s="21" t="n">
        <v>46118</v>
      </c>
      <c r="D6899" s="17" t="s">
        <v>741</v>
      </c>
      <c r="E6899" s="17" t="s">
        <v>138</v>
      </c>
      <c r="F6899" s="17" t="s">
        <v>1487</v>
      </c>
      <c r="G6899" s="17" t="s">
        <v>61</v>
      </c>
      <c r="H6899" s="17" t="s">
        <v>1527</v>
      </c>
      <c r="I6899" s="17" t="s">
        <v>1524</v>
      </c>
      <c r="J6899" s="17" t="n">
        <v>2</v>
      </c>
      <c r="K6899" s="15" t="n">
        <v>231.9</v>
      </c>
      <c r="L6899" s="22" t="n">
        <v>0</v>
      </c>
      <c r="M6899" s="15" t="n">
        <v>17.05</v>
      </c>
      <c r="N6899" s="15" t="n">
        <f aca="false">J6899*K6899</f>
        <v>463.8</v>
      </c>
      <c r="O6899" s="15" t="n">
        <f aca="false">N6899*L6899</f>
        <v>0</v>
      </c>
      <c r="P6899" s="15" t="n">
        <f aca="false">N6899-O6899</f>
        <v>463.8</v>
      </c>
      <c r="Q6899" s="15" t="n">
        <f aca="false">J6899*INDEX(dProdutos!$F$2:$F$47,MATCH(E6899,dProdutos!$A$2:$A$47,0))</f>
        <v>264.42</v>
      </c>
      <c r="R6899" s="15" t="n">
        <f aca="false">IF(I6899="Cancelado",0,P6899-Q6899)</f>
        <v>199.38</v>
      </c>
      <c r="S6899" s="17" t="str">
        <f aca="false">INDEX(dProdutos!$D$2:$D$47,MATCH(E6899,dProdutos!$A$2:$A$47,0))</f>
        <v>Calçados</v>
      </c>
    </row>
    <row r="6900" customFormat="false" ht="15" hidden="false" customHeight="false" outlineLevel="0" collapsed="false">
      <c r="A6900" s="17" t="s">
        <v>5733</v>
      </c>
      <c r="B6900" s="17" t="n">
        <v>1</v>
      </c>
      <c r="C6900" s="21" t="n">
        <v>46118</v>
      </c>
      <c r="D6900" s="17" t="s">
        <v>1169</v>
      </c>
      <c r="E6900" s="17" t="s">
        <v>165</v>
      </c>
      <c r="F6900" s="17" t="s">
        <v>1493</v>
      </c>
      <c r="G6900" s="17" t="s">
        <v>61</v>
      </c>
      <c r="H6900" s="17" t="s">
        <v>1537</v>
      </c>
      <c r="I6900" s="17" t="s">
        <v>1524</v>
      </c>
      <c r="J6900" s="17" t="n">
        <v>1</v>
      </c>
      <c r="K6900" s="15" t="n">
        <v>231.9</v>
      </c>
      <c r="L6900" s="22" t="n">
        <v>0</v>
      </c>
      <c r="M6900" s="15" t="n">
        <v>0</v>
      </c>
      <c r="N6900" s="15" t="n">
        <f aca="false">J6900*K6900</f>
        <v>231.9</v>
      </c>
      <c r="O6900" s="15" t="n">
        <f aca="false">N6900*L6900</f>
        <v>0</v>
      </c>
      <c r="P6900" s="15" t="n">
        <f aca="false">N6900-O6900</f>
        <v>231.9</v>
      </c>
      <c r="Q6900" s="15" t="n">
        <f aca="false">J6900*INDEX(dProdutos!$F$2:$F$47,MATCH(E6900,dProdutos!$A$2:$A$47,0))</f>
        <v>140.83</v>
      </c>
      <c r="R6900" s="15" t="n">
        <f aca="false">IF(I6900="Cancelado",0,P6900-Q6900)</f>
        <v>91.07</v>
      </c>
      <c r="S6900" s="17" t="str">
        <f aca="false">INDEX(dProdutos!$D$2:$D$47,MATCH(E6900,dProdutos!$A$2:$A$47,0))</f>
        <v>Casa</v>
      </c>
    </row>
    <row r="6901" customFormat="false" ht="15" hidden="false" customHeight="false" outlineLevel="0" collapsed="false">
      <c r="A6901" s="17" t="s">
        <v>5734</v>
      </c>
      <c r="B6901" s="17" t="n">
        <v>1</v>
      </c>
      <c r="C6901" s="21" t="n">
        <v>46118</v>
      </c>
      <c r="D6901" s="17" t="s">
        <v>1343</v>
      </c>
      <c r="E6901" s="17" t="s">
        <v>186</v>
      </c>
      <c r="F6901" s="17" t="s">
        <v>1497</v>
      </c>
      <c r="G6901" s="17" t="s">
        <v>60</v>
      </c>
      <c r="H6901" s="17" t="s">
        <v>1537</v>
      </c>
      <c r="I6901" s="17" t="s">
        <v>1524</v>
      </c>
      <c r="J6901" s="17" t="n">
        <v>2</v>
      </c>
      <c r="K6901" s="15" t="n">
        <v>120.9</v>
      </c>
      <c r="L6901" s="22" t="n">
        <v>0</v>
      </c>
      <c r="M6901" s="15" t="n">
        <v>17.7</v>
      </c>
      <c r="N6901" s="15" t="n">
        <f aca="false">J6901*K6901</f>
        <v>241.8</v>
      </c>
      <c r="O6901" s="15" t="n">
        <f aca="false">N6901*L6901</f>
        <v>0</v>
      </c>
      <c r="P6901" s="15" t="n">
        <f aca="false">N6901-O6901</f>
        <v>241.8</v>
      </c>
      <c r="Q6901" s="15" t="n">
        <f aca="false">J6901*INDEX(dProdutos!$F$2:$F$47,MATCH(E6901,dProdutos!$A$2:$A$47,0))</f>
        <v>144.42</v>
      </c>
      <c r="R6901" s="15" t="n">
        <f aca="false">IF(I6901="Cancelado",0,P6901-Q6901)</f>
        <v>97.38</v>
      </c>
      <c r="S6901" s="17" t="str">
        <f aca="false">INDEX(dProdutos!$D$2:$D$47,MATCH(E6901,dProdutos!$A$2:$A$47,0))</f>
        <v>Eletrônicos</v>
      </c>
    </row>
    <row r="6902" customFormat="false" ht="15" hidden="false" customHeight="false" outlineLevel="0" collapsed="false">
      <c r="A6902" s="17" t="s">
        <v>5734</v>
      </c>
      <c r="B6902" s="17" t="n">
        <v>2</v>
      </c>
      <c r="C6902" s="21" t="n">
        <v>46118</v>
      </c>
      <c r="D6902" s="17" t="s">
        <v>1343</v>
      </c>
      <c r="E6902" s="17" t="s">
        <v>111</v>
      </c>
      <c r="F6902" s="17" t="s">
        <v>1497</v>
      </c>
      <c r="G6902" s="17" t="s">
        <v>60</v>
      </c>
      <c r="H6902" s="17" t="s">
        <v>1537</v>
      </c>
      <c r="I6902" s="17" t="s">
        <v>1524</v>
      </c>
      <c r="J6902" s="17" t="n">
        <v>1</v>
      </c>
      <c r="K6902" s="15" t="n">
        <v>188.9</v>
      </c>
      <c r="L6902" s="22" t="n">
        <v>0</v>
      </c>
      <c r="M6902" s="15" t="n">
        <v>0</v>
      </c>
      <c r="N6902" s="15" t="n">
        <f aca="false">J6902*K6902</f>
        <v>188.9</v>
      </c>
      <c r="O6902" s="15" t="n">
        <f aca="false">N6902*L6902</f>
        <v>0</v>
      </c>
      <c r="P6902" s="15" t="n">
        <f aca="false">N6902-O6902</f>
        <v>188.9</v>
      </c>
      <c r="Q6902" s="15" t="n">
        <f aca="false">J6902*INDEX(dProdutos!$F$2:$F$47,MATCH(E6902,dProdutos!$A$2:$A$47,0))</f>
        <v>88.32</v>
      </c>
      <c r="R6902" s="15" t="n">
        <f aca="false">IF(I6902="Cancelado",0,P6902-Q6902)</f>
        <v>100.58</v>
      </c>
      <c r="S6902" s="17" t="str">
        <f aca="false">INDEX(dProdutos!$D$2:$D$47,MATCH(E6902,dProdutos!$A$2:$A$47,0))</f>
        <v>Moda Masculina</v>
      </c>
    </row>
    <row r="6903" customFormat="false" ht="15" hidden="false" customHeight="false" outlineLevel="0" collapsed="false">
      <c r="A6903" s="17" t="s">
        <v>5735</v>
      </c>
      <c r="B6903" s="17" t="n">
        <v>1</v>
      </c>
      <c r="C6903" s="21" t="n">
        <v>46118</v>
      </c>
      <c r="D6903" s="17" t="s">
        <v>789</v>
      </c>
      <c r="E6903" s="17" t="s">
        <v>192</v>
      </c>
      <c r="F6903" s="17" t="s">
        <v>1490</v>
      </c>
      <c r="G6903" s="17" t="s">
        <v>64</v>
      </c>
      <c r="H6903" s="17" t="s">
        <v>1537</v>
      </c>
      <c r="I6903" s="17" t="s">
        <v>1524</v>
      </c>
      <c r="J6903" s="17" t="n">
        <v>2</v>
      </c>
      <c r="K6903" s="15" t="n">
        <v>245.9</v>
      </c>
      <c r="L6903" s="22" t="n">
        <v>0</v>
      </c>
      <c r="M6903" s="15" t="n">
        <v>13.66</v>
      </c>
      <c r="N6903" s="15" t="n">
        <f aca="false">J6903*K6903</f>
        <v>491.8</v>
      </c>
      <c r="O6903" s="15" t="n">
        <f aca="false">N6903*L6903</f>
        <v>0</v>
      </c>
      <c r="P6903" s="15" t="n">
        <f aca="false">N6903-O6903</f>
        <v>491.8</v>
      </c>
      <c r="Q6903" s="15" t="n">
        <f aca="false">J6903*INDEX(dProdutos!$F$2:$F$47,MATCH(E6903,dProdutos!$A$2:$A$47,0))</f>
        <v>215.56</v>
      </c>
      <c r="R6903" s="15" t="n">
        <f aca="false">IF(I6903="Cancelado",0,P6903-Q6903)</f>
        <v>276.24</v>
      </c>
      <c r="S6903" s="17" t="str">
        <f aca="false">INDEX(dProdutos!$D$2:$D$47,MATCH(E6903,dProdutos!$A$2:$A$47,0))</f>
        <v>Eletrônicos</v>
      </c>
    </row>
    <row r="6904" customFormat="false" ht="15" hidden="false" customHeight="false" outlineLevel="0" collapsed="false">
      <c r="A6904" s="17" t="s">
        <v>5736</v>
      </c>
      <c r="B6904" s="17" t="n">
        <v>1</v>
      </c>
      <c r="C6904" s="21" t="n">
        <v>46118</v>
      </c>
      <c r="D6904" s="17" t="s">
        <v>816</v>
      </c>
      <c r="E6904" s="17" t="s">
        <v>126</v>
      </c>
      <c r="F6904" s="17" t="s">
        <v>1487</v>
      </c>
      <c r="G6904" s="17" t="s">
        <v>60</v>
      </c>
      <c r="H6904" s="17" t="s">
        <v>1523</v>
      </c>
      <c r="I6904" s="17" t="s">
        <v>1524</v>
      </c>
      <c r="J6904" s="17" t="n">
        <v>1</v>
      </c>
      <c r="K6904" s="15" t="n">
        <v>296.9</v>
      </c>
      <c r="L6904" s="22" t="n">
        <v>0.1</v>
      </c>
      <c r="M6904" s="15" t="n">
        <v>0</v>
      </c>
      <c r="N6904" s="15" t="n">
        <f aca="false">J6904*K6904</f>
        <v>296.9</v>
      </c>
      <c r="O6904" s="15" t="n">
        <f aca="false">N6904*L6904</f>
        <v>29.69</v>
      </c>
      <c r="P6904" s="15" t="n">
        <f aca="false">N6904-O6904</f>
        <v>267.21</v>
      </c>
      <c r="Q6904" s="15" t="n">
        <f aca="false">J6904*INDEX(dProdutos!$F$2:$F$47,MATCH(E6904,dProdutos!$A$2:$A$47,0))</f>
        <v>135.24</v>
      </c>
      <c r="R6904" s="15" t="n">
        <f aca="false">IF(I6904="Cancelado",0,P6904-Q6904)</f>
        <v>131.97</v>
      </c>
      <c r="S6904" s="17" t="str">
        <f aca="false">INDEX(dProdutos!$D$2:$D$47,MATCH(E6904,dProdutos!$A$2:$A$47,0))</f>
        <v>Calçados</v>
      </c>
    </row>
    <row r="6905" customFormat="false" ht="15" hidden="false" customHeight="false" outlineLevel="0" collapsed="false">
      <c r="A6905" s="17" t="s">
        <v>5737</v>
      </c>
      <c r="B6905" s="17" t="n">
        <v>1</v>
      </c>
      <c r="C6905" s="21" t="n">
        <v>46118</v>
      </c>
      <c r="D6905" s="17" t="s">
        <v>482</v>
      </c>
      <c r="E6905" s="17" t="s">
        <v>174</v>
      </c>
      <c r="F6905" s="17" t="s">
        <v>1487</v>
      </c>
      <c r="G6905" s="17" t="s">
        <v>61</v>
      </c>
      <c r="H6905" s="17" t="s">
        <v>1537</v>
      </c>
      <c r="I6905" s="17" t="s">
        <v>1524</v>
      </c>
      <c r="J6905" s="17" t="n">
        <v>2</v>
      </c>
      <c r="K6905" s="15" t="n">
        <v>250.9</v>
      </c>
      <c r="L6905" s="22" t="n">
        <v>0</v>
      </c>
      <c r="M6905" s="15" t="n">
        <v>0</v>
      </c>
      <c r="N6905" s="15" t="n">
        <f aca="false">J6905*K6905</f>
        <v>501.8</v>
      </c>
      <c r="O6905" s="15" t="n">
        <f aca="false">N6905*L6905</f>
        <v>0</v>
      </c>
      <c r="P6905" s="15" t="n">
        <f aca="false">N6905-O6905</f>
        <v>501.8</v>
      </c>
      <c r="Q6905" s="15" t="n">
        <f aca="false">J6905*INDEX(dProdutos!$F$2:$F$47,MATCH(E6905,dProdutos!$A$2:$A$47,0))</f>
        <v>302.56</v>
      </c>
      <c r="R6905" s="15" t="n">
        <f aca="false">IF(I6905="Cancelado",0,P6905-Q6905)</f>
        <v>199.24</v>
      </c>
      <c r="S6905" s="17" t="str">
        <f aca="false">INDEX(dProdutos!$D$2:$D$47,MATCH(E6905,dProdutos!$A$2:$A$47,0))</f>
        <v>Casa</v>
      </c>
    </row>
    <row r="6906" customFormat="false" ht="15" hidden="false" customHeight="false" outlineLevel="0" collapsed="false">
      <c r="A6906" s="17" t="s">
        <v>5737</v>
      </c>
      <c r="B6906" s="17" t="n">
        <v>2</v>
      </c>
      <c r="C6906" s="21" t="n">
        <v>46118</v>
      </c>
      <c r="D6906" s="17" t="s">
        <v>482</v>
      </c>
      <c r="E6906" s="17" t="s">
        <v>195</v>
      </c>
      <c r="F6906" s="17" t="s">
        <v>1487</v>
      </c>
      <c r="G6906" s="17" t="s">
        <v>61</v>
      </c>
      <c r="H6906" s="17" t="s">
        <v>1537</v>
      </c>
      <c r="I6906" s="17" t="s">
        <v>1524</v>
      </c>
      <c r="J6906" s="17" t="n">
        <v>3</v>
      </c>
      <c r="K6906" s="15" t="n">
        <v>72.9</v>
      </c>
      <c r="L6906" s="22" t="n">
        <v>0</v>
      </c>
      <c r="M6906" s="15" t="n">
        <v>0</v>
      </c>
      <c r="N6906" s="15" t="n">
        <f aca="false">J6906*K6906</f>
        <v>218.7</v>
      </c>
      <c r="O6906" s="15" t="n">
        <f aca="false">N6906*L6906</f>
        <v>0</v>
      </c>
      <c r="P6906" s="15" t="n">
        <f aca="false">N6906-O6906</f>
        <v>218.7</v>
      </c>
      <c r="Q6906" s="15" t="n">
        <f aca="false">J6906*INDEX(dProdutos!$F$2:$F$47,MATCH(E6906,dProdutos!$A$2:$A$47,0))</f>
        <v>117.69</v>
      </c>
      <c r="R6906" s="15" t="n">
        <f aca="false">IF(I6906="Cancelado",0,P6906-Q6906)</f>
        <v>101.01</v>
      </c>
      <c r="S6906" s="17" t="str">
        <f aca="false">INDEX(dProdutos!$D$2:$D$47,MATCH(E6906,dProdutos!$A$2:$A$47,0))</f>
        <v>Eletrônicos</v>
      </c>
    </row>
    <row r="6907" customFormat="false" ht="15" hidden="false" customHeight="false" outlineLevel="0" collapsed="false">
      <c r="A6907" s="17" t="s">
        <v>5738</v>
      </c>
      <c r="B6907" s="17" t="n">
        <v>1</v>
      </c>
      <c r="C6907" s="21" t="n">
        <v>46118</v>
      </c>
      <c r="D6907" s="17" t="s">
        <v>711</v>
      </c>
      <c r="E6907" s="17" t="s">
        <v>102</v>
      </c>
      <c r="F6907" s="17" t="s">
        <v>1497</v>
      </c>
      <c r="G6907" s="17" t="s">
        <v>59</v>
      </c>
      <c r="H6907" s="17" t="s">
        <v>1537</v>
      </c>
      <c r="I6907" s="17" t="s">
        <v>1524</v>
      </c>
      <c r="J6907" s="17" t="n">
        <v>1</v>
      </c>
      <c r="K6907" s="15" t="n">
        <v>65.9</v>
      </c>
      <c r="L6907" s="22" t="n">
        <v>0</v>
      </c>
      <c r="M6907" s="15" t="n">
        <v>0</v>
      </c>
      <c r="N6907" s="15" t="n">
        <f aca="false">J6907*K6907</f>
        <v>65.9</v>
      </c>
      <c r="O6907" s="15" t="n">
        <f aca="false">N6907*L6907</f>
        <v>0</v>
      </c>
      <c r="P6907" s="15" t="n">
        <f aca="false">N6907-O6907</f>
        <v>65.9</v>
      </c>
      <c r="Q6907" s="15" t="n">
        <f aca="false">J6907*INDEX(dProdutos!$F$2:$F$47,MATCH(E6907,dProdutos!$A$2:$A$47,0))</f>
        <v>29.68</v>
      </c>
      <c r="R6907" s="15" t="n">
        <f aca="false">IF(I6907="Cancelado",0,P6907-Q6907)</f>
        <v>36.22</v>
      </c>
      <c r="S6907" s="17" t="str">
        <f aca="false">INDEX(dProdutos!$D$2:$D$47,MATCH(E6907,dProdutos!$A$2:$A$47,0))</f>
        <v>Moda Masculina</v>
      </c>
    </row>
    <row r="6908" customFormat="false" ht="15" hidden="false" customHeight="false" outlineLevel="0" collapsed="false">
      <c r="A6908" s="17" t="s">
        <v>5738</v>
      </c>
      <c r="B6908" s="17" t="n">
        <v>2</v>
      </c>
      <c r="C6908" s="21" t="n">
        <v>46118</v>
      </c>
      <c r="D6908" s="17" t="s">
        <v>711</v>
      </c>
      <c r="E6908" s="17" t="s">
        <v>144</v>
      </c>
      <c r="F6908" s="17" t="s">
        <v>1497</v>
      </c>
      <c r="G6908" s="17" t="s">
        <v>59</v>
      </c>
      <c r="H6908" s="17" t="s">
        <v>1537</v>
      </c>
      <c r="I6908" s="17" t="s">
        <v>1524</v>
      </c>
      <c r="J6908" s="17" t="n">
        <v>1</v>
      </c>
      <c r="K6908" s="15" t="n">
        <v>260.9</v>
      </c>
      <c r="L6908" s="22" t="n">
        <v>0</v>
      </c>
      <c r="M6908" s="15" t="n">
        <v>0</v>
      </c>
      <c r="N6908" s="15" t="n">
        <f aca="false">J6908*K6908</f>
        <v>260.9</v>
      </c>
      <c r="O6908" s="15" t="n">
        <f aca="false">N6908*L6908</f>
        <v>0</v>
      </c>
      <c r="P6908" s="15" t="n">
        <f aca="false">N6908-O6908</f>
        <v>260.9</v>
      </c>
      <c r="Q6908" s="15" t="n">
        <f aca="false">J6908*INDEX(dProdutos!$F$2:$F$47,MATCH(E6908,dProdutos!$A$2:$A$47,0))</f>
        <v>99.86</v>
      </c>
      <c r="R6908" s="15" t="n">
        <f aca="false">IF(I6908="Cancelado",0,P6908-Q6908)</f>
        <v>161.04</v>
      </c>
      <c r="S6908" s="17" t="str">
        <f aca="false">INDEX(dProdutos!$D$2:$D$47,MATCH(E6908,dProdutos!$A$2:$A$47,0))</f>
        <v>Acessórios</v>
      </c>
    </row>
    <row r="6909" customFormat="false" ht="15" hidden="false" customHeight="false" outlineLevel="0" collapsed="false">
      <c r="A6909" s="17" t="s">
        <v>5739</v>
      </c>
      <c r="B6909" s="17" t="n">
        <v>1</v>
      </c>
      <c r="C6909" s="21" t="n">
        <v>46119</v>
      </c>
      <c r="D6909" s="17" t="s">
        <v>627</v>
      </c>
      <c r="E6909" s="17" t="s">
        <v>204</v>
      </c>
      <c r="F6909" s="17" t="s">
        <v>1497</v>
      </c>
      <c r="G6909" s="17" t="s">
        <v>60</v>
      </c>
      <c r="H6909" s="17" t="s">
        <v>1537</v>
      </c>
      <c r="I6909" s="17" t="s">
        <v>1524</v>
      </c>
      <c r="J6909" s="17" t="n">
        <v>1</v>
      </c>
      <c r="K6909" s="15" t="n">
        <v>64.9</v>
      </c>
      <c r="L6909" s="22" t="n">
        <v>0.15</v>
      </c>
      <c r="M6909" s="15" t="n">
        <v>14.01</v>
      </c>
      <c r="N6909" s="15" t="n">
        <f aca="false">J6909*K6909</f>
        <v>64.9</v>
      </c>
      <c r="O6909" s="15" t="n">
        <f aca="false">N6909*L6909</f>
        <v>9.735</v>
      </c>
      <c r="P6909" s="15" t="n">
        <f aca="false">N6909-O6909</f>
        <v>55.165</v>
      </c>
      <c r="Q6909" s="15" t="n">
        <f aca="false">J6909*INDEX(dProdutos!$F$2:$F$47,MATCH(E6909,dProdutos!$A$2:$A$47,0))</f>
        <v>27.52</v>
      </c>
      <c r="R6909" s="15" t="n">
        <f aca="false">IF(I6909="Cancelado",0,P6909-Q6909)</f>
        <v>27.645</v>
      </c>
      <c r="S6909" s="17" t="str">
        <f aca="false">INDEX(dProdutos!$D$2:$D$47,MATCH(E6909,dProdutos!$A$2:$A$47,0))</f>
        <v>Beleza</v>
      </c>
    </row>
    <row r="6910" customFormat="false" ht="15" hidden="false" customHeight="false" outlineLevel="0" collapsed="false">
      <c r="A6910" s="17" t="s">
        <v>5739</v>
      </c>
      <c r="B6910" s="17" t="n">
        <v>2</v>
      </c>
      <c r="C6910" s="21" t="n">
        <v>46119</v>
      </c>
      <c r="D6910" s="17" t="s">
        <v>627</v>
      </c>
      <c r="E6910" s="17" t="s">
        <v>98</v>
      </c>
      <c r="F6910" s="17" t="s">
        <v>1497</v>
      </c>
      <c r="G6910" s="17" t="s">
        <v>60</v>
      </c>
      <c r="H6910" s="17" t="s">
        <v>1537</v>
      </c>
      <c r="I6910" s="17" t="s">
        <v>1524</v>
      </c>
      <c r="J6910" s="17" t="n">
        <v>1</v>
      </c>
      <c r="K6910" s="15" t="n">
        <v>108.9</v>
      </c>
      <c r="L6910" s="22" t="n">
        <v>0</v>
      </c>
      <c r="M6910" s="15" t="n">
        <v>0</v>
      </c>
      <c r="N6910" s="15" t="n">
        <f aca="false">J6910*K6910</f>
        <v>108.9</v>
      </c>
      <c r="O6910" s="15" t="n">
        <f aca="false">N6910*L6910</f>
        <v>0</v>
      </c>
      <c r="P6910" s="15" t="n">
        <f aca="false">N6910-O6910</f>
        <v>108.9</v>
      </c>
      <c r="Q6910" s="15" t="n">
        <f aca="false">J6910*INDEX(dProdutos!$F$2:$F$47,MATCH(E6910,dProdutos!$A$2:$A$47,0))</f>
        <v>42.52</v>
      </c>
      <c r="R6910" s="15" t="n">
        <f aca="false">IF(I6910="Cancelado",0,P6910-Q6910)</f>
        <v>66.38</v>
      </c>
      <c r="S6910" s="17" t="str">
        <f aca="false">INDEX(dProdutos!$D$2:$D$47,MATCH(E6910,dProdutos!$A$2:$A$47,0))</f>
        <v>Moda Feminina</v>
      </c>
    </row>
    <row r="6911" customFormat="false" ht="15" hidden="false" customHeight="false" outlineLevel="0" collapsed="false">
      <c r="A6911" s="17" t="s">
        <v>5740</v>
      </c>
      <c r="B6911" s="17" t="n">
        <v>1</v>
      </c>
      <c r="C6911" s="21" t="n">
        <v>46119</v>
      </c>
      <c r="D6911" s="17" t="s">
        <v>568</v>
      </c>
      <c r="E6911" s="17" t="s">
        <v>95</v>
      </c>
      <c r="F6911" s="17" t="s">
        <v>1490</v>
      </c>
      <c r="G6911" s="17" t="s">
        <v>61</v>
      </c>
      <c r="H6911" s="17" t="s">
        <v>1540</v>
      </c>
      <c r="I6911" s="17" t="s">
        <v>1524</v>
      </c>
      <c r="J6911" s="17" t="n">
        <v>1</v>
      </c>
      <c r="K6911" s="15" t="n">
        <v>77.9</v>
      </c>
      <c r="L6911" s="22" t="n">
        <v>0</v>
      </c>
      <c r="M6911" s="15" t="n">
        <v>0</v>
      </c>
      <c r="N6911" s="15" t="n">
        <f aca="false">J6911*K6911</f>
        <v>77.9</v>
      </c>
      <c r="O6911" s="15" t="n">
        <f aca="false">N6911*L6911</f>
        <v>0</v>
      </c>
      <c r="P6911" s="15" t="n">
        <f aca="false">N6911-O6911</f>
        <v>77.9</v>
      </c>
      <c r="Q6911" s="15" t="n">
        <f aca="false">J6911*INDEX(dProdutos!$F$2:$F$47,MATCH(E6911,dProdutos!$A$2:$A$47,0))</f>
        <v>36.71</v>
      </c>
      <c r="R6911" s="15" t="n">
        <f aca="false">IF(I6911="Cancelado",0,P6911-Q6911)</f>
        <v>41.19</v>
      </c>
      <c r="S6911" s="17" t="str">
        <f aca="false">INDEX(dProdutos!$D$2:$D$47,MATCH(E6911,dProdutos!$A$2:$A$47,0))</f>
        <v>Moda Feminina</v>
      </c>
    </row>
    <row r="6912" customFormat="false" ht="15" hidden="false" customHeight="false" outlineLevel="0" collapsed="false">
      <c r="A6912" s="17" t="s">
        <v>5741</v>
      </c>
      <c r="B6912" s="17" t="n">
        <v>1</v>
      </c>
      <c r="C6912" s="21" t="n">
        <v>46119</v>
      </c>
      <c r="D6912" s="17" t="s">
        <v>309</v>
      </c>
      <c r="E6912" s="17" t="s">
        <v>171</v>
      </c>
      <c r="F6912" s="17" t="s">
        <v>1487</v>
      </c>
      <c r="G6912" s="17" t="s">
        <v>63</v>
      </c>
      <c r="H6912" s="17" t="s">
        <v>1523</v>
      </c>
      <c r="I6912" s="17" t="s">
        <v>1524</v>
      </c>
      <c r="J6912" s="17" t="n">
        <v>2</v>
      </c>
      <c r="K6912" s="15" t="n">
        <v>246.9</v>
      </c>
      <c r="L6912" s="22" t="n">
        <v>0.1</v>
      </c>
      <c r="M6912" s="15" t="n">
        <v>21.56</v>
      </c>
      <c r="N6912" s="15" t="n">
        <f aca="false">J6912*K6912</f>
        <v>493.8</v>
      </c>
      <c r="O6912" s="15" t="n">
        <f aca="false">N6912*L6912</f>
        <v>49.38</v>
      </c>
      <c r="P6912" s="15" t="n">
        <f aca="false">N6912-O6912</f>
        <v>444.42</v>
      </c>
      <c r="Q6912" s="15" t="n">
        <f aca="false">J6912*INDEX(dProdutos!$F$2:$F$47,MATCH(E6912,dProdutos!$A$2:$A$47,0))</f>
        <v>207.22</v>
      </c>
      <c r="R6912" s="15" t="n">
        <f aca="false">IF(I6912="Cancelado",0,P6912-Q6912)</f>
        <v>237.2</v>
      </c>
      <c r="S6912" s="17" t="str">
        <f aca="false">INDEX(dProdutos!$D$2:$D$47,MATCH(E6912,dProdutos!$A$2:$A$47,0))</f>
        <v>Casa</v>
      </c>
    </row>
    <row r="6913" customFormat="false" ht="15" hidden="false" customHeight="false" outlineLevel="0" collapsed="false">
      <c r="A6913" s="17" t="s">
        <v>5742</v>
      </c>
      <c r="B6913" s="17" t="n">
        <v>1</v>
      </c>
      <c r="C6913" s="21" t="n">
        <v>46120</v>
      </c>
      <c r="D6913" s="17" t="s">
        <v>1255</v>
      </c>
      <c r="E6913" s="17" t="s">
        <v>73</v>
      </c>
      <c r="F6913" s="17" t="s">
        <v>1497</v>
      </c>
      <c r="G6913" s="17" t="s">
        <v>59</v>
      </c>
      <c r="H6913" s="17" t="s">
        <v>1527</v>
      </c>
      <c r="I6913" s="17" t="s">
        <v>1524</v>
      </c>
      <c r="J6913" s="17" t="n">
        <v>2</v>
      </c>
      <c r="K6913" s="15" t="n">
        <v>179.9</v>
      </c>
      <c r="L6913" s="22" t="n">
        <v>0.05</v>
      </c>
      <c r="M6913" s="15" t="n">
        <v>22.06</v>
      </c>
      <c r="N6913" s="15" t="n">
        <f aca="false">J6913*K6913</f>
        <v>359.8</v>
      </c>
      <c r="O6913" s="15" t="n">
        <f aca="false">N6913*L6913</f>
        <v>17.99</v>
      </c>
      <c r="P6913" s="15" t="n">
        <f aca="false">N6913-O6913</f>
        <v>341.81</v>
      </c>
      <c r="Q6913" s="15" t="n">
        <f aca="false">J6913*INDEX(dProdutos!$F$2:$F$47,MATCH(E6913,dProdutos!$A$2:$A$47,0))</f>
        <v>138.88</v>
      </c>
      <c r="R6913" s="15" t="n">
        <f aca="false">IF(I6913="Cancelado",0,P6913-Q6913)</f>
        <v>202.93</v>
      </c>
      <c r="S6913" s="17" t="str">
        <f aca="false">INDEX(dProdutos!$D$2:$D$47,MATCH(E6913,dProdutos!$A$2:$A$47,0))</f>
        <v>Moda Feminina</v>
      </c>
    </row>
    <row r="6914" customFormat="false" ht="15" hidden="false" customHeight="false" outlineLevel="0" collapsed="false">
      <c r="A6914" s="17" t="s">
        <v>5743</v>
      </c>
      <c r="B6914" s="17" t="n">
        <v>1</v>
      </c>
      <c r="C6914" s="21" t="n">
        <v>46120</v>
      </c>
      <c r="D6914" s="17" t="s">
        <v>693</v>
      </c>
      <c r="E6914" s="17" t="s">
        <v>95</v>
      </c>
      <c r="F6914" s="17" t="s">
        <v>1503</v>
      </c>
      <c r="G6914" s="17" t="s">
        <v>59</v>
      </c>
      <c r="H6914" s="17" t="s">
        <v>1537</v>
      </c>
      <c r="I6914" s="17" t="s">
        <v>1524</v>
      </c>
      <c r="J6914" s="17" t="n">
        <v>1</v>
      </c>
      <c r="K6914" s="15" t="n">
        <v>77.9</v>
      </c>
      <c r="L6914" s="22" t="n">
        <v>0.2</v>
      </c>
      <c r="M6914" s="15" t="n">
        <v>0</v>
      </c>
      <c r="N6914" s="15" t="n">
        <f aca="false">J6914*K6914</f>
        <v>77.9</v>
      </c>
      <c r="O6914" s="15" t="n">
        <f aca="false">N6914*L6914</f>
        <v>15.58</v>
      </c>
      <c r="P6914" s="15" t="n">
        <f aca="false">N6914-O6914</f>
        <v>62.32</v>
      </c>
      <c r="Q6914" s="15" t="n">
        <f aca="false">J6914*INDEX(dProdutos!$F$2:$F$47,MATCH(E6914,dProdutos!$A$2:$A$47,0))</f>
        <v>36.71</v>
      </c>
      <c r="R6914" s="15" t="n">
        <f aca="false">IF(I6914="Cancelado",0,P6914-Q6914)</f>
        <v>25.61</v>
      </c>
      <c r="S6914" s="17" t="str">
        <f aca="false">INDEX(dProdutos!$D$2:$D$47,MATCH(E6914,dProdutos!$A$2:$A$47,0))</f>
        <v>Moda Feminina</v>
      </c>
    </row>
    <row r="6915" customFormat="false" ht="15" hidden="false" customHeight="false" outlineLevel="0" collapsed="false">
      <c r="A6915" s="17" t="s">
        <v>5743</v>
      </c>
      <c r="B6915" s="17" t="n">
        <v>2</v>
      </c>
      <c r="C6915" s="21" t="n">
        <v>46120</v>
      </c>
      <c r="D6915" s="17" t="s">
        <v>693</v>
      </c>
      <c r="E6915" s="17" t="s">
        <v>204</v>
      </c>
      <c r="F6915" s="17" t="s">
        <v>1503</v>
      </c>
      <c r="G6915" s="17" t="s">
        <v>59</v>
      </c>
      <c r="H6915" s="17" t="s">
        <v>1537</v>
      </c>
      <c r="I6915" s="17" t="s">
        <v>1524</v>
      </c>
      <c r="J6915" s="17" t="n">
        <v>3</v>
      </c>
      <c r="K6915" s="15" t="n">
        <v>64.9</v>
      </c>
      <c r="L6915" s="22" t="n">
        <v>0</v>
      </c>
      <c r="M6915" s="15" t="n">
        <v>0</v>
      </c>
      <c r="N6915" s="15" t="n">
        <f aca="false">J6915*K6915</f>
        <v>194.7</v>
      </c>
      <c r="O6915" s="15" t="n">
        <f aca="false">N6915*L6915</f>
        <v>0</v>
      </c>
      <c r="P6915" s="15" t="n">
        <f aca="false">N6915-O6915</f>
        <v>194.7</v>
      </c>
      <c r="Q6915" s="15" t="n">
        <f aca="false">J6915*INDEX(dProdutos!$F$2:$F$47,MATCH(E6915,dProdutos!$A$2:$A$47,0))</f>
        <v>82.56</v>
      </c>
      <c r="R6915" s="15" t="n">
        <f aca="false">IF(I6915="Cancelado",0,P6915-Q6915)</f>
        <v>112.14</v>
      </c>
      <c r="S6915" s="17" t="str">
        <f aca="false">INDEX(dProdutos!$D$2:$D$47,MATCH(E6915,dProdutos!$A$2:$A$47,0))</f>
        <v>Beleza</v>
      </c>
    </row>
    <row r="6916" customFormat="false" ht="15" hidden="false" customHeight="false" outlineLevel="0" collapsed="false">
      <c r="A6916" s="17" t="s">
        <v>5743</v>
      </c>
      <c r="B6916" s="17" t="n">
        <v>3</v>
      </c>
      <c r="C6916" s="21" t="n">
        <v>46120</v>
      </c>
      <c r="D6916" s="17" t="s">
        <v>693</v>
      </c>
      <c r="E6916" s="17" t="s">
        <v>126</v>
      </c>
      <c r="F6916" s="17" t="s">
        <v>1503</v>
      </c>
      <c r="G6916" s="17" t="s">
        <v>59</v>
      </c>
      <c r="H6916" s="17" t="s">
        <v>1537</v>
      </c>
      <c r="I6916" s="17" t="s">
        <v>1524</v>
      </c>
      <c r="J6916" s="17" t="n">
        <v>1</v>
      </c>
      <c r="K6916" s="15" t="n">
        <v>296.9</v>
      </c>
      <c r="L6916" s="22" t="n">
        <v>0.2</v>
      </c>
      <c r="M6916" s="15" t="n">
        <v>0</v>
      </c>
      <c r="N6916" s="15" t="n">
        <f aca="false">J6916*K6916</f>
        <v>296.9</v>
      </c>
      <c r="O6916" s="15" t="n">
        <f aca="false">N6916*L6916</f>
        <v>59.38</v>
      </c>
      <c r="P6916" s="15" t="n">
        <f aca="false">N6916-O6916</f>
        <v>237.52</v>
      </c>
      <c r="Q6916" s="15" t="n">
        <f aca="false">J6916*INDEX(dProdutos!$F$2:$F$47,MATCH(E6916,dProdutos!$A$2:$A$47,0))</f>
        <v>135.24</v>
      </c>
      <c r="R6916" s="15" t="n">
        <f aca="false">IF(I6916="Cancelado",0,P6916-Q6916)</f>
        <v>102.28</v>
      </c>
      <c r="S6916" s="17" t="str">
        <f aca="false">INDEX(dProdutos!$D$2:$D$47,MATCH(E6916,dProdutos!$A$2:$A$47,0))</f>
        <v>Calçados</v>
      </c>
    </row>
    <row r="6917" customFormat="false" ht="15" hidden="false" customHeight="false" outlineLevel="0" collapsed="false">
      <c r="A6917" s="17" t="s">
        <v>5744</v>
      </c>
      <c r="B6917" s="17" t="n">
        <v>1</v>
      </c>
      <c r="C6917" s="21" t="n">
        <v>46120</v>
      </c>
      <c r="D6917" s="17" t="s">
        <v>928</v>
      </c>
      <c r="E6917" s="17" t="s">
        <v>177</v>
      </c>
      <c r="F6917" s="17" t="s">
        <v>1501</v>
      </c>
      <c r="G6917" s="17" t="s">
        <v>62</v>
      </c>
      <c r="H6917" s="17" t="s">
        <v>1540</v>
      </c>
      <c r="I6917" s="17" t="s">
        <v>1524</v>
      </c>
      <c r="J6917" s="17" t="n">
        <v>1</v>
      </c>
      <c r="K6917" s="15" t="n">
        <v>257.9</v>
      </c>
      <c r="L6917" s="22" t="n">
        <v>0.1</v>
      </c>
      <c r="M6917" s="15" t="n">
        <v>0</v>
      </c>
      <c r="N6917" s="15" t="n">
        <f aca="false">J6917*K6917</f>
        <v>257.9</v>
      </c>
      <c r="O6917" s="15" t="n">
        <f aca="false">N6917*L6917</f>
        <v>25.79</v>
      </c>
      <c r="P6917" s="15" t="n">
        <f aca="false">N6917-O6917</f>
        <v>232.11</v>
      </c>
      <c r="Q6917" s="15" t="n">
        <f aca="false">J6917*INDEX(dProdutos!$F$2:$F$47,MATCH(E6917,dProdutos!$A$2:$A$47,0))</f>
        <v>138.23</v>
      </c>
      <c r="R6917" s="15" t="n">
        <f aca="false">IF(I6917="Cancelado",0,P6917-Q6917)</f>
        <v>93.88</v>
      </c>
      <c r="S6917" s="17" t="str">
        <f aca="false">INDEX(dProdutos!$D$2:$D$47,MATCH(E6917,dProdutos!$A$2:$A$47,0))</f>
        <v>Casa</v>
      </c>
    </row>
    <row r="6918" customFormat="false" ht="15" hidden="false" customHeight="false" outlineLevel="0" collapsed="false">
      <c r="A6918" s="17" t="s">
        <v>5744</v>
      </c>
      <c r="B6918" s="17" t="n">
        <v>2</v>
      </c>
      <c r="C6918" s="21" t="n">
        <v>46120</v>
      </c>
      <c r="D6918" s="17" t="s">
        <v>928</v>
      </c>
      <c r="E6918" s="17" t="s">
        <v>102</v>
      </c>
      <c r="F6918" s="17" t="s">
        <v>1501</v>
      </c>
      <c r="G6918" s="17" t="s">
        <v>62</v>
      </c>
      <c r="H6918" s="17" t="s">
        <v>1540</v>
      </c>
      <c r="I6918" s="17" t="s">
        <v>1524</v>
      </c>
      <c r="J6918" s="17" t="n">
        <v>1</v>
      </c>
      <c r="K6918" s="15" t="n">
        <v>65.9</v>
      </c>
      <c r="L6918" s="22" t="n">
        <v>0.1</v>
      </c>
      <c r="M6918" s="15" t="n">
        <v>0</v>
      </c>
      <c r="N6918" s="15" t="n">
        <f aca="false">J6918*K6918</f>
        <v>65.9</v>
      </c>
      <c r="O6918" s="15" t="n">
        <f aca="false">N6918*L6918</f>
        <v>6.59</v>
      </c>
      <c r="P6918" s="15" t="n">
        <f aca="false">N6918-O6918</f>
        <v>59.31</v>
      </c>
      <c r="Q6918" s="15" t="n">
        <f aca="false">J6918*INDEX(dProdutos!$F$2:$F$47,MATCH(E6918,dProdutos!$A$2:$A$47,0))</f>
        <v>29.68</v>
      </c>
      <c r="R6918" s="15" t="n">
        <f aca="false">IF(I6918="Cancelado",0,P6918-Q6918)</f>
        <v>29.63</v>
      </c>
      <c r="S6918" s="17" t="str">
        <f aca="false">INDEX(dProdutos!$D$2:$D$47,MATCH(E6918,dProdutos!$A$2:$A$47,0))</f>
        <v>Moda Masculina</v>
      </c>
    </row>
    <row r="6919" customFormat="false" ht="15" hidden="false" customHeight="false" outlineLevel="0" collapsed="false">
      <c r="A6919" s="17" t="s">
        <v>5745</v>
      </c>
      <c r="B6919" s="17" t="n">
        <v>1</v>
      </c>
      <c r="C6919" s="21" t="n">
        <v>46120</v>
      </c>
      <c r="D6919" s="17" t="s">
        <v>1230</v>
      </c>
      <c r="E6919" s="17" t="s">
        <v>105</v>
      </c>
      <c r="F6919" s="17" t="s">
        <v>1487</v>
      </c>
      <c r="G6919" s="17" t="s">
        <v>60</v>
      </c>
      <c r="H6919" s="17" t="s">
        <v>1523</v>
      </c>
      <c r="I6919" s="17" t="s">
        <v>1524</v>
      </c>
      <c r="J6919" s="17" t="n">
        <v>3</v>
      </c>
      <c r="K6919" s="15" t="n">
        <v>175.9</v>
      </c>
      <c r="L6919" s="22" t="n">
        <v>0.15</v>
      </c>
      <c r="M6919" s="15" t="n">
        <v>0</v>
      </c>
      <c r="N6919" s="15" t="n">
        <f aca="false">J6919*K6919</f>
        <v>527.7</v>
      </c>
      <c r="O6919" s="15" t="n">
        <f aca="false">N6919*L6919</f>
        <v>79.155</v>
      </c>
      <c r="P6919" s="15" t="n">
        <f aca="false">N6919-O6919</f>
        <v>448.545</v>
      </c>
      <c r="Q6919" s="15" t="n">
        <f aca="false">J6919*INDEX(dProdutos!$F$2:$F$47,MATCH(E6919,dProdutos!$A$2:$A$47,0))</f>
        <v>289.77</v>
      </c>
      <c r="R6919" s="15" t="n">
        <f aca="false">IF(I6919="Cancelado",0,P6919-Q6919)</f>
        <v>158.775</v>
      </c>
      <c r="S6919" s="17" t="str">
        <f aca="false">INDEX(dProdutos!$D$2:$D$47,MATCH(E6919,dProdutos!$A$2:$A$47,0))</f>
        <v>Moda Masculina</v>
      </c>
    </row>
    <row r="6920" customFormat="false" ht="15" hidden="false" customHeight="false" outlineLevel="0" collapsed="false">
      <c r="A6920" s="17" t="s">
        <v>5746</v>
      </c>
      <c r="B6920" s="17" t="n">
        <v>1</v>
      </c>
      <c r="C6920" s="21" t="n">
        <v>46120</v>
      </c>
      <c r="D6920" s="17" t="s">
        <v>648</v>
      </c>
      <c r="E6920" s="17" t="s">
        <v>95</v>
      </c>
      <c r="F6920" s="17" t="s">
        <v>1497</v>
      </c>
      <c r="G6920" s="17" t="s">
        <v>61</v>
      </c>
      <c r="H6920" s="17" t="s">
        <v>1537</v>
      </c>
      <c r="I6920" s="17" t="s">
        <v>1524</v>
      </c>
      <c r="J6920" s="17" t="n">
        <v>1</v>
      </c>
      <c r="K6920" s="15" t="n">
        <v>77.9</v>
      </c>
      <c r="L6920" s="22" t="n">
        <v>0</v>
      </c>
      <c r="M6920" s="15" t="n">
        <v>32.87</v>
      </c>
      <c r="N6920" s="15" t="n">
        <f aca="false">J6920*K6920</f>
        <v>77.9</v>
      </c>
      <c r="O6920" s="15" t="n">
        <f aca="false">N6920*L6920</f>
        <v>0</v>
      </c>
      <c r="P6920" s="15" t="n">
        <f aca="false">N6920-O6920</f>
        <v>77.9</v>
      </c>
      <c r="Q6920" s="15" t="n">
        <f aca="false">J6920*INDEX(dProdutos!$F$2:$F$47,MATCH(E6920,dProdutos!$A$2:$A$47,0))</f>
        <v>36.71</v>
      </c>
      <c r="R6920" s="15" t="n">
        <f aca="false">IF(I6920="Cancelado",0,P6920-Q6920)</f>
        <v>41.19</v>
      </c>
      <c r="S6920" s="17" t="str">
        <f aca="false">INDEX(dProdutos!$D$2:$D$47,MATCH(E6920,dProdutos!$A$2:$A$47,0))</f>
        <v>Moda Feminina</v>
      </c>
    </row>
    <row r="6921" customFormat="false" ht="15" hidden="false" customHeight="false" outlineLevel="0" collapsed="false">
      <c r="A6921" s="17" t="s">
        <v>5747</v>
      </c>
      <c r="B6921" s="17" t="n">
        <v>1</v>
      </c>
      <c r="C6921" s="21" t="n">
        <v>46120</v>
      </c>
      <c r="D6921" s="17" t="s">
        <v>726</v>
      </c>
      <c r="E6921" s="17" t="s">
        <v>88</v>
      </c>
      <c r="F6921" s="17" t="s">
        <v>1501</v>
      </c>
      <c r="G6921" s="17" t="s">
        <v>59</v>
      </c>
      <c r="H6921" s="17" t="s">
        <v>1523</v>
      </c>
      <c r="I6921" s="17" t="s">
        <v>1524</v>
      </c>
      <c r="J6921" s="17" t="n">
        <v>1</v>
      </c>
      <c r="K6921" s="15" t="n">
        <v>170.9</v>
      </c>
      <c r="L6921" s="22" t="n">
        <v>0.1</v>
      </c>
      <c r="M6921" s="15" t="n">
        <v>0</v>
      </c>
      <c r="N6921" s="15" t="n">
        <f aca="false">J6921*K6921</f>
        <v>170.9</v>
      </c>
      <c r="O6921" s="15" t="n">
        <f aca="false">N6921*L6921</f>
        <v>17.09</v>
      </c>
      <c r="P6921" s="15" t="n">
        <f aca="false">N6921-O6921</f>
        <v>153.81</v>
      </c>
      <c r="Q6921" s="15" t="n">
        <f aca="false">J6921*INDEX(dProdutos!$F$2:$F$47,MATCH(E6921,dProdutos!$A$2:$A$47,0))</f>
        <v>98.14</v>
      </c>
      <c r="R6921" s="15" t="n">
        <f aca="false">IF(I6921="Cancelado",0,P6921-Q6921)</f>
        <v>55.67</v>
      </c>
      <c r="S6921" s="17" t="str">
        <f aca="false">INDEX(dProdutos!$D$2:$D$47,MATCH(E6921,dProdutos!$A$2:$A$47,0))</f>
        <v>Moda Feminina</v>
      </c>
    </row>
    <row r="6922" customFormat="false" ht="15" hidden="false" customHeight="false" outlineLevel="0" collapsed="false">
      <c r="A6922" s="17" t="s">
        <v>5748</v>
      </c>
      <c r="B6922" s="17" t="n">
        <v>1</v>
      </c>
      <c r="C6922" s="21" t="n">
        <v>46120</v>
      </c>
      <c r="D6922" s="17" t="s">
        <v>1166</v>
      </c>
      <c r="E6922" s="17" t="s">
        <v>144</v>
      </c>
      <c r="F6922" s="17" t="s">
        <v>1490</v>
      </c>
      <c r="G6922" s="17" t="s">
        <v>60</v>
      </c>
      <c r="H6922" s="17" t="s">
        <v>1537</v>
      </c>
      <c r="I6922" s="17" t="s">
        <v>1524</v>
      </c>
      <c r="J6922" s="17" t="n">
        <v>1</v>
      </c>
      <c r="K6922" s="15" t="n">
        <v>260.9</v>
      </c>
      <c r="L6922" s="22" t="n">
        <v>0.2</v>
      </c>
      <c r="M6922" s="15" t="n">
        <v>28.32</v>
      </c>
      <c r="N6922" s="15" t="n">
        <f aca="false">J6922*K6922</f>
        <v>260.9</v>
      </c>
      <c r="O6922" s="15" t="n">
        <f aca="false">N6922*L6922</f>
        <v>52.18</v>
      </c>
      <c r="P6922" s="15" t="n">
        <f aca="false">N6922-O6922</f>
        <v>208.72</v>
      </c>
      <c r="Q6922" s="15" t="n">
        <f aca="false">J6922*INDEX(dProdutos!$F$2:$F$47,MATCH(E6922,dProdutos!$A$2:$A$47,0))</f>
        <v>99.86</v>
      </c>
      <c r="R6922" s="15" t="n">
        <f aca="false">IF(I6922="Cancelado",0,P6922-Q6922)</f>
        <v>108.86</v>
      </c>
      <c r="S6922" s="17" t="str">
        <f aca="false">INDEX(dProdutos!$D$2:$D$47,MATCH(E6922,dProdutos!$A$2:$A$47,0))</f>
        <v>Acessórios</v>
      </c>
    </row>
    <row r="6923" customFormat="false" ht="15" hidden="false" customHeight="false" outlineLevel="0" collapsed="false">
      <c r="A6923" s="17" t="s">
        <v>5748</v>
      </c>
      <c r="B6923" s="17" t="n">
        <v>2</v>
      </c>
      <c r="C6923" s="21" t="n">
        <v>46120</v>
      </c>
      <c r="D6923" s="17" t="s">
        <v>1166</v>
      </c>
      <c r="E6923" s="17" t="s">
        <v>150</v>
      </c>
      <c r="F6923" s="17" t="s">
        <v>1490</v>
      </c>
      <c r="G6923" s="17" t="s">
        <v>60</v>
      </c>
      <c r="H6923" s="17" t="s">
        <v>1537</v>
      </c>
      <c r="I6923" s="17" t="s">
        <v>1524</v>
      </c>
      <c r="J6923" s="17" t="n">
        <v>1</v>
      </c>
      <c r="K6923" s="15" t="n">
        <v>71.9</v>
      </c>
      <c r="L6923" s="22" t="n">
        <v>0</v>
      </c>
      <c r="M6923" s="15" t="n">
        <v>0</v>
      </c>
      <c r="N6923" s="15" t="n">
        <f aca="false">J6923*K6923</f>
        <v>71.9</v>
      </c>
      <c r="O6923" s="15" t="n">
        <f aca="false">N6923*L6923</f>
        <v>0</v>
      </c>
      <c r="P6923" s="15" t="n">
        <f aca="false">N6923-O6923</f>
        <v>71.9</v>
      </c>
      <c r="Q6923" s="15" t="n">
        <f aca="false">J6923*INDEX(dProdutos!$F$2:$F$47,MATCH(E6923,dProdutos!$A$2:$A$47,0))</f>
        <v>27.38</v>
      </c>
      <c r="R6923" s="15" t="n">
        <f aca="false">IF(I6923="Cancelado",0,P6923-Q6923)</f>
        <v>44.52</v>
      </c>
      <c r="S6923" s="17" t="str">
        <f aca="false">INDEX(dProdutos!$D$2:$D$47,MATCH(E6923,dProdutos!$A$2:$A$47,0))</f>
        <v>Acessórios</v>
      </c>
    </row>
    <row r="6924" customFormat="false" ht="15" hidden="false" customHeight="false" outlineLevel="0" collapsed="false">
      <c r="A6924" s="17" t="s">
        <v>5749</v>
      </c>
      <c r="B6924" s="17" t="n">
        <v>1</v>
      </c>
      <c r="C6924" s="21" t="n">
        <v>46121</v>
      </c>
      <c r="D6924" s="17" t="s">
        <v>1474</v>
      </c>
      <c r="E6924" s="17" t="s">
        <v>114</v>
      </c>
      <c r="F6924" s="17" t="s">
        <v>1501</v>
      </c>
      <c r="G6924" s="17" t="s">
        <v>64</v>
      </c>
      <c r="H6924" s="17" t="s">
        <v>1537</v>
      </c>
      <c r="I6924" s="17" t="s">
        <v>1524</v>
      </c>
      <c r="J6924" s="17" t="n">
        <v>2</v>
      </c>
      <c r="K6924" s="15" t="n">
        <v>202.9</v>
      </c>
      <c r="L6924" s="22" t="n">
        <v>0.2</v>
      </c>
      <c r="M6924" s="15" t="n">
        <v>0</v>
      </c>
      <c r="N6924" s="15" t="n">
        <f aca="false">J6924*K6924</f>
        <v>405.8</v>
      </c>
      <c r="O6924" s="15" t="n">
        <f aca="false">N6924*L6924</f>
        <v>81.16</v>
      </c>
      <c r="P6924" s="15" t="n">
        <f aca="false">N6924-O6924</f>
        <v>324.64</v>
      </c>
      <c r="Q6924" s="15" t="n">
        <f aca="false">J6924*INDEX(dProdutos!$F$2:$F$47,MATCH(E6924,dProdutos!$A$2:$A$47,0))</f>
        <v>220.78</v>
      </c>
      <c r="R6924" s="15" t="n">
        <f aca="false">IF(I6924="Cancelado",0,P6924-Q6924)</f>
        <v>103.86</v>
      </c>
      <c r="S6924" s="17" t="str">
        <f aca="false">INDEX(dProdutos!$D$2:$D$47,MATCH(E6924,dProdutos!$A$2:$A$47,0))</f>
        <v>Moda Masculina</v>
      </c>
    </row>
    <row r="6925" customFormat="false" ht="15" hidden="false" customHeight="false" outlineLevel="0" collapsed="false">
      <c r="A6925" s="17" t="s">
        <v>5749</v>
      </c>
      <c r="B6925" s="17" t="n">
        <v>2</v>
      </c>
      <c r="C6925" s="21" t="n">
        <v>46121</v>
      </c>
      <c r="D6925" s="17" t="s">
        <v>1474</v>
      </c>
      <c r="E6925" s="17" t="s">
        <v>156</v>
      </c>
      <c r="F6925" s="17" t="s">
        <v>1501</v>
      </c>
      <c r="G6925" s="17" t="s">
        <v>64</v>
      </c>
      <c r="H6925" s="17" t="s">
        <v>1537</v>
      </c>
      <c r="I6925" s="17" t="s">
        <v>1524</v>
      </c>
      <c r="J6925" s="17" t="n">
        <v>1</v>
      </c>
      <c r="K6925" s="15" t="n">
        <v>192.9</v>
      </c>
      <c r="L6925" s="22" t="n">
        <v>0</v>
      </c>
      <c r="M6925" s="15" t="n">
        <v>0</v>
      </c>
      <c r="N6925" s="15" t="n">
        <f aca="false">J6925*K6925</f>
        <v>192.9</v>
      </c>
      <c r="O6925" s="15" t="n">
        <f aca="false">N6925*L6925</f>
        <v>0</v>
      </c>
      <c r="P6925" s="15" t="n">
        <f aca="false">N6925-O6925</f>
        <v>192.9</v>
      </c>
      <c r="Q6925" s="15" t="n">
        <f aca="false">J6925*INDEX(dProdutos!$F$2:$F$47,MATCH(E6925,dProdutos!$A$2:$A$47,0))</f>
        <v>80.38</v>
      </c>
      <c r="R6925" s="15" t="n">
        <f aca="false">IF(I6925="Cancelado",0,P6925-Q6925)</f>
        <v>112.52</v>
      </c>
      <c r="S6925" s="17" t="str">
        <f aca="false">INDEX(dProdutos!$D$2:$D$47,MATCH(E6925,dProdutos!$A$2:$A$47,0))</f>
        <v>Acessórios</v>
      </c>
    </row>
    <row r="6926" customFormat="false" ht="15" hidden="false" customHeight="false" outlineLevel="0" collapsed="false">
      <c r="A6926" s="17" t="s">
        <v>5750</v>
      </c>
      <c r="B6926" s="17" t="n">
        <v>1</v>
      </c>
      <c r="C6926" s="21" t="n">
        <v>46121</v>
      </c>
      <c r="D6926" s="17" t="s">
        <v>778</v>
      </c>
      <c r="E6926" s="17" t="s">
        <v>108</v>
      </c>
      <c r="F6926" s="17" t="s">
        <v>1497</v>
      </c>
      <c r="G6926" s="17" t="s">
        <v>64</v>
      </c>
      <c r="H6926" s="17" t="s">
        <v>1537</v>
      </c>
      <c r="I6926" s="17" t="s">
        <v>1524</v>
      </c>
      <c r="J6926" s="17" t="n">
        <v>1</v>
      </c>
      <c r="K6926" s="15" t="n">
        <v>265.9</v>
      </c>
      <c r="L6926" s="22" t="n">
        <v>0</v>
      </c>
      <c r="M6926" s="15" t="n">
        <v>29.96</v>
      </c>
      <c r="N6926" s="15" t="n">
        <f aca="false">J6926*K6926</f>
        <v>265.9</v>
      </c>
      <c r="O6926" s="15" t="n">
        <f aca="false">N6926*L6926</f>
        <v>0</v>
      </c>
      <c r="P6926" s="15" t="n">
        <f aca="false">N6926-O6926</f>
        <v>265.9</v>
      </c>
      <c r="Q6926" s="15" t="n">
        <f aca="false">J6926*INDEX(dProdutos!$F$2:$F$47,MATCH(E6926,dProdutos!$A$2:$A$47,0))</f>
        <v>155.62</v>
      </c>
      <c r="R6926" s="15" t="n">
        <f aca="false">IF(I6926="Cancelado",0,P6926-Q6926)</f>
        <v>110.28</v>
      </c>
      <c r="S6926" s="17" t="str">
        <f aca="false">INDEX(dProdutos!$D$2:$D$47,MATCH(E6926,dProdutos!$A$2:$A$47,0))</f>
        <v>Moda Masculina</v>
      </c>
    </row>
    <row r="6927" customFormat="false" ht="15" hidden="false" customHeight="false" outlineLevel="0" collapsed="false">
      <c r="A6927" s="17" t="s">
        <v>5750</v>
      </c>
      <c r="B6927" s="17" t="n">
        <v>2</v>
      </c>
      <c r="C6927" s="21" t="n">
        <v>46121</v>
      </c>
      <c r="D6927" s="17" t="s">
        <v>778</v>
      </c>
      <c r="E6927" s="17" t="s">
        <v>165</v>
      </c>
      <c r="F6927" s="17" t="s">
        <v>1497</v>
      </c>
      <c r="G6927" s="17" t="s">
        <v>64</v>
      </c>
      <c r="H6927" s="17" t="s">
        <v>1537</v>
      </c>
      <c r="I6927" s="17" t="s">
        <v>1524</v>
      </c>
      <c r="J6927" s="17" t="n">
        <v>1</v>
      </c>
      <c r="K6927" s="15" t="n">
        <v>231.9</v>
      </c>
      <c r="L6927" s="22" t="n">
        <v>0.15</v>
      </c>
      <c r="M6927" s="15" t="n">
        <v>0</v>
      </c>
      <c r="N6927" s="15" t="n">
        <f aca="false">J6927*K6927</f>
        <v>231.9</v>
      </c>
      <c r="O6927" s="15" t="n">
        <f aca="false">N6927*L6927</f>
        <v>34.785</v>
      </c>
      <c r="P6927" s="15" t="n">
        <f aca="false">N6927-O6927</f>
        <v>197.115</v>
      </c>
      <c r="Q6927" s="15" t="n">
        <f aca="false">J6927*INDEX(dProdutos!$F$2:$F$47,MATCH(E6927,dProdutos!$A$2:$A$47,0))</f>
        <v>140.83</v>
      </c>
      <c r="R6927" s="15" t="n">
        <f aca="false">IF(I6927="Cancelado",0,P6927-Q6927)</f>
        <v>56.285</v>
      </c>
      <c r="S6927" s="17" t="str">
        <f aca="false">INDEX(dProdutos!$D$2:$D$47,MATCH(E6927,dProdutos!$A$2:$A$47,0))</f>
        <v>Casa</v>
      </c>
    </row>
    <row r="6928" customFormat="false" ht="15" hidden="false" customHeight="false" outlineLevel="0" collapsed="false">
      <c r="A6928" s="17" t="s">
        <v>5751</v>
      </c>
      <c r="B6928" s="17" t="n">
        <v>1</v>
      </c>
      <c r="C6928" s="21" t="n">
        <v>46121</v>
      </c>
      <c r="D6928" s="17" t="s">
        <v>751</v>
      </c>
      <c r="E6928" s="17" t="s">
        <v>85</v>
      </c>
      <c r="F6928" s="17" t="s">
        <v>1497</v>
      </c>
      <c r="G6928" s="17" t="s">
        <v>59</v>
      </c>
      <c r="H6928" s="17" t="s">
        <v>1537</v>
      </c>
      <c r="I6928" s="17" t="s">
        <v>1524</v>
      </c>
      <c r="J6928" s="17" t="n">
        <v>1</v>
      </c>
      <c r="K6928" s="15" t="n">
        <v>165.9</v>
      </c>
      <c r="L6928" s="22" t="n">
        <v>0</v>
      </c>
      <c r="M6928" s="15" t="n">
        <v>16.69</v>
      </c>
      <c r="N6928" s="15" t="n">
        <f aca="false">J6928*K6928</f>
        <v>165.9</v>
      </c>
      <c r="O6928" s="15" t="n">
        <f aca="false">N6928*L6928</f>
        <v>0</v>
      </c>
      <c r="P6928" s="15" t="n">
        <f aca="false">N6928-O6928</f>
        <v>165.9</v>
      </c>
      <c r="Q6928" s="15" t="n">
        <f aca="false">J6928*INDEX(dProdutos!$F$2:$F$47,MATCH(E6928,dProdutos!$A$2:$A$47,0))</f>
        <v>91.55</v>
      </c>
      <c r="R6928" s="15" t="n">
        <f aca="false">IF(I6928="Cancelado",0,P6928-Q6928)</f>
        <v>74.35</v>
      </c>
      <c r="S6928" s="17" t="str">
        <f aca="false">INDEX(dProdutos!$D$2:$D$47,MATCH(E6928,dProdutos!$A$2:$A$47,0))</f>
        <v>Moda Feminina</v>
      </c>
    </row>
    <row r="6929" customFormat="false" ht="15" hidden="false" customHeight="false" outlineLevel="0" collapsed="false">
      <c r="A6929" s="17" t="s">
        <v>5751</v>
      </c>
      <c r="B6929" s="17" t="n">
        <v>2</v>
      </c>
      <c r="C6929" s="21" t="n">
        <v>46121</v>
      </c>
      <c r="D6929" s="17" t="s">
        <v>751</v>
      </c>
      <c r="E6929" s="17" t="s">
        <v>177</v>
      </c>
      <c r="F6929" s="17" t="s">
        <v>1497</v>
      </c>
      <c r="G6929" s="17" t="s">
        <v>59</v>
      </c>
      <c r="H6929" s="17" t="s">
        <v>1537</v>
      </c>
      <c r="I6929" s="17" t="s">
        <v>1524</v>
      </c>
      <c r="J6929" s="17" t="n">
        <v>1</v>
      </c>
      <c r="K6929" s="15" t="n">
        <v>257.9</v>
      </c>
      <c r="L6929" s="22" t="n">
        <v>0.05</v>
      </c>
      <c r="M6929" s="15" t="n">
        <v>0</v>
      </c>
      <c r="N6929" s="15" t="n">
        <f aca="false">J6929*K6929</f>
        <v>257.9</v>
      </c>
      <c r="O6929" s="15" t="n">
        <f aca="false">N6929*L6929</f>
        <v>12.895</v>
      </c>
      <c r="P6929" s="15" t="n">
        <f aca="false">N6929-O6929</f>
        <v>245.005</v>
      </c>
      <c r="Q6929" s="15" t="n">
        <f aca="false">J6929*INDEX(dProdutos!$F$2:$F$47,MATCH(E6929,dProdutos!$A$2:$A$47,0))</f>
        <v>138.23</v>
      </c>
      <c r="R6929" s="15" t="n">
        <f aca="false">IF(I6929="Cancelado",0,P6929-Q6929)</f>
        <v>106.775</v>
      </c>
      <c r="S6929" s="17" t="str">
        <f aca="false">INDEX(dProdutos!$D$2:$D$47,MATCH(E6929,dProdutos!$A$2:$A$47,0))</f>
        <v>Casa</v>
      </c>
    </row>
    <row r="6930" customFormat="false" ht="15" hidden="false" customHeight="false" outlineLevel="0" collapsed="false">
      <c r="A6930" s="17" t="s">
        <v>5752</v>
      </c>
      <c r="B6930" s="17" t="n">
        <v>1</v>
      </c>
      <c r="C6930" s="21" t="n">
        <v>46121</v>
      </c>
      <c r="D6930" s="17" t="s">
        <v>1096</v>
      </c>
      <c r="E6930" s="17" t="s">
        <v>174</v>
      </c>
      <c r="F6930" s="17" t="s">
        <v>1497</v>
      </c>
      <c r="G6930" s="17" t="s">
        <v>59</v>
      </c>
      <c r="H6930" s="17" t="s">
        <v>1537</v>
      </c>
      <c r="I6930" s="17" t="s">
        <v>1531</v>
      </c>
      <c r="J6930" s="17" t="n">
        <v>1</v>
      </c>
      <c r="K6930" s="15" t="n">
        <v>250.9</v>
      </c>
      <c r="L6930" s="22" t="n">
        <v>0.05</v>
      </c>
      <c r="M6930" s="15" t="n">
        <v>0</v>
      </c>
      <c r="N6930" s="15" t="n">
        <f aca="false">J6930*K6930</f>
        <v>250.9</v>
      </c>
      <c r="O6930" s="15" t="n">
        <f aca="false">N6930*L6930</f>
        <v>12.545</v>
      </c>
      <c r="P6930" s="15" t="n">
        <f aca="false">N6930-O6930</f>
        <v>238.355</v>
      </c>
      <c r="Q6930" s="15" t="n">
        <f aca="false">J6930*INDEX(dProdutos!$F$2:$F$47,MATCH(E6930,dProdutos!$A$2:$A$47,0))</f>
        <v>151.28</v>
      </c>
      <c r="R6930" s="15" t="n">
        <f aca="false">IF(I6930="Cancelado",0,P6930-Q6930)</f>
        <v>0</v>
      </c>
      <c r="S6930" s="17" t="str">
        <f aca="false">INDEX(dProdutos!$D$2:$D$47,MATCH(E6930,dProdutos!$A$2:$A$47,0))</f>
        <v>Casa</v>
      </c>
    </row>
    <row r="6931" customFormat="false" ht="15" hidden="false" customHeight="false" outlineLevel="0" collapsed="false">
      <c r="A6931" s="17" t="s">
        <v>5753</v>
      </c>
      <c r="B6931" s="17" t="n">
        <v>1</v>
      </c>
      <c r="C6931" s="21" t="n">
        <v>46121</v>
      </c>
      <c r="D6931" s="17" t="s">
        <v>224</v>
      </c>
      <c r="E6931" s="17" t="s">
        <v>95</v>
      </c>
      <c r="F6931" s="17" t="s">
        <v>1497</v>
      </c>
      <c r="G6931" s="17" t="s">
        <v>59</v>
      </c>
      <c r="H6931" s="17" t="s">
        <v>1523</v>
      </c>
      <c r="I6931" s="17" t="s">
        <v>1524</v>
      </c>
      <c r="J6931" s="17" t="n">
        <v>1</v>
      </c>
      <c r="K6931" s="15" t="n">
        <v>77.9</v>
      </c>
      <c r="L6931" s="22" t="n">
        <v>0.15</v>
      </c>
      <c r="M6931" s="15" t="n">
        <v>0</v>
      </c>
      <c r="N6931" s="15" t="n">
        <f aca="false">J6931*K6931</f>
        <v>77.9</v>
      </c>
      <c r="O6931" s="15" t="n">
        <f aca="false">N6931*L6931</f>
        <v>11.685</v>
      </c>
      <c r="P6931" s="15" t="n">
        <f aca="false">N6931-O6931</f>
        <v>66.215</v>
      </c>
      <c r="Q6931" s="15" t="n">
        <f aca="false">J6931*INDEX(dProdutos!$F$2:$F$47,MATCH(E6931,dProdutos!$A$2:$A$47,0))</f>
        <v>36.71</v>
      </c>
      <c r="R6931" s="15" t="n">
        <f aca="false">IF(I6931="Cancelado",0,P6931-Q6931)</f>
        <v>29.505</v>
      </c>
      <c r="S6931" s="17" t="str">
        <f aca="false">INDEX(dProdutos!$D$2:$D$47,MATCH(E6931,dProdutos!$A$2:$A$47,0))</f>
        <v>Moda Feminina</v>
      </c>
    </row>
    <row r="6932" customFormat="false" ht="15" hidden="false" customHeight="false" outlineLevel="0" collapsed="false">
      <c r="A6932" s="17" t="s">
        <v>5754</v>
      </c>
      <c r="B6932" s="17" t="n">
        <v>1</v>
      </c>
      <c r="C6932" s="21" t="n">
        <v>46121</v>
      </c>
      <c r="D6932" s="17" t="s">
        <v>1386</v>
      </c>
      <c r="E6932" s="17" t="s">
        <v>85</v>
      </c>
      <c r="F6932" s="17" t="s">
        <v>1501</v>
      </c>
      <c r="G6932" s="17" t="s">
        <v>59</v>
      </c>
      <c r="H6932" s="17" t="s">
        <v>1537</v>
      </c>
      <c r="I6932" s="17" t="s">
        <v>1524</v>
      </c>
      <c r="J6932" s="17" t="n">
        <v>1</v>
      </c>
      <c r="K6932" s="15" t="n">
        <v>165.9</v>
      </c>
      <c r="L6932" s="22" t="n">
        <v>0</v>
      </c>
      <c r="M6932" s="15" t="n">
        <v>13.51</v>
      </c>
      <c r="N6932" s="15" t="n">
        <f aca="false">J6932*K6932</f>
        <v>165.9</v>
      </c>
      <c r="O6932" s="15" t="n">
        <f aca="false">N6932*L6932</f>
        <v>0</v>
      </c>
      <c r="P6932" s="15" t="n">
        <f aca="false">N6932-O6932</f>
        <v>165.9</v>
      </c>
      <c r="Q6932" s="15" t="n">
        <f aca="false">J6932*INDEX(dProdutos!$F$2:$F$47,MATCH(E6932,dProdutos!$A$2:$A$47,0))</f>
        <v>91.55</v>
      </c>
      <c r="R6932" s="15" t="n">
        <f aca="false">IF(I6932="Cancelado",0,P6932-Q6932)</f>
        <v>74.35</v>
      </c>
      <c r="S6932" s="17" t="str">
        <f aca="false">INDEX(dProdutos!$D$2:$D$47,MATCH(E6932,dProdutos!$A$2:$A$47,0))</f>
        <v>Moda Feminina</v>
      </c>
    </row>
    <row r="6933" customFormat="false" ht="15" hidden="false" customHeight="false" outlineLevel="0" collapsed="false">
      <c r="A6933" s="17" t="s">
        <v>5755</v>
      </c>
      <c r="B6933" s="17" t="n">
        <v>1</v>
      </c>
      <c r="C6933" s="21" t="n">
        <v>46121</v>
      </c>
      <c r="D6933" s="17" t="s">
        <v>699</v>
      </c>
      <c r="E6933" s="17" t="s">
        <v>98</v>
      </c>
      <c r="F6933" s="17" t="s">
        <v>1490</v>
      </c>
      <c r="G6933" s="17" t="s">
        <v>62</v>
      </c>
      <c r="H6933" s="17" t="s">
        <v>1537</v>
      </c>
      <c r="I6933" s="17" t="s">
        <v>1524</v>
      </c>
      <c r="J6933" s="17" t="n">
        <v>1</v>
      </c>
      <c r="K6933" s="15" t="n">
        <v>108.9</v>
      </c>
      <c r="L6933" s="22" t="n">
        <v>0.1</v>
      </c>
      <c r="M6933" s="15" t="n">
        <v>19.49</v>
      </c>
      <c r="N6933" s="15" t="n">
        <f aca="false">J6933*K6933</f>
        <v>108.9</v>
      </c>
      <c r="O6933" s="15" t="n">
        <f aca="false">N6933*L6933</f>
        <v>10.89</v>
      </c>
      <c r="P6933" s="15" t="n">
        <f aca="false">N6933-O6933</f>
        <v>98.01</v>
      </c>
      <c r="Q6933" s="15" t="n">
        <f aca="false">J6933*INDEX(dProdutos!$F$2:$F$47,MATCH(E6933,dProdutos!$A$2:$A$47,0))</f>
        <v>42.52</v>
      </c>
      <c r="R6933" s="15" t="n">
        <f aca="false">IF(I6933="Cancelado",0,P6933-Q6933)</f>
        <v>55.49</v>
      </c>
      <c r="S6933" s="17" t="str">
        <f aca="false">INDEX(dProdutos!$D$2:$D$47,MATCH(E6933,dProdutos!$A$2:$A$47,0))</f>
        <v>Moda Feminina</v>
      </c>
    </row>
    <row r="6934" customFormat="false" ht="15" hidden="false" customHeight="false" outlineLevel="0" collapsed="false">
      <c r="A6934" s="17" t="s">
        <v>5756</v>
      </c>
      <c r="B6934" s="17" t="n">
        <v>1</v>
      </c>
      <c r="C6934" s="21" t="n">
        <v>46121</v>
      </c>
      <c r="D6934" s="17" t="s">
        <v>729</v>
      </c>
      <c r="E6934" s="17" t="s">
        <v>141</v>
      </c>
      <c r="F6934" s="17" t="s">
        <v>1499</v>
      </c>
      <c r="G6934" s="17" t="s">
        <v>59</v>
      </c>
      <c r="H6934" s="17" t="s">
        <v>1537</v>
      </c>
      <c r="I6934" s="17" t="s">
        <v>1524</v>
      </c>
      <c r="J6934" s="17" t="n">
        <v>1</v>
      </c>
      <c r="K6934" s="15" t="n">
        <v>131.9</v>
      </c>
      <c r="L6934" s="22" t="n">
        <v>0.15</v>
      </c>
      <c r="M6934" s="15" t="n">
        <v>0</v>
      </c>
      <c r="N6934" s="15" t="n">
        <f aca="false">J6934*K6934</f>
        <v>131.9</v>
      </c>
      <c r="O6934" s="15" t="n">
        <f aca="false">N6934*L6934</f>
        <v>19.785</v>
      </c>
      <c r="P6934" s="15" t="n">
        <f aca="false">N6934-O6934</f>
        <v>112.115</v>
      </c>
      <c r="Q6934" s="15" t="n">
        <f aca="false">J6934*INDEX(dProdutos!$F$2:$F$47,MATCH(E6934,dProdutos!$A$2:$A$47,0))</f>
        <v>81.66</v>
      </c>
      <c r="R6934" s="15" t="n">
        <f aca="false">IF(I6934="Cancelado",0,P6934-Q6934)</f>
        <v>30.455</v>
      </c>
      <c r="S6934" s="17" t="str">
        <f aca="false">INDEX(dProdutos!$D$2:$D$47,MATCH(E6934,dProdutos!$A$2:$A$47,0))</f>
        <v>Acessórios</v>
      </c>
    </row>
    <row r="6935" customFormat="false" ht="15" hidden="false" customHeight="false" outlineLevel="0" collapsed="false">
      <c r="A6935" s="17" t="s">
        <v>5756</v>
      </c>
      <c r="B6935" s="17" t="n">
        <v>2</v>
      </c>
      <c r="C6935" s="21" t="n">
        <v>46121</v>
      </c>
      <c r="D6935" s="17" t="s">
        <v>729</v>
      </c>
      <c r="E6935" s="17" t="s">
        <v>153</v>
      </c>
      <c r="F6935" s="17" t="s">
        <v>1499</v>
      </c>
      <c r="G6935" s="17" t="s">
        <v>59</v>
      </c>
      <c r="H6935" s="17" t="s">
        <v>1537</v>
      </c>
      <c r="I6935" s="17" t="s">
        <v>1524</v>
      </c>
      <c r="J6935" s="17" t="n">
        <v>1</v>
      </c>
      <c r="K6935" s="15" t="n">
        <v>165.9</v>
      </c>
      <c r="L6935" s="22" t="n">
        <v>0.1</v>
      </c>
      <c r="M6935" s="15" t="n">
        <v>0</v>
      </c>
      <c r="N6935" s="15" t="n">
        <f aca="false">J6935*K6935</f>
        <v>165.9</v>
      </c>
      <c r="O6935" s="15" t="n">
        <f aca="false">N6935*L6935</f>
        <v>16.59</v>
      </c>
      <c r="P6935" s="15" t="n">
        <f aca="false">N6935-O6935</f>
        <v>149.31</v>
      </c>
      <c r="Q6935" s="15" t="n">
        <f aca="false">J6935*INDEX(dProdutos!$F$2:$F$47,MATCH(E6935,dProdutos!$A$2:$A$47,0))</f>
        <v>67.28</v>
      </c>
      <c r="R6935" s="15" t="n">
        <f aca="false">IF(I6935="Cancelado",0,P6935-Q6935)</f>
        <v>82.03</v>
      </c>
      <c r="S6935" s="17" t="str">
        <f aca="false">INDEX(dProdutos!$D$2:$D$47,MATCH(E6935,dProdutos!$A$2:$A$47,0))</f>
        <v>Acessórios</v>
      </c>
    </row>
    <row r="6936" customFormat="false" ht="15" hidden="false" customHeight="false" outlineLevel="0" collapsed="false">
      <c r="A6936" s="17" t="s">
        <v>5756</v>
      </c>
      <c r="B6936" s="17" t="n">
        <v>3</v>
      </c>
      <c r="C6936" s="21" t="n">
        <v>46121</v>
      </c>
      <c r="D6936" s="17" t="s">
        <v>729</v>
      </c>
      <c r="E6936" s="17" t="s">
        <v>95</v>
      </c>
      <c r="F6936" s="17" t="s">
        <v>1499</v>
      </c>
      <c r="G6936" s="17" t="s">
        <v>59</v>
      </c>
      <c r="H6936" s="17" t="s">
        <v>1537</v>
      </c>
      <c r="I6936" s="17" t="s">
        <v>1524</v>
      </c>
      <c r="J6936" s="17" t="n">
        <v>2</v>
      </c>
      <c r="K6936" s="15" t="n">
        <v>77.9</v>
      </c>
      <c r="L6936" s="22" t="n">
        <v>0</v>
      </c>
      <c r="M6936" s="15" t="n">
        <v>0</v>
      </c>
      <c r="N6936" s="15" t="n">
        <f aca="false">J6936*K6936</f>
        <v>155.8</v>
      </c>
      <c r="O6936" s="15" t="n">
        <f aca="false">N6936*L6936</f>
        <v>0</v>
      </c>
      <c r="P6936" s="15" t="n">
        <f aca="false">N6936-O6936</f>
        <v>155.8</v>
      </c>
      <c r="Q6936" s="15" t="n">
        <f aca="false">J6936*INDEX(dProdutos!$F$2:$F$47,MATCH(E6936,dProdutos!$A$2:$A$47,0))</f>
        <v>73.42</v>
      </c>
      <c r="R6936" s="15" t="n">
        <f aca="false">IF(I6936="Cancelado",0,P6936-Q6936)</f>
        <v>82.38</v>
      </c>
      <c r="S6936" s="17" t="str">
        <f aca="false">INDEX(dProdutos!$D$2:$D$47,MATCH(E6936,dProdutos!$A$2:$A$47,0))</f>
        <v>Moda Feminina</v>
      </c>
    </row>
    <row r="6937" customFormat="false" ht="15" hidden="false" customHeight="false" outlineLevel="0" collapsed="false">
      <c r="A6937" s="17" t="s">
        <v>5757</v>
      </c>
      <c r="B6937" s="17" t="n">
        <v>1</v>
      </c>
      <c r="C6937" s="21" t="n">
        <v>46121</v>
      </c>
      <c r="D6937" s="17" t="s">
        <v>249</v>
      </c>
      <c r="E6937" s="17" t="s">
        <v>174</v>
      </c>
      <c r="F6937" s="17" t="s">
        <v>1501</v>
      </c>
      <c r="G6937" s="17" t="s">
        <v>59</v>
      </c>
      <c r="H6937" s="17" t="s">
        <v>1523</v>
      </c>
      <c r="I6937" s="17" t="s">
        <v>1524</v>
      </c>
      <c r="J6937" s="17" t="n">
        <v>1</v>
      </c>
      <c r="K6937" s="15" t="n">
        <v>250.9</v>
      </c>
      <c r="L6937" s="22" t="n">
        <v>0.1</v>
      </c>
      <c r="M6937" s="15" t="n">
        <v>18.26</v>
      </c>
      <c r="N6937" s="15" t="n">
        <f aca="false">J6937*K6937</f>
        <v>250.9</v>
      </c>
      <c r="O6937" s="15" t="n">
        <f aca="false">N6937*L6937</f>
        <v>25.09</v>
      </c>
      <c r="P6937" s="15" t="n">
        <f aca="false">N6937-O6937</f>
        <v>225.81</v>
      </c>
      <c r="Q6937" s="15" t="n">
        <f aca="false">J6937*INDEX(dProdutos!$F$2:$F$47,MATCH(E6937,dProdutos!$A$2:$A$47,0))</f>
        <v>151.28</v>
      </c>
      <c r="R6937" s="15" t="n">
        <f aca="false">IF(I6937="Cancelado",0,P6937-Q6937)</f>
        <v>74.53</v>
      </c>
      <c r="S6937" s="17" t="str">
        <f aca="false">INDEX(dProdutos!$D$2:$D$47,MATCH(E6937,dProdutos!$A$2:$A$47,0))</f>
        <v>Casa</v>
      </c>
    </row>
    <row r="6938" customFormat="false" ht="15" hidden="false" customHeight="false" outlineLevel="0" collapsed="false">
      <c r="A6938" s="17" t="s">
        <v>5758</v>
      </c>
      <c r="B6938" s="17" t="n">
        <v>1</v>
      </c>
      <c r="C6938" s="21" t="n">
        <v>46121</v>
      </c>
      <c r="D6938" s="17" t="s">
        <v>1060</v>
      </c>
      <c r="E6938" s="17" t="s">
        <v>156</v>
      </c>
      <c r="F6938" s="17" t="s">
        <v>1497</v>
      </c>
      <c r="G6938" s="17" t="s">
        <v>61</v>
      </c>
      <c r="H6938" s="17" t="s">
        <v>1540</v>
      </c>
      <c r="I6938" s="17" t="s">
        <v>1524</v>
      </c>
      <c r="J6938" s="17" t="n">
        <v>1</v>
      </c>
      <c r="K6938" s="15" t="n">
        <v>192.9</v>
      </c>
      <c r="L6938" s="22" t="n">
        <v>0</v>
      </c>
      <c r="M6938" s="15" t="n">
        <v>0</v>
      </c>
      <c r="N6938" s="15" t="n">
        <f aca="false">J6938*K6938</f>
        <v>192.9</v>
      </c>
      <c r="O6938" s="15" t="n">
        <f aca="false">N6938*L6938</f>
        <v>0</v>
      </c>
      <c r="P6938" s="15" t="n">
        <f aca="false">N6938-O6938</f>
        <v>192.9</v>
      </c>
      <c r="Q6938" s="15" t="n">
        <f aca="false">J6938*INDEX(dProdutos!$F$2:$F$47,MATCH(E6938,dProdutos!$A$2:$A$47,0))</f>
        <v>80.38</v>
      </c>
      <c r="R6938" s="15" t="n">
        <f aca="false">IF(I6938="Cancelado",0,P6938-Q6938)</f>
        <v>112.52</v>
      </c>
      <c r="S6938" s="17" t="str">
        <f aca="false">INDEX(dProdutos!$D$2:$D$47,MATCH(E6938,dProdutos!$A$2:$A$47,0))</f>
        <v>Acessórios</v>
      </c>
    </row>
    <row r="6939" customFormat="false" ht="15" hidden="false" customHeight="false" outlineLevel="0" collapsed="false">
      <c r="A6939" s="17" t="s">
        <v>5758</v>
      </c>
      <c r="B6939" s="17" t="n">
        <v>2</v>
      </c>
      <c r="C6939" s="21" t="n">
        <v>46121</v>
      </c>
      <c r="D6939" s="17" t="s">
        <v>1060</v>
      </c>
      <c r="E6939" s="17" t="s">
        <v>85</v>
      </c>
      <c r="F6939" s="17" t="s">
        <v>1497</v>
      </c>
      <c r="G6939" s="17" t="s">
        <v>61</v>
      </c>
      <c r="H6939" s="17" t="s">
        <v>1540</v>
      </c>
      <c r="I6939" s="17" t="s">
        <v>1524</v>
      </c>
      <c r="J6939" s="17" t="n">
        <v>1</v>
      </c>
      <c r="K6939" s="15" t="n">
        <v>165.9</v>
      </c>
      <c r="L6939" s="22" t="n">
        <v>0</v>
      </c>
      <c r="M6939" s="15" t="n">
        <v>0</v>
      </c>
      <c r="N6939" s="15" t="n">
        <f aca="false">J6939*K6939</f>
        <v>165.9</v>
      </c>
      <c r="O6939" s="15" t="n">
        <f aca="false">N6939*L6939</f>
        <v>0</v>
      </c>
      <c r="P6939" s="15" t="n">
        <f aca="false">N6939-O6939</f>
        <v>165.9</v>
      </c>
      <c r="Q6939" s="15" t="n">
        <f aca="false">J6939*INDEX(dProdutos!$F$2:$F$47,MATCH(E6939,dProdutos!$A$2:$A$47,0))</f>
        <v>91.55</v>
      </c>
      <c r="R6939" s="15" t="n">
        <f aca="false">IF(I6939="Cancelado",0,P6939-Q6939)</f>
        <v>74.35</v>
      </c>
      <c r="S6939" s="17" t="str">
        <f aca="false">INDEX(dProdutos!$D$2:$D$47,MATCH(E6939,dProdutos!$A$2:$A$47,0))</f>
        <v>Moda Feminina</v>
      </c>
    </row>
    <row r="6940" customFormat="false" ht="15" hidden="false" customHeight="false" outlineLevel="0" collapsed="false">
      <c r="A6940" s="17" t="s">
        <v>5758</v>
      </c>
      <c r="B6940" s="17" t="n">
        <v>3</v>
      </c>
      <c r="C6940" s="21" t="n">
        <v>46121</v>
      </c>
      <c r="D6940" s="17" t="s">
        <v>1060</v>
      </c>
      <c r="E6940" s="17" t="s">
        <v>138</v>
      </c>
      <c r="F6940" s="17" t="s">
        <v>1497</v>
      </c>
      <c r="G6940" s="17" t="s">
        <v>61</v>
      </c>
      <c r="H6940" s="17" t="s">
        <v>1540</v>
      </c>
      <c r="I6940" s="17" t="s">
        <v>1524</v>
      </c>
      <c r="J6940" s="17" t="n">
        <v>2</v>
      </c>
      <c r="K6940" s="15" t="n">
        <v>231.9</v>
      </c>
      <c r="L6940" s="22" t="n">
        <v>0</v>
      </c>
      <c r="M6940" s="15" t="n">
        <v>0</v>
      </c>
      <c r="N6940" s="15" t="n">
        <f aca="false">J6940*K6940</f>
        <v>463.8</v>
      </c>
      <c r="O6940" s="15" t="n">
        <f aca="false">N6940*L6940</f>
        <v>0</v>
      </c>
      <c r="P6940" s="15" t="n">
        <f aca="false">N6940-O6940</f>
        <v>463.8</v>
      </c>
      <c r="Q6940" s="15" t="n">
        <f aca="false">J6940*INDEX(dProdutos!$F$2:$F$47,MATCH(E6940,dProdutos!$A$2:$A$47,0))</f>
        <v>264.42</v>
      </c>
      <c r="R6940" s="15" t="n">
        <f aca="false">IF(I6940="Cancelado",0,P6940-Q6940)</f>
        <v>199.38</v>
      </c>
      <c r="S6940" s="17" t="str">
        <f aca="false">INDEX(dProdutos!$D$2:$D$47,MATCH(E6940,dProdutos!$A$2:$A$47,0))</f>
        <v>Calçados</v>
      </c>
    </row>
    <row r="6941" customFormat="false" ht="15" hidden="false" customHeight="false" outlineLevel="0" collapsed="false">
      <c r="A6941" s="17" t="s">
        <v>5759</v>
      </c>
      <c r="B6941" s="17" t="n">
        <v>1</v>
      </c>
      <c r="C6941" s="21" t="n">
        <v>46121</v>
      </c>
      <c r="D6941" s="17" t="s">
        <v>926</v>
      </c>
      <c r="E6941" s="17" t="s">
        <v>114</v>
      </c>
      <c r="F6941" s="17" t="s">
        <v>1501</v>
      </c>
      <c r="G6941" s="17" t="s">
        <v>63</v>
      </c>
      <c r="H6941" s="17" t="s">
        <v>1537</v>
      </c>
      <c r="I6941" s="17" t="s">
        <v>1524</v>
      </c>
      <c r="J6941" s="17" t="n">
        <v>1</v>
      </c>
      <c r="K6941" s="15" t="n">
        <v>202.9</v>
      </c>
      <c r="L6941" s="22" t="n">
        <v>0.1</v>
      </c>
      <c r="M6941" s="15" t="n">
        <v>0</v>
      </c>
      <c r="N6941" s="15" t="n">
        <f aca="false">J6941*K6941</f>
        <v>202.9</v>
      </c>
      <c r="O6941" s="15" t="n">
        <f aca="false">N6941*L6941</f>
        <v>20.29</v>
      </c>
      <c r="P6941" s="15" t="n">
        <f aca="false">N6941-O6941</f>
        <v>182.61</v>
      </c>
      <c r="Q6941" s="15" t="n">
        <f aca="false">J6941*INDEX(dProdutos!$F$2:$F$47,MATCH(E6941,dProdutos!$A$2:$A$47,0))</f>
        <v>110.39</v>
      </c>
      <c r="R6941" s="15" t="n">
        <f aca="false">IF(I6941="Cancelado",0,P6941-Q6941)</f>
        <v>72.22</v>
      </c>
      <c r="S6941" s="17" t="str">
        <f aca="false">INDEX(dProdutos!$D$2:$D$47,MATCH(E6941,dProdutos!$A$2:$A$47,0))</f>
        <v>Moda Masculina</v>
      </c>
    </row>
    <row r="6942" customFormat="false" ht="15" hidden="false" customHeight="false" outlineLevel="0" collapsed="false">
      <c r="A6942" s="17" t="s">
        <v>5759</v>
      </c>
      <c r="B6942" s="17" t="n">
        <v>2</v>
      </c>
      <c r="C6942" s="21" t="n">
        <v>46121</v>
      </c>
      <c r="D6942" s="17" t="s">
        <v>926</v>
      </c>
      <c r="E6942" s="17" t="s">
        <v>150</v>
      </c>
      <c r="F6942" s="17" t="s">
        <v>1501</v>
      </c>
      <c r="G6942" s="17" t="s">
        <v>63</v>
      </c>
      <c r="H6942" s="17" t="s">
        <v>1537</v>
      </c>
      <c r="I6942" s="17" t="s">
        <v>1524</v>
      </c>
      <c r="J6942" s="17" t="n">
        <v>1</v>
      </c>
      <c r="K6942" s="15" t="n">
        <v>71.9</v>
      </c>
      <c r="L6942" s="22" t="n">
        <v>0</v>
      </c>
      <c r="M6942" s="15" t="n">
        <v>0</v>
      </c>
      <c r="N6942" s="15" t="n">
        <f aca="false">J6942*K6942</f>
        <v>71.9</v>
      </c>
      <c r="O6942" s="15" t="n">
        <f aca="false">N6942*L6942</f>
        <v>0</v>
      </c>
      <c r="P6942" s="15" t="n">
        <f aca="false">N6942-O6942</f>
        <v>71.9</v>
      </c>
      <c r="Q6942" s="15" t="n">
        <f aca="false">J6942*INDEX(dProdutos!$F$2:$F$47,MATCH(E6942,dProdutos!$A$2:$A$47,0))</f>
        <v>27.38</v>
      </c>
      <c r="R6942" s="15" t="n">
        <f aca="false">IF(I6942="Cancelado",0,P6942-Q6942)</f>
        <v>44.52</v>
      </c>
      <c r="S6942" s="17" t="str">
        <f aca="false">INDEX(dProdutos!$D$2:$D$47,MATCH(E6942,dProdutos!$A$2:$A$47,0))</f>
        <v>Acessórios</v>
      </c>
    </row>
    <row r="6943" customFormat="false" ht="15" hidden="false" customHeight="false" outlineLevel="0" collapsed="false">
      <c r="A6943" s="17" t="s">
        <v>5760</v>
      </c>
      <c r="B6943" s="17" t="n">
        <v>1</v>
      </c>
      <c r="C6943" s="21" t="n">
        <v>46122</v>
      </c>
      <c r="D6943" s="17" t="s">
        <v>1474</v>
      </c>
      <c r="E6943" s="17" t="s">
        <v>105</v>
      </c>
      <c r="F6943" s="17" t="s">
        <v>1499</v>
      </c>
      <c r="G6943" s="17" t="s">
        <v>60</v>
      </c>
      <c r="H6943" s="17" t="s">
        <v>1537</v>
      </c>
      <c r="I6943" s="17" t="s">
        <v>1524</v>
      </c>
      <c r="J6943" s="17" t="n">
        <v>2</v>
      </c>
      <c r="K6943" s="15" t="n">
        <v>175.9</v>
      </c>
      <c r="L6943" s="22" t="n">
        <v>0</v>
      </c>
      <c r="M6943" s="15" t="n">
        <v>28.4</v>
      </c>
      <c r="N6943" s="15" t="n">
        <f aca="false">J6943*K6943</f>
        <v>351.8</v>
      </c>
      <c r="O6943" s="15" t="n">
        <f aca="false">N6943*L6943</f>
        <v>0</v>
      </c>
      <c r="P6943" s="15" t="n">
        <f aca="false">N6943-O6943</f>
        <v>351.8</v>
      </c>
      <c r="Q6943" s="15" t="n">
        <f aca="false">J6943*INDEX(dProdutos!$F$2:$F$47,MATCH(E6943,dProdutos!$A$2:$A$47,0))</f>
        <v>193.18</v>
      </c>
      <c r="R6943" s="15" t="n">
        <f aca="false">IF(I6943="Cancelado",0,P6943-Q6943)</f>
        <v>158.62</v>
      </c>
      <c r="S6943" s="17" t="str">
        <f aca="false">INDEX(dProdutos!$D$2:$D$47,MATCH(E6943,dProdutos!$A$2:$A$47,0))</f>
        <v>Moda Masculina</v>
      </c>
    </row>
    <row r="6944" customFormat="false" ht="15" hidden="false" customHeight="false" outlineLevel="0" collapsed="false">
      <c r="A6944" s="17" t="s">
        <v>5760</v>
      </c>
      <c r="B6944" s="17" t="n">
        <v>2</v>
      </c>
      <c r="C6944" s="21" t="n">
        <v>46122</v>
      </c>
      <c r="D6944" s="17" t="s">
        <v>1474</v>
      </c>
      <c r="E6944" s="17" t="s">
        <v>73</v>
      </c>
      <c r="F6944" s="17" t="s">
        <v>1499</v>
      </c>
      <c r="G6944" s="17" t="s">
        <v>60</v>
      </c>
      <c r="H6944" s="17" t="s">
        <v>1537</v>
      </c>
      <c r="I6944" s="17" t="s">
        <v>1524</v>
      </c>
      <c r="J6944" s="17" t="n">
        <v>1</v>
      </c>
      <c r="K6944" s="15" t="n">
        <v>179.9</v>
      </c>
      <c r="L6944" s="22" t="n">
        <v>0.15</v>
      </c>
      <c r="M6944" s="15" t="n">
        <v>0</v>
      </c>
      <c r="N6944" s="15" t="n">
        <f aca="false">J6944*K6944</f>
        <v>179.9</v>
      </c>
      <c r="O6944" s="15" t="n">
        <f aca="false">N6944*L6944</f>
        <v>26.985</v>
      </c>
      <c r="P6944" s="15" t="n">
        <f aca="false">N6944-O6944</f>
        <v>152.915</v>
      </c>
      <c r="Q6944" s="15" t="n">
        <f aca="false">J6944*INDEX(dProdutos!$F$2:$F$47,MATCH(E6944,dProdutos!$A$2:$A$47,0))</f>
        <v>69.44</v>
      </c>
      <c r="R6944" s="15" t="n">
        <f aca="false">IF(I6944="Cancelado",0,P6944-Q6944)</f>
        <v>83.475</v>
      </c>
      <c r="S6944" s="17" t="str">
        <f aca="false">INDEX(dProdutos!$D$2:$D$47,MATCH(E6944,dProdutos!$A$2:$A$47,0))</f>
        <v>Moda Feminina</v>
      </c>
    </row>
    <row r="6945" customFormat="false" ht="15" hidden="false" customHeight="false" outlineLevel="0" collapsed="false">
      <c r="A6945" s="17" t="s">
        <v>5760</v>
      </c>
      <c r="B6945" s="17" t="n">
        <v>3</v>
      </c>
      <c r="C6945" s="21" t="n">
        <v>46122</v>
      </c>
      <c r="D6945" s="17" t="s">
        <v>1474</v>
      </c>
      <c r="E6945" s="17" t="s">
        <v>108</v>
      </c>
      <c r="F6945" s="17" t="s">
        <v>1499</v>
      </c>
      <c r="G6945" s="17" t="s">
        <v>60</v>
      </c>
      <c r="H6945" s="17" t="s">
        <v>1537</v>
      </c>
      <c r="I6945" s="17" t="s">
        <v>1524</v>
      </c>
      <c r="J6945" s="17" t="n">
        <v>2</v>
      </c>
      <c r="K6945" s="15" t="n">
        <v>265.9</v>
      </c>
      <c r="L6945" s="22" t="n">
        <v>0</v>
      </c>
      <c r="M6945" s="15" t="n">
        <v>0</v>
      </c>
      <c r="N6945" s="15" t="n">
        <f aca="false">J6945*K6945</f>
        <v>531.8</v>
      </c>
      <c r="O6945" s="15" t="n">
        <f aca="false">N6945*L6945</f>
        <v>0</v>
      </c>
      <c r="P6945" s="15" t="n">
        <f aca="false">N6945-O6945</f>
        <v>531.8</v>
      </c>
      <c r="Q6945" s="15" t="n">
        <f aca="false">J6945*INDEX(dProdutos!$F$2:$F$47,MATCH(E6945,dProdutos!$A$2:$A$47,0))</f>
        <v>311.24</v>
      </c>
      <c r="R6945" s="15" t="n">
        <f aca="false">IF(I6945="Cancelado",0,P6945-Q6945)</f>
        <v>220.56</v>
      </c>
      <c r="S6945" s="17" t="str">
        <f aca="false">INDEX(dProdutos!$D$2:$D$47,MATCH(E6945,dProdutos!$A$2:$A$47,0))</f>
        <v>Moda Masculina</v>
      </c>
    </row>
    <row r="6946" customFormat="false" ht="15" hidden="false" customHeight="false" outlineLevel="0" collapsed="false">
      <c r="A6946" s="17" t="s">
        <v>5761</v>
      </c>
      <c r="B6946" s="17" t="n">
        <v>1</v>
      </c>
      <c r="C6946" s="21" t="n">
        <v>46122</v>
      </c>
      <c r="D6946" s="17" t="s">
        <v>333</v>
      </c>
      <c r="E6946" s="17" t="s">
        <v>98</v>
      </c>
      <c r="F6946" s="17" t="s">
        <v>1499</v>
      </c>
      <c r="G6946" s="17" t="s">
        <v>64</v>
      </c>
      <c r="H6946" s="17" t="s">
        <v>1523</v>
      </c>
      <c r="I6946" s="17" t="s">
        <v>1524</v>
      </c>
      <c r="J6946" s="17" t="n">
        <v>1</v>
      </c>
      <c r="K6946" s="15" t="n">
        <v>108.9</v>
      </c>
      <c r="L6946" s="22" t="n">
        <v>0</v>
      </c>
      <c r="M6946" s="15" t="n">
        <v>0</v>
      </c>
      <c r="N6946" s="15" t="n">
        <f aca="false">J6946*K6946</f>
        <v>108.9</v>
      </c>
      <c r="O6946" s="15" t="n">
        <f aca="false">N6946*L6946</f>
        <v>0</v>
      </c>
      <c r="P6946" s="15" t="n">
        <f aca="false">N6946-O6946</f>
        <v>108.9</v>
      </c>
      <c r="Q6946" s="15" t="n">
        <f aca="false">J6946*INDEX(dProdutos!$F$2:$F$47,MATCH(E6946,dProdutos!$A$2:$A$47,0))</f>
        <v>42.52</v>
      </c>
      <c r="R6946" s="15" t="n">
        <f aca="false">IF(I6946="Cancelado",0,P6946-Q6946)</f>
        <v>66.38</v>
      </c>
      <c r="S6946" s="17" t="str">
        <f aca="false">INDEX(dProdutos!$D$2:$D$47,MATCH(E6946,dProdutos!$A$2:$A$47,0))</f>
        <v>Moda Feminina</v>
      </c>
    </row>
    <row r="6947" customFormat="false" ht="15" hidden="false" customHeight="false" outlineLevel="0" collapsed="false">
      <c r="A6947" s="17" t="s">
        <v>5762</v>
      </c>
      <c r="B6947" s="17" t="n">
        <v>1</v>
      </c>
      <c r="C6947" s="21" t="n">
        <v>46122</v>
      </c>
      <c r="D6947" s="17" t="s">
        <v>1438</v>
      </c>
      <c r="E6947" s="17" t="s">
        <v>174</v>
      </c>
      <c r="F6947" s="17" t="s">
        <v>1487</v>
      </c>
      <c r="G6947" s="17" t="s">
        <v>63</v>
      </c>
      <c r="H6947" s="17" t="s">
        <v>1523</v>
      </c>
      <c r="I6947" s="17" t="s">
        <v>1524</v>
      </c>
      <c r="J6947" s="17" t="n">
        <v>1</v>
      </c>
      <c r="K6947" s="15" t="n">
        <v>250.9</v>
      </c>
      <c r="L6947" s="22" t="n">
        <v>0</v>
      </c>
      <c r="M6947" s="15" t="n">
        <v>15.31</v>
      </c>
      <c r="N6947" s="15" t="n">
        <f aca="false">J6947*K6947</f>
        <v>250.9</v>
      </c>
      <c r="O6947" s="15" t="n">
        <f aca="false">N6947*L6947</f>
        <v>0</v>
      </c>
      <c r="P6947" s="15" t="n">
        <f aca="false">N6947-O6947</f>
        <v>250.9</v>
      </c>
      <c r="Q6947" s="15" t="n">
        <f aca="false">J6947*INDEX(dProdutos!$F$2:$F$47,MATCH(E6947,dProdutos!$A$2:$A$47,0))</f>
        <v>151.28</v>
      </c>
      <c r="R6947" s="15" t="n">
        <f aca="false">IF(I6947="Cancelado",0,P6947-Q6947)</f>
        <v>99.62</v>
      </c>
      <c r="S6947" s="17" t="str">
        <f aca="false">INDEX(dProdutos!$D$2:$D$47,MATCH(E6947,dProdutos!$A$2:$A$47,0))</f>
        <v>Casa</v>
      </c>
    </row>
    <row r="6948" customFormat="false" ht="15" hidden="false" customHeight="false" outlineLevel="0" collapsed="false">
      <c r="A6948" s="17" t="s">
        <v>5763</v>
      </c>
      <c r="B6948" s="17" t="n">
        <v>1</v>
      </c>
      <c r="C6948" s="21" t="n">
        <v>46122</v>
      </c>
      <c r="D6948" s="17" t="s">
        <v>1088</v>
      </c>
      <c r="E6948" s="17" t="s">
        <v>171</v>
      </c>
      <c r="F6948" s="17" t="s">
        <v>1497</v>
      </c>
      <c r="G6948" s="17" t="s">
        <v>62</v>
      </c>
      <c r="H6948" s="17" t="s">
        <v>1523</v>
      </c>
      <c r="I6948" s="17" t="s">
        <v>1524</v>
      </c>
      <c r="J6948" s="17" t="n">
        <v>2</v>
      </c>
      <c r="K6948" s="15" t="n">
        <v>246.9</v>
      </c>
      <c r="L6948" s="22" t="n">
        <v>0.15</v>
      </c>
      <c r="M6948" s="15" t="n">
        <v>20.12</v>
      </c>
      <c r="N6948" s="15" t="n">
        <f aca="false">J6948*K6948</f>
        <v>493.8</v>
      </c>
      <c r="O6948" s="15" t="n">
        <f aca="false">N6948*L6948</f>
        <v>74.07</v>
      </c>
      <c r="P6948" s="15" t="n">
        <f aca="false">N6948-O6948</f>
        <v>419.73</v>
      </c>
      <c r="Q6948" s="15" t="n">
        <f aca="false">J6948*INDEX(dProdutos!$F$2:$F$47,MATCH(E6948,dProdutos!$A$2:$A$47,0))</f>
        <v>207.22</v>
      </c>
      <c r="R6948" s="15" t="n">
        <f aca="false">IF(I6948="Cancelado",0,P6948-Q6948)</f>
        <v>212.51</v>
      </c>
      <c r="S6948" s="17" t="str">
        <f aca="false">INDEX(dProdutos!$D$2:$D$47,MATCH(E6948,dProdutos!$A$2:$A$47,0))</f>
        <v>Casa</v>
      </c>
    </row>
    <row r="6949" customFormat="false" ht="15" hidden="false" customHeight="false" outlineLevel="0" collapsed="false">
      <c r="A6949" s="17" t="s">
        <v>5764</v>
      </c>
      <c r="B6949" s="17" t="n">
        <v>1</v>
      </c>
      <c r="C6949" s="21" t="n">
        <v>46122</v>
      </c>
      <c r="D6949" s="17" t="s">
        <v>843</v>
      </c>
      <c r="E6949" s="17" t="s">
        <v>183</v>
      </c>
      <c r="F6949" s="17" t="s">
        <v>1495</v>
      </c>
      <c r="G6949" s="17" t="s">
        <v>62</v>
      </c>
      <c r="H6949" s="17" t="s">
        <v>1537</v>
      </c>
      <c r="I6949" s="17" t="s">
        <v>1524</v>
      </c>
      <c r="J6949" s="17" t="n">
        <v>1</v>
      </c>
      <c r="K6949" s="15" t="n">
        <v>121.9</v>
      </c>
      <c r="L6949" s="22" t="n">
        <v>0</v>
      </c>
      <c r="M6949" s="15" t="n">
        <v>13.79</v>
      </c>
      <c r="N6949" s="15" t="n">
        <f aca="false">J6949*K6949</f>
        <v>121.9</v>
      </c>
      <c r="O6949" s="15" t="n">
        <f aca="false">N6949*L6949</f>
        <v>0</v>
      </c>
      <c r="P6949" s="15" t="n">
        <f aca="false">N6949-O6949</f>
        <v>121.9</v>
      </c>
      <c r="Q6949" s="15" t="n">
        <f aca="false">J6949*INDEX(dProdutos!$F$2:$F$47,MATCH(E6949,dProdutos!$A$2:$A$47,0))</f>
        <v>52.76</v>
      </c>
      <c r="R6949" s="15" t="n">
        <f aca="false">IF(I6949="Cancelado",0,P6949-Q6949)</f>
        <v>69.14</v>
      </c>
      <c r="S6949" s="17" t="str">
        <f aca="false">INDEX(dProdutos!$D$2:$D$47,MATCH(E6949,dProdutos!$A$2:$A$47,0))</f>
        <v>Eletrônicos</v>
      </c>
    </row>
    <row r="6950" customFormat="false" ht="15" hidden="false" customHeight="false" outlineLevel="0" collapsed="false">
      <c r="A6950" s="17" t="s">
        <v>5765</v>
      </c>
      <c r="B6950" s="17" t="n">
        <v>1</v>
      </c>
      <c r="C6950" s="21" t="n">
        <v>46122</v>
      </c>
      <c r="D6950" s="17" t="s">
        <v>933</v>
      </c>
      <c r="E6950" s="17" t="s">
        <v>98</v>
      </c>
      <c r="F6950" s="17" t="s">
        <v>1490</v>
      </c>
      <c r="G6950" s="17" t="s">
        <v>62</v>
      </c>
      <c r="H6950" s="17" t="s">
        <v>1523</v>
      </c>
      <c r="I6950" s="17" t="s">
        <v>1524</v>
      </c>
      <c r="J6950" s="17" t="n">
        <v>1</v>
      </c>
      <c r="K6950" s="15" t="n">
        <v>108.9</v>
      </c>
      <c r="L6950" s="22" t="n">
        <v>0</v>
      </c>
      <c r="M6950" s="15" t="n">
        <v>0</v>
      </c>
      <c r="N6950" s="15" t="n">
        <f aca="false">J6950*K6950</f>
        <v>108.9</v>
      </c>
      <c r="O6950" s="15" t="n">
        <f aca="false">N6950*L6950</f>
        <v>0</v>
      </c>
      <c r="P6950" s="15" t="n">
        <f aca="false">N6950-O6950</f>
        <v>108.9</v>
      </c>
      <c r="Q6950" s="15" t="n">
        <f aca="false">J6950*INDEX(dProdutos!$F$2:$F$47,MATCH(E6950,dProdutos!$A$2:$A$47,0))</f>
        <v>42.52</v>
      </c>
      <c r="R6950" s="15" t="n">
        <f aca="false">IF(I6950="Cancelado",0,P6950-Q6950)</f>
        <v>66.38</v>
      </c>
      <c r="S6950" s="17" t="str">
        <f aca="false">INDEX(dProdutos!$D$2:$D$47,MATCH(E6950,dProdutos!$A$2:$A$47,0))</f>
        <v>Moda Feminina</v>
      </c>
    </row>
    <row r="6951" customFormat="false" ht="15" hidden="false" customHeight="false" outlineLevel="0" collapsed="false">
      <c r="A6951" s="17" t="s">
        <v>5766</v>
      </c>
      <c r="B6951" s="17" t="n">
        <v>1</v>
      </c>
      <c r="C6951" s="21" t="n">
        <v>46122</v>
      </c>
      <c r="D6951" s="17" t="s">
        <v>1120</v>
      </c>
      <c r="E6951" s="17" t="s">
        <v>102</v>
      </c>
      <c r="F6951" s="17" t="s">
        <v>1490</v>
      </c>
      <c r="G6951" s="17" t="s">
        <v>62</v>
      </c>
      <c r="H6951" s="17" t="s">
        <v>1537</v>
      </c>
      <c r="I6951" s="17" t="s">
        <v>1524</v>
      </c>
      <c r="J6951" s="17" t="n">
        <v>2</v>
      </c>
      <c r="K6951" s="15" t="n">
        <v>65.9</v>
      </c>
      <c r="L6951" s="22" t="n">
        <v>0</v>
      </c>
      <c r="M6951" s="15" t="n">
        <v>25.14</v>
      </c>
      <c r="N6951" s="15" t="n">
        <f aca="false">J6951*K6951</f>
        <v>131.8</v>
      </c>
      <c r="O6951" s="15" t="n">
        <f aca="false">N6951*L6951</f>
        <v>0</v>
      </c>
      <c r="P6951" s="15" t="n">
        <f aca="false">N6951-O6951</f>
        <v>131.8</v>
      </c>
      <c r="Q6951" s="15" t="n">
        <f aca="false">J6951*INDEX(dProdutos!$F$2:$F$47,MATCH(E6951,dProdutos!$A$2:$A$47,0))</f>
        <v>59.36</v>
      </c>
      <c r="R6951" s="15" t="n">
        <f aca="false">IF(I6951="Cancelado",0,P6951-Q6951)</f>
        <v>72.44</v>
      </c>
      <c r="S6951" s="17" t="str">
        <f aca="false">INDEX(dProdutos!$D$2:$D$47,MATCH(E6951,dProdutos!$A$2:$A$47,0))</f>
        <v>Moda Masculina</v>
      </c>
    </row>
    <row r="6952" customFormat="false" ht="15" hidden="false" customHeight="false" outlineLevel="0" collapsed="false">
      <c r="A6952" s="17" t="s">
        <v>5767</v>
      </c>
      <c r="B6952" s="17" t="n">
        <v>1</v>
      </c>
      <c r="C6952" s="21" t="n">
        <v>46122</v>
      </c>
      <c r="D6952" s="17" t="s">
        <v>819</v>
      </c>
      <c r="E6952" s="17" t="s">
        <v>135</v>
      </c>
      <c r="F6952" s="17" t="s">
        <v>1487</v>
      </c>
      <c r="G6952" s="17" t="s">
        <v>64</v>
      </c>
      <c r="H6952" s="17" t="s">
        <v>1537</v>
      </c>
      <c r="I6952" s="17" t="s">
        <v>1524</v>
      </c>
      <c r="J6952" s="17" t="n">
        <v>1</v>
      </c>
      <c r="K6952" s="15" t="n">
        <v>200.9</v>
      </c>
      <c r="L6952" s="22" t="n">
        <v>0</v>
      </c>
      <c r="M6952" s="15" t="n">
        <v>34.29</v>
      </c>
      <c r="N6952" s="15" t="n">
        <f aca="false">J6952*K6952</f>
        <v>200.9</v>
      </c>
      <c r="O6952" s="15" t="n">
        <f aca="false">N6952*L6952</f>
        <v>0</v>
      </c>
      <c r="P6952" s="15" t="n">
        <f aca="false">N6952-O6952</f>
        <v>200.9</v>
      </c>
      <c r="Q6952" s="15" t="n">
        <f aca="false">J6952*INDEX(dProdutos!$F$2:$F$47,MATCH(E6952,dProdutos!$A$2:$A$47,0))</f>
        <v>80.73</v>
      </c>
      <c r="R6952" s="15" t="n">
        <f aca="false">IF(I6952="Cancelado",0,P6952-Q6952)</f>
        <v>120.17</v>
      </c>
      <c r="S6952" s="17" t="str">
        <f aca="false">INDEX(dProdutos!$D$2:$D$47,MATCH(E6952,dProdutos!$A$2:$A$47,0))</f>
        <v>Calçados</v>
      </c>
    </row>
    <row r="6953" customFormat="false" ht="15" hidden="false" customHeight="false" outlineLevel="0" collapsed="false">
      <c r="A6953" s="17" t="s">
        <v>5767</v>
      </c>
      <c r="B6953" s="17" t="n">
        <v>2</v>
      </c>
      <c r="C6953" s="21" t="n">
        <v>46122</v>
      </c>
      <c r="D6953" s="17" t="s">
        <v>819</v>
      </c>
      <c r="E6953" s="17" t="s">
        <v>165</v>
      </c>
      <c r="F6953" s="17" t="s">
        <v>1487</v>
      </c>
      <c r="G6953" s="17" t="s">
        <v>64</v>
      </c>
      <c r="H6953" s="17" t="s">
        <v>1537</v>
      </c>
      <c r="I6953" s="17" t="s">
        <v>1524</v>
      </c>
      <c r="J6953" s="17" t="n">
        <v>2</v>
      </c>
      <c r="K6953" s="15" t="n">
        <v>231.9</v>
      </c>
      <c r="L6953" s="22" t="n">
        <v>0</v>
      </c>
      <c r="M6953" s="15" t="n">
        <v>0</v>
      </c>
      <c r="N6953" s="15" t="n">
        <f aca="false">J6953*K6953</f>
        <v>463.8</v>
      </c>
      <c r="O6953" s="15" t="n">
        <f aca="false">N6953*L6953</f>
        <v>0</v>
      </c>
      <c r="P6953" s="15" t="n">
        <f aca="false">N6953-O6953</f>
        <v>463.8</v>
      </c>
      <c r="Q6953" s="15" t="n">
        <f aca="false">J6953*INDEX(dProdutos!$F$2:$F$47,MATCH(E6953,dProdutos!$A$2:$A$47,0))</f>
        <v>281.66</v>
      </c>
      <c r="R6953" s="15" t="n">
        <f aca="false">IF(I6953="Cancelado",0,P6953-Q6953)</f>
        <v>182.14</v>
      </c>
      <c r="S6953" s="17" t="str">
        <f aca="false">INDEX(dProdutos!$D$2:$D$47,MATCH(E6953,dProdutos!$A$2:$A$47,0))</f>
        <v>Casa</v>
      </c>
    </row>
    <row r="6954" customFormat="false" ht="15" hidden="false" customHeight="false" outlineLevel="0" collapsed="false">
      <c r="A6954" s="17" t="s">
        <v>5768</v>
      </c>
      <c r="B6954" s="17" t="n">
        <v>1</v>
      </c>
      <c r="C6954" s="21" t="n">
        <v>46122</v>
      </c>
      <c r="D6954" s="17" t="s">
        <v>723</v>
      </c>
      <c r="E6954" s="17" t="s">
        <v>105</v>
      </c>
      <c r="F6954" s="17" t="s">
        <v>1493</v>
      </c>
      <c r="G6954" s="17" t="s">
        <v>61</v>
      </c>
      <c r="H6954" s="17" t="s">
        <v>1523</v>
      </c>
      <c r="I6954" s="17" t="s">
        <v>1524</v>
      </c>
      <c r="J6954" s="17" t="n">
        <v>1</v>
      </c>
      <c r="K6954" s="15" t="n">
        <v>175.9</v>
      </c>
      <c r="L6954" s="22" t="n">
        <v>0.2</v>
      </c>
      <c r="M6954" s="15" t="n">
        <v>0</v>
      </c>
      <c r="N6954" s="15" t="n">
        <f aca="false">J6954*K6954</f>
        <v>175.9</v>
      </c>
      <c r="O6954" s="15" t="n">
        <f aca="false">N6954*L6954</f>
        <v>35.18</v>
      </c>
      <c r="P6954" s="15" t="n">
        <f aca="false">N6954-O6954</f>
        <v>140.72</v>
      </c>
      <c r="Q6954" s="15" t="n">
        <f aca="false">J6954*INDEX(dProdutos!$F$2:$F$47,MATCH(E6954,dProdutos!$A$2:$A$47,0))</f>
        <v>96.59</v>
      </c>
      <c r="R6954" s="15" t="n">
        <f aca="false">IF(I6954="Cancelado",0,P6954-Q6954)</f>
        <v>44.13</v>
      </c>
      <c r="S6954" s="17" t="str">
        <f aca="false">INDEX(dProdutos!$D$2:$D$47,MATCH(E6954,dProdutos!$A$2:$A$47,0))</f>
        <v>Moda Masculina</v>
      </c>
    </row>
    <row r="6955" customFormat="false" ht="15" hidden="false" customHeight="false" outlineLevel="0" collapsed="false">
      <c r="A6955" s="17" t="s">
        <v>5769</v>
      </c>
      <c r="B6955" s="17" t="n">
        <v>1</v>
      </c>
      <c r="C6955" s="21" t="n">
        <v>46123</v>
      </c>
      <c r="D6955" s="17" t="s">
        <v>806</v>
      </c>
      <c r="E6955" s="17" t="s">
        <v>102</v>
      </c>
      <c r="F6955" s="17" t="s">
        <v>1487</v>
      </c>
      <c r="G6955" s="17" t="s">
        <v>59</v>
      </c>
      <c r="H6955" s="17" t="s">
        <v>1537</v>
      </c>
      <c r="I6955" s="17" t="s">
        <v>1524</v>
      </c>
      <c r="J6955" s="17" t="n">
        <v>1</v>
      </c>
      <c r="K6955" s="15" t="n">
        <v>65.9</v>
      </c>
      <c r="L6955" s="22" t="n">
        <v>0</v>
      </c>
      <c r="M6955" s="15" t="n">
        <v>15</v>
      </c>
      <c r="N6955" s="15" t="n">
        <f aca="false">J6955*K6955</f>
        <v>65.9</v>
      </c>
      <c r="O6955" s="15" t="n">
        <f aca="false">N6955*L6955</f>
        <v>0</v>
      </c>
      <c r="P6955" s="15" t="n">
        <f aca="false">N6955-O6955</f>
        <v>65.9</v>
      </c>
      <c r="Q6955" s="15" t="n">
        <f aca="false">J6955*INDEX(dProdutos!$F$2:$F$47,MATCH(E6955,dProdutos!$A$2:$A$47,0))</f>
        <v>29.68</v>
      </c>
      <c r="R6955" s="15" t="n">
        <f aca="false">IF(I6955="Cancelado",0,P6955-Q6955)</f>
        <v>36.22</v>
      </c>
      <c r="S6955" s="17" t="str">
        <f aca="false">INDEX(dProdutos!$D$2:$D$47,MATCH(E6955,dProdutos!$A$2:$A$47,0))</f>
        <v>Moda Masculina</v>
      </c>
    </row>
    <row r="6956" customFormat="false" ht="15" hidden="false" customHeight="false" outlineLevel="0" collapsed="false">
      <c r="A6956" s="17" t="s">
        <v>5769</v>
      </c>
      <c r="B6956" s="17" t="n">
        <v>2</v>
      </c>
      <c r="C6956" s="21" t="n">
        <v>46123</v>
      </c>
      <c r="D6956" s="17" t="s">
        <v>806</v>
      </c>
      <c r="E6956" s="17" t="s">
        <v>114</v>
      </c>
      <c r="F6956" s="17" t="s">
        <v>1487</v>
      </c>
      <c r="G6956" s="17" t="s">
        <v>59</v>
      </c>
      <c r="H6956" s="17" t="s">
        <v>1537</v>
      </c>
      <c r="I6956" s="17" t="s">
        <v>1524</v>
      </c>
      <c r="J6956" s="17" t="n">
        <v>1</v>
      </c>
      <c r="K6956" s="15" t="n">
        <v>202.9</v>
      </c>
      <c r="L6956" s="22" t="n">
        <v>0</v>
      </c>
      <c r="M6956" s="15" t="n">
        <v>0</v>
      </c>
      <c r="N6956" s="15" t="n">
        <f aca="false">J6956*K6956</f>
        <v>202.9</v>
      </c>
      <c r="O6956" s="15" t="n">
        <f aca="false">N6956*L6956</f>
        <v>0</v>
      </c>
      <c r="P6956" s="15" t="n">
        <f aca="false">N6956-O6956</f>
        <v>202.9</v>
      </c>
      <c r="Q6956" s="15" t="n">
        <f aca="false">J6956*INDEX(dProdutos!$F$2:$F$47,MATCH(E6956,dProdutos!$A$2:$A$47,0))</f>
        <v>110.39</v>
      </c>
      <c r="R6956" s="15" t="n">
        <f aca="false">IF(I6956="Cancelado",0,P6956-Q6956)</f>
        <v>92.51</v>
      </c>
      <c r="S6956" s="17" t="str">
        <f aca="false">INDEX(dProdutos!$D$2:$D$47,MATCH(E6956,dProdutos!$A$2:$A$47,0))</f>
        <v>Moda Masculina</v>
      </c>
    </row>
    <row r="6957" customFormat="false" ht="15" hidden="false" customHeight="false" outlineLevel="0" collapsed="false">
      <c r="A6957" s="17" t="s">
        <v>5770</v>
      </c>
      <c r="B6957" s="17" t="n">
        <v>1</v>
      </c>
      <c r="C6957" s="21" t="n">
        <v>46123</v>
      </c>
      <c r="D6957" s="17" t="s">
        <v>1347</v>
      </c>
      <c r="E6957" s="17" t="s">
        <v>135</v>
      </c>
      <c r="F6957" s="17" t="s">
        <v>1499</v>
      </c>
      <c r="G6957" s="17" t="s">
        <v>60</v>
      </c>
      <c r="H6957" s="17" t="s">
        <v>1527</v>
      </c>
      <c r="I6957" s="17" t="s">
        <v>1524</v>
      </c>
      <c r="J6957" s="17" t="n">
        <v>1</v>
      </c>
      <c r="K6957" s="15" t="n">
        <v>200.9</v>
      </c>
      <c r="L6957" s="22" t="n">
        <v>0</v>
      </c>
      <c r="M6957" s="15" t="n">
        <v>0</v>
      </c>
      <c r="N6957" s="15" t="n">
        <f aca="false">J6957*K6957</f>
        <v>200.9</v>
      </c>
      <c r="O6957" s="15" t="n">
        <f aca="false">N6957*L6957</f>
        <v>0</v>
      </c>
      <c r="P6957" s="15" t="n">
        <f aca="false">N6957-O6957</f>
        <v>200.9</v>
      </c>
      <c r="Q6957" s="15" t="n">
        <f aca="false">J6957*INDEX(dProdutos!$F$2:$F$47,MATCH(E6957,dProdutos!$A$2:$A$47,0))</f>
        <v>80.73</v>
      </c>
      <c r="R6957" s="15" t="n">
        <f aca="false">IF(I6957="Cancelado",0,P6957-Q6957)</f>
        <v>120.17</v>
      </c>
      <c r="S6957" s="17" t="str">
        <f aca="false">INDEX(dProdutos!$D$2:$D$47,MATCH(E6957,dProdutos!$A$2:$A$47,0))</f>
        <v>Calçados</v>
      </c>
    </row>
    <row r="6958" customFormat="false" ht="15" hidden="false" customHeight="false" outlineLevel="0" collapsed="false">
      <c r="A6958" s="17" t="s">
        <v>5770</v>
      </c>
      <c r="B6958" s="17" t="n">
        <v>2</v>
      </c>
      <c r="C6958" s="21" t="n">
        <v>46123</v>
      </c>
      <c r="D6958" s="17" t="s">
        <v>1347</v>
      </c>
      <c r="E6958" s="17" t="s">
        <v>123</v>
      </c>
      <c r="F6958" s="17" t="s">
        <v>1499</v>
      </c>
      <c r="G6958" s="17" t="s">
        <v>60</v>
      </c>
      <c r="H6958" s="17" t="s">
        <v>1527</v>
      </c>
      <c r="I6958" s="17" t="s">
        <v>1524</v>
      </c>
      <c r="J6958" s="17" t="n">
        <v>3</v>
      </c>
      <c r="K6958" s="15" t="n">
        <v>277.9</v>
      </c>
      <c r="L6958" s="22" t="n">
        <v>0.05</v>
      </c>
      <c r="M6958" s="15" t="n">
        <v>0</v>
      </c>
      <c r="N6958" s="15" t="n">
        <f aca="false">J6958*K6958</f>
        <v>833.7</v>
      </c>
      <c r="O6958" s="15" t="n">
        <f aca="false">N6958*L6958</f>
        <v>41.685</v>
      </c>
      <c r="P6958" s="15" t="n">
        <f aca="false">N6958-O6958</f>
        <v>792.015</v>
      </c>
      <c r="Q6958" s="15" t="n">
        <f aca="false">J6958*INDEX(dProdutos!$F$2:$F$47,MATCH(E6958,dProdutos!$A$2:$A$47,0))</f>
        <v>397.08</v>
      </c>
      <c r="R6958" s="15" t="n">
        <f aca="false">IF(I6958="Cancelado",0,P6958-Q6958)</f>
        <v>394.935</v>
      </c>
      <c r="S6958" s="17" t="str">
        <f aca="false">INDEX(dProdutos!$D$2:$D$47,MATCH(E6958,dProdutos!$A$2:$A$47,0))</f>
        <v>Calçados</v>
      </c>
    </row>
    <row r="6959" customFormat="false" ht="15" hidden="false" customHeight="false" outlineLevel="0" collapsed="false">
      <c r="A6959" s="17" t="s">
        <v>5770</v>
      </c>
      <c r="B6959" s="17" t="n">
        <v>3</v>
      </c>
      <c r="C6959" s="21" t="n">
        <v>46123</v>
      </c>
      <c r="D6959" s="17" t="s">
        <v>1347</v>
      </c>
      <c r="E6959" s="17" t="s">
        <v>195</v>
      </c>
      <c r="F6959" s="17" t="s">
        <v>1499</v>
      </c>
      <c r="G6959" s="17" t="s">
        <v>60</v>
      </c>
      <c r="H6959" s="17" t="s">
        <v>1527</v>
      </c>
      <c r="I6959" s="17" t="s">
        <v>1524</v>
      </c>
      <c r="J6959" s="17" t="n">
        <v>3</v>
      </c>
      <c r="K6959" s="15" t="n">
        <v>72.9</v>
      </c>
      <c r="L6959" s="22" t="n">
        <v>0</v>
      </c>
      <c r="M6959" s="15" t="n">
        <v>0</v>
      </c>
      <c r="N6959" s="15" t="n">
        <f aca="false">J6959*K6959</f>
        <v>218.7</v>
      </c>
      <c r="O6959" s="15" t="n">
        <f aca="false">N6959*L6959</f>
        <v>0</v>
      </c>
      <c r="P6959" s="15" t="n">
        <f aca="false">N6959-O6959</f>
        <v>218.7</v>
      </c>
      <c r="Q6959" s="15" t="n">
        <f aca="false">J6959*INDEX(dProdutos!$F$2:$F$47,MATCH(E6959,dProdutos!$A$2:$A$47,0))</f>
        <v>117.69</v>
      </c>
      <c r="R6959" s="15" t="n">
        <f aca="false">IF(I6959="Cancelado",0,P6959-Q6959)</f>
        <v>101.01</v>
      </c>
      <c r="S6959" s="17" t="str">
        <f aca="false">INDEX(dProdutos!$D$2:$D$47,MATCH(E6959,dProdutos!$A$2:$A$47,0))</f>
        <v>Eletrônicos</v>
      </c>
    </row>
    <row r="6960" customFormat="false" ht="15" hidden="false" customHeight="false" outlineLevel="0" collapsed="false">
      <c r="A6960" s="17" t="s">
        <v>5771</v>
      </c>
      <c r="B6960" s="17" t="n">
        <v>1</v>
      </c>
      <c r="C6960" s="21" t="n">
        <v>46123</v>
      </c>
      <c r="D6960" s="17" t="s">
        <v>1166</v>
      </c>
      <c r="E6960" s="17" t="s">
        <v>144</v>
      </c>
      <c r="F6960" s="17" t="s">
        <v>1501</v>
      </c>
      <c r="G6960" s="17" t="s">
        <v>61</v>
      </c>
      <c r="H6960" s="17" t="s">
        <v>1537</v>
      </c>
      <c r="I6960" s="17" t="s">
        <v>1524</v>
      </c>
      <c r="J6960" s="17" t="n">
        <v>1</v>
      </c>
      <c r="K6960" s="15" t="n">
        <v>260.9</v>
      </c>
      <c r="L6960" s="22" t="n">
        <v>0</v>
      </c>
      <c r="M6960" s="15" t="n">
        <v>0</v>
      </c>
      <c r="N6960" s="15" t="n">
        <f aca="false">J6960*K6960</f>
        <v>260.9</v>
      </c>
      <c r="O6960" s="15" t="n">
        <f aca="false">N6960*L6960</f>
        <v>0</v>
      </c>
      <c r="P6960" s="15" t="n">
        <f aca="false">N6960-O6960</f>
        <v>260.9</v>
      </c>
      <c r="Q6960" s="15" t="n">
        <f aca="false">J6960*INDEX(dProdutos!$F$2:$F$47,MATCH(E6960,dProdutos!$A$2:$A$47,0))</f>
        <v>99.86</v>
      </c>
      <c r="R6960" s="15" t="n">
        <f aca="false">IF(I6960="Cancelado",0,P6960-Q6960)</f>
        <v>161.04</v>
      </c>
      <c r="S6960" s="17" t="str">
        <f aca="false">INDEX(dProdutos!$D$2:$D$47,MATCH(E6960,dProdutos!$A$2:$A$47,0))</f>
        <v>Acessórios</v>
      </c>
    </row>
    <row r="6961" customFormat="false" ht="15" hidden="false" customHeight="false" outlineLevel="0" collapsed="false">
      <c r="A6961" s="17" t="s">
        <v>5772</v>
      </c>
      <c r="B6961" s="17" t="n">
        <v>1</v>
      </c>
      <c r="C6961" s="21" t="n">
        <v>46123</v>
      </c>
      <c r="D6961" s="17" t="s">
        <v>414</v>
      </c>
      <c r="E6961" s="17" t="s">
        <v>201</v>
      </c>
      <c r="F6961" s="17" t="s">
        <v>1503</v>
      </c>
      <c r="G6961" s="17" t="s">
        <v>62</v>
      </c>
      <c r="H6961" s="17" t="s">
        <v>1523</v>
      </c>
      <c r="I6961" s="17" t="s">
        <v>1524</v>
      </c>
      <c r="J6961" s="17" t="n">
        <v>1</v>
      </c>
      <c r="K6961" s="15" t="n">
        <v>236.9</v>
      </c>
      <c r="L6961" s="22" t="n">
        <v>0</v>
      </c>
      <c r="M6961" s="15" t="n">
        <v>0</v>
      </c>
      <c r="N6961" s="15" t="n">
        <f aca="false">J6961*K6961</f>
        <v>236.9</v>
      </c>
      <c r="O6961" s="15" t="n">
        <f aca="false">N6961*L6961</f>
        <v>0</v>
      </c>
      <c r="P6961" s="15" t="n">
        <f aca="false">N6961-O6961</f>
        <v>236.9</v>
      </c>
      <c r="Q6961" s="15" t="n">
        <f aca="false">J6961*INDEX(dProdutos!$F$2:$F$47,MATCH(E6961,dProdutos!$A$2:$A$47,0))</f>
        <v>96.23</v>
      </c>
      <c r="R6961" s="15" t="n">
        <f aca="false">IF(I6961="Cancelado",0,P6961-Q6961)</f>
        <v>140.67</v>
      </c>
      <c r="S6961" s="17" t="str">
        <f aca="false">INDEX(dProdutos!$D$2:$D$47,MATCH(E6961,dProdutos!$A$2:$A$47,0))</f>
        <v>Beleza</v>
      </c>
    </row>
    <row r="6962" customFormat="false" ht="15" hidden="false" customHeight="false" outlineLevel="0" collapsed="false">
      <c r="A6962" s="17" t="s">
        <v>5772</v>
      </c>
      <c r="B6962" s="17" t="n">
        <v>2</v>
      </c>
      <c r="C6962" s="21" t="n">
        <v>46123</v>
      </c>
      <c r="D6962" s="17" t="s">
        <v>414</v>
      </c>
      <c r="E6962" s="17" t="s">
        <v>144</v>
      </c>
      <c r="F6962" s="17" t="s">
        <v>1503</v>
      </c>
      <c r="G6962" s="17" t="s">
        <v>62</v>
      </c>
      <c r="H6962" s="17" t="s">
        <v>1523</v>
      </c>
      <c r="I6962" s="17" t="s">
        <v>1524</v>
      </c>
      <c r="J6962" s="17" t="n">
        <v>1</v>
      </c>
      <c r="K6962" s="15" t="n">
        <v>260.9</v>
      </c>
      <c r="L6962" s="22" t="n">
        <v>0</v>
      </c>
      <c r="M6962" s="15" t="n">
        <v>0</v>
      </c>
      <c r="N6962" s="15" t="n">
        <f aca="false">J6962*K6962</f>
        <v>260.9</v>
      </c>
      <c r="O6962" s="15" t="n">
        <f aca="false">N6962*L6962</f>
        <v>0</v>
      </c>
      <c r="P6962" s="15" t="n">
        <f aca="false">N6962-O6962</f>
        <v>260.9</v>
      </c>
      <c r="Q6962" s="15" t="n">
        <f aca="false">J6962*INDEX(dProdutos!$F$2:$F$47,MATCH(E6962,dProdutos!$A$2:$A$47,0))</f>
        <v>99.86</v>
      </c>
      <c r="R6962" s="15" t="n">
        <f aca="false">IF(I6962="Cancelado",0,P6962-Q6962)</f>
        <v>161.04</v>
      </c>
      <c r="S6962" s="17" t="str">
        <f aca="false">INDEX(dProdutos!$D$2:$D$47,MATCH(E6962,dProdutos!$A$2:$A$47,0))</f>
        <v>Acessórios</v>
      </c>
    </row>
    <row r="6963" customFormat="false" ht="15" hidden="false" customHeight="false" outlineLevel="0" collapsed="false">
      <c r="A6963" s="17" t="s">
        <v>5772</v>
      </c>
      <c r="B6963" s="17" t="n">
        <v>3</v>
      </c>
      <c r="C6963" s="21" t="n">
        <v>46123</v>
      </c>
      <c r="D6963" s="17" t="s">
        <v>414</v>
      </c>
      <c r="E6963" s="17" t="s">
        <v>168</v>
      </c>
      <c r="F6963" s="17" t="s">
        <v>1503</v>
      </c>
      <c r="G6963" s="17" t="s">
        <v>62</v>
      </c>
      <c r="H6963" s="17" t="s">
        <v>1523</v>
      </c>
      <c r="I6963" s="17" t="s">
        <v>1524</v>
      </c>
      <c r="J6963" s="17" t="n">
        <v>1</v>
      </c>
      <c r="K6963" s="15" t="n">
        <v>253.9</v>
      </c>
      <c r="L6963" s="22" t="n">
        <v>0</v>
      </c>
      <c r="M6963" s="15" t="n">
        <v>0</v>
      </c>
      <c r="N6963" s="15" t="n">
        <f aca="false">J6963*K6963</f>
        <v>253.9</v>
      </c>
      <c r="O6963" s="15" t="n">
        <f aca="false">N6963*L6963</f>
        <v>0</v>
      </c>
      <c r="P6963" s="15" t="n">
        <f aca="false">N6963-O6963</f>
        <v>253.9</v>
      </c>
      <c r="Q6963" s="15" t="n">
        <f aca="false">J6963*INDEX(dProdutos!$F$2:$F$47,MATCH(E6963,dProdutos!$A$2:$A$47,0))</f>
        <v>128.94</v>
      </c>
      <c r="R6963" s="15" t="n">
        <f aca="false">IF(I6963="Cancelado",0,P6963-Q6963)</f>
        <v>124.96</v>
      </c>
      <c r="S6963" s="17" t="str">
        <f aca="false">INDEX(dProdutos!$D$2:$D$47,MATCH(E6963,dProdutos!$A$2:$A$47,0))</f>
        <v>Casa</v>
      </c>
    </row>
    <row r="6964" customFormat="false" ht="15" hidden="false" customHeight="false" outlineLevel="0" collapsed="false">
      <c r="A6964" s="17" t="s">
        <v>5773</v>
      </c>
      <c r="B6964" s="17" t="n">
        <v>1</v>
      </c>
      <c r="C6964" s="21" t="n">
        <v>46123</v>
      </c>
      <c r="D6964" s="17" t="s">
        <v>376</v>
      </c>
      <c r="E6964" s="17" t="s">
        <v>177</v>
      </c>
      <c r="F6964" s="17" t="s">
        <v>1487</v>
      </c>
      <c r="G6964" s="17" t="s">
        <v>62</v>
      </c>
      <c r="H6964" s="17" t="s">
        <v>1527</v>
      </c>
      <c r="I6964" s="17" t="s">
        <v>1524</v>
      </c>
      <c r="J6964" s="17" t="n">
        <v>1</v>
      </c>
      <c r="K6964" s="15" t="n">
        <v>257.9</v>
      </c>
      <c r="L6964" s="22" t="n">
        <v>0.1</v>
      </c>
      <c r="M6964" s="15" t="n">
        <v>10.98</v>
      </c>
      <c r="N6964" s="15" t="n">
        <f aca="false">J6964*K6964</f>
        <v>257.9</v>
      </c>
      <c r="O6964" s="15" t="n">
        <f aca="false">N6964*L6964</f>
        <v>25.79</v>
      </c>
      <c r="P6964" s="15" t="n">
        <f aca="false">N6964-O6964</f>
        <v>232.11</v>
      </c>
      <c r="Q6964" s="15" t="n">
        <f aca="false">J6964*INDEX(dProdutos!$F$2:$F$47,MATCH(E6964,dProdutos!$A$2:$A$47,0))</f>
        <v>138.23</v>
      </c>
      <c r="R6964" s="15" t="n">
        <f aca="false">IF(I6964="Cancelado",0,P6964-Q6964)</f>
        <v>93.88</v>
      </c>
      <c r="S6964" s="17" t="str">
        <f aca="false">INDEX(dProdutos!$D$2:$D$47,MATCH(E6964,dProdutos!$A$2:$A$47,0))</f>
        <v>Casa</v>
      </c>
    </row>
    <row r="6965" customFormat="false" ht="15" hidden="false" customHeight="false" outlineLevel="0" collapsed="false">
      <c r="A6965" s="17" t="s">
        <v>5773</v>
      </c>
      <c r="B6965" s="17" t="n">
        <v>2</v>
      </c>
      <c r="C6965" s="21" t="n">
        <v>46123</v>
      </c>
      <c r="D6965" s="17" t="s">
        <v>376</v>
      </c>
      <c r="E6965" s="17" t="s">
        <v>156</v>
      </c>
      <c r="F6965" s="17" t="s">
        <v>1487</v>
      </c>
      <c r="G6965" s="17" t="s">
        <v>62</v>
      </c>
      <c r="H6965" s="17" t="s">
        <v>1527</v>
      </c>
      <c r="I6965" s="17" t="s">
        <v>1524</v>
      </c>
      <c r="J6965" s="17" t="n">
        <v>1</v>
      </c>
      <c r="K6965" s="15" t="n">
        <v>192.9</v>
      </c>
      <c r="L6965" s="22" t="n">
        <v>0</v>
      </c>
      <c r="M6965" s="15" t="n">
        <v>0</v>
      </c>
      <c r="N6965" s="15" t="n">
        <f aca="false">J6965*K6965</f>
        <v>192.9</v>
      </c>
      <c r="O6965" s="15" t="n">
        <f aca="false">N6965*L6965</f>
        <v>0</v>
      </c>
      <c r="P6965" s="15" t="n">
        <f aca="false">N6965-O6965</f>
        <v>192.9</v>
      </c>
      <c r="Q6965" s="15" t="n">
        <f aca="false">J6965*INDEX(dProdutos!$F$2:$F$47,MATCH(E6965,dProdutos!$A$2:$A$47,0))</f>
        <v>80.38</v>
      </c>
      <c r="R6965" s="15" t="n">
        <f aca="false">IF(I6965="Cancelado",0,P6965-Q6965)</f>
        <v>112.52</v>
      </c>
      <c r="S6965" s="17" t="str">
        <f aca="false">INDEX(dProdutos!$D$2:$D$47,MATCH(E6965,dProdutos!$A$2:$A$47,0))</f>
        <v>Acessórios</v>
      </c>
    </row>
    <row r="6966" customFormat="false" ht="15" hidden="false" customHeight="false" outlineLevel="0" collapsed="false">
      <c r="A6966" s="17" t="s">
        <v>5773</v>
      </c>
      <c r="B6966" s="17" t="n">
        <v>3</v>
      </c>
      <c r="C6966" s="21" t="n">
        <v>46123</v>
      </c>
      <c r="D6966" s="17" t="s">
        <v>376</v>
      </c>
      <c r="E6966" s="17" t="s">
        <v>95</v>
      </c>
      <c r="F6966" s="17" t="s">
        <v>1487</v>
      </c>
      <c r="G6966" s="17" t="s">
        <v>62</v>
      </c>
      <c r="H6966" s="17" t="s">
        <v>1527</v>
      </c>
      <c r="I6966" s="17" t="s">
        <v>1524</v>
      </c>
      <c r="J6966" s="17" t="n">
        <v>1</v>
      </c>
      <c r="K6966" s="15" t="n">
        <v>77.9</v>
      </c>
      <c r="L6966" s="22" t="n">
        <v>0</v>
      </c>
      <c r="M6966" s="15" t="n">
        <v>0</v>
      </c>
      <c r="N6966" s="15" t="n">
        <f aca="false">J6966*K6966</f>
        <v>77.9</v>
      </c>
      <c r="O6966" s="15" t="n">
        <f aca="false">N6966*L6966</f>
        <v>0</v>
      </c>
      <c r="P6966" s="15" t="n">
        <f aca="false">N6966-O6966</f>
        <v>77.9</v>
      </c>
      <c r="Q6966" s="15" t="n">
        <f aca="false">J6966*INDEX(dProdutos!$F$2:$F$47,MATCH(E6966,dProdutos!$A$2:$A$47,0))</f>
        <v>36.71</v>
      </c>
      <c r="R6966" s="15" t="n">
        <f aca="false">IF(I6966="Cancelado",0,P6966-Q6966)</f>
        <v>41.19</v>
      </c>
      <c r="S6966" s="17" t="str">
        <f aca="false">INDEX(dProdutos!$D$2:$D$47,MATCH(E6966,dProdutos!$A$2:$A$47,0))</f>
        <v>Moda Feminina</v>
      </c>
    </row>
    <row r="6967" customFormat="false" ht="15" hidden="false" customHeight="false" outlineLevel="0" collapsed="false">
      <c r="A6967" s="17" t="s">
        <v>5774</v>
      </c>
      <c r="B6967" s="17" t="n">
        <v>1</v>
      </c>
      <c r="C6967" s="21" t="n">
        <v>46123</v>
      </c>
      <c r="D6967" s="17" t="s">
        <v>1014</v>
      </c>
      <c r="E6967" s="17" t="s">
        <v>177</v>
      </c>
      <c r="F6967" s="17" t="s">
        <v>1497</v>
      </c>
      <c r="G6967" s="17" t="s">
        <v>59</v>
      </c>
      <c r="H6967" s="17" t="s">
        <v>1537</v>
      </c>
      <c r="I6967" s="17" t="s">
        <v>1524</v>
      </c>
      <c r="J6967" s="17" t="n">
        <v>1</v>
      </c>
      <c r="K6967" s="15" t="n">
        <v>257.9</v>
      </c>
      <c r="L6967" s="22" t="n">
        <v>0.05</v>
      </c>
      <c r="M6967" s="15" t="n">
        <v>24.72</v>
      </c>
      <c r="N6967" s="15" t="n">
        <f aca="false">J6967*K6967</f>
        <v>257.9</v>
      </c>
      <c r="O6967" s="15" t="n">
        <f aca="false">N6967*L6967</f>
        <v>12.895</v>
      </c>
      <c r="P6967" s="15" t="n">
        <f aca="false">N6967-O6967</f>
        <v>245.005</v>
      </c>
      <c r="Q6967" s="15" t="n">
        <f aca="false">J6967*INDEX(dProdutos!$F$2:$F$47,MATCH(E6967,dProdutos!$A$2:$A$47,0))</f>
        <v>138.23</v>
      </c>
      <c r="R6967" s="15" t="n">
        <f aca="false">IF(I6967="Cancelado",0,P6967-Q6967)</f>
        <v>106.775</v>
      </c>
      <c r="S6967" s="17" t="str">
        <f aca="false">INDEX(dProdutos!$D$2:$D$47,MATCH(E6967,dProdutos!$A$2:$A$47,0))</f>
        <v>Casa</v>
      </c>
    </row>
    <row r="6968" customFormat="false" ht="15" hidden="false" customHeight="false" outlineLevel="0" collapsed="false">
      <c r="A6968" s="17" t="s">
        <v>5774</v>
      </c>
      <c r="B6968" s="17" t="n">
        <v>2</v>
      </c>
      <c r="C6968" s="21" t="n">
        <v>46123</v>
      </c>
      <c r="D6968" s="17" t="s">
        <v>1014</v>
      </c>
      <c r="E6968" s="17" t="s">
        <v>171</v>
      </c>
      <c r="F6968" s="17" t="s">
        <v>1497</v>
      </c>
      <c r="G6968" s="17" t="s">
        <v>59</v>
      </c>
      <c r="H6968" s="17" t="s">
        <v>1537</v>
      </c>
      <c r="I6968" s="17" t="s">
        <v>1524</v>
      </c>
      <c r="J6968" s="17" t="n">
        <v>1</v>
      </c>
      <c r="K6968" s="15" t="n">
        <v>246.9</v>
      </c>
      <c r="L6968" s="22" t="n">
        <v>0</v>
      </c>
      <c r="M6968" s="15" t="n">
        <v>0</v>
      </c>
      <c r="N6968" s="15" t="n">
        <f aca="false">J6968*K6968</f>
        <v>246.9</v>
      </c>
      <c r="O6968" s="15" t="n">
        <f aca="false">N6968*L6968</f>
        <v>0</v>
      </c>
      <c r="P6968" s="15" t="n">
        <f aca="false">N6968-O6968</f>
        <v>246.9</v>
      </c>
      <c r="Q6968" s="15" t="n">
        <f aca="false">J6968*INDEX(dProdutos!$F$2:$F$47,MATCH(E6968,dProdutos!$A$2:$A$47,0))</f>
        <v>103.61</v>
      </c>
      <c r="R6968" s="15" t="n">
        <f aca="false">IF(I6968="Cancelado",0,P6968-Q6968)</f>
        <v>143.29</v>
      </c>
      <c r="S6968" s="17" t="str">
        <f aca="false">INDEX(dProdutos!$D$2:$D$47,MATCH(E6968,dProdutos!$A$2:$A$47,0))</f>
        <v>Casa</v>
      </c>
    </row>
    <row r="6969" customFormat="false" ht="15" hidden="false" customHeight="false" outlineLevel="0" collapsed="false">
      <c r="A6969" s="17" t="s">
        <v>5774</v>
      </c>
      <c r="B6969" s="17" t="n">
        <v>3</v>
      </c>
      <c r="C6969" s="21" t="n">
        <v>46123</v>
      </c>
      <c r="D6969" s="17" t="s">
        <v>1014</v>
      </c>
      <c r="E6969" s="17" t="s">
        <v>192</v>
      </c>
      <c r="F6969" s="17" t="s">
        <v>1497</v>
      </c>
      <c r="G6969" s="17" t="s">
        <v>59</v>
      </c>
      <c r="H6969" s="17" t="s">
        <v>1537</v>
      </c>
      <c r="I6969" s="17" t="s">
        <v>1524</v>
      </c>
      <c r="J6969" s="17" t="n">
        <v>1</v>
      </c>
      <c r="K6969" s="15" t="n">
        <v>245.9</v>
      </c>
      <c r="L6969" s="22" t="n">
        <v>0</v>
      </c>
      <c r="M6969" s="15" t="n">
        <v>0</v>
      </c>
      <c r="N6969" s="15" t="n">
        <f aca="false">J6969*K6969</f>
        <v>245.9</v>
      </c>
      <c r="O6969" s="15" t="n">
        <f aca="false">N6969*L6969</f>
        <v>0</v>
      </c>
      <c r="P6969" s="15" t="n">
        <f aca="false">N6969-O6969</f>
        <v>245.9</v>
      </c>
      <c r="Q6969" s="15" t="n">
        <f aca="false">J6969*INDEX(dProdutos!$F$2:$F$47,MATCH(E6969,dProdutos!$A$2:$A$47,0))</f>
        <v>107.78</v>
      </c>
      <c r="R6969" s="15" t="n">
        <f aca="false">IF(I6969="Cancelado",0,P6969-Q6969)</f>
        <v>138.12</v>
      </c>
      <c r="S6969" s="17" t="str">
        <f aca="false">INDEX(dProdutos!$D$2:$D$47,MATCH(E6969,dProdutos!$A$2:$A$47,0))</f>
        <v>Eletrônicos</v>
      </c>
    </row>
    <row r="6970" customFormat="false" ht="15" hidden="false" customHeight="false" outlineLevel="0" collapsed="false">
      <c r="A6970" s="17" t="s">
        <v>5775</v>
      </c>
      <c r="B6970" s="17" t="n">
        <v>1</v>
      </c>
      <c r="C6970" s="21" t="n">
        <v>46123</v>
      </c>
      <c r="D6970" s="17" t="s">
        <v>339</v>
      </c>
      <c r="E6970" s="17" t="s">
        <v>210</v>
      </c>
      <c r="F6970" s="17" t="s">
        <v>1493</v>
      </c>
      <c r="G6970" s="17" t="s">
        <v>60</v>
      </c>
      <c r="H6970" s="17" t="s">
        <v>1540</v>
      </c>
      <c r="I6970" s="17" t="s">
        <v>1524</v>
      </c>
      <c r="J6970" s="17" t="n">
        <v>1</v>
      </c>
      <c r="K6970" s="15" t="n">
        <v>245.9</v>
      </c>
      <c r="L6970" s="22" t="n">
        <v>0</v>
      </c>
      <c r="M6970" s="15" t="n">
        <v>0</v>
      </c>
      <c r="N6970" s="15" t="n">
        <f aca="false">J6970*K6970</f>
        <v>245.9</v>
      </c>
      <c r="O6970" s="15" t="n">
        <f aca="false">N6970*L6970</f>
        <v>0</v>
      </c>
      <c r="P6970" s="15" t="n">
        <f aca="false">N6970-O6970</f>
        <v>245.9</v>
      </c>
      <c r="Q6970" s="15" t="n">
        <f aca="false">J6970*INDEX(dProdutos!$F$2:$F$47,MATCH(E6970,dProdutos!$A$2:$A$47,0))</f>
        <v>150.63</v>
      </c>
      <c r="R6970" s="15" t="n">
        <f aca="false">IF(I6970="Cancelado",0,P6970-Q6970)</f>
        <v>95.27</v>
      </c>
      <c r="S6970" s="17" t="str">
        <f aca="false">INDEX(dProdutos!$D$2:$D$47,MATCH(E6970,dProdutos!$A$2:$A$47,0))</f>
        <v>Beleza</v>
      </c>
    </row>
    <row r="6971" customFormat="false" ht="15" hidden="false" customHeight="false" outlineLevel="0" collapsed="false">
      <c r="A6971" s="17" t="s">
        <v>5775</v>
      </c>
      <c r="B6971" s="17" t="n">
        <v>2</v>
      </c>
      <c r="C6971" s="21" t="n">
        <v>46123</v>
      </c>
      <c r="D6971" s="17" t="s">
        <v>339</v>
      </c>
      <c r="E6971" s="17" t="s">
        <v>132</v>
      </c>
      <c r="F6971" s="17" t="s">
        <v>1493</v>
      </c>
      <c r="G6971" s="17" t="s">
        <v>60</v>
      </c>
      <c r="H6971" s="17" t="s">
        <v>1540</v>
      </c>
      <c r="I6971" s="17" t="s">
        <v>1524</v>
      </c>
      <c r="J6971" s="17" t="n">
        <v>1</v>
      </c>
      <c r="K6971" s="15" t="n">
        <v>179.9</v>
      </c>
      <c r="L6971" s="22" t="n">
        <v>0</v>
      </c>
      <c r="M6971" s="15" t="n">
        <v>0</v>
      </c>
      <c r="N6971" s="15" t="n">
        <f aca="false">J6971*K6971</f>
        <v>179.9</v>
      </c>
      <c r="O6971" s="15" t="n">
        <f aca="false">N6971*L6971</f>
        <v>0</v>
      </c>
      <c r="P6971" s="15" t="n">
        <f aca="false">N6971-O6971</f>
        <v>179.9</v>
      </c>
      <c r="Q6971" s="15" t="n">
        <f aca="false">J6971*INDEX(dProdutos!$F$2:$F$47,MATCH(E6971,dProdutos!$A$2:$A$47,0))</f>
        <v>93.56</v>
      </c>
      <c r="R6971" s="15" t="n">
        <f aca="false">IF(I6971="Cancelado",0,P6971-Q6971)</f>
        <v>86.34</v>
      </c>
      <c r="S6971" s="17" t="str">
        <f aca="false">INDEX(dProdutos!$D$2:$D$47,MATCH(E6971,dProdutos!$A$2:$A$47,0))</f>
        <v>Calçados</v>
      </c>
    </row>
    <row r="6972" customFormat="false" ht="15" hidden="false" customHeight="false" outlineLevel="0" collapsed="false">
      <c r="A6972" s="17" t="s">
        <v>5776</v>
      </c>
      <c r="B6972" s="17" t="n">
        <v>1</v>
      </c>
      <c r="C6972" s="21" t="n">
        <v>46123</v>
      </c>
      <c r="D6972" s="17" t="s">
        <v>846</v>
      </c>
      <c r="E6972" s="17" t="s">
        <v>88</v>
      </c>
      <c r="F6972" s="17" t="s">
        <v>1501</v>
      </c>
      <c r="G6972" s="17" t="s">
        <v>62</v>
      </c>
      <c r="H6972" s="17" t="s">
        <v>1523</v>
      </c>
      <c r="I6972" s="17" t="s">
        <v>1524</v>
      </c>
      <c r="J6972" s="17" t="n">
        <v>1</v>
      </c>
      <c r="K6972" s="15" t="n">
        <v>170.9</v>
      </c>
      <c r="L6972" s="22" t="n">
        <v>0.05</v>
      </c>
      <c r="M6972" s="15" t="n">
        <v>32.04</v>
      </c>
      <c r="N6972" s="15" t="n">
        <f aca="false">J6972*K6972</f>
        <v>170.9</v>
      </c>
      <c r="O6972" s="15" t="n">
        <f aca="false">N6972*L6972</f>
        <v>8.545</v>
      </c>
      <c r="P6972" s="15" t="n">
        <f aca="false">N6972-O6972</f>
        <v>162.355</v>
      </c>
      <c r="Q6972" s="15" t="n">
        <f aca="false">J6972*INDEX(dProdutos!$F$2:$F$47,MATCH(E6972,dProdutos!$A$2:$A$47,0))</f>
        <v>98.14</v>
      </c>
      <c r="R6972" s="15" t="n">
        <f aca="false">IF(I6972="Cancelado",0,P6972-Q6972)</f>
        <v>64.215</v>
      </c>
      <c r="S6972" s="17" t="str">
        <f aca="false">INDEX(dProdutos!$D$2:$D$47,MATCH(E6972,dProdutos!$A$2:$A$47,0))</f>
        <v>Moda Feminina</v>
      </c>
    </row>
    <row r="6973" customFormat="false" ht="15" hidden="false" customHeight="false" outlineLevel="0" collapsed="false">
      <c r="A6973" s="17" t="s">
        <v>5776</v>
      </c>
      <c r="B6973" s="17" t="n">
        <v>2</v>
      </c>
      <c r="C6973" s="21" t="n">
        <v>46123</v>
      </c>
      <c r="D6973" s="17" t="s">
        <v>846</v>
      </c>
      <c r="E6973" s="17" t="s">
        <v>171</v>
      </c>
      <c r="F6973" s="17" t="s">
        <v>1501</v>
      </c>
      <c r="G6973" s="17" t="s">
        <v>62</v>
      </c>
      <c r="H6973" s="17" t="s">
        <v>1523</v>
      </c>
      <c r="I6973" s="17" t="s">
        <v>1524</v>
      </c>
      <c r="J6973" s="17" t="n">
        <v>1</v>
      </c>
      <c r="K6973" s="15" t="n">
        <v>246.9</v>
      </c>
      <c r="L6973" s="22" t="n">
        <v>0.1</v>
      </c>
      <c r="M6973" s="15" t="n">
        <v>0</v>
      </c>
      <c r="N6973" s="15" t="n">
        <f aca="false">J6973*K6973</f>
        <v>246.9</v>
      </c>
      <c r="O6973" s="15" t="n">
        <f aca="false">N6973*L6973</f>
        <v>24.69</v>
      </c>
      <c r="P6973" s="15" t="n">
        <f aca="false">N6973-O6973</f>
        <v>222.21</v>
      </c>
      <c r="Q6973" s="15" t="n">
        <f aca="false">J6973*INDEX(dProdutos!$F$2:$F$47,MATCH(E6973,dProdutos!$A$2:$A$47,0))</f>
        <v>103.61</v>
      </c>
      <c r="R6973" s="15" t="n">
        <f aca="false">IF(I6973="Cancelado",0,P6973-Q6973)</f>
        <v>118.6</v>
      </c>
      <c r="S6973" s="17" t="str">
        <f aca="false">INDEX(dProdutos!$D$2:$D$47,MATCH(E6973,dProdutos!$A$2:$A$47,0))</f>
        <v>Casa</v>
      </c>
    </row>
    <row r="6974" customFormat="false" ht="15" hidden="false" customHeight="false" outlineLevel="0" collapsed="false">
      <c r="A6974" s="17" t="s">
        <v>5777</v>
      </c>
      <c r="B6974" s="17" t="n">
        <v>1</v>
      </c>
      <c r="C6974" s="21" t="n">
        <v>46123</v>
      </c>
      <c r="D6974" s="17" t="s">
        <v>294</v>
      </c>
      <c r="E6974" s="17" t="s">
        <v>95</v>
      </c>
      <c r="F6974" s="17" t="s">
        <v>1503</v>
      </c>
      <c r="G6974" s="17" t="s">
        <v>62</v>
      </c>
      <c r="H6974" s="17" t="s">
        <v>1523</v>
      </c>
      <c r="I6974" s="17" t="s">
        <v>1524</v>
      </c>
      <c r="J6974" s="17" t="n">
        <v>2</v>
      </c>
      <c r="K6974" s="15" t="n">
        <v>77.9</v>
      </c>
      <c r="L6974" s="22" t="n">
        <v>0.1</v>
      </c>
      <c r="M6974" s="15" t="n">
        <v>19.04</v>
      </c>
      <c r="N6974" s="15" t="n">
        <f aca="false">J6974*K6974</f>
        <v>155.8</v>
      </c>
      <c r="O6974" s="15" t="n">
        <f aca="false">N6974*L6974</f>
        <v>15.58</v>
      </c>
      <c r="P6974" s="15" t="n">
        <f aca="false">N6974-O6974</f>
        <v>140.22</v>
      </c>
      <c r="Q6974" s="15" t="n">
        <f aca="false">J6974*INDEX(dProdutos!$F$2:$F$47,MATCH(E6974,dProdutos!$A$2:$A$47,0))</f>
        <v>73.42</v>
      </c>
      <c r="R6974" s="15" t="n">
        <f aca="false">IF(I6974="Cancelado",0,P6974-Q6974)</f>
        <v>66.8</v>
      </c>
      <c r="S6974" s="17" t="str">
        <f aca="false">INDEX(dProdutos!$D$2:$D$47,MATCH(E6974,dProdutos!$A$2:$A$47,0))</f>
        <v>Moda Feminina</v>
      </c>
    </row>
    <row r="6975" customFormat="false" ht="15" hidden="false" customHeight="false" outlineLevel="0" collapsed="false">
      <c r="A6975" s="17" t="s">
        <v>5777</v>
      </c>
      <c r="B6975" s="17" t="n">
        <v>2</v>
      </c>
      <c r="C6975" s="21" t="n">
        <v>46123</v>
      </c>
      <c r="D6975" s="17" t="s">
        <v>294</v>
      </c>
      <c r="E6975" s="17" t="s">
        <v>102</v>
      </c>
      <c r="F6975" s="17" t="s">
        <v>1503</v>
      </c>
      <c r="G6975" s="17" t="s">
        <v>62</v>
      </c>
      <c r="H6975" s="17" t="s">
        <v>1523</v>
      </c>
      <c r="I6975" s="17" t="s">
        <v>1524</v>
      </c>
      <c r="J6975" s="17" t="n">
        <v>1</v>
      </c>
      <c r="K6975" s="15" t="n">
        <v>65.9</v>
      </c>
      <c r="L6975" s="22" t="n">
        <v>0</v>
      </c>
      <c r="M6975" s="15" t="n">
        <v>0</v>
      </c>
      <c r="N6975" s="15" t="n">
        <f aca="false">J6975*K6975</f>
        <v>65.9</v>
      </c>
      <c r="O6975" s="15" t="n">
        <f aca="false">N6975*L6975</f>
        <v>0</v>
      </c>
      <c r="P6975" s="15" t="n">
        <f aca="false">N6975-O6975</f>
        <v>65.9</v>
      </c>
      <c r="Q6975" s="15" t="n">
        <f aca="false">J6975*INDEX(dProdutos!$F$2:$F$47,MATCH(E6975,dProdutos!$A$2:$A$47,0))</f>
        <v>29.68</v>
      </c>
      <c r="R6975" s="15" t="n">
        <f aca="false">IF(I6975="Cancelado",0,P6975-Q6975)</f>
        <v>36.22</v>
      </c>
      <c r="S6975" s="17" t="str">
        <f aca="false">INDEX(dProdutos!$D$2:$D$47,MATCH(E6975,dProdutos!$A$2:$A$47,0))</f>
        <v>Moda Masculina</v>
      </c>
    </row>
    <row r="6976" customFormat="false" ht="15" hidden="false" customHeight="false" outlineLevel="0" collapsed="false">
      <c r="A6976" s="17" t="s">
        <v>5778</v>
      </c>
      <c r="B6976" s="17" t="n">
        <v>1</v>
      </c>
      <c r="C6976" s="21" t="n">
        <v>46124</v>
      </c>
      <c r="D6976" s="17" t="s">
        <v>1164</v>
      </c>
      <c r="E6976" s="17" t="s">
        <v>174</v>
      </c>
      <c r="F6976" s="17" t="s">
        <v>1487</v>
      </c>
      <c r="G6976" s="17" t="s">
        <v>60</v>
      </c>
      <c r="H6976" s="17" t="s">
        <v>1537</v>
      </c>
      <c r="I6976" s="17" t="s">
        <v>1524</v>
      </c>
      <c r="J6976" s="17" t="n">
        <v>1</v>
      </c>
      <c r="K6976" s="15" t="n">
        <v>250.9</v>
      </c>
      <c r="L6976" s="22" t="n">
        <v>0</v>
      </c>
      <c r="M6976" s="15" t="n">
        <v>31.78</v>
      </c>
      <c r="N6976" s="15" t="n">
        <f aca="false">J6976*K6976</f>
        <v>250.9</v>
      </c>
      <c r="O6976" s="15" t="n">
        <f aca="false">N6976*L6976</f>
        <v>0</v>
      </c>
      <c r="P6976" s="15" t="n">
        <f aca="false">N6976-O6976</f>
        <v>250.9</v>
      </c>
      <c r="Q6976" s="15" t="n">
        <f aca="false">J6976*INDEX(dProdutos!$F$2:$F$47,MATCH(E6976,dProdutos!$A$2:$A$47,0))</f>
        <v>151.28</v>
      </c>
      <c r="R6976" s="15" t="n">
        <f aca="false">IF(I6976="Cancelado",0,P6976-Q6976)</f>
        <v>99.62</v>
      </c>
      <c r="S6976" s="17" t="str">
        <f aca="false">INDEX(dProdutos!$D$2:$D$47,MATCH(E6976,dProdutos!$A$2:$A$47,0))</f>
        <v>Casa</v>
      </c>
    </row>
    <row r="6977" customFormat="false" ht="15" hidden="false" customHeight="false" outlineLevel="0" collapsed="false">
      <c r="A6977" s="17" t="s">
        <v>5779</v>
      </c>
      <c r="B6977" s="17" t="n">
        <v>1</v>
      </c>
      <c r="C6977" s="21" t="n">
        <v>46124</v>
      </c>
      <c r="D6977" s="17" t="s">
        <v>1189</v>
      </c>
      <c r="E6977" s="17" t="s">
        <v>192</v>
      </c>
      <c r="F6977" s="17" t="s">
        <v>1490</v>
      </c>
      <c r="G6977" s="17" t="s">
        <v>64</v>
      </c>
      <c r="H6977" s="17" t="s">
        <v>1537</v>
      </c>
      <c r="I6977" s="17" t="s">
        <v>1524</v>
      </c>
      <c r="J6977" s="17" t="n">
        <v>1</v>
      </c>
      <c r="K6977" s="15" t="n">
        <v>245.9</v>
      </c>
      <c r="L6977" s="22" t="n">
        <v>0</v>
      </c>
      <c r="M6977" s="15" t="n">
        <v>23.03</v>
      </c>
      <c r="N6977" s="15" t="n">
        <f aca="false">J6977*K6977</f>
        <v>245.9</v>
      </c>
      <c r="O6977" s="15" t="n">
        <f aca="false">N6977*L6977</f>
        <v>0</v>
      </c>
      <c r="P6977" s="15" t="n">
        <f aca="false">N6977-O6977</f>
        <v>245.9</v>
      </c>
      <c r="Q6977" s="15" t="n">
        <f aca="false">J6977*INDEX(dProdutos!$F$2:$F$47,MATCH(E6977,dProdutos!$A$2:$A$47,0))</f>
        <v>107.78</v>
      </c>
      <c r="R6977" s="15" t="n">
        <f aca="false">IF(I6977="Cancelado",0,P6977-Q6977)</f>
        <v>138.12</v>
      </c>
      <c r="S6977" s="17" t="str">
        <f aca="false">INDEX(dProdutos!$D$2:$D$47,MATCH(E6977,dProdutos!$A$2:$A$47,0))</f>
        <v>Eletrônicos</v>
      </c>
    </row>
    <row r="6978" customFormat="false" ht="15" hidden="false" customHeight="false" outlineLevel="0" collapsed="false">
      <c r="A6978" s="17" t="s">
        <v>5780</v>
      </c>
      <c r="B6978" s="17" t="n">
        <v>1</v>
      </c>
      <c r="C6978" s="21" t="n">
        <v>46124</v>
      </c>
      <c r="D6978" s="17" t="s">
        <v>353</v>
      </c>
      <c r="E6978" s="17" t="s">
        <v>195</v>
      </c>
      <c r="F6978" s="17" t="s">
        <v>1497</v>
      </c>
      <c r="G6978" s="17" t="s">
        <v>61</v>
      </c>
      <c r="H6978" s="17" t="s">
        <v>1527</v>
      </c>
      <c r="I6978" s="17" t="s">
        <v>1524</v>
      </c>
      <c r="J6978" s="17" t="n">
        <v>1</v>
      </c>
      <c r="K6978" s="15" t="n">
        <v>72.9</v>
      </c>
      <c r="L6978" s="22" t="n">
        <v>0</v>
      </c>
      <c r="M6978" s="15" t="n">
        <v>0</v>
      </c>
      <c r="N6978" s="15" t="n">
        <f aca="false">J6978*K6978</f>
        <v>72.9</v>
      </c>
      <c r="O6978" s="15" t="n">
        <f aca="false">N6978*L6978</f>
        <v>0</v>
      </c>
      <c r="P6978" s="15" t="n">
        <f aca="false">N6978-O6978</f>
        <v>72.9</v>
      </c>
      <c r="Q6978" s="15" t="n">
        <f aca="false">J6978*INDEX(dProdutos!$F$2:$F$47,MATCH(E6978,dProdutos!$A$2:$A$47,0))</f>
        <v>39.23</v>
      </c>
      <c r="R6978" s="15" t="n">
        <f aca="false">IF(I6978="Cancelado",0,P6978-Q6978)</f>
        <v>33.67</v>
      </c>
      <c r="S6978" s="17" t="str">
        <f aca="false">INDEX(dProdutos!$D$2:$D$47,MATCH(E6978,dProdutos!$A$2:$A$47,0))</f>
        <v>Eletrônicos</v>
      </c>
    </row>
    <row r="6979" customFormat="false" ht="15" hidden="false" customHeight="false" outlineLevel="0" collapsed="false">
      <c r="A6979" s="17" t="s">
        <v>5781</v>
      </c>
      <c r="B6979" s="17" t="n">
        <v>1</v>
      </c>
      <c r="C6979" s="21" t="n">
        <v>46124</v>
      </c>
      <c r="D6979" s="17" t="s">
        <v>1040</v>
      </c>
      <c r="E6979" s="17" t="s">
        <v>141</v>
      </c>
      <c r="F6979" s="17" t="s">
        <v>1487</v>
      </c>
      <c r="G6979" s="17" t="s">
        <v>64</v>
      </c>
      <c r="H6979" s="17" t="s">
        <v>1537</v>
      </c>
      <c r="I6979" s="17" t="s">
        <v>1524</v>
      </c>
      <c r="J6979" s="17" t="n">
        <v>1</v>
      </c>
      <c r="K6979" s="15" t="n">
        <v>131.9</v>
      </c>
      <c r="L6979" s="22" t="n">
        <v>0</v>
      </c>
      <c r="M6979" s="15" t="n">
        <v>33.87</v>
      </c>
      <c r="N6979" s="15" t="n">
        <f aca="false">J6979*K6979</f>
        <v>131.9</v>
      </c>
      <c r="O6979" s="15" t="n">
        <f aca="false">N6979*L6979</f>
        <v>0</v>
      </c>
      <c r="P6979" s="15" t="n">
        <f aca="false">N6979-O6979</f>
        <v>131.9</v>
      </c>
      <c r="Q6979" s="15" t="n">
        <f aca="false">J6979*INDEX(dProdutos!$F$2:$F$47,MATCH(E6979,dProdutos!$A$2:$A$47,0))</f>
        <v>81.66</v>
      </c>
      <c r="R6979" s="15" t="n">
        <f aca="false">IF(I6979="Cancelado",0,P6979-Q6979)</f>
        <v>50.24</v>
      </c>
      <c r="S6979" s="17" t="str">
        <f aca="false">INDEX(dProdutos!$D$2:$D$47,MATCH(E6979,dProdutos!$A$2:$A$47,0))</f>
        <v>Acessórios</v>
      </c>
    </row>
    <row r="6980" customFormat="false" ht="15" hidden="false" customHeight="false" outlineLevel="0" collapsed="false">
      <c r="A6980" s="17" t="s">
        <v>5782</v>
      </c>
      <c r="B6980" s="17" t="n">
        <v>1</v>
      </c>
      <c r="C6980" s="21" t="n">
        <v>46124</v>
      </c>
      <c r="D6980" s="17" t="s">
        <v>781</v>
      </c>
      <c r="E6980" s="17" t="s">
        <v>132</v>
      </c>
      <c r="F6980" s="17" t="s">
        <v>1497</v>
      </c>
      <c r="G6980" s="17" t="s">
        <v>62</v>
      </c>
      <c r="H6980" s="17" t="s">
        <v>1527</v>
      </c>
      <c r="I6980" s="17" t="s">
        <v>1524</v>
      </c>
      <c r="J6980" s="17" t="n">
        <v>1</v>
      </c>
      <c r="K6980" s="15" t="n">
        <v>179.9</v>
      </c>
      <c r="L6980" s="22" t="n">
        <v>0.1</v>
      </c>
      <c r="M6980" s="15" t="n">
        <v>0</v>
      </c>
      <c r="N6980" s="15" t="n">
        <f aca="false">J6980*K6980</f>
        <v>179.9</v>
      </c>
      <c r="O6980" s="15" t="n">
        <f aca="false">N6980*L6980</f>
        <v>17.99</v>
      </c>
      <c r="P6980" s="15" t="n">
        <f aca="false">N6980-O6980</f>
        <v>161.91</v>
      </c>
      <c r="Q6980" s="15" t="n">
        <f aca="false">J6980*INDEX(dProdutos!$F$2:$F$47,MATCH(E6980,dProdutos!$A$2:$A$47,0))</f>
        <v>93.56</v>
      </c>
      <c r="R6980" s="15" t="n">
        <f aca="false">IF(I6980="Cancelado",0,P6980-Q6980)</f>
        <v>68.35</v>
      </c>
      <c r="S6980" s="17" t="str">
        <f aca="false">INDEX(dProdutos!$D$2:$D$47,MATCH(E6980,dProdutos!$A$2:$A$47,0))</f>
        <v>Calçados</v>
      </c>
    </row>
    <row r="6981" customFormat="false" ht="15" hidden="false" customHeight="false" outlineLevel="0" collapsed="false">
      <c r="A6981" s="17" t="s">
        <v>5782</v>
      </c>
      <c r="B6981" s="17" t="n">
        <v>2</v>
      </c>
      <c r="C6981" s="21" t="n">
        <v>46124</v>
      </c>
      <c r="D6981" s="17" t="s">
        <v>781</v>
      </c>
      <c r="E6981" s="17" t="s">
        <v>174</v>
      </c>
      <c r="F6981" s="17" t="s">
        <v>1497</v>
      </c>
      <c r="G6981" s="17" t="s">
        <v>62</v>
      </c>
      <c r="H6981" s="17" t="s">
        <v>1527</v>
      </c>
      <c r="I6981" s="17" t="s">
        <v>1524</v>
      </c>
      <c r="J6981" s="17" t="n">
        <v>1</v>
      </c>
      <c r="K6981" s="15" t="n">
        <v>250.9</v>
      </c>
      <c r="L6981" s="22" t="n">
        <v>0</v>
      </c>
      <c r="M6981" s="15" t="n">
        <v>0</v>
      </c>
      <c r="N6981" s="15" t="n">
        <f aca="false">J6981*K6981</f>
        <v>250.9</v>
      </c>
      <c r="O6981" s="15" t="n">
        <f aca="false">N6981*L6981</f>
        <v>0</v>
      </c>
      <c r="P6981" s="15" t="n">
        <f aca="false">N6981-O6981</f>
        <v>250.9</v>
      </c>
      <c r="Q6981" s="15" t="n">
        <f aca="false">J6981*INDEX(dProdutos!$F$2:$F$47,MATCH(E6981,dProdutos!$A$2:$A$47,0))</f>
        <v>151.28</v>
      </c>
      <c r="R6981" s="15" t="n">
        <f aca="false">IF(I6981="Cancelado",0,P6981-Q6981)</f>
        <v>99.62</v>
      </c>
      <c r="S6981" s="17" t="str">
        <f aca="false">INDEX(dProdutos!$D$2:$D$47,MATCH(E6981,dProdutos!$A$2:$A$47,0))</f>
        <v>Casa</v>
      </c>
    </row>
    <row r="6982" customFormat="false" ht="15" hidden="false" customHeight="false" outlineLevel="0" collapsed="false">
      <c r="A6982" s="17" t="s">
        <v>5782</v>
      </c>
      <c r="B6982" s="17" t="n">
        <v>3</v>
      </c>
      <c r="C6982" s="21" t="n">
        <v>46124</v>
      </c>
      <c r="D6982" s="17" t="s">
        <v>781</v>
      </c>
      <c r="E6982" s="17" t="s">
        <v>138</v>
      </c>
      <c r="F6982" s="17" t="s">
        <v>1497</v>
      </c>
      <c r="G6982" s="17" t="s">
        <v>62</v>
      </c>
      <c r="H6982" s="17" t="s">
        <v>1527</v>
      </c>
      <c r="I6982" s="17" t="s">
        <v>1524</v>
      </c>
      <c r="J6982" s="17" t="n">
        <v>1</v>
      </c>
      <c r="K6982" s="15" t="n">
        <v>231.9</v>
      </c>
      <c r="L6982" s="22" t="n">
        <v>0</v>
      </c>
      <c r="M6982" s="15" t="n">
        <v>0</v>
      </c>
      <c r="N6982" s="15" t="n">
        <f aca="false">J6982*K6982</f>
        <v>231.9</v>
      </c>
      <c r="O6982" s="15" t="n">
        <f aca="false">N6982*L6982</f>
        <v>0</v>
      </c>
      <c r="P6982" s="15" t="n">
        <f aca="false">N6982-O6982</f>
        <v>231.9</v>
      </c>
      <c r="Q6982" s="15" t="n">
        <f aca="false">J6982*INDEX(dProdutos!$F$2:$F$47,MATCH(E6982,dProdutos!$A$2:$A$47,0))</f>
        <v>132.21</v>
      </c>
      <c r="R6982" s="15" t="n">
        <f aca="false">IF(I6982="Cancelado",0,P6982-Q6982)</f>
        <v>99.69</v>
      </c>
      <c r="S6982" s="17" t="str">
        <f aca="false">INDEX(dProdutos!$D$2:$D$47,MATCH(E6982,dProdutos!$A$2:$A$47,0))</f>
        <v>Calçados</v>
      </c>
    </row>
    <row r="6983" customFormat="false" ht="15" hidden="false" customHeight="false" outlineLevel="0" collapsed="false">
      <c r="A6983" s="17" t="s">
        <v>5783</v>
      </c>
      <c r="B6983" s="17" t="n">
        <v>1</v>
      </c>
      <c r="C6983" s="21" t="n">
        <v>46124</v>
      </c>
      <c r="D6983" s="17" t="s">
        <v>1040</v>
      </c>
      <c r="E6983" s="17" t="s">
        <v>150</v>
      </c>
      <c r="F6983" s="17" t="s">
        <v>1499</v>
      </c>
      <c r="G6983" s="17" t="s">
        <v>59</v>
      </c>
      <c r="H6983" s="17" t="s">
        <v>1537</v>
      </c>
      <c r="I6983" s="17" t="s">
        <v>1524</v>
      </c>
      <c r="J6983" s="17" t="n">
        <v>1</v>
      </c>
      <c r="K6983" s="15" t="n">
        <v>71.9</v>
      </c>
      <c r="L6983" s="22" t="n">
        <v>0</v>
      </c>
      <c r="M6983" s="15" t="n">
        <v>15.75</v>
      </c>
      <c r="N6983" s="15" t="n">
        <f aca="false">J6983*K6983</f>
        <v>71.9</v>
      </c>
      <c r="O6983" s="15" t="n">
        <f aca="false">N6983*L6983</f>
        <v>0</v>
      </c>
      <c r="P6983" s="15" t="n">
        <f aca="false">N6983-O6983</f>
        <v>71.9</v>
      </c>
      <c r="Q6983" s="15" t="n">
        <f aca="false">J6983*INDEX(dProdutos!$F$2:$F$47,MATCH(E6983,dProdutos!$A$2:$A$47,0))</f>
        <v>27.38</v>
      </c>
      <c r="R6983" s="15" t="n">
        <f aca="false">IF(I6983="Cancelado",0,P6983-Q6983)</f>
        <v>44.52</v>
      </c>
      <c r="S6983" s="17" t="str">
        <f aca="false">INDEX(dProdutos!$D$2:$D$47,MATCH(E6983,dProdutos!$A$2:$A$47,0))</f>
        <v>Acessórios</v>
      </c>
    </row>
    <row r="6984" customFormat="false" ht="15" hidden="false" customHeight="false" outlineLevel="0" collapsed="false">
      <c r="A6984" s="17" t="s">
        <v>5783</v>
      </c>
      <c r="B6984" s="17" t="n">
        <v>2</v>
      </c>
      <c r="C6984" s="21" t="n">
        <v>46124</v>
      </c>
      <c r="D6984" s="17" t="s">
        <v>1040</v>
      </c>
      <c r="E6984" s="17" t="s">
        <v>73</v>
      </c>
      <c r="F6984" s="17" t="s">
        <v>1499</v>
      </c>
      <c r="G6984" s="17" t="s">
        <v>59</v>
      </c>
      <c r="H6984" s="17" t="s">
        <v>1537</v>
      </c>
      <c r="I6984" s="17" t="s">
        <v>1524</v>
      </c>
      <c r="J6984" s="17" t="n">
        <v>1</v>
      </c>
      <c r="K6984" s="15" t="n">
        <v>179.9</v>
      </c>
      <c r="L6984" s="22" t="n">
        <v>0.1</v>
      </c>
      <c r="M6984" s="15" t="n">
        <v>0</v>
      </c>
      <c r="N6984" s="15" t="n">
        <f aca="false">J6984*K6984</f>
        <v>179.9</v>
      </c>
      <c r="O6984" s="15" t="n">
        <f aca="false">N6984*L6984</f>
        <v>17.99</v>
      </c>
      <c r="P6984" s="15" t="n">
        <f aca="false">N6984-O6984</f>
        <v>161.91</v>
      </c>
      <c r="Q6984" s="15" t="n">
        <f aca="false">J6984*INDEX(dProdutos!$F$2:$F$47,MATCH(E6984,dProdutos!$A$2:$A$47,0))</f>
        <v>69.44</v>
      </c>
      <c r="R6984" s="15" t="n">
        <f aca="false">IF(I6984="Cancelado",0,P6984-Q6984)</f>
        <v>92.47</v>
      </c>
      <c r="S6984" s="17" t="str">
        <f aca="false">INDEX(dProdutos!$D$2:$D$47,MATCH(E6984,dProdutos!$A$2:$A$47,0))</f>
        <v>Moda Feminina</v>
      </c>
    </row>
    <row r="6985" customFormat="false" ht="15" hidden="false" customHeight="false" outlineLevel="0" collapsed="false">
      <c r="A6985" s="17" t="s">
        <v>5784</v>
      </c>
      <c r="B6985" s="17" t="n">
        <v>1</v>
      </c>
      <c r="C6985" s="21" t="n">
        <v>46124</v>
      </c>
      <c r="D6985" s="17" t="s">
        <v>1336</v>
      </c>
      <c r="E6985" s="17" t="s">
        <v>98</v>
      </c>
      <c r="F6985" s="17" t="s">
        <v>1495</v>
      </c>
      <c r="G6985" s="17" t="s">
        <v>59</v>
      </c>
      <c r="H6985" s="17" t="s">
        <v>1540</v>
      </c>
      <c r="I6985" s="17" t="s">
        <v>1524</v>
      </c>
      <c r="J6985" s="17" t="n">
        <v>1</v>
      </c>
      <c r="K6985" s="15" t="n">
        <v>108.9</v>
      </c>
      <c r="L6985" s="22" t="n">
        <v>0.1</v>
      </c>
      <c r="M6985" s="15" t="n">
        <v>18.13</v>
      </c>
      <c r="N6985" s="15" t="n">
        <f aca="false">J6985*K6985</f>
        <v>108.9</v>
      </c>
      <c r="O6985" s="15" t="n">
        <f aca="false">N6985*L6985</f>
        <v>10.89</v>
      </c>
      <c r="P6985" s="15" t="n">
        <f aca="false">N6985-O6985</f>
        <v>98.01</v>
      </c>
      <c r="Q6985" s="15" t="n">
        <f aca="false">J6985*INDEX(dProdutos!$F$2:$F$47,MATCH(E6985,dProdutos!$A$2:$A$47,0))</f>
        <v>42.52</v>
      </c>
      <c r="R6985" s="15" t="n">
        <f aca="false">IF(I6985="Cancelado",0,P6985-Q6985)</f>
        <v>55.49</v>
      </c>
      <c r="S6985" s="17" t="str">
        <f aca="false">INDEX(dProdutos!$D$2:$D$47,MATCH(E6985,dProdutos!$A$2:$A$47,0))</f>
        <v>Moda Feminina</v>
      </c>
    </row>
    <row r="6986" customFormat="false" ht="15" hidden="false" customHeight="false" outlineLevel="0" collapsed="false">
      <c r="A6986" s="17" t="s">
        <v>5785</v>
      </c>
      <c r="B6986" s="17" t="n">
        <v>1</v>
      </c>
      <c r="C6986" s="21" t="n">
        <v>46124</v>
      </c>
      <c r="D6986" s="17" t="s">
        <v>809</v>
      </c>
      <c r="E6986" s="17" t="s">
        <v>98</v>
      </c>
      <c r="F6986" s="17" t="s">
        <v>1497</v>
      </c>
      <c r="G6986" s="17" t="s">
        <v>59</v>
      </c>
      <c r="H6986" s="17" t="s">
        <v>1523</v>
      </c>
      <c r="I6986" s="17" t="s">
        <v>1524</v>
      </c>
      <c r="J6986" s="17" t="n">
        <v>1</v>
      </c>
      <c r="K6986" s="15" t="n">
        <v>108.9</v>
      </c>
      <c r="L6986" s="22" t="n">
        <v>0.1</v>
      </c>
      <c r="M6986" s="15" t="n">
        <v>31.76</v>
      </c>
      <c r="N6986" s="15" t="n">
        <f aca="false">J6986*K6986</f>
        <v>108.9</v>
      </c>
      <c r="O6986" s="15" t="n">
        <f aca="false">N6986*L6986</f>
        <v>10.89</v>
      </c>
      <c r="P6986" s="15" t="n">
        <f aca="false">N6986-O6986</f>
        <v>98.01</v>
      </c>
      <c r="Q6986" s="15" t="n">
        <f aca="false">J6986*INDEX(dProdutos!$F$2:$F$47,MATCH(E6986,dProdutos!$A$2:$A$47,0))</f>
        <v>42.52</v>
      </c>
      <c r="R6986" s="15" t="n">
        <f aca="false">IF(I6986="Cancelado",0,P6986-Q6986)</f>
        <v>55.49</v>
      </c>
      <c r="S6986" s="17" t="str">
        <f aca="false">INDEX(dProdutos!$D$2:$D$47,MATCH(E6986,dProdutos!$A$2:$A$47,0))</f>
        <v>Moda Feminina</v>
      </c>
    </row>
    <row r="6987" customFormat="false" ht="15" hidden="false" customHeight="false" outlineLevel="0" collapsed="false">
      <c r="A6987" s="17" t="s">
        <v>5786</v>
      </c>
      <c r="B6987" s="17" t="n">
        <v>1</v>
      </c>
      <c r="C6987" s="21" t="n">
        <v>46125</v>
      </c>
      <c r="D6987" s="17" t="s">
        <v>1287</v>
      </c>
      <c r="E6987" s="17" t="s">
        <v>81</v>
      </c>
      <c r="F6987" s="17" t="s">
        <v>1499</v>
      </c>
      <c r="G6987" s="17" t="s">
        <v>59</v>
      </c>
      <c r="H6987" s="17" t="s">
        <v>1537</v>
      </c>
      <c r="I6987" s="17" t="s">
        <v>1524</v>
      </c>
      <c r="J6987" s="17" t="n">
        <v>1</v>
      </c>
      <c r="K6987" s="15" t="n">
        <v>64.9</v>
      </c>
      <c r="L6987" s="22" t="n">
        <v>0</v>
      </c>
      <c r="M6987" s="15" t="n">
        <v>0</v>
      </c>
      <c r="N6987" s="15" t="n">
        <f aca="false">J6987*K6987</f>
        <v>64.9</v>
      </c>
      <c r="O6987" s="15" t="n">
        <f aca="false">N6987*L6987</f>
        <v>0</v>
      </c>
      <c r="P6987" s="15" t="n">
        <f aca="false">N6987-O6987</f>
        <v>64.9</v>
      </c>
      <c r="Q6987" s="15" t="n">
        <f aca="false">J6987*INDEX(dProdutos!$F$2:$F$47,MATCH(E6987,dProdutos!$A$2:$A$47,0))</f>
        <v>26.12</v>
      </c>
      <c r="R6987" s="15" t="n">
        <f aca="false">IF(I6987="Cancelado",0,P6987-Q6987)</f>
        <v>38.78</v>
      </c>
      <c r="S6987" s="17" t="str">
        <f aca="false">INDEX(dProdutos!$D$2:$D$47,MATCH(E6987,dProdutos!$A$2:$A$47,0))</f>
        <v>Moda Feminina</v>
      </c>
    </row>
    <row r="6988" customFormat="false" ht="15" hidden="false" customHeight="false" outlineLevel="0" collapsed="false">
      <c r="A6988" s="17" t="s">
        <v>5786</v>
      </c>
      <c r="B6988" s="17" t="n">
        <v>2</v>
      </c>
      <c r="C6988" s="21" t="n">
        <v>46125</v>
      </c>
      <c r="D6988" s="17" t="s">
        <v>1287</v>
      </c>
      <c r="E6988" s="17" t="s">
        <v>135</v>
      </c>
      <c r="F6988" s="17" t="s">
        <v>1499</v>
      </c>
      <c r="G6988" s="17" t="s">
        <v>59</v>
      </c>
      <c r="H6988" s="17" t="s">
        <v>1537</v>
      </c>
      <c r="I6988" s="17" t="s">
        <v>1524</v>
      </c>
      <c r="J6988" s="17" t="n">
        <v>1</v>
      </c>
      <c r="K6988" s="15" t="n">
        <v>200.9</v>
      </c>
      <c r="L6988" s="22" t="n">
        <v>0</v>
      </c>
      <c r="M6988" s="15" t="n">
        <v>0</v>
      </c>
      <c r="N6988" s="15" t="n">
        <f aca="false">J6988*K6988</f>
        <v>200.9</v>
      </c>
      <c r="O6988" s="15" t="n">
        <f aca="false">N6988*L6988</f>
        <v>0</v>
      </c>
      <c r="P6988" s="15" t="n">
        <f aca="false">N6988-O6988</f>
        <v>200.9</v>
      </c>
      <c r="Q6988" s="15" t="n">
        <f aca="false">J6988*INDEX(dProdutos!$F$2:$F$47,MATCH(E6988,dProdutos!$A$2:$A$47,0))</f>
        <v>80.73</v>
      </c>
      <c r="R6988" s="15" t="n">
        <f aca="false">IF(I6988="Cancelado",0,P6988-Q6988)</f>
        <v>120.17</v>
      </c>
      <c r="S6988" s="17" t="str">
        <f aca="false">INDEX(dProdutos!$D$2:$D$47,MATCH(E6988,dProdutos!$A$2:$A$47,0))</f>
        <v>Calçados</v>
      </c>
    </row>
    <row r="6989" customFormat="false" ht="15" hidden="false" customHeight="false" outlineLevel="0" collapsed="false">
      <c r="A6989" s="17" t="s">
        <v>5787</v>
      </c>
      <c r="B6989" s="17" t="n">
        <v>1</v>
      </c>
      <c r="C6989" s="21" t="n">
        <v>46125</v>
      </c>
      <c r="D6989" s="17" t="s">
        <v>1330</v>
      </c>
      <c r="E6989" s="17" t="s">
        <v>141</v>
      </c>
      <c r="F6989" s="17" t="s">
        <v>1503</v>
      </c>
      <c r="G6989" s="17" t="s">
        <v>59</v>
      </c>
      <c r="H6989" s="17" t="s">
        <v>1537</v>
      </c>
      <c r="I6989" s="17" t="s">
        <v>1524</v>
      </c>
      <c r="J6989" s="17" t="n">
        <v>1</v>
      </c>
      <c r="K6989" s="15" t="n">
        <v>131.9</v>
      </c>
      <c r="L6989" s="22" t="n">
        <v>0</v>
      </c>
      <c r="M6989" s="15" t="n">
        <v>0</v>
      </c>
      <c r="N6989" s="15" t="n">
        <f aca="false">J6989*K6989</f>
        <v>131.9</v>
      </c>
      <c r="O6989" s="15" t="n">
        <f aca="false">N6989*L6989</f>
        <v>0</v>
      </c>
      <c r="P6989" s="15" t="n">
        <f aca="false">N6989-O6989</f>
        <v>131.9</v>
      </c>
      <c r="Q6989" s="15" t="n">
        <f aca="false">J6989*INDEX(dProdutos!$F$2:$F$47,MATCH(E6989,dProdutos!$A$2:$A$47,0))</f>
        <v>81.66</v>
      </c>
      <c r="R6989" s="15" t="n">
        <f aca="false">IF(I6989="Cancelado",0,P6989-Q6989)</f>
        <v>50.24</v>
      </c>
      <c r="S6989" s="17" t="str">
        <f aca="false">INDEX(dProdutos!$D$2:$D$47,MATCH(E6989,dProdutos!$A$2:$A$47,0))</f>
        <v>Acessórios</v>
      </c>
    </row>
    <row r="6990" customFormat="false" ht="15" hidden="false" customHeight="false" outlineLevel="0" collapsed="false">
      <c r="A6990" s="17" t="s">
        <v>5787</v>
      </c>
      <c r="B6990" s="17" t="n">
        <v>2</v>
      </c>
      <c r="C6990" s="21" t="n">
        <v>46125</v>
      </c>
      <c r="D6990" s="17" t="s">
        <v>1330</v>
      </c>
      <c r="E6990" s="17" t="s">
        <v>77</v>
      </c>
      <c r="F6990" s="17" t="s">
        <v>1503</v>
      </c>
      <c r="G6990" s="17" t="s">
        <v>59</v>
      </c>
      <c r="H6990" s="17" t="s">
        <v>1537</v>
      </c>
      <c r="I6990" s="17" t="s">
        <v>1524</v>
      </c>
      <c r="J6990" s="17" t="n">
        <v>1</v>
      </c>
      <c r="K6990" s="15" t="n">
        <v>198.9</v>
      </c>
      <c r="L6990" s="22" t="n">
        <v>0.15</v>
      </c>
      <c r="M6990" s="15" t="n">
        <v>0</v>
      </c>
      <c r="N6990" s="15" t="n">
        <f aca="false">J6990*K6990</f>
        <v>198.9</v>
      </c>
      <c r="O6990" s="15" t="n">
        <f aca="false">N6990*L6990</f>
        <v>29.835</v>
      </c>
      <c r="P6990" s="15" t="n">
        <f aca="false">N6990-O6990</f>
        <v>169.065</v>
      </c>
      <c r="Q6990" s="15" t="n">
        <f aca="false">J6990*INDEX(dProdutos!$F$2:$F$47,MATCH(E6990,dProdutos!$A$2:$A$47,0))</f>
        <v>107.88</v>
      </c>
      <c r="R6990" s="15" t="n">
        <f aca="false">IF(I6990="Cancelado",0,P6990-Q6990)</f>
        <v>61.185</v>
      </c>
      <c r="S6990" s="17" t="str">
        <f aca="false">INDEX(dProdutos!$D$2:$D$47,MATCH(E6990,dProdutos!$A$2:$A$47,0))</f>
        <v>Moda Feminina</v>
      </c>
    </row>
    <row r="6991" customFormat="false" ht="15" hidden="false" customHeight="false" outlineLevel="0" collapsed="false">
      <c r="A6991" s="17" t="s">
        <v>5788</v>
      </c>
      <c r="B6991" s="17" t="n">
        <v>1</v>
      </c>
      <c r="C6991" s="21" t="n">
        <v>46125</v>
      </c>
      <c r="D6991" s="17" t="s">
        <v>765</v>
      </c>
      <c r="E6991" s="17" t="s">
        <v>150</v>
      </c>
      <c r="F6991" s="17" t="s">
        <v>1503</v>
      </c>
      <c r="G6991" s="17" t="s">
        <v>59</v>
      </c>
      <c r="H6991" s="17" t="s">
        <v>1537</v>
      </c>
      <c r="I6991" s="17" t="s">
        <v>1541</v>
      </c>
      <c r="J6991" s="17" t="n">
        <v>3</v>
      </c>
      <c r="K6991" s="15" t="n">
        <v>71.9</v>
      </c>
      <c r="L6991" s="22" t="n">
        <v>0.2</v>
      </c>
      <c r="M6991" s="15" t="n">
        <v>0</v>
      </c>
      <c r="N6991" s="15" t="n">
        <f aca="false">J6991*K6991</f>
        <v>215.7</v>
      </c>
      <c r="O6991" s="15" t="n">
        <f aca="false">N6991*L6991</f>
        <v>43.14</v>
      </c>
      <c r="P6991" s="15" t="n">
        <f aca="false">N6991-O6991</f>
        <v>172.56</v>
      </c>
      <c r="Q6991" s="15" t="n">
        <f aca="false">J6991*INDEX(dProdutos!$F$2:$F$47,MATCH(E6991,dProdutos!$A$2:$A$47,0))</f>
        <v>82.14</v>
      </c>
      <c r="R6991" s="15" t="n">
        <f aca="false">IF(I6991="Cancelado",0,P6991-Q6991)</f>
        <v>90.42</v>
      </c>
      <c r="S6991" s="17" t="str">
        <f aca="false">INDEX(dProdutos!$D$2:$D$47,MATCH(E6991,dProdutos!$A$2:$A$47,0))</f>
        <v>Acessórios</v>
      </c>
    </row>
    <row r="6992" customFormat="false" ht="15" hidden="false" customHeight="false" outlineLevel="0" collapsed="false">
      <c r="A6992" s="17" t="s">
        <v>5788</v>
      </c>
      <c r="B6992" s="17" t="n">
        <v>2</v>
      </c>
      <c r="C6992" s="21" t="n">
        <v>46125</v>
      </c>
      <c r="D6992" s="17" t="s">
        <v>765</v>
      </c>
      <c r="E6992" s="17" t="s">
        <v>135</v>
      </c>
      <c r="F6992" s="17" t="s">
        <v>1503</v>
      </c>
      <c r="G6992" s="17" t="s">
        <v>59</v>
      </c>
      <c r="H6992" s="17" t="s">
        <v>1537</v>
      </c>
      <c r="I6992" s="17" t="s">
        <v>1541</v>
      </c>
      <c r="J6992" s="17" t="n">
        <v>1</v>
      </c>
      <c r="K6992" s="15" t="n">
        <v>200.9</v>
      </c>
      <c r="L6992" s="22" t="n">
        <v>0.05</v>
      </c>
      <c r="M6992" s="15" t="n">
        <v>0</v>
      </c>
      <c r="N6992" s="15" t="n">
        <f aca="false">J6992*K6992</f>
        <v>200.9</v>
      </c>
      <c r="O6992" s="15" t="n">
        <f aca="false">N6992*L6992</f>
        <v>10.045</v>
      </c>
      <c r="P6992" s="15" t="n">
        <f aca="false">N6992-O6992</f>
        <v>190.855</v>
      </c>
      <c r="Q6992" s="15" t="n">
        <f aca="false">J6992*INDEX(dProdutos!$F$2:$F$47,MATCH(E6992,dProdutos!$A$2:$A$47,0))</f>
        <v>80.73</v>
      </c>
      <c r="R6992" s="15" t="n">
        <f aca="false">IF(I6992="Cancelado",0,P6992-Q6992)</f>
        <v>110.125</v>
      </c>
      <c r="S6992" s="17" t="str">
        <f aca="false">INDEX(dProdutos!$D$2:$D$47,MATCH(E6992,dProdutos!$A$2:$A$47,0))</f>
        <v>Calçados</v>
      </c>
    </row>
    <row r="6993" customFormat="false" ht="15" hidden="false" customHeight="false" outlineLevel="0" collapsed="false">
      <c r="A6993" s="17" t="s">
        <v>5789</v>
      </c>
      <c r="B6993" s="17" t="n">
        <v>1</v>
      </c>
      <c r="C6993" s="21" t="n">
        <v>46125</v>
      </c>
      <c r="D6993" s="17" t="s">
        <v>989</v>
      </c>
      <c r="E6993" s="17" t="s">
        <v>183</v>
      </c>
      <c r="F6993" s="17" t="s">
        <v>1501</v>
      </c>
      <c r="G6993" s="17" t="s">
        <v>62</v>
      </c>
      <c r="H6993" s="17" t="s">
        <v>1523</v>
      </c>
      <c r="I6993" s="17" t="s">
        <v>1524</v>
      </c>
      <c r="J6993" s="17" t="n">
        <v>1</v>
      </c>
      <c r="K6993" s="15" t="n">
        <v>121.9</v>
      </c>
      <c r="L6993" s="22" t="n">
        <v>0.2</v>
      </c>
      <c r="M6993" s="15" t="n">
        <v>0</v>
      </c>
      <c r="N6993" s="15" t="n">
        <f aca="false">J6993*K6993</f>
        <v>121.9</v>
      </c>
      <c r="O6993" s="15" t="n">
        <f aca="false">N6993*L6993</f>
        <v>24.38</v>
      </c>
      <c r="P6993" s="15" t="n">
        <f aca="false">N6993-O6993</f>
        <v>97.52</v>
      </c>
      <c r="Q6993" s="15" t="n">
        <f aca="false">J6993*INDEX(dProdutos!$F$2:$F$47,MATCH(E6993,dProdutos!$A$2:$A$47,0))</f>
        <v>52.76</v>
      </c>
      <c r="R6993" s="15" t="n">
        <f aca="false">IF(I6993="Cancelado",0,P6993-Q6993)</f>
        <v>44.76</v>
      </c>
      <c r="S6993" s="17" t="str">
        <f aca="false">INDEX(dProdutos!$D$2:$D$47,MATCH(E6993,dProdutos!$A$2:$A$47,0))</f>
        <v>Eletrônicos</v>
      </c>
    </row>
    <row r="6994" customFormat="false" ht="15" hidden="false" customHeight="false" outlineLevel="0" collapsed="false">
      <c r="A6994" s="17" t="s">
        <v>5789</v>
      </c>
      <c r="B6994" s="17" t="n">
        <v>2</v>
      </c>
      <c r="C6994" s="21" t="n">
        <v>46125</v>
      </c>
      <c r="D6994" s="17" t="s">
        <v>989</v>
      </c>
      <c r="E6994" s="17" t="s">
        <v>186</v>
      </c>
      <c r="F6994" s="17" t="s">
        <v>1501</v>
      </c>
      <c r="G6994" s="17" t="s">
        <v>62</v>
      </c>
      <c r="H6994" s="17" t="s">
        <v>1523</v>
      </c>
      <c r="I6994" s="17" t="s">
        <v>1524</v>
      </c>
      <c r="J6994" s="17" t="n">
        <v>1</v>
      </c>
      <c r="K6994" s="15" t="n">
        <v>120.9</v>
      </c>
      <c r="L6994" s="22" t="n">
        <v>0.15</v>
      </c>
      <c r="M6994" s="15" t="n">
        <v>0</v>
      </c>
      <c r="N6994" s="15" t="n">
        <f aca="false">J6994*K6994</f>
        <v>120.9</v>
      </c>
      <c r="O6994" s="15" t="n">
        <f aca="false">N6994*L6994</f>
        <v>18.135</v>
      </c>
      <c r="P6994" s="15" t="n">
        <f aca="false">N6994-O6994</f>
        <v>102.765</v>
      </c>
      <c r="Q6994" s="15" t="n">
        <f aca="false">J6994*INDEX(dProdutos!$F$2:$F$47,MATCH(E6994,dProdutos!$A$2:$A$47,0))</f>
        <v>72.21</v>
      </c>
      <c r="R6994" s="15" t="n">
        <f aca="false">IF(I6994="Cancelado",0,P6994-Q6994)</f>
        <v>30.555</v>
      </c>
      <c r="S6994" s="17" t="str">
        <f aca="false">INDEX(dProdutos!$D$2:$D$47,MATCH(E6994,dProdutos!$A$2:$A$47,0))</f>
        <v>Eletrônicos</v>
      </c>
    </row>
    <row r="6995" customFormat="false" ht="15" hidden="false" customHeight="false" outlineLevel="0" collapsed="false">
      <c r="A6995" s="17" t="s">
        <v>5789</v>
      </c>
      <c r="B6995" s="17" t="n">
        <v>3</v>
      </c>
      <c r="C6995" s="21" t="n">
        <v>46125</v>
      </c>
      <c r="D6995" s="17" t="s">
        <v>989</v>
      </c>
      <c r="E6995" s="17" t="s">
        <v>105</v>
      </c>
      <c r="F6995" s="17" t="s">
        <v>1501</v>
      </c>
      <c r="G6995" s="17" t="s">
        <v>62</v>
      </c>
      <c r="H6995" s="17" t="s">
        <v>1523</v>
      </c>
      <c r="I6995" s="17" t="s">
        <v>1524</v>
      </c>
      <c r="J6995" s="17" t="n">
        <v>1</v>
      </c>
      <c r="K6995" s="15" t="n">
        <v>175.9</v>
      </c>
      <c r="L6995" s="22" t="n">
        <v>0</v>
      </c>
      <c r="M6995" s="15" t="n">
        <v>0</v>
      </c>
      <c r="N6995" s="15" t="n">
        <f aca="false">J6995*K6995</f>
        <v>175.9</v>
      </c>
      <c r="O6995" s="15" t="n">
        <f aca="false">N6995*L6995</f>
        <v>0</v>
      </c>
      <c r="P6995" s="15" t="n">
        <f aca="false">N6995-O6995</f>
        <v>175.9</v>
      </c>
      <c r="Q6995" s="15" t="n">
        <f aca="false">J6995*INDEX(dProdutos!$F$2:$F$47,MATCH(E6995,dProdutos!$A$2:$A$47,0))</f>
        <v>96.59</v>
      </c>
      <c r="R6995" s="15" t="n">
        <f aca="false">IF(I6995="Cancelado",0,P6995-Q6995)</f>
        <v>79.31</v>
      </c>
      <c r="S6995" s="17" t="str">
        <f aca="false">INDEX(dProdutos!$D$2:$D$47,MATCH(E6995,dProdutos!$A$2:$A$47,0))</f>
        <v>Moda Masculina</v>
      </c>
    </row>
    <row r="6996" customFormat="false" ht="15" hidden="false" customHeight="false" outlineLevel="0" collapsed="false">
      <c r="A6996" s="17" t="s">
        <v>5790</v>
      </c>
      <c r="B6996" s="17" t="n">
        <v>1</v>
      </c>
      <c r="C6996" s="21" t="n">
        <v>46125</v>
      </c>
      <c r="D6996" s="17" t="s">
        <v>1085</v>
      </c>
      <c r="E6996" s="17" t="s">
        <v>73</v>
      </c>
      <c r="F6996" s="17" t="s">
        <v>1487</v>
      </c>
      <c r="G6996" s="17" t="s">
        <v>59</v>
      </c>
      <c r="H6996" s="17" t="s">
        <v>1537</v>
      </c>
      <c r="I6996" s="17" t="s">
        <v>1524</v>
      </c>
      <c r="J6996" s="17" t="n">
        <v>1</v>
      </c>
      <c r="K6996" s="15" t="n">
        <v>179.9</v>
      </c>
      <c r="L6996" s="22" t="n">
        <v>0</v>
      </c>
      <c r="M6996" s="15" t="n">
        <v>0</v>
      </c>
      <c r="N6996" s="15" t="n">
        <f aca="false">J6996*K6996</f>
        <v>179.9</v>
      </c>
      <c r="O6996" s="15" t="n">
        <f aca="false">N6996*L6996</f>
        <v>0</v>
      </c>
      <c r="P6996" s="15" t="n">
        <f aca="false">N6996-O6996</f>
        <v>179.9</v>
      </c>
      <c r="Q6996" s="15" t="n">
        <f aca="false">J6996*INDEX(dProdutos!$F$2:$F$47,MATCH(E6996,dProdutos!$A$2:$A$47,0))</f>
        <v>69.44</v>
      </c>
      <c r="R6996" s="15" t="n">
        <f aca="false">IF(I6996="Cancelado",0,P6996-Q6996)</f>
        <v>110.46</v>
      </c>
      <c r="S6996" s="17" t="str">
        <f aca="false">INDEX(dProdutos!$D$2:$D$47,MATCH(E6996,dProdutos!$A$2:$A$47,0))</f>
        <v>Moda Feminina</v>
      </c>
    </row>
    <row r="6997" customFormat="false" ht="15" hidden="false" customHeight="false" outlineLevel="0" collapsed="false">
      <c r="A6997" s="17" t="s">
        <v>5791</v>
      </c>
      <c r="B6997" s="17" t="n">
        <v>1</v>
      </c>
      <c r="C6997" s="21" t="n">
        <v>46125</v>
      </c>
      <c r="D6997" s="17" t="s">
        <v>1234</v>
      </c>
      <c r="E6997" s="17" t="s">
        <v>156</v>
      </c>
      <c r="F6997" s="17" t="s">
        <v>1499</v>
      </c>
      <c r="G6997" s="17" t="s">
        <v>62</v>
      </c>
      <c r="H6997" s="17" t="s">
        <v>1537</v>
      </c>
      <c r="I6997" s="17" t="s">
        <v>1524</v>
      </c>
      <c r="J6997" s="17" t="n">
        <v>1</v>
      </c>
      <c r="K6997" s="15" t="n">
        <v>192.9</v>
      </c>
      <c r="L6997" s="22" t="n">
        <v>0</v>
      </c>
      <c r="M6997" s="15" t="n">
        <v>0</v>
      </c>
      <c r="N6997" s="15" t="n">
        <f aca="false">J6997*K6997</f>
        <v>192.9</v>
      </c>
      <c r="O6997" s="15" t="n">
        <f aca="false">N6997*L6997</f>
        <v>0</v>
      </c>
      <c r="P6997" s="15" t="n">
        <f aca="false">N6997-O6997</f>
        <v>192.9</v>
      </c>
      <c r="Q6997" s="15" t="n">
        <f aca="false">J6997*INDEX(dProdutos!$F$2:$F$47,MATCH(E6997,dProdutos!$A$2:$A$47,0))</f>
        <v>80.38</v>
      </c>
      <c r="R6997" s="15" t="n">
        <f aca="false">IF(I6997="Cancelado",0,P6997-Q6997)</f>
        <v>112.52</v>
      </c>
      <c r="S6997" s="17" t="str">
        <f aca="false">INDEX(dProdutos!$D$2:$D$47,MATCH(E6997,dProdutos!$A$2:$A$47,0))</f>
        <v>Acessórios</v>
      </c>
    </row>
    <row r="6998" customFormat="false" ht="15" hidden="false" customHeight="false" outlineLevel="0" collapsed="false">
      <c r="A6998" s="17" t="s">
        <v>5791</v>
      </c>
      <c r="B6998" s="17" t="n">
        <v>2</v>
      </c>
      <c r="C6998" s="21" t="n">
        <v>46125</v>
      </c>
      <c r="D6998" s="17" t="s">
        <v>1234</v>
      </c>
      <c r="E6998" s="17" t="s">
        <v>98</v>
      </c>
      <c r="F6998" s="17" t="s">
        <v>1499</v>
      </c>
      <c r="G6998" s="17" t="s">
        <v>62</v>
      </c>
      <c r="H6998" s="17" t="s">
        <v>1537</v>
      </c>
      <c r="I6998" s="17" t="s">
        <v>1524</v>
      </c>
      <c r="J6998" s="17" t="n">
        <v>1</v>
      </c>
      <c r="K6998" s="15" t="n">
        <v>108.9</v>
      </c>
      <c r="L6998" s="22" t="n">
        <v>0</v>
      </c>
      <c r="M6998" s="15" t="n">
        <v>0</v>
      </c>
      <c r="N6998" s="15" t="n">
        <f aca="false">J6998*K6998</f>
        <v>108.9</v>
      </c>
      <c r="O6998" s="15" t="n">
        <f aca="false">N6998*L6998</f>
        <v>0</v>
      </c>
      <c r="P6998" s="15" t="n">
        <f aca="false">N6998-O6998</f>
        <v>108.9</v>
      </c>
      <c r="Q6998" s="15" t="n">
        <f aca="false">J6998*INDEX(dProdutos!$F$2:$F$47,MATCH(E6998,dProdutos!$A$2:$A$47,0))</f>
        <v>42.52</v>
      </c>
      <c r="R6998" s="15" t="n">
        <f aca="false">IF(I6998="Cancelado",0,P6998-Q6998)</f>
        <v>66.38</v>
      </c>
      <c r="S6998" s="17" t="str">
        <f aca="false">INDEX(dProdutos!$D$2:$D$47,MATCH(E6998,dProdutos!$A$2:$A$47,0))</f>
        <v>Moda Feminina</v>
      </c>
    </row>
    <row r="6999" customFormat="false" ht="15" hidden="false" customHeight="false" outlineLevel="0" collapsed="false">
      <c r="A6999" s="17" t="s">
        <v>5792</v>
      </c>
      <c r="B6999" s="17" t="n">
        <v>1</v>
      </c>
      <c r="C6999" s="21" t="n">
        <v>46125</v>
      </c>
      <c r="D6999" s="17" t="s">
        <v>482</v>
      </c>
      <c r="E6999" s="17" t="s">
        <v>180</v>
      </c>
      <c r="F6999" s="17" t="s">
        <v>1490</v>
      </c>
      <c r="G6999" s="17" t="s">
        <v>64</v>
      </c>
      <c r="H6999" s="17" t="s">
        <v>1537</v>
      </c>
      <c r="I6999" s="17" t="s">
        <v>1531</v>
      </c>
      <c r="J6999" s="17" t="n">
        <v>1</v>
      </c>
      <c r="K6999" s="15" t="n">
        <v>82.9</v>
      </c>
      <c r="L6999" s="22" t="n">
        <v>0</v>
      </c>
      <c r="M6999" s="15" t="n">
        <v>0</v>
      </c>
      <c r="N6999" s="15" t="n">
        <f aca="false">J6999*K6999</f>
        <v>82.9</v>
      </c>
      <c r="O6999" s="15" t="n">
        <f aca="false">N6999*L6999</f>
        <v>0</v>
      </c>
      <c r="P6999" s="15" t="n">
        <f aca="false">N6999-O6999</f>
        <v>82.9</v>
      </c>
      <c r="Q6999" s="15" t="n">
        <f aca="false">J6999*INDEX(dProdutos!$F$2:$F$47,MATCH(E6999,dProdutos!$A$2:$A$47,0))</f>
        <v>35.97</v>
      </c>
      <c r="R6999" s="15" t="n">
        <f aca="false">IF(I6999="Cancelado",0,P6999-Q6999)</f>
        <v>0</v>
      </c>
      <c r="S6999" s="17" t="str">
        <f aca="false">INDEX(dProdutos!$D$2:$D$47,MATCH(E6999,dProdutos!$A$2:$A$47,0))</f>
        <v>Eletrônicos</v>
      </c>
    </row>
    <row r="7000" customFormat="false" ht="15" hidden="false" customHeight="false" outlineLevel="0" collapsed="false">
      <c r="A7000" s="17" t="s">
        <v>5793</v>
      </c>
      <c r="B7000" s="17" t="n">
        <v>1</v>
      </c>
      <c r="C7000" s="21" t="n">
        <v>46125</v>
      </c>
      <c r="D7000" s="17" t="s">
        <v>701</v>
      </c>
      <c r="E7000" s="17" t="s">
        <v>171</v>
      </c>
      <c r="F7000" s="17" t="s">
        <v>1493</v>
      </c>
      <c r="G7000" s="17" t="s">
        <v>62</v>
      </c>
      <c r="H7000" s="17" t="s">
        <v>1537</v>
      </c>
      <c r="I7000" s="17" t="s">
        <v>1524</v>
      </c>
      <c r="J7000" s="17" t="n">
        <v>1</v>
      </c>
      <c r="K7000" s="15" t="n">
        <v>246.9</v>
      </c>
      <c r="L7000" s="22" t="n">
        <v>0</v>
      </c>
      <c r="M7000" s="15" t="n">
        <v>13.03</v>
      </c>
      <c r="N7000" s="15" t="n">
        <f aca="false">J7000*K7000</f>
        <v>246.9</v>
      </c>
      <c r="O7000" s="15" t="n">
        <f aca="false">N7000*L7000</f>
        <v>0</v>
      </c>
      <c r="P7000" s="15" t="n">
        <f aca="false">N7000-O7000</f>
        <v>246.9</v>
      </c>
      <c r="Q7000" s="15" t="n">
        <f aca="false">J7000*INDEX(dProdutos!$F$2:$F$47,MATCH(E7000,dProdutos!$A$2:$A$47,0))</f>
        <v>103.61</v>
      </c>
      <c r="R7000" s="15" t="n">
        <f aca="false">IF(I7000="Cancelado",0,P7000-Q7000)</f>
        <v>143.29</v>
      </c>
      <c r="S7000" s="17" t="str">
        <f aca="false">INDEX(dProdutos!$D$2:$D$47,MATCH(E7000,dProdutos!$A$2:$A$47,0))</f>
        <v>Casa</v>
      </c>
    </row>
    <row r="7001" customFormat="false" ht="15" hidden="false" customHeight="false" outlineLevel="0" collapsed="false">
      <c r="A7001" s="17" t="s">
        <v>5794</v>
      </c>
      <c r="B7001" s="17" t="n">
        <v>1</v>
      </c>
      <c r="C7001" s="21" t="n">
        <v>46126</v>
      </c>
      <c r="D7001" s="17" t="s">
        <v>1169</v>
      </c>
      <c r="E7001" s="17" t="s">
        <v>150</v>
      </c>
      <c r="F7001" s="17" t="s">
        <v>1499</v>
      </c>
      <c r="G7001" s="17" t="s">
        <v>60</v>
      </c>
      <c r="H7001" s="17" t="s">
        <v>1537</v>
      </c>
      <c r="I7001" s="17" t="s">
        <v>1524</v>
      </c>
      <c r="J7001" s="17" t="n">
        <v>1</v>
      </c>
      <c r="K7001" s="15" t="n">
        <v>71.9</v>
      </c>
      <c r="L7001" s="22" t="n">
        <v>0.15</v>
      </c>
      <c r="M7001" s="15" t="n">
        <v>17.5</v>
      </c>
      <c r="N7001" s="15" t="n">
        <f aca="false">J7001*K7001</f>
        <v>71.9</v>
      </c>
      <c r="O7001" s="15" t="n">
        <f aca="false">N7001*L7001</f>
        <v>10.785</v>
      </c>
      <c r="P7001" s="15" t="n">
        <f aca="false">N7001-O7001</f>
        <v>61.115</v>
      </c>
      <c r="Q7001" s="15" t="n">
        <f aca="false">J7001*INDEX(dProdutos!$F$2:$F$47,MATCH(E7001,dProdutos!$A$2:$A$47,0))</f>
        <v>27.38</v>
      </c>
      <c r="R7001" s="15" t="n">
        <f aca="false">IF(I7001="Cancelado",0,P7001-Q7001)</f>
        <v>33.735</v>
      </c>
      <c r="S7001" s="17" t="str">
        <f aca="false">INDEX(dProdutos!$D$2:$D$47,MATCH(E7001,dProdutos!$A$2:$A$47,0))</f>
        <v>Acessórios</v>
      </c>
    </row>
    <row r="7002" customFormat="false" ht="15" hidden="false" customHeight="false" outlineLevel="0" collapsed="false">
      <c r="A7002" s="17" t="s">
        <v>5795</v>
      </c>
      <c r="B7002" s="17" t="n">
        <v>1</v>
      </c>
      <c r="C7002" s="21" t="n">
        <v>46126</v>
      </c>
      <c r="D7002" s="17" t="s">
        <v>1448</v>
      </c>
      <c r="E7002" s="17" t="s">
        <v>117</v>
      </c>
      <c r="F7002" s="17" t="s">
        <v>1499</v>
      </c>
      <c r="G7002" s="17" t="s">
        <v>63</v>
      </c>
      <c r="H7002" s="17" t="s">
        <v>1523</v>
      </c>
      <c r="I7002" s="17" t="s">
        <v>1524</v>
      </c>
      <c r="J7002" s="17" t="n">
        <v>1</v>
      </c>
      <c r="K7002" s="15" t="n">
        <v>166.9</v>
      </c>
      <c r="L7002" s="22" t="n">
        <v>0.05</v>
      </c>
      <c r="M7002" s="15" t="n">
        <v>0</v>
      </c>
      <c r="N7002" s="15" t="n">
        <f aca="false">J7002*K7002</f>
        <v>166.9</v>
      </c>
      <c r="O7002" s="15" t="n">
        <f aca="false">N7002*L7002</f>
        <v>8.345</v>
      </c>
      <c r="P7002" s="15" t="n">
        <f aca="false">N7002-O7002</f>
        <v>158.555</v>
      </c>
      <c r="Q7002" s="15" t="n">
        <f aca="false">J7002*INDEX(dProdutos!$F$2:$F$47,MATCH(E7002,dProdutos!$A$2:$A$47,0))</f>
        <v>73.23</v>
      </c>
      <c r="R7002" s="15" t="n">
        <f aca="false">IF(I7002="Cancelado",0,P7002-Q7002)</f>
        <v>85.325</v>
      </c>
      <c r="S7002" s="17" t="str">
        <f aca="false">INDEX(dProdutos!$D$2:$D$47,MATCH(E7002,dProdutos!$A$2:$A$47,0))</f>
        <v>Moda Masculina</v>
      </c>
    </row>
    <row r="7003" customFormat="false" ht="15" hidden="false" customHeight="false" outlineLevel="0" collapsed="false">
      <c r="A7003" s="17" t="s">
        <v>5796</v>
      </c>
      <c r="B7003" s="17" t="n">
        <v>1</v>
      </c>
      <c r="C7003" s="21" t="n">
        <v>46126</v>
      </c>
      <c r="D7003" s="17" t="s">
        <v>974</v>
      </c>
      <c r="E7003" s="17" t="s">
        <v>156</v>
      </c>
      <c r="F7003" s="17" t="s">
        <v>1495</v>
      </c>
      <c r="G7003" s="17" t="s">
        <v>61</v>
      </c>
      <c r="H7003" s="17" t="s">
        <v>1537</v>
      </c>
      <c r="I7003" s="17" t="s">
        <v>1524</v>
      </c>
      <c r="J7003" s="17" t="n">
        <v>1</v>
      </c>
      <c r="K7003" s="15" t="n">
        <v>192.9</v>
      </c>
      <c r="L7003" s="22" t="n">
        <v>0</v>
      </c>
      <c r="M7003" s="15" t="n">
        <v>23.44</v>
      </c>
      <c r="N7003" s="15" t="n">
        <f aca="false">J7003*K7003</f>
        <v>192.9</v>
      </c>
      <c r="O7003" s="15" t="n">
        <f aca="false">N7003*L7003</f>
        <v>0</v>
      </c>
      <c r="P7003" s="15" t="n">
        <f aca="false">N7003-O7003</f>
        <v>192.9</v>
      </c>
      <c r="Q7003" s="15" t="n">
        <f aca="false">J7003*INDEX(dProdutos!$F$2:$F$47,MATCH(E7003,dProdutos!$A$2:$A$47,0))</f>
        <v>80.38</v>
      </c>
      <c r="R7003" s="15" t="n">
        <f aca="false">IF(I7003="Cancelado",0,P7003-Q7003)</f>
        <v>112.52</v>
      </c>
      <c r="S7003" s="17" t="str">
        <f aca="false">INDEX(dProdutos!$D$2:$D$47,MATCH(E7003,dProdutos!$A$2:$A$47,0))</f>
        <v>Acessórios</v>
      </c>
    </row>
    <row r="7004" customFormat="false" ht="15" hidden="false" customHeight="false" outlineLevel="0" collapsed="false">
      <c r="A7004" s="17" t="s">
        <v>5797</v>
      </c>
      <c r="B7004" s="17" t="n">
        <v>1</v>
      </c>
      <c r="C7004" s="21" t="n">
        <v>46126</v>
      </c>
      <c r="D7004" s="17" t="s">
        <v>837</v>
      </c>
      <c r="E7004" s="17" t="s">
        <v>88</v>
      </c>
      <c r="F7004" s="17" t="s">
        <v>1503</v>
      </c>
      <c r="G7004" s="17" t="s">
        <v>60</v>
      </c>
      <c r="H7004" s="17" t="s">
        <v>1537</v>
      </c>
      <c r="I7004" s="17" t="s">
        <v>1524</v>
      </c>
      <c r="J7004" s="17" t="n">
        <v>1</v>
      </c>
      <c r="K7004" s="15" t="n">
        <v>170.9</v>
      </c>
      <c r="L7004" s="22" t="n">
        <v>0</v>
      </c>
      <c r="M7004" s="15" t="n">
        <v>30.16</v>
      </c>
      <c r="N7004" s="15" t="n">
        <f aca="false">J7004*K7004</f>
        <v>170.9</v>
      </c>
      <c r="O7004" s="15" t="n">
        <f aca="false">N7004*L7004</f>
        <v>0</v>
      </c>
      <c r="P7004" s="15" t="n">
        <f aca="false">N7004-O7004</f>
        <v>170.9</v>
      </c>
      <c r="Q7004" s="15" t="n">
        <f aca="false">J7004*INDEX(dProdutos!$F$2:$F$47,MATCH(E7004,dProdutos!$A$2:$A$47,0))</f>
        <v>98.14</v>
      </c>
      <c r="R7004" s="15" t="n">
        <f aca="false">IF(I7004="Cancelado",0,P7004-Q7004)</f>
        <v>72.76</v>
      </c>
      <c r="S7004" s="17" t="str">
        <f aca="false">INDEX(dProdutos!$D$2:$D$47,MATCH(E7004,dProdutos!$A$2:$A$47,0))</f>
        <v>Moda Feminina</v>
      </c>
    </row>
    <row r="7005" customFormat="false" ht="15" hidden="false" customHeight="false" outlineLevel="0" collapsed="false">
      <c r="A7005" s="17" t="s">
        <v>5797</v>
      </c>
      <c r="B7005" s="17" t="n">
        <v>2</v>
      </c>
      <c r="C7005" s="21" t="n">
        <v>46126</v>
      </c>
      <c r="D7005" s="17" t="s">
        <v>837</v>
      </c>
      <c r="E7005" s="17" t="s">
        <v>108</v>
      </c>
      <c r="F7005" s="17" t="s">
        <v>1503</v>
      </c>
      <c r="G7005" s="17" t="s">
        <v>60</v>
      </c>
      <c r="H7005" s="17" t="s">
        <v>1537</v>
      </c>
      <c r="I7005" s="17" t="s">
        <v>1524</v>
      </c>
      <c r="J7005" s="17" t="n">
        <v>1</v>
      </c>
      <c r="K7005" s="15" t="n">
        <v>265.9</v>
      </c>
      <c r="L7005" s="22" t="n">
        <v>0.1</v>
      </c>
      <c r="M7005" s="15" t="n">
        <v>0</v>
      </c>
      <c r="N7005" s="15" t="n">
        <f aca="false">J7005*K7005</f>
        <v>265.9</v>
      </c>
      <c r="O7005" s="15" t="n">
        <f aca="false">N7005*L7005</f>
        <v>26.59</v>
      </c>
      <c r="P7005" s="15" t="n">
        <f aca="false">N7005-O7005</f>
        <v>239.31</v>
      </c>
      <c r="Q7005" s="15" t="n">
        <f aca="false">J7005*INDEX(dProdutos!$F$2:$F$47,MATCH(E7005,dProdutos!$A$2:$A$47,0))</f>
        <v>155.62</v>
      </c>
      <c r="R7005" s="15" t="n">
        <f aca="false">IF(I7005="Cancelado",0,P7005-Q7005)</f>
        <v>83.69</v>
      </c>
      <c r="S7005" s="17" t="str">
        <f aca="false">INDEX(dProdutos!$D$2:$D$47,MATCH(E7005,dProdutos!$A$2:$A$47,0))</f>
        <v>Moda Masculina</v>
      </c>
    </row>
    <row r="7006" customFormat="false" ht="15" hidden="false" customHeight="false" outlineLevel="0" collapsed="false">
      <c r="A7006" s="17" t="s">
        <v>5798</v>
      </c>
      <c r="B7006" s="17" t="n">
        <v>1</v>
      </c>
      <c r="C7006" s="21" t="n">
        <v>46126</v>
      </c>
      <c r="D7006" s="17" t="s">
        <v>917</v>
      </c>
      <c r="E7006" s="17" t="s">
        <v>195</v>
      </c>
      <c r="F7006" s="17" t="s">
        <v>1487</v>
      </c>
      <c r="G7006" s="17" t="s">
        <v>60</v>
      </c>
      <c r="H7006" s="17" t="s">
        <v>1527</v>
      </c>
      <c r="I7006" s="17" t="s">
        <v>1524</v>
      </c>
      <c r="J7006" s="17" t="n">
        <v>2</v>
      </c>
      <c r="K7006" s="15" t="n">
        <v>72.9</v>
      </c>
      <c r="L7006" s="22" t="n">
        <v>0</v>
      </c>
      <c r="M7006" s="15" t="n">
        <v>0</v>
      </c>
      <c r="N7006" s="15" t="n">
        <f aca="false">J7006*K7006</f>
        <v>145.8</v>
      </c>
      <c r="O7006" s="15" t="n">
        <f aca="false">N7006*L7006</f>
        <v>0</v>
      </c>
      <c r="P7006" s="15" t="n">
        <f aca="false">N7006-O7006</f>
        <v>145.8</v>
      </c>
      <c r="Q7006" s="15" t="n">
        <f aca="false">J7006*INDEX(dProdutos!$F$2:$F$47,MATCH(E7006,dProdutos!$A$2:$A$47,0))</f>
        <v>78.46</v>
      </c>
      <c r="R7006" s="15" t="n">
        <f aca="false">IF(I7006="Cancelado",0,P7006-Q7006)</f>
        <v>67.34</v>
      </c>
      <c r="S7006" s="17" t="str">
        <f aca="false">INDEX(dProdutos!$D$2:$D$47,MATCH(E7006,dProdutos!$A$2:$A$47,0))</f>
        <v>Eletrônicos</v>
      </c>
    </row>
    <row r="7007" customFormat="false" ht="15" hidden="false" customHeight="false" outlineLevel="0" collapsed="false">
      <c r="A7007" s="17" t="s">
        <v>5798</v>
      </c>
      <c r="B7007" s="17" t="n">
        <v>2</v>
      </c>
      <c r="C7007" s="21" t="n">
        <v>46126</v>
      </c>
      <c r="D7007" s="17" t="s">
        <v>917</v>
      </c>
      <c r="E7007" s="17" t="s">
        <v>108</v>
      </c>
      <c r="F7007" s="17" t="s">
        <v>1487</v>
      </c>
      <c r="G7007" s="17" t="s">
        <v>60</v>
      </c>
      <c r="H7007" s="17" t="s">
        <v>1527</v>
      </c>
      <c r="I7007" s="17" t="s">
        <v>1524</v>
      </c>
      <c r="J7007" s="17" t="n">
        <v>1</v>
      </c>
      <c r="K7007" s="15" t="n">
        <v>265.9</v>
      </c>
      <c r="L7007" s="22" t="n">
        <v>0</v>
      </c>
      <c r="M7007" s="15" t="n">
        <v>0</v>
      </c>
      <c r="N7007" s="15" t="n">
        <f aca="false">J7007*K7007</f>
        <v>265.9</v>
      </c>
      <c r="O7007" s="15" t="n">
        <f aca="false">N7007*L7007</f>
        <v>0</v>
      </c>
      <c r="P7007" s="15" t="n">
        <f aca="false">N7007-O7007</f>
        <v>265.9</v>
      </c>
      <c r="Q7007" s="15" t="n">
        <f aca="false">J7007*INDEX(dProdutos!$F$2:$F$47,MATCH(E7007,dProdutos!$A$2:$A$47,0))</f>
        <v>155.62</v>
      </c>
      <c r="R7007" s="15" t="n">
        <f aca="false">IF(I7007="Cancelado",0,P7007-Q7007)</f>
        <v>110.28</v>
      </c>
      <c r="S7007" s="17" t="str">
        <f aca="false">INDEX(dProdutos!$D$2:$D$47,MATCH(E7007,dProdutos!$A$2:$A$47,0))</f>
        <v>Moda Masculina</v>
      </c>
    </row>
    <row r="7008" customFormat="false" ht="15" hidden="false" customHeight="false" outlineLevel="0" collapsed="false">
      <c r="A7008" s="17" t="s">
        <v>5798</v>
      </c>
      <c r="B7008" s="17" t="n">
        <v>3</v>
      </c>
      <c r="C7008" s="21" t="n">
        <v>46126</v>
      </c>
      <c r="D7008" s="17" t="s">
        <v>917</v>
      </c>
      <c r="E7008" s="17" t="s">
        <v>81</v>
      </c>
      <c r="F7008" s="17" t="s">
        <v>1487</v>
      </c>
      <c r="G7008" s="17" t="s">
        <v>60</v>
      </c>
      <c r="H7008" s="17" t="s">
        <v>1527</v>
      </c>
      <c r="I7008" s="17" t="s">
        <v>1524</v>
      </c>
      <c r="J7008" s="17" t="n">
        <v>1</v>
      </c>
      <c r="K7008" s="15" t="n">
        <v>64.9</v>
      </c>
      <c r="L7008" s="22" t="n">
        <v>0.2</v>
      </c>
      <c r="M7008" s="15" t="n">
        <v>0</v>
      </c>
      <c r="N7008" s="15" t="n">
        <f aca="false">J7008*K7008</f>
        <v>64.9</v>
      </c>
      <c r="O7008" s="15" t="n">
        <f aca="false">N7008*L7008</f>
        <v>12.98</v>
      </c>
      <c r="P7008" s="15" t="n">
        <f aca="false">N7008-O7008</f>
        <v>51.92</v>
      </c>
      <c r="Q7008" s="15" t="n">
        <f aca="false">J7008*INDEX(dProdutos!$F$2:$F$47,MATCH(E7008,dProdutos!$A$2:$A$47,0))</f>
        <v>26.12</v>
      </c>
      <c r="R7008" s="15" t="n">
        <f aca="false">IF(I7008="Cancelado",0,P7008-Q7008)</f>
        <v>25.8</v>
      </c>
      <c r="S7008" s="17" t="str">
        <f aca="false">INDEX(dProdutos!$D$2:$D$47,MATCH(E7008,dProdutos!$A$2:$A$47,0))</f>
        <v>Moda Feminina</v>
      </c>
    </row>
    <row r="7009" customFormat="false" ht="15" hidden="false" customHeight="false" outlineLevel="0" collapsed="false">
      <c r="A7009" s="17" t="s">
        <v>5799</v>
      </c>
      <c r="B7009" s="17" t="n">
        <v>1</v>
      </c>
      <c r="C7009" s="21" t="n">
        <v>46126</v>
      </c>
      <c r="D7009" s="17" t="s">
        <v>874</v>
      </c>
      <c r="E7009" s="17" t="s">
        <v>105</v>
      </c>
      <c r="F7009" s="17" t="s">
        <v>1495</v>
      </c>
      <c r="G7009" s="17" t="s">
        <v>61</v>
      </c>
      <c r="H7009" s="17" t="s">
        <v>1523</v>
      </c>
      <c r="I7009" s="17" t="s">
        <v>1524</v>
      </c>
      <c r="J7009" s="17" t="n">
        <v>1</v>
      </c>
      <c r="K7009" s="15" t="n">
        <v>175.9</v>
      </c>
      <c r="L7009" s="22" t="n">
        <v>0</v>
      </c>
      <c r="M7009" s="15" t="n">
        <v>10.34</v>
      </c>
      <c r="N7009" s="15" t="n">
        <f aca="false">J7009*K7009</f>
        <v>175.9</v>
      </c>
      <c r="O7009" s="15" t="n">
        <f aca="false">N7009*L7009</f>
        <v>0</v>
      </c>
      <c r="P7009" s="15" t="n">
        <f aca="false">N7009-O7009</f>
        <v>175.9</v>
      </c>
      <c r="Q7009" s="15" t="n">
        <f aca="false">J7009*INDEX(dProdutos!$F$2:$F$47,MATCH(E7009,dProdutos!$A$2:$A$47,0))</f>
        <v>96.59</v>
      </c>
      <c r="R7009" s="15" t="n">
        <f aca="false">IF(I7009="Cancelado",0,P7009-Q7009)</f>
        <v>79.31</v>
      </c>
      <c r="S7009" s="17" t="str">
        <f aca="false">INDEX(dProdutos!$D$2:$D$47,MATCH(E7009,dProdutos!$A$2:$A$47,0))</f>
        <v>Moda Masculina</v>
      </c>
    </row>
    <row r="7010" customFormat="false" ht="15" hidden="false" customHeight="false" outlineLevel="0" collapsed="false">
      <c r="A7010" s="17" t="s">
        <v>5800</v>
      </c>
      <c r="B7010" s="17" t="n">
        <v>1</v>
      </c>
      <c r="C7010" s="21" t="n">
        <v>46127</v>
      </c>
      <c r="D7010" s="17" t="s">
        <v>642</v>
      </c>
      <c r="E7010" s="17" t="s">
        <v>135</v>
      </c>
      <c r="F7010" s="17" t="s">
        <v>1503</v>
      </c>
      <c r="G7010" s="17" t="s">
        <v>60</v>
      </c>
      <c r="H7010" s="17" t="s">
        <v>1523</v>
      </c>
      <c r="I7010" s="17" t="s">
        <v>1524</v>
      </c>
      <c r="J7010" s="17" t="n">
        <v>1</v>
      </c>
      <c r="K7010" s="15" t="n">
        <v>200.9</v>
      </c>
      <c r="L7010" s="22" t="n">
        <v>0</v>
      </c>
      <c r="M7010" s="15" t="n">
        <v>0</v>
      </c>
      <c r="N7010" s="15" t="n">
        <f aca="false">J7010*K7010</f>
        <v>200.9</v>
      </c>
      <c r="O7010" s="15" t="n">
        <f aca="false">N7010*L7010</f>
        <v>0</v>
      </c>
      <c r="P7010" s="15" t="n">
        <f aca="false">N7010-O7010</f>
        <v>200.9</v>
      </c>
      <c r="Q7010" s="15" t="n">
        <f aca="false">J7010*INDEX(dProdutos!$F$2:$F$47,MATCH(E7010,dProdutos!$A$2:$A$47,0))</f>
        <v>80.73</v>
      </c>
      <c r="R7010" s="15" t="n">
        <f aca="false">IF(I7010="Cancelado",0,P7010-Q7010)</f>
        <v>120.17</v>
      </c>
      <c r="S7010" s="17" t="str">
        <f aca="false">INDEX(dProdutos!$D$2:$D$47,MATCH(E7010,dProdutos!$A$2:$A$47,0))</f>
        <v>Calçados</v>
      </c>
    </row>
    <row r="7011" customFormat="false" ht="15" hidden="false" customHeight="false" outlineLevel="0" collapsed="false">
      <c r="A7011" s="17" t="s">
        <v>5800</v>
      </c>
      <c r="B7011" s="17" t="n">
        <v>2</v>
      </c>
      <c r="C7011" s="21" t="n">
        <v>46127</v>
      </c>
      <c r="D7011" s="17" t="s">
        <v>642</v>
      </c>
      <c r="E7011" s="17" t="s">
        <v>117</v>
      </c>
      <c r="F7011" s="17" t="s">
        <v>1503</v>
      </c>
      <c r="G7011" s="17" t="s">
        <v>60</v>
      </c>
      <c r="H7011" s="17" t="s">
        <v>1523</v>
      </c>
      <c r="I7011" s="17" t="s">
        <v>1524</v>
      </c>
      <c r="J7011" s="17" t="n">
        <v>1</v>
      </c>
      <c r="K7011" s="15" t="n">
        <v>166.9</v>
      </c>
      <c r="L7011" s="22" t="n">
        <v>0.2</v>
      </c>
      <c r="M7011" s="15" t="n">
        <v>0</v>
      </c>
      <c r="N7011" s="15" t="n">
        <f aca="false">J7011*K7011</f>
        <v>166.9</v>
      </c>
      <c r="O7011" s="15" t="n">
        <f aca="false">N7011*L7011</f>
        <v>33.38</v>
      </c>
      <c r="P7011" s="15" t="n">
        <f aca="false">N7011-O7011</f>
        <v>133.52</v>
      </c>
      <c r="Q7011" s="15" t="n">
        <f aca="false">J7011*INDEX(dProdutos!$F$2:$F$47,MATCH(E7011,dProdutos!$A$2:$A$47,0))</f>
        <v>73.23</v>
      </c>
      <c r="R7011" s="15" t="n">
        <f aca="false">IF(I7011="Cancelado",0,P7011-Q7011)</f>
        <v>60.29</v>
      </c>
      <c r="S7011" s="17" t="str">
        <f aca="false">INDEX(dProdutos!$D$2:$D$47,MATCH(E7011,dProdutos!$A$2:$A$47,0))</f>
        <v>Moda Masculina</v>
      </c>
    </row>
    <row r="7012" customFormat="false" ht="15" hidden="false" customHeight="false" outlineLevel="0" collapsed="false">
      <c r="A7012" s="17" t="s">
        <v>5801</v>
      </c>
      <c r="B7012" s="17" t="n">
        <v>1</v>
      </c>
      <c r="C7012" s="21" t="n">
        <v>46127</v>
      </c>
      <c r="D7012" s="17" t="s">
        <v>576</v>
      </c>
      <c r="E7012" s="17" t="s">
        <v>135</v>
      </c>
      <c r="F7012" s="17" t="s">
        <v>1501</v>
      </c>
      <c r="G7012" s="17" t="s">
        <v>61</v>
      </c>
      <c r="H7012" s="17" t="s">
        <v>1527</v>
      </c>
      <c r="I7012" s="17" t="s">
        <v>1524</v>
      </c>
      <c r="J7012" s="17" t="n">
        <v>3</v>
      </c>
      <c r="K7012" s="15" t="n">
        <v>200.9</v>
      </c>
      <c r="L7012" s="22" t="n">
        <v>0.1</v>
      </c>
      <c r="M7012" s="15" t="n">
        <v>0</v>
      </c>
      <c r="N7012" s="15" t="n">
        <f aca="false">J7012*K7012</f>
        <v>602.7</v>
      </c>
      <c r="O7012" s="15" t="n">
        <f aca="false">N7012*L7012</f>
        <v>60.27</v>
      </c>
      <c r="P7012" s="15" t="n">
        <f aca="false">N7012-O7012</f>
        <v>542.43</v>
      </c>
      <c r="Q7012" s="15" t="n">
        <f aca="false">J7012*INDEX(dProdutos!$F$2:$F$47,MATCH(E7012,dProdutos!$A$2:$A$47,0))</f>
        <v>242.19</v>
      </c>
      <c r="R7012" s="15" t="n">
        <f aca="false">IF(I7012="Cancelado",0,P7012-Q7012)</f>
        <v>300.24</v>
      </c>
      <c r="S7012" s="17" t="str">
        <f aca="false">INDEX(dProdutos!$D$2:$D$47,MATCH(E7012,dProdutos!$A$2:$A$47,0))</f>
        <v>Calçados</v>
      </c>
    </row>
    <row r="7013" customFormat="false" ht="15" hidden="false" customHeight="false" outlineLevel="0" collapsed="false">
      <c r="A7013" s="17" t="s">
        <v>5802</v>
      </c>
      <c r="B7013" s="17" t="n">
        <v>1</v>
      </c>
      <c r="C7013" s="21" t="n">
        <v>46127</v>
      </c>
      <c r="D7013" s="17" t="s">
        <v>1212</v>
      </c>
      <c r="E7013" s="17" t="s">
        <v>108</v>
      </c>
      <c r="F7013" s="17" t="s">
        <v>1499</v>
      </c>
      <c r="G7013" s="17" t="s">
        <v>59</v>
      </c>
      <c r="H7013" s="17" t="s">
        <v>1537</v>
      </c>
      <c r="I7013" s="17" t="s">
        <v>1531</v>
      </c>
      <c r="J7013" s="17" t="n">
        <v>1</v>
      </c>
      <c r="K7013" s="15" t="n">
        <v>265.9</v>
      </c>
      <c r="L7013" s="22" t="n">
        <v>0</v>
      </c>
      <c r="M7013" s="15" t="n">
        <v>15.65</v>
      </c>
      <c r="N7013" s="15" t="n">
        <f aca="false">J7013*K7013</f>
        <v>265.9</v>
      </c>
      <c r="O7013" s="15" t="n">
        <f aca="false">N7013*L7013</f>
        <v>0</v>
      </c>
      <c r="P7013" s="15" t="n">
        <f aca="false">N7013-O7013</f>
        <v>265.9</v>
      </c>
      <c r="Q7013" s="15" t="n">
        <f aca="false">J7013*INDEX(dProdutos!$F$2:$F$47,MATCH(E7013,dProdutos!$A$2:$A$47,0))</f>
        <v>155.62</v>
      </c>
      <c r="R7013" s="15" t="n">
        <f aca="false">IF(I7013="Cancelado",0,P7013-Q7013)</f>
        <v>0</v>
      </c>
      <c r="S7013" s="17" t="str">
        <f aca="false">INDEX(dProdutos!$D$2:$D$47,MATCH(E7013,dProdutos!$A$2:$A$47,0))</f>
        <v>Moda Masculina</v>
      </c>
    </row>
    <row r="7014" customFormat="false" ht="15" hidden="false" customHeight="false" outlineLevel="0" collapsed="false">
      <c r="A7014" s="17" t="s">
        <v>5802</v>
      </c>
      <c r="B7014" s="17" t="n">
        <v>2</v>
      </c>
      <c r="C7014" s="21" t="n">
        <v>46127</v>
      </c>
      <c r="D7014" s="17" t="s">
        <v>1212</v>
      </c>
      <c r="E7014" s="17" t="s">
        <v>114</v>
      </c>
      <c r="F7014" s="17" t="s">
        <v>1499</v>
      </c>
      <c r="G7014" s="17" t="s">
        <v>59</v>
      </c>
      <c r="H7014" s="17" t="s">
        <v>1537</v>
      </c>
      <c r="I7014" s="17" t="s">
        <v>1531</v>
      </c>
      <c r="J7014" s="17" t="n">
        <v>1</v>
      </c>
      <c r="K7014" s="15" t="n">
        <v>202.9</v>
      </c>
      <c r="L7014" s="22" t="n">
        <v>0.1</v>
      </c>
      <c r="M7014" s="15" t="n">
        <v>0</v>
      </c>
      <c r="N7014" s="15" t="n">
        <f aca="false">J7014*K7014</f>
        <v>202.9</v>
      </c>
      <c r="O7014" s="15" t="n">
        <f aca="false">N7014*L7014</f>
        <v>20.29</v>
      </c>
      <c r="P7014" s="15" t="n">
        <f aca="false">N7014-O7014</f>
        <v>182.61</v>
      </c>
      <c r="Q7014" s="15" t="n">
        <f aca="false">J7014*INDEX(dProdutos!$F$2:$F$47,MATCH(E7014,dProdutos!$A$2:$A$47,0))</f>
        <v>110.39</v>
      </c>
      <c r="R7014" s="15" t="n">
        <f aca="false">IF(I7014="Cancelado",0,P7014-Q7014)</f>
        <v>0</v>
      </c>
      <c r="S7014" s="17" t="str">
        <f aca="false">INDEX(dProdutos!$D$2:$D$47,MATCH(E7014,dProdutos!$A$2:$A$47,0))</f>
        <v>Moda Masculina</v>
      </c>
    </row>
    <row r="7015" customFormat="false" ht="15" hidden="false" customHeight="false" outlineLevel="0" collapsed="false">
      <c r="A7015" s="17" t="s">
        <v>5802</v>
      </c>
      <c r="B7015" s="17" t="n">
        <v>3</v>
      </c>
      <c r="C7015" s="21" t="n">
        <v>46127</v>
      </c>
      <c r="D7015" s="17" t="s">
        <v>1212</v>
      </c>
      <c r="E7015" s="17" t="s">
        <v>138</v>
      </c>
      <c r="F7015" s="17" t="s">
        <v>1499</v>
      </c>
      <c r="G7015" s="17" t="s">
        <v>59</v>
      </c>
      <c r="H7015" s="17" t="s">
        <v>1537</v>
      </c>
      <c r="I7015" s="17" t="s">
        <v>1531</v>
      </c>
      <c r="J7015" s="17" t="n">
        <v>1</v>
      </c>
      <c r="K7015" s="15" t="n">
        <v>231.9</v>
      </c>
      <c r="L7015" s="22" t="n">
        <v>0</v>
      </c>
      <c r="M7015" s="15" t="n">
        <v>0</v>
      </c>
      <c r="N7015" s="15" t="n">
        <f aca="false">J7015*K7015</f>
        <v>231.9</v>
      </c>
      <c r="O7015" s="15" t="n">
        <f aca="false">N7015*L7015</f>
        <v>0</v>
      </c>
      <c r="P7015" s="15" t="n">
        <f aca="false">N7015-O7015</f>
        <v>231.9</v>
      </c>
      <c r="Q7015" s="15" t="n">
        <f aca="false">J7015*INDEX(dProdutos!$F$2:$F$47,MATCH(E7015,dProdutos!$A$2:$A$47,0))</f>
        <v>132.21</v>
      </c>
      <c r="R7015" s="15" t="n">
        <f aca="false">IF(I7015="Cancelado",0,P7015-Q7015)</f>
        <v>0</v>
      </c>
      <c r="S7015" s="17" t="str">
        <f aca="false">INDEX(dProdutos!$D$2:$D$47,MATCH(E7015,dProdutos!$A$2:$A$47,0))</f>
        <v>Calçados</v>
      </c>
    </row>
    <row r="7016" customFormat="false" ht="15" hidden="false" customHeight="false" outlineLevel="0" collapsed="false">
      <c r="A7016" s="17" t="s">
        <v>5803</v>
      </c>
      <c r="B7016" s="17" t="n">
        <v>1</v>
      </c>
      <c r="C7016" s="21" t="n">
        <v>46127</v>
      </c>
      <c r="D7016" s="17" t="s">
        <v>1215</v>
      </c>
      <c r="E7016" s="17" t="s">
        <v>102</v>
      </c>
      <c r="F7016" s="17" t="s">
        <v>1490</v>
      </c>
      <c r="G7016" s="17" t="s">
        <v>61</v>
      </c>
      <c r="H7016" s="17" t="s">
        <v>1523</v>
      </c>
      <c r="I7016" s="17" t="s">
        <v>1524</v>
      </c>
      <c r="J7016" s="17" t="n">
        <v>1</v>
      </c>
      <c r="K7016" s="15" t="n">
        <v>65.9</v>
      </c>
      <c r="L7016" s="22" t="n">
        <v>0.05</v>
      </c>
      <c r="M7016" s="15" t="n">
        <v>0</v>
      </c>
      <c r="N7016" s="15" t="n">
        <f aca="false">J7016*K7016</f>
        <v>65.9</v>
      </c>
      <c r="O7016" s="15" t="n">
        <f aca="false">N7016*L7016</f>
        <v>3.295</v>
      </c>
      <c r="P7016" s="15" t="n">
        <f aca="false">N7016-O7016</f>
        <v>62.605</v>
      </c>
      <c r="Q7016" s="15" t="n">
        <f aca="false">J7016*INDEX(dProdutos!$F$2:$F$47,MATCH(E7016,dProdutos!$A$2:$A$47,0))</f>
        <v>29.68</v>
      </c>
      <c r="R7016" s="15" t="n">
        <f aca="false">IF(I7016="Cancelado",0,P7016-Q7016)</f>
        <v>32.925</v>
      </c>
      <c r="S7016" s="17" t="str">
        <f aca="false">INDEX(dProdutos!$D$2:$D$47,MATCH(E7016,dProdutos!$A$2:$A$47,0))</f>
        <v>Moda Masculina</v>
      </c>
    </row>
    <row r="7017" customFormat="false" ht="15" hidden="false" customHeight="false" outlineLevel="0" collapsed="false">
      <c r="A7017" s="17" t="s">
        <v>5804</v>
      </c>
      <c r="B7017" s="17" t="n">
        <v>1</v>
      </c>
      <c r="C7017" s="21" t="n">
        <v>46127</v>
      </c>
      <c r="D7017" s="17" t="s">
        <v>496</v>
      </c>
      <c r="E7017" s="17" t="s">
        <v>162</v>
      </c>
      <c r="F7017" s="17" t="s">
        <v>1497</v>
      </c>
      <c r="G7017" s="17" t="s">
        <v>61</v>
      </c>
      <c r="H7017" s="17" t="s">
        <v>1537</v>
      </c>
      <c r="I7017" s="17" t="s">
        <v>1524</v>
      </c>
      <c r="J7017" s="17" t="n">
        <v>1</v>
      </c>
      <c r="K7017" s="15" t="n">
        <v>231.9</v>
      </c>
      <c r="L7017" s="22" t="n">
        <v>0.05</v>
      </c>
      <c r="M7017" s="15" t="n">
        <v>0</v>
      </c>
      <c r="N7017" s="15" t="n">
        <f aca="false">J7017*K7017</f>
        <v>231.9</v>
      </c>
      <c r="O7017" s="15" t="n">
        <f aca="false">N7017*L7017</f>
        <v>11.595</v>
      </c>
      <c r="P7017" s="15" t="n">
        <f aca="false">N7017-O7017</f>
        <v>220.305</v>
      </c>
      <c r="Q7017" s="15" t="n">
        <f aca="false">J7017*INDEX(dProdutos!$F$2:$F$47,MATCH(E7017,dProdutos!$A$2:$A$47,0))</f>
        <v>134.41</v>
      </c>
      <c r="R7017" s="15" t="n">
        <f aca="false">IF(I7017="Cancelado",0,P7017-Q7017)</f>
        <v>85.895</v>
      </c>
      <c r="S7017" s="17" t="str">
        <f aca="false">INDEX(dProdutos!$D$2:$D$47,MATCH(E7017,dProdutos!$A$2:$A$47,0))</f>
        <v>Casa</v>
      </c>
    </row>
    <row r="7018" customFormat="false" ht="15" hidden="false" customHeight="false" outlineLevel="0" collapsed="false">
      <c r="A7018" s="17" t="s">
        <v>5805</v>
      </c>
      <c r="B7018" s="17" t="n">
        <v>1</v>
      </c>
      <c r="C7018" s="21" t="n">
        <v>46127</v>
      </c>
      <c r="D7018" s="17" t="s">
        <v>1412</v>
      </c>
      <c r="E7018" s="17" t="s">
        <v>135</v>
      </c>
      <c r="F7018" s="17" t="s">
        <v>1490</v>
      </c>
      <c r="G7018" s="17" t="s">
        <v>62</v>
      </c>
      <c r="H7018" s="17" t="s">
        <v>1523</v>
      </c>
      <c r="I7018" s="17" t="s">
        <v>1524</v>
      </c>
      <c r="J7018" s="17" t="n">
        <v>1</v>
      </c>
      <c r="K7018" s="15" t="n">
        <v>200.9</v>
      </c>
      <c r="L7018" s="22" t="n">
        <v>0.2</v>
      </c>
      <c r="M7018" s="15" t="n">
        <v>21.16</v>
      </c>
      <c r="N7018" s="15" t="n">
        <f aca="false">J7018*K7018</f>
        <v>200.9</v>
      </c>
      <c r="O7018" s="15" t="n">
        <f aca="false">N7018*L7018</f>
        <v>40.18</v>
      </c>
      <c r="P7018" s="15" t="n">
        <f aca="false">N7018-O7018</f>
        <v>160.72</v>
      </c>
      <c r="Q7018" s="15" t="n">
        <f aca="false">J7018*INDEX(dProdutos!$F$2:$F$47,MATCH(E7018,dProdutos!$A$2:$A$47,0))</f>
        <v>80.73</v>
      </c>
      <c r="R7018" s="15" t="n">
        <f aca="false">IF(I7018="Cancelado",0,P7018-Q7018)</f>
        <v>79.99</v>
      </c>
      <c r="S7018" s="17" t="str">
        <f aca="false">INDEX(dProdutos!$D$2:$D$47,MATCH(E7018,dProdutos!$A$2:$A$47,0))</f>
        <v>Calçados</v>
      </c>
    </row>
    <row r="7019" customFormat="false" ht="15" hidden="false" customHeight="false" outlineLevel="0" collapsed="false">
      <c r="A7019" s="17" t="s">
        <v>5806</v>
      </c>
      <c r="B7019" s="17" t="n">
        <v>1</v>
      </c>
      <c r="C7019" s="21" t="n">
        <v>46127</v>
      </c>
      <c r="D7019" s="17" t="s">
        <v>843</v>
      </c>
      <c r="E7019" s="17" t="s">
        <v>141</v>
      </c>
      <c r="F7019" s="17" t="s">
        <v>1497</v>
      </c>
      <c r="G7019" s="17" t="s">
        <v>59</v>
      </c>
      <c r="H7019" s="17" t="s">
        <v>1537</v>
      </c>
      <c r="I7019" s="17" t="s">
        <v>1524</v>
      </c>
      <c r="J7019" s="17" t="n">
        <v>1</v>
      </c>
      <c r="K7019" s="15" t="n">
        <v>131.9</v>
      </c>
      <c r="L7019" s="22" t="n">
        <v>0.1</v>
      </c>
      <c r="M7019" s="15" t="n">
        <v>0</v>
      </c>
      <c r="N7019" s="15" t="n">
        <f aca="false">J7019*K7019</f>
        <v>131.9</v>
      </c>
      <c r="O7019" s="15" t="n">
        <f aca="false">N7019*L7019</f>
        <v>13.19</v>
      </c>
      <c r="P7019" s="15" t="n">
        <f aca="false">N7019-O7019</f>
        <v>118.71</v>
      </c>
      <c r="Q7019" s="15" t="n">
        <f aca="false">J7019*INDEX(dProdutos!$F$2:$F$47,MATCH(E7019,dProdutos!$A$2:$A$47,0))</f>
        <v>81.66</v>
      </c>
      <c r="R7019" s="15" t="n">
        <f aca="false">IF(I7019="Cancelado",0,P7019-Q7019)</f>
        <v>37.05</v>
      </c>
      <c r="S7019" s="17" t="str">
        <f aca="false">INDEX(dProdutos!$D$2:$D$47,MATCH(E7019,dProdutos!$A$2:$A$47,0))</f>
        <v>Acessórios</v>
      </c>
    </row>
    <row r="7020" customFormat="false" ht="15" hidden="false" customHeight="false" outlineLevel="0" collapsed="false">
      <c r="A7020" s="17" t="s">
        <v>5806</v>
      </c>
      <c r="B7020" s="17" t="n">
        <v>2</v>
      </c>
      <c r="C7020" s="21" t="n">
        <v>46127</v>
      </c>
      <c r="D7020" s="17" t="s">
        <v>843</v>
      </c>
      <c r="E7020" s="17" t="s">
        <v>201</v>
      </c>
      <c r="F7020" s="17" t="s">
        <v>1497</v>
      </c>
      <c r="G7020" s="17" t="s">
        <v>59</v>
      </c>
      <c r="H7020" s="17" t="s">
        <v>1537</v>
      </c>
      <c r="I7020" s="17" t="s">
        <v>1524</v>
      </c>
      <c r="J7020" s="17" t="n">
        <v>1</v>
      </c>
      <c r="K7020" s="15" t="n">
        <v>236.9</v>
      </c>
      <c r="L7020" s="22" t="n">
        <v>0</v>
      </c>
      <c r="M7020" s="15" t="n">
        <v>0</v>
      </c>
      <c r="N7020" s="15" t="n">
        <f aca="false">J7020*K7020</f>
        <v>236.9</v>
      </c>
      <c r="O7020" s="15" t="n">
        <f aca="false">N7020*L7020</f>
        <v>0</v>
      </c>
      <c r="P7020" s="15" t="n">
        <f aca="false">N7020-O7020</f>
        <v>236.9</v>
      </c>
      <c r="Q7020" s="15" t="n">
        <f aca="false">J7020*INDEX(dProdutos!$F$2:$F$47,MATCH(E7020,dProdutos!$A$2:$A$47,0))</f>
        <v>96.23</v>
      </c>
      <c r="R7020" s="15" t="n">
        <f aca="false">IF(I7020="Cancelado",0,P7020-Q7020)</f>
        <v>140.67</v>
      </c>
      <c r="S7020" s="17" t="str">
        <f aca="false">INDEX(dProdutos!$D$2:$D$47,MATCH(E7020,dProdutos!$A$2:$A$47,0))</f>
        <v>Beleza</v>
      </c>
    </row>
    <row r="7021" customFormat="false" ht="15" hidden="false" customHeight="false" outlineLevel="0" collapsed="false">
      <c r="A7021" s="17" t="s">
        <v>5807</v>
      </c>
      <c r="B7021" s="17" t="n">
        <v>1</v>
      </c>
      <c r="C7021" s="21" t="n">
        <v>46127</v>
      </c>
      <c r="D7021" s="17" t="s">
        <v>432</v>
      </c>
      <c r="E7021" s="17" t="s">
        <v>88</v>
      </c>
      <c r="F7021" s="17" t="s">
        <v>1490</v>
      </c>
      <c r="G7021" s="17" t="s">
        <v>62</v>
      </c>
      <c r="H7021" s="17" t="s">
        <v>1523</v>
      </c>
      <c r="I7021" s="17" t="s">
        <v>1524</v>
      </c>
      <c r="J7021" s="17" t="n">
        <v>2</v>
      </c>
      <c r="K7021" s="15" t="n">
        <v>170.9</v>
      </c>
      <c r="L7021" s="22" t="n">
        <v>0.1</v>
      </c>
      <c r="M7021" s="15" t="n">
        <v>10.42</v>
      </c>
      <c r="N7021" s="15" t="n">
        <f aca="false">J7021*K7021</f>
        <v>341.8</v>
      </c>
      <c r="O7021" s="15" t="n">
        <f aca="false">N7021*L7021</f>
        <v>34.18</v>
      </c>
      <c r="P7021" s="15" t="n">
        <f aca="false">N7021-O7021</f>
        <v>307.62</v>
      </c>
      <c r="Q7021" s="15" t="n">
        <f aca="false">J7021*INDEX(dProdutos!$F$2:$F$47,MATCH(E7021,dProdutos!$A$2:$A$47,0))</f>
        <v>196.28</v>
      </c>
      <c r="R7021" s="15" t="n">
        <f aca="false">IF(I7021="Cancelado",0,P7021-Q7021)</f>
        <v>111.34</v>
      </c>
      <c r="S7021" s="17" t="str">
        <f aca="false">INDEX(dProdutos!$D$2:$D$47,MATCH(E7021,dProdutos!$A$2:$A$47,0))</f>
        <v>Moda Feminina</v>
      </c>
    </row>
    <row r="7022" customFormat="false" ht="15" hidden="false" customHeight="false" outlineLevel="0" collapsed="false">
      <c r="A7022" s="17" t="s">
        <v>5807</v>
      </c>
      <c r="B7022" s="17" t="n">
        <v>2</v>
      </c>
      <c r="C7022" s="21" t="n">
        <v>46127</v>
      </c>
      <c r="D7022" s="17" t="s">
        <v>432</v>
      </c>
      <c r="E7022" s="17" t="s">
        <v>85</v>
      </c>
      <c r="F7022" s="17" t="s">
        <v>1490</v>
      </c>
      <c r="G7022" s="17" t="s">
        <v>62</v>
      </c>
      <c r="H7022" s="17" t="s">
        <v>1523</v>
      </c>
      <c r="I7022" s="17" t="s">
        <v>1524</v>
      </c>
      <c r="J7022" s="17" t="n">
        <v>1</v>
      </c>
      <c r="K7022" s="15" t="n">
        <v>165.9</v>
      </c>
      <c r="L7022" s="22" t="n">
        <v>0.1</v>
      </c>
      <c r="M7022" s="15" t="n">
        <v>0</v>
      </c>
      <c r="N7022" s="15" t="n">
        <f aca="false">J7022*K7022</f>
        <v>165.9</v>
      </c>
      <c r="O7022" s="15" t="n">
        <f aca="false">N7022*L7022</f>
        <v>16.59</v>
      </c>
      <c r="P7022" s="15" t="n">
        <f aca="false">N7022-O7022</f>
        <v>149.31</v>
      </c>
      <c r="Q7022" s="15" t="n">
        <f aca="false">J7022*INDEX(dProdutos!$F$2:$F$47,MATCH(E7022,dProdutos!$A$2:$A$47,0))</f>
        <v>91.55</v>
      </c>
      <c r="R7022" s="15" t="n">
        <f aca="false">IF(I7022="Cancelado",0,P7022-Q7022)</f>
        <v>57.76</v>
      </c>
      <c r="S7022" s="17" t="str">
        <f aca="false">INDEX(dProdutos!$D$2:$D$47,MATCH(E7022,dProdutos!$A$2:$A$47,0))</f>
        <v>Moda Feminina</v>
      </c>
    </row>
    <row r="7023" customFormat="false" ht="15" hidden="false" customHeight="false" outlineLevel="0" collapsed="false">
      <c r="A7023" s="17" t="s">
        <v>5808</v>
      </c>
      <c r="B7023" s="17" t="n">
        <v>1</v>
      </c>
      <c r="C7023" s="21" t="n">
        <v>46127</v>
      </c>
      <c r="D7023" s="17" t="s">
        <v>1248</v>
      </c>
      <c r="E7023" s="17" t="s">
        <v>98</v>
      </c>
      <c r="F7023" s="17" t="s">
        <v>1497</v>
      </c>
      <c r="G7023" s="17" t="s">
        <v>61</v>
      </c>
      <c r="H7023" s="17" t="s">
        <v>1523</v>
      </c>
      <c r="I7023" s="17" t="s">
        <v>1524</v>
      </c>
      <c r="J7023" s="17" t="n">
        <v>1</v>
      </c>
      <c r="K7023" s="15" t="n">
        <v>108.9</v>
      </c>
      <c r="L7023" s="22" t="n">
        <v>0</v>
      </c>
      <c r="M7023" s="15" t="n">
        <v>0</v>
      </c>
      <c r="N7023" s="15" t="n">
        <f aca="false">J7023*K7023</f>
        <v>108.9</v>
      </c>
      <c r="O7023" s="15" t="n">
        <f aca="false">N7023*L7023</f>
        <v>0</v>
      </c>
      <c r="P7023" s="15" t="n">
        <f aca="false">N7023-O7023</f>
        <v>108.9</v>
      </c>
      <c r="Q7023" s="15" t="n">
        <f aca="false">J7023*INDEX(dProdutos!$F$2:$F$47,MATCH(E7023,dProdutos!$A$2:$A$47,0))</f>
        <v>42.52</v>
      </c>
      <c r="R7023" s="15" t="n">
        <f aca="false">IF(I7023="Cancelado",0,P7023-Q7023)</f>
        <v>66.38</v>
      </c>
      <c r="S7023" s="17" t="str">
        <f aca="false">INDEX(dProdutos!$D$2:$D$47,MATCH(E7023,dProdutos!$A$2:$A$47,0))</f>
        <v>Moda Feminina</v>
      </c>
    </row>
    <row r="7024" customFormat="false" ht="15" hidden="false" customHeight="false" outlineLevel="0" collapsed="false">
      <c r="A7024" s="17" t="s">
        <v>5809</v>
      </c>
      <c r="B7024" s="17" t="n">
        <v>1</v>
      </c>
      <c r="C7024" s="21" t="n">
        <v>46127</v>
      </c>
      <c r="D7024" s="17" t="s">
        <v>902</v>
      </c>
      <c r="E7024" s="17" t="s">
        <v>183</v>
      </c>
      <c r="F7024" s="17" t="s">
        <v>1490</v>
      </c>
      <c r="G7024" s="17" t="s">
        <v>59</v>
      </c>
      <c r="H7024" s="17" t="s">
        <v>1537</v>
      </c>
      <c r="I7024" s="17" t="s">
        <v>1524</v>
      </c>
      <c r="J7024" s="17" t="n">
        <v>1</v>
      </c>
      <c r="K7024" s="15" t="n">
        <v>121.9</v>
      </c>
      <c r="L7024" s="22" t="n">
        <v>0.05</v>
      </c>
      <c r="M7024" s="15" t="n">
        <v>0</v>
      </c>
      <c r="N7024" s="15" t="n">
        <f aca="false">J7024*K7024</f>
        <v>121.9</v>
      </c>
      <c r="O7024" s="15" t="n">
        <f aca="false">N7024*L7024</f>
        <v>6.095</v>
      </c>
      <c r="P7024" s="15" t="n">
        <f aca="false">N7024-O7024</f>
        <v>115.805</v>
      </c>
      <c r="Q7024" s="15" t="n">
        <f aca="false">J7024*INDEX(dProdutos!$F$2:$F$47,MATCH(E7024,dProdutos!$A$2:$A$47,0))</f>
        <v>52.76</v>
      </c>
      <c r="R7024" s="15" t="n">
        <f aca="false">IF(I7024="Cancelado",0,P7024-Q7024)</f>
        <v>63.045</v>
      </c>
      <c r="S7024" s="17" t="str">
        <f aca="false">INDEX(dProdutos!$D$2:$D$47,MATCH(E7024,dProdutos!$A$2:$A$47,0))</f>
        <v>Eletrônicos</v>
      </c>
    </row>
    <row r="7025" customFormat="false" ht="15" hidden="false" customHeight="false" outlineLevel="0" collapsed="false">
      <c r="A7025" s="17" t="s">
        <v>5809</v>
      </c>
      <c r="B7025" s="17" t="n">
        <v>2</v>
      </c>
      <c r="C7025" s="21" t="n">
        <v>46127</v>
      </c>
      <c r="D7025" s="17" t="s">
        <v>902</v>
      </c>
      <c r="E7025" s="17" t="s">
        <v>183</v>
      </c>
      <c r="F7025" s="17" t="s">
        <v>1490</v>
      </c>
      <c r="G7025" s="17" t="s">
        <v>59</v>
      </c>
      <c r="H7025" s="17" t="s">
        <v>1537</v>
      </c>
      <c r="I7025" s="17" t="s">
        <v>1524</v>
      </c>
      <c r="J7025" s="17" t="n">
        <v>2</v>
      </c>
      <c r="K7025" s="15" t="n">
        <v>121.9</v>
      </c>
      <c r="L7025" s="22" t="n">
        <v>0.05</v>
      </c>
      <c r="M7025" s="15" t="n">
        <v>0</v>
      </c>
      <c r="N7025" s="15" t="n">
        <f aca="false">J7025*K7025</f>
        <v>243.8</v>
      </c>
      <c r="O7025" s="15" t="n">
        <f aca="false">N7025*L7025</f>
        <v>12.19</v>
      </c>
      <c r="P7025" s="15" t="n">
        <f aca="false">N7025-O7025</f>
        <v>231.61</v>
      </c>
      <c r="Q7025" s="15" t="n">
        <f aca="false">J7025*INDEX(dProdutos!$F$2:$F$47,MATCH(E7025,dProdutos!$A$2:$A$47,0))</f>
        <v>105.52</v>
      </c>
      <c r="R7025" s="15" t="n">
        <f aca="false">IF(I7025="Cancelado",0,P7025-Q7025)</f>
        <v>126.09</v>
      </c>
      <c r="S7025" s="17" t="str">
        <f aca="false">INDEX(dProdutos!$D$2:$D$47,MATCH(E7025,dProdutos!$A$2:$A$47,0))</f>
        <v>Eletrônicos</v>
      </c>
    </row>
    <row r="7026" customFormat="false" ht="15" hidden="false" customHeight="false" outlineLevel="0" collapsed="false">
      <c r="A7026" s="17" t="s">
        <v>5810</v>
      </c>
      <c r="B7026" s="17" t="n">
        <v>1</v>
      </c>
      <c r="C7026" s="21" t="n">
        <v>46128</v>
      </c>
      <c r="D7026" s="17" t="s">
        <v>1307</v>
      </c>
      <c r="E7026" s="17" t="s">
        <v>114</v>
      </c>
      <c r="F7026" s="17" t="s">
        <v>1490</v>
      </c>
      <c r="G7026" s="17" t="s">
        <v>61</v>
      </c>
      <c r="H7026" s="17" t="s">
        <v>1537</v>
      </c>
      <c r="I7026" s="17" t="s">
        <v>1524</v>
      </c>
      <c r="J7026" s="17" t="n">
        <v>2</v>
      </c>
      <c r="K7026" s="15" t="n">
        <v>202.9</v>
      </c>
      <c r="L7026" s="22" t="n">
        <v>0.15</v>
      </c>
      <c r="M7026" s="15" t="n">
        <v>34.42</v>
      </c>
      <c r="N7026" s="15" t="n">
        <f aca="false">J7026*K7026</f>
        <v>405.8</v>
      </c>
      <c r="O7026" s="15" t="n">
        <f aca="false">N7026*L7026</f>
        <v>60.87</v>
      </c>
      <c r="P7026" s="15" t="n">
        <f aca="false">N7026-O7026</f>
        <v>344.93</v>
      </c>
      <c r="Q7026" s="15" t="n">
        <f aca="false">J7026*INDEX(dProdutos!$F$2:$F$47,MATCH(E7026,dProdutos!$A$2:$A$47,0))</f>
        <v>220.78</v>
      </c>
      <c r="R7026" s="15" t="n">
        <f aca="false">IF(I7026="Cancelado",0,P7026-Q7026)</f>
        <v>124.15</v>
      </c>
      <c r="S7026" s="17" t="str">
        <f aca="false">INDEX(dProdutos!$D$2:$D$47,MATCH(E7026,dProdutos!$A$2:$A$47,0))</f>
        <v>Moda Masculina</v>
      </c>
    </row>
    <row r="7027" customFormat="false" ht="15" hidden="false" customHeight="false" outlineLevel="0" collapsed="false">
      <c r="A7027" s="17" t="s">
        <v>5811</v>
      </c>
      <c r="B7027" s="17" t="n">
        <v>1</v>
      </c>
      <c r="C7027" s="21" t="n">
        <v>46128</v>
      </c>
      <c r="D7027" s="17" t="s">
        <v>634</v>
      </c>
      <c r="E7027" s="17" t="s">
        <v>108</v>
      </c>
      <c r="F7027" s="17" t="s">
        <v>1493</v>
      </c>
      <c r="G7027" s="17" t="s">
        <v>63</v>
      </c>
      <c r="H7027" s="17" t="s">
        <v>1537</v>
      </c>
      <c r="I7027" s="17" t="s">
        <v>1524</v>
      </c>
      <c r="J7027" s="17" t="n">
        <v>1</v>
      </c>
      <c r="K7027" s="15" t="n">
        <v>265.9</v>
      </c>
      <c r="L7027" s="22" t="n">
        <v>0.1</v>
      </c>
      <c r="M7027" s="15" t="n">
        <v>0</v>
      </c>
      <c r="N7027" s="15" t="n">
        <f aca="false">J7027*K7027</f>
        <v>265.9</v>
      </c>
      <c r="O7027" s="15" t="n">
        <f aca="false">N7027*L7027</f>
        <v>26.59</v>
      </c>
      <c r="P7027" s="15" t="n">
        <f aca="false">N7027-O7027</f>
        <v>239.31</v>
      </c>
      <c r="Q7027" s="15" t="n">
        <f aca="false">J7027*INDEX(dProdutos!$F$2:$F$47,MATCH(E7027,dProdutos!$A$2:$A$47,0))</f>
        <v>155.62</v>
      </c>
      <c r="R7027" s="15" t="n">
        <f aca="false">IF(I7027="Cancelado",0,P7027-Q7027)</f>
        <v>83.69</v>
      </c>
      <c r="S7027" s="17" t="str">
        <f aca="false">INDEX(dProdutos!$D$2:$D$47,MATCH(E7027,dProdutos!$A$2:$A$47,0))</f>
        <v>Moda Masculina</v>
      </c>
    </row>
    <row r="7028" customFormat="false" ht="15" hidden="false" customHeight="false" outlineLevel="0" collapsed="false">
      <c r="A7028" s="17" t="s">
        <v>5811</v>
      </c>
      <c r="B7028" s="17" t="n">
        <v>2</v>
      </c>
      <c r="C7028" s="21" t="n">
        <v>46128</v>
      </c>
      <c r="D7028" s="17" t="s">
        <v>634</v>
      </c>
      <c r="E7028" s="17" t="s">
        <v>159</v>
      </c>
      <c r="F7028" s="17" t="s">
        <v>1493</v>
      </c>
      <c r="G7028" s="17" t="s">
        <v>63</v>
      </c>
      <c r="H7028" s="17" t="s">
        <v>1537</v>
      </c>
      <c r="I7028" s="17" t="s">
        <v>1524</v>
      </c>
      <c r="J7028" s="17" t="n">
        <v>1</v>
      </c>
      <c r="K7028" s="15" t="n">
        <v>276.9</v>
      </c>
      <c r="L7028" s="22" t="n">
        <v>0.15</v>
      </c>
      <c r="M7028" s="15" t="n">
        <v>0</v>
      </c>
      <c r="N7028" s="15" t="n">
        <f aca="false">J7028*K7028</f>
        <v>276.9</v>
      </c>
      <c r="O7028" s="15" t="n">
        <f aca="false">N7028*L7028</f>
        <v>41.535</v>
      </c>
      <c r="P7028" s="15" t="n">
        <f aca="false">N7028-O7028</f>
        <v>235.365</v>
      </c>
      <c r="Q7028" s="15" t="n">
        <f aca="false">J7028*INDEX(dProdutos!$F$2:$F$47,MATCH(E7028,dProdutos!$A$2:$A$47,0))</f>
        <v>145.03</v>
      </c>
      <c r="R7028" s="15" t="n">
        <f aca="false">IF(I7028="Cancelado",0,P7028-Q7028)</f>
        <v>90.335</v>
      </c>
      <c r="S7028" s="17" t="str">
        <f aca="false">INDEX(dProdutos!$D$2:$D$47,MATCH(E7028,dProdutos!$A$2:$A$47,0))</f>
        <v>Acessórios</v>
      </c>
    </row>
    <row r="7029" customFormat="false" ht="15" hidden="false" customHeight="false" outlineLevel="0" collapsed="false">
      <c r="A7029" s="17" t="s">
        <v>5812</v>
      </c>
      <c r="B7029" s="17" t="n">
        <v>1</v>
      </c>
      <c r="C7029" s="21" t="n">
        <v>46128</v>
      </c>
      <c r="D7029" s="17" t="s">
        <v>839</v>
      </c>
      <c r="E7029" s="17" t="s">
        <v>135</v>
      </c>
      <c r="F7029" s="17" t="s">
        <v>1499</v>
      </c>
      <c r="G7029" s="17" t="s">
        <v>59</v>
      </c>
      <c r="H7029" s="17" t="s">
        <v>1523</v>
      </c>
      <c r="I7029" s="17" t="s">
        <v>1524</v>
      </c>
      <c r="J7029" s="17" t="n">
        <v>2</v>
      </c>
      <c r="K7029" s="15" t="n">
        <v>200.9</v>
      </c>
      <c r="L7029" s="22" t="n">
        <v>0</v>
      </c>
      <c r="M7029" s="15" t="n">
        <v>0</v>
      </c>
      <c r="N7029" s="15" t="n">
        <f aca="false">J7029*K7029</f>
        <v>401.8</v>
      </c>
      <c r="O7029" s="15" t="n">
        <f aca="false">N7029*L7029</f>
        <v>0</v>
      </c>
      <c r="P7029" s="15" t="n">
        <f aca="false">N7029-O7029</f>
        <v>401.8</v>
      </c>
      <c r="Q7029" s="15" t="n">
        <f aca="false">J7029*INDEX(dProdutos!$F$2:$F$47,MATCH(E7029,dProdutos!$A$2:$A$47,0))</f>
        <v>161.46</v>
      </c>
      <c r="R7029" s="15" t="n">
        <f aca="false">IF(I7029="Cancelado",0,P7029-Q7029)</f>
        <v>240.34</v>
      </c>
      <c r="S7029" s="17" t="str">
        <f aca="false">INDEX(dProdutos!$D$2:$D$47,MATCH(E7029,dProdutos!$A$2:$A$47,0))</f>
        <v>Calçados</v>
      </c>
    </row>
    <row r="7030" customFormat="false" ht="15" hidden="false" customHeight="false" outlineLevel="0" collapsed="false">
      <c r="A7030" s="17" t="s">
        <v>5813</v>
      </c>
      <c r="B7030" s="17" t="n">
        <v>1</v>
      </c>
      <c r="C7030" s="21" t="n">
        <v>46128</v>
      </c>
      <c r="D7030" s="17" t="s">
        <v>1221</v>
      </c>
      <c r="E7030" s="17" t="s">
        <v>165</v>
      </c>
      <c r="F7030" s="17" t="s">
        <v>1499</v>
      </c>
      <c r="G7030" s="17" t="s">
        <v>62</v>
      </c>
      <c r="H7030" s="17" t="s">
        <v>1537</v>
      </c>
      <c r="I7030" s="17" t="s">
        <v>1524</v>
      </c>
      <c r="J7030" s="17" t="n">
        <v>2</v>
      </c>
      <c r="K7030" s="15" t="n">
        <v>231.9</v>
      </c>
      <c r="L7030" s="22" t="n">
        <v>0</v>
      </c>
      <c r="M7030" s="15" t="n">
        <v>34.21</v>
      </c>
      <c r="N7030" s="15" t="n">
        <f aca="false">J7030*K7030</f>
        <v>463.8</v>
      </c>
      <c r="O7030" s="15" t="n">
        <f aca="false">N7030*L7030</f>
        <v>0</v>
      </c>
      <c r="P7030" s="15" t="n">
        <f aca="false">N7030-O7030</f>
        <v>463.8</v>
      </c>
      <c r="Q7030" s="15" t="n">
        <f aca="false">J7030*INDEX(dProdutos!$F$2:$F$47,MATCH(E7030,dProdutos!$A$2:$A$47,0))</f>
        <v>281.66</v>
      </c>
      <c r="R7030" s="15" t="n">
        <f aca="false">IF(I7030="Cancelado",0,P7030-Q7030)</f>
        <v>182.14</v>
      </c>
      <c r="S7030" s="17" t="str">
        <f aca="false">INDEX(dProdutos!$D$2:$D$47,MATCH(E7030,dProdutos!$A$2:$A$47,0))</f>
        <v>Casa</v>
      </c>
    </row>
    <row r="7031" customFormat="false" ht="15" hidden="false" customHeight="false" outlineLevel="0" collapsed="false">
      <c r="A7031" s="17" t="s">
        <v>5814</v>
      </c>
      <c r="B7031" s="17" t="n">
        <v>1</v>
      </c>
      <c r="C7031" s="21" t="n">
        <v>46128</v>
      </c>
      <c r="D7031" s="17" t="s">
        <v>482</v>
      </c>
      <c r="E7031" s="17" t="s">
        <v>192</v>
      </c>
      <c r="F7031" s="17" t="s">
        <v>1499</v>
      </c>
      <c r="G7031" s="17" t="s">
        <v>61</v>
      </c>
      <c r="H7031" s="17" t="s">
        <v>1537</v>
      </c>
      <c r="I7031" s="17" t="s">
        <v>1524</v>
      </c>
      <c r="J7031" s="17" t="n">
        <v>1</v>
      </c>
      <c r="K7031" s="15" t="n">
        <v>245.9</v>
      </c>
      <c r="L7031" s="22" t="n">
        <v>0.05</v>
      </c>
      <c r="M7031" s="15" t="n">
        <v>16.9</v>
      </c>
      <c r="N7031" s="15" t="n">
        <f aca="false">J7031*K7031</f>
        <v>245.9</v>
      </c>
      <c r="O7031" s="15" t="n">
        <f aca="false">N7031*L7031</f>
        <v>12.295</v>
      </c>
      <c r="P7031" s="15" t="n">
        <f aca="false">N7031-O7031</f>
        <v>233.605</v>
      </c>
      <c r="Q7031" s="15" t="n">
        <f aca="false">J7031*INDEX(dProdutos!$F$2:$F$47,MATCH(E7031,dProdutos!$A$2:$A$47,0))</f>
        <v>107.78</v>
      </c>
      <c r="R7031" s="15" t="n">
        <f aca="false">IF(I7031="Cancelado",0,P7031-Q7031)</f>
        <v>125.825</v>
      </c>
      <c r="S7031" s="17" t="str">
        <f aca="false">INDEX(dProdutos!$D$2:$D$47,MATCH(E7031,dProdutos!$A$2:$A$47,0))</f>
        <v>Eletrônicos</v>
      </c>
    </row>
    <row r="7032" customFormat="false" ht="15" hidden="false" customHeight="false" outlineLevel="0" collapsed="false">
      <c r="A7032" s="17" t="s">
        <v>5815</v>
      </c>
      <c r="B7032" s="17" t="n">
        <v>1</v>
      </c>
      <c r="C7032" s="21" t="n">
        <v>46128</v>
      </c>
      <c r="D7032" s="17" t="s">
        <v>376</v>
      </c>
      <c r="E7032" s="17" t="s">
        <v>98</v>
      </c>
      <c r="F7032" s="17" t="s">
        <v>1495</v>
      </c>
      <c r="G7032" s="17" t="s">
        <v>62</v>
      </c>
      <c r="H7032" s="17" t="s">
        <v>1537</v>
      </c>
      <c r="I7032" s="17" t="s">
        <v>1524</v>
      </c>
      <c r="J7032" s="17" t="n">
        <v>1</v>
      </c>
      <c r="K7032" s="15" t="n">
        <v>108.9</v>
      </c>
      <c r="L7032" s="22" t="n">
        <v>0</v>
      </c>
      <c r="M7032" s="15" t="n">
        <v>33.2</v>
      </c>
      <c r="N7032" s="15" t="n">
        <f aca="false">J7032*K7032</f>
        <v>108.9</v>
      </c>
      <c r="O7032" s="15" t="n">
        <f aca="false">N7032*L7032</f>
        <v>0</v>
      </c>
      <c r="P7032" s="15" t="n">
        <f aca="false">N7032-O7032</f>
        <v>108.9</v>
      </c>
      <c r="Q7032" s="15" t="n">
        <f aca="false">J7032*INDEX(dProdutos!$F$2:$F$47,MATCH(E7032,dProdutos!$A$2:$A$47,0))</f>
        <v>42.52</v>
      </c>
      <c r="R7032" s="15" t="n">
        <f aca="false">IF(I7032="Cancelado",0,P7032-Q7032)</f>
        <v>66.38</v>
      </c>
      <c r="S7032" s="17" t="str">
        <f aca="false">INDEX(dProdutos!$D$2:$D$47,MATCH(E7032,dProdutos!$A$2:$A$47,0))</f>
        <v>Moda Feminina</v>
      </c>
    </row>
    <row r="7033" customFormat="false" ht="15" hidden="false" customHeight="false" outlineLevel="0" collapsed="false">
      <c r="A7033" s="17" t="s">
        <v>5816</v>
      </c>
      <c r="B7033" s="17" t="n">
        <v>1</v>
      </c>
      <c r="C7033" s="21" t="n">
        <v>46128</v>
      </c>
      <c r="D7033" s="17" t="s">
        <v>812</v>
      </c>
      <c r="E7033" s="17" t="s">
        <v>138</v>
      </c>
      <c r="F7033" s="17" t="s">
        <v>1487</v>
      </c>
      <c r="G7033" s="17" t="s">
        <v>61</v>
      </c>
      <c r="H7033" s="17" t="s">
        <v>1523</v>
      </c>
      <c r="I7033" s="17" t="s">
        <v>1524</v>
      </c>
      <c r="J7033" s="17" t="n">
        <v>1</v>
      </c>
      <c r="K7033" s="15" t="n">
        <v>231.9</v>
      </c>
      <c r="L7033" s="22" t="n">
        <v>0</v>
      </c>
      <c r="M7033" s="15" t="n">
        <v>0</v>
      </c>
      <c r="N7033" s="15" t="n">
        <f aca="false">J7033*K7033</f>
        <v>231.9</v>
      </c>
      <c r="O7033" s="15" t="n">
        <f aca="false">N7033*L7033</f>
        <v>0</v>
      </c>
      <c r="P7033" s="15" t="n">
        <f aca="false">N7033-O7033</f>
        <v>231.9</v>
      </c>
      <c r="Q7033" s="15" t="n">
        <f aca="false">J7033*INDEX(dProdutos!$F$2:$F$47,MATCH(E7033,dProdutos!$A$2:$A$47,0))</f>
        <v>132.21</v>
      </c>
      <c r="R7033" s="15" t="n">
        <f aca="false">IF(I7033="Cancelado",0,P7033-Q7033)</f>
        <v>99.69</v>
      </c>
      <c r="S7033" s="17" t="str">
        <f aca="false">INDEX(dProdutos!$D$2:$D$47,MATCH(E7033,dProdutos!$A$2:$A$47,0))</f>
        <v>Calçados</v>
      </c>
    </row>
    <row r="7034" customFormat="false" ht="15" hidden="false" customHeight="false" outlineLevel="0" collapsed="false">
      <c r="A7034" s="17" t="s">
        <v>5817</v>
      </c>
      <c r="B7034" s="17" t="n">
        <v>1</v>
      </c>
      <c r="C7034" s="21" t="n">
        <v>46128</v>
      </c>
      <c r="D7034" s="17" t="s">
        <v>656</v>
      </c>
      <c r="E7034" s="17" t="s">
        <v>144</v>
      </c>
      <c r="F7034" s="17" t="s">
        <v>1499</v>
      </c>
      <c r="G7034" s="17" t="s">
        <v>62</v>
      </c>
      <c r="H7034" s="17" t="s">
        <v>1537</v>
      </c>
      <c r="I7034" s="17" t="s">
        <v>1524</v>
      </c>
      <c r="J7034" s="17" t="n">
        <v>1</v>
      </c>
      <c r="K7034" s="15" t="n">
        <v>260.9</v>
      </c>
      <c r="L7034" s="22" t="n">
        <v>0</v>
      </c>
      <c r="M7034" s="15" t="n">
        <v>34.56</v>
      </c>
      <c r="N7034" s="15" t="n">
        <f aca="false">J7034*K7034</f>
        <v>260.9</v>
      </c>
      <c r="O7034" s="15" t="n">
        <f aca="false">N7034*L7034</f>
        <v>0</v>
      </c>
      <c r="P7034" s="15" t="n">
        <f aca="false">N7034-O7034</f>
        <v>260.9</v>
      </c>
      <c r="Q7034" s="15" t="n">
        <f aca="false">J7034*INDEX(dProdutos!$F$2:$F$47,MATCH(E7034,dProdutos!$A$2:$A$47,0))</f>
        <v>99.86</v>
      </c>
      <c r="R7034" s="15" t="n">
        <f aca="false">IF(I7034="Cancelado",0,P7034-Q7034)</f>
        <v>161.04</v>
      </c>
      <c r="S7034" s="17" t="str">
        <f aca="false">INDEX(dProdutos!$D$2:$D$47,MATCH(E7034,dProdutos!$A$2:$A$47,0))</f>
        <v>Acessórios</v>
      </c>
    </row>
    <row r="7035" customFormat="false" ht="15" hidden="false" customHeight="false" outlineLevel="0" collapsed="false">
      <c r="A7035" s="17" t="s">
        <v>5817</v>
      </c>
      <c r="B7035" s="17" t="n">
        <v>2</v>
      </c>
      <c r="C7035" s="21" t="n">
        <v>46128</v>
      </c>
      <c r="D7035" s="17" t="s">
        <v>656</v>
      </c>
      <c r="E7035" s="17" t="s">
        <v>85</v>
      </c>
      <c r="F7035" s="17" t="s">
        <v>1499</v>
      </c>
      <c r="G7035" s="17" t="s">
        <v>62</v>
      </c>
      <c r="H7035" s="17" t="s">
        <v>1537</v>
      </c>
      <c r="I7035" s="17" t="s">
        <v>1524</v>
      </c>
      <c r="J7035" s="17" t="n">
        <v>2</v>
      </c>
      <c r="K7035" s="15" t="n">
        <v>165.9</v>
      </c>
      <c r="L7035" s="22" t="n">
        <v>0</v>
      </c>
      <c r="M7035" s="15" t="n">
        <v>0</v>
      </c>
      <c r="N7035" s="15" t="n">
        <f aca="false">J7035*K7035</f>
        <v>331.8</v>
      </c>
      <c r="O7035" s="15" t="n">
        <f aca="false">N7035*L7035</f>
        <v>0</v>
      </c>
      <c r="P7035" s="15" t="n">
        <f aca="false">N7035-O7035</f>
        <v>331.8</v>
      </c>
      <c r="Q7035" s="15" t="n">
        <f aca="false">J7035*INDEX(dProdutos!$F$2:$F$47,MATCH(E7035,dProdutos!$A$2:$A$47,0))</f>
        <v>183.1</v>
      </c>
      <c r="R7035" s="15" t="n">
        <f aca="false">IF(I7035="Cancelado",0,P7035-Q7035)</f>
        <v>148.7</v>
      </c>
      <c r="S7035" s="17" t="str">
        <f aca="false">INDEX(dProdutos!$D$2:$D$47,MATCH(E7035,dProdutos!$A$2:$A$47,0))</f>
        <v>Moda Feminina</v>
      </c>
    </row>
    <row r="7036" customFormat="false" ht="15" hidden="false" customHeight="false" outlineLevel="0" collapsed="false">
      <c r="A7036" s="17" t="s">
        <v>5818</v>
      </c>
      <c r="B7036" s="17" t="n">
        <v>1</v>
      </c>
      <c r="C7036" s="21" t="n">
        <v>46128</v>
      </c>
      <c r="D7036" s="17" t="s">
        <v>1143</v>
      </c>
      <c r="E7036" s="17" t="s">
        <v>150</v>
      </c>
      <c r="F7036" s="17" t="s">
        <v>1495</v>
      </c>
      <c r="G7036" s="17" t="s">
        <v>61</v>
      </c>
      <c r="H7036" s="17" t="s">
        <v>1537</v>
      </c>
      <c r="I7036" s="17" t="s">
        <v>1524</v>
      </c>
      <c r="J7036" s="17" t="n">
        <v>1</v>
      </c>
      <c r="K7036" s="15" t="n">
        <v>71.9</v>
      </c>
      <c r="L7036" s="22" t="n">
        <v>0</v>
      </c>
      <c r="M7036" s="15" t="n">
        <v>11.02</v>
      </c>
      <c r="N7036" s="15" t="n">
        <f aca="false">J7036*K7036</f>
        <v>71.9</v>
      </c>
      <c r="O7036" s="15" t="n">
        <f aca="false">N7036*L7036</f>
        <v>0</v>
      </c>
      <c r="P7036" s="15" t="n">
        <f aca="false">N7036-O7036</f>
        <v>71.9</v>
      </c>
      <c r="Q7036" s="15" t="n">
        <f aca="false">J7036*INDEX(dProdutos!$F$2:$F$47,MATCH(E7036,dProdutos!$A$2:$A$47,0))</f>
        <v>27.38</v>
      </c>
      <c r="R7036" s="15" t="n">
        <f aca="false">IF(I7036="Cancelado",0,P7036-Q7036)</f>
        <v>44.52</v>
      </c>
      <c r="S7036" s="17" t="str">
        <f aca="false">INDEX(dProdutos!$D$2:$D$47,MATCH(E7036,dProdutos!$A$2:$A$47,0))</f>
        <v>Acessórios</v>
      </c>
    </row>
    <row r="7037" customFormat="false" ht="15" hidden="false" customHeight="false" outlineLevel="0" collapsed="false">
      <c r="A7037" s="17" t="s">
        <v>5818</v>
      </c>
      <c r="B7037" s="17" t="n">
        <v>2</v>
      </c>
      <c r="C7037" s="21" t="n">
        <v>46128</v>
      </c>
      <c r="D7037" s="17" t="s">
        <v>1143</v>
      </c>
      <c r="E7037" s="17" t="s">
        <v>108</v>
      </c>
      <c r="F7037" s="17" t="s">
        <v>1495</v>
      </c>
      <c r="G7037" s="17" t="s">
        <v>61</v>
      </c>
      <c r="H7037" s="17" t="s">
        <v>1537</v>
      </c>
      <c r="I7037" s="17" t="s">
        <v>1524</v>
      </c>
      <c r="J7037" s="17" t="n">
        <v>1</v>
      </c>
      <c r="K7037" s="15" t="n">
        <v>265.9</v>
      </c>
      <c r="L7037" s="22" t="n">
        <v>0</v>
      </c>
      <c r="M7037" s="15" t="n">
        <v>0</v>
      </c>
      <c r="N7037" s="15" t="n">
        <f aca="false">J7037*K7037</f>
        <v>265.9</v>
      </c>
      <c r="O7037" s="15" t="n">
        <f aca="false">N7037*L7037</f>
        <v>0</v>
      </c>
      <c r="P7037" s="15" t="n">
        <f aca="false">N7037-O7037</f>
        <v>265.9</v>
      </c>
      <c r="Q7037" s="15" t="n">
        <f aca="false">J7037*INDEX(dProdutos!$F$2:$F$47,MATCH(E7037,dProdutos!$A$2:$A$47,0))</f>
        <v>155.62</v>
      </c>
      <c r="R7037" s="15" t="n">
        <f aca="false">IF(I7037="Cancelado",0,P7037-Q7037)</f>
        <v>110.28</v>
      </c>
      <c r="S7037" s="17" t="str">
        <f aca="false">INDEX(dProdutos!$D$2:$D$47,MATCH(E7037,dProdutos!$A$2:$A$47,0))</f>
        <v>Moda Masculina</v>
      </c>
    </row>
    <row r="7038" customFormat="false" ht="15" hidden="false" customHeight="false" outlineLevel="0" collapsed="false">
      <c r="A7038" s="17" t="s">
        <v>5819</v>
      </c>
      <c r="B7038" s="17" t="n">
        <v>1</v>
      </c>
      <c r="C7038" s="21" t="n">
        <v>46129</v>
      </c>
      <c r="D7038" s="17" t="s">
        <v>1389</v>
      </c>
      <c r="E7038" s="17" t="s">
        <v>135</v>
      </c>
      <c r="F7038" s="17" t="s">
        <v>1499</v>
      </c>
      <c r="G7038" s="17" t="s">
        <v>63</v>
      </c>
      <c r="H7038" s="17" t="s">
        <v>1523</v>
      </c>
      <c r="I7038" s="17" t="s">
        <v>1524</v>
      </c>
      <c r="J7038" s="17" t="n">
        <v>1</v>
      </c>
      <c r="K7038" s="15" t="n">
        <v>200.9</v>
      </c>
      <c r="L7038" s="22" t="n">
        <v>0.15</v>
      </c>
      <c r="M7038" s="15" t="n">
        <v>0</v>
      </c>
      <c r="N7038" s="15" t="n">
        <f aca="false">J7038*K7038</f>
        <v>200.9</v>
      </c>
      <c r="O7038" s="15" t="n">
        <f aca="false">N7038*L7038</f>
        <v>30.135</v>
      </c>
      <c r="P7038" s="15" t="n">
        <f aca="false">N7038-O7038</f>
        <v>170.765</v>
      </c>
      <c r="Q7038" s="15" t="n">
        <f aca="false">J7038*INDEX(dProdutos!$F$2:$F$47,MATCH(E7038,dProdutos!$A$2:$A$47,0))</f>
        <v>80.73</v>
      </c>
      <c r="R7038" s="15" t="n">
        <f aca="false">IF(I7038="Cancelado",0,P7038-Q7038)</f>
        <v>90.035</v>
      </c>
      <c r="S7038" s="17" t="str">
        <f aca="false">INDEX(dProdutos!$D$2:$D$47,MATCH(E7038,dProdutos!$A$2:$A$47,0))</f>
        <v>Calçados</v>
      </c>
    </row>
    <row r="7039" customFormat="false" ht="15" hidden="false" customHeight="false" outlineLevel="0" collapsed="false">
      <c r="A7039" s="17" t="s">
        <v>5820</v>
      </c>
      <c r="B7039" s="17" t="n">
        <v>1</v>
      </c>
      <c r="C7039" s="21" t="n">
        <v>46129</v>
      </c>
      <c r="D7039" s="17" t="s">
        <v>857</v>
      </c>
      <c r="E7039" s="17" t="s">
        <v>120</v>
      </c>
      <c r="F7039" s="17" t="s">
        <v>1493</v>
      </c>
      <c r="G7039" s="17" t="s">
        <v>62</v>
      </c>
      <c r="H7039" s="17" t="s">
        <v>1523</v>
      </c>
      <c r="I7039" s="17" t="s">
        <v>1524</v>
      </c>
      <c r="J7039" s="17" t="n">
        <v>1</v>
      </c>
      <c r="K7039" s="15" t="n">
        <v>96.9</v>
      </c>
      <c r="L7039" s="22" t="n">
        <v>0</v>
      </c>
      <c r="M7039" s="15" t="n">
        <v>17.57</v>
      </c>
      <c r="N7039" s="15" t="n">
        <f aca="false">J7039*K7039</f>
        <v>96.9</v>
      </c>
      <c r="O7039" s="15" t="n">
        <f aca="false">N7039*L7039</f>
        <v>0</v>
      </c>
      <c r="P7039" s="15" t="n">
        <f aca="false">N7039-O7039</f>
        <v>96.9</v>
      </c>
      <c r="Q7039" s="15" t="n">
        <f aca="false">J7039*INDEX(dProdutos!$F$2:$F$47,MATCH(E7039,dProdutos!$A$2:$A$47,0))</f>
        <v>44.36</v>
      </c>
      <c r="R7039" s="15" t="n">
        <f aca="false">IF(I7039="Cancelado",0,P7039-Q7039)</f>
        <v>52.54</v>
      </c>
      <c r="S7039" s="17" t="str">
        <f aca="false">INDEX(dProdutos!$D$2:$D$47,MATCH(E7039,dProdutos!$A$2:$A$47,0))</f>
        <v>Moda Masculina</v>
      </c>
    </row>
    <row r="7040" customFormat="false" ht="15" hidden="false" customHeight="false" outlineLevel="0" collapsed="false">
      <c r="A7040" s="17" t="s">
        <v>5821</v>
      </c>
      <c r="B7040" s="17" t="n">
        <v>1</v>
      </c>
      <c r="C7040" s="21" t="n">
        <v>46129</v>
      </c>
      <c r="D7040" s="17" t="s">
        <v>596</v>
      </c>
      <c r="E7040" s="17" t="s">
        <v>77</v>
      </c>
      <c r="F7040" s="17" t="s">
        <v>1497</v>
      </c>
      <c r="G7040" s="17" t="s">
        <v>64</v>
      </c>
      <c r="H7040" s="17" t="s">
        <v>1540</v>
      </c>
      <c r="I7040" s="17" t="s">
        <v>1524</v>
      </c>
      <c r="J7040" s="17" t="n">
        <v>2</v>
      </c>
      <c r="K7040" s="15" t="n">
        <v>198.9</v>
      </c>
      <c r="L7040" s="22" t="n">
        <v>0.15</v>
      </c>
      <c r="M7040" s="15" t="n">
        <v>0</v>
      </c>
      <c r="N7040" s="15" t="n">
        <f aca="false">J7040*K7040</f>
        <v>397.8</v>
      </c>
      <c r="O7040" s="15" t="n">
        <f aca="false">N7040*L7040</f>
        <v>59.67</v>
      </c>
      <c r="P7040" s="15" t="n">
        <f aca="false">N7040-O7040</f>
        <v>338.13</v>
      </c>
      <c r="Q7040" s="15" t="n">
        <f aca="false">J7040*INDEX(dProdutos!$F$2:$F$47,MATCH(E7040,dProdutos!$A$2:$A$47,0))</f>
        <v>215.76</v>
      </c>
      <c r="R7040" s="15" t="n">
        <f aca="false">IF(I7040="Cancelado",0,P7040-Q7040)</f>
        <v>122.37</v>
      </c>
      <c r="S7040" s="17" t="str">
        <f aca="false">INDEX(dProdutos!$D$2:$D$47,MATCH(E7040,dProdutos!$A$2:$A$47,0))</f>
        <v>Moda Feminina</v>
      </c>
    </row>
    <row r="7041" customFormat="false" ht="15" hidden="false" customHeight="false" outlineLevel="0" collapsed="false">
      <c r="A7041" s="17" t="s">
        <v>5822</v>
      </c>
      <c r="B7041" s="17" t="n">
        <v>1</v>
      </c>
      <c r="C7041" s="21" t="n">
        <v>46129</v>
      </c>
      <c r="D7041" s="17" t="s">
        <v>1236</v>
      </c>
      <c r="E7041" s="17" t="s">
        <v>95</v>
      </c>
      <c r="F7041" s="17" t="s">
        <v>1499</v>
      </c>
      <c r="G7041" s="17" t="s">
        <v>64</v>
      </c>
      <c r="H7041" s="17" t="s">
        <v>1523</v>
      </c>
      <c r="I7041" s="17" t="s">
        <v>1524</v>
      </c>
      <c r="J7041" s="17" t="n">
        <v>3</v>
      </c>
      <c r="K7041" s="15" t="n">
        <v>77.9</v>
      </c>
      <c r="L7041" s="22" t="n">
        <v>0.15</v>
      </c>
      <c r="M7041" s="15" t="n">
        <v>29.75</v>
      </c>
      <c r="N7041" s="15" t="n">
        <f aca="false">J7041*K7041</f>
        <v>233.7</v>
      </c>
      <c r="O7041" s="15" t="n">
        <f aca="false">N7041*L7041</f>
        <v>35.055</v>
      </c>
      <c r="P7041" s="15" t="n">
        <f aca="false">N7041-O7041</f>
        <v>198.645</v>
      </c>
      <c r="Q7041" s="15" t="n">
        <f aca="false">J7041*INDEX(dProdutos!$F$2:$F$47,MATCH(E7041,dProdutos!$A$2:$A$47,0))</f>
        <v>110.13</v>
      </c>
      <c r="R7041" s="15" t="n">
        <f aca="false">IF(I7041="Cancelado",0,P7041-Q7041)</f>
        <v>88.515</v>
      </c>
      <c r="S7041" s="17" t="str">
        <f aca="false">INDEX(dProdutos!$D$2:$D$47,MATCH(E7041,dProdutos!$A$2:$A$47,0))</f>
        <v>Moda Feminina</v>
      </c>
    </row>
    <row r="7042" customFormat="false" ht="15" hidden="false" customHeight="false" outlineLevel="0" collapsed="false">
      <c r="A7042" s="17" t="s">
        <v>5823</v>
      </c>
      <c r="B7042" s="17" t="n">
        <v>1</v>
      </c>
      <c r="C7042" s="21" t="n">
        <v>46129</v>
      </c>
      <c r="D7042" s="17" t="s">
        <v>540</v>
      </c>
      <c r="E7042" s="17" t="s">
        <v>150</v>
      </c>
      <c r="F7042" s="17" t="s">
        <v>1501</v>
      </c>
      <c r="G7042" s="17" t="s">
        <v>61</v>
      </c>
      <c r="H7042" s="17" t="s">
        <v>1537</v>
      </c>
      <c r="I7042" s="17" t="s">
        <v>1524</v>
      </c>
      <c r="J7042" s="17" t="n">
        <v>1</v>
      </c>
      <c r="K7042" s="15" t="n">
        <v>71.9</v>
      </c>
      <c r="L7042" s="22" t="n">
        <v>0.15</v>
      </c>
      <c r="M7042" s="15" t="n">
        <v>21.2</v>
      </c>
      <c r="N7042" s="15" t="n">
        <f aca="false">J7042*K7042</f>
        <v>71.9</v>
      </c>
      <c r="O7042" s="15" t="n">
        <f aca="false">N7042*L7042</f>
        <v>10.785</v>
      </c>
      <c r="P7042" s="15" t="n">
        <f aca="false">N7042-O7042</f>
        <v>61.115</v>
      </c>
      <c r="Q7042" s="15" t="n">
        <f aca="false">J7042*INDEX(dProdutos!$F$2:$F$47,MATCH(E7042,dProdutos!$A$2:$A$47,0))</f>
        <v>27.38</v>
      </c>
      <c r="R7042" s="15" t="n">
        <f aca="false">IF(I7042="Cancelado",0,P7042-Q7042)</f>
        <v>33.735</v>
      </c>
      <c r="S7042" s="17" t="str">
        <f aca="false">INDEX(dProdutos!$D$2:$D$47,MATCH(E7042,dProdutos!$A$2:$A$47,0))</f>
        <v>Acessórios</v>
      </c>
    </row>
    <row r="7043" customFormat="false" ht="15" hidden="false" customHeight="false" outlineLevel="0" collapsed="false">
      <c r="A7043" s="17" t="s">
        <v>5824</v>
      </c>
      <c r="B7043" s="17" t="n">
        <v>1</v>
      </c>
      <c r="C7043" s="21" t="n">
        <v>46129</v>
      </c>
      <c r="D7043" s="17" t="s">
        <v>272</v>
      </c>
      <c r="E7043" s="17" t="s">
        <v>120</v>
      </c>
      <c r="F7043" s="17" t="s">
        <v>1493</v>
      </c>
      <c r="G7043" s="17" t="s">
        <v>64</v>
      </c>
      <c r="H7043" s="17" t="s">
        <v>1523</v>
      </c>
      <c r="I7043" s="17" t="s">
        <v>1524</v>
      </c>
      <c r="J7043" s="17" t="n">
        <v>1</v>
      </c>
      <c r="K7043" s="15" t="n">
        <v>96.9</v>
      </c>
      <c r="L7043" s="22" t="n">
        <v>0</v>
      </c>
      <c r="M7043" s="15" t="n">
        <v>0</v>
      </c>
      <c r="N7043" s="15" t="n">
        <f aca="false">J7043*K7043</f>
        <v>96.9</v>
      </c>
      <c r="O7043" s="15" t="n">
        <f aca="false">N7043*L7043</f>
        <v>0</v>
      </c>
      <c r="P7043" s="15" t="n">
        <f aca="false">N7043-O7043</f>
        <v>96.9</v>
      </c>
      <c r="Q7043" s="15" t="n">
        <f aca="false">J7043*INDEX(dProdutos!$F$2:$F$47,MATCH(E7043,dProdutos!$A$2:$A$47,0))</f>
        <v>44.36</v>
      </c>
      <c r="R7043" s="15" t="n">
        <f aca="false">IF(I7043="Cancelado",0,P7043-Q7043)</f>
        <v>52.54</v>
      </c>
      <c r="S7043" s="17" t="str">
        <f aca="false">INDEX(dProdutos!$D$2:$D$47,MATCH(E7043,dProdutos!$A$2:$A$47,0))</f>
        <v>Moda Masculina</v>
      </c>
    </row>
    <row r="7044" customFormat="false" ht="15" hidden="false" customHeight="false" outlineLevel="0" collapsed="false">
      <c r="A7044" s="17" t="s">
        <v>5824</v>
      </c>
      <c r="B7044" s="17" t="n">
        <v>2</v>
      </c>
      <c r="C7044" s="21" t="n">
        <v>46129</v>
      </c>
      <c r="D7044" s="17" t="s">
        <v>272</v>
      </c>
      <c r="E7044" s="17" t="s">
        <v>117</v>
      </c>
      <c r="F7044" s="17" t="s">
        <v>1493</v>
      </c>
      <c r="G7044" s="17" t="s">
        <v>64</v>
      </c>
      <c r="H7044" s="17" t="s">
        <v>1523</v>
      </c>
      <c r="I7044" s="17" t="s">
        <v>1524</v>
      </c>
      <c r="J7044" s="17" t="n">
        <v>1</v>
      </c>
      <c r="K7044" s="15" t="n">
        <v>166.9</v>
      </c>
      <c r="L7044" s="22" t="n">
        <v>0.1</v>
      </c>
      <c r="M7044" s="15" t="n">
        <v>0</v>
      </c>
      <c r="N7044" s="15" t="n">
        <f aca="false">J7044*K7044</f>
        <v>166.9</v>
      </c>
      <c r="O7044" s="15" t="n">
        <f aca="false">N7044*L7044</f>
        <v>16.69</v>
      </c>
      <c r="P7044" s="15" t="n">
        <f aca="false">N7044-O7044</f>
        <v>150.21</v>
      </c>
      <c r="Q7044" s="15" t="n">
        <f aca="false">J7044*INDEX(dProdutos!$F$2:$F$47,MATCH(E7044,dProdutos!$A$2:$A$47,0))</f>
        <v>73.23</v>
      </c>
      <c r="R7044" s="15" t="n">
        <f aca="false">IF(I7044="Cancelado",0,P7044-Q7044)</f>
        <v>76.98</v>
      </c>
      <c r="S7044" s="17" t="str">
        <f aca="false">INDEX(dProdutos!$D$2:$D$47,MATCH(E7044,dProdutos!$A$2:$A$47,0))</f>
        <v>Moda Masculina</v>
      </c>
    </row>
    <row r="7045" customFormat="false" ht="15" hidden="false" customHeight="false" outlineLevel="0" collapsed="false">
      <c r="A7045" s="17" t="s">
        <v>5825</v>
      </c>
      <c r="B7045" s="17" t="n">
        <v>1</v>
      </c>
      <c r="C7045" s="21" t="n">
        <v>46129</v>
      </c>
      <c r="D7045" s="17" t="s">
        <v>571</v>
      </c>
      <c r="E7045" s="17" t="s">
        <v>177</v>
      </c>
      <c r="F7045" s="17" t="s">
        <v>1493</v>
      </c>
      <c r="G7045" s="17" t="s">
        <v>64</v>
      </c>
      <c r="H7045" s="17" t="s">
        <v>1523</v>
      </c>
      <c r="I7045" s="17" t="s">
        <v>1524</v>
      </c>
      <c r="J7045" s="17" t="n">
        <v>2</v>
      </c>
      <c r="K7045" s="15" t="n">
        <v>257.9</v>
      </c>
      <c r="L7045" s="22" t="n">
        <v>0</v>
      </c>
      <c r="M7045" s="15" t="n">
        <v>0</v>
      </c>
      <c r="N7045" s="15" t="n">
        <f aca="false">J7045*K7045</f>
        <v>515.8</v>
      </c>
      <c r="O7045" s="15" t="n">
        <f aca="false">N7045*L7045</f>
        <v>0</v>
      </c>
      <c r="P7045" s="15" t="n">
        <f aca="false">N7045-O7045</f>
        <v>515.8</v>
      </c>
      <c r="Q7045" s="15" t="n">
        <f aca="false">J7045*INDEX(dProdutos!$F$2:$F$47,MATCH(E7045,dProdutos!$A$2:$A$47,0))</f>
        <v>276.46</v>
      </c>
      <c r="R7045" s="15" t="n">
        <f aca="false">IF(I7045="Cancelado",0,P7045-Q7045)</f>
        <v>239.34</v>
      </c>
      <c r="S7045" s="17" t="str">
        <f aca="false">INDEX(dProdutos!$D$2:$D$47,MATCH(E7045,dProdutos!$A$2:$A$47,0))</f>
        <v>Casa</v>
      </c>
    </row>
    <row r="7046" customFormat="false" ht="15" hidden="false" customHeight="false" outlineLevel="0" collapsed="false">
      <c r="A7046" s="17" t="s">
        <v>5825</v>
      </c>
      <c r="B7046" s="17" t="n">
        <v>2</v>
      </c>
      <c r="C7046" s="21" t="n">
        <v>46129</v>
      </c>
      <c r="D7046" s="17" t="s">
        <v>571</v>
      </c>
      <c r="E7046" s="17" t="s">
        <v>177</v>
      </c>
      <c r="F7046" s="17" t="s">
        <v>1493</v>
      </c>
      <c r="G7046" s="17" t="s">
        <v>64</v>
      </c>
      <c r="H7046" s="17" t="s">
        <v>1523</v>
      </c>
      <c r="I7046" s="17" t="s">
        <v>1524</v>
      </c>
      <c r="J7046" s="17" t="n">
        <v>1</v>
      </c>
      <c r="K7046" s="15" t="n">
        <v>257.9</v>
      </c>
      <c r="L7046" s="22" t="n">
        <v>0</v>
      </c>
      <c r="M7046" s="15" t="n">
        <v>0</v>
      </c>
      <c r="N7046" s="15" t="n">
        <f aca="false">J7046*K7046</f>
        <v>257.9</v>
      </c>
      <c r="O7046" s="15" t="n">
        <f aca="false">N7046*L7046</f>
        <v>0</v>
      </c>
      <c r="P7046" s="15" t="n">
        <f aca="false">N7046-O7046</f>
        <v>257.9</v>
      </c>
      <c r="Q7046" s="15" t="n">
        <f aca="false">J7046*INDEX(dProdutos!$F$2:$F$47,MATCH(E7046,dProdutos!$A$2:$A$47,0))</f>
        <v>138.23</v>
      </c>
      <c r="R7046" s="15" t="n">
        <f aca="false">IF(I7046="Cancelado",0,P7046-Q7046)</f>
        <v>119.67</v>
      </c>
      <c r="S7046" s="17" t="str">
        <f aca="false">INDEX(dProdutos!$D$2:$D$47,MATCH(E7046,dProdutos!$A$2:$A$47,0))</f>
        <v>Casa</v>
      </c>
    </row>
    <row r="7047" customFormat="false" ht="15" hidden="false" customHeight="false" outlineLevel="0" collapsed="false">
      <c r="A7047" s="17" t="s">
        <v>5826</v>
      </c>
      <c r="B7047" s="17" t="n">
        <v>1</v>
      </c>
      <c r="C7047" s="21" t="n">
        <v>46129</v>
      </c>
      <c r="D7047" s="17" t="s">
        <v>1324</v>
      </c>
      <c r="E7047" s="17" t="s">
        <v>81</v>
      </c>
      <c r="F7047" s="17" t="s">
        <v>1490</v>
      </c>
      <c r="G7047" s="17" t="s">
        <v>59</v>
      </c>
      <c r="H7047" s="17" t="s">
        <v>1523</v>
      </c>
      <c r="I7047" s="17" t="s">
        <v>1524</v>
      </c>
      <c r="J7047" s="17" t="n">
        <v>1</v>
      </c>
      <c r="K7047" s="15" t="n">
        <v>64.9</v>
      </c>
      <c r="L7047" s="22" t="n">
        <v>0</v>
      </c>
      <c r="M7047" s="15" t="n">
        <v>23.62</v>
      </c>
      <c r="N7047" s="15" t="n">
        <f aca="false">J7047*K7047</f>
        <v>64.9</v>
      </c>
      <c r="O7047" s="15" t="n">
        <f aca="false">N7047*L7047</f>
        <v>0</v>
      </c>
      <c r="P7047" s="15" t="n">
        <f aca="false">N7047-O7047</f>
        <v>64.9</v>
      </c>
      <c r="Q7047" s="15" t="n">
        <f aca="false">J7047*INDEX(dProdutos!$F$2:$F$47,MATCH(E7047,dProdutos!$A$2:$A$47,0))</f>
        <v>26.12</v>
      </c>
      <c r="R7047" s="15" t="n">
        <f aca="false">IF(I7047="Cancelado",0,P7047-Q7047)</f>
        <v>38.78</v>
      </c>
      <c r="S7047" s="17" t="str">
        <f aca="false">INDEX(dProdutos!$D$2:$D$47,MATCH(E7047,dProdutos!$A$2:$A$47,0))</f>
        <v>Moda Feminina</v>
      </c>
    </row>
    <row r="7048" customFormat="false" ht="15" hidden="false" customHeight="false" outlineLevel="0" collapsed="false">
      <c r="A7048" s="17" t="s">
        <v>5827</v>
      </c>
      <c r="B7048" s="17" t="n">
        <v>1</v>
      </c>
      <c r="C7048" s="21" t="n">
        <v>46130</v>
      </c>
      <c r="D7048" s="17" t="s">
        <v>976</v>
      </c>
      <c r="E7048" s="17" t="s">
        <v>165</v>
      </c>
      <c r="F7048" s="17" t="s">
        <v>1499</v>
      </c>
      <c r="G7048" s="17" t="s">
        <v>63</v>
      </c>
      <c r="H7048" s="17" t="s">
        <v>1537</v>
      </c>
      <c r="I7048" s="17" t="s">
        <v>1524</v>
      </c>
      <c r="J7048" s="17" t="n">
        <v>2</v>
      </c>
      <c r="K7048" s="15" t="n">
        <v>231.9</v>
      </c>
      <c r="L7048" s="22" t="n">
        <v>0.1</v>
      </c>
      <c r="M7048" s="15" t="n">
        <v>0</v>
      </c>
      <c r="N7048" s="15" t="n">
        <f aca="false">J7048*K7048</f>
        <v>463.8</v>
      </c>
      <c r="O7048" s="15" t="n">
        <f aca="false">N7048*L7048</f>
        <v>46.38</v>
      </c>
      <c r="P7048" s="15" t="n">
        <f aca="false">N7048-O7048</f>
        <v>417.42</v>
      </c>
      <c r="Q7048" s="15" t="n">
        <f aca="false">J7048*INDEX(dProdutos!$F$2:$F$47,MATCH(E7048,dProdutos!$A$2:$A$47,0))</f>
        <v>281.66</v>
      </c>
      <c r="R7048" s="15" t="n">
        <f aca="false">IF(I7048="Cancelado",0,P7048-Q7048)</f>
        <v>135.76</v>
      </c>
      <c r="S7048" s="17" t="str">
        <f aca="false">INDEX(dProdutos!$D$2:$D$47,MATCH(E7048,dProdutos!$A$2:$A$47,0))</f>
        <v>Casa</v>
      </c>
    </row>
    <row r="7049" customFormat="false" ht="15" hidden="false" customHeight="false" outlineLevel="0" collapsed="false">
      <c r="A7049" s="17" t="s">
        <v>5828</v>
      </c>
      <c r="B7049" s="17" t="n">
        <v>1</v>
      </c>
      <c r="C7049" s="21" t="n">
        <v>46130</v>
      </c>
      <c r="D7049" s="17" t="s">
        <v>1301</v>
      </c>
      <c r="E7049" s="17" t="s">
        <v>153</v>
      </c>
      <c r="F7049" s="17" t="s">
        <v>1495</v>
      </c>
      <c r="G7049" s="17" t="s">
        <v>61</v>
      </c>
      <c r="H7049" s="17" t="s">
        <v>1523</v>
      </c>
      <c r="I7049" s="17" t="s">
        <v>1524</v>
      </c>
      <c r="J7049" s="17" t="n">
        <v>1</v>
      </c>
      <c r="K7049" s="15" t="n">
        <v>165.9</v>
      </c>
      <c r="L7049" s="22" t="n">
        <v>0</v>
      </c>
      <c r="M7049" s="15" t="n">
        <v>0</v>
      </c>
      <c r="N7049" s="15" t="n">
        <f aca="false">J7049*K7049</f>
        <v>165.9</v>
      </c>
      <c r="O7049" s="15" t="n">
        <f aca="false">N7049*L7049</f>
        <v>0</v>
      </c>
      <c r="P7049" s="15" t="n">
        <f aca="false">N7049-O7049</f>
        <v>165.9</v>
      </c>
      <c r="Q7049" s="15" t="n">
        <f aca="false">J7049*INDEX(dProdutos!$F$2:$F$47,MATCH(E7049,dProdutos!$A$2:$A$47,0))</f>
        <v>67.28</v>
      </c>
      <c r="R7049" s="15" t="n">
        <f aca="false">IF(I7049="Cancelado",0,P7049-Q7049)</f>
        <v>98.62</v>
      </c>
      <c r="S7049" s="17" t="str">
        <f aca="false">INDEX(dProdutos!$D$2:$D$47,MATCH(E7049,dProdutos!$A$2:$A$47,0))</f>
        <v>Acessórios</v>
      </c>
    </row>
    <row r="7050" customFormat="false" ht="15" hidden="false" customHeight="false" outlineLevel="0" collapsed="false">
      <c r="A7050" s="17" t="s">
        <v>5828</v>
      </c>
      <c r="B7050" s="17" t="n">
        <v>2</v>
      </c>
      <c r="C7050" s="21" t="n">
        <v>46130</v>
      </c>
      <c r="D7050" s="17" t="s">
        <v>1301</v>
      </c>
      <c r="E7050" s="17" t="s">
        <v>165</v>
      </c>
      <c r="F7050" s="17" t="s">
        <v>1495</v>
      </c>
      <c r="G7050" s="17" t="s">
        <v>61</v>
      </c>
      <c r="H7050" s="17" t="s">
        <v>1523</v>
      </c>
      <c r="I7050" s="17" t="s">
        <v>1524</v>
      </c>
      <c r="J7050" s="17" t="n">
        <v>1</v>
      </c>
      <c r="K7050" s="15" t="n">
        <v>231.9</v>
      </c>
      <c r="L7050" s="22" t="n">
        <v>0</v>
      </c>
      <c r="M7050" s="15" t="n">
        <v>0</v>
      </c>
      <c r="N7050" s="15" t="n">
        <f aca="false">J7050*K7050</f>
        <v>231.9</v>
      </c>
      <c r="O7050" s="15" t="n">
        <f aca="false">N7050*L7050</f>
        <v>0</v>
      </c>
      <c r="P7050" s="15" t="n">
        <f aca="false">N7050-O7050</f>
        <v>231.9</v>
      </c>
      <c r="Q7050" s="15" t="n">
        <f aca="false">J7050*INDEX(dProdutos!$F$2:$F$47,MATCH(E7050,dProdutos!$A$2:$A$47,0))</f>
        <v>140.83</v>
      </c>
      <c r="R7050" s="15" t="n">
        <f aca="false">IF(I7050="Cancelado",0,P7050-Q7050)</f>
        <v>91.07</v>
      </c>
      <c r="S7050" s="17" t="str">
        <f aca="false">INDEX(dProdutos!$D$2:$D$47,MATCH(E7050,dProdutos!$A$2:$A$47,0))</f>
        <v>Casa</v>
      </c>
    </row>
    <row r="7051" customFormat="false" ht="15" hidden="false" customHeight="false" outlineLevel="0" collapsed="false">
      <c r="A7051" s="17" t="s">
        <v>5829</v>
      </c>
      <c r="B7051" s="17" t="n">
        <v>1</v>
      </c>
      <c r="C7051" s="21" t="n">
        <v>46130</v>
      </c>
      <c r="D7051" s="17" t="s">
        <v>902</v>
      </c>
      <c r="E7051" s="17" t="s">
        <v>85</v>
      </c>
      <c r="F7051" s="17" t="s">
        <v>1487</v>
      </c>
      <c r="G7051" s="17" t="s">
        <v>59</v>
      </c>
      <c r="H7051" s="17" t="s">
        <v>1540</v>
      </c>
      <c r="I7051" s="17" t="s">
        <v>1524</v>
      </c>
      <c r="J7051" s="17" t="n">
        <v>1</v>
      </c>
      <c r="K7051" s="15" t="n">
        <v>165.9</v>
      </c>
      <c r="L7051" s="22" t="n">
        <v>0.05</v>
      </c>
      <c r="M7051" s="15" t="n">
        <v>26.45</v>
      </c>
      <c r="N7051" s="15" t="n">
        <f aca="false">J7051*K7051</f>
        <v>165.9</v>
      </c>
      <c r="O7051" s="15" t="n">
        <f aca="false">N7051*L7051</f>
        <v>8.295</v>
      </c>
      <c r="P7051" s="15" t="n">
        <f aca="false">N7051-O7051</f>
        <v>157.605</v>
      </c>
      <c r="Q7051" s="15" t="n">
        <f aca="false">J7051*INDEX(dProdutos!$F$2:$F$47,MATCH(E7051,dProdutos!$A$2:$A$47,0))</f>
        <v>91.55</v>
      </c>
      <c r="R7051" s="15" t="n">
        <f aca="false">IF(I7051="Cancelado",0,P7051-Q7051)</f>
        <v>66.055</v>
      </c>
      <c r="S7051" s="17" t="str">
        <f aca="false">INDEX(dProdutos!$D$2:$D$47,MATCH(E7051,dProdutos!$A$2:$A$47,0))</f>
        <v>Moda Feminina</v>
      </c>
    </row>
    <row r="7052" customFormat="false" ht="15" hidden="false" customHeight="false" outlineLevel="0" collapsed="false">
      <c r="A7052" s="17" t="s">
        <v>5829</v>
      </c>
      <c r="B7052" s="17" t="n">
        <v>2</v>
      </c>
      <c r="C7052" s="21" t="n">
        <v>46130</v>
      </c>
      <c r="D7052" s="17" t="s">
        <v>902</v>
      </c>
      <c r="E7052" s="17" t="s">
        <v>171</v>
      </c>
      <c r="F7052" s="17" t="s">
        <v>1487</v>
      </c>
      <c r="G7052" s="17" t="s">
        <v>59</v>
      </c>
      <c r="H7052" s="17" t="s">
        <v>1540</v>
      </c>
      <c r="I7052" s="17" t="s">
        <v>1524</v>
      </c>
      <c r="J7052" s="17" t="n">
        <v>2</v>
      </c>
      <c r="K7052" s="15" t="n">
        <v>246.9</v>
      </c>
      <c r="L7052" s="22" t="n">
        <v>0</v>
      </c>
      <c r="M7052" s="15" t="n">
        <v>0</v>
      </c>
      <c r="N7052" s="15" t="n">
        <f aca="false">J7052*K7052</f>
        <v>493.8</v>
      </c>
      <c r="O7052" s="15" t="n">
        <f aca="false">N7052*L7052</f>
        <v>0</v>
      </c>
      <c r="P7052" s="15" t="n">
        <f aca="false">N7052-O7052</f>
        <v>493.8</v>
      </c>
      <c r="Q7052" s="15" t="n">
        <f aca="false">J7052*INDEX(dProdutos!$F$2:$F$47,MATCH(E7052,dProdutos!$A$2:$A$47,0))</f>
        <v>207.22</v>
      </c>
      <c r="R7052" s="15" t="n">
        <f aca="false">IF(I7052="Cancelado",0,P7052-Q7052)</f>
        <v>286.58</v>
      </c>
      <c r="S7052" s="17" t="str">
        <f aca="false">INDEX(dProdutos!$D$2:$D$47,MATCH(E7052,dProdutos!$A$2:$A$47,0))</f>
        <v>Casa</v>
      </c>
    </row>
    <row r="7053" customFormat="false" ht="15" hidden="false" customHeight="false" outlineLevel="0" collapsed="false">
      <c r="A7053" s="17" t="s">
        <v>5829</v>
      </c>
      <c r="B7053" s="17" t="n">
        <v>3</v>
      </c>
      <c r="C7053" s="21" t="n">
        <v>46130</v>
      </c>
      <c r="D7053" s="17" t="s">
        <v>902</v>
      </c>
      <c r="E7053" s="17" t="s">
        <v>138</v>
      </c>
      <c r="F7053" s="17" t="s">
        <v>1487</v>
      </c>
      <c r="G7053" s="17" t="s">
        <v>59</v>
      </c>
      <c r="H7053" s="17" t="s">
        <v>1540</v>
      </c>
      <c r="I7053" s="17" t="s">
        <v>1524</v>
      </c>
      <c r="J7053" s="17" t="n">
        <v>1</v>
      </c>
      <c r="K7053" s="15" t="n">
        <v>231.9</v>
      </c>
      <c r="L7053" s="22" t="n">
        <v>0</v>
      </c>
      <c r="M7053" s="15" t="n">
        <v>0</v>
      </c>
      <c r="N7053" s="15" t="n">
        <f aca="false">J7053*K7053</f>
        <v>231.9</v>
      </c>
      <c r="O7053" s="15" t="n">
        <f aca="false">N7053*L7053</f>
        <v>0</v>
      </c>
      <c r="P7053" s="15" t="n">
        <f aca="false">N7053-O7053</f>
        <v>231.9</v>
      </c>
      <c r="Q7053" s="15" t="n">
        <f aca="false">J7053*INDEX(dProdutos!$F$2:$F$47,MATCH(E7053,dProdutos!$A$2:$A$47,0))</f>
        <v>132.21</v>
      </c>
      <c r="R7053" s="15" t="n">
        <f aca="false">IF(I7053="Cancelado",0,P7053-Q7053)</f>
        <v>99.69</v>
      </c>
      <c r="S7053" s="17" t="str">
        <f aca="false">INDEX(dProdutos!$D$2:$D$47,MATCH(E7053,dProdutos!$A$2:$A$47,0))</f>
        <v>Calçados</v>
      </c>
    </row>
    <row r="7054" customFormat="false" ht="15" hidden="false" customHeight="false" outlineLevel="0" collapsed="false">
      <c r="A7054" s="17" t="s">
        <v>5830</v>
      </c>
      <c r="B7054" s="17" t="n">
        <v>1</v>
      </c>
      <c r="C7054" s="21" t="n">
        <v>46130</v>
      </c>
      <c r="D7054" s="17" t="s">
        <v>461</v>
      </c>
      <c r="E7054" s="17" t="s">
        <v>135</v>
      </c>
      <c r="F7054" s="17" t="s">
        <v>1490</v>
      </c>
      <c r="G7054" s="17" t="s">
        <v>64</v>
      </c>
      <c r="H7054" s="17" t="s">
        <v>1523</v>
      </c>
      <c r="I7054" s="17" t="s">
        <v>1524</v>
      </c>
      <c r="J7054" s="17" t="n">
        <v>1</v>
      </c>
      <c r="K7054" s="15" t="n">
        <v>200.9</v>
      </c>
      <c r="L7054" s="22" t="n">
        <v>0</v>
      </c>
      <c r="M7054" s="15" t="n">
        <v>23.55</v>
      </c>
      <c r="N7054" s="15" t="n">
        <f aca="false">J7054*K7054</f>
        <v>200.9</v>
      </c>
      <c r="O7054" s="15" t="n">
        <f aca="false">N7054*L7054</f>
        <v>0</v>
      </c>
      <c r="P7054" s="15" t="n">
        <f aca="false">N7054-O7054</f>
        <v>200.9</v>
      </c>
      <c r="Q7054" s="15" t="n">
        <f aca="false">J7054*INDEX(dProdutos!$F$2:$F$47,MATCH(E7054,dProdutos!$A$2:$A$47,0))</f>
        <v>80.73</v>
      </c>
      <c r="R7054" s="15" t="n">
        <f aca="false">IF(I7054="Cancelado",0,P7054-Q7054)</f>
        <v>120.17</v>
      </c>
      <c r="S7054" s="17" t="str">
        <f aca="false">INDEX(dProdutos!$D$2:$D$47,MATCH(E7054,dProdutos!$A$2:$A$47,0))</f>
        <v>Calçados</v>
      </c>
    </row>
    <row r="7055" customFormat="false" ht="15" hidden="false" customHeight="false" outlineLevel="0" collapsed="false">
      <c r="A7055" s="17" t="s">
        <v>5831</v>
      </c>
      <c r="B7055" s="17" t="n">
        <v>1</v>
      </c>
      <c r="C7055" s="21" t="n">
        <v>46130</v>
      </c>
      <c r="D7055" s="17" t="s">
        <v>258</v>
      </c>
      <c r="E7055" s="17" t="s">
        <v>135</v>
      </c>
      <c r="F7055" s="17" t="s">
        <v>1499</v>
      </c>
      <c r="G7055" s="17" t="s">
        <v>62</v>
      </c>
      <c r="H7055" s="17" t="s">
        <v>1537</v>
      </c>
      <c r="I7055" s="17" t="s">
        <v>1524</v>
      </c>
      <c r="J7055" s="17" t="n">
        <v>1</v>
      </c>
      <c r="K7055" s="15" t="n">
        <v>200.9</v>
      </c>
      <c r="L7055" s="22" t="n">
        <v>0.1</v>
      </c>
      <c r="M7055" s="15" t="n">
        <v>0</v>
      </c>
      <c r="N7055" s="15" t="n">
        <f aca="false">J7055*K7055</f>
        <v>200.9</v>
      </c>
      <c r="O7055" s="15" t="n">
        <f aca="false">N7055*L7055</f>
        <v>20.09</v>
      </c>
      <c r="P7055" s="15" t="n">
        <f aca="false">N7055-O7055</f>
        <v>180.81</v>
      </c>
      <c r="Q7055" s="15" t="n">
        <f aca="false">J7055*INDEX(dProdutos!$F$2:$F$47,MATCH(E7055,dProdutos!$A$2:$A$47,0))</f>
        <v>80.73</v>
      </c>
      <c r="R7055" s="15" t="n">
        <f aca="false">IF(I7055="Cancelado",0,P7055-Q7055)</f>
        <v>100.08</v>
      </c>
      <c r="S7055" s="17" t="str">
        <f aca="false">INDEX(dProdutos!$D$2:$D$47,MATCH(E7055,dProdutos!$A$2:$A$47,0))</f>
        <v>Calçados</v>
      </c>
    </row>
    <row r="7056" customFormat="false" ht="15" hidden="false" customHeight="false" outlineLevel="0" collapsed="false">
      <c r="A7056" s="17" t="s">
        <v>5832</v>
      </c>
      <c r="B7056" s="17" t="n">
        <v>1</v>
      </c>
      <c r="C7056" s="21" t="n">
        <v>46130</v>
      </c>
      <c r="D7056" s="17" t="s">
        <v>554</v>
      </c>
      <c r="E7056" s="17" t="s">
        <v>88</v>
      </c>
      <c r="F7056" s="17" t="s">
        <v>1503</v>
      </c>
      <c r="G7056" s="17" t="s">
        <v>60</v>
      </c>
      <c r="H7056" s="17" t="s">
        <v>1537</v>
      </c>
      <c r="I7056" s="17" t="s">
        <v>1531</v>
      </c>
      <c r="J7056" s="17" t="n">
        <v>1</v>
      </c>
      <c r="K7056" s="15" t="n">
        <v>170.9</v>
      </c>
      <c r="L7056" s="22" t="n">
        <v>0.15</v>
      </c>
      <c r="M7056" s="15" t="n">
        <v>0</v>
      </c>
      <c r="N7056" s="15" t="n">
        <f aca="false">J7056*K7056</f>
        <v>170.9</v>
      </c>
      <c r="O7056" s="15" t="n">
        <f aca="false">N7056*L7056</f>
        <v>25.635</v>
      </c>
      <c r="P7056" s="15" t="n">
        <f aca="false">N7056-O7056</f>
        <v>145.265</v>
      </c>
      <c r="Q7056" s="15" t="n">
        <f aca="false">J7056*INDEX(dProdutos!$F$2:$F$47,MATCH(E7056,dProdutos!$A$2:$A$47,0))</f>
        <v>98.14</v>
      </c>
      <c r="R7056" s="15" t="n">
        <f aca="false">IF(I7056="Cancelado",0,P7056-Q7056)</f>
        <v>0</v>
      </c>
      <c r="S7056" s="17" t="str">
        <f aca="false">INDEX(dProdutos!$D$2:$D$47,MATCH(E7056,dProdutos!$A$2:$A$47,0))</f>
        <v>Moda Feminina</v>
      </c>
    </row>
    <row r="7057" customFormat="false" ht="15" hidden="false" customHeight="false" outlineLevel="0" collapsed="false">
      <c r="A7057" s="17" t="s">
        <v>5832</v>
      </c>
      <c r="B7057" s="17" t="n">
        <v>2</v>
      </c>
      <c r="C7057" s="21" t="n">
        <v>46130</v>
      </c>
      <c r="D7057" s="17" t="s">
        <v>554</v>
      </c>
      <c r="E7057" s="17" t="s">
        <v>114</v>
      </c>
      <c r="F7057" s="17" t="s">
        <v>1503</v>
      </c>
      <c r="G7057" s="17" t="s">
        <v>60</v>
      </c>
      <c r="H7057" s="17" t="s">
        <v>1537</v>
      </c>
      <c r="I7057" s="17" t="s">
        <v>1531</v>
      </c>
      <c r="J7057" s="17" t="n">
        <v>1</v>
      </c>
      <c r="K7057" s="15" t="n">
        <v>202.9</v>
      </c>
      <c r="L7057" s="22" t="n">
        <v>0.05</v>
      </c>
      <c r="M7057" s="15" t="n">
        <v>0</v>
      </c>
      <c r="N7057" s="15" t="n">
        <f aca="false">J7057*K7057</f>
        <v>202.9</v>
      </c>
      <c r="O7057" s="15" t="n">
        <f aca="false">N7057*L7057</f>
        <v>10.145</v>
      </c>
      <c r="P7057" s="15" t="n">
        <f aca="false">N7057-O7057</f>
        <v>192.755</v>
      </c>
      <c r="Q7057" s="15" t="n">
        <f aca="false">J7057*INDEX(dProdutos!$F$2:$F$47,MATCH(E7057,dProdutos!$A$2:$A$47,0))</f>
        <v>110.39</v>
      </c>
      <c r="R7057" s="15" t="n">
        <f aca="false">IF(I7057="Cancelado",0,P7057-Q7057)</f>
        <v>0</v>
      </c>
      <c r="S7057" s="17" t="str">
        <f aca="false">INDEX(dProdutos!$D$2:$D$47,MATCH(E7057,dProdutos!$A$2:$A$47,0))</f>
        <v>Moda Masculina</v>
      </c>
    </row>
    <row r="7058" customFormat="false" ht="15" hidden="false" customHeight="false" outlineLevel="0" collapsed="false">
      <c r="A7058" s="17" t="s">
        <v>5833</v>
      </c>
      <c r="B7058" s="17" t="n">
        <v>1</v>
      </c>
      <c r="C7058" s="21" t="n">
        <v>46130</v>
      </c>
      <c r="D7058" s="17" t="s">
        <v>726</v>
      </c>
      <c r="E7058" s="17" t="s">
        <v>192</v>
      </c>
      <c r="F7058" s="17" t="s">
        <v>1495</v>
      </c>
      <c r="G7058" s="17" t="s">
        <v>61</v>
      </c>
      <c r="H7058" s="17" t="s">
        <v>1523</v>
      </c>
      <c r="I7058" s="17" t="s">
        <v>1524</v>
      </c>
      <c r="J7058" s="17" t="n">
        <v>2</v>
      </c>
      <c r="K7058" s="15" t="n">
        <v>245.9</v>
      </c>
      <c r="L7058" s="22" t="n">
        <v>0.15</v>
      </c>
      <c r="M7058" s="15" t="n">
        <v>25.14</v>
      </c>
      <c r="N7058" s="15" t="n">
        <f aca="false">J7058*K7058</f>
        <v>491.8</v>
      </c>
      <c r="O7058" s="15" t="n">
        <f aca="false">N7058*L7058</f>
        <v>73.77</v>
      </c>
      <c r="P7058" s="15" t="n">
        <f aca="false">N7058-O7058</f>
        <v>418.03</v>
      </c>
      <c r="Q7058" s="15" t="n">
        <f aca="false">J7058*INDEX(dProdutos!$F$2:$F$47,MATCH(E7058,dProdutos!$A$2:$A$47,0))</f>
        <v>215.56</v>
      </c>
      <c r="R7058" s="15" t="n">
        <f aca="false">IF(I7058="Cancelado",0,P7058-Q7058)</f>
        <v>202.47</v>
      </c>
      <c r="S7058" s="17" t="str">
        <f aca="false">INDEX(dProdutos!$D$2:$D$47,MATCH(E7058,dProdutos!$A$2:$A$47,0))</f>
        <v>Eletrônicos</v>
      </c>
    </row>
    <row r="7059" customFormat="false" ht="15" hidden="false" customHeight="false" outlineLevel="0" collapsed="false">
      <c r="A7059" s="17" t="s">
        <v>5834</v>
      </c>
      <c r="B7059" s="17" t="n">
        <v>1</v>
      </c>
      <c r="C7059" s="21" t="n">
        <v>46130</v>
      </c>
      <c r="D7059" s="17" t="s">
        <v>1085</v>
      </c>
      <c r="E7059" s="17" t="s">
        <v>120</v>
      </c>
      <c r="F7059" s="17" t="s">
        <v>1490</v>
      </c>
      <c r="G7059" s="17" t="s">
        <v>64</v>
      </c>
      <c r="H7059" s="17" t="s">
        <v>1537</v>
      </c>
      <c r="I7059" s="17" t="s">
        <v>1524</v>
      </c>
      <c r="J7059" s="17" t="n">
        <v>1</v>
      </c>
      <c r="K7059" s="15" t="n">
        <v>96.9</v>
      </c>
      <c r="L7059" s="22" t="n">
        <v>0.05</v>
      </c>
      <c r="M7059" s="15" t="n">
        <v>24.39</v>
      </c>
      <c r="N7059" s="15" t="n">
        <f aca="false">J7059*K7059</f>
        <v>96.9</v>
      </c>
      <c r="O7059" s="15" t="n">
        <f aca="false">N7059*L7059</f>
        <v>4.845</v>
      </c>
      <c r="P7059" s="15" t="n">
        <f aca="false">N7059-O7059</f>
        <v>92.055</v>
      </c>
      <c r="Q7059" s="15" t="n">
        <f aca="false">J7059*INDEX(dProdutos!$F$2:$F$47,MATCH(E7059,dProdutos!$A$2:$A$47,0))</f>
        <v>44.36</v>
      </c>
      <c r="R7059" s="15" t="n">
        <f aca="false">IF(I7059="Cancelado",0,P7059-Q7059)</f>
        <v>47.695</v>
      </c>
      <c r="S7059" s="17" t="str">
        <f aca="false">INDEX(dProdutos!$D$2:$D$47,MATCH(E7059,dProdutos!$A$2:$A$47,0))</f>
        <v>Moda Masculina</v>
      </c>
    </row>
    <row r="7060" customFormat="false" ht="15" hidden="false" customHeight="false" outlineLevel="0" collapsed="false">
      <c r="A7060" s="17" t="s">
        <v>5834</v>
      </c>
      <c r="B7060" s="17" t="n">
        <v>2</v>
      </c>
      <c r="C7060" s="21" t="n">
        <v>46130</v>
      </c>
      <c r="D7060" s="17" t="s">
        <v>1085</v>
      </c>
      <c r="E7060" s="17" t="s">
        <v>165</v>
      </c>
      <c r="F7060" s="17" t="s">
        <v>1490</v>
      </c>
      <c r="G7060" s="17" t="s">
        <v>64</v>
      </c>
      <c r="H7060" s="17" t="s">
        <v>1537</v>
      </c>
      <c r="I7060" s="17" t="s">
        <v>1524</v>
      </c>
      <c r="J7060" s="17" t="n">
        <v>1</v>
      </c>
      <c r="K7060" s="15" t="n">
        <v>231.9</v>
      </c>
      <c r="L7060" s="22" t="n">
        <v>0.15</v>
      </c>
      <c r="M7060" s="15" t="n">
        <v>0</v>
      </c>
      <c r="N7060" s="15" t="n">
        <f aca="false">J7060*K7060</f>
        <v>231.9</v>
      </c>
      <c r="O7060" s="15" t="n">
        <f aca="false">N7060*L7060</f>
        <v>34.785</v>
      </c>
      <c r="P7060" s="15" t="n">
        <f aca="false">N7060-O7060</f>
        <v>197.115</v>
      </c>
      <c r="Q7060" s="15" t="n">
        <f aca="false">J7060*INDEX(dProdutos!$F$2:$F$47,MATCH(E7060,dProdutos!$A$2:$A$47,0))</f>
        <v>140.83</v>
      </c>
      <c r="R7060" s="15" t="n">
        <f aca="false">IF(I7060="Cancelado",0,P7060-Q7060)</f>
        <v>56.285</v>
      </c>
      <c r="S7060" s="17" t="str">
        <f aca="false">INDEX(dProdutos!$D$2:$D$47,MATCH(E7060,dProdutos!$A$2:$A$47,0))</f>
        <v>Casa</v>
      </c>
    </row>
    <row r="7061" customFormat="false" ht="15" hidden="false" customHeight="false" outlineLevel="0" collapsed="false">
      <c r="A7061" s="17" t="s">
        <v>5834</v>
      </c>
      <c r="B7061" s="17" t="n">
        <v>3</v>
      </c>
      <c r="C7061" s="21" t="n">
        <v>46130</v>
      </c>
      <c r="D7061" s="17" t="s">
        <v>1085</v>
      </c>
      <c r="E7061" s="17" t="s">
        <v>213</v>
      </c>
      <c r="F7061" s="17" t="s">
        <v>1490</v>
      </c>
      <c r="G7061" s="17" t="s">
        <v>64</v>
      </c>
      <c r="H7061" s="17" t="s">
        <v>1537</v>
      </c>
      <c r="I7061" s="17" t="s">
        <v>1524</v>
      </c>
      <c r="J7061" s="17" t="n">
        <v>1</v>
      </c>
      <c r="K7061" s="15" t="n">
        <v>153.9</v>
      </c>
      <c r="L7061" s="22" t="n">
        <v>0.05</v>
      </c>
      <c r="M7061" s="15" t="n">
        <v>0</v>
      </c>
      <c r="N7061" s="15" t="n">
        <f aca="false">J7061*K7061</f>
        <v>153.9</v>
      </c>
      <c r="O7061" s="15" t="n">
        <f aca="false">N7061*L7061</f>
        <v>7.695</v>
      </c>
      <c r="P7061" s="15" t="n">
        <f aca="false">N7061-O7061</f>
        <v>146.205</v>
      </c>
      <c r="Q7061" s="15" t="n">
        <f aca="false">J7061*INDEX(dProdutos!$F$2:$F$47,MATCH(E7061,dProdutos!$A$2:$A$47,0))</f>
        <v>90.42</v>
      </c>
      <c r="R7061" s="15" t="n">
        <f aca="false">IF(I7061="Cancelado",0,P7061-Q7061)</f>
        <v>55.785</v>
      </c>
      <c r="S7061" s="17" t="str">
        <f aca="false">INDEX(dProdutos!$D$2:$D$47,MATCH(E7061,dProdutos!$A$2:$A$47,0))</f>
        <v>Beleza</v>
      </c>
    </row>
    <row r="7062" customFormat="false" ht="15" hidden="false" customHeight="false" outlineLevel="0" collapsed="false">
      <c r="A7062" s="17" t="s">
        <v>5835</v>
      </c>
      <c r="B7062" s="17" t="n">
        <v>1</v>
      </c>
      <c r="C7062" s="21" t="n">
        <v>46130</v>
      </c>
      <c r="D7062" s="17" t="s">
        <v>1114</v>
      </c>
      <c r="E7062" s="17" t="s">
        <v>95</v>
      </c>
      <c r="F7062" s="17" t="s">
        <v>1499</v>
      </c>
      <c r="G7062" s="17" t="s">
        <v>62</v>
      </c>
      <c r="H7062" s="17" t="s">
        <v>1540</v>
      </c>
      <c r="I7062" s="17" t="s">
        <v>1524</v>
      </c>
      <c r="J7062" s="17" t="n">
        <v>2</v>
      </c>
      <c r="K7062" s="15" t="n">
        <v>77.9</v>
      </c>
      <c r="L7062" s="22" t="n">
        <v>0.15</v>
      </c>
      <c r="M7062" s="15" t="n">
        <v>0</v>
      </c>
      <c r="N7062" s="15" t="n">
        <f aca="false">J7062*K7062</f>
        <v>155.8</v>
      </c>
      <c r="O7062" s="15" t="n">
        <f aca="false">N7062*L7062</f>
        <v>23.37</v>
      </c>
      <c r="P7062" s="15" t="n">
        <f aca="false">N7062-O7062</f>
        <v>132.43</v>
      </c>
      <c r="Q7062" s="15" t="n">
        <f aca="false">J7062*INDEX(dProdutos!$F$2:$F$47,MATCH(E7062,dProdutos!$A$2:$A$47,0))</f>
        <v>73.42</v>
      </c>
      <c r="R7062" s="15" t="n">
        <f aca="false">IF(I7062="Cancelado",0,P7062-Q7062)</f>
        <v>59.01</v>
      </c>
      <c r="S7062" s="17" t="str">
        <f aca="false">INDEX(dProdutos!$D$2:$D$47,MATCH(E7062,dProdutos!$A$2:$A$47,0))</f>
        <v>Moda Feminina</v>
      </c>
    </row>
    <row r="7063" customFormat="false" ht="15" hidden="false" customHeight="false" outlineLevel="0" collapsed="false">
      <c r="A7063" s="17" t="s">
        <v>5835</v>
      </c>
      <c r="B7063" s="17" t="n">
        <v>2</v>
      </c>
      <c r="C7063" s="21" t="n">
        <v>46130</v>
      </c>
      <c r="D7063" s="17" t="s">
        <v>1114</v>
      </c>
      <c r="E7063" s="17" t="s">
        <v>192</v>
      </c>
      <c r="F7063" s="17" t="s">
        <v>1499</v>
      </c>
      <c r="G7063" s="17" t="s">
        <v>62</v>
      </c>
      <c r="H7063" s="17" t="s">
        <v>1540</v>
      </c>
      <c r="I7063" s="17" t="s">
        <v>1524</v>
      </c>
      <c r="J7063" s="17" t="n">
        <v>1</v>
      </c>
      <c r="K7063" s="15" t="n">
        <v>245.9</v>
      </c>
      <c r="L7063" s="22" t="n">
        <v>0.2</v>
      </c>
      <c r="M7063" s="15" t="n">
        <v>0</v>
      </c>
      <c r="N7063" s="15" t="n">
        <f aca="false">J7063*K7063</f>
        <v>245.9</v>
      </c>
      <c r="O7063" s="15" t="n">
        <f aca="false">N7063*L7063</f>
        <v>49.18</v>
      </c>
      <c r="P7063" s="15" t="n">
        <f aca="false">N7063-O7063</f>
        <v>196.72</v>
      </c>
      <c r="Q7063" s="15" t="n">
        <f aca="false">J7063*INDEX(dProdutos!$F$2:$F$47,MATCH(E7063,dProdutos!$A$2:$A$47,0))</f>
        <v>107.78</v>
      </c>
      <c r="R7063" s="15" t="n">
        <f aca="false">IF(I7063="Cancelado",0,P7063-Q7063)</f>
        <v>88.94</v>
      </c>
      <c r="S7063" s="17" t="str">
        <f aca="false">INDEX(dProdutos!$D$2:$D$47,MATCH(E7063,dProdutos!$A$2:$A$47,0))</f>
        <v>Eletrônicos</v>
      </c>
    </row>
    <row r="7064" customFormat="false" ht="15" hidden="false" customHeight="false" outlineLevel="0" collapsed="false">
      <c r="A7064" s="17" t="s">
        <v>5836</v>
      </c>
      <c r="B7064" s="17" t="n">
        <v>1</v>
      </c>
      <c r="C7064" s="21" t="n">
        <v>46130</v>
      </c>
      <c r="D7064" s="17" t="s">
        <v>897</v>
      </c>
      <c r="E7064" s="17" t="s">
        <v>144</v>
      </c>
      <c r="F7064" s="17" t="s">
        <v>1495</v>
      </c>
      <c r="G7064" s="17" t="s">
        <v>62</v>
      </c>
      <c r="H7064" s="17" t="s">
        <v>1537</v>
      </c>
      <c r="I7064" s="17" t="s">
        <v>1524</v>
      </c>
      <c r="J7064" s="17" t="n">
        <v>1</v>
      </c>
      <c r="K7064" s="15" t="n">
        <v>260.9</v>
      </c>
      <c r="L7064" s="22" t="n">
        <v>0</v>
      </c>
      <c r="M7064" s="15" t="n">
        <v>0</v>
      </c>
      <c r="N7064" s="15" t="n">
        <f aca="false">J7064*K7064</f>
        <v>260.9</v>
      </c>
      <c r="O7064" s="15" t="n">
        <f aca="false">N7064*L7064</f>
        <v>0</v>
      </c>
      <c r="P7064" s="15" t="n">
        <f aca="false">N7064-O7064</f>
        <v>260.9</v>
      </c>
      <c r="Q7064" s="15" t="n">
        <f aca="false">J7064*INDEX(dProdutos!$F$2:$F$47,MATCH(E7064,dProdutos!$A$2:$A$47,0))</f>
        <v>99.86</v>
      </c>
      <c r="R7064" s="15" t="n">
        <f aca="false">IF(I7064="Cancelado",0,P7064-Q7064)</f>
        <v>161.04</v>
      </c>
      <c r="S7064" s="17" t="str">
        <f aca="false">INDEX(dProdutos!$D$2:$D$47,MATCH(E7064,dProdutos!$A$2:$A$47,0))</f>
        <v>Acessórios</v>
      </c>
    </row>
    <row r="7065" customFormat="false" ht="15" hidden="false" customHeight="false" outlineLevel="0" collapsed="false">
      <c r="A7065" s="17" t="s">
        <v>5837</v>
      </c>
      <c r="B7065" s="17" t="n">
        <v>1</v>
      </c>
      <c r="C7065" s="21" t="n">
        <v>46130</v>
      </c>
      <c r="D7065" s="17" t="s">
        <v>653</v>
      </c>
      <c r="E7065" s="17" t="s">
        <v>141</v>
      </c>
      <c r="F7065" s="17" t="s">
        <v>1490</v>
      </c>
      <c r="G7065" s="17" t="s">
        <v>60</v>
      </c>
      <c r="H7065" s="17" t="s">
        <v>1523</v>
      </c>
      <c r="I7065" s="17" t="s">
        <v>1524</v>
      </c>
      <c r="J7065" s="17" t="n">
        <v>1</v>
      </c>
      <c r="K7065" s="15" t="n">
        <v>131.9</v>
      </c>
      <c r="L7065" s="22" t="n">
        <v>0</v>
      </c>
      <c r="M7065" s="15" t="n">
        <v>17.4</v>
      </c>
      <c r="N7065" s="15" t="n">
        <f aca="false">J7065*K7065</f>
        <v>131.9</v>
      </c>
      <c r="O7065" s="15" t="n">
        <f aca="false">N7065*L7065</f>
        <v>0</v>
      </c>
      <c r="P7065" s="15" t="n">
        <f aca="false">N7065-O7065</f>
        <v>131.9</v>
      </c>
      <c r="Q7065" s="15" t="n">
        <f aca="false">J7065*INDEX(dProdutos!$F$2:$F$47,MATCH(E7065,dProdutos!$A$2:$A$47,0))</f>
        <v>81.66</v>
      </c>
      <c r="R7065" s="15" t="n">
        <f aca="false">IF(I7065="Cancelado",0,P7065-Q7065)</f>
        <v>50.24</v>
      </c>
      <c r="S7065" s="17" t="str">
        <f aca="false">INDEX(dProdutos!$D$2:$D$47,MATCH(E7065,dProdutos!$A$2:$A$47,0))</f>
        <v>Acessórios</v>
      </c>
    </row>
    <row r="7066" customFormat="false" ht="15" hidden="false" customHeight="false" outlineLevel="0" collapsed="false">
      <c r="A7066" s="17" t="s">
        <v>5837</v>
      </c>
      <c r="B7066" s="17" t="n">
        <v>2</v>
      </c>
      <c r="C7066" s="21" t="n">
        <v>46130</v>
      </c>
      <c r="D7066" s="17" t="s">
        <v>653</v>
      </c>
      <c r="E7066" s="17" t="s">
        <v>150</v>
      </c>
      <c r="F7066" s="17" t="s">
        <v>1490</v>
      </c>
      <c r="G7066" s="17" t="s">
        <v>60</v>
      </c>
      <c r="H7066" s="17" t="s">
        <v>1523</v>
      </c>
      <c r="I7066" s="17" t="s">
        <v>1524</v>
      </c>
      <c r="J7066" s="17" t="n">
        <v>1</v>
      </c>
      <c r="K7066" s="15" t="n">
        <v>71.9</v>
      </c>
      <c r="L7066" s="22" t="n">
        <v>0.05</v>
      </c>
      <c r="M7066" s="15" t="n">
        <v>0</v>
      </c>
      <c r="N7066" s="15" t="n">
        <f aca="false">J7066*K7066</f>
        <v>71.9</v>
      </c>
      <c r="O7066" s="15" t="n">
        <f aca="false">N7066*L7066</f>
        <v>3.595</v>
      </c>
      <c r="P7066" s="15" t="n">
        <f aca="false">N7066-O7066</f>
        <v>68.305</v>
      </c>
      <c r="Q7066" s="15" t="n">
        <f aca="false">J7066*INDEX(dProdutos!$F$2:$F$47,MATCH(E7066,dProdutos!$A$2:$A$47,0))</f>
        <v>27.38</v>
      </c>
      <c r="R7066" s="15" t="n">
        <f aca="false">IF(I7066="Cancelado",0,P7066-Q7066)</f>
        <v>40.925</v>
      </c>
      <c r="S7066" s="17" t="str">
        <f aca="false">INDEX(dProdutos!$D$2:$D$47,MATCH(E7066,dProdutos!$A$2:$A$47,0))</f>
        <v>Acessórios</v>
      </c>
    </row>
    <row r="7067" customFormat="false" ht="15" hidden="false" customHeight="false" outlineLevel="0" collapsed="false">
      <c r="A7067" s="17" t="s">
        <v>5838</v>
      </c>
      <c r="B7067" s="17" t="n">
        <v>1</v>
      </c>
      <c r="C7067" s="21" t="n">
        <v>46131</v>
      </c>
      <c r="D7067" s="17" t="s">
        <v>987</v>
      </c>
      <c r="E7067" s="17" t="s">
        <v>73</v>
      </c>
      <c r="F7067" s="17" t="s">
        <v>1497</v>
      </c>
      <c r="G7067" s="17" t="s">
        <v>59</v>
      </c>
      <c r="H7067" s="17" t="s">
        <v>1537</v>
      </c>
      <c r="I7067" s="17" t="s">
        <v>1524</v>
      </c>
      <c r="J7067" s="17" t="n">
        <v>1</v>
      </c>
      <c r="K7067" s="15" t="n">
        <v>179.9</v>
      </c>
      <c r="L7067" s="22" t="n">
        <v>0.05</v>
      </c>
      <c r="M7067" s="15" t="n">
        <v>11.61</v>
      </c>
      <c r="N7067" s="15" t="n">
        <f aca="false">J7067*K7067</f>
        <v>179.9</v>
      </c>
      <c r="O7067" s="15" t="n">
        <f aca="false">N7067*L7067</f>
        <v>8.995</v>
      </c>
      <c r="P7067" s="15" t="n">
        <f aca="false">N7067-O7067</f>
        <v>170.905</v>
      </c>
      <c r="Q7067" s="15" t="n">
        <f aca="false">J7067*INDEX(dProdutos!$F$2:$F$47,MATCH(E7067,dProdutos!$A$2:$A$47,0))</f>
        <v>69.44</v>
      </c>
      <c r="R7067" s="15" t="n">
        <f aca="false">IF(I7067="Cancelado",0,P7067-Q7067)</f>
        <v>101.465</v>
      </c>
      <c r="S7067" s="17" t="str">
        <f aca="false">INDEX(dProdutos!$D$2:$D$47,MATCH(E7067,dProdutos!$A$2:$A$47,0))</f>
        <v>Moda Feminina</v>
      </c>
    </row>
    <row r="7068" customFormat="false" ht="15" hidden="false" customHeight="false" outlineLevel="0" collapsed="false">
      <c r="A7068" s="17" t="s">
        <v>5838</v>
      </c>
      <c r="B7068" s="17" t="n">
        <v>2</v>
      </c>
      <c r="C7068" s="21" t="n">
        <v>46131</v>
      </c>
      <c r="D7068" s="17" t="s">
        <v>987</v>
      </c>
      <c r="E7068" s="17" t="s">
        <v>156</v>
      </c>
      <c r="F7068" s="17" t="s">
        <v>1497</v>
      </c>
      <c r="G7068" s="17" t="s">
        <v>59</v>
      </c>
      <c r="H7068" s="17" t="s">
        <v>1537</v>
      </c>
      <c r="I7068" s="17" t="s">
        <v>1524</v>
      </c>
      <c r="J7068" s="17" t="n">
        <v>2</v>
      </c>
      <c r="K7068" s="15" t="n">
        <v>192.9</v>
      </c>
      <c r="L7068" s="22" t="n">
        <v>0.15</v>
      </c>
      <c r="M7068" s="15" t="n">
        <v>0</v>
      </c>
      <c r="N7068" s="15" t="n">
        <f aca="false">J7068*K7068</f>
        <v>385.8</v>
      </c>
      <c r="O7068" s="15" t="n">
        <f aca="false">N7068*L7068</f>
        <v>57.87</v>
      </c>
      <c r="P7068" s="15" t="n">
        <f aca="false">N7068-O7068</f>
        <v>327.93</v>
      </c>
      <c r="Q7068" s="15" t="n">
        <f aca="false">J7068*INDEX(dProdutos!$F$2:$F$47,MATCH(E7068,dProdutos!$A$2:$A$47,0))</f>
        <v>160.76</v>
      </c>
      <c r="R7068" s="15" t="n">
        <f aca="false">IF(I7068="Cancelado",0,P7068-Q7068)</f>
        <v>167.17</v>
      </c>
      <c r="S7068" s="17" t="str">
        <f aca="false">INDEX(dProdutos!$D$2:$D$47,MATCH(E7068,dProdutos!$A$2:$A$47,0))</f>
        <v>Acessórios</v>
      </c>
    </row>
    <row r="7069" customFormat="false" ht="15" hidden="false" customHeight="false" outlineLevel="0" collapsed="false">
      <c r="A7069" s="17" t="s">
        <v>5838</v>
      </c>
      <c r="B7069" s="17" t="n">
        <v>3</v>
      </c>
      <c r="C7069" s="21" t="n">
        <v>46131</v>
      </c>
      <c r="D7069" s="17" t="s">
        <v>987</v>
      </c>
      <c r="E7069" s="17" t="s">
        <v>171</v>
      </c>
      <c r="F7069" s="17" t="s">
        <v>1497</v>
      </c>
      <c r="G7069" s="17" t="s">
        <v>59</v>
      </c>
      <c r="H7069" s="17" t="s">
        <v>1537</v>
      </c>
      <c r="I7069" s="17" t="s">
        <v>1524</v>
      </c>
      <c r="J7069" s="17" t="n">
        <v>1</v>
      </c>
      <c r="K7069" s="15" t="n">
        <v>246.9</v>
      </c>
      <c r="L7069" s="22" t="n">
        <v>0</v>
      </c>
      <c r="M7069" s="15" t="n">
        <v>0</v>
      </c>
      <c r="N7069" s="15" t="n">
        <f aca="false">J7069*K7069</f>
        <v>246.9</v>
      </c>
      <c r="O7069" s="15" t="n">
        <f aca="false">N7069*L7069</f>
        <v>0</v>
      </c>
      <c r="P7069" s="15" t="n">
        <f aca="false">N7069-O7069</f>
        <v>246.9</v>
      </c>
      <c r="Q7069" s="15" t="n">
        <f aca="false">J7069*INDEX(dProdutos!$F$2:$F$47,MATCH(E7069,dProdutos!$A$2:$A$47,0))</f>
        <v>103.61</v>
      </c>
      <c r="R7069" s="15" t="n">
        <f aca="false">IF(I7069="Cancelado",0,P7069-Q7069)</f>
        <v>143.29</v>
      </c>
      <c r="S7069" s="17" t="str">
        <f aca="false">INDEX(dProdutos!$D$2:$D$47,MATCH(E7069,dProdutos!$A$2:$A$47,0))</f>
        <v>Casa</v>
      </c>
    </row>
    <row r="7070" customFormat="false" ht="15" hidden="false" customHeight="false" outlineLevel="0" collapsed="false">
      <c r="A7070" s="17" t="s">
        <v>5839</v>
      </c>
      <c r="B7070" s="17" t="n">
        <v>1</v>
      </c>
      <c r="C7070" s="21" t="n">
        <v>46131</v>
      </c>
      <c r="D7070" s="17" t="s">
        <v>396</v>
      </c>
      <c r="E7070" s="17" t="s">
        <v>153</v>
      </c>
      <c r="F7070" s="17" t="s">
        <v>1487</v>
      </c>
      <c r="G7070" s="17" t="s">
        <v>62</v>
      </c>
      <c r="H7070" s="17" t="s">
        <v>1537</v>
      </c>
      <c r="I7070" s="17" t="s">
        <v>1524</v>
      </c>
      <c r="J7070" s="17" t="n">
        <v>1</v>
      </c>
      <c r="K7070" s="15" t="n">
        <v>165.9</v>
      </c>
      <c r="L7070" s="22" t="n">
        <v>0</v>
      </c>
      <c r="M7070" s="15" t="n">
        <v>0</v>
      </c>
      <c r="N7070" s="15" t="n">
        <f aca="false">J7070*K7070</f>
        <v>165.9</v>
      </c>
      <c r="O7070" s="15" t="n">
        <f aca="false">N7070*L7070</f>
        <v>0</v>
      </c>
      <c r="P7070" s="15" t="n">
        <f aca="false">N7070-O7070</f>
        <v>165.9</v>
      </c>
      <c r="Q7070" s="15" t="n">
        <f aca="false">J7070*INDEX(dProdutos!$F$2:$F$47,MATCH(E7070,dProdutos!$A$2:$A$47,0))</f>
        <v>67.28</v>
      </c>
      <c r="R7070" s="15" t="n">
        <f aca="false">IF(I7070="Cancelado",0,P7070-Q7070)</f>
        <v>98.62</v>
      </c>
      <c r="S7070" s="17" t="str">
        <f aca="false">INDEX(dProdutos!$D$2:$D$47,MATCH(E7070,dProdutos!$A$2:$A$47,0))</f>
        <v>Acessórios</v>
      </c>
    </row>
    <row r="7071" customFormat="false" ht="15" hidden="false" customHeight="false" outlineLevel="0" collapsed="false">
      <c r="A7071" s="17" t="s">
        <v>5840</v>
      </c>
      <c r="B7071" s="17" t="n">
        <v>1</v>
      </c>
      <c r="C7071" s="21" t="n">
        <v>46131</v>
      </c>
      <c r="D7071" s="17" t="s">
        <v>806</v>
      </c>
      <c r="E7071" s="17" t="s">
        <v>177</v>
      </c>
      <c r="F7071" s="17" t="s">
        <v>1499</v>
      </c>
      <c r="G7071" s="17" t="s">
        <v>60</v>
      </c>
      <c r="H7071" s="17" t="s">
        <v>1523</v>
      </c>
      <c r="I7071" s="17" t="s">
        <v>1524</v>
      </c>
      <c r="J7071" s="17" t="n">
        <v>1</v>
      </c>
      <c r="K7071" s="15" t="n">
        <v>257.9</v>
      </c>
      <c r="L7071" s="22" t="n">
        <v>0</v>
      </c>
      <c r="M7071" s="15" t="n">
        <v>0</v>
      </c>
      <c r="N7071" s="15" t="n">
        <f aca="false">J7071*K7071</f>
        <v>257.9</v>
      </c>
      <c r="O7071" s="15" t="n">
        <f aca="false">N7071*L7071</f>
        <v>0</v>
      </c>
      <c r="P7071" s="15" t="n">
        <f aca="false">N7071-O7071</f>
        <v>257.9</v>
      </c>
      <c r="Q7071" s="15" t="n">
        <f aca="false">J7071*INDEX(dProdutos!$F$2:$F$47,MATCH(E7071,dProdutos!$A$2:$A$47,0))</f>
        <v>138.23</v>
      </c>
      <c r="R7071" s="15" t="n">
        <f aca="false">IF(I7071="Cancelado",0,P7071-Q7071)</f>
        <v>119.67</v>
      </c>
      <c r="S7071" s="17" t="str">
        <f aca="false">INDEX(dProdutos!$D$2:$D$47,MATCH(E7071,dProdutos!$A$2:$A$47,0))</f>
        <v>Casa</v>
      </c>
    </row>
    <row r="7072" customFormat="false" ht="15" hidden="false" customHeight="false" outlineLevel="0" collapsed="false">
      <c r="A7072" s="17" t="s">
        <v>5841</v>
      </c>
      <c r="B7072" s="17" t="n">
        <v>1</v>
      </c>
      <c r="C7072" s="21" t="n">
        <v>46131</v>
      </c>
      <c r="D7072" s="17" t="s">
        <v>1215</v>
      </c>
      <c r="E7072" s="17" t="s">
        <v>150</v>
      </c>
      <c r="F7072" s="17" t="s">
        <v>1503</v>
      </c>
      <c r="G7072" s="17" t="s">
        <v>61</v>
      </c>
      <c r="H7072" s="17" t="s">
        <v>1537</v>
      </c>
      <c r="I7072" s="17" t="s">
        <v>1524</v>
      </c>
      <c r="J7072" s="17" t="n">
        <v>1</v>
      </c>
      <c r="K7072" s="15" t="n">
        <v>71.9</v>
      </c>
      <c r="L7072" s="22" t="n">
        <v>0</v>
      </c>
      <c r="M7072" s="15" t="n">
        <v>23.23</v>
      </c>
      <c r="N7072" s="15" t="n">
        <f aca="false">J7072*K7072</f>
        <v>71.9</v>
      </c>
      <c r="O7072" s="15" t="n">
        <f aca="false">N7072*L7072</f>
        <v>0</v>
      </c>
      <c r="P7072" s="15" t="n">
        <f aca="false">N7072-O7072</f>
        <v>71.9</v>
      </c>
      <c r="Q7072" s="15" t="n">
        <f aca="false">J7072*INDEX(dProdutos!$F$2:$F$47,MATCH(E7072,dProdutos!$A$2:$A$47,0))</f>
        <v>27.38</v>
      </c>
      <c r="R7072" s="15" t="n">
        <f aca="false">IF(I7072="Cancelado",0,P7072-Q7072)</f>
        <v>44.52</v>
      </c>
      <c r="S7072" s="17" t="str">
        <f aca="false">INDEX(dProdutos!$D$2:$D$47,MATCH(E7072,dProdutos!$A$2:$A$47,0))</f>
        <v>Acessórios</v>
      </c>
    </row>
    <row r="7073" customFormat="false" ht="15" hidden="false" customHeight="false" outlineLevel="0" collapsed="false">
      <c r="A7073" s="17" t="s">
        <v>5841</v>
      </c>
      <c r="B7073" s="17" t="n">
        <v>2</v>
      </c>
      <c r="C7073" s="21" t="n">
        <v>46131</v>
      </c>
      <c r="D7073" s="17" t="s">
        <v>1215</v>
      </c>
      <c r="E7073" s="17" t="s">
        <v>132</v>
      </c>
      <c r="F7073" s="17" t="s">
        <v>1503</v>
      </c>
      <c r="G7073" s="17" t="s">
        <v>61</v>
      </c>
      <c r="H7073" s="17" t="s">
        <v>1537</v>
      </c>
      <c r="I7073" s="17" t="s">
        <v>1524</v>
      </c>
      <c r="J7073" s="17" t="n">
        <v>1</v>
      </c>
      <c r="K7073" s="15" t="n">
        <v>179.9</v>
      </c>
      <c r="L7073" s="22" t="n">
        <v>0.05</v>
      </c>
      <c r="M7073" s="15" t="n">
        <v>0</v>
      </c>
      <c r="N7073" s="15" t="n">
        <f aca="false">J7073*K7073</f>
        <v>179.9</v>
      </c>
      <c r="O7073" s="15" t="n">
        <f aca="false">N7073*L7073</f>
        <v>8.995</v>
      </c>
      <c r="P7073" s="15" t="n">
        <f aca="false">N7073-O7073</f>
        <v>170.905</v>
      </c>
      <c r="Q7073" s="15" t="n">
        <f aca="false">J7073*INDEX(dProdutos!$F$2:$F$47,MATCH(E7073,dProdutos!$A$2:$A$47,0))</f>
        <v>93.56</v>
      </c>
      <c r="R7073" s="15" t="n">
        <f aca="false">IF(I7073="Cancelado",0,P7073-Q7073)</f>
        <v>77.345</v>
      </c>
      <c r="S7073" s="17" t="str">
        <f aca="false">INDEX(dProdutos!$D$2:$D$47,MATCH(E7073,dProdutos!$A$2:$A$47,0))</f>
        <v>Calçados</v>
      </c>
    </row>
    <row r="7074" customFormat="false" ht="15" hidden="false" customHeight="false" outlineLevel="0" collapsed="false">
      <c r="A7074" s="17" t="s">
        <v>5842</v>
      </c>
      <c r="B7074" s="17" t="n">
        <v>1</v>
      </c>
      <c r="C7074" s="21" t="n">
        <v>46131</v>
      </c>
      <c r="D7074" s="17" t="s">
        <v>792</v>
      </c>
      <c r="E7074" s="17" t="s">
        <v>171</v>
      </c>
      <c r="F7074" s="17" t="s">
        <v>1499</v>
      </c>
      <c r="G7074" s="17" t="s">
        <v>61</v>
      </c>
      <c r="H7074" s="17" t="s">
        <v>1537</v>
      </c>
      <c r="I7074" s="17" t="s">
        <v>1531</v>
      </c>
      <c r="J7074" s="17" t="n">
        <v>1</v>
      </c>
      <c r="K7074" s="15" t="n">
        <v>246.9</v>
      </c>
      <c r="L7074" s="22" t="n">
        <v>0.15</v>
      </c>
      <c r="M7074" s="15" t="n">
        <v>32.17</v>
      </c>
      <c r="N7074" s="15" t="n">
        <f aca="false">J7074*K7074</f>
        <v>246.9</v>
      </c>
      <c r="O7074" s="15" t="n">
        <f aca="false">N7074*L7074</f>
        <v>37.035</v>
      </c>
      <c r="P7074" s="15" t="n">
        <f aca="false">N7074-O7074</f>
        <v>209.865</v>
      </c>
      <c r="Q7074" s="15" t="n">
        <f aca="false">J7074*INDEX(dProdutos!$F$2:$F$47,MATCH(E7074,dProdutos!$A$2:$A$47,0))</f>
        <v>103.61</v>
      </c>
      <c r="R7074" s="15" t="n">
        <f aca="false">IF(I7074="Cancelado",0,P7074-Q7074)</f>
        <v>0</v>
      </c>
      <c r="S7074" s="17" t="str">
        <f aca="false">INDEX(dProdutos!$D$2:$D$47,MATCH(E7074,dProdutos!$A$2:$A$47,0))</f>
        <v>Casa</v>
      </c>
    </row>
    <row r="7075" customFormat="false" ht="15" hidden="false" customHeight="false" outlineLevel="0" collapsed="false">
      <c r="A7075" s="17" t="s">
        <v>5843</v>
      </c>
      <c r="B7075" s="17" t="n">
        <v>1</v>
      </c>
      <c r="C7075" s="21" t="n">
        <v>46131</v>
      </c>
      <c r="D7075" s="17" t="s">
        <v>762</v>
      </c>
      <c r="E7075" s="17" t="s">
        <v>150</v>
      </c>
      <c r="F7075" s="17" t="s">
        <v>1503</v>
      </c>
      <c r="G7075" s="17" t="s">
        <v>61</v>
      </c>
      <c r="H7075" s="17" t="s">
        <v>1537</v>
      </c>
      <c r="I7075" s="17" t="s">
        <v>1524</v>
      </c>
      <c r="J7075" s="17" t="n">
        <v>2</v>
      </c>
      <c r="K7075" s="15" t="n">
        <v>71.9</v>
      </c>
      <c r="L7075" s="22" t="n">
        <v>0</v>
      </c>
      <c r="M7075" s="15" t="n">
        <v>0</v>
      </c>
      <c r="N7075" s="15" t="n">
        <f aca="false">J7075*K7075</f>
        <v>143.8</v>
      </c>
      <c r="O7075" s="15" t="n">
        <f aca="false">N7075*L7075</f>
        <v>0</v>
      </c>
      <c r="P7075" s="15" t="n">
        <f aca="false">N7075-O7075</f>
        <v>143.8</v>
      </c>
      <c r="Q7075" s="15" t="n">
        <f aca="false">J7075*INDEX(dProdutos!$F$2:$F$47,MATCH(E7075,dProdutos!$A$2:$A$47,0))</f>
        <v>54.76</v>
      </c>
      <c r="R7075" s="15" t="n">
        <f aca="false">IF(I7075="Cancelado",0,P7075-Q7075)</f>
        <v>89.04</v>
      </c>
      <c r="S7075" s="17" t="str">
        <f aca="false">INDEX(dProdutos!$D$2:$D$47,MATCH(E7075,dProdutos!$A$2:$A$47,0))</f>
        <v>Acessórios</v>
      </c>
    </row>
    <row r="7076" customFormat="false" ht="15" hidden="false" customHeight="false" outlineLevel="0" collapsed="false">
      <c r="A7076" s="17" t="s">
        <v>5844</v>
      </c>
      <c r="B7076" s="17" t="n">
        <v>1</v>
      </c>
      <c r="C7076" s="21" t="n">
        <v>46131</v>
      </c>
      <c r="D7076" s="17" t="s">
        <v>438</v>
      </c>
      <c r="E7076" s="17" t="s">
        <v>153</v>
      </c>
      <c r="F7076" s="17" t="s">
        <v>1490</v>
      </c>
      <c r="G7076" s="17" t="s">
        <v>59</v>
      </c>
      <c r="H7076" s="17" t="s">
        <v>1523</v>
      </c>
      <c r="I7076" s="17" t="s">
        <v>1524</v>
      </c>
      <c r="J7076" s="17" t="n">
        <v>1</v>
      </c>
      <c r="K7076" s="15" t="n">
        <v>165.9</v>
      </c>
      <c r="L7076" s="22" t="n">
        <v>0</v>
      </c>
      <c r="M7076" s="15" t="n">
        <v>0</v>
      </c>
      <c r="N7076" s="15" t="n">
        <f aca="false">J7076*K7076</f>
        <v>165.9</v>
      </c>
      <c r="O7076" s="15" t="n">
        <f aca="false">N7076*L7076</f>
        <v>0</v>
      </c>
      <c r="P7076" s="15" t="n">
        <f aca="false">N7076-O7076</f>
        <v>165.9</v>
      </c>
      <c r="Q7076" s="15" t="n">
        <f aca="false">J7076*INDEX(dProdutos!$F$2:$F$47,MATCH(E7076,dProdutos!$A$2:$A$47,0))</f>
        <v>67.28</v>
      </c>
      <c r="R7076" s="15" t="n">
        <f aca="false">IF(I7076="Cancelado",0,P7076-Q7076)</f>
        <v>98.62</v>
      </c>
      <c r="S7076" s="17" t="str">
        <f aca="false">INDEX(dProdutos!$D$2:$D$47,MATCH(E7076,dProdutos!$A$2:$A$47,0))</f>
        <v>Acessórios</v>
      </c>
    </row>
    <row r="7077" customFormat="false" ht="15" hidden="false" customHeight="false" outlineLevel="0" collapsed="false">
      <c r="A7077" s="17" t="s">
        <v>5845</v>
      </c>
      <c r="B7077" s="17" t="n">
        <v>1</v>
      </c>
      <c r="C7077" s="21" t="n">
        <v>46131</v>
      </c>
      <c r="D7077" s="17" t="s">
        <v>789</v>
      </c>
      <c r="E7077" s="17" t="s">
        <v>171</v>
      </c>
      <c r="F7077" s="17" t="s">
        <v>1490</v>
      </c>
      <c r="G7077" s="17" t="s">
        <v>61</v>
      </c>
      <c r="H7077" s="17" t="s">
        <v>1537</v>
      </c>
      <c r="I7077" s="17" t="s">
        <v>1524</v>
      </c>
      <c r="J7077" s="17" t="n">
        <v>1</v>
      </c>
      <c r="K7077" s="15" t="n">
        <v>246.9</v>
      </c>
      <c r="L7077" s="22" t="n">
        <v>0.1</v>
      </c>
      <c r="M7077" s="15" t="n">
        <v>0</v>
      </c>
      <c r="N7077" s="15" t="n">
        <f aca="false">J7077*K7077</f>
        <v>246.9</v>
      </c>
      <c r="O7077" s="15" t="n">
        <f aca="false">N7077*L7077</f>
        <v>24.69</v>
      </c>
      <c r="P7077" s="15" t="n">
        <f aca="false">N7077-O7077</f>
        <v>222.21</v>
      </c>
      <c r="Q7077" s="15" t="n">
        <f aca="false">J7077*INDEX(dProdutos!$F$2:$F$47,MATCH(E7077,dProdutos!$A$2:$A$47,0))</f>
        <v>103.61</v>
      </c>
      <c r="R7077" s="15" t="n">
        <f aca="false">IF(I7077="Cancelado",0,P7077-Q7077)</f>
        <v>118.6</v>
      </c>
      <c r="S7077" s="17" t="str">
        <f aca="false">INDEX(dProdutos!$D$2:$D$47,MATCH(E7077,dProdutos!$A$2:$A$47,0))</f>
        <v>Casa</v>
      </c>
    </row>
    <row r="7078" customFormat="false" ht="15" hidden="false" customHeight="false" outlineLevel="0" collapsed="false">
      <c r="A7078" s="17" t="s">
        <v>5845</v>
      </c>
      <c r="B7078" s="17" t="n">
        <v>2</v>
      </c>
      <c r="C7078" s="21" t="n">
        <v>46131</v>
      </c>
      <c r="D7078" s="17" t="s">
        <v>789</v>
      </c>
      <c r="E7078" s="17" t="s">
        <v>162</v>
      </c>
      <c r="F7078" s="17" t="s">
        <v>1490</v>
      </c>
      <c r="G7078" s="17" t="s">
        <v>61</v>
      </c>
      <c r="H7078" s="17" t="s">
        <v>1537</v>
      </c>
      <c r="I7078" s="17" t="s">
        <v>1524</v>
      </c>
      <c r="J7078" s="17" t="n">
        <v>1</v>
      </c>
      <c r="K7078" s="15" t="n">
        <v>231.9</v>
      </c>
      <c r="L7078" s="22" t="n">
        <v>0</v>
      </c>
      <c r="M7078" s="15" t="n">
        <v>0</v>
      </c>
      <c r="N7078" s="15" t="n">
        <f aca="false">J7078*K7078</f>
        <v>231.9</v>
      </c>
      <c r="O7078" s="15" t="n">
        <f aca="false">N7078*L7078</f>
        <v>0</v>
      </c>
      <c r="P7078" s="15" t="n">
        <f aca="false">N7078-O7078</f>
        <v>231.9</v>
      </c>
      <c r="Q7078" s="15" t="n">
        <f aca="false">J7078*INDEX(dProdutos!$F$2:$F$47,MATCH(E7078,dProdutos!$A$2:$A$47,0))</f>
        <v>134.41</v>
      </c>
      <c r="R7078" s="15" t="n">
        <f aca="false">IF(I7078="Cancelado",0,P7078-Q7078)</f>
        <v>97.49</v>
      </c>
      <c r="S7078" s="17" t="str">
        <f aca="false">INDEX(dProdutos!$D$2:$D$47,MATCH(E7078,dProdutos!$A$2:$A$47,0))</f>
        <v>Casa</v>
      </c>
    </row>
    <row r="7079" customFormat="false" ht="15" hidden="false" customHeight="false" outlineLevel="0" collapsed="false">
      <c r="A7079" s="17" t="s">
        <v>5846</v>
      </c>
      <c r="B7079" s="17" t="n">
        <v>1</v>
      </c>
      <c r="C7079" s="21" t="n">
        <v>46131</v>
      </c>
      <c r="D7079" s="17" t="s">
        <v>1392</v>
      </c>
      <c r="E7079" s="17" t="s">
        <v>135</v>
      </c>
      <c r="F7079" s="17" t="s">
        <v>1487</v>
      </c>
      <c r="G7079" s="17" t="s">
        <v>59</v>
      </c>
      <c r="H7079" s="17" t="s">
        <v>1537</v>
      </c>
      <c r="I7079" s="17" t="s">
        <v>1524</v>
      </c>
      <c r="J7079" s="17" t="n">
        <v>2</v>
      </c>
      <c r="K7079" s="15" t="n">
        <v>200.9</v>
      </c>
      <c r="L7079" s="22" t="n">
        <v>0</v>
      </c>
      <c r="M7079" s="15" t="n">
        <v>20.9</v>
      </c>
      <c r="N7079" s="15" t="n">
        <f aca="false">J7079*K7079</f>
        <v>401.8</v>
      </c>
      <c r="O7079" s="15" t="n">
        <f aca="false">N7079*L7079</f>
        <v>0</v>
      </c>
      <c r="P7079" s="15" t="n">
        <f aca="false">N7079-O7079</f>
        <v>401.8</v>
      </c>
      <c r="Q7079" s="15" t="n">
        <f aca="false">J7079*INDEX(dProdutos!$F$2:$F$47,MATCH(E7079,dProdutos!$A$2:$A$47,0))</f>
        <v>161.46</v>
      </c>
      <c r="R7079" s="15" t="n">
        <f aca="false">IF(I7079="Cancelado",0,P7079-Q7079)</f>
        <v>240.34</v>
      </c>
      <c r="S7079" s="17" t="str">
        <f aca="false">INDEX(dProdutos!$D$2:$D$47,MATCH(E7079,dProdutos!$A$2:$A$47,0))</f>
        <v>Calçados</v>
      </c>
    </row>
    <row r="7080" customFormat="false" ht="15" hidden="false" customHeight="false" outlineLevel="0" collapsed="false">
      <c r="A7080" s="17" t="s">
        <v>5847</v>
      </c>
      <c r="B7080" s="17" t="n">
        <v>1</v>
      </c>
      <c r="C7080" s="21" t="n">
        <v>46132</v>
      </c>
      <c r="D7080" s="17" t="s">
        <v>1006</v>
      </c>
      <c r="E7080" s="17" t="s">
        <v>183</v>
      </c>
      <c r="F7080" s="17" t="s">
        <v>1501</v>
      </c>
      <c r="G7080" s="17" t="s">
        <v>59</v>
      </c>
      <c r="H7080" s="17" t="s">
        <v>1537</v>
      </c>
      <c r="I7080" s="17" t="s">
        <v>1524</v>
      </c>
      <c r="J7080" s="17" t="n">
        <v>1</v>
      </c>
      <c r="K7080" s="15" t="n">
        <v>121.9</v>
      </c>
      <c r="L7080" s="22" t="n">
        <v>0</v>
      </c>
      <c r="M7080" s="15" t="n">
        <v>0</v>
      </c>
      <c r="N7080" s="15" t="n">
        <f aca="false">J7080*K7080</f>
        <v>121.9</v>
      </c>
      <c r="O7080" s="15" t="n">
        <f aca="false">N7080*L7080</f>
        <v>0</v>
      </c>
      <c r="P7080" s="15" t="n">
        <f aca="false">N7080-O7080</f>
        <v>121.9</v>
      </c>
      <c r="Q7080" s="15" t="n">
        <f aca="false">J7080*INDEX(dProdutos!$F$2:$F$47,MATCH(E7080,dProdutos!$A$2:$A$47,0))</f>
        <v>52.76</v>
      </c>
      <c r="R7080" s="15" t="n">
        <f aca="false">IF(I7080="Cancelado",0,P7080-Q7080)</f>
        <v>69.14</v>
      </c>
      <c r="S7080" s="17" t="str">
        <f aca="false">INDEX(dProdutos!$D$2:$D$47,MATCH(E7080,dProdutos!$A$2:$A$47,0))</f>
        <v>Eletrônicos</v>
      </c>
    </row>
    <row r="7081" customFormat="false" ht="15" hidden="false" customHeight="false" outlineLevel="0" collapsed="false">
      <c r="A7081" s="17" t="s">
        <v>5847</v>
      </c>
      <c r="B7081" s="17" t="n">
        <v>2</v>
      </c>
      <c r="C7081" s="21" t="n">
        <v>46132</v>
      </c>
      <c r="D7081" s="17" t="s">
        <v>1006</v>
      </c>
      <c r="E7081" s="17" t="s">
        <v>165</v>
      </c>
      <c r="F7081" s="17" t="s">
        <v>1501</v>
      </c>
      <c r="G7081" s="17" t="s">
        <v>59</v>
      </c>
      <c r="H7081" s="17" t="s">
        <v>1537</v>
      </c>
      <c r="I7081" s="17" t="s">
        <v>1524</v>
      </c>
      <c r="J7081" s="17" t="n">
        <v>1</v>
      </c>
      <c r="K7081" s="15" t="n">
        <v>231.9</v>
      </c>
      <c r="L7081" s="22" t="n">
        <v>0</v>
      </c>
      <c r="M7081" s="15" t="n">
        <v>0</v>
      </c>
      <c r="N7081" s="15" t="n">
        <f aca="false">J7081*K7081</f>
        <v>231.9</v>
      </c>
      <c r="O7081" s="15" t="n">
        <f aca="false">N7081*L7081</f>
        <v>0</v>
      </c>
      <c r="P7081" s="15" t="n">
        <f aca="false">N7081-O7081</f>
        <v>231.9</v>
      </c>
      <c r="Q7081" s="15" t="n">
        <f aca="false">J7081*INDEX(dProdutos!$F$2:$F$47,MATCH(E7081,dProdutos!$A$2:$A$47,0))</f>
        <v>140.83</v>
      </c>
      <c r="R7081" s="15" t="n">
        <f aca="false">IF(I7081="Cancelado",0,P7081-Q7081)</f>
        <v>91.07</v>
      </c>
      <c r="S7081" s="17" t="str">
        <f aca="false">INDEX(dProdutos!$D$2:$D$47,MATCH(E7081,dProdutos!$A$2:$A$47,0))</f>
        <v>Casa</v>
      </c>
    </row>
    <row r="7082" customFormat="false" ht="15" hidden="false" customHeight="false" outlineLevel="0" collapsed="false">
      <c r="A7082" s="17" t="s">
        <v>5848</v>
      </c>
      <c r="B7082" s="17" t="n">
        <v>1</v>
      </c>
      <c r="C7082" s="21" t="n">
        <v>46132</v>
      </c>
      <c r="D7082" s="17" t="s">
        <v>471</v>
      </c>
      <c r="E7082" s="17" t="s">
        <v>138</v>
      </c>
      <c r="F7082" s="17" t="s">
        <v>1490</v>
      </c>
      <c r="G7082" s="17" t="s">
        <v>59</v>
      </c>
      <c r="H7082" s="17" t="s">
        <v>1523</v>
      </c>
      <c r="I7082" s="17" t="s">
        <v>1524</v>
      </c>
      <c r="J7082" s="17" t="n">
        <v>1</v>
      </c>
      <c r="K7082" s="15" t="n">
        <v>231.9</v>
      </c>
      <c r="L7082" s="22" t="n">
        <v>0.1</v>
      </c>
      <c r="M7082" s="15" t="n">
        <v>31.4</v>
      </c>
      <c r="N7082" s="15" t="n">
        <f aca="false">J7082*K7082</f>
        <v>231.9</v>
      </c>
      <c r="O7082" s="15" t="n">
        <f aca="false">N7082*L7082</f>
        <v>23.19</v>
      </c>
      <c r="P7082" s="15" t="n">
        <f aca="false">N7082-O7082</f>
        <v>208.71</v>
      </c>
      <c r="Q7082" s="15" t="n">
        <f aca="false">J7082*INDEX(dProdutos!$F$2:$F$47,MATCH(E7082,dProdutos!$A$2:$A$47,0))</f>
        <v>132.21</v>
      </c>
      <c r="R7082" s="15" t="n">
        <f aca="false">IF(I7082="Cancelado",0,P7082-Q7082)</f>
        <v>76.5</v>
      </c>
      <c r="S7082" s="17" t="str">
        <f aca="false">INDEX(dProdutos!$D$2:$D$47,MATCH(E7082,dProdutos!$A$2:$A$47,0))</f>
        <v>Calçados</v>
      </c>
    </row>
    <row r="7083" customFormat="false" ht="15" hidden="false" customHeight="false" outlineLevel="0" collapsed="false">
      <c r="A7083" s="17" t="s">
        <v>5849</v>
      </c>
      <c r="B7083" s="17" t="n">
        <v>1</v>
      </c>
      <c r="C7083" s="21" t="n">
        <v>46132</v>
      </c>
      <c r="D7083" s="17" t="s">
        <v>1423</v>
      </c>
      <c r="E7083" s="17" t="s">
        <v>144</v>
      </c>
      <c r="F7083" s="17" t="s">
        <v>1499</v>
      </c>
      <c r="G7083" s="17" t="s">
        <v>61</v>
      </c>
      <c r="H7083" s="17" t="s">
        <v>1537</v>
      </c>
      <c r="I7083" s="17" t="s">
        <v>1524</v>
      </c>
      <c r="J7083" s="17" t="n">
        <v>1</v>
      </c>
      <c r="K7083" s="15" t="n">
        <v>260.9</v>
      </c>
      <c r="L7083" s="22" t="n">
        <v>0</v>
      </c>
      <c r="M7083" s="15" t="n">
        <v>30.31</v>
      </c>
      <c r="N7083" s="15" t="n">
        <f aca="false">J7083*K7083</f>
        <v>260.9</v>
      </c>
      <c r="O7083" s="15" t="n">
        <f aca="false">N7083*L7083</f>
        <v>0</v>
      </c>
      <c r="P7083" s="15" t="n">
        <f aca="false">N7083-O7083</f>
        <v>260.9</v>
      </c>
      <c r="Q7083" s="15" t="n">
        <f aca="false">J7083*INDEX(dProdutos!$F$2:$F$47,MATCH(E7083,dProdutos!$A$2:$A$47,0))</f>
        <v>99.86</v>
      </c>
      <c r="R7083" s="15" t="n">
        <f aca="false">IF(I7083="Cancelado",0,P7083-Q7083)</f>
        <v>161.04</v>
      </c>
      <c r="S7083" s="17" t="str">
        <f aca="false">INDEX(dProdutos!$D$2:$D$47,MATCH(E7083,dProdutos!$A$2:$A$47,0))</f>
        <v>Acessórios</v>
      </c>
    </row>
    <row r="7084" customFormat="false" ht="15" hidden="false" customHeight="false" outlineLevel="0" collapsed="false">
      <c r="A7084" s="17" t="s">
        <v>5850</v>
      </c>
      <c r="B7084" s="17" t="n">
        <v>1</v>
      </c>
      <c r="C7084" s="21" t="n">
        <v>46132</v>
      </c>
      <c r="D7084" s="17" t="s">
        <v>405</v>
      </c>
      <c r="E7084" s="17" t="s">
        <v>171</v>
      </c>
      <c r="F7084" s="17" t="s">
        <v>1493</v>
      </c>
      <c r="G7084" s="17" t="s">
        <v>60</v>
      </c>
      <c r="H7084" s="17" t="s">
        <v>1537</v>
      </c>
      <c r="I7084" s="17" t="s">
        <v>1524</v>
      </c>
      <c r="J7084" s="17" t="n">
        <v>1</v>
      </c>
      <c r="K7084" s="15" t="n">
        <v>246.9</v>
      </c>
      <c r="L7084" s="22" t="n">
        <v>0</v>
      </c>
      <c r="M7084" s="15" t="n">
        <v>17.51</v>
      </c>
      <c r="N7084" s="15" t="n">
        <f aca="false">J7084*K7084</f>
        <v>246.9</v>
      </c>
      <c r="O7084" s="15" t="n">
        <f aca="false">N7084*L7084</f>
        <v>0</v>
      </c>
      <c r="P7084" s="15" t="n">
        <f aca="false">N7084-O7084</f>
        <v>246.9</v>
      </c>
      <c r="Q7084" s="15" t="n">
        <f aca="false">J7084*INDEX(dProdutos!$F$2:$F$47,MATCH(E7084,dProdutos!$A$2:$A$47,0))</f>
        <v>103.61</v>
      </c>
      <c r="R7084" s="15" t="n">
        <f aca="false">IF(I7084="Cancelado",0,P7084-Q7084)</f>
        <v>143.29</v>
      </c>
      <c r="S7084" s="17" t="str">
        <f aca="false">INDEX(dProdutos!$D$2:$D$47,MATCH(E7084,dProdutos!$A$2:$A$47,0))</f>
        <v>Casa</v>
      </c>
    </row>
    <row r="7085" customFormat="false" ht="15" hidden="false" customHeight="false" outlineLevel="0" collapsed="false">
      <c r="A7085" s="17" t="s">
        <v>5850</v>
      </c>
      <c r="B7085" s="17" t="n">
        <v>2</v>
      </c>
      <c r="C7085" s="21" t="n">
        <v>46132</v>
      </c>
      <c r="D7085" s="17" t="s">
        <v>405</v>
      </c>
      <c r="E7085" s="17" t="s">
        <v>156</v>
      </c>
      <c r="F7085" s="17" t="s">
        <v>1493</v>
      </c>
      <c r="G7085" s="17" t="s">
        <v>60</v>
      </c>
      <c r="H7085" s="17" t="s">
        <v>1537</v>
      </c>
      <c r="I7085" s="17" t="s">
        <v>1524</v>
      </c>
      <c r="J7085" s="17" t="n">
        <v>1</v>
      </c>
      <c r="K7085" s="15" t="n">
        <v>192.9</v>
      </c>
      <c r="L7085" s="22" t="n">
        <v>0</v>
      </c>
      <c r="M7085" s="15" t="n">
        <v>0</v>
      </c>
      <c r="N7085" s="15" t="n">
        <f aca="false">J7085*K7085</f>
        <v>192.9</v>
      </c>
      <c r="O7085" s="15" t="n">
        <f aca="false">N7085*L7085</f>
        <v>0</v>
      </c>
      <c r="P7085" s="15" t="n">
        <f aca="false">N7085-O7085</f>
        <v>192.9</v>
      </c>
      <c r="Q7085" s="15" t="n">
        <f aca="false">J7085*INDEX(dProdutos!$F$2:$F$47,MATCH(E7085,dProdutos!$A$2:$A$47,0))</f>
        <v>80.38</v>
      </c>
      <c r="R7085" s="15" t="n">
        <f aca="false">IF(I7085="Cancelado",0,P7085-Q7085)</f>
        <v>112.52</v>
      </c>
      <c r="S7085" s="17" t="str">
        <f aca="false">INDEX(dProdutos!$D$2:$D$47,MATCH(E7085,dProdutos!$A$2:$A$47,0))</f>
        <v>Acessórios</v>
      </c>
    </row>
    <row r="7086" customFormat="false" ht="15" hidden="false" customHeight="false" outlineLevel="0" collapsed="false">
      <c r="A7086" s="17" t="s">
        <v>5850</v>
      </c>
      <c r="B7086" s="17" t="n">
        <v>3</v>
      </c>
      <c r="C7086" s="21" t="n">
        <v>46132</v>
      </c>
      <c r="D7086" s="17" t="s">
        <v>405</v>
      </c>
      <c r="E7086" s="17" t="s">
        <v>144</v>
      </c>
      <c r="F7086" s="17" t="s">
        <v>1493</v>
      </c>
      <c r="G7086" s="17" t="s">
        <v>60</v>
      </c>
      <c r="H7086" s="17" t="s">
        <v>1537</v>
      </c>
      <c r="I7086" s="17" t="s">
        <v>1524</v>
      </c>
      <c r="J7086" s="17" t="n">
        <v>1</v>
      </c>
      <c r="K7086" s="15" t="n">
        <v>260.9</v>
      </c>
      <c r="L7086" s="22" t="n">
        <v>0.05</v>
      </c>
      <c r="M7086" s="15" t="n">
        <v>0</v>
      </c>
      <c r="N7086" s="15" t="n">
        <f aca="false">J7086*K7086</f>
        <v>260.9</v>
      </c>
      <c r="O7086" s="15" t="n">
        <f aca="false">N7086*L7086</f>
        <v>13.045</v>
      </c>
      <c r="P7086" s="15" t="n">
        <f aca="false">N7086-O7086</f>
        <v>247.855</v>
      </c>
      <c r="Q7086" s="15" t="n">
        <f aca="false">J7086*INDEX(dProdutos!$F$2:$F$47,MATCH(E7086,dProdutos!$A$2:$A$47,0))</f>
        <v>99.86</v>
      </c>
      <c r="R7086" s="15" t="n">
        <f aca="false">IF(I7086="Cancelado",0,P7086-Q7086)</f>
        <v>147.995</v>
      </c>
      <c r="S7086" s="17" t="str">
        <f aca="false">INDEX(dProdutos!$D$2:$D$47,MATCH(E7086,dProdutos!$A$2:$A$47,0))</f>
        <v>Acessórios</v>
      </c>
    </row>
    <row r="7087" customFormat="false" ht="15" hidden="false" customHeight="false" outlineLevel="0" collapsed="false">
      <c r="A7087" s="17" t="s">
        <v>5851</v>
      </c>
      <c r="B7087" s="17" t="n">
        <v>1</v>
      </c>
      <c r="C7087" s="21" t="n">
        <v>46132</v>
      </c>
      <c r="D7087" s="17" t="s">
        <v>1151</v>
      </c>
      <c r="E7087" s="17" t="s">
        <v>162</v>
      </c>
      <c r="F7087" s="17" t="s">
        <v>1490</v>
      </c>
      <c r="G7087" s="17" t="s">
        <v>59</v>
      </c>
      <c r="H7087" s="17" t="s">
        <v>1527</v>
      </c>
      <c r="I7087" s="17" t="s">
        <v>1524</v>
      </c>
      <c r="J7087" s="17" t="n">
        <v>1</v>
      </c>
      <c r="K7087" s="15" t="n">
        <v>231.9</v>
      </c>
      <c r="L7087" s="22" t="n">
        <v>0</v>
      </c>
      <c r="M7087" s="15" t="n">
        <v>15.32</v>
      </c>
      <c r="N7087" s="15" t="n">
        <f aca="false">J7087*K7087</f>
        <v>231.9</v>
      </c>
      <c r="O7087" s="15" t="n">
        <f aca="false">N7087*L7087</f>
        <v>0</v>
      </c>
      <c r="P7087" s="15" t="n">
        <f aca="false">N7087-O7087</f>
        <v>231.9</v>
      </c>
      <c r="Q7087" s="15" t="n">
        <f aca="false">J7087*INDEX(dProdutos!$F$2:$F$47,MATCH(E7087,dProdutos!$A$2:$A$47,0))</f>
        <v>134.41</v>
      </c>
      <c r="R7087" s="15" t="n">
        <f aca="false">IF(I7087="Cancelado",0,P7087-Q7087)</f>
        <v>97.49</v>
      </c>
      <c r="S7087" s="17" t="str">
        <f aca="false">INDEX(dProdutos!$D$2:$D$47,MATCH(E7087,dProdutos!$A$2:$A$47,0))</f>
        <v>Casa</v>
      </c>
    </row>
    <row r="7088" customFormat="false" ht="15" hidden="false" customHeight="false" outlineLevel="0" collapsed="false">
      <c r="A7088" s="17" t="s">
        <v>5851</v>
      </c>
      <c r="B7088" s="17" t="n">
        <v>2</v>
      </c>
      <c r="C7088" s="21" t="n">
        <v>46132</v>
      </c>
      <c r="D7088" s="17" t="s">
        <v>1151</v>
      </c>
      <c r="E7088" s="17" t="s">
        <v>183</v>
      </c>
      <c r="F7088" s="17" t="s">
        <v>1490</v>
      </c>
      <c r="G7088" s="17" t="s">
        <v>59</v>
      </c>
      <c r="H7088" s="17" t="s">
        <v>1527</v>
      </c>
      <c r="I7088" s="17" t="s">
        <v>1524</v>
      </c>
      <c r="J7088" s="17" t="n">
        <v>1</v>
      </c>
      <c r="K7088" s="15" t="n">
        <v>121.9</v>
      </c>
      <c r="L7088" s="22" t="n">
        <v>0.05</v>
      </c>
      <c r="M7088" s="15" t="n">
        <v>0</v>
      </c>
      <c r="N7088" s="15" t="n">
        <f aca="false">J7088*K7088</f>
        <v>121.9</v>
      </c>
      <c r="O7088" s="15" t="n">
        <f aca="false">N7088*L7088</f>
        <v>6.095</v>
      </c>
      <c r="P7088" s="15" t="n">
        <f aca="false">N7088-O7088</f>
        <v>115.805</v>
      </c>
      <c r="Q7088" s="15" t="n">
        <f aca="false">J7088*INDEX(dProdutos!$F$2:$F$47,MATCH(E7088,dProdutos!$A$2:$A$47,0))</f>
        <v>52.76</v>
      </c>
      <c r="R7088" s="15" t="n">
        <f aca="false">IF(I7088="Cancelado",0,P7088-Q7088)</f>
        <v>63.045</v>
      </c>
      <c r="S7088" s="17" t="str">
        <f aca="false">INDEX(dProdutos!$D$2:$D$47,MATCH(E7088,dProdutos!$A$2:$A$47,0))</f>
        <v>Eletrônicos</v>
      </c>
    </row>
    <row r="7089" customFormat="false" ht="15" hidden="false" customHeight="false" outlineLevel="0" collapsed="false">
      <c r="A7089" s="17" t="s">
        <v>5851</v>
      </c>
      <c r="B7089" s="17" t="n">
        <v>3</v>
      </c>
      <c r="C7089" s="21" t="n">
        <v>46132</v>
      </c>
      <c r="D7089" s="17" t="s">
        <v>1151</v>
      </c>
      <c r="E7089" s="17" t="s">
        <v>165</v>
      </c>
      <c r="F7089" s="17" t="s">
        <v>1490</v>
      </c>
      <c r="G7089" s="17" t="s">
        <v>59</v>
      </c>
      <c r="H7089" s="17" t="s">
        <v>1527</v>
      </c>
      <c r="I7089" s="17" t="s">
        <v>1524</v>
      </c>
      <c r="J7089" s="17" t="n">
        <v>3</v>
      </c>
      <c r="K7089" s="15" t="n">
        <v>231.9</v>
      </c>
      <c r="L7089" s="22" t="n">
        <v>0</v>
      </c>
      <c r="M7089" s="15" t="n">
        <v>0</v>
      </c>
      <c r="N7089" s="15" t="n">
        <f aca="false">J7089*K7089</f>
        <v>695.7</v>
      </c>
      <c r="O7089" s="15" t="n">
        <f aca="false">N7089*L7089</f>
        <v>0</v>
      </c>
      <c r="P7089" s="15" t="n">
        <f aca="false">N7089-O7089</f>
        <v>695.7</v>
      </c>
      <c r="Q7089" s="15" t="n">
        <f aca="false">J7089*INDEX(dProdutos!$F$2:$F$47,MATCH(E7089,dProdutos!$A$2:$A$47,0))</f>
        <v>422.49</v>
      </c>
      <c r="R7089" s="15" t="n">
        <f aca="false">IF(I7089="Cancelado",0,P7089-Q7089)</f>
        <v>273.21</v>
      </c>
      <c r="S7089" s="17" t="str">
        <f aca="false">INDEX(dProdutos!$D$2:$D$47,MATCH(E7089,dProdutos!$A$2:$A$47,0))</f>
        <v>Casa</v>
      </c>
    </row>
    <row r="7090" customFormat="false" ht="15" hidden="false" customHeight="false" outlineLevel="0" collapsed="false">
      <c r="A7090" s="17" t="s">
        <v>5852</v>
      </c>
      <c r="B7090" s="17" t="n">
        <v>1</v>
      </c>
      <c r="C7090" s="21" t="n">
        <v>46132</v>
      </c>
      <c r="D7090" s="17" t="s">
        <v>231</v>
      </c>
      <c r="E7090" s="17" t="s">
        <v>153</v>
      </c>
      <c r="F7090" s="17" t="s">
        <v>1501</v>
      </c>
      <c r="G7090" s="17" t="s">
        <v>60</v>
      </c>
      <c r="H7090" s="17" t="s">
        <v>1523</v>
      </c>
      <c r="I7090" s="17" t="s">
        <v>1524</v>
      </c>
      <c r="J7090" s="17" t="n">
        <v>1</v>
      </c>
      <c r="K7090" s="15" t="n">
        <v>165.9</v>
      </c>
      <c r="L7090" s="22" t="n">
        <v>0.2</v>
      </c>
      <c r="M7090" s="15" t="n">
        <v>26.49</v>
      </c>
      <c r="N7090" s="15" t="n">
        <f aca="false">J7090*K7090</f>
        <v>165.9</v>
      </c>
      <c r="O7090" s="15" t="n">
        <f aca="false">N7090*L7090</f>
        <v>33.18</v>
      </c>
      <c r="P7090" s="15" t="n">
        <f aca="false">N7090-O7090</f>
        <v>132.72</v>
      </c>
      <c r="Q7090" s="15" t="n">
        <f aca="false">J7090*INDEX(dProdutos!$F$2:$F$47,MATCH(E7090,dProdutos!$A$2:$A$47,0))</f>
        <v>67.28</v>
      </c>
      <c r="R7090" s="15" t="n">
        <f aca="false">IF(I7090="Cancelado",0,P7090-Q7090)</f>
        <v>65.44</v>
      </c>
      <c r="S7090" s="17" t="str">
        <f aca="false">INDEX(dProdutos!$D$2:$D$47,MATCH(E7090,dProdutos!$A$2:$A$47,0))</f>
        <v>Acessórios</v>
      </c>
    </row>
    <row r="7091" customFormat="false" ht="15" hidden="false" customHeight="false" outlineLevel="0" collapsed="false">
      <c r="A7091" s="17" t="s">
        <v>5852</v>
      </c>
      <c r="B7091" s="17" t="n">
        <v>2</v>
      </c>
      <c r="C7091" s="21" t="n">
        <v>46132</v>
      </c>
      <c r="D7091" s="17" t="s">
        <v>231</v>
      </c>
      <c r="E7091" s="17" t="s">
        <v>153</v>
      </c>
      <c r="F7091" s="17" t="s">
        <v>1501</v>
      </c>
      <c r="G7091" s="17" t="s">
        <v>60</v>
      </c>
      <c r="H7091" s="17" t="s">
        <v>1523</v>
      </c>
      <c r="I7091" s="17" t="s">
        <v>1524</v>
      </c>
      <c r="J7091" s="17" t="n">
        <v>1</v>
      </c>
      <c r="K7091" s="15" t="n">
        <v>165.9</v>
      </c>
      <c r="L7091" s="22" t="n">
        <v>0.1</v>
      </c>
      <c r="M7091" s="15" t="n">
        <v>0</v>
      </c>
      <c r="N7091" s="15" t="n">
        <f aca="false">J7091*K7091</f>
        <v>165.9</v>
      </c>
      <c r="O7091" s="15" t="n">
        <f aca="false">N7091*L7091</f>
        <v>16.59</v>
      </c>
      <c r="P7091" s="15" t="n">
        <f aca="false">N7091-O7091</f>
        <v>149.31</v>
      </c>
      <c r="Q7091" s="15" t="n">
        <f aca="false">J7091*INDEX(dProdutos!$F$2:$F$47,MATCH(E7091,dProdutos!$A$2:$A$47,0))</f>
        <v>67.28</v>
      </c>
      <c r="R7091" s="15" t="n">
        <f aca="false">IF(I7091="Cancelado",0,P7091-Q7091)</f>
        <v>82.03</v>
      </c>
      <c r="S7091" s="17" t="str">
        <f aca="false">INDEX(dProdutos!$D$2:$D$47,MATCH(E7091,dProdutos!$A$2:$A$47,0))</f>
        <v>Acessórios</v>
      </c>
    </row>
    <row r="7092" customFormat="false" ht="15" hidden="false" customHeight="false" outlineLevel="0" collapsed="false">
      <c r="A7092" s="17" t="s">
        <v>5853</v>
      </c>
      <c r="B7092" s="17" t="n">
        <v>1</v>
      </c>
      <c r="C7092" s="21" t="n">
        <v>46132</v>
      </c>
      <c r="D7092" s="17" t="s">
        <v>1347</v>
      </c>
      <c r="E7092" s="17" t="s">
        <v>165</v>
      </c>
      <c r="F7092" s="17" t="s">
        <v>1490</v>
      </c>
      <c r="G7092" s="17" t="s">
        <v>64</v>
      </c>
      <c r="H7092" s="17" t="s">
        <v>1537</v>
      </c>
      <c r="I7092" s="17" t="s">
        <v>1524</v>
      </c>
      <c r="J7092" s="17" t="n">
        <v>1</v>
      </c>
      <c r="K7092" s="15" t="n">
        <v>231.9</v>
      </c>
      <c r="L7092" s="22" t="n">
        <v>0</v>
      </c>
      <c r="M7092" s="15" t="n">
        <v>30.77</v>
      </c>
      <c r="N7092" s="15" t="n">
        <f aca="false">J7092*K7092</f>
        <v>231.9</v>
      </c>
      <c r="O7092" s="15" t="n">
        <f aca="false">N7092*L7092</f>
        <v>0</v>
      </c>
      <c r="P7092" s="15" t="n">
        <f aca="false">N7092-O7092</f>
        <v>231.9</v>
      </c>
      <c r="Q7092" s="15" t="n">
        <f aca="false">J7092*INDEX(dProdutos!$F$2:$F$47,MATCH(E7092,dProdutos!$A$2:$A$47,0))</f>
        <v>140.83</v>
      </c>
      <c r="R7092" s="15" t="n">
        <f aca="false">IF(I7092="Cancelado",0,P7092-Q7092)</f>
        <v>91.07</v>
      </c>
      <c r="S7092" s="17" t="str">
        <f aca="false">INDEX(dProdutos!$D$2:$D$47,MATCH(E7092,dProdutos!$A$2:$A$47,0))</f>
        <v>Casa</v>
      </c>
    </row>
    <row r="7093" customFormat="false" ht="15" hidden="false" customHeight="false" outlineLevel="0" collapsed="false">
      <c r="A7093" s="17" t="s">
        <v>5853</v>
      </c>
      <c r="B7093" s="17" t="n">
        <v>2</v>
      </c>
      <c r="C7093" s="21" t="n">
        <v>46132</v>
      </c>
      <c r="D7093" s="17" t="s">
        <v>1347</v>
      </c>
      <c r="E7093" s="17" t="s">
        <v>126</v>
      </c>
      <c r="F7093" s="17" t="s">
        <v>1490</v>
      </c>
      <c r="G7093" s="17" t="s">
        <v>64</v>
      </c>
      <c r="H7093" s="17" t="s">
        <v>1537</v>
      </c>
      <c r="I7093" s="17" t="s">
        <v>1524</v>
      </c>
      <c r="J7093" s="17" t="n">
        <v>1</v>
      </c>
      <c r="K7093" s="15" t="n">
        <v>296.9</v>
      </c>
      <c r="L7093" s="22" t="n">
        <v>0.15</v>
      </c>
      <c r="M7093" s="15" t="n">
        <v>0</v>
      </c>
      <c r="N7093" s="15" t="n">
        <f aca="false">J7093*K7093</f>
        <v>296.9</v>
      </c>
      <c r="O7093" s="15" t="n">
        <f aca="false">N7093*L7093</f>
        <v>44.535</v>
      </c>
      <c r="P7093" s="15" t="n">
        <f aca="false">N7093-O7093</f>
        <v>252.365</v>
      </c>
      <c r="Q7093" s="15" t="n">
        <f aca="false">J7093*INDEX(dProdutos!$F$2:$F$47,MATCH(E7093,dProdutos!$A$2:$A$47,0))</f>
        <v>135.24</v>
      </c>
      <c r="R7093" s="15" t="n">
        <f aca="false">IF(I7093="Cancelado",0,P7093-Q7093)</f>
        <v>117.125</v>
      </c>
      <c r="S7093" s="17" t="str">
        <f aca="false">INDEX(dProdutos!$D$2:$D$47,MATCH(E7093,dProdutos!$A$2:$A$47,0))</f>
        <v>Calçados</v>
      </c>
    </row>
    <row r="7094" customFormat="false" ht="15" hidden="false" customHeight="false" outlineLevel="0" collapsed="false">
      <c r="A7094" s="17" t="s">
        <v>5853</v>
      </c>
      <c r="B7094" s="17" t="n">
        <v>3</v>
      </c>
      <c r="C7094" s="21" t="n">
        <v>46132</v>
      </c>
      <c r="D7094" s="17" t="s">
        <v>1347</v>
      </c>
      <c r="E7094" s="17" t="s">
        <v>183</v>
      </c>
      <c r="F7094" s="17" t="s">
        <v>1490</v>
      </c>
      <c r="G7094" s="17" t="s">
        <v>64</v>
      </c>
      <c r="H7094" s="17" t="s">
        <v>1537</v>
      </c>
      <c r="I7094" s="17" t="s">
        <v>1524</v>
      </c>
      <c r="J7094" s="17" t="n">
        <v>1</v>
      </c>
      <c r="K7094" s="15" t="n">
        <v>121.9</v>
      </c>
      <c r="L7094" s="22" t="n">
        <v>0</v>
      </c>
      <c r="M7094" s="15" t="n">
        <v>0</v>
      </c>
      <c r="N7094" s="15" t="n">
        <f aca="false">J7094*K7094</f>
        <v>121.9</v>
      </c>
      <c r="O7094" s="15" t="n">
        <f aca="false">N7094*L7094</f>
        <v>0</v>
      </c>
      <c r="P7094" s="15" t="n">
        <f aca="false">N7094-O7094</f>
        <v>121.9</v>
      </c>
      <c r="Q7094" s="15" t="n">
        <f aca="false">J7094*INDEX(dProdutos!$F$2:$F$47,MATCH(E7094,dProdutos!$A$2:$A$47,0))</f>
        <v>52.76</v>
      </c>
      <c r="R7094" s="15" t="n">
        <f aca="false">IF(I7094="Cancelado",0,P7094-Q7094)</f>
        <v>69.14</v>
      </c>
      <c r="S7094" s="17" t="str">
        <f aca="false">INDEX(dProdutos!$D$2:$D$47,MATCH(E7094,dProdutos!$A$2:$A$47,0))</f>
        <v>Eletrônicos</v>
      </c>
    </row>
    <row r="7095" customFormat="false" ht="15" hidden="false" customHeight="false" outlineLevel="0" collapsed="false">
      <c r="A7095" s="17" t="s">
        <v>5854</v>
      </c>
      <c r="B7095" s="17" t="n">
        <v>1</v>
      </c>
      <c r="C7095" s="21" t="n">
        <v>46132</v>
      </c>
      <c r="D7095" s="17" t="s">
        <v>466</v>
      </c>
      <c r="E7095" s="17" t="s">
        <v>177</v>
      </c>
      <c r="F7095" s="17" t="s">
        <v>1487</v>
      </c>
      <c r="G7095" s="17" t="s">
        <v>61</v>
      </c>
      <c r="H7095" s="17" t="s">
        <v>1537</v>
      </c>
      <c r="I7095" s="17" t="s">
        <v>1524</v>
      </c>
      <c r="J7095" s="17" t="n">
        <v>1</v>
      </c>
      <c r="K7095" s="15" t="n">
        <v>257.9</v>
      </c>
      <c r="L7095" s="22" t="n">
        <v>0.15</v>
      </c>
      <c r="M7095" s="15" t="n">
        <v>0</v>
      </c>
      <c r="N7095" s="15" t="n">
        <f aca="false">J7095*K7095</f>
        <v>257.9</v>
      </c>
      <c r="O7095" s="15" t="n">
        <f aca="false">N7095*L7095</f>
        <v>38.685</v>
      </c>
      <c r="P7095" s="15" t="n">
        <f aca="false">N7095-O7095</f>
        <v>219.215</v>
      </c>
      <c r="Q7095" s="15" t="n">
        <f aca="false">J7095*INDEX(dProdutos!$F$2:$F$47,MATCH(E7095,dProdutos!$A$2:$A$47,0))</f>
        <v>138.23</v>
      </c>
      <c r="R7095" s="15" t="n">
        <f aca="false">IF(I7095="Cancelado",0,P7095-Q7095)</f>
        <v>80.985</v>
      </c>
      <c r="S7095" s="17" t="str">
        <f aca="false">INDEX(dProdutos!$D$2:$D$47,MATCH(E7095,dProdutos!$A$2:$A$47,0))</f>
        <v>Casa</v>
      </c>
    </row>
    <row r="7096" customFormat="false" ht="15" hidden="false" customHeight="false" outlineLevel="0" collapsed="false">
      <c r="A7096" s="17" t="s">
        <v>5855</v>
      </c>
      <c r="B7096" s="17" t="n">
        <v>1</v>
      </c>
      <c r="C7096" s="21" t="n">
        <v>46132</v>
      </c>
      <c r="D7096" s="17" t="s">
        <v>488</v>
      </c>
      <c r="E7096" s="17" t="s">
        <v>150</v>
      </c>
      <c r="F7096" s="17" t="s">
        <v>1493</v>
      </c>
      <c r="G7096" s="17" t="s">
        <v>60</v>
      </c>
      <c r="H7096" s="17" t="s">
        <v>1537</v>
      </c>
      <c r="I7096" s="17" t="s">
        <v>1524</v>
      </c>
      <c r="J7096" s="17" t="n">
        <v>1</v>
      </c>
      <c r="K7096" s="15" t="n">
        <v>71.9</v>
      </c>
      <c r="L7096" s="22" t="n">
        <v>0.15</v>
      </c>
      <c r="M7096" s="15" t="n">
        <v>16.9</v>
      </c>
      <c r="N7096" s="15" t="n">
        <f aca="false">J7096*K7096</f>
        <v>71.9</v>
      </c>
      <c r="O7096" s="15" t="n">
        <f aca="false">N7096*L7096</f>
        <v>10.785</v>
      </c>
      <c r="P7096" s="15" t="n">
        <f aca="false">N7096-O7096</f>
        <v>61.115</v>
      </c>
      <c r="Q7096" s="15" t="n">
        <f aca="false">J7096*INDEX(dProdutos!$F$2:$F$47,MATCH(E7096,dProdutos!$A$2:$A$47,0))</f>
        <v>27.38</v>
      </c>
      <c r="R7096" s="15" t="n">
        <f aca="false">IF(I7096="Cancelado",0,P7096-Q7096)</f>
        <v>33.735</v>
      </c>
      <c r="S7096" s="17" t="str">
        <f aca="false">INDEX(dProdutos!$D$2:$D$47,MATCH(E7096,dProdutos!$A$2:$A$47,0))</f>
        <v>Acessórios</v>
      </c>
    </row>
    <row r="7097" customFormat="false" ht="15" hidden="false" customHeight="false" outlineLevel="0" collapsed="false">
      <c r="A7097" s="17" t="s">
        <v>5856</v>
      </c>
      <c r="B7097" s="17" t="n">
        <v>1</v>
      </c>
      <c r="C7097" s="21" t="n">
        <v>46132</v>
      </c>
      <c r="D7097" s="17" t="s">
        <v>1108</v>
      </c>
      <c r="E7097" s="17" t="s">
        <v>192</v>
      </c>
      <c r="F7097" s="17" t="s">
        <v>1487</v>
      </c>
      <c r="G7097" s="17" t="s">
        <v>60</v>
      </c>
      <c r="H7097" s="17" t="s">
        <v>1523</v>
      </c>
      <c r="I7097" s="17" t="s">
        <v>1524</v>
      </c>
      <c r="J7097" s="17" t="n">
        <v>2</v>
      </c>
      <c r="K7097" s="15" t="n">
        <v>245.9</v>
      </c>
      <c r="L7097" s="22" t="n">
        <v>0</v>
      </c>
      <c r="M7097" s="15" t="n">
        <v>10.92</v>
      </c>
      <c r="N7097" s="15" t="n">
        <f aca="false">J7097*K7097</f>
        <v>491.8</v>
      </c>
      <c r="O7097" s="15" t="n">
        <f aca="false">N7097*L7097</f>
        <v>0</v>
      </c>
      <c r="P7097" s="15" t="n">
        <f aca="false">N7097-O7097</f>
        <v>491.8</v>
      </c>
      <c r="Q7097" s="15" t="n">
        <f aca="false">J7097*INDEX(dProdutos!$F$2:$F$47,MATCH(E7097,dProdutos!$A$2:$A$47,0))</f>
        <v>215.56</v>
      </c>
      <c r="R7097" s="15" t="n">
        <f aca="false">IF(I7097="Cancelado",0,P7097-Q7097)</f>
        <v>276.24</v>
      </c>
      <c r="S7097" s="17" t="str">
        <f aca="false">INDEX(dProdutos!$D$2:$D$47,MATCH(E7097,dProdutos!$A$2:$A$47,0))</f>
        <v>Eletrônicos</v>
      </c>
    </row>
    <row r="7098" customFormat="false" ht="15" hidden="false" customHeight="false" outlineLevel="0" collapsed="false">
      <c r="A7098" s="17" t="s">
        <v>5857</v>
      </c>
      <c r="B7098" s="17" t="n">
        <v>1</v>
      </c>
      <c r="C7098" s="21" t="n">
        <v>46132</v>
      </c>
      <c r="D7098" s="17" t="s">
        <v>237</v>
      </c>
      <c r="E7098" s="17" t="s">
        <v>150</v>
      </c>
      <c r="F7098" s="17" t="s">
        <v>1493</v>
      </c>
      <c r="G7098" s="17" t="s">
        <v>60</v>
      </c>
      <c r="H7098" s="17" t="s">
        <v>1537</v>
      </c>
      <c r="I7098" s="17" t="s">
        <v>1524</v>
      </c>
      <c r="J7098" s="17" t="n">
        <v>1</v>
      </c>
      <c r="K7098" s="15" t="n">
        <v>71.9</v>
      </c>
      <c r="L7098" s="22" t="n">
        <v>0</v>
      </c>
      <c r="M7098" s="15" t="n">
        <v>11.4</v>
      </c>
      <c r="N7098" s="15" t="n">
        <f aca="false">J7098*K7098</f>
        <v>71.9</v>
      </c>
      <c r="O7098" s="15" t="n">
        <f aca="false">N7098*L7098</f>
        <v>0</v>
      </c>
      <c r="P7098" s="15" t="n">
        <f aca="false">N7098-O7098</f>
        <v>71.9</v>
      </c>
      <c r="Q7098" s="15" t="n">
        <f aca="false">J7098*INDEX(dProdutos!$F$2:$F$47,MATCH(E7098,dProdutos!$A$2:$A$47,0))</f>
        <v>27.38</v>
      </c>
      <c r="R7098" s="15" t="n">
        <f aca="false">IF(I7098="Cancelado",0,P7098-Q7098)</f>
        <v>44.52</v>
      </c>
      <c r="S7098" s="17" t="str">
        <f aca="false">INDEX(dProdutos!$D$2:$D$47,MATCH(E7098,dProdutos!$A$2:$A$47,0))</f>
        <v>Acessórios</v>
      </c>
    </row>
    <row r="7099" customFormat="false" ht="15" hidden="false" customHeight="false" outlineLevel="0" collapsed="false">
      <c r="A7099" s="17" t="s">
        <v>5857</v>
      </c>
      <c r="B7099" s="17" t="n">
        <v>2</v>
      </c>
      <c r="C7099" s="21" t="n">
        <v>46132</v>
      </c>
      <c r="D7099" s="17" t="s">
        <v>237</v>
      </c>
      <c r="E7099" s="17" t="s">
        <v>177</v>
      </c>
      <c r="F7099" s="17" t="s">
        <v>1493</v>
      </c>
      <c r="G7099" s="17" t="s">
        <v>60</v>
      </c>
      <c r="H7099" s="17" t="s">
        <v>1537</v>
      </c>
      <c r="I7099" s="17" t="s">
        <v>1524</v>
      </c>
      <c r="J7099" s="17" t="n">
        <v>2</v>
      </c>
      <c r="K7099" s="15" t="n">
        <v>257.9</v>
      </c>
      <c r="L7099" s="22" t="n">
        <v>0.1</v>
      </c>
      <c r="M7099" s="15" t="n">
        <v>0</v>
      </c>
      <c r="N7099" s="15" t="n">
        <f aca="false">J7099*K7099</f>
        <v>515.8</v>
      </c>
      <c r="O7099" s="15" t="n">
        <f aca="false">N7099*L7099</f>
        <v>51.58</v>
      </c>
      <c r="P7099" s="15" t="n">
        <f aca="false">N7099-O7099</f>
        <v>464.22</v>
      </c>
      <c r="Q7099" s="15" t="n">
        <f aca="false">J7099*INDEX(dProdutos!$F$2:$F$47,MATCH(E7099,dProdutos!$A$2:$A$47,0))</f>
        <v>276.46</v>
      </c>
      <c r="R7099" s="15" t="n">
        <f aca="false">IF(I7099="Cancelado",0,P7099-Q7099)</f>
        <v>187.76</v>
      </c>
      <c r="S7099" s="17" t="str">
        <f aca="false">INDEX(dProdutos!$D$2:$D$47,MATCH(E7099,dProdutos!$A$2:$A$47,0))</f>
        <v>Casa</v>
      </c>
    </row>
    <row r="7100" customFormat="false" ht="15" hidden="false" customHeight="false" outlineLevel="0" collapsed="false">
      <c r="A7100" s="17" t="s">
        <v>5858</v>
      </c>
      <c r="B7100" s="17" t="n">
        <v>1</v>
      </c>
      <c r="C7100" s="21" t="n">
        <v>46132</v>
      </c>
      <c r="D7100" s="17" t="s">
        <v>711</v>
      </c>
      <c r="E7100" s="17" t="s">
        <v>183</v>
      </c>
      <c r="F7100" s="17" t="s">
        <v>1501</v>
      </c>
      <c r="G7100" s="17" t="s">
        <v>62</v>
      </c>
      <c r="H7100" s="17" t="s">
        <v>1537</v>
      </c>
      <c r="I7100" s="17" t="s">
        <v>1524</v>
      </c>
      <c r="J7100" s="17" t="n">
        <v>2</v>
      </c>
      <c r="K7100" s="15" t="n">
        <v>121.9</v>
      </c>
      <c r="L7100" s="22" t="n">
        <v>0</v>
      </c>
      <c r="M7100" s="15" t="n">
        <v>15.44</v>
      </c>
      <c r="N7100" s="15" t="n">
        <f aca="false">J7100*K7100</f>
        <v>243.8</v>
      </c>
      <c r="O7100" s="15" t="n">
        <f aca="false">N7100*L7100</f>
        <v>0</v>
      </c>
      <c r="P7100" s="15" t="n">
        <f aca="false">N7100-O7100</f>
        <v>243.8</v>
      </c>
      <c r="Q7100" s="15" t="n">
        <f aca="false">J7100*INDEX(dProdutos!$F$2:$F$47,MATCH(E7100,dProdutos!$A$2:$A$47,0))</f>
        <v>105.52</v>
      </c>
      <c r="R7100" s="15" t="n">
        <f aca="false">IF(I7100="Cancelado",0,P7100-Q7100)</f>
        <v>138.28</v>
      </c>
      <c r="S7100" s="17" t="str">
        <f aca="false">INDEX(dProdutos!$D$2:$D$47,MATCH(E7100,dProdutos!$A$2:$A$47,0))</f>
        <v>Eletrônicos</v>
      </c>
    </row>
    <row r="7101" customFormat="false" ht="15" hidden="false" customHeight="false" outlineLevel="0" collapsed="false">
      <c r="A7101" s="17" t="s">
        <v>5858</v>
      </c>
      <c r="B7101" s="17" t="n">
        <v>2</v>
      </c>
      <c r="C7101" s="21" t="n">
        <v>46132</v>
      </c>
      <c r="D7101" s="17" t="s">
        <v>711</v>
      </c>
      <c r="E7101" s="17" t="s">
        <v>177</v>
      </c>
      <c r="F7101" s="17" t="s">
        <v>1501</v>
      </c>
      <c r="G7101" s="17" t="s">
        <v>62</v>
      </c>
      <c r="H7101" s="17" t="s">
        <v>1537</v>
      </c>
      <c r="I7101" s="17" t="s">
        <v>1524</v>
      </c>
      <c r="J7101" s="17" t="n">
        <v>1</v>
      </c>
      <c r="K7101" s="15" t="n">
        <v>257.9</v>
      </c>
      <c r="L7101" s="22" t="n">
        <v>0.2</v>
      </c>
      <c r="M7101" s="15" t="n">
        <v>0</v>
      </c>
      <c r="N7101" s="15" t="n">
        <f aca="false">J7101*K7101</f>
        <v>257.9</v>
      </c>
      <c r="O7101" s="15" t="n">
        <f aca="false">N7101*L7101</f>
        <v>51.58</v>
      </c>
      <c r="P7101" s="15" t="n">
        <f aca="false">N7101-O7101</f>
        <v>206.32</v>
      </c>
      <c r="Q7101" s="15" t="n">
        <f aca="false">J7101*INDEX(dProdutos!$F$2:$F$47,MATCH(E7101,dProdutos!$A$2:$A$47,0))</f>
        <v>138.23</v>
      </c>
      <c r="R7101" s="15" t="n">
        <f aca="false">IF(I7101="Cancelado",0,P7101-Q7101)</f>
        <v>68.09</v>
      </c>
      <c r="S7101" s="17" t="str">
        <f aca="false">INDEX(dProdutos!$D$2:$D$47,MATCH(E7101,dProdutos!$A$2:$A$47,0))</f>
        <v>Casa</v>
      </c>
    </row>
    <row r="7102" customFormat="false" ht="15" hidden="false" customHeight="false" outlineLevel="0" collapsed="false">
      <c r="A7102" s="17" t="s">
        <v>5859</v>
      </c>
      <c r="B7102" s="17" t="n">
        <v>1</v>
      </c>
      <c r="C7102" s="21" t="n">
        <v>46132</v>
      </c>
      <c r="D7102" s="17" t="s">
        <v>458</v>
      </c>
      <c r="E7102" s="17" t="s">
        <v>108</v>
      </c>
      <c r="F7102" s="17" t="s">
        <v>1499</v>
      </c>
      <c r="G7102" s="17" t="s">
        <v>64</v>
      </c>
      <c r="H7102" s="17" t="s">
        <v>1523</v>
      </c>
      <c r="I7102" s="17" t="s">
        <v>1524</v>
      </c>
      <c r="J7102" s="17" t="n">
        <v>2</v>
      </c>
      <c r="K7102" s="15" t="n">
        <v>265.9</v>
      </c>
      <c r="L7102" s="22" t="n">
        <v>0.05</v>
      </c>
      <c r="M7102" s="15" t="n">
        <v>0</v>
      </c>
      <c r="N7102" s="15" t="n">
        <f aca="false">J7102*K7102</f>
        <v>531.8</v>
      </c>
      <c r="O7102" s="15" t="n">
        <f aca="false">N7102*L7102</f>
        <v>26.59</v>
      </c>
      <c r="P7102" s="15" t="n">
        <f aca="false">N7102-O7102</f>
        <v>505.21</v>
      </c>
      <c r="Q7102" s="15" t="n">
        <f aca="false">J7102*INDEX(dProdutos!$F$2:$F$47,MATCH(E7102,dProdutos!$A$2:$A$47,0))</f>
        <v>311.24</v>
      </c>
      <c r="R7102" s="15" t="n">
        <f aca="false">IF(I7102="Cancelado",0,P7102-Q7102)</f>
        <v>193.97</v>
      </c>
      <c r="S7102" s="17" t="str">
        <f aca="false">INDEX(dProdutos!$D$2:$D$47,MATCH(E7102,dProdutos!$A$2:$A$47,0))</f>
        <v>Moda Masculina</v>
      </c>
    </row>
    <row r="7103" customFormat="false" ht="15" hidden="false" customHeight="false" outlineLevel="0" collapsed="false">
      <c r="A7103" s="17" t="s">
        <v>5859</v>
      </c>
      <c r="B7103" s="17" t="n">
        <v>2</v>
      </c>
      <c r="C7103" s="21" t="n">
        <v>46132</v>
      </c>
      <c r="D7103" s="17" t="s">
        <v>458</v>
      </c>
      <c r="E7103" s="17" t="s">
        <v>81</v>
      </c>
      <c r="F7103" s="17" t="s">
        <v>1499</v>
      </c>
      <c r="G7103" s="17" t="s">
        <v>64</v>
      </c>
      <c r="H7103" s="17" t="s">
        <v>1523</v>
      </c>
      <c r="I7103" s="17" t="s">
        <v>1524</v>
      </c>
      <c r="J7103" s="17" t="n">
        <v>1</v>
      </c>
      <c r="K7103" s="15" t="n">
        <v>64.9</v>
      </c>
      <c r="L7103" s="22" t="n">
        <v>0</v>
      </c>
      <c r="M7103" s="15" t="n">
        <v>0</v>
      </c>
      <c r="N7103" s="15" t="n">
        <f aca="false">J7103*K7103</f>
        <v>64.9</v>
      </c>
      <c r="O7103" s="15" t="n">
        <f aca="false">N7103*L7103</f>
        <v>0</v>
      </c>
      <c r="P7103" s="15" t="n">
        <f aca="false">N7103-O7103</f>
        <v>64.9</v>
      </c>
      <c r="Q7103" s="15" t="n">
        <f aca="false">J7103*INDEX(dProdutos!$F$2:$F$47,MATCH(E7103,dProdutos!$A$2:$A$47,0))</f>
        <v>26.12</v>
      </c>
      <c r="R7103" s="15" t="n">
        <f aca="false">IF(I7103="Cancelado",0,P7103-Q7103)</f>
        <v>38.78</v>
      </c>
      <c r="S7103" s="17" t="str">
        <f aca="false">INDEX(dProdutos!$D$2:$D$47,MATCH(E7103,dProdutos!$A$2:$A$47,0))</f>
        <v>Moda Feminina</v>
      </c>
    </row>
    <row r="7104" customFormat="false" ht="15" hidden="false" customHeight="false" outlineLevel="0" collapsed="false">
      <c r="A7104" s="17" t="s">
        <v>5860</v>
      </c>
      <c r="B7104" s="17" t="n">
        <v>1</v>
      </c>
      <c r="C7104" s="21" t="n">
        <v>46133</v>
      </c>
      <c r="D7104" s="17" t="s">
        <v>554</v>
      </c>
      <c r="E7104" s="17" t="s">
        <v>81</v>
      </c>
      <c r="F7104" s="17" t="s">
        <v>1495</v>
      </c>
      <c r="G7104" s="17" t="s">
        <v>62</v>
      </c>
      <c r="H7104" s="17" t="s">
        <v>1540</v>
      </c>
      <c r="I7104" s="17" t="s">
        <v>1524</v>
      </c>
      <c r="J7104" s="17" t="n">
        <v>1</v>
      </c>
      <c r="K7104" s="15" t="n">
        <v>64.9</v>
      </c>
      <c r="L7104" s="22" t="n">
        <v>0</v>
      </c>
      <c r="M7104" s="15" t="n">
        <v>0</v>
      </c>
      <c r="N7104" s="15" t="n">
        <f aca="false">J7104*K7104</f>
        <v>64.9</v>
      </c>
      <c r="O7104" s="15" t="n">
        <f aca="false">N7104*L7104</f>
        <v>0</v>
      </c>
      <c r="P7104" s="15" t="n">
        <f aca="false">N7104-O7104</f>
        <v>64.9</v>
      </c>
      <c r="Q7104" s="15" t="n">
        <f aca="false">J7104*INDEX(dProdutos!$F$2:$F$47,MATCH(E7104,dProdutos!$A$2:$A$47,0))</f>
        <v>26.12</v>
      </c>
      <c r="R7104" s="15" t="n">
        <f aca="false">IF(I7104="Cancelado",0,P7104-Q7104)</f>
        <v>38.78</v>
      </c>
      <c r="S7104" s="17" t="str">
        <f aca="false">INDEX(dProdutos!$D$2:$D$47,MATCH(E7104,dProdutos!$A$2:$A$47,0))</f>
        <v>Moda Feminina</v>
      </c>
    </row>
    <row r="7105" customFormat="false" ht="15" hidden="false" customHeight="false" outlineLevel="0" collapsed="false">
      <c r="A7105" s="17" t="s">
        <v>5861</v>
      </c>
      <c r="B7105" s="17" t="n">
        <v>1</v>
      </c>
      <c r="C7105" s="21" t="n">
        <v>46133</v>
      </c>
      <c r="D7105" s="17" t="s">
        <v>1313</v>
      </c>
      <c r="E7105" s="17" t="s">
        <v>171</v>
      </c>
      <c r="F7105" s="17" t="s">
        <v>1490</v>
      </c>
      <c r="G7105" s="17" t="s">
        <v>64</v>
      </c>
      <c r="H7105" s="17" t="s">
        <v>1523</v>
      </c>
      <c r="I7105" s="17" t="s">
        <v>1524</v>
      </c>
      <c r="J7105" s="17" t="n">
        <v>2</v>
      </c>
      <c r="K7105" s="15" t="n">
        <v>246.9</v>
      </c>
      <c r="L7105" s="22" t="n">
        <v>0</v>
      </c>
      <c r="M7105" s="15" t="n">
        <v>22.11</v>
      </c>
      <c r="N7105" s="15" t="n">
        <f aca="false">J7105*K7105</f>
        <v>493.8</v>
      </c>
      <c r="O7105" s="15" t="n">
        <f aca="false">N7105*L7105</f>
        <v>0</v>
      </c>
      <c r="P7105" s="15" t="n">
        <f aca="false">N7105-O7105</f>
        <v>493.8</v>
      </c>
      <c r="Q7105" s="15" t="n">
        <f aca="false">J7105*INDEX(dProdutos!$F$2:$F$47,MATCH(E7105,dProdutos!$A$2:$A$47,0))</f>
        <v>207.22</v>
      </c>
      <c r="R7105" s="15" t="n">
        <f aca="false">IF(I7105="Cancelado",0,P7105-Q7105)</f>
        <v>286.58</v>
      </c>
      <c r="S7105" s="17" t="str">
        <f aca="false">INDEX(dProdutos!$D$2:$D$47,MATCH(E7105,dProdutos!$A$2:$A$47,0))</f>
        <v>Casa</v>
      </c>
    </row>
    <row r="7106" customFormat="false" ht="15" hidden="false" customHeight="false" outlineLevel="0" collapsed="false">
      <c r="A7106" s="17" t="s">
        <v>5861</v>
      </c>
      <c r="B7106" s="17" t="n">
        <v>2</v>
      </c>
      <c r="C7106" s="21" t="n">
        <v>46133</v>
      </c>
      <c r="D7106" s="17" t="s">
        <v>1313</v>
      </c>
      <c r="E7106" s="17" t="s">
        <v>189</v>
      </c>
      <c r="F7106" s="17" t="s">
        <v>1490</v>
      </c>
      <c r="G7106" s="17" t="s">
        <v>64</v>
      </c>
      <c r="H7106" s="17" t="s">
        <v>1523</v>
      </c>
      <c r="I7106" s="17" t="s">
        <v>1524</v>
      </c>
      <c r="J7106" s="17" t="n">
        <v>1</v>
      </c>
      <c r="K7106" s="15" t="n">
        <v>138.9</v>
      </c>
      <c r="L7106" s="22" t="n">
        <v>0.15</v>
      </c>
      <c r="M7106" s="15" t="n">
        <v>0</v>
      </c>
      <c r="N7106" s="15" t="n">
        <f aca="false">J7106*K7106</f>
        <v>138.9</v>
      </c>
      <c r="O7106" s="15" t="n">
        <f aca="false">N7106*L7106</f>
        <v>20.835</v>
      </c>
      <c r="P7106" s="15" t="n">
        <f aca="false">N7106-O7106</f>
        <v>118.065</v>
      </c>
      <c r="Q7106" s="15" t="n">
        <f aca="false">J7106*INDEX(dProdutos!$F$2:$F$47,MATCH(E7106,dProdutos!$A$2:$A$47,0))</f>
        <v>68.96</v>
      </c>
      <c r="R7106" s="15" t="n">
        <f aca="false">IF(I7106="Cancelado",0,P7106-Q7106)</f>
        <v>49.105</v>
      </c>
      <c r="S7106" s="17" t="str">
        <f aca="false">INDEX(dProdutos!$D$2:$D$47,MATCH(E7106,dProdutos!$A$2:$A$47,0))</f>
        <v>Eletrônicos</v>
      </c>
    </row>
    <row r="7107" customFormat="false" ht="15" hidden="false" customHeight="false" outlineLevel="0" collapsed="false">
      <c r="A7107" s="17" t="s">
        <v>5862</v>
      </c>
      <c r="B7107" s="17" t="n">
        <v>1</v>
      </c>
      <c r="C7107" s="21" t="n">
        <v>46133</v>
      </c>
      <c r="D7107" s="17" t="s">
        <v>306</v>
      </c>
      <c r="E7107" s="17" t="s">
        <v>168</v>
      </c>
      <c r="F7107" s="17" t="s">
        <v>1499</v>
      </c>
      <c r="G7107" s="17" t="s">
        <v>59</v>
      </c>
      <c r="H7107" s="17" t="s">
        <v>1537</v>
      </c>
      <c r="I7107" s="17" t="s">
        <v>1524</v>
      </c>
      <c r="J7107" s="17" t="n">
        <v>1</v>
      </c>
      <c r="K7107" s="15" t="n">
        <v>253.9</v>
      </c>
      <c r="L7107" s="22" t="n">
        <v>0.15</v>
      </c>
      <c r="M7107" s="15" t="n">
        <v>24.54</v>
      </c>
      <c r="N7107" s="15" t="n">
        <f aca="false">J7107*K7107</f>
        <v>253.9</v>
      </c>
      <c r="O7107" s="15" t="n">
        <f aca="false">N7107*L7107</f>
        <v>38.085</v>
      </c>
      <c r="P7107" s="15" t="n">
        <f aca="false">N7107-O7107</f>
        <v>215.815</v>
      </c>
      <c r="Q7107" s="15" t="n">
        <f aca="false">J7107*INDEX(dProdutos!$F$2:$F$47,MATCH(E7107,dProdutos!$A$2:$A$47,0))</f>
        <v>128.94</v>
      </c>
      <c r="R7107" s="15" t="n">
        <f aca="false">IF(I7107="Cancelado",0,P7107-Q7107)</f>
        <v>86.875</v>
      </c>
      <c r="S7107" s="17" t="str">
        <f aca="false">INDEX(dProdutos!$D$2:$D$47,MATCH(E7107,dProdutos!$A$2:$A$47,0))</f>
        <v>Casa</v>
      </c>
    </row>
    <row r="7108" customFormat="false" ht="15" hidden="false" customHeight="false" outlineLevel="0" collapsed="false">
      <c r="A7108" s="17" t="s">
        <v>5862</v>
      </c>
      <c r="B7108" s="17" t="n">
        <v>2</v>
      </c>
      <c r="C7108" s="21" t="n">
        <v>46133</v>
      </c>
      <c r="D7108" s="17" t="s">
        <v>306</v>
      </c>
      <c r="E7108" s="17" t="s">
        <v>114</v>
      </c>
      <c r="F7108" s="17" t="s">
        <v>1499</v>
      </c>
      <c r="G7108" s="17" t="s">
        <v>59</v>
      </c>
      <c r="H7108" s="17" t="s">
        <v>1537</v>
      </c>
      <c r="I7108" s="17" t="s">
        <v>1524</v>
      </c>
      <c r="J7108" s="17" t="n">
        <v>1</v>
      </c>
      <c r="K7108" s="15" t="n">
        <v>202.9</v>
      </c>
      <c r="L7108" s="22" t="n">
        <v>0</v>
      </c>
      <c r="M7108" s="15" t="n">
        <v>0</v>
      </c>
      <c r="N7108" s="15" t="n">
        <f aca="false">J7108*K7108</f>
        <v>202.9</v>
      </c>
      <c r="O7108" s="15" t="n">
        <f aca="false">N7108*L7108</f>
        <v>0</v>
      </c>
      <c r="P7108" s="15" t="n">
        <f aca="false">N7108-O7108</f>
        <v>202.9</v>
      </c>
      <c r="Q7108" s="15" t="n">
        <f aca="false">J7108*INDEX(dProdutos!$F$2:$F$47,MATCH(E7108,dProdutos!$A$2:$A$47,0))</f>
        <v>110.39</v>
      </c>
      <c r="R7108" s="15" t="n">
        <f aca="false">IF(I7108="Cancelado",0,P7108-Q7108)</f>
        <v>92.51</v>
      </c>
      <c r="S7108" s="17" t="str">
        <f aca="false">INDEX(dProdutos!$D$2:$D$47,MATCH(E7108,dProdutos!$A$2:$A$47,0))</f>
        <v>Moda Masculina</v>
      </c>
    </row>
    <row r="7109" customFormat="false" ht="15" hidden="false" customHeight="false" outlineLevel="0" collapsed="false">
      <c r="A7109" s="17" t="s">
        <v>5862</v>
      </c>
      <c r="B7109" s="17" t="n">
        <v>3</v>
      </c>
      <c r="C7109" s="21" t="n">
        <v>46133</v>
      </c>
      <c r="D7109" s="17" t="s">
        <v>306</v>
      </c>
      <c r="E7109" s="17" t="s">
        <v>129</v>
      </c>
      <c r="F7109" s="17" t="s">
        <v>1499</v>
      </c>
      <c r="G7109" s="17" t="s">
        <v>59</v>
      </c>
      <c r="H7109" s="17" t="s">
        <v>1537</v>
      </c>
      <c r="I7109" s="17" t="s">
        <v>1524</v>
      </c>
      <c r="J7109" s="17" t="n">
        <v>1</v>
      </c>
      <c r="K7109" s="15" t="n">
        <v>105.9</v>
      </c>
      <c r="L7109" s="22" t="n">
        <v>0.05</v>
      </c>
      <c r="M7109" s="15" t="n">
        <v>0</v>
      </c>
      <c r="N7109" s="15" t="n">
        <f aca="false">J7109*K7109</f>
        <v>105.9</v>
      </c>
      <c r="O7109" s="15" t="n">
        <f aca="false">N7109*L7109</f>
        <v>5.295</v>
      </c>
      <c r="P7109" s="15" t="n">
        <f aca="false">N7109-O7109</f>
        <v>100.605</v>
      </c>
      <c r="Q7109" s="15" t="n">
        <f aca="false">J7109*INDEX(dProdutos!$F$2:$F$47,MATCH(E7109,dProdutos!$A$2:$A$47,0))</f>
        <v>43.79</v>
      </c>
      <c r="R7109" s="15" t="n">
        <f aca="false">IF(I7109="Cancelado",0,P7109-Q7109)</f>
        <v>56.815</v>
      </c>
      <c r="S7109" s="17" t="str">
        <f aca="false">INDEX(dProdutos!$D$2:$D$47,MATCH(E7109,dProdutos!$A$2:$A$47,0))</f>
        <v>Calçados</v>
      </c>
    </row>
    <row r="7110" customFormat="false" ht="15" hidden="false" customHeight="false" outlineLevel="0" collapsed="false">
      <c r="A7110" s="17" t="s">
        <v>5863</v>
      </c>
      <c r="B7110" s="17" t="n">
        <v>1</v>
      </c>
      <c r="C7110" s="21" t="n">
        <v>46133</v>
      </c>
      <c r="D7110" s="17" t="s">
        <v>537</v>
      </c>
      <c r="E7110" s="17" t="s">
        <v>177</v>
      </c>
      <c r="F7110" s="17" t="s">
        <v>1495</v>
      </c>
      <c r="G7110" s="17" t="s">
        <v>61</v>
      </c>
      <c r="H7110" s="17" t="s">
        <v>1523</v>
      </c>
      <c r="I7110" s="17" t="s">
        <v>1524</v>
      </c>
      <c r="J7110" s="17" t="n">
        <v>1</v>
      </c>
      <c r="K7110" s="15" t="n">
        <v>257.9</v>
      </c>
      <c r="L7110" s="22" t="n">
        <v>0</v>
      </c>
      <c r="M7110" s="15" t="n">
        <v>14.87</v>
      </c>
      <c r="N7110" s="15" t="n">
        <f aca="false">J7110*K7110</f>
        <v>257.9</v>
      </c>
      <c r="O7110" s="15" t="n">
        <f aca="false">N7110*L7110</f>
        <v>0</v>
      </c>
      <c r="P7110" s="15" t="n">
        <f aca="false">N7110-O7110</f>
        <v>257.9</v>
      </c>
      <c r="Q7110" s="15" t="n">
        <f aca="false">J7110*INDEX(dProdutos!$F$2:$F$47,MATCH(E7110,dProdutos!$A$2:$A$47,0))</f>
        <v>138.23</v>
      </c>
      <c r="R7110" s="15" t="n">
        <f aca="false">IF(I7110="Cancelado",0,P7110-Q7110)</f>
        <v>119.67</v>
      </c>
      <c r="S7110" s="17" t="str">
        <f aca="false">INDEX(dProdutos!$D$2:$D$47,MATCH(E7110,dProdutos!$A$2:$A$47,0))</f>
        <v>Casa</v>
      </c>
    </row>
    <row r="7111" customFormat="false" ht="15" hidden="false" customHeight="false" outlineLevel="0" collapsed="false">
      <c r="A7111" s="17" t="s">
        <v>5863</v>
      </c>
      <c r="B7111" s="17" t="n">
        <v>2</v>
      </c>
      <c r="C7111" s="21" t="n">
        <v>46133</v>
      </c>
      <c r="D7111" s="17" t="s">
        <v>537</v>
      </c>
      <c r="E7111" s="17" t="s">
        <v>73</v>
      </c>
      <c r="F7111" s="17" t="s">
        <v>1495</v>
      </c>
      <c r="G7111" s="17" t="s">
        <v>61</v>
      </c>
      <c r="H7111" s="17" t="s">
        <v>1523</v>
      </c>
      <c r="I7111" s="17" t="s">
        <v>1524</v>
      </c>
      <c r="J7111" s="17" t="n">
        <v>3</v>
      </c>
      <c r="K7111" s="15" t="n">
        <v>179.9</v>
      </c>
      <c r="L7111" s="22" t="n">
        <v>0</v>
      </c>
      <c r="M7111" s="15" t="n">
        <v>0</v>
      </c>
      <c r="N7111" s="15" t="n">
        <f aca="false">J7111*K7111</f>
        <v>539.7</v>
      </c>
      <c r="O7111" s="15" t="n">
        <f aca="false">N7111*L7111</f>
        <v>0</v>
      </c>
      <c r="P7111" s="15" t="n">
        <f aca="false">N7111-O7111</f>
        <v>539.7</v>
      </c>
      <c r="Q7111" s="15" t="n">
        <f aca="false">J7111*INDEX(dProdutos!$F$2:$F$47,MATCH(E7111,dProdutos!$A$2:$A$47,0))</f>
        <v>208.32</v>
      </c>
      <c r="R7111" s="15" t="n">
        <f aca="false">IF(I7111="Cancelado",0,P7111-Q7111)</f>
        <v>331.38</v>
      </c>
      <c r="S7111" s="17" t="str">
        <f aca="false">INDEX(dProdutos!$D$2:$D$47,MATCH(E7111,dProdutos!$A$2:$A$47,0))</f>
        <v>Moda Feminina</v>
      </c>
    </row>
    <row r="7112" customFormat="false" ht="15" hidden="false" customHeight="false" outlineLevel="0" collapsed="false">
      <c r="A7112" s="17" t="s">
        <v>5864</v>
      </c>
      <c r="B7112" s="17" t="n">
        <v>1</v>
      </c>
      <c r="C7112" s="21" t="n">
        <v>46133</v>
      </c>
      <c r="D7112" s="17" t="s">
        <v>1184</v>
      </c>
      <c r="E7112" s="17" t="s">
        <v>73</v>
      </c>
      <c r="F7112" s="17" t="s">
        <v>1495</v>
      </c>
      <c r="G7112" s="17" t="s">
        <v>62</v>
      </c>
      <c r="H7112" s="17" t="s">
        <v>1523</v>
      </c>
      <c r="I7112" s="17" t="s">
        <v>1524</v>
      </c>
      <c r="J7112" s="17" t="n">
        <v>1</v>
      </c>
      <c r="K7112" s="15" t="n">
        <v>179.9</v>
      </c>
      <c r="L7112" s="22" t="n">
        <v>0.05</v>
      </c>
      <c r="M7112" s="15" t="n">
        <v>0</v>
      </c>
      <c r="N7112" s="15" t="n">
        <f aca="false">J7112*K7112</f>
        <v>179.9</v>
      </c>
      <c r="O7112" s="15" t="n">
        <f aca="false">N7112*L7112</f>
        <v>8.995</v>
      </c>
      <c r="P7112" s="15" t="n">
        <f aca="false">N7112-O7112</f>
        <v>170.905</v>
      </c>
      <c r="Q7112" s="15" t="n">
        <f aca="false">J7112*INDEX(dProdutos!$F$2:$F$47,MATCH(E7112,dProdutos!$A$2:$A$47,0))</f>
        <v>69.44</v>
      </c>
      <c r="R7112" s="15" t="n">
        <f aca="false">IF(I7112="Cancelado",0,P7112-Q7112)</f>
        <v>101.465</v>
      </c>
      <c r="S7112" s="17" t="str">
        <f aca="false">INDEX(dProdutos!$D$2:$D$47,MATCH(E7112,dProdutos!$A$2:$A$47,0))</f>
        <v>Moda Feminina</v>
      </c>
    </row>
    <row r="7113" customFormat="false" ht="15" hidden="false" customHeight="false" outlineLevel="0" collapsed="false">
      <c r="A7113" s="17" t="s">
        <v>5864</v>
      </c>
      <c r="B7113" s="17" t="n">
        <v>2</v>
      </c>
      <c r="C7113" s="21" t="n">
        <v>46133</v>
      </c>
      <c r="D7113" s="17" t="s">
        <v>1184</v>
      </c>
      <c r="E7113" s="17" t="s">
        <v>105</v>
      </c>
      <c r="F7113" s="17" t="s">
        <v>1495</v>
      </c>
      <c r="G7113" s="17" t="s">
        <v>62</v>
      </c>
      <c r="H7113" s="17" t="s">
        <v>1523</v>
      </c>
      <c r="I7113" s="17" t="s">
        <v>1524</v>
      </c>
      <c r="J7113" s="17" t="n">
        <v>1</v>
      </c>
      <c r="K7113" s="15" t="n">
        <v>175.9</v>
      </c>
      <c r="L7113" s="22" t="n">
        <v>0.05</v>
      </c>
      <c r="M7113" s="15" t="n">
        <v>0</v>
      </c>
      <c r="N7113" s="15" t="n">
        <f aca="false">J7113*K7113</f>
        <v>175.9</v>
      </c>
      <c r="O7113" s="15" t="n">
        <f aca="false">N7113*L7113</f>
        <v>8.795</v>
      </c>
      <c r="P7113" s="15" t="n">
        <f aca="false">N7113-O7113</f>
        <v>167.105</v>
      </c>
      <c r="Q7113" s="15" t="n">
        <f aca="false">J7113*INDEX(dProdutos!$F$2:$F$47,MATCH(E7113,dProdutos!$A$2:$A$47,0))</f>
        <v>96.59</v>
      </c>
      <c r="R7113" s="15" t="n">
        <f aca="false">IF(I7113="Cancelado",0,P7113-Q7113)</f>
        <v>70.515</v>
      </c>
      <c r="S7113" s="17" t="str">
        <f aca="false">INDEX(dProdutos!$D$2:$D$47,MATCH(E7113,dProdutos!$A$2:$A$47,0))</f>
        <v>Moda Masculina</v>
      </c>
    </row>
    <row r="7114" customFormat="false" ht="15" hidden="false" customHeight="false" outlineLevel="0" collapsed="false">
      <c r="A7114" s="17" t="s">
        <v>5865</v>
      </c>
      <c r="B7114" s="17" t="n">
        <v>1</v>
      </c>
      <c r="C7114" s="21" t="n">
        <v>46133</v>
      </c>
      <c r="D7114" s="17" t="s">
        <v>992</v>
      </c>
      <c r="E7114" s="17" t="s">
        <v>192</v>
      </c>
      <c r="F7114" s="17" t="s">
        <v>1501</v>
      </c>
      <c r="G7114" s="17" t="s">
        <v>62</v>
      </c>
      <c r="H7114" s="17" t="s">
        <v>1523</v>
      </c>
      <c r="I7114" s="17" t="s">
        <v>1524</v>
      </c>
      <c r="J7114" s="17" t="n">
        <v>3</v>
      </c>
      <c r="K7114" s="15" t="n">
        <v>245.9</v>
      </c>
      <c r="L7114" s="22" t="n">
        <v>0.05</v>
      </c>
      <c r="M7114" s="15" t="n">
        <v>0</v>
      </c>
      <c r="N7114" s="15" t="n">
        <f aca="false">J7114*K7114</f>
        <v>737.7</v>
      </c>
      <c r="O7114" s="15" t="n">
        <f aca="false">N7114*L7114</f>
        <v>36.885</v>
      </c>
      <c r="P7114" s="15" t="n">
        <f aca="false">N7114-O7114</f>
        <v>700.815</v>
      </c>
      <c r="Q7114" s="15" t="n">
        <f aca="false">J7114*INDEX(dProdutos!$F$2:$F$47,MATCH(E7114,dProdutos!$A$2:$A$47,0))</f>
        <v>323.34</v>
      </c>
      <c r="R7114" s="15" t="n">
        <f aca="false">IF(I7114="Cancelado",0,P7114-Q7114)</f>
        <v>377.475</v>
      </c>
      <c r="S7114" s="17" t="str">
        <f aca="false">INDEX(dProdutos!$D$2:$D$47,MATCH(E7114,dProdutos!$A$2:$A$47,0))</f>
        <v>Eletrônicos</v>
      </c>
    </row>
    <row r="7115" customFormat="false" ht="15" hidden="false" customHeight="false" outlineLevel="0" collapsed="false">
      <c r="A7115" s="17" t="s">
        <v>5865</v>
      </c>
      <c r="B7115" s="17" t="n">
        <v>2</v>
      </c>
      <c r="C7115" s="21" t="n">
        <v>46133</v>
      </c>
      <c r="D7115" s="17" t="s">
        <v>992</v>
      </c>
      <c r="E7115" s="17" t="s">
        <v>102</v>
      </c>
      <c r="F7115" s="17" t="s">
        <v>1501</v>
      </c>
      <c r="G7115" s="17" t="s">
        <v>62</v>
      </c>
      <c r="H7115" s="17" t="s">
        <v>1523</v>
      </c>
      <c r="I7115" s="17" t="s">
        <v>1524</v>
      </c>
      <c r="J7115" s="17" t="n">
        <v>1</v>
      </c>
      <c r="K7115" s="15" t="n">
        <v>65.9</v>
      </c>
      <c r="L7115" s="22" t="n">
        <v>0.05</v>
      </c>
      <c r="M7115" s="15" t="n">
        <v>0</v>
      </c>
      <c r="N7115" s="15" t="n">
        <f aca="false">J7115*K7115</f>
        <v>65.9</v>
      </c>
      <c r="O7115" s="15" t="n">
        <f aca="false">N7115*L7115</f>
        <v>3.295</v>
      </c>
      <c r="P7115" s="15" t="n">
        <f aca="false">N7115-O7115</f>
        <v>62.605</v>
      </c>
      <c r="Q7115" s="15" t="n">
        <f aca="false">J7115*INDEX(dProdutos!$F$2:$F$47,MATCH(E7115,dProdutos!$A$2:$A$47,0))</f>
        <v>29.68</v>
      </c>
      <c r="R7115" s="15" t="n">
        <f aca="false">IF(I7115="Cancelado",0,P7115-Q7115)</f>
        <v>32.925</v>
      </c>
      <c r="S7115" s="17" t="str">
        <f aca="false">INDEX(dProdutos!$D$2:$D$47,MATCH(E7115,dProdutos!$A$2:$A$47,0))</f>
        <v>Moda Masculina</v>
      </c>
    </row>
    <row r="7116" customFormat="false" ht="15" hidden="false" customHeight="false" outlineLevel="0" collapsed="false">
      <c r="A7116" s="17" t="s">
        <v>5866</v>
      </c>
      <c r="B7116" s="17" t="n">
        <v>1</v>
      </c>
      <c r="C7116" s="21" t="n">
        <v>46133</v>
      </c>
      <c r="D7116" s="17" t="s">
        <v>596</v>
      </c>
      <c r="E7116" s="17" t="s">
        <v>88</v>
      </c>
      <c r="F7116" s="17" t="s">
        <v>1503</v>
      </c>
      <c r="G7116" s="17" t="s">
        <v>59</v>
      </c>
      <c r="H7116" s="17" t="s">
        <v>1537</v>
      </c>
      <c r="I7116" s="17" t="s">
        <v>1524</v>
      </c>
      <c r="J7116" s="17" t="n">
        <v>1</v>
      </c>
      <c r="K7116" s="15" t="n">
        <v>170.9</v>
      </c>
      <c r="L7116" s="22" t="n">
        <v>0</v>
      </c>
      <c r="M7116" s="15" t="n">
        <v>0</v>
      </c>
      <c r="N7116" s="15" t="n">
        <f aca="false">J7116*K7116</f>
        <v>170.9</v>
      </c>
      <c r="O7116" s="15" t="n">
        <f aca="false">N7116*L7116</f>
        <v>0</v>
      </c>
      <c r="P7116" s="15" t="n">
        <f aca="false">N7116-O7116</f>
        <v>170.9</v>
      </c>
      <c r="Q7116" s="15" t="n">
        <f aca="false">J7116*INDEX(dProdutos!$F$2:$F$47,MATCH(E7116,dProdutos!$A$2:$A$47,0))</f>
        <v>98.14</v>
      </c>
      <c r="R7116" s="15" t="n">
        <f aca="false">IF(I7116="Cancelado",0,P7116-Q7116)</f>
        <v>72.76</v>
      </c>
      <c r="S7116" s="17" t="str">
        <f aca="false">INDEX(dProdutos!$D$2:$D$47,MATCH(E7116,dProdutos!$A$2:$A$47,0))</f>
        <v>Moda Feminina</v>
      </c>
    </row>
    <row r="7117" customFormat="false" ht="15" hidden="false" customHeight="false" outlineLevel="0" collapsed="false">
      <c r="A7117" s="17" t="s">
        <v>5866</v>
      </c>
      <c r="B7117" s="17" t="n">
        <v>2</v>
      </c>
      <c r="C7117" s="21" t="n">
        <v>46133</v>
      </c>
      <c r="D7117" s="17" t="s">
        <v>596</v>
      </c>
      <c r="E7117" s="17" t="s">
        <v>156</v>
      </c>
      <c r="F7117" s="17" t="s">
        <v>1503</v>
      </c>
      <c r="G7117" s="17" t="s">
        <v>59</v>
      </c>
      <c r="H7117" s="17" t="s">
        <v>1537</v>
      </c>
      <c r="I7117" s="17" t="s">
        <v>1524</v>
      </c>
      <c r="J7117" s="17" t="n">
        <v>3</v>
      </c>
      <c r="K7117" s="15" t="n">
        <v>192.9</v>
      </c>
      <c r="L7117" s="22" t="n">
        <v>0</v>
      </c>
      <c r="M7117" s="15" t="n">
        <v>0</v>
      </c>
      <c r="N7117" s="15" t="n">
        <f aca="false">J7117*K7117</f>
        <v>578.7</v>
      </c>
      <c r="O7117" s="15" t="n">
        <f aca="false">N7117*L7117</f>
        <v>0</v>
      </c>
      <c r="P7117" s="15" t="n">
        <f aca="false">N7117-O7117</f>
        <v>578.7</v>
      </c>
      <c r="Q7117" s="15" t="n">
        <f aca="false">J7117*INDEX(dProdutos!$F$2:$F$47,MATCH(E7117,dProdutos!$A$2:$A$47,0))</f>
        <v>241.14</v>
      </c>
      <c r="R7117" s="15" t="n">
        <f aca="false">IF(I7117="Cancelado",0,P7117-Q7117)</f>
        <v>337.56</v>
      </c>
      <c r="S7117" s="17" t="str">
        <f aca="false">INDEX(dProdutos!$D$2:$D$47,MATCH(E7117,dProdutos!$A$2:$A$47,0))</f>
        <v>Acessórios</v>
      </c>
    </row>
    <row r="7118" customFormat="false" ht="15" hidden="false" customHeight="false" outlineLevel="0" collapsed="false">
      <c r="A7118" s="17" t="s">
        <v>5867</v>
      </c>
      <c r="B7118" s="17" t="n">
        <v>1</v>
      </c>
      <c r="C7118" s="21" t="n">
        <v>46133</v>
      </c>
      <c r="D7118" s="17" t="s">
        <v>1370</v>
      </c>
      <c r="E7118" s="17" t="s">
        <v>105</v>
      </c>
      <c r="F7118" s="17" t="s">
        <v>1493</v>
      </c>
      <c r="G7118" s="17" t="s">
        <v>59</v>
      </c>
      <c r="H7118" s="17" t="s">
        <v>1537</v>
      </c>
      <c r="I7118" s="17" t="s">
        <v>1524</v>
      </c>
      <c r="J7118" s="17" t="n">
        <v>2</v>
      </c>
      <c r="K7118" s="15" t="n">
        <v>175.9</v>
      </c>
      <c r="L7118" s="22" t="n">
        <v>0.15</v>
      </c>
      <c r="M7118" s="15" t="n">
        <v>28.39</v>
      </c>
      <c r="N7118" s="15" t="n">
        <f aca="false">J7118*K7118</f>
        <v>351.8</v>
      </c>
      <c r="O7118" s="15" t="n">
        <f aca="false">N7118*L7118</f>
        <v>52.77</v>
      </c>
      <c r="P7118" s="15" t="n">
        <f aca="false">N7118-O7118</f>
        <v>299.03</v>
      </c>
      <c r="Q7118" s="15" t="n">
        <f aca="false">J7118*INDEX(dProdutos!$F$2:$F$47,MATCH(E7118,dProdutos!$A$2:$A$47,0))</f>
        <v>193.18</v>
      </c>
      <c r="R7118" s="15" t="n">
        <f aca="false">IF(I7118="Cancelado",0,P7118-Q7118)</f>
        <v>105.85</v>
      </c>
      <c r="S7118" s="17" t="str">
        <f aca="false">INDEX(dProdutos!$D$2:$D$47,MATCH(E7118,dProdutos!$A$2:$A$47,0))</f>
        <v>Moda Masculina</v>
      </c>
    </row>
    <row r="7119" customFormat="false" ht="15" hidden="false" customHeight="false" outlineLevel="0" collapsed="false">
      <c r="A7119" s="17" t="s">
        <v>5867</v>
      </c>
      <c r="B7119" s="17" t="n">
        <v>2</v>
      </c>
      <c r="C7119" s="21" t="n">
        <v>46133</v>
      </c>
      <c r="D7119" s="17" t="s">
        <v>1370</v>
      </c>
      <c r="E7119" s="17" t="s">
        <v>85</v>
      </c>
      <c r="F7119" s="17" t="s">
        <v>1493</v>
      </c>
      <c r="G7119" s="17" t="s">
        <v>59</v>
      </c>
      <c r="H7119" s="17" t="s">
        <v>1537</v>
      </c>
      <c r="I7119" s="17" t="s">
        <v>1524</v>
      </c>
      <c r="J7119" s="17" t="n">
        <v>1</v>
      </c>
      <c r="K7119" s="15" t="n">
        <v>165.9</v>
      </c>
      <c r="L7119" s="22" t="n">
        <v>0</v>
      </c>
      <c r="M7119" s="15" t="n">
        <v>0</v>
      </c>
      <c r="N7119" s="15" t="n">
        <f aca="false">J7119*K7119</f>
        <v>165.9</v>
      </c>
      <c r="O7119" s="15" t="n">
        <f aca="false">N7119*L7119</f>
        <v>0</v>
      </c>
      <c r="P7119" s="15" t="n">
        <f aca="false">N7119-O7119</f>
        <v>165.9</v>
      </c>
      <c r="Q7119" s="15" t="n">
        <f aca="false">J7119*INDEX(dProdutos!$F$2:$F$47,MATCH(E7119,dProdutos!$A$2:$A$47,0))</f>
        <v>91.55</v>
      </c>
      <c r="R7119" s="15" t="n">
        <f aca="false">IF(I7119="Cancelado",0,P7119-Q7119)</f>
        <v>74.35</v>
      </c>
      <c r="S7119" s="17" t="str">
        <f aca="false">INDEX(dProdutos!$D$2:$D$47,MATCH(E7119,dProdutos!$A$2:$A$47,0))</f>
        <v>Moda Feminina</v>
      </c>
    </row>
    <row r="7120" customFormat="false" ht="15" hidden="false" customHeight="false" outlineLevel="0" collapsed="false">
      <c r="A7120" s="17" t="s">
        <v>5867</v>
      </c>
      <c r="B7120" s="17" t="n">
        <v>3</v>
      </c>
      <c r="C7120" s="21" t="n">
        <v>46133</v>
      </c>
      <c r="D7120" s="17" t="s">
        <v>1370</v>
      </c>
      <c r="E7120" s="17" t="s">
        <v>102</v>
      </c>
      <c r="F7120" s="17" t="s">
        <v>1493</v>
      </c>
      <c r="G7120" s="17" t="s">
        <v>59</v>
      </c>
      <c r="H7120" s="17" t="s">
        <v>1537</v>
      </c>
      <c r="I7120" s="17" t="s">
        <v>1524</v>
      </c>
      <c r="J7120" s="17" t="n">
        <v>1</v>
      </c>
      <c r="K7120" s="15" t="n">
        <v>65.9</v>
      </c>
      <c r="L7120" s="22" t="n">
        <v>0</v>
      </c>
      <c r="M7120" s="15" t="n">
        <v>0</v>
      </c>
      <c r="N7120" s="15" t="n">
        <f aca="false">J7120*K7120</f>
        <v>65.9</v>
      </c>
      <c r="O7120" s="15" t="n">
        <f aca="false">N7120*L7120</f>
        <v>0</v>
      </c>
      <c r="P7120" s="15" t="n">
        <f aca="false">N7120-O7120</f>
        <v>65.9</v>
      </c>
      <c r="Q7120" s="15" t="n">
        <f aca="false">J7120*INDEX(dProdutos!$F$2:$F$47,MATCH(E7120,dProdutos!$A$2:$A$47,0))</f>
        <v>29.68</v>
      </c>
      <c r="R7120" s="15" t="n">
        <f aca="false">IF(I7120="Cancelado",0,P7120-Q7120)</f>
        <v>36.22</v>
      </c>
      <c r="S7120" s="17" t="str">
        <f aca="false">INDEX(dProdutos!$D$2:$D$47,MATCH(E7120,dProdutos!$A$2:$A$47,0))</f>
        <v>Moda Masculina</v>
      </c>
    </row>
    <row r="7121" customFormat="false" ht="15" hidden="false" customHeight="false" outlineLevel="0" collapsed="false">
      <c r="A7121" s="17" t="s">
        <v>5868</v>
      </c>
      <c r="B7121" s="17" t="n">
        <v>1</v>
      </c>
      <c r="C7121" s="21" t="n">
        <v>46133</v>
      </c>
      <c r="D7121" s="17" t="s">
        <v>1370</v>
      </c>
      <c r="E7121" s="17" t="s">
        <v>105</v>
      </c>
      <c r="F7121" s="17" t="s">
        <v>1495</v>
      </c>
      <c r="G7121" s="17" t="s">
        <v>63</v>
      </c>
      <c r="H7121" s="17" t="s">
        <v>1523</v>
      </c>
      <c r="I7121" s="17" t="s">
        <v>1524</v>
      </c>
      <c r="J7121" s="17" t="n">
        <v>1</v>
      </c>
      <c r="K7121" s="15" t="n">
        <v>175.9</v>
      </c>
      <c r="L7121" s="22" t="n">
        <v>0</v>
      </c>
      <c r="M7121" s="15" t="n">
        <v>12.34</v>
      </c>
      <c r="N7121" s="15" t="n">
        <f aca="false">J7121*K7121</f>
        <v>175.9</v>
      </c>
      <c r="O7121" s="15" t="n">
        <f aca="false">N7121*L7121</f>
        <v>0</v>
      </c>
      <c r="P7121" s="15" t="n">
        <f aca="false">N7121-O7121</f>
        <v>175.9</v>
      </c>
      <c r="Q7121" s="15" t="n">
        <f aca="false">J7121*INDEX(dProdutos!$F$2:$F$47,MATCH(E7121,dProdutos!$A$2:$A$47,0))</f>
        <v>96.59</v>
      </c>
      <c r="R7121" s="15" t="n">
        <f aca="false">IF(I7121="Cancelado",0,P7121-Q7121)</f>
        <v>79.31</v>
      </c>
      <c r="S7121" s="17" t="str">
        <f aca="false">INDEX(dProdutos!$D$2:$D$47,MATCH(E7121,dProdutos!$A$2:$A$47,0))</f>
        <v>Moda Masculina</v>
      </c>
    </row>
    <row r="7122" customFormat="false" ht="15" hidden="false" customHeight="false" outlineLevel="0" collapsed="false">
      <c r="A7122" s="17" t="s">
        <v>5869</v>
      </c>
      <c r="B7122" s="17" t="n">
        <v>1</v>
      </c>
      <c r="C7122" s="21" t="n">
        <v>46133</v>
      </c>
      <c r="D7122" s="17" t="s">
        <v>738</v>
      </c>
      <c r="E7122" s="17" t="s">
        <v>95</v>
      </c>
      <c r="F7122" s="17" t="s">
        <v>1497</v>
      </c>
      <c r="G7122" s="17" t="s">
        <v>61</v>
      </c>
      <c r="H7122" s="17" t="s">
        <v>1523</v>
      </c>
      <c r="I7122" s="17" t="s">
        <v>1524</v>
      </c>
      <c r="J7122" s="17" t="n">
        <v>1</v>
      </c>
      <c r="K7122" s="15" t="n">
        <v>77.9</v>
      </c>
      <c r="L7122" s="22" t="n">
        <v>0</v>
      </c>
      <c r="M7122" s="15" t="n">
        <v>30.36</v>
      </c>
      <c r="N7122" s="15" t="n">
        <f aca="false">J7122*K7122</f>
        <v>77.9</v>
      </c>
      <c r="O7122" s="15" t="n">
        <f aca="false">N7122*L7122</f>
        <v>0</v>
      </c>
      <c r="P7122" s="15" t="n">
        <f aca="false">N7122-O7122</f>
        <v>77.9</v>
      </c>
      <c r="Q7122" s="15" t="n">
        <f aca="false">J7122*INDEX(dProdutos!$F$2:$F$47,MATCH(E7122,dProdutos!$A$2:$A$47,0))</f>
        <v>36.71</v>
      </c>
      <c r="R7122" s="15" t="n">
        <f aca="false">IF(I7122="Cancelado",0,P7122-Q7122)</f>
        <v>41.19</v>
      </c>
      <c r="S7122" s="17" t="str">
        <f aca="false">INDEX(dProdutos!$D$2:$D$47,MATCH(E7122,dProdutos!$A$2:$A$47,0))</f>
        <v>Moda Feminina</v>
      </c>
    </row>
    <row r="7123" customFormat="false" ht="15" hidden="false" customHeight="false" outlineLevel="0" collapsed="false">
      <c r="A7123" s="17" t="s">
        <v>5869</v>
      </c>
      <c r="B7123" s="17" t="n">
        <v>2</v>
      </c>
      <c r="C7123" s="21" t="n">
        <v>46133</v>
      </c>
      <c r="D7123" s="17" t="s">
        <v>738</v>
      </c>
      <c r="E7123" s="17" t="s">
        <v>126</v>
      </c>
      <c r="F7123" s="17" t="s">
        <v>1497</v>
      </c>
      <c r="G7123" s="17" t="s">
        <v>61</v>
      </c>
      <c r="H7123" s="17" t="s">
        <v>1523</v>
      </c>
      <c r="I7123" s="17" t="s">
        <v>1524</v>
      </c>
      <c r="J7123" s="17" t="n">
        <v>1</v>
      </c>
      <c r="K7123" s="15" t="n">
        <v>296.9</v>
      </c>
      <c r="L7123" s="22" t="n">
        <v>0</v>
      </c>
      <c r="M7123" s="15" t="n">
        <v>0</v>
      </c>
      <c r="N7123" s="15" t="n">
        <f aca="false">J7123*K7123</f>
        <v>296.9</v>
      </c>
      <c r="O7123" s="15" t="n">
        <f aca="false">N7123*L7123</f>
        <v>0</v>
      </c>
      <c r="P7123" s="15" t="n">
        <f aca="false">N7123-O7123</f>
        <v>296.9</v>
      </c>
      <c r="Q7123" s="15" t="n">
        <f aca="false">J7123*INDEX(dProdutos!$F$2:$F$47,MATCH(E7123,dProdutos!$A$2:$A$47,0))</f>
        <v>135.24</v>
      </c>
      <c r="R7123" s="15" t="n">
        <f aca="false">IF(I7123="Cancelado",0,P7123-Q7123)</f>
        <v>161.66</v>
      </c>
      <c r="S7123" s="17" t="str">
        <f aca="false">INDEX(dProdutos!$D$2:$D$47,MATCH(E7123,dProdutos!$A$2:$A$47,0))</f>
        <v>Calçados</v>
      </c>
    </row>
    <row r="7124" customFormat="false" ht="15" hidden="false" customHeight="false" outlineLevel="0" collapsed="false">
      <c r="A7124" s="17" t="s">
        <v>5869</v>
      </c>
      <c r="B7124" s="17" t="n">
        <v>3</v>
      </c>
      <c r="C7124" s="21" t="n">
        <v>46133</v>
      </c>
      <c r="D7124" s="17" t="s">
        <v>738</v>
      </c>
      <c r="E7124" s="17" t="s">
        <v>120</v>
      </c>
      <c r="F7124" s="17" t="s">
        <v>1497</v>
      </c>
      <c r="G7124" s="17" t="s">
        <v>61</v>
      </c>
      <c r="H7124" s="17" t="s">
        <v>1523</v>
      </c>
      <c r="I7124" s="17" t="s">
        <v>1524</v>
      </c>
      <c r="J7124" s="17" t="n">
        <v>1</v>
      </c>
      <c r="K7124" s="15" t="n">
        <v>96.9</v>
      </c>
      <c r="L7124" s="22" t="n">
        <v>0.1</v>
      </c>
      <c r="M7124" s="15" t="n">
        <v>0</v>
      </c>
      <c r="N7124" s="15" t="n">
        <f aca="false">J7124*K7124</f>
        <v>96.9</v>
      </c>
      <c r="O7124" s="15" t="n">
        <f aca="false">N7124*L7124</f>
        <v>9.69</v>
      </c>
      <c r="P7124" s="15" t="n">
        <f aca="false">N7124-O7124</f>
        <v>87.21</v>
      </c>
      <c r="Q7124" s="15" t="n">
        <f aca="false">J7124*INDEX(dProdutos!$F$2:$F$47,MATCH(E7124,dProdutos!$A$2:$A$47,0))</f>
        <v>44.36</v>
      </c>
      <c r="R7124" s="15" t="n">
        <f aca="false">IF(I7124="Cancelado",0,P7124-Q7124)</f>
        <v>42.85</v>
      </c>
      <c r="S7124" s="17" t="str">
        <f aca="false">INDEX(dProdutos!$D$2:$D$47,MATCH(E7124,dProdutos!$A$2:$A$47,0))</f>
        <v>Moda Masculina</v>
      </c>
    </row>
    <row r="7125" customFormat="false" ht="15" hidden="false" customHeight="false" outlineLevel="0" collapsed="false">
      <c r="A7125" s="17" t="s">
        <v>5870</v>
      </c>
      <c r="B7125" s="17" t="n">
        <v>1</v>
      </c>
      <c r="C7125" s="21" t="n">
        <v>46133</v>
      </c>
      <c r="D7125" s="17" t="s">
        <v>1159</v>
      </c>
      <c r="E7125" s="17" t="s">
        <v>102</v>
      </c>
      <c r="F7125" s="17" t="s">
        <v>1499</v>
      </c>
      <c r="G7125" s="17" t="s">
        <v>62</v>
      </c>
      <c r="H7125" s="17" t="s">
        <v>1523</v>
      </c>
      <c r="I7125" s="17" t="s">
        <v>1524</v>
      </c>
      <c r="J7125" s="17" t="n">
        <v>1</v>
      </c>
      <c r="K7125" s="15" t="n">
        <v>65.9</v>
      </c>
      <c r="L7125" s="22" t="n">
        <v>0</v>
      </c>
      <c r="M7125" s="15" t="n">
        <v>0</v>
      </c>
      <c r="N7125" s="15" t="n">
        <f aca="false">J7125*K7125</f>
        <v>65.9</v>
      </c>
      <c r="O7125" s="15" t="n">
        <f aca="false">N7125*L7125</f>
        <v>0</v>
      </c>
      <c r="P7125" s="15" t="n">
        <f aca="false">N7125-O7125</f>
        <v>65.9</v>
      </c>
      <c r="Q7125" s="15" t="n">
        <f aca="false">J7125*INDEX(dProdutos!$F$2:$F$47,MATCH(E7125,dProdutos!$A$2:$A$47,0))</f>
        <v>29.68</v>
      </c>
      <c r="R7125" s="15" t="n">
        <f aca="false">IF(I7125="Cancelado",0,P7125-Q7125)</f>
        <v>36.22</v>
      </c>
      <c r="S7125" s="17" t="str">
        <f aca="false">INDEX(dProdutos!$D$2:$D$47,MATCH(E7125,dProdutos!$A$2:$A$47,0))</f>
        <v>Moda Masculina</v>
      </c>
    </row>
    <row r="7126" customFormat="false" ht="15" hidden="false" customHeight="false" outlineLevel="0" collapsed="false">
      <c r="A7126" s="17" t="s">
        <v>5870</v>
      </c>
      <c r="B7126" s="17" t="n">
        <v>2</v>
      </c>
      <c r="C7126" s="21" t="n">
        <v>46133</v>
      </c>
      <c r="D7126" s="17" t="s">
        <v>1159</v>
      </c>
      <c r="E7126" s="17" t="s">
        <v>105</v>
      </c>
      <c r="F7126" s="17" t="s">
        <v>1499</v>
      </c>
      <c r="G7126" s="17" t="s">
        <v>62</v>
      </c>
      <c r="H7126" s="17" t="s">
        <v>1523</v>
      </c>
      <c r="I7126" s="17" t="s">
        <v>1524</v>
      </c>
      <c r="J7126" s="17" t="n">
        <v>1</v>
      </c>
      <c r="K7126" s="15" t="n">
        <v>175.9</v>
      </c>
      <c r="L7126" s="22" t="n">
        <v>0</v>
      </c>
      <c r="M7126" s="15" t="n">
        <v>0</v>
      </c>
      <c r="N7126" s="15" t="n">
        <f aca="false">J7126*K7126</f>
        <v>175.9</v>
      </c>
      <c r="O7126" s="15" t="n">
        <f aca="false">N7126*L7126</f>
        <v>0</v>
      </c>
      <c r="P7126" s="15" t="n">
        <f aca="false">N7126-O7126</f>
        <v>175.9</v>
      </c>
      <c r="Q7126" s="15" t="n">
        <f aca="false">J7126*INDEX(dProdutos!$F$2:$F$47,MATCH(E7126,dProdutos!$A$2:$A$47,0))</f>
        <v>96.59</v>
      </c>
      <c r="R7126" s="15" t="n">
        <f aca="false">IF(I7126="Cancelado",0,P7126-Q7126)</f>
        <v>79.31</v>
      </c>
      <c r="S7126" s="17" t="str">
        <f aca="false">INDEX(dProdutos!$D$2:$D$47,MATCH(E7126,dProdutos!$A$2:$A$47,0))</f>
        <v>Moda Masculina</v>
      </c>
    </row>
    <row r="7127" customFormat="false" ht="15" hidden="false" customHeight="false" outlineLevel="0" collapsed="false">
      <c r="A7127" s="17" t="s">
        <v>5870</v>
      </c>
      <c r="B7127" s="17" t="n">
        <v>3</v>
      </c>
      <c r="C7127" s="21" t="n">
        <v>46133</v>
      </c>
      <c r="D7127" s="17" t="s">
        <v>1159</v>
      </c>
      <c r="E7127" s="17" t="s">
        <v>98</v>
      </c>
      <c r="F7127" s="17" t="s">
        <v>1499</v>
      </c>
      <c r="G7127" s="17" t="s">
        <v>62</v>
      </c>
      <c r="H7127" s="17" t="s">
        <v>1523</v>
      </c>
      <c r="I7127" s="17" t="s">
        <v>1524</v>
      </c>
      <c r="J7127" s="17" t="n">
        <v>2</v>
      </c>
      <c r="K7127" s="15" t="n">
        <v>108.9</v>
      </c>
      <c r="L7127" s="22" t="n">
        <v>0</v>
      </c>
      <c r="M7127" s="15" t="n">
        <v>0</v>
      </c>
      <c r="N7127" s="15" t="n">
        <f aca="false">J7127*K7127</f>
        <v>217.8</v>
      </c>
      <c r="O7127" s="15" t="n">
        <f aca="false">N7127*L7127</f>
        <v>0</v>
      </c>
      <c r="P7127" s="15" t="n">
        <f aca="false">N7127-O7127</f>
        <v>217.8</v>
      </c>
      <c r="Q7127" s="15" t="n">
        <f aca="false">J7127*INDEX(dProdutos!$F$2:$F$47,MATCH(E7127,dProdutos!$A$2:$A$47,0))</f>
        <v>85.04</v>
      </c>
      <c r="R7127" s="15" t="n">
        <f aca="false">IF(I7127="Cancelado",0,P7127-Q7127)</f>
        <v>132.76</v>
      </c>
      <c r="S7127" s="17" t="str">
        <f aca="false">INDEX(dProdutos!$D$2:$D$47,MATCH(E7127,dProdutos!$A$2:$A$47,0))</f>
        <v>Moda Feminina</v>
      </c>
    </row>
    <row r="7128" customFormat="false" ht="15" hidden="false" customHeight="false" outlineLevel="0" collapsed="false">
      <c r="A7128" s="17" t="s">
        <v>5871</v>
      </c>
      <c r="B7128" s="17" t="n">
        <v>1</v>
      </c>
      <c r="C7128" s="21" t="n">
        <v>46133</v>
      </c>
      <c r="D7128" s="17" t="s">
        <v>1244</v>
      </c>
      <c r="E7128" s="17" t="s">
        <v>85</v>
      </c>
      <c r="F7128" s="17" t="s">
        <v>1490</v>
      </c>
      <c r="G7128" s="17" t="s">
        <v>59</v>
      </c>
      <c r="H7128" s="17" t="s">
        <v>1537</v>
      </c>
      <c r="I7128" s="17" t="s">
        <v>1524</v>
      </c>
      <c r="J7128" s="17" t="n">
        <v>1</v>
      </c>
      <c r="K7128" s="15" t="n">
        <v>165.9</v>
      </c>
      <c r="L7128" s="22" t="n">
        <v>0.1</v>
      </c>
      <c r="M7128" s="15" t="n">
        <v>16.46</v>
      </c>
      <c r="N7128" s="15" t="n">
        <f aca="false">J7128*K7128</f>
        <v>165.9</v>
      </c>
      <c r="O7128" s="15" t="n">
        <f aca="false">N7128*L7128</f>
        <v>16.59</v>
      </c>
      <c r="P7128" s="15" t="n">
        <f aca="false">N7128-O7128</f>
        <v>149.31</v>
      </c>
      <c r="Q7128" s="15" t="n">
        <f aca="false">J7128*INDEX(dProdutos!$F$2:$F$47,MATCH(E7128,dProdutos!$A$2:$A$47,0))</f>
        <v>91.55</v>
      </c>
      <c r="R7128" s="15" t="n">
        <f aca="false">IF(I7128="Cancelado",0,P7128-Q7128)</f>
        <v>57.76</v>
      </c>
      <c r="S7128" s="17" t="str">
        <f aca="false">INDEX(dProdutos!$D$2:$D$47,MATCH(E7128,dProdutos!$A$2:$A$47,0))</f>
        <v>Moda Feminina</v>
      </c>
    </row>
    <row r="7129" customFormat="false" ht="15" hidden="false" customHeight="false" outlineLevel="0" collapsed="false">
      <c r="A7129" s="17" t="s">
        <v>5872</v>
      </c>
      <c r="B7129" s="17" t="n">
        <v>1</v>
      </c>
      <c r="C7129" s="21" t="n">
        <v>46134</v>
      </c>
      <c r="D7129" s="17" t="s">
        <v>984</v>
      </c>
      <c r="E7129" s="17" t="s">
        <v>88</v>
      </c>
      <c r="F7129" s="17" t="s">
        <v>1493</v>
      </c>
      <c r="G7129" s="17" t="s">
        <v>59</v>
      </c>
      <c r="H7129" s="17" t="s">
        <v>1523</v>
      </c>
      <c r="I7129" s="17" t="s">
        <v>1524</v>
      </c>
      <c r="J7129" s="17" t="n">
        <v>1</v>
      </c>
      <c r="K7129" s="15" t="n">
        <v>170.9</v>
      </c>
      <c r="L7129" s="22" t="n">
        <v>0.1</v>
      </c>
      <c r="M7129" s="15" t="n">
        <v>0</v>
      </c>
      <c r="N7129" s="15" t="n">
        <f aca="false">J7129*K7129</f>
        <v>170.9</v>
      </c>
      <c r="O7129" s="15" t="n">
        <f aca="false">N7129*L7129</f>
        <v>17.09</v>
      </c>
      <c r="P7129" s="15" t="n">
        <f aca="false">N7129-O7129</f>
        <v>153.81</v>
      </c>
      <c r="Q7129" s="15" t="n">
        <f aca="false">J7129*INDEX(dProdutos!$F$2:$F$47,MATCH(E7129,dProdutos!$A$2:$A$47,0))</f>
        <v>98.14</v>
      </c>
      <c r="R7129" s="15" t="n">
        <f aca="false">IF(I7129="Cancelado",0,P7129-Q7129)</f>
        <v>55.67</v>
      </c>
      <c r="S7129" s="17" t="str">
        <f aca="false">INDEX(dProdutos!$D$2:$D$47,MATCH(E7129,dProdutos!$A$2:$A$47,0))</f>
        <v>Moda Feminina</v>
      </c>
    </row>
    <row r="7130" customFormat="false" ht="15" hidden="false" customHeight="false" outlineLevel="0" collapsed="false">
      <c r="A7130" s="17" t="s">
        <v>5872</v>
      </c>
      <c r="B7130" s="17" t="n">
        <v>2</v>
      </c>
      <c r="C7130" s="21" t="n">
        <v>46134</v>
      </c>
      <c r="D7130" s="17" t="s">
        <v>984</v>
      </c>
      <c r="E7130" s="17" t="s">
        <v>105</v>
      </c>
      <c r="F7130" s="17" t="s">
        <v>1493</v>
      </c>
      <c r="G7130" s="17" t="s">
        <v>59</v>
      </c>
      <c r="H7130" s="17" t="s">
        <v>1523</v>
      </c>
      <c r="I7130" s="17" t="s">
        <v>1524</v>
      </c>
      <c r="J7130" s="17" t="n">
        <v>1</v>
      </c>
      <c r="K7130" s="15" t="n">
        <v>175.9</v>
      </c>
      <c r="L7130" s="22" t="n">
        <v>0</v>
      </c>
      <c r="M7130" s="15" t="n">
        <v>0</v>
      </c>
      <c r="N7130" s="15" t="n">
        <f aca="false">J7130*K7130</f>
        <v>175.9</v>
      </c>
      <c r="O7130" s="15" t="n">
        <f aca="false">N7130*L7130</f>
        <v>0</v>
      </c>
      <c r="P7130" s="15" t="n">
        <f aca="false">N7130-O7130</f>
        <v>175.9</v>
      </c>
      <c r="Q7130" s="15" t="n">
        <f aca="false">J7130*INDEX(dProdutos!$F$2:$F$47,MATCH(E7130,dProdutos!$A$2:$A$47,0))</f>
        <v>96.59</v>
      </c>
      <c r="R7130" s="15" t="n">
        <f aca="false">IF(I7130="Cancelado",0,P7130-Q7130)</f>
        <v>79.31</v>
      </c>
      <c r="S7130" s="17" t="str">
        <f aca="false">INDEX(dProdutos!$D$2:$D$47,MATCH(E7130,dProdutos!$A$2:$A$47,0))</f>
        <v>Moda Masculina</v>
      </c>
    </row>
    <row r="7131" customFormat="false" ht="15" hidden="false" customHeight="false" outlineLevel="0" collapsed="false">
      <c r="A7131" s="17" t="s">
        <v>5873</v>
      </c>
      <c r="B7131" s="17" t="n">
        <v>1</v>
      </c>
      <c r="C7131" s="21" t="n">
        <v>46134</v>
      </c>
      <c r="D7131" s="17" t="s">
        <v>1347</v>
      </c>
      <c r="E7131" s="17" t="s">
        <v>186</v>
      </c>
      <c r="F7131" s="17" t="s">
        <v>1501</v>
      </c>
      <c r="G7131" s="17" t="s">
        <v>63</v>
      </c>
      <c r="H7131" s="17" t="s">
        <v>1537</v>
      </c>
      <c r="I7131" s="17" t="s">
        <v>1524</v>
      </c>
      <c r="J7131" s="17" t="n">
        <v>2</v>
      </c>
      <c r="K7131" s="15" t="n">
        <v>120.9</v>
      </c>
      <c r="L7131" s="22" t="n">
        <v>0.1</v>
      </c>
      <c r="M7131" s="15" t="n">
        <v>22.33</v>
      </c>
      <c r="N7131" s="15" t="n">
        <f aca="false">J7131*K7131</f>
        <v>241.8</v>
      </c>
      <c r="O7131" s="15" t="n">
        <f aca="false">N7131*L7131</f>
        <v>24.18</v>
      </c>
      <c r="P7131" s="15" t="n">
        <f aca="false">N7131-O7131</f>
        <v>217.62</v>
      </c>
      <c r="Q7131" s="15" t="n">
        <f aca="false">J7131*INDEX(dProdutos!$F$2:$F$47,MATCH(E7131,dProdutos!$A$2:$A$47,0))</f>
        <v>144.42</v>
      </c>
      <c r="R7131" s="15" t="n">
        <f aca="false">IF(I7131="Cancelado",0,P7131-Q7131)</f>
        <v>73.2</v>
      </c>
      <c r="S7131" s="17" t="str">
        <f aca="false">INDEX(dProdutos!$D$2:$D$47,MATCH(E7131,dProdutos!$A$2:$A$47,0))</f>
        <v>Eletrônicos</v>
      </c>
    </row>
    <row r="7132" customFormat="false" ht="15" hidden="false" customHeight="false" outlineLevel="0" collapsed="false">
      <c r="A7132" s="17" t="s">
        <v>5874</v>
      </c>
      <c r="B7132" s="17" t="n">
        <v>1</v>
      </c>
      <c r="C7132" s="21" t="n">
        <v>46134</v>
      </c>
      <c r="D7132" s="17" t="s">
        <v>1470</v>
      </c>
      <c r="E7132" s="17" t="s">
        <v>88</v>
      </c>
      <c r="F7132" s="17" t="s">
        <v>1487</v>
      </c>
      <c r="G7132" s="17" t="s">
        <v>59</v>
      </c>
      <c r="H7132" s="17" t="s">
        <v>1540</v>
      </c>
      <c r="I7132" s="17" t="s">
        <v>1524</v>
      </c>
      <c r="J7132" s="17" t="n">
        <v>1</v>
      </c>
      <c r="K7132" s="15" t="n">
        <v>170.9</v>
      </c>
      <c r="L7132" s="22" t="n">
        <v>0</v>
      </c>
      <c r="M7132" s="15" t="n">
        <v>0</v>
      </c>
      <c r="N7132" s="15" t="n">
        <f aca="false">J7132*K7132</f>
        <v>170.9</v>
      </c>
      <c r="O7132" s="15" t="n">
        <f aca="false">N7132*L7132</f>
        <v>0</v>
      </c>
      <c r="P7132" s="15" t="n">
        <f aca="false">N7132-O7132</f>
        <v>170.9</v>
      </c>
      <c r="Q7132" s="15" t="n">
        <f aca="false">J7132*INDEX(dProdutos!$F$2:$F$47,MATCH(E7132,dProdutos!$A$2:$A$47,0))</f>
        <v>98.14</v>
      </c>
      <c r="R7132" s="15" t="n">
        <f aca="false">IF(I7132="Cancelado",0,P7132-Q7132)</f>
        <v>72.76</v>
      </c>
      <c r="S7132" s="17" t="str">
        <f aca="false">INDEX(dProdutos!$D$2:$D$47,MATCH(E7132,dProdutos!$A$2:$A$47,0))</f>
        <v>Moda Feminina</v>
      </c>
    </row>
    <row r="7133" customFormat="false" ht="15" hidden="false" customHeight="false" outlineLevel="0" collapsed="false">
      <c r="A7133" s="17" t="s">
        <v>5875</v>
      </c>
      <c r="B7133" s="17" t="n">
        <v>1</v>
      </c>
      <c r="C7133" s="21" t="n">
        <v>46134</v>
      </c>
      <c r="D7133" s="17" t="s">
        <v>602</v>
      </c>
      <c r="E7133" s="17" t="s">
        <v>117</v>
      </c>
      <c r="F7133" s="17" t="s">
        <v>1490</v>
      </c>
      <c r="G7133" s="17" t="s">
        <v>59</v>
      </c>
      <c r="H7133" s="17" t="s">
        <v>1537</v>
      </c>
      <c r="I7133" s="17" t="s">
        <v>1524</v>
      </c>
      <c r="J7133" s="17" t="n">
        <v>1</v>
      </c>
      <c r="K7133" s="15" t="n">
        <v>166.9</v>
      </c>
      <c r="L7133" s="22" t="n">
        <v>0</v>
      </c>
      <c r="M7133" s="15" t="n">
        <v>14.12</v>
      </c>
      <c r="N7133" s="15" t="n">
        <f aca="false">J7133*K7133</f>
        <v>166.9</v>
      </c>
      <c r="O7133" s="15" t="n">
        <f aca="false">N7133*L7133</f>
        <v>0</v>
      </c>
      <c r="P7133" s="15" t="n">
        <f aca="false">N7133-O7133</f>
        <v>166.9</v>
      </c>
      <c r="Q7133" s="15" t="n">
        <f aca="false">J7133*INDEX(dProdutos!$F$2:$F$47,MATCH(E7133,dProdutos!$A$2:$A$47,0))</f>
        <v>73.23</v>
      </c>
      <c r="R7133" s="15" t="n">
        <f aca="false">IF(I7133="Cancelado",0,P7133-Q7133)</f>
        <v>93.67</v>
      </c>
      <c r="S7133" s="17" t="str">
        <f aca="false">INDEX(dProdutos!$D$2:$D$47,MATCH(E7133,dProdutos!$A$2:$A$47,0))</f>
        <v>Moda Masculina</v>
      </c>
    </row>
    <row r="7134" customFormat="false" ht="15" hidden="false" customHeight="false" outlineLevel="0" collapsed="false">
      <c r="A7134" s="17" t="s">
        <v>5875</v>
      </c>
      <c r="B7134" s="17" t="n">
        <v>2</v>
      </c>
      <c r="C7134" s="21" t="n">
        <v>46134</v>
      </c>
      <c r="D7134" s="17" t="s">
        <v>602</v>
      </c>
      <c r="E7134" s="17" t="s">
        <v>174</v>
      </c>
      <c r="F7134" s="17" t="s">
        <v>1490</v>
      </c>
      <c r="G7134" s="17" t="s">
        <v>59</v>
      </c>
      <c r="H7134" s="17" t="s">
        <v>1537</v>
      </c>
      <c r="I7134" s="17" t="s">
        <v>1524</v>
      </c>
      <c r="J7134" s="17" t="n">
        <v>1</v>
      </c>
      <c r="K7134" s="15" t="n">
        <v>250.9</v>
      </c>
      <c r="L7134" s="22" t="n">
        <v>0</v>
      </c>
      <c r="M7134" s="15" t="n">
        <v>0</v>
      </c>
      <c r="N7134" s="15" t="n">
        <f aca="false">J7134*K7134</f>
        <v>250.9</v>
      </c>
      <c r="O7134" s="15" t="n">
        <f aca="false">N7134*L7134</f>
        <v>0</v>
      </c>
      <c r="P7134" s="15" t="n">
        <f aca="false">N7134-O7134</f>
        <v>250.9</v>
      </c>
      <c r="Q7134" s="15" t="n">
        <f aca="false">J7134*INDEX(dProdutos!$F$2:$F$47,MATCH(E7134,dProdutos!$A$2:$A$47,0))</f>
        <v>151.28</v>
      </c>
      <c r="R7134" s="15" t="n">
        <f aca="false">IF(I7134="Cancelado",0,P7134-Q7134)</f>
        <v>99.62</v>
      </c>
      <c r="S7134" s="17" t="str">
        <f aca="false">INDEX(dProdutos!$D$2:$D$47,MATCH(E7134,dProdutos!$A$2:$A$47,0))</f>
        <v>Casa</v>
      </c>
    </row>
    <row r="7135" customFormat="false" ht="15" hidden="false" customHeight="false" outlineLevel="0" collapsed="false">
      <c r="A7135" s="17" t="s">
        <v>5876</v>
      </c>
      <c r="B7135" s="17" t="n">
        <v>1</v>
      </c>
      <c r="C7135" s="21" t="n">
        <v>46134</v>
      </c>
      <c r="D7135" s="17" t="s">
        <v>648</v>
      </c>
      <c r="E7135" s="17" t="s">
        <v>135</v>
      </c>
      <c r="F7135" s="17" t="s">
        <v>1487</v>
      </c>
      <c r="G7135" s="17" t="s">
        <v>63</v>
      </c>
      <c r="H7135" s="17" t="s">
        <v>1537</v>
      </c>
      <c r="I7135" s="17" t="s">
        <v>1541</v>
      </c>
      <c r="J7135" s="17" t="n">
        <v>1</v>
      </c>
      <c r="K7135" s="15" t="n">
        <v>200.9</v>
      </c>
      <c r="L7135" s="22" t="n">
        <v>0</v>
      </c>
      <c r="M7135" s="15" t="n">
        <v>34.76</v>
      </c>
      <c r="N7135" s="15" t="n">
        <f aca="false">J7135*K7135</f>
        <v>200.9</v>
      </c>
      <c r="O7135" s="15" t="n">
        <f aca="false">N7135*L7135</f>
        <v>0</v>
      </c>
      <c r="P7135" s="15" t="n">
        <f aca="false">N7135-O7135</f>
        <v>200.9</v>
      </c>
      <c r="Q7135" s="15" t="n">
        <f aca="false">J7135*INDEX(dProdutos!$F$2:$F$47,MATCH(E7135,dProdutos!$A$2:$A$47,0))</f>
        <v>80.73</v>
      </c>
      <c r="R7135" s="15" t="n">
        <f aca="false">IF(I7135="Cancelado",0,P7135-Q7135)</f>
        <v>120.17</v>
      </c>
      <c r="S7135" s="17" t="str">
        <f aca="false">INDEX(dProdutos!$D$2:$D$47,MATCH(E7135,dProdutos!$A$2:$A$47,0))</f>
        <v>Calçados</v>
      </c>
    </row>
    <row r="7136" customFormat="false" ht="15" hidden="false" customHeight="false" outlineLevel="0" collapsed="false">
      <c r="A7136" s="17" t="s">
        <v>5877</v>
      </c>
      <c r="B7136" s="17" t="n">
        <v>1</v>
      </c>
      <c r="C7136" s="21" t="n">
        <v>46134</v>
      </c>
      <c r="D7136" s="17" t="s">
        <v>1319</v>
      </c>
      <c r="E7136" s="17" t="s">
        <v>126</v>
      </c>
      <c r="F7136" s="17" t="s">
        <v>1497</v>
      </c>
      <c r="G7136" s="17" t="s">
        <v>64</v>
      </c>
      <c r="H7136" s="17" t="s">
        <v>1540</v>
      </c>
      <c r="I7136" s="17" t="s">
        <v>1524</v>
      </c>
      <c r="J7136" s="17" t="n">
        <v>1</v>
      </c>
      <c r="K7136" s="15" t="n">
        <v>296.9</v>
      </c>
      <c r="L7136" s="22" t="n">
        <v>0</v>
      </c>
      <c r="M7136" s="15" t="n">
        <v>18.92</v>
      </c>
      <c r="N7136" s="15" t="n">
        <f aca="false">J7136*K7136</f>
        <v>296.9</v>
      </c>
      <c r="O7136" s="15" t="n">
        <f aca="false">N7136*L7136</f>
        <v>0</v>
      </c>
      <c r="P7136" s="15" t="n">
        <f aca="false">N7136-O7136</f>
        <v>296.9</v>
      </c>
      <c r="Q7136" s="15" t="n">
        <f aca="false">J7136*INDEX(dProdutos!$F$2:$F$47,MATCH(E7136,dProdutos!$A$2:$A$47,0))</f>
        <v>135.24</v>
      </c>
      <c r="R7136" s="15" t="n">
        <f aca="false">IF(I7136="Cancelado",0,P7136-Q7136)</f>
        <v>161.66</v>
      </c>
      <c r="S7136" s="17" t="str">
        <f aca="false">INDEX(dProdutos!$D$2:$D$47,MATCH(E7136,dProdutos!$A$2:$A$47,0))</f>
        <v>Calçados</v>
      </c>
    </row>
    <row r="7137" customFormat="false" ht="15" hidden="false" customHeight="false" outlineLevel="0" collapsed="false">
      <c r="A7137" s="17" t="s">
        <v>5878</v>
      </c>
      <c r="B7137" s="17" t="n">
        <v>1</v>
      </c>
      <c r="C7137" s="21" t="n">
        <v>46134</v>
      </c>
      <c r="D7137" s="17" t="s">
        <v>1105</v>
      </c>
      <c r="E7137" s="17" t="s">
        <v>126</v>
      </c>
      <c r="F7137" s="17" t="s">
        <v>1487</v>
      </c>
      <c r="G7137" s="17" t="s">
        <v>62</v>
      </c>
      <c r="H7137" s="17" t="s">
        <v>1540</v>
      </c>
      <c r="I7137" s="17" t="s">
        <v>1524</v>
      </c>
      <c r="J7137" s="17" t="n">
        <v>1</v>
      </c>
      <c r="K7137" s="15" t="n">
        <v>296.9</v>
      </c>
      <c r="L7137" s="22" t="n">
        <v>0.15</v>
      </c>
      <c r="M7137" s="15" t="n">
        <v>17.83</v>
      </c>
      <c r="N7137" s="15" t="n">
        <f aca="false">J7137*K7137</f>
        <v>296.9</v>
      </c>
      <c r="O7137" s="15" t="n">
        <f aca="false">N7137*L7137</f>
        <v>44.535</v>
      </c>
      <c r="P7137" s="15" t="n">
        <f aca="false">N7137-O7137</f>
        <v>252.365</v>
      </c>
      <c r="Q7137" s="15" t="n">
        <f aca="false">J7137*INDEX(dProdutos!$F$2:$F$47,MATCH(E7137,dProdutos!$A$2:$A$47,0))</f>
        <v>135.24</v>
      </c>
      <c r="R7137" s="15" t="n">
        <f aca="false">IF(I7137="Cancelado",0,P7137-Q7137)</f>
        <v>117.125</v>
      </c>
      <c r="S7137" s="17" t="str">
        <f aca="false">INDEX(dProdutos!$D$2:$D$47,MATCH(E7137,dProdutos!$A$2:$A$47,0))</f>
        <v>Calçados</v>
      </c>
    </row>
    <row r="7138" customFormat="false" ht="15" hidden="false" customHeight="false" outlineLevel="0" collapsed="false">
      <c r="A7138" s="17" t="s">
        <v>5879</v>
      </c>
      <c r="B7138" s="17" t="n">
        <v>1</v>
      </c>
      <c r="C7138" s="21" t="n">
        <v>46134</v>
      </c>
      <c r="D7138" s="17" t="s">
        <v>1186</v>
      </c>
      <c r="E7138" s="17" t="s">
        <v>165</v>
      </c>
      <c r="F7138" s="17" t="s">
        <v>1499</v>
      </c>
      <c r="G7138" s="17" t="s">
        <v>59</v>
      </c>
      <c r="H7138" s="17" t="s">
        <v>1537</v>
      </c>
      <c r="I7138" s="17" t="s">
        <v>1524</v>
      </c>
      <c r="J7138" s="17" t="n">
        <v>1</v>
      </c>
      <c r="K7138" s="15" t="n">
        <v>231.9</v>
      </c>
      <c r="L7138" s="22" t="n">
        <v>0</v>
      </c>
      <c r="M7138" s="15" t="n">
        <v>34.48</v>
      </c>
      <c r="N7138" s="15" t="n">
        <f aca="false">J7138*K7138</f>
        <v>231.9</v>
      </c>
      <c r="O7138" s="15" t="n">
        <f aca="false">N7138*L7138</f>
        <v>0</v>
      </c>
      <c r="P7138" s="15" t="n">
        <f aca="false">N7138-O7138</f>
        <v>231.9</v>
      </c>
      <c r="Q7138" s="15" t="n">
        <f aca="false">J7138*INDEX(dProdutos!$F$2:$F$47,MATCH(E7138,dProdutos!$A$2:$A$47,0))</f>
        <v>140.83</v>
      </c>
      <c r="R7138" s="15" t="n">
        <f aca="false">IF(I7138="Cancelado",0,P7138-Q7138)</f>
        <v>91.07</v>
      </c>
      <c r="S7138" s="17" t="str">
        <f aca="false">INDEX(dProdutos!$D$2:$D$47,MATCH(E7138,dProdutos!$A$2:$A$47,0))</f>
        <v>Casa</v>
      </c>
    </row>
    <row r="7139" customFormat="false" ht="15" hidden="false" customHeight="false" outlineLevel="0" collapsed="false">
      <c r="A7139" s="17" t="s">
        <v>5880</v>
      </c>
      <c r="B7139" s="17" t="n">
        <v>1</v>
      </c>
      <c r="C7139" s="21" t="n">
        <v>46134</v>
      </c>
      <c r="D7139" s="17" t="s">
        <v>1347</v>
      </c>
      <c r="E7139" s="17" t="s">
        <v>85</v>
      </c>
      <c r="F7139" s="17" t="s">
        <v>1490</v>
      </c>
      <c r="G7139" s="17" t="s">
        <v>62</v>
      </c>
      <c r="H7139" s="17" t="s">
        <v>1537</v>
      </c>
      <c r="I7139" s="17" t="s">
        <v>1524</v>
      </c>
      <c r="J7139" s="17" t="n">
        <v>1</v>
      </c>
      <c r="K7139" s="15" t="n">
        <v>165.9</v>
      </c>
      <c r="L7139" s="22" t="n">
        <v>0.15</v>
      </c>
      <c r="M7139" s="15" t="n">
        <v>0</v>
      </c>
      <c r="N7139" s="15" t="n">
        <f aca="false">J7139*K7139</f>
        <v>165.9</v>
      </c>
      <c r="O7139" s="15" t="n">
        <f aca="false">N7139*L7139</f>
        <v>24.885</v>
      </c>
      <c r="P7139" s="15" t="n">
        <f aca="false">N7139-O7139</f>
        <v>141.015</v>
      </c>
      <c r="Q7139" s="15" t="n">
        <f aca="false">J7139*INDEX(dProdutos!$F$2:$F$47,MATCH(E7139,dProdutos!$A$2:$A$47,0))</f>
        <v>91.55</v>
      </c>
      <c r="R7139" s="15" t="n">
        <f aca="false">IF(I7139="Cancelado",0,P7139-Q7139)</f>
        <v>49.465</v>
      </c>
      <c r="S7139" s="17" t="str">
        <f aca="false">INDEX(dProdutos!$D$2:$D$47,MATCH(E7139,dProdutos!$A$2:$A$47,0))</f>
        <v>Moda Feminina</v>
      </c>
    </row>
    <row r="7140" customFormat="false" ht="15" hidden="false" customHeight="false" outlineLevel="0" collapsed="false">
      <c r="A7140" s="17" t="s">
        <v>5881</v>
      </c>
      <c r="B7140" s="17" t="n">
        <v>1</v>
      </c>
      <c r="C7140" s="21" t="n">
        <v>46134</v>
      </c>
      <c r="D7140" s="17" t="s">
        <v>1128</v>
      </c>
      <c r="E7140" s="17" t="s">
        <v>129</v>
      </c>
      <c r="F7140" s="17" t="s">
        <v>1503</v>
      </c>
      <c r="G7140" s="17" t="s">
        <v>61</v>
      </c>
      <c r="H7140" s="17" t="s">
        <v>1523</v>
      </c>
      <c r="I7140" s="17" t="s">
        <v>1524</v>
      </c>
      <c r="J7140" s="17" t="n">
        <v>1</v>
      </c>
      <c r="K7140" s="15" t="n">
        <v>105.9</v>
      </c>
      <c r="L7140" s="22" t="n">
        <v>0</v>
      </c>
      <c r="M7140" s="15" t="n">
        <v>32.03</v>
      </c>
      <c r="N7140" s="15" t="n">
        <f aca="false">J7140*K7140</f>
        <v>105.9</v>
      </c>
      <c r="O7140" s="15" t="n">
        <f aca="false">N7140*L7140</f>
        <v>0</v>
      </c>
      <c r="P7140" s="15" t="n">
        <f aca="false">N7140-O7140</f>
        <v>105.9</v>
      </c>
      <c r="Q7140" s="15" t="n">
        <f aca="false">J7140*INDEX(dProdutos!$F$2:$F$47,MATCH(E7140,dProdutos!$A$2:$A$47,0))</f>
        <v>43.79</v>
      </c>
      <c r="R7140" s="15" t="n">
        <f aca="false">IF(I7140="Cancelado",0,P7140-Q7140)</f>
        <v>62.11</v>
      </c>
      <c r="S7140" s="17" t="str">
        <f aca="false">INDEX(dProdutos!$D$2:$D$47,MATCH(E7140,dProdutos!$A$2:$A$47,0))</f>
        <v>Calçados</v>
      </c>
    </row>
    <row r="7141" customFormat="false" ht="15" hidden="false" customHeight="false" outlineLevel="0" collapsed="false">
      <c r="A7141" s="17" t="s">
        <v>5881</v>
      </c>
      <c r="B7141" s="17" t="n">
        <v>2</v>
      </c>
      <c r="C7141" s="21" t="n">
        <v>46134</v>
      </c>
      <c r="D7141" s="17" t="s">
        <v>1128</v>
      </c>
      <c r="E7141" s="17" t="s">
        <v>95</v>
      </c>
      <c r="F7141" s="17" t="s">
        <v>1503</v>
      </c>
      <c r="G7141" s="17" t="s">
        <v>61</v>
      </c>
      <c r="H7141" s="17" t="s">
        <v>1523</v>
      </c>
      <c r="I7141" s="17" t="s">
        <v>1524</v>
      </c>
      <c r="J7141" s="17" t="n">
        <v>1</v>
      </c>
      <c r="K7141" s="15" t="n">
        <v>77.9</v>
      </c>
      <c r="L7141" s="22" t="n">
        <v>0.2</v>
      </c>
      <c r="M7141" s="15" t="n">
        <v>0</v>
      </c>
      <c r="N7141" s="15" t="n">
        <f aca="false">J7141*K7141</f>
        <v>77.9</v>
      </c>
      <c r="O7141" s="15" t="n">
        <f aca="false">N7141*L7141</f>
        <v>15.58</v>
      </c>
      <c r="P7141" s="15" t="n">
        <f aca="false">N7141-O7141</f>
        <v>62.32</v>
      </c>
      <c r="Q7141" s="15" t="n">
        <f aca="false">J7141*INDEX(dProdutos!$F$2:$F$47,MATCH(E7141,dProdutos!$A$2:$A$47,0))</f>
        <v>36.71</v>
      </c>
      <c r="R7141" s="15" t="n">
        <f aca="false">IF(I7141="Cancelado",0,P7141-Q7141)</f>
        <v>25.61</v>
      </c>
      <c r="S7141" s="17" t="str">
        <f aca="false">INDEX(dProdutos!$D$2:$D$47,MATCH(E7141,dProdutos!$A$2:$A$47,0))</f>
        <v>Moda Feminina</v>
      </c>
    </row>
    <row r="7142" customFormat="false" ht="15" hidden="false" customHeight="false" outlineLevel="0" collapsed="false">
      <c r="A7142" s="17" t="s">
        <v>5881</v>
      </c>
      <c r="B7142" s="17" t="n">
        <v>3</v>
      </c>
      <c r="C7142" s="21" t="n">
        <v>46134</v>
      </c>
      <c r="D7142" s="17" t="s">
        <v>1128</v>
      </c>
      <c r="E7142" s="17" t="s">
        <v>85</v>
      </c>
      <c r="F7142" s="17" t="s">
        <v>1503</v>
      </c>
      <c r="G7142" s="17" t="s">
        <v>61</v>
      </c>
      <c r="H7142" s="17" t="s">
        <v>1523</v>
      </c>
      <c r="I7142" s="17" t="s">
        <v>1524</v>
      </c>
      <c r="J7142" s="17" t="n">
        <v>1</v>
      </c>
      <c r="K7142" s="15" t="n">
        <v>165.9</v>
      </c>
      <c r="L7142" s="22" t="n">
        <v>0</v>
      </c>
      <c r="M7142" s="15" t="n">
        <v>0</v>
      </c>
      <c r="N7142" s="15" t="n">
        <f aca="false">J7142*K7142</f>
        <v>165.9</v>
      </c>
      <c r="O7142" s="15" t="n">
        <f aca="false">N7142*L7142</f>
        <v>0</v>
      </c>
      <c r="P7142" s="15" t="n">
        <f aca="false">N7142-O7142</f>
        <v>165.9</v>
      </c>
      <c r="Q7142" s="15" t="n">
        <f aca="false">J7142*INDEX(dProdutos!$F$2:$F$47,MATCH(E7142,dProdutos!$A$2:$A$47,0))</f>
        <v>91.55</v>
      </c>
      <c r="R7142" s="15" t="n">
        <f aca="false">IF(I7142="Cancelado",0,P7142-Q7142)</f>
        <v>74.35</v>
      </c>
      <c r="S7142" s="17" t="str">
        <f aca="false">INDEX(dProdutos!$D$2:$D$47,MATCH(E7142,dProdutos!$A$2:$A$47,0))</f>
        <v>Moda Feminina</v>
      </c>
    </row>
    <row r="7143" customFormat="false" ht="15" hidden="false" customHeight="false" outlineLevel="0" collapsed="false">
      <c r="A7143" s="17" t="s">
        <v>5882</v>
      </c>
      <c r="B7143" s="17" t="n">
        <v>1</v>
      </c>
      <c r="C7143" s="21" t="n">
        <v>46135</v>
      </c>
      <c r="D7143" s="17" t="s">
        <v>688</v>
      </c>
      <c r="E7143" s="17" t="s">
        <v>144</v>
      </c>
      <c r="F7143" s="17" t="s">
        <v>1497</v>
      </c>
      <c r="G7143" s="17" t="s">
        <v>60</v>
      </c>
      <c r="H7143" s="17" t="s">
        <v>1523</v>
      </c>
      <c r="I7143" s="17" t="s">
        <v>1524</v>
      </c>
      <c r="J7143" s="17" t="n">
        <v>1</v>
      </c>
      <c r="K7143" s="15" t="n">
        <v>260.9</v>
      </c>
      <c r="L7143" s="22" t="n">
        <v>0</v>
      </c>
      <c r="M7143" s="15" t="n">
        <v>0</v>
      </c>
      <c r="N7143" s="15" t="n">
        <f aca="false">J7143*K7143</f>
        <v>260.9</v>
      </c>
      <c r="O7143" s="15" t="n">
        <f aca="false">N7143*L7143</f>
        <v>0</v>
      </c>
      <c r="P7143" s="15" t="n">
        <f aca="false">N7143-O7143</f>
        <v>260.9</v>
      </c>
      <c r="Q7143" s="15" t="n">
        <f aca="false">J7143*INDEX(dProdutos!$F$2:$F$47,MATCH(E7143,dProdutos!$A$2:$A$47,0))</f>
        <v>99.86</v>
      </c>
      <c r="R7143" s="15" t="n">
        <f aca="false">IF(I7143="Cancelado",0,P7143-Q7143)</f>
        <v>161.04</v>
      </c>
      <c r="S7143" s="17" t="str">
        <f aca="false">INDEX(dProdutos!$D$2:$D$47,MATCH(E7143,dProdutos!$A$2:$A$47,0))</f>
        <v>Acessórios</v>
      </c>
    </row>
    <row r="7144" customFormat="false" ht="15" hidden="false" customHeight="false" outlineLevel="0" collapsed="false">
      <c r="A7144" s="17" t="s">
        <v>5883</v>
      </c>
      <c r="B7144" s="17" t="n">
        <v>1</v>
      </c>
      <c r="C7144" s="21" t="n">
        <v>46135</v>
      </c>
      <c r="D7144" s="17" t="s">
        <v>1423</v>
      </c>
      <c r="E7144" s="17" t="s">
        <v>150</v>
      </c>
      <c r="F7144" s="17" t="s">
        <v>1495</v>
      </c>
      <c r="G7144" s="17" t="s">
        <v>61</v>
      </c>
      <c r="H7144" s="17" t="s">
        <v>1537</v>
      </c>
      <c r="I7144" s="17" t="s">
        <v>1524</v>
      </c>
      <c r="J7144" s="17" t="n">
        <v>2</v>
      </c>
      <c r="K7144" s="15" t="n">
        <v>71.9</v>
      </c>
      <c r="L7144" s="22" t="n">
        <v>0.05</v>
      </c>
      <c r="M7144" s="15" t="n">
        <v>0</v>
      </c>
      <c r="N7144" s="15" t="n">
        <f aca="false">J7144*K7144</f>
        <v>143.8</v>
      </c>
      <c r="O7144" s="15" t="n">
        <f aca="false">N7144*L7144</f>
        <v>7.19</v>
      </c>
      <c r="P7144" s="15" t="n">
        <f aca="false">N7144-O7144</f>
        <v>136.61</v>
      </c>
      <c r="Q7144" s="15" t="n">
        <f aca="false">J7144*INDEX(dProdutos!$F$2:$F$47,MATCH(E7144,dProdutos!$A$2:$A$47,0))</f>
        <v>54.76</v>
      </c>
      <c r="R7144" s="15" t="n">
        <f aca="false">IF(I7144="Cancelado",0,P7144-Q7144)</f>
        <v>81.85</v>
      </c>
      <c r="S7144" s="17" t="str">
        <f aca="false">INDEX(dProdutos!$D$2:$D$47,MATCH(E7144,dProdutos!$A$2:$A$47,0))</f>
        <v>Acessórios</v>
      </c>
    </row>
    <row r="7145" customFormat="false" ht="15" hidden="false" customHeight="false" outlineLevel="0" collapsed="false">
      <c r="A7145" s="17" t="s">
        <v>5883</v>
      </c>
      <c r="B7145" s="17" t="n">
        <v>2</v>
      </c>
      <c r="C7145" s="21" t="n">
        <v>46135</v>
      </c>
      <c r="D7145" s="17" t="s">
        <v>1423</v>
      </c>
      <c r="E7145" s="17" t="s">
        <v>108</v>
      </c>
      <c r="F7145" s="17" t="s">
        <v>1495</v>
      </c>
      <c r="G7145" s="17" t="s">
        <v>61</v>
      </c>
      <c r="H7145" s="17" t="s">
        <v>1537</v>
      </c>
      <c r="I7145" s="17" t="s">
        <v>1524</v>
      </c>
      <c r="J7145" s="17" t="n">
        <v>1</v>
      </c>
      <c r="K7145" s="15" t="n">
        <v>265.9</v>
      </c>
      <c r="L7145" s="22" t="n">
        <v>0</v>
      </c>
      <c r="M7145" s="15" t="n">
        <v>0</v>
      </c>
      <c r="N7145" s="15" t="n">
        <f aca="false">J7145*K7145</f>
        <v>265.9</v>
      </c>
      <c r="O7145" s="15" t="n">
        <f aca="false">N7145*L7145</f>
        <v>0</v>
      </c>
      <c r="P7145" s="15" t="n">
        <f aca="false">N7145-O7145</f>
        <v>265.9</v>
      </c>
      <c r="Q7145" s="15" t="n">
        <f aca="false">J7145*INDEX(dProdutos!$F$2:$F$47,MATCH(E7145,dProdutos!$A$2:$A$47,0))</f>
        <v>155.62</v>
      </c>
      <c r="R7145" s="15" t="n">
        <f aca="false">IF(I7145="Cancelado",0,P7145-Q7145)</f>
        <v>110.28</v>
      </c>
      <c r="S7145" s="17" t="str">
        <f aca="false">INDEX(dProdutos!$D$2:$D$47,MATCH(E7145,dProdutos!$A$2:$A$47,0))</f>
        <v>Moda Masculina</v>
      </c>
    </row>
    <row r="7146" customFormat="false" ht="15" hidden="false" customHeight="false" outlineLevel="0" collapsed="false">
      <c r="A7146" s="17" t="s">
        <v>5884</v>
      </c>
      <c r="B7146" s="17" t="n">
        <v>1</v>
      </c>
      <c r="C7146" s="21" t="n">
        <v>46135</v>
      </c>
      <c r="D7146" s="17" t="s">
        <v>1389</v>
      </c>
      <c r="E7146" s="17" t="s">
        <v>177</v>
      </c>
      <c r="F7146" s="17" t="s">
        <v>1499</v>
      </c>
      <c r="G7146" s="17" t="s">
        <v>64</v>
      </c>
      <c r="H7146" s="17" t="s">
        <v>1537</v>
      </c>
      <c r="I7146" s="17" t="s">
        <v>1524</v>
      </c>
      <c r="J7146" s="17" t="n">
        <v>1</v>
      </c>
      <c r="K7146" s="15" t="n">
        <v>257.9</v>
      </c>
      <c r="L7146" s="22" t="n">
        <v>0</v>
      </c>
      <c r="M7146" s="15" t="n">
        <v>18.3</v>
      </c>
      <c r="N7146" s="15" t="n">
        <f aca="false">J7146*K7146</f>
        <v>257.9</v>
      </c>
      <c r="O7146" s="15" t="n">
        <f aca="false">N7146*L7146</f>
        <v>0</v>
      </c>
      <c r="P7146" s="15" t="n">
        <f aca="false">N7146-O7146</f>
        <v>257.9</v>
      </c>
      <c r="Q7146" s="15" t="n">
        <f aca="false">J7146*INDEX(dProdutos!$F$2:$F$47,MATCH(E7146,dProdutos!$A$2:$A$47,0))</f>
        <v>138.23</v>
      </c>
      <c r="R7146" s="15" t="n">
        <f aca="false">IF(I7146="Cancelado",0,P7146-Q7146)</f>
        <v>119.67</v>
      </c>
      <c r="S7146" s="17" t="str">
        <f aca="false">INDEX(dProdutos!$D$2:$D$47,MATCH(E7146,dProdutos!$A$2:$A$47,0))</f>
        <v>Casa</v>
      </c>
    </row>
    <row r="7147" customFormat="false" ht="15" hidden="false" customHeight="false" outlineLevel="0" collapsed="false">
      <c r="A7147" s="17" t="s">
        <v>5885</v>
      </c>
      <c r="B7147" s="17" t="n">
        <v>1</v>
      </c>
      <c r="C7147" s="21" t="n">
        <v>46135</v>
      </c>
      <c r="D7147" s="17" t="s">
        <v>1255</v>
      </c>
      <c r="E7147" s="17" t="s">
        <v>192</v>
      </c>
      <c r="F7147" s="17" t="s">
        <v>1499</v>
      </c>
      <c r="G7147" s="17" t="s">
        <v>59</v>
      </c>
      <c r="H7147" s="17" t="s">
        <v>1537</v>
      </c>
      <c r="I7147" s="17" t="s">
        <v>1524</v>
      </c>
      <c r="J7147" s="17" t="n">
        <v>1</v>
      </c>
      <c r="K7147" s="15" t="n">
        <v>245.9</v>
      </c>
      <c r="L7147" s="22" t="n">
        <v>0</v>
      </c>
      <c r="M7147" s="15" t="n">
        <v>23.36</v>
      </c>
      <c r="N7147" s="15" t="n">
        <f aca="false">J7147*K7147</f>
        <v>245.9</v>
      </c>
      <c r="O7147" s="15" t="n">
        <f aca="false">N7147*L7147</f>
        <v>0</v>
      </c>
      <c r="P7147" s="15" t="n">
        <f aca="false">N7147-O7147</f>
        <v>245.9</v>
      </c>
      <c r="Q7147" s="15" t="n">
        <f aca="false">J7147*INDEX(dProdutos!$F$2:$F$47,MATCH(E7147,dProdutos!$A$2:$A$47,0))</f>
        <v>107.78</v>
      </c>
      <c r="R7147" s="15" t="n">
        <f aca="false">IF(I7147="Cancelado",0,P7147-Q7147)</f>
        <v>138.12</v>
      </c>
      <c r="S7147" s="17" t="str">
        <f aca="false">INDEX(dProdutos!$D$2:$D$47,MATCH(E7147,dProdutos!$A$2:$A$47,0))</f>
        <v>Eletrônicos</v>
      </c>
    </row>
    <row r="7148" customFormat="false" ht="15" hidden="false" customHeight="false" outlineLevel="0" collapsed="false">
      <c r="A7148" s="17" t="s">
        <v>5885</v>
      </c>
      <c r="B7148" s="17" t="n">
        <v>2</v>
      </c>
      <c r="C7148" s="21" t="n">
        <v>46135</v>
      </c>
      <c r="D7148" s="17" t="s">
        <v>1255</v>
      </c>
      <c r="E7148" s="17" t="s">
        <v>195</v>
      </c>
      <c r="F7148" s="17" t="s">
        <v>1499</v>
      </c>
      <c r="G7148" s="17" t="s">
        <v>59</v>
      </c>
      <c r="H7148" s="17" t="s">
        <v>1537</v>
      </c>
      <c r="I7148" s="17" t="s">
        <v>1524</v>
      </c>
      <c r="J7148" s="17" t="n">
        <v>1</v>
      </c>
      <c r="K7148" s="15" t="n">
        <v>72.9</v>
      </c>
      <c r="L7148" s="22" t="n">
        <v>0</v>
      </c>
      <c r="M7148" s="15" t="n">
        <v>0</v>
      </c>
      <c r="N7148" s="15" t="n">
        <f aca="false">J7148*K7148</f>
        <v>72.9</v>
      </c>
      <c r="O7148" s="15" t="n">
        <f aca="false">N7148*L7148</f>
        <v>0</v>
      </c>
      <c r="P7148" s="15" t="n">
        <f aca="false">N7148-O7148</f>
        <v>72.9</v>
      </c>
      <c r="Q7148" s="15" t="n">
        <f aca="false">J7148*INDEX(dProdutos!$F$2:$F$47,MATCH(E7148,dProdutos!$A$2:$A$47,0))</f>
        <v>39.23</v>
      </c>
      <c r="R7148" s="15" t="n">
        <f aca="false">IF(I7148="Cancelado",0,P7148-Q7148)</f>
        <v>33.67</v>
      </c>
      <c r="S7148" s="17" t="str">
        <f aca="false">INDEX(dProdutos!$D$2:$D$47,MATCH(E7148,dProdutos!$A$2:$A$47,0))</f>
        <v>Eletrônicos</v>
      </c>
    </row>
    <row r="7149" customFormat="false" ht="15" hidden="false" customHeight="false" outlineLevel="0" collapsed="false">
      <c r="A7149" s="17" t="s">
        <v>5886</v>
      </c>
      <c r="B7149" s="17" t="n">
        <v>1</v>
      </c>
      <c r="C7149" s="21" t="n">
        <v>46135</v>
      </c>
      <c r="D7149" s="17" t="s">
        <v>399</v>
      </c>
      <c r="E7149" s="17" t="s">
        <v>192</v>
      </c>
      <c r="F7149" s="17" t="s">
        <v>1493</v>
      </c>
      <c r="G7149" s="17" t="s">
        <v>60</v>
      </c>
      <c r="H7149" s="17" t="s">
        <v>1537</v>
      </c>
      <c r="I7149" s="17" t="s">
        <v>1524</v>
      </c>
      <c r="J7149" s="17" t="n">
        <v>1</v>
      </c>
      <c r="K7149" s="15" t="n">
        <v>245.9</v>
      </c>
      <c r="L7149" s="22" t="n">
        <v>0.1</v>
      </c>
      <c r="M7149" s="15" t="n">
        <v>25.97</v>
      </c>
      <c r="N7149" s="15" t="n">
        <f aca="false">J7149*K7149</f>
        <v>245.9</v>
      </c>
      <c r="O7149" s="15" t="n">
        <f aca="false">N7149*L7149</f>
        <v>24.59</v>
      </c>
      <c r="P7149" s="15" t="n">
        <f aca="false">N7149-O7149</f>
        <v>221.31</v>
      </c>
      <c r="Q7149" s="15" t="n">
        <f aca="false">J7149*INDEX(dProdutos!$F$2:$F$47,MATCH(E7149,dProdutos!$A$2:$A$47,0))</f>
        <v>107.78</v>
      </c>
      <c r="R7149" s="15" t="n">
        <f aca="false">IF(I7149="Cancelado",0,P7149-Q7149)</f>
        <v>113.53</v>
      </c>
      <c r="S7149" s="17" t="str">
        <f aca="false">INDEX(dProdutos!$D$2:$D$47,MATCH(E7149,dProdutos!$A$2:$A$47,0))</f>
        <v>Eletrônicos</v>
      </c>
    </row>
    <row r="7150" customFormat="false" ht="15" hidden="false" customHeight="false" outlineLevel="0" collapsed="false">
      <c r="A7150" s="17" t="s">
        <v>5886</v>
      </c>
      <c r="B7150" s="17" t="n">
        <v>2</v>
      </c>
      <c r="C7150" s="21" t="n">
        <v>46135</v>
      </c>
      <c r="D7150" s="17" t="s">
        <v>399</v>
      </c>
      <c r="E7150" s="17" t="s">
        <v>210</v>
      </c>
      <c r="F7150" s="17" t="s">
        <v>1493</v>
      </c>
      <c r="G7150" s="17" t="s">
        <v>60</v>
      </c>
      <c r="H7150" s="17" t="s">
        <v>1537</v>
      </c>
      <c r="I7150" s="17" t="s">
        <v>1524</v>
      </c>
      <c r="J7150" s="17" t="n">
        <v>1</v>
      </c>
      <c r="K7150" s="15" t="n">
        <v>245.9</v>
      </c>
      <c r="L7150" s="22" t="n">
        <v>0</v>
      </c>
      <c r="M7150" s="15" t="n">
        <v>0</v>
      </c>
      <c r="N7150" s="15" t="n">
        <f aca="false">J7150*K7150</f>
        <v>245.9</v>
      </c>
      <c r="O7150" s="15" t="n">
        <f aca="false">N7150*L7150</f>
        <v>0</v>
      </c>
      <c r="P7150" s="15" t="n">
        <f aca="false">N7150-O7150</f>
        <v>245.9</v>
      </c>
      <c r="Q7150" s="15" t="n">
        <f aca="false">J7150*INDEX(dProdutos!$F$2:$F$47,MATCH(E7150,dProdutos!$A$2:$A$47,0))</f>
        <v>150.63</v>
      </c>
      <c r="R7150" s="15" t="n">
        <f aca="false">IF(I7150="Cancelado",0,P7150-Q7150)</f>
        <v>95.27</v>
      </c>
      <c r="S7150" s="17" t="str">
        <f aca="false">INDEX(dProdutos!$D$2:$D$47,MATCH(E7150,dProdutos!$A$2:$A$47,0))</f>
        <v>Beleza</v>
      </c>
    </row>
    <row r="7151" customFormat="false" ht="15" hidden="false" customHeight="false" outlineLevel="0" collapsed="false">
      <c r="A7151" s="17" t="s">
        <v>5887</v>
      </c>
      <c r="B7151" s="17" t="n">
        <v>1</v>
      </c>
      <c r="C7151" s="21" t="n">
        <v>46135</v>
      </c>
      <c r="D7151" s="17" t="s">
        <v>1298</v>
      </c>
      <c r="E7151" s="17" t="s">
        <v>153</v>
      </c>
      <c r="F7151" s="17" t="s">
        <v>1490</v>
      </c>
      <c r="G7151" s="17" t="s">
        <v>62</v>
      </c>
      <c r="H7151" s="17" t="s">
        <v>1537</v>
      </c>
      <c r="I7151" s="17" t="s">
        <v>1524</v>
      </c>
      <c r="J7151" s="17" t="n">
        <v>1</v>
      </c>
      <c r="K7151" s="15" t="n">
        <v>165.9</v>
      </c>
      <c r="L7151" s="22" t="n">
        <v>0.05</v>
      </c>
      <c r="M7151" s="15" t="n">
        <v>20.96</v>
      </c>
      <c r="N7151" s="15" t="n">
        <f aca="false">J7151*K7151</f>
        <v>165.9</v>
      </c>
      <c r="O7151" s="15" t="n">
        <f aca="false">N7151*L7151</f>
        <v>8.295</v>
      </c>
      <c r="P7151" s="15" t="n">
        <f aca="false">N7151-O7151</f>
        <v>157.605</v>
      </c>
      <c r="Q7151" s="15" t="n">
        <f aca="false">J7151*INDEX(dProdutos!$F$2:$F$47,MATCH(E7151,dProdutos!$A$2:$A$47,0))</f>
        <v>67.28</v>
      </c>
      <c r="R7151" s="15" t="n">
        <f aca="false">IF(I7151="Cancelado",0,P7151-Q7151)</f>
        <v>90.325</v>
      </c>
      <c r="S7151" s="17" t="str">
        <f aca="false">INDEX(dProdutos!$D$2:$D$47,MATCH(E7151,dProdutos!$A$2:$A$47,0))</f>
        <v>Acessórios</v>
      </c>
    </row>
    <row r="7152" customFormat="false" ht="15" hidden="false" customHeight="false" outlineLevel="0" collapsed="false">
      <c r="A7152" s="17" t="s">
        <v>5887</v>
      </c>
      <c r="B7152" s="17" t="n">
        <v>2</v>
      </c>
      <c r="C7152" s="21" t="n">
        <v>46135</v>
      </c>
      <c r="D7152" s="17" t="s">
        <v>1298</v>
      </c>
      <c r="E7152" s="17" t="s">
        <v>201</v>
      </c>
      <c r="F7152" s="17" t="s">
        <v>1490</v>
      </c>
      <c r="G7152" s="17" t="s">
        <v>62</v>
      </c>
      <c r="H7152" s="17" t="s">
        <v>1537</v>
      </c>
      <c r="I7152" s="17" t="s">
        <v>1524</v>
      </c>
      <c r="J7152" s="17" t="n">
        <v>1</v>
      </c>
      <c r="K7152" s="15" t="n">
        <v>236.9</v>
      </c>
      <c r="L7152" s="22" t="n">
        <v>0</v>
      </c>
      <c r="M7152" s="15" t="n">
        <v>0</v>
      </c>
      <c r="N7152" s="15" t="n">
        <f aca="false">J7152*K7152</f>
        <v>236.9</v>
      </c>
      <c r="O7152" s="15" t="n">
        <f aca="false">N7152*L7152</f>
        <v>0</v>
      </c>
      <c r="P7152" s="15" t="n">
        <f aca="false">N7152-O7152</f>
        <v>236.9</v>
      </c>
      <c r="Q7152" s="15" t="n">
        <f aca="false">J7152*INDEX(dProdutos!$F$2:$F$47,MATCH(E7152,dProdutos!$A$2:$A$47,0))</f>
        <v>96.23</v>
      </c>
      <c r="R7152" s="15" t="n">
        <f aca="false">IF(I7152="Cancelado",0,P7152-Q7152)</f>
        <v>140.67</v>
      </c>
      <c r="S7152" s="17" t="str">
        <f aca="false">INDEX(dProdutos!$D$2:$D$47,MATCH(E7152,dProdutos!$A$2:$A$47,0))</f>
        <v>Beleza</v>
      </c>
    </row>
    <row r="7153" customFormat="false" ht="15" hidden="false" customHeight="false" outlineLevel="0" collapsed="false">
      <c r="A7153" s="17" t="s">
        <v>5888</v>
      </c>
      <c r="B7153" s="17" t="n">
        <v>1</v>
      </c>
      <c r="C7153" s="21" t="n">
        <v>46135</v>
      </c>
      <c r="D7153" s="17" t="s">
        <v>1370</v>
      </c>
      <c r="E7153" s="17" t="s">
        <v>138</v>
      </c>
      <c r="F7153" s="17" t="s">
        <v>1499</v>
      </c>
      <c r="G7153" s="17" t="s">
        <v>59</v>
      </c>
      <c r="H7153" s="17" t="s">
        <v>1537</v>
      </c>
      <c r="I7153" s="17" t="s">
        <v>1524</v>
      </c>
      <c r="J7153" s="17" t="n">
        <v>1</v>
      </c>
      <c r="K7153" s="15" t="n">
        <v>231.9</v>
      </c>
      <c r="L7153" s="22" t="n">
        <v>0.15</v>
      </c>
      <c r="M7153" s="15" t="n">
        <v>15.42</v>
      </c>
      <c r="N7153" s="15" t="n">
        <f aca="false">J7153*K7153</f>
        <v>231.9</v>
      </c>
      <c r="O7153" s="15" t="n">
        <f aca="false">N7153*L7153</f>
        <v>34.785</v>
      </c>
      <c r="P7153" s="15" t="n">
        <f aca="false">N7153-O7153</f>
        <v>197.115</v>
      </c>
      <c r="Q7153" s="15" t="n">
        <f aca="false">J7153*INDEX(dProdutos!$F$2:$F$47,MATCH(E7153,dProdutos!$A$2:$A$47,0))</f>
        <v>132.21</v>
      </c>
      <c r="R7153" s="15" t="n">
        <f aca="false">IF(I7153="Cancelado",0,P7153-Q7153)</f>
        <v>64.905</v>
      </c>
      <c r="S7153" s="17" t="str">
        <f aca="false">INDEX(dProdutos!$D$2:$D$47,MATCH(E7153,dProdutos!$A$2:$A$47,0))</f>
        <v>Calçados</v>
      </c>
    </row>
    <row r="7154" customFormat="false" ht="15" hidden="false" customHeight="false" outlineLevel="0" collapsed="false">
      <c r="A7154" s="17" t="s">
        <v>5889</v>
      </c>
      <c r="B7154" s="17" t="n">
        <v>1</v>
      </c>
      <c r="C7154" s="21" t="n">
        <v>46135</v>
      </c>
      <c r="D7154" s="17" t="s">
        <v>568</v>
      </c>
      <c r="E7154" s="17" t="s">
        <v>102</v>
      </c>
      <c r="F7154" s="17" t="s">
        <v>1499</v>
      </c>
      <c r="G7154" s="17" t="s">
        <v>61</v>
      </c>
      <c r="H7154" s="17" t="s">
        <v>1523</v>
      </c>
      <c r="I7154" s="17" t="s">
        <v>1524</v>
      </c>
      <c r="J7154" s="17" t="n">
        <v>1</v>
      </c>
      <c r="K7154" s="15" t="n">
        <v>65.9</v>
      </c>
      <c r="L7154" s="22" t="n">
        <v>0.15</v>
      </c>
      <c r="M7154" s="15" t="n">
        <v>21.75</v>
      </c>
      <c r="N7154" s="15" t="n">
        <f aca="false">J7154*K7154</f>
        <v>65.9</v>
      </c>
      <c r="O7154" s="15" t="n">
        <f aca="false">N7154*L7154</f>
        <v>9.885</v>
      </c>
      <c r="P7154" s="15" t="n">
        <f aca="false">N7154-O7154</f>
        <v>56.015</v>
      </c>
      <c r="Q7154" s="15" t="n">
        <f aca="false">J7154*INDEX(dProdutos!$F$2:$F$47,MATCH(E7154,dProdutos!$A$2:$A$47,0))</f>
        <v>29.68</v>
      </c>
      <c r="R7154" s="15" t="n">
        <f aca="false">IF(I7154="Cancelado",0,P7154-Q7154)</f>
        <v>26.335</v>
      </c>
      <c r="S7154" s="17" t="str">
        <f aca="false">INDEX(dProdutos!$D$2:$D$47,MATCH(E7154,dProdutos!$A$2:$A$47,0))</f>
        <v>Moda Masculina</v>
      </c>
    </row>
    <row r="7155" customFormat="false" ht="15" hidden="false" customHeight="false" outlineLevel="0" collapsed="false">
      <c r="A7155" s="17" t="s">
        <v>5890</v>
      </c>
      <c r="B7155" s="17" t="n">
        <v>1</v>
      </c>
      <c r="C7155" s="21" t="n">
        <v>46135</v>
      </c>
      <c r="D7155" s="17" t="s">
        <v>587</v>
      </c>
      <c r="E7155" s="17" t="s">
        <v>129</v>
      </c>
      <c r="F7155" s="17" t="s">
        <v>1497</v>
      </c>
      <c r="G7155" s="17" t="s">
        <v>59</v>
      </c>
      <c r="H7155" s="17" t="s">
        <v>1523</v>
      </c>
      <c r="I7155" s="17" t="s">
        <v>1524</v>
      </c>
      <c r="J7155" s="17" t="n">
        <v>3</v>
      </c>
      <c r="K7155" s="15" t="n">
        <v>105.9</v>
      </c>
      <c r="L7155" s="22" t="n">
        <v>0.05</v>
      </c>
      <c r="M7155" s="15" t="n">
        <v>12.49</v>
      </c>
      <c r="N7155" s="15" t="n">
        <f aca="false">J7155*K7155</f>
        <v>317.7</v>
      </c>
      <c r="O7155" s="15" t="n">
        <f aca="false">N7155*L7155</f>
        <v>15.885</v>
      </c>
      <c r="P7155" s="15" t="n">
        <f aca="false">N7155-O7155</f>
        <v>301.815</v>
      </c>
      <c r="Q7155" s="15" t="n">
        <f aca="false">J7155*INDEX(dProdutos!$F$2:$F$47,MATCH(E7155,dProdutos!$A$2:$A$47,0))</f>
        <v>131.37</v>
      </c>
      <c r="R7155" s="15" t="n">
        <f aca="false">IF(I7155="Cancelado",0,P7155-Q7155)</f>
        <v>170.445</v>
      </c>
      <c r="S7155" s="17" t="str">
        <f aca="false">INDEX(dProdutos!$D$2:$D$47,MATCH(E7155,dProdutos!$A$2:$A$47,0))</f>
        <v>Calçados</v>
      </c>
    </row>
    <row r="7156" customFormat="false" ht="15" hidden="false" customHeight="false" outlineLevel="0" collapsed="false">
      <c r="A7156" s="17" t="s">
        <v>5891</v>
      </c>
      <c r="B7156" s="17" t="n">
        <v>1</v>
      </c>
      <c r="C7156" s="21" t="n">
        <v>46135</v>
      </c>
      <c r="D7156" s="17" t="s">
        <v>946</v>
      </c>
      <c r="E7156" s="17" t="s">
        <v>156</v>
      </c>
      <c r="F7156" s="17" t="s">
        <v>1493</v>
      </c>
      <c r="G7156" s="17" t="s">
        <v>60</v>
      </c>
      <c r="H7156" s="17" t="s">
        <v>1523</v>
      </c>
      <c r="I7156" s="17" t="s">
        <v>1531</v>
      </c>
      <c r="J7156" s="17" t="n">
        <v>1</v>
      </c>
      <c r="K7156" s="15" t="n">
        <v>192.9</v>
      </c>
      <c r="L7156" s="22" t="n">
        <v>0.15</v>
      </c>
      <c r="M7156" s="15" t="n">
        <v>27.04</v>
      </c>
      <c r="N7156" s="15" t="n">
        <f aca="false">J7156*K7156</f>
        <v>192.9</v>
      </c>
      <c r="O7156" s="15" t="n">
        <f aca="false">N7156*L7156</f>
        <v>28.935</v>
      </c>
      <c r="P7156" s="15" t="n">
        <f aca="false">N7156-O7156</f>
        <v>163.965</v>
      </c>
      <c r="Q7156" s="15" t="n">
        <f aca="false">J7156*INDEX(dProdutos!$F$2:$F$47,MATCH(E7156,dProdutos!$A$2:$A$47,0))</f>
        <v>80.38</v>
      </c>
      <c r="R7156" s="15" t="n">
        <f aca="false">IF(I7156="Cancelado",0,P7156-Q7156)</f>
        <v>0</v>
      </c>
      <c r="S7156" s="17" t="str">
        <f aca="false">INDEX(dProdutos!$D$2:$D$47,MATCH(E7156,dProdutos!$A$2:$A$47,0))</f>
        <v>Acessórios</v>
      </c>
    </row>
    <row r="7157" customFormat="false" ht="15" hidden="false" customHeight="false" outlineLevel="0" collapsed="false">
      <c r="A7157" s="17" t="s">
        <v>5891</v>
      </c>
      <c r="B7157" s="17" t="n">
        <v>2</v>
      </c>
      <c r="C7157" s="21" t="n">
        <v>46135</v>
      </c>
      <c r="D7157" s="17" t="s">
        <v>946</v>
      </c>
      <c r="E7157" s="17" t="s">
        <v>102</v>
      </c>
      <c r="F7157" s="17" t="s">
        <v>1493</v>
      </c>
      <c r="G7157" s="17" t="s">
        <v>60</v>
      </c>
      <c r="H7157" s="17" t="s">
        <v>1523</v>
      </c>
      <c r="I7157" s="17" t="s">
        <v>1531</v>
      </c>
      <c r="J7157" s="17" t="n">
        <v>1</v>
      </c>
      <c r="K7157" s="15" t="n">
        <v>65.9</v>
      </c>
      <c r="L7157" s="22" t="n">
        <v>0.1</v>
      </c>
      <c r="M7157" s="15" t="n">
        <v>0</v>
      </c>
      <c r="N7157" s="15" t="n">
        <f aca="false">J7157*K7157</f>
        <v>65.9</v>
      </c>
      <c r="O7157" s="15" t="n">
        <f aca="false">N7157*L7157</f>
        <v>6.59</v>
      </c>
      <c r="P7157" s="15" t="n">
        <f aca="false">N7157-O7157</f>
        <v>59.31</v>
      </c>
      <c r="Q7157" s="15" t="n">
        <f aca="false">J7157*INDEX(dProdutos!$F$2:$F$47,MATCH(E7157,dProdutos!$A$2:$A$47,0))</f>
        <v>29.68</v>
      </c>
      <c r="R7157" s="15" t="n">
        <f aca="false">IF(I7157="Cancelado",0,P7157-Q7157)</f>
        <v>0</v>
      </c>
      <c r="S7157" s="17" t="str">
        <f aca="false">INDEX(dProdutos!$D$2:$D$47,MATCH(E7157,dProdutos!$A$2:$A$47,0))</f>
        <v>Moda Masculina</v>
      </c>
    </row>
    <row r="7158" customFormat="false" ht="15" hidden="false" customHeight="false" outlineLevel="0" collapsed="false">
      <c r="A7158" s="17" t="s">
        <v>5892</v>
      </c>
      <c r="B7158" s="17" t="n">
        <v>1</v>
      </c>
      <c r="C7158" s="21" t="n">
        <v>46136</v>
      </c>
      <c r="D7158" s="17" t="s">
        <v>907</v>
      </c>
      <c r="E7158" s="17" t="s">
        <v>129</v>
      </c>
      <c r="F7158" s="17" t="s">
        <v>1497</v>
      </c>
      <c r="G7158" s="17" t="s">
        <v>59</v>
      </c>
      <c r="H7158" s="17" t="s">
        <v>1523</v>
      </c>
      <c r="I7158" s="17" t="s">
        <v>1524</v>
      </c>
      <c r="J7158" s="17" t="n">
        <v>1</v>
      </c>
      <c r="K7158" s="15" t="n">
        <v>105.9</v>
      </c>
      <c r="L7158" s="22" t="n">
        <v>0.15</v>
      </c>
      <c r="M7158" s="15" t="n">
        <v>24.54</v>
      </c>
      <c r="N7158" s="15" t="n">
        <f aca="false">J7158*K7158</f>
        <v>105.9</v>
      </c>
      <c r="O7158" s="15" t="n">
        <f aca="false">N7158*L7158</f>
        <v>15.885</v>
      </c>
      <c r="P7158" s="15" t="n">
        <f aca="false">N7158-O7158</f>
        <v>90.015</v>
      </c>
      <c r="Q7158" s="15" t="n">
        <f aca="false">J7158*INDEX(dProdutos!$F$2:$F$47,MATCH(E7158,dProdutos!$A$2:$A$47,0))</f>
        <v>43.79</v>
      </c>
      <c r="R7158" s="15" t="n">
        <f aca="false">IF(I7158="Cancelado",0,P7158-Q7158)</f>
        <v>46.225</v>
      </c>
      <c r="S7158" s="17" t="str">
        <f aca="false">INDEX(dProdutos!$D$2:$D$47,MATCH(E7158,dProdutos!$A$2:$A$47,0))</f>
        <v>Calçados</v>
      </c>
    </row>
    <row r="7159" customFormat="false" ht="15" hidden="false" customHeight="false" outlineLevel="0" collapsed="false">
      <c r="A7159" s="17" t="s">
        <v>5892</v>
      </c>
      <c r="B7159" s="17" t="n">
        <v>2</v>
      </c>
      <c r="C7159" s="21" t="n">
        <v>46136</v>
      </c>
      <c r="D7159" s="17" t="s">
        <v>907</v>
      </c>
      <c r="E7159" s="17" t="s">
        <v>213</v>
      </c>
      <c r="F7159" s="17" t="s">
        <v>1497</v>
      </c>
      <c r="G7159" s="17" t="s">
        <v>59</v>
      </c>
      <c r="H7159" s="17" t="s">
        <v>1523</v>
      </c>
      <c r="I7159" s="17" t="s">
        <v>1524</v>
      </c>
      <c r="J7159" s="17" t="n">
        <v>2</v>
      </c>
      <c r="K7159" s="15" t="n">
        <v>153.9</v>
      </c>
      <c r="L7159" s="22" t="n">
        <v>0.15</v>
      </c>
      <c r="M7159" s="15" t="n">
        <v>0</v>
      </c>
      <c r="N7159" s="15" t="n">
        <f aca="false">J7159*K7159</f>
        <v>307.8</v>
      </c>
      <c r="O7159" s="15" t="n">
        <f aca="false">N7159*L7159</f>
        <v>46.17</v>
      </c>
      <c r="P7159" s="15" t="n">
        <f aca="false">N7159-O7159</f>
        <v>261.63</v>
      </c>
      <c r="Q7159" s="15" t="n">
        <f aca="false">J7159*INDEX(dProdutos!$F$2:$F$47,MATCH(E7159,dProdutos!$A$2:$A$47,0))</f>
        <v>180.84</v>
      </c>
      <c r="R7159" s="15" t="n">
        <f aca="false">IF(I7159="Cancelado",0,P7159-Q7159)</f>
        <v>80.79</v>
      </c>
      <c r="S7159" s="17" t="str">
        <f aca="false">INDEX(dProdutos!$D$2:$D$47,MATCH(E7159,dProdutos!$A$2:$A$47,0))</f>
        <v>Beleza</v>
      </c>
    </row>
    <row r="7160" customFormat="false" ht="15" hidden="false" customHeight="false" outlineLevel="0" collapsed="false">
      <c r="A7160" s="17" t="s">
        <v>5892</v>
      </c>
      <c r="B7160" s="17" t="n">
        <v>3</v>
      </c>
      <c r="C7160" s="21" t="n">
        <v>46136</v>
      </c>
      <c r="D7160" s="17" t="s">
        <v>907</v>
      </c>
      <c r="E7160" s="17" t="s">
        <v>183</v>
      </c>
      <c r="F7160" s="17" t="s">
        <v>1497</v>
      </c>
      <c r="G7160" s="17" t="s">
        <v>59</v>
      </c>
      <c r="H7160" s="17" t="s">
        <v>1523</v>
      </c>
      <c r="I7160" s="17" t="s">
        <v>1524</v>
      </c>
      <c r="J7160" s="17" t="n">
        <v>1</v>
      </c>
      <c r="K7160" s="15" t="n">
        <v>121.9</v>
      </c>
      <c r="L7160" s="22" t="n">
        <v>0.05</v>
      </c>
      <c r="M7160" s="15" t="n">
        <v>0</v>
      </c>
      <c r="N7160" s="15" t="n">
        <f aca="false">J7160*K7160</f>
        <v>121.9</v>
      </c>
      <c r="O7160" s="15" t="n">
        <f aca="false">N7160*L7160</f>
        <v>6.095</v>
      </c>
      <c r="P7160" s="15" t="n">
        <f aca="false">N7160-O7160</f>
        <v>115.805</v>
      </c>
      <c r="Q7160" s="15" t="n">
        <f aca="false">J7160*INDEX(dProdutos!$F$2:$F$47,MATCH(E7160,dProdutos!$A$2:$A$47,0))</f>
        <v>52.76</v>
      </c>
      <c r="R7160" s="15" t="n">
        <f aca="false">IF(I7160="Cancelado",0,P7160-Q7160)</f>
        <v>63.045</v>
      </c>
      <c r="S7160" s="17" t="str">
        <f aca="false">INDEX(dProdutos!$D$2:$D$47,MATCH(E7160,dProdutos!$A$2:$A$47,0))</f>
        <v>Eletrônicos</v>
      </c>
    </row>
    <row r="7161" customFormat="false" ht="15" hidden="false" customHeight="false" outlineLevel="0" collapsed="false">
      <c r="A7161" s="17" t="s">
        <v>5893</v>
      </c>
      <c r="B7161" s="17" t="n">
        <v>1</v>
      </c>
      <c r="C7161" s="21" t="n">
        <v>46136</v>
      </c>
      <c r="D7161" s="17" t="s">
        <v>309</v>
      </c>
      <c r="E7161" s="17" t="s">
        <v>177</v>
      </c>
      <c r="F7161" s="17" t="s">
        <v>1495</v>
      </c>
      <c r="G7161" s="17" t="s">
        <v>61</v>
      </c>
      <c r="H7161" s="17" t="s">
        <v>1540</v>
      </c>
      <c r="I7161" s="17" t="s">
        <v>1524</v>
      </c>
      <c r="J7161" s="17" t="n">
        <v>1</v>
      </c>
      <c r="K7161" s="15" t="n">
        <v>257.9</v>
      </c>
      <c r="L7161" s="22" t="n">
        <v>0.1</v>
      </c>
      <c r="M7161" s="15" t="n">
        <v>31.95</v>
      </c>
      <c r="N7161" s="15" t="n">
        <f aca="false">J7161*K7161</f>
        <v>257.9</v>
      </c>
      <c r="O7161" s="15" t="n">
        <f aca="false">N7161*L7161</f>
        <v>25.79</v>
      </c>
      <c r="P7161" s="15" t="n">
        <f aca="false">N7161-O7161</f>
        <v>232.11</v>
      </c>
      <c r="Q7161" s="15" t="n">
        <f aca="false">J7161*INDEX(dProdutos!$F$2:$F$47,MATCH(E7161,dProdutos!$A$2:$A$47,0))</f>
        <v>138.23</v>
      </c>
      <c r="R7161" s="15" t="n">
        <f aca="false">IF(I7161="Cancelado",0,P7161-Q7161)</f>
        <v>93.88</v>
      </c>
      <c r="S7161" s="17" t="str">
        <f aca="false">INDEX(dProdutos!$D$2:$D$47,MATCH(E7161,dProdutos!$A$2:$A$47,0))</f>
        <v>Casa</v>
      </c>
    </row>
    <row r="7162" customFormat="false" ht="15" hidden="false" customHeight="false" outlineLevel="0" collapsed="false">
      <c r="A7162" s="17" t="s">
        <v>5894</v>
      </c>
      <c r="B7162" s="17" t="n">
        <v>1</v>
      </c>
      <c r="C7162" s="21" t="n">
        <v>46136</v>
      </c>
      <c r="D7162" s="17" t="s">
        <v>912</v>
      </c>
      <c r="E7162" s="17" t="s">
        <v>77</v>
      </c>
      <c r="F7162" s="17" t="s">
        <v>1501</v>
      </c>
      <c r="G7162" s="17" t="s">
        <v>59</v>
      </c>
      <c r="H7162" s="17" t="s">
        <v>1537</v>
      </c>
      <c r="I7162" s="17" t="s">
        <v>1524</v>
      </c>
      <c r="J7162" s="17" t="n">
        <v>2</v>
      </c>
      <c r="K7162" s="15" t="n">
        <v>198.9</v>
      </c>
      <c r="L7162" s="22" t="n">
        <v>0</v>
      </c>
      <c r="M7162" s="15" t="n">
        <v>21.78</v>
      </c>
      <c r="N7162" s="15" t="n">
        <f aca="false">J7162*K7162</f>
        <v>397.8</v>
      </c>
      <c r="O7162" s="15" t="n">
        <f aca="false">N7162*L7162</f>
        <v>0</v>
      </c>
      <c r="P7162" s="15" t="n">
        <f aca="false">N7162-O7162</f>
        <v>397.8</v>
      </c>
      <c r="Q7162" s="15" t="n">
        <f aca="false">J7162*INDEX(dProdutos!$F$2:$F$47,MATCH(E7162,dProdutos!$A$2:$A$47,0))</f>
        <v>215.76</v>
      </c>
      <c r="R7162" s="15" t="n">
        <f aca="false">IF(I7162="Cancelado",0,P7162-Q7162)</f>
        <v>182.04</v>
      </c>
      <c r="S7162" s="17" t="str">
        <f aca="false">INDEX(dProdutos!$D$2:$D$47,MATCH(E7162,dProdutos!$A$2:$A$47,0))</f>
        <v>Moda Feminina</v>
      </c>
    </row>
    <row r="7163" customFormat="false" ht="15" hidden="false" customHeight="false" outlineLevel="0" collapsed="false">
      <c r="A7163" s="17" t="s">
        <v>5895</v>
      </c>
      <c r="B7163" s="17" t="n">
        <v>1</v>
      </c>
      <c r="C7163" s="21" t="n">
        <v>46136</v>
      </c>
      <c r="D7163" s="17" t="s">
        <v>252</v>
      </c>
      <c r="E7163" s="17" t="s">
        <v>85</v>
      </c>
      <c r="F7163" s="17" t="s">
        <v>1490</v>
      </c>
      <c r="G7163" s="17" t="s">
        <v>62</v>
      </c>
      <c r="H7163" s="17" t="s">
        <v>1537</v>
      </c>
      <c r="I7163" s="17" t="s">
        <v>1524</v>
      </c>
      <c r="J7163" s="17" t="n">
        <v>1</v>
      </c>
      <c r="K7163" s="15" t="n">
        <v>165.9</v>
      </c>
      <c r="L7163" s="22" t="n">
        <v>0</v>
      </c>
      <c r="M7163" s="15" t="n">
        <v>15.69</v>
      </c>
      <c r="N7163" s="15" t="n">
        <f aca="false">J7163*K7163</f>
        <v>165.9</v>
      </c>
      <c r="O7163" s="15" t="n">
        <f aca="false">N7163*L7163</f>
        <v>0</v>
      </c>
      <c r="P7163" s="15" t="n">
        <f aca="false">N7163-O7163</f>
        <v>165.9</v>
      </c>
      <c r="Q7163" s="15" t="n">
        <f aca="false">J7163*INDEX(dProdutos!$F$2:$F$47,MATCH(E7163,dProdutos!$A$2:$A$47,0))</f>
        <v>91.55</v>
      </c>
      <c r="R7163" s="15" t="n">
        <f aca="false">IF(I7163="Cancelado",0,P7163-Q7163)</f>
        <v>74.35</v>
      </c>
      <c r="S7163" s="17" t="str">
        <f aca="false">INDEX(dProdutos!$D$2:$D$47,MATCH(E7163,dProdutos!$A$2:$A$47,0))</f>
        <v>Moda Feminina</v>
      </c>
    </row>
    <row r="7164" customFormat="false" ht="15" hidden="false" customHeight="false" outlineLevel="0" collapsed="false">
      <c r="A7164" s="17" t="s">
        <v>5896</v>
      </c>
      <c r="B7164" s="17" t="n">
        <v>1</v>
      </c>
      <c r="C7164" s="21" t="n">
        <v>46136</v>
      </c>
      <c r="D7164" s="17" t="s">
        <v>482</v>
      </c>
      <c r="E7164" s="17" t="s">
        <v>138</v>
      </c>
      <c r="F7164" s="17" t="s">
        <v>1499</v>
      </c>
      <c r="G7164" s="17" t="s">
        <v>61</v>
      </c>
      <c r="H7164" s="17" t="s">
        <v>1537</v>
      </c>
      <c r="I7164" s="17" t="s">
        <v>1541</v>
      </c>
      <c r="J7164" s="17" t="n">
        <v>1</v>
      </c>
      <c r="K7164" s="15" t="n">
        <v>231.9</v>
      </c>
      <c r="L7164" s="22" t="n">
        <v>0.05</v>
      </c>
      <c r="M7164" s="15" t="n">
        <v>24.83</v>
      </c>
      <c r="N7164" s="15" t="n">
        <f aca="false">J7164*K7164</f>
        <v>231.9</v>
      </c>
      <c r="O7164" s="15" t="n">
        <f aca="false">N7164*L7164</f>
        <v>11.595</v>
      </c>
      <c r="P7164" s="15" t="n">
        <f aca="false">N7164-O7164</f>
        <v>220.305</v>
      </c>
      <c r="Q7164" s="15" t="n">
        <f aca="false">J7164*INDEX(dProdutos!$F$2:$F$47,MATCH(E7164,dProdutos!$A$2:$A$47,0))</f>
        <v>132.21</v>
      </c>
      <c r="R7164" s="15" t="n">
        <f aca="false">IF(I7164="Cancelado",0,P7164-Q7164)</f>
        <v>88.095</v>
      </c>
      <c r="S7164" s="17" t="str">
        <f aca="false">INDEX(dProdutos!$D$2:$D$47,MATCH(E7164,dProdutos!$A$2:$A$47,0))</f>
        <v>Calçados</v>
      </c>
    </row>
    <row r="7165" customFormat="false" ht="15" hidden="false" customHeight="false" outlineLevel="0" collapsed="false">
      <c r="A7165" s="17" t="s">
        <v>5896</v>
      </c>
      <c r="B7165" s="17" t="n">
        <v>2</v>
      </c>
      <c r="C7165" s="21" t="n">
        <v>46136</v>
      </c>
      <c r="D7165" s="17" t="s">
        <v>482</v>
      </c>
      <c r="E7165" s="17" t="s">
        <v>156</v>
      </c>
      <c r="F7165" s="17" t="s">
        <v>1499</v>
      </c>
      <c r="G7165" s="17" t="s">
        <v>61</v>
      </c>
      <c r="H7165" s="17" t="s">
        <v>1537</v>
      </c>
      <c r="I7165" s="17" t="s">
        <v>1541</v>
      </c>
      <c r="J7165" s="17" t="n">
        <v>1</v>
      </c>
      <c r="K7165" s="15" t="n">
        <v>192.9</v>
      </c>
      <c r="L7165" s="22" t="n">
        <v>0</v>
      </c>
      <c r="M7165" s="15" t="n">
        <v>0</v>
      </c>
      <c r="N7165" s="15" t="n">
        <f aca="false">J7165*K7165</f>
        <v>192.9</v>
      </c>
      <c r="O7165" s="15" t="n">
        <f aca="false">N7165*L7165</f>
        <v>0</v>
      </c>
      <c r="P7165" s="15" t="n">
        <f aca="false">N7165-O7165</f>
        <v>192.9</v>
      </c>
      <c r="Q7165" s="15" t="n">
        <f aca="false">J7165*INDEX(dProdutos!$F$2:$F$47,MATCH(E7165,dProdutos!$A$2:$A$47,0))</f>
        <v>80.38</v>
      </c>
      <c r="R7165" s="15" t="n">
        <f aca="false">IF(I7165="Cancelado",0,P7165-Q7165)</f>
        <v>112.52</v>
      </c>
      <c r="S7165" s="17" t="str">
        <f aca="false">INDEX(dProdutos!$D$2:$D$47,MATCH(E7165,dProdutos!$A$2:$A$47,0))</f>
        <v>Acessórios</v>
      </c>
    </row>
    <row r="7166" customFormat="false" ht="15" hidden="false" customHeight="false" outlineLevel="0" collapsed="false">
      <c r="A7166" s="17" t="s">
        <v>5896</v>
      </c>
      <c r="B7166" s="17" t="n">
        <v>3</v>
      </c>
      <c r="C7166" s="21" t="n">
        <v>46136</v>
      </c>
      <c r="D7166" s="17" t="s">
        <v>482</v>
      </c>
      <c r="E7166" s="17" t="s">
        <v>150</v>
      </c>
      <c r="F7166" s="17" t="s">
        <v>1499</v>
      </c>
      <c r="G7166" s="17" t="s">
        <v>61</v>
      </c>
      <c r="H7166" s="17" t="s">
        <v>1537</v>
      </c>
      <c r="I7166" s="17" t="s">
        <v>1541</v>
      </c>
      <c r="J7166" s="17" t="n">
        <v>1</v>
      </c>
      <c r="K7166" s="15" t="n">
        <v>71.9</v>
      </c>
      <c r="L7166" s="22" t="n">
        <v>0.1</v>
      </c>
      <c r="M7166" s="15" t="n">
        <v>0</v>
      </c>
      <c r="N7166" s="15" t="n">
        <f aca="false">J7166*K7166</f>
        <v>71.9</v>
      </c>
      <c r="O7166" s="15" t="n">
        <f aca="false">N7166*L7166</f>
        <v>7.19</v>
      </c>
      <c r="P7166" s="15" t="n">
        <f aca="false">N7166-O7166</f>
        <v>64.71</v>
      </c>
      <c r="Q7166" s="15" t="n">
        <f aca="false">J7166*INDEX(dProdutos!$F$2:$F$47,MATCH(E7166,dProdutos!$A$2:$A$47,0))</f>
        <v>27.38</v>
      </c>
      <c r="R7166" s="15" t="n">
        <f aca="false">IF(I7166="Cancelado",0,P7166-Q7166)</f>
        <v>37.33</v>
      </c>
      <c r="S7166" s="17" t="str">
        <f aca="false">INDEX(dProdutos!$D$2:$D$47,MATCH(E7166,dProdutos!$A$2:$A$47,0))</f>
        <v>Acessórios</v>
      </c>
    </row>
    <row r="7167" customFormat="false" ht="15" hidden="false" customHeight="false" outlineLevel="0" collapsed="false">
      <c r="A7167" s="17" t="s">
        <v>5896</v>
      </c>
      <c r="B7167" s="17" t="n">
        <v>4</v>
      </c>
      <c r="C7167" s="21" t="n">
        <v>46136</v>
      </c>
      <c r="D7167" s="17" t="s">
        <v>482</v>
      </c>
      <c r="E7167" s="17" t="s">
        <v>144</v>
      </c>
      <c r="F7167" s="17" t="s">
        <v>1499</v>
      </c>
      <c r="G7167" s="17" t="s">
        <v>61</v>
      </c>
      <c r="H7167" s="17" t="s">
        <v>1537</v>
      </c>
      <c r="I7167" s="17" t="s">
        <v>1541</v>
      </c>
      <c r="J7167" s="17" t="n">
        <v>1</v>
      </c>
      <c r="K7167" s="15" t="n">
        <v>260.9</v>
      </c>
      <c r="L7167" s="22" t="n">
        <v>0</v>
      </c>
      <c r="M7167" s="15" t="n">
        <v>0</v>
      </c>
      <c r="N7167" s="15" t="n">
        <f aca="false">J7167*K7167</f>
        <v>260.9</v>
      </c>
      <c r="O7167" s="15" t="n">
        <f aca="false">N7167*L7167</f>
        <v>0</v>
      </c>
      <c r="P7167" s="15" t="n">
        <f aca="false">N7167-O7167</f>
        <v>260.9</v>
      </c>
      <c r="Q7167" s="15" t="n">
        <f aca="false">J7167*INDEX(dProdutos!$F$2:$F$47,MATCH(E7167,dProdutos!$A$2:$A$47,0))</f>
        <v>99.86</v>
      </c>
      <c r="R7167" s="15" t="n">
        <f aca="false">IF(I7167="Cancelado",0,P7167-Q7167)</f>
        <v>161.04</v>
      </c>
      <c r="S7167" s="17" t="str">
        <f aca="false">INDEX(dProdutos!$D$2:$D$47,MATCH(E7167,dProdutos!$A$2:$A$47,0))</f>
        <v>Acessórios</v>
      </c>
    </row>
    <row r="7168" customFormat="false" ht="15" hidden="false" customHeight="false" outlineLevel="0" collapsed="false">
      <c r="A7168" s="17" t="s">
        <v>5897</v>
      </c>
      <c r="B7168" s="17" t="n">
        <v>1</v>
      </c>
      <c r="C7168" s="21" t="n">
        <v>46136</v>
      </c>
      <c r="D7168" s="17" t="s">
        <v>514</v>
      </c>
      <c r="E7168" s="17" t="s">
        <v>102</v>
      </c>
      <c r="F7168" s="17" t="s">
        <v>1495</v>
      </c>
      <c r="G7168" s="17" t="s">
        <v>59</v>
      </c>
      <c r="H7168" s="17" t="s">
        <v>1540</v>
      </c>
      <c r="I7168" s="17" t="s">
        <v>1524</v>
      </c>
      <c r="J7168" s="17" t="n">
        <v>1</v>
      </c>
      <c r="K7168" s="15" t="n">
        <v>65.9</v>
      </c>
      <c r="L7168" s="22" t="n">
        <v>0.2</v>
      </c>
      <c r="M7168" s="15" t="n">
        <v>0</v>
      </c>
      <c r="N7168" s="15" t="n">
        <f aca="false">J7168*K7168</f>
        <v>65.9</v>
      </c>
      <c r="O7168" s="15" t="n">
        <f aca="false">N7168*L7168</f>
        <v>13.18</v>
      </c>
      <c r="P7168" s="15" t="n">
        <f aca="false">N7168-O7168</f>
        <v>52.72</v>
      </c>
      <c r="Q7168" s="15" t="n">
        <f aca="false">J7168*INDEX(dProdutos!$F$2:$F$47,MATCH(E7168,dProdutos!$A$2:$A$47,0))</f>
        <v>29.68</v>
      </c>
      <c r="R7168" s="15" t="n">
        <f aca="false">IF(I7168="Cancelado",0,P7168-Q7168)</f>
        <v>23.04</v>
      </c>
      <c r="S7168" s="17" t="str">
        <f aca="false">INDEX(dProdutos!$D$2:$D$47,MATCH(E7168,dProdutos!$A$2:$A$47,0))</f>
        <v>Moda Masculina</v>
      </c>
    </row>
    <row r="7169" customFormat="false" ht="15" hidden="false" customHeight="false" outlineLevel="0" collapsed="false">
      <c r="A7169" s="17" t="s">
        <v>5897</v>
      </c>
      <c r="B7169" s="17" t="n">
        <v>2</v>
      </c>
      <c r="C7169" s="21" t="n">
        <v>46136</v>
      </c>
      <c r="D7169" s="17" t="s">
        <v>514</v>
      </c>
      <c r="E7169" s="17" t="s">
        <v>114</v>
      </c>
      <c r="F7169" s="17" t="s">
        <v>1495</v>
      </c>
      <c r="G7169" s="17" t="s">
        <v>59</v>
      </c>
      <c r="H7169" s="17" t="s">
        <v>1540</v>
      </c>
      <c r="I7169" s="17" t="s">
        <v>1524</v>
      </c>
      <c r="J7169" s="17" t="n">
        <v>1</v>
      </c>
      <c r="K7169" s="15" t="n">
        <v>202.9</v>
      </c>
      <c r="L7169" s="22" t="n">
        <v>0</v>
      </c>
      <c r="M7169" s="15" t="n">
        <v>0</v>
      </c>
      <c r="N7169" s="15" t="n">
        <f aca="false">J7169*K7169</f>
        <v>202.9</v>
      </c>
      <c r="O7169" s="15" t="n">
        <f aca="false">N7169*L7169</f>
        <v>0</v>
      </c>
      <c r="P7169" s="15" t="n">
        <f aca="false">N7169-O7169</f>
        <v>202.9</v>
      </c>
      <c r="Q7169" s="15" t="n">
        <f aca="false">J7169*INDEX(dProdutos!$F$2:$F$47,MATCH(E7169,dProdutos!$A$2:$A$47,0))</f>
        <v>110.39</v>
      </c>
      <c r="R7169" s="15" t="n">
        <f aca="false">IF(I7169="Cancelado",0,P7169-Q7169)</f>
        <v>92.51</v>
      </c>
      <c r="S7169" s="17" t="str">
        <f aca="false">INDEX(dProdutos!$D$2:$D$47,MATCH(E7169,dProdutos!$A$2:$A$47,0))</f>
        <v>Moda Masculina</v>
      </c>
    </row>
    <row r="7170" customFormat="false" ht="15" hidden="false" customHeight="false" outlineLevel="0" collapsed="false">
      <c r="A7170" s="17" t="s">
        <v>5897</v>
      </c>
      <c r="B7170" s="17" t="n">
        <v>3</v>
      </c>
      <c r="C7170" s="21" t="n">
        <v>46136</v>
      </c>
      <c r="D7170" s="17" t="s">
        <v>514</v>
      </c>
      <c r="E7170" s="17" t="s">
        <v>183</v>
      </c>
      <c r="F7170" s="17" t="s">
        <v>1495</v>
      </c>
      <c r="G7170" s="17" t="s">
        <v>59</v>
      </c>
      <c r="H7170" s="17" t="s">
        <v>1540</v>
      </c>
      <c r="I7170" s="17" t="s">
        <v>1524</v>
      </c>
      <c r="J7170" s="17" t="n">
        <v>1</v>
      </c>
      <c r="K7170" s="15" t="n">
        <v>121.9</v>
      </c>
      <c r="L7170" s="22" t="n">
        <v>0</v>
      </c>
      <c r="M7170" s="15" t="n">
        <v>0</v>
      </c>
      <c r="N7170" s="15" t="n">
        <f aca="false">J7170*K7170</f>
        <v>121.9</v>
      </c>
      <c r="O7170" s="15" t="n">
        <f aca="false">N7170*L7170</f>
        <v>0</v>
      </c>
      <c r="P7170" s="15" t="n">
        <f aca="false">N7170-O7170</f>
        <v>121.9</v>
      </c>
      <c r="Q7170" s="15" t="n">
        <f aca="false">J7170*INDEX(dProdutos!$F$2:$F$47,MATCH(E7170,dProdutos!$A$2:$A$47,0))</f>
        <v>52.76</v>
      </c>
      <c r="R7170" s="15" t="n">
        <f aca="false">IF(I7170="Cancelado",0,P7170-Q7170)</f>
        <v>69.14</v>
      </c>
      <c r="S7170" s="17" t="str">
        <f aca="false">INDEX(dProdutos!$D$2:$D$47,MATCH(E7170,dProdutos!$A$2:$A$47,0))</f>
        <v>Eletrônicos</v>
      </c>
    </row>
    <row r="7171" customFormat="false" ht="15" hidden="false" customHeight="false" outlineLevel="0" collapsed="false">
      <c r="A7171" s="17" t="s">
        <v>5898</v>
      </c>
      <c r="B7171" s="17" t="n">
        <v>1</v>
      </c>
      <c r="C7171" s="21" t="n">
        <v>46136</v>
      </c>
      <c r="D7171" s="17" t="s">
        <v>885</v>
      </c>
      <c r="E7171" s="17" t="s">
        <v>150</v>
      </c>
      <c r="F7171" s="17" t="s">
        <v>1493</v>
      </c>
      <c r="G7171" s="17" t="s">
        <v>64</v>
      </c>
      <c r="H7171" s="17" t="s">
        <v>1523</v>
      </c>
      <c r="I7171" s="17" t="s">
        <v>1524</v>
      </c>
      <c r="J7171" s="17" t="n">
        <v>1</v>
      </c>
      <c r="K7171" s="15" t="n">
        <v>71.9</v>
      </c>
      <c r="L7171" s="22" t="n">
        <v>0</v>
      </c>
      <c r="M7171" s="15" t="n">
        <v>11.21</v>
      </c>
      <c r="N7171" s="15" t="n">
        <f aca="false">J7171*K7171</f>
        <v>71.9</v>
      </c>
      <c r="O7171" s="15" t="n">
        <f aca="false">N7171*L7171</f>
        <v>0</v>
      </c>
      <c r="P7171" s="15" t="n">
        <f aca="false">N7171-O7171</f>
        <v>71.9</v>
      </c>
      <c r="Q7171" s="15" t="n">
        <f aca="false">J7171*INDEX(dProdutos!$F$2:$F$47,MATCH(E7171,dProdutos!$A$2:$A$47,0))</f>
        <v>27.38</v>
      </c>
      <c r="R7171" s="15" t="n">
        <f aca="false">IF(I7171="Cancelado",0,P7171-Q7171)</f>
        <v>44.52</v>
      </c>
      <c r="S7171" s="17" t="str">
        <f aca="false">INDEX(dProdutos!$D$2:$D$47,MATCH(E7171,dProdutos!$A$2:$A$47,0))</f>
        <v>Acessórios</v>
      </c>
    </row>
    <row r="7172" customFormat="false" ht="15" hidden="false" customHeight="false" outlineLevel="0" collapsed="false">
      <c r="A7172" s="17" t="s">
        <v>5898</v>
      </c>
      <c r="B7172" s="17" t="n">
        <v>2</v>
      </c>
      <c r="C7172" s="21" t="n">
        <v>46136</v>
      </c>
      <c r="D7172" s="17" t="s">
        <v>885</v>
      </c>
      <c r="E7172" s="17" t="s">
        <v>144</v>
      </c>
      <c r="F7172" s="17" t="s">
        <v>1493</v>
      </c>
      <c r="G7172" s="17" t="s">
        <v>64</v>
      </c>
      <c r="H7172" s="17" t="s">
        <v>1523</v>
      </c>
      <c r="I7172" s="17" t="s">
        <v>1524</v>
      </c>
      <c r="J7172" s="17" t="n">
        <v>3</v>
      </c>
      <c r="K7172" s="15" t="n">
        <v>260.9</v>
      </c>
      <c r="L7172" s="22" t="n">
        <v>0.1</v>
      </c>
      <c r="M7172" s="15" t="n">
        <v>0</v>
      </c>
      <c r="N7172" s="15" t="n">
        <f aca="false">J7172*K7172</f>
        <v>782.7</v>
      </c>
      <c r="O7172" s="15" t="n">
        <f aca="false">N7172*L7172</f>
        <v>78.27</v>
      </c>
      <c r="P7172" s="15" t="n">
        <f aca="false">N7172-O7172</f>
        <v>704.43</v>
      </c>
      <c r="Q7172" s="15" t="n">
        <f aca="false">J7172*INDEX(dProdutos!$F$2:$F$47,MATCH(E7172,dProdutos!$A$2:$A$47,0))</f>
        <v>299.58</v>
      </c>
      <c r="R7172" s="15" t="n">
        <f aca="false">IF(I7172="Cancelado",0,P7172-Q7172)</f>
        <v>404.85</v>
      </c>
      <c r="S7172" s="17" t="str">
        <f aca="false">INDEX(dProdutos!$D$2:$D$47,MATCH(E7172,dProdutos!$A$2:$A$47,0))</f>
        <v>Acessórios</v>
      </c>
    </row>
    <row r="7173" customFormat="false" ht="15" hidden="false" customHeight="false" outlineLevel="0" collapsed="false">
      <c r="A7173" s="17" t="s">
        <v>5898</v>
      </c>
      <c r="B7173" s="17" t="n">
        <v>3</v>
      </c>
      <c r="C7173" s="21" t="n">
        <v>46136</v>
      </c>
      <c r="D7173" s="17" t="s">
        <v>885</v>
      </c>
      <c r="E7173" s="17" t="s">
        <v>102</v>
      </c>
      <c r="F7173" s="17" t="s">
        <v>1493</v>
      </c>
      <c r="G7173" s="17" t="s">
        <v>64</v>
      </c>
      <c r="H7173" s="17" t="s">
        <v>1523</v>
      </c>
      <c r="I7173" s="17" t="s">
        <v>1524</v>
      </c>
      <c r="J7173" s="17" t="n">
        <v>1</v>
      </c>
      <c r="K7173" s="15" t="n">
        <v>65.9</v>
      </c>
      <c r="L7173" s="22" t="n">
        <v>0.05</v>
      </c>
      <c r="M7173" s="15" t="n">
        <v>0</v>
      </c>
      <c r="N7173" s="15" t="n">
        <f aca="false">J7173*K7173</f>
        <v>65.9</v>
      </c>
      <c r="O7173" s="15" t="n">
        <f aca="false">N7173*L7173</f>
        <v>3.295</v>
      </c>
      <c r="P7173" s="15" t="n">
        <f aca="false">N7173-O7173</f>
        <v>62.605</v>
      </c>
      <c r="Q7173" s="15" t="n">
        <f aca="false">J7173*INDEX(dProdutos!$F$2:$F$47,MATCH(E7173,dProdutos!$A$2:$A$47,0))</f>
        <v>29.68</v>
      </c>
      <c r="R7173" s="15" t="n">
        <f aca="false">IF(I7173="Cancelado",0,P7173-Q7173)</f>
        <v>32.925</v>
      </c>
      <c r="S7173" s="17" t="str">
        <f aca="false">INDEX(dProdutos!$D$2:$D$47,MATCH(E7173,dProdutos!$A$2:$A$47,0))</f>
        <v>Moda Masculina</v>
      </c>
    </row>
    <row r="7174" customFormat="false" ht="15" hidden="false" customHeight="false" outlineLevel="0" collapsed="false">
      <c r="A7174" s="17" t="s">
        <v>5899</v>
      </c>
      <c r="B7174" s="17" t="n">
        <v>1</v>
      </c>
      <c r="C7174" s="21" t="n">
        <v>46136</v>
      </c>
      <c r="D7174" s="17" t="s">
        <v>1265</v>
      </c>
      <c r="E7174" s="17" t="s">
        <v>135</v>
      </c>
      <c r="F7174" s="17" t="s">
        <v>1487</v>
      </c>
      <c r="G7174" s="17" t="s">
        <v>62</v>
      </c>
      <c r="H7174" s="17" t="s">
        <v>1540</v>
      </c>
      <c r="I7174" s="17" t="s">
        <v>1524</v>
      </c>
      <c r="J7174" s="17" t="n">
        <v>3</v>
      </c>
      <c r="K7174" s="15" t="n">
        <v>200.9</v>
      </c>
      <c r="L7174" s="22" t="n">
        <v>0</v>
      </c>
      <c r="M7174" s="15" t="n">
        <v>16.27</v>
      </c>
      <c r="N7174" s="15" t="n">
        <f aca="false">J7174*K7174</f>
        <v>602.7</v>
      </c>
      <c r="O7174" s="15" t="n">
        <f aca="false">N7174*L7174</f>
        <v>0</v>
      </c>
      <c r="P7174" s="15" t="n">
        <f aca="false">N7174-O7174</f>
        <v>602.7</v>
      </c>
      <c r="Q7174" s="15" t="n">
        <f aca="false">J7174*INDEX(dProdutos!$F$2:$F$47,MATCH(E7174,dProdutos!$A$2:$A$47,0))</f>
        <v>242.19</v>
      </c>
      <c r="R7174" s="15" t="n">
        <f aca="false">IF(I7174="Cancelado",0,P7174-Q7174)</f>
        <v>360.51</v>
      </c>
      <c r="S7174" s="17" t="str">
        <f aca="false">INDEX(dProdutos!$D$2:$D$47,MATCH(E7174,dProdutos!$A$2:$A$47,0))</f>
        <v>Calçados</v>
      </c>
    </row>
    <row r="7175" customFormat="false" ht="15" hidden="false" customHeight="false" outlineLevel="0" collapsed="false">
      <c r="A7175" s="17" t="s">
        <v>5900</v>
      </c>
      <c r="B7175" s="17" t="n">
        <v>1</v>
      </c>
      <c r="C7175" s="21" t="n">
        <v>46136</v>
      </c>
      <c r="D7175" s="17" t="s">
        <v>902</v>
      </c>
      <c r="E7175" s="17" t="s">
        <v>192</v>
      </c>
      <c r="F7175" s="17" t="s">
        <v>1490</v>
      </c>
      <c r="G7175" s="17" t="s">
        <v>60</v>
      </c>
      <c r="H7175" s="17" t="s">
        <v>1523</v>
      </c>
      <c r="I7175" s="17" t="s">
        <v>1524</v>
      </c>
      <c r="J7175" s="17" t="n">
        <v>1</v>
      </c>
      <c r="K7175" s="15" t="n">
        <v>245.9</v>
      </c>
      <c r="L7175" s="22" t="n">
        <v>0.15</v>
      </c>
      <c r="M7175" s="15" t="n">
        <v>0</v>
      </c>
      <c r="N7175" s="15" t="n">
        <f aca="false">J7175*K7175</f>
        <v>245.9</v>
      </c>
      <c r="O7175" s="15" t="n">
        <f aca="false">N7175*L7175</f>
        <v>36.885</v>
      </c>
      <c r="P7175" s="15" t="n">
        <f aca="false">N7175-O7175</f>
        <v>209.015</v>
      </c>
      <c r="Q7175" s="15" t="n">
        <f aca="false">J7175*INDEX(dProdutos!$F$2:$F$47,MATCH(E7175,dProdutos!$A$2:$A$47,0))</f>
        <v>107.78</v>
      </c>
      <c r="R7175" s="15" t="n">
        <f aca="false">IF(I7175="Cancelado",0,P7175-Q7175)</f>
        <v>101.235</v>
      </c>
      <c r="S7175" s="17" t="str">
        <f aca="false">INDEX(dProdutos!$D$2:$D$47,MATCH(E7175,dProdutos!$A$2:$A$47,0))</f>
        <v>Eletrônicos</v>
      </c>
    </row>
    <row r="7176" customFormat="false" ht="15" hidden="false" customHeight="false" outlineLevel="0" collapsed="false">
      <c r="A7176" s="17" t="s">
        <v>5900</v>
      </c>
      <c r="B7176" s="17" t="n">
        <v>2</v>
      </c>
      <c r="C7176" s="21" t="n">
        <v>46136</v>
      </c>
      <c r="D7176" s="17" t="s">
        <v>902</v>
      </c>
      <c r="E7176" s="17" t="s">
        <v>135</v>
      </c>
      <c r="F7176" s="17" t="s">
        <v>1490</v>
      </c>
      <c r="G7176" s="17" t="s">
        <v>60</v>
      </c>
      <c r="H7176" s="17" t="s">
        <v>1523</v>
      </c>
      <c r="I7176" s="17" t="s">
        <v>1524</v>
      </c>
      <c r="J7176" s="17" t="n">
        <v>1</v>
      </c>
      <c r="K7176" s="15" t="n">
        <v>200.9</v>
      </c>
      <c r="L7176" s="22" t="n">
        <v>0</v>
      </c>
      <c r="M7176" s="15" t="n">
        <v>0</v>
      </c>
      <c r="N7176" s="15" t="n">
        <f aca="false">J7176*K7176</f>
        <v>200.9</v>
      </c>
      <c r="O7176" s="15" t="n">
        <f aca="false">N7176*L7176</f>
        <v>0</v>
      </c>
      <c r="P7176" s="15" t="n">
        <f aca="false">N7176-O7176</f>
        <v>200.9</v>
      </c>
      <c r="Q7176" s="15" t="n">
        <f aca="false">J7176*INDEX(dProdutos!$F$2:$F$47,MATCH(E7176,dProdutos!$A$2:$A$47,0))</f>
        <v>80.73</v>
      </c>
      <c r="R7176" s="15" t="n">
        <f aca="false">IF(I7176="Cancelado",0,P7176-Q7176)</f>
        <v>120.17</v>
      </c>
      <c r="S7176" s="17" t="str">
        <f aca="false">INDEX(dProdutos!$D$2:$D$47,MATCH(E7176,dProdutos!$A$2:$A$47,0))</f>
        <v>Calçados</v>
      </c>
    </row>
    <row r="7177" customFormat="false" ht="15" hidden="false" customHeight="false" outlineLevel="0" collapsed="false">
      <c r="A7177" s="17" t="s">
        <v>5901</v>
      </c>
      <c r="B7177" s="17" t="n">
        <v>1</v>
      </c>
      <c r="C7177" s="21" t="n">
        <v>46136</v>
      </c>
      <c r="D7177" s="17" t="s">
        <v>1322</v>
      </c>
      <c r="E7177" s="17" t="s">
        <v>201</v>
      </c>
      <c r="F7177" s="17" t="s">
        <v>1497</v>
      </c>
      <c r="G7177" s="17" t="s">
        <v>60</v>
      </c>
      <c r="H7177" s="17" t="s">
        <v>1523</v>
      </c>
      <c r="I7177" s="17" t="s">
        <v>1524</v>
      </c>
      <c r="J7177" s="17" t="n">
        <v>1</v>
      </c>
      <c r="K7177" s="15" t="n">
        <v>236.9</v>
      </c>
      <c r="L7177" s="22" t="n">
        <v>0.05</v>
      </c>
      <c r="M7177" s="15" t="n">
        <v>0</v>
      </c>
      <c r="N7177" s="15" t="n">
        <f aca="false">J7177*K7177</f>
        <v>236.9</v>
      </c>
      <c r="O7177" s="15" t="n">
        <f aca="false">N7177*L7177</f>
        <v>11.845</v>
      </c>
      <c r="P7177" s="15" t="n">
        <f aca="false">N7177-O7177</f>
        <v>225.055</v>
      </c>
      <c r="Q7177" s="15" t="n">
        <f aca="false">J7177*INDEX(dProdutos!$F$2:$F$47,MATCH(E7177,dProdutos!$A$2:$A$47,0))</f>
        <v>96.23</v>
      </c>
      <c r="R7177" s="15" t="n">
        <f aca="false">IF(I7177="Cancelado",0,P7177-Q7177)</f>
        <v>128.825</v>
      </c>
      <c r="S7177" s="17" t="str">
        <f aca="false">INDEX(dProdutos!$D$2:$D$47,MATCH(E7177,dProdutos!$A$2:$A$47,0))</f>
        <v>Beleza</v>
      </c>
    </row>
    <row r="7178" customFormat="false" ht="15" hidden="false" customHeight="false" outlineLevel="0" collapsed="false">
      <c r="A7178" s="17" t="s">
        <v>5902</v>
      </c>
      <c r="B7178" s="17" t="n">
        <v>1</v>
      </c>
      <c r="C7178" s="21" t="n">
        <v>46136</v>
      </c>
      <c r="D7178" s="17" t="s">
        <v>629</v>
      </c>
      <c r="E7178" s="17" t="s">
        <v>105</v>
      </c>
      <c r="F7178" s="17" t="s">
        <v>1503</v>
      </c>
      <c r="G7178" s="17" t="s">
        <v>59</v>
      </c>
      <c r="H7178" s="17" t="s">
        <v>1523</v>
      </c>
      <c r="I7178" s="17" t="s">
        <v>1531</v>
      </c>
      <c r="J7178" s="17" t="n">
        <v>1</v>
      </c>
      <c r="K7178" s="15" t="n">
        <v>175.9</v>
      </c>
      <c r="L7178" s="22" t="n">
        <v>0.1</v>
      </c>
      <c r="M7178" s="15" t="n">
        <v>20.14</v>
      </c>
      <c r="N7178" s="15" t="n">
        <f aca="false">J7178*K7178</f>
        <v>175.9</v>
      </c>
      <c r="O7178" s="15" t="n">
        <f aca="false">N7178*L7178</f>
        <v>17.59</v>
      </c>
      <c r="P7178" s="15" t="n">
        <f aca="false">N7178-O7178</f>
        <v>158.31</v>
      </c>
      <c r="Q7178" s="15" t="n">
        <f aca="false">J7178*INDEX(dProdutos!$F$2:$F$47,MATCH(E7178,dProdutos!$A$2:$A$47,0))</f>
        <v>96.59</v>
      </c>
      <c r="R7178" s="15" t="n">
        <f aca="false">IF(I7178="Cancelado",0,P7178-Q7178)</f>
        <v>0</v>
      </c>
      <c r="S7178" s="17" t="str">
        <f aca="false">INDEX(dProdutos!$D$2:$D$47,MATCH(E7178,dProdutos!$A$2:$A$47,0))</f>
        <v>Moda Masculina</v>
      </c>
    </row>
    <row r="7179" customFormat="false" ht="15" hidden="false" customHeight="false" outlineLevel="0" collapsed="false">
      <c r="A7179" s="17" t="s">
        <v>5903</v>
      </c>
      <c r="B7179" s="17" t="n">
        <v>1</v>
      </c>
      <c r="C7179" s="21" t="n">
        <v>46137</v>
      </c>
      <c r="D7179" s="17" t="s">
        <v>318</v>
      </c>
      <c r="E7179" s="17" t="s">
        <v>98</v>
      </c>
      <c r="F7179" s="17" t="s">
        <v>1487</v>
      </c>
      <c r="G7179" s="17" t="s">
        <v>59</v>
      </c>
      <c r="H7179" s="17" t="s">
        <v>1537</v>
      </c>
      <c r="I7179" s="17" t="s">
        <v>1524</v>
      </c>
      <c r="J7179" s="17" t="n">
        <v>1</v>
      </c>
      <c r="K7179" s="15" t="n">
        <v>108.9</v>
      </c>
      <c r="L7179" s="22" t="n">
        <v>0.05</v>
      </c>
      <c r="M7179" s="15" t="n">
        <v>33.44</v>
      </c>
      <c r="N7179" s="15" t="n">
        <f aca="false">J7179*K7179</f>
        <v>108.9</v>
      </c>
      <c r="O7179" s="15" t="n">
        <f aca="false">N7179*L7179</f>
        <v>5.445</v>
      </c>
      <c r="P7179" s="15" t="n">
        <f aca="false">N7179-O7179</f>
        <v>103.455</v>
      </c>
      <c r="Q7179" s="15" t="n">
        <f aca="false">J7179*INDEX(dProdutos!$F$2:$F$47,MATCH(E7179,dProdutos!$A$2:$A$47,0))</f>
        <v>42.52</v>
      </c>
      <c r="R7179" s="15" t="n">
        <f aca="false">IF(I7179="Cancelado",0,P7179-Q7179)</f>
        <v>60.935</v>
      </c>
      <c r="S7179" s="17" t="str">
        <f aca="false">INDEX(dProdutos!$D$2:$D$47,MATCH(E7179,dProdutos!$A$2:$A$47,0))</f>
        <v>Moda Feminina</v>
      </c>
    </row>
    <row r="7180" customFormat="false" ht="15" hidden="false" customHeight="false" outlineLevel="0" collapsed="false">
      <c r="A7180" s="17" t="s">
        <v>5904</v>
      </c>
      <c r="B7180" s="17" t="n">
        <v>1</v>
      </c>
      <c r="C7180" s="21" t="n">
        <v>46137</v>
      </c>
      <c r="D7180" s="17" t="s">
        <v>627</v>
      </c>
      <c r="E7180" s="17" t="s">
        <v>117</v>
      </c>
      <c r="F7180" s="17" t="s">
        <v>1499</v>
      </c>
      <c r="G7180" s="17" t="s">
        <v>60</v>
      </c>
      <c r="H7180" s="17" t="s">
        <v>1523</v>
      </c>
      <c r="I7180" s="17" t="s">
        <v>1524</v>
      </c>
      <c r="J7180" s="17" t="n">
        <v>1</v>
      </c>
      <c r="K7180" s="15" t="n">
        <v>166.9</v>
      </c>
      <c r="L7180" s="22" t="n">
        <v>0.05</v>
      </c>
      <c r="M7180" s="15" t="n">
        <v>0</v>
      </c>
      <c r="N7180" s="15" t="n">
        <f aca="false">J7180*K7180</f>
        <v>166.9</v>
      </c>
      <c r="O7180" s="15" t="n">
        <f aca="false">N7180*L7180</f>
        <v>8.345</v>
      </c>
      <c r="P7180" s="15" t="n">
        <f aca="false">N7180-O7180</f>
        <v>158.555</v>
      </c>
      <c r="Q7180" s="15" t="n">
        <f aca="false">J7180*INDEX(dProdutos!$F$2:$F$47,MATCH(E7180,dProdutos!$A$2:$A$47,0))</f>
        <v>73.23</v>
      </c>
      <c r="R7180" s="15" t="n">
        <f aca="false">IF(I7180="Cancelado",0,P7180-Q7180)</f>
        <v>85.325</v>
      </c>
      <c r="S7180" s="17" t="str">
        <f aca="false">INDEX(dProdutos!$D$2:$D$47,MATCH(E7180,dProdutos!$A$2:$A$47,0))</f>
        <v>Moda Masculina</v>
      </c>
    </row>
    <row r="7181" customFormat="false" ht="15" hidden="false" customHeight="false" outlineLevel="0" collapsed="false">
      <c r="A7181" s="17" t="s">
        <v>5905</v>
      </c>
      <c r="B7181" s="17" t="n">
        <v>1</v>
      </c>
      <c r="C7181" s="21" t="n">
        <v>46137</v>
      </c>
      <c r="D7181" s="17" t="s">
        <v>411</v>
      </c>
      <c r="E7181" s="17" t="s">
        <v>95</v>
      </c>
      <c r="F7181" s="17" t="s">
        <v>1490</v>
      </c>
      <c r="G7181" s="17" t="s">
        <v>59</v>
      </c>
      <c r="H7181" s="17" t="s">
        <v>1537</v>
      </c>
      <c r="I7181" s="17" t="s">
        <v>1524</v>
      </c>
      <c r="J7181" s="17" t="n">
        <v>1</v>
      </c>
      <c r="K7181" s="15" t="n">
        <v>77.9</v>
      </c>
      <c r="L7181" s="22" t="n">
        <v>0</v>
      </c>
      <c r="M7181" s="15" t="n">
        <v>0</v>
      </c>
      <c r="N7181" s="15" t="n">
        <f aca="false">J7181*K7181</f>
        <v>77.9</v>
      </c>
      <c r="O7181" s="15" t="n">
        <f aca="false">N7181*L7181</f>
        <v>0</v>
      </c>
      <c r="P7181" s="15" t="n">
        <f aca="false">N7181-O7181</f>
        <v>77.9</v>
      </c>
      <c r="Q7181" s="15" t="n">
        <f aca="false">J7181*INDEX(dProdutos!$F$2:$F$47,MATCH(E7181,dProdutos!$A$2:$A$47,0))</f>
        <v>36.71</v>
      </c>
      <c r="R7181" s="15" t="n">
        <f aca="false">IF(I7181="Cancelado",0,P7181-Q7181)</f>
        <v>41.19</v>
      </c>
      <c r="S7181" s="17" t="str">
        <f aca="false">INDEX(dProdutos!$D$2:$D$47,MATCH(E7181,dProdutos!$A$2:$A$47,0))</f>
        <v>Moda Feminina</v>
      </c>
    </row>
    <row r="7182" customFormat="false" ht="15" hidden="false" customHeight="false" outlineLevel="0" collapsed="false">
      <c r="A7182" s="17" t="s">
        <v>5905</v>
      </c>
      <c r="B7182" s="17" t="n">
        <v>2</v>
      </c>
      <c r="C7182" s="21" t="n">
        <v>46137</v>
      </c>
      <c r="D7182" s="17" t="s">
        <v>411</v>
      </c>
      <c r="E7182" s="17" t="s">
        <v>192</v>
      </c>
      <c r="F7182" s="17" t="s">
        <v>1490</v>
      </c>
      <c r="G7182" s="17" t="s">
        <v>59</v>
      </c>
      <c r="H7182" s="17" t="s">
        <v>1537</v>
      </c>
      <c r="I7182" s="17" t="s">
        <v>1524</v>
      </c>
      <c r="J7182" s="17" t="n">
        <v>3</v>
      </c>
      <c r="K7182" s="15" t="n">
        <v>245.9</v>
      </c>
      <c r="L7182" s="22" t="n">
        <v>0.05</v>
      </c>
      <c r="M7182" s="15" t="n">
        <v>0</v>
      </c>
      <c r="N7182" s="15" t="n">
        <f aca="false">J7182*K7182</f>
        <v>737.7</v>
      </c>
      <c r="O7182" s="15" t="n">
        <f aca="false">N7182*L7182</f>
        <v>36.885</v>
      </c>
      <c r="P7182" s="15" t="n">
        <f aca="false">N7182-O7182</f>
        <v>700.815</v>
      </c>
      <c r="Q7182" s="15" t="n">
        <f aca="false">J7182*INDEX(dProdutos!$F$2:$F$47,MATCH(E7182,dProdutos!$A$2:$A$47,0))</f>
        <v>323.34</v>
      </c>
      <c r="R7182" s="15" t="n">
        <f aca="false">IF(I7182="Cancelado",0,P7182-Q7182)</f>
        <v>377.475</v>
      </c>
      <c r="S7182" s="17" t="str">
        <f aca="false">INDEX(dProdutos!$D$2:$D$47,MATCH(E7182,dProdutos!$A$2:$A$47,0))</f>
        <v>Eletrônicos</v>
      </c>
    </row>
    <row r="7183" customFormat="false" ht="15" hidden="false" customHeight="false" outlineLevel="0" collapsed="false">
      <c r="A7183" s="17" t="s">
        <v>5906</v>
      </c>
      <c r="B7183" s="17" t="n">
        <v>1</v>
      </c>
      <c r="C7183" s="21" t="n">
        <v>46137</v>
      </c>
      <c r="D7183" s="17" t="s">
        <v>283</v>
      </c>
      <c r="E7183" s="17" t="s">
        <v>165</v>
      </c>
      <c r="F7183" s="17" t="s">
        <v>1497</v>
      </c>
      <c r="G7183" s="17" t="s">
        <v>59</v>
      </c>
      <c r="H7183" s="17" t="s">
        <v>1540</v>
      </c>
      <c r="I7183" s="17" t="s">
        <v>1524</v>
      </c>
      <c r="J7183" s="17" t="n">
        <v>1</v>
      </c>
      <c r="K7183" s="15" t="n">
        <v>231.9</v>
      </c>
      <c r="L7183" s="22" t="n">
        <v>0.1</v>
      </c>
      <c r="M7183" s="15" t="n">
        <v>16.42</v>
      </c>
      <c r="N7183" s="15" t="n">
        <f aca="false">J7183*K7183</f>
        <v>231.9</v>
      </c>
      <c r="O7183" s="15" t="n">
        <f aca="false">N7183*L7183</f>
        <v>23.19</v>
      </c>
      <c r="P7183" s="15" t="n">
        <f aca="false">N7183-O7183</f>
        <v>208.71</v>
      </c>
      <c r="Q7183" s="15" t="n">
        <f aca="false">J7183*INDEX(dProdutos!$F$2:$F$47,MATCH(E7183,dProdutos!$A$2:$A$47,0))</f>
        <v>140.83</v>
      </c>
      <c r="R7183" s="15" t="n">
        <f aca="false">IF(I7183="Cancelado",0,P7183-Q7183)</f>
        <v>67.88</v>
      </c>
      <c r="S7183" s="17" t="str">
        <f aca="false">INDEX(dProdutos!$D$2:$D$47,MATCH(E7183,dProdutos!$A$2:$A$47,0))</f>
        <v>Casa</v>
      </c>
    </row>
    <row r="7184" customFormat="false" ht="15" hidden="false" customHeight="false" outlineLevel="0" collapsed="false">
      <c r="A7184" s="17" t="s">
        <v>5907</v>
      </c>
      <c r="B7184" s="17" t="n">
        <v>1</v>
      </c>
      <c r="C7184" s="21" t="n">
        <v>46137</v>
      </c>
      <c r="D7184" s="17" t="s">
        <v>726</v>
      </c>
      <c r="E7184" s="17" t="s">
        <v>159</v>
      </c>
      <c r="F7184" s="17" t="s">
        <v>1493</v>
      </c>
      <c r="G7184" s="17" t="s">
        <v>61</v>
      </c>
      <c r="H7184" s="17" t="s">
        <v>1537</v>
      </c>
      <c r="I7184" s="17" t="s">
        <v>1524</v>
      </c>
      <c r="J7184" s="17" t="n">
        <v>1</v>
      </c>
      <c r="K7184" s="15" t="n">
        <v>276.9</v>
      </c>
      <c r="L7184" s="22" t="n">
        <v>0.15</v>
      </c>
      <c r="M7184" s="15" t="n">
        <v>17.99</v>
      </c>
      <c r="N7184" s="15" t="n">
        <f aca="false">J7184*K7184</f>
        <v>276.9</v>
      </c>
      <c r="O7184" s="15" t="n">
        <f aca="false">N7184*L7184</f>
        <v>41.535</v>
      </c>
      <c r="P7184" s="15" t="n">
        <f aca="false">N7184-O7184</f>
        <v>235.365</v>
      </c>
      <c r="Q7184" s="15" t="n">
        <f aca="false">J7184*INDEX(dProdutos!$F$2:$F$47,MATCH(E7184,dProdutos!$A$2:$A$47,0))</f>
        <v>145.03</v>
      </c>
      <c r="R7184" s="15" t="n">
        <f aca="false">IF(I7184="Cancelado",0,P7184-Q7184)</f>
        <v>90.335</v>
      </c>
      <c r="S7184" s="17" t="str">
        <f aca="false">INDEX(dProdutos!$D$2:$D$47,MATCH(E7184,dProdutos!$A$2:$A$47,0))</f>
        <v>Acessórios</v>
      </c>
    </row>
    <row r="7185" customFormat="false" ht="15" hidden="false" customHeight="false" outlineLevel="0" collapsed="false">
      <c r="A7185" s="17" t="s">
        <v>5907</v>
      </c>
      <c r="B7185" s="17" t="n">
        <v>2</v>
      </c>
      <c r="C7185" s="21" t="n">
        <v>46137</v>
      </c>
      <c r="D7185" s="17" t="s">
        <v>726</v>
      </c>
      <c r="E7185" s="17" t="s">
        <v>98</v>
      </c>
      <c r="F7185" s="17" t="s">
        <v>1493</v>
      </c>
      <c r="G7185" s="17" t="s">
        <v>61</v>
      </c>
      <c r="H7185" s="17" t="s">
        <v>1537</v>
      </c>
      <c r="I7185" s="17" t="s">
        <v>1524</v>
      </c>
      <c r="J7185" s="17" t="n">
        <v>2</v>
      </c>
      <c r="K7185" s="15" t="n">
        <v>108.9</v>
      </c>
      <c r="L7185" s="22" t="n">
        <v>0</v>
      </c>
      <c r="M7185" s="15" t="n">
        <v>0</v>
      </c>
      <c r="N7185" s="15" t="n">
        <f aca="false">J7185*K7185</f>
        <v>217.8</v>
      </c>
      <c r="O7185" s="15" t="n">
        <f aca="false">N7185*L7185</f>
        <v>0</v>
      </c>
      <c r="P7185" s="15" t="n">
        <f aca="false">N7185-O7185</f>
        <v>217.8</v>
      </c>
      <c r="Q7185" s="15" t="n">
        <f aca="false">J7185*INDEX(dProdutos!$F$2:$F$47,MATCH(E7185,dProdutos!$A$2:$A$47,0))</f>
        <v>85.04</v>
      </c>
      <c r="R7185" s="15" t="n">
        <f aca="false">IF(I7185="Cancelado",0,P7185-Q7185)</f>
        <v>132.76</v>
      </c>
      <c r="S7185" s="17" t="str">
        <f aca="false">INDEX(dProdutos!$D$2:$D$47,MATCH(E7185,dProdutos!$A$2:$A$47,0))</f>
        <v>Moda Feminina</v>
      </c>
    </row>
    <row r="7186" customFormat="false" ht="15" hidden="false" customHeight="false" outlineLevel="0" collapsed="false">
      <c r="A7186" s="17" t="s">
        <v>5908</v>
      </c>
      <c r="B7186" s="17" t="n">
        <v>1</v>
      </c>
      <c r="C7186" s="21" t="n">
        <v>46137</v>
      </c>
      <c r="D7186" s="17" t="s">
        <v>965</v>
      </c>
      <c r="E7186" s="17" t="s">
        <v>73</v>
      </c>
      <c r="F7186" s="17" t="s">
        <v>1487</v>
      </c>
      <c r="G7186" s="17" t="s">
        <v>64</v>
      </c>
      <c r="H7186" s="17" t="s">
        <v>1523</v>
      </c>
      <c r="I7186" s="17" t="s">
        <v>1524</v>
      </c>
      <c r="J7186" s="17" t="n">
        <v>1</v>
      </c>
      <c r="K7186" s="15" t="n">
        <v>179.9</v>
      </c>
      <c r="L7186" s="22" t="n">
        <v>0</v>
      </c>
      <c r="M7186" s="15" t="n">
        <v>17.07</v>
      </c>
      <c r="N7186" s="15" t="n">
        <f aca="false">J7186*K7186</f>
        <v>179.9</v>
      </c>
      <c r="O7186" s="15" t="n">
        <f aca="false">N7186*L7186</f>
        <v>0</v>
      </c>
      <c r="P7186" s="15" t="n">
        <f aca="false">N7186-O7186</f>
        <v>179.9</v>
      </c>
      <c r="Q7186" s="15" t="n">
        <f aca="false">J7186*INDEX(dProdutos!$F$2:$F$47,MATCH(E7186,dProdutos!$A$2:$A$47,0))</f>
        <v>69.44</v>
      </c>
      <c r="R7186" s="15" t="n">
        <f aca="false">IF(I7186="Cancelado",0,P7186-Q7186)</f>
        <v>110.46</v>
      </c>
      <c r="S7186" s="17" t="str">
        <f aca="false">INDEX(dProdutos!$D$2:$D$47,MATCH(E7186,dProdutos!$A$2:$A$47,0))</f>
        <v>Moda Feminina</v>
      </c>
    </row>
    <row r="7187" customFormat="false" ht="15" hidden="false" customHeight="false" outlineLevel="0" collapsed="false">
      <c r="A7187" s="17" t="s">
        <v>5909</v>
      </c>
      <c r="B7187" s="17" t="n">
        <v>1</v>
      </c>
      <c r="C7187" s="21" t="n">
        <v>46137</v>
      </c>
      <c r="D7187" s="17" t="s">
        <v>522</v>
      </c>
      <c r="E7187" s="17" t="s">
        <v>162</v>
      </c>
      <c r="F7187" s="17" t="s">
        <v>1495</v>
      </c>
      <c r="G7187" s="17" t="s">
        <v>64</v>
      </c>
      <c r="H7187" s="17" t="s">
        <v>1527</v>
      </c>
      <c r="I7187" s="17" t="s">
        <v>1524</v>
      </c>
      <c r="J7187" s="17" t="n">
        <v>2</v>
      </c>
      <c r="K7187" s="15" t="n">
        <v>231.9</v>
      </c>
      <c r="L7187" s="22" t="n">
        <v>0</v>
      </c>
      <c r="M7187" s="15" t="n">
        <v>0</v>
      </c>
      <c r="N7187" s="15" t="n">
        <f aca="false">J7187*K7187</f>
        <v>463.8</v>
      </c>
      <c r="O7187" s="15" t="n">
        <f aca="false">N7187*L7187</f>
        <v>0</v>
      </c>
      <c r="P7187" s="15" t="n">
        <f aca="false">N7187-O7187</f>
        <v>463.8</v>
      </c>
      <c r="Q7187" s="15" t="n">
        <f aca="false">J7187*INDEX(dProdutos!$F$2:$F$47,MATCH(E7187,dProdutos!$A$2:$A$47,0))</f>
        <v>268.82</v>
      </c>
      <c r="R7187" s="15" t="n">
        <f aca="false">IF(I7187="Cancelado",0,P7187-Q7187)</f>
        <v>194.98</v>
      </c>
      <c r="S7187" s="17" t="str">
        <f aca="false">INDEX(dProdutos!$D$2:$D$47,MATCH(E7187,dProdutos!$A$2:$A$47,0))</f>
        <v>Casa</v>
      </c>
    </row>
    <row r="7188" customFormat="false" ht="15" hidden="false" customHeight="false" outlineLevel="0" collapsed="false">
      <c r="A7188" s="17" t="s">
        <v>5910</v>
      </c>
      <c r="B7188" s="17" t="n">
        <v>1</v>
      </c>
      <c r="C7188" s="21" t="n">
        <v>46137</v>
      </c>
      <c r="D7188" s="17" t="s">
        <v>1114</v>
      </c>
      <c r="E7188" s="17" t="s">
        <v>88</v>
      </c>
      <c r="F7188" s="17" t="s">
        <v>1497</v>
      </c>
      <c r="G7188" s="17" t="s">
        <v>62</v>
      </c>
      <c r="H7188" s="17" t="s">
        <v>1537</v>
      </c>
      <c r="I7188" s="17" t="s">
        <v>1524</v>
      </c>
      <c r="J7188" s="17" t="n">
        <v>1</v>
      </c>
      <c r="K7188" s="15" t="n">
        <v>170.9</v>
      </c>
      <c r="L7188" s="22" t="n">
        <v>0</v>
      </c>
      <c r="M7188" s="15" t="n">
        <v>0</v>
      </c>
      <c r="N7188" s="15" t="n">
        <f aca="false">J7188*K7188</f>
        <v>170.9</v>
      </c>
      <c r="O7188" s="15" t="n">
        <f aca="false">N7188*L7188</f>
        <v>0</v>
      </c>
      <c r="P7188" s="15" t="n">
        <f aca="false">N7188-O7188</f>
        <v>170.9</v>
      </c>
      <c r="Q7188" s="15" t="n">
        <f aca="false">J7188*INDEX(dProdutos!$F$2:$F$47,MATCH(E7188,dProdutos!$A$2:$A$47,0))</f>
        <v>98.14</v>
      </c>
      <c r="R7188" s="15" t="n">
        <f aca="false">IF(I7188="Cancelado",0,P7188-Q7188)</f>
        <v>72.76</v>
      </c>
      <c r="S7188" s="17" t="str">
        <f aca="false">INDEX(dProdutos!$D$2:$D$47,MATCH(E7188,dProdutos!$A$2:$A$47,0))</f>
        <v>Moda Feminina</v>
      </c>
    </row>
    <row r="7189" customFormat="false" ht="15" hidden="false" customHeight="false" outlineLevel="0" collapsed="false">
      <c r="A7189" s="17" t="s">
        <v>5910</v>
      </c>
      <c r="B7189" s="17" t="n">
        <v>2</v>
      </c>
      <c r="C7189" s="21" t="n">
        <v>46137</v>
      </c>
      <c r="D7189" s="17" t="s">
        <v>1114</v>
      </c>
      <c r="E7189" s="17" t="s">
        <v>108</v>
      </c>
      <c r="F7189" s="17" t="s">
        <v>1497</v>
      </c>
      <c r="G7189" s="17" t="s">
        <v>62</v>
      </c>
      <c r="H7189" s="17" t="s">
        <v>1537</v>
      </c>
      <c r="I7189" s="17" t="s">
        <v>1524</v>
      </c>
      <c r="J7189" s="17" t="n">
        <v>1</v>
      </c>
      <c r="K7189" s="15" t="n">
        <v>265.9</v>
      </c>
      <c r="L7189" s="22" t="n">
        <v>0</v>
      </c>
      <c r="M7189" s="15" t="n">
        <v>0</v>
      </c>
      <c r="N7189" s="15" t="n">
        <f aca="false">J7189*K7189</f>
        <v>265.9</v>
      </c>
      <c r="O7189" s="15" t="n">
        <f aca="false">N7189*L7189</f>
        <v>0</v>
      </c>
      <c r="P7189" s="15" t="n">
        <f aca="false">N7189-O7189</f>
        <v>265.9</v>
      </c>
      <c r="Q7189" s="15" t="n">
        <f aca="false">J7189*INDEX(dProdutos!$F$2:$F$47,MATCH(E7189,dProdutos!$A$2:$A$47,0))</f>
        <v>155.62</v>
      </c>
      <c r="R7189" s="15" t="n">
        <f aca="false">IF(I7189="Cancelado",0,P7189-Q7189)</f>
        <v>110.28</v>
      </c>
      <c r="S7189" s="17" t="str">
        <f aca="false">INDEX(dProdutos!$D$2:$D$47,MATCH(E7189,dProdutos!$A$2:$A$47,0))</f>
        <v>Moda Masculina</v>
      </c>
    </row>
    <row r="7190" customFormat="false" ht="15" hidden="false" customHeight="false" outlineLevel="0" collapsed="false">
      <c r="A7190" s="17" t="s">
        <v>5911</v>
      </c>
      <c r="B7190" s="17" t="n">
        <v>1</v>
      </c>
      <c r="C7190" s="21" t="n">
        <v>46138</v>
      </c>
      <c r="D7190" s="17" t="s">
        <v>1135</v>
      </c>
      <c r="E7190" s="17" t="s">
        <v>102</v>
      </c>
      <c r="F7190" s="17" t="s">
        <v>1487</v>
      </c>
      <c r="G7190" s="17" t="s">
        <v>64</v>
      </c>
      <c r="H7190" s="17" t="s">
        <v>1523</v>
      </c>
      <c r="I7190" s="17" t="s">
        <v>1524</v>
      </c>
      <c r="J7190" s="17" t="n">
        <v>1</v>
      </c>
      <c r="K7190" s="15" t="n">
        <v>65.9</v>
      </c>
      <c r="L7190" s="22" t="n">
        <v>0.1</v>
      </c>
      <c r="M7190" s="15" t="n">
        <v>17.75</v>
      </c>
      <c r="N7190" s="15" t="n">
        <f aca="false">J7190*K7190</f>
        <v>65.9</v>
      </c>
      <c r="O7190" s="15" t="n">
        <f aca="false">N7190*L7190</f>
        <v>6.59</v>
      </c>
      <c r="P7190" s="15" t="n">
        <f aca="false">N7190-O7190</f>
        <v>59.31</v>
      </c>
      <c r="Q7190" s="15" t="n">
        <f aca="false">J7190*INDEX(dProdutos!$F$2:$F$47,MATCH(E7190,dProdutos!$A$2:$A$47,0))</f>
        <v>29.68</v>
      </c>
      <c r="R7190" s="15" t="n">
        <f aca="false">IF(I7190="Cancelado",0,P7190-Q7190)</f>
        <v>29.63</v>
      </c>
      <c r="S7190" s="17" t="str">
        <f aca="false">INDEX(dProdutos!$D$2:$D$47,MATCH(E7190,dProdutos!$A$2:$A$47,0))</f>
        <v>Moda Masculina</v>
      </c>
    </row>
    <row r="7191" customFormat="false" ht="15" hidden="false" customHeight="false" outlineLevel="0" collapsed="false">
      <c r="A7191" s="17" t="s">
        <v>5911</v>
      </c>
      <c r="B7191" s="17" t="n">
        <v>2</v>
      </c>
      <c r="C7191" s="21" t="n">
        <v>46138</v>
      </c>
      <c r="D7191" s="17" t="s">
        <v>1135</v>
      </c>
      <c r="E7191" s="17" t="s">
        <v>88</v>
      </c>
      <c r="F7191" s="17" t="s">
        <v>1487</v>
      </c>
      <c r="G7191" s="17" t="s">
        <v>64</v>
      </c>
      <c r="H7191" s="17" t="s">
        <v>1523</v>
      </c>
      <c r="I7191" s="17" t="s">
        <v>1524</v>
      </c>
      <c r="J7191" s="17" t="n">
        <v>1</v>
      </c>
      <c r="K7191" s="15" t="n">
        <v>170.9</v>
      </c>
      <c r="L7191" s="22" t="n">
        <v>0</v>
      </c>
      <c r="M7191" s="15" t="n">
        <v>0</v>
      </c>
      <c r="N7191" s="15" t="n">
        <f aca="false">J7191*K7191</f>
        <v>170.9</v>
      </c>
      <c r="O7191" s="15" t="n">
        <f aca="false">N7191*L7191</f>
        <v>0</v>
      </c>
      <c r="P7191" s="15" t="n">
        <f aca="false">N7191-O7191</f>
        <v>170.9</v>
      </c>
      <c r="Q7191" s="15" t="n">
        <f aca="false">J7191*INDEX(dProdutos!$F$2:$F$47,MATCH(E7191,dProdutos!$A$2:$A$47,0))</f>
        <v>98.14</v>
      </c>
      <c r="R7191" s="15" t="n">
        <f aca="false">IF(I7191="Cancelado",0,P7191-Q7191)</f>
        <v>72.76</v>
      </c>
      <c r="S7191" s="17" t="str">
        <f aca="false">INDEX(dProdutos!$D$2:$D$47,MATCH(E7191,dProdutos!$A$2:$A$47,0))</f>
        <v>Moda Feminina</v>
      </c>
    </row>
    <row r="7192" customFormat="false" ht="15" hidden="false" customHeight="false" outlineLevel="0" collapsed="false">
      <c r="A7192" s="17" t="s">
        <v>5911</v>
      </c>
      <c r="B7192" s="17" t="n">
        <v>3</v>
      </c>
      <c r="C7192" s="21" t="n">
        <v>46138</v>
      </c>
      <c r="D7192" s="17" t="s">
        <v>1135</v>
      </c>
      <c r="E7192" s="17" t="s">
        <v>156</v>
      </c>
      <c r="F7192" s="17" t="s">
        <v>1487</v>
      </c>
      <c r="G7192" s="17" t="s">
        <v>64</v>
      </c>
      <c r="H7192" s="17" t="s">
        <v>1523</v>
      </c>
      <c r="I7192" s="17" t="s">
        <v>1524</v>
      </c>
      <c r="J7192" s="17" t="n">
        <v>1</v>
      </c>
      <c r="K7192" s="15" t="n">
        <v>192.9</v>
      </c>
      <c r="L7192" s="22" t="n">
        <v>0.05</v>
      </c>
      <c r="M7192" s="15" t="n">
        <v>0</v>
      </c>
      <c r="N7192" s="15" t="n">
        <f aca="false">J7192*K7192</f>
        <v>192.9</v>
      </c>
      <c r="O7192" s="15" t="n">
        <f aca="false">N7192*L7192</f>
        <v>9.645</v>
      </c>
      <c r="P7192" s="15" t="n">
        <f aca="false">N7192-O7192</f>
        <v>183.255</v>
      </c>
      <c r="Q7192" s="15" t="n">
        <f aca="false">J7192*INDEX(dProdutos!$F$2:$F$47,MATCH(E7192,dProdutos!$A$2:$A$47,0))</f>
        <v>80.38</v>
      </c>
      <c r="R7192" s="15" t="n">
        <f aca="false">IF(I7192="Cancelado",0,P7192-Q7192)</f>
        <v>102.875</v>
      </c>
      <c r="S7192" s="17" t="str">
        <f aca="false">INDEX(dProdutos!$D$2:$D$47,MATCH(E7192,dProdutos!$A$2:$A$47,0))</f>
        <v>Acessórios</v>
      </c>
    </row>
    <row r="7193" customFormat="false" ht="15" hidden="false" customHeight="false" outlineLevel="0" collapsed="false">
      <c r="A7193" s="17" t="s">
        <v>5912</v>
      </c>
      <c r="B7193" s="17" t="n">
        <v>1</v>
      </c>
      <c r="C7193" s="21" t="n">
        <v>46138</v>
      </c>
      <c r="D7193" s="17" t="s">
        <v>1307</v>
      </c>
      <c r="E7193" s="17" t="s">
        <v>204</v>
      </c>
      <c r="F7193" s="17" t="s">
        <v>1495</v>
      </c>
      <c r="G7193" s="17" t="s">
        <v>59</v>
      </c>
      <c r="H7193" s="17" t="s">
        <v>1523</v>
      </c>
      <c r="I7193" s="17" t="s">
        <v>1524</v>
      </c>
      <c r="J7193" s="17" t="n">
        <v>1</v>
      </c>
      <c r="K7193" s="15" t="n">
        <v>64.9</v>
      </c>
      <c r="L7193" s="22" t="n">
        <v>0.05</v>
      </c>
      <c r="M7193" s="15" t="n">
        <v>15.21</v>
      </c>
      <c r="N7193" s="15" t="n">
        <f aca="false">J7193*K7193</f>
        <v>64.9</v>
      </c>
      <c r="O7193" s="15" t="n">
        <f aca="false">N7193*L7193</f>
        <v>3.245</v>
      </c>
      <c r="P7193" s="15" t="n">
        <f aca="false">N7193-O7193</f>
        <v>61.655</v>
      </c>
      <c r="Q7193" s="15" t="n">
        <f aca="false">J7193*INDEX(dProdutos!$F$2:$F$47,MATCH(E7193,dProdutos!$A$2:$A$47,0))</f>
        <v>27.52</v>
      </c>
      <c r="R7193" s="15" t="n">
        <f aca="false">IF(I7193="Cancelado",0,P7193-Q7193)</f>
        <v>34.135</v>
      </c>
      <c r="S7193" s="17" t="str">
        <f aca="false">INDEX(dProdutos!$D$2:$D$47,MATCH(E7193,dProdutos!$A$2:$A$47,0))</f>
        <v>Beleza</v>
      </c>
    </row>
    <row r="7194" customFormat="false" ht="15" hidden="false" customHeight="false" outlineLevel="0" collapsed="false">
      <c r="A7194" s="17" t="s">
        <v>5912</v>
      </c>
      <c r="B7194" s="17" t="n">
        <v>2</v>
      </c>
      <c r="C7194" s="21" t="n">
        <v>46138</v>
      </c>
      <c r="D7194" s="17" t="s">
        <v>1307</v>
      </c>
      <c r="E7194" s="17" t="s">
        <v>213</v>
      </c>
      <c r="F7194" s="17" t="s">
        <v>1495</v>
      </c>
      <c r="G7194" s="17" t="s">
        <v>59</v>
      </c>
      <c r="H7194" s="17" t="s">
        <v>1523</v>
      </c>
      <c r="I7194" s="17" t="s">
        <v>1524</v>
      </c>
      <c r="J7194" s="17" t="n">
        <v>1</v>
      </c>
      <c r="K7194" s="15" t="n">
        <v>153.9</v>
      </c>
      <c r="L7194" s="22" t="n">
        <v>0.05</v>
      </c>
      <c r="M7194" s="15" t="n">
        <v>0</v>
      </c>
      <c r="N7194" s="15" t="n">
        <f aca="false">J7194*K7194</f>
        <v>153.9</v>
      </c>
      <c r="O7194" s="15" t="n">
        <f aca="false">N7194*L7194</f>
        <v>7.695</v>
      </c>
      <c r="P7194" s="15" t="n">
        <f aca="false">N7194-O7194</f>
        <v>146.205</v>
      </c>
      <c r="Q7194" s="15" t="n">
        <f aca="false">J7194*INDEX(dProdutos!$F$2:$F$47,MATCH(E7194,dProdutos!$A$2:$A$47,0))</f>
        <v>90.42</v>
      </c>
      <c r="R7194" s="15" t="n">
        <f aca="false">IF(I7194="Cancelado",0,P7194-Q7194)</f>
        <v>55.785</v>
      </c>
      <c r="S7194" s="17" t="str">
        <f aca="false">INDEX(dProdutos!$D$2:$D$47,MATCH(E7194,dProdutos!$A$2:$A$47,0))</f>
        <v>Beleza</v>
      </c>
    </row>
    <row r="7195" customFormat="false" ht="15" hidden="false" customHeight="false" outlineLevel="0" collapsed="false">
      <c r="A7195" s="17" t="s">
        <v>5913</v>
      </c>
      <c r="B7195" s="17" t="n">
        <v>1</v>
      </c>
      <c r="C7195" s="21" t="n">
        <v>46138</v>
      </c>
      <c r="D7195" s="17" t="s">
        <v>926</v>
      </c>
      <c r="E7195" s="17" t="s">
        <v>192</v>
      </c>
      <c r="F7195" s="17" t="s">
        <v>1499</v>
      </c>
      <c r="G7195" s="17" t="s">
        <v>62</v>
      </c>
      <c r="H7195" s="17" t="s">
        <v>1537</v>
      </c>
      <c r="I7195" s="17" t="s">
        <v>1531</v>
      </c>
      <c r="J7195" s="17" t="n">
        <v>1</v>
      </c>
      <c r="K7195" s="15" t="n">
        <v>245.9</v>
      </c>
      <c r="L7195" s="22" t="n">
        <v>0.2</v>
      </c>
      <c r="M7195" s="15" t="n">
        <v>0</v>
      </c>
      <c r="N7195" s="15" t="n">
        <f aca="false">J7195*K7195</f>
        <v>245.9</v>
      </c>
      <c r="O7195" s="15" t="n">
        <f aca="false">N7195*L7195</f>
        <v>49.18</v>
      </c>
      <c r="P7195" s="15" t="n">
        <f aca="false">N7195-O7195</f>
        <v>196.72</v>
      </c>
      <c r="Q7195" s="15" t="n">
        <f aca="false">J7195*INDEX(dProdutos!$F$2:$F$47,MATCH(E7195,dProdutos!$A$2:$A$47,0))</f>
        <v>107.78</v>
      </c>
      <c r="R7195" s="15" t="n">
        <f aca="false">IF(I7195="Cancelado",0,P7195-Q7195)</f>
        <v>0</v>
      </c>
      <c r="S7195" s="17" t="str">
        <f aca="false">INDEX(dProdutos!$D$2:$D$47,MATCH(E7195,dProdutos!$A$2:$A$47,0))</f>
        <v>Eletrônicos</v>
      </c>
    </row>
    <row r="7196" customFormat="false" ht="15" hidden="false" customHeight="false" outlineLevel="0" collapsed="false">
      <c r="A7196" s="17" t="s">
        <v>5914</v>
      </c>
      <c r="B7196" s="17" t="n">
        <v>1</v>
      </c>
      <c r="C7196" s="21" t="n">
        <v>46138</v>
      </c>
      <c r="D7196" s="17" t="s">
        <v>549</v>
      </c>
      <c r="E7196" s="17" t="s">
        <v>156</v>
      </c>
      <c r="F7196" s="17" t="s">
        <v>1490</v>
      </c>
      <c r="G7196" s="17" t="s">
        <v>63</v>
      </c>
      <c r="H7196" s="17" t="s">
        <v>1523</v>
      </c>
      <c r="I7196" s="17" t="s">
        <v>1524</v>
      </c>
      <c r="J7196" s="17" t="n">
        <v>1</v>
      </c>
      <c r="K7196" s="15" t="n">
        <v>192.9</v>
      </c>
      <c r="L7196" s="22" t="n">
        <v>0</v>
      </c>
      <c r="M7196" s="15" t="n">
        <v>33.41</v>
      </c>
      <c r="N7196" s="15" t="n">
        <f aca="false">J7196*K7196</f>
        <v>192.9</v>
      </c>
      <c r="O7196" s="15" t="n">
        <f aca="false">N7196*L7196</f>
        <v>0</v>
      </c>
      <c r="P7196" s="15" t="n">
        <f aca="false">N7196-O7196</f>
        <v>192.9</v>
      </c>
      <c r="Q7196" s="15" t="n">
        <f aca="false">J7196*INDEX(dProdutos!$F$2:$F$47,MATCH(E7196,dProdutos!$A$2:$A$47,0))</f>
        <v>80.38</v>
      </c>
      <c r="R7196" s="15" t="n">
        <f aca="false">IF(I7196="Cancelado",0,P7196-Q7196)</f>
        <v>112.52</v>
      </c>
      <c r="S7196" s="17" t="str">
        <f aca="false">INDEX(dProdutos!$D$2:$D$47,MATCH(E7196,dProdutos!$A$2:$A$47,0))</f>
        <v>Acessórios</v>
      </c>
    </row>
    <row r="7197" customFormat="false" ht="15" hidden="false" customHeight="false" outlineLevel="0" collapsed="false">
      <c r="A7197" s="17" t="s">
        <v>5914</v>
      </c>
      <c r="B7197" s="17" t="n">
        <v>2</v>
      </c>
      <c r="C7197" s="21" t="n">
        <v>46138</v>
      </c>
      <c r="D7197" s="17" t="s">
        <v>549</v>
      </c>
      <c r="E7197" s="17" t="s">
        <v>95</v>
      </c>
      <c r="F7197" s="17" t="s">
        <v>1490</v>
      </c>
      <c r="G7197" s="17" t="s">
        <v>63</v>
      </c>
      <c r="H7197" s="17" t="s">
        <v>1523</v>
      </c>
      <c r="I7197" s="17" t="s">
        <v>1524</v>
      </c>
      <c r="J7197" s="17" t="n">
        <v>1</v>
      </c>
      <c r="K7197" s="15" t="n">
        <v>77.9</v>
      </c>
      <c r="L7197" s="22" t="n">
        <v>0</v>
      </c>
      <c r="M7197" s="15" t="n">
        <v>0</v>
      </c>
      <c r="N7197" s="15" t="n">
        <f aca="false">J7197*K7197</f>
        <v>77.9</v>
      </c>
      <c r="O7197" s="15" t="n">
        <f aca="false">N7197*L7197</f>
        <v>0</v>
      </c>
      <c r="P7197" s="15" t="n">
        <f aca="false">N7197-O7197</f>
        <v>77.9</v>
      </c>
      <c r="Q7197" s="15" t="n">
        <f aca="false">J7197*INDEX(dProdutos!$F$2:$F$47,MATCH(E7197,dProdutos!$A$2:$A$47,0))</f>
        <v>36.71</v>
      </c>
      <c r="R7197" s="15" t="n">
        <f aca="false">IF(I7197="Cancelado",0,P7197-Q7197)</f>
        <v>41.19</v>
      </c>
      <c r="S7197" s="17" t="str">
        <f aca="false">INDEX(dProdutos!$D$2:$D$47,MATCH(E7197,dProdutos!$A$2:$A$47,0))</f>
        <v>Moda Feminina</v>
      </c>
    </row>
    <row r="7198" customFormat="false" ht="15" hidden="false" customHeight="false" outlineLevel="0" collapsed="false">
      <c r="A7198" s="17" t="s">
        <v>5914</v>
      </c>
      <c r="B7198" s="17" t="n">
        <v>3</v>
      </c>
      <c r="C7198" s="21" t="n">
        <v>46138</v>
      </c>
      <c r="D7198" s="17" t="s">
        <v>549</v>
      </c>
      <c r="E7198" s="17" t="s">
        <v>73</v>
      </c>
      <c r="F7198" s="17" t="s">
        <v>1490</v>
      </c>
      <c r="G7198" s="17" t="s">
        <v>63</v>
      </c>
      <c r="H7198" s="17" t="s">
        <v>1523</v>
      </c>
      <c r="I7198" s="17" t="s">
        <v>1524</v>
      </c>
      <c r="J7198" s="17" t="n">
        <v>1</v>
      </c>
      <c r="K7198" s="15" t="n">
        <v>179.9</v>
      </c>
      <c r="L7198" s="22" t="n">
        <v>0.15</v>
      </c>
      <c r="M7198" s="15" t="n">
        <v>0</v>
      </c>
      <c r="N7198" s="15" t="n">
        <f aca="false">J7198*K7198</f>
        <v>179.9</v>
      </c>
      <c r="O7198" s="15" t="n">
        <f aca="false">N7198*L7198</f>
        <v>26.985</v>
      </c>
      <c r="P7198" s="15" t="n">
        <f aca="false">N7198-O7198</f>
        <v>152.915</v>
      </c>
      <c r="Q7198" s="15" t="n">
        <f aca="false">J7198*INDEX(dProdutos!$F$2:$F$47,MATCH(E7198,dProdutos!$A$2:$A$47,0))</f>
        <v>69.44</v>
      </c>
      <c r="R7198" s="15" t="n">
        <f aca="false">IF(I7198="Cancelado",0,P7198-Q7198)</f>
        <v>83.475</v>
      </c>
      <c r="S7198" s="17" t="str">
        <f aca="false">INDEX(dProdutos!$D$2:$D$47,MATCH(E7198,dProdutos!$A$2:$A$47,0))</f>
        <v>Moda Feminina</v>
      </c>
    </row>
    <row r="7199" customFormat="false" ht="15" hidden="false" customHeight="false" outlineLevel="0" collapsed="false">
      <c r="A7199" s="17" t="s">
        <v>5915</v>
      </c>
      <c r="B7199" s="17" t="n">
        <v>1</v>
      </c>
      <c r="C7199" s="21" t="n">
        <v>46138</v>
      </c>
      <c r="D7199" s="17" t="s">
        <v>1246</v>
      </c>
      <c r="E7199" s="17" t="s">
        <v>102</v>
      </c>
      <c r="F7199" s="17" t="s">
        <v>1501</v>
      </c>
      <c r="G7199" s="17" t="s">
        <v>61</v>
      </c>
      <c r="H7199" s="17" t="s">
        <v>1537</v>
      </c>
      <c r="I7199" s="17" t="s">
        <v>1524</v>
      </c>
      <c r="J7199" s="17" t="n">
        <v>1</v>
      </c>
      <c r="K7199" s="15" t="n">
        <v>65.9</v>
      </c>
      <c r="L7199" s="22" t="n">
        <v>0.05</v>
      </c>
      <c r="M7199" s="15" t="n">
        <v>0</v>
      </c>
      <c r="N7199" s="15" t="n">
        <f aca="false">J7199*K7199</f>
        <v>65.9</v>
      </c>
      <c r="O7199" s="15" t="n">
        <f aca="false">N7199*L7199</f>
        <v>3.295</v>
      </c>
      <c r="P7199" s="15" t="n">
        <f aca="false">N7199-O7199</f>
        <v>62.605</v>
      </c>
      <c r="Q7199" s="15" t="n">
        <f aca="false">J7199*INDEX(dProdutos!$F$2:$F$47,MATCH(E7199,dProdutos!$A$2:$A$47,0))</f>
        <v>29.68</v>
      </c>
      <c r="R7199" s="15" t="n">
        <f aca="false">IF(I7199="Cancelado",0,P7199-Q7199)</f>
        <v>32.925</v>
      </c>
      <c r="S7199" s="17" t="str">
        <f aca="false">INDEX(dProdutos!$D$2:$D$47,MATCH(E7199,dProdutos!$A$2:$A$47,0))</f>
        <v>Moda Masculina</v>
      </c>
    </row>
    <row r="7200" customFormat="false" ht="15" hidden="false" customHeight="false" outlineLevel="0" collapsed="false">
      <c r="A7200" s="17" t="s">
        <v>5915</v>
      </c>
      <c r="B7200" s="17" t="n">
        <v>2</v>
      </c>
      <c r="C7200" s="21" t="n">
        <v>46138</v>
      </c>
      <c r="D7200" s="17" t="s">
        <v>1246</v>
      </c>
      <c r="E7200" s="17" t="s">
        <v>105</v>
      </c>
      <c r="F7200" s="17" t="s">
        <v>1501</v>
      </c>
      <c r="G7200" s="17" t="s">
        <v>61</v>
      </c>
      <c r="H7200" s="17" t="s">
        <v>1537</v>
      </c>
      <c r="I7200" s="17" t="s">
        <v>1524</v>
      </c>
      <c r="J7200" s="17" t="n">
        <v>1</v>
      </c>
      <c r="K7200" s="15" t="n">
        <v>175.9</v>
      </c>
      <c r="L7200" s="22" t="n">
        <v>0</v>
      </c>
      <c r="M7200" s="15" t="n">
        <v>0</v>
      </c>
      <c r="N7200" s="15" t="n">
        <f aca="false">J7200*K7200</f>
        <v>175.9</v>
      </c>
      <c r="O7200" s="15" t="n">
        <f aca="false">N7200*L7200</f>
        <v>0</v>
      </c>
      <c r="P7200" s="15" t="n">
        <f aca="false">N7200-O7200</f>
        <v>175.9</v>
      </c>
      <c r="Q7200" s="15" t="n">
        <f aca="false">J7200*INDEX(dProdutos!$F$2:$F$47,MATCH(E7200,dProdutos!$A$2:$A$47,0))</f>
        <v>96.59</v>
      </c>
      <c r="R7200" s="15" t="n">
        <f aca="false">IF(I7200="Cancelado",0,P7200-Q7200)</f>
        <v>79.31</v>
      </c>
      <c r="S7200" s="17" t="str">
        <f aca="false">INDEX(dProdutos!$D$2:$D$47,MATCH(E7200,dProdutos!$A$2:$A$47,0))</f>
        <v>Moda Masculina</v>
      </c>
    </row>
    <row r="7201" customFormat="false" ht="15" hidden="false" customHeight="false" outlineLevel="0" collapsed="false">
      <c r="A7201" s="17" t="s">
        <v>5915</v>
      </c>
      <c r="B7201" s="17" t="n">
        <v>3</v>
      </c>
      <c r="C7201" s="21" t="n">
        <v>46138</v>
      </c>
      <c r="D7201" s="17" t="s">
        <v>1246</v>
      </c>
      <c r="E7201" s="17" t="s">
        <v>150</v>
      </c>
      <c r="F7201" s="17" t="s">
        <v>1501</v>
      </c>
      <c r="G7201" s="17" t="s">
        <v>61</v>
      </c>
      <c r="H7201" s="17" t="s">
        <v>1537</v>
      </c>
      <c r="I7201" s="17" t="s">
        <v>1524</v>
      </c>
      <c r="J7201" s="17" t="n">
        <v>1</v>
      </c>
      <c r="K7201" s="15" t="n">
        <v>71.9</v>
      </c>
      <c r="L7201" s="22" t="n">
        <v>0.15</v>
      </c>
      <c r="M7201" s="15" t="n">
        <v>0</v>
      </c>
      <c r="N7201" s="15" t="n">
        <f aca="false">J7201*K7201</f>
        <v>71.9</v>
      </c>
      <c r="O7201" s="15" t="n">
        <f aca="false">N7201*L7201</f>
        <v>10.785</v>
      </c>
      <c r="P7201" s="15" t="n">
        <f aca="false">N7201-O7201</f>
        <v>61.115</v>
      </c>
      <c r="Q7201" s="15" t="n">
        <f aca="false">J7201*INDEX(dProdutos!$F$2:$F$47,MATCH(E7201,dProdutos!$A$2:$A$47,0))</f>
        <v>27.38</v>
      </c>
      <c r="R7201" s="15" t="n">
        <f aca="false">IF(I7201="Cancelado",0,P7201-Q7201)</f>
        <v>33.735</v>
      </c>
      <c r="S7201" s="17" t="str">
        <f aca="false">INDEX(dProdutos!$D$2:$D$47,MATCH(E7201,dProdutos!$A$2:$A$47,0))</f>
        <v>Acessórios</v>
      </c>
    </row>
    <row r="7202" customFormat="false" ht="15" hidden="false" customHeight="false" outlineLevel="0" collapsed="false">
      <c r="A7202" s="17" t="s">
        <v>5916</v>
      </c>
      <c r="B7202" s="17" t="n">
        <v>1</v>
      </c>
      <c r="C7202" s="21" t="n">
        <v>46138</v>
      </c>
      <c r="D7202" s="17" t="s">
        <v>894</v>
      </c>
      <c r="E7202" s="17" t="s">
        <v>88</v>
      </c>
      <c r="F7202" s="17" t="s">
        <v>1497</v>
      </c>
      <c r="G7202" s="17" t="s">
        <v>60</v>
      </c>
      <c r="H7202" s="17" t="s">
        <v>1537</v>
      </c>
      <c r="I7202" s="17" t="s">
        <v>1524</v>
      </c>
      <c r="J7202" s="17" t="n">
        <v>1</v>
      </c>
      <c r="K7202" s="15" t="n">
        <v>170.9</v>
      </c>
      <c r="L7202" s="22" t="n">
        <v>0.15</v>
      </c>
      <c r="M7202" s="15" t="n">
        <v>0</v>
      </c>
      <c r="N7202" s="15" t="n">
        <f aca="false">J7202*K7202</f>
        <v>170.9</v>
      </c>
      <c r="O7202" s="15" t="n">
        <f aca="false">N7202*L7202</f>
        <v>25.635</v>
      </c>
      <c r="P7202" s="15" t="n">
        <f aca="false">N7202-O7202</f>
        <v>145.265</v>
      </c>
      <c r="Q7202" s="15" t="n">
        <f aca="false">J7202*INDEX(dProdutos!$F$2:$F$47,MATCH(E7202,dProdutos!$A$2:$A$47,0))</f>
        <v>98.14</v>
      </c>
      <c r="R7202" s="15" t="n">
        <f aca="false">IF(I7202="Cancelado",0,P7202-Q7202)</f>
        <v>47.125</v>
      </c>
      <c r="S7202" s="17" t="str">
        <f aca="false">INDEX(dProdutos!$D$2:$D$47,MATCH(E7202,dProdutos!$A$2:$A$47,0))</f>
        <v>Moda Feminina</v>
      </c>
    </row>
    <row r="7203" customFormat="false" ht="15" hidden="false" customHeight="false" outlineLevel="0" collapsed="false">
      <c r="A7203" s="17" t="s">
        <v>5916</v>
      </c>
      <c r="B7203" s="17" t="n">
        <v>2</v>
      </c>
      <c r="C7203" s="21" t="n">
        <v>46138</v>
      </c>
      <c r="D7203" s="17" t="s">
        <v>894</v>
      </c>
      <c r="E7203" s="17" t="s">
        <v>156</v>
      </c>
      <c r="F7203" s="17" t="s">
        <v>1497</v>
      </c>
      <c r="G7203" s="17" t="s">
        <v>60</v>
      </c>
      <c r="H7203" s="17" t="s">
        <v>1537</v>
      </c>
      <c r="I7203" s="17" t="s">
        <v>1524</v>
      </c>
      <c r="J7203" s="17" t="n">
        <v>1</v>
      </c>
      <c r="K7203" s="15" t="n">
        <v>192.9</v>
      </c>
      <c r="L7203" s="22" t="n">
        <v>0.15</v>
      </c>
      <c r="M7203" s="15" t="n">
        <v>0</v>
      </c>
      <c r="N7203" s="15" t="n">
        <f aca="false">J7203*K7203</f>
        <v>192.9</v>
      </c>
      <c r="O7203" s="15" t="n">
        <f aca="false">N7203*L7203</f>
        <v>28.935</v>
      </c>
      <c r="P7203" s="15" t="n">
        <f aca="false">N7203-O7203</f>
        <v>163.965</v>
      </c>
      <c r="Q7203" s="15" t="n">
        <f aca="false">J7203*INDEX(dProdutos!$F$2:$F$47,MATCH(E7203,dProdutos!$A$2:$A$47,0))</f>
        <v>80.38</v>
      </c>
      <c r="R7203" s="15" t="n">
        <f aca="false">IF(I7203="Cancelado",0,P7203-Q7203)</f>
        <v>83.585</v>
      </c>
      <c r="S7203" s="17" t="str">
        <f aca="false">INDEX(dProdutos!$D$2:$D$47,MATCH(E7203,dProdutos!$A$2:$A$47,0))</f>
        <v>Acessórios</v>
      </c>
    </row>
    <row r="7204" customFormat="false" ht="15" hidden="false" customHeight="false" outlineLevel="0" collapsed="false">
      <c r="A7204" s="17" t="s">
        <v>5917</v>
      </c>
      <c r="B7204" s="17" t="n">
        <v>1</v>
      </c>
      <c r="C7204" s="21" t="n">
        <v>46138</v>
      </c>
      <c r="D7204" s="17" t="s">
        <v>1464</v>
      </c>
      <c r="E7204" s="17" t="s">
        <v>138</v>
      </c>
      <c r="F7204" s="17" t="s">
        <v>1487</v>
      </c>
      <c r="G7204" s="17" t="s">
        <v>59</v>
      </c>
      <c r="H7204" s="17" t="s">
        <v>1537</v>
      </c>
      <c r="I7204" s="17" t="s">
        <v>1524</v>
      </c>
      <c r="J7204" s="17" t="n">
        <v>1</v>
      </c>
      <c r="K7204" s="15" t="n">
        <v>231.9</v>
      </c>
      <c r="L7204" s="22" t="n">
        <v>0</v>
      </c>
      <c r="M7204" s="15" t="n">
        <v>33.79</v>
      </c>
      <c r="N7204" s="15" t="n">
        <f aca="false">J7204*K7204</f>
        <v>231.9</v>
      </c>
      <c r="O7204" s="15" t="n">
        <f aca="false">N7204*L7204</f>
        <v>0</v>
      </c>
      <c r="P7204" s="15" t="n">
        <f aca="false">N7204-O7204</f>
        <v>231.9</v>
      </c>
      <c r="Q7204" s="15" t="n">
        <f aca="false">J7204*INDEX(dProdutos!$F$2:$F$47,MATCH(E7204,dProdutos!$A$2:$A$47,0))</f>
        <v>132.21</v>
      </c>
      <c r="R7204" s="15" t="n">
        <f aca="false">IF(I7204="Cancelado",0,P7204-Q7204)</f>
        <v>99.69</v>
      </c>
      <c r="S7204" s="17" t="str">
        <f aca="false">INDEX(dProdutos!$D$2:$D$47,MATCH(E7204,dProdutos!$A$2:$A$47,0))</f>
        <v>Calçados</v>
      </c>
    </row>
    <row r="7205" customFormat="false" ht="15" hidden="false" customHeight="false" outlineLevel="0" collapsed="false">
      <c r="A7205" s="17" t="s">
        <v>5918</v>
      </c>
      <c r="B7205" s="17" t="n">
        <v>1</v>
      </c>
      <c r="C7205" s="21" t="n">
        <v>46138</v>
      </c>
      <c r="D7205" s="17" t="s">
        <v>432</v>
      </c>
      <c r="E7205" s="17" t="s">
        <v>129</v>
      </c>
      <c r="F7205" s="17" t="s">
        <v>1493</v>
      </c>
      <c r="G7205" s="17" t="s">
        <v>59</v>
      </c>
      <c r="H7205" s="17" t="s">
        <v>1537</v>
      </c>
      <c r="I7205" s="17" t="s">
        <v>1524</v>
      </c>
      <c r="J7205" s="17" t="n">
        <v>3</v>
      </c>
      <c r="K7205" s="15" t="n">
        <v>105.9</v>
      </c>
      <c r="L7205" s="22" t="n">
        <v>0</v>
      </c>
      <c r="M7205" s="15" t="n">
        <v>10.88</v>
      </c>
      <c r="N7205" s="15" t="n">
        <f aca="false">J7205*K7205</f>
        <v>317.7</v>
      </c>
      <c r="O7205" s="15" t="n">
        <f aca="false">N7205*L7205</f>
        <v>0</v>
      </c>
      <c r="P7205" s="15" t="n">
        <f aca="false">N7205-O7205</f>
        <v>317.7</v>
      </c>
      <c r="Q7205" s="15" t="n">
        <f aca="false">J7205*INDEX(dProdutos!$F$2:$F$47,MATCH(E7205,dProdutos!$A$2:$A$47,0))</f>
        <v>131.37</v>
      </c>
      <c r="R7205" s="15" t="n">
        <f aca="false">IF(I7205="Cancelado",0,P7205-Q7205)</f>
        <v>186.33</v>
      </c>
      <c r="S7205" s="17" t="str">
        <f aca="false">INDEX(dProdutos!$D$2:$D$47,MATCH(E7205,dProdutos!$A$2:$A$47,0))</f>
        <v>Calçados</v>
      </c>
    </row>
    <row r="7206" customFormat="false" ht="15" hidden="false" customHeight="false" outlineLevel="0" collapsed="false">
      <c r="A7206" s="17" t="s">
        <v>5919</v>
      </c>
      <c r="B7206" s="17" t="n">
        <v>1</v>
      </c>
      <c r="C7206" s="21" t="n">
        <v>46138</v>
      </c>
      <c r="D7206" s="17" t="s">
        <v>907</v>
      </c>
      <c r="E7206" s="17" t="s">
        <v>105</v>
      </c>
      <c r="F7206" s="17" t="s">
        <v>1487</v>
      </c>
      <c r="G7206" s="17" t="s">
        <v>59</v>
      </c>
      <c r="H7206" s="17" t="s">
        <v>1537</v>
      </c>
      <c r="I7206" s="17" t="s">
        <v>1524</v>
      </c>
      <c r="J7206" s="17" t="n">
        <v>1</v>
      </c>
      <c r="K7206" s="15" t="n">
        <v>175.9</v>
      </c>
      <c r="L7206" s="22" t="n">
        <v>0</v>
      </c>
      <c r="M7206" s="15" t="n">
        <v>30.15</v>
      </c>
      <c r="N7206" s="15" t="n">
        <f aca="false">J7206*K7206</f>
        <v>175.9</v>
      </c>
      <c r="O7206" s="15" t="n">
        <f aca="false">N7206*L7206</f>
        <v>0</v>
      </c>
      <c r="P7206" s="15" t="n">
        <f aca="false">N7206-O7206</f>
        <v>175.9</v>
      </c>
      <c r="Q7206" s="15" t="n">
        <f aca="false">J7206*INDEX(dProdutos!$F$2:$F$47,MATCH(E7206,dProdutos!$A$2:$A$47,0))</f>
        <v>96.59</v>
      </c>
      <c r="R7206" s="15" t="n">
        <f aca="false">IF(I7206="Cancelado",0,P7206-Q7206)</f>
        <v>79.31</v>
      </c>
      <c r="S7206" s="17" t="str">
        <f aca="false">INDEX(dProdutos!$D$2:$D$47,MATCH(E7206,dProdutos!$A$2:$A$47,0))</f>
        <v>Moda Masculina</v>
      </c>
    </row>
    <row r="7207" customFormat="false" ht="15" hidden="false" customHeight="false" outlineLevel="0" collapsed="false">
      <c r="A7207" s="17" t="s">
        <v>5920</v>
      </c>
      <c r="B7207" s="17" t="n">
        <v>1</v>
      </c>
      <c r="C7207" s="21" t="n">
        <v>46139</v>
      </c>
      <c r="D7207" s="17" t="s">
        <v>1272</v>
      </c>
      <c r="E7207" s="17" t="s">
        <v>192</v>
      </c>
      <c r="F7207" s="17" t="s">
        <v>1499</v>
      </c>
      <c r="G7207" s="17" t="s">
        <v>63</v>
      </c>
      <c r="H7207" s="17" t="s">
        <v>1540</v>
      </c>
      <c r="I7207" s="17" t="s">
        <v>1531</v>
      </c>
      <c r="J7207" s="17" t="n">
        <v>1</v>
      </c>
      <c r="K7207" s="15" t="n">
        <v>245.9</v>
      </c>
      <c r="L7207" s="22" t="n">
        <v>0</v>
      </c>
      <c r="M7207" s="15" t="n">
        <v>30.73</v>
      </c>
      <c r="N7207" s="15" t="n">
        <f aca="false">J7207*K7207</f>
        <v>245.9</v>
      </c>
      <c r="O7207" s="15" t="n">
        <f aca="false">N7207*L7207</f>
        <v>0</v>
      </c>
      <c r="P7207" s="15" t="n">
        <f aca="false">N7207-O7207</f>
        <v>245.9</v>
      </c>
      <c r="Q7207" s="15" t="n">
        <f aca="false">J7207*INDEX(dProdutos!$F$2:$F$47,MATCH(E7207,dProdutos!$A$2:$A$47,0))</f>
        <v>107.78</v>
      </c>
      <c r="R7207" s="15" t="n">
        <f aca="false">IF(I7207="Cancelado",0,P7207-Q7207)</f>
        <v>0</v>
      </c>
      <c r="S7207" s="17" t="str">
        <f aca="false">INDEX(dProdutos!$D$2:$D$47,MATCH(E7207,dProdutos!$A$2:$A$47,0))</f>
        <v>Eletrônicos</v>
      </c>
    </row>
    <row r="7208" customFormat="false" ht="15" hidden="false" customHeight="false" outlineLevel="0" collapsed="false">
      <c r="A7208" s="17" t="s">
        <v>5920</v>
      </c>
      <c r="B7208" s="17" t="n">
        <v>2</v>
      </c>
      <c r="C7208" s="21" t="n">
        <v>46139</v>
      </c>
      <c r="D7208" s="17" t="s">
        <v>1272</v>
      </c>
      <c r="E7208" s="17" t="s">
        <v>150</v>
      </c>
      <c r="F7208" s="17" t="s">
        <v>1499</v>
      </c>
      <c r="G7208" s="17" t="s">
        <v>63</v>
      </c>
      <c r="H7208" s="17" t="s">
        <v>1540</v>
      </c>
      <c r="I7208" s="17" t="s">
        <v>1531</v>
      </c>
      <c r="J7208" s="17" t="n">
        <v>1</v>
      </c>
      <c r="K7208" s="15" t="n">
        <v>71.9</v>
      </c>
      <c r="L7208" s="22" t="n">
        <v>0</v>
      </c>
      <c r="M7208" s="15" t="n">
        <v>0</v>
      </c>
      <c r="N7208" s="15" t="n">
        <f aca="false">J7208*K7208</f>
        <v>71.9</v>
      </c>
      <c r="O7208" s="15" t="n">
        <f aca="false">N7208*L7208</f>
        <v>0</v>
      </c>
      <c r="P7208" s="15" t="n">
        <f aca="false">N7208-O7208</f>
        <v>71.9</v>
      </c>
      <c r="Q7208" s="15" t="n">
        <f aca="false">J7208*INDEX(dProdutos!$F$2:$F$47,MATCH(E7208,dProdutos!$A$2:$A$47,0))</f>
        <v>27.38</v>
      </c>
      <c r="R7208" s="15" t="n">
        <f aca="false">IF(I7208="Cancelado",0,P7208-Q7208)</f>
        <v>0</v>
      </c>
      <c r="S7208" s="17" t="str">
        <f aca="false">INDEX(dProdutos!$D$2:$D$47,MATCH(E7208,dProdutos!$A$2:$A$47,0))</f>
        <v>Acessórios</v>
      </c>
    </row>
    <row r="7209" customFormat="false" ht="15" hidden="false" customHeight="false" outlineLevel="0" collapsed="false">
      <c r="A7209" s="17" t="s">
        <v>5920</v>
      </c>
      <c r="B7209" s="17" t="n">
        <v>3</v>
      </c>
      <c r="C7209" s="21" t="n">
        <v>46139</v>
      </c>
      <c r="D7209" s="17" t="s">
        <v>1272</v>
      </c>
      <c r="E7209" s="17" t="s">
        <v>156</v>
      </c>
      <c r="F7209" s="17" t="s">
        <v>1499</v>
      </c>
      <c r="G7209" s="17" t="s">
        <v>63</v>
      </c>
      <c r="H7209" s="17" t="s">
        <v>1540</v>
      </c>
      <c r="I7209" s="17" t="s">
        <v>1531</v>
      </c>
      <c r="J7209" s="17" t="n">
        <v>1</v>
      </c>
      <c r="K7209" s="15" t="n">
        <v>192.9</v>
      </c>
      <c r="L7209" s="22" t="n">
        <v>0</v>
      </c>
      <c r="M7209" s="15" t="n">
        <v>0</v>
      </c>
      <c r="N7209" s="15" t="n">
        <f aca="false">J7209*K7209</f>
        <v>192.9</v>
      </c>
      <c r="O7209" s="15" t="n">
        <f aca="false">N7209*L7209</f>
        <v>0</v>
      </c>
      <c r="P7209" s="15" t="n">
        <f aca="false">N7209-O7209</f>
        <v>192.9</v>
      </c>
      <c r="Q7209" s="15" t="n">
        <f aca="false">J7209*INDEX(dProdutos!$F$2:$F$47,MATCH(E7209,dProdutos!$A$2:$A$47,0))</f>
        <v>80.38</v>
      </c>
      <c r="R7209" s="15" t="n">
        <f aca="false">IF(I7209="Cancelado",0,P7209-Q7209)</f>
        <v>0</v>
      </c>
      <c r="S7209" s="17" t="str">
        <f aca="false">INDEX(dProdutos!$D$2:$D$47,MATCH(E7209,dProdutos!$A$2:$A$47,0))</f>
        <v>Acessórios</v>
      </c>
    </row>
    <row r="7210" customFormat="false" ht="15" hidden="false" customHeight="false" outlineLevel="0" collapsed="false">
      <c r="A7210" s="17" t="s">
        <v>5921</v>
      </c>
      <c r="B7210" s="17" t="n">
        <v>1</v>
      </c>
      <c r="C7210" s="21" t="n">
        <v>46139</v>
      </c>
      <c r="D7210" s="17" t="s">
        <v>590</v>
      </c>
      <c r="E7210" s="17" t="s">
        <v>132</v>
      </c>
      <c r="F7210" s="17" t="s">
        <v>1490</v>
      </c>
      <c r="G7210" s="17" t="s">
        <v>61</v>
      </c>
      <c r="H7210" s="17" t="s">
        <v>1537</v>
      </c>
      <c r="I7210" s="17" t="s">
        <v>1524</v>
      </c>
      <c r="J7210" s="17" t="n">
        <v>1</v>
      </c>
      <c r="K7210" s="15" t="n">
        <v>179.9</v>
      </c>
      <c r="L7210" s="22" t="n">
        <v>0</v>
      </c>
      <c r="M7210" s="15" t="n">
        <v>15.31</v>
      </c>
      <c r="N7210" s="15" t="n">
        <f aca="false">J7210*K7210</f>
        <v>179.9</v>
      </c>
      <c r="O7210" s="15" t="n">
        <f aca="false">N7210*L7210</f>
        <v>0</v>
      </c>
      <c r="P7210" s="15" t="n">
        <f aca="false">N7210-O7210</f>
        <v>179.9</v>
      </c>
      <c r="Q7210" s="15" t="n">
        <f aca="false">J7210*INDEX(dProdutos!$F$2:$F$47,MATCH(E7210,dProdutos!$A$2:$A$47,0))</f>
        <v>93.56</v>
      </c>
      <c r="R7210" s="15" t="n">
        <f aca="false">IF(I7210="Cancelado",0,P7210-Q7210)</f>
        <v>86.34</v>
      </c>
      <c r="S7210" s="17" t="str">
        <f aca="false">INDEX(dProdutos!$D$2:$D$47,MATCH(E7210,dProdutos!$A$2:$A$47,0))</f>
        <v>Calçados</v>
      </c>
    </row>
    <row r="7211" customFormat="false" ht="15" hidden="false" customHeight="false" outlineLevel="0" collapsed="false">
      <c r="A7211" s="17" t="s">
        <v>5921</v>
      </c>
      <c r="B7211" s="17" t="n">
        <v>2</v>
      </c>
      <c r="C7211" s="21" t="n">
        <v>46139</v>
      </c>
      <c r="D7211" s="17" t="s">
        <v>590</v>
      </c>
      <c r="E7211" s="17" t="s">
        <v>77</v>
      </c>
      <c r="F7211" s="17" t="s">
        <v>1490</v>
      </c>
      <c r="G7211" s="17" t="s">
        <v>61</v>
      </c>
      <c r="H7211" s="17" t="s">
        <v>1537</v>
      </c>
      <c r="I7211" s="17" t="s">
        <v>1524</v>
      </c>
      <c r="J7211" s="17" t="n">
        <v>1</v>
      </c>
      <c r="K7211" s="15" t="n">
        <v>198.9</v>
      </c>
      <c r="L7211" s="22" t="n">
        <v>0.1</v>
      </c>
      <c r="M7211" s="15" t="n">
        <v>0</v>
      </c>
      <c r="N7211" s="15" t="n">
        <f aca="false">J7211*K7211</f>
        <v>198.9</v>
      </c>
      <c r="O7211" s="15" t="n">
        <f aca="false">N7211*L7211</f>
        <v>19.89</v>
      </c>
      <c r="P7211" s="15" t="n">
        <f aca="false">N7211-O7211</f>
        <v>179.01</v>
      </c>
      <c r="Q7211" s="15" t="n">
        <f aca="false">J7211*INDEX(dProdutos!$F$2:$F$47,MATCH(E7211,dProdutos!$A$2:$A$47,0))</f>
        <v>107.88</v>
      </c>
      <c r="R7211" s="15" t="n">
        <f aca="false">IF(I7211="Cancelado",0,P7211-Q7211)</f>
        <v>71.13</v>
      </c>
      <c r="S7211" s="17" t="str">
        <f aca="false">INDEX(dProdutos!$D$2:$D$47,MATCH(E7211,dProdutos!$A$2:$A$47,0))</f>
        <v>Moda Feminina</v>
      </c>
    </row>
    <row r="7212" customFormat="false" ht="15" hidden="false" customHeight="false" outlineLevel="0" collapsed="false">
      <c r="A7212" s="17" t="s">
        <v>5921</v>
      </c>
      <c r="B7212" s="17" t="n">
        <v>3</v>
      </c>
      <c r="C7212" s="21" t="n">
        <v>46139</v>
      </c>
      <c r="D7212" s="17" t="s">
        <v>590</v>
      </c>
      <c r="E7212" s="17" t="s">
        <v>98</v>
      </c>
      <c r="F7212" s="17" t="s">
        <v>1490</v>
      </c>
      <c r="G7212" s="17" t="s">
        <v>61</v>
      </c>
      <c r="H7212" s="17" t="s">
        <v>1537</v>
      </c>
      <c r="I7212" s="17" t="s">
        <v>1524</v>
      </c>
      <c r="J7212" s="17" t="n">
        <v>1</v>
      </c>
      <c r="K7212" s="15" t="n">
        <v>108.9</v>
      </c>
      <c r="L7212" s="22" t="n">
        <v>0</v>
      </c>
      <c r="M7212" s="15" t="n">
        <v>0</v>
      </c>
      <c r="N7212" s="15" t="n">
        <f aca="false">J7212*K7212</f>
        <v>108.9</v>
      </c>
      <c r="O7212" s="15" t="n">
        <f aca="false">N7212*L7212</f>
        <v>0</v>
      </c>
      <c r="P7212" s="15" t="n">
        <f aca="false">N7212-O7212</f>
        <v>108.9</v>
      </c>
      <c r="Q7212" s="15" t="n">
        <f aca="false">J7212*INDEX(dProdutos!$F$2:$F$47,MATCH(E7212,dProdutos!$A$2:$A$47,0))</f>
        <v>42.52</v>
      </c>
      <c r="R7212" s="15" t="n">
        <f aca="false">IF(I7212="Cancelado",0,P7212-Q7212)</f>
        <v>66.38</v>
      </c>
      <c r="S7212" s="17" t="str">
        <f aca="false">INDEX(dProdutos!$D$2:$D$47,MATCH(E7212,dProdutos!$A$2:$A$47,0))</f>
        <v>Moda Feminina</v>
      </c>
    </row>
    <row r="7213" customFormat="false" ht="15" hidden="false" customHeight="false" outlineLevel="0" collapsed="false">
      <c r="A7213" s="17" t="s">
        <v>5921</v>
      </c>
      <c r="B7213" s="17" t="n">
        <v>4</v>
      </c>
      <c r="C7213" s="21" t="n">
        <v>46139</v>
      </c>
      <c r="D7213" s="17" t="s">
        <v>590</v>
      </c>
      <c r="E7213" s="17" t="s">
        <v>114</v>
      </c>
      <c r="F7213" s="17" t="s">
        <v>1490</v>
      </c>
      <c r="G7213" s="17" t="s">
        <v>61</v>
      </c>
      <c r="H7213" s="17" t="s">
        <v>1537</v>
      </c>
      <c r="I7213" s="17" t="s">
        <v>1524</v>
      </c>
      <c r="J7213" s="17" t="n">
        <v>1</v>
      </c>
      <c r="K7213" s="15" t="n">
        <v>202.9</v>
      </c>
      <c r="L7213" s="22" t="n">
        <v>0</v>
      </c>
      <c r="M7213" s="15" t="n">
        <v>0</v>
      </c>
      <c r="N7213" s="15" t="n">
        <f aca="false">J7213*K7213</f>
        <v>202.9</v>
      </c>
      <c r="O7213" s="15" t="n">
        <f aca="false">N7213*L7213</f>
        <v>0</v>
      </c>
      <c r="P7213" s="15" t="n">
        <f aca="false">N7213-O7213</f>
        <v>202.9</v>
      </c>
      <c r="Q7213" s="15" t="n">
        <f aca="false">J7213*INDEX(dProdutos!$F$2:$F$47,MATCH(E7213,dProdutos!$A$2:$A$47,0))</f>
        <v>110.39</v>
      </c>
      <c r="R7213" s="15" t="n">
        <f aca="false">IF(I7213="Cancelado",0,P7213-Q7213)</f>
        <v>92.51</v>
      </c>
      <c r="S7213" s="17" t="str">
        <f aca="false">INDEX(dProdutos!$D$2:$D$47,MATCH(E7213,dProdutos!$A$2:$A$47,0))</f>
        <v>Moda Masculina</v>
      </c>
    </row>
    <row r="7214" customFormat="false" ht="15" hidden="false" customHeight="false" outlineLevel="0" collapsed="false">
      <c r="A7214" s="17" t="s">
        <v>5922</v>
      </c>
      <c r="B7214" s="17" t="n">
        <v>1</v>
      </c>
      <c r="C7214" s="21" t="n">
        <v>46139</v>
      </c>
      <c r="D7214" s="17" t="s">
        <v>900</v>
      </c>
      <c r="E7214" s="17" t="s">
        <v>95</v>
      </c>
      <c r="F7214" s="17" t="s">
        <v>1497</v>
      </c>
      <c r="G7214" s="17" t="s">
        <v>64</v>
      </c>
      <c r="H7214" s="17" t="s">
        <v>1523</v>
      </c>
      <c r="I7214" s="17" t="s">
        <v>1524</v>
      </c>
      <c r="J7214" s="17" t="n">
        <v>1</v>
      </c>
      <c r="K7214" s="15" t="n">
        <v>77.9</v>
      </c>
      <c r="L7214" s="22" t="n">
        <v>0.15</v>
      </c>
      <c r="M7214" s="15" t="n">
        <v>22.38</v>
      </c>
      <c r="N7214" s="15" t="n">
        <f aca="false">J7214*K7214</f>
        <v>77.9</v>
      </c>
      <c r="O7214" s="15" t="n">
        <f aca="false">N7214*L7214</f>
        <v>11.685</v>
      </c>
      <c r="P7214" s="15" t="n">
        <f aca="false">N7214-O7214</f>
        <v>66.215</v>
      </c>
      <c r="Q7214" s="15" t="n">
        <f aca="false">J7214*INDEX(dProdutos!$F$2:$F$47,MATCH(E7214,dProdutos!$A$2:$A$47,0))</f>
        <v>36.71</v>
      </c>
      <c r="R7214" s="15" t="n">
        <f aca="false">IF(I7214="Cancelado",0,P7214-Q7214)</f>
        <v>29.505</v>
      </c>
      <c r="S7214" s="17" t="str">
        <f aca="false">INDEX(dProdutos!$D$2:$D$47,MATCH(E7214,dProdutos!$A$2:$A$47,0))</f>
        <v>Moda Feminina</v>
      </c>
    </row>
    <row r="7215" customFormat="false" ht="15" hidden="false" customHeight="false" outlineLevel="0" collapsed="false">
      <c r="A7215" s="17" t="s">
        <v>5922</v>
      </c>
      <c r="B7215" s="17" t="n">
        <v>2</v>
      </c>
      <c r="C7215" s="21" t="n">
        <v>46139</v>
      </c>
      <c r="D7215" s="17" t="s">
        <v>900</v>
      </c>
      <c r="E7215" s="17" t="s">
        <v>192</v>
      </c>
      <c r="F7215" s="17" t="s">
        <v>1497</v>
      </c>
      <c r="G7215" s="17" t="s">
        <v>64</v>
      </c>
      <c r="H7215" s="17" t="s">
        <v>1523</v>
      </c>
      <c r="I7215" s="17" t="s">
        <v>1524</v>
      </c>
      <c r="J7215" s="17" t="n">
        <v>1</v>
      </c>
      <c r="K7215" s="15" t="n">
        <v>245.9</v>
      </c>
      <c r="L7215" s="22" t="n">
        <v>0</v>
      </c>
      <c r="M7215" s="15" t="n">
        <v>0</v>
      </c>
      <c r="N7215" s="15" t="n">
        <f aca="false">J7215*K7215</f>
        <v>245.9</v>
      </c>
      <c r="O7215" s="15" t="n">
        <f aca="false">N7215*L7215</f>
        <v>0</v>
      </c>
      <c r="P7215" s="15" t="n">
        <f aca="false">N7215-O7215</f>
        <v>245.9</v>
      </c>
      <c r="Q7215" s="15" t="n">
        <f aca="false">J7215*INDEX(dProdutos!$F$2:$F$47,MATCH(E7215,dProdutos!$A$2:$A$47,0))</f>
        <v>107.78</v>
      </c>
      <c r="R7215" s="15" t="n">
        <f aca="false">IF(I7215="Cancelado",0,P7215-Q7215)</f>
        <v>138.12</v>
      </c>
      <c r="S7215" s="17" t="str">
        <f aca="false">INDEX(dProdutos!$D$2:$D$47,MATCH(E7215,dProdutos!$A$2:$A$47,0))</f>
        <v>Eletrônicos</v>
      </c>
    </row>
    <row r="7216" customFormat="false" ht="15" hidden="false" customHeight="false" outlineLevel="0" collapsed="false">
      <c r="A7216" s="17" t="s">
        <v>5923</v>
      </c>
      <c r="B7216" s="17" t="n">
        <v>1</v>
      </c>
      <c r="C7216" s="21" t="n">
        <v>46139</v>
      </c>
      <c r="D7216" s="17" t="s">
        <v>1287</v>
      </c>
      <c r="E7216" s="17" t="s">
        <v>171</v>
      </c>
      <c r="F7216" s="17" t="s">
        <v>1499</v>
      </c>
      <c r="G7216" s="17" t="s">
        <v>61</v>
      </c>
      <c r="H7216" s="17" t="s">
        <v>1537</v>
      </c>
      <c r="I7216" s="17" t="s">
        <v>1524</v>
      </c>
      <c r="J7216" s="17" t="n">
        <v>2</v>
      </c>
      <c r="K7216" s="15" t="n">
        <v>246.9</v>
      </c>
      <c r="L7216" s="22" t="n">
        <v>0.05</v>
      </c>
      <c r="M7216" s="15" t="n">
        <v>27.87</v>
      </c>
      <c r="N7216" s="15" t="n">
        <f aca="false">J7216*K7216</f>
        <v>493.8</v>
      </c>
      <c r="O7216" s="15" t="n">
        <f aca="false">N7216*L7216</f>
        <v>24.69</v>
      </c>
      <c r="P7216" s="15" t="n">
        <f aca="false">N7216-O7216</f>
        <v>469.11</v>
      </c>
      <c r="Q7216" s="15" t="n">
        <f aca="false">J7216*INDEX(dProdutos!$F$2:$F$47,MATCH(E7216,dProdutos!$A$2:$A$47,0))</f>
        <v>207.22</v>
      </c>
      <c r="R7216" s="15" t="n">
        <f aca="false">IF(I7216="Cancelado",0,P7216-Q7216)</f>
        <v>261.89</v>
      </c>
      <c r="S7216" s="17" t="str">
        <f aca="false">INDEX(dProdutos!$D$2:$D$47,MATCH(E7216,dProdutos!$A$2:$A$47,0))</f>
        <v>Casa</v>
      </c>
    </row>
    <row r="7217" customFormat="false" ht="15" hidden="false" customHeight="false" outlineLevel="0" collapsed="false">
      <c r="A7217" s="17" t="s">
        <v>5923</v>
      </c>
      <c r="B7217" s="17" t="n">
        <v>2</v>
      </c>
      <c r="C7217" s="21" t="n">
        <v>46139</v>
      </c>
      <c r="D7217" s="17" t="s">
        <v>1287</v>
      </c>
      <c r="E7217" s="17" t="s">
        <v>95</v>
      </c>
      <c r="F7217" s="17" t="s">
        <v>1499</v>
      </c>
      <c r="G7217" s="17" t="s">
        <v>61</v>
      </c>
      <c r="H7217" s="17" t="s">
        <v>1537</v>
      </c>
      <c r="I7217" s="17" t="s">
        <v>1524</v>
      </c>
      <c r="J7217" s="17" t="n">
        <v>2</v>
      </c>
      <c r="K7217" s="15" t="n">
        <v>77.9</v>
      </c>
      <c r="L7217" s="22" t="n">
        <v>0.15</v>
      </c>
      <c r="M7217" s="15" t="n">
        <v>0</v>
      </c>
      <c r="N7217" s="15" t="n">
        <f aca="false">J7217*K7217</f>
        <v>155.8</v>
      </c>
      <c r="O7217" s="15" t="n">
        <f aca="false">N7217*L7217</f>
        <v>23.37</v>
      </c>
      <c r="P7217" s="15" t="n">
        <f aca="false">N7217-O7217</f>
        <v>132.43</v>
      </c>
      <c r="Q7217" s="15" t="n">
        <f aca="false">J7217*INDEX(dProdutos!$F$2:$F$47,MATCH(E7217,dProdutos!$A$2:$A$47,0))</f>
        <v>73.42</v>
      </c>
      <c r="R7217" s="15" t="n">
        <f aca="false">IF(I7217="Cancelado",0,P7217-Q7217)</f>
        <v>59.01</v>
      </c>
      <c r="S7217" s="17" t="str">
        <f aca="false">INDEX(dProdutos!$D$2:$D$47,MATCH(E7217,dProdutos!$A$2:$A$47,0))</f>
        <v>Moda Feminina</v>
      </c>
    </row>
    <row r="7218" customFormat="false" ht="15" hidden="false" customHeight="false" outlineLevel="0" collapsed="false">
      <c r="A7218" s="17" t="s">
        <v>5923</v>
      </c>
      <c r="B7218" s="17" t="n">
        <v>3</v>
      </c>
      <c r="C7218" s="21" t="n">
        <v>46139</v>
      </c>
      <c r="D7218" s="17" t="s">
        <v>1287</v>
      </c>
      <c r="E7218" s="17" t="s">
        <v>183</v>
      </c>
      <c r="F7218" s="17" t="s">
        <v>1499</v>
      </c>
      <c r="G7218" s="17" t="s">
        <v>61</v>
      </c>
      <c r="H7218" s="17" t="s">
        <v>1537</v>
      </c>
      <c r="I7218" s="17" t="s">
        <v>1524</v>
      </c>
      <c r="J7218" s="17" t="n">
        <v>2</v>
      </c>
      <c r="K7218" s="15" t="n">
        <v>121.9</v>
      </c>
      <c r="L7218" s="22" t="n">
        <v>0</v>
      </c>
      <c r="M7218" s="15" t="n">
        <v>0</v>
      </c>
      <c r="N7218" s="15" t="n">
        <f aca="false">J7218*K7218</f>
        <v>243.8</v>
      </c>
      <c r="O7218" s="15" t="n">
        <f aca="false">N7218*L7218</f>
        <v>0</v>
      </c>
      <c r="P7218" s="15" t="n">
        <f aca="false">N7218-O7218</f>
        <v>243.8</v>
      </c>
      <c r="Q7218" s="15" t="n">
        <f aca="false">J7218*INDEX(dProdutos!$F$2:$F$47,MATCH(E7218,dProdutos!$A$2:$A$47,0))</f>
        <v>105.52</v>
      </c>
      <c r="R7218" s="15" t="n">
        <f aca="false">IF(I7218="Cancelado",0,P7218-Q7218)</f>
        <v>138.28</v>
      </c>
      <c r="S7218" s="17" t="str">
        <f aca="false">INDEX(dProdutos!$D$2:$D$47,MATCH(E7218,dProdutos!$A$2:$A$47,0))</f>
        <v>Eletrônicos</v>
      </c>
    </row>
    <row r="7219" customFormat="false" ht="15" hidden="false" customHeight="false" outlineLevel="0" collapsed="false">
      <c r="A7219" s="17" t="s">
        <v>5923</v>
      </c>
      <c r="B7219" s="17" t="n">
        <v>4</v>
      </c>
      <c r="C7219" s="21" t="n">
        <v>46139</v>
      </c>
      <c r="D7219" s="17" t="s">
        <v>1287</v>
      </c>
      <c r="E7219" s="17" t="s">
        <v>213</v>
      </c>
      <c r="F7219" s="17" t="s">
        <v>1499</v>
      </c>
      <c r="G7219" s="17" t="s">
        <v>61</v>
      </c>
      <c r="H7219" s="17" t="s">
        <v>1537</v>
      </c>
      <c r="I7219" s="17" t="s">
        <v>1524</v>
      </c>
      <c r="J7219" s="17" t="n">
        <v>1</v>
      </c>
      <c r="K7219" s="15" t="n">
        <v>153.9</v>
      </c>
      <c r="L7219" s="22" t="n">
        <v>0</v>
      </c>
      <c r="M7219" s="15" t="n">
        <v>0</v>
      </c>
      <c r="N7219" s="15" t="n">
        <f aca="false">J7219*K7219</f>
        <v>153.9</v>
      </c>
      <c r="O7219" s="15" t="n">
        <f aca="false">N7219*L7219</f>
        <v>0</v>
      </c>
      <c r="P7219" s="15" t="n">
        <f aca="false">N7219-O7219</f>
        <v>153.9</v>
      </c>
      <c r="Q7219" s="15" t="n">
        <f aca="false">J7219*INDEX(dProdutos!$F$2:$F$47,MATCH(E7219,dProdutos!$A$2:$A$47,0))</f>
        <v>90.42</v>
      </c>
      <c r="R7219" s="15" t="n">
        <f aca="false">IF(I7219="Cancelado",0,P7219-Q7219)</f>
        <v>63.48</v>
      </c>
      <c r="S7219" s="17" t="str">
        <f aca="false">INDEX(dProdutos!$D$2:$D$47,MATCH(E7219,dProdutos!$A$2:$A$47,0))</f>
        <v>Beleza</v>
      </c>
    </row>
    <row r="7220" customFormat="false" ht="15" hidden="false" customHeight="false" outlineLevel="0" collapsed="false">
      <c r="A7220" s="17" t="s">
        <v>5924</v>
      </c>
      <c r="B7220" s="17" t="n">
        <v>1</v>
      </c>
      <c r="C7220" s="21" t="n">
        <v>46139</v>
      </c>
      <c r="D7220" s="17" t="s">
        <v>1410</v>
      </c>
      <c r="E7220" s="17" t="s">
        <v>138</v>
      </c>
      <c r="F7220" s="17" t="s">
        <v>1497</v>
      </c>
      <c r="G7220" s="17" t="s">
        <v>60</v>
      </c>
      <c r="H7220" s="17" t="s">
        <v>1537</v>
      </c>
      <c r="I7220" s="17" t="s">
        <v>1524</v>
      </c>
      <c r="J7220" s="17" t="n">
        <v>1</v>
      </c>
      <c r="K7220" s="15" t="n">
        <v>231.9</v>
      </c>
      <c r="L7220" s="22" t="n">
        <v>0</v>
      </c>
      <c r="M7220" s="15" t="n">
        <v>0</v>
      </c>
      <c r="N7220" s="15" t="n">
        <f aca="false">J7220*K7220</f>
        <v>231.9</v>
      </c>
      <c r="O7220" s="15" t="n">
        <f aca="false">N7220*L7220</f>
        <v>0</v>
      </c>
      <c r="P7220" s="15" t="n">
        <f aca="false">N7220-O7220</f>
        <v>231.9</v>
      </c>
      <c r="Q7220" s="15" t="n">
        <f aca="false">J7220*INDEX(dProdutos!$F$2:$F$47,MATCH(E7220,dProdutos!$A$2:$A$47,0))</f>
        <v>132.21</v>
      </c>
      <c r="R7220" s="15" t="n">
        <f aca="false">IF(I7220="Cancelado",0,P7220-Q7220)</f>
        <v>99.69</v>
      </c>
      <c r="S7220" s="17" t="str">
        <f aca="false">INDEX(dProdutos!$D$2:$D$47,MATCH(E7220,dProdutos!$A$2:$A$47,0))</f>
        <v>Calçados</v>
      </c>
    </row>
    <row r="7221" customFormat="false" ht="15" hidden="false" customHeight="false" outlineLevel="0" collapsed="false">
      <c r="A7221" s="17" t="s">
        <v>5924</v>
      </c>
      <c r="B7221" s="17" t="n">
        <v>2</v>
      </c>
      <c r="C7221" s="21" t="n">
        <v>46139</v>
      </c>
      <c r="D7221" s="17" t="s">
        <v>1410</v>
      </c>
      <c r="E7221" s="17" t="s">
        <v>150</v>
      </c>
      <c r="F7221" s="17" t="s">
        <v>1497</v>
      </c>
      <c r="G7221" s="17" t="s">
        <v>60</v>
      </c>
      <c r="H7221" s="17" t="s">
        <v>1537</v>
      </c>
      <c r="I7221" s="17" t="s">
        <v>1524</v>
      </c>
      <c r="J7221" s="17" t="n">
        <v>1</v>
      </c>
      <c r="K7221" s="15" t="n">
        <v>71.9</v>
      </c>
      <c r="L7221" s="22" t="n">
        <v>0</v>
      </c>
      <c r="M7221" s="15" t="n">
        <v>0</v>
      </c>
      <c r="N7221" s="15" t="n">
        <f aca="false">J7221*K7221</f>
        <v>71.9</v>
      </c>
      <c r="O7221" s="15" t="n">
        <f aca="false">N7221*L7221</f>
        <v>0</v>
      </c>
      <c r="P7221" s="15" t="n">
        <f aca="false">N7221-O7221</f>
        <v>71.9</v>
      </c>
      <c r="Q7221" s="15" t="n">
        <f aca="false">J7221*INDEX(dProdutos!$F$2:$F$47,MATCH(E7221,dProdutos!$A$2:$A$47,0))</f>
        <v>27.38</v>
      </c>
      <c r="R7221" s="15" t="n">
        <f aca="false">IF(I7221="Cancelado",0,P7221-Q7221)</f>
        <v>44.52</v>
      </c>
      <c r="S7221" s="17" t="str">
        <f aca="false">INDEX(dProdutos!$D$2:$D$47,MATCH(E7221,dProdutos!$A$2:$A$47,0))</f>
        <v>Acessórios</v>
      </c>
    </row>
    <row r="7222" customFormat="false" ht="15" hidden="false" customHeight="false" outlineLevel="0" collapsed="false">
      <c r="A7222" s="17" t="s">
        <v>5925</v>
      </c>
      <c r="B7222" s="17" t="n">
        <v>1</v>
      </c>
      <c r="C7222" s="21" t="n">
        <v>46139</v>
      </c>
      <c r="D7222" s="17" t="s">
        <v>432</v>
      </c>
      <c r="E7222" s="17" t="s">
        <v>98</v>
      </c>
      <c r="F7222" s="17" t="s">
        <v>1503</v>
      </c>
      <c r="G7222" s="17" t="s">
        <v>62</v>
      </c>
      <c r="H7222" s="17" t="s">
        <v>1523</v>
      </c>
      <c r="I7222" s="17" t="s">
        <v>1524</v>
      </c>
      <c r="J7222" s="17" t="n">
        <v>1</v>
      </c>
      <c r="K7222" s="15" t="n">
        <v>108.9</v>
      </c>
      <c r="L7222" s="22" t="n">
        <v>0.05</v>
      </c>
      <c r="M7222" s="15" t="n">
        <v>22.89</v>
      </c>
      <c r="N7222" s="15" t="n">
        <f aca="false">J7222*K7222</f>
        <v>108.9</v>
      </c>
      <c r="O7222" s="15" t="n">
        <f aca="false">N7222*L7222</f>
        <v>5.445</v>
      </c>
      <c r="P7222" s="15" t="n">
        <f aca="false">N7222-O7222</f>
        <v>103.455</v>
      </c>
      <c r="Q7222" s="15" t="n">
        <f aca="false">J7222*INDEX(dProdutos!$F$2:$F$47,MATCH(E7222,dProdutos!$A$2:$A$47,0))</f>
        <v>42.52</v>
      </c>
      <c r="R7222" s="15" t="n">
        <f aca="false">IF(I7222="Cancelado",0,P7222-Q7222)</f>
        <v>60.935</v>
      </c>
      <c r="S7222" s="17" t="str">
        <f aca="false">INDEX(dProdutos!$D$2:$D$47,MATCH(E7222,dProdutos!$A$2:$A$47,0))</f>
        <v>Moda Feminina</v>
      </c>
    </row>
    <row r="7223" customFormat="false" ht="15" hidden="false" customHeight="false" outlineLevel="0" collapsed="false">
      <c r="A7223" s="17" t="s">
        <v>5926</v>
      </c>
      <c r="B7223" s="17" t="n">
        <v>1</v>
      </c>
      <c r="C7223" s="21" t="n">
        <v>46139</v>
      </c>
      <c r="D7223" s="17" t="s">
        <v>735</v>
      </c>
      <c r="E7223" s="17" t="s">
        <v>177</v>
      </c>
      <c r="F7223" s="17" t="s">
        <v>1497</v>
      </c>
      <c r="G7223" s="17" t="s">
        <v>59</v>
      </c>
      <c r="H7223" s="17" t="s">
        <v>1523</v>
      </c>
      <c r="I7223" s="17" t="s">
        <v>1524</v>
      </c>
      <c r="J7223" s="17" t="n">
        <v>1</v>
      </c>
      <c r="K7223" s="15" t="n">
        <v>257.9</v>
      </c>
      <c r="L7223" s="22" t="n">
        <v>0</v>
      </c>
      <c r="M7223" s="15" t="n">
        <v>17.15</v>
      </c>
      <c r="N7223" s="15" t="n">
        <f aca="false">J7223*K7223</f>
        <v>257.9</v>
      </c>
      <c r="O7223" s="15" t="n">
        <f aca="false">N7223*L7223</f>
        <v>0</v>
      </c>
      <c r="P7223" s="15" t="n">
        <f aca="false">N7223-O7223</f>
        <v>257.9</v>
      </c>
      <c r="Q7223" s="15" t="n">
        <f aca="false">J7223*INDEX(dProdutos!$F$2:$F$47,MATCH(E7223,dProdutos!$A$2:$A$47,0))</f>
        <v>138.23</v>
      </c>
      <c r="R7223" s="15" t="n">
        <f aca="false">IF(I7223="Cancelado",0,P7223-Q7223)</f>
        <v>119.67</v>
      </c>
      <c r="S7223" s="17" t="str">
        <f aca="false">INDEX(dProdutos!$D$2:$D$47,MATCH(E7223,dProdutos!$A$2:$A$47,0))</f>
        <v>Casa</v>
      </c>
    </row>
    <row r="7224" customFormat="false" ht="15" hidden="false" customHeight="false" outlineLevel="0" collapsed="false">
      <c r="A7224" s="17" t="s">
        <v>5927</v>
      </c>
      <c r="B7224" s="17" t="n">
        <v>1</v>
      </c>
      <c r="C7224" s="21" t="n">
        <v>46139</v>
      </c>
      <c r="D7224" s="17" t="s">
        <v>1001</v>
      </c>
      <c r="E7224" s="17" t="s">
        <v>129</v>
      </c>
      <c r="F7224" s="17" t="s">
        <v>1501</v>
      </c>
      <c r="G7224" s="17" t="s">
        <v>61</v>
      </c>
      <c r="H7224" s="17" t="s">
        <v>1540</v>
      </c>
      <c r="I7224" s="17" t="s">
        <v>1531</v>
      </c>
      <c r="J7224" s="17" t="n">
        <v>2</v>
      </c>
      <c r="K7224" s="15" t="n">
        <v>105.9</v>
      </c>
      <c r="L7224" s="22" t="n">
        <v>0</v>
      </c>
      <c r="M7224" s="15" t="n">
        <v>29.24</v>
      </c>
      <c r="N7224" s="15" t="n">
        <f aca="false">J7224*K7224</f>
        <v>211.8</v>
      </c>
      <c r="O7224" s="15" t="n">
        <f aca="false">N7224*L7224</f>
        <v>0</v>
      </c>
      <c r="P7224" s="15" t="n">
        <f aca="false">N7224-O7224</f>
        <v>211.8</v>
      </c>
      <c r="Q7224" s="15" t="n">
        <f aca="false">J7224*INDEX(dProdutos!$F$2:$F$47,MATCH(E7224,dProdutos!$A$2:$A$47,0))</f>
        <v>87.58</v>
      </c>
      <c r="R7224" s="15" t="n">
        <f aca="false">IF(I7224="Cancelado",0,P7224-Q7224)</f>
        <v>0</v>
      </c>
      <c r="S7224" s="17" t="str">
        <f aca="false">INDEX(dProdutos!$D$2:$D$47,MATCH(E7224,dProdutos!$A$2:$A$47,0))</f>
        <v>Calçados</v>
      </c>
    </row>
    <row r="7225" customFormat="false" ht="15" hidden="false" customHeight="false" outlineLevel="0" collapsed="false">
      <c r="A7225" s="17" t="s">
        <v>5927</v>
      </c>
      <c r="B7225" s="17" t="n">
        <v>2</v>
      </c>
      <c r="C7225" s="21" t="n">
        <v>46139</v>
      </c>
      <c r="D7225" s="17" t="s">
        <v>1001</v>
      </c>
      <c r="E7225" s="17" t="s">
        <v>85</v>
      </c>
      <c r="F7225" s="17" t="s">
        <v>1501</v>
      </c>
      <c r="G7225" s="17" t="s">
        <v>61</v>
      </c>
      <c r="H7225" s="17" t="s">
        <v>1540</v>
      </c>
      <c r="I7225" s="17" t="s">
        <v>1531</v>
      </c>
      <c r="J7225" s="17" t="n">
        <v>1</v>
      </c>
      <c r="K7225" s="15" t="n">
        <v>165.9</v>
      </c>
      <c r="L7225" s="22" t="n">
        <v>0.2</v>
      </c>
      <c r="M7225" s="15" t="n">
        <v>0</v>
      </c>
      <c r="N7225" s="15" t="n">
        <f aca="false">J7225*K7225</f>
        <v>165.9</v>
      </c>
      <c r="O7225" s="15" t="n">
        <f aca="false">N7225*L7225</f>
        <v>33.18</v>
      </c>
      <c r="P7225" s="15" t="n">
        <f aca="false">N7225-O7225</f>
        <v>132.72</v>
      </c>
      <c r="Q7225" s="15" t="n">
        <f aca="false">J7225*INDEX(dProdutos!$F$2:$F$47,MATCH(E7225,dProdutos!$A$2:$A$47,0))</f>
        <v>91.55</v>
      </c>
      <c r="R7225" s="15" t="n">
        <f aca="false">IF(I7225="Cancelado",0,P7225-Q7225)</f>
        <v>0</v>
      </c>
      <c r="S7225" s="17" t="str">
        <f aca="false">INDEX(dProdutos!$D$2:$D$47,MATCH(E7225,dProdutos!$A$2:$A$47,0))</f>
        <v>Moda Feminina</v>
      </c>
    </row>
    <row r="7226" customFormat="false" ht="15" hidden="false" customHeight="false" outlineLevel="0" collapsed="false">
      <c r="A7226" s="17" t="s">
        <v>5927</v>
      </c>
      <c r="B7226" s="17" t="n">
        <v>3</v>
      </c>
      <c r="C7226" s="21" t="n">
        <v>46139</v>
      </c>
      <c r="D7226" s="17" t="s">
        <v>1001</v>
      </c>
      <c r="E7226" s="17" t="s">
        <v>105</v>
      </c>
      <c r="F7226" s="17" t="s">
        <v>1501</v>
      </c>
      <c r="G7226" s="17" t="s">
        <v>61</v>
      </c>
      <c r="H7226" s="17" t="s">
        <v>1540</v>
      </c>
      <c r="I7226" s="17" t="s">
        <v>1531</v>
      </c>
      <c r="J7226" s="17" t="n">
        <v>1</v>
      </c>
      <c r="K7226" s="15" t="n">
        <v>175.9</v>
      </c>
      <c r="L7226" s="22" t="n">
        <v>0</v>
      </c>
      <c r="M7226" s="15" t="n">
        <v>0</v>
      </c>
      <c r="N7226" s="15" t="n">
        <f aca="false">J7226*K7226</f>
        <v>175.9</v>
      </c>
      <c r="O7226" s="15" t="n">
        <f aca="false">N7226*L7226</f>
        <v>0</v>
      </c>
      <c r="P7226" s="15" t="n">
        <f aca="false">N7226-O7226</f>
        <v>175.9</v>
      </c>
      <c r="Q7226" s="15" t="n">
        <f aca="false">J7226*INDEX(dProdutos!$F$2:$F$47,MATCH(E7226,dProdutos!$A$2:$A$47,0))</f>
        <v>96.59</v>
      </c>
      <c r="R7226" s="15" t="n">
        <f aca="false">IF(I7226="Cancelado",0,P7226-Q7226)</f>
        <v>0</v>
      </c>
      <c r="S7226" s="17" t="str">
        <f aca="false">INDEX(dProdutos!$D$2:$D$47,MATCH(E7226,dProdutos!$A$2:$A$47,0))</f>
        <v>Moda Masculina</v>
      </c>
    </row>
    <row r="7227" customFormat="false" ht="15" hidden="false" customHeight="false" outlineLevel="0" collapsed="false">
      <c r="A7227" s="17" t="s">
        <v>5928</v>
      </c>
      <c r="B7227" s="17" t="n">
        <v>1</v>
      </c>
      <c r="C7227" s="21" t="n">
        <v>46139</v>
      </c>
      <c r="D7227" s="17" t="s">
        <v>1169</v>
      </c>
      <c r="E7227" s="17" t="s">
        <v>177</v>
      </c>
      <c r="F7227" s="17" t="s">
        <v>1501</v>
      </c>
      <c r="G7227" s="17" t="s">
        <v>63</v>
      </c>
      <c r="H7227" s="17" t="s">
        <v>1537</v>
      </c>
      <c r="I7227" s="17" t="s">
        <v>1524</v>
      </c>
      <c r="J7227" s="17" t="n">
        <v>1</v>
      </c>
      <c r="K7227" s="15" t="n">
        <v>257.9</v>
      </c>
      <c r="L7227" s="22" t="n">
        <v>0.15</v>
      </c>
      <c r="M7227" s="15" t="n">
        <v>0</v>
      </c>
      <c r="N7227" s="15" t="n">
        <f aca="false">J7227*K7227</f>
        <v>257.9</v>
      </c>
      <c r="O7227" s="15" t="n">
        <f aca="false">N7227*L7227</f>
        <v>38.685</v>
      </c>
      <c r="P7227" s="15" t="n">
        <f aca="false">N7227-O7227</f>
        <v>219.215</v>
      </c>
      <c r="Q7227" s="15" t="n">
        <f aca="false">J7227*INDEX(dProdutos!$F$2:$F$47,MATCH(E7227,dProdutos!$A$2:$A$47,0))</f>
        <v>138.23</v>
      </c>
      <c r="R7227" s="15" t="n">
        <f aca="false">IF(I7227="Cancelado",0,P7227-Q7227)</f>
        <v>80.985</v>
      </c>
      <c r="S7227" s="17" t="str">
        <f aca="false">INDEX(dProdutos!$D$2:$D$47,MATCH(E7227,dProdutos!$A$2:$A$47,0))</f>
        <v>Casa</v>
      </c>
    </row>
    <row r="7228" customFormat="false" ht="15" hidden="false" customHeight="false" outlineLevel="0" collapsed="false">
      <c r="A7228" s="17" t="s">
        <v>5929</v>
      </c>
      <c r="B7228" s="17" t="n">
        <v>1</v>
      </c>
      <c r="C7228" s="21" t="n">
        <v>46139</v>
      </c>
      <c r="D7228" s="17" t="s">
        <v>1074</v>
      </c>
      <c r="E7228" s="17" t="s">
        <v>144</v>
      </c>
      <c r="F7228" s="17" t="s">
        <v>1497</v>
      </c>
      <c r="G7228" s="17" t="s">
        <v>61</v>
      </c>
      <c r="H7228" s="17" t="s">
        <v>1537</v>
      </c>
      <c r="I7228" s="17" t="s">
        <v>1524</v>
      </c>
      <c r="J7228" s="17" t="n">
        <v>1</v>
      </c>
      <c r="K7228" s="15" t="n">
        <v>260.9</v>
      </c>
      <c r="L7228" s="22" t="n">
        <v>0</v>
      </c>
      <c r="M7228" s="15" t="n">
        <v>0</v>
      </c>
      <c r="N7228" s="15" t="n">
        <f aca="false">J7228*K7228</f>
        <v>260.9</v>
      </c>
      <c r="O7228" s="15" t="n">
        <f aca="false">N7228*L7228</f>
        <v>0</v>
      </c>
      <c r="P7228" s="15" t="n">
        <f aca="false">N7228-O7228</f>
        <v>260.9</v>
      </c>
      <c r="Q7228" s="15" t="n">
        <f aca="false">J7228*INDEX(dProdutos!$F$2:$F$47,MATCH(E7228,dProdutos!$A$2:$A$47,0))</f>
        <v>99.86</v>
      </c>
      <c r="R7228" s="15" t="n">
        <f aca="false">IF(I7228="Cancelado",0,P7228-Q7228)</f>
        <v>161.04</v>
      </c>
      <c r="S7228" s="17" t="str">
        <f aca="false">INDEX(dProdutos!$D$2:$D$47,MATCH(E7228,dProdutos!$A$2:$A$47,0))</f>
        <v>Acessórios</v>
      </c>
    </row>
    <row r="7229" customFormat="false" ht="15" hidden="false" customHeight="false" outlineLevel="0" collapsed="false">
      <c r="A7229" s="17" t="s">
        <v>5929</v>
      </c>
      <c r="B7229" s="17" t="n">
        <v>2</v>
      </c>
      <c r="C7229" s="21" t="n">
        <v>46139</v>
      </c>
      <c r="D7229" s="17" t="s">
        <v>1074</v>
      </c>
      <c r="E7229" s="17" t="s">
        <v>153</v>
      </c>
      <c r="F7229" s="17" t="s">
        <v>1497</v>
      </c>
      <c r="G7229" s="17" t="s">
        <v>61</v>
      </c>
      <c r="H7229" s="17" t="s">
        <v>1537</v>
      </c>
      <c r="I7229" s="17" t="s">
        <v>1524</v>
      </c>
      <c r="J7229" s="17" t="n">
        <v>1</v>
      </c>
      <c r="K7229" s="15" t="n">
        <v>165.9</v>
      </c>
      <c r="L7229" s="22" t="n">
        <v>0</v>
      </c>
      <c r="M7229" s="15" t="n">
        <v>0</v>
      </c>
      <c r="N7229" s="15" t="n">
        <f aca="false">J7229*K7229</f>
        <v>165.9</v>
      </c>
      <c r="O7229" s="15" t="n">
        <f aca="false">N7229*L7229</f>
        <v>0</v>
      </c>
      <c r="P7229" s="15" t="n">
        <f aca="false">N7229-O7229</f>
        <v>165.9</v>
      </c>
      <c r="Q7229" s="15" t="n">
        <f aca="false">J7229*INDEX(dProdutos!$F$2:$F$47,MATCH(E7229,dProdutos!$A$2:$A$47,0))</f>
        <v>67.28</v>
      </c>
      <c r="R7229" s="15" t="n">
        <f aca="false">IF(I7229="Cancelado",0,P7229-Q7229)</f>
        <v>98.62</v>
      </c>
      <c r="S7229" s="17" t="str">
        <f aca="false">INDEX(dProdutos!$D$2:$D$47,MATCH(E7229,dProdutos!$A$2:$A$47,0))</f>
        <v>Acessórios</v>
      </c>
    </row>
    <row r="7230" customFormat="false" ht="15" hidden="false" customHeight="false" outlineLevel="0" collapsed="false">
      <c r="A7230" s="17" t="s">
        <v>5929</v>
      </c>
      <c r="B7230" s="17" t="n">
        <v>3</v>
      </c>
      <c r="C7230" s="21" t="n">
        <v>46139</v>
      </c>
      <c r="D7230" s="17" t="s">
        <v>1074</v>
      </c>
      <c r="E7230" s="17" t="s">
        <v>102</v>
      </c>
      <c r="F7230" s="17" t="s">
        <v>1497</v>
      </c>
      <c r="G7230" s="17" t="s">
        <v>61</v>
      </c>
      <c r="H7230" s="17" t="s">
        <v>1537</v>
      </c>
      <c r="I7230" s="17" t="s">
        <v>1524</v>
      </c>
      <c r="J7230" s="17" t="n">
        <v>2</v>
      </c>
      <c r="K7230" s="15" t="n">
        <v>65.9</v>
      </c>
      <c r="L7230" s="22" t="n">
        <v>0.15</v>
      </c>
      <c r="M7230" s="15" t="n">
        <v>0</v>
      </c>
      <c r="N7230" s="15" t="n">
        <f aca="false">J7230*K7230</f>
        <v>131.8</v>
      </c>
      <c r="O7230" s="15" t="n">
        <f aca="false">N7230*L7230</f>
        <v>19.77</v>
      </c>
      <c r="P7230" s="15" t="n">
        <f aca="false">N7230-O7230</f>
        <v>112.03</v>
      </c>
      <c r="Q7230" s="15" t="n">
        <f aca="false">J7230*INDEX(dProdutos!$F$2:$F$47,MATCH(E7230,dProdutos!$A$2:$A$47,0))</f>
        <v>59.36</v>
      </c>
      <c r="R7230" s="15" t="n">
        <f aca="false">IF(I7230="Cancelado",0,P7230-Q7230)</f>
        <v>52.67</v>
      </c>
      <c r="S7230" s="17" t="str">
        <f aca="false">INDEX(dProdutos!$D$2:$D$47,MATCH(E7230,dProdutos!$A$2:$A$47,0))</f>
        <v>Moda Masculina</v>
      </c>
    </row>
    <row r="7231" customFormat="false" ht="15" hidden="false" customHeight="false" outlineLevel="0" collapsed="false">
      <c r="A7231" s="17" t="s">
        <v>5929</v>
      </c>
      <c r="B7231" s="17" t="n">
        <v>4</v>
      </c>
      <c r="C7231" s="21" t="n">
        <v>46139</v>
      </c>
      <c r="D7231" s="17" t="s">
        <v>1074</v>
      </c>
      <c r="E7231" s="17" t="s">
        <v>73</v>
      </c>
      <c r="F7231" s="17" t="s">
        <v>1497</v>
      </c>
      <c r="G7231" s="17" t="s">
        <v>61</v>
      </c>
      <c r="H7231" s="17" t="s">
        <v>1537</v>
      </c>
      <c r="I7231" s="17" t="s">
        <v>1524</v>
      </c>
      <c r="J7231" s="17" t="n">
        <v>1</v>
      </c>
      <c r="K7231" s="15" t="n">
        <v>179.9</v>
      </c>
      <c r="L7231" s="22" t="n">
        <v>0</v>
      </c>
      <c r="M7231" s="15" t="n">
        <v>0</v>
      </c>
      <c r="N7231" s="15" t="n">
        <f aca="false">J7231*K7231</f>
        <v>179.9</v>
      </c>
      <c r="O7231" s="15" t="n">
        <f aca="false">N7231*L7231</f>
        <v>0</v>
      </c>
      <c r="P7231" s="15" t="n">
        <f aca="false">N7231-O7231</f>
        <v>179.9</v>
      </c>
      <c r="Q7231" s="15" t="n">
        <f aca="false">J7231*INDEX(dProdutos!$F$2:$F$47,MATCH(E7231,dProdutos!$A$2:$A$47,0))</f>
        <v>69.44</v>
      </c>
      <c r="R7231" s="15" t="n">
        <f aca="false">IF(I7231="Cancelado",0,P7231-Q7231)</f>
        <v>110.46</v>
      </c>
      <c r="S7231" s="17" t="str">
        <f aca="false">INDEX(dProdutos!$D$2:$D$47,MATCH(E7231,dProdutos!$A$2:$A$47,0))</f>
        <v>Moda Feminina</v>
      </c>
    </row>
    <row r="7232" customFormat="false" ht="15" hidden="false" customHeight="false" outlineLevel="0" collapsed="false">
      <c r="A7232" s="17" t="s">
        <v>5930</v>
      </c>
      <c r="B7232" s="17" t="n">
        <v>1</v>
      </c>
      <c r="C7232" s="21" t="n">
        <v>46139</v>
      </c>
      <c r="D7232" s="17" t="s">
        <v>1085</v>
      </c>
      <c r="E7232" s="17" t="s">
        <v>150</v>
      </c>
      <c r="F7232" s="17" t="s">
        <v>1490</v>
      </c>
      <c r="G7232" s="17" t="s">
        <v>59</v>
      </c>
      <c r="H7232" s="17" t="s">
        <v>1537</v>
      </c>
      <c r="I7232" s="17" t="s">
        <v>1524</v>
      </c>
      <c r="J7232" s="17" t="n">
        <v>1</v>
      </c>
      <c r="K7232" s="15" t="n">
        <v>71.9</v>
      </c>
      <c r="L7232" s="22" t="n">
        <v>0</v>
      </c>
      <c r="M7232" s="15" t="n">
        <v>18.54</v>
      </c>
      <c r="N7232" s="15" t="n">
        <f aca="false">J7232*K7232</f>
        <v>71.9</v>
      </c>
      <c r="O7232" s="15" t="n">
        <f aca="false">N7232*L7232</f>
        <v>0</v>
      </c>
      <c r="P7232" s="15" t="n">
        <f aca="false">N7232-O7232</f>
        <v>71.9</v>
      </c>
      <c r="Q7232" s="15" t="n">
        <f aca="false">J7232*INDEX(dProdutos!$F$2:$F$47,MATCH(E7232,dProdutos!$A$2:$A$47,0))</f>
        <v>27.38</v>
      </c>
      <c r="R7232" s="15" t="n">
        <f aca="false">IF(I7232="Cancelado",0,P7232-Q7232)</f>
        <v>44.52</v>
      </c>
      <c r="S7232" s="17" t="str">
        <f aca="false">INDEX(dProdutos!$D$2:$D$47,MATCH(E7232,dProdutos!$A$2:$A$47,0))</f>
        <v>Acessórios</v>
      </c>
    </row>
    <row r="7233" customFormat="false" ht="15" hidden="false" customHeight="false" outlineLevel="0" collapsed="false">
      <c r="A7233" s="17" t="s">
        <v>5931</v>
      </c>
      <c r="B7233" s="17" t="n">
        <v>1</v>
      </c>
      <c r="C7233" s="21" t="n">
        <v>46139</v>
      </c>
      <c r="D7233" s="17" t="s">
        <v>411</v>
      </c>
      <c r="E7233" s="17" t="s">
        <v>105</v>
      </c>
      <c r="F7233" s="17" t="s">
        <v>1499</v>
      </c>
      <c r="G7233" s="17" t="s">
        <v>59</v>
      </c>
      <c r="H7233" s="17" t="s">
        <v>1523</v>
      </c>
      <c r="I7233" s="17" t="s">
        <v>1524</v>
      </c>
      <c r="J7233" s="17" t="n">
        <v>1</v>
      </c>
      <c r="K7233" s="15" t="n">
        <v>175.9</v>
      </c>
      <c r="L7233" s="22" t="n">
        <v>0.1</v>
      </c>
      <c r="M7233" s="15" t="n">
        <v>29.59</v>
      </c>
      <c r="N7233" s="15" t="n">
        <f aca="false">J7233*K7233</f>
        <v>175.9</v>
      </c>
      <c r="O7233" s="15" t="n">
        <f aca="false">N7233*L7233</f>
        <v>17.59</v>
      </c>
      <c r="P7233" s="15" t="n">
        <f aca="false">N7233-O7233</f>
        <v>158.31</v>
      </c>
      <c r="Q7233" s="15" t="n">
        <f aca="false">J7233*INDEX(dProdutos!$F$2:$F$47,MATCH(E7233,dProdutos!$A$2:$A$47,0))</f>
        <v>96.59</v>
      </c>
      <c r="R7233" s="15" t="n">
        <f aca="false">IF(I7233="Cancelado",0,P7233-Q7233)</f>
        <v>61.72</v>
      </c>
      <c r="S7233" s="17" t="str">
        <f aca="false">INDEX(dProdutos!$D$2:$D$47,MATCH(E7233,dProdutos!$A$2:$A$47,0))</f>
        <v>Moda Masculina</v>
      </c>
    </row>
    <row r="7234" customFormat="false" ht="15" hidden="false" customHeight="false" outlineLevel="0" collapsed="false">
      <c r="A7234" s="17" t="s">
        <v>5932</v>
      </c>
      <c r="B7234" s="17" t="n">
        <v>1</v>
      </c>
      <c r="C7234" s="21" t="n">
        <v>46140</v>
      </c>
      <c r="D7234" s="17" t="s">
        <v>1358</v>
      </c>
      <c r="E7234" s="17" t="s">
        <v>98</v>
      </c>
      <c r="F7234" s="17" t="s">
        <v>1490</v>
      </c>
      <c r="G7234" s="17" t="s">
        <v>61</v>
      </c>
      <c r="H7234" s="17" t="s">
        <v>1527</v>
      </c>
      <c r="I7234" s="17" t="s">
        <v>1524</v>
      </c>
      <c r="J7234" s="17" t="n">
        <v>1</v>
      </c>
      <c r="K7234" s="15" t="n">
        <v>108.9</v>
      </c>
      <c r="L7234" s="22" t="n">
        <v>0.05</v>
      </c>
      <c r="M7234" s="15" t="n">
        <v>20.46</v>
      </c>
      <c r="N7234" s="15" t="n">
        <f aca="false">J7234*K7234</f>
        <v>108.9</v>
      </c>
      <c r="O7234" s="15" t="n">
        <f aca="false">N7234*L7234</f>
        <v>5.445</v>
      </c>
      <c r="P7234" s="15" t="n">
        <f aca="false">N7234-O7234</f>
        <v>103.455</v>
      </c>
      <c r="Q7234" s="15" t="n">
        <f aca="false">J7234*INDEX(dProdutos!$F$2:$F$47,MATCH(E7234,dProdutos!$A$2:$A$47,0))</f>
        <v>42.52</v>
      </c>
      <c r="R7234" s="15" t="n">
        <f aca="false">IF(I7234="Cancelado",0,P7234-Q7234)</f>
        <v>60.935</v>
      </c>
      <c r="S7234" s="17" t="str">
        <f aca="false">INDEX(dProdutos!$D$2:$D$47,MATCH(E7234,dProdutos!$A$2:$A$47,0))</f>
        <v>Moda Feminina</v>
      </c>
    </row>
    <row r="7235" customFormat="false" ht="15" hidden="false" customHeight="false" outlineLevel="0" collapsed="false">
      <c r="A7235" s="17" t="s">
        <v>5933</v>
      </c>
      <c r="B7235" s="17" t="n">
        <v>1</v>
      </c>
      <c r="C7235" s="21" t="n">
        <v>46140</v>
      </c>
      <c r="D7235" s="17" t="s">
        <v>429</v>
      </c>
      <c r="E7235" s="17" t="s">
        <v>174</v>
      </c>
      <c r="F7235" s="17" t="s">
        <v>1487</v>
      </c>
      <c r="G7235" s="17" t="s">
        <v>63</v>
      </c>
      <c r="H7235" s="17" t="s">
        <v>1523</v>
      </c>
      <c r="I7235" s="17" t="s">
        <v>1524</v>
      </c>
      <c r="J7235" s="17" t="n">
        <v>1</v>
      </c>
      <c r="K7235" s="15" t="n">
        <v>250.9</v>
      </c>
      <c r="L7235" s="22" t="n">
        <v>0.05</v>
      </c>
      <c r="M7235" s="15" t="n">
        <v>17.65</v>
      </c>
      <c r="N7235" s="15" t="n">
        <f aca="false">J7235*K7235</f>
        <v>250.9</v>
      </c>
      <c r="O7235" s="15" t="n">
        <f aca="false">N7235*L7235</f>
        <v>12.545</v>
      </c>
      <c r="P7235" s="15" t="n">
        <f aca="false">N7235-O7235</f>
        <v>238.355</v>
      </c>
      <c r="Q7235" s="15" t="n">
        <f aca="false">J7235*INDEX(dProdutos!$F$2:$F$47,MATCH(E7235,dProdutos!$A$2:$A$47,0))</f>
        <v>151.28</v>
      </c>
      <c r="R7235" s="15" t="n">
        <f aca="false">IF(I7235="Cancelado",0,P7235-Q7235)</f>
        <v>87.075</v>
      </c>
      <c r="S7235" s="17" t="str">
        <f aca="false">INDEX(dProdutos!$D$2:$D$47,MATCH(E7235,dProdutos!$A$2:$A$47,0))</f>
        <v>Casa</v>
      </c>
    </row>
    <row r="7236" customFormat="false" ht="15" hidden="false" customHeight="false" outlineLevel="0" collapsed="false">
      <c r="A7236" s="17" t="s">
        <v>5933</v>
      </c>
      <c r="B7236" s="17" t="n">
        <v>2</v>
      </c>
      <c r="C7236" s="21" t="n">
        <v>46140</v>
      </c>
      <c r="D7236" s="17" t="s">
        <v>429</v>
      </c>
      <c r="E7236" s="17" t="s">
        <v>77</v>
      </c>
      <c r="F7236" s="17" t="s">
        <v>1487</v>
      </c>
      <c r="G7236" s="17" t="s">
        <v>63</v>
      </c>
      <c r="H7236" s="17" t="s">
        <v>1523</v>
      </c>
      <c r="I7236" s="17" t="s">
        <v>1524</v>
      </c>
      <c r="J7236" s="17" t="n">
        <v>1</v>
      </c>
      <c r="K7236" s="15" t="n">
        <v>198.9</v>
      </c>
      <c r="L7236" s="22" t="n">
        <v>0.05</v>
      </c>
      <c r="M7236" s="15" t="n">
        <v>0</v>
      </c>
      <c r="N7236" s="15" t="n">
        <f aca="false">J7236*K7236</f>
        <v>198.9</v>
      </c>
      <c r="O7236" s="15" t="n">
        <f aca="false">N7236*L7236</f>
        <v>9.945</v>
      </c>
      <c r="P7236" s="15" t="n">
        <f aca="false">N7236-O7236</f>
        <v>188.955</v>
      </c>
      <c r="Q7236" s="15" t="n">
        <f aca="false">J7236*INDEX(dProdutos!$F$2:$F$47,MATCH(E7236,dProdutos!$A$2:$A$47,0))</f>
        <v>107.88</v>
      </c>
      <c r="R7236" s="15" t="n">
        <f aca="false">IF(I7236="Cancelado",0,P7236-Q7236)</f>
        <v>81.075</v>
      </c>
      <c r="S7236" s="17" t="str">
        <f aca="false">INDEX(dProdutos!$D$2:$D$47,MATCH(E7236,dProdutos!$A$2:$A$47,0))</f>
        <v>Moda Feminina</v>
      </c>
    </row>
    <row r="7237" customFormat="false" ht="15" hidden="false" customHeight="false" outlineLevel="0" collapsed="false">
      <c r="A7237" s="17" t="s">
        <v>5933</v>
      </c>
      <c r="B7237" s="17" t="n">
        <v>3</v>
      </c>
      <c r="C7237" s="21" t="n">
        <v>46140</v>
      </c>
      <c r="D7237" s="17" t="s">
        <v>429</v>
      </c>
      <c r="E7237" s="17" t="s">
        <v>165</v>
      </c>
      <c r="F7237" s="17" t="s">
        <v>1487</v>
      </c>
      <c r="G7237" s="17" t="s">
        <v>63</v>
      </c>
      <c r="H7237" s="17" t="s">
        <v>1523</v>
      </c>
      <c r="I7237" s="17" t="s">
        <v>1524</v>
      </c>
      <c r="J7237" s="17" t="n">
        <v>1</v>
      </c>
      <c r="K7237" s="15" t="n">
        <v>231.9</v>
      </c>
      <c r="L7237" s="22" t="n">
        <v>0</v>
      </c>
      <c r="M7237" s="15" t="n">
        <v>0</v>
      </c>
      <c r="N7237" s="15" t="n">
        <f aca="false">J7237*K7237</f>
        <v>231.9</v>
      </c>
      <c r="O7237" s="15" t="n">
        <f aca="false">N7237*L7237</f>
        <v>0</v>
      </c>
      <c r="P7237" s="15" t="n">
        <f aca="false">N7237-O7237</f>
        <v>231.9</v>
      </c>
      <c r="Q7237" s="15" t="n">
        <f aca="false">J7237*INDEX(dProdutos!$F$2:$F$47,MATCH(E7237,dProdutos!$A$2:$A$47,0))</f>
        <v>140.83</v>
      </c>
      <c r="R7237" s="15" t="n">
        <f aca="false">IF(I7237="Cancelado",0,P7237-Q7237)</f>
        <v>91.07</v>
      </c>
      <c r="S7237" s="17" t="str">
        <f aca="false">INDEX(dProdutos!$D$2:$D$47,MATCH(E7237,dProdutos!$A$2:$A$47,0))</f>
        <v>Casa</v>
      </c>
    </row>
    <row r="7238" customFormat="false" ht="15" hidden="false" customHeight="false" outlineLevel="0" collapsed="false">
      <c r="A7238" s="17" t="s">
        <v>5934</v>
      </c>
      <c r="B7238" s="17" t="n">
        <v>1</v>
      </c>
      <c r="C7238" s="21" t="n">
        <v>46140</v>
      </c>
      <c r="D7238" s="17" t="s">
        <v>231</v>
      </c>
      <c r="E7238" s="17" t="s">
        <v>153</v>
      </c>
      <c r="F7238" s="17" t="s">
        <v>1495</v>
      </c>
      <c r="G7238" s="17" t="s">
        <v>59</v>
      </c>
      <c r="H7238" s="17" t="s">
        <v>1523</v>
      </c>
      <c r="I7238" s="17" t="s">
        <v>1524</v>
      </c>
      <c r="J7238" s="17" t="n">
        <v>1</v>
      </c>
      <c r="K7238" s="15" t="n">
        <v>165.9</v>
      </c>
      <c r="L7238" s="22" t="n">
        <v>0.15</v>
      </c>
      <c r="M7238" s="15" t="n">
        <v>22.14</v>
      </c>
      <c r="N7238" s="15" t="n">
        <f aca="false">J7238*K7238</f>
        <v>165.9</v>
      </c>
      <c r="O7238" s="15" t="n">
        <f aca="false">N7238*L7238</f>
        <v>24.885</v>
      </c>
      <c r="P7238" s="15" t="n">
        <f aca="false">N7238-O7238</f>
        <v>141.015</v>
      </c>
      <c r="Q7238" s="15" t="n">
        <f aca="false">J7238*INDEX(dProdutos!$F$2:$F$47,MATCH(E7238,dProdutos!$A$2:$A$47,0))</f>
        <v>67.28</v>
      </c>
      <c r="R7238" s="15" t="n">
        <f aca="false">IF(I7238="Cancelado",0,P7238-Q7238)</f>
        <v>73.735</v>
      </c>
      <c r="S7238" s="17" t="str">
        <f aca="false">INDEX(dProdutos!$D$2:$D$47,MATCH(E7238,dProdutos!$A$2:$A$47,0))</f>
        <v>Acessórios</v>
      </c>
    </row>
    <row r="7239" customFormat="false" ht="15" hidden="false" customHeight="false" outlineLevel="0" collapsed="false">
      <c r="A7239" s="17" t="s">
        <v>5935</v>
      </c>
      <c r="B7239" s="17" t="n">
        <v>1</v>
      </c>
      <c r="C7239" s="21" t="n">
        <v>46140</v>
      </c>
      <c r="D7239" s="17" t="s">
        <v>1258</v>
      </c>
      <c r="E7239" s="17" t="s">
        <v>105</v>
      </c>
      <c r="F7239" s="17" t="s">
        <v>1490</v>
      </c>
      <c r="G7239" s="17" t="s">
        <v>64</v>
      </c>
      <c r="H7239" s="17" t="s">
        <v>1537</v>
      </c>
      <c r="I7239" s="17" t="s">
        <v>1524</v>
      </c>
      <c r="J7239" s="17" t="n">
        <v>1</v>
      </c>
      <c r="K7239" s="15" t="n">
        <v>175.9</v>
      </c>
      <c r="L7239" s="22" t="n">
        <v>0.05</v>
      </c>
      <c r="M7239" s="15" t="n">
        <v>14.2</v>
      </c>
      <c r="N7239" s="15" t="n">
        <f aca="false">J7239*K7239</f>
        <v>175.9</v>
      </c>
      <c r="O7239" s="15" t="n">
        <f aca="false">N7239*L7239</f>
        <v>8.795</v>
      </c>
      <c r="P7239" s="15" t="n">
        <f aca="false">N7239-O7239</f>
        <v>167.105</v>
      </c>
      <c r="Q7239" s="15" t="n">
        <f aca="false">J7239*INDEX(dProdutos!$F$2:$F$47,MATCH(E7239,dProdutos!$A$2:$A$47,0))</f>
        <v>96.59</v>
      </c>
      <c r="R7239" s="15" t="n">
        <f aca="false">IF(I7239="Cancelado",0,P7239-Q7239)</f>
        <v>70.515</v>
      </c>
      <c r="S7239" s="17" t="str">
        <f aca="false">INDEX(dProdutos!$D$2:$D$47,MATCH(E7239,dProdutos!$A$2:$A$47,0))</f>
        <v>Moda Masculina</v>
      </c>
    </row>
    <row r="7240" customFormat="false" ht="15" hidden="false" customHeight="false" outlineLevel="0" collapsed="false">
      <c r="A7240" s="17" t="s">
        <v>5936</v>
      </c>
      <c r="B7240" s="17" t="n">
        <v>1</v>
      </c>
      <c r="C7240" s="21" t="n">
        <v>46140</v>
      </c>
      <c r="D7240" s="17" t="s">
        <v>696</v>
      </c>
      <c r="E7240" s="17" t="s">
        <v>168</v>
      </c>
      <c r="F7240" s="17" t="s">
        <v>1487</v>
      </c>
      <c r="G7240" s="17" t="s">
        <v>60</v>
      </c>
      <c r="H7240" s="17" t="s">
        <v>1537</v>
      </c>
      <c r="I7240" s="17" t="s">
        <v>1524</v>
      </c>
      <c r="J7240" s="17" t="n">
        <v>1</v>
      </c>
      <c r="K7240" s="15" t="n">
        <v>253.9</v>
      </c>
      <c r="L7240" s="22" t="n">
        <v>0.15</v>
      </c>
      <c r="M7240" s="15" t="n">
        <v>18.46</v>
      </c>
      <c r="N7240" s="15" t="n">
        <f aca="false">J7240*K7240</f>
        <v>253.9</v>
      </c>
      <c r="O7240" s="15" t="n">
        <f aca="false">N7240*L7240</f>
        <v>38.085</v>
      </c>
      <c r="P7240" s="15" t="n">
        <f aca="false">N7240-O7240</f>
        <v>215.815</v>
      </c>
      <c r="Q7240" s="15" t="n">
        <f aca="false">J7240*INDEX(dProdutos!$F$2:$F$47,MATCH(E7240,dProdutos!$A$2:$A$47,0))</f>
        <v>128.94</v>
      </c>
      <c r="R7240" s="15" t="n">
        <f aca="false">IF(I7240="Cancelado",0,P7240-Q7240)</f>
        <v>86.875</v>
      </c>
      <c r="S7240" s="17" t="str">
        <f aca="false">INDEX(dProdutos!$D$2:$D$47,MATCH(E7240,dProdutos!$A$2:$A$47,0))</f>
        <v>Casa</v>
      </c>
    </row>
    <row r="7241" customFormat="false" ht="15" hidden="false" customHeight="false" outlineLevel="0" collapsed="false">
      <c r="A7241" s="17" t="s">
        <v>5937</v>
      </c>
      <c r="B7241" s="17" t="n">
        <v>1</v>
      </c>
      <c r="C7241" s="21" t="n">
        <v>46140</v>
      </c>
      <c r="D7241" s="17" t="s">
        <v>1191</v>
      </c>
      <c r="E7241" s="17" t="s">
        <v>108</v>
      </c>
      <c r="F7241" s="17" t="s">
        <v>1499</v>
      </c>
      <c r="G7241" s="17" t="s">
        <v>59</v>
      </c>
      <c r="H7241" s="17" t="s">
        <v>1537</v>
      </c>
      <c r="I7241" s="17" t="s">
        <v>1524</v>
      </c>
      <c r="J7241" s="17" t="n">
        <v>1</v>
      </c>
      <c r="K7241" s="15" t="n">
        <v>265.9</v>
      </c>
      <c r="L7241" s="22" t="n">
        <v>0.2</v>
      </c>
      <c r="M7241" s="15" t="n">
        <v>12.02</v>
      </c>
      <c r="N7241" s="15" t="n">
        <f aca="false">J7241*K7241</f>
        <v>265.9</v>
      </c>
      <c r="O7241" s="15" t="n">
        <f aca="false">N7241*L7241</f>
        <v>53.18</v>
      </c>
      <c r="P7241" s="15" t="n">
        <f aca="false">N7241-O7241</f>
        <v>212.72</v>
      </c>
      <c r="Q7241" s="15" t="n">
        <f aca="false">J7241*INDEX(dProdutos!$F$2:$F$47,MATCH(E7241,dProdutos!$A$2:$A$47,0))</f>
        <v>155.62</v>
      </c>
      <c r="R7241" s="15" t="n">
        <f aca="false">IF(I7241="Cancelado",0,P7241-Q7241)</f>
        <v>57.1</v>
      </c>
      <c r="S7241" s="17" t="str">
        <f aca="false">INDEX(dProdutos!$D$2:$D$47,MATCH(E7241,dProdutos!$A$2:$A$47,0))</f>
        <v>Moda Masculina</v>
      </c>
    </row>
    <row r="7242" customFormat="false" ht="15" hidden="false" customHeight="false" outlineLevel="0" collapsed="false">
      <c r="A7242" s="17" t="s">
        <v>5937</v>
      </c>
      <c r="B7242" s="17" t="n">
        <v>2</v>
      </c>
      <c r="C7242" s="21" t="n">
        <v>46140</v>
      </c>
      <c r="D7242" s="17" t="s">
        <v>1191</v>
      </c>
      <c r="E7242" s="17" t="s">
        <v>88</v>
      </c>
      <c r="F7242" s="17" t="s">
        <v>1499</v>
      </c>
      <c r="G7242" s="17" t="s">
        <v>59</v>
      </c>
      <c r="H7242" s="17" t="s">
        <v>1537</v>
      </c>
      <c r="I7242" s="17" t="s">
        <v>1524</v>
      </c>
      <c r="J7242" s="17" t="n">
        <v>1</v>
      </c>
      <c r="K7242" s="15" t="n">
        <v>170.9</v>
      </c>
      <c r="L7242" s="22" t="n">
        <v>0</v>
      </c>
      <c r="M7242" s="15" t="n">
        <v>0</v>
      </c>
      <c r="N7242" s="15" t="n">
        <f aca="false">J7242*K7242</f>
        <v>170.9</v>
      </c>
      <c r="O7242" s="15" t="n">
        <f aca="false">N7242*L7242</f>
        <v>0</v>
      </c>
      <c r="P7242" s="15" t="n">
        <f aca="false">N7242-O7242</f>
        <v>170.9</v>
      </c>
      <c r="Q7242" s="15" t="n">
        <f aca="false">J7242*INDEX(dProdutos!$F$2:$F$47,MATCH(E7242,dProdutos!$A$2:$A$47,0))</f>
        <v>98.14</v>
      </c>
      <c r="R7242" s="15" t="n">
        <f aca="false">IF(I7242="Cancelado",0,P7242-Q7242)</f>
        <v>72.76</v>
      </c>
      <c r="S7242" s="17" t="str">
        <f aca="false">INDEX(dProdutos!$D$2:$D$47,MATCH(E7242,dProdutos!$A$2:$A$47,0))</f>
        <v>Moda Feminina</v>
      </c>
    </row>
    <row r="7243" customFormat="false" ht="15" hidden="false" customHeight="false" outlineLevel="0" collapsed="false">
      <c r="A7243" s="17" t="s">
        <v>5938</v>
      </c>
      <c r="B7243" s="17" t="n">
        <v>1</v>
      </c>
      <c r="C7243" s="21" t="n">
        <v>46141</v>
      </c>
      <c r="D7243" s="17" t="s">
        <v>920</v>
      </c>
      <c r="E7243" s="17" t="s">
        <v>129</v>
      </c>
      <c r="F7243" s="17" t="s">
        <v>1493</v>
      </c>
      <c r="G7243" s="17" t="s">
        <v>60</v>
      </c>
      <c r="H7243" s="17" t="s">
        <v>1537</v>
      </c>
      <c r="I7243" s="17" t="s">
        <v>1524</v>
      </c>
      <c r="J7243" s="17" t="n">
        <v>3</v>
      </c>
      <c r="K7243" s="15" t="n">
        <v>105.9</v>
      </c>
      <c r="L7243" s="22" t="n">
        <v>0</v>
      </c>
      <c r="M7243" s="15" t="n">
        <v>22.44</v>
      </c>
      <c r="N7243" s="15" t="n">
        <f aca="false">J7243*K7243</f>
        <v>317.7</v>
      </c>
      <c r="O7243" s="15" t="n">
        <f aca="false">N7243*L7243</f>
        <v>0</v>
      </c>
      <c r="P7243" s="15" t="n">
        <f aca="false">N7243-O7243</f>
        <v>317.7</v>
      </c>
      <c r="Q7243" s="15" t="n">
        <f aca="false">J7243*INDEX(dProdutos!$F$2:$F$47,MATCH(E7243,dProdutos!$A$2:$A$47,0))</f>
        <v>131.37</v>
      </c>
      <c r="R7243" s="15" t="n">
        <f aca="false">IF(I7243="Cancelado",0,P7243-Q7243)</f>
        <v>186.33</v>
      </c>
      <c r="S7243" s="17" t="str">
        <f aca="false">INDEX(dProdutos!$D$2:$D$47,MATCH(E7243,dProdutos!$A$2:$A$47,0))</f>
        <v>Calçados</v>
      </c>
    </row>
    <row r="7244" customFormat="false" ht="15" hidden="false" customHeight="false" outlineLevel="0" collapsed="false">
      <c r="A7244" s="17" t="s">
        <v>5938</v>
      </c>
      <c r="B7244" s="17" t="n">
        <v>2</v>
      </c>
      <c r="C7244" s="21" t="n">
        <v>46141</v>
      </c>
      <c r="D7244" s="17" t="s">
        <v>920</v>
      </c>
      <c r="E7244" s="17" t="s">
        <v>102</v>
      </c>
      <c r="F7244" s="17" t="s">
        <v>1493</v>
      </c>
      <c r="G7244" s="17" t="s">
        <v>60</v>
      </c>
      <c r="H7244" s="17" t="s">
        <v>1537</v>
      </c>
      <c r="I7244" s="17" t="s">
        <v>1524</v>
      </c>
      <c r="J7244" s="17" t="n">
        <v>1</v>
      </c>
      <c r="K7244" s="15" t="n">
        <v>65.9</v>
      </c>
      <c r="L7244" s="22" t="n">
        <v>0.1</v>
      </c>
      <c r="M7244" s="15" t="n">
        <v>0</v>
      </c>
      <c r="N7244" s="15" t="n">
        <f aca="false">J7244*K7244</f>
        <v>65.9</v>
      </c>
      <c r="O7244" s="15" t="n">
        <f aca="false">N7244*L7244</f>
        <v>6.59</v>
      </c>
      <c r="P7244" s="15" t="n">
        <f aca="false">N7244-O7244</f>
        <v>59.31</v>
      </c>
      <c r="Q7244" s="15" t="n">
        <f aca="false">J7244*INDEX(dProdutos!$F$2:$F$47,MATCH(E7244,dProdutos!$A$2:$A$47,0))</f>
        <v>29.68</v>
      </c>
      <c r="R7244" s="15" t="n">
        <f aca="false">IF(I7244="Cancelado",0,P7244-Q7244)</f>
        <v>29.63</v>
      </c>
      <c r="S7244" s="17" t="str">
        <f aca="false">INDEX(dProdutos!$D$2:$D$47,MATCH(E7244,dProdutos!$A$2:$A$47,0))</f>
        <v>Moda Masculina</v>
      </c>
    </row>
    <row r="7245" customFormat="false" ht="15" hidden="false" customHeight="false" outlineLevel="0" collapsed="false">
      <c r="A7245" s="17" t="s">
        <v>5939</v>
      </c>
      <c r="B7245" s="17" t="n">
        <v>1</v>
      </c>
      <c r="C7245" s="21" t="n">
        <v>46141</v>
      </c>
      <c r="D7245" s="17" t="s">
        <v>849</v>
      </c>
      <c r="E7245" s="17" t="s">
        <v>138</v>
      </c>
      <c r="F7245" s="17" t="s">
        <v>1495</v>
      </c>
      <c r="G7245" s="17" t="s">
        <v>60</v>
      </c>
      <c r="H7245" s="17" t="s">
        <v>1537</v>
      </c>
      <c r="I7245" s="17" t="s">
        <v>1524</v>
      </c>
      <c r="J7245" s="17" t="n">
        <v>1</v>
      </c>
      <c r="K7245" s="15" t="n">
        <v>231.9</v>
      </c>
      <c r="L7245" s="22" t="n">
        <v>0.1</v>
      </c>
      <c r="M7245" s="15" t="n">
        <v>24.81</v>
      </c>
      <c r="N7245" s="15" t="n">
        <f aca="false">J7245*K7245</f>
        <v>231.9</v>
      </c>
      <c r="O7245" s="15" t="n">
        <f aca="false">N7245*L7245</f>
        <v>23.19</v>
      </c>
      <c r="P7245" s="15" t="n">
        <f aca="false">N7245-O7245</f>
        <v>208.71</v>
      </c>
      <c r="Q7245" s="15" t="n">
        <f aca="false">J7245*INDEX(dProdutos!$F$2:$F$47,MATCH(E7245,dProdutos!$A$2:$A$47,0))</f>
        <v>132.21</v>
      </c>
      <c r="R7245" s="15" t="n">
        <f aca="false">IF(I7245="Cancelado",0,P7245-Q7245)</f>
        <v>76.5</v>
      </c>
      <c r="S7245" s="17" t="str">
        <f aca="false">INDEX(dProdutos!$D$2:$D$47,MATCH(E7245,dProdutos!$A$2:$A$47,0))</f>
        <v>Calçados</v>
      </c>
    </row>
    <row r="7246" customFormat="false" ht="15" hidden="false" customHeight="false" outlineLevel="0" collapsed="false">
      <c r="A7246" s="17" t="s">
        <v>5939</v>
      </c>
      <c r="B7246" s="17" t="n">
        <v>2</v>
      </c>
      <c r="C7246" s="21" t="n">
        <v>46141</v>
      </c>
      <c r="D7246" s="17" t="s">
        <v>849</v>
      </c>
      <c r="E7246" s="17" t="s">
        <v>210</v>
      </c>
      <c r="F7246" s="17" t="s">
        <v>1495</v>
      </c>
      <c r="G7246" s="17" t="s">
        <v>60</v>
      </c>
      <c r="H7246" s="17" t="s">
        <v>1537</v>
      </c>
      <c r="I7246" s="17" t="s">
        <v>1524</v>
      </c>
      <c r="J7246" s="17" t="n">
        <v>1</v>
      </c>
      <c r="K7246" s="15" t="n">
        <v>245.9</v>
      </c>
      <c r="L7246" s="22" t="n">
        <v>0.15</v>
      </c>
      <c r="M7246" s="15" t="n">
        <v>0</v>
      </c>
      <c r="N7246" s="15" t="n">
        <f aca="false">J7246*K7246</f>
        <v>245.9</v>
      </c>
      <c r="O7246" s="15" t="n">
        <f aca="false">N7246*L7246</f>
        <v>36.885</v>
      </c>
      <c r="P7246" s="15" t="n">
        <f aca="false">N7246-O7246</f>
        <v>209.015</v>
      </c>
      <c r="Q7246" s="15" t="n">
        <f aca="false">J7246*INDEX(dProdutos!$F$2:$F$47,MATCH(E7246,dProdutos!$A$2:$A$47,0))</f>
        <v>150.63</v>
      </c>
      <c r="R7246" s="15" t="n">
        <f aca="false">IF(I7246="Cancelado",0,P7246-Q7246)</f>
        <v>58.385</v>
      </c>
      <c r="S7246" s="17" t="str">
        <f aca="false">INDEX(dProdutos!$D$2:$D$47,MATCH(E7246,dProdutos!$A$2:$A$47,0))</f>
        <v>Beleza</v>
      </c>
    </row>
    <row r="7247" customFormat="false" ht="15" hidden="false" customHeight="false" outlineLevel="0" collapsed="false">
      <c r="A7247" s="17" t="s">
        <v>5940</v>
      </c>
      <c r="B7247" s="17" t="n">
        <v>1</v>
      </c>
      <c r="C7247" s="21" t="n">
        <v>46141</v>
      </c>
      <c r="D7247" s="17" t="s">
        <v>936</v>
      </c>
      <c r="E7247" s="17" t="s">
        <v>108</v>
      </c>
      <c r="F7247" s="17" t="s">
        <v>1501</v>
      </c>
      <c r="G7247" s="17" t="s">
        <v>59</v>
      </c>
      <c r="H7247" s="17" t="s">
        <v>1523</v>
      </c>
      <c r="I7247" s="17" t="s">
        <v>1524</v>
      </c>
      <c r="J7247" s="17" t="n">
        <v>1</v>
      </c>
      <c r="K7247" s="15" t="n">
        <v>265.9</v>
      </c>
      <c r="L7247" s="22" t="n">
        <v>0</v>
      </c>
      <c r="M7247" s="15" t="n">
        <v>15.61</v>
      </c>
      <c r="N7247" s="15" t="n">
        <f aca="false">J7247*K7247</f>
        <v>265.9</v>
      </c>
      <c r="O7247" s="15" t="n">
        <f aca="false">N7247*L7247</f>
        <v>0</v>
      </c>
      <c r="P7247" s="15" t="n">
        <f aca="false">N7247-O7247</f>
        <v>265.9</v>
      </c>
      <c r="Q7247" s="15" t="n">
        <f aca="false">J7247*INDEX(dProdutos!$F$2:$F$47,MATCH(E7247,dProdutos!$A$2:$A$47,0))</f>
        <v>155.62</v>
      </c>
      <c r="R7247" s="15" t="n">
        <f aca="false">IF(I7247="Cancelado",0,P7247-Q7247)</f>
        <v>110.28</v>
      </c>
      <c r="S7247" s="17" t="str">
        <f aca="false">INDEX(dProdutos!$D$2:$D$47,MATCH(E7247,dProdutos!$A$2:$A$47,0))</f>
        <v>Moda Masculina</v>
      </c>
    </row>
    <row r="7248" customFormat="false" ht="15" hidden="false" customHeight="false" outlineLevel="0" collapsed="false">
      <c r="A7248" s="17" t="s">
        <v>5940</v>
      </c>
      <c r="B7248" s="17" t="n">
        <v>2</v>
      </c>
      <c r="C7248" s="21" t="n">
        <v>46141</v>
      </c>
      <c r="D7248" s="17" t="s">
        <v>936</v>
      </c>
      <c r="E7248" s="17" t="s">
        <v>129</v>
      </c>
      <c r="F7248" s="17" t="s">
        <v>1501</v>
      </c>
      <c r="G7248" s="17" t="s">
        <v>59</v>
      </c>
      <c r="H7248" s="17" t="s">
        <v>1523</v>
      </c>
      <c r="I7248" s="17" t="s">
        <v>1524</v>
      </c>
      <c r="J7248" s="17" t="n">
        <v>1</v>
      </c>
      <c r="K7248" s="15" t="n">
        <v>105.9</v>
      </c>
      <c r="L7248" s="22" t="n">
        <v>0.05</v>
      </c>
      <c r="M7248" s="15" t="n">
        <v>0</v>
      </c>
      <c r="N7248" s="15" t="n">
        <f aca="false">J7248*K7248</f>
        <v>105.9</v>
      </c>
      <c r="O7248" s="15" t="n">
        <f aca="false">N7248*L7248</f>
        <v>5.295</v>
      </c>
      <c r="P7248" s="15" t="n">
        <f aca="false">N7248-O7248</f>
        <v>100.605</v>
      </c>
      <c r="Q7248" s="15" t="n">
        <f aca="false">J7248*INDEX(dProdutos!$F$2:$F$47,MATCH(E7248,dProdutos!$A$2:$A$47,0))</f>
        <v>43.79</v>
      </c>
      <c r="R7248" s="15" t="n">
        <f aca="false">IF(I7248="Cancelado",0,P7248-Q7248)</f>
        <v>56.815</v>
      </c>
      <c r="S7248" s="17" t="str">
        <f aca="false">INDEX(dProdutos!$D$2:$D$47,MATCH(E7248,dProdutos!$A$2:$A$47,0))</f>
        <v>Calçados</v>
      </c>
    </row>
    <row r="7249" customFormat="false" ht="15" hidden="false" customHeight="false" outlineLevel="0" collapsed="false">
      <c r="A7249" s="17" t="s">
        <v>5941</v>
      </c>
      <c r="B7249" s="17" t="n">
        <v>1</v>
      </c>
      <c r="C7249" s="21" t="n">
        <v>46141</v>
      </c>
      <c r="D7249" s="17" t="s">
        <v>822</v>
      </c>
      <c r="E7249" s="17" t="s">
        <v>156</v>
      </c>
      <c r="F7249" s="17" t="s">
        <v>1490</v>
      </c>
      <c r="G7249" s="17" t="s">
        <v>60</v>
      </c>
      <c r="H7249" s="17" t="s">
        <v>1537</v>
      </c>
      <c r="I7249" s="17" t="s">
        <v>1524</v>
      </c>
      <c r="J7249" s="17" t="n">
        <v>2</v>
      </c>
      <c r="K7249" s="15" t="n">
        <v>192.9</v>
      </c>
      <c r="L7249" s="22" t="n">
        <v>0</v>
      </c>
      <c r="M7249" s="15" t="n">
        <v>15.84</v>
      </c>
      <c r="N7249" s="15" t="n">
        <f aca="false">J7249*K7249</f>
        <v>385.8</v>
      </c>
      <c r="O7249" s="15" t="n">
        <f aca="false">N7249*L7249</f>
        <v>0</v>
      </c>
      <c r="P7249" s="15" t="n">
        <f aca="false">N7249-O7249</f>
        <v>385.8</v>
      </c>
      <c r="Q7249" s="15" t="n">
        <f aca="false">J7249*INDEX(dProdutos!$F$2:$F$47,MATCH(E7249,dProdutos!$A$2:$A$47,0))</f>
        <v>160.76</v>
      </c>
      <c r="R7249" s="15" t="n">
        <f aca="false">IF(I7249="Cancelado",0,P7249-Q7249)</f>
        <v>225.04</v>
      </c>
      <c r="S7249" s="17" t="str">
        <f aca="false">INDEX(dProdutos!$D$2:$D$47,MATCH(E7249,dProdutos!$A$2:$A$47,0))</f>
        <v>Acessórios</v>
      </c>
    </row>
    <row r="7250" customFormat="false" ht="15" hidden="false" customHeight="false" outlineLevel="0" collapsed="false">
      <c r="A7250" s="17" t="s">
        <v>5941</v>
      </c>
      <c r="B7250" s="17" t="n">
        <v>2</v>
      </c>
      <c r="C7250" s="21" t="n">
        <v>46141</v>
      </c>
      <c r="D7250" s="17" t="s">
        <v>822</v>
      </c>
      <c r="E7250" s="17" t="s">
        <v>156</v>
      </c>
      <c r="F7250" s="17" t="s">
        <v>1490</v>
      </c>
      <c r="G7250" s="17" t="s">
        <v>60</v>
      </c>
      <c r="H7250" s="17" t="s">
        <v>1537</v>
      </c>
      <c r="I7250" s="17" t="s">
        <v>1524</v>
      </c>
      <c r="J7250" s="17" t="n">
        <v>1</v>
      </c>
      <c r="K7250" s="15" t="n">
        <v>192.9</v>
      </c>
      <c r="L7250" s="22" t="n">
        <v>0</v>
      </c>
      <c r="M7250" s="15" t="n">
        <v>0</v>
      </c>
      <c r="N7250" s="15" t="n">
        <f aca="false">J7250*K7250</f>
        <v>192.9</v>
      </c>
      <c r="O7250" s="15" t="n">
        <f aca="false">N7250*L7250</f>
        <v>0</v>
      </c>
      <c r="P7250" s="15" t="n">
        <f aca="false">N7250-O7250</f>
        <v>192.9</v>
      </c>
      <c r="Q7250" s="15" t="n">
        <f aca="false">J7250*INDEX(dProdutos!$F$2:$F$47,MATCH(E7250,dProdutos!$A$2:$A$47,0))</f>
        <v>80.38</v>
      </c>
      <c r="R7250" s="15" t="n">
        <f aca="false">IF(I7250="Cancelado",0,P7250-Q7250)</f>
        <v>112.52</v>
      </c>
      <c r="S7250" s="17" t="str">
        <f aca="false">INDEX(dProdutos!$D$2:$D$47,MATCH(E7250,dProdutos!$A$2:$A$47,0))</f>
        <v>Acessórios</v>
      </c>
    </row>
    <row r="7251" customFormat="false" ht="15" hidden="false" customHeight="false" outlineLevel="0" collapsed="false">
      <c r="A7251" s="17" t="s">
        <v>5942</v>
      </c>
      <c r="B7251" s="17" t="n">
        <v>1</v>
      </c>
      <c r="C7251" s="21" t="n">
        <v>46141</v>
      </c>
      <c r="D7251" s="17" t="s">
        <v>1272</v>
      </c>
      <c r="E7251" s="17" t="s">
        <v>186</v>
      </c>
      <c r="F7251" s="17" t="s">
        <v>1497</v>
      </c>
      <c r="G7251" s="17" t="s">
        <v>62</v>
      </c>
      <c r="H7251" s="17" t="s">
        <v>1523</v>
      </c>
      <c r="I7251" s="17" t="s">
        <v>1531</v>
      </c>
      <c r="J7251" s="17" t="n">
        <v>1</v>
      </c>
      <c r="K7251" s="15" t="n">
        <v>120.9</v>
      </c>
      <c r="L7251" s="22" t="n">
        <v>0.1</v>
      </c>
      <c r="M7251" s="15" t="n">
        <v>0</v>
      </c>
      <c r="N7251" s="15" t="n">
        <f aca="false">J7251*K7251</f>
        <v>120.9</v>
      </c>
      <c r="O7251" s="15" t="n">
        <f aca="false">N7251*L7251</f>
        <v>12.09</v>
      </c>
      <c r="P7251" s="15" t="n">
        <f aca="false">N7251-O7251</f>
        <v>108.81</v>
      </c>
      <c r="Q7251" s="15" t="n">
        <f aca="false">J7251*INDEX(dProdutos!$F$2:$F$47,MATCH(E7251,dProdutos!$A$2:$A$47,0))</f>
        <v>72.21</v>
      </c>
      <c r="R7251" s="15" t="n">
        <f aca="false">IF(I7251="Cancelado",0,P7251-Q7251)</f>
        <v>0</v>
      </c>
      <c r="S7251" s="17" t="str">
        <f aca="false">INDEX(dProdutos!$D$2:$D$47,MATCH(E7251,dProdutos!$A$2:$A$47,0))</f>
        <v>Eletrônicos</v>
      </c>
    </row>
    <row r="7252" customFormat="false" ht="15" hidden="false" customHeight="false" outlineLevel="0" collapsed="false">
      <c r="A7252" s="17" t="s">
        <v>5943</v>
      </c>
      <c r="B7252" s="17" t="n">
        <v>1</v>
      </c>
      <c r="C7252" s="21" t="n">
        <v>46141</v>
      </c>
      <c r="D7252" s="17" t="s">
        <v>1122</v>
      </c>
      <c r="E7252" s="17" t="s">
        <v>144</v>
      </c>
      <c r="F7252" s="17" t="s">
        <v>1490</v>
      </c>
      <c r="G7252" s="17" t="s">
        <v>59</v>
      </c>
      <c r="H7252" s="17" t="s">
        <v>1537</v>
      </c>
      <c r="I7252" s="17" t="s">
        <v>1524</v>
      </c>
      <c r="J7252" s="17" t="n">
        <v>1</v>
      </c>
      <c r="K7252" s="15" t="n">
        <v>260.9</v>
      </c>
      <c r="L7252" s="22" t="n">
        <v>0.05</v>
      </c>
      <c r="M7252" s="15" t="n">
        <v>0</v>
      </c>
      <c r="N7252" s="15" t="n">
        <f aca="false">J7252*K7252</f>
        <v>260.9</v>
      </c>
      <c r="O7252" s="15" t="n">
        <f aca="false">N7252*L7252</f>
        <v>13.045</v>
      </c>
      <c r="P7252" s="15" t="n">
        <f aca="false">N7252-O7252</f>
        <v>247.855</v>
      </c>
      <c r="Q7252" s="15" t="n">
        <f aca="false">J7252*INDEX(dProdutos!$F$2:$F$47,MATCH(E7252,dProdutos!$A$2:$A$47,0))</f>
        <v>99.86</v>
      </c>
      <c r="R7252" s="15" t="n">
        <f aca="false">IF(I7252="Cancelado",0,P7252-Q7252)</f>
        <v>147.995</v>
      </c>
      <c r="S7252" s="17" t="str">
        <f aca="false">INDEX(dProdutos!$D$2:$D$47,MATCH(E7252,dProdutos!$A$2:$A$47,0))</f>
        <v>Acessórios</v>
      </c>
    </row>
    <row r="7253" customFormat="false" ht="15" hidden="false" customHeight="false" outlineLevel="0" collapsed="false">
      <c r="A7253" s="17" t="s">
        <v>5944</v>
      </c>
      <c r="B7253" s="17" t="n">
        <v>1</v>
      </c>
      <c r="C7253" s="21" t="n">
        <v>46141</v>
      </c>
      <c r="D7253" s="17" t="s">
        <v>843</v>
      </c>
      <c r="E7253" s="17" t="s">
        <v>126</v>
      </c>
      <c r="F7253" s="17" t="s">
        <v>1487</v>
      </c>
      <c r="G7253" s="17" t="s">
        <v>60</v>
      </c>
      <c r="H7253" s="17" t="s">
        <v>1523</v>
      </c>
      <c r="I7253" s="17" t="s">
        <v>1524</v>
      </c>
      <c r="J7253" s="17" t="n">
        <v>1</v>
      </c>
      <c r="K7253" s="15" t="n">
        <v>296.9</v>
      </c>
      <c r="L7253" s="22" t="n">
        <v>0.05</v>
      </c>
      <c r="M7253" s="15" t="n">
        <v>32.97</v>
      </c>
      <c r="N7253" s="15" t="n">
        <f aca="false">J7253*K7253</f>
        <v>296.9</v>
      </c>
      <c r="O7253" s="15" t="n">
        <f aca="false">N7253*L7253</f>
        <v>14.845</v>
      </c>
      <c r="P7253" s="15" t="n">
        <f aca="false">N7253-O7253</f>
        <v>282.055</v>
      </c>
      <c r="Q7253" s="15" t="n">
        <f aca="false">J7253*INDEX(dProdutos!$F$2:$F$47,MATCH(E7253,dProdutos!$A$2:$A$47,0))</f>
        <v>135.24</v>
      </c>
      <c r="R7253" s="15" t="n">
        <f aca="false">IF(I7253="Cancelado",0,P7253-Q7253)</f>
        <v>146.815</v>
      </c>
      <c r="S7253" s="17" t="str">
        <f aca="false">INDEX(dProdutos!$D$2:$D$47,MATCH(E7253,dProdutos!$A$2:$A$47,0))</f>
        <v>Calçados</v>
      </c>
    </row>
    <row r="7254" customFormat="false" ht="15" hidden="false" customHeight="false" outlineLevel="0" collapsed="false">
      <c r="A7254" s="17" t="s">
        <v>5945</v>
      </c>
      <c r="B7254" s="17" t="n">
        <v>1</v>
      </c>
      <c r="C7254" s="21" t="n">
        <v>46141</v>
      </c>
      <c r="D7254" s="17" t="s">
        <v>1207</v>
      </c>
      <c r="E7254" s="17" t="s">
        <v>105</v>
      </c>
      <c r="F7254" s="17" t="s">
        <v>1495</v>
      </c>
      <c r="G7254" s="17" t="s">
        <v>60</v>
      </c>
      <c r="H7254" s="17" t="s">
        <v>1540</v>
      </c>
      <c r="I7254" s="17" t="s">
        <v>1524</v>
      </c>
      <c r="J7254" s="17" t="n">
        <v>1</v>
      </c>
      <c r="K7254" s="15" t="n">
        <v>175.9</v>
      </c>
      <c r="L7254" s="22" t="n">
        <v>0.05</v>
      </c>
      <c r="M7254" s="15" t="n">
        <v>12.27</v>
      </c>
      <c r="N7254" s="15" t="n">
        <f aca="false">J7254*K7254</f>
        <v>175.9</v>
      </c>
      <c r="O7254" s="15" t="n">
        <f aca="false">N7254*L7254</f>
        <v>8.795</v>
      </c>
      <c r="P7254" s="15" t="n">
        <f aca="false">N7254-O7254</f>
        <v>167.105</v>
      </c>
      <c r="Q7254" s="15" t="n">
        <f aca="false">J7254*INDEX(dProdutos!$F$2:$F$47,MATCH(E7254,dProdutos!$A$2:$A$47,0))</f>
        <v>96.59</v>
      </c>
      <c r="R7254" s="15" t="n">
        <f aca="false">IF(I7254="Cancelado",0,P7254-Q7254)</f>
        <v>70.515</v>
      </c>
      <c r="S7254" s="17" t="str">
        <f aca="false">INDEX(dProdutos!$D$2:$D$47,MATCH(E7254,dProdutos!$A$2:$A$47,0))</f>
        <v>Moda Masculina</v>
      </c>
    </row>
    <row r="7255" customFormat="false" ht="15" hidden="false" customHeight="false" outlineLevel="0" collapsed="false">
      <c r="A7255" s="17" t="s">
        <v>5946</v>
      </c>
      <c r="B7255" s="17" t="n">
        <v>1</v>
      </c>
      <c r="C7255" s="21" t="n">
        <v>46142</v>
      </c>
      <c r="D7255" s="17" t="s">
        <v>1057</v>
      </c>
      <c r="E7255" s="17" t="s">
        <v>114</v>
      </c>
      <c r="F7255" s="17" t="s">
        <v>1503</v>
      </c>
      <c r="G7255" s="17" t="s">
        <v>59</v>
      </c>
      <c r="H7255" s="17" t="s">
        <v>1540</v>
      </c>
      <c r="I7255" s="17" t="s">
        <v>1524</v>
      </c>
      <c r="J7255" s="17" t="n">
        <v>1</v>
      </c>
      <c r="K7255" s="15" t="n">
        <v>202.9</v>
      </c>
      <c r="L7255" s="22" t="n">
        <v>0</v>
      </c>
      <c r="M7255" s="15" t="n">
        <v>16.65</v>
      </c>
      <c r="N7255" s="15" t="n">
        <f aca="false">J7255*K7255</f>
        <v>202.9</v>
      </c>
      <c r="O7255" s="15" t="n">
        <f aca="false">N7255*L7255</f>
        <v>0</v>
      </c>
      <c r="P7255" s="15" t="n">
        <f aca="false">N7255-O7255</f>
        <v>202.9</v>
      </c>
      <c r="Q7255" s="15" t="n">
        <f aca="false">J7255*INDEX(dProdutos!$F$2:$F$47,MATCH(E7255,dProdutos!$A$2:$A$47,0))</f>
        <v>110.39</v>
      </c>
      <c r="R7255" s="15" t="n">
        <f aca="false">IF(I7255="Cancelado",0,P7255-Q7255)</f>
        <v>92.51</v>
      </c>
      <c r="S7255" s="17" t="str">
        <f aca="false">INDEX(dProdutos!$D$2:$D$47,MATCH(E7255,dProdutos!$A$2:$A$47,0))</f>
        <v>Moda Masculina</v>
      </c>
    </row>
    <row r="7256" customFormat="false" ht="15" hidden="false" customHeight="false" outlineLevel="0" collapsed="false">
      <c r="A7256" s="17" t="s">
        <v>5947</v>
      </c>
      <c r="B7256" s="17" t="n">
        <v>1</v>
      </c>
      <c r="C7256" s="21" t="n">
        <v>46142</v>
      </c>
      <c r="D7256" s="17" t="s">
        <v>651</v>
      </c>
      <c r="E7256" s="17" t="s">
        <v>129</v>
      </c>
      <c r="F7256" s="17" t="s">
        <v>1487</v>
      </c>
      <c r="G7256" s="17" t="s">
        <v>59</v>
      </c>
      <c r="H7256" s="17" t="s">
        <v>1523</v>
      </c>
      <c r="I7256" s="17" t="s">
        <v>1524</v>
      </c>
      <c r="J7256" s="17" t="n">
        <v>1</v>
      </c>
      <c r="K7256" s="15" t="n">
        <v>105.9</v>
      </c>
      <c r="L7256" s="22" t="n">
        <v>0</v>
      </c>
      <c r="M7256" s="15" t="n">
        <v>0</v>
      </c>
      <c r="N7256" s="15" t="n">
        <f aca="false">J7256*K7256</f>
        <v>105.9</v>
      </c>
      <c r="O7256" s="15" t="n">
        <f aca="false">N7256*L7256</f>
        <v>0</v>
      </c>
      <c r="P7256" s="15" t="n">
        <f aca="false">N7256-O7256</f>
        <v>105.9</v>
      </c>
      <c r="Q7256" s="15" t="n">
        <f aca="false">J7256*INDEX(dProdutos!$F$2:$F$47,MATCH(E7256,dProdutos!$A$2:$A$47,0))</f>
        <v>43.79</v>
      </c>
      <c r="R7256" s="15" t="n">
        <f aca="false">IF(I7256="Cancelado",0,P7256-Q7256)</f>
        <v>62.11</v>
      </c>
      <c r="S7256" s="17" t="str">
        <f aca="false">INDEX(dProdutos!$D$2:$D$47,MATCH(E7256,dProdutos!$A$2:$A$47,0))</f>
        <v>Calçados</v>
      </c>
    </row>
    <row r="7257" customFormat="false" ht="15" hidden="false" customHeight="false" outlineLevel="0" collapsed="false">
      <c r="A7257" s="17" t="s">
        <v>5948</v>
      </c>
      <c r="B7257" s="17" t="n">
        <v>1</v>
      </c>
      <c r="C7257" s="21" t="n">
        <v>46142</v>
      </c>
      <c r="D7257" s="17" t="s">
        <v>283</v>
      </c>
      <c r="E7257" s="17" t="s">
        <v>204</v>
      </c>
      <c r="F7257" s="17" t="s">
        <v>1501</v>
      </c>
      <c r="G7257" s="17" t="s">
        <v>59</v>
      </c>
      <c r="H7257" s="17" t="s">
        <v>1537</v>
      </c>
      <c r="I7257" s="17" t="s">
        <v>1524</v>
      </c>
      <c r="J7257" s="17" t="n">
        <v>1</v>
      </c>
      <c r="K7257" s="15" t="n">
        <v>64.9</v>
      </c>
      <c r="L7257" s="22" t="n">
        <v>0</v>
      </c>
      <c r="M7257" s="15" t="n">
        <v>19.57</v>
      </c>
      <c r="N7257" s="15" t="n">
        <f aca="false">J7257*K7257</f>
        <v>64.9</v>
      </c>
      <c r="O7257" s="15" t="n">
        <f aca="false">N7257*L7257</f>
        <v>0</v>
      </c>
      <c r="P7257" s="15" t="n">
        <f aca="false">N7257-O7257</f>
        <v>64.9</v>
      </c>
      <c r="Q7257" s="15" t="n">
        <f aca="false">J7257*INDEX(dProdutos!$F$2:$F$47,MATCH(E7257,dProdutos!$A$2:$A$47,0))</f>
        <v>27.52</v>
      </c>
      <c r="R7257" s="15" t="n">
        <f aca="false">IF(I7257="Cancelado",0,P7257-Q7257)</f>
        <v>37.38</v>
      </c>
      <c r="S7257" s="17" t="str">
        <f aca="false">INDEX(dProdutos!$D$2:$D$47,MATCH(E7257,dProdutos!$A$2:$A$47,0))</f>
        <v>Beleza</v>
      </c>
    </row>
    <row r="7258" customFormat="false" ht="15" hidden="false" customHeight="false" outlineLevel="0" collapsed="false">
      <c r="A7258" s="17" t="s">
        <v>5948</v>
      </c>
      <c r="B7258" s="17" t="n">
        <v>2</v>
      </c>
      <c r="C7258" s="21" t="n">
        <v>46142</v>
      </c>
      <c r="D7258" s="17" t="s">
        <v>283</v>
      </c>
      <c r="E7258" s="17" t="s">
        <v>123</v>
      </c>
      <c r="F7258" s="17" t="s">
        <v>1501</v>
      </c>
      <c r="G7258" s="17" t="s">
        <v>59</v>
      </c>
      <c r="H7258" s="17" t="s">
        <v>1537</v>
      </c>
      <c r="I7258" s="17" t="s">
        <v>1524</v>
      </c>
      <c r="J7258" s="17" t="n">
        <v>1</v>
      </c>
      <c r="K7258" s="15" t="n">
        <v>277.9</v>
      </c>
      <c r="L7258" s="22" t="n">
        <v>0.1</v>
      </c>
      <c r="M7258" s="15" t="n">
        <v>0</v>
      </c>
      <c r="N7258" s="15" t="n">
        <f aca="false">J7258*K7258</f>
        <v>277.9</v>
      </c>
      <c r="O7258" s="15" t="n">
        <f aca="false">N7258*L7258</f>
        <v>27.79</v>
      </c>
      <c r="P7258" s="15" t="n">
        <f aca="false">N7258-O7258</f>
        <v>250.11</v>
      </c>
      <c r="Q7258" s="15" t="n">
        <f aca="false">J7258*INDEX(dProdutos!$F$2:$F$47,MATCH(E7258,dProdutos!$A$2:$A$47,0))</f>
        <v>132.36</v>
      </c>
      <c r="R7258" s="15" t="n">
        <f aca="false">IF(I7258="Cancelado",0,P7258-Q7258)</f>
        <v>117.75</v>
      </c>
      <c r="S7258" s="17" t="str">
        <f aca="false">INDEX(dProdutos!$D$2:$D$47,MATCH(E7258,dProdutos!$A$2:$A$47,0))</f>
        <v>Calçados</v>
      </c>
    </row>
    <row r="7259" customFormat="false" ht="15" hidden="false" customHeight="false" outlineLevel="0" collapsed="false">
      <c r="A7259" s="17" t="s">
        <v>5949</v>
      </c>
      <c r="B7259" s="17" t="n">
        <v>1</v>
      </c>
      <c r="C7259" s="21" t="n">
        <v>46142</v>
      </c>
      <c r="D7259" s="17" t="s">
        <v>1327</v>
      </c>
      <c r="E7259" s="17" t="s">
        <v>171</v>
      </c>
      <c r="F7259" s="17" t="s">
        <v>1495</v>
      </c>
      <c r="G7259" s="17" t="s">
        <v>61</v>
      </c>
      <c r="H7259" s="17" t="s">
        <v>1523</v>
      </c>
      <c r="I7259" s="17" t="s">
        <v>1524</v>
      </c>
      <c r="J7259" s="17" t="n">
        <v>2</v>
      </c>
      <c r="K7259" s="15" t="n">
        <v>246.9</v>
      </c>
      <c r="L7259" s="22" t="n">
        <v>0</v>
      </c>
      <c r="M7259" s="15" t="n">
        <v>29.45</v>
      </c>
      <c r="N7259" s="15" t="n">
        <f aca="false">J7259*K7259</f>
        <v>493.8</v>
      </c>
      <c r="O7259" s="15" t="n">
        <f aca="false">N7259*L7259</f>
        <v>0</v>
      </c>
      <c r="P7259" s="15" t="n">
        <f aca="false">N7259-O7259</f>
        <v>493.8</v>
      </c>
      <c r="Q7259" s="15" t="n">
        <f aca="false">J7259*INDEX(dProdutos!$F$2:$F$47,MATCH(E7259,dProdutos!$A$2:$A$47,0))</f>
        <v>207.22</v>
      </c>
      <c r="R7259" s="15" t="n">
        <f aca="false">IF(I7259="Cancelado",0,P7259-Q7259)</f>
        <v>286.58</v>
      </c>
      <c r="S7259" s="17" t="str">
        <f aca="false">INDEX(dProdutos!$D$2:$D$47,MATCH(E7259,dProdutos!$A$2:$A$47,0))</f>
        <v>Casa</v>
      </c>
    </row>
    <row r="7260" customFormat="false" ht="15" hidden="false" customHeight="false" outlineLevel="0" collapsed="false">
      <c r="A7260" s="17" t="s">
        <v>5950</v>
      </c>
      <c r="B7260" s="17" t="n">
        <v>1</v>
      </c>
      <c r="C7260" s="21" t="n">
        <v>46142</v>
      </c>
      <c r="D7260" s="17" t="s">
        <v>1345</v>
      </c>
      <c r="E7260" s="17" t="s">
        <v>162</v>
      </c>
      <c r="F7260" s="17" t="s">
        <v>1499</v>
      </c>
      <c r="G7260" s="17" t="s">
        <v>63</v>
      </c>
      <c r="H7260" s="17" t="s">
        <v>1537</v>
      </c>
      <c r="I7260" s="17" t="s">
        <v>1524</v>
      </c>
      <c r="J7260" s="17" t="n">
        <v>1</v>
      </c>
      <c r="K7260" s="15" t="n">
        <v>231.9</v>
      </c>
      <c r="L7260" s="22" t="n">
        <v>0.2</v>
      </c>
      <c r="M7260" s="15" t="n">
        <v>11.7</v>
      </c>
      <c r="N7260" s="15" t="n">
        <f aca="false">J7260*K7260</f>
        <v>231.9</v>
      </c>
      <c r="O7260" s="15" t="n">
        <f aca="false">N7260*L7260</f>
        <v>46.38</v>
      </c>
      <c r="P7260" s="15" t="n">
        <f aca="false">N7260-O7260</f>
        <v>185.52</v>
      </c>
      <c r="Q7260" s="15" t="n">
        <f aca="false">J7260*INDEX(dProdutos!$F$2:$F$47,MATCH(E7260,dProdutos!$A$2:$A$47,0))</f>
        <v>134.41</v>
      </c>
      <c r="R7260" s="15" t="n">
        <f aca="false">IF(I7260="Cancelado",0,P7260-Q7260)</f>
        <v>51.11</v>
      </c>
      <c r="S7260" s="17" t="str">
        <f aca="false">INDEX(dProdutos!$D$2:$D$47,MATCH(E7260,dProdutos!$A$2:$A$47,0))</f>
        <v>Casa</v>
      </c>
    </row>
    <row r="7261" customFormat="false" ht="15" hidden="false" customHeight="false" outlineLevel="0" collapsed="false">
      <c r="A7261" s="17" t="s">
        <v>5950</v>
      </c>
      <c r="B7261" s="17" t="n">
        <v>2</v>
      </c>
      <c r="C7261" s="21" t="n">
        <v>46142</v>
      </c>
      <c r="D7261" s="17" t="s">
        <v>1345</v>
      </c>
      <c r="E7261" s="17" t="s">
        <v>156</v>
      </c>
      <c r="F7261" s="17" t="s">
        <v>1499</v>
      </c>
      <c r="G7261" s="17" t="s">
        <v>63</v>
      </c>
      <c r="H7261" s="17" t="s">
        <v>1537</v>
      </c>
      <c r="I7261" s="17" t="s">
        <v>1524</v>
      </c>
      <c r="J7261" s="17" t="n">
        <v>1</v>
      </c>
      <c r="K7261" s="15" t="n">
        <v>192.9</v>
      </c>
      <c r="L7261" s="22" t="n">
        <v>0.1</v>
      </c>
      <c r="M7261" s="15" t="n">
        <v>0</v>
      </c>
      <c r="N7261" s="15" t="n">
        <f aca="false">J7261*K7261</f>
        <v>192.9</v>
      </c>
      <c r="O7261" s="15" t="n">
        <f aca="false">N7261*L7261</f>
        <v>19.29</v>
      </c>
      <c r="P7261" s="15" t="n">
        <f aca="false">N7261-O7261</f>
        <v>173.61</v>
      </c>
      <c r="Q7261" s="15" t="n">
        <f aca="false">J7261*INDEX(dProdutos!$F$2:$F$47,MATCH(E7261,dProdutos!$A$2:$A$47,0))</f>
        <v>80.38</v>
      </c>
      <c r="R7261" s="15" t="n">
        <f aca="false">IF(I7261="Cancelado",0,P7261-Q7261)</f>
        <v>93.23</v>
      </c>
      <c r="S7261" s="17" t="str">
        <f aca="false">INDEX(dProdutos!$D$2:$D$47,MATCH(E7261,dProdutos!$A$2:$A$47,0))</f>
        <v>Acessórios</v>
      </c>
    </row>
    <row r="7262" customFormat="false" ht="15" hidden="false" customHeight="false" outlineLevel="0" collapsed="false">
      <c r="A7262" s="17" t="s">
        <v>5951</v>
      </c>
      <c r="B7262" s="17" t="n">
        <v>1</v>
      </c>
      <c r="C7262" s="21" t="n">
        <v>46142</v>
      </c>
      <c r="D7262" s="17" t="s">
        <v>984</v>
      </c>
      <c r="E7262" s="17" t="s">
        <v>135</v>
      </c>
      <c r="F7262" s="17" t="s">
        <v>1487</v>
      </c>
      <c r="G7262" s="17" t="s">
        <v>64</v>
      </c>
      <c r="H7262" s="17" t="s">
        <v>1537</v>
      </c>
      <c r="I7262" s="17" t="s">
        <v>1524</v>
      </c>
      <c r="J7262" s="17" t="n">
        <v>1</v>
      </c>
      <c r="K7262" s="15" t="n">
        <v>200.9</v>
      </c>
      <c r="L7262" s="22" t="n">
        <v>0.1</v>
      </c>
      <c r="M7262" s="15" t="n">
        <v>31.57</v>
      </c>
      <c r="N7262" s="15" t="n">
        <f aca="false">J7262*K7262</f>
        <v>200.9</v>
      </c>
      <c r="O7262" s="15" t="n">
        <f aca="false">N7262*L7262</f>
        <v>20.09</v>
      </c>
      <c r="P7262" s="15" t="n">
        <f aca="false">N7262-O7262</f>
        <v>180.81</v>
      </c>
      <c r="Q7262" s="15" t="n">
        <f aca="false">J7262*INDEX(dProdutos!$F$2:$F$47,MATCH(E7262,dProdutos!$A$2:$A$47,0))</f>
        <v>80.73</v>
      </c>
      <c r="R7262" s="15" t="n">
        <f aca="false">IF(I7262="Cancelado",0,P7262-Q7262)</f>
        <v>100.08</v>
      </c>
      <c r="S7262" s="17" t="str">
        <f aca="false">INDEX(dProdutos!$D$2:$D$47,MATCH(E7262,dProdutos!$A$2:$A$47,0))</f>
        <v>Calçados</v>
      </c>
    </row>
    <row r="7263" customFormat="false" ht="15" hidden="false" customHeight="false" outlineLevel="0" collapsed="false">
      <c r="A7263" s="17" t="s">
        <v>5952</v>
      </c>
      <c r="B7263" s="17" t="n">
        <v>1</v>
      </c>
      <c r="C7263" s="21" t="n">
        <v>46142</v>
      </c>
      <c r="D7263" s="17" t="s">
        <v>1196</v>
      </c>
      <c r="E7263" s="17" t="s">
        <v>98</v>
      </c>
      <c r="F7263" s="17" t="s">
        <v>1503</v>
      </c>
      <c r="G7263" s="17" t="s">
        <v>63</v>
      </c>
      <c r="H7263" s="17" t="s">
        <v>1537</v>
      </c>
      <c r="I7263" s="17" t="s">
        <v>1524</v>
      </c>
      <c r="J7263" s="17" t="n">
        <v>1</v>
      </c>
      <c r="K7263" s="15" t="n">
        <v>108.9</v>
      </c>
      <c r="L7263" s="22" t="n">
        <v>0</v>
      </c>
      <c r="M7263" s="15" t="n">
        <v>20.08</v>
      </c>
      <c r="N7263" s="15" t="n">
        <f aca="false">J7263*K7263</f>
        <v>108.9</v>
      </c>
      <c r="O7263" s="15" t="n">
        <f aca="false">N7263*L7263</f>
        <v>0</v>
      </c>
      <c r="P7263" s="15" t="n">
        <f aca="false">N7263-O7263</f>
        <v>108.9</v>
      </c>
      <c r="Q7263" s="15" t="n">
        <f aca="false">J7263*INDEX(dProdutos!$F$2:$F$47,MATCH(E7263,dProdutos!$A$2:$A$47,0))</f>
        <v>42.52</v>
      </c>
      <c r="R7263" s="15" t="n">
        <f aca="false">IF(I7263="Cancelado",0,P7263-Q7263)</f>
        <v>66.38</v>
      </c>
      <c r="S7263" s="17" t="str">
        <f aca="false">INDEX(dProdutos!$D$2:$D$47,MATCH(E7263,dProdutos!$A$2:$A$47,0))</f>
        <v>Moda Feminina</v>
      </c>
    </row>
    <row r="7264" customFormat="false" ht="15" hidden="false" customHeight="false" outlineLevel="0" collapsed="false">
      <c r="A7264" s="17" t="s">
        <v>5953</v>
      </c>
      <c r="B7264" s="17" t="n">
        <v>1</v>
      </c>
      <c r="C7264" s="21" t="n">
        <v>46142</v>
      </c>
      <c r="D7264" s="17" t="s">
        <v>396</v>
      </c>
      <c r="E7264" s="17" t="s">
        <v>144</v>
      </c>
      <c r="F7264" s="17" t="s">
        <v>1499</v>
      </c>
      <c r="G7264" s="17" t="s">
        <v>59</v>
      </c>
      <c r="H7264" s="17" t="s">
        <v>1537</v>
      </c>
      <c r="I7264" s="17" t="s">
        <v>1524</v>
      </c>
      <c r="J7264" s="17" t="n">
        <v>1</v>
      </c>
      <c r="K7264" s="15" t="n">
        <v>260.9</v>
      </c>
      <c r="L7264" s="22" t="n">
        <v>0.2</v>
      </c>
      <c r="M7264" s="15" t="n">
        <v>14.59</v>
      </c>
      <c r="N7264" s="15" t="n">
        <f aca="false">J7264*K7264</f>
        <v>260.9</v>
      </c>
      <c r="O7264" s="15" t="n">
        <f aca="false">N7264*L7264</f>
        <v>52.18</v>
      </c>
      <c r="P7264" s="15" t="n">
        <f aca="false">N7264-O7264</f>
        <v>208.72</v>
      </c>
      <c r="Q7264" s="15" t="n">
        <f aca="false">J7264*INDEX(dProdutos!$F$2:$F$47,MATCH(E7264,dProdutos!$A$2:$A$47,0))</f>
        <v>99.86</v>
      </c>
      <c r="R7264" s="15" t="n">
        <f aca="false">IF(I7264="Cancelado",0,P7264-Q7264)</f>
        <v>108.86</v>
      </c>
      <c r="S7264" s="17" t="str">
        <f aca="false">INDEX(dProdutos!$D$2:$D$47,MATCH(E7264,dProdutos!$A$2:$A$47,0))</f>
        <v>Acessórios</v>
      </c>
    </row>
    <row r="7265" customFormat="false" ht="15" hidden="false" customHeight="false" outlineLevel="0" collapsed="false">
      <c r="A7265" s="17" t="s">
        <v>5954</v>
      </c>
      <c r="B7265" s="17" t="n">
        <v>1</v>
      </c>
      <c r="C7265" s="21" t="n">
        <v>46142</v>
      </c>
      <c r="D7265" s="17" t="s">
        <v>1004</v>
      </c>
      <c r="E7265" s="17" t="s">
        <v>153</v>
      </c>
      <c r="F7265" s="17" t="s">
        <v>1487</v>
      </c>
      <c r="G7265" s="17" t="s">
        <v>60</v>
      </c>
      <c r="H7265" s="17" t="s">
        <v>1537</v>
      </c>
      <c r="I7265" s="17" t="s">
        <v>1524</v>
      </c>
      <c r="J7265" s="17" t="n">
        <v>2</v>
      </c>
      <c r="K7265" s="15" t="n">
        <v>165.9</v>
      </c>
      <c r="L7265" s="22" t="n">
        <v>0</v>
      </c>
      <c r="M7265" s="15" t="n">
        <v>19.58</v>
      </c>
      <c r="N7265" s="15" t="n">
        <f aca="false">J7265*K7265</f>
        <v>331.8</v>
      </c>
      <c r="O7265" s="15" t="n">
        <f aca="false">N7265*L7265</f>
        <v>0</v>
      </c>
      <c r="P7265" s="15" t="n">
        <f aca="false">N7265-O7265</f>
        <v>331.8</v>
      </c>
      <c r="Q7265" s="15" t="n">
        <f aca="false">J7265*INDEX(dProdutos!$F$2:$F$47,MATCH(E7265,dProdutos!$A$2:$A$47,0))</f>
        <v>134.56</v>
      </c>
      <c r="R7265" s="15" t="n">
        <f aca="false">IF(I7265="Cancelado",0,P7265-Q7265)</f>
        <v>197.24</v>
      </c>
      <c r="S7265" s="17" t="str">
        <f aca="false">INDEX(dProdutos!$D$2:$D$47,MATCH(E7265,dProdutos!$A$2:$A$47,0))</f>
        <v>Acessórios</v>
      </c>
    </row>
    <row r="7266" customFormat="false" ht="15" hidden="false" customHeight="false" outlineLevel="0" collapsed="false">
      <c r="A7266" s="17" t="s">
        <v>5954</v>
      </c>
      <c r="B7266" s="17" t="n">
        <v>2</v>
      </c>
      <c r="C7266" s="21" t="n">
        <v>46142</v>
      </c>
      <c r="D7266" s="17" t="s">
        <v>1004</v>
      </c>
      <c r="E7266" s="17" t="s">
        <v>156</v>
      </c>
      <c r="F7266" s="17" t="s">
        <v>1487</v>
      </c>
      <c r="G7266" s="17" t="s">
        <v>60</v>
      </c>
      <c r="H7266" s="17" t="s">
        <v>1537</v>
      </c>
      <c r="I7266" s="17" t="s">
        <v>1524</v>
      </c>
      <c r="J7266" s="17" t="n">
        <v>1</v>
      </c>
      <c r="K7266" s="15" t="n">
        <v>192.9</v>
      </c>
      <c r="L7266" s="22" t="n">
        <v>0</v>
      </c>
      <c r="M7266" s="15" t="n">
        <v>0</v>
      </c>
      <c r="N7266" s="15" t="n">
        <f aca="false">J7266*K7266</f>
        <v>192.9</v>
      </c>
      <c r="O7266" s="15" t="n">
        <f aca="false">N7266*L7266</f>
        <v>0</v>
      </c>
      <c r="P7266" s="15" t="n">
        <f aca="false">N7266-O7266</f>
        <v>192.9</v>
      </c>
      <c r="Q7266" s="15" t="n">
        <f aca="false">J7266*INDEX(dProdutos!$F$2:$F$47,MATCH(E7266,dProdutos!$A$2:$A$47,0))</f>
        <v>80.38</v>
      </c>
      <c r="R7266" s="15" t="n">
        <f aca="false">IF(I7266="Cancelado",0,P7266-Q7266)</f>
        <v>112.52</v>
      </c>
      <c r="S7266" s="17" t="str">
        <f aca="false">INDEX(dProdutos!$D$2:$D$47,MATCH(E7266,dProdutos!$A$2:$A$47,0))</f>
        <v>Acessórios</v>
      </c>
    </row>
    <row r="7267" customFormat="false" ht="15" hidden="false" customHeight="false" outlineLevel="0" collapsed="false">
      <c r="A7267" s="17" t="s">
        <v>5954</v>
      </c>
      <c r="B7267" s="17" t="n">
        <v>3</v>
      </c>
      <c r="C7267" s="21" t="n">
        <v>46142</v>
      </c>
      <c r="D7267" s="17" t="s">
        <v>1004</v>
      </c>
      <c r="E7267" s="17" t="s">
        <v>174</v>
      </c>
      <c r="F7267" s="17" t="s">
        <v>1487</v>
      </c>
      <c r="G7267" s="17" t="s">
        <v>60</v>
      </c>
      <c r="H7267" s="17" t="s">
        <v>1537</v>
      </c>
      <c r="I7267" s="17" t="s">
        <v>1524</v>
      </c>
      <c r="J7267" s="17" t="n">
        <v>2</v>
      </c>
      <c r="K7267" s="15" t="n">
        <v>250.9</v>
      </c>
      <c r="L7267" s="22" t="n">
        <v>0</v>
      </c>
      <c r="M7267" s="15" t="n">
        <v>0</v>
      </c>
      <c r="N7267" s="15" t="n">
        <f aca="false">J7267*K7267</f>
        <v>501.8</v>
      </c>
      <c r="O7267" s="15" t="n">
        <f aca="false">N7267*L7267</f>
        <v>0</v>
      </c>
      <c r="P7267" s="15" t="n">
        <f aca="false">N7267-O7267</f>
        <v>501.8</v>
      </c>
      <c r="Q7267" s="15" t="n">
        <f aca="false">J7267*INDEX(dProdutos!$F$2:$F$47,MATCH(E7267,dProdutos!$A$2:$A$47,0))</f>
        <v>302.56</v>
      </c>
      <c r="R7267" s="15" t="n">
        <f aca="false">IF(I7267="Cancelado",0,P7267-Q7267)</f>
        <v>199.24</v>
      </c>
      <c r="S7267" s="17" t="str">
        <f aca="false">INDEX(dProdutos!$D$2:$D$47,MATCH(E7267,dProdutos!$A$2:$A$47,0))</f>
        <v>Casa</v>
      </c>
    </row>
    <row r="7268" customFormat="false" ht="15" hidden="false" customHeight="false" outlineLevel="0" collapsed="false">
      <c r="A7268" s="17" t="s">
        <v>5955</v>
      </c>
      <c r="B7268" s="17" t="n">
        <v>1</v>
      </c>
      <c r="C7268" s="21" t="n">
        <v>46142</v>
      </c>
      <c r="D7268" s="17" t="s">
        <v>645</v>
      </c>
      <c r="E7268" s="17" t="s">
        <v>174</v>
      </c>
      <c r="F7268" s="17" t="s">
        <v>1487</v>
      </c>
      <c r="G7268" s="17" t="s">
        <v>62</v>
      </c>
      <c r="H7268" s="17" t="s">
        <v>1523</v>
      </c>
      <c r="I7268" s="17" t="s">
        <v>1524</v>
      </c>
      <c r="J7268" s="17" t="n">
        <v>1</v>
      </c>
      <c r="K7268" s="15" t="n">
        <v>250.9</v>
      </c>
      <c r="L7268" s="22" t="n">
        <v>0</v>
      </c>
      <c r="M7268" s="15" t="n">
        <v>31.91</v>
      </c>
      <c r="N7268" s="15" t="n">
        <f aca="false">J7268*K7268</f>
        <v>250.9</v>
      </c>
      <c r="O7268" s="15" t="n">
        <f aca="false">N7268*L7268</f>
        <v>0</v>
      </c>
      <c r="P7268" s="15" t="n">
        <f aca="false">N7268-O7268</f>
        <v>250.9</v>
      </c>
      <c r="Q7268" s="15" t="n">
        <f aca="false">J7268*INDEX(dProdutos!$F$2:$F$47,MATCH(E7268,dProdutos!$A$2:$A$47,0))</f>
        <v>151.28</v>
      </c>
      <c r="R7268" s="15" t="n">
        <f aca="false">IF(I7268="Cancelado",0,P7268-Q7268)</f>
        <v>99.62</v>
      </c>
      <c r="S7268" s="17" t="str">
        <f aca="false">INDEX(dProdutos!$D$2:$D$47,MATCH(E7268,dProdutos!$A$2:$A$47,0))</f>
        <v>Casa</v>
      </c>
    </row>
    <row r="7269" customFormat="false" ht="15" hidden="false" customHeight="false" outlineLevel="0" collapsed="false">
      <c r="A7269" s="17" t="s">
        <v>5956</v>
      </c>
      <c r="B7269" s="17" t="n">
        <v>1</v>
      </c>
      <c r="C7269" s="21" t="n">
        <v>46142</v>
      </c>
      <c r="D7269" s="17" t="s">
        <v>1088</v>
      </c>
      <c r="E7269" s="17" t="s">
        <v>213</v>
      </c>
      <c r="F7269" s="17" t="s">
        <v>1493</v>
      </c>
      <c r="G7269" s="17" t="s">
        <v>59</v>
      </c>
      <c r="H7269" s="17" t="s">
        <v>1537</v>
      </c>
      <c r="I7269" s="17" t="s">
        <v>1524</v>
      </c>
      <c r="J7269" s="17" t="n">
        <v>1</v>
      </c>
      <c r="K7269" s="15" t="n">
        <v>153.9</v>
      </c>
      <c r="L7269" s="22" t="n">
        <v>0.1</v>
      </c>
      <c r="M7269" s="15" t="n">
        <v>14.73</v>
      </c>
      <c r="N7269" s="15" t="n">
        <f aca="false">J7269*K7269</f>
        <v>153.9</v>
      </c>
      <c r="O7269" s="15" t="n">
        <f aca="false">N7269*L7269</f>
        <v>15.39</v>
      </c>
      <c r="P7269" s="15" t="n">
        <f aca="false">N7269-O7269</f>
        <v>138.51</v>
      </c>
      <c r="Q7269" s="15" t="n">
        <f aca="false">J7269*INDEX(dProdutos!$F$2:$F$47,MATCH(E7269,dProdutos!$A$2:$A$47,0))</f>
        <v>90.42</v>
      </c>
      <c r="R7269" s="15" t="n">
        <f aca="false">IF(I7269="Cancelado",0,P7269-Q7269)</f>
        <v>48.09</v>
      </c>
      <c r="S7269" s="17" t="str">
        <f aca="false">INDEX(dProdutos!$D$2:$D$47,MATCH(E7269,dProdutos!$A$2:$A$47,0))</f>
        <v>Beleza</v>
      </c>
    </row>
    <row r="7270" customFormat="false" ht="15" hidden="false" customHeight="false" outlineLevel="0" collapsed="false">
      <c r="A7270" s="17" t="s">
        <v>5957</v>
      </c>
      <c r="B7270" s="17" t="n">
        <v>1</v>
      </c>
      <c r="C7270" s="21" t="n">
        <v>46143</v>
      </c>
      <c r="D7270" s="17" t="s">
        <v>1215</v>
      </c>
      <c r="E7270" s="17" t="s">
        <v>117</v>
      </c>
      <c r="F7270" s="17" t="s">
        <v>1497</v>
      </c>
      <c r="G7270" s="17" t="s">
        <v>59</v>
      </c>
      <c r="H7270" s="17" t="s">
        <v>1523</v>
      </c>
      <c r="I7270" s="17" t="s">
        <v>1524</v>
      </c>
      <c r="J7270" s="17" t="n">
        <v>2</v>
      </c>
      <c r="K7270" s="15" t="n">
        <v>166.9</v>
      </c>
      <c r="L7270" s="22" t="n">
        <v>0</v>
      </c>
      <c r="M7270" s="15" t="n">
        <v>27.14</v>
      </c>
      <c r="N7270" s="15" t="n">
        <f aca="false">J7270*K7270</f>
        <v>333.8</v>
      </c>
      <c r="O7270" s="15" t="n">
        <f aca="false">N7270*L7270</f>
        <v>0</v>
      </c>
      <c r="P7270" s="15" t="n">
        <f aca="false">N7270-O7270</f>
        <v>333.8</v>
      </c>
      <c r="Q7270" s="15" t="n">
        <f aca="false">J7270*INDEX(dProdutos!$F$2:$F$47,MATCH(E7270,dProdutos!$A$2:$A$47,0))</f>
        <v>146.46</v>
      </c>
      <c r="R7270" s="15" t="n">
        <f aca="false">IF(I7270="Cancelado",0,P7270-Q7270)</f>
        <v>187.34</v>
      </c>
      <c r="S7270" s="17" t="str">
        <f aca="false">INDEX(dProdutos!$D$2:$D$47,MATCH(E7270,dProdutos!$A$2:$A$47,0))</f>
        <v>Moda Masculina</v>
      </c>
    </row>
    <row r="7271" customFormat="false" ht="15" hidden="false" customHeight="false" outlineLevel="0" collapsed="false">
      <c r="A7271" s="17" t="s">
        <v>5957</v>
      </c>
      <c r="B7271" s="17" t="n">
        <v>2</v>
      </c>
      <c r="C7271" s="21" t="n">
        <v>46143</v>
      </c>
      <c r="D7271" s="17" t="s">
        <v>1215</v>
      </c>
      <c r="E7271" s="17" t="s">
        <v>186</v>
      </c>
      <c r="F7271" s="17" t="s">
        <v>1497</v>
      </c>
      <c r="G7271" s="17" t="s">
        <v>59</v>
      </c>
      <c r="H7271" s="17" t="s">
        <v>1523</v>
      </c>
      <c r="I7271" s="17" t="s">
        <v>1524</v>
      </c>
      <c r="J7271" s="17" t="n">
        <v>3</v>
      </c>
      <c r="K7271" s="15" t="n">
        <v>120.9</v>
      </c>
      <c r="L7271" s="22" t="n">
        <v>0</v>
      </c>
      <c r="M7271" s="15" t="n">
        <v>0</v>
      </c>
      <c r="N7271" s="15" t="n">
        <f aca="false">J7271*K7271</f>
        <v>362.7</v>
      </c>
      <c r="O7271" s="15" t="n">
        <f aca="false">N7271*L7271</f>
        <v>0</v>
      </c>
      <c r="P7271" s="15" t="n">
        <f aca="false">N7271-O7271</f>
        <v>362.7</v>
      </c>
      <c r="Q7271" s="15" t="n">
        <f aca="false">J7271*INDEX(dProdutos!$F$2:$F$47,MATCH(E7271,dProdutos!$A$2:$A$47,0))</f>
        <v>216.63</v>
      </c>
      <c r="R7271" s="15" t="n">
        <f aca="false">IF(I7271="Cancelado",0,P7271-Q7271)</f>
        <v>146.07</v>
      </c>
      <c r="S7271" s="17" t="str">
        <f aca="false">INDEX(dProdutos!$D$2:$D$47,MATCH(E7271,dProdutos!$A$2:$A$47,0))</f>
        <v>Eletrônicos</v>
      </c>
    </row>
    <row r="7272" customFormat="false" ht="15" hidden="false" customHeight="false" outlineLevel="0" collapsed="false">
      <c r="A7272" s="17" t="s">
        <v>5957</v>
      </c>
      <c r="B7272" s="17" t="n">
        <v>3</v>
      </c>
      <c r="C7272" s="21" t="n">
        <v>46143</v>
      </c>
      <c r="D7272" s="17" t="s">
        <v>1215</v>
      </c>
      <c r="E7272" s="17" t="s">
        <v>126</v>
      </c>
      <c r="F7272" s="17" t="s">
        <v>1497</v>
      </c>
      <c r="G7272" s="17" t="s">
        <v>59</v>
      </c>
      <c r="H7272" s="17" t="s">
        <v>1523</v>
      </c>
      <c r="I7272" s="17" t="s">
        <v>1524</v>
      </c>
      <c r="J7272" s="17" t="n">
        <v>1</v>
      </c>
      <c r="K7272" s="15" t="n">
        <v>296.9</v>
      </c>
      <c r="L7272" s="22" t="n">
        <v>0.05</v>
      </c>
      <c r="M7272" s="15" t="n">
        <v>0</v>
      </c>
      <c r="N7272" s="15" t="n">
        <f aca="false">J7272*K7272</f>
        <v>296.9</v>
      </c>
      <c r="O7272" s="15" t="n">
        <f aca="false">N7272*L7272</f>
        <v>14.845</v>
      </c>
      <c r="P7272" s="15" t="n">
        <f aca="false">N7272-O7272</f>
        <v>282.055</v>
      </c>
      <c r="Q7272" s="15" t="n">
        <f aca="false">J7272*INDEX(dProdutos!$F$2:$F$47,MATCH(E7272,dProdutos!$A$2:$A$47,0))</f>
        <v>135.24</v>
      </c>
      <c r="R7272" s="15" t="n">
        <f aca="false">IF(I7272="Cancelado",0,P7272-Q7272)</f>
        <v>146.815</v>
      </c>
      <c r="S7272" s="17" t="str">
        <f aca="false">INDEX(dProdutos!$D$2:$D$47,MATCH(E7272,dProdutos!$A$2:$A$47,0))</f>
        <v>Calçados</v>
      </c>
    </row>
    <row r="7273" customFormat="false" ht="15" hidden="false" customHeight="false" outlineLevel="0" collapsed="false">
      <c r="A7273" s="17" t="s">
        <v>5958</v>
      </c>
      <c r="B7273" s="17" t="n">
        <v>1</v>
      </c>
      <c r="C7273" s="21" t="n">
        <v>46143</v>
      </c>
      <c r="D7273" s="17" t="s">
        <v>860</v>
      </c>
      <c r="E7273" s="17" t="s">
        <v>85</v>
      </c>
      <c r="F7273" s="17" t="s">
        <v>1490</v>
      </c>
      <c r="G7273" s="17" t="s">
        <v>61</v>
      </c>
      <c r="H7273" s="17" t="s">
        <v>1523</v>
      </c>
      <c r="I7273" s="17" t="s">
        <v>1531</v>
      </c>
      <c r="J7273" s="17" t="n">
        <v>1</v>
      </c>
      <c r="K7273" s="15" t="n">
        <v>165.9</v>
      </c>
      <c r="L7273" s="22" t="n">
        <v>0.1</v>
      </c>
      <c r="M7273" s="15" t="n">
        <v>0</v>
      </c>
      <c r="N7273" s="15" t="n">
        <f aca="false">J7273*K7273</f>
        <v>165.9</v>
      </c>
      <c r="O7273" s="15" t="n">
        <f aca="false">N7273*L7273</f>
        <v>16.59</v>
      </c>
      <c r="P7273" s="15" t="n">
        <f aca="false">N7273-O7273</f>
        <v>149.31</v>
      </c>
      <c r="Q7273" s="15" t="n">
        <f aca="false">J7273*INDEX(dProdutos!$F$2:$F$47,MATCH(E7273,dProdutos!$A$2:$A$47,0))</f>
        <v>91.55</v>
      </c>
      <c r="R7273" s="15" t="n">
        <f aca="false">IF(I7273="Cancelado",0,P7273-Q7273)</f>
        <v>0</v>
      </c>
      <c r="S7273" s="17" t="str">
        <f aca="false">INDEX(dProdutos!$D$2:$D$47,MATCH(E7273,dProdutos!$A$2:$A$47,0))</f>
        <v>Moda Feminina</v>
      </c>
    </row>
    <row r="7274" customFormat="false" ht="15" hidden="false" customHeight="false" outlineLevel="0" collapsed="false">
      <c r="A7274" s="17" t="s">
        <v>5958</v>
      </c>
      <c r="B7274" s="17" t="n">
        <v>2</v>
      </c>
      <c r="C7274" s="21" t="n">
        <v>46143</v>
      </c>
      <c r="D7274" s="17" t="s">
        <v>860</v>
      </c>
      <c r="E7274" s="17" t="s">
        <v>183</v>
      </c>
      <c r="F7274" s="17" t="s">
        <v>1490</v>
      </c>
      <c r="G7274" s="17" t="s">
        <v>61</v>
      </c>
      <c r="H7274" s="17" t="s">
        <v>1523</v>
      </c>
      <c r="I7274" s="17" t="s">
        <v>1531</v>
      </c>
      <c r="J7274" s="17" t="n">
        <v>2</v>
      </c>
      <c r="K7274" s="15" t="n">
        <v>121.9</v>
      </c>
      <c r="L7274" s="22" t="n">
        <v>0.1</v>
      </c>
      <c r="M7274" s="15" t="n">
        <v>0</v>
      </c>
      <c r="N7274" s="15" t="n">
        <f aca="false">J7274*K7274</f>
        <v>243.8</v>
      </c>
      <c r="O7274" s="15" t="n">
        <f aca="false">N7274*L7274</f>
        <v>24.38</v>
      </c>
      <c r="P7274" s="15" t="n">
        <f aca="false">N7274-O7274</f>
        <v>219.42</v>
      </c>
      <c r="Q7274" s="15" t="n">
        <f aca="false">J7274*INDEX(dProdutos!$F$2:$F$47,MATCH(E7274,dProdutos!$A$2:$A$47,0))</f>
        <v>105.52</v>
      </c>
      <c r="R7274" s="15" t="n">
        <f aca="false">IF(I7274="Cancelado",0,P7274-Q7274)</f>
        <v>0</v>
      </c>
      <c r="S7274" s="17" t="str">
        <f aca="false">INDEX(dProdutos!$D$2:$D$47,MATCH(E7274,dProdutos!$A$2:$A$47,0))</f>
        <v>Eletrônicos</v>
      </c>
    </row>
    <row r="7275" customFormat="false" ht="15" hidden="false" customHeight="false" outlineLevel="0" collapsed="false">
      <c r="A7275" s="17" t="s">
        <v>5959</v>
      </c>
      <c r="B7275" s="17" t="n">
        <v>1</v>
      </c>
      <c r="C7275" s="21" t="n">
        <v>46143</v>
      </c>
      <c r="D7275" s="17" t="s">
        <v>275</v>
      </c>
      <c r="E7275" s="17" t="s">
        <v>98</v>
      </c>
      <c r="F7275" s="17" t="s">
        <v>1499</v>
      </c>
      <c r="G7275" s="17" t="s">
        <v>61</v>
      </c>
      <c r="H7275" s="17" t="s">
        <v>1523</v>
      </c>
      <c r="I7275" s="17" t="s">
        <v>1524</v>
      </c>
      <c r="J7275" s="17" t="n">
        <v>1</v>
      </c>
      <c r="K7275" s="15" t="n">
        <v>108.9</v>
      </c>
      <c r="L7275" s="22" t="n">
        <v>0.05</v>
      </c>
      <c r="M7275" s="15" t="n">
        <v>11.01</v>
      </c>
      <c r="N7275" s="15" t="n">
        <f aca="false">J7275*K7275</f>
        <v>108.9</v>
      </c>
      <c r="O7275" s="15" t="n">
        <f aca="false">N7275*L7275</f>
        <v>5.445</v>
      </c>
      <c r="P7275" s="15" t="n">
        <f aca="false">N7275-O7275</f>
        <v>103.455</v>
      </c>
      <c r="Q7275" s="15" t="n">
        <f aca="false">J7275*INDEX(dProdutos!$F$2:$F$47,MATCH(E7275,dProdutos!$A$2:$A$47,0))</f>
        <v>42.52</v>
      </c>
      <c r="R7275" s="15" t="n">
        <f aca="false">IF(I7275="Cancelado",0,P7275-Q7275)</f>
        <v>60.935</v>
      </c>
      <c r="S7275" s="17" t="str">
        <f aca="false">INDEX(dProdutos!$D$2:$D$47,MATCH(E7275,dProdutos!$A$2:$A$47,0))</f>
        <v>Moda Feminina</v>
      </c>
    </row>
    <row r="7276" customFormat="false" ht="15" hidden="false" customHeight="false" outlineLevel="0" collapsed="false">
      <c r="A7276" s="17" t="s">
        <v>5960</v>
      </c>
      <c r="B7276" s="17" t="n">
        <v>1</v>
      </c>
      <c r="C7276" s="21" t="n">
        <v>46143</v>
      </c>
      <c r="D7276" s="17" t="s">
        <v>1189</v>
      </c>
      <c r="E7276" s="17" t="s">
        <v>180</v>
      </c>
      <c r="F7276" s="17" t="s">
        <v>1495</v>
      </c>
      <c r="G7276" s="17" t="s">
        <v>60</v>
      </c>
      <c r="H7276" s="17" t="s">
        <v>1523</v>
      </c>
      <c r="I7276" s="17" t="s">
        <v>1524</v>
      </c>
      <c r="J7276" s="17" t="n">
        <v>1</v>
      </c>
      <c r="K7276" s="15" t="n">
        <v>82.9</v>
      </c>
      <c r="L7276" s="22" t="n">
        <v>0.1</v>
      </c>
      <c r="M7276" s="15" t="n">
        <v>0</v>
      </c>
      <c r="N7276" s="15" t="n">
        <f aca="false">J7276*K7276</f>
        <v>82.9</v>
      </c>
      <c r="O7276" s="15" t="n">
        <f aca="false">N7276*L7276</f>
        <v>8.29</v>
      </c>
      <c r="P7276" s="15" t="n">
        <f aca="false">N7276-O7276</f>
        <v>74.61</v>
      </c>
      <c r="Q7276" s="15" t="n">
        <f aca="false">J7276*INDEX(dProdutos!$F$2:$F$47,MATCH(E7276,dProdutos!$A$2:$A$47,0))</f>
        <v>35.97</v>
      </c>
      <c r="R7276" s="15" t="n">
        <f aca="false">IF(I7276="Cancelado",0,P7276-Q7276)</f>
        <v>38.64</v>
      </c>
      <c r="S7276" s="17" t="str">
        <f aca="false">INDEX(dProdutos!$D$2:$D$47,MATCH(E7276,dProdutos!$A$2:$A$47,0))</f>
        <v>Eletrônicos</v>
      </c>
    </row>
    <row r="7277" customFormat="false" ht="15" hidden="false" customHeight="false" outlineLevel="0" collapsed="false">
      <c r="A7277" s="17" t="s">
        <v>5960</v>
      </c>
      <c r="B7277" s="17" t="n">
        <v>2</v>
      </c>
      <c r="C7277" s="21" t="n">
        <v>46143</v>
      </c>
      <c r="D7277" s="17" t="s">
        <v>1189</v>
      </c>
      <c r="E7277" s="17" t="s">
        <v>85</v>
      </c>
      <c r="F7277" s="17" t="s">
        <v>1495</v>
      </c>
      <c r="G7277" s="17" t="s">
        <v>60</v>
      </c>
      <c r="H7277" s="17" t="s">
        <v>1523</v>
      </c>
      <c r="I7277" s="17" t="s">
        <v>1524</v>
      </c>
      <c r="J7277" s="17" t="n">
        <v>1</v>
      </c>
      <c r="K7277" s="15" t="n">
        <v>165.9</v>
      </c>
      <c r="L7277" s="22" t="n">
        <v>0.05</v>
      </c>
      <c r="M7277" s="15" t="n">
        <v>0</v>
      </c>
      <c r="N7277" s="15" t="n">
        <f aca="false">J7277*K7277</f>
        <v>165.9</v>
      </c>
      <c r="O7277" s="15" t="n">
        <f aca="false">N7277*L7277</f>
        <v>8.295</v>
      </c>
      <c r="P7277" s="15" t="n">
        <f aca="false">N7277-O7277</f>
        <v>157.605</v>
      </c>
      <c r="Q7277" s="15" t="n">
        <f aca="false">J7277*INDEX(dProdutos!$F$2:$F$47,MATCH(E7277,dProdutos!$A$2:$A$47,0))</f>
        <v>91.55</v>
      </c>
      <c r="R7277" s="15" t="n">
        <f aca="false">IF(I7277="Cancelado",0,P7277-Q7277)</f>
        <v>66.055</v>
      </c>
      <c r="S7277" s="17" t="str">
        <f aca="false">INDEX(dProdutos!$D$2:$D$47,MATCH(E7277,dProdutos!$A$2:$A$47,0))</f>
        <v>Moda Feminina</v>
      </c>
    </row>
    <row r="7278" customFormat="false" ht="15" hidden="false" customHeight="false" outlineLevel="0" collapsed="false">
      <c r="A7278" s="17" t="s">
        <v>5960</v>
      </c>
      <c r="B7278" s="17" t="n">
        <v>3</v>
      </c>
      <c r="C7278" s="21" t="n">
        <v>46143</v>
      </c>
      <c r="D7278" s="17" t="s">
        <v>1189</v>
      </c>
      <c r="E7278" s="17" t="s">
        <v>92</v>
      </c>
      <c r="F7278" s="17" t="s">
        <v>1495</v>
      </c>
      <c r="G7278" s="17" t="s">
        <v>60</v>
      </c>
      <c r="H7278" s="17" t="s">
        <v>1523</v>
      </c>
      <c r="I7278" s="17" t="s">
        <v>1524</v>
      </c>
      <c r="J7278" s="17" t="n">
        <v>1</v>
      </c>
      <c r="K7278" s="15" t="n">
        <v>191.9</v>
      </c>
      <c r="L7278" s="22" t="n">
        <v>0.1</v>
      </c>
      <c r="M7278" s="15" t="n">
        <v>0</v>
      </c>
      <c r="N7278" s="15" t="n">
        <f aca="false">J7278*K7278</f>
        <v>191.9</v>
      </c>
      <c r="O7278" s="15" t="n">
        <f aca="false">N7278*L7278</f>
        <v>19.19</v>
      </c>
      <c r="P7278" s="15" t="n">
        <f aca="false">N7278-O7278</f>
        <v>172.71</v>
      </c>
      <c r="Q7278" s="15" t="n">
        <f aca="false">J7278*INDEX(dProdutos!$F$2:$F$47,MATCH(E7278,dProdutos!$A$2:$A$47,0))</f>
        <v>88.59</v>
      </c>
      <c r="R7278" s="15" t="n">
        <f aca="false">IF(I7278="Cancelado",0,P7278-Q7278)</f>
        <v>84.12</v>
      </c>
      <c r="S7278" s="17" t="str">
        <f aca="false">INDEX(dProdutos!$D$2:$D$47,MATCH(E7278,dProdutos!$A$2:$A$47,0))</f>
        <v>Moda Feminina</v>
      </c>
    </row>
    <row r="7279" customFormat="false" ht="15" hidden="false" customHeight="false" outlineLevel="0" collapsed="false">
      <c r="A7279" s="17" t="s">
        <v>5961</v>
      </c>
      <c r="B7279" s="17" t="n">
        <v>1</v>
      </c>
      <c r="C7279" s="21" t="n">
        <v>46143</v>
      </c>
      <c r="D7279" s="17" t="s">
        <v>1128</v>
      </c>
      <c r="E7279" s="17" t="s">
        <v>129</v>
      </c>
      <c r="F7279" s="17" t="s">
        <v>1497</v>
      </c>
      <c r="G7279" s="17" t="s">
        <v>62</v>
      </c>
      <c r="H7279" s="17" t="s">
        <v>1523</v>
      </c>
      <c r="I7279" s="17" t="s">
        <v>1524</v>
      </c>
      <c r="J7279" s="17" t="n">
        <v>1</v>
      </c>
      <c r="K7279" s="15" t="n">
        <v>105.9</v>
      </c>
      <c r="L7279" s="22" t="n">
        <v>0</v>
      </c>
      <c r="M7279" s="15" t="n">
        <v>0</v>
      </c>
      <c r="N7279" s="15" t="n">
        <f aca="false">J7279*K7279</f>
        <v>105.9</v>
      </c>
      <c r="O7279" s="15" t="n">
        <f aca="false">N7279*L7279</f>
        <v>0</v>
      </c>
      <c r="P7279" s="15" t="n">
        <f aca="false">N7279-O7279</f>
        <v>105.9</v>
      </c>
      <c r="Q7279" s="15" t="n">
        <f aca="false">J7279*INDEX(dProdutos!$F$2:$F$47,MATCH(E7279,dProdutos!$A$2:$A$47,0))</f>
        <v>43.79</v>
      </c>
      <c r="R7279" s="15" t="n">
        <f aca="false">IF(I7279="Cancelado",0,P7279-Q7279)</f>
        <v>62.11</v>
      </c>
      <c r="S7279" s="17" t="str">
        <f aca="false">INDEX(dProdutos!$D$2:$D$47,MATCH(E7279,dProdutos!$A$2:$A$47,0))</f>
        <v>Calçados</v>
      </c>
    </row>
    <row r="7280" customFormat="false" ht="15" hidden="false" customHeight="false" outlineLevel="0" collapsed="false">
      <c r="A7280" s="17" t="s">
        <v>5962</v>
      </c>
      <c r="B7280" s="17" t="n">
        <v>1</v>
      </c>
      <c r="C7280" s="21" t="n">
        <v>46143</v>
      </c>
      <c r="D7280" s="17" t="s">
        <v>1194</v>
      </c>
      <c r="E7280" s="17" t="s">
        <v>192</v>
      </c>
      <c r="F7280" s="17" t="s">
        <v>1497</v>
      </c>
      <c r="G7280" s="17" t="s">
        <v>63</v>
      </c>
      <c r="H7280" s="17" t="s">
        <v>1523</v>
      </c>
      <c r="I7280" s="17" t="s">
        <v>1524</v>
      </c>
      <c r="J7280" s="17" t="n">
        <v>1</v>
      </c>
      <c r="K7280" s="15" t="n">
        <v>245.9</v>
      </c>
      <c r="L7280" s="22" t="n">
        <v>0.1</v>
      </c>
      <c r="M7280" s="15" t="n">
        <v>0</v>
      </c>
      <c r="N7280" s="15" t="n">
        <f aca="false">J7280*K7280</f>
        <v>245.9</v>
      </c>
      <c r="O7280" s="15" t="n">
        <f aca="false">N7280*L7280</f>
        <v>24.59</v>
      </c>
      <c r="P7280" s="15" t="n">
        <f aca="false">N7280-O7280</f>
        <v>221.31</v>
      </c>
      <c r="Q7280" s="15" t="n">
        <f aca="false">J7280*INDEX(dProdutos!$F$2:$F$47,MATCH(E7280,dProdutos!$A$2:$A$47,0))</f>
        <v>107.78</v>
      </c>
      <c r="R7280" s="15" t="n">
        <f aca="false">IF(I7280="Cancelado",0,P7280-Q7280)</f>
        <v>113.53</v>
      </c>
      <c r="S7280" s="17" t="str">
        <f aca="false">INDEX(dProdutos!$D$2:$D$47,MATCH(E7280,dProdutos!$A$2:$A$47,0))</f>
        <v>Eletrônicos</v>
      </c>
    </row>
    <row r="7281" customFormat="false" ht="15" hidden="false" customHeight="false" outlineLevel="0" collapsed="false">
      <c r="A7281" s="17" t="s">
        <v>5962</v>
      </c>
      <c r="B7281" s="17" t="n">
        <v>2</v>
      </c>
      <c r="C7281" s="21" t="n">
        <v>46143</v>
      </c>
      <c r="D7281" s="17" t="s">
        <v>1194</v>
      </c>
      <c r="E7281" s="17" t="s">
        <v>126</v>
      </c>
      <c r="F7281" s="17" t="s">
        <v>1497</v>
      </c>
      <c r="G7281" s="17" t="s">
        <v>63</v>
      </c>
      <c r="H7281" s="17" t="s">
        <v>1523</v>
      </c>
      <c r="I7281" s="17" t="s">
        <v>1524</v>
      </c>
      <c r="J7281" s="17" t="n">
        <v>1</v>
      </c>
      <c r="K7281" s="15" t="n">
        <v>296.9</v>
      </c>
      <c r="L7281" s="22" t="n">
        <v>0.2</v>
      </c>
      <c r="M7281" s="15" t="n">
        <v>0</v>
      </c>
      <c r="N7281" s="15" t="n">
        <f aca="false">J7281*K7281</f>
        <v>296.9</v>
      </c>
      <c r="O7281" s="15" t="n">
        <f aca="false">N7281*L7281</f>
        <v>59.38</v>
      </c>
      <c r="P7281" s="15" t="n">
        <f aca="false">N7281-O7281</f>
        <v>237.52</v>
      </c>
      <c r="Q7281" s="15" t="n">
        <f aca="false">J7281*INDEX(dProdutos!$F$2:$F$47,MATCH(E7281,dProdutos!$A$2:$A$47,0))</f>
        <v>135.24</v>
      </c>
      <c r="R7281" s="15" t="n">
        <f aca="false">IF(I7281="Cancelado",0,P7281-Q7281)</f>
        <v>102.28</v>
      </c>
      <c r="S7281" s="17" t="str">
        <f aca="false">INDEX(dProdutos!$D$2:$D$47,MATCH(E7281,dProdutos!$A$2:$A$47,0))</f>
        <v>Calçados</v>
      </c>
    </row>
    <row r="7282" customFormat="false" ht="15" hidden="false" customHeight="false" outlineLevel="0" collapsed="false">
      <c r="A7282" s="17" t="s">
        <v>5963</v>
      </c>
      <c r="B7282" s="17" t="n">
        <v>1</v>
      </c>
      <c r="C7282" s="21" t="n">
        <v>46143</v>
      </c>
      <c r="D7282" s="17" t="s">
        <v>1386</v>
      </c>
      <c r="E7282" s="17" t="s">
        <v>174</v>
      </c>
      <c r="F7282" s="17" t="s">
        <v>1487</v>
      </c>
      <c r="G7282" s="17" t="s">
        <v>62</v>
      </c>
      <c r="H7282" s="17" t="s">
        <v>1537</v>
      </c>
      <c r="I7282" s="17" t="s">
        <v>1524</v>
      </c>
      <c r="J7282" s="17" t="n">
        <v>2</v>
      </c>
      <c r="K7282" s="15" t="n">
        <v>250.9</v>
      </c>
      <c r="L7282" s="22" t="n">
        <v>0</v>
      </c>
      <c r="M7282" s="15" t="n">
        <v>0</v>
      </c>
      <c r="N7282" s="15" t="n">
        <f aca="false">J7282*K7282</f>
        <v>501.8</v>
      </c>
      <c r="O7282" s="15" t="n">
        <f aca="false">N7282*L7282</f>
        <v>0</v>
      </c>
      <c r="P7282" s="15" t="n">
        <f aca="false">N7282-O7282</f>
        <v>501.8</v>
      </c>
      <c r="Q7282" s="15" t="n">
        <f aca="false">J7282*INDEX(dProdutos!$F$2:$F$47,MATCH(E7282,dProdutos!$A$2:$A$47,0))</f>
        <v>302.56</v>
      </c>
      <c r="R7282" s="15" t="n">
        <f aca="false">IF(I7282="Cancelado",0,P7282-Q7282)</f>
        <v>199.24</v>
      </c>
      <c r="S7282" s="17" t="str">
        <f aca="false">INDEX(dProdutos!$D$2:$D$47,MATCH(E7282,dProdutos!$A$2:$A$47,0))</f>
        <v>Casa</v>
      </c>
    </row>
    <row r="7283" customFormat="false" ht="15" hidden="false" customHeight="false" outlineLevel="0" collapsed="false">
      <c r="A7283" s="17" t="s">
        <v>5964</v>
      </c>
      <c r="B7283" s="17" t="n">
        <v>1</v>
      </c>
      <c r="C7283" s="21" t="n">
        <v>46143</v>
      </c>
      <c r="D7283" s="17" t="s">
        <v>1102</v>
      </c>
      <c r="E7283" s="17" t="s">
        <v>198</v>
      </c>
      <c r="F7283" s="17" t="s">
        <v>1490</v>
      </c>
      <c r="G7283" s="17" t="s">
        <v>61</v>
      </c>
      <c r="H7283" s="17" t="s">
        <v>1537</v>
      </c>
      <c r="I7283" s="17" t="s">
        <v>1524</v>
      </c>
      <c r="J7283" s="17" t="n">
        <v>1</v>
      </c>
      <c r="K7283" s="15" t="n">
        <v>253.9</v>
      </c>
      <c r="L7283" s="22" t="n">
        <v>0.1</v>
      </c>
      <c r="M7283" s="15" t="n">
        <v>0</v>
      </c>
      <c r="N7283" s="15" t="n">
        <f aca="false">J7283*K7283</f>
        <v>253.9</v>
      </c>
      <c r="O7283" s="15" t="n">
        <f aca="false">N7283*L7283</f>
        <v>25.39</v>
      </c>
      <c r="P7283" s="15" t="n">
        <f aca="false">N7283-O7283</f>
        <v>228.51</v>
      </c>
      <c r="Q7283" s="15" t="n">
        <f aca="false">J7283*INDEX(dProdutos!$F$2:$F$47,MATCH(E7283,dProdutos!$A$2:$A$47,0))</f>
        <v>99.78</v>
      </c>
      <c r="R7283" s="15" t="n">
        <f aca="false">IF(I7283="Cancelado",0,P7283-Q7283)</f>
        <v>128.73</v>
      </c>
      <c r="S7283" s="17" t="str">
        <f aca="false">INDEX(dProdutos!$D$2:$D$47,MATCH(E7283,dProdutos!$A$2:$A$47,0))</f>
        <v>Beleza</v>
      </c>
    </row>
    <row r="7284" customFormat="false" ht="15" hidden="false" customHeight="false" outlineLevel="0" collapsed="false">
      <c r="A7284" s="17" t="s">
        <v>5965</v>
      </c>
      <c r="B7284" s="17" t="n">
        <v>1</v>
      </c>
      <c r="C7284" s="21" t="n">
        <v>46143</v>
      </c>
      <c r="D7284" s="17" t="s">
        <v>653</v>
      </c>
      <c r="E7284" s="17" t="s">
        <v>195</v>
      </c>
      <c r="F7284" s="17" t="s">
        <v>1499</v>
      </c>
      <c r="G7284" s="17" t="s">
        <v>62</v>
      </c>
      <c r="H7284" s="17" t="s">
        <v>1537</v>
      </c>
      <c r="I7284" s="17" t="s">
        <v>1531</v>
      </c>
      <c r="J7284" s="17" t="n">
        <v>1</v>
      </c>
      <c r="K7284" s="15" t="n">
        <v>72.9</v>
      </c>
      <c r="L7284" s="22" t="n">
        <v>0.15</v>
      </c>
      <c r="M7284" s="15" t="n">
        <v>0</v>
      </c>
      <c r="N7284" s="15" t="n">
        <f aca="false">J7284*K7284</f>
        <v>72.9</v>
      </c>
      <c r="O7284" s="15" t="n">
        <f aca="false">N7284*L7284</f>
        <v>10.935</v>
      </c>
      <c r="P7284" s="15" t="n">
        <f aca="false">N7284-O7284</f>
        <v>61.965</v>
      </c>
      <c r="Q7284" s="15" t="n">
        <f aca="false">J7284*INDEX(dProdutos!$F$2:$F$47,MATCH(E7284,dProdutos!$A$2:$A$47,0))</f>
        <v>39.23</v>
      </c>
      <c r="R7284" s="15" t="n">
        <f aca="false">IF(I7284="Cancelado",0,P7284-Q7284)</f>
        <v>0</v>
      </c>
      <c r="S7284" s="17" t="str">
        <f aca="false">INDEX(dProdutos!$D$2:$D$47,MATCH(E7284,dProdutos!$A$2:$A$47,0))</f>
        <v>Eletrônicos</v>
      </c>
    </row>
    <row r="7285" customFormat="false" ht="15" hidden="false" customHeight="false" outlineLevel="0" collapsed="false">
      <c r="A7285" s="17" t="s">
        <v>5965</v>
      </c>
      <c r="B7285" s="17" t="n">
        <v>2</v>
      </c>
      <c r="C7285" s="21" t="n">
        <v>46143</v>
      </c>
      <c r="D7285" s="17" t="s">
        <v>653</v>
      </c>
      <c r="E7285" s="17" t="s">
        <v>129</v>
      </c>
      <c r="F7285" s="17" t="s">
        <v>1499</v>
      </c>
      <c r="G7285" s="17" t="s">
        <v>62</v>
      </c>
      <c r="H7285" s="17" t="s">
        <v>1537</v>
      </c>
      <c r="I7285" s="17" t="s">
        <v>1531</v>
      </c>
      <c r="J7285" s="17" t="n">
        <v>2</v>
      </c>
      <c r="K7285" s="15" t="n">
        <v>105.9</v>
      </c>
      <c r="L7285" s="22" t="n">
        <v>0.05</v>
      </c>
      <c r="M7285" s="15" t="n">
        <v>0</v>
      </c>
      <c r="N7285" s="15" t="n">
        <f aca="false">J7285*K7285</f>
        <v>211.8</v>
      </c>
      <c r="O7285" s="15" t="n">
        <f aca="false">N7285*L7285</f>
        <v>10.59</v>
      </c>
      <c r="P7285" s="15" t="n">
        <f aca="false">N7285-O7285</f>
        <v>201.21</v>
      </c>
      <c r="Q7285" s="15" t="n">
        <f aca="false">J7285*INDEX(dProdutos!$F$2:$F$47,MATCH(E7285,dProdutos!$A$2:$A$47,0))</f>
        <v>87.58</v>
      </c>
      <c r="R7285" s="15" t="n">
        <f aca="false">IF(I7285="Cancelado",0,P7285-Q7285)</f>
        <v>0</v>
      </c>
      <c r="S7285" s="17" t="str">
        <f aca="false">INDEX(dProdutos!$D$2:$D$47,MATCH(E7285,dProdutos!$A$2:$A$47,0))</f>
        <v>Calçados</v>
      </c>
    </row>
    <row r="7286" customFormat="false" ht="15" hidden="false" customHeight="false" outlineLevel="0" collapsed="false">
      <c r="A7286" s="17" t="s">
        <v>5966</v>
      </c>
      <c r="B7286" s="17" t="n">
        <v>1</v>
      </c>
      <c r="C7286" s="21" t="n">
        <v>46143</v>
      </c>
      <c r="D7286" s="17" t="s">
        <v>816</v>
      </c>
      <c r="E7286" s="17" t="s">
        <v>207</v>
      </c>
      <c r="F7286" s="17" t="s">
        <v>1490</v>
      </c>
      <c r="G7286" s="17" t="s">
        <v>59</v>
      </c>
      <c r="H7286" s="17" t="s">
        <v>1537</v>
      </c>
      <c r="I7286" s="17" t="s">
        <v>1524</v>
      </c>
      <c r="J7286" s="17" t="n">
        <v>1</v>
      </c>
      <c r="K7286" s="15" t="n">
        <v>143.9</v>
      </c>
      <c r="L7286" s="22" t="n">
        <v>0.05</v>
      </c>
      <c r="M7286" s="15" t="n">
        <v>10.59</v>
      </c>
      <c r="N7286" s="15" t="n">
        <f aca="false">J7286*K7286</f>
        <v>143.9</v>
      </c>
      <c r="O7286" s="15" t="n">
        <f aca="false">N7286*L7286</f>
        <v>7.195</v>
      </c>
      <c r="P7286" s="15" t="n">
        <f aca="false">N7286-O7286</f>
        <v>136.705</v>
      </c>
      <c r="Q7286" s="15" t="n">
        <f aca="false">J7286*INDEX(dProdutos!$F$2:$F$47,MATCH(E7286,dProdutos!$A$2:$A$47,0))</f>
        <v>84.43</v>
      </c>
      <c r="R7286" s="15" t="n">
        <f aca="false">IF(I7286="Cancelado",0,P7286-Q7286)</f>
        <v>52.275</v>
      </c>
      <c r="S7286" s="17" t="str">
        <f aca="false">INDEX(dProdutos!$D$2:$D$47,MATCH(E7286,dProdutos!$A$2:$A$47,0))</f>
        <v>Beleza</v>
      </c>
    </row>
    <row r="7287" customFormat="false" ht="15" hidden="false" customHeight="false" outlineLevel="0" collapsed="false">
      <c r="A7287" s="17" t="s">
        <v>5966</v>
      </c>
      <c r="B7287" s="17" t="n">
        <v>2</v>
      </c>
      <c r="C7287" s="21" t="n">
        <v>46143</v>
      </c>
      <c r="D7287" s="17" t="s">
        <v>816</v>
      </c>
      <c r="E7287" s="17" t="s">
        <v>138</v>
      </c>
      <c r="F7287" s="17" t="s">
        <v>1490</v>
      </c>
      <c r="G7287" s="17" t="s">
        <v>59</v>
      </c>
      <c r="H7287" s="17" t="s">
        <v>1537</v>
      </c>
      <c r="I7287" s="17" t="s">
        <v>1524</v>
      </c>
      <c r="J7287" s="17" t="n">
        <v>1</v>
      </c>
      <c r="K7287" s="15" t="n">
        <v>231.9</v>
      </c>
      <c r="L7287" s="22" t="n">
        <v>0.15</v>
      </c>
      <c r="M7287" s="15" t="n">
        <v>0</v>
      </c>
      <c r="N7287" s="15" t="n">
        <f aca="false">J7287*K7287</f>
        <v>231.9</v>
      </c>
      <c r="O7287" s="15" t="n">
        <f aca="false">N7287*L7287</f>
        <v>34.785</v>
      </c>
      <c r="P7287" s="15" t="n">
        <f aca="false">N7287-O7287</f>
        <v>197.115</v>
      </c>
      <c r="Q7287" s="15" t="n">
        <f aca="false">J7287*INDEX(dProdutos!$F$2:$F$47,MATCH(E7287,dProdutos!$A$2:$A$47,0))</f>
        <v>132.21</v>
      </c>
      <c r="R7287" s="15" t="n">
        <f aca="false">IF(I7287="Cancelado",0,P7287-Q7287)</f>
        <v>64.905</v>
      </c>
      <c r="S7287" s="17" t="str">
        <f aca="false">INDEX(dProdutos!$D$2:$D$47,MATCH(E7287,dProdutos!$A$2:$A$47,0))</f>
        <v>Calçados</v>
      </c>
    </row>
    <row r="7288" customFormat="false" ht="15" hidden="false" customHeight="false" outlineLevel="0" collapsed="false">
      <c r="A7288" s="17" t="s">
        <v>5967</v>
      </c>
      <c r="B7288" s="17" t="n">
        <v>1</v>
      </c>
      <c r="C7288" s="21" t="n">
        <v>46143</v>
      </c>
      <c r="D7288" s="17" t="s">
        <v>1467</v>
      </c>
      <c r="E7288" s="17" t="s">
        <v>81</v>
      </c>
      <c r="F7288" s="17" t="s">
        <v>1501</v>
      </c>
      <c r="G7288" s="17" t="s">
        <v>62</v>
      </c>
      <c r="H7288" s="17" t="s">
        <v>1523</v>
      </c>
      <c r="I7288" s="17" t="s">
        <v>1524</v>
      </c>
      <c r="J7288" s="17" t="n">
        <v>1</v>
      </c>
      <c r="K7288" s="15" t="n">
        <v>64.9</v>
      </c>
      <c r="L7288" s="22" t="n">
        <v>0</v>
      </c>
      <c r="M7288" s="15" t="n">
        <v>0</v>
      </c>
      <c r="N7288" s="15" t="n">
        <f aca="false">J7288*K7288</f>
        <v>64.9</v>
      </c>
      <c r="O7288" s="15" t="n">
        <f aca="false">N7288*L7288</f>
        <v>0</v>
      </c>
      <c r="P7288" s="15" t="n">
        <f aca="false">N7288-O7288</f>
        <v>64.9</v>
      </c>
      <c r="Q7288" s="15" t="n">
        <f aca="false">J7288*INDEX(dProdutos!$F$2:$F$47,MATCH(E7288,dProdutos!$A$2:$A$47,0))</f>
        <v>26.12</v>
      </c>
      <c r="R7288" s="15" t="n">
        <f aca="false">IF(I7288="Cancelado",0,P7288-Q7288)</f>
        <v>38.78</v>
      </c>
      <c r="S7288" s="17" t="str">
        <f aca="false">INDEX(dProdutos!$D$2:$D$47,MATCH(E7288,dProdutos!$A$2:$A$47,0))</f>
        <v>Moda Feminina</v>
      </c>
    </row>
    <row r="7289" customFormat="false" ht="15" hidden="false" customHeight="false" outlineLevel="0" collapsed="false">
      <c r="A7289" s="17" t="s">
        <v>5968</v>
      </c>
      <c r="B7289" s="17" t="n">
        <v>1</v>
      </c>
      <c r="C7289" s="21" t="n">
        <v>46143</v>
      </c>
      <c r="D7289" s="17" t="s">
        <v>1265</v>
      </c>
      <c r="E7289" s="17" t="s">
        <v>153</v>
      </c>
      <c r="F7289" s="17" t="s">
        <v>1499</v>
      </c>
      <c r="G7289" s="17" t="s">
        <v>64</v>
      </c>
      <c r="H7289" s="17" t="s">
        <v>1540</v>
      </c>
      <c r="I7289" s="17" t="s">
        <v>1524</v>
      </c>
      <c r="J7289" s="17" t="n">
        <v>1</v>
      </c>
      <c r="K7289" s="15" t="n">
        <v>165.9</v>
      </c>
      <c r="L7289" s="22" t="n">
        <v>0.15</v>
      </c>
      <c r="M7289" s="15" t="n">
        <v>0</v>
      </c>
      <c r="N7289" s="15" t="n">
        <f aca="false">J7289*K7289</f>
        <v>165.9</v>
      </c>
      <c r="O7289" s="15" t="n">
        <f aca="false">N7289*L7289</f>
        <v>24.885</v>
      </c>
      <c r="P7289" s="15" t="n">
        <f aca="false">N7289-O7289</f>
        <v>141.015</v>
      </c>
      <c r="Q7289" s="15" t="n">
        <f aca="false">J7289*INDEX(dProdutos!$F$2:$F$47,MATCH(E7289,dProdutos!$A$2:$A$47,0))</f>
        <v>67.28</v>
      </c>
      <c r="R7289" s="15" t="n">
        <f aca="false">IF(I7289="Cancelado",0,P7289-Q7289)</f>
        <v>73.735</v>
      </c>
      <c r="S7289" s="17" t="str">
        <f aca="false">INDEX(dProdutos!$D$2:$D$47,MATCH(E7289,dProdutos!$A$2:$A$47,0))</f>
        <v>Acessórios</v>
      </c>
    </row>
    <row r="7290" customFormat="false" ht="15" hidden="false" customHeight="false" outlineLevel="0" collapsed="false">
      <c r="A7290" s="17" t="s">
        <v>5969</v>
      </c>
      <c r="B7290" s="17" t="n">
        <v>1</v>
      </c>
      <c r="C7290" s="21" t="n">
        <v>46144</v>
      </c>
      <c r="D7290" s="17" t="s">
        <v>1374</v>
      </c>
      <c r="E7290" s="17" t="s">
        <v>165</v>
      </c>
      <c r="F7290" s="17" t="s">
        <v>1499</v>
      </c>
      <c r="G7290" s="17" t="s">
        <v>59</v>
      </c>
      <c r="H7290" s="17" t="s">
        <v>1523</v>
      </c>
      <c r="I7290" s="17" t="s">
        <v>1524</v>
      </c>
      <c r="J7290" s="17" t="n">
        <v>1</v>
      </c>
      <c r="K7290" s="15" t="n">
        <v>231.9</v>
      </c>
      <c r="L7290" s="22" t="n">
        <v>0</v>
      </c>
      <c r="M7290" s="15" t="n">
        <v>17.76</v>
      </c>
      <c r="N7290" s="15" t="n">
        <f aca="false">J7290*K7290</f>
        <v>231.9</v>
      </c>
      <c r="O7290" s="15" t="n">
        <f aca="false">N7290*L7290</f>
        <v>0</v>
      </c>
      <c r="P7290" s="15" t="n">
        <f aca="false">N7290-O7290</f>
        <v>231.9</v>
      </c>
      <c r="Q7290" s="15" t="n">
        <f aca="false">J7290*INDEX(dProdutos!$F$2:$F$47,MATCH(E7290,dProdutos!$A$2:$A$47,0))</f>
        <v>140.83</v>
      </c>
      <c r="R7290" s="15" t="n">
        <f aca="false">IF(I7290="Cancelado",0,P7290-Q7290)</f>
        <v>91.07</v>
      </c>
      <c r="S7290" s="17" t="str">
        <f aca="false">INDEX(dProdutos!$D$2:$D$47,MATCH(E7290,dProdutos!$A$2:$A$47,0))</f>
        <v>Casa</v>
      </c>
    </row>
    <row r="7291" customFormat="false" ht="15" hidden="false" customHeight="false" outlineLevel="0" collapsed="false">
      <c r="A7291" s="17" t="s">
        <v>5970</v>
      </c>
      <c r="B7291" s="17" t="n">
        <v>1</v>
      </c>
      <c r="C7291" s="21" t="n">
        <v>46144</v>
      </c>
      <c r="D7291" s="17" t="s">
        <v>1049</v>
      </c>
      <c r="E7291" s="17" t="s">
        <v>111</v>
      </c>
      <c r="F7291" s="17" t="s">
        <v>1493</v>
      </c>
      <c r="G7291" s="17" t="s">
        <v>59</v>
      </c>
      <c r="H7291" s="17" t="s">
        <v>1537</v>
      </c>
      <c r="I7291" s="17" t="s">
        <v>1524</v>
      </c>
      <c r="J7291" s="17" t="n">
        <v>2</v>
      </c>
      <c r="K7291" s="15" t="n">
        <v>188.9</v>
      </c>
      <c r="L7291" s="22" t="n">
        <v>0</v>
      </c>
      <c r="M7291" s="15" t="n">
        <v>26.6</v>
      </c>
      <c r="N7291" s="15" t="n">
        <f aca="false">J7291*K7291</f>
        <v>377.8</v>
      </c>
      <c r="O7291" s="15" t="n">
        <f aca="false">N7291*L7291</f>
        <v>0</v>
      </c>
      <c r="P7291" s="15" t="n">
        <f aca="false">N7291-O7291</f>
        <v>377.8</v>
      </c>
      <c r="Q7291" s="15" t="n">
        <f aca="false">J7291*INDEX(dProdutos!$F$2:$F$47,MATCH(E7291,dProdutos!$A$2:$A$47,0))</f>
        <v>176.64</v>
      </c>
      <c r="R7291" s="15" t="n">
        <f aca="false">IF(I7291="Cancelado",0,P7291-Q7291)</f>
        <v>201.16</v>
      </c>
      <c r="S7291" s="17" t="str">
        <f aca="false">INDEX(dProdutos!$D$2:$D$47,MATCH(E7291,dProdutos!$A$2:$A$47,0))</f>
        <v>Moda Masculina</v>
      </c>
    </row>
    <row r="7292" customFormat="false" ht="15" hidden="false" customHeight="false" outlineLevel="0" collapsed="false">
      <c r="A7292" s="17" t="s">
        <v>5970</v>
      </c>
      <c r="B7292" s="17" t="n">
        <v>2</v>
      </c>
      <c r="C7292" s="21" t="n">
        <v>46144</v>
      </c>
      <c r="D7292" s="17" t="s">
        <v>1049</v>
      </c>
      <c r="E7292" s="17" t="s">
        <v>180</v>
      </c>
      <c r="F7292" s="17" t="s">
        <v>1493</v>
      </c>
      <c r="G7292" s="17" t="s">
        <v>59</v>
      </c>
      <c r="H7292" s="17" t="s">
        <v>1537</v>
      </c>
      <c r="I7292" s="17" t="s">
        <v>1524</v>
      </c>
      <c r="J7292" s="17" t="n">
        <v>1</v>
      </c>
      <c r="K7292" s="15" t="n">
        <v>82.9</v>
      </c>
      <c r="L7292" s="22" t="n">
        <v>0.1</v>
      </c>
      <c r="M7292" s="15" t="n">
        <v>0</v>
      </c>
      <c r="N7292" s="15" t="n">
        <f aca="false">J7292*K7292</f>
        <v>82.9</v>
      </c>
      <c r="O7292" s="15" t="n">
        <f aca="false">N7292*L7292</f>
        <v>8.29</v>
      </c>
      <c r="P7292" s="15" t="n">
        <f aca="false">N7292-O7292</f>
        <v>74.61</v>
      </c>
      <c r="Q7292" s="15" t="n">
        <f aca="false">J7292*INDEX(dProdutos!$F$2:$F$47,MATCH(E7292,dProdutos!$A$2:$A$47,0))</f>
        <v>35.97</v>
      </c>
      <c r="R7292" s="15" t="n">
        <f aca="false">IF(I7292="Cancelado",0,P7292-Q7292)</f>
        <v>38.64</v>
      </c>
      <c r="S7292" s="17" t="str">
        <f aca="false">INDEX(dProdutos!$D$2:$D$47,MATCH(E7292,dProdutos!$A$2:$A$47,0))</f>
        <v>Eletrônicos</v>
      </c>
    </row>
    <row r="7293" customFormat="false" ht="15" hidden="false" customHeight="false" outlineLevel="0" collapsed="false">
      <c r="A7293" s="17" t="s">
        <v>5970</v>
      </c>
      <c r="B7293" s="17" t="n">
        <v>3</v>
      </c>
      <c r="C7293" s="21" t="n">
        <v>46144</v>
      </c>
      <c r="D7293" s="17" t="s">
        <v>1049</v>
      </c>
      <c r="E7293" s="17" t="s">
        <v>126</v>
      </c>
      <c r="F7293" s="17" t="s">
        <v>1493</v>
      </c>
      <c r="G7293" s="17" t="s">
        <v>59</v>
      </c>
      <c r="H7293" s="17" t="s">
        <v>1537</v>
      </c>
      <c r="I7293" s="17" t="s">
        <v>1524</v>
      </c>
      <c r="J7293" s="17" t="n">
        <v>2</v>
      </c>
      <c r="K7293" s="15" t="n">
        <v>296.9</v>
      </c>
      <c r="L7293" s="22" t="n">
        <v>0.1</v>
      </c>
      <c r="M7293" s="15" t="n">
        <v>0</v>
      </c>
      <c r="N7293" s="15" t="n">
        <f aca="false">J7293*K7293</f>
        <v>593.8</v>
      </c>
      <c r="O7293" s="15" t="n">
        <f aca="false">N7293*L7293</f>
        <v>59.38</v>
      </c>
      <c r="P7293" s="15" t="n">
        <f aca="false">N7293-O7293</f>
        <v>534.42</v>
      </c>
      <c r="Q7293" s="15" t="n">
        <f aca="false">J7293*INDEX(dProdutos!$F$2:$F$47,MATCH(E7293,dProdutos!$A$2:$A$47,0))</f>
        <v>270.48</v>
      </c>
      <c r="R7293" s="15" t="n">
        <f aca="false">IF(I7293="Cancelado",0,P7293-Q7293)</f>
        <v>263.94</v>
      </c>
      <c r="S7293" s="17" t="str">
        <f aca="false">INDEX(dProdutos!$D$2:$D$47,MATCH(E7293,dProdutos!$A$2:$A$47,0))</f>
        <v>Calçados</v>
      </c>
    </row>
    <row r="7294" customFormat="false" ht="15" hidden="false" customHeight="false" outlineLevel="0" collapsed="false">
      <c r="A7294" s="17" t="s">
        <v>5971</v>
      </c>
      <c r="B7294" s="17" t="n">
        <v>1</v>
      </c>
      <c r="C7294" s="21" t="n">
        <v>46144</v>
      </c>
      <c r="D7294" s="17" t="s">
        <v>915</v>
      </c>
      <c r="E7294" s="17" t="s">
        <v>156</v>
      </c>
      <c r="F7294" s="17" t="s">
        <v>1490</v>
      </c>
      <c r="G7294" s="17" t="s">
        <v>63</v>
      </c>
      <c r="H7294" s="17" t="s">
        <v>1537</v>
      </c>
      <c r="I7294" s="17" t="s">
        <v>1524</v>
      </c>
      <c r="J7294" s="17" t="n">
        <v>1</v>
      </c>
      <c r="K7294" s="15" t="n">
        <v>192.9</v>
      </c>
      <c r="L7294" s="22" t="n">
        <v>0</v>
      </c>
      <c r="M7294" s="15" t="n">
        <v>33.38</v>
      </c>
      <c r="N7294" s="15" t="n">
        <f aca="false">J7294*K7294</f>
        <v>192.9</v>
      </c>
      <c r="O7294" s="15" t="n">
        <f aca="false">N7294*L7294</f>
        <v>0</v>
      </c>
      <c r="P7294" s="15" t="n">
        <f aca="false">N7294-O7294</f>
        <v>192.9</v>
      </c>
      <c r="Q7294" s="15" t="n">
        <f aca="false">J7294*INDEX(dProdutos!$F$2:$F$47,MATCH(E7294,dProdutos!$A$2:$A$47,0))</f>
        <v>80.38</v>
      </c>
      <c r="R7294" s="15" t="n">
        <f aca="false">IF(I7294="Cancelado",0,P7294-Q7294)</f>
        <v>112.52</v>
      </c>
      <c r="S7294" s="17" t="str">
        <f aca="false">INDEX(dProdutos!$D$2:$D$47,MATCH(E7294,dProdutos!$A$2:$A$47,0))</f>
        <v>Acessórios</v>
      </c>
    </row>
    <row r="7295" customFormat="false" ht="15" hidden="false" customHeight="false" outlineLevel="0" collapsed="false">
      <c r="A7295" s="17" t="s">
        <v>5971</v>
      </c>
      <c r="B7295" s="17" t="n">
        <v>2</v>
      </c>
      <c r="C7295" s="21" t="n">
        <v>46144</v>
      </c>
      <c r="D7295" s="17" t="s">
        <v>915</v>
      </c>
      <c r="E7295" s="17" t="s">
        <v>144</v>
      </c>
      <c r="F7295" s="17" t="s">
        <v>1490</v>
      </c>
      <c r="G7295" s="17" t="s">
        <v>63</v>
      </c>
      <c r="H7295" s="17" t="s">
        <v>1537</v>
      </c>
      <c r="I7295" s="17" t="s">
        <v>1524</v>
      </c>
      <c r="J7295" s="17" t="n">
        <v>3</v>
      </c>
      <c r="K7295" s="15" t="n">
        <v>260.9</v>
      </c>
      <c r="L7295" s="22" t="n">
        <v>0.05</v>
      </c>
      <c r="M7295" s="15" t="n">
        <v>0</v>
      </c>
      <c r="N7295" s="15" t="n">
        <f aca="false">J7295*K7295</f>
        <v>782.7</v>
      </c>
      <c r="O7295" s="15" t="n">
        <f aca="false">N7295*L7295</f>
        <v>39.135</v>
      </c>
      <c r="P7295" s="15" t="n">
        <f aca="false">N7295-O7295</f>
        <v>743.565</v>
      </c>
      <c r="Q7295" s="15" t="n">
        <f aca="false">J7295*INDEX(dProdutos!$F$2:$F$47,MATCH(E7295,dProdutos!$A$2:$A$47,0))</f>
        <v>299.58</v>
      </c>
      <c r="R7295" s="15" t="n">
        <f aca="false">IF(I7295="Cancelado",0,P7295-Q7295)</f>
        <v>443.985</v>
      </c>
      <c r="S7295" s="17" t="str">
        <f aca="false">INDEX(dProdutos!$D$2:$D$47,MATCH(E7295,dProdutos!$A$2:$A$47,0))</f>
        <v>Acessórios</v>
      </c>
    </row>
    <row r="7296" customFormat="false" ht="15" hidden="false" customHeight="false" outlineLevel="0" collapsed="false">
      <c r="A7296" s="17" t="s">
        <v>5971</v>
      </c>
      <c r="B7296" s="17" t="n">
        <v>3</v>
      </c>
      <c r="C7296" s="21" t="n">
        <v>46144</v>
      </c>
      <c r="D7296" s="17" t="s">
        <v>915</v>
      </c>
      <c r="E7296" s="17" t="s">
        <v>120</v>
      </c>
      <c r="F7296" s="17" t="s">
        <v>1490</v>
      </c>
      <c r="G7296" s="17" t="s">
        <v>63</v>
      </c>
      <c r="H7296" s="17" t="s">
        <v>1537</v>
      </c>
      <c r="I7296" s="17" t="s">
        <v>1524</v>
      </c>
      <c r="J7296" s="17" t="n">
        <v>2</v>
      </c>
      <c r="K7296" s="15" t="n">
        <v>96.9</v>
      </c>
      <c r="L7296" s="22" t="n">
        <v>0.1</v>
      </c>
      <c r="M7296" s="15" t="n">
        <v>0</v>
      </c>
      <c r="N7296" s="15" t="n">
        <f aca="false">J7296*K7296</f>
        <v>193.8</v>
      </c>
      <c r="O7296" s="15" t="n">
        <f aca="false">N7296*L7296</f>
        <v>19.38</v>
      </c>
      <c r="P7296" s="15" t="n">
        <f aca="false">N7296-O7296</f>
        <v>174.42</v>
      </c>
      <c r="Q7296" s="15" t="n">
        <f aca="false">J7296*INDEX(dProdutos!$F$2:$F$47,MATCH(E7296,dProdutos!$A$2:$A$47,0))</f>
        <v>88.72</v>
      </c>
      <c r="R7296" s="15" t="n">
        <f aca="false">IF(I7296="Cancelado",0,P7296-Q7296)</f>
        <v>85.7</v>
      </c>
      <c r="S7296" s="17" t="str">
        <f aca="false">INDEX(dProdutos!$D$2:$D$47,MATCH(E7296,dProdutos!$A$2:$A$47,0))</f>
        <v>Moda Masculina</v>
      </c>
    </row>
    <row r="7297" customFormat="false" ht="15" hidden="false" customHeight="false" outlineLevel="0" collapsed="false">
      <c r="A7297" s="17" t="s">
        <v>5971</v>
      </c>
      <c r="B7297" s="17" t="n">
        <v>4</v>
      </c>
      <c r="C7297" s="21" t="n">
        <v>46144</v>
      </c>
      <c r="D7297" s="17" t="s">
        <v>915</v>
      </c>
      <c r="E7297" s="17" t="s">
        <v>135</v>
      </c>
      <c r="F7297" s="17" t="s">
        <v>1490</v>
      </c>
      <c r="G7297" s="17" t="s">
        <v>63</v>
      </c>
      <c r="H7297" s="17" t="s">
        <v>1537</v>
      </c>
      <c r="I7297" s="17" t="s">
        <v>1524</v>
      </c>
      <c r="J7297" s="17" t="n">
        <v>2</v>
      </c>
      <c r="K7297" s="15" t="n">
        <v>200.9</v>
      </c>
      <c r="L7297" s="22" t="n">
        <v>0</v>
      </c>
      <c r="M7297" s="15" t="n">
        <v>0</v>
      </c>
      <c r="N7297" s="15" t="n">
        <f aca="false">J7297*K7297</f>
        <v>401.8</v>
      </c>
      <c r="O7297" s="15" t="n">
        <f aca="false">N7297*L7297</f>
        <v>0</v>
      </c>
      <c r="P7297" s="15" t="n">
        <f aca="false">N7297-O7297</f>
        <v>401.8</v>
      </c>
      <c r="Q7297" s="15" t="n">
        <f aca="false">J7297*INDEX(dProdutos!$F$2:$F$47,MATCH(E7297,dProdutos!$A$2:$A$47,0))</f>
        <v>161.46</v>
      </c>
      <c r="R7297" s="15" t="n">
        <f aca="false">IF(I7297="Cancelado",0,P7297-Q7297)</f>
        <v>240.34</v>
      </c>
      <c r="S7297" s="17" t="str">
        <f aca="false">INDEX(dProdutos!$D$2:$D$47,MATCH(E7297,dProdutos!$A$2:$A$47,0))</f>
        <v>Calçados</v>
      </c>
    </row>
    <row r="7298" customFormat="false" ht="15" hidden="false" customHeight="false" outlineLevel="0" collapsed="false">
      <c r="A7298" s="17" t="s">
        <v>5972</v>
      </c>
      <c r="B7298" s="17" t="n">
        <v>1</v>
      </c>
      <c r="C7298" s="21" t="n">
        <v>46144</v>
      </c>
      <c r="D7298" s="17" t="s">
        <v>1108</v>
      </c>
      <c r="E7298" s="17" t="s">
        <v>177</v>
      </c>
      <c r="F7298" s="17" t="s">
        <v>1501</v>
      </c>
      <c r="G7298" s="17" t="s">
        <v>60</v>
      </c>
      <c r="H7298" s="17" t="s">
        <v>1523</v>
      </c>
      <c r="I7298" s="17" t="s">
        <v>1524</v>
      </c>
      <c r="J7298" s="17" t="n">
        <v>1</v>
      </c>
      <c r="K7298" s="15" t="n">
        <v>257.9</v>
      </c>
      <c r="L7298" s="22" t="n">
        <v>0.05</v>
      </c>
      <c r="M7298" s="15" t="n">
        <v>22.38</v>
      </c>
      <c r="N7298" s="15" t="n">
        <f aca="false">J7298*K7298</f>
        <v>257.9</v>
      </c>
      <c r="O7298" s="15" t="n">
        <f aca="false">N7298*L7298</f>
        <v>12.895</v>
      </c>
      <c r="P7298" s="15" t="n">
        <f aca="false">N7298-O7298</f>
        <v>245.005</v>
      </c>
      <c r="Q7298" s="15" t="n">
        <f aca="false">J7298*INDEX(dProdutos!$F$2:$F$47,MATCH(E7298,dProdutos!$A$2:$A$47,0))</f>
        <v>138.23</v>
      </c>
      <c r="R7298" s="15" t="n">
        <f aca="false">IF(I7298="Cancelado",0,P7298-Q7298)</f>
        <v>106.775</v>
      </c>
      <c r="S7298" s="17" t="str">
        <f aca="false">INDEX(dProdutos!$D$2:$D$47,MATCH(E7298,dProdutos!$A$2:$A$47,0))</f>
        <v>Casa</v>
      </c>
    </row>
    <row r="7299" customFormat="false" ht="15" hidden="false" customHeight="false" outlineLevel="0" collapsed="false">
      <c r="A7299" s="17" t="s">
        <v>5972</v>
      </c>
      <c r="B7299" s="17" t="n">
        <v>2</v>
      </c>
      <c r="C7299" s="21" t="n">
        <v>46144</v>
      </c>
      <c r="D7299" s="17" t="s">
        <v>1108</v>
      </c>
      <c r="E7299" s="17" t="s">
        <v>135</v>
      </c>
      <c r="F7299" s="17" t="s">
        <v>1501</v>
      </c>
      <c r="G7299" s="17" t="s">
        <v>60</v>
      </c>
      <c r="H7299" s="17" t="s">
        <v>1523</v>
      </c>
      <c r="I7299" s="17" t="s">
        <v>1524</v>
      </c>
      <c r="J7299" s="17" t="n">
        <v>1</v>
      </c>
      <c r="K7299" s="15" t="n">
        <v>200.9</v>
      </c>
      <c r="L7299" s="22" t="n">
        <v>0.2</v>
      </c>
      <c r="M7299" s="15" t="n">
        <v>0</v>
      </c>
      <c r="N7299" s="15" t="n">
        <f aca="false">J7299*K7299</f>
        <v>200.9</v>
      </c>
      <c r="O7299" s="15" t="n">
        <f aca="false">N7299*L7299</f>
        <v>40.18</v>
      </c>
      <c r="P7299" s="15" t="n">
        <f aca="false">N7299-O7299</f>
        <v>160.72</v>
      </c>
      <c r="Q7299" s="15" t="n">
        <f aca="false">J7299*INDEX(dProdutos!$F$2:$F$47,MATCH(E7299,dProdutos!$A$2:$A$47,0))</f>
        <v>80.73</v>
      </c>
      <c r="R7299" s="15" t="n">
        <f aca="false">IF(I7299="Cancelado",0,P7299-Q7299)</f>
        <v>79.99</v>
      </c>
      <c r="S7299" s="17" t="str">
        <f aca="false">INDEX(dProdutos!$D$2:$D$47,MATCH(E7299,dProdutos!$A$2:$A$47,0))</f>
        <v>Calçados</v>
      </c>
    </row>
    <row r="7300" customFormat="false" ht="15" hidden="false" customHeight="false" outlineLevel="0" collapsed="false">
      <c r="A7300" s="17" t="s">
        <v>5972</v>
      </c>
      <c r="B7300" s="17" t="n">
        <v>3</v>
      </c>
      <c r="C7300" s="21" t="n">
        <v>46144</v>
      </c>
      <c r="D7300" s="17" t="s">
        <v>1108</v>
      </c>
      <c r="E7300" s="17" t="s">
        <v>144</v>
      </c>
      <c r="F7300" s="17" t="s">
        <v>1501</v>
      </c>
      <c r="G7300" s="17" t="s">
        <v>60</v>
      </c>
      <c r="H7300" s="17" t="s">
        <v>1523</v>
      </c>
      <c r="I7300" s="17" t="s">
        <v>1524</v>
      </c>
      <c r="J7300" s="17" t="n">
        <v>1</v>
      </c>
      <c r="K7300" s="15" t="n">
        <v>260.9</v>
      </c>
      <c r="L7300" s="22" t="n">
        <v>0</v>
      </c>
      <c r="M7300" s="15" t="n">
        <v>0</v>
      </c>
      <c r="N7300" s="15" t="n">
        <f aca="false">J7300*K7300</f>
        <v>260.9</v>
      </c>
      <c r="O7300" s="15" t="n">
        <f aca="false">N7300*L7300</f>
        <v>0</v>
      </c>
      <c r="P7300" s="15" t="n">
        <f aca="false">N7300-O7300</f>
        <v>260.9</v>
      </c>
      <c r="Q7300" s="15" t="n">
        <f aca="false">J7300*INDEX(dProdutos!$F$2:$F$47,MATCH(E7300,dProdutos!$A$2:$A$47,0))</f>
        <v>99.86</v>
      </c>
      <c r="R7300" s="15" t="n">
        <f aca="false">IF(I7300="Cancelado",0,P7300-Q7300)</f>
        <v>161.04</v>
      </c>
      <c r="S7300" s="17" t="str">
        <f aca="false">INDEX(dProdutos!$D$2:$D$47,MATCH(E7300,dProdutos!$A$2:$A$47,0))</f>
        <v>Acessórios</v>
      </c>
    </row>
    <row r="7301" customFormat="false" ht="15" hidden="false" customHeight="false" outlineLevel="0" collapsed="false">
      <c r="A7301" s="17" t="s">
        <v>5972</v>
      </c>
      <c r="B7301" s="17" t="n">
        <v>4</v>
      </c>
      <c r="C7301" s="21" t="n">
        <v>46144</v>
      </c>
      <c r="D7301" s="17" t="s">
        <v>1108</v>
      </c>
      <c r="E7301" s="17" t="s">
        <v>165</v>
      </c>
      <c r="F7301" s="17" t="s">
        <v>1501</v>
      </c>
      <c r="G7301" s="17" t="s">
        <v>60</v>
      </c>
      <c r="H7301" s="17" t="s">
        <v>1523</v>
      </c>
      <c r="I7301" s="17" t="s">
        <v>1524</v>
      </c>
      <c r="J7301" s="17" t="n">
        <v>2</v>
      </c>
      <c r="K7301" s="15" t="n">
        <v>231.9</v>
      </c>
      <c r="L7301" s="22" t="n">
        <v>0.05</v>
      </c>
      <c r="M7301" s="15" t="n">
        <v>0</v>
      </c>
      <c r="N7301" s="15" t="n">
        <f aca="false">J7301*K7301</f>
        <v>463.8</v>
      </c>
      <c r="O7301" s="15" t="n">
        <f aca="false">N7301*L7301</f>
        <v>23.19</v>
      </c>
      <c r="P7301" s="15" t="n">
        <f aca="false">N7301-O7301</f>
        <v>440.61</v>
      </c>
      <c r="Q7301" s="15" t="n">
        <f aca="false">J7301*INDEX(dProdutos!$F$2:$F$47,MATCH(E7301,dProdutos!$A$2:$A$47,0))</f>
        <v>281.66</v>
      </c>
      <c r="R7301" s="15" t="n">
        <f aca="false">IF(I7301="Cancelado",0,P7301-Q7301)</f>
        <v>158.95</v>
      </c>
      <c r="S7301" s="17" t="str">
        <f aca="false">INDEX(dProdutos!$D$2:$D$47,MATCH(E7301,dProdutos!$A$2:$A$47,0))</f>
        <v>Casa</v>
      </c>
    </row>
    <row r="7302" customFormat="false" ht="15" hidden="false" customHeight="false" outlineLevel="0" collapsed="false">
      <c r="A7302" s="17" t="s">
        <v>5973</v>
      </c>
      <c r="B7302" s="17" t="n">
        <v>1</v>
      </c>
      <c r="C7302" s="21" t="n">
        <v>46144</v>
      </c>
      <c r="D7302" s="17" t="s">
        <v>952</v>
      </c>
      <c r="E7302" s="17" t="s">
        <v>135</v>
      </c>
      <c r="F7302" s="17" t="s">
        <v>1493</v>
      </c>
      <c r="G7302" s="17" t="s">
        <v>59</v>
      </c>
      <c r="H7302" s="17" t="s">
        <v>1537</v>
      </c>
      <c r="I7302" s="17" t="s">
        <v>1524</v>
      </c>
      <c r="J7302" s="17" t="n">
        <v>1</v>
      </c>
      <c r="K7302" s="15" t="n">
        <v>200.9</v>
      </c>
      <c r="L7302" s="22" t="n">
        <v>0</v>
      </c>
      <c r="M7302" s="15" t="n">
        <v>24.26</v>
      </c>
      <c r="N7302" s="15" t="n">
        <f aca="false">J7302*K7302</f>
        <v>200.9</v>
      </c>
      <c r="O7302" s="15" t="n">
        <f aca="false">N7302*L7302</f>
        <v>0</v>
      </c>
      <c r="P7302" s="15" t="n">
        <f aca="false">N7302-O7302</f>
        <v>200.9</v>
      </c>
      <c r="Q7302" s="15" t="n">
        <f aca="false">J7302*INDEX(dProdutos!$F$2:$F$47,MATCH(E7302,dProdutos!$A$2:$A$47,0))</f>
        <v>80.73</v>
      </c>
      <c r="R7302" s="15" t="n">
        <f aca="false">IF(I7302="Cancelado",0,P7302-Q7302)</f>
        <v>120.17</v>
      </c>
      <c r="S7302" s="17" t="str">
        <f aca="false">INDEX(dProdutos!$D$2:$D$47,MATCH(E7302,dProdutos!$A$2:$A$47,0))</f>
        <v>Calçados</v>
      </c>
    </row>
    <row r="7303" customFormat="false" ht="15" hidden="false" customHeight="false" outlineLevel="0" collapsed="false">
      <c r="A7303" s="17" t="s">
        <v>5973</v>
      </c>
      <c r="B7303" s="17" t="n">
        <v>2</v>
      </c>
      <c r="C7303" s="21" t="n">
        <v>46144</v>
      </c>
      <c r="D7303" s="17" t="s">
        <v>952</v>
      </c>
      <c r="E7303" s="17" t="s">
        <v>156</v>
      </c>
      <c r="F7303" s="17" t="s">
        <v>1493</v>
      </c>
      <c r="G7303" s="17" t="s">
        <v>59</v>
      </c>
      <c r="H7303" s="17" t="s">
        <v>1537</v>
      </c>
      <c r="I7303" s="17" t="s">
        <v>1524</v>
      </c>
      <c r="J7303" s="17" t="n">
        <v>1</v>
      </c>
      <c r="K7303" s="15" t="n">
        <v>192.9</v>
      </c>
      <c r="L7303" s="22" t="n">
        <v>0</v>
      </c>
      <c r="M7303" s="15" t="n">
        <v>0</v>
      </c>
      <c r="N7303" s="15" t="n">
        <f aca="false">J7303*K7303</f>
        <v>192.9</v>
      </c>
      <c r="O7303" s="15" t="n">
        <f aca="false">N7303*L7303</f>
        <v>0</v>
      </c>
      <c r="P7303" s="15" t="n">
        <f aca="false">N7303-O7303</f>
        <v>192.9</v>
      </c>
      <c r="Q7303" s="15" t="n">
        <f aca="false">J7303*INDEX(dProdutos!$F$2:$F$47,MATCH(E7303,dProdutos!$A$2:$A$47,0))</f>
        <v>80.38</v>
      </c>
      <c r="R7303" s="15" t="n">
        <f aca="false">IF(I7303="Cancelado",0,P7303-Q7303)</f>
        <v>112.52</v>
      </c>
      <c r="S7303" s="17" t="str">
        <f aca="false">INDEX(dProdutos!$D$2:$D$47,MATCH(E7303,dProdutos!$A$2:$A$47,0))</f>
        <v>Acessórios</v>
      </c>
    </row>
    <row r="7304" customFormat="false" ht="15" hidden="false" customHeight="false" outlineLevel="0" collapsed="false">
      <c r="A7304" s="17" t="s">
        <v>5974</v>
      </c>
      <c r="B7304" s="17" t="n">
        <v>1</v>
      </c>
      <c r="C7304" s="21" t="n">
        <v>46144</v>
      </c>
      <c r="D7304" s="17" t="s">
        <v>582</v>
      </c>
      <c r="E7304" s="17" t="s">
        <v>88</v>
      </c>
      <c r="F7304" s="17" t="s">
        <v>1499</v>
      </c>
      <c r="G7304" s="17" t="s">
        <v>59</v>
      </c>
      <c r="H7304" s="17" t="s">
        <v>1537</v>
      </c>
      <c r="I7304" s="17" t="s">
        <v>1524</v>
      </c>
      <c r="J7304" s="17" t="n">
        <v>1</v>
      </c>
      <c r="K7304" s="15" t="n">
        <v>170.9</v>
      </c>
      <c r="L7304" s="22" t="n">
        <v>0.1</v>
      </c>
      <c r="M7304" s="15" t="n">
        <v>0</v>
      </c>
      <c r="N7304" s="15" t="n">
        <f aca="false">J7304*K7304</f>
        <v>170.9</v>
      </c>
      <c r="O7304" s="15" t="n">
        <f aca="false">N7304*L7304</f>
        <v>17.09</v>
      </c>
      <c r="P7304" s="15" t="n">
        <f aca="false">N7304-O7304</f>
        <v>153.81</v>
      </c>
      <c r="Q7304" s="15" t="n">
        <f aca="false">J7304*INDEX(dProdutos!$F$2:$F$47,MATCH(E7304,dProdutos!$A$2:$A$47,0))</f>
        <v>98.14</v>
      </c>
      <c r="R7304" s="15" t="n">
        <f aca="false">IF(I7304="Cancelado",0,P7304-Q7304)</f>
        <v>55.67</v>
      </c>
      <c r="S7304" s="17" t="str">
        <f aca="false">INDEX(dProdutos!$D$2:$D$47,MATCH(E7304,dProdutos!$A$2:$A$47,0))</f>
        <v>Moda Feminina</v>
      </c>
    </row>
    <row r="7305" customFormat="false" ht="15" hidden="false" customHeight="false" outlineLevel="0" collapsed="false">
      <c r="A7305" s="17" t="s">
        <v>5975</v>
      </c>
      <c r="B7305" s="17" t="n">
        <v>1</v>
      </c>
      <c r="C7305" s="21" t="n">
        <v>46144</v>
      </c>
      <c r="D7305" s="17" t="s">
        <v>531</v>
      </c>
      <c r="E7305" s="17" t="s">
        <v>177</v>
      </c>
      <c r="F7305" s="17" t="s">
        <v>1493</v>
      </c>
      <c r="G7305" s="17" t="s">
        <v>60</v>
      </c>
      <c r="H7305" s="17" t="s">
        <v>1527</v>
      </c>
      <c r="I7305" s="17" t="s">
        <v>1531</v>
      </c>
      <c r="J7305" s="17" t="n">
        <v>2</v>
      </c>
      <c r="K7305" s="15" t="n">
        <v>257.9</v>
      </c>
      <c r="L7305" s="22" t="n">
        <v>0.2</v>
      </c>
      <c r="M7305" s="15" t="n">
        <v>0</v>
      </c>
      <c r="N7305" s="15" t="n">
        <f aca="false">J7305*K7305</f>
        <v>515.8</v>
      </c>
      <c r="O7305" s="15" t="n">
        <f aca="false">N7305*L7305</f>
        <v>103.16</v>
      </c>
      <c r="P7305" s="15" t="n">
        <f aca="false">N7305-O7305</f>
        <v>412.64</v>
      </c>
      <c r="Q7305" s="15" t="n">
        <f aca="false">J7305*INDEX(dProdutos!$F$2:$F$47,MATCH(E7305,dProdutos!$A$2:$A$47,0))</f>
        <v>276.46</v>
      </c>
      <c r="R7305" s="15" t="n">
        <f aca="false">IF(I7305="Cancelado",0,P7305-Q7305)</f>
        <v>0</v>
      </c>
      <c r="S7305" s="17" t="str">
        <f aca="false">INDEX(dProdutos!$D$2:$D$47,MATCH(E7305,dProdutos!$A$2:$A$47,0))</f>
        <v>Casa</v>
      </c>
    </row>
    <row r="7306" customFormat="false" ht="15" hidden="false" customHeight="false" outlineLevel="0" collapsed="false">
      <c r="A7306" s="17" t="s">
        <v>5975</v>
      </c>
      <c r="B7306" s="17" t="n">
        <v>2</v>
      </c>
      <c r="C7306" s="21" t="n">
        <v>46144</v>
      </c>
      <c r="D7306" s="17" t="s">
        <v>531</v>
      </c>
      <c r="E7306" s="17" t="s">
        <v>144</v>
      </c>
      <c r="F7306" s="17" t="s">
        <v>1493</v>
      </c>
      <c r="G7306" s="17" t="s">
        <v>60</v>
      </c>
      <c r="H7306" s="17" t="s">
        <v>1527</v>
      </c>
      <c r="I7306" s="17" t="s">
        <v>1531</v>
      </c>
      <c r="J7306" s="17" t="n">
        <v>1</v>
      </c>
      <c r="K7306" s="15" t="n">
        <v>260.9</v>
      </c>
      <c r="L7306" s="22" t="n">
        <v>0.1</v>
      </c>
      <c r="M7306" s="15" t="n">
        <v>0</v>
      </c>
      <c r="N7306" s="15" t="n">
        <f aca="false">J7306*K7306</f>
        <v>260.9</v>
      </c>
      <c r="O7306" s="15" t="n">
        <f aca="false">N7306*L7306</f>
        <v>26.09</v>
      </c>
      <c r="P7306" s="15" t="n">
        <f aca="false">N7306-O7306</f>
        <v>234.81</v>
      </c>
      <c r="Q7306" s="15" t="n">
        <f aca="false">J7306*INDEX(dProdutos!$F$2:$F$47,MATCH(E7306,dProdutos!$A$2:$A$47,0))</f>
        <v>99.86</v>
      </c>
      <c r="R7306" s="15" t="n">
        <f aca="false">IF(I7306="Cancelado",0,P7306-Q7306)</f>
        <v>0</v>
      </c>
      <c r="S7306" s="17" t="str">
        <f aca="false">INDEX(dProdutos!$D$2:$D$47,MATCH(E7306,dProdutos!$A$2:$A$47,0))</f>
        <v>Acessórios</v>
      </c>
    </row>
    <row r="7307" customFormat="false" ht="15" hidden="false" customHeight="false" outlineLevel="0" collapsed="false">
      <c r="A7307" s="17" t="s">
        <v>5976</v>
      </c>
      <c r="B7307" s="17" t="n">
        <v>1</v>
      </c>
      <c r="C7307" s="21" t="n">
        <v>46144</v>
      </c>
      <c r="D7307" s="17" t="s">
        <v>525</v>
      </c>
      <c r="E7307" s="17" t="s">
        <v>132</v>
      </c>
      <c r="F7307" s="17" t="s">
        <v>1493</v>
      </c>
      <c r="G7307" s="17" t="s">
        <v>59</v>
      </c>
      <c r="H7307" s="17" t="s">
        <v>1523</v>
      </c>
      <c r="I7307" s="17" t="s">
        <v>1524</v>
      </c>
      <c r="J7307" s="17" t="n">
        <v>1</v>
      </c>
      <c r="K7307" s="15" t="n">
        <v>179.9</v>
      </c>
      <c r="L7307" s="22" t="n">
        <v>0</v>
      </c>
      <c r="M7307" s="15" t="n">
        <v>22.82</v>
      </c>
      <c r="N7307" s="15" t="n">
        <f aca="false">J7307*K7307</f>
        <v>179.9</v>
      </c>
      <c r="O7307" s="15" t="n">
        <f aca="false">N7307*L7307</f>
        <v>0</v>
      </c>
      <c r="P7307" s="15" t="n">
        <f aca="false">N7307-O7307</f>
        <v>179.9</v>
      </c>
      <c r="Q7307" s="15" t="n">
        <f aca="false">J7307*INDEX(dProdutos!$F$2:$F$47,MATCH(E7307,dProdutos!$A$2:$A$47,0))</f>
        <v>93.56</v>
      </c>
      <c r="R7307" s="15" t="n">
        <f aca="false">IF(I7307="Cancelado",0,P7307-Q7307)</f>
        <v>86.34</v>
      </c>
      <c r="S7307" s="17" t="str">
        <f aca="false">INDEX(dProdutos!$D$2:$D$47,MATCH(E7307,dProdutos!$A$2:$A$47,0))</f>
        <v>Calçados</v>
      </c>
    </row>
    <row r="7308" customFormat="false" ht="15" hidden="false" customHeight="false" outlineLevel="0" collapsed="false">
      <c r="A7308" s="17" t="s">
        <v>5977</v>
      </c>
      <c r="B7308" s="17" t="n">
        <v>1</v>
      </c>
      <c r="C7308" s="21" t="n">
        <v>46144</v>
      </c>
      <c r="D7308" s="17" t="s">
        <v>450</v>
      </c>
      <c r="E7308" s="17" t="s">
        <v>126</v>
      </c>
      <c r="F7308" s="17" t="s">
        <v>1501</v>
      </c>
      <c r="G7308" s="17" t="s">
        <v>59</v>
      </c>
      <c r="H7308" s="17" t="s">
        <v>1523</v>
      </c>
      <c r="I7308" s="17" t="s">
        <v>1524</v>
      </c>
      <c r="J7308" s="17" t="n">
        <v>1</v>
      </c>
      <c r="K7308" s="15" t="n">
        <v>296.9</v>
      </c>
      <c r="L7308" s="22" t="n">
        <v>0</v>
      </c>
      <c r="M7308" s="15" t="n">
        <v>20.45</v>
      </c>
      <c r="N7308" s="15" t="n">
        <f aca="false">J7308*K7308</f>
        <v>296.9</v>
      </c>
      <c r="O7308" s="15" t="n">
        <f aca="false">N7308*L7308</f>
        <v>0</v>
      </c>
      <c r="P7308" s="15" t="n">
        <f aca="false">N7308-O7308</f>
        <v>296.9</v>
      </c>
      <c r="Q7308" s="15" t="n">
        <f aca="false">J7308*INDEX(dProdutos!$F$2:$F$47,MATCH(E7308,dProdutos!$A$2:$A$47,0))</f>
        <v>135.24</v>
      </c>
      <c r="R7308" s="15" t="n">
        <f aca="false">IF(I7308="Cancelado",0,P7308-Q7308)</f>
        <v>161.66</v>
      </c>
      <c r="S7308" s="17" t="str">
        <f aca="false">INDEX(dProdutos!$D$2:$D$47,MATCH(E7308,dProdutos!$A$2:$A$47,0))</f>
        <v>Calçados</v>
      </c>
    </row>
    <row r="7309" customFormat="false" ht="15" hidden="false" customHeight="false" outlineLevel="0" collapsed="false">
      <c r="A7309" s="17" t="s">
        <v>5978</v>
      </c>
      <c r="B7309" s="17" t="n">
        <v>1</v>
      </c>
      <c r="C7309" s="21" t="n">
        <v>46145</v>
      </c>
      <c r="D7309" s="17" t="s">
        <v>701</v>
      </c>
      <c r="E7309" s="17" t="s">
        <v>165</v>
      </c>
      <c r="F7309" s="17" t="s">
        <v>1499</v>
      </c>
      <c r="G7309" s="17" t="s">
        <v>61</v>
      </c>
      <c r="H7309" s="17" t="s">
        <v>1527</v>
      </c>
      <c r="I7309" s="17" t="s">
        <v>1524</v>
      </c>
      <c r="J7309" s="17" t="n">
        <v>1</v>
      </c>
      <c r="K7309" s="15" t="n">
        <v>231.9</v>
      </c>
      <c r="L7309" s="22" t="n">
        <v>0.1</v>
      </c>
      <c r="M7309" s="15" t="n">
        <v>33.57</v>
      </c>
      <c r="N7309" s="15" t="n">
        <f aca="false">J7309*K7309</f>
        <v>231.9</v>
      </c>
      <c r="O7309" s="15" t="n">
        <f aca="false">N7309*L7309</f>
        <v>23.19</v>
      </c>
      <c r="P7309" s="15" t="n">
        <f aca="false">N7309-O7309</f>
        <v>208.71</v>
      </c>
      <c r="Q7309" s="15" t="n">
        <f aca="false">J7309*INDEX(dProdutos!$F$2:$F$47,MATCH(E7309,dProdutos!$A$2:$A$47,0))</f>
        <v>140.83</v>
      </c>
      <c r="R7309" s="15" t="n">
        <f aca="false">IF(I7309="Cancelado",0,P7309-Q7309)</f>
        <v>67.88</v>
      </c>
      <c r="S7309" s="17" t="str">
        <f aca="false">INDEX(dProdutos!$D$2:$D$47,MATCH(E7309,dProdutos!$A$2:$A$47,0))</f>
        <v>Casa</v>
      </c>
    </row>
    <row r="7310" customFormat="false" ht="15" hidden="false" customHeight="false" outlineLevel="0" collapsed="false">
      <c r="A7310" s="17" t="s">
        <v>5979</v>
      </c>
      <c r="B7310" s="17" t="n">
        <v>1</v>
      </c>
      <c r="C7310" s="21" t="n">
        <v>46145</v>
      </c>
      <c r="D7310" s="17" t="s">
        <v>1234</v>
      </c>
      <c r="E7310" s="17" t="s">
        <v>123</v>
      </c>
      <c r="F7310" s="17" t="s">
        <v>1493</v>
      </c>
      <c r="G7310" s="17" t="s">
        <v>59</v>
      </c>
      <c r="H7310" s="17" t="s">
        <v>1523</v>
      </c>
      <c r="I7310" s="17" t="s">
        <v>1524</v>
      </c>
      <c r="J7310" s="17" t="n">
        <v>1</v>
      </c>
      <c r="K7310" s="15" t="n">
        <v>277.9</v>
      </c>
      <c r="L7310" s="22" t="n">
        <v>0.05</v>
      </c>
      <c r="M7310" s="15" t="n">
        <v>0</v>
      </c>
      <c r="N7310" s="15" t="n">
        <f aca="false">J7310*K7310</f>
        <v>277.9</v>
      </c>
      <c r="O7310" s="15" t="n">
        <f aca="false">N7310*L7310</f>
        <v>13.895</v>
      </c>
      <c r="P7310" s="15" t="n">
        <f aca="false">N7310-O7310</f>
        <v>264.005</v>
      </c>
      <c r="Q7310" s="15" t="n">
        <f aca="false">J7310*INDEX(dProdutos!$F$2:$F$47,MATCH(E7310,dProdutos!$A$2:$A$47,0))</f>
        <v>132.36</v>
      </c>
      <c r="R7310" s="15" t="n">
        <f aca="false">IF(I7310="Cancelado",0,P7310-Q7310)</f>
        <v>131.645</v>
      </c>
      <c r="S7310" s="17" t="str">
        <f aca="false">INDEX(dProdutos!$D$2:$D$47,MATCH(E7310,dProdutos!$A$2:$A$47,0))</f>
        <v>Calçados</v>
      </c>
    </row>
    <row r="7311" customFormat="false" ht="15" hidden="false" customHeight="false" outlineLevel="0" collapsed="false">
      <c r="A7311" s="17" t="s">
        <v>5979</v>
      </c>
      <c r="B7311" s="17" t="n">
        <v>2</v>
      </c>
      <c r="C7311" s="21" t="n">
        <v>46145</v>
      </c>
      <c r="D7311" s="17" t="s">
        <v>1234</v>
      </c>
      <c r="E7311" s="17" t="s">
        <v>73</v>
      </c>
      <c r="F7311" s="17" t="s">
        <v>1493</v>
      </c>
      <c r="G7311" s="17" t="s">
        <v>59</v>
      </c>
      <c r="H7311" s="17" t="s">
        <v>1523</v>
      </c>
      <c r="I7311" s="17" t="s">
        <v>1524</v>
      </c>
      <c r="J7311" s="17" t="n">
        <v>1</v>
      </c>
      <c r="K7311" s="15" t="n">
        <v>179.9</v>
      </c>
      <c r="L7311" s="22" t="n">
        <v>0</v>
      </c>
      <c r="M7311" s="15" t="n">
        <v>0</v>
      </c>
      <c r="N7311" s="15" t="n">
        <f aca="false">J7311*K7311</f>
        <v>179.9</v>
      </c>
      <c r="O7311" s="15" t="n">
        <f aca="false">N7311*L7311</f>
        <v>0</v>
      </c>
      <c r="P7311" s="15" t="n">
        <f aca="false">N7311-O7311</f>
        <v>179.9</v>
      </c>
      <c r="Q7311" s="15" t="n">
        <f aca="false">J7311*INDEX(dProdutos!$F$2:$F$47,MATCH(E7311,dProdutos!$A$2:$A$47,0))</f>
        <v>69.44</v>
      </c>
      <c r="R7311" s="15" t="n">
        <f aca="false">IF(I7311="Cancelado",0,P7311-Q7311)</f>
        <v>110.46</v>
      </c>
      <c r="S7311" s="17" t="str">
        <f aca="false">INDEX(dProdutos!$D$2:$D$47,MATCH(E7311,dProdutos!$A$2:$A$47,0))</f>
        <v>Moda Feminina</v>
      </c>
    </row>
    <row r="7312" customFormat="false" ht="15" hidden="false" customHeight="false" outlineLevel="0" collapsed="false">
      <c r="A7312" s="17" t="s">
        <v>5980</v>
      </c>
      <c r="B7312" s="17" t="n">
        <v>1</v>
      </c>
      <c r="C7312" s="21" t="n">
        <v>46145</v>
      </c>
      <c r="D7312" s="17" t="s">
        <v>743</v>
      </c>
      <c r="E7312" s="17" t="s">
        <v>186</v>
      </c>
      <c r="F7312" s="17" t="s">
        <v>1503</v>
      </c>
      <c r="G7312" s="17" t="s">
        <v>59</v>
      </c>
      <c r="H7312" s="17" t="s">
        <v>1537</v>
      </c>
      <c r="I7312" s="17" t="s">
        <v>1524</v>
      </c>
      <c r="J7312" s="17" t="n">
        <v>1</v>
      </c>
      <c r="K7312" s="15" t="n">
        <v>120.9</v>
      </c>
      <c r="L7312" s="22" t="n">
        <v>0</v>
      </c>
      <c r="M7312" s="15" t="n">
        <v>22.63</v>
      </c>
      <c r="N7312" s="15" t="n">
        <f aca="false">J7312*K7312</f>
        <v>120.9</v>
      </c>
      <c r="O7312" s="15" t="n">
        <f aca="false">N7312*L7312</f>
        <v>0</v>
      </c>
      <c r="P7312" s="15" t="n">
        <f aca="false">N7312-O7312</f>
        <v>120.9</v>
      </c>
      <c r="Q7312" s="15" t="n">
        <f aca="false">J7312*INDEX(dProdutos!$F$2:$F$47,MATCH(E7312,dProdutos!$A$2:$A$47,0))</f>
        <v>72.21</v>
      </c>
      <c r="R7312" s="15" t="n">
        <f aca="false">IF(I7312="Cancelado",0,P7312-Q7312)</f>
        <v>48.69</v>
      </c>
      <c r="S7312" s="17" t="str">
        <f aca="false">INDEX(dProdutos!$D$2:$D$47,MATCH(E7312,dProdutos!$A$2:$A$47,0))</f>
        <v>Eletrônicos</v>
      </c>
    </row>
    <row r="7313" customFormat="false" ht="15" hidden="false" customHeight="false" outlineLevel="0" collapsed="false">
      <c r="A7313" s="17" t="s">
        <v>5981</v>
      </c>
      <c r="B7313" s="17" t="n">
        <v>1</v>
      </c>
      <c r="C7313" s="21" t="n">
        <v>46145</v>
      </c>
      <c r="D7313" s="17" t="s">
        <v>485</v>
      </c>
      <c r="E7313" s="17" t="s">
        <v>156</v>
      </c>
      <c r="F7313" s="17" t="s">
        <v>1501</v>
      </c>
      <c r="G7313" s="17" t="s">
        <v>63</v>
      </c>
      <c r="H7313" s="17" t="s">
        <v>1527</v>
      </c>
      <c r="I7313" s="17" t="s">
        <v>1524</v>
      </c>
      <c r="J7313" s="17" t="n">
        <v>1</v>
      </c>
      <c r="K7313" s="15" t="n">
        <v>192.9</v>
      </c>
      <c r="L7313" s="22" t="n">
        <v>0.05</v>
      </c>
      <c r="M7313" s="15" t="n">
        <v>29.76</v>
      </c>
      <c r="N7313" s="15" t="n">
        <f aca="false">J7313*K7313</f>
        <v>192.9</v>
      </c>
      <c r="O7313" s="15" t="n">
        <f aca="false">N7313*L7313</f>
        <v>9.645</v>
      </c>
      <c r="P7313" s="15" t="n">
        <f aca="false">N7313-O7313</f>
        <v>183.255</v>
      </c>
      <c r="Q7313" s="15" t="n">
        <f aca="false">J7313*INDEX(dProdutos!$F$2:$F$47,MATCH(E7313,dProdutos!$A$2:$A$47,0))</f>
        <v>80.38</v>
      </c>
      <c r="R7313" s="15" t="n">
        <f aca="false">IF(I7313="Cancelado",0,P7313-Q7313)</f>
        <v>102.875</v>
      </c>
      <c r="S7313" s="17" t="str">
        <f aca="false">INDEX(dProdutos!$D$2:$D$47,MATCH(E7313,dProdutos!$A$2:$A$47,0))</f>
        <v>Acessórios</v>
      </c>
    </row>
    <row r="7314" customFormat="false" ht="15" hidden="false" customHeight="false" outlineLevel="0" collapsed="false">
      <c r="A7314" s="17" t="s">
        <v>5981</v>
      </c>
      <c r="B7314" s="17" t="n">
        <v>2</v>
      </c>
      <c r="C7314" s="21" t="n">
        <v>46145</v>
      </c>
      <c r="D7314" s="17" t="s">
        <v>485</v>
      </c>
      <c r="E7314" s="17" t="s">
        <v>138</v>
      </c>
      <c r="F7314" s="17" t="s">
        <v>1501</v>
      </c>
      <c r="G7314" s="17" t="s">
        <v>63</v>
      </c>
      <c r="H7314" s="17" t="s">
        <v>1527</v>
      </c>
      <c r="I7314" s="17" t="s">
        <v>1524</v>
      </c>
      <c r="J7314" s="17" t="n">
        <v>1</v>
      </c>
      <c r="K7314" s="15" t="n">
        <v>231.9</v>
      </c>
      <c r="L7314" s="22" t="n">
        <v>0</v>
      </c>
      <c r="M7314" s="15" t="n">
        <v>0</v>
      </c>
      <c r="N7314" s="15" t="n">
        <f aca="false">J7314*K7314</f>
        <v>231.9</v>
      </c>
      <c r="O7314" s="15" t="n">
        <f aca="false">N7314*L7314</f>
        <v>0</v>
      </c>
      <c r="P7314" s="15" t="n">
        <f aca="false">N7314-O7314</f>
        <v>231.9</v>
      </c>
      <c r="Q7314" s="15" t="n">
        <f aca="false">J7314*INDEX(dProdutos!$F$2:$F$47,MATCH(E7314,dProdutos!$A$2:$A$47,0))</f>
        <v>132.21</v>
      </c>
      <c r="R7314" s="15" t="n">
        <f aca="false">IF(I7314="Cancelado",0,P7314-Q7314)</f>
        <v>99.69</v>
      </c>
      <c r="S7314" s="17" t="str">
        <f aca="false">INDEX(dProdutos!$D$2:$D$47,MATCH(E7314,dProdutos!$A$2:$A$47,0))</f>
        <v>Calçados</v>
      </c>
    </row>
    <row r="7315" customFormat="false" ht="15" hidden="false" customHeight="false" outlineLevel="0" collapsed="false">
      <c r="A7315" s="17" t="s">
        <v>5982</v>
      </c>
      <c r="B7315" s="17" t="n">
        <v>1</v>
      </c>
      <c r="C7315" s="21" t="n">
        <v>46145</v>
      </c>
      <c r="D7315" s="17" t="s">
        <v>333</v>
      </c>
      <c r="E7315" s="17" t="s">
        <v>171</v>
      </c>
      <c r="F7315" s="17" t="s">
        <v>1487</v>
      </c>
      <c r="G7315" s="17" t="s">
        <v>62</v>
      </c>
      <c r="H7315" s="17" t="s">
        <v>1537</v>
      </c>
      <c r="I7315" s="17" t="s">
        <v>1531</v>
      </c>
      <c r="J7315" s="17" t="n">
        <v>1</v>
      </c>
      <c r="K7315" s="15" t="n">
        <v>246.9</v>
      </c>
      <c r="L7315" s="22" t="n">
        <v>0.1</v>
      </c>
      <c r="M7315" s="15" t="n">
        <v>9.93</v>
      </c>
      <c r="N7315" s="15" t="n">
        <f aca="false">J7315*K7315</f>
        <v>246.9</v>
      </c>
      <c r="O7315" s="15" t="n">
        <f aca="false">N7315*L7315</f>
        <v>24.69</v>
      </c>
      <c r="P7315" s="15" t="n">
        <f aca="false">N7315-O7315</f>
        <v>222.21</v>
      </c>
      <c r="Q7315" s="15" t="n">
        <f aca="false">J7315*INDEX(dProdutos!$F$2:$F$47,MATCH(E7315,dProdutos!$A$2:$A$47,0))</f>
        <v>103.61</v>
      </c>
      <c r="R7315" s="15" t="n">
        <f aca="false">IF(I7315="Cancelado",0,P7315-Q7315)</f>
        <v>0</v>
      </c>
      <c r="S7315" s="17" t="str">
        <f aca="false">INDEX(dProdutos!$D$2:$D$47,MATCH(E7315,dProdutos!$A$2:$A$47,0))</f>
        <v>Casa</v>
      </c>
    </row>
    <row r="7316" customFormat="false" ht="15" hidden="false" customHeight="false" outlineLevel="0" collapsed="false">
      <c r="A7316" s="17" t="s">
        <v>5983</v>
      </c>
      <c r="B7316" s="17" t="n">
        <v>1</v>
      </c>
      <c r="C7316" s="21" t="n">
        <v>46145</v>
      </c>
      <c r="D7316" s="17" t="s">
        <v>517</v>
      </c>
      <c r="E7316" s="17" t="s">
        <v>81</v>
      </c>
      <c r="F7316" s="17" t="s">
        <v>1487</v>
      </c>
      <c r="G7316" s="17" t="s">
        <v>61</v>
      </c>
      <c r="H7316" s="17" t="s">
        <v>1537</v>
      </c>
      <c r="I7316" s="17" t="s">
        <v>1524</v>
      </c>
      <c r="J7316" s="17" t="n">
        <v>1</v>
      </c>
      <c r="K7316" s="15" t="n">
        <v>64.9</v>
      </c>
      <c r="L7316" s="22" t="n">
        <v>0.05</v>
      </c>
      <c r="M7316" s="15" t="n">
        <v>34.76</v>
      </c>
      <c r="N7316" s="15" t="n">
        <f aca="false">J7316*K7316</f>
        <v>64.9</v>
      </c>
      <c r="O7316" s="15" t="n">
        <f aca="false">N7316*L7316</f>
        <v>3.245</v>
      </c>
      <c r="P7316" s="15" t="n">
        <f aca="false">N7316-O7316</f>
        <v>61.655</v>
      </c>
      <c r="Q7316" s="15" t="n">
        <f aca="false">J7316*INDEX(dProdutos!$F$2:$F$47,MATCH(E7316,dProdutos!$A$2:$A$47,0))</f>
        <v>26.12</v>
      </c>
      <c r="R7316" s="15" t="n">
        <f aca="false">IF(I7316="Cancelado",0,P7316-Q7316)</f>
        <v>35.535</v>
      </c>
      <c r="S7316" s="17" t="str">
        <f aca="false">INDEX(dProdutos!$D$2:$D$47,MATCH(E7316,dProdutos!$A$2:$A$47,0))</f>
        <v>Moda Feminina</v>
      </c>
    </row>
    <row r="7317" customFormat="false" ht="15" hidden="false" customHeight="false" outlineLevel="0" collapsed="false">
      <c r="A7317" s="17" t="s">
        <v>5983</v>
      </c>
      <c r="B7317" s="17" t="n">
        <v>2</v>
      </c>
      <c r="C7317" s="21" t="n">
        <v>46145</v>
      </c>
      <c r="D7317" s="17" t="s">
        <v>517</v>
      </c>
      <c r="E7317" s="17" t="s">
        <v>162</v>
      </c>
      <c r="F7317" s="17" t="s">
        <v>1487</v>
      </c>
      <c r="G7317" s="17" t="s">
        <v>61</v>
      </c>
      <c r="H7317" s="17" t="s">
        <v>1537</v>
      </c>
      <c r="I7317" s="17" t="s">
        <v>1524</v>
      </c>
      <c r="J7317" s="17" t="n">
        <v>1</v>
      </c>
      <c r="K7317" s="15" t="n">
        <v>231.9</v>
      </c>
      <c r="L7317" s="22" t="n">
        <v>0</v>
      </c>
      <c r="M7317" s="15" t="n">
        <v>0</v>
      </c>
      <c r="N7317" s="15" t="n">
        <f aca="false">J7317*K7317</f>
        <v>231.9</v>
      </c>
      <c r="O7317" s="15" t="n">
        <f aca="false">N7317*L7317</f>
        <v>0</v>
      </c>
      <c r="P7317" s="15" t="n">
        <f aca="false">N7317-O7317</f>
        <v>231.9</v>
      </c>
      <c r="Q7317" s="15" t="n">
        <f aca="false">J7317*INDEX(dProdutos!$F$2:$F$47,MATCH(E7317,dProdutos!$A$2:$A$47,0))</f>
        <v>134.41</v>
      </c>
      <c r="R7317" s="15" t="n">
        <f aca="false">IF(I7317="Cancelado",0,P7317-Q7317)</f>
        <v>97.49</v>
      </c>
      <c r="S7317" s="17" t="str">
        <f aca="false">INDEX(dProdutos!$D$2:$D$47,MATCH(E7317,dProdutos!$A$2:$A$47,0))</f>
        <v>Casa</v>
      </c>
    </row>
    <row r="7318" customFormat="false" ht="15" hidden="false" customHeight="false" outlineLevel="0" collapsed="false">
      <c r="A7318" s="17" t="s">
        <v>5984</v>
      </c>
      <c r="B7318" s="17" t="n">
        <v>1</v>
      </c>
      <c r="C7318" s="21" t="n">
        <v>46145</v>
      </c>
      <c r="D7318" s="17" t="s">
        <v>822</v>
      </c>
      <c r="E7318" s="17" t="s">
        <v>165</v>
      </c>
      <c r="F7318" s="17" t="s">
        <v>1487</v>
      </c>
      <c r="G7318" s="17" t="s">
        <v>59</v>
      </c>
      <c r="H7318" s="17" t="s">
        <v>1537</v>
      </c>
      <c r="I7318" s="17" t="s">
        <v>1524</v>
      </c>
      <c r="J7318" s="17" t="n">
        <v>1</v>
      </c>
      <c r="K7318" s="15" t="n">
        <v>231.9</v>
      </c>
      <c r="L7318" s="22" t="n">
        <v>0.2</v>
      </c>
      <c r="M7318" s="15" t="n">
        <v>0</v>
      </c>
      <c r="N7318" s="15" t="n">
        <f aca="false">J7318*K7318</f>
        <v>231.9</v>
      </c>
      <c r="O7318" s="15" t="n">
        <f aca="false">N7318*L7318</f>
        <v>46.38</v>
      </c>
      <c r="P7318" s="15" t="n">
        <f aca="false">N7318-O7318</f>
        <v>185.52</v>
      </c>
      <c r="Q7318" s="15" t="n">
        <f aca="false">J7318*INDEX(dProdutos!$F$2:$F$47,MATCH(E7318,dProdutos!$A$2:$A$47,0))</f>
        <v>140.83</v>
      </c>
      <c r="R7318" s="15" t="n">
        <f aca="false">IF(I7318="Cancelado",0,P7318-Q7318)</f>
        <v>44.69</v>
      </c>
      <c r="S7318" s="17" t="str">
        <f aca="false">INDEX(dProdutos!$D$2:$D$47,MATCH(E7318,dProdutos!$A$2:$A$47,0))</f>
        <v>Casa</v>
      </c>
    </row>
    <row r="7319" customFormat="false" ht="15" hidden="false" customHeight="false" outlineLevel="0" collapsed="false">
      <c r="A7319" s="17" t="s">
        <v>5985</v>
      </c>
      <c r="B7319" s="17" t="n">
        <v>1</v>
      </c>
      <c r="C7319" s="21" t="n">
        <v>46145</v>
      </c>
      <c r="D7319" s="17" t="s">
        <v>837</v>
      </c>
      <c r="E7319" s="17" t="s">
        <v>132</v>
      </c>
      <c r="F7319" s="17" t="s">
        <v>1499</v>
      </c>
      <c r="G7319" s="17" t="s">
        <v>61</v>
      </c>
      <c r="H7319" s="17" t="s">
        <v>1523</v>
      </c>
      <c r="I7319" s="17" t="s">
        <v>1524</v>
      </c>
      <c r="J7319" s="17" t="n">
        <v>1</v>
      </c>
      <c r="K7319" s="15" t="n">
        <v>179.9</v>
      </c>
      <c r="L7319" s="22" t="n">
        <v>0.05</v>
      </c>
      <c r="M7319" s="15" t="n">
        <v>27.94</v>
      </c>
      <c r="N7319" s="15" t="n">
        <f aca="false">J7319*K7319</f>
        <v>179.9</v>
      </c>
      <c r="O7319" s="15" t="n">
        <f aca="false">N7319*L7319</f>
        <v>8.995</v>
      </c>
      <c r="P7319" s="15" t="n">
        <f aca="false">N7319-O7319</f>
        <v>170.905</v>
      </c>
      <c r="Q7319" s="15" t="n">
        <f aca="false">J7319*INDEX(dProdutos!$F$2:$F$47,MATCH(E7319,dProdutos!$A$2:$A$47,0))</f>
        <v>93.56</v>
      </c>
      <c r="R7319" s="15" t="n">
        <f aca="false">IF(I7319="Cancelado",0,P7319-Q7319)</f>
        <v>77.345</v>
      </c>
      <c r="S7319" s="17" t="str">
        <f aca="false">INDEX(dProdutos!$D$2:$D$47,MATCH(E7319,dProdutos!$A$2:$A$47,0))</f>
        <v>Calçados</v>
      </c>
    </row>
    <row r="7320" customFormat="false" ht="15" hidden="false" customHeight="false" outlineLevel="0" collapsed="false">
      <c r="A7320" s="17" t="s">
        <v>5986</v>
      </c>
      <c r="B7320" s="17" t="n">
        <v>1</v>
      </c>
      <c r="C7320" s="21" t="n">
        <v>46145</v>
      </c>
      <c r="D7320" s="17" t="s">
        <v>1420</v>
      </c>
      <c r="E7320" s="17" t="s">
        <v>81</v>
      </c>
      <c r="F7320" s="17" t="s">
        <v>1490</v>
      </c>
      <c r="G7320" s="17" t="s">
        <v>62</v>
      </c>
      <c r="H7320" s="17" t="s">
        <v>1523</v>
      </c>
      <c r="I7320" s="17" t="s">
        <v>1524</v>
      </c>
      <c r="J7320" s="17" t="n">
        <v>1</v>
      </c>
      <c r="K7320" s="15" t="n">
        <v>64.9</v>
      </c>
      <c r="L7320" s="22" t="n">
        <v>0</v>
      </c>
      <c r="M7320" s="15" t="n">
        <v>33.88</v>
      </c>
      <c r="N7320" s="15" t="n">
        <f aca="false">J7320*K7320</f>
        <v>64.9</v>
      </c>
      <c r="O7320" s="15" t="n">
        <f aca="false">N7320*L7320</f>
        <v>0</v>
      </c>
      <c r="P7320" s="15" t="n">
        <f aca="false">N7320-O7320</f>
        <v>64.9</v>
      </c>
      <c r="Q7320" s="15" t="n">
        <f aca="false">J7320*INDEX(dProdutos!$F$2:$F$47,MATCH(E7320,dProdutos!$A$2:$A$47,0))</f>
        <v>26.12</v>
      </c>
      <c r="R7320" s="15" t="n">
        <f aca="false">IF(I7320="Cancelado",0,P7320-Q7320)</f>
        <v>38.78</v>
      </c>
      <c r="S7320" s="17" t="str">
        <f aca="false">INDEX(dProdutos!$D$2:$D$47,MATCH(E7320,dProdutos!$A$2:$A$47,0))</f>
        <v>Moda Feminina</v>
      </c>
    </row>
    <row r="7321" customFormat="false" ht="15" hidden="false" customHeight="false" outlineLevel="0" collapsed="false">
      <c r="A7321" s="17" t="s">
        <v>5986</v>
      </c>
      <c r="B7321" s="17" t="n">
        <v>2</v>
      </c>
      <c r="C7321" s="21" t="n">
        <v>46145</v>
      </c>
      <c r="D7321" s="17" t="s">
        <v>1420</v>
      </c>
      <c r="E7321" s="17" t="s">
        <v>126</v>
      </c>
      <c r="F7321" s="17" t="s">
        <v>1490</v>
      </c>
      <c r="G7321" s="17" t="s">
        <v>62</v>
      </c>
      <c r="H7321" s="17" t="s">
        <v>1523</v>
      </c>
      <c r="I7321" s="17" t="s">
        <v>1524</v>
      </c>
      <c r="J7321" s="17" t="n">
        <v>2</v>
      </c>
      <c r="K7321" s="15" t="n">
        <v>296.9</v>
      </c>
      <c r="L7321" s="22" t="n">
        <v>0.1</v>
      </c>
      <c r="M7321" s="15" t="n">
        <v>0</v>
      </c>
      <c r="N7321" s="15" t="n">
        <f aca="false">J7321*K7321</f>
        <v>593.8</v>
      </c>
      <c r="O7321" s="15" t="n">
        <f aca="false">N7321*L7321</f>
        <v>59.38</v>
      </c>
      <c r="P7321" s="15" t="n">
        <f aca="false">N7321-O7321</f>
        <v>534.42</v>
      </c>
      <c r="Q7321" s="15" t="n">
        <f aca="false">J7321*INDEX(dProdutos!$F$2:$F$47,MATCH(E7321,dProdutos!$A$2:$A$47,0))</f>
        <v>270.48</v>
      </c>
      <c r="R7321" s="15" t="n">
        <f aca="false">IF(I7321="Cancelado",0,P7321-Q7321)</f>
        <v>263.94</v>
      </c>
      <c r="S7321" s="17" t="str">
        <f aca="false">INDEX(dProdutos!$D$2:$D$47,MATCH(E7321,dProdutos!$A$2:$A$47,0))</f>
        <v>Calçados</v>
      </c>
    </row>
    <row r="7322" customFormat="false" ht="15" hidden="false" customHeight="false" outlineLevel="0" collapsed="false">
      <c r="A7322" s="17" t="s">
        <v>5986</v>
      </c>
      <c r="B7322" s="17" t="n">
        <v>3</v>
      </c>
      <c r="C7322" s="21" t="n">
        <v>46145</v>
      </c>
      <c r="D7322" s="17" t="s">
        <v>1420</v>
      </c>
      <c r="E7322" s="17" t="s">
        <v>85</v>
      </c>
      <c r="F7322" s="17" t="s">
        <v>1490</v>
      </c>
      <c r="G7322" s="17" t="s">
        <v>62</v>
      </c>
      <c r="H7322" s="17" t="s">
        <v>1523</v>
      </c>
      <c r="I7322" s="17" t="s">
        <v>1524</v>
      </c>
      <c r="J7322" s="17" t="n">
        <v>1</v>
      </c>
      <c r="K7322" s="15" t="n">
        <v>165.9</v>
      </c>
      <c r="L7322" s="22" t="n">
        <v>0.15</v>
      </c>
      <c r="M7322" s="15" t="n">
        <v>0</v>
      </c>
      <c r="N7322" s="15" t="n">
        <f aca="false">J7322*K7322</f>
        <v>165.9</v>
      </c>
      <c r="O7322" s="15" t="n">
        <f aca="false">N7322*L7322</f>
        <v>24.885</v>
      </c>
      <c r="P7322" s="15" t="n">
        <f aca="false">N7322-O7322</f>
        <v>141.015</v>
      </c>
      <c r="Q7322" s="15" t="n">
        <f aca="false">J7322*INDEX(dProdutos!$F$2:$F$47,MATCH(E7322,dProdutos!$A$2:$A$47,0))</f>
        <v>91.55</v>
      </c>
      <c r="R7322" s="15" t="n">
        <f aca="false">IF(I7322="Cancelado",0,P7322-Q7322)</f>
        <v>49.465</v>
      </c>
      <c r="S7322" s="17" t="str">
        <f aca="false">INDEX(dProdutos!$D$2:$D$47,MATCH(E7322,dProdutos!$A$2:$A$47,0))</f>
        <v>Moda Feminina</v>
      </c>
    </row>
    <row r="7323" customFormat="false" ht="15" hidden="false" customHeight="false" outlineLevel="0" collapsed="false">
      <c r="A7323" s="17" t="s">
        <v>5987</v>
      </c>
      <c r="B7323" s="17" t="n">
        <v>1</v>
      </c>
      <c r="C7323" s="21" t="n">
        <v>46145</v>
      </c>
      <c r="D7323" s="17" t="s">
        <v>814</v>
      </c>
      <c r="E7323" s="17" t="s">
        <v>108</v>
      </c>
      <c r="F7323" s="17" t="s">
        <v>1501</v>
      </c>
      <c r="G7323" s="17" t="s">
        <v>61</v>
      </c>
      <c r="H7323" s="17" t="s">
        <v>1537</v>
      </c>
      <c r="I7323" s="17" t="s">
        <v>1524</v>
      </c>
      <c r="J7323" s="17" t="n">
        <v>1</v>
      </c>
      <c r="K7323" s="15" t="n">
        <v>265.9</v>
      </c>
      <c r="L7323" s="22" t="n">
        <v>0.05</v>
      </c>
      <c r="M7323" s="15" t="n">
        <v>23.14</v>
      </c>
      <c r="N7323" s="15" t="n">
        <f aca="false">J7323*K7323</f>
        <v>265.9</v>
      </c>
      <c r="O7323" s="15" t="n">
        <f aca="false">N7323*L7323</f>
        <v>13.295</v>
      </c>
      <c r="P7323" s="15" t="n">
        <f aca="false">N7323-O7323</f>
        <v>252.605</v>
      </c>
      <c r="Q7323" s="15" t="n">
        <f aca="false">J7323*INDEX(dProdutos!$F$2:$F$47,MATCH(E7323,dProdutos!$A$2:$A$47,0))</f>
        <v>155.62</v>
      </c>
      <c r="R7323" s="15" t="n">
        <f aca="false">IF(I7323="Cancelado",0,P7323-Q7323)</f>
        <v>96.985</v>
      </c>
      <c r="S7323" s="17" t="str">
        <f aca="false">INDEX(dProdutos!$D$2:$D$47,MATCH(E7323,dProdutos!$A$2:$A$47,0))</f>
        <v>Moda Masculina</v>
      </c>
    </row>
    <row r="7324" customFormat="false" ht="15" hidden="false" customHeight="false" outlineLevel="0" collapsed="false">
      <c r="A7324" s="17" t="s">
        <v>5988</v>
      </c>
      <c r="B7324" s="17" t="n">
        <v>1</v>
      </c>
      <c r="C7324" s="21" t="n">
        <v>46145</v>
      </c>
      <c r="D7324" s="17" t="s">
        <v>1322</v>
      </c>
      <c r="E7324" s="17" t="s">
        <v>195</v>
      </c>
      <c r="F7324" s="17" t="s">
        <v>1497</v>
      </c>
      <c r="G7324" s="17" t="s">
        <v>59</v>
      </c>
      <c r="H7324" s="17" t="s">
        <v>1537</v>
      </c>
      <c r="I7324" s="17" t="s">
        <v>1524</v>
      </c>
      <c r="J7324" s="17" t="n">
        <v>1</v>
      </c>
      <c r="K7324" s="15" t="n">
        <v>72.9</v>
      </c>
      <c r="L7324" s="22" t="n">
        <v>0.2</v>
      </c>
      <c r="M7324" s="15" t="n">
        <v>24.06</v>
      </c>
      <c r="N7324" s="15" t="n">
        <f aca="false">J7324*K7324</f>
        <v>72.9</v>
      </c>
      <c r="O7324" s="15" t="n">
        <f aca="false">N7324*L7324</f>
        <v>14.58</v>
      </c>
      <c r="P7324" s="15" t="n">
        <f aca="false">N7324-O7324</f>
        <v>58.32</v>
      </c>
      <c r="Q7324" s="15" t="n">
        <f aca="false">J7324*INDEX(dProdutos!$F$2:$F$47,MATCH(E7324,dProdutos!$A$2:$A$47,0))</f>
        <v>39.23</v>
      </c>
      <c r="R7324" s="15" t="n">
        <f aca="false">IF(I7324="Cancelado",0,P7324-Q7324)</f>
        <v>19.09</v>
      </c>
      <c r="S7324" s="17" t="str">
        <f aca="false">INDEX(dProdutos!$D$2:$D$47,MATCH(E7324,dProdutos!$A$2:$A$47,0))</f>
        <v>Eletrônicos</v>
      </c>
    </row>
    <row r="7325" customFormat="false" ht="15" hidden="false" customHeight="false" outlineLevel="0" collapsed="false">
      <c r="A7325" s="17" t="s">
        <v>5988</v>
      </c>
      <c r="B7325" s="17" t="n">
        <v>2</v>
      </c>
      <c r="C7325" s="21" t="n">
        <v>46145</v>
      </c>
      <c r="D7325" s="17" t="s">
        <v>1322</v>
      </c>
      <c r="E7325" s="17" t="s">
        <v>114</v>
      </c>
      <c r="F7325" s="17" t="s">
        <v>1497</v>
      </c>
      <c r="G7325" s="17" t="s">
        <v>59</v>
      </c>
      <c r="H7325" s="17" t="s">
        <v>1537</v>
      </c>
      <c r="I7325" s="17" t="s">
        <v>1524</v>
      </c>
      <c r="J7325" s="17" t="n">
        <v>2</v>
      </c>
      <c r="K7325" s="15" t="n">
        <v>202.9</v>
      </c>
      <c r="L7325" s="22" t="n">
        <v>0</v>
      </c>
      <c r="M7325" s="15" t="n">
        <v>0</v>
      </c>
      <c r="N7325" s="15" t="n">
        <f aca="false">J7325*K7325</f>
        <v>405.8</v>
      </c>
      <c r="O7325" s="15" t="n">
        <f aca="false">N7325*L7325</f>
        <v>0</v>
      </c>
      <c r="P7325" s="15" t="n">
        <f aca="false">N7325-O7325</f>
        <v>405.8</v>
      </c>
      <c r="Q7325" s="15" t="n">
        <f aca="false">J7325*INDEX(dProdutos!$F$2:$F$47,MATCH(E7325,dProdutos!$A$2:$A$47,0))</f>
        <v>220.78</v>
      </c>
      <c r="R7325" s="15" t="n">
        <f aca="false">IF(I7325="Cancelado",0,P7325-Q7325)</f>
        <v>185.02</v>
      </c>
      <c r="S7325" s="17" t="str">
        <f aca="false">INDEX(dProdutos!$D$2:$D$47,MATCH(E7325,dProdutos!$A$2:$A$47,0))</f>
        <v>Moda Masculina</v>
      </c>
    </row>
    <row r="7326" customFormat="false" ht="15" hidden="false" customHeight="false" outlineLevel="0" collapsed="false">
      <c r="A7326" s="17" t="s">
        <v>5988</v>
      </c>
      <c r="B7326" s="17" t="n">
        <v>3</v>
      </c>
      <c r="C7326" s="21" t="n">
        <v>46145</v>
      </c>
      <c r="D7326" s="17" t="s">
        <v>1322</v>
      </c>
      <c r="E7326" s="17" t="s">
        <v>111</v>
      </c>
      <c r="F7326" s="17" t="s">
        <v>1497</v>
      </c>
      <c r="G7326" s="17" t="s">
        <v>59</v>
      </c>
      <c r="H7326" s="17" t="s">
        <v>1537</v>
      </c>
      <c r="I7326" s="17" t="s">
        <v>1524</v>
      </c>
      <c r="J7326" s="17" t="n">
        <v>2</v>
      </c>
      <c r="K7326" s="15" t="n">
        <v>188.9</v>
      </c>
      <c r="L7326" s="22" t="n">
        <v>0</v>
      </c>
      <c r="M7326" s="15" t="n">
        <v>0</v>
      </c>
      <c r="N7326" s="15" t="n">
        <f aca="false">J7326*K7326</f>
        <v>377.8</v>
      </c>
      <c r="O7326" s="15" t="n">
        <f aca="false">N7326*L7326</f>
        <v>0</v>
      </c>
      <c r="P7326" s="15" t="n">
        <f aca="false">N7326-O7326</f>
        <v>377.8</v>
      </c>
      <c r="Q7326" s="15" t="n">
        <f aca="false">J7326*INDEX(dProdutos!$F$2:$F$47,MATCH(E7326,dProdutos!$A$2:$A$47,0))</f>
        <v>176.64</v>
      </c>
      <c r="R7326" s="15" t="n">
        <f aca="false">IF(I7326="Cancelado",0,P7326-Q7326)</f>
        <v>201.16</v>
      </c>
      <c r="S7326" s="17" t="str">
        <f aca="false">INDEX(dProdutos!$D$2:$D$47,MATCH(E7326,dProdutos!$A$2:$A$47,0))</f>
        <v>Moda Masculina</v>
      </c>
    </row>
    <row r="7327" customFormat="false" ht="15" hidden="false" customHeight="false" outlineLevel="0" collapsed="false">
      <c r="A7327" s="17" t="s">
        <v>5989</v>
      </c>
      <c r="B7327" s="17" t="n">
        <v>1</v>
      </c>
      <c r="C7327" s="21" t="n">
        <v>46145</v>
      </c>
      <c r="D7327" s="17" t="s">
        <v>1117</v>
      </c>
      <c r="E7327" s="17" t="s">
        <v>92</v>
      </c>
      <c r="F7327" s="17" t="s">
        <v>1493</v>
      </c>
      <c r="G7327" s="17" t="s">
        <v>59</v>
      </c>
      <c r="H7327" s="17" t="s">
        <v>1537</v>
      </c>
      <c r="I7327" s="17" t="s">
        <v>1541</v>
      </c>
      <c r="J7327" s="17" t="n">
        <v>1</v>
      </c>
      <c r="K7327" s="15" t="n">
        <v>191.9</v>
      </c>
      <c r="L7327" s="22" t="n">
        <v>0.15</v>
      </c>
      <c r="M7327" s="15" t="n">
        <v>14.41</v>
      </c>
      <c r="N7327" s="15" t="n">
        <f aca="false">J7327*K7327</f>
        <v>191.9</v>
      </c>
      <c r="O7327" s="15" t="n">
        <f aca="false">N7327*L7327</f>
        <v>28.785</v>
      </c>
      <c r="P7327" s="15" t="n">
        <f aca="false">N7327-O7327</f>
        <v>163.115</v>
      </c>
      <c r="Q7327" s="15" t="n">
        <f aca="false">J7327*INDEX(dProdutos!$F$2:$F$47,MATCH(E7327,dProdutos!$A$2:$A$47,0))</f>
        <v>88.59</v>
      </c>
      <c r="R7327" s="15" t="n">
        <f aca="false">IF(I7327="Cancelado",0,P7327-Q7327)</f>
        <v>74.525</v>
      </c>
      <c r="S7327" s="17" t="str">
        <f aca="false">INDEX(dProdutos!$D$2:$D$47,MATCH(E7327,dProdutos!$A$2:$A$47,0))</f>
        <v>Moda Feminina</v>
      </c>
    </row>
    <row r="7328" customFormat="false" ht="15" hidden="false" customHeight="false" outlineLevel="0" collapsed="false">
      <c r="A7328" s="17" t="s">
        <v>5990</v>
      </c>
      <c r="B7328" s="17" t="n">
        <v>1</v>
      </c>
      <c r="C7328" s="21" t="n">
        <v>46145</v>
      </c>
      <c r="D7328" s="17" t="s">
        <v>955</v>
      </c>
      <c r="E7328" s="17" t="s">
        <v>177</v>
      </c>
      <c r="F7328" s="17" t="s">
        <v>1499</v>
      </c>
      <c r="G7328" s="17" t="s">
        <v>59</v>
      </c>
      <c r="H7328" s="17" t="s">
        <v>1523</v>
      </c>
      <c r="I7328" s="17" t="s">
        <v>1524</v>
      </c>
      <c r="J7328" s="17" t="n">
        <v>1</v>
      </c>
      <c r="K7328" s="15" t="n">
        <v>257.9</v>
      </c>
      <c r="L7328" s="22" t="n">
        <v>0.2</v>
      </c>
      <c r="M7328" s="15" t="n">
        <v>0</v>
      </c>
      <c r="N7328" s="15" t="n">
        <f aca="false">J7328*K7328</f>
        <v>257.9</v>
      </c>
      <c r="O7328" s="15" t="n">
        <f aca="false">N7328*L7328</f>
        <v>51.58</v>
      </c>
      <c r="P7328" s="15" t="n">
        <f aca="false">N7328-O7328</f>
        <v>206.32</v>
      </c>
      <c r="Q7328" s="15" t="n">
        <f aca="false">J7328*INDEX(dProdutos!$F$2:$F$47,MATCH(E7328,dProdutos!$A$2:$A$47,0))</f>
        <v>138.23</v>
      </c>
      <c r="R7328" s="15" t="n">
        <f aca="false">IF(I7328="Cancelado",0,P7328-Q7328)</f>
        <v>68.09</v>
      </c>
      <c r="S7328" s="17" t="str">
        <f aca="false">INDEX(dProdutos!$D$2:$D$47,MATCH(E7328,dProdutos!$A$2:$A$47,0))</f>
        <v>Casa</v>
      </c>
    </row>
    <row r="7329" customFormat="false" ht="15" hidden="false" customHeight="false" outlineLevel="0" collapsed="false">
      <c r="A7329" s="17" t="s">
        <v>5991</v>
      </c>
      <c r="B7329" s="17" t="n">
        <v>1</v>
      </c>
      <c r="C7329" s="21" t="n">
        <v>46145</v>
      </c>
      <c r="D7329" s="17" t="s">
        <v>923</v>
      </c>
      <c r="E7329" s="17" t="s">
        <v>92</v>
      </c>
      <c r="F7329" s="17" t="s">
        <v>1487</v>
      </c>
      <c r="G7329" s="17" t="s">
        <v>62</v>
      </c>
      <c r="H7329" s="17" t="s">
        <v>1523</v>
      </c>
      <c r="I7329" s="17" t="s">
        <v>1524</v>
      </c>
      <c r="J7329" s="17" t="n">
        <v>1</v>
      </c>
      <c r="K7329" s="15" t="n">
        <v>191.9</v>
      </c>
      <c r="L7329" s="22" t="n">
        <v>0</v>
      </c>
      <c r="M7329" s="15" t="n">
        <v>0</v>
      </c>
      <c r="N7329" s="15" t="n">
        <f aca="false">J7329*K7329</f>
        <v>191.9</v>
      </c>
      <c r="O7329" s="15" t="n">
        <f aca="false">N7329*L7329</f>
        <v>0</v>
      </c>
      <c r="P7329" s="15" t="n">
        <f aca="false">N7329-O7329</f>
        <v>191.9</v>
      </c>
      <c r="Q7329" s="15" t="n">
        <f aca="false">J7329*INDEX(dProdutos!$F$2:$F$47,MATCH(E7329,dProdutos!$A$2:$A$47,0))</f>
        <v>88.59</v>
      </c>
      <c r="R7329" s="15" t="n">
        <f aca="false">IF(I7329="Cancelado",0,P7329-Q7329)</f>
        <v>103.31</v>
      </c>
      <c r="S7329" s="17" t="str">
        <f aca="false">INDEX(dProdutos!$D$2:$D$47,MATCH(E7329,dProdutos!$A$2:$A$47,0))</f>
        <v>Moda Feminina</v>
      </c>
    </row>
    <row r="7330" customFormat="false" ht="15" hidden="false" customHeight="false" outlineLevel="0" collapsed="false">
      <c r="A7330" s="17" t="s">
        <v>5992</v>
      </c>
      <c r="B7330" s="17" t="n">
        <v>1</v>
      </c>
      <c r="C7330" s="21" t="n">
        <v>46145</v>
      </c>
      <c r="D7330" s="17" t="s">
        <v>576</v>
      </c>
      <c r="E7330" s="17" t="s">
        <v>183</v>
      </c>
      <c r="F7330" s="17" t="s">
        <v>1503</v>
      </c>
      <c r="G7330" s="17" t="s">
        <v>59</v>
      </c>
      <c r="H7330" s="17" t="s">
        <v>1537</v>
      </c>
      <c r="I7330" s="17" t="s">
        <v>1524</v>
      </c>
      <c r="J7330" s="17" t="n">
        <v>2</v>
      </c>
      <c r="K7330" s="15" t="n">
        <v>121.9</v>
      </c>
      <c r="L7330" s="22" t="n">
        <v>0</v>
      </c>
      <c r="M7330" s="15" t="n">
        <v>19.77</v>
      </c>
      <c r="N7330" s="15" t="n">
        <f aca="false">J7330*K7330</f>
        <v>243.8</v>
      </c>
      <c r="O7330" s="15" t="n">
        <f aca="false">N7330*L7330</f>
        <v>0</v>
      </c>
      <c r="P7330" s="15" t="n">
        <f aca="false">N7330-O7330</f>
        <v>243.8</v>
      </c>
      <c r="Q7330" s="15" t="n">
        <f aca="false">J7330*INDEX(dProdutos!$F$2:$F$47,MATCH(E7330,dProdutos!$A$2:$A$47,0))</f>
        <v>105.52</v>
      </c>
      <c r="R7330" s="15" t="n">
        <f aca="false">IF(I7330="Cancelado",0,P7330-Q7330)</f>
        <v>138.28</v>
      </c>
      <c r="S7330" s="17" t="str">
        <f aca="false">INDEX(dProdutos!$D$2:$D$47,MATCH(E7330,dProdutos!$A$2:$A$47,0))</f>
        <v>Eletrônicos</v>
      </c>
    </row>
    <row r="7331" customFormat="false" ht="15" hidden="false" customHeight="false" outlineLevel="0" collapsed="false">
      <c r="A7331" s="17" t="s">
        <v>5992</v>
      </c>
      <c r="B7331" s="17" t="n">
        <v>2</v>
      </c>
      <c r="C7331" s="21" t="n">
        <v>46145</v>
      </c>
      <c r="D7331" s="17" t="s">
        <v>576</v>
      </c>
      <c r="E7331" s="17" t="s">
        <v>153</v>
      </c>
      <c r="F7331" s="17" t="s">
        <v>1503</v>
      </c>
      <c r="G7331" s="17" t="s">
        <v>59</v>
      </c>
      <c r="H7331" s="17" t="s">
        <v>1537</v>
      </c>
      <c r="I7331" s="17" t="s">
        <v>1524</v>
      </c>
      <c r="J7331" s="17" t="n">
        <v>1</v>
      </c>
      <c r="K7331" s="15" t="n">
        <v>165.9</v>
      </c>
      <c r="L7331" s="22" t="n">
        <v>0.2</v>
      </c>
      <c r="M7331" s="15" t="n">
        <v>0</v>
      </c>
      <c r="N7331" s="15" t="n">
        <f aca="false">J7331*K7331</f>
        <v>165.9</v>
      </c>
      <c r="O7331" s="15" t="n">
        <f aca="false">N7331*L7331</f>
        <v>33.18</v>
      </c>
      <c r="P7331" s="15" t="n">
        <f aca="false">N7331-O7331</f>
        <v>132.72</v>
      </c>
      <c r="Q7331" s="15" t="n">
        <f aca="false">J7331*INDEX(dProdutos!$F$2:$F$47,MATCH(E7331,dProdutos!$A$2:$A$47,0))</f>
        <v>67.28</v>
      </c>
      <c r="R7331" s="15" t="n">
        <f aca="false">IF(I7331="Cancelado",0,P7331-Q7331)</f>
        <v>65.44</v>
      </c>
      <c r="S7331" s="17" t="str">
        <f aca="false">INDEX(dProdutos!$D$2:$D$47,MATCH(E7331,dProdutos!$A$2:$A$47,0))</f>
        <v>Acessórios</v>
      </c>
    </row>
    <row r="7332" customFormat="false" ht="15" hidden="false" customHeight="false" outlineLevel="0" collapsed="false">
      <c r="A7332" s="17" t="s">
        <v>5992</v>
      </c>
      <c r="B7332" s="17" t="n">
        <v>3</v>
      </c>
      <c r="C7332" s="21" t="n">
        <v>46145</v>
      </c>
      <c r="D7332" s="17" t="s">
        <v>576</v>
      </c>
      <c r="E7332" s="17" t="s">
        <v>88</v>
      </c>
      <c r="F7332" s="17" t="s">
        <v>1503</v>
      </c>
      <c r="G7332" s="17" t="s">
        <v>59</v>
      </c>
      <c r="H7332" s="17" t="s">
        <v>1537</v>
      </c>
      <c r="I7332" s="17" t="s">
        <v>1524</v>
      </c>
      <c r="J7332" s="17" t="n">
        <v>1</v>
      </c>
      <c r="K7332" s="15" t="n">
        <v>170.9</v>
      </c>
      <c r="L7332" s="22" t="n">
        <v>0.05</v>
      </c>
      <c r="M7332" s="15" t="n">
        <v>0</v>
      </c>
      <c r="N7332" s="15" t="n">
        <f aca="false">J7332*K7332</f>
        <v>170.9</v>
      </c>
      <c r="O7332" s="15" t="n">
        <f aca="false">N7332*L7332</f>
        <v>8.545</v>
      </c>
      <c r="P7332" s="15" t="n">
        <f aca="false">N7332-O7332</f>
        <v>162.355</v>
      </c>
      <c r="Q7332" s="15" t="n">
        <f aca="false">J7332*INDEX(dProdutos!$F$2:$F$47,MATCH(E7332,dProdutos!$A$2:$A$47,0))</f>
        <v>98.14</v>
      </c>
      <c r="R7332" s="15" t="n">
        <f aca="false">IF(I7332="Cancelado",0,P7332-Q7332)</f>
        <v>64.215</v>
      </c>
      <c r="S7332" s="17" t="str">
        <f aca="false">INDEX(dProdutos!$D$2:$D$47,MATCH(E7332,dProdutos!$A$2:$A$47,0))</f>
        <v>Moda Feminina</v>
      </c>
    </row>
    <row r="7333" customFormat="false" ht="15" hidden="false" customHeight="false" outlineLevel="0" collapsed="false">
      <c r="A7333" s="17" t="s">
        <v>5993</v>
      </c>
      <c r="B7333" s="17" t="n">
        <v>1</v>
      </c>
      <c r="C7333" s="21" t="n">
        <v>46145</v>
      </c>
      <c r="D7333" s="17" t="s">
        <v>1094</v>
      </c>
      <c r="E7333" s="17" t="s">
        <v>186</v>
      </c>
      <c r="F7333" s="17" t="s">
        <v>1487</v>
      </c>
      <c r="G7333" s="17" t="s">
        <v>60</v>
      </c>
      <c r="H7333" s="17" t="s">
        <v>1523</v>
      </c>
      <c r="I7333" s="17" t="s">
        <v>1524</v>
      </c>
      <c r="J7333" s="17" t="n">
        <v>1</v>
      </c>
      <c r="K7333" s="15" t="n">
        <v>120.9</v>
      </c>
      <c r="L7333" s="22" t="n">
        <v>0</v>
      </c>
      <c r="M7333" s="15" t="n">
        <v>20.86</v>
      </c>
      <c r="N7333" s="15" t="n">
        <f aca="false">J7333*K7333</f>
        <v>120.9</v>
      </c>
      <c r="O7333" s="15" t="n">
        <f aca="false">N7333*L7333</f>
        <v>0</v>
      </c>
      <c r="P7333" s="15" t="n">
        <f aca="false">N7333-O7333</f>
        <v>120.9</v>
      </c>
      <c r="Q7333" s="15" t="n">
        <f aca="false">J7333*INDEX(dProdutos!$F$2:$F$47,MATCH(E7333,dProdutos!$A$2:$A$47,0))</f>
        <v>72.21</v>
      </c>
      <c r="R7333" s="15" t="n">
        <f aca="false">IF(I7333="Cancelado",0,P7333-Q7333)</f>
        <v>48.69</v>
      </c>
      <c r="S7333" s="17" t="str">
        <f aca="false">INDEX(dProdutos!$D$2:$D$47,MATCH(E7333,dProdutos!$A$2:$A$47,0))</f>
        <v>Eletrônicos</v>
      </c>
    </row>
    <row r="7334" customFormat="false" ht="15" hidden="false" customHeight="false" outlineLevel="0" collapsed="false">
      <c r="A7334" s="17" t="s">
        <v>5994</v>
      </c>
      <c r="B7334" s="17" t="n">
        <v>1</v>
      </c>
      <c r="C7334" s="21" t="n">
        <v>46145</v>
      </c>
      <c r="D7334" s="17" t="s">
        <v>662</v>
      </c>
      <c r="E7334" s="17" t="s">
        <v>95</v>
      </c>
      <c r="F7334" s="17" t="s">
        <v>1487</v>
      </c>
      <c r="G7334" s="17" t="s">
        <v>61</v>
      </c>
      <c r="H7334" s="17" t="s">
        <v>1540</v>
      </c>
      <c r="I7334" s="17" t="s">
        <v>1524</v>
      </c>
      <c r="J7334" s="17" t="n">
        <v>1</v>
      </c>
      <c r="K7334" s="15" t="n">
        <v>77.9</v>
      </c>
      <c r="L7334" s="22" t="n">
        <v>0.05</v>
      </c>
      <c r="M7334" s="15" t="n">
        <v>33.92</v>
      </c>
      <c r="N7334" s="15" t="n">
        <f aca="false">J7334*K7334</f>
        <v>77.9</v>
      </c>
      <c r="O7334" s="15" t="n">
        <f aca="false">N7334*L7334</f>
        <v>3.895</v>
      </c>
      <c r="P7334" s="15" t="n">
        <f aca="false">N7334-O7334</f>
        <v>74.005</v>
      </c>
      <c r="Q7334" s="15" t="n">
        <f aca="false">J7334*INDEX(dProdutos!$F$2:$F$47,MATCH(E7334,dProdutos!$A$2:$A$47,0))</f>
        <v>36.71</v>
      </c>
      <c r="R7334" s="15" t="n">
        <f aca="false">IF(I7334="Cancelado",0,P7334-Q7334)</f>
        <v>37.295</v>
      </c>
      <c r="S7334" s="17" t="str">
        <f aca="false">INDEX(dProdutos!$D$2:$D$47,MATCH(E7334,dProdutos!$A$2:$A$47,0))</f>
        <v>Moda Feminina</v>
      </c>
    </row>
    <row r="7335" customFormat="false" ht="15" hidden="false" customHeight="false" outlineLevel="0" collapsed="false">
      <c r="A7335" s="17" t="s">
        <v>5995</v>
      </c>
      <c r="B7335" s="17" t="n">
        <v>1</v>
      </c>
      <c r="C7335" s="21" t="n">
        <v>46146</v>
      </c>
      <c r="D7335" s="17" t="s">
        <v>1122</v>
      </c>
      <c r="E7335" s="17" t="s">
        <v>108</v>
      </c>
      <c r="F7335" s="17" t="s">
        <v>1497</v>
      </c>
      <c r="G7335" s="17" t="s">
        <v>59</v>
      </c>
      <c r="H7335" s="17" t="s">
        <v>1537</v>
      </c>
      <c r="I7335" s="17" t="s">
        <v>1524</v>
      </c>
      <c r="J7335" s="17" t="n">
        <v>1</v>
      </c>
      <c r="K7335" s="15" t="n">
        <v>265.9</v>
      </c>
      <c r="L7335" s="22" t="n">
        <v>0.15</v>
      </c>
      <c r="M7335" s="15" t="n">
        <v>16.68</v>
      </c>
      <c r="N7335" s="15" t="n">
        <f aca="false">J7335*K7335</f>
        <v>265.9</v>
      </c>
      <c r="O7335" s="15" t="n">
        <f aca="false">N7335*L7335</f>
        <v>39.885</v>
      </c>
      <c r="P7335" s="15" t="n">
        <f aca="false">N7335-O7335</f>
        <v>226.015</v>
      </c>
      <c r="Q7335" s="15" t="n">
        <f aca="false">J7335*INDEX(dProdutos!$F$2:$F$47,MATCH(E7335,dProdutos!$A$2:$A$47,0))</f>
        <v>155.62</v>
      </c>
      <c r="R7335" s="15" t="n">
        <f aca="false">IF(I7335="Cancelado",0,P7335-Q7335)</f>
        <v>70.395</v>
      </c>
      <c r="S7335" s="17" t="str">
        <f aca="false">INDEX(dProdutos!$D$2:$D$47,MATCH(E7335,dProdutos!$A$2:$A$47,0))</f>
        <v>Moda Masculina</v>
      </c>
    </row>
    <row r="7336" customFormat="false" ht="15" hidden="false" customHeight="false" outlineLevel="0" collapsed="false">
      <c r="A7336" s="17" t="s">
        <v>5995</v>
      </c>
      <c r="B7336" s="17" t="n">
        <v>2</v>
      </c>
      <c r="C7336" s="21" t="n">
        <v>46146</v>
      </c>
      <c r="D7336" s="17" t="s">
        <v>1122</v>
      </c>
      <c r="E7336" s="17" t="s">
        <v>171</v>
      </c>
      <c r="F7336" s="17" t="s">
        <v>1497</v>
      </c>
      <c r="G7336" s="17" t="s">
        <v>59</v>
      </c>
      <c r="H7336" s="17" t="s">
        <v>1537</v>
      </c>
      <c r="I7336" s="17" t="s">
        <v>1524</v>
      </c>
      <c r="J7336" s="17" t="n">
        <v>2</v>
      </c>
      <c r="K7336" s="15" t="n">
        <v>246.9</v>
      </c>
      <c r="L7336" s="22" t="n">
        <v>0.15</v>
      </c>
      <c r="M7336" s="15" t="n">
        <v>0</v>
      </c>
      <c r="N7336" s="15" t="n">
        <f aca="false">J7336*K7336</f>
        <v>493.8</v>
      </c>
      <c r="O7336" s="15" t="n">
        <f aca="false">N7336*L7336</f>
        <v>74.07</v>
      </c>
      <c r="P7336" s="15" t="n">
        <f aca="false">N7336-O7336</f>
        <v>419.73</v>
      </c>
      <c r="Q7336" s="15" t="n">
        <f aca="false">J7336*INDEX(dProdutos!$F$2:$F$47,MATCH(E7336,dProdutos!$A$2:$A$47,0))</f>
        <v>207.22</v>
      </c>
      <c r="R7336" s="15" t="n">
        <f aca="false">IF(I7336="Cancelado",0,P7336-Q7336)</f>
        <v>212.51</v>
      </c>
      <c r="S7336" s="17" t="str">
        <f aca="false">INDEX(dProdutos!$D$2:$D$47,MATCH(E7336,dProdutos!$A$2:$A$47,0))</f>
        <v>Casa</v>
      </c>
    </row>
    <row r="7337" customFormat="false" ht="15" hidden="false" customHeight="false" outlineLevel="0" collapsed="false">
      <c r="A7337" s="17" t="s">
        <v>5996</v>
      </c>
      <c r="B7337" s="17" t="n">
        <v>1</v>
      </c>
      <c r="C7337" s="21" t="n">
        <v>46146</v>
      </c>
      <c r="D7337" s="17" t="s">
        <v>1076</v>
      </c>
      <c r="E7337" s="17" t="s">
        <v>177</v>
      </c>
      <c r="F7337" s="17" t="s">
        <v>1497</v>
      </c>
      <c r="G7337" s="17" t="s">
        <v>62</v>
      </c>
      <c r="H7337" s="17" t="s">
        <v>1537</v>
      </c>
      <c r="I7337" s="17" t="s">
        <v>1524</v>
      </c>
      <c r="J7337" s="17" t="n">
        <v>1</v>
      </c>
      <c r="K7337" s="15" t="n">
        <v>257.9</v>
      </c>
      <c r="L7337" s="22" t="n">
        <v>0.1</v>
      </c>
      <c r="M7337" s="15" t="n">
        <v>19.52</v>
      </c>
      <c r="N7337" s="15" t="n">
        <f aca="false">J7337*K7337</f>
        <v>257.9</v>
      </c>
      <c r="O7337" s="15" t="n">
        <f aca="false">N7337*L7337</f>
        <v>25.79</v>
      </c>
      <c r="P7337" s="15" t="n">
        <f aca="false">N7337-O7337</f>
        <v>232.11</v>
      </c>
      <c r="Q7337" s="15" t="n">
        <f aca="false">J7337*INDEX(dProdutos!$F$2:$F$47,MATCH(E7337,dProdutos!$A$2:$A$47,0))</f>
        <v>138.23</v>
      </c>
      <c r="R7337" s="15" t="n">
        <f aca="false">IF(I7337="Cancelado",0,P7337-Q7337)</f>
        <v>93.88</v>
      </c>
      <c r="S7337" s="17" t="str">
        <f aca="false">INDEX(dProdutos!$D$2:$D$47,MATCH(E7337,dProdutos!$A$2:$A$47,0))</f>
        <v>Casa</v>
      </c>
    </row>
    <row r="7338" customFormat="false" ht="15" hidden="false" customHeight="false" outlineLevel="0" collapsed="false">
      <c r="A7338" s="17" t="s">
        <v>5996</v>
      </c>
      <c r="B7338" s="17" t="n">
        <v>2</v>
      </c>
      <c r="C7338" s="21" t="n">
        <v>46146</v>
      </c>
      <c r="D7338" s="17" t="s">
        <v>1076</v>
      </c>
      <c r="E7338" s="17" t="s">
        <v>129</v>
      </c>
      <c r="F7338" s="17" t="s">
        <v>1497</v>
      </c>
      <c r="G7338" s="17" t="s">
        <v>62</v>
      </c>
      <c r="H7338" s="17" t="s">
        <v>1537</v>
      </c>
      <c r="I7338" s="17" t="s">
        <v>1524</v>
      </c>
      <c r="J7338" s="17" t="n">
        <v>1</v>
      </c>
      <c r="K7338" s="15" t="n">
        <v>105.9</v>
      </c>
      <c r="L7338" s="22" t="n">
        <v>0</v>
      </c>
      <c r="M7338" s="15" t="n">
        <v>0</v>
      </c>
      <c r="N7338" s="15" t="n">
        <f aca="false">J7338*K7338</f>
        <v>105.9</v>
      </c>
      <c r="O7338" s="15" t="n">
        <f aca="false">N7338*L7338</f>
        <v>0</v>
      </c>
      <c r="P7338" s="15" t="n">
        <f aca="false">N7338-O7338</f>
        <v>105.9</v>
      </c>
      <c r="Q7338" s="15" t="n">
        <f aca="false">J7338*INDEX(dProdutos!$F$2:$F$47,MATCH(E7338,dProdutos!$A$2:$A$47,0))</f>
        <v>43.79</v>
      </c>
      <c r="R7338" s="15" t="n">
        <f aca="false">IF(I7338="Cancelado",0,P7338-Q7338)</f>
        <v>62.11</v>
      </c>
      <c r="S7338" s="17" t="str">
        <f aca="false">INDEX(dProdutos!$D$2:$D$47,MATCH(E7338,dProdutos!$A$2:$A$47,0))</f>
        <v>Calçados</v>
      </c>
    </row>
    <row r="7339" customFormat="false" ht="15" hidden="false" customHeight="false" outlineLevel="0" collapsed="false">
      <c r="A7339" s="17" t="s">
        <v>5997</v>
      </c>
      <c r="B7339" s="17" t="n">
        <v>1</v>
      </c>
      <c r="C7339" s="21" t="n">
        <v>46146</v>
      </c>
      <c r="D7339" s="17" t="s">
        <v>751</v>
      </c>
      <c r="E7339" s="17" t="s">
        <v>123</v>
      </c>
      <c r="F7339" s="17" t="s">
        <v>1499</v>
      </c>
      <c r="G7339" s="17" t="s">
        <v>59</v>
      </c>
      <c r="H7339" s="17" t="s">
        <v>1537</v>
      </c>
      <c r="I7339" s="17" t="s">
        <v>1524</v>
      </c>
      <c r="J7339" s="17" t="n">
        <v>1</v>
      </c>
      <c r="K7339" s="15" t="n">
        <v>277.9</v>
      </c>
      <c r="L7339" s="22" t="n">
        <v>0.1</v>
      </c>
      <c r="M7339" s="15" t="n">
        <v>27.61</v>
      </c>
      <c r="N7339" s="15" t="n">
        <f aca="false">J7339*K7339</f>
        <v>277.9</v>
      </c>
      <c r="O7339" s="15" t="n">
        <f aca="false">N7339*L7339</f>
        <v>27.79</v>
      </c>
      <c r="P7339" s="15" t="n">
        <f aca="false">N7339-O7339</f>
        <v>250.11</v>
      </c>
      <c r="Q7339" s="15" t="n">
        <f aca="false">J7339*INDEX(dProdutos!$F$2:$F$47,MATCH(E7339,dProdutos!$A$2:$A$47,0))</f>
        <v>132.36</v>
      </c>
      <c r="R7339" s="15" t="n">
        <f aca="false">IF(I7339="Cancelado",0,P7339-Q7339)</f>
        <v>117.75</v>
      </c>
      <c r="S7339" s="17" t="str">
        <f aca="false">INDEX(dProdutos!$D$2:$D$47,MATCH(E7339,dProdutos!$A$2:$A$47,0))</f>
        <v>Calçados</v>
      </c>
    </row>
    <row r="7340" customFormat="false" ht="15" hidden="false" customHeight="false" outlineLevel="0" collapsed="false">
      <c r="A7340" s="17" t="s">
        <v>5998</v>
      </c>
      <c r="B7340" s="17" t="n">
        <v>1</v>
      </c>
      <c r="C7340" s="21" t="n">
        <v>46146</v>
      </c>
      <c r="D7340" s="17" t="s">
        <v>373</v>
      </c>
      <c r="E7340" s="17" t="s">
        <v>198</v>
      </c>
      <c r="F7340" s="17" t="s">
        <v>1495</v>
      </c>
      <c r="G7340" s="17" t="s">
        <v>59</v>
      </c>
      <c r="H7340" s="17" t="s">
        <v>1523</v>
      </c>
      <c r="I7340" s="17" t="s">
        <v>1524</v>
      </c>
      <c r="J7340" s="17" t="n">
        <v>1</v>
      </c>
      <c r="K7340" s="15" t="n">
        <v>253.9</v>
      </c>
      <c r="L7340" s="22" t="n">
        <v>0.2</v>
      </c>
      <c r="M7340" s="15" t="n">
        <v>0</v>
      </c>
      <c r="N7340" s="15" t="n">
        <f aca="false">J7340*K7340</f>
        <v>253.9</v>
      </c>
      <c r="O7340" s="15" t="n">
        <f aca="false">N7340*L7340</f>
        <v>50.78</v>
      </c>
      <c r="P7340" s="15" t="n">
        <f aca="false">N7340-O7340</f>
        <v>203.12</v>
      </c>
      <c r="Q7340" s="15" t="n">
        <f aca="false">J7340*INDEX(dProdutos!$F$2:$F$47,MATCH(E7340,dProdutos!$A$2:$A$47,0))</f>
        <v>99.78</v>
      </c>
      <c r="R7340" s="15" t="n">
        <f aca="false">IF(I7340="Cancelado",0,P7340-Q7340)</f>
        <v>103.34</v>
      </c>
      <c r="S7340" s="17" t="str">
        <f aca="false">INDEX(dProdutos!$D$2:$D$47,MATCH(E7340,dProdutos!$A$2:$A$47,0))</f>
        <v>Beleza</v>
      </c>
    </row>
    <row r="7341" customFormat="false" ht="15" hidden="false" customHeight="false" outlineLevel="0" collapsed="false">
      <c r="A7341" s="17" t="s">
        <v>5998</v>
      </c>
      <c r="B7341" s="17" t="n">
        <v>2</v>
      </c>
      <c r="C7341" s="21" t="n">
        <v>46146</v>
      </c>
      <c r="D7341" s="17" t="s">
        <v>373</v>
      </c>
      <c r="E7341" s="17" t="s">
        <v>73</v>
      </c>
      <c r="F7341" s="17" t="s">
        <v>1495</v>
      </c>
      <c r="G7341" s="17" t="s">
        <v>59</v>
      </c>
      <c r="H7341" s="17" t="s">
        <v>1523</v>
      </c>
      <c r="I7341" s="17" t="s">
        <v>1524</v>
      </c>
      <c r="J7341" s="17" t="n">
        <v>1</v>
      </c>
      <c r="K7341" s="15" t="n">
        <v>179.9</v>
      </c>
      <c r="L7341" s="22" t="n">
        <v>0</v>
      </c>
      <c r="M7341" s="15" t="n">
        <v>0</v>
      </c>
      <c r="N7341" s="15" t="n">
        <f aca="false">J7341*K7341</f>
        <v>179.9</v>
      </c>
      <c r="O7341" s="15" t="n">
        <f aca="false">N7341*L7341</f>
        <v>0</v>
      </c>
      <c r="P7341" s="15" t="n">
        <f aca="false">N7341-O7341</f>
        <v>179.9</v>
      </c>
      <c r="Q7341" s="15" t="n">
        <f aca="false">J7341*INDEX(dProdutos!$F$2:$F$47,MATCH(E7341,dProdutos!$A$2:$A$47,0))</f>
        <v>69.44</v>
      </c>
      <c r="R7341" s="15" t="n">
        <f aca="false">IF(I7341="Cancelado",0,P7341-Q7341)</f>
        <v>110.46</v>
      </c>
      <c r="S7341" s="17" t="str">
        <f aca="false">INDEX(dProdutos!$D$2:$D$47,MATCH(E7341,dProdutos!$A$2:$A$47,0))</f>
        <v>Moda Feminina</v>
      </c>
    </row>
    <row r="7342" customFormat="false" ht="15" hidden="false" customHeight="false" outlineLevel="0" collapsed="false">
      <c r="A7342" s="17" t="s">
        <v>5998</v>
      </c>
      <c r="B7342" s="17" t="n">
        <v>3</v>
      </c>
      <c r="C7342" s="21" t="n">
        <v>46146</v>
      </c>
      <c r="D7342" s="17" t="s">
        <v>373</v>
      </c>
      <c r="E7342" s="17" t="s">
        <v>141</v>
      </c>
      <c r="F7342" s="17" t="s">
        <v>1495</v>
      </c>
      <c r="G7342" s="17" t="s">
        <v>59</v>
      </c>
      <c r="H7342" s="17" t="s">
        <v>1523</v>
      </c>
      <c r="I7342" s="17" t="s">
        <v>1524</v>
      </c>
      <c r="J7342" s="17" t="n">
        <v>1</v>
      </c>
      <c r="K7342" s="15" t="n">
        <v>131.9</v>
      </c>
      <c r="L7342" s="22" t="n">
        <v>0.2</v>
      </c>
      <c r="M7342" s="15" t="n">
        <v>0</v>
      </c>
      <c r="N7342" s="15" t="n">
        <f aca="false">J7342*K7342</f>
        <v>131.9</v>
      </c>
      <c r="O7342" s="15" t="n">
        <f aca="false">N7342*L7342</f>
        <v>26.38</v>
      </c>
      <c r="P7342" s="15" t="n">
        <f aca="false">N7342-O7342</f>
        <v>105.52</v>
      </c>
      <c r="Q7342" s="15" t="n">
        <f aca="false">J7342*INDEX(dProdutos!$F$2:$F$47,MATCH(E7342,dProdutos!$A$2:$A$47,0))</f>
        <v>81.66</v>
      </c>
      <c r="R7342" s="15" t="n">
        <f aca="false">IF(I7342="Cancelado",0,P7342-Q7342)</f>
        <v>23.86</v>
      </c>
      <c r="S7342" s="17" t="str">
        <f aca="false">INDEX(dProdutos!$D$2:$D$47,MATCH(E7342,dProdutos!$A$2:$A$47,0))</f>
        <v>Acessórios</v>
      </c>
    </row>
    <row r="7343" customFormat="false" ht="15" hidden="false" customHeight="false" outlineLevel="0" collapsed="false">
      <c r="A7343" s="17" t="s">
        <v>5998</v>
      </c>
      <c r="B7343" s="17" t="n">
        <v>4</v>
      </c>
      <c r="C7343" s="21" t="n">
        <v>46146</v>
      </c>
      <c r="D7343" s="17" t="s">
        <v>373</v>
      </c>
      <c r="E7343" s="17" t="s">
        <v>92</v>
      </c>
      <c r="F7343" s="17" t="s">
        <v>1495</v>
      </c>
      <c r="G7343" s="17" t="s">
        <v>59</v>
      </c>
      <c r="H7343" s="17" t="s">
        <v>1523</v>
      </c>
      <c r="I7343" s="17" t="s">
        <v>1524</v>
      </c>
      <c r="J7343" s="17" t="n">
        <v>1</v>
      </c>
      <c r="K7343" s="15" t="n">
        <v>191.9</v>
      </c>
      <c r="L7343" s="22" t="n">
        <v>0</v>
      </c>
      <c r="M7343" s="15" t="n">
        <v>0</v>
      </c>
      <c r="N7343" s="15" t="n">
        <f aca="false">J7343*K7343</f>
        <v>191.9</v>
      </c>
      <c r="O7343" s="15" t="n">
        <f aca="false">N7343*L7343</f>
        <v>0</v>
      </c>
      <c r="P7343" s="15" t="n">
        <f aca="false">N7343-O7343</f>
        <v>191.9</v>
      </c>
      <c r="Q7343" s="15" t="n">
        <f aca="false">J7343*INDEX(dProdutos!$F$2:$F$47,MATCH(E7343,dProdutos!$A$2:$A$47,0))</f>
        <v>88.59</v>
      </c>
      <c r="R7343" s="15" t="n">
        <f aca="false">IF(I7343="Cancelado",0,P7343-Q7343)</f>
        <v>103.31</v>
      </c>
      <c r="S7343" s="17" t="str">
        <f aca="false">INDEX(dProdutos!$D$2:$D$47,MATCH(E7343,dProdutos!$A$2:$A$47,0))</f>
        <v>Moda Feminina</v>
      </c>
    </row>
    <row r="7344" customFormat="false" ht="15" hidden="false" customHeight="false" outlineLevel="0" collapsed="false">
      <c r="A7344" s="17" t="s">
        <v>5999</v>
      </c>
      <c r="B7344" s="17" t="n">
        <v>1</v>
      </c>
      <c r="C7344" s="21" t="n">
        <v>46146</v>
      </c>
      <c r="D7344" s="17" t="s">
        <v>1238</v>
      </c>
      <c r="E7344" s="17" t="s">
        <v>138</v>
      </c>
      <c r="F7344" s="17" t="s">
        <v>1503</v>
      </c>
      <c r="G7344" s="17" t="s">
        <v>61</v>
      </c>
      <c r="H7344" s="17" t="s">
        <v>1523</v>
      </c>
      <c r="I7344" s="17" t="s">
        <v>1524</v>
      </c>
      <c r="J7344" s="17" t="n">
        <v>1</v>
      </c>
      <c r="K7344" s="15" t="n">
        <v>231.9</v>
      </c>
      <c r="L7344" s="22" t="n">
        <v>0</v>
      </c>
      <c r="M7344" s="15" t="n">
        <v>19.25</v>
      </c>
      <c r="N7344" s="15" t="n">
        <f aca="false">J7344*K7344</f>
        <v>231.9</v>
      </c>
      <c r="O7344" s="15" t="n">
        <f aca="false">N7344*L7344</f>
        <v>0</v>
      </c>
      <c r="P7344" s="15" t="n">
        <f aca="false">N7344-O7344</f>
        <v>231.9</v>
      </c>
      <c r="Q7344" s="15" t="n">
        <f aca="false">J7344*INDEX(dProdutos!$F$2:$F$47,MATCH(E7344,dProdutos!$A$2:$A$47,0))</f>
        <v>132.21</v>
      </c>
      <c r="R7344" s="15" t="n">
        <f aca="false">IF(I7344="Cancelado",0,P7344-Q7344)</f>
        <v>99.69</v>
      </c>
      <c r="S7344" s="17" t="str">
        <f aca="false">INDEX(dProdutos!$D$2:$D$47,MATCH(E7344,dProdutos!$A$2:$A$47,0))</f>
        <v>Calçados</v>
      </c>
    </row>
    <row r="7345" customFormat="false" ht="15" hidden="false" customHeight="false" outlineLevel="0" collapsed="false">
      <c r="A7345" s="17" t="s">
        <v>6000</v>
      </c>
      <c r="B7345" s="17" t="n">
        <v>1</v>
      </c>
      <c r="C7345" s="21" t="n">
        <v>46146</v>
      </c>
      <c r="D7345" s="17" t="s">
        <v>949</v>
      </c>
      <c r="E7345" s="17" t="s">
        <v>150</v>
      </c>
      <c r="F7345" s="17" t="s">
        <v>1501</v>
      </c>
      <c r="G7345" s="17" t="s">
        <v>62</v>
      </c>
      <c r="H7345" s="17" t="s">
        <v>1537</v>
      </c>
      <c r="I7345" s="17" t="s">
        <v>1524</v>
      </c>
      <c r="J7345" s="17" t="n">
        <v>1</v>
      </c>
      <c r="K7345" s="15" t="n">
        <v>71.9</v>
      </c>
      <c r="L7345" s="22" t="n">
        <v>0</v>
      </c>
      <c r="M7345" s="15" t="n">
        <v>0</v>
      </c>
      <c r="N7345" s="15" t="n">
        <f aca="false">J7345*K7345</f>
        <v>71.9</v>
      </c>
      <c r="O7345" s="15" t="n">
        <f aca="false">N7345*L7345</f>
        <v>0</v>
      </c>
      <c r="P7345" s="15" t="n">
        <f aca="false">N7345-O7345</f>
        <v>71.9</v>
      </c>
      <c r="Q7345" s="15" t="n">
        <f aca="false">J7345*INDEX(dProdutos!$F$2:$F$47,MATCH(E7345,dProdutos!$A$2:$A$47,0))</f>
        <v>27.38</v>
      </c>
      <c r="R7345" s="15" t="n">
        <f aca="false">IF(I7345="Cancelado",0,P7345-Q7345)</f>
        <v>44.52</v>
      </c>
      <c r="S7345" s="17" t="str">
        <f aca="false">INDEX(dProdutos!$D$2:$D$47,MATCH(E7345,dProdutos!$A$2:$A$47,0))</f>
        <v>Acessórios</v>
      </c>
    </row>
    <row r="7346" customFormat="false" ht="15" hidden="false" customHeight="false" outlineLevel="0" collapsed="false">
      <c r="A7346" s="17" t="s">
        <v>6001</v>
      </c>
      <c r="B7346" s="17" t="n">
        <v>1</v>
      </c>
      <c r="C7346" s="21" t="n">
        <v>46146</v>
      </c>
      <c r="D7346" s="17" t="s">
        <v>1394</v>
      </c>
      <c r="E7346" s="17" t="s">
        <v>105</v>
      </c>
      <c r="F7346" s="17" t="s">
        <v>1503</v>
      </c>
      <c r="G7346" s="17" t="s">
        <v>63</v>
      </c>
      <c r="H7346" s="17" t="s">
        <v>1540</v>
      </c>
      <c r="I7346" s="17" t="s">
        <v>1524</v>
      </c>
      <c r="J7346" s="17" t="n">
        <v>1</v>
      </c>
      <c r="K7346" s="15" t="n">
        <v>175.9</v>
      </c>
      <c r="L7346" s="22" t="n">
        <v>0.1</v>
      </c>
      <c r="M7346" s="15" t="n">
        <v>32.75</v>
      </c>
      <c r="N7346" s="15" t="n">
        <f aca="false">J7346*K7346</f>
        <v>175.9</v>
      </c>
      <c r="O7346" s="15" t="n">
        <f aca="false">N7346*L7346</f>
        <v>17.59</v>
      </c>
      <c r="P7346" s="15" t="n">
        <f aca="false">N7346-O7346</f>
        <v>158.31</v>
      </c>
      <c r="Q7346" s="15" t="n">
        <f aca="false">J7346*INDEX(dProdutos!$F$2:$F$47,MATCH(E7346,dProdutos!$A$2:$A$47,0))</f>
        <v>96.59</v>
      </c>
      <c r="R7346" s="15" t="n">
        <f aca="false">IF(I7346="Cancelado",0,P7346-Q7346)</f>
        <v>61.72</v>
      </c>
      <c r="S7346" s="17" t="str">
        <f aca="false">INDEX(dProdutos!$D$2:$D$47,MATCH(E7346,dProdutos!$A$2:$A$47,0))</f>
        <v>Moda Masculina</v>
      </c>
    </row>
    <row r="7347" customFormat="false" ht="15" hidden="false" customHeight="false" outlineLevel="0" collapsed="false">
      <c r="A7347" s="17" t="s">
        <v>6001</v>
      </c>
      <c r="B7347" s="17" t="n">
        <v>2</v>
      </c>
      <c r="C7347" s="21" t="n">
        <v>46146</v>
      </c>
      <c r="D7347" s="17" t="s">
        <v>1394</v>
      </c>
      <c r="E7347" s="17" t="s">
        <v>85</v>
      </c>
      <c r="F7347" s="17" t="s">
        <v>1503</v>
      </c>
      <c r="G7347" s="17" t="s">
        <v>63</v>
      </c>
      <c r="H7347" s="17" t="s">
        <v>1540</v>
      </c>
      <c r="I7347" s="17" t="s">
        <v>1524</v>
      </c>
      <c r="J7347" s="17" t="n">
        <v>1</v>
      </c>
      <c r="K7347" s="15" t="n">
        <v>165.9</v>
      </c>
      <c r="L7347" s="22" t="n">
        <v>0</v>
      </c>
      <c r="M7347" s="15" t="n">
        <v>0</v>
      </c>
      <c r="N7347" s="15" t="n">
        <f aca="false">J7347*K7347</f>
        <v>165.9</v>
      </c>
      <c r="O7347" s="15" t="n">
        <f aca="false">N7347*L7347</f>
        <v>0</v>
      </c>
      <c r="P7347" s="15" t="n">
        <f aca="false">N7347-O7347</f>
        <v>165.9</v>
      </c>
      <c r="Q7347" s="15" t="n">
        <f aca="false">J7347*INDEX(dProdutos!$F$2:$F$47,MATCH(E7347,dProdutos!$A$2:$A$47,0))</f>
        <v>91.55</v>
      </c>
      <c r="R7347" s="15" t="n">
        <f aca="false">IF(I7347="Cancelado",0,P7347-Q7347)</f>
        <v>74.35</v>
      </c>
      <c r="S7347" s="17" t="str">
        <f aca="false">INDEX(dProdutos!$D$2:$D$47,MATCH(E7347,dProdutos!$A$2:$A$47,0))</f>
        <v>Moda Feminina</v>
      </c>
    </row>
    <row r="7348" customFormat="false" ht="15" hidden="false" customHeight="false" outlineLevel="0" collapsed="false">
      <c r="A7348" s="17" t="s">
        <v>6002</v>
      </c>
      <c r="B7348" s="17" t="n">
        <v>1</v>
      </c>
      <c r="C7348" s="21" t="n">
        <v>46146</v>
      </c>
      <c r="D7348" s="17" t="s">
        <v>1238</v>
      </c>
      <c r="E7348" s="17" t="s">
        <v>98</v>
      </c>
      <c r="F7348" s="17" t="s">
        <v>1495</v>
      </c>
      <c r="G7348" s="17" t="s">
        <v>62</v>
      </c>
      <c r="H7348" s="17" t="s">
        <v>1537</v>
      </c>
      <c r="I7348" s="17" t="s">
        <v>1524</v>
      </c>
      <c r="J7348" s="17" t="n">
        <v>1</v>
      </c>
      <c r="K7348" s="15" t="n">
        <v>108.9</v>
      </c>
      <c r="L7348" s="22" t="n">
        <v>0</v>
      </c>
      <c r="M7348" s="15" t="n">
        <v>0</v>
      </c>
      <c r="N7348" s="15" t="n">
        <f aca="false">J7348*K7348</f>
        <v>108.9</v>
      </c>
      <c r="O7348" s="15" t="n">
        <f aca="false">N7348*L7348</f>
        <v>0</v>
      </c>
      <c r="P7348" s="15" t="n">
        <f aca="false">N7348-O7348</f>
        <v>108.9</v>
      </c>
      <c r="Q7348" s="15" t="n">
        <f aca="false">J7348*INDEX(dProdutos!$F$2:$F$47,MATCH(E7348,dProdutos!$A$2:$A$47,0))</f>
        <v>42.52</v>
      </c>
      <c r="R7348" s="15" t="n">
        <f aca="false">IF(I7348="Cancelado",0,P7348-Q7348)</f>
        <v>66.38</v>
      </c>
      <c r="S7348" s="17" t="str">
        <f aca="false">INDEX(dProdutos!$D$2:$D$47,MATCH(E7348,dProdutos!$A$2:$A$47,0))</f>
        <v>Moda Feminina</v>
      </c>
    </row>
    <row r="7349" customFormat="false" ht="15" hidden="false" customHeight="false" outlineLevel="0" collapsed="false">
      <c r="A7349" s="17" t="s">
        <v>6003</v>
      </c>
      <c r="B7349" s="17" t="n">
        <v>1</v>
      </c>
      <c r="C7349" s="21" t="n">
        <v>46146</v>
      </c>
      <c r="D7349" s="17" t="s">
        <v>565</v>
      </c>
      <c r="E7349" s="17" t="s">
        <v>105</v>
      </c>
      <c r="F7349" s="17" t="s">
        <v>1487</v>
      </c>
      <c r="G7349" s="17" t="s">
        <v>59</v>
      </c>
      <c r="H7349" s="17" t="s">
        <v>1537</v>
      </c>
      <c r="I7349" s="17" t="s">
        <v>1524</v>
      </c>
      <c r="J7349" s="17" t="n">
        <v>1</v>
      </c>
      <c r="K7349" s="15" t="n">
        <v>175.9</v>
      </c>
      <c r="L7349" s="22" t="n">
        <v>0.05</v>
      </c>
      <c r="M7349" s="15" t="n">
        <v>24.37</v>
      </c>
      <c r="N7349" s="15" t="n">
        <f aca="false">J7349*K7349</f>
        <v>175.9</v>
      </c>
      <c r="O7349" s="15" t="n">
        <f aca="false">N7349*L7349</f>
        <v>8.795</v>
      </c>
      <c r="P7349" s="15" t="n">
        <f aca="false">N7349-O7349</f>
        <v>167.105</v>
      </c>
      <c r="Q7349" s="15" t="n">
        <f aca="false">J7349*INDEX(dProdutos!$F$2:$F$47,MATCH(E7349,dProdutos!$A$2:$A$47,0))</f>
        <v>96.59</v>
      </c>
      <c r="R7349" s="15" t="n">
        <f aca="false">IF(I7349="Cancelado",0,P7349-Q7349)</f>
        <v>70.515</v>
      </c>
      <c r="S7349" s="17" t="str">
        <f aca="false">INDEX(dProdutos!$D$2:$D$47,MATCH(E7349,dProdutos!$A$2:$A$47,0))</f>
        <v>Moda Masculina</v>
      </c>
    </row>
    <row r="7350" customFormat="false" ht="15" hidden="false" customHeight="false" outlineLevel="0" collapsed="false">
      <c r="A7350" s="17" t="s">
        <v>6004</v>
      </c>
      <c r="B7350" s="17" t="n">
        <v>1</v>
      </c>
      <c r="C7350" s="21" t="n">
        <v>46146</v>
      </c>
      <c r="D7350" s="17" t="s">
        <v>1026</v>
      </c>
      <c r="E7350" s="17" t="s">
        <v>88</v>
      </c>
      <c r="F7350" s="17" t="s">
        <v>1499</v>
      </c>
      <c r="G7350" s="17" t="s">
        <v>63</v>
      </c>
      <c r="H7350" s="17" t="s">
        <v>1523</v>
      </c>
      <c r="I7350" s="17" t="s">
        <v>1524</v>
      </c>
      <c r="J7350" s="17" t="n">
        <v>2</v>
      </c>
      <c r="K7350" s="15" t="n">
        <v>170.9</v>
      </c>
      <c r="L7350" s="22" t="n">
        <v>0.05</v>
      </c>
      <c r="M7350" s="15" t="n">
        <v>16.1</v>
      </c>
      <c r="N7350" s="15" t="n">
        <f aca="false">J7350*K7350</f>
        <v>341.8</v>
      </c>
      <c r="O7350" s="15" t="n">
        <f aca="false">N7350*L7350</f>
        <v>17.09</v>
      </c>
      <c r="P7350" s="15" t="n">
        <f aca="false">N7350-O7350</f>
        <v>324.71</v>
      </c>
      <c r="Q7350" s="15" t="n">
        <f aca="false">J7350*INDEX(dProdutos!$F$2:$F$47,MATCH(E7350,dProdutos!$A$2:$A$47,0))</f>
        <v>196.28</v>
      </c>
      <c r="R7350" s="15" t="n">
        <f aca="false">IF(I7350="Cancelado",0,P7350-Q7350)</f>
        <v>128.43</v>
      </c>
      <c r="S7350" s="17" t="str">
        <f aca="false">INDEX(dProdutos!$D$2:$D$47,MATCH(E7350,dProdutos!$A$2:$A$47,0))</f>
        <v>Moda Feminina</v>
      </c>
    </row>
    <row r="7351" customFormat="false" ht="15" hidden="false" customHeight="false" outlineLevel="0" collapsed="false">
      <c r="A7351" s="17" t="s">
        <v>6005</v>
      </c>
      <c r="B7351" s="17" t="n">
        <v>1</v>
      </c>
      <c r="C7351" s="21" t="n">
        <v>46147</v>
      </c>
      <c r="D7351" s="17" t="s">
        <v>599</v>
      </c>
      <c r="E7351" s="17" t="s">
        <v>138</v>
      </c>
      <c r="F7351" s="17" t="s">
        <v>1487</v>
      </c>
      <c r="G7351" s="17" t="s">
        <v>62</v>
      </c>
      <c r="H7351" s="17" t="s">
        <v>1537</v>
      </c>
      <c r="I7351" s="17" t="s">
        <v>1524</v>
      </c>
      <c r="J7351" s="17" t="n">
        <v>1</v>
      </c>
      <c r="K7351" s="15" t="n">
        <v>231.9</v>
      </c>
      <c r="L7351" s="22" t="n">
        <v>0</v>
      </c>
      <c r="M7351" s="15" t="n">
        <v>0</v>
      </c>
      <c r="N7351" s="15" t="n">
        <f aca="false">J7351*K7351</f>
        <v>231.9</v>
      </c>
      <c r="O7351" s="15" t="n">
        <f aca="false">N7351*L7351</f>
        <v>0</v>
      </c>
      <c r="P7351" s="15" t="n">
        <f aca="false">N7351-O7351</f>
        <v>231.9</v>
      </c>
      <c r="Q7351" s="15" t="n">
        <f aca="false">J7351*INDEX(dProdutos!$F$2:$F$47,MATCH(E7351,dProdutos!$A$2:$A$47,0))</f>
        <v>132.21</v>
      </c>
      <c r="R7351" s="15" t="n">
        <f aca="false">IF(I7351="Cancelado",0,P7351-Q7351)</f>
        <v>99.69</v>
      </c>
      <c r="S7351" s="17" t="str">
        <f aca="false">INDEX(dProdutos!$D$2:$D$47,MATCH(E7351,dProdutos!$A$2:$A$47,0))</f>
        <v>Calçados</v>
      </c>
    </row>
    <row r="7352" customFormat="false" ht="15" hidden="false" customHeight="false" outlineLevel="0" collapsed="false">
      <c r="A7352" s="17" t="s">
        <v>6006</v>
      </c>
      <c r="B7352" s="17" t="n">
        <v>1</v>
      </c>
      <c r="C7352" s="21" t="n">
        <v>46147</v>
      </c>
      <c r="D7352" s="17" t="s">
        <v>926</v>
      </c>
      <c r="E7352" s="17" t="s">
        <v>138</v>
      </c>
      <c r="F7352" s="17" t="s">
        <v>1487</v>
      </c>
      <c r="G7352" s="17" t="s">
        <v>63</v>
      </c>
      <c r="H7352" s="17" t="s">
        <v>1527</v>
      </c>
      <c r="I7352" s="17" t="s">
        <v>1524</v>
      </c>
      <c r="J7352" s="17" t="n">
        <v>1</v>
      </c>
      <c r="K7352" s="15" t="n">
        <v>231.9</v>
      </c>
      <c r="L7352" s="22" t="n">
        <v>0.15</v>
      </c>
      <c r="M7352" s="15" t="n">
        <v>0</v>
      </c>
      <c r="N7352" s="15" t="n">
        <f aca="false">J7352*K7352</f>
        <v>231.9</v>
      </c>
      <c r="O7352" s="15" t="n">
        <f aca="false">N7352*L7352</f>
        <v>34.785</v>
      </c>
      <c r="P7352" s="15" t="n">
        <f aca="false">N7352-O7352</f>
        <v>197.115</v>
      </c>
      <c r="Q7352" s="15" t="n">
        <f aca="false">J7352*INDEX(dProdutos!$F$2:$F$47,MATCH(E7352,dProdutos!$A$2:$A$47,0))</f>
        <v>132.21</v>
      </c>
      <c r="R7352" s="15" t="n">
        <f aca="false">IF(I7352="Cancelado",0,P7352-Q7352)</f>
        <v>64.905</v>
      </c>
      <c r="S7352" s="17" t="str">
        <f aca="false">INDEX(dProdutos!$D$2:$D$47,MATCH(E7352,dProdutos!$A$2:$A$47,0))</f>
        <v>Calçados</v>
      </c>
    </row>
    <row r="7353" customFormat="false" ht="15" hidden="false" customHeight="false" outlineLevel="0" collapsed="false">
      <c r="A7353" s="17" t="s">
        <v>6007</v>
      </c>
      <c r="B7353" s="17" t="n">
        <v>1</v>
      </c>
      <c r="C7353" s="21" t="n">
        <v>46147</v>
      </c>
      <c r="D7353" s="17" t="s">
        <v>1304</v>
      </c>
      <c r="E7353" s="17" t="s">
        <v>171</v>
      </c>
      <c r="F7353" s="17" t="s">
        <v>1497</v>
      </c>
      <c r="G7353" s="17" t="s">
        <v>59</v>
      </c>
      <c r="H7353" s="17" t="s">
        <v>1527</v>
      </c>
      <c r="I7353" s="17" t="s">
        <v>1524</v>
      </c>
      <c r="J7353" s="17" t="n">
        <v>2</v>
      </c>
      <c r="K7353" s="15" t="n">
        <v>246.9</v>
      </c>
      <c r="L7353" s="22" t="n">
        <v>0.1</v>
      </c>
      <c r="M7353" s="15" t="n">
        <v>25.32</v>
      </c>
      <c r="N7353" s="15" t="n">
        <f aca="false">J7353*K7353</f>
        <v>493.8</v>
      </c>
      <c r="O7353" s="15" t="n">
        <f aca="false">N7353*L7353</f>
        <v>49.38</v>
      </c>
      <c r="P7353" s="15" t="n">
        <f aca="false">N7353-O7353</f>
        <v>444.42</v>
      </c>
      <c r="Q7353" s="15" t="n">
        <f aca="false">J7353*INDEX(dProdutos!$F$2:$F$47,MATCH(E7353,dProdutos!$A$2:$A$47,0))</f>
        <v>207.22</v>
      </c>
      <c r="R7353" s="15" t="n">
        <f aca="false">IF(I7353="Cancelado",0,P7353-Q7353)</f>
        <v>237.2</v>
      </c>
      <c r="S7353" s="17" t="str">
        <f aca="false">INDEX(dProdutos!$D$2:$D$47,MATCH(E7353,dProdutos!$A$2:$A$47,0))</f>
        <v>Casa</v>
      </c>
    </row>
    <row r="7354" customFormat="false" ht="15" hidden="false" customHeight="false" outlineLevel="0" collapsed="false">
      <c r="A7354" s="17" t="s">
        <v>6008</v>
      </c>
      <c r="B7354" s="17" t="n">
        <v>1</v>
      </c>
      <c r="C7354" s="21" t="n">
        <v>46147</v>
      </c>
      <c r="D7354" s="17" t="s">
        <v>1125</v>
      </c>
      <c r="E7354" s="17" t="s">
        <v>85</v>
      </c>
      <c r="F7354" s="17" t="s">
        <v>1501</v>
      </c>
      <c r="G7354" s="17" t="s">
        <v>61</v>
      </c>
      <c r="H7354" s="17" t="s">
        <v>1537</v>
      </c>
      <c r="I7354" s="17" t="s">
        <v>1524</v>
      </c>
      <c r="J7354" s="17" t="n">
        <v>1</v>
      </c>
      <c r="K7354" s="15" t="n">
        <v>165.9</v>
      </c>
      <c r="L7354" s="22" t="n">
        <v>0</v>
      </c>
      <c r="M7354" s="15" t="n">
        <v>29.11</v>
      </c>
      <c r="N7354" s="15" t="n">
        <f aca="false">J7354*K7354</f>
        <v>165.9</v>
      </c>
      <c r="O7354" s="15" t="n">
        <f aca="false">N7354*L7354</f>
        <v>0</v>
      </c>
      <c r="P7354" s="15" t="n">
        <f aca="false">N7354-O7354</f>
        <v>165.9</v>
      </c>
      <c r="Q7354" s="15" t="n">
        <f aca="false">J7354*INDEX(dProdutos!$F$2:$F$47,MATCH(E7354,dProdutos!$A$2:$A$47,0))</f>
        <v>91.55</v>
      </c>
      <c r="R7354" s="15" t="n">
        <f aca="false">IF(I7354="Cancelado",0,P7354-Q7354)</f>
        <v>74.35</v>
      </c>
      <c r="S7354" s="17" t="str">
        <f aca="false">INDEX(dProdutos!$D$2:$D$47,MATCH(E7354,dProdutos!$A$2:$A$47,0))</f>
        <v>Moda Feminina</v>
      </c>
    </row>
    <row r="7355" customFormat="false" ht="15" hidden="false" customHeight="false" outlineLevel="0" collapsed="false">
      <c r="A7355" s="17" t="s">
        <v>6008</v>
      </c>
      <c r="B7355" s="17" t="n">
        <v>2</v>
      </c>
      <c r="C7355" s="21" t="n">
        <v>46147</v>
      </c>
      <c r="D7355" s="17" t="s">
        <v>1125</v>
      </c>
      <c r="E7355" s="17" t="s">
        <v>195</v>
      </c>
      <c r="F7355" s="17" t="s">
        <v>1501</v>
      </c>
      <c r="G7355" s="17" t="s">
        <v>61</v>
      </c>
      <c r="H7355" s="17" t="s">
        <v>1537</v>
      </c>
      <c r="I7355" s="17" t="s">
        <v>1524</v>
      </c>
      <c r="J7355" s="17" t="n">
        <v>1</v>
      </c>
      <c r="K7355" s="15" t="n">
        <v>72.9</v>
      </c>
      <c r="L7355" s="22" t="n">
        <v>0</v>
      </c>
      <c r="M7355" s="15" t="n">
        <v>0</v>
      </c>
      <c r="N7355" s="15" t="n">
        <f aca="false">J7355*K7355</f>
        <v>72.9</v>
      </c>
      <c r="O7355" s="15" t="n">
        <f aca="false">N7355*L7355</f>
        <v>0</v>
      </c>
      <c r="P7355" s="15" t="n">
        <f aca="false">N7355-O7355</f>
        <v>72.9</v>
      </c>
      <c r="Q7355" s="15" t="n">
        <f aca="false">J7355*INDEX(dProdutos!$F$2:$F$47,MATCH(E7355,dProdutos!$A$2:$A$47,0))</f>
        <v>39.23</v>
      </c>
      <c r="R7355" s="15" t="n">
        <f aca="false">IF(I7355="Cancelado",0,P7355-Q7355)</f>
        <v>33.67</v>
      </c>
      <c r="S7355" s="17" t="str">
        <f aca="false">INDEX(dProdutos!$D$2:$D$47,MATCH(E7355,dProdutos!$A$2:$A$47,0))</f>
        <v>Eletrônicos</v>
      </c>
    </row>
    <row r="7356" customFormat="false" ht="15" hidden="false" customHeight="false" outlineLevel="0" collapsed="false">
      <c r="A7356" s="17" t="s">
        <v>6009</v>
      </c>
      <c r="B7356" s="17" t="n">
        <v>1</v>
      </c>
      <c r="C7356" s="21" t="n">
        <v>46147</v>
      </c>
      <c r="D7356" s="17" t="s">
        <v>1270</v>
      </c>
      <c r="E7356" s="17" t="s">
        <v>177</v>
      </c>
      <c r="F7356" s="17" t="s">
        <v>1493</v>
      </c>
      <c r="G7356" s="17" t="s">
        <v>61</v>
      </c>
      <c r="H7356" s="17" t="s">
        <v>1537</v>
      </c>
      <c r="I7356" s="17" t="s">
        <v>1524</v>
      </c>
      <c r="J7356" s="17" t="n">
        <v>1</v>
      </c>
      <c r="K7356" s="15" t="n">
        <v>257.9</v>
      </c>
      <c r="L7356" s="22" t="n">
        <v>0</v>
      </c>
      <c r="M7356" s="15" t="n">
        <v>0</v>
      </c>
      <c r="N7356" s="15" t="n">
        <f aca="false">J7356*K7356</f>
        <v>257.9</v>
      </c>
      <c r="O7356" s="15" t="n">
        <f aca="false">N7356*L7356</f>
        <v>0</v>
      </c>
      <c r="P7356" s="15" t="n">
        <f aca="false">N7356-O7356</f>
        <v>257.9</v>
      </c>
      <c r="Q7356" s="15" t="n">
        <f aca="false">J7356*INDEX(dProdutos!$F$2:$F$47,MATCH(E7356,dProdutos!$A$2:$A$47,0))</f>
        <v>138.23</v>
      </c>
      <c r="R7356" s="15" t="n">
        <f aca="false">IF(I7356="Cancelado",0,P7356-Q7356)</f>
        <v>119.67</v>
      </c>
      <c r="S7356" s="17" t="str">
        <f aca="false">INDEX(dProdutos!$D$2:$D$47,MATCH(E7356,dProdutos!$A$2:$A$47,0))</f>
        <v>Casa</v>
      </c>
    </row>
    <row r="7357" customFormat="false" ht="15" hidden="false" customHeight="false" outlineLevel="0" collapsed="false">
      <c r="A7357" s="17" t="s">
        <v>6009</v>
      </c>
      <c r="B7357" s="17" t="n">
        <v>2</v>
      </c>
      <c r="C7357" s="21" t="n">
        <v>46147</v>
      </c>
      <c r="D7357" s="17" t="s">
        <v>1270</v>
      </c>
      <c r="E7357" s="17" t="s">
        <v>123</v>
      </c>
      <c r="F7357" s="17" t="s">
        <v>1493</v>
      </c>
      <c r="G7357" s="17" t="s">
        <v>61</v>
      </c>
      <c r="H7357" s="17" t="s">
        <v>1537</v>
      </c>
      <c r="I7357" s="17" t="s">
        <v>1524</v>
      </c>
      <c r="J7357" s="17" t="n">
        <v>1</v>
      </c>
      <c r="K7357" s="15" t="n">
        <v>277.9</v>
      </c>
      <c r="L7357" s="22" t="n">
        <v>0</v>
      </c>
      <c r="M7357" s="15" t="n">
        <v>0</v>
      </c>
      <c r="N7357" s="15" t="n">
        <f aca="false">J7357*K7357</f>
        <v>277.9</v>
      </c>
      <c r="O7357" s="15" t="n">
        <f aca="false">N7357*L7357</f>
        <v>0</v>
      </c>
      <c r="P7357" s="15" t="n">
        <f aca="false">N7357-O7357</f>
        <v>277.9</v>
      </c>
      <c r="Q7357" s="15" t="n">
        <f aca="false">J7357*INDEX(dProdutos!$F$2:$F$47,MATCH(E7357,dProdutos!$A$2:$A$47,0))</f>
        <v>132.36</v>
      </c>
      <c r="R7357" s="15" t="n">
        <f aca="false">IF(I7357="Cancelado",0,P7357-Q7357)</f>
        <v>145.54</v>
      </c>
      <c r="S7357" s="17" t="str">
        <f aca="false">INDEX(dProdutos!$D$2:$D$47,MATCH(E7357,dProdutos!$A$2:$A$47,0))</f>
        <v>Calçados</v>
      </c>
    </row>
    <row r="7358" customFormat="false" ht="15" hidden="false" customHeight="false" outlineLevel="0" collapsed="false">
      <c r="A7358" s="17" t="s">
        <v>6010</v>
      </c>
      <c r="B7358" s="17" t="n">
        <v>1</v>
      </c>
      <c r="C7358" s="21" t="n">
        <v>46147</v>
      </c>
      <c r="D7358" s="17" t="s">
        <v>312</v>
      </c>
      <c r="E7358" s="17" t="s">
        <v>144</v>
      </c>
      <c r="F7358" s="17" t="s">
        <v>1490</v>
      </c>
      <c r="G7358" s="17" t="s">
        <v>62</v>
      </c>
      <c r="H7358" s="17" t="s">
        <v>1523</v>
      </c>
      <c r="I7358" s="17" t="s">
        <v>1531</v>
      </c>
      <c r="J7358" s="17" t="n">
        <v>1</v>
      </c>
      <c r="K7358" s="15" t="n">
        <v>260.9</v>
      </c>
      <c r="L7358" s="22" t="n">
        <v>0.1</v>
      </c>
      <c r="M7358" s="15" t="n">
        <v>32.76</v>
      </c>
      <c r="N7358" s="15" t="n">
        <f aca="false">J7358*K7358</f>
        <v>260.9</v>
      </c>
      <c r="O7358" s="15" t="n">
        <f aca="false">N7358*L7358</f>
        <v>26.09</v>
      </c>
      <c r="P7358" s="15" t="n">
        <f aca="false">N7358-O7358</f>
        <v>234.81</v>
      </c>
      <c r="Q7358" s="15" t="n">
        <f aca="false">J7358*INDEX(dProdutos!$F$2:$F$47,MATCH(E7358,dProdutos!$A$2:$A$47,0))</f>
        <v>99.86</v>
      </c>
      <c r="R7358" s="15" t="n">
        <f aca="false">IF(I7358="Cancelado",0,P7358-Q7358)</f>
        <v>0</v>
      </c>
      <c r="S7358" s="17" t="str">
        <f aca="false">INDEX(dProdutos!$D$2:$D$47,MATCH(E7358,dProdutos!$A$2:$A$47,0))</f>
        <v>Acessórios</v>
      </c>
    </row>
    <row r="7359" customFormat="false" ht="15" hidden="false" customHeight="false" outlineLevel="0" collapsed="false">
      <c r="A7359" s="17" t="s">
        <v>6011</v>
      </c>
      <c r="B7359" s="17" t="n">
        <v>1</v>
      </c>
      <c r="C7359" s="21" t="n">
        <v>46147</v>
      </c>
      <c r="D7359" s="17" t="s">
        <v>902</v>
      </c>
      <c r="E7359" s="17" t="s">
        <v>183</v>
      </c>
      <c r="F7359" s="17" t="s">
        <v>1487</v>
      </c>
      <c r="G7359" s="17" t="s">
        <v>59</v>
      </c>
      <c r="H7359" s="17" t="s">
        <v>1523</v>
      </c>
      <c r="I7359" s="17" t="s">
        <v>1524</v>
      </c>
      <c r="J7359" s="17" t="n">
        <v>2</v>
      </c>
      <c r="K7359" s="15" t="n">
        <v>121.9</v>
      </c>
      <c r="L7359" s="22" t="n">
        <v>0.15</v>
      </c>
      <c r="M7359" s="15" t="n">
        <v>15.98</v>
      </c>
      <c r="N7359" s="15" t="n">
        <f aca="false">J7359*K7359</f>
        <v>243.8</v>
      </c>
      <c r="O7359" s="15" t="n">
        <f aca="false">N7359*L7359</f>
        <v>36.57</v>
      </c>
      <c r="P7359" s="15" t="n">
        <f aca="false">N7359-O7359</f>
        <v>207.23</v>
      </c>
      <c r="Q7359" s="15" t="n">
        <f aca="false">J7359*INDEX(dProdutos!$F$2:$F$47,MATCH(E7359,dProdutos!$A$2:$A$47,0))</f>
        <v>105.52</v>
      </c>
      <c r="R7359" s="15" t="n">
        <f aca="false">IF(I7359="Cancelado",0,P7359-Q7359)</f>
        <v>101.71</v>
      </c>
      <c r="S7359" s="17" t="str">
        <f aca="false">INDEX(dProdutos!$D$2:$D$47,MATCH(E7359,dProdutos!$A$2:$A$47,0))</f>
        <v>Eletrônicos</v>
      </c>
    </row>
    <row r="7360" customFormat="false" ht="15" hidden="false" customHeight="false" outlineLevel="0" collapsed="false">
      <c r="A7360" s="17" t="s">
        <v>6012</v>
      </c>
      <c r="B7360" s="17" t="n">
        <v>1</v>
      </c>
      <c r="C7360" s="21" t="n">
        <v>46147</v>
      </c>
      <c r="D7360" s="17" t="s">
        <v>1108</v>
      </c>
      <c r="E7360" s="17" t="s">
        <v>120</v>
      </c>
      <c r="F7360" s="17" t="s">
        <v>1493</v>
      </c>
      <c r="G7360" s="17" t="s">
        <v>62</v>
      </c>
      <c r="H7360" s="17" t="s">
        <v>1537</v>
      </c>
      <c r="I7360" s="17" t="s">
        <v>1524</v>
      </c>
      <c r="J7360" s="17" t="n">
        <v>1</v>
      </c>
      <c r="K7360" s="15" t="n">
        <v>96.9</v>
      </c>
      <c r="L7360" s="22" t="n">
        <v>0</v>
      </c>
      <c r="M7360" s="15" t="n">
        <v>26.91</v>
      </c>
      <c r="N7360" s="15" t="n">
        <f aca="false">J7360*K7360</f>
        <v>96.9</v>
      </c>
      <c r="O7360" s="15" t="n">
        <f aca="false">N7360*L7360</f>
        <v>0</v>
      </c>
      <c r="P7360" s="15" t="n">
        <f aca="false">N7360-O7360</f>
        <v>96.9</v>
      </c>
      <c r="Q7360" s="15" t="n">
        <f aca="false">J7360*INDEX(dProdutos!$F$2:$F$47,MATCH(E7360,dProdutos!$A$2:$A$47,0))</f>
        <v>44.36</v>
      </c>
      <c r="R7360" s="15" t="n">
        <f aca="false">IF(I7360="Cancelado",0,P7360-Q7360)</f>
        <v>52.54</v>
      </c>
      <c r="S7360" s="17" t="str">
        <f aca="false">INDEX(dProdutos!$D$2:$D$47,MATCH(E7360,dProdutos!$A$2:$A$47,0))</f>
        <v>Moda Masculina</v>
      </c>
    </row>
    <row r="7361" customFormat="false" ht="15" hidden="false" customHeight="false" outlineLevel="0" collapsed="false">
      <c r="A7361" s="17" t="s">
        <v>6012</v>
      </c>
      <c r="B7361" s="17" t="n">
        <v>2</v>
      </c>
      <c r="C7361" s="21" t="n">
        <v>46147</v>
      </c>
      <c r="D7361" s="17" t="s">
        <v>1108</v>
      </c>
      <c r="E7361" s="17" t="s">
        <v>141</v>
      </c>
      <c r="F7361" s="17" t="s">
        <v>1493</v>
      </c>
      <c r="G7361" s="17" t="s">
        <v>62</v>
      </c>
      <c r="H7361" s="17" t="s">
        <v>1537</v>
      </c>
      <c r="I7361" s="17" t="s">
        <v>1524</v>
      </c>
      <c r="J7361" s="17" t="n">
        <v>1</v>
      </c>
      <c r="K7361" s="15" t="n">
        <v>131.9</v>
      </c>
      <c r="L7361" s="22" t="n">
        <v>0</v>
      </c>
      <c r="M7361" s="15" t="n">
        <v>0</v>
      </c>
      <c r="N7361" s="15" t="n">
        <f aca="false">J7361*K7361</f>
        <v>131.9</v>
      </c>
      <c r="O7361" s="15" t="n">
        <f aca="false">N7361*L7361</f>
        <v>0</v>
      </c>
      <c r="P7361" s="15" t="n">
        <f aca="false">N7361-O7361</f>
        <v>131.9</v>
      </c>
      <c r="Q7361" s="15" t="n">
        <f aca="false">J7361*INDEX(dProdutos!$F$2:$F$47,MATCH(E7361,dProdutos!$A$2:$A$47,0))</f>
        <v>81.66</v>
      </c>
      <c r="R7361" s="15" t="n">
        <f aca="false">IF(I7361="Cancelado",0,P7361-Q7361)</f>
        <v>50.24</v>
      </c>
      <c r="S7361" s="17" t="str">
        <f aca="false">INDEX(dProdutos!$D$2:$D$47,MATCH(E7361,dProdutos!$A$2:$A$47,0))</f>
        <v>Acessórios</v>
      </c>
    </row>
    <row r="7362" customFormat="false" ht="15" hidden="false" customHeight="false" outlineLevel="0" collapsed="false">
      <c r="A7362" s="17" t="s">
        <v>6013</v>
      </c>
      <c r="B7362" s="17" t="n">
        <v>1</v>
      </c>
      <c r="C7362" s="21" t="n">
        <v>46147</v>
      </c>
      <c r="D7362" s="17" t="s">
        <v>1040</v>
      </c>
      <c r="E7362" s="17" t="s">
        <v>144</v>
      </c>
      <c r="F7362" s="17" t="s">
        <v>1487</v>
      </c>
      <c r="G7362" s="17" t="s">
        <v>60</v>
      </c>
      <c r="H7362" s="17" t="s">
        <v>1537</v>
      </c>
      <c r="I7362" s="17" t="s">
        <v>1524</v>
      </c>
      <c r="J7362" s="17" t="n">
        <v>2</v>
      </c>
      <c r="K7362" s="15" t="n">
        <v>260.9</v>
      </c>
      <c r="L7362" s="22" t="n">
        <v>0.1</v>
      </c>
      <c r="M7362" s="15" t="n">
        <v>0</v>
      </c>
      <c r="N7362" s="15" t="n">
        <f aca="false">J7362*K7362</f>
        <v>521.8</v>
      </c>
      <c r="O7362" s="15" t="n">
        <f aca="false">N7362*L7362</f>
        <v>52.18</v>
      </c>
      <c r="P7362" s="15" t="n">
        <f aca="false">N7362-O7362</f>
        <v>469.62</v>
      </c>
      <c r="Q7362" s="15" t="n">
        <f aca="false">J7362*INDEX(dProdutos!$F$2:$F$47,MATCH(E7362,dProdutos!$A$2:$A$47,0))</f>
        <v>199.72</v>
      </c>
      <c r="R7362" s="15" t="n">
        <f aca="false">IF(I7362="Cancelado",0,P7362-Q7362)</f>
        <v>269.9</v>
      </c>
      <c r="S7362" s="17" t="str">
        <f aca="false">INDEX(dProdutos!$D$2:$D$47,MATCH(E7362,dProdutos!$A$2:$A$47,0))</f>
        <v>Acessórios</v>
      </c>
    </row>
    <row r="7363" customFormat="false" ht="15" hidden="false" customHeight="false" outlineLevel="0" collapsed="false">
      <c r="A7363" s="17" t="s">
        <v>6014</v>
      </c>
      <c r="B7363" s="17" t="n">
        <v>1</v>
      </c>
      <c r="C7363" s="21" t="n">
        <v>46147</v>
      </c>
      <c r="D7363" s="17" t="s">
        <v>252</v>
      </c>
      <c r="E7363" s="17" t="s">
        <v>150</v>
      </c>
      <c r="F7363" s="17" t="s">
        <v>1501</v>
      </c>
      <c r="G7363" s="17" t="s">
        <v>62</v>
      </c>
      <c r="H7363" s="17" t="s">
        <v>1537</v>
      </c>
      <c r="I7363" s="17" t="s">
        <v>1524</v>
      </c>
      <c r="J7363" s="17" t="n">
        <v>1</v>
      </c>
      <c r="K7363" s="15" t="n">
        <v>71.9</v>
      </c>
      <c r="L7363" s="22" t="n">
        <v>0.2</v>
      </c>
      <c r="M7363" s="15" t="n">
        <v>0</v>
      </c>
      <c r="N7363" s="15" t="n">
        <f aca="false">J7363*K7363</f>
        <v>71.9</v>
      </c>
      <c r="O7363" s="15" t="n">
        <f aca="false">N7363*L7363</f>
        <v>14.38</v>
      </c>
      <c r="P7363" s="15" t="n">
        <f aca="false">N7363-O7363</f>
        <v>57.52</v>
      </c>
      <c r="Q7363" s="15" t="n">
        <f aca="false">J7363*INDEX(dProdutos!$F$2:$F$47,MATCH(E7363,dProdutos!$A$2:$A$47,0))</f>
        <v>27.38</v>
      </c>
      <c r="R7363" s="15" t="n">
        <f aca="false">IF(I7363="Cancelado",0,P7363-Q7363)</f>
        <v>30.14</v>
      </c>
      <c r="S7363" s="17" t="str">
        <f aca="false">INDEX(dProdutos!$D$2:$D$47,MATCH(E7363,dProdutos!$A$2:$A$47,0))</f>
        <v>Acessórios</v>
      </c>
    </row>
    <row r="7364" customFormat="false" ht="15" hidden="false" customHeight="false" outlineLevel="0" collapsed="false">
      <c r="A7364" s="17" t="s">
        <v>6014</v>
      </c>
      <c r="B7364" s="17" t="n">
        <v>2</v>
      </c>
      <c r="C7364" s="21" t="n">
        <v>46147</v>
      </c>
      <c r="D7364" s="17" t="s">
        <v>252</v>
      </c>
      <c r="E7364" s="17" t="s">
        <v>177</v>
      </c>
      <c r="F7364" s="17" t="s">
        <v>1501</v>
      </c>
      <c r="G7364" s="17" t="s">
        <v>62</v>
      </c>
      <c r="H7364" s="17" t="s">
        <v>1537</v>
      </c>
      <c r="I7364" s="17" t="s">
        <v>1524</v>
      </c>
      <c r="J7364" s="17" t="n">
        <v>1</v>
      </c>
      <c r="K7364" s="15" t="n">
        <v>257.9</v>
      </c>
      <c r="L7364" s="22" t="n">
        <v>0.1</v>
      </c>
      <c r="M7364" s="15" t="n">
        <v>0</v>
      </c>
      <c r="N7364" s="15" t="n">
        <f aca="false">J7364*K7364</f>
        <v>257.9</v>
      </c>
      <c r="O7364" s="15" t="n">
        <f aca="false">N7364*L7364</f>
        <v>25.79</v>
      </c>
      <c r="P7364" s="15" t="n">
        <f aca="false">N7364-O7364</f>
        <v>232.11</v>
      </c>
      <c r="Q7364" s="15" t="n">
        <f aca="false">J7364*INDEX(dProdutos!$F$2:$F$47,MATCH(E7364,dProdutos!$A$2:$A$47,0))</f>
        <v>138.23</v>
      </c>
      <c r="R7364" s="15" t="n">
        <f aca="false">IF(I7364="Cancelado",0,P7364-Q7364)</f>
        <v>93.88</v>
      </c>
      <c r="S7364" s="17" t="str">
        <f aca="false">INDEX(dProdutos!$D$2:$D$47,MATCH(E7364,dProdutos!$A$2:$A$47,0))</f>
        <v>Casa</v>
      </c>
    </row>
    <row r="7365" customFormat="false" ht="15" hidden="false" customHeight="false" outlineLevel="0" collapsed="false">
      <c r="A7365" s="17" t="s">
        <v>6015</v>
      </c>
      <c r="B7365" s="17" t="n">
        <v>1</v>
      </c>
      <c r="C7365" s="21" t="n">
        <v>46147</v>
      </c>
      <c r="D7365" s="17" t="s">
        <v>560</v>
      </c>
      <c r="E7365" s="17" t="s">
        <v>88</v>
      </c>
      <c r="F7365" s="17" t="s">
        <v>1487</v>
      </c>
      <c r="G7365" s="17" t="s">
        <v>61</v>
      </c>
      <c r="H7365" s="17" t="s">
        <v>1537</v>
      </c>
      <c r="I7365" s="17" t="s">
        <v>1531</v>
      </c>
      <c r="J7365" s="17" t="n">
        <v>1</v>
      </c>
      <c r="K7365" s="15" t="n">
        <v>170.9</v>
      </c>
      <c r="L7365" s="22" t="n">
        <v>0.05</v>
      </c>
      <c r="M7365" s="15" t="n">
        <v>27.3</v>
      </c>
      <c r="N7365" s="15" t="n">
        <f aca="false">J7365*K7365</f>
        <v>170.9</v>
      </c>
      <c r="O7365" s="15" t="n">
        <f aca="false">N7365*L7365</f>
        <v>8.545</v>
      </c>
      <c r="P7365" s="15" t="n">
        <f aca="false">N7365-O7365</f>
        <v>162.355</v>
      </c>
      <c r="Q7365" s="15" t="n">
        <f aca="false">J7365*INDEX(dProdutos!$F$2:$F$47,MATCH(E7365,dProdutos!$A$2:$A$47,0))</f>
        <v>98.14</v>
      </c>
      <c r="R7365" s="15" t="n">
        <f aca="false">IF(I7365="Cancelado",0,P7365-Q7365)</f>
        <v>0</v>
      </c>
      <c r="S7365" s="17" t="str">
        <f aca="false">INDEX(dProdutos!$D$2:$D$47,MATCH(E7365,dProdutos!$A$2:$A$47,0))</f>
        <v>Moda Feminina</v>
      </c>
    </row>
    <row r="7366" customFormat="false" ht="15" hidden="false" customHeight="false" outlineLevel="0" collapsed="false">
      <c r="A7366" s="17" t="s">
        <v>6015</v>
      </c>
      <c r="B7366" s="17" t="n">
        <v>2</v>
      </c>
      <c r="C7366" s="21" t="n">
        <v>46147</v>
      </c>
      <c r="D7366" s="17" t="s">
        <v>560</v>
      </c>
      <c r="E7366" s="17" t="s">
        <v>111</v>
      </c>
      <c r="F7366" s="17" t="s">
        <v>1487</v>
      </c>
      <c r="G7366" s="17" t="s">
        <v>61</v>
      </c>
      <c r="H7366" s="17" t="s">
        <v>1537</v>
      </c>
      <c r="I7366" s="17" t="s">
        <v>1531</v>
      </c>
      <c r="J7366" s="17" t="n">
        <v>1</v>
      </c>
      <c r="K7366" s="15" t="n">
        <v>188.9</v>
      </c>
      <c r="L7366" s="22" t="n">
        <v>0.05</v>
      </c>
      <c r="M7366" s="15" t="n">
        <v>0</v>
      </c>
      <c r="N7366" s="15" t="n">
        <f aca="false">J7366*K7366</f>
        <v>188.9</v>
      </c>
      <c r="O7366" s="15" t="n">
        <f aca="false">N7366*L7366</f>
        <v>9.445</v>
      </c>
      <c r="P7366" s="15" t="n">
        <f aca="false">N7366-O7366</f>
        <v>179.455</v>
      </c>
      <c r="Q7366" s="15" t="n">
        <f aca="false">J7366*INDEX(dProdutos!$F$2:$F$47,MATCH(E7366,dProdutos!$A$2:$A$47,0))</f>
        <v>88.32</v>
      </c>
      <c r="R7366" s="15" t="n">
        <f aca="false">IF(I7366="Cancelado",0,P7366-Q7366)</f>
        <v>0</v>
      </c>
      <c r="S7366" s="17" t="str">
        <f aca="false">INDEX(dProdutos!$D$2:$D$47,MATCH(E7366,dProdutos!$A$2:$A$47,0))</f>
        <v>Moda Masculina</v>
      </c>
    </row>
    <row r="7367" customFormat="false" ht="15" hidden="false" customHeight="false" outlineLevel="0" collapsed="false">
      <c r="A7367" s="17" t="s">
        <v>6016</v>
      </c>
      <c r="B7367" s="17" t="n">
        <v>1</v>
      </c>
      <c r="C7367" s="21" t="n">
        <v>46147</v>
      </c>
      <c r="D7367" s="17" t="s">
        <v>668</v>
      </c>
      <c r="E7367" s="17" t="s">
        <v>165</v>
      </c>
      <c r="F7367" s="17" t="s">
        <v>1490</v>
      </c>
      <c r="G7367" s="17" t="s">
        <v>61</v>
      </c>
      <c r="H7367" s="17" t="s">
        <v>1537</v>
      </c>
      <c r="I7367" s="17" t="s">
        <v>1524</v>
      </c>
      <c r="J7367" s="17" t="n">
        <v>1</v>
      </c>
      <c r="K7367" s="15" t="n">
        <v>231.9</v>
      </c>
      <c r="L7367" s="22" t="n">
        <v>0.15</v>
      </c>
      <c r="M7367" s="15" t="n">
        <v>15.87</v>
      </c>
      <c r="N7367" s="15" t="n">
        <f aca="false">J7367*K7367</f>
        <v>231.9</v>
      </c>
      <c r="O7367" s="15" t="n">
        <f aca="false">N7367*L7367</f>
        <v>34.785</v>
      </c>
      <c r="P7367" s="15" t="n">
        <f aca="false">N7367-O7367</f>
        <v>197.115</v>
      </c>
      <c r="Q7367" s="15" t="n">
        <f aca="false">J7367*INDEX(dProdutos!$F$2:$F$47,MATCH(E7367,dProdutos!$A$2:$A$47,0))</f>
        <v>140.83</v>
      </c>
      <c r="R7367" s="15" t="n">
        <f aca="false">IF(I7367="Cancelado",0,P7367-Q7367)</f>
        <v>56.285</v>
      </c>
      <c r="S7367" s="17" t="str">
        <f aca="false">INDEX(dProdutos!$D$2:$D$47,MATCH(E7367,dProdutos!$A$2:$A$47,0))</f>
        <v>Casa</v>
      </c>
    </row>
    <row r="7368" customFormat="false" ht="15" hidden="false" customHeight="false" outlineLevel="0" collapsed="false">
      <c r="A7368" s="17" t="s">
        <v>6017</v>
      </c>
      <c r="B7368" s="17" t="n">
        <v>1</v>
      </c>
      <c r="C7368" s="21" t="n">
        <v>46147</v>
      </c>
      <c r="D7368" s="17" t="s">
        <v>1138</v>
      </c>
      <c r="E7368" s="17" t="s">
        <v>117</v>
      </c>
      <c r="F7368" s="17" t="s">
        <v>1487</v>
      </c>
      <c r="G7368" s="17" t="s">
        <v>61</v>
      </c>
      <c r="H7368" s="17" t="s">
        <v>1537</v>
      </c>
      <c r="I7368" s="17" t="s">
        <v>1524</v>
      </c>
      <c r="J7368" s="17" t="n">
        <v>1</v>
      </c>
      <c r="K7368" s="15" t="n">
        <v>166.9</v>
      </c>
      <c r="L7368" s="22" t="n">
        <v>0</v>
      </c>
      <c r="M7368" s="15" t="n">
        <v>34.88</v>
      </c>
      <c r="N7368" s="15" t="n">
        <f aca="false">J7368*K7368</f>
        <v>166.9</v>
      </c>
      <c r="O7368" s="15" t="n">
        <f aca="false">N7368*L7368</f>
        <v>0</v>
      </c>
      <c r="P7368" s="15" t="n">
        <f aca="false">N7368-O7368</f>
        <v>166.9</v>
      </c>
      <c r="Q7368" s="15" t="n">
        <f aca="false">J7368*INDEX(dProdutos!$F$2:$F$47,MATCH(E7368,dProdutos!$A$2:$A$47,0))</f>
        <v>73.23</v>
      </c>
      <c r="R7368" s="15" t="n">
        <f aca="false">IF(I7368="Cancelado",0,P7368-Q7368)</f>
        <v>93.67</v>
      </c>
      <c r="S7368" s="17" t="str">
        <f aca="false">INDEX(dProdutos!$D$2:$D$47,MATCH(E7368,dProdutos!$A$2:$A$47,0))</f>
        <v>Moda Masculina</v>
      </c>
    </row>
    <row r="7369" customFormat="false" ht="15" hidden="false" customHeight="false" outlineLevel="0" collapsed="false">
      <c r="A7369" s="17" t="s">
        <v>6018</v>
      </c>
      <c r="B7369" s="17" t="n">
        <v>1</v>
      </c>
      <c r="C7369" s="21" t="n">
        <v>46147</v>
      </c>
      <c r="D7369" s="17" t="s">
        <v>928</v>
      </c>
      <c r="E7369" s="17" t="s">
        <v>192</v>
      </c>
      <c r="F7369" s="17" t="s">
        <v>1487</v>
      </c>
      <c r="G7369" s="17" t="s">
        <v>59</v>
      </c>
      <c r="H7369" s="17" t="s">
        <v>1537</v>
      </c>
      <c r="I7369" s="17" t="s">
        <v>1531</v>
      </c>
      <c r="J7369" s="17" t="n">
        <v>1</v>
      </c>
      <c r="K7369" s="15" t="n">
        <v>245.9</v>
      </c>
      <c r="L7369" s="22" t="n">
        <v>0</v>
      </c>
      <c r="M7369" s="15" t="n">
        <v>17.31</v>
      </c>
      <c r="N7369" s="15" t="n">
        <f aca="false">J7369*K7369</f>
        <v>245.9</v>
      </c>
      <c r="O7369" s="15" t="n">
        <f aca="false">N7369*L7369</f>
        <v>0</v>
      </c>
      <c r="P7369" s="15" t="n">
        <f aca="false">N7369-O7369</f>
        <v>245.9</v>
      </c>
      <c r="Q7369" s="15" t="n">
        <f aca="false">J7369*INDEX(dProdutos!$F$2:$F$47,MATCH(E7369,dProdutos!$A$2:$A$47,0))</f>
        <v>107.78</v>
      </c>
      <c r="R7369" s="15" t="n">
        <f aca="false">IF(I7369="Cancelado",0,P7369-Q7369)</f>
        <v>0</v>
      </c>
      <c r="S7369" s="17" t="str">
        <f aca="false">INDEX(dProdutos!$D$2:$D$47,MATCH(E7369,dProdutos!$A$2:$A$47,0))</f>
        <v>Eletrônicos</v>
      </c>
    </row>
    <row r="7370" customFormat="false" ht="15" hidden="false" customHeight="false" outlineLevel="0" collapsed="false">
      <c r="A7370" s="17" t="s">
        <v>6018</v>
      </c>
      <c r="B7370" s="17" t="n">
        <v>2</v>
      </c>
      <c r="C7370" s="21" t="n">
        <v>46147</v>
      </c>
      <c r="D7370" s="17" t="s">
        <v>928</v>
      </c>
      <c r="E7370" s="17" t="s">
        <v>165</v>
      </c>
      <c r="F7370" s="17" t="s">
        <v>1487</v>
      </c>
      <c r="G7370" s="17" t="s">
        <v>59</v>
      </c>
      <c r="H7370" s="17" t="s">
        <v>1537</v>
      </c>
      <c r="I7370" s="17" t="s">
        <v>1531</v>
      </c>
      <c r="J7370" s="17" t="n">
        <v>1</v>
      </c>
      <c r="K7370" s="15" t="n">
        <v>231.9</v>
      </c>
      <c r="L7370" s="22" t="n">
        <v>0.05</v>
      </c>
      <c r="M7370" s="15" t="n">
        <v>0</v>
      </c>
      <c r="N7370" s="15" t="n">
        <f aca="false">J7370*K7370</f>
        <v>231.9</v>
      </c>
      <c r="O7370" s="15" t="n">
        <f aca="false">N7370*L7370</f>
        <v>11.595</v>
      </c>
      <c r="P7370" s="15" t="n">
        <f aca="false">N7370-O7370</f>
        <v>220.305</v>
      </c>
      <c r="Q7370" s="15" t="n">
        <f aca="false">J7370*INDEX(dProdutos!$F$2:$F$47,MATCH(E7370,dProdutos!$A$2:$A$47,0))</f>
        <v>140.83</v>
      </c>
      <c r="R7370" s="15" t="n">
        <f aca="false">IF(I7370="Cancelado",0,P7370-Q7370)</f>
        <v>0</v>
      </c>
      <c r="S7370" s="17" t="str">
        <f aca="false">INDEX(dProdutos!$D$2:$D$47,MATCH(E7370,dProdutos!$A$2:$A$47,0))</f>
        <v>Casa</v>
      </c>
    </row>
    <row r="7371" customFormat="false" ht="15" hidden="false" customHeight="false" outlineLevel="0" collapsed="false">
      <c r="A7371" s="17" t="s">
        <v>6018</v>
      </c>
      <c r="B7371" s="17" t="n">
        <v>3</v>
      </c>
      <c r="C7371" s="21" t="n">
        <v>46147</v>
      </c>
      <c r="D7371" s="17" t="s">
        <v>928</v>
      </c>
      <c r="E7371" s="17" t="s">
        <v>81</v>
      </c>
      <c r="F7371" s="17" t="s">
        <v>1487</v>
      </c>
      <c r="G7371" s="17" t="s">
        <v>59</v>
      </c>
      <c r="H7371" s="17" t="s">
        <v>1537</v>
      </c>
      <c r="I7371" s="17" t="s">
        <v>1531</v>
      </c>
      <c r="J7371" s="17" t="n">
        <v>1</v>
      </c>
      <c r="K7371" s="15" t="n">
        <v>64.9</v>
      </c>
      <c r="L7371" s="22" t="n">
        <v>0</v>
      </c>
      <c r="M7371" s="15" t="n">
        <v>0</v>
      </c>
      <c r="N7371" s="15" t="n">
        <f aca="false">J7371*K7371</f>
        <v>64.9</v>
      </c>
      <c r="O7371" s="15" t="n">
        <f aca="false">N7371*L7371</f>
        <v>0</v>
      </c>
      <c r="P7371" s="15" t="n">
        <f aca="false">N7371-O7371</f>
        <v>64.9</v>
      </c>
      <c r="Q7371" s="15" t="n">
        <f aca="false">J7371*INDEX(dProdutos!$F$2:$F$47,MATCH(E7371,dProdutos!$A$2:$A$47,0))</f>
        <v>26.12</v>
      </c>
      <c r="R7371" s="15" t="n">
        <f aca="false">IF(I7371="Cancelado",0,P7371-Q7371)</f>
        <v>0</v>
      </c>
      <c r="S7371" s="17" t="str">
        <f aca="false">INDEX(dProdutos!$D$2:$D$47,MATCH(E7371,dProdutos!$A$2:$A$47,0))</f>
        <v>Moda Feminina</v>
      </c>
    </row>
    <row r="7372" customFormat="false" ht="15" hidden="false" customHeight="false" outlineLevel="0" collapsed="false">
      <c r="A7372" s="17" t="s">
        <v>6018</v>
      </c>
      <c r="B7372" s="17" t="n">
        <v>4</v>
      </c>
      <c r="C7372" s="21" t="n">
        <v>46147</v>
      </c>
      <c r="D7372" s="17" t="s">
        <v>928</v>
      </c>
      <c r="E7372" s="17" t="s">
        <v>144</v>
      </c>
      <c r="F7372" s="17" t="s">
        <v>1487</v>
      </c>
      <c r="G7372" s="17" t="s">
        <v>59</v>
      </c>
      <c r="H7372" s="17" t="s">
        <v>1537</v>
      </c>
      <c r="I7372" s="17" t="s">
        <v>1531</v>
      </c>
      <c r="J7372" s="17" t="n">
        <v>1</v>
      </c>
      <c r="K7372" s="15" t="n">
        <v>260.9</v>
      </c>
      <c r="L7372" s="22" t="n">
        <v>0.05</v>
      </c>
      <c r="M7372" s="15" t="n">
        <v>0</v>
      </c>
      <c r="N7372" s="15" t="n">
        <f aca="false">J7372*K7372</f>
        <v>260.9</v>
      </c>
      <c r="O7372" s="15" t="n">
        <f aca="false">N7372*L7372</f>
        <v>13.045</v>
      </c>
      <c r="P7372" s="15" t="n">
        <f aca="false">N7372-O7372</f>
        <v>247.855</v>
      </c>
      <c r="Q7372" s="15" t="n">
        <f aca="false">J7372*INDEX(dProdutos!$F$2:$F$47,MATCH(E7372,dProdutos!$A$2:$A$47,0))</f>
        <v>99.86</v>
      </c>
      <c r="R7372" s="15" t="n">
        <f aca="false">IF(I7372="Cancelado",0,P7372-Q7372)</f>
        <v>0</v>
      </c>
      <c r="S7372" s="17" t="str">
        <f aca="false">INDEX(dProdutos!$D$2:$D$47,MATCH(E7372,dProdutos!$A$2:$A$47,0))</f>
        <v>Acessórios</v>
      </c>
    </row>
    <row r="7373" customFormat="false" ht="15" hidden="false" customHeight="false" outlineLevel="0" collapsed="false">
      <c r="A7373" s="17" t="s">
        <v>6019</v>
      </c>
      <c r="B7373" s="17" t="n">
        <v>1</v>
      </c>
      <c r="C7373" s="21" t="n">
        <v>46148</v>
      </c>
      <c r="D7373" s="17" t="s">
        <v>784</v>
      </c>
      <c r="E7373" s="17" t="s">
        <v>132</v>
      </c>
      <c r="F7373" s="17" t="s">
        <v>1503</v>
      </c>
      <c r="G7373" s="17" t="s">
        <v>64</v>
      </c>
      <c r="H7373" s="17" t="s">
        <v>1537</v>
      </c>
      <c r="I7373" s="17" t="s">
        <v>1524</v>
      </c>
      <c r="J7373" s="17" t="n">
        <v>2</v>
      </c>
      <c r="K7373" s="15" t="n">
        <v>179.9</v>
      </c>
      <c r="L7373" s="22" t="n">
        <v>0</v>
      </c>
      <c r="M7373" s="15" t="n">
        <v>0</v>
      </c>
      <c r="N7373" s="15" t="n">
        <f aca="false">J7373*K7373</f>
        <v>359.8</v>
      </c>
      <c r="O7373" s="15" t="n">
        <f aca="false">N7373*L7373</f>
        <v>0</v>
      </c>
      <c r="P7373" s="15" t="n">
        <f aca="false">N7373-O7373</f>
        <v>359.8</v>
      </c>
      <c r="Q7373" s="15" t="n">
        <f aca="false">J7373*INDEX(dProdutos!$F$2:$F$47,MATCH(E7373,dProdutos!$A$2:$A$47,0))</f>
        <v>187.12</v>
      </c>
      <c r="R7373" s="15" t="n">
        <f aca="false">IF(I7373="Cancelado",0,P7373-Q7373)</f>
        <v>172.68</v>
      </c>
      <c r="S7373" s="17" t="str">
        <f aca="false">INDEX(dProdutos!$D$2:$D$47,MATCH(E7373,dProdutos!$A$2:$A$47,0))</f>
        <v>Calçados</v>
      </c>
    </row>
    <row r="7374" customFormat="false" ht="15" hidden="false" customHeight="false" outlineLevel="0" collapsed="false">
      <c r="A7374" s="17" t="s">
        <v>6019</v>
      </c>
      <c r="B7374" s="17" t="n">
        <v>2</v>
      </c>
      <c r="C7374" s="21" t="n">
        <v>46148</v>
      </c>
      <c r="D7374" s="17" t="s">
        <v>784</v>
      </c>
      <c r="E7374" s="17" t="s">
        <v>153</v>
      </c>
      <c r="F7374" s="17" t="s">
        <v>1503</v>
      </c>
      <c r="G7374" s="17" t="s">
        <v>64</v>
      </c>
      <c r="H7374" s="17" t="s">
        <v>1537</v>
      </c>
      <c r="I7374" s="17" t="s">
        <v>1524</v>
      </c>
      <c r="J7374" s="17" t="n">
        <v>1</v>
      </c>
      <c r="K7374" s="15" t="n">
        <v>165.9</v>
      </c>
      <c r="L7374" s="22" t="n">
        <v>0</v>
      </c>
      <c r="M7374" s="15" t="n">
        <v>0</v>
      </c>
      <c r="N7374" s="15" t="n">
        <f aca="false">J7374*K7374</f>
        <v>165.9</v>
      </c>
      <c r="O7374" s="15" t="n">
        <f aca="false">N7374*L7374</f>
        <v>0</v>
      </c>
      <c r="P7374" s="15" t="n">
        <f aca="false">N7374-O7374</f>
        <v>165.9</v>
      </c>
      <c r="Q7374" s="15" t="n">
        <f aca="false">J7374*INDEX(dProdutos!$F$2:$F$47,MATCH(E7374,dProdutos!$A$2:$A$47,0))</f>
        <v>67.28</v>
      </c>
      <c r="R7374" s="15" t="n">
        <f aca="false">IF(I7374="Cancelado",0,P7374-Q7374)</f>
        <v>98.62</v>
      </c>
      <c r="S7374" s="17" t="str">
        <f aca="false">INDEX(dProdutos!$D$2:$D$47,MATCH(E7374,dProdutos!$A$2:$A$47,0))</f>
        <v>Acessórios</v>
      </c>
    </row>
    <row r="7375" customFormat="false" ht="15" hidden="false" customHeight="false" outlineLevel="0" collapsed="false">
      <c r="A7375" s="17" t="s">
        <v>6020</v>
      </c>
      <c r="B7375" s="17" t="n">
        <v>1</v>
      </c>
      <c r="C7375" s="21" t="n">
        <v>46148</v>
      </c>
      <c r="D7375" s="17" t="s">
        <v>1069</v>
      </c>
      <c r="E7375" s="17" t="s">
        <v>177</v>
      </c>
      <c r="F7375" s="17" t="s">
        <v>1490</v>
      </c>
      <c r="G7375" s="17" t="s">
        <v>60</v>
      </c>
      <c r="H7375" s="17" t="s">
        <v>1537</v>
      </c>
      <c r="I7375" s="17" t="s">
        <v>1524</v>
      </c>
      <c r="J7375" s="17" t="n">
        <v>1</v>
      </c>
      <c r="K7375" s="15" t="n">
        <v>257.9</v>
      </c>
      <c r="L7375" s="22" t="n">
        <v>0</v>
      </c>
      <c r="M7375" s="15" t="n">
        <v>14.78</v>
      </c>
      <c r="N7375" s="15" t="n">
        <f aca="false">J7375*K7375</f>
        <v>257.9</v>
      </c>
      <c r="O7375" s="15" t="n">
        <f aca="false">N7375*L7375</f>
        <v>0</v>
      </c>
      <c r="P7375" s="15" t="n">
        <f aca="false">N7375-O7375</f>
        <v>257.9</v>
      </c>
      <c r="Q7375" s="15" t="n">
        <f aca="false">J7375*INDEX(dProdutos!$F$2:$F$47,MATCH(E7375,dProdutos!$A$2:$A$47,0))</f>
        <v>138.23</v>
      </c>
      <c r="R7375" s="15" t="n">
        <f aca="false">IF(I7375="Cancelado",0,P7375-Q7375)</f>
        <v>119.67</v>
      </c>
      <c r="S7375" s="17" t="str">
        <f aca="false">INDEX(dProdutos!$D$2:$D$47,MATCH(E7375,dProdutos!$A$2:$A$47,0))</f>
        <v>Casa</v>
      </c>
    </row>
    <row r="7376" customFormat="false" ht="15" hidden="false" customHeight="false" outlineLevel="0" collapsed="false">
      <c r="A7376" s="17" t="s">
        <v>6020</v>
      </c>
      <c r="B7376" s="17" t="n">
        <v>2</v>
      </c>
      <c r="C7376" s="21" t="n">
        <v>46148</v>
      </c>
      <c r="D7376" s="17" t="s">
        <v>1069</v>
      </c>
      <c r="E7376" s="17" t="s">
        <v>138</v>
      </c>
      <c r="F7376" s="17" t="s">
        <v>1490</v>
      </c>
      <c r="G7376" s="17" t="s">
        <v>60</v>
      </c>
      <c r="H7376" s="17" t="s">
        <v>1537</v>
      </c>
      <c r="I7376" s="17" t="s">
        <v>1524</v>
      </c>
      <c r="J7376" s="17" t="n">
        <v>2</v>
      </c>
      <c r="K7376" s="15" t="n">
        <v>231.9</v>
      </c>
      <c r="L7376" s="22" t="n">
        <v>0.2</v>
      </c>
      <c r="M7376" s="15" t="n">
        <v>0</v>
      </c>
      <c r="N7376" s="15" t="n">
        <f aca="false">J7376*K7376</f>
        <v>463.8</v>
      </c>
      <c r="O7376" s="15" t="n">
        <f aca="false">N7376*L7376</f>
        <v>92.76</v>
      </c>
      <c r="P7376" s="15" t="n">
        <f aca="false">N7376-O7376</f>
        <v>371.04</v>
      </c>
      <c r="Q7376" s="15" t="n">
        <f aca="false">J7376*INDEX(dProdutos!$F$2:$F$47,MATCH(E7376,dProdutos!$A$2:$A$47,0))</f>
        <v>264.42</v>
      </c>
      <c r="R7376" s="15" t="n">
        <f aca="false">IF(I7376="Cancelado",0,P7376-Q7376)</f>
        <v>106.62</v>
      </c>
      <c r="S7376" s="17" t="str">
        <f aca="false">INDEX(dProdutos!$D$2:$D$47,MATCH(E7376,dProdutos!$A$2:$A$47,0))</f>
        <v>Calçados</v>
      </c>
    </row>
    <row r="7377" customFormat="false" ht="15" hidden="false" customHeight="false" outlineLevel="0" collapsed="false">
      <c r="A7377" s="17" t="s">
        <v>6020</v>
      </c>
      <c r="B7377" s="17" t="n">
        <v>3</v>
      </c>
      <c r="C7377" s="21" t="n">
        <v>46148</v>
      </c>
      <c r="D7377" s="17" t="s">
        <v>1069</v>
      </c>
      <c r="E7377" s="17" t="s">
        <v>177</v>
      </c>
      <c r="F7377" s="17" t="s">
        <v>1490</v>
      </c>
      <c r="G7377" s="17" t="s">
        <v>60</v>
      </c>
      <c r="H7377" s="17" t="s">
        <v>1537</v>
      </c>
      <c r="I7377" s="17" t="s">
        <v>1524</v>
      </c>
      <c r="J7377" s="17" t="n">
        <v>2</v>
      </c>
      <c r="K7377" s="15" t="n">
        <v>257.9</v>
      </c>
      <c r="L7377" s="22" t="n">
        <v>0</v>
      </c>
      <c r="M7377" s="15" t="n">
        <v>0</v>
      </c>
      <c r="N7377" s="15" t="n">
        <f aca="false">J7377*K7377</f>
        <v>515.8</v>
      </c>
      <c r="O7377" s="15" t="n">
        <f aca="false">N7377*L7377</f>
        <v>0</v>
      </c>
      <c r="P7377" s="15" t="n">
        <f aca="false">N7377-O7377</f>
        <v>515.8</v>
      </c>
      <c r="Q7377" s="15" t="n">
        <f aca="false">J7377*INDEX(dProdutos!$F$2:$F$47,MATCH(E7377,dProdutos!$A$2:$A$47,0))</f>
        <v>276.46</v>
      </c>
      <c r="R7377" s="15" t="n">
        <f aca="false">IF(I7377="Cancelado",0,P7377-Q7377)</f>
        <v>239.34</v>
      </c>
      <c r="S7377" s="17" t="str">
        <f aca="false">INDEX(dProdutos!$D$2:$D$47,MATCH(E7377,dProdutos!$A$2:$A$47,0))</f>
        <v>Casa</v>
      </c>
    </row>
    <row r="7378" customFormat="false" ht="15" hidden="false" customHeight="false" outlineLevel="0" collapsed="false">
      <c r="A7378" s="17" t="s">
        <v>6021</v>
      </c>
      <c r="B7378" s="17" t="n">
        <v>1</v>
      </c>
      <c r="C7378" s="21" t="n">
        <v>46148</v>
      </c>
      <c r="D7378" s="17" t="s">
        <v>1040</v>
      </c>
      <c r="E7378" s="17" t="s">
        <v>195</v>
      </c>
      <c r="F7378" s="17" t="s">
        <v>1497</v>
      </c>
      <c r="G7378" s="17" t="s">
        <v>59</v>
      </c>
      <c r="H7378" s="17" t="s">
        <v>1523</v>
      </c>
      <c r="I7378" s="17" t="s">
        <v>1524</v>
      </c>
      <c r="J7378" s="17" t="n">
        <v>1</v>
      </c>
      <c r="K7378" s="15" t="n">
        <v>72.9</v>
      </c>
      <c r="L7378" s="22" t="n">
        <v>0</v>
      </c>
      <c r="M7378" s="15" t="n">
        <v>20.54</v>
      </c>
      <c r="N7378" s="15" t="n">
        <f aca="false">J7378*K7378</f>
        <v>72.9</v>
      </c>
      <c r="O7378" s="15" t="n">
        <f aca="false">N7378*L7378</f>
        <v>0</v>
      </c>
      <c r="P7378" s="15" t="n">
        <f aca="false">N7378-O7378</f>
        <v>72.9</v>
      </c>
      <c r="Q7378" s="15" t="n">
        <f aca="false">J7378*INDEX(dProdutos!$F$2:$F$47,MATCH(E7378,dProdutos!$A$2:$A$47,0))</f>
        <v>39.23</v>
      </c>
      <c r="R7378" s="15" t="n">
        <f aca="false">IF(I7378="Cancelado",0,P7378-Q7378)</f>
        <v>33.67</v>
      </c>
      <c r="S7378" s="17" t="str">
        <f aca="false">INDEX(dProdutos!$D$2:$D$47,MATCH(E7378,dProdutos!$A$2:$A$47,0))</f>
        <v>Eletrônicos</v>
      </c>
    </row>
    <row r="7379" customFormat="false" ht="15" hidden="false" customHeight="false" outlineLevel="0" collapsed="false">
      <c r="A7379" s="17" t="s">
        <v>6022</v>
      </c>
      <c r="B7379" s="17" t="n">
        <v>1</v>
      </c>
      <c r="C7379" s="21" t="n">
        <v>46148</v>
      </c>
      <c r="D7379" s="17" t="s">
        <v>1114</v>
      </c>
      <c r="E7379" s="17" t="s">
        <v>129</v>
      </c>
      <c r="F7379" s="17" t="s">
        <v>1501</v>
      </c>
      <c r="G7379" s="17" t="s">
        <v>59</v>
      </c>
      <c r="H7379" s="17" t="s">
        <v>1537</v>
      </c>
      <c r="I7379" s="17" t="s">
        <v>1524</v>
      </c>
      <c r="J7379" s="17" t="n">
        <v>2</v>
      </c>
      <c r="K7379" s="15" t="n">
        <v>105.9</v>
      </c>
      <c r="L7379" s="22" t="n">
        <v>0</v>
      </c>
      <c r="M7379" s="15" t="n">
        <v>22.07</v>
      </c>
      <c r="N7379" s="15" t="n">
        <f aca="false">J7379*K7379</f>
        <v>211.8</v>
      </c>
      <c r="O7379" s="15" t="n">
        <f aca="false">N7379*L7379</f>
        <v>0</v>
      </c>
      <c r="P7379" s="15" t="n">
        <f aca="false">N7379-O7379</f>
        <v>211.8</v>
      </c>
      <c r="Q7379" s="15" t="n">
        <f aca="false">J7379*INDEX(dProdutos!$F$2:$F$47,MATCH(E7379,dProdutos!$A$2:$A$47,0))</f>
        <v>87.58</v>
      </c>
      <c r="R7379" s="15" t="n">
        <f aca="false">IF(I7379="Cancelado",0,P7379-Q7379)</f>
        <v>124.22</v>
      </c>
      <c r="S7379" s="17" t="str">
        <f aca="false">INDEX(dProdutos!$D$2:$D$47,MATCH(E7379,dProdutos!$A$2:$A$47,0))</f>
        <v>Calçados</v>
      </c>
    </row>
    <row r="7380" customFormat="false" ht="15" hidden="false" customHeight="false" outlineLevel="0" collapsed="false">
      <c r="A7380" s="17" t="s">
        <v>6022</v>
      </c>
      <c r="B7380" s="17" t="n">
        <v>2</v>
      </c>
      <c r="C7380" s="21" t="n">
        <v>46148</v>
      </c>
      <c r="D7380" s="17" t="s">
        <v>1114</v>
      </c>
      <c r="E7380" s="17" t="s">
        <v>171</v>
      </c>
      <c r="F7380" s="17" t="s">
        <v>1501</v>
      </c>
      <c r="G7380" s="17" t="s">
        <v>59</v>
      </c>
      <c r="H7380" s="17" t="s">
        <v>1537</v>
      </c>
      <c r="I7380" s="17" t="s">
        <v>1524</v>
      </c>
      <c r="J7380" s="17" t="n">
        <v>1</v>
      </c>
      <c r="K7380" s="15" t="n">
        <v>246.9</v>
      </c>
      <c r="L7380" s="22" t="n">
        <v>0</v>
      </c>
      <c r="M7380" s="15" t="n">
        <v>0</v>
      </c>
      <c r="N7380" s="15" t="n">
        <f aca="false">J7380*K7380</f>
        <v>246.9</v>
      </c>
      <c r="O7380" s="15" t="n">
        <f aca="false">N7380*L7380</f>
        <v>0</v>
      </c>
      <c r="P7380" s="15" t="n">
        <f aca="false">N7380-O7380</f>
        <v>246.9</v>
      </c>
      <c r="Q7380" s="15" t="n">
        <f aca="false">J7380*INDEX(dProdutos!$F$2:$F$47,MATCH(E7380,dProdutos!$A$2:$A$47,0))</f>
        <v>103.61</v>
      </c>
      <c r="R7380" s="15" t="n">
        <f aca="false">IF(I7380="Cancelado",0,P7380-Q7380)</f>
        <v>143.29</v>
      </c>
      <c r="S7380" s="17" t="str">
        <f aca="false">INDEX(dProdutos!$D$2:$D$47,MATCH(E7380,dProdutos!$A$2:$A$47,0))</f>
        <v>Casa</v>
      </c>
    </row>
    <row r="7381" customFormat="false" ht="15" hidden="false" customHeight="false" outlineLevel="0" collapsed="false">
      <c r="A7381" s="17" t="s">
        <v>6022</v>
      </c>
      <c r="B7381" s="17" t="n">
        <v>3</v>
      </c>
      <c r="C7381" s="21" t="n">
        <v>46148</v>
      </c>
      <c r="D7381" s="17" t="s">
        <v>1114</v>
      </c>
      <c r="E7381" s="17" t="s">
        <v>165</v>
      </c>
      <c r="F7381" s="17" t="s">
        <v>1501</v>
      </c>
      <c r="G7381" s="17" t="s">
        <v>59</v>
      </c>
      <c r="H7381" s="17" t="s">
        <v>1537</v>
      </c>
      <c r="I7381" s="17" t="s">
        <v>1524</v>
      </c>
      <c r="J7381" s="17" t="n">
        <v>1</v>
      </c>
      <c r="K7381" s="15" t="n">
        <v>231.9</v>
      </c>
      <c r="L7381" s="22" t="n">
        <v>0.1</v>
      </c>
      <c r="M7381" s="15" t="n">
        <v>0</v>
      </c>
      <c r="N7381" s="15" t="n">
        <f aca="false">J7381*K7381</f>
        <v>231.9</v>
      </c>
      <c r="O7381" s="15" t="n">
        <f aca="false">N7381*L7381</f>
        <v>23.19</v>
      </c>
      <c r="P7381" s="15" t="n">
        <f aca="false">N7381-O7381</f>
        <v>208.71</v>
      </c>
      <c r="Q7381" s="15" t="n">
        <f aca="false">J7381*INDEX(dProdutos!$F$2:$F$47,MATCH(E7381,dProdutos!$A$2:$A$47,0))</f>
        <v>140.83</v>
      </c>
      <c r="R7381" s="15" t="n">
        <f aca="false">IF(I7381="Cancelado",0,P7381-Q7381)</f>
        <v>67.88</v>
      </c>
      <c r="S7381" s="17" t="str">
        <f aca="false">INDEX(dProdutos!$D$2:$D$47,MATCH(E7381,dProdutos!$A$2:$A$47,0))</f>
        <v>Casa</v>
      </c>
    </row>
    <row r="7382" customFormat="false" ht="15" hidden="false" customHeight="false" outlineLevel="0" collapsed="false">
      <c r="A7382" s="17" t="s">
        <v>6023</v>
      </c>
      <c r="B7382" s="17" t="n">
        <v>1</v>
      </c>
      <c r="C7382" s="21" t="n">
        <v>46148</v>
      </c>
      <c r="D7382" s="17" t="s">
        <v>482</v>
      </c>
      <c r="E7382" s="17" t="s">
        <v>150</v>
      </c>
      <c r="F7382" s="17" t="s">
        <v>1490</v>
      </c>
      <c r="G7382" s="17" t="s">
        <v>59</v>
      </c>
      <c r="H7382" s="17" t="s">
        <v>1537</v>
      </c>
      <c r="I7382" s="17" t="s">
        <v>1524</v>
      </c>
      <c r="J7382" s="17" t="n">
        <v>1</v>
      </c>
      <c r="K7382" s="15" t="n">
        <v>71.9</v>
      </c>
      <c r="L7382" s="22" t="n">
        <v>0.1</v>
      </c>
      <c r="M7382" s="15" t="n">
        <v>0</v>
      </c>
      <c r="N7382" s="15" t="n">
        <f aca="false">J7382*K7382</f>
        <v>71.9</v>
      </c>
      <c r="O7382" s="15" t="n">
        <f aca="false">N7382*L7382</f>
        <v>7.19</v>
      </c>
      <c r="P7382" s="15" t="n">
        <f aca="false">N7382-O7382</f>
        <v>64.71</v>
      </c>
      <c r="Q7382" s="15" t="n">
        <f aca="false">J7382*INDEX(dProdutos!$F$2:$F$47,MATCH(E7382,dProdutos!$A$2:$A$47,0))</f>
        <v>27.38</v>
      </c>
      <c r="R7382" s="15" t="n">
        <f aca="false">IF(I7382="Cancelado",0,P7382-Q7382)</f>
        <v>37.33</v>
      </c>
      <c r="S7382" s="17" t="str">
        <f aca="false">INDEX(dProdutos!$D$2:$D$47,MATCH(E7382,dProdutos!$A$2:$A$47,0))</f>
        <v>Acessórios</v>
      </c>
    </row>
    <row r="7383" customFormat="false" ht="15" hidden="false" customHeight="false" outlineLevel="0" collapsed="false">
      <c r="A7383" s="17" t="s">
        <v>6023</v>
      </c>
      <c r="B7383" s="17" t="n">
        <v>2</v>
      </c>
      <c r="C7383" s="21" t="n">
        <v>46148</v>
      </c>
      <c r="D7383" s="17" t="s">
        <v>482</v>
      </c>
      <c r="E7383" s="17" t="s">
        <v>88</v>
      </c>
      <c r="F7383" s="17" t="s">
        <v>1490</v>
      </c>
      <c r="G7383" s="17" t="s">
        <v>59</v>
      </c>
      <c r="H7383" s="17" t="s">
        <v>1537</v>
      </c>
      <c r="I7383" s="17" t="s">
        <v>1524</v>
      </c>
      <c r="J7383" s="17" t="n">
        <v>1</v>
      </c>
      <c r="K7383" s="15" t="n">
        <v>170.9</v>
      </c>
      <c r="L7383" s="22" t="n">
        <v>0</v>
      </c>
      <c r="M7383" s="15" t="n">
        <v>0</v>
      </c>
      <c r="N7383" s="15" t="n">
        <f aca="false">J7383*K7383</f>
        <v>170.9</v>
      </c>
      <c r="O7383" s="15" t="n">
        <f aca="false">N7383*L7383</f>
        <v>0</v>
      </c>
      <c r="P7383" s="15" t="n">
        <f aca="false">N7383-O7383</f>
        <v>170.9</v>
      </c>
      <c r="Q7383" s="15" t="n">
        <f aca="false">J7383*INDEX(dProdutos!$F$2:$F$47,MATCH(E7383,dProdutos!$A$2:$A$47,0))</f>
        <v>98.14</v>
      </c>
      <c r="R7383" s="15" t="n">
        <f aca="false">IF(I7383="Cancelado",0,P7383-Q7383)</f>
        <v>72.76</v>
      </c>
      <c r="S7383" s="17" t="str">
        <f aca="false">INDEX(dProdutos!$D$2:$D$47,MATCH(E7383,dProdutos!$A$2:$A$47,0))</f>
        <v>Moda Feminina</v>
      </c>
    </row>
    <row r="7384" customFormat="false" ht="15" hidden="false" customHeight="false" outlineLevel="0" collapsed="false">
      <c r="A7384" s="17" t="s">
        <v>6024</v>
      </c>
      <c r="B7384" s="17" t="n">
        <v>1</v>
      </c>
      <c r="C7384" s="21" t="n">
        <v>46148</v>
      </c>
      <c r="D7384" s="17" t="s">
        <v>543</v>
      </c>
      <c r="E7384" s="17" t="s">
        <v>123</v>
      </c>
      <c r="F7384" s="17" t="s">
        <v>1497</v>
      </c>
      <c r="G7384" s="17" t="s">
        <v>62</v>
      </c>
      <c r="H7384" s="17" t="s">
        <v>1523</v>
      </c>
      <c r="I7384" s="17" t="s">
        <v>1531</v>
      </c>
      <c r="J7384" s="17" t="n">
        <v>1</v>
      </c>
      <c r="K7384" s="15" t="n">
        <v>277.9</v>
      </c>
      <c r="L7384" s="22" t="n">
        <v>0.05</v>
      </c>
      <c r="M7384" s="15" t="n">
        <v>0</v>
      </c>
      <c r="N7384" s="15" t="n">
        <f aca="false">J7384*K7384</f>
        <v>277.9</v>
      </c>
      <c r="O7384" s="15" t="n">
        <f aca="false">N7384*L7384</f>
        <v>13.895</v>
      </c>
      <c r="P7384" s="15" t="n">
        <f aca="false">N7384-O7384</f>
        <v>264.005</v>
      </c>
      <c r="Q7384" s="15" t="n">
        <f aca="false">J7384*INDEX(dProdutos!$F$2:$F$47,MATCH(E7384,dProdutos!$A$2:$A$47,0))</f>
        <v>132.36</v>
      </c>
      <c r="R7384" s="15" t="n">
        <f aca="false">IF(I7384="Cancelado",0,P7384-Q7384)</f>
        <v>0</v>
      </c>
      <c r="S7384" s="17" t="str">
        <f aca="false">INDEX(dProdutos!$D$2:$D$47,MATCH(E7384,dProdutos!$A$2:$A$47,0))</f>
        <v>Calçados</v>
      </c>
    </row>
    <row r="7385" customFormat="false" ht="15" hidden="false" customHeight="false" outlineLevel="0" collapsed="false">
      <c r="A7385" s="17" t="s">
        <v>6025</v>
      </c>
      <c r="B7385" s="17" t="n">
        <v>1</v>
      </c>
      <c r="C7385" s="21" t="n">
        <v>46148</v>
      </c>
      <c r="D7385" s="17" t="s">
        <v>907</v>
      </c>
      <c r="E7385" s="17" t="s">
        <v>88</v>
      </c>
      <c r="F7385" s="17" t="s">
        <v>1501</v>
      </c>
      <c r="G7385" s="17" t="s">
        <v>59</v>
      </c>
      <c r="H7385" s="17" t="s">
        <v>1537</v>
      </c>
      <c r="I7385" s="17" t="s">
        <v>1524</v>
      </c>
      <c r="J7385" s="17" t="n">
        <v>1</v>
      </c>
      <c r="K7385" s="15" t="n">
        <v>170.9</v>
      </c>
      <c r="L7385" s="22" t="n">
        <v>0</v>
      </c>
      <c r="M7385" s="15" t="n">
        <v>0</v>
      </c>
      <c r="N7385" s="15" t="n">
        <f aca="false">J7385*K7385</f>
        <v>170.9</v>
      </c>
      <c r="O7385" s="15" t="n">
        <f aca="false">N7385*L7385</f>
        <v>0</v>
      </c>
      <c r="P7385" s="15" t="n">
        <f aca="false">N7385-O7385</f>
        <v>170.9</v>
      </c>
      <c r="Q7385" s="15" t="n">
        <f aca="false">J7385*INDEX(dProdutos!$F$2:$F$47,MATCH(E7385,dProdutos!$A$2:$A$47,0))</f>
        <v>98.14</v>
      </c>
      <c r="R7385" s="15" t="n">
        <f aca="false">IF(I7385="Cancelado",0,P7385-Q7385)</f>
        <v>72.76</v>
      </c>
      <c r="S7385" s="17" t="str">
        <f aca="false">INDEX(dProdutos!$D$2:$D$47,MATCH(E7385,dProdutos!$A$2:$A$47,0))</f>
        <v>Moda Feminina</v>
      </c>
    </row>
    <row r="7386" customFormat="false" ht="15" hidden="false" customHeight="false" outlineLevel="0" collapsed="false">
      <c r="A7386" s="17" t="s">
        <v>6025</v>
      </c>
      <c r="B7386" s="17" t="n">
        <v>2</v>
      </c>
      <c r="C7386" s="21" t="n">
        <v>46148</v>
      </c>
      <c r="D7386" s="17" t="s">
        <v>907</v>
      </c>
      <c r="E7386" s="17" t="s">
        <v>177</v>
      </c>
      <c r="F7386" s="17" t="s">
        <v>1501</v>
      </c>
      <c r="G7386" s="17" t="s">
        <v>59</v>
      </c>
      <c r="H7386" s="17" t="s">
        <v>1537</v>
      </c>
      <c r="I7386" s="17" t="s">
        <v>1524</v>
      </c>
      <c r="J7386" s="17" t="n">
        <v>2</v>
      </c>
      <c r="K7386" s="15" t="n">
        <v>257.9</v>
      </c>
      <c r="L7386" s="22" t="n">
        <v>0.15</v>
      </c>
      <c r="M7386" s="15" t="n">
        <v>0</v>
      </c>
      <c r="N7386" s="15" t="n">
        <f aca="false">J7386*K7386</f>
        <v>515.8</v>
      </c>
      <c r="O7386" s="15" t="n">
        <f aca="false">N7386*L7386</f>
        <v>77.37</v>
      </c>
      <c r="P7386" s="15" t="n">
        <f aca="false">N7386-O7386</f>
        <v>438.43</v>
      </c>
      <c r="Q7386" s="15" t="n">
        <f aca="false">J7386*INDEX(dProdutos!$F$2:$F$47,MATCH(E7386,dProdutos!$A$2:$A$47,0))</f>
        <v>276.46</v>
      </c>
      <c r="R7386" s="15" t="n">
        <f aca="false">IF(I7386="Cancelado",0,P7386-Q7386)</f>
        <v>161.97</v>
      </c>
      <c r="S7386" s="17" t="str">
        <f aca="false">INDEX(dProdutos!$D$2:$D$47,MATCH(E7386,dProdutos!$A$2:$A$47,0))</f>
        <v>Casa</v>
      </c>
    </row>
    <row r="7387" customFormat="false" ht="15" hidden="false" customHeight="false" outlineLevel="0" collapsed="false">
      <c r="A7387" s="17" t="s">
        <v>6026</v>
      </c>
      <c r="B7387" s="17" t="n">
        <v>1</v>
      </c>
      <c r="C7387" s="21" t="n">
        <v>46148</v>
      </c>
      <c r="D7387" s="17" t="s">
        <v>1341</v>
      </c>
      <c r="E7387" s="17" t="s">
        <v>153</v>
      </c>
      <c r="F7387" s="17" t="s">
        <v>1499</v>
      </c>
      <c r="G7387" s="17" t="s">
        <v>63</v>
      </c>
      <c r="H7387" s="17" t="s">
        <v>1527</v>
      </c>
      <c r="I7387" s="17" t="s">
        <v>1524</v>
      </c>
      <c r="J7387" s="17" t="n">
        <v>1</v>
      </c>
      <c r="K7387" s="15" t="n">
        <v>165.9</v>
      </c>
      <c r="L7387" s="22" t="n">
        <v>0.2</v>
      </c>
      <c r="M7387" s="15" t="n">
        <v>34.3</v>
      </c>
      <c r="N7387" s="15" t="n">
        <f aca="false">J7387*K7387</f>
        <v>165.9</v>
      </c>
      <c r="O7387" s="15" t="n">
        <f aca="false">N7387*L7387</f>
        <v>33.18</v>
      </c>
      <c r="P7387" s="15" t="n">
        <f aca="false">N7387-O7387</f>
        <v>132.72</v>
      </c>
      <c r="Q7387" s="15" t="n">
        <f aca="false">J7387*INDEX(dProdutos!$F$2:$F$47,MATCH(E7387,dProdutos!$A$2:$A$47,0))</f>
        <v>67.28</v>
      </c>
      <c r="R7387" s="15" t="n">
        <f aca="false">IF(I7387="Cancelado",0,P7387-Q7387)</f>
        <v>65.44</v>
      </c>
      <c r="S7387" s="17" t="str">
        <f aca="false">INDEX(dProdutos!$D$2:$D$47,MATCH(E7387,dProdutos!$A$2:$A$47,0))</f>
        <v>Acessórios</v>
      </c>
    </row>
    <row r="7388" customFormat="false" ht="15" hidden="false" customHeight="false" outlineLevel="0" collapsed="false">
      <c r="A7388" s="17" t="s">
        <v>6026</v>
      </c>
      <c r="B7388" s="17" t="n">
        <v>2</v>
      </c>
      <c r="C7388" s="21" t="n">
        <v>46148</v>
      </c>
      <c r="D7388" s="17" t="s">
        <v>1341</v>
      </c>
      <c r="E7388" s="17" t="s">
        <v>201</v>
      </c>
      <c r="F7388" s="17" t="s">
        <v>1499</v>
      </c>
      <c r="G7388" s="17" t="s">
        <v>63</v>
      </c>
      <c r="H7388" s="17" t="s">
        <v>1527</v>
      </c>
      <c r="I7388" s="17" t="s">
        <v>1524</v>
      </c>
      <c r="J7388" s="17" t="n">
        <v>1</v>
      </c>
      <c r="K7388" s="15" t="n">
        <v>236.9</v>
      </c>
      <c r="L7388" s="22" t="n">
        <v>0</v>
      </c>
      <c r="M7388" s="15" t="n">
        <v>0</v>
      </c>
      <c r="N7388" s="15" t="n">
        <f aca="false">J7388*K7388</f>
        <v>236.9</v>
      </c>
      <c r="O7388" s="15" t="n">
        <f aca="false">N7388*L7388</f>
        <v>0</v>
      </c>
      <c r="P7388" s="15" t="n">
        <f aca="false">N7388-O7388</f>
        <v>236.9</v>
      </c>
      <c r="Q7388" s="15" t="n">
        <f aca="false">J7388*INDEX(dProdutos!$F$2:$F$47,MATCH(E7388,dProdutos!$A$2:$A$47,0))</f>
        <v>96.23</v>
      </c>
      <c r="R7388" s="15" t="n">
        <f aca="false">IF(I7388="Cancelado",0,P7388-Q7388)</f>
        <v>140.67</v>
      </c>
      <c r="S7388" s="17" t="str">
        <f aca="false">INDEX(dProdutos!$D$2:$D$47,MATCH(E7388,dProdutos!$A$2:$A$47,0))</f>
        <v>Beleza</v>
      </c>
    </row>
    <row r="7389" customFormat="false" ht="15" hidden="false" customHeight="false" outlineLevel="0" collapsed="false">
      <c r="A7389" s="17" t="s">
        <v>6027</v>
      </c>
      <c r="B7389" s="17" t="n">
        <v>1</v>
      </c>
      <c r="C7389" s="21" t="n">
        <v>46148</v>
      </c>
      <c r="D7389" s="17" t="s">
        <v>1405</v>
      </c>
      <c r="E7389" s="17" t="s">
        <v>177</v>
      </c>
      <c r="F7389" s="17" t="s">
        <v>1490</v>
      </c>
      <c r="G7389" s="17" t="s">
        <v>59</v>
      </c>
      <c r="H7389" s="17" t="s">
        <v>1523</v>
      </c>
      <c r="I7389" s="17" t="s">
        <v>1524</v>
      </c>
      <c r="J7389" s="17" t="n">
        <v>1</v>
      </c>
      <c r="K7389" s="15" t="n">
        <v>257.9</v>
      </c>
      <c r="L7389" s="22" t="n">
        <v>0</v>
      </c>
      <c r="M7389" s="15" t="n">
        <v>15.79</v>
      </c>
      <c r="N7389" s="15" t="n">
        <f aca="false">J7389*K7389</f>
        <v>257.9</v>
      </c>
      <c r="O7389" s="15" t="n">
        <f aca="false">N7389*L7389</f>
        <v>0</v>
      </c>
      <c r="P7389" s="15" t="n">
        <f aca="false">N7389-O7389</f>
        <v>257.9</v>
      </c>
      <c r="Q7389" s="15" t="n">
        <f aca="false">J7389*INDEX(dProdutos!$F$2:$F$47,MATCH(E7389,dProdutos!$A$2:$A$47,0))</f>
        <v>138.23</v>
      </c>
      <c r="R7389" s="15" t="n">
        <f aca="false">IF(I7389="Cancelado",0,P7389-Q7389)</f>
        <v>119.67</v>
      </c>
      <c r="S7389" s="17" t="str">
        <f aca="false">INDEX(dProdutos!$D$2:$D$47,MATCH(E7389,dProdutos!$A$2:$A$47,0))</f>
        <v>Casa</v>
      </c>
    </row>
    <row r="7390" customFormat="false" ht="15" hidden="false" customHeight="false" outlineLevel="0" collapsed="false">
      <c r="A7390" s="17" t="s">
        <v>6028</v>
      </c>
      <c r="B7390" s="17" t="n">
        <v>1</v>
      </c>
      <c r="C7390" s="21" t="n">
        <v>46148</v>
      </c>
      <c r="D7390" s="17" t="s">
        <v>690</v>
      </c>
      <c r="E7390" s="17" t="s">
        <v>177</v>
      </c>
      <c r="F7390" s="17" t="s">
        <v>1487</v>
      </c>
      <c r="G7390" s="17" t="s">
        <v>59</v>
      </c>
      <c r="H7390" s="17" t="s">
        <v>1537</v>
      </c>
      <c r="I7390" s="17" t="s">
        <v>1524</v>
      </c>
      <c r="J7390" s="17" t="n">
        <v>2</v>
      </c>
      <c r="K7390" s="15" t="n">
        <v>257.9</v>
      </c>
      <c r="L7390" s="22" t="n">
        <v>0.05</v>
      </c>
      <c r="M7390" s="15" t="n">
        <v>31.33</v>
      </c>
      <c r="N7390" s="15" t="n">
        <f aca="false">J7390*K7390</f>
        <v>515.8</v>
      </c>
      <c r="O7390" s="15" t="n">
        <f aca="false">N7390*L7390</f>
        <v>25.79</v>
      </c>
      <c r="P7390" s="15" t="n">
        <f aca="false">N7390-O7390</f>
        <v>490.01</v>
      </c>
      <c r="Q7390" s="15" t="n">
        <f aca="false">J7390*INDEX(dProdutos!$F$2:$F$47,MATCH(E7390,dProdutos!$A$2:$A$47,0))</f>
        <v>276.46</v>
      </c>
      <c r="R7390" s="15" t="n">
        <f aca="false">IF(I7390="Cancelado",0,P7390-Q7390)</f>
        <v>213.55</v>
      </c>
      <c r="S7390" s="17" t="str">
        <f aca="false">INDEX(dProdutos!$D$2:$D$47,MATCH(E7390,dProdutos!$A$2:$A$47,0))</f>
        <v>Casa</v>
      </c>
    </row>
    <row r="7391" customFormat="false" ht="15" hidden="false" customHeight="false" outlineLevel="0" collapsed="false">
      <c r="A7391" s="17" t="s">
        <v>6028</v>
      </c>
      <c r="B7391" s="17" t="n">
        <v>2</v>
      </c>
      <c r="C7391" s="21" t="n">
        <v>46148</v>
      </c>
      <c r="D7391" s="17" t="s">
        <v>690</v>
      </c>
      <c r="E7391" s="17" t="s">
        <v>105</v>
      </c>
      <c r="F7391" s="17" t="s">
        <v>1487</v>
      </c>
      <c r="G7391" s="17" t="s">
        <v>59</v>
      </c>
      <c r="H7391" s="17" t="s">
        <v>1537</v>
      </c>
      <c r="I7391" s="17" t="s">
        <v>1524</v>
      </c>
      <c r="J7391" s="17" t="n">
        <v>3</v>
      </c>
      <c r="K7391" s="15" t="n">
        <v>175.9</v>
      </c>
      <c r="L7391" s="22" t="n">
        <v>0.15</v>
      </c>
      <c r="M7391" s="15" t="n">
        <v>0</v>
      </c>
      <c r="N7391" s="15" t="n">
        <f aca="false">J7391*K7391</f>
        <v>527.7</v>
      </c>
      <c r="O7391" s="15" t="n">
        <f aca="false">N7391*L7391</f>
        <v>79.155</v>
      </c>
      <c r="P7391" s="15" t="n">
        <f aca="false">N7391-O7391</f>
        <v>448.545</v>
      </c>
      <c r="Q7391" s="15" t="n">
        <f aca="false">J7391*INDEX(dProdutos!$F$2:$F$47,MATCH(E7391,dProdutos!$A$2:$A$47,0))</f>
        <v>289.77</v>
      </c>
      <c r="R7391" s="15" t="n">
        <f aca="false">IF(I7391="Cancelado",0,P7391-Q7391)</f>
        <v>158.775</v>
      </c>
      <c r="S7391" s="17" t="str">
        <f aca="false">INDEX(dProdutos!$D$2:$D$47,MATCH(E7391,dProdutos!$A$2:$A$47,0))</f>
        <v>Moda Masculina</v>
      </c>
    </row>
    <row r="7392" customFormat="false" ht="15" hidden="false" customHeight="false" outlineLevel="0" collapsed="false">
      <c r="A7392" s="17" t="s">
        <v>6028</v>
      </c>
      <c r="B7392" s="17" t="n">
        <v>3</v>
      </c>
      <c r="C7392" s="21" t="n">
        <v>46148</v>
      </c>
      <c r="D7392" s="17" t="s">
        <v>690</v>
      </c>
      <c r="E7392" s="17" t="s">
        <v>129</v>
      </c>
      <c r="F7392" s="17" t="s">
        <v>1487</v>
      </c>
      <c r="G7392" s="17" t="s">
        <v>59</v>
      </c>
      <c r="H7392" s="17" t="s">
        <v>1537</v>
      </c>
      <c r="I7392" s="17" t="s">
        <v>1524</v>
      </c>
      <c r="J7392" s="17" t="n">
        <v>1</v>
      </c>
      <c r="K7392" s="15" t="n">
        <v>105.9</v>
      </c>
      <c r="L7392" s="22" t="n">
        <v>0</v>
      </c>
      <c r="M7392" s="15" t="n">
        <v>0</v>
      </c>
      <c r="N7392" s="15" t="n">
        <f aca="false">J7392*K7392</f>
        <v>105.9</v>
      </c>
      <c r="O7392" s="15" t="n">
        <f aca="false">N7392*L7392</f>
        <v>0</v>
      </c>
      <c r="P7392" s="15" t="n">
        <f aca="false">N7392-O7392</f>
        <v>105.9</v>
      </c>
      <c r="Q7392" s="15" t="n">
        <f aca="false">J7392*INDEX(dProdutos!$F$2:$F$47,MATCH(E7392,dProdutos!$A$2:$A$47,0))</f>
        <v>43.79</v>
      </c>
      <c r="R7392" s="15" t="n">
        <f aca="false">IF(I7392="Cancelado",0,P7392-Q7392)</f>
        <v>62.11</v>
      </c>
      <c r="S7392" s="17" t="str">
        <f aca="false">INDEX(dProdutos!$D$2:$D$47,MATCH(E7392,dProdutos!$A$2:$A$47,0))</f>
        <v>Calçados</v>
      </c>
    </row>
    <row r="7393" customFormat="false" ht="15" hidden="false" customHeight="false" outlineLevel="0" collapsed="false">
      <c r="A7393" s="17" t="s">
        <v>6029</v>
      </c>
      <c r="B7393" s="17" t="n">
        <v>1</v>
      </c>
      <c r="C7393" s="21" t="n">
        <v>46148</v>
      </c>
      <c r="D7393" s="17" t="s">
        <v>1284</v>
      </c>
      <c r="E7393" s="17" t="s">
        <v>204</v>
      </c>
      <c r="F7393" s="17" t="s">
        <v>1499</v>
      </c>
      <c r="G7393" s="17" t="s">
        <v>61</v>
      </c>
      <c r="H7393" s="17" t="s">
        <v>1523</v>
      </c>
      <c r="I7393" s="17" t="s">
        <v>1524</v>
      </c>
      <c r="J7393" s="17" t="n">
        <v>1</v>
      </c>
      <c r="K7393" s="15" t="n">
        <v>64.9</v>
      </c>
      <c r="L7393" s="22" t="n">
        <v>0</v>
      </c>
      <c r="M7393" s="15" t="n">
        <v>12.84</v>
      </c>
      <c r="N7393" s="15" t="n">
        <f aca="false">J7393*K7393</f>
        <v>64.9</v>
      </c>
      <c r="O7393" s="15" t="n">
        <f aca="false">N7393*L7393</f>
        <v>0</v>
      </c>
      <c r="P7393" s="15" t="n">
        <f aca="false">N7393-O7393</f>
        <v>64.9</v>
      </c>
      <c r="Q7393" s="15" t="n">
        <f aca="false">J7393*INDEX(dProdutos!$F$2:$F$47,MATCH(E7393,dProdutos!$A$2:$A$47,0))</f>
        <v>27.52</v>
      </c>
      <c r="R7393" s="15" t="n">
        <f aca="false">IF(I7393="Cancelado",0,P7393-Q7393)</f>
        <v>37.38</v>
      </c>
      <c r="S7393" s="17" t="str">
        <f aca="false">INDEX(dProdutos!$D$2:$D$47,MATCH(E7393,dProdutos!$A$2:$A$47,0))</f>
        <v>Beleza</v>
      </c>
    </row>
    <row r="7394" customFormat="false" ht="15" hidden="false" customHeight="false" outlineLevel="0" collapsed="false">
      <c r="A7394" s="17" t="s">
        <v>6030</v>
      </c>
      <c r="B7394" s="17" t="n">
        <v>1</v>
      </c>
      <c r="C7394" s="21" t="n">
        <v>46148</v>
      </c>
      <c r="D7394" s="17" t="s">
        <v>1399</v>
      </c>
      <c r="E7394" s="17" t="s">
        <v>144</v>
      </c>
      <c r="F7394" s="17" t="s">
        <v>1499</v>
      </c>
      <c r="G7394" s="17" t="s">
        <v>59</v>
      </c>
      <c r="H7394" s="17" t="s">
        <v>1537</v>
      </c>
      <c r="I7394" s="17" t="s">
        <v>1524</v>
      </c>
      <c r="J7394" s="17" t="n">
        <v>1</v>
      </c>
      <c r="K7394" s="15" t="n">
        <v>260.9</v>
      </c>
      <c r="L7394" s="22" t="n">
        <v>0</v>
      </c>
      <c r="M7394" s="15" t="n">
        <v>0</v>
      </c>
      <c r="N7394" s="15" t="n">
        <f aca="false">J7394*K7394</f>
        <v>260.9</v>
      </c>
      <c r="O7394" s="15" t="n">
        <f aca="false">N7394*L7394</f>
        <v>0</v>
      </c>
      <c r="P7394" s="15" t="n">
        <f aca="false">N7394-O7394</f>
        <v>260.9</v>
      </c>
      <c r="Q7394" s="15" t="n">
        <f aca="false">J7394*INDEX(dProdutos!$F$2:$F$47,MATCH(E7394,dProdutos!$A$2:$A$47,0))</f>
        <v>99.86</v>
      </c>
      <c r="R7394" s="15" t="n">
        <f aca="false">IF(I7394="Cancelado",0,P7394-Q7394)</f>
        <v>161.04</v>
      </c>
      <c r="S7394" s="17" t="str">
        <f aca="false">INDEX(dProdutos!$D$2:$D$47,MATCH(E7394,dProdutos!$A$2:$A$47,0))</f>
        <v>Acessórios</v>
      </c>
    </row>
    <row r="7395" customFormat="false" ht="15" hidden="false" customHeight="false" outlineLevel="0" collapsed="false">
      <c r="A7395" s="17" t="s">
        <v>6030</v>
      </c>
      <c r="B7395" s="17" t="n">
        <v>2</v>
      </c>
      <c r="C7395" s="21" t="n">
        <v>46148</v>
      </c>
      <c r="D7395" s="17" t="s">
        <v>1399</v>
      </c>
      <c r="E7395" s="17" t="s">
        <v>108</v>
      </c>
      <c r="F7395" s="17" t="s">
        <v>1499</v>
      </c>
      <c r="G7395" s="17" t="s">
        <v>59</v>
      </c>
      <c r="H7395" s="17" t="s">
        <v>1537</v>
      </c>
      <c r="I7395" s="17" t="s">
        <v>1524</v>
      </c>
      <c r="J7395" s="17" t="n">
        <v>1</v>
      </c>
      <c r="K7395" s="15" t="n">
        <v>265.9</v>
      </c>
      <c r="L7395" s="22" t="n">
        <v>0</v>
      </c>
      <c r="M7395" s="15" t="n">
        <v>0</v>
      </c>
      <c r="N7395" s="15" t="n">
        <f aca="false">J7395*K7395</f>
        <v>265.9</v>
      </c>
      <c r="O7395" s="15" t="n">
        <f aca="false">N7395*L7395</f>
        <v>0</v>
      </c>
      <c r="P7395" s="15" t="n">
        <f aca="false">N7395-O7395</f>
        <v>265.9</v>
      </c>
      <c r="Q7395" s="15" t="n">
        <f aca="false">J7395*INDEX(dProdutos!$F$2:$F$47,MATCH(E7395,dProdutos!$A$2:$A$47,0))</f>
        <v>155.62</v>
      </c>
      <c r="R7395" s="15" t="n">
        <f aca="false">IF(I7395="Cancelado",0,P7395-Q7395)</f>
        <v>110.28</v>
      </c>
      <c r="S7395" s="17" t="str">
        <f aca="false">INDEX(dProdutos!$D$2:$D$47,MATCH(E7395,dProdutos!$A$2:$A$47,0))</f>
        <v>Moda Masculina</v>
      </c>
    </row>
    <row r="7396" customFormat="false" ht="15" hidden="false" customHeight="false" outlineLevel="0" collapsed="false">
      <c r="A7396" s="17" t="s">
        <v>6030</v>
      </c>
      <c r="B7396" s="17" t="n">
        <v>3</v>
      </c>
      <c r="C7396" s="21" t="n">
        <v>46148</v>
      </c>
      <c r="D7396" s="17" t="s">
        <v>1399</v>
      </c>
      <c r="E7396" s="17" t="s">
        <v>213</v>
      </c>
      <c r="F7396" s="17" t="s">
        <v>1499</v>
      </c>
      <c r="G7396" s="17" t="s">
        <v>59</v>
      </c>
      <c r="H7396" s="17" t="s">
        <v>1537</v>
      </c>
      <c r="I7396" s="17" t="s">
        <v>1524</v>
      </c>
      <c r="J7396" s="17" t="n">
        <v>1</v>
      </c>
      <c r="K7396" s="15" t="n">
        <v>153.9</v>
      </c>
      <c r="L7396" s="22" t="n">
        <v>0.2</v>
      </c>
      <c r="M7396" s="15" t="n">
        <v>0</v>
      </c>
      <c r="N7396" s="15" t="n">
        <f aca="false">J7396*K7396</f>
        <v>153.9</v>
      </c>
      <c r="O7396" s="15" t="n">
        <f aca="false">N7396*L7396</f>
        <v>30.78</v>
      </c>
      <c r="P7396" s="15" t="n">
        <f aca="false">N7396-O7396</f>
        <v>123.12</v>
      </c>
      <c r="Q7396" s="15" t="n">
        <f aca="false">J7396*INDEX(dProdutos!$F$2:$F$47,MATCH(E7396,dProdutos!$A$2:$A$47,0))</f>
        <v>90.42</v>
      </c>
      <c r="R7396" s="15" t="n">
        <f aca="false">IF(I7396="Cancelado",0,P7396-Q7396)</f>
        <v>32.7</v>
      </c>
      <c r="S7396" s="17" t="str">
        <f aca="false">INDEX(dProdutos!$D$2:$D$47,MATCH(E7396,dProdutos!$A$2:$A$47,0))</f>
        <v>Beleza</v>
      </c>
    </row>
    <row r="7397" customFormat="false" ht="15" hidden="false" customHeight="false" outlineLevel="0" collapsed="false">
      <c r="A7397" s="17" t="s">
        <v>6031</v>
      </c>
      <c r="B7397" s="17" t="n">
        <v>1</v>
      </c>
      <c r="C7397" s="21" t="n">
        <v>46148</v>
      </c>
      <c r="D7397" s="17" t="s">
        <v>582</v>
      </c>
      <c r="E7397" s="17" t="s">
        <v>120</v>
      </c>
      <c r="F7397" s="17" t="s">
        <v>1487</v>
      </c>
      <c r="G7397" s="17" t="s">
        <v>59</v>
      </c>
      <c r="H7397" s="17" t="s">
        <v>1523</v>
      </c>
      <c r="I7397" s="17" t="s">
        <v>1531</v>
      </c>
      <c r="J7397" s="17" t="n">
        <v>1</v>
      </c>
      <c r="K7397" s="15" t="n">
        <v>96.9</v>
      </c>
      <c r="L7397" s="22" t="n">
        <v>0</v>
      </c>
      <c r="M7397" s="15" t="n">
        <v>20</v>
      </c>
      <c r="N7397" s="15" t="n">
        <f aca="false">J7397*K7397</f>
        <v>96.9</v>
      </c>
      <c r="O7397" s="15" t="n">
        <f aca="false">N7397*L7397</f>
        <v>0</v>
      </c>
      <c r="P7397" s="15" t="n">
        <f aca="false">N7397-O7397</f>
        <v>96.9</v>
      </c>
      <c r="Q7397" s="15" t="n">
        <f aca="false">J7397*INDEX(dProdutos!$F$2:$F$47,MATCH(E7397,dProdutos!$A$2:$A$47,0))</f>
        <v>44.36</v>
      </c>
      <c r="R7397" s="15" t="n">
        <f aca="false">IF(I7397="Cancelado",0,P7397-Q7397)</f>
        <v>0</v>
      </c>
      <c r="S7397" s="17" t="str">
        <f aca="false">INDEX(dProdutos!$D$2:$D$47,MATCH(E7397,dProdutos!$A$2:$A$47,0))</f>
        <v>Moda Masculina</v>
      </c>
    </row>
    <row r="7398" customFormat="false" ht="15" hidden="false" customHeight="false" outlineLevel="0" collapsed="false">
      <c r="A7398" s="17" t="s">
        <v>6032</v>
      </c>
      <c r="B7398" s="17" t="n">
        <v>1</v>
      </c>
      <c r="C7398" s="21" t="n">
        <v>46149</v>
      </c>
      <c r="D7398" s="17" t="s">
        <v>1175</v>
      </c>
      <c r="E7398" s="17" t="s">
        <v>204</v>
      </c>
      <c r="F7398" s="17" t="s">
        <v>1493</v>
      </c>
      <c r="G7398" s="17" t="s">
        <v>63</v>
      </c>
      <c r="H7398" s="17" t="s">
        <v>1537</v>
      </c>
      <c r="I7398" s="17" t="s">
        <v>1524</v>
      </c>
      <c r="J7398" s="17" t="n">
        <v>1</v>
      </c>
      <c r="K7398" s="15" t="n">
        <v>64.9</v>
      </c>
      <c r="L7398" s="22" t="n">
        <v>0</v>
      </c>
      <c r="M7398" s="15" t="n">
        <v>16.37</v>
      </c>
      <c r="N7398" s="15" t="n">
        <f aca="false">J7398*K7398</f>
        <v>64.9</v>
      </c>
      <c r="O7398" s="15" t="n">
        <f aca="false">N7398*L7398</f>
        <v>0</v>
      </c>
      <c r="P7398" s="15" t="n">
        <f aca="false">N7398-O7398</f>
        <v>64.9</v>
      </c>
      <c r="Q7398" s="15" t="n">
        <f aca="false">J7398*INDEX(dProdutos!$F$2:$F$47,MATCH(E7398,dProdutos!$A$2:$A$47,0))</f>
        <v>27.52</v>
      </c>
      <c r="R7398" s="15" t="n">
        <f aca="false">IF(I7398="Cancelado",0,P7398-Q7398)</f>
        <v>37.38</v>
      </c>
      <c r="S7398" s="17" t="str">
        <f aca="false">INDEX(dProdutos!$D$2:$D$47,MATCH(E7398,dProdutos!$A$2:$A$47,0))</f>
        <v>Beleza</v>
      </c>
    </row>
    <row r="7399" customFormat="false" ht="15" hidden="false" customHeight="false" outlineLevel="0" collapsed="false">
      <c r="A7399" s="17" t="s">
        <v>6032</v>
      </c>
      <c r="B7399" s="17" t="n">
        <v>2</v>
      </c>
      <c r="C7399" s="21" t="n">
        <v>46149</v>
      </c>
      <c r="D7399" s="17" t="s">
        <v>1175</v>
      </c>
      <c r="E7399" s="17" t="s">
        <v>183</v>
      </c>
      <c r="F7399" s="17" t="s">
        <v>1493</v>
      </c>
      <c r="G7399" s="17" t="s">
        <v>63</v>
      </c>
      <c r="H7399" s="17" t="s">
        <v>1537</v>
      </c>
      <c r="I7399" s="17" t="s">
        <v>1524</v>
      </c>
      <c r="J7399" s="17" t="n">
        <v>1</v>
      </c>
      <c r="K7399" s="15" t="n">
        <v>121.9</v>
      </c>
      <c r="L7399" s="22" t="n">
        <v>0</v>
      </c>
      <c r="M7399" s="15" t="n">
        <v>0</v>
      </c>
      <c r="N7399" s="15" t="n">
        <f aca="false">J7399*K7399</f>
        <v>121.9</v>
      </c>
      <c r="O7399" s="15" t="n">
        <f aca="false">N7399*L7399</f>
        <v>0</v>
      </c>
      <c r="P7399" s="15" t="n">
        <f aca="false">N7399-O7399</f>
        <v>121.9</v>
      </c>
      <c r="Q7399" s="15" t="n">
        <f aca="false">J7399*INDEX(dProdutos!$F$2:$F$47,MATCH(E7399,dProdutos!$A$2:$A$47,0))</f>
        <v>52.76</v>
      </c>
      <c r="R7399" s="15" t="n">
        <f aca="false">IF(I7399="Cancelado",0,P7399-Q7399)</f>
        <v>69.14</v>
      </c>
      <c r="S7399" s="17" t="str">
        <f aca="false">INDEX(dProdutos!$D$2:$D$47,MATCH(E7399,dProdutos!$A$2:$A$47,0))</f>
        <v>Eletrônicos</v>
      </c>
    </row>
    <row r="7400" customFormat="false" ht="15" hidden="false" customHeight="false" outlineLevel="0" collapsed="false">
      <c r="A7400" s="17" t="s">
        <v>6033</v>
      </c>
      <c r="B7400" s="17" t="n">
        <v>1</v>
      </c>
      <c r="C7400" s="21" t="n">
        <v>46149</v>
      </c>
      <c r="D7400" s="17" t="s">
        <v>242</v>
      </c>
      <c r="E7400" s="17" t="s">
        <v>159</v>
      </c>
      <c r="F7400" s="17" t="s">
        <v>1490</v>
      </c>
      <c r="G7400" s="17" t="s">
        <v>59</v>
      </c>
      <c r="H7400" s="17" t="s">
        <v>1523</v>
      </c>
      <c r="I7400" s="17" t="s">
        <v>1524</v>
      </c>
      <c r="J7400" s="17" t="n">
        <v>1</v>
      </c>
      <c r="K7400" s="15" t="n">
        <v>276.9</v>
      </c>
      <c r="L7400" s="22" t="n">
        <v>0.1</v>
      </c>
      <c r="M7400" s="15" t="n">
        <v>0</v>
      </c>
      <c r="N7400" s="15" t="n">
        <f aca="false">J7400*K7400</f>
        <v>276.9</v>
      </c>
      <c r="O7400" s="15" t="n">
        <f aca="false">N7400*L7400</f>
        <v>27.69</v>
      </c>
      <c r="P7400" s="15" t="n">
        <f aca="false">N7400-O7400</f>
        <v>249.21</v>
      </c>
      <c r="Q7400" s="15" t="n">
        <f aca="false">J7400*INDEX(dProdutos!$F$2:$F$47,MATCH(E7400,dProdutos!$A$2:$A$47,0))</f>
        <v>145.03</v>
      </c>
      <c r="R7400" s="15" t="n">
        <f aca="false">IF(I7400="Cancelado",0,P7400-Q7400)</f>
        <v>104.18</v>
      </c>
      <c r="S7400" s="17" t="str">
        <f aca="false">INDEX(dProdutos!$D$2:$D$47,MATCH(E7400,dProdutos!$A$2:$A$47,0))</f>
        <v>Acessórios</v>
      </c>
    </row>
    <row r="7401" customFormat="false" ht="15" hidden="false" customHeight="false" outlineLevel="0" collapsed="false">
      <c r="A7401" s="17" t="s">
        <v>6034</v>
      </c>
      <c r="B7401" s="17" t="n">
        <v>1</v>
      </c>
      <c r="C7401" s="21" t="n">
        <v>46149</v>
      </c>
      <c r="D7401" s="17" t="s">
        <v>1420</v>
      </c>
      <c r="E7401" s="17" t="s">
        <v>174</v>
      </c>
      <c r="F7401" s="17" t="s">
        <v>1487</v>
      </c>
      <c r="G7401" s="17" t="s">
        <v>59</v>
      </c>
      <c r="H7401" s="17" t="s">
        <v>1537</v>
      </c>
      <c r="I7401" s="17" t="s">
        <v>1524</v>
      </c>
      <c r="J7401" s="17" t="n">
        <v>1</v>
      </c>
      <c r="K7401" s="15" t="n">
        <v>250.9</v>
      </c>
      <c r="L7401" s="22" t="n">
        <v>0</v>
      </c>
      <c r="M7401" s="15" t="n">
        <v>12.13</v>
      </c>
      <c r="N7401" s="15" t="n">
        <f aca="false">J7401*K7401</f>
        <v>250.9</v>
      </c>
      <c r="O7401" s="15" t="n">
        <f aca="false">N7401*L7401</f>
        <v>0</v>
      </c>
      <c r="P7401" s="15" t="n">
        <f aca="false">N7401-O7401</f>
        <v>250.9</v>
      </c>
      <c r="Q7401" s="15" t="n">
        <f aca="false">J7401*INDEX(dProdutos!$F$2:$F$47,MATCH(E7401,dProdutos!$A$2:$A$47,0))</f>
        <v>151.28</v>
      </c>
      <c r="R7401" s="15" t="n">
        <f aca="false">IF(I7401="Cancelado",0,P7401-Q7401)</f>
        <v>99.62</v>
      </c>
      <c r="S7401" s="17" t="str">
        <f aca="false">INDEX(dProdutos!$D$2:$D$47,MATCH(E7401,dProdutos!$A$2:$A$47,0))</f>
        <v>Casa</v>
      </c>
    </row>
    <row r="7402" customFormat="false" ht="15" hidden="false" customHeight="false" outlineLevel="0" collapsed="false">
      <c r="A7402" s="17" t="s">
        <v>6035</v>
      </c>
      <c r="B7402" s="17" t="n">
        <v>1</v>
      </c>
      <c r="C7402" s="21" t="n">
        <v>46149</v>
      </c>
      <c r="D7402" s="17" t="s">
        <v>762</v>
      </c>
      <c r="E7402" s="17" t="s">
        <v>129</v>
      </c>
      <c r="F7402" s="17" t="s">
        <v>1487</v>
      </c>
      <c r="G7402" s="17" t="s">
        <v>61</v>
      </c>
      <c r="H7402" s="17" t="s">
        <v>1523</v>
      </c>
      <c r="I7402" s="17" t="s">
        <v>1524</v>
      </c>
      <c r="J7402" s="17" t="n">
        <v>1</v>
      </c>
      <c r="K7402" s="15" t="n">
        <v>105.9</v>
      </c>
      <c r="L7402" s="22" t="n">
        <v>0</v>
      </c>
      <c r="M7402" s="15" t="n">
        <v>26.31</v>
      </c>
      <c r="N7402" s="15" t="n">
        <f aca="false">J7402*K7402</f>
        <v>105.9</v>
      </c>
      <c r="O7402" s="15" t="n">
        <f aca="false">N7402*L7402</f>
        <v>0</v>
      </c>
      <c r="P7402" s="15" t="n">
        <f aca="false">N7402-O7402</f>
        <v>105.9</v>
      </c>
      <c r="Q7402" s="15" t="n">
        <f aca="false">J7402*INDEX(dProdutos!$F$2:$F$47,MATCH(E7402,dProdutos!$A$2:$A$47,0))</f>
        <v>43.79</v>
      </c>
      <c r="R7402" s="15" t="n">
        <f aca="false">IF(I7402="Cancelado",0,P7402-Q7402)</f>
        <v>62.11</v>
      </c>
      <c r="S7402" s="17" t="str">
        <f aca="false">INDEX(dProdutos!$D$2:$D$47,MATCH(E7402,dProdutos!$A$2:$A$47,0))</f>
        <v>Calçados</v>
      </c>
    </row>
    <row r="7403" customFormat="false" ht="15" hidden="false" customHeight="false" outlineLevel="0" collapsed="false">
      <c r="A7403" s="17" t="s">
        <v>6036</v>
      </c>
      <c r="B7403" s="17" t="n">
        <v>1</v>
      </c>
      <c r="C7403" s="21" t="n">
        <v>46149</v>
      </c>
      <c r="D7403" s="17" t="s">
        <v>610</v>
      </c>
      <c r="E7403" s="17" t="s">
        <v>102</v>
      </c>
      <c r="F7403" s="17" t="s">
        <v>1493</v>
      </c>
      <c r="G7403" s="17" t="s">
        <v>61</v>
      </c>
      <c r="H7403" s="17" t="s">
        <v>1523</v>
      </c>
      <c r="I7403" s="17" t="s">
        <v>1524</v>
      </c>
      <c r="J7403" s="17" t="n">
        <v>1</v>
      </c>
      <c r="K7403" s="15" t="n">
        <v>65.9</v>
      </c>
      <c r="L7403" s="22" t="n">
        <v>0</v>
      </c>
      <c r="M7403" s="15" t="n">
        <v>0</v>
      </c>
      <c r="N7403" s="15" t="n">
        <f aca="false">J7403*K7403</f>
        <v>65.9</v>
      </c>
      <c r="O7403" s="15" t="n">
        <f aca="false">N7403*L7403</f>
        <v>0</v>
      </c>
      <c r="P7403" s="15" t="n">
        <f aca="false">N7403-O7403</f>
        <v>65.9</v>
      </c>
      <c r="Q7403" s="15" t="n">
        <f aca="false">J7403*INDEX(dProdutos!$F$2:$F$47,MATCH(E7403,dProdutos!$A$2:$A$47,0))</f>
        <v>29.68</v>
      </c>
      <c r="R7403" s="15" t="n">
        <f aca="false">IF(I7403="Cancelado",0,P7403-Q7403)</f>
        <v>36.22</v>
      </c>
      <c r="S7403" s="17" t="str">
        <f aca="false">INDEX(dProdutos!$D$2:$D$47,MATCH(E7403,dProdutos!$A$2:$A$47,0))</f>
        <v>Moda Masculina</v>
      </c>
    </row>
    <row r="7404" customFormat="false" ht="15" hidden="false" customHeight="false" outlineLevel="0" collapsed="false">
      <c r="A7404" s="17" t="s">
        <v>6036</v>
      </c>
      <c r="B7404" s="17" t="n">
        <v>2</v>
      </c>
      <c r="C7404" s="21" t="n">
        <v>46149</v>
      </c>
      <c r="D7404" s="17" t="s">
        <v>610</v>
      </c>
      <c r="E7404" s="17" t="s">
        <v>195</v>
      </c>
      <c r="F7404" s="17" t="s">
        <v>1493</v>
      </c>
      <c r="G7404" s="17" t="s">
        <v>61</v>
      </c>
      <c r="H7404" s="17" t="s">
        <v>1523</v>
      </c>
      <c r="I7404" s="17" t="s">
        <v>1524</v>
      </c>
      <c r="J7404" s="17" t="n">
        <v>1</v>
      </c>
      <c r="K7404" s="15" t="n">
        <v>72.9</v>
      </c>
      <c r="L7404" s="22" t="n">
        <v>0.2</v>
      </c>
      <c r="M7404" s="15" t="n">
        <v>0</v>
      </c>
      <c r="N7404" s="15" t="n">
        <f aca="false">J7404*K7404</f>
        <v>72.9</v>
      </c>
      <c r="O7404" s="15" t="n">
        <f aca="false">N7404*L7404</f>
        <v>14.58</v>
      </c>
      <c r="P7404" s="15" t="n">
        <f aca="false">N7404-O7404</f>
        <v>58.32</v>
      </c>
      <c r="Q7404" s="15" t="n">
        <f aca="false">J7404*INDEX(dProdutos!$F$2:$F$47,MATCH(E7404,dProdutos!$A$2:$A$47,0))</f>
        <v>39.23</v>
      </c>
      <c r="R7404" s="15" t="n">
        <f aca="false">IF(I7404="Cancelado",0,P7404-Q7404)</f>
        <v>19.09</v>
      </c>
      <c r="S7404" s="17" t="str">
        <f aca="false">INDEX(dProdutos!$D$2:$D$47,MATCH(E7404,dProdutos!$A$2:$A$47,0))</f>
        <v>Eletrônicos</v>
      </c>
    </row>
    <row r="7405" customFormat="false" ht="15" hidden="false" customHeight="false" outlineLevel="0" collapsed="false">
      <c r="A7405" s="17" t="s">
        <v>6037</v>
      </c>
      <c r="B7405" s="17" t="n">
        <v>1</v>
      </c>
      <c r="C7405" s="21" t="n">
        <v>46149</v>
      </c>
      <c r="D7405" s="17" t="s">
        <v>1459</v>
      </c>
      <c r="E7405" s="17" t="s">
        <v>168</v>
      </c>
      <c r="F7405" s="17" t="s">
        <v>1490</v>
      </c>
      <c r="G7405" s="17" t="s">
        <v>62</v>
      </c>
      <c r="H7405" s="17" t="s">
        <v>1537</v>
      </c>
      <c r="I7405" s="17" t="s">
        <v>1524</v>
      </c>
      <c r="J7405" s="17" t="n">
        <v>1</v>
      </c>
      <c r="K7405" s="15" t="n">
        <v>253.9</v>
      </c>
      <c r="L7405" s="22" t="n">
        <v>0.15</v>
      </c>
      <c r="M7405" s="15" t="n">
        <v>0</v>
      </c>
      <c r="N7405" s="15" t="n">
        <f aca="false">J7405*K7405</f>
        <v>253.9</v>
      </c>
      <c r="O7405" s="15" t="n">
        <f aca="false">N7405*L7405</f>
        <v>38.085</v>
      </c>
      <c r="P7405" s="15" t="n">
        <f aca="false">N7405-O7405</f>
        <v>215.815</v>
      </c>
      <c r="Q7405" s="15" t="n">
        <f aca="false">J7405*INDEX(dProdutos!$F$2:$F$47,MATCH(E7405,dProdutos!$A$2:$A$47,0))</f>
        <v>128.94</v>
      </c>
      <c r="R7405" s="15" t="n">
        <f aca="false">IF(I7405="Cancelado",0,P7405-Q7405)</f>
        <v>86.875</v>
      </c>
      <c r="S7405" s="17" t="str">
        <f aca="false">INDEX(dProdutos!$D$2:$D$47,MATCH(E7405,dProdutos!$A$2:$A$47,0))</f>
        <v>Casa</v>
      </c>
    </row>
    <row r="7406" customFormat="false" ht="15" hidden="false" customHeight="false" outlineLevel="0" collapsed="false">
      <c r="A7406" s="17" t="s">
        <v>6038</v>
      </c>
      <c r="B7406" s="17" t="n">
        <v>1</v>
      </c>
      <c r="C7406" s="21" t="n">
        <v>46149</v>
      </c>
      <c r="D7406" s="17" t="s">
        <v>822</v>
      </c>
      <c r="E7406" s="17" t="s">
        <v>195</v>
      </c>
      <c r="F7406" s="17" t="s">
        <v>1487</v>
      </c>
      <c r="G7406" s="17" t="s">
        <v>61</v>
      </c>
      <c r="H7406" s="17" t="s">
        <v>1537</v>
      </c>
      <c r="I7406" s="17" t="s">
        <v>1524</v>
      </c>
      <c r="J7406" s="17" t="n">
        <v>1</v>
      </c>
      <c r="K7406" s="15" t="n">
        <v>72.9</v>
      </c>
      <c r="L7406" s="22" t="n">
        <v>0</v>
      </c>
      <c r="M7406" s="15" t="n">
        <v>9.94</v>
      </c>
      <c r="N7406" s="15" t="n">
        <f aca="false">J7406*K7406</f>
        <v>72.9</v>
      </c>
      <c r="O7406" s="15" t="n">
        <f aca="false">N7406*L7406</f>
        <v>0</v>
      </c>
      <c r="P7406" s="15" t="n">
        <f aca="false">N7406-O7406</f>
        <v>72.9</v>
      </c>
      <c r="Q7406" s="15" t="n">
        <f aca="false">J7406*INDEX(dProdutos!$F$2:$F$47,MATCH(E7406,dProdutos!$A$2:$A$47,0))</f>
        <v>39.23</v>
      </c>
      <c r="R7406" s="15" t="n">
        <f aca="false">IF(I7406="Cancelado",0,P7406-Q7406)</f>
        <v>33.67</v>
      </c>
      <c r="S7406" s="17" t="str">
        <f aca="false">INDEX(dProdutos!$D$2:$D$47,MATCH(E7406,dProdutos!$A$2:$A$47,0))</f>
        <v>Eletrônicos</v>
      </c>
    </row>
    <row r="7407" customFormat="false" ht="15" hidden="false" customHeight="false" outlineLevel="0" collapsed="false">
      <c r="A7407" s="17" t="s">
        <v>6038</v>
      </c>
      <c r="B7407" s="17" t="n">
        <v>2</v>
      </c>
      <c r="C7407" s="21" t="n">
        <v>46149</v>
      </c>
      <c r="D7407" s="17" t="s">
        <v>822</v>
      </c>
      <c r="E7407" s="17" t="s">
        <v>156</v>
      </c>
      <c r="F7407" s="17" t="s">
        <v>1487</v>
      </c>
      <c r="G7407" s="17" t="s">
        <v>61</v>
      </c>
      <c r="H7407" s="17" t="s">
        <v>1537</v>
      </c>
      <c r="I7407" s="17" t="s">
        <v>1524</v>
      </c>
      <c r="J7407" s="17" t="n">
        <v>1</v>
      </c>
      <c r="K7407" s="15" t="n">
        <v>192.9</v>
      </c>
      <c r="L7407" s="22" t="n">
        <v>0</v>
      </c>
      <c r="M7407" s="15" t="n">
        <v>0</v>
      </c>
      <c r="N7407" s="15" t="n">
        <f aca="false">J7407*K7407</f>
        <v>192.9</v>
      </c>
      <c r="O7407" s="15" t="n">
        <f aca="false">N7407*L7407</f>
        <v>0</v>
      </c>
      <c r="P7407" s="15" t="n">
        <f aca="false">N7407-O7407</f>
        <v>192.9</v>
      </c>
      <c r="Q7407" s="15" t="n">
        <f aca="false">J7407*INDEX(dProdutos!$F$2:$F$47,MATCH(E7407,dProdutos!$A$2:$A$47,0))</f>
        <v>80.38</v>
      </c>
      <c r="R7407" s="15" t="n">
        <f aca="false">IF(I7407="Cancelado",0,P7407-Q7407)</f>
        <v>112.52</v>
      </c>
      <c r="S7407" s="17" t="str">
        <f aca="false">INDEX(dProdutos!$D$2:$D$47,MATCH(E7407,dProdutos!$A$2:$A$47,0))</f>
        <v>Acessórios</v>
      </c>
    </row>
    <row r="7408" customFormat="false" ht="15" hidden="false" customHeight="false" outlineLevel="0" collapsed="false">
      <c r="A7408" s="17" t="s">
        <v>6038</v>
      </c>
      <c r="B7408" s="17" t="n">
        <v>3</v>
      </c>
      <c r="C7408" s="21" t="n">
        <v>46149</v>
      </c>
      <c r="D7408" s="17" t="s">
        <v>822</v>
      </c>
      <c r="E7408" s="17" t="s">
        <v>126</v>
      </c>
      <c r="F7408" s="17" t="s">
        <v>1487</v>
      </c>
      <c r="G7408" s="17" t="s">
        <v>61</v>
      </c>
      <c r="H7408" s="17" t="s">
        <v>1537</v>
      </c>
      <c r="I7408" s="17" t="s">
        <v>1524</v>
      </c>
      <c r="J7408" s="17" t="n">
        <v>1</v>
      </c>
      <c r="K7408" s="15" t="n">
        <v>296.9</v>
      </c>
      <c r="L7408" s="22" t="n">
        <v>0.1</v>
      </c>
      <c r="M7408" s="15" t="n">
        <v>0</v>
      </c>
      <c r="N7408" s="15" t="n">
        <f aca="false">J7408*K7408</f>
        <v>296.9</v>
      </c>
      <c r="O7408" s="15" t="n">
        <f aca="false">N7408*L7408</f>
        <v>29.69</v>
      </c>
      <c r="P7408" s="15" t="n">
        <f aca="false">N7408-O7408</f>
        <v>267.21</v>
      </c>
      <c r="Q7408" s="15" t="n">
        <f aca="false">J7408*INDEX(dProdutos!$F$2:$F$47,MATCH(E7408,dProdutos!$A$2:$A$47,0))</f>
        <v>135.24</v>
      </c>
      <c r="R7408" s="15" t="n">
        <f aca="false">IF(I7408="Cancelado",0,P7408-Q7408)</f>
        <v>131.97</v>
      </c>
      <c r="S7408" s="17" t="str">
        <f aca="false">INDEX(dProdutos!$D$2:$D$47,MATCH(E7408,dProdutos!$A$2:$A$47,0))</f>
        <v>Calçados</v>
      </c>
    </row>
    <row r="7409" customFormat="false" ht="15" hidden="false" customHeight="false" outlineLevel="0" collapsed="false">
      <c r="A7409" s="17" t="s">
        <v>6039</v>
      </c>
      <c r="B7409" s="17" t="n">
        <v>1</v>
      </c>
      <c r="C7409" s="21" t="n">
        <v>46149</v>
      </c>
      <c r="D7409" s="17" t="s">
        <v>798</v>
      </c>
      <c r="E7409" s="17" t="s">
        <v>135</v>
      </c>
      <c r="F7409" s="17" t="s">
        <v>1497</v>
      </c>
      <c r="G7409" s="17" t="s">
        <v>63</v>
      </c>
      <c r="H7409" s="17" t="s">
        <v>1537</v>
      </c>
      <c r="I7409" s="17" t="s">
        <v>1524</v>
      </c>
      <c r="J7409" s="17" t="n">
        <v>1</v>
      </c>
      <c r="K7409" s="15" t="n">
        <v>200.9</v>
      </c>
      <c r="L7409" s="22" t="n">
        <v>0</v>
      </c>
      <c r="M7409" s="15" t="n">
        <v>25.04</v>
      </c>
      <c r="N7409" s="15" t="n">
        <f aca="false">J7409*K7409</f>
        <v>200.9</v>
      </c>
      <c r="O7409" s="15" t="n">
        <f aca="false">N7409*L7409</f>
        <v>0</v>
      </c>
      <c r="P7409" s="15" t="n">
        <f aca="false">N7409-O7409</f>
        <v>200.9</v>
      </c>
      <c r="Q7409" s="15" t="n">
        <f aca="false">J7409*INDEX(dProdutos!$F$2:$F$47,MATCH(E7409,dProdutos!$A$2:$A$47,0))</f>
        <v>80.73</v>
      </c>
      <c r="R7409" s="15" t="n">
        <f aca="false">IF(I7409="Cancelado",0,P7409-Q7409)</f>
        <v>120.17</v>
      </c>
      <c r="S7409" s="17" t="str">
        <f aca="false">INDEX(dProdutos!$D$2:$D$47,MATCH(E7409,dProdutos!$A$2:$A$47,0))</f>
        <v>Calçados</v>
      </c>
    </row>
    <row r="7410" customFormat="false" ht="15" hidden="false" customHeight="false" outlineLevel="0" collapsed="false">
      <c r="A7410" s="17" t="s">
        <v>6040</v>
      </c>
      <c r="B7410" s="17" t="n">
        <v>1</v>
      </c>
      <c r="C7410" s="21" t="n">
        <v>46149</v>
      </c>
      <c r="D7410" s="17" t="s">
        <v>795</v>
      </c>
      <c r="E7410" s="17" t="s">
        <v>204</v>
      </c>
      <c r="F7410" s="17" t="s">
        <v>1490</v>
      </c>
      <c r="G7410" s="17" t="s">
        <v>59</v>
      </c>
      <c r="H7410" s="17" t="s">
        <v>1540</v>
      </c>
      <c r="I7410" s="17" t="s">
        <v>1524</v>
      </c>
      <c r="J7410" s="17" t="n">
        <v>1</v>
      </c>
      <c r="K7410" s="15" t="n">
        <v>64.9</v>
      </c>
      <c r="L7410" s="22" t="n">
        <v>0.15</v>
      </c>
      <c r="M7410" s="15" t="n">
        <v>32.53</v>
      </c>
      <c r="N7410" s="15" t="n">
        <f aca="false">J7410*K7410</f>
        <v>64.9</v>
      </c>
      <c r="O7410" s="15" t="n">
        <f aca="false">N7410*L7410</f>
        <v>9.735</v>
      </c>
      <c r="P7410" s="15" t="n">
        <f aca="false">N7410-O7410</f>
        <v>55.165</v>
      </c>
      <c r="Q7410" s="15" t="n">
        <f aca="false">J7410*INDEX(dProdutos!$F$2:$F$47,MATCH(E7410,dProdutos!$A$2:$A$47,0))</f>
        <v>27.52</v>
      </c>
      <c r="R7410" s="15" t="n">
        <f aca="false">IF(I7410="Cancelado",0,P7410-Q7410)</f>
        <v>27.645</v>
      </c>
      <c r="S7410" s="17" t="str">
        <f aca="false">INDEX(dProdutos!$D$2:$D$47,MATCH(E7410,dProdutos!$A$2:$A$47,0))</f>
        <v>Beleza</v>
      </c>
    </row>
    <row r="7411" customFormat="false" ht="15" hidden="false" customHeight="false" outlineLevel="0" collapsed="false">
      <c r="A7411" s="17" t="s">
        <v>6040</v>
      </c>
      <c r="B7411" s="17" t="n">
        <v>2</v>
      </c>
      <c r="C7411" s="21" t="n">
        <v>46149</v>
      </c>
      <c r="D7411" s="17" t="s">
        <v>795</v>
      </c>
      <c r="E7411" s="17" t="s">
        <v>123</v>
      </c>
      <c r="F7411" s="17" t="s">
        <v>1490</v>
      </c>
      <c r="G7411" s="17" t="s">
        <v>59</v>
      </c>
      <c r="H7411" s="17" t="s">
        <v>1540</v>
      </c>
      <c r="I7411" s="17" t="s">
        <v>1524</v>
      </c>
      <c r="J7411" s="17" t="n">
        <v>1</v>
      </c>
      <c r="K7411" s="15" t="n">
        <v>277.9</v>
      </c>
      <c r="L7411" s="22" t="n">
        <v>0</v>
      </c>
      <c r="M7411" s="15" t="n">
        <v>0</v>
      </c>
      <c r="N7411" s="15" t="n">
        <f aca="false">J7411*K7411</f>
        <v>277.9</v>
      </c>
      <c r="O7411" s="15" t="n">
        <f aca="false">N7411*L7411</f>
        <v>0</v>
      </c>
      <c r="P7411" s="15" t="n">
        <f aca="false">N7411-O7411</f>
        <v>277.9</v>
      </c>
      <c r="Q7411" s="15" t="n">
        <f aca="false">J7411*INDEX(dProdutos!$F$2:$F$47,MATCH(E7411,dProdutos!$A$2:$A$47,0))</f>
        <v>132.36</v>
      </c>
      <c r="R7411" s="15" t="n">
        <f aca="false">IF(I7411="Cancelado",0,P7411-Q7411)</f>
        <v>145.54</v>
      </c>
      <c r="S7411" s="17" t="str">
        <f aca="false">INDEX(dProdutos!$D$2:$D$47,MATCH(E7411,dProdutos!$A$2:$A$47,0))</f>
        <v>Calçados</v>
      </c>
    </row>
    <row r="7412" customFormat="false" ht="15" hidden="false" customHeight="false" outlineLevel="0" collapsed="false">
      <c r="A7412" s="17" t="s">
        <v>6041</v>
      </c>
      <c r="B7412" s="17" t="n">
        <v>1</v>
      </c>
      <c r="C7412" s="21" t="n">
        <v>46150</v>
      </c>
      <c r="D7412" s="17" t="s">
        <v>1324</v>
      </c>
      <c r="E7412" s="17" t="s">
        <v>81</v>
      </c>
      <c r="F7412" s="17" t="s">
        <v>1499</v>
      </c>
      <c r="G7412" s="17" t="s">
        <v>59</v>
      </c>
      <c r="H7412" s="17" t="s">
        <v>1523</v>
      </c>
      <c r="I7412" s="17" t="s">
        <v>1524</v>
      </c>
      <c r="J7412" s="17" t="n">
        <v>1</v>
      </c>
      <c r="K7412" s="15" t="n">
        <v>64.9</v>
      </c>
      <c r="L7412" s="22" t="n">
        <v>0.05</v>
      </c>
      <c r="M7412" s="15" t="n">
        <v>0</v>
      </c>
      <c r="N7412" s="15" t="n">
        <f aca="false">J7412*K7412</f>
        <v>64.9</v>
      </c>
      <c r="O7412" s="15" t="n">
        <f aca="false">N7412*L7412</f>
        <v>3.245</v>
      </c>
      <c r="P7412" s="15" t="n">
        <f aca="false">N7412-O7412</f>
        <v>61.655</v>
      </c>
      <c r="Q7412" s="15" t="n">
        <f aca="false">J7412*INDEX(dProdutos!$F$2:$F$47,MATCH(E7412,dProdutos!$A$2:$A$47,0))</f>
        <v>26.12</v>
      </c>
      <c r="R7412" s="15" t="n">
        <f aca="false">IF(I7412="Cancelado",0,P7412-Q7412)</f>
        <v>35.535</v>
      </c>
      <c r="S7412" s="17" t="str">
        <f aca="false">INDEX(dProdutos!$D$2:$D$47,MATCH(E7412,dProdutos!$A$2:$A$47,0))</f>
        <v>Moda Feminina</v>
      </c>
    </row>
    <row r="7413" customFormat="false" ht="15" hidden="false" customHeight="false" outlineLevel="0" collapsed="false">
      <c r="A7413" s="17" t="s">
        <v>6042</v>
      </c>
      <c r="B7413" s="17" t="n">
        <v>1</v>
      </c>
      <c r="C7413" s="21" t="n">
        <v>46150</v>
      </c>
      <c r="D7413" s="17" t="s">
        <v>1394</v>
      </c>
      <c r="E7413" s="17" t="s">
        <v>153</v>
      </c>
      <c r="F7413" s="17" t="s">
        <v>1490</v>
      </c>
      <c r="G7413" s="17" t="s">
        <v>59</v>
      </c>
      <c r="H7413" s="17" t="s">
        <v>1537</v>
      </c>
      <c r="I7413" s="17" t="s">
        <v>1524</v>
      </c>
      <c r="J7413" s="17" t="n">
        <v>1</v>
      </c>
      <c r="K7413" s="15" t="n">
        <v>165.9</v>
      </c>
      <c r="L7413" s="22" t="n">
        <v>0</v>
      </c>
      <c r="M7413" s="15" t="n">
        <v>0</v>
      </c>
      <c r="N7413" s="15" t="n">
        <f aca="false">J7413*K7413</f>
        <v>165.9</v>
      </c>
      <c r="O7413" s="15" t="n">
        <f aca="false">N7413*L7413</f>
        <v>0</v>
      </c>
      <c r="P7413" s="15" t="n">
        <f aca="false">N7413-O7413</f>
        <v>165.9</v>
      </c>
      <c r="Q7413" s="15" t="n">
        <f aca="false">J7413*INDEX(dProdutos!$F$2:$F$47,MATCH(E7413,dProdutos!$A$2:$A$47,0))</f>
        <v>67.28</v>
      </c>
      <c r="R7413" s="15" t="n">
        <f aca="false">IF(I7413="Cancelado",0,P7413-Q7413)</f>
        <v>98.62</v>
      </c>
      <c r="S7413" s="17" t="str">
        <f aca="false">INDEX(dProdutos!$D$2:$D$47,MATCH(E7413,dProdutos!$A$2:$A$47,0))</f>
        <v>Acessórios</v>
      </c>
    </row>
    <row r="7414" customFormat="false" ht="15" hidden="false" customHeight="false" outlineLevel="0" collapsed="false">
      <c r="A7414" s="17" t="s">
        <v>6043</v>
      </c>
      <c r="B7414" s="17" t="n">
        <v>1</v>
      </c>
      <c r="C7414" s="21" t="n">
        <v>46150</v>
      </c>
      <c r="D7414" s="17" t="s">
        <v>280</v>
      </c>
      <c r="E7414" s="17" t="s">
        <v>135</v>
      </c>
      <c r="F7414" s="17" t="s">
        <v>1495</v>
      </c>
      <c r="G7414" s="17" t="s">
        <v>59</v>
      </c>
      <c r="H7414" s="17" t="s">
        <v>1527</v>
      </c>
      <c r="I7414" s="17" t="s">
        <v>1541</v>
      </c>
      <c r="J7414" s="17" t="n">
        <v>1</v>
      </c>
      <c r="K7414" s="15" t="n">
        <v>200.9</v>
      </c>
      <c r="L7414" s="22" t="n">
        <v>0</v>
      </c>
      <c r="M7414" s="15" t="n">
        <v>23.59</v>
      </c>
      <c r="N7414" s="15" t="n">
        <f aca="false">J7414*K7414</f>
        <v>200.9</v>
      </c>
      <c r="O7414" s="15" t="n">
        <f aca="false">N7414*L7414</f>
        <v>0</v>
      </c>
      <c r="P7414" s="15" t="n">
        <f aca="false">N7414-O7414</f>
        <v>200.9</v>
      </c>
      <c r="Q7414" s="15" t="n">
        <f aca="false">J7414*INDEX(dProdutos!$F$2:$F$47,MATCH(E7414,dProdutos!$A$2:$A$47,0))</f>
        <v>80.73</v>
      </c>
      <c r="R7414" s="15" t="n">
        <f aca="false">IF(I7414="Cancelado",0,P7414-Q7414)</f>
        <v>120.17</v>
      </c>
      <c r="S7414" s="17" t="str">
        <f aca="false">INDEX(dProdutos!$D$2:$D$47,MATCH(E7414,dProdutos!$A$2:$A$47,0))</f>
        <v>Calçados</v>
      </c>
    </row>
    <row r="7415" customFormat="false" ht="15" hidden="false" customHeight="false" outlineLevel="0" collapsed="false">
      <c r="A7415" s="17" t="s">
        <v>6044</v>
      </c>
      <c r="B7415" s="17" t="n">
        <v>1</v>
      </c>
      <c r="C7415" s="21" t="n">
        <v>46150</v>
      </c>
      <c r="D7415" s="17" t="s">
        <v>426</v>
      </c>
      <c r="E7415" s="17" t="s">
        <v>88</v>
      </c>
      <c r="F7415" s="17" t="s">
        <v>1497</v>
      </c>
      <c r="G7415" s="17" t="s">
        <v>59</v>
      </c>
      <c r="H7415" s="17" t="s">
        <v>1537</v>
      </c>
      <c r="I7415" s="17" t="s">
        <v>1524</v>
      </c>
      <c r="J7415" s="17" t="n">
        <v>1</v>
      </c>
      <c r="K7415" s="15" t="n">
        <v>170.9</v>
      </c>
      <c r="L7415" s="22" t="n">
        <v>0.1</v>
      </c>
      <c r="M7415" s="15" t="n">
        <v>21.32</v>
      </c>
      <c r="N7415" s="15" t="n">
        <f aca="false">J7415*K7415</f>
        <v>170.9</v>
      </c>
      <c r="O7415" s="15" t="n">
        <f aca="false">N7415*L7415</f>
        <v>17.09</v>
      </c>
      <c r="P7415" s="15" t="n">
        <f aca="false">N7415-O7415</f>
        <v>153.81</v>
      </c>
      <c r="Q7415" s="15" t="n">
        <f aca="false">J7415*INDEX(dProdutos!$F$2:$F$47,MATCH(E7415,dProdutos!$A$2:$A$47,0))</f>
        <v>98.14</v>
      </c>
      <c r="R7415" s="15" t="n">
        <f aca="false">IF(I7415="Cancelado",0,P7415-Q7415)</f>
        <v>55.67</v>
      </c>
      <c r="S7415" s="17" t="str">
        <f aca="false">INDEX(dProdutos!$D$2:$D$47,MATCH(E7415,dProdutos!$A$2:$A$47,0))</f>
        <v>Moda Feminina</v>
      </c>
    </row>
    <row r="7416" customFormat="false" ht="15" hidden="false" customHeight="false" outlineLevel="0" collapsed="false">
      <c r="A7416" s="17" t="s">
        <v>6045</v>
      </c>
      <c r="B7416" s="17" t="n">
        <v>1</v>
      </c>
      <c r="C7416" s="21" t="n">
        <v>46150</v>
      </c>
      <c r="D7416" s="17" t="s">
        <v>979</v>
      </c>
      <c r="E7416" s="17" t="s">
        <v>165</v>
      </c>
      <c r="F7416" s="17" t="s">
        <v>1493</v>
      </c>
      <c r="G7416" s="17" t="s">
        <v>59</v>
      </c>
      <c r="H7416" s="17" t="s">
        <v>1523</v>
      </c>
      <c r="I7416" s="17" t="s">
        <v>1524</v>
      </c>
      <c r="J7416" s="17" t="n">
        <v>1</v>
      </c>
      <c r="K7416" s="15" t="n">
        <v>231.9</v>
      </c>
      <c r="L7416" s="22" t="n">
        <v>0.15</v>
      </c>
      <c r="M7416" s="15" t="n">
        <v>15.12</v>
      </c>
      <c r="N7416" s="15" t="n">
        <f aca="false">J7416*K7416</f>
        <v>231.9</v>
      </c>
      <c r="O7416" s="15" t="n">
        <f aca="false">N7416*L7416</f>
        <v>34.785</v>
      </c>
      <c r="P7416" s="15" t="n">
        <f aca="false">N7416-O7416</f>
        <v>197.115</v>
      </c>
      <c r="Q7416" s="15" t="n">
        <f aca="false">J7416*INDEX(dProdutos!$F$2:$F$47,MATCH(E7416,dProdutos!$A$2:$A$47,0))</f>
        <v>140.83</v>
      </c>
      <c r="R7416" s="15" t="n">
        <f aca="false">IF(I7416="Cancelado",0,P7416-Q7416)</f>
        <v>56.285</v>
      </c>
      <c r="S7416" s="17" t="str">
        <f aca="false">INDEX(dProdutos!$D$2:$D$47,MATCH(E7416,dProdutos!$A$2:$A$47,0))</f>
        <v>Casa</v>
      </c>
    </row>
    <row r="7417" customFormat="false" ht="15" hidden="false" customHeight="false" outlineLevel="0" collapsed="false">
      <c r="A7417" s="17" t="s">
        <v>6045</v>
      </c>
      <c r="B7417" s="17" t="n">
        <v>2</v>
      </c>
      <c r="C7417" s="21" t="n">
        <v>46150</v>
      </c>
      <c r="D7417" s="17" t="s">
        <v>979</v>
      </c>
      <c r="E7417" s="17" t="s">
        <v>192</v>
      </c>
      <c r="F7417" s="17" t="s">
        <v>1493</v>
      </c>
      <c r="G7417" s="17" t="s">
        <v>59</v>
      </c>
      <c r="H7417" s="17" t="s">
        <v>1523</v>
      </c>
      <c r="I7417" s="17" t="s">
        <v>1524</v>
      </c>
      <c r="J7417" s="17" t="n">
        <v>2</v>
      </c>
      <c r="K7417" s="15" t="n">
        <v>245.9</v>
      </c>
      <c r="L7417" s="22" t="n">
        <v>0</v>
      </c>
      <c r="M7417" s="15" t="n">
        <v>0</v>
      </c>
      <c r="N7417" s="15" t="n">
        <f aca="false">J7417*K7417</f>
        <v>491.8</v>
      </c>
      <c r="O7417" s="15" t="n">
        <f aca="false">N7417*L7417</f>
        <v>0</v>
      </c>
      <c r="P7417" s="15" t="n">
        <f aca="false">N7417-O7417</f>
        <v>491.8</v>
      </c>
      <c r="Q7417" s="15" t="n">
        <f aca="false">J7417*INDEX(dProdutos!$F$2:$F$47,MATCH(E7417,dProdutos!$A$2:$A$47,0))</f>
        <v>215.56</v>
      </c>
      <c r="R7417" s="15" t="n">
        <f aca="false">IF(I7417="Cancelado",0,P7417-Q7417)</f>
        <v>276.24</v>
      </c>
      <c r="S7417" s="17" t="str">
        <f aca="false">INDEX(dProdutos!$D$2:$D$47,MATCH(E7417,dProdutos!$A$2:$A$47,0))</f>
        <v>Eletrônicos</v>
      </c>
    </row>
    <row r="7418" customFormat="false" ht="15" hidden="false" customHeight="false" outlineLevel="0" collapsed="false">
      <c r="A7418" s="17" t="s">
        <v>6045</v>
      </c>
      <c r="B7418" s="17" t="n">
        <v>3</v>
      </c>
      <c r="C7418" s="21" t="n">
        <v>46150</v>
      </c>
      <c r="D7418" s="17" t="s">
        <v>979</v>
      </c>
      <c r="E7418" s="17" t="s">
        <v>98</v>
      </c>
      <c r="F7418" s="17" t="s">
        <v>1493</v>
      </c>
      <c r="G7418" s="17" t="s">
        <v>59</v>
      </c>
      <c r="H7418" s="17" t="s">
        <v>1523</v>
      </c>
      <c r="I7418" s="17" t="s">
        <v>1524</v>
      </c>
      <c r="J7418" s="17" t="n">
        <v>1</v>
      </c>
      <c r="K7418" s="15" t="n">
        <v>108.9</v>
      </c>
      <c r="L7418" s="22" t="n">
        <v>0.05</v>
      </c>
      <c r="M7418" s="15" t="n">
        <v>0</v>
      </c>
      <c r="N7418" s="15" t="n">
        <f aca="false">J7418*K7418</f>
        <v>108.9</v>
      </c>
      <c r="O7418" s="15" t="n">
        <f aca="false">N7418*L7418</f>
        <v>5.445</v>
      </c>
      <c r="P7418" s="15" t="n">
        <f aca="false">N7418-O7418</f>
        <v>103.455</v>
      </c>
      <c r="Q7418" s="15" t="n">
        <f aca="false">J7418*INDEX(dProdutos!$F$2:$F$47,MATCH(E7418,dProdutos!$A$2:$A$47,0))</f>
        <v>42.52</v>
      </c>
      <c r="R7418" s="15" t="n">
        <f aca="false">IF(I7418="Cancelado",0,P7418-Q7418)</f>
        <v>60.935</v>
      </c>
      <c r="S7418" s="17" t="str">
        <f aca="false">INDEX(dProdutos!$D$2:$D$47,MATCH(E7418,dProdutos!$A$2:$A$47,0))</f>
        <v>Moda Feminina</v>
      </c>
    </row>
    <row r="7419" customFormat="false" ht="15" hidden="false" customHeight="false" outlineLevel="0" collapsed="false">
      <c r="A7419" s="17" t="s">
        <v>6046</v>
      </c>
      <c r="B7419" s="17" t="n">
        <v>1</v>
      </c>
      <c r="C7419" s="21" t="n">
        <v>46150</v>
      </c>
      <c r="D7419" s="17" t="s">
        <v>441</v>
      </c>
      <c r="E7419" s="17" t="s">
        <v>141</v>
      </c>
      <c r="F7419" s="17" t="s">
        <v>1490</v>
      </c>
      <c r="G7419" s="17" t="s">
        <v>59</v>
      </c>
      <c r="H7419" s="17" t="s">
        <v>1537</v>
      </c>
      <c r="I7419" s="17" t="s">
        <v>1524</v>
      </c>
      <c r="J7419" s="17" t="n">
        <v>2</v>
      </c>
      <c r="K7419" s="15" t="n">
        <v>131.9</v>
      </c>
      <c r="L7419" s="22" t="n">
        <v>0</v>
      </c>
      <c r="M7419" s="15" t="n">
        <v>0</v>
      </c>
      <c r="N7419" s="15" t="n">
        <f aca="false">J7419*K7419</f>
        <v>263.8</v>
      </c>
      <c r="O7419" s="15" t="n">
        <f aca="false">N7419*L7419</f>
        <v>0</v>
      </c>
      <c r="P7419" s="15" t="n">
        <f aca="false">N7419-O7419</f>
        <v>263.8</v>
      </c>
      <c r="Q7419" s="15" t="n">
        <f aca="false">J7419*INDEX(dProdutos!$F$2:$F$47,MATCH(E7419,dProdutos!$A$2:$A$47,0))</f>
        <v>163.32</v>
      </c>
      <c r="R7419" s="15" t="n">
        <f aca="false">IF(I7419="Cancelado",0,P7419-Q7419)</f>
        <v>100.48</v>
      </c>
      <c r="S7419" s="17" t="str">
        <f aca="false">INDEX(dProdutos!$D$2:$D$47,MATCH(E7419,dProdutos!$A$2:$A$47,0))</f>
        <v>Acessórios</v>
      </c>
    </row>
    <row r="7420" customFormat="false" ht="15" hidden="false" customHeight="false" outlineLevel="0" collapsed="false">
      <c r="A7420" s="17" t="s">
        <v>6047</v>
      </c>
      <c r="B7420" s="17" t="n">
        <v>1</v>
      </c>
      <c r="C7420" s="21" t="n">
        <v>46150</v>
      </c>
      <c r="D7420" s="17" t="s">
        <v>1030</v>
      </c>
      <c r="E7420" s="17" t="s">
        <v>114</v>
      </c>
      <c r="F7420" s="17" t="s">
        <v>1495</v>
      </c>
      <c r="G7420" s="17" t="s">
        <v>61</v>
      </c>
      <c r="H7420" s="17" t="s">
        <v>1537</v>
      </c>
      <c r="I7420" s="17" t="s">
        <v>1524</v>
      </c>
      <c r="J7420" s="17" t="n">
        <v>2</v>
      </c>
      <c r="K7420" s="15" t="n">
        <v>202.9</v>
      </c>
      <c r="L7420" s="22" t="n">
        <v>0.05</v>
      </c>
      <c r="M7420" s="15" t="n">
        <v>26.16</v>
      </c>
      <c r="N7420" s="15" t="n">
        <f aca="false">J7420*K7420</f>
        <v>405.8</v>
      </c>
      <c r="O7420" s="15" t="n">
        <f aca="false">N7420*L7420</f>
        <v>20.29</v>
      </c>
      <c r="P7420" s="15" t="n">
        <f aca="false">N7420-O7420</f>
        <v>385.51</v>
      </c>
      <c r="Q7420" s="15" t="n">
        <f aca="false">J7420*INDEX(dProdutos!$F$2:$F$47,MATCH(E7420,dProdutos!$A$2:$A$47,0))</f>
        <v>220.78</v>
      </c>
      <c r="R7420" s="15" t="n">
        <f aca="false">IF(I7420="Cancelado",0,P7420-Q7420)</f>
        <v>164.73</v>
      </c>
      <c r="S7420" s="17" t="str">
        <f aca="false">INDEX(dProdutos!$D$2:$D$47,MATCH(E7420,dProdutos!$A$2:$A$47,0))</f>
        <v>Moda Masculina</v>
      </c>
    </row>
    <row r="7421" customFormat="false" ht="15" hidden="false" customHeight="false" outlineLevel="0" collapsed="false">
      <c r="A7421" s="17" t="s">
        <v>6047</v>
      </c>
      <c r="B7421" s="17" t="n">
        <v>2</v>
      </c>
      <c r="C7421" s="21" t="n">
        <v>46150</v>
      </c>
      <c r="D7421" s="17" t="s">
        <v>1030</v>
      </c>
      <c r="E7421" s="17" t="s">
        <v>171</v>
      </c>
      <c r="F7421" s="17" t="s">
        <v>1495</v>
      </c>
      <c r="G7421" s="17" t="s">
        <v>61</v>
      </c>
      <c r="H7421" s="17" t="s">
        <v>1537</v>
      </c>
      <c r="I7421" s="17" t="s">
        <v>1524</v>
      </c>
      <c r="J7421" s="17" t="n">
        <v>1</v>
      </c>
      <c r="K7421" s="15" t="n">
        <v>246.9</v>
      </c>
      <c r="L7421" s="22" t="n">
        <v>0.05</v>
      </c>
      <c r="M7421" s="15" t="n">
        <v>0</v>
      </c>
      <c r="N7421" s="15" t="n">
        <f aca="false">J7421*K7421</f>
        <v>246.9</v>
      </c>
      <c r="O7421" s="15" t="n">
        <f aca="false">N7421*L7421</f>
        <v>12.345</v>
      </c>
      <c r="P7421" s="15" t="n">
        <f aca="false">N7421-O7421</f>
        <v>234.555</v>
      </c>
      <c r="Q7421" s="15" t="n">
        <f aca="false">J7421*INDEX(dProdutos!$F$2:$F$47,MATCH(E7421,dProdutos!$A$2:$A$47,0))</f>
        <v>103.61</v>
      </c>
      <c r="R7421" s="15" t="n">
        <f aca="false">IF(I7421="Cancelado",0,P7421-Q7421)</f>
        <v>130.945</v>
      </c>
      <c r="S7421" s="17" t="str">
        <f aca="false">INDEX(dProdutos!$D$2:$D$47,MATCH(E7421,dProdutos!$A$2:$A$47,0))</f>
        <v>Casa</v>
      </c>
    </row>
    <row r="7422" customFormat="false" ht="15" hidden="false" customHeight="false" outlineLevel="0" collapsed="false">
      <c r="A7422" s="17" t="s">
        <v>6047</v>
      </c>
      <c r="B7422" s="17" t="n">
        <v>3</v>
      </c>
      <c r="C7422" s="21" t="n">
        <v>46150</v>
      </c>
      <c r="D7422" s="17" t="s">
        <v>1030</v>
      </c>
      <c r="E7422" s="17" t="s">
        <v>126</v>
      </c>
      <c r="F7422" s="17" t="s">
        <v>1495</v>
      </c>
      <c r="G7422" s="17" t="s">
        <v>61</v>
      </c>
      <c r="H7422" s="17" t="s">
        <v>1537</v>
      </c>
      <c r="I7422" s="17" t="s">
        <v>1524</v>
      </c>
      <c r="J7422" s="17" t="n">
        <v>1</v>
      </c>
      <c r="K7422" s="15" t="n">
        <v>296.9</v>
      </c>
      <c r="L7422" s="22" t="n">
        <v>0</v>
      </c>
      <c r="M7422" s="15" t="n">
        <v>0</v>
      </c>
      <c r="N7422" s="15" t="n">
        <f aca="false">J7422*K7422</f>
        <v>296.9</v>
      </c>
      <c r="O7422" s="15" t="n">
        <f aca="false">N7422*L7422</f>
        <v>0</v>
      </c>
      <c r="P7422" s="15" t="n">
        <f aca="false">N7422-O7422</f>
        <v>296.9</v>
      </c>
      <c r="Q7422" s="15" t="n">
        <f aca="false">J7422*INDEX(dProdutos!$F$2:$F$47,MATCH(E7422,dProdutos!$A$2:$A$47,0))</f>
        <v>135.24</v>
      </c>
      <c r="R7422" s="15" t="n">
        <f aca="false">IF(I7422="Cancelado",0,P7422-Q7422)</f>
        <v>161.66</v>
      </c>
      <c r="S7422" s="17" t="str">
        <f aca="false">INDEX(dProdutos!$D$2:$D$47,MATCH(E7422,dProdutos!$A$2:$A$47,0))</f>
        <v>Calçados</v>
      </c>
    </row>
    <row r="7423" customFormat="false" ht="15" hidden="false" customHeight="false" outlineLevel="0" collapsed="false">
      <c r="A7423" s="17" t="s">
        <v>6048</v>
      </c>
      <c r="B7423" s="17" t="n">
        <v>1</v>
      </c>
      <c r="C7423" s="21" t="n">
        <v>46150</v>
      </c>
      <c r="D7423" s="17" t="s">
        <v>974</v>
      </c>
      <c r="E7423" s="17" t="s">
        <v>73</v>
      </c>
      <c r="F7423" s="17" t="s">
        <v>1490</v>
      </c>
      <c r="G7423" s="17" t="s">
        <v>61</v>
      </c>
      <c r="H7423" s="17" t="s">
        <v>1523</v>
      </c>
      <c r="I7423" s="17" t="s">
        <v>1524</v>
      </c>
      <c r="J7423" s="17" t="n">
        <v>1</v>
      </c>
      <c r="K7423" s="15" t="n">
        <v>179.9</v>
      </c>
      <c r="L7423" s="22" t="n">
        <v>0.05</v>
      </c>
      <c r="M7423" s="15" t="n">
        <v>33.83</v>
      </c>
      <c r="N7423" s="15" t="n">
        <f aca="false">J7423*K7423</f>
        <v>179.9</v>
      </c>
      <c r="O7423" s="15" t="n">
        <f aca="false">N7423*L7423</f>
        <v>8.995</v>
      </c>
      <c r="P7423" s="15" t="n">
        <f aca="false">N7423-O7423</f>
        <v>170.905</v>
      </c>
      <c r="Q7423" s="15" t="n">
        <f aca="false">J7423*INDEX(dProdutos!$F$2:$F$47,MATCH(E7423,dProdutos!$A$2:$A$47,0))</f>
        <v>69.44</v>
      </c>
      <c r="R7423" s="15" t="n">
        <f aca="false">IF(I7423="Cancelado",0,P7423-Q7423)</f>
        <v>101.465</v>
      </c>
      <c r="S7423" s="17" t="str">
        <f aca="false">INDEX(dProdutos!$D$2:$D$47,MATCH(E7423,dProdutos!$A$2:$A$47,0))</f>
        <v>Moda Feminina</v>
      </c>
    </row>
    <row r="7424" customFormat="false" ht="15" hidden="false" customHeight="false" outlineLevel="0" collapsed="false">
      <c r="A7424" s="17" t="s">
        <v>6049</v>
      </c>
      <c r="B7424" s="17" t="n">
        <v>1</v>
      </c>
      <c r="C7424" s="21" t="n">
        <v>46150</v>
      </c>
      <c r="D7424" s="17" t="s">
        <v>1004</v>
      </c>
      <c r="E7424" s="17" t="s">
        <v>153</v>
      </c>
      <c r="F7424" s="17" t="s">
        <v>1490</v>
      </c>
      <c r="G7424" s="17" t="s">
        <v>59</v>
      </c>
      <c r="H7424" s="17" t="s">
        <v>1537</v>
      </c>
      <c r="I7424" s="17" t="s">
        <v>1524</v>
      </c>
      <c r="J7424" s="17" t="n">
        <v>2</v>
      </c>
      <c r="K7424" s="15" t="n">
        <v>165.9</v>
      </c>
      <c r="L7424" s="22" t="n">
        <v>0</v>
      </c>
      <c r="M7424" s="15" t="n">
        <v>26.03</v>
      </c>
      <c r="N7424" s="15" t="n">
        <f aca="false">J7424*K7424</f>
        <v>331.8</v>
      </c>
      <c r="O7424" s="15" t="n">
        <f aca="false">N7424*L7424</f>
        <v>0</v>
      </c>
      <c r="P7424" s="15" t="n">
        <f aca="false">N7424-O7424</f>
        <v>331.8</v>
      </c>
      <c r="Q7424" s="15" t="n">
        <f aca="false">J7424*INDEX(dProdutos!$F$2:$F$47,MATCH(E7424,dProdutos!$A$2:$A$47,0))</f>
        <v>134.56</v>
      </c>
      <c r="R7424" s="15" t="n">
        <f aca="false">IF(I7424="Cancelado",0,P7424-Q7424)</f>
        <v>197.24</v>
      </c>
      <c r="S7424" s="17" t="str">
        <f aca="false">INDEX(dProdutos!$D$2:$D$47,MATCH(E7424,dProdutos!$A$2:$A$47,0))</f>
        <v>Acessórios</v>
      </c>
    </row>
    <row r="7425" customFormat="false" ht="15" hidden="false" customHeight="false" outlineLevel="0" collapsed="false">
      <c r="A7425" s="17" t="s">
        <v>6049</v>
      </c>
      <c r="B7425" s="17" t="n">
        <v>2</v>
      </c>
      <c r="C7425" s="21" t="n">
        <v>46150</v>
      </c>
      <c r="D7425" s="17" t="s">
        <v>1004</v>
      </c>
      <c r="E7425" s="17" t="s">
        <v>120</v>
      </c>
      <c r="F7425" s="17" t="s">
        <v>1490</v>
      </c>
      <c r="G7425" s="17" t="s">
        <v>59</v>
      </c>
      <c r="H7425" s="17" t="s">
        <v>1537</v>
      </c>
      <c r="I7425" s="17" t="s">
        <v>1524</v>
      </c>
      <c r="J7425" s="17" t="n">
        <v>1</v>
      </c>
      <c r="K7425" s="15" t="n">
        <v>96.9</v>
      </c>
      <c r="L7425" s="22" t="n">
        <v>0.15</v>
      </c>
      <c r="M7425" s="15" t="n">
        <v>0</v>
      </c>
      <c r="N7425" s="15" t="n">
        <f aca="false">J7425*K7425</f>
        <v>96.9</v>
      </c>
      <c r="O7425" s="15" t="n">
        <f aca="false">N7425*L7425</f>
        <v>14.535</v>
      </c>
      <c r="P7425" s="15" t="n">
        <f aca="false">N7425-O7425</f>
        <v>82.365</v>
      </c>
      <c r="Q7425" s="15" t="n">
        <f aca="false">J7425*INDEX(dProdutos!$F$2:$F$47,MATCH(E7425,dProdutos!$A$2:$A$47,0))</f>
        <v>44.36</v>
      </c>
      <c r="R7425" s="15" t="n">
        <f aca="false">IF(I7425="Cancelado",0,P7425-Q7425)</f>
        <v>38.005</v>
      </c>
      <c r="S7425" s="17" t="str">
        <f aca="false">INDEX(dProdutos!$D$2:$D$47,MATCH(E7425,dProdutos!$A$2:$A$47,0))</f>
        <v>Moda Masculina</v>
      </c>
    </row>
    <row r="7426" customFormat="false" ht="15" hidden="false" customHeight="false" outlineLevel="0" collapsed="false">
      <c r="A7426" s="17" t="s">
        <v>6049</v>
      </c>
      <c r="B7426" s="17" t="n">
        <v>3</v>
      </c>
      <c r="C7426" s="21" t="n">
        <v>46150</v>
      </c>
      <c r="D7426" s="17" t="s">
        <v>1004</v>
      </c>
      <c r="E7426" s="17" t="s">
        <v>138</v>
      </c>
      <c r="F7426" s="17" t="s">
        <v>1490</v>
      </c>
      <c r="G7426" s="17" t="s">
        <v>59</v>
      </c>
      <c r="H7426" s="17" t="s">
        <v>1537</v>
      </c>
      <c r="I7426" s="17" t="s">
        <v>1524</v>
      </c>
      <c r="J7426" s="17" t="n">
        <v>1</v>
      </c>
      <c r="K7426" s="15" t="n">
        <v>231.9</v>
      </c>
      <c r="L7426" s="22" t="n">
        <v>0</v>
      </c>
      <c r="M7426" s="15" t="n">
        <v>0</v>
      </c>
      <c r="N7426" s="15" t="n">
        <f aca="false">J7426*K7426</f>
        <v>231.9</v>
      </c>
      <c r="O7426" s="15" t="n">
        <f aca="false">N7426*L7426</f>
        <v>0</v>
      </c>
      <c r="P7426" s="15" t="n">
        <f aca="false">N7426-O7426</f>
        <v>231.9</v>
      </c>
      <c r="Q7426" s="15" t="n">
        <f aca="false">J7426*INDEX(dProdutos!$F$2:$F$47,MATCH(E7426,dProdutos!$A$2:$A$47,0))</f>
        <v>132.21</v>
      </c>
      <c r="R7426" s="15" t="n">
        <f aca="false">IF(I7426="Cancelado",0,P7426-Q7426)</f>
        <v>99.69</v>
      </c>
      <c r="S7426" s="17" t="str">
        <f aca="false">INDEX(dProdutos!$D$2:$D$47,MATCH(E7426,dProdutos!$A$2:$A$47,0))</f>
        <v>Calçados</v>
      </c>
    </row>
    <row r="7427" customFormat="false" ht="15" hidden="false" customHeight="false" outlineLevel="0" collapsed="false">
      <c r="A7427" s="17" t="s">
        <v>6049</v>
      </c>
      <c r="B7427" s="17" t="n">
        <v>4</v>
      </c>
      <c r="C7427" s="21" t="n">
        <v>46150</v>
      </c>
      <c r="D7427" s="17" t="s">
        <v>1004</v>
      </c>
      <c r="E7427" s="17" t="s">
        <v>183</v>
      </c>
      <c r="F7427" s="17" t="s">
        <v>1490</v>
      </c>
      <c r="G7427" s="17" t="s">
        <v>59</v>
      </c>
      <c r="H7427" s="17" t="s">
        <v>1537</v>
      </c>
      <c r="I7427" s="17" t="s">
        <v>1524</v>
      </c>
      <c r="J7427" s="17" t="n">
        <v>2</v>
      </c>
      <c r="K7427" s="15" t="n">
        <v>121.9</v>
      </c>
      <c r="L7427" s="22" t="n">
        <v>0</v>
      </c>
      <c r="M7427" s="15" t="n">
        <v>0</v>
      </c>
      <c r="N7427" s="15" t="n">
        <f aca="false">J7427*K7427</f>
        <v>243.8</v>
      </c>
      <c r="O7427" s="15" t="n">
        <f aca="false">N7427*L7427</f>
        <v>0</v>
      </c>
      <c r="P7427" s="15" t="n">
        <f aca="false">N7427-O7427</f>
        <v>243.8</v>
      </c>
      <c r="Q7427" s="15" t="n">
        <f aca="false">J7427*INDEX(dProdutos!$F$2:$F$47,MATCH(E7427,dProdutos!$A$2:$A$47,0))</f>
        <v>105.52</v>
      </c>
      <c r="R7427" s="15" t="n">
        <f aca="false">IF(I7427="Cancelado",0,P7427-Q7427)</f>
        <v>138.28</v>
      </c>
      <c r="S7427" s="17" t="str">
        <f aca="false">INDEX(dProdutos!$D$2:$D$47,MATCH(E7427,dProdutos!$A$2:$A$47,0))</f>
        <v>Eletrônicos</v>
      </c>
    </row>
    <row r="7428" customFormat="false" ht="15" hidden="false" customHeight="false" outlineLevel="0" collapsed="false">
      <c r="A7428" s="17" t="s">
        <v>6050</v>
      </c>
      <c r="B7428" s="17" t="n">
        <v>1</v>
      </c>
      <c r="C7428" s="21" t="n">
        <v>46150</v>
      </c>
      <c r="D7428" s="17" t="s">
        <v>717</v>
      </c>
      <c r="E7428" s="17" t="s">
        <v>108</v>
      </c>
      <c r="F7428" s="17" t="s">
        <v>1487</v>
      </c>
      <c r="G7428" s="17" t="s">
        <v>59</v>
      </c>
      <c r="H7428" s="17" t="s">
        <v>1523</v>
      </c>
      <c r="I7428" s="17" t="s">
        <v>1524</v>
      </c>
      <c r="J7428" s="17" t="n">
        <v>1</v>
      </c>
      <c r="K7428" s="15" t="n">
        <v>265.9</v>
      </c>
      <c r="L7428" s="22" t="n">
        <v>0</v>
      </c>
      <c r="M7428" s="15" t="n">
        <v>14.46</v>
      </c>
      <c r="N7428" s="15" t="n">
        <f aca="false">J7428*K7428</f>
        <v>265.9</v>
      </c>
      <c r="O7428" s="15" t="n">
        <f aca="false">N7428*L7428</f>
        <v>0</v>
      </c>
      <c r="P7428" s="15" t="n">
        <f aca="false">N7428-O7428</f>
        <v>265.9</v>
      </c>
      <c r="Q7428" s="15" t="n">
        <f aca="false">J7428*INDEX(dProdutos!$F$2:$F$47,MATCH(E7428,dProdutos!$A$2:$A$47,0))</f>
        <v>155.62</v>
      </c>
      <c r="R7428" s="15" t="n">
        <f aca="false">IF(I7428="Cancelado",0,P7428-Q7428)</f>
        <v>110.28</v>
      </c>
      <c r="S7428" s="17" t="str">
        <f aca="false">INDEX(dProdutos!$D$2:$D$47,MATCH(E7428,dProdutos!$A$2:$A$47,0))</f>
        <v>Moda Masculina</v>
      </c>
    </row>
    <row r="7429" customFormat="false" ht="15" hidden="false" customHeight="false" outlineLevel="0" collapsed="false">
      <c r="A7429" s="17" t="s">
        <v>6051</v>
      </c>
      <c r="B7429" s="17" t="n">
        <v>1</v>
      </c>
      <c r="C7429" s="21" t="n">
        <v>46150</v>
      </c>
      <c r="D7429" s="17" t="s">
        <v>665</v>
      </c>
      <c r="E7429" s="17" t="s">
        <v>126</v>
      </c>
      <c r="F7429" s="17" t="s">
        <v>1490</v>
      </c>
      <c r="G7429" s="17" t="s">
        <v>63</v>
      </c>
      <c r="H7429" s="17" t="s">
        <v>1537</v>
      </c>
      <c r="I7429" s="17" t="s">
        <v>1524</v>
      </c>
      <c r="J7429" s="17" t="n">
        <v>1</v>
      </c>
      <c r="K7429" s="15" t="n">
        <v>296.9</v>
      </c>
      <c r="L7429" s="22" t="n">
        <v>0</v>
      </c>
      <c r="M7429" s="15" t="n">
        <v>0</v>
      </c>
      <c r="N7429" s="15" t="n">
        <f aca="false">J7429*K7429</f>
        <v>296.9</v>
      </c>
      <c r="O7429" s="15" t="n">
        <f aca="false">N7429*L7429</f>
        <v>0</v>
      </c>
      <c r="P7429" s="15" t="n">
        <f aca="false">N7429-O7429</f>
        <v>296.9</v>
      </c>
      <c r="Q7429" s="15" t="n">
        <f aca="false">J7429*INDEX(dProdutos!$F$2:$F$47,MATCH(E7429,dProdutos!$A$2:$A$47,0))</f>
        <v>135.24</v>
      </c>
      <c r="R7429" s="15" t="n">
        <f aca="false">IF(I7429="Cancelado",0,P7429-Q7429)</f>
        <v>161.66</v>
      </c>
      <c r="S7429" s="17" t="str">
        <f aca="false">INDEX(dProdutos!$D$2:$D$47,MATCH(E7429,dProdutos!$A$2:$A$47,0))</f>
        <v>Calçados</v>
      </c>
    </row>
    <row r="7430" customFormat="false" ht="15" hidden="false" customHeight="false" outlineLevel="0" collapsed="false">
      <c r="A7430" s="17" t="s">
        <v>6052</v>
      </c>
      <c r="B7430" s="17" t="n">
        <v>1</v>
      </c>
      <c r="C7430" s="21" t="n">
        <v>46150</v>
      </c>
      <c r="D7430" s="17" t="s">
        <v>1478</v>
      </c>
      <c r="E7430" s="17" t="s">
        <v>174</v>
      </c>
      <c r="F7430" s="17" t="s">
        <v>1487</v>
      </c>
      <c r="G7430" s="17" t="s">
        <v>59</v>
      </c>
      <c r="H7430" s="17" t="s">
        <v>1537</v>
      </c>
      <c r="I7430" s="17" t="s">
        <v>1524</v>
      </c>
      <c r="J7430" s="17" t="n">
        <v>1</v>
      </c>
      <c r="K7430" s="15" t="n">
        <v>250.9</v>
      </c>
      <c r="L7430" s="22" t="n">
        <v>0</v>
      </c>
      <c r="M7430" s="15" t="n">
        <v>25.6</v>
      </c>
      <c r="N7430" s="15" t="n">
        <f aca="false">J7430*K7430</f>
        <v>250.9</v>
      </c>
      <c r="O7430" s="15" t="n">
        <f aca="false">N7430*L7430</f>
        <v>0</v>
      </c>
      <c r="P7430" s="15" t="n">
        <f aca="false">N7430-O7430</f>
        <v>250.9</v>
      </c>
      <c r="Q7430" s="15" t="n">
        <f aca="false">J7430*INDEX(dProdutos!$F$2:$F$47,MATCH(E7430,dProdutos!$A$2:$A$47,0))</f>
        <v>151.28</v>
      </c>
      <c r="R7430" s="15" t="n">
        <f aca="false">IF(I7430="Cancelado",0,P7430-Q7430)</f>
        <v>99.62</v>
      </c>
      <c r="S7430" s="17" t="str">
        <f aca="false">INDEX(dProdutos!$D$2:$D$47,MATCH(E7430,dProdutos!$A$2:$A$47,0))</f>
        <v>Casa</v>
      </c>
    </row>
    <row r="7431" customFormat="false" ht="15" hidden="false" customHeight="false" outlineLevel="0" collapsed="false">
      <c r="A7431" s="17" t="s">
        <v>6052</v>
      </c>
      <c r="B7431" s="17" t="n">
        <v>2</v>
      </c>
      <c r="C7431" s="21" t="n">
        <v>46150</v>
      </c>
      <c r="D7431" s="17" t="s">
        <v>1478</v>
      </c>
      <c r="E7431" s="17" t="s">
        <v>114</v>
      </c>
      <c r="F7431" s="17" t="s">
        <v>1487</v>
      </c>
      <c r="G7431" s="17" t="s">
        <v>59</v>
      </c>
      <c r="H7431" s="17" t="s">
        <v>1537</v>
      </c>
      <c r="I7431" s="17" t="s">
        <v>1524</v>
      </c>
      <c r="J7431" s="17" t="n">
        <v>2</v>
      </c>
      <c r="K7431" s="15" t="n">
        <v>202.9</v>
      </c>
      <c r="L7431" s="22" t="n">
        <v>0.05</v>
      </c>
      <c r="M7431" s="15" t="n">
        <v>0</v>
      </c>
      <c r="N7431" s="15" t="n">
        <f aca="false">J7431*K7431</f>
        <v>405.8</v>
      </c>
      <c r="O7431" s="15" t="n">
        <f aca="false">N7431*L7431</f>
        <v>20.29</v>
      </c>
      <c r="P7431" s="15" t="n">
        <f aca="false">N7431-O7431</f>
        <v>385.51</v>
      </c>
      <c r="Q7431" s="15" t="n">
        <f aca="false">J7431*INDEX(dProdutos!$F$2:$F$47,MATCH(E7431,dProdutos!$A$2:$A$47,0))</f>
        <v>220.78</v>
      </c>
      <c r="R7431" s="15" t="n">
        <f aca="false">IF(I7431="Cancelado",0,P7431-Q7431)</f>
        <v>164.73</v>
      </c>
      <c r="S7431" s="17" t="str">
        <f aca="false">INDEX(dProdutos!$D$2:$D$47,MATCH(E7431,dProdutos!$A$2:$A$47,0))</f>
        <v>Moda Masculina</v>
      </c>
    </row>
    <row r="7432" customFormat="false" ht="15" hidden="false" customHeight="false" outlineLevel="0" collapsed="false">
      <c r="A7432" s="17" t="s">
        <v>6053</v>
      </c>
      <c r="B7432" s="17" t="n">
        <v>1</v>
      </c>
      <c r="C7432" s="21" t="n">
        <v>46150</v>
      </c>
      <c r="D7432" s="17" t="s">
        <v>576</v>
      </c>
      <c r="E7432" s="17" t="s">
        <v>132</v>
      </c>
      <c r="F7432" s="17" t="s">
        <v>1487</v>
      </c>
      <c r="G7432" s="17" t="s">
        <v>60</v>
      </c>
      <c r="H7432" s="17" t="s">
        <v>1540</v>
      </c>
      <c r="I7432" s="17" t="s">
        <v>1531</v>
      </c>
      <c r="J7432" s="17" t="n">
        <v>1</v>
      </c>
      <c r="K7432" s="15" t="n">
        <v>179.9</v>
      </c>
      <c r="L7432" s="22" t="n">
        <v>0</v>
      </c>
      <c r="M7432" s="15" t="n">
        <v>0</v>
      </c>
      <c r="N7432" s="15" t="n">
        <f aca="false">J7432*K7432</f>
        <v>179.9</v>
      </c>
      <c r="O7432" s="15" t="n">
        <f aca="false">N7432*L7432</f>
        <v>0</v>
      </c>
      <c r="P7432" s="15" t="n">
        <f aca="false">N7432-O7432</f>
        <v>179.9</v>
      </c>
      <c r="Q7432" s="15" t="n">
        <f aca="false">J7432*INDEX(dProdutos!$F$2:$F$47,MATCH(E7432,dProdutos!$A$2:$A$47,0))</f>
        <v>93.56</v>
      </c>
      <c r="R7432" s="15" t="n">
        <f aca="false">IF(I7432="Cancelado",0,P7432-Q7432)</f>
        <v>0</v>
      </c>
      <c r="S7432" s="17" t="str">
        <f aca="false">INDEX(dProdutos!$D$2:$D$47,MATCH(E7432,dProdutos!$A$2:$A$47,0))</f>
        <v>Calçados</v>
      </c>
    </row>
    <row r="7433" customFormat="false" ht="15" hidden="false" customHeight="false" outlineLevel="0" collapsed="false">
      <c r="A7433" s="17" t="s">
        <v>6053</v>
      </c>
      <c r="B7433" s="17" t="n">
        <v>2</v>
      </c>
      <c r="C7433" s="21" t="n">
        <v>46150</v>
      </c>
      <c r="D7433" s="17" t="s">
        <v>576</v>
      </c>
      <c r="E7433" s="17" t="s">
        <v>186</v>
      </c>
      <c r="F7433" s="17" t="s">
        <v>1487</v>
      </c>
      <c r="G7433" s="17" t="s">
        <v>60</v>
      </c>
      <c r="H7433" s="17" t="s">
        <v>1540</v>
      </c>
      <c r="I7433" s="17" t="s">
        <v>1531</v>
      </c>
      <c r="J7433" s="17" t="n">
        <v>1</v>
      </c>
      <c r="K7433" s="15" t="n">
        <v>120.9</v>
      </c>
      <c r="L7433" s="22" t="n">
        <v>0</v>
      </c>
      <c r="M7433" s="15" t="n">
        <v>0</v>
      </c>
      <c r="N7433" s="15" t="n">
        <f aca="false">J7433*K7433</f>
        <v>120.9</v>
      </c>
      <c r="O7433" s="15" t="n">
        <f aca="false">N7433*L7433</f>
        <v>0</v>
      </c>
      <c r="P7433" s="15" t="n">
        <f aca="false">N7433-O7433</f>
        <v>120.9</v>
      </c>
      <c r="Q7433" s="15" t="n">
        <f aca="false">J7433*INDEX(dProdutos!$F$2:$F$47,MATCH(E7433,dProdutos!$A$2:$A$47,0))</f>
        <v>72.21</v>
      </c>
      <c r="R7433" s="15" t="n">
        <f aca="false">IF(I7433="Cancelado",0,P7433-Q7433)</f>
        <v>0</v>
      </c>
      <c r="S7433" s="17" t="str">
        <f aca="false">INDEX(dProdutos!$D$2:$D$47,MATCH(E7433,dProdutos!$A$2:$A$47,0))</f>
        <v>Eletrônicos</v>
      </c>
    </row>
    <row r="7434" customFormat="false" ht="15" hidden="false" customHeight="false" outlineLevel="0" collapsed="false">
      <c r="A7434" s="17" t="s">
        <v>6054</v>
      </c>
      <c r="B7434" s="17" t="n">
        <v>1</v>
      </c>
      <c r="C7434" s="21" t="n">
        <v>46150</v>
      </c>
      <c r="D7434" s="17" t="s">
        <v>1277</v>
      </c>
      <c r="E7434" s="17" t="s">
        <v>88</v>
      </c>
      <c r="F7434" s="17" t="s">
        <v>1497</v>
      </c>
      <c r="G7434" s="17" t="s">
        <v>59</v>
      </c>
      <c r="H7434" s="17" t="s">
        <v>1537</v>
      </c>
      <c r="I7434" s="17" t="s">
        <v>1524</v>
      </c>
      <c r="J7434" s="17" t="n">
        <v>3</v>
      </c>
      <c r="K7434" s="15" t="n">
        <v>170.9</v>
      </c>
      <c r="L7434" s="22" t="n">
        <v>0.2</v>
      </c>
      <c r="M7434" s="15" t="n">
        <v>14.55</v>
      </c>
      <c r="N7434" s="15" t="n">
        <f aca="false">J7434*K7434</f>
        <v>512.7</v>
      </c>
      <c r="O7434" s="15" t="n">
        <f aca="false">N7434*L7434</f>
        <v>102.54</v>
      </c>
      <c r="P7434" s="15" t="n">
        <f aca="false">N7434-O7434</f>
        <v>410.16</v>
      </c>
      <c r="Q7434" s="15" t="n">
        <f aca="false">J7434*INDEX(dProdutos!$F$2:$F$47,MATCH(E7434,dProdutos!$A$2:$A$47,0))</f>
        <v>294.42</v>
      </c>
      <c r="R7434" s="15" t="n">
        <f aca="false">IF(I7434="Cancelado",0,P7434-Q7434)</f>
        <v>115.74</v>
      </c>
      <c r="S7434" s="17" t="str">
        <f aca="false">INDEX(dProdutos!$D$2:$D$47,MATCH(E7434,dProdutos!$A$2:$A$47,0))</f>
        <v>Moda Feminina</v>
      </c>
    </row>
    <row r="7435" customFormat="false" ht="15" hidden="false" customHeight="false" outlineLevel="0" collapsed="false">
      <c r="A7435" s="17" t="s">
        <v>6055</v>
      </c>
      <c r="B7435" s="17" t="n">
        <v>1</v>
      </c>
      <c r="C7435" s="21" t="n">
        <v>46150</v>
      </c>
      <c r="D7435" s="17" t="s">
        <v>573</v>
      </c>
      <c r="E7435" s="17" t="s">
        <v>213</v>
      </c>
      <c r="F7435" s="17" t="s">
        <v>1487</v>
      </c>
      <c r="G7435" s="17" t="s">
        <v>59</v>
      </c>
      <c r="H7435" s="17" t="s">
        <v>1537</v>
      </c>
      <c r="I7435" s="17" t="s">
        <v>1524</v>
      </c>
      <c r="J7435" s="17" t="n">
        <v>1</v>
      </c>
      <c r="K7435" s="15" t="n">
        <v>153.9</v>
      </c>
      <c r="L7435" s="22" t="n">
        <v>0</v>
      </c>
      <c r="M7435" s="15" t="n">
        <v>0</v>
      </c>
      <c r="N7435" s="15" t="n">
        <f aca="false">J7435*K7435</f>
        <v>153.9</v>
      </c>
      <c r="O7435" s="15" t="n">
        <f aca="false">N7435*L7435</f>
        <v>0</v>
      </c>
      <c r="P7435" s="15" t="n">
        <f aca="false">N7435-O7435</f>
        <v>153.9</v>
      </c>
      <c r="Q7435" s="15" t="n">
        <f aca="false">J7435*INDEX(dProdutos!$F$2:$F$47,MATCH(E7435,dProdutos!$A$2:$A$47,0))</f>
        <v>90.42</v>
      </c>
      <c r="R7435" s="15" t="n">
        <f aca="false">IF(I7435="Cancelado",0,P7435-Q7435)</f>
        <v>63.48</v>
      </c>
      <c r="S7435" s="17" t="str">
        <f aca="false">INDEX(dProdutos!$D$2:$D$47,MATCH(E7435,dProdutos!$A$2:$A$47,0))</f>
        <v>Beleza</v>
      </c>
    </row>
    <row r="7436" customFormat="false" ht="15" hidden="false" customHeight="false" outlineLevel="0" collapsed="false">
      <c r="A7436" s="17" t="s">
        <v>6055</v>
      </c>
      <c r="B7436" s="17" t="n">
        <v>2</v>
      </c>
      <c r="C7436" s="21" t="n">
        <v>46150</v>
      </c>
      <c r="D7436" s="17" t="s">
        <v>573</v>
      </c>
      <c r="E7436" s="17" t="s">
        <v>102</v>
      </c>
      <c r="F7436" s="17" t="s">
        <v>1487</v>
      </c>
      <c r="G7436" s="17" t="s">
        <v>59</v>
      </c>
      <c r="H7436" s="17" t="s">
        <v>1537</v>
      </c>
      <c r="I7436" s="17" t="s">
        <v>1524</v>
      </c>
      <c r="J7436" s="17" t="n">
        <v>1</v>
      </c>
      <c r="K7436" s="15" t="n">
        <v>65.9</v>
      </c>
      <c r="L7436" s="22" t="n">
        <v>0.2</v>
      </c>
      <c r="M7436" s="15" t="n">
        <v>0</v>
      </c>
      <c r="N7436" s="15" t="n">
        <f aca="false">J7436*K7436</f>
        <v>65.9</v>
      </c>
      <c r="O7436" s="15" t="n">
        <f aca="false">N7436*L7436</f>
        <v>13.18</v>
      </c>
      <c r="P7436" s="15" t="n">
        <f aca="false">N7436-O7436</f>
        <v>52.72</v>
      </c>
      <c r="Q7436" s="15" t="n">
        <f aca="false">J7436*INDEX(dProdutos!$F$2:$F$47,MATCH(E7436,dProdutos!$A$2:$A$47,0))</f>
        <v>29.68</v>
      </c>
      <c r="R7436" s="15" t="n">
        <f aca="false">IF(I7436="Cancelado",0,P7436-Q7436)</f>
        <v>23.04</v>
      </c>
      <c r="S7436" s="17" t="str">
        <f aca="false">INDEX(dProdutos!$D$2:$D$47,MATCH(E7436,dProdutos!$A$2:$A$47,0))</f>
        <v>Moda Masculina</v>
      </c>
    </row>
    <row r="7437" customFormat="false" ht="15" hidden="false" customHeight="false" outlineLevel="0" collapsed="false">
      <c r="A7437" s="17" t="s">
        <v>6056</v>
      </c>
      <c r="B7437" s="17" t="n">
        <v>1</v>
      </c>
      <c r="C7437" s="21" t="n">
        <v>46150</v>
      </c>
      <c r="D7437" s="17" t="s">
        <v>1040</v>
      </c>
      <c r="E7437" s="17" t="s">
        <v>88</v>
      </c>
      <c r="F7437" s="17" t="s">
        <v>1487</v>
      </c>
      <c r="G7437" s="17" t="s">
        <v>59</v>
      </c>
      <c r="H7437" s="17" t="s">
        <v>1537</v>
      </c>
      <c r="I7437" s="17" t="s">
        <v>1524</v>
      </c>
      <c r="J7437" s="17" t="n">
        <v>1</v>
      </c>
      <c r="K7437" s="15" t="n">
        <v>170.9</v>
      </c>
      <c r="L7437" s="22" t="n">
        <v>0.1</v>
      </c>
      <c r="M7437" s="15" t="n">
        <v>24.93</v>
      </c>
      <c r="N7437" s="15" t="n">
        <f aca="false">J7437*K7437</f>
        <v>170.9</v>
      </c>
      <c r="O7437" s="15" t="n">
        <f aca="false">N7437*L7437</f>
        <v>17.09</v>
      </c>
      <c r="P7437" s="15" t="n">
        <f aca="false">N7437-O7437</f>
        <v>153.81</v>
      </c>
      <c r="Q7437" s="15" t="n">
        <f aca="false">J7437*INDEX(dProdutos!$F$2:$F$47,MATCH(E7437,dProdutos!$A$2:$A$47,0))</f>
        <v>98.14</v>
      </c>
      <c r="R7437" s="15" t="n">
        <f aca="false">IF(I7437="Cancelado",0,P7437-Q7437)</f>
        <v>55.67</v>
      </c>
      <c r="S7437" s="17" t="str">
        <f aca="false">INDEX(dProdutos!$D$2:$D$47,MATCH(E7437,dProdutos!$A$2:$A$47,0))</f>
        <v>Moda Feminina</v>
      </c>
    </row>
    <row r="7438" customFormat="false" ht="15" hidden="false" customHeight="false" outlineLevel="0" collapsed="false">
      <c r="A7438" s="17" t="s">
        <v>6056</v>
      </c>
      <c r="B7438" s="17" t="n">
        <v>2</v>
      </c>
      <c r="C7438" s="21" t="n">
        <v>46150</v>
      </c>
      <c r="D7438" s="17" t="s">
        <v>1040</v>
      </c>
      <c r="E7438" s="17" t="s">
        <v>150</v>
      </c>
      <c r="F7438" s="17" t="s">
        <v>1487</v>
      </c>
      <c r="G7438" s="17" t="s">
        <v>59</v>
      </c>
      <c r="H7438" s="17" t="s">
        <v>1537</v>
      </c>
      <c r="I7438" s="17" t="s">
        <v>1524</v>
      </c>
      <c r="J7438" s="17" t="n">
        <v>1</v>
      </c>
      <c r="K7438" s="15" t="n">
        <v>71.9</v>
      </c>
      <c r="L7438" s="22" t="n">
        <v>0</v>
      </c>
      <c r="M7438" s="15" t="n">
        <v>0</v>
      </c>
      <c r="N7438" s="15" t="n">
        <f aca="false">J7438*K7438</f>
        <v>71.9</v>
      </c>
      <c r="O7438" s="15" t="n">
        <f aca="false">N7438*L7438</f>
        <v>0</v>
      </c>
      <c r="P7438" s="15" t="n">
        <f aca="false">N7438-O7438</f>
        <v>71.9</v>
      </c>
      <c r="Q7438" s="15" t="n">
        <f aca="false">J7438*INDEX(dProdutos!$F$2:$F$47,MATCH(E7438,dProdutos!$A$2:$A$47,0))</f>
        <v>27.38</v>
      </c>
      <c r="R7438" s="15" t="n">
        <f aca="false">IF(I7438="Cancelado",0,P7438-Q7438)</f>
        <v>44.52</v>
      </c>
      <c r="S7438" s="17" t="str">
        <f aca="false">INDEX(dProdutos!$D$2:$D$47,MATCH(E7438,dProdutos!$A$2:$A$47,0))</f>
        <v>Acessórios</v>
      </c>
    </row>
    <row r="7439" customFormat="false" ht="15" hidden="false" customHeight="false" outlineLevel="0" collapsed="false">
      <c r="A7439" s="17" t="s">
        <v>6057</v>
      </c>
      <c r="B7439" s="17" t="n">
        <v>1</v>
      </c>
      <c r="C7439" s="21" t="n">
        <v>46151</v>
      </c>
      <c r="D7439" s="17" t="s">
        <v>862</v>
      </c>
      <c r="E7439" s="17" t="s">
        <v>135</v>
      </c>
      <c r="F7439" s="17" t="s">
        <v>1501</v>
      </c>
      <c r="G7439" s="17" t="s">
        <v>64</v>
      </c>
      <c r="H7439" s="17" t="s">
        <v>1523</v>
      </c>
      <c r="I7439" s="17" t="s">
        <v>1524</v>
      </c>
      <c r="J7439" s="17" t="n">
        <v>1</v>
      </c>
      <c r="K7439" s="15" t="n">
        <v>200.9</v>
      </c>
      <c r="L7439" s="22" t="n">
        <v>0</v>
      </c>
      <c r="M7439" s="15" t="n">
        <v>30.47</v>
      </c>
      <c r="N7439" s="15" t="n">
        <f aca="false">J7439*K7439</f>
        <v>200.9</v>
      </c>
      <c r="O7439" s="15" t="n">
        <f aca="false">N7439*L7439</f>
        <v>0</v>
      </c>
      <c r="P7439" s="15" t="n">
        <f aca="false">N7439-O7439</f>
        <v>200.9</v>
      </c>
      <c r="Q7439" s="15" t="n">
        <f aca="false">J7439*INDEX(dProdutos!$F$2:$F$47,MATCH(E7439,dProdutos!$A$2:$A$47,0))</f>
        <v>80.73</v>
      </c>
      <c r="R7439" s="15" t="n">
        <f aca="false">IF(I7439="Cancelado",0,P7439-Q7439)</f>
        <v>120.17</v>
      </c>
      <c r="S7439" s="17" t="str">
        <f aca="false">INDEX(dProdutos!$D$2:$D$47,MATCH(E7439,dProdutos!$A$2:$A$47,0))</f>
        <v>Calçados</v>
      </c>
    </row>
    <row r="7440" customFormat="false" ht="15" hidden="false" customHeight="false" outlineLevel="0" collapsed="false">
      <c r="A7440" s="17" t="s">
        <v>6057</v>
      </c>
      <c r="B7440" s="17" t="n">
        <v>2</v>
      </c>
      <c r="C7440" s="21" t="n">
        <v>46151</v>
      </c>
      <c r="D7440" s="17" t="s">
        <v>862</v>
      </c>
      <c r="E7440" s="17" t="s">
        <v>81</v>
      </c>
      <c r="F7440" s="17" t="s">
        <v>1501</v>
      </c>
      <c r="G7440" s="17" t="s">
        <v>64</v>
      </c>
      <c r="H7440" s="17" t="s">
        <v>1523</v>
      </c>
      <c r="I7440" s="17" t="s">
        <v>1524</v>
      </c>
      <c r="J7440" s="17" t="n">
        <v>1</v>
      </c>
      <c r="K7440" s="15" t="n">
        <v>64.9</v>
      </c>
      <c r="L7440" s="22" t="n">
        <v>0</v>
      </c>
      <c r="M7440" s="15" t="n">
        <v>0</v>
      </c>
      <c r="N7440" s="15" t="n">
        <f aca="false">J7440*K7440</f>
        <v>64.9</v>
      </c>
      <c r="O7440" s="15" t="n">
        <f aca="false">N7440*L7440</f>
        <v>0</v>
      </c>
      <c r="P7440" s="15" t="n">
        <f aca="false">N7440-O7440</f>
        <v>64.9</v>
      </c>
      <c r="Q7440" s="15" t="n">
        <f aca="false">J7440*INDEX(dProdutos!$F$2:$F$47,MATCH(E7440,dProdutos!$A$2:$A$47,0))</f>
        <v>26.12</v>
      </c>
      <c r="R7440" s="15" t="n">
        <f aca="false">IF(I7440="Cancelado",0,P7440-Q7440)</f>
        <v>38.78</v>
      </c>
      <c r="S7440" s="17" t="str">
        <f aca="false">INDEX(dProdutos!$D$2:$D$47,MATCH(E7440,dProdutos!$A$2:$A$47,0))</f>
        <v>Moda Feminina</v>
      </c>
    </row>
    <row r="7441" customFormat="false" ht="15" hidden="false" customHeight="false" outlineLevel="0" collapsed="false">
      <c r="A7441" s="17" t="s">
        <v>6057</v>
      </c>
      <c r="B7441" s="17" t="n">
        <v>3</v>
      </c>
      <c r="C7441" s="21" t="n">
        <v>46151</v>
      </c>
      <c r="D7441" s="17" t="s">
        <v>862</v>
      </c>
      <c r="E7441" s="17" t="s">
        <v>150</v>
      </c>
      <c r="F7441" s="17" t="s">
        <v>1501</v>
      </c>
      <c r="G7441" s="17" t="s">
        <v>64</v>
      </c>
      <c r="H7441" s="17" t="s">
        <v>1523</v>
      </c>
      <c r="I7441" s="17" t="s">
        <v>1524</v>
      </c>
      <c r="J7441" s="17" t="n">
        <v>2</v>
      </c>
      <c r="K7441" s="15" t="n">
        <v>71.9</v>
      </c>
      <c r="L7441" s="22" t="n">
        <v>0.05</v>
      </c>
      <c r="M7441" s="15" t="n">
        <v>0</v>
      </c>
      <c r="N7441" s="15" t="n">
        <f aca="false">J7441*K7441</f>
        <v>143.8</v>
      </c>
      <c r="O7441" s="15" t="n">
        <f aca="false">N7441*L7441</f>
        <v>7.19</v>
      </c>
      <c r="P7441" s="15" t="n">
        <f aca="false">N7441-O7441</f>
        <v>136.61</v>
      </c>
      <c r="Q7441" s="15" t="n">
        <f aca="false">J7441*INDEX(dProdutos!$F$2:$F$47,MATCH(E7441,dProdutos!$A$2:$A$47,0))</f>
        <v>54.76</v>
      </c>
      <c r="R7441" s="15" t="n">
        <f aca="false">IF(I7441="Cancelado",0,P7441-Q7441)</f>
        <v>81.85</v>
      </c>
      <c r="S7441" s="17" t="str">
        <f aca="false">INDEX(dProdutos!$D$2:$D$47,MATCH(E7441,dProdutos!$A$2:$A$47,0))</f>
        <v>Acessórios</v>
      </c>
    </row>
    <row r="7442" customFormat="false" ht="15" hidden="false" customHeight="false" outlineLevel="0" collapsed="false">
      <c r="A7442" s="17" t="s">
        <v>6058</v>
      </c>
      <c r="B7442" s="17" t="n">
        <v>1</v>
      </c>
      <c r="C7442" s="21" t="n">
        <v>46151</v>
      </c>
      <c r="D7442" s="17" t="s">
        <v>315</v>
      </c>
      <c r="E7442" s="17" t="s">
        <v>153</v>
      </c>
      <c r="F7442" s="17" t="s">
        <v>1487</v>
      </c>
      <c r="G7442" s="17" t="s">
        <v>63</v>
      </c>
      <c r="H7442" s="17" t="s">
        <v>1537</v>
      </c>
      <c r="I7442" s="17" t="s">
        <v>1524</v>
      </c>
      <c r="J7442" s="17" t="n">
        <v>1</v>
      </c>
      <c r="K7442" s="15" t="n">
        <v>165.9</v>
      </c>
      <c r="L7442" s="22" t="n">
        <v>0</v>
      </c>
      <c r="M7442" s="15" t="n">
        <v>15.66</v>
      </c>
      <c r="N7442" s="15" t="n">
        <f aca="false">J7442*K7442</f>
        <v>165.9</v>
      </c>
      <c r="O7442" s="15" t="n">
        <f aca="false">N7442*L7442</f>
        <v>0</v>
      </c>
      <c r="P7442" s="15" t="n">
        <f aca="false">N7442-O7442</f>
        <v>165.9</v>
      </c>
      <c r="Q7442" s="15" t="n">
        <f aca="false">J7442*INDEX(dProdutos!$F$2:$F$47,MATCH(E7442,dProdutos!$A$2:$A$47,0))</f>
        <v>67.28</v>
      </c>
      <c r="R7442" s="15" t="n">
        <f aca="false">IF(I7442="Cancelado",0,P7442-Q7442)</f>
        <v>98.62</v>
      </c>
      <c r="S7442" s="17" t="str">
        <f aca="false">INDEX(dProdutos!$D$2:$D$47,MATCH(E7442,dProdutos!$A$2:$A$47,0))</f>
        <v>Acessórios</v>
      </c>
    </row>
    <row r="7443" customFormat="false" ht="15" hidden="false" customHeight="false" outlineLevel="0" collapsed="false">
      <c r="A7443" s="17" t="s">
        <v>6059</v>
      </c>
      <c r="B7443" s="17" t="n">
        <v>1</v>
      </c>
      <c r="C7443" s="21" t="n">
        <v>46151</v>
      </c>
      <c r="D7443" s="17" t="s">
        <v>1194</v>
      </c>
      <c r="E7443" s="17" t="s">
        <v>210</v>
      </c>
      <c r="F7443" s="17" t="s">
        <v>1490</v>
      </c>
      <c r="G7443" s="17" t="s">
        <v>63</v>
      </c>
      <c r="H7443" s="17" t="s">
        <v>1537</v>
      </c>
      <c r="I7443" s="17" t="s">
        <v>1524</v>
      </c>
      <c r="J7443" s="17" t="n">
        <v>1</v>
      </c>
      <c r="K7443" s="15" t="n">
        <v>245.9</v>
      </c>
      <c r="L7443" s="22" t="n">
        <v>0</v>
      </c>
      <c r="M7443" s="15" t="n">
        <v>0</v>
      </c>
      <c r="N7443" s="15" t="n">
        <f aca="false">J7443*K7443</f>
        <v>245.9</v>
      </c>
      <c r="O7443" s="15" t="n">
        <f aca="false">N7443*L7443</f>
        <v>0</v>
      </c>
      <c r="P7443" s="15" t="n">
        <f aca="false">N7443-O7443</f>
        <v>245.9</v>
      </c>
      <c r="Q7443" s="15" t="n">
        <f aca="false">J7443*INDEX(dProdutos!$F$2:$F$47,MATCH(E7443,dProdutos!$A$2:$A$47,0))</f>
        <v>150.63</v>
      </c>
      <c r="R7443" s="15" t="n">
        <f aca="false">IF(I7443="Cancelado",0,P7443-Q7443)</f>
        <v>95.27</v>
      </c>
      <c r="S7443" s="17" t="str">
        <f aca="false">INDEX(dProdutos!$D$2:$D$47,MATCH(E7443,dProdutos!$A$2:$A$47,0))</f>
        <v>Beleza</v>
      </c>
    </row>
    <row r="7444" customFormat="false" ht="15" hidden="false" customHeight="false" outlineLevel="0" collapsed="false">
      <c r="A7444" s="17" t="s">
        <v>6060</v>
      </c>
      <c r="B7444" s="17" t="n">
        <v>1</v>
      </c>
      <c r="C7444" s="21" t="n">
        <v>46151</v>
      </c>
      <c r="D7444" s="17" t="s">
        <v>1405</v>
      </c>
      <c r="E7444" s="17" t="s">
        <v>186</v>
      </c>
      <c r="F7444" s="17" t="s">
        <v>1503</v>
      </c>
      <c r="G7444" s="17" t="s">
        <v>62</v>
      </c>
      <c r="H7444" s="17" t="s">
        <v>1523</v>
      </c>
      <c r="I7444" s="17" t="s">
        <v>1524</v>
      </c>
      <c r="J7444" s="17" t="n">
        <v>1</v>
      </c>
      <c r="K7444" s="15" t="n">
        <v>120.9</v>
      </c>
      <c r="L7444" s="22" t="n">
        <v>0</v>
      </c>
      <c r="M7444" s="15" t="n">
        <v>0</v>
      </c>
      <c r="N7444" s="15" t="n">
        <f aca="false">J7444*K7444</f>
        <v>120.9</v>
      </c>
      <c r="O7444" s="15" t="n">
        <f aca="false">N7444*L7444</f>
        <v>0</v>
      </c>
      <c r="P7444" s="15" t="n">
        <f aca="false">N7444-O7444</f>
        <v>120.9</v>
      </c>
      <c r="Q7444" s="15" t="n">
        <f aca="false">J7444*INDEX(dProdutos!$F$2:$F$47,MATCH(E7444,dProdutos!$A$2:$A$47,0))</f>
        <v>72.21</v>
      </c>
      <c r="R7444" s="15" t="n">
        <f aca="false">IF(I7444="Cancelado",0,P7444-Q7444)</f>
        <v>48.69</v>
      </c>
      <c r="S7444" s="17" t="str">
        <f aca="false">INDEX(dProdutos!$D$2:$D$47,MATCH(E7444,dProdutos!$A$2:$A$47,0))</f>
        <v>Eletrônicos</v>
      </c>
    </row>
    <row r="7445" customFormat="false" ht="15" hidden="false" customHeight="false" outlineLevel="0" collapsed="false">
      <c r="A7445" s="17" t="s">
        <v>6061</v>
      </c>
      <c r="B7445" s="17" t="n">
        <v>1</v>
      </c>
      <c r="C7445" s="21" t="n">
        <v>46151</v>
      </c>
      <c r="D7445" s="17" t="s">
        <v>593</v>
      </c>
      <c r="E7445" s="17" t="s">
        <v>129</v>
      </c>
      <c r="F7445" s="17" t="s">
        <v>1487</v>
      </c>
      <c r="G7445" s="17" t="s">
        <v>59</v>
      </c>
      <c r="H7445" s="17" t="s">
        <v>1540</v>
      </c>
      <c r="I7445" s="17" t="s">
        <v>1524</v>
      </c>
      <c r="J7445" s="17" t="n">
        <v>1</v>
      </c>
      <c r="K7445" s="15" t="n">
        <v>105.9</v>
      </c>
      <c r="L7445" s="22" t="n">
        <v>0</v>
      </c>
      <c r="M7445" s="15" t="n">
        <v>23.3</v>
      </c>
      <c r="N7445" s="15" t="n">
        <f aca="false">J7445*K7445</f>
        <v>105.9</v>
      </c>
      <c r="O7445" s="15" t="n">
        <f aca="false">N7445*L7445</f>
        <v>0</v>
      </c>
      <c r="P7445" s="15" t="n">
        <f aca="false">N7445-O7445</f>
        <v>105.9</v>
      </c>
      <c r="Q7445" s="15" t="n">
        <f aca="false">J7445*INDEX(dProdutos!$F$2:$F$47,MATCH(E7445,dProdutos!$A$2:$A$47,0))</f>
        <v>43.79</v>
      </c>
      <c r="R7445" s="15" t="n">
        <f aca="false">IF(I7445="Cancelado",0,P7445-Q7445)</f>
        <v>62.11</v>
      </c>
      <c r="S7445" s="17" t="str">
        <f aca="false">INDEX(dProdutos!$D$2:$D$47,MATCH(E7445,dProdutos!$A$2:$A$47,0))</f>
        <v>Calçados</v>
      </c>
    </row>
    <row r="7446" customFormat="false" ht="15" hidden="false" customHeight="false" outlineLevel="0" collapsed="false">
      <c r="A7446" s="17" t="s">
        <v>6061</v>
      </c>
      <c r="B7446" s="17" t="n">
        <v>2</v>
      </c>
      <c r="C7446" s="21" t="n">
        <v>46151</v>
      </c>
      <c r="D7446" s="17" t="s">
        <v>593</v>
      </c>
      <c r="E7446" s="17" t="s">
        <v>183</v>
      </c>
      <c r="F7446" s="17" t="s">
        <v>1487</v>
      </c>
      <c r="G7446" s="17" t="s">
        <v>59</v>
      </c>
      <c r="H7446" s="17" t="s">
        <v>1540</v>
      </c>
      <c r="I7446" s="17" t="s">
        <v>1524</v>
      </c>
      <c r="J7446" s="17" t="n">
        <v>1</v>
      </c>
      <c r="K7446" s="15" t="n">
        <v>121.9</v>
      </c>
      <c r="L7446" s="22" t="n">
        <v>0</v>
      </c>
      <c r="M7446" s="15" t="n">
        <v>0</v>
      </c>
      <c r="N7446" s="15" t="n">
        <f aca="false">J7446*K7446</f>
        <v>121.9</v>
      </c>
      <c r="O7446" s="15" t="n">
        <f aca="false">N7446*L7446</f>
        <v>0</v>
      </c>
      <c r="P7446" s="15" t="n">
        <f aca="false">N7446-O7446</f>
        <v>121.9</v>
      </c>
      <c r="Q7446" s="15" t="n">
        <f aca="false">J7446*INDEX(dProdutos!$F$2:$F$47,MATCH(E7446,dProdutos!$A$2:$A$47,0))</f>
        <v>52.76</v>
      </c>
      <c r="R7446" s="15" t="n">
        <f aca="false">IF(I7446="Cancelado",0,P7446-Q7446)</f>
        <v>69.14</v>
      </c>
      <c r="S7446" s="17" t="str">
        <f aca="false">INDEX(dProdutos!$D$2:$D$47,MATCH(E7446,dProdutos!$A$2:$A$47,0))</f>
        <v>Eletrônicos</v>
      </c>
    </row>
    <row r="7447" customFormat="false" ht="15" hidden="false" customHeight="false" outlineLevel="0" collapsed="false">
      <c r="A7447" s="17" t="s">
        <v>6061</v>
      </c>
      <c r="B7447" s="17" t="n">
        <v>3</v>
      </c>
      <c r="C7447" s="21" t="n">
        <v>46151</v>
      </c>
      <c r="D7447" s="17" t="s">
        <v>593</v>
      </c>
      <c r="E7447" s="17" t="s">
        <v>141</v>
      </c>
      <c r="F7447" s="17" t="s">
        <v>1487</v>
      </c>
      <c r="G7447" s="17" t="s">
        <v>59</v>
      </c>
      <c r="H7447" s="17" t="s">
        <v>1540</v>
      </c>
      <c r="I7447" s="17" t="s">
        <v>1524</v>
      </c>
      <c r="J7447" s="17" t="n">
        <v>1</v>
      </c>
      <c r="K7447" s="15" t="n">
        <v>131.9</v>
      </c>
      <c r="L7447" s="22" t="n">
        <v>0.05</v>
      </c>
      <c r="M7447" s="15" t="n">
        <v>0</v>
      </c>
      <c r="N7447" s="15" t="n">
        <f aca="false">J7447*K7447</f>
        <v>131.9</v>
      </c>
      <c r="O7447" s="15" t="n">
        <f aca="false">N7447*L7447</f>
        <v>6.595</v>
      </c>
      <c r="P7447" s="15" t="n">
        <f aca="false">N7447-O7447</f>
        <v>125.305</v>
      </c>
      <c r="Q7447" s="15" t="n">
        <f aca="false">J7447*INDEX(dProdutos!$F$2:$F$47,MATCH(E7447,dProdutos!$A$2:$A$47,0))</f>
        <v>81.66</v>
      </c>
      <c r="R7447" s="15" t="n">
        <f aca="false">IF(I7447="Cancelado",0,P7447-Q7447)</f>
        <v>43.645</v>
      </c>
      <c r="S7447" s="17" t="str">
        <f aca="false">INDEX(dProdutos!$D$2:$D$47,MATCH(E7447,dProdutos!$A$2:$A$47,0))</f>
        <v>Acessórios</v>
      </c>
    </row>
    <row r="7448" customFormat="false" ht="15" hidden="false" customHeight="false" outlineLevel="0" collapsed="false">
      <c r="A7448" s="17" t="s">
        <v>6062</v>
      </c>
      <c r="B7448" s="17" t="n">
        <v>1</v>
      </c>
      <c r="C7448" s="21" t="n">
        <v>46151</v>
      </c>
      <c r="D7448" s="17" t="s">
        <v>399</v>
      </c>
      <c r="E7448" s="17" t="s">
        <v>129</v>
      </c>
      <c r="F7448" s="17" t="s">
        <v>1499</v>
      </c>
      <c r="G7448" s="17" t="s">
        <v>64</v>
      </c>
      <c r="H7448" s="17" t="s">
        <v>1523</v>
      </c>
      <c r="I7448" s="17" t="s">
        <v>1524</v>
      </c>
      <c r="J7448" s="17" t="n">
        <v>1</v>
      </c>
      <c r="K7448" s="15" t="n">
        <v>105.9</v>
      </c>
      <c r="L7448" s="22" t="n">
        <v>0</v>
      </c>
      <c r="M7448" s="15" t="n">
        <v>31.66</v>
      </c>
      <c r="N7448" s="15" t="n">
        <f aca="false">J7448*K7448</f>
        <v>105.9</v>
      </c>
      <c r="O7448" s="15" t="n">
        <f aca="false">N7448*L7448</f>
        <v>0</v>
      </c>
      <c r="P7448" s="15" t="n">
        <f aca="false">N7448-O7448</f>
        <v>105.9</v>
      </c>
      <c r="Q7448" s="15" t="n">
        <f aca="false">J7448*INDEX(dProdutos!$F$2:$F$47,MATCH(E7448,dProdutos!$A$2:$A$47,0))</f>
        <v>43.79</v>
      </c>
      <c r="R7448" s="15" t="n">
        <f aca="false">IF(I7448="Cancelado",0,P7448-Q7448)</f>
        <v>62.11</v>
      </c>
      <c r="S7448" s="17" t="str">
        <f aca="false">INDEX(dProdutos!$D$2:$D$47,MATCH(E7448,dProdutos!$A$2:$A$47,0))</f>
        <v>Calçados</v>
      </c>
    </row>
    <row r="7449" customFormat="false" ht="15" hidden="false" customHeight="false" outlineLevel="0" collapsed="false">
      <c r="A7449" s="17" t="s">
        <v>6063</v>
      </c>
      <c r="B7449" s="17" t="n">
        <v>1</v>
      </c>
      <c r="C7449" s="21" t="n">
        <v>46151</v>
      </c>
      <c r="D7449" s="17" t="s">
        <v>596</v>
      </c>
      <c r="E7449" s="17" t="s">
        <v>141</v>
      </c>
      <c r="F7449" s="17" t="s">
        <v>1493</v>
      </c>
      <c r="G7449" s="17" t="s">
        <v>61</v>
      </c>
      <c r="H7449" s="17" t="s">
        <v>1523</v>
      </c>
      <c r="I7449" s="17" t="s">
        <v>1524</v>
      </c>
      <c r="J7449" s="17" t="n">
        <v>1</v>
      </c>
      <c r="K7449" s="15" t="n">
        <v>131.9</v>
      </c>
      <c r="L7449" s="22" t="n">
        <v>0.15</v>
      </c>
      <c r="M7449" s="15" t="n">
        <v>27.38</v>
      </c>
      <c r="N7449" s="15" t="n">
        <f aca="false">J7449*K7449</f>
        <v>131.9</v>
      </c>
      <c r="O7449" s="15" t="n">
        <f aca="false">N7449*L7449</f>
        <v>19.785</v>
      </c>
      <c r="P7449" s="15" t="n">
        <f aca="false">N7449-O7449</f>
        <v>112.115</v>
      </c>
      <c r="Q7449" s="15" t="n">
        <f aca="false">J7449*INDEX(dProdutos!$F$2:$F$47,MATCH(E7449,dProdutos!$A$2:$A$47,0))</f>
        <v>81.66</v>
      </c>
      <c r="R7449" s="15" t="n">
        <f aca="false">IF(I7449="Cancelado",0,P7449-Q7449)</f>
        <v>30.455</v>
      </c>
      <c r="S7449" s="17" t="str">
        <f aca="false">INDEX(dProdutos!$D$2:$D$47,MATCH(E7449,dProdutos!$A$2:$A$47,0))</f>
        <v>Acessórios</v>
      </c>
    </row>
    <row r="7450" customFormat="false" ht="15" hidden="false" customHeight="false" outlineLevel="0" collapsed="false">
      <c r="A7450" s="17" t="s">
        <v>6064</v>
      </c>
      <c r="B7450" s="17" t="n">
        <v>1</v>
      </c>
      <c r="C7450" s="21" t="n">
        <v>46151</v>
      </c>
      <c r="D7450" s="17" t="s">
        <v>1175</v>
      </c>
      <c r="E7450" s="17" t="s">
        <v>108</v>
      </c>
      <c r="F7450" s="17" t="s">
        <v>1501</v>
      </c>
      <c r="G7450" s="17" t="s">
        <v>63</v>
      </c>
      <c r="H7450" s="17" t="s">
        <v>1523</v>
      </c>
      <c r="I7450" s="17" t="s">
        <v>1524</v>
      </c>
      <c r="J7450" s="17" t="n">
        <v>3</v>
      </c>
      <c r="K7450" s="15" t="n">
        <v>265.9</v>
      </c>
      <c r="L7450" s="22" t="n">
        <v>0</v>
      </c>
      <c r="M7450" s="15" t="n">
        <v>0</v>
      </c>
      <c r="N7450" s="15" t="n">
        <f aca="false">J7450*K7450</f>
        <v>797.7</v>
      </c>
      <c r="O7450" s="15" t="n">
        <f aca="false">N7450*L7450</f>
        <v>0</v>
      </c>
      <c r="P7450" s="15" t="n">
        <f aca="false">N7450-O7450</f>
        <v>797.7</v>
      </c>
      <c r="Q7450" s="15" t="n">
        <f aca="false">J7450*INDEX(dProdutos!$F$2:$F$47,MATCH(E7450,dProdutos!$A$2:$A$47,0))</f>
        <v>466.86</v>
      </c>
      <c r="R7450" s="15" t="n">
        <f aca="false">IF(I7450="Cancelado",0,P7450-Q7450)</f>
        <v>330.84</v>
      </c>
      <c r="S7450" s="17" t="str">
        <f aca="false">INDEX(dProdutos!$D$2:$D$47,MATCH(E7450,dProdutos!$A$2:$A$47,0))</f>
        <v>Moda Masculina</v>
      </c>
    </row>
    <row r="7451" customFormat="false" ht="15" hidden="false" customHeight="false" outlineLevel="0" collapsed="false">
      <c r="A7451" s="17" t="s">
        <v>6065</v>
      </c>
      <c r="B7451" s="17" t="n">
        <v>1</v>
      </c>
      <c r="C7451" s="21" t="n">
        <v>46151</v>
      </c>
      <c r="D7451" s="17" t="s">
        <v>781</v>
      </c>
      <c r="E7451" s="17" t="s">
        <v>150</v>
      </c>
      <c r="F7451" s="17" t="s">
        <v>1503</v>
      </c>
      <c r="G7451" s="17" t="s">
        <v>59</v>
      </c>
      <c r="H7451" s="17" t="s">
        <v>1537</v>
      </c>
      <c r="I7451" s="17" t="s">
        <v>1524</v>
      </c>
      <c r="J7451" s="17" t="n">
        <v>1</v>
      </c>
      <c r="K7451" s="15" t="n">
        <v>71.9</v>
      </c>
      <c r="L7451" s="22" t="n">
        <v>0</v>
      </c>
      <c r="M7451" s="15" t="n">
        <v>12.16</v>
      </c>
      <c r="N7451" s="15" t="n">
        <f aca="false">J7451*K7451</f>
        <v>71.9</v>
      </c>
      <c r="O7451" s="15" t="n">
        <f aca="false">N7451*L7451</f>
        <v>0</v>
      </c>
      <c r="P7451" s="15" t="n">
        <f aca="false">N7451-O7451</f>
        <v>71.9</v>
      </c>
      <c r="Q7451" s="15" t="n">
        <f aca="false">J7451*INDEX(dProdutos!$F$2:$F$47,MATCH(E7451,dProdutos!$A$2:$A$47,0))</f>
        <v>27.38</v>
      </c>
      <c r="R7451" s="15" t="n">
        <f aca="false">IF(I7451="Cancelado",0,P7451-Q7451)</f>
        <v>44.52</v>
      </c>
      <c r="S7451" s="17" t="str">
        <f aca="false">INDEX(dProdutos!$D$2:$D$47,MATCH(E7451,dProdutos!$A$2:$A$47,0))</f>
        <v>Acessórios</v>
      </c>
    </row>
    <row r="7452" customFormat="false" ht="15" hidden="false" customHeight="false" outlineLevel="0" collapsed="false">
      <c r="A7452" s="17" t="s">
        <v>6066</v>
      </c>
      <c r="B7452" s="17" t="n">
        <v>1</v>
      </c>
      <c r="C7452" s="21" t="n">
        <v>46151</v>
      </c>
      <c r="D7452" s="17" t="s">
        <v>602</v>
      </c>
      <c r="E7452" s="17" t="s">
        <v>102</v>
      </c>
      <c r="F7452" s="17" t="s">
        <v>1493</v>
      </c>
      <c r="G7452" s="17" t="s">
        <v>64</v>
      </c>
      <c r="H7452" s="17" t="s">
        <v>1537</v>
      </c>
      <c r="I7452" s="17" t="s">
        <v>1524</v>
      </c>
      <c r="J7452" s="17" t="n">
        <v>1</v>
      </c>
      <c r="K7452" s="15" t="n">
        <v>65.9</v>
      </c>
      <c r="L7452" s="22" t="n">
        <v>0.1</v>
      </c>
      <c r="M7452" s="15" t="n">
        <v>22.32</v>
      </c>
      <c r="N7452" s="15" t="n">
        <f aca="false">J7452*K7452</f>
        <v>65.9</v>
      </c>
      <c r="O7452" s="15" t="n">
        <f aca="false">N7452*L7452</f>
        <v>6.59</v>
      </c>
      <c r="P7452" s="15" t="n">
        <f aca="false">N7452-O7452</f>
        <v>59.31</v>
      </c>
      <c r="Q7452" s="15" t="n">
        <f aca="false">J7452*INDEX(dProdutos!$F$2:$F$47,MATCH(E7452,dProdutos!$A$2:$A$47,0))</f>
        <v>29.68</v>
      </c>
      <c r="R7452" s="15" t="n">
        <f aca="false">IF(I7452="Cancelado",0,P7452-Q7452)</f>
        <v>29.63</v>
      </c>
      <c r="S7452" s="17" t="str">
        <f aca="false">INDEX(dProdutos!$D$2:$D$47,MATCH(E7452,dProdutos!$A$2:$A$47,0))</f>
        <v>Moda Masculina</v>
      </c>
    </row>
    <row r="7453" customFormat="false" ht="15" hidden="false" customHeight="false" outlineLevel="0" collapsed="false">
      <c r="A7453" s="17" t="s">
        <v>6066</v>
      </c>
      <c r="B7453" s="17" t="n">
        <v>2</v>
      </c>
      <c r="C7453" s="21" t="n">
        <v>46151</v>
      </c>
      <c r="D7453" s="17" t="s">
        <v>602</v>
      </c>
      <c r="E7453" s="17" t="s">
        <v>114</v>
      </c>
      <c r="F7453" s="17" t="s">
        <v>1493</v>
      </c>
      <c r="G7453" s="17" t="s">
        <v>64</v>
      </c>
      <c r="H7453" s="17" t="s">
        <v>1537</v>
      </c>
      <c r="I7453" s="17" t="s">
        <v>1524</v>
      </c>
      <c r="J7453" s="17" t="n">
        <v>2</v>
      </c>
      <c r="K7453" s="15" t="n">
        <v>202.9</v>
      </c>
      <c r="L7453" s="22" t="n">
        <v>0</v>
      </c>
      <c r="M7453" s="15" t="n">
        <v>0</v>
      </c>
      <c r="N7453" s="15" t="n">
        <f aca="false">J7453*K7453</f>
        <v>405.8</v>
      </c>
      <c r="O7453" s="15" t="n">
        <f aca="false">N7453*L7453</f>
        <v>0</v>
      </c>
      <c r="P7453" s="15" t="n">
        <f aca="false">N7453-O7453</f>
        <v>405.8</v>
      </c>
      <c r="Q7453" s="15" t="n">
        <f aca="false">J7453*INDEX(dProdutos!$F$2:$F$47,MATCH(E7453,dProdutos!$A$2:$A$47,0))</f>
        <v>220.78</v>
      </c>
      <c r="R7453" s="15" t="n">
        <f aca="false">IF(I7453="Cancelado",0,P7453-Q7453)</f>
        <v>185.02</v>
      </c>
      <c r="S7453" s="17" t="str">
        <f aca="false">INDEX(dProdutos!$D$2:$D$47,MATCH(E7453,dProdutos!$A$2:$A$47,0))</f>
        <v>Moda Masculina</v>
      </c>
    </row>
    <row r="7454" customFormat="false" ht="15" hidden="false" customHeight="false" outlineLevel="0" collapsed="false">
      <c r="A7454" s="17" t="s">
        <v>6066</v>
      </c>
      <c r="B7454" s="17" t="n">
        <v>3</v>
      </c>
      <c r="C7454" s="21" t="n">
        <v>46151</v>
      </c>
      <c r="D7454" s="17" t="s">
        <v>602</v>
      </c>
      <c r="E7454" s="17" t="s">
        <v>150</v>
      </c>
      <c r="F7454" s="17" t="s">
        <v>1493</v>
      </c>
      <c r="G7454" s="17" t="s">
        <v>64</v>
      </c>
      <c r="H7454" s="17" t="s">
        <v>1537</v>
      </c>
      <c r="I7454" s="17" t="s">
        <v>1524</v>
      </c>
      <c r="J7454" s="17" t="n">
        <v>1</v>
      </c>
      <c r="K7454" s="15" t="n">
        <v>71.9</v>
      </c>
      <c r="L7454" s="22" t="n">
        <v>0</v>
      </c>
      <c r="M7454" s="15" t="n">
        <v>0</v>
      </c>
      <c r="N7454" s="15" t="n">
        <f aca="false">J7454*K7454</f>
        <v>71.9</v>
      </c>
      <c r="O7454" s="15" t="n">
        <f aca="false">N7454*L7454</f>
        <v>0</v>
      </c>
      <c r="P7454" s="15" t="n">
        <f aca="false">N7454-O7454</f>
        <v>71.9</v>
      </c>
      <c r="Q7454" s="15" t="n">
        <f aca="false">J7454*INDEX(dProdutos!$F$2:$F$47,MATCH(E7454,dProdutos!$A$2:$A$47,0))</f>
        <v>27.38</v>
      </c>
      <c r="R7454" s="15" t="n">
        <f aca="false">IF(I7454="Cancelado",0,P7454-Q7454)</f>
        <v>44.52</v>
      </c>
      <c r="S7454" s="17" t="str">
        <f aca="false">INDEX(dProdutos!$D$2:$D$47,MATCH(E7454,dProdutos!$A$2:$A$47,0))</f>
        <v>Acessórios</v>
      </c>
    </row>
    <row r="7455" customFormat="false" ht="15" hidden="false" customHeight="false" outlineLevel="0" collapsed="false">
      <c r="A7455" s="17" t="s">
        <v>6066</v>
      </c>
      <c r="B7455" s="17" t="n">
        <v>4</v>
      </c>
      <c r="C7455" s="21" t="n">
        <v>46151</v>
      </c>
      <c r="D7455" s="17" t="s">
        <v>602</v>
      </c>
      <c r="E7455" s="17" t="s">
        <v>88</v>
      </c>
      <c r="F7455" s="17" t="s">
        <v>1493</v>
      </c>
      <c r="G7455" s="17" t="s">
        <v>64</v>
      </c>
      <c r="H7455" s="17" t="s">
        <v>1537</v>
      </c>
      <c r="I7455" s="17" t="s">
        <v>1524</v>
      </c>
      <c r="J7455" s="17" t="n">
        <v>1</v>
      </c>
      <c r="K7455" s="15" t="n">
        <v>170.9</v>
      </c>
      <c r="L7455" s="22" t="n">
        <v>0.1</v>
      </c>
      <c r="M7455" s="15" t="n">
        <v>0</v>
      </c>
      <c r="N7455" s="15" t="n">
        <f aca="false">J7455*K7455</f>
        <v>170.9</v>
      </c>
      <c r="O7455" s="15" t="n">
        <f aca="false">N7455*L7455</f>
        <v>17.09</v>
      </c>
      <c r="P7455" s="15" t="n">
        <f aca="false">N7455-O7455</f>
        <v>153.81</v>
      </c>
      <c r="Q7455" s="15" t="n">
        <f aca="false">J7455*INDEX(dProdutos!$F$2:$F$47,MATCH(E7455,dProdutos!$A$2:$A$47,0))</f>
        <v>98.14</v>
      </c>
      <c r="R7455" s="15" t="n">
        <f aca="false">IF(I7455="Cancelado",0,P7455-Q7455)</f>
        <v>55.67</v>
      </c>
      <c r="S7455" s="17" t="str">
        <f aca="false">INDEX(dProdutos!$D$2:$D$47,MATCH(E7455,dProdutos!$A$2:$A$47,0))</f>
        <v>Moda Feminina</v>
      </c>
    </row>
    <row r="7456" customFormat="false" ht="15" hidden="false" customHeight="false" outlineLevel="0" collapsed="false">
      <c r="A7456" s="17" t="s">
        <v>6067</v>
      </c>
      <c r="B7456" s="17" t="n">
        <v>1</v>
      </c>
      <c r="C7456" s="21" t="n">
        <v>46151</v>
      </c>
      <c r="D7456" s="17" t="s">
        <v>1386</v>
      </c>
      <c r="E7456" s="17" t="s">
        <v>150</v>
      </c>
      <c r="F7456" s="17" t="s">
        <v>1487</v>
      </c>
      <c r="G7456" s="17" t="s">
        <v>61</v>
      </c>
      <c r="H7456" s="17" t="s">
        <v>1523</v>
      </c>
      <c r="I7456" s="17" t="s">
        <v>1524</v>
      </c>
      <c r="J7456" s="17" t="n">
        <v>3</v>
      </c>
      <c r="K7456" s="15" t="n">
        <v>71.9</v>
      </c>
      <c r="L7456" s="22" t="n">
        <v>0</v>
      </c>
      <c r="M7456" s="15" t="n">
        <v>31.91</v>
      </c>
      <c r="N7456" s="15" t="n">
        <f aca="false">J7456*K7456</f>
        <v>215.7</v>
      </c>
      <c r="O7456" s="15" t="n">
        <f aca="false">N7456*L7456</f>
        <v>0</v>
      </c>
      <c r="P7456" s="15" t="n">
        <f aca="false">N7456-O7456</f>
        <v>215.7</v>
      </c>
      <c r="Q7456" s="15" t="n">
        <f aca="false">J7456*INDEX(dProdutos!$F$2:$F$47,MATCH(E7456,dProdutos!$A$2:$A$47,0))</f>
        <v>82.14</v>
      </c>
      <c r="R7456" s="15" t="n">
        <f aca="false">IF(I7456="Cancelado",0,P7456-Q7456)</f>
        <v>133.56</v>
      </c>
      <c r="S7456" s="17" t="str">
        <f aca="false">INDEX(dProdutos!$D$2:$D$47,MATCH(E7456,dProdutos!$A$2:$A$47,0))</f>
        <v>Acessórios</v>
      </c>
    </row>
    <row r="7457" customFormat="false" ht="15" hidden="false" customHeight="false" outlineLevel="0" collapsed="false">
      <c r="A7457" s="17" t="s">
        <v>6068</v>
      </c>
      <c r="B7457" s="17" t="n">
        <v>1</v>
      </c>
      <c r="C7457" s="21" t="n">
        <v>46152</v>
      </c>
      <c r="D7457" s="17" t="s">
        <v>405</v>
      </c>
      <c r="E7457" s="17" t="s">
        <v>138</v>
      </c>
      <c r="F7457" s="17" t="s">
        <v>1487</v>
      </c>
      <c r="G7457" s="17" t="s">
        <v>61</v>
      </c>
      <c r="H7457" s="17" t="s">
        <v>1523</v>
      </c>
      <c r="I7457" s="17" t="s">
        <v>1524</v>
      </c>
      <c r="J7457" s="17" t="n">
        <v>3</v>
      </c>
      <c r="K7457" s="15" t="n">
        <v>231.9</v>
      </c>
      <c r="L7457" s="22" t="n">
        <v>0.05</v>
      </c>
      <c r="M7457" s="15" t="n">
        <v>28.27</v>
      </c>
      <c r="N7457" s="15" t="n">
        <f aca="false">J7457*K7457</f>
        <v>695.7</v>
      </c>
      <c r="O7457" s="15" t="n">
        <f aca="false">N7457*L7457</f>
        <v>34.785</v>
      </c>
      <c r="P7457" s="15" t="n">
        <f aca="false">N7457-O7457</f>
        <v>660.915</v>
      </c>
      <c r="Q7457" s="15" t="n">
        <f aca="false">J7457*INDEX(dProdutos!$F$2:$F$47,MATCH(E7457,dProdutos!$A$2:$A$47,0))</f>
        <v>396.63</v>
      </c>
      <c r="R7457" s="15" t="n">
        <f aca="false">IF(I7457="Cancelado",0,P7457-Q7457)</f>
        <v>264.285</v>
      </c>
      <c r="S7457" s="17" t="str">
        <f aca="false">INDEX(dProdutos!$D$2:$D$47,MATCH(E7457,dProdutos!$A$2:$A$47,0))</f>
        <v>Calçados</v>
      </c>
    </row>
    <row r="7458" customFormat="false" ht="15" hidden="false" customHeight="false" outlineLevel="0" collapsed="false">
      <c r="A7458" s="17" t="s">
        <v>6068</v>
      </c>
      <c r="B7458" s="17" t="n">
        <v>2</v>
      </c>
      <c r="C7458" s="21" t="n">
        <v>46152</v>
      </c>
      <c r="D7458" s="17" t="s">
        <v>405</v>
      </c>
      <c r="E7458" s="17" t="s">
        <v>174</v>
      </c>
      <c r="F7458" s="17" t="s">
        <v>1487</v>
      </c>
      <c r="G7458" s="17" t="s">
        <v>61</v>
      </c>
      <c r="H7458" s="17" t="s">
        <v>1523</v>
      </c>
      <c r="I7458" s="17" t="s">
        <v>1524</v>
      </c>
      <c r="J7458" s="17" t="n">
        <v>1</v>
      </c>
      <c r="K7458" s="15" t="n">
        <v>250.9</v>
      </c>
      <c r="L7458" s="22" t="n">
        <v>0.1</v>
      </c>
      <c r="M7458" s="15" t="n">
        <v>0</v>
      </c>
      <c r="N7458" s="15" t="n">
        <f aca="false">J7458*K7458</f>
        <v>250.9</v>
      </c>
      <c r="O7458" s="15" t="n">
        <f aca="false">N7458*L7458</f>
        <v>25.09</v>
      </c>
      <c r="P7458" s="15" t="n">
        <f aca="false">N7458-O7458</f>
        <v>225.81</v>
      </c>
      <c r="Q7458" s="15" t="n">
        <f aca="false">J7458*INDEX(dProdutos!$F$2:$F$47,MATCH(E7458,dProdutos!$A$2:$A$47,0))</f>
        <v>151.28</v>
      </c>
      <c r="R7458" s="15" t="n">
        <f aca="false">IF(I7458="Cancelado",0,P7458-Q7458)</f>
        <v>74.53</v>
      </c>
      <c r="S7458" s="17" t="str">
        <f aca="false">INDEX(dProdutos!$D$2:$D$47,MATCH(E7458,dProdutos!$A$2:$A$47,0))</f>
        <v>Casa</v>
      </c>
    </row>
    <row r="7459" customFormat="false" ht="15" hidden="false" customHeight="false" outlineLevel="0" collapsed="false">
      <c r="A7459" s="17" t="s">
        <v>6068</v>
      </c>
      <c r="B7459" s="17" t="n">
        <v>3</v>
      </c>
      <c r="C7459" s="21" t="n">
        <v>46152</v>
      </c>
      <c r="D7459" s="17" t="s">
        <v>405</v>
      </c>
      <c r="E7459" s="17" t="s">
        <v>213</v>
      </c>
      <c r="F7459" s="17" t="s">
        <v>1487</v>
      </c>
      <c r="G7459" s="17" t="s">
        <v>61</v>
      </c>
      <c r="H7459" s="17" t="s">
        <v>1523</v>
      </c>
      <c r="I7459" s="17" t="s">
        <v>1524</v>
      </c>
      <c r="J7459" s="17" t="n">
        <v>1</v>
      </c>
      <c r="K7459" s="15" t="n">
        <v>153.9</v>
      </c>
      <c r="L7459" s="22" t="n">
        <v>0.15</v>
      </c>
      <c r="M7459" s="15" t="n">
        <v>0</v>
      </c>
      <c r="N7459" s="15" t="n">
        <f aca="false">J7459*K7459</f>
        <v>153.9</v>
      </c>
      <c r="O7459" s="15" t="n">
        <f aca="false">N7459*L7459</f>
        <v>23.085</v>
      </c>
      <c r="P7459" s="15" t="n">
        <f aca="false">N7459-O7459</f>
        <v>130.815</v>
      </c>
      <c r="Q7459" s="15" t="n">
        <f aca="false">J7459*INDEX(dProdutos!$F$2:$F$47,MATCH(E7459,dProdutos!$A$2:$A$47,0))</f>
        <v>90.42</v>
      </c>
      <c r="R7459" s="15" t="n">
        <f aca="false">IF(I7459="Cancelado",0,P7459-Q7459)</f>
        <v>40.395</v>
      </c>
      <c r="S7459" s="17" t="str">
        <f aca="false">INDEX(dProdutos!$D$2:$D$47,MATCH(E7459,dProdutos!$A$2:$A$47,0))</f>
        <v>Beleza</v>
      </c>
    </row>
    <row r="7460" customFormat="false" ht="15" hidden="false" customHeight="false" outlineLevel="0" collapsed="false">
      <c r="A7460" s="17" t="s">
        <v>6068</v>
      </c>
      <c r="B7460" s="17" t="n">
        <v>4</v>
      </c>
      <c r="C7460" s="21" t="n">
        <v>46152</v>
      </c>
      <c r="D7460" s="17" t="s">
        <v>405</v>
      </c>
      <c r="E7460" s="17" t="s">
        <v>95</v>
      </c>
      <c r="F7460" s="17" t="s">
        <v>1487</v>
      </c>
      <c r="G7460" s="17" t="s">
        <v>61</v>
      </c>
      <c r="H7460" s="17" t="s">
        <v>1523</v>
      </c>
      <c r="I7460" s="17" t="s">
        <v>1524</v>
      </c>
      <c r="J7460" s="17" t="n">
        <v>1</v>
      </c>
      <c r="K7460" s="15" t="n">
        <v>77.9</v>
      </c>
      <c r="L7460" s="22" t="n">
        <v>0.05</v>
      </c>
      <c r="M7460" s="15" t="n">
        <v>0</v>
      </c>
      <c r="N7460" s="15" t="n">
        <f aca="false">J7460*K7460</f>
        <v>77.9</v>
      </c>
      <c r="O7460" s="15" t="n">
        <f aca="false">N7460*L7460</f>
        <v>3.895</v>
      </c>
      <c r="P7460" s="15" t="n">
        <f aca="false">N7460-O7460</f>
        <v>74.005</v>
      </c>
      <c r="Q7460" s="15" t="n">
        <f aca="false">J7460*INDEX(dProdutos!$F$2:$F$47,MATCH(E7460,dProdutos!$A$2:$A$47,0))</f>
        <v>36.71</v>
      </c>
      <c r="R7460" s="15" t="n">
        <f aca="false">IF(I7460="Cancelado",0,P7460-Q7460)</f>
        <v>37.295</v>
      </c>
      <c r="S7460" s="17" t="str">
        <f aca="false">INDEX(dProdutos!$D$2:$D$47,MATCH(E7460,dProdutos!$A$2:$A$47,0))</f>
        <v>Moda Feminina</v>
      </c>
    </row>
    <row r="7461" customFormat="false" ht="15" hidden="false" customHeight="false" outlineLevel="0" collapsed="false">
      <c r="A7461" s="17" t="s">
        <v>6069</v>
      </c>
      <c r="B7461" s="17" t="n">
        <v>1</v>
      </c>
      <c r="C7461" s="21" t="n">
        <v>46152</v>
      </c>
      <c r="D7461" s="17" t="s">
        <v>1212</v>
      </c>
      <c r="E7461" s="17" t="s">
        <v>162</v>
      </c>
      <c r="F7461" s="17" t="s">
        <v>1487</v>
      </c>
      <c r="G7461" s="17" t="s">
        <v>60</v>
      </c>
      <c r="H7461" s="17" t="s">
        <v>1537</v>
      </c>
      <c r="I7461" s="17" t="s">
        <v>1524</v>
      </c>
      <c r="J7461" s="17" t="n">
        <v>1</v>
      </c>
      <c r="K7461" s="15" t="n">
        <v>231.9</v>
      </c>
      <c r="L7461" s="22" t="n">
        <v>0.05</v>
      </c>
      <c r="M7461" s="15" t="n">
        <v>34.23</v>
      </c>
      <c r="N7461" s="15" t="n">
        <f aca="false">J7461*K7461</f>
        <v>231.9</v>
      </c>
      <c r="O7461" s="15" t="n">
        <f aca="false">N7461*L7461</f>
        <v>11.595</v>
      </c>
      <c r="P7461" s="15" t="n">
        <f aca="false">N7461-O7461</f>
        <v>220.305</v>
      </c>
      <c r="Q7461" s="15" t="n">
        <f aca="false">J7461*INDEX(dProdutos!$F$2:$F$47,MATCH(E7461,dProdutos!$A$2:$A$47,0))</f>
        <v>134.41</v>
      </c>
      <c r="R7461" s="15" t="n">
        <f aca="false">IF(I7461="Cancelado",0,P7461-Q7461)</f>
        <v>85.895</v>
      </c>
      <c r="S7461" s="17" t="str">
        <f aca="false">INDEX(dProdutos!$D$2:$D$47,MATCH(E7461,dProdutos!$A$2:$A$47,0))</f>
        <v>Casa</v>
      </c>
    </row>
    <row r="7462" customFormat="false" ht="15" hidden="false" customHeight="false" outlineLevel="0" collapsed="false">
      <c r="A7462" s="17" t="s">
        <v>6069</v>
      </c>
      <c r="B7462" s="17" t="n">
        <v>2</v>
      </c>
      <c r="C7462" s="21" t="n">
        <v>46152</v>
      </c>
      <c r="D7462" s="17" t="s">
        <v>1212</v>
      </c>
      <c r="E7462" s="17" t="s">
        <v>144</v>
      </c>
      <c r="F7462" s="17" t="s">
        <v>1487</v>
      </c>
      <c r="G7462" s="17" t="s">
        <v>60</v>
      </c>
      <c r="H7462" s="17" t="s">
        <v>1537</v>
      </c>
      <c r="I7462" s="17" t="s">
        <v>1524</v>
      </c>
      <c r="J7462" s="17" t="n">
        <v>1</v>
      </c>
      <c r="K7462" s="15" t="n">
        <v>260.9</v>
      </c>
      <c r="L7462" s="22" t="n">
        <v>0.05</v>
      </c>
      <c r="M7462" s="15" t="n">
        <v>0</v>
      </c>
      <c r="N7462" s="15" t="n">
        <f aca="false">J7462*K7462</f>
        <v>260.9</v>
      </c>
      <c r="O7462" s="15" t="n">
        <f aca="false">N7462*L7462</f>
        <v>13.045</v>
      </c>
      <c r="P7462" s="15" t="n">
        <f aca="false">N7462-O7462</f>
        <v>247.855</v>
      </c>
      <c r="Q7462" s="15" t="n">
        <f aca="false">J7462*INDEX(dProdutos!$F$2:$F$47,MATCH(E7462,dProdutos!$A$2:$A$47,0))</f>
        <v>99.86</v>
      </c>
      <c r="R7462" s="15" t="n">
        <f aca="false">IF(I7462="Cancelado",0,P7462-Q7462)</f>
        <v>147.995</v>
      </c>
      <c r="S7462" s="17" t="str">
        <f aca="false">INDEX(dProdutos!$D$2:$D$47,MATCH(E7462,dProdutos!$A$2:$A$47,0))</f>
        <v>Acessórios</v>
      </c>
    </row>
    <row r="7463" customFormat="false" ht="15" hidden="false" customHeight="false" outlineLevel="0" collapsed="false">
      <c r="A7463" s="17" t="s">
        <v>6070</v>
      </c>
      <c r="B7463" s="17" t="n">
        <v>1</v>
      </c>
      <c r="C7463" s="21" t="n">
        <v>46152</v>
      </c>
      <c r="D7463" s="17" t="s">
        <v>816</v>
      </c>
      <c r="E7463" s="17" t="s">
        <v>156</v>
      </c>
      <c r="F7463" s="17" t="s">
        <v>1501</v>
      </c>
      <c r="G7463" s="17" t="s">
        <v>62</v>
      </c>
      <c r="H7463" s="17" t="s">
        <v>1523</v>
      </c>
      <c r="I7463" s="17" t="s">
        <v>1524</v>
      </c>
      <c r="J7463" s="17" t="n">
        <v>2</v>
      </c>
      <c r="K7463" s="15" t="n">
        <v>192.9</v>
      </c>
      <c r="L7463" s="22" t="n">
        <v>0</v>
      </c>
      <c r="M7463" s="15" t="n">
        <v>17.61</v>
      </c>
      <c r="N7463" s="15" t="n">
        <f aca="false">J7463*K7463</f>
        <v>385.8</v>
      </c>
      <c r="O7463" s="15" t="n">
        <f aca="false">N7463*L7463</f>
        <v>0</v>
      </c>
      <c r="P7463" s="15" t="n">
        <f aca="false">N7463-O7463</f>
        <v>385.8</v>
      </c>
      <c r="Q7463" s="15" t="n">
        <f aca="false">J7463*INDEX(dProdutos!$F$2:$F$47,MATCH(E7463,dProdutos!$A$2:$A$47,0))</f>
        <v>160.76</v>
      </c>
      <c r="R7463" s="15" t="n">
        <f aca="false">IF(I7463="Cancelado",0,P7463-Q7463)</f>
        <v>225.04</v>
      </c>
      <c r="S7463" s="17" t="str">
        <f aca="false">INDEX(dProdutos!$D$2:$D$47,MATCH(E7463,dProdutos!$A$2:$A$47,0))</f>
        <v>Acessórios</v>
      </c>
    </row>
    <row r="7464" customFormat="false" ht="15" hidden="false" customHeight="false" outlineLevel="0" collapsed="false">
      <c r="A7464" s="17" t="s">
        <v>6071</v>
      </c>
      <c r="B7464" s="17" t="n">
        <v>1</v>
      </c>
      <c r="C7464" s="21" t="n">
        <v>46152</v>
      </c>
      <c r="D7464" s="17" t="s">
        <v>931</v>
      </c>
      <c r="E7464" s="17" t="s">
        <v>195</v>
      </c>
      <c r="F7464" s="17" t="s">
        <v>1490</v>
      </c>
      <c r="G7464" s="17" t="s">
        <v>62</v>
      </c>
      <c r="H7464" s="17" t="s">
        <v>1537</v>
      </c>
      <c r="I7464" s="17" t="s">
        <v>1524</v>
      </c>
      <c r="J7464" s="17" t="n">
        <v>1</v>
      </c>
      <c r="K7464" s="15" t="n">
        <v>72.9</v>
      </c>
      <c r="L7464" s="22" t="n">
        <v>0</v>
      </c>
      <c r="M7464" s="15" t="n">
        <v>21.81</v>
      </c>
      <c r="N7464" s="15" t="n">
        <f aca="false">J7464*K7464</f>
        <v>72.9</v>
      </c>
      <c r="O7464" s="15" t="n">
        <f aca="false">N7464*L7464</f>
        <v>0</v>
      </c>
      <c r="P7464" s="15" t="n">
        <f aca="false">N7464-O7464</f>
        <v>72.9</v>
      </c>
      <c r="Q7464" s="15" t="n">
        <f aca="false">J7464*INDEX(dProdutos!$F$2:$F$47,MATCH(E7464,dProdutos!$A$2:$A$47,0))</f>
        <v>39.23</v>
      </c>
      <c r="R7464" s="15" t="n">
        <f aca="false">IF(I7464="Cancelado",0,P7464-Q7464)</f>
        <v>33.67</v>
      </c>
      <c r="S7464" s="17" t="str">
        <f aca="false">INDEX(dProdutos!$D$2:$D$47,MATCH(E7464,dProdutos!$A$2:$A$47,0))</f>
        <v>Eletrônicos</v>
      </c>
    </row>
    <row r="7465" customFormat="false" ht="15" hidden="false" customHeight="false" outlineLevel="0" collapsed="false">
      <c r="A7465" s="17" t="s">
        <v>6072</v>
      </c>
      <c r="B7465" s="17" t="n">
        <v>1</v>
      </c>
      <c r="C7465" s="21" t="n">
        <v>46152</v>
      </c>
      <c r="D7465" s="17" t="s">
        <v>514</v>
      </c>
      <c r="E7465" s="17" t="s">
        <v>162</v>
      </c>
      <c r="F7465" s="17" t="s">
        <v>1503</v>
      </c>
      <c r="G7465" s="17" t="s">
        <v>61</v>
      </c>
      <c r="H7465" s="17" t="s">
        <v>1523</v>
      </c>
      <c r="I7465" s="17" t="s">
        <v>1524</v>
      </c>
      <c r="J7465" s="17" t="n">
        <v>1</v>
      </c>
      <c r="K7465" s="15" t="n">
        <v>231.9</v>
      </c>
      <c r="L7465" s="22" t="n">
        <v>0.15</v>
      </c>
      <c r="M7465" s="15" t="n">
        <v>0</v>
      </c>
      <c r="N7465" s="15" t="n">
        <f aca="false">J7465*K7465</f>
        <v>231.9</v>
      </c>
      <c r="O7465" s="15" t="n">
        <f aca="false">N7465*L7465</f>
        <v>34.785</v>
      </c>
      <c r="P7465" s="15" t="n">
        <f aca="false">N7465-O7465</f>
        <v>197.115</v>
      </c>
      <c r="Q7465" s="15" t="n">
        <f aca="false">J7465*INDEX(dProdutos!$F$2:$F$47,MATCH(E7465,dProdutos!$A$2:$A$47,0))</f>
        <v>134.41</v>
      </c>
      <c r="R7465" s="15" t="n">
        <f aca="false">IF(I7465="Cancelado",0,P7465-Q7465)</f>
        <v>62.705</v>
      </c>
      <c r="S7465" s="17" t="str">
        <f aca="false">INDEX(dProdutos!$D$2:$D$47,MATCH(E7465,dProdutos!$A$2:$A$47,0))</f>
        <v>Casa</v>
      </c>
    </row>
    <row r="7466" customFormat="false" ht="15" hidden="false" customHeight="false" outlineLevel="0" collapsed="false">
      <c r="A7466" s="17" t="s">
        <v>6073</v>
      </c>
      <c r="B7466" s="17" t="n">
        <v>1</v>
      </c>
      <c r="C7466" s="21" t="n">
        <v>46152</v>
      </c>
      <c r="D7466" s="17" t="s">
        <v>1415</v>
      </c>
      <c r="E7466" s="17" t="s">
        <v>150</v>
      </c>
      <c r="F7466" s="17" t="s">
        <v>1493</v>
      </c>
      <c r="G7466" s="17" t="s">
        <v>59</v>
      </c>
      <c r="H7466" s="17" t="s">
        <v>1523</v>
      </c>
      <c r="I7466" s="17" t="s">
        <v>1524</v>
      </c>
      <c r="J7466" s="17" t="n">
        <v>1</v>
      </c>
      <c r="K7466" s="15" t="n">
        <v>71.9</v>
      </c>
      <c r="L7466" s="22" t="n">
        <v>0.1</v>
      </c>
      <c r="M7466" s="15" t="n">
        <v>24.13</v>
      </c>
      <c r="N7466" s="15" t="n">
        <f aca="false">J7466*K7466</f>
        <v>71.9</v>
      </c>
      <c r="O7466" s="15" t="n">
        <f aca="false">N7466*L7466</f>
        <v>7.19</v>
      </c>
      <c r="P7466" s="15" t="n">
        <f aca="false">N7466-O7466</f>
        <v>64.71</v>
      </c>
      <c r="Q7466" s="15" t="n">
        <f aca="false">J7466*INDEX(dProdutos!$F$2:$F$47,MATCH(E7466,dProdutos!$A$2:$A$47,0))</f>
        <v>27.38</v>
      </c>
      <c r="R7466" s="15" t="n">
        <f aca="false">IF(I7466="Cancelado",0,P7466-Q7466)</f>
        <v>37.33</v>
      </c>
      <c r="S7466" s="17" t="str">
        <f aca="false">INDEX(dProdutos!$D$2:$D$47,MATCH(E7466,dProdutos!$A$2:$A$47,0))</f>
        <v>Acessórios</v>
      </c>
    </row>
    <row r="7467" customFormat="false" ht="15" hidden="false" customHeight="false" outlineLevel="0" collapsed="false">
      <c r="A7467" s="17" t="s">
        <v>6073</v>
      </c>
      <c r="B7467" s="17" t="n">
        <v>2</v>
      </c>
      <c r="C7467" s="21" t="n">
        <v>46152</v>
      </c>
      <c r="D7467" s="17" t="s">
        <v>1415</v>
      </c>
      <c r="E7467" s="17" t="s">
        <v>105</v>
      </c>
      <c r="F7467" s="17" t="s">
        <v>1493</v>
      </c>
      <c r="G7467" s="17" t="s">
        <v>59</v>
      </c>
      <c r="H7467" s="17" t="s">
        <v>1523</v>
      </c>
      <c r="I7467" s="17" t="s">
        <v>1524</v>
      </c>
      <c r="J7467" s="17" t="n">
        <v>1</v>
      </c>
      <c r="K7467" s="15" t="n">
        <v>175.9</v>
      </c>
      <c r="L7467" s="22" t="n">
        <v>0</v>
      </c>
      <c r="M7467" s="15" t="n">
        <v>0</v>
      </c>
      <c r="N7467" s="15" t="n">
        <f aca="false">J7467*K7467</f>
        <v>175.9</v>
      </c>
      <c r="O7467" s="15" t="n">
        <f aca="false">N7467*L7467</f>
        <v>0</v>
      </c>
      <c r="P7467" s="15" t="n">
        <f aca="false">N7467-O7467</f>
        <v>175.9</v>
      </c>
      <c r="Q7467" s="15" t="n">
        <f aca="false">J7467*INDEX(dProdutos!$F$2:$F$47,MATCH(E7467,dProdutos!$A$2:$A$47,0))</f>
        <v>96.59</v>
      </c>
      <c r="R7467" s="15" t="n">
        <f aca="false">IF(I7467="Cancelado",0,P7467-Q7467)</f>
        <v>79.31</v>
      </c>
      <c r="S7467" s="17" t="str">
        <f aca="false">INDEX(dProdutos!$D$2:$D$47,MATCH(E7467,dProdutos!$A$2:$A$47,0))</f>
        <v>Moda Masculina</v>
      </c>
    </row>
    <row r="7468" customFormat="false" ht="15" hidden="false" customHeight="false" outlineLevel="0" collapsed="false">
      <c r="A7468" s="17" t="s">
        <v>6073</v>
      </c>
      <c r="B7468" s="17" t="n">
        <v>3</v>
      </c>
      <c r="C7468" s="21" t="n">
        <v>46152</v>
      </c>
      <c r="D7468" s="17" t="s">
        <v>1415</v>
      </c>
      <c r="E7468" s="17" t="s">
        <v>88</v>
      </c>
      <c r="F7468" s="17" t="s">
        <v>1493</v>
      </c>
      <c r="G7468" s="17" t="s">
        <v>59</v>
      </c>
      <c r="H7468" s="17" t="s">
        <v>1523</v>
      </c>
      <c r="I7468" s="17" t="s">
        <v>1524</v>
      </c>
      <c r="J7468" s="17" t="n">
        <v>1</v>
      </c>
      <c r="K7468" s="15" t="n">
        <v>170.9</v>
      </c>
      <c r="L7468" s="22" t="n">
        <v>0.15</v>
      </c>
      <c r="M7468" s="15" t="n">
        <v>0</v>
      </c>
      <c r="N7468" s="15" t="n">
        <f aca="false">J7468*K7468</f>
        <v>170.9</v>
      </c>
      <c r="O7468" s="15" t="n">
        <f aca="false">N7468*L7468</f>
        <v>25.635</v>
      </c>
      <c r="P7468" s="15" t="n">
        <f aca="false">N7468-O7468</f>
        <v>145.265</v>
      </c>
      <c r="Q7468" s="15" t="n">
        <f aca="false">J7468*INDEX(dProdutos!$F$2:$F$47,MATCH(E7468,dProdutos!$A$2:$A$47,0))</f>
        <v>98.14</v>
      </c>
      <c r="R7468" s="15" t="n">
        <f aca="false">IF(I7468="Cancelado",0,P7468-Q7468)</f>
        <v>47.125</v>
      </c>
      <c r="S7468" s="17" t="str">
        <f aca="false">INDEX(dProdutos!$D$2:$D$47,MATCH(E7468,dProdutos!$A$2:$A$47,0))</f>
        <v>Moda Feminina</v>
      </c>
    </row>
    <row r="7469" customFormat="false" ht="15" hidden="false" customHeight="false" outlineLevel="0" collapsed="false">
      <c r="A7469" s="17" t="s">
        <v>6074</v>
      </c>
      <c r="B7469" s="17" t="n">
        <v>1</v>
      </c>
      <c r="C7469" s="21" t="n">
        <v>46152</v>
      </c>
      <c r="D7469" s="17" t="s">
        <v>1017</v>
      </c>
      <c r="E7469" s="17" t="s">
        <v>207</v>
      </c>
      <c r="F7469" s="17" t="s">
        <v>1487</v>
      </c>
      <c r="G7469" s="17" t="s">
        <v>63</v>
      </c>
      <c r="H7469" s="17" t="s">
        <v>1523</v>
      </c>
      <c r="I7469" s="17" t="s">
        <v>1531</v>
      </c>
      <c r="J7469" s="17" t="n">
        <v>1</v>
      </c>
      <c r="K7469" s="15" t="n">
        <v>143.9</v>
      </c>
      <c r="L7469" s="22" t="n">
        <v>0</v>
      </c>
      <c r="M7469" s="15" t="n">
        <v>14</v>
      </c>
      <c r="N7469" s="15" t="n">
        <f aca="false">J7469*K7469</f>
        <v>143.9</v>
      </c>
      <c r="O7469" s="15" t="n">
        <f aca="false">N7469*L7469</f>
        <v>0</v>
      </c>
      <c r="P7469" s="15" t="n">
        <f aca="false">N7469-O7469</f>
        <v>143.9</v>
      </c>
      <c r="Q7469" s="15" t="n">
        <f aca="false">J7469*INDEX(dProdutos!$F$2:$F$47,MATCH(E7469,dProdutos!$A$2:$A$47,0))</f>
        <v>84.43</v>
      </c>
      <c r="R7469" s="15" t="n">
        <f aca="false">IF(I7469="Cancelado",0,P7469-Q7469)</f>
        <v>0</v>
      </c>
      <c r="S7469" s="17" t="str">
        <f aca="false">INDEX(dProdutos!$D$2:$D$47,MATCH(E7469,dProdutos!$A$2:$A$47,0))</f>
        <v>Beleza</v>
      </c>
    </row>
    <row r="7470" customFormat="false" ht="15" hidden="false" customHeight="false" outlineLevel="0" collapsed="false">
      <c r="A7470" s="17" t="s">
        <v>6075</v>
      </c>
      <c r="B7470" s="17" t="n">
        <v>1</v>
      </c>
      <c r="C7470" s="21" t="n">
        <v>46152</v>
      </c>
      <c r="D7470" s="17" t="s">
        <v>294</v>
      </c>
      <c r="E7470" s="17" t="s">
        <v>150</v>
      </c>
      <c r="F7470" s="17" t="s">
        <v>1495</v>
      </c>
      <c r="G7470" s="17" t="s">
        <v>61</v>
      </c>
      <c r="H7470" s="17" t="s">
        <v>1537</v>
      </c>
      <c r="I7470" s="17" t="s">
        <v>1524</v>
      </c>
      <c r="J7470" s="17" t="n">
        <v>1</v>
      </c>
      <c r="K7470" s="15" t="n">
        <v>71.9</v>
      </c>
      <c r="L7470" s="22" t="n">
        <v>0</v>
      </c>
      <c r="M7470" s="15" t="n">
        <v>12.43</v>
      </c>
      <c r="N7470" s="15" t="n">
        <f aca="false">J7470*K7470</f>
        <v>71.9</v>
      </c>
      <c r="O7470" s="15" t="n">
        <f aca="false">N7470*L7470</f>
        <v>0</v>
      </c>
      <c r="P7470" s="15" t="n">
        <f aca="false">N7470-O7470</f>
        <v>71.9</v>
      </c>
      <c r="Q7470" s="15" t="n">
        <f aca="false">J7470*INDEX(dProdutos!$F$2:$F$47,MATCH(E7470,dProdutos!$A$2:$A$47,0))</f>
        <v>27.38</v>
      </c>
      <c r="R7470" s="15" t="n">
        <f aca="false">IF(I7470="Cancelado",0,P7470-Q7470)</f>
        <v>44.52</v>
      </c>
      <c r="S7470" s="17" t="str">
        <f aca="false">INDEX(dProdutos!$D$2:$D$47,MATCH(E7470,dProdutos!$A$2:$A$47,0))</f>
        <v>Acessórios</v>
      </c>
    </row>
    <row r="7471" customFormat="false" ht="15" hidden="false" customHeight="false" outlineLevel="0" collapsed="false">
      <c r="A7471" s="17" t="s">
        <v>6076</v>
      </c>
      <c r="B7471" s="17" t="n">
        <v>1</v>
      </c>
      <c r="C7471" s="21" t="n">
        <v>46152</v>
      </c>
      <c r="D7471" s="17" t="s">
        <v>1275</v>
      </c>
      <c r="E7471" s="17" t="s">
        <v>150</v>
      </c>
      <c r="F7471" s="17" t="s">
        <v>1490</v>
      </c>
      <c r="G7471" s="17" t="s">
        <v>62</v>
      </c>
      <c r="H7471" s="17" t="s">
        <v>1537</v>
      </c>
      <c r="I7471" s="17" t="s">
        <v>1524</v>
      </c>
      <c r="J7471" s="17" t="n">
        <v>1</v>
      </c>
      <c r="K7471" s="15" t="n">
        <v>71.9</v>
      </c>
      <c r="L7471" s="22" t="n">
        <v>0.1</v>
      </c>
      <c r="M7471" s="15" t="n">
        <v>0</v>
      </c>
      <c r="N7471" s="15" t="n">
        <f aca="false">J7471*K7471</f>
        <v>71.9</v>
      </c>
      <c r="O7471" s="15" t="n">
        <f aca="false">N7471*L7471</f>
        <v>7.19</v>
      </c>
      <c r="P7471" s="15" t="n">
        <f aca="false">N7471-O7471</f>
        <v>64.71</v>
      </c>
      <c r="Q7471" s="15" t="n">
        <f aca="false">J7471*INDEX(dProdutos!$F$2:$F$47,MATCH(E7471,dProdutos!$A$2:$A$47,0))</f>
        <v>27.38</v>
      </c>
      <c r="R7471" s="15" t="n">
        <f aca="false">IF(I7471="Cancelado",0,P7471-Q7471)</f>
        <v>37.33</v>
      </c>
      <c r="S7471" s="17" t="str">
        <f aca="false">INDEX(dProdutos!$D$2:$D$47,MATCH(E7471,dProdutos!$A$2:$A$47,0))</f>
        <v>Acessórios</v>
      </c>
    </row>
    <row r="7472" customFormat="false" ht="15" hidden="false" customHeight="false" outlineLevel="0" collapsed="false">
      <c r="A7472" s="17" t="s">
        <v>6077</v>
      </c>
      <c r="B7472" s="17" t="n">
        <v>1</v>
      </c>
      <c r="C7472" s="21" t="n">
        <v>46152</v>
      </c>
      <c r="D7472" s="17" t="s">
        <v>1405</v>
      </c>
      <c r="E7472" s="17" t="s">
        <v>144</v>
      </c>
      <c r="F7472" s="17" t="s">
        <v>1487</v>
      </c>
      <c r="G7472" s="17" t="s">
        <v>62</v>
      </c>
      <c r="H7472" s="17" t="s">
        <v>1537</v>
      </c>
      <c r="I7472" s="17" t="s">
        <v>1524</v>
      </c>
      <c r="J7472" s="17" t="n">
        <v>1</v>
      </c>
      <c r="K7472" s="15" t="n">
        <v>260.9</v>
      </c>
      <c r="L7472" s="22" t="n">
        <v>0</v>
      </c>
      <c r="M7472" s="15" t="n">
        <v>31.14</v>
      </c>
      <c r="N7472" s="15" t="n">
        <f aca="false">J7472*K7472</f>
        <v>260.9</v>
      </c>
      <c r="O7472" s="15" t="n">
        <f aca="false">N7472*L7472</f>
        <v>0</v>
      </c>
      <c r="P7472" s="15" t="n">
        <f aca="false">N7472-O7472</f>
        <v>260.9</v>
      </c>
      <c r="Q7472" s="15" t="n">
        <f aca="false">J7472*INDEX(dProdutos!$F$2:$F$47,MATCH(E7472,dProdutos!$A$2:$A$47,0))</f>
        <v>99.86</v>
      </c>
      <c r="R7472" s="15" t="n">
        <f aca="false">IF(I7472="Cancelado",0,P7472-Q7472)</f>
        <v>161.04</v>
      </c>
      <c r="S7472" s="17" t="str">
        <f aca="false">INDEX(dProdutos!$D$2:$D$47,MATCH(E7472,dProdutos!$A$2:$A$47,0))</f>
        <v>Acessórios</v>
      </c>
    </row>
    <row r="7473" customFormat="false" ht="15" hidden="false" customHeight="false" outlineLevel="0" collapsed="false">
      <c r="A7473" s="17" t="s">
        <v>6078</v>
      </c>
      <c r="B7473" s="17" t="n">
        <v>1</v>
      </c>
      <c r="C7473" s="21" t="n">
        <v>46152</v>
      </c>
      <c r="D7473" s="17" t="s">
        <v>590</v>
      </c>
      <c r="E7473" s="17" t="s">
        <v>126</v>
      </c>
      <c r="F7473" s="17" t="s">
        <v>1493</v>
      </c>
      <c r="G7473" s="17" t="s">
        <v>60</v>
      </c>
      <c r="H7473" s="17" t="s">
        <v>1537</v>
      </c>
      <c r="I7473" s="17" t="s">
        <v>1524</v>
      </c>
      <c r="J7473" s="17" t="n">
        <v>3</v>
      </c>
      <c r="K7473" s="15" t="n">
        <v>296.9</v>
      </c>
      <c r="L7473" s="22" t="n">
        <v>0</v>
      </c>
      <c r="M7473" s="15" t="n">
        <v>0</v>
      </c>
      <c r="N7473" s="15" t="n">
        <f aca="false">J7473*K7473</f>
        <v>890.7</v>
      </c>
      <c r="O7473" s="15" t="n">
        <f aca="false">N7473*L7473</f>
        <v>0</v>
      </c>
      <c r="P7473" s="15" t="n">
        <f aca="false">N7473-O7473</f>
        <v>890.7</v>
      </c>
      <c r="Q7473" s="15" t="n">
        <f aca="false">J7473*INDEX(dProdutos!$F$2:$F$47,MATCH(E7473,dProdutos!$A$2:$A$47,0))</f>
        <v>405.72</v>
      </c>
      <c r="R7473" s="15" t="n">
        <f aca="false">IF(I7473="Cancelado",0,P7473-Q7473)</f>
        <v>484.98</v>
      </c>
      <c r="S7473" s="17" t="str">
        <f aca="false">INDEX(dProdutos!$D$2:$D$47,MATCH(E7473,dProdutos!$A$2:$A$47,0))</f>
        <v>Calçados</v>
      </c>
    </row>
    <row r="7474" customFormat="false" ht="15" hidden="false" customHeight="false" outlineLevel="0" collapsed="false">
      <c r="A7474" s="17" t="s">
        <v>6078</v>
      </c>
      <c r="B7474" s="17" t="n">
        <v>2</v>
      </c>
      <c r="C7474" s="21" t="n">
        <v>46152</v>
      </c>
      <c r="D7474" s="17" t="s">
        <v>590</v>
      </c>
      <c r="E7474" s="17" t="s">
        <v>159</v>
      </c>
      <c r="F7474" s="17" t="s">
        <v>1493</v>
      </c>
      <c r="G7474" s="17" t="s">
        <v>60</v>
      </c>
      <c r="H7474" s="17" t="s">
        <v>1537</v>
      </c>
      <c r="I7474" s="17" t="s">
        <v>1524</v>
      </c>
      <c r="J7474" s="17" t="n">
        <v>2</v>
      </c>
      <c r="K7474" s="15" t="n">
        <v>276.9</v>
      </c>
      <c r="L7474" s="22" t="n">
        <v>0.1</v>
      </c>
      <c r="M7474" s="15" t="n">
        <v>0</v>
      </c>
      <c r="N7474" s="15" t="n">
        <f aca="false">J7474*K7474</f>
        <v>553.8</v>
      </c>
      <c r="O7474" s="15" t="n">
        <f aca="false">N7474*L7474</f>
        <v>55.38</v>
      </c>
      <c r="P7474" s="15" t="n">
        <f aca="false">N7474-O7474</f>
        <v>498.42</v>
      </c>
      <c r="Q7474" s="15" t="n">
        <f aca="false">J7474*INDEX(dProdutos!$F$2:$F$47,MATCH(E7474,dProdutos!$A$2:$A$47,0))</f>
        <v>290.06</v>
      </c>
      <c r="R7474" s="15" t="n">
        <f aca="false">IF(I7474="Cancelado",0,P7474-Q7474)</f>
        <v>208.36</v>
      </c>
      <c r="S7474" s="17" t="str">
        <f aca="false">INDEX(dProdutos!$D$2:$D$47,MATCH(E7474,dProdutos!$A$2:$A$47,0))</f>
        <v>Acessórios</v>
      </c>
    </row>
    <row r="7475" customFormat="false" ht="15" hidden="false" customHeight="false" outlineLevel="0" collapsed="false">
      <c r="A7475" s="17" t="s">
        <v>6079</v>
      </c>
      <c r="B7475" s="17" t="n">
        <v>1</v>
      </c>
      <c r="C7475" s="21" t="n">
        <v>46153</v>
      </c>
      <c r="D7475" s="17" t="s">
        <v>549</v>
      </c>
      <c r="E7475" s="17" t="s">
        <v>88</v>
      </c>
      <c r="F7475" s="17" t="s">
        <v>1487</v>
      </c>
      <c r="G7475" s="17" t="s">
        <v>60</v>
      </c>
      <c r="H7475" s="17" t="s">
        <v>1523</v>
      </c>
      <c r="I7475" s="17" t="s">
        <v>1524</v>
      </c>
      <c r="J7475" s="17" t="n">
        <v>2</v>
      </c>
      <c r="K7475" s="15" t="n">
        <v>170.9</v>
      </c>
      <c r="L7475" s="22" t="n">
        <v>0.1</v>
      </c>
      <c r="M7475" s="15" t="n">
        <v>19.7</v>
      </c>
      <c r="N7475" s="15" t="n">
        <f aca="false">J7475*K7475</f>
        <v>341.8</v>
      </c>
      <c r="O7475" s="15" t="n">
        <f aca="false">N7475*L7475</f>
        <v>34.18</v>
      </c>
      <c r="P7475" s="15" t="n">
        <f aca="false">N7475-O7475</f>
        <v>307.62</v>
      </c>
      <c r="Q7475" s="15" t="n">
        <f aca="false">J7475*INDEX(dProdutos!$F$2:$F$47,MATCH(E7475,dProdutos!$A$2:$A$47,0))</f>
        <v>196.28</v>
      </c>
      <c r="R7475" s="15" t="n">
        <f aca="false">IF(I7475="Cancelado",0,P7475-Q7475)</f>
        <v>111.34</v>
      </c>
      <c r="S7475" s="17" t="str">
        <f aca="false">INDEX(dProdutos!$D$2:$D$47,MATCH(E7475,dProdutos!$A$2:$A$47,0))</f>
        <v>Moda Feminina</v>
      </c>
    </row>
    <row r="7476" customFormat="false" ht="15" hidden="false" customHeight="false" outlineLevel="0" collapsed="false">
      <c r="A7476" s="17" t="s">
        <v>6080</v>
      </c>
      <c r="B7476" s="17" t="n">
        <v>1</v>
      </c>
      <c r="C7476" s="21" t="n">
        <v>46153</v>
      </c>
      <c r="D7476" s="17" t="s">
        <v>364</v>
      </c>
      <c r="E7476" s="17" t="s">
        <v>88</v>
      </c>
      <c r="F7476" s="17" t="s">
        <v>1493</v>
      </c>
      <c r="G7476" s="17" t="s">
        <v>64</v>
      </c>
      <c r="H7476" s="17" t="s">
        <v>1527</v>
      </c>
      <c r="I7476" s="17" t="s">
        <v>1524</v>
      </c>
      <c r="J7476" s="17" t="n">
        <v>2</v>
      </c>
      <c r="K7476" s="15" t="n">
        <v>170.9</v>
      </c>
      <c r="L7476" s="22" t="n">
        <v>0</v>
      </c>
      <c r="M7476" s="15" t="n">
        <v>0</v>
      </c>
      <c r="N7476" s="15" t="n">
        <f aca="false">J7476*K7476</f>
        <v>341.8</v>
      </c>
      <c r="O7476" s="15" t="n">
        <f aca="false">N7476*L7476</f>
        <v>0</v>
      </c>
      <c r="P7476" s="15" t="n">
        <f aca="false">N7476-O7476</f>
        <v>341.8</v>
      </c>
      <c r="Q7476" s="15" t="n">
        <f aca="false">J7476*INDEX(dProdutos!$F$2:$F$47,MATCH(E7476,dProdutos!$A$2:$A$47,0))</f>
        <v>196.28</v>
      </c>
      <c r="R7476" s="15" t="n">
        <f aca="false">IF(I7476="Cancelado",0,P7476-Q7476)</f>
        <v>145.52</v>
      </c>
      <c r="S7476" s="17" t="str">
        <f aca="false">INDEX(dProdutos!$D$2:$D$47,MATCH(E7476,dProdutos!$A$2:$A$47,0))</f>
        <v>Moda Feminina</v>
      </c>
    </row>
    <row r="7477" customFormat="false" ht="15" hidden="false" customHeight="false" outlineLevel="0" collapsed="false">
      <c r="A7477" s="17" t="s">
        <v>6080</v>
      </c>
      <c r="B7477" s="17" t="n">
        <v>2</v>
      </c>
      <c r="C7477" s="21" t="n">
        <v>46153</v>
      </c>
      <c r="D7477" s="17" t="s">
        <v>364</v>
      </c>
      <c r="E7477" s="17" t="s">
        <v>135</v>
      </c>
      <c r="F7477" s="17" t="s">
        <v>1493</v>
      </c>
      <c r="G7477" s="17" t="s">
        <v>64</v>
      </c>
      <c r="H7477" s="17" t="s">
        <v>1527</v>
      </c>
      <c r="I7477" s="17" t="s">
        <v>1524</v>
      </c>
      <c r="J7477" s="17" t="n">
        <v>1</v>
      </c>
      <c r="K7477" s="15" t="n">
        <v>200.9</v>
      </c>
      <c r="L7477" s="22" t="n">
        <v>0.1</v>
      </c>
      <c r="M7477" s="15" t="n">
        <v>0</v>
      </c>
      <c r="N7477" s="15" t="n">
        <f aca="false">J7477*K7477</f>
        <v>200.9</v>
      </c>
      <c r="O7477" s="15" t="n">
        <f aca="false">N7477*L7477</f>
        <v>20.09</v>
      </c>
      <c r="P7477" s="15" t="n">
        <f aca="false">N7477-O7477</f>
        <v>180.81</v>
      </c>
      <c r="Q7477" s="15" t="n">
        <f aca="false">J7477*INDEX(dProdutos!$F$2:$F$47,MATCH(E7477,dProdutos!$A$2:$A$47,0))</f>
        <v>80.73</v>
      </c>
      <c r="R7477" s="15" t="n">
        <f aca="false">IF(I7477="Cancelado",0,P7477-Q7477)</f>
        <v>100.08</v>
      </c>
      <c r="S7477" s="17" t="str">
        <f aca="false">INDEX(dProdutos!$D$2:$D$47,MATCH(E7477,dProdutos!$A$2:$A$47,0))</f>
        <v>Calçados</v>
      </c>
    </row>
    <row r="7478" customFormat="false" ht="15" hidden="false" customHeight="false" outlineLevel="0" collapsed="false">
      <c r="A7478" s="17" t="s">
        <v>6081</v>
      </c>
      <c r="B7478" s="17" t="n">
        <v>1</v>
      </c>
      <c r="C7478" s="21" t="n">
        <v>46153</v>
      </c>
      <c r="D7478" s="17" t="s">
        <v>888</v>
      </c>
      <c r="E7478" s="17" t="s">
        <v>98</v>
      </c>
      <c r="F7478" s="17" t="s">
        <v>1487</v>
      </c>
      <c r="G7478" s="17" t="s">
        <v>59</v>
      </c>
      <c r="H7478" s="17" t="s">
        <v>1540</v>
      </c>
      <c r="I7478" s="17" t="s">
        <v>1524</v>
      </c>
      <c r="J7478" s="17" t="n">
        <v>3</v>
      </c>
      <c r="K7478" s="15" t="n">
        <v>108.9</v>
      </c>
      <c r="L7478" s="22" t="n">
        <v>0.05</v>
      </c>
      <c r="M7478" s="15" t="n">
        <v>30.92</v>
      </c>
      <c r="N7478" s="15" t="n">
        <f aca="false">J7478*K7478</f>
        <v>326.7</v>
      </c>
      <c r="O7478" s="15" t="n">
        <f aca="false">N7478*L7478</f>
        <v>16.335</v>
      </c>
      <c r="P7478" s="15" t="n">
        <f aca="false">N7478-O7478</f>
        <v>310.365</v>
      </c>
      <c r="Q7478" s="15" t="n">
        <f aca="false">J7478*INDEX(dProdutos!$F$2:$F$47,MATCH(E7478,dProdutos!$A$2:$A$47,0))</f>
        <v>127.56</v>
      </c>
      <c r="R7478" s="15" t="n">
        <f aca="false">IF(I7478="Cancelado",0,P7478-Q7478)</f>
        <v>182.805</v>
      </c>
      <c r="S7478" s="17" t="str">
        <f aca="false">INDEX(dProdutos!$D$2:$D$47,MATCH(E7478,dProdutos!$A$2:$A$47,0))</f>
        <v>Moda Feminina</v>
      </c>
    </row>
    <row r="7479" customFormat="false" ht="15" hidden="false" customHeight="false" outlineLevel="0" collapsed="false">
      <c r="A7479" s="17" t="s">
        <v>6081</v>
      </c>
      <c r="B7479" s="17" t="n">
        <v>2</v>
      </c>
      <c r="C7479" s="21" t="n">
        <v>46153</v>
      </c>
      <c r="D7479" s="17" t="s">
        <v>888</v>
      </c>
      <c r="E7479" s="17" t="s">
        <v>165</v>
      </c>
      <c r="F7479" s="17" t="s">
        <v>1487</v>
      </c>
      <c r="G7479" s="17" t="s">
        <v>59</v>
      </c>
      <c r="H7479" s="17" t="s">
        <v>1540</v>
      </c>
      <c r="I7479" s="17" t="s">
        <v>1524</v>
      </c>
      <c r="J7479" s="17" t="n">
        <v>1</v>
      </c>
      <c r="K7479" s="15" t="n">
        <v>231.9</v>
      </c>
      <c r="L7479" s="22" t="n">
        <v>0</v>
      </c>
      <c r="M7479" s="15" t="n">
        <v>0</v>
      </c>
      <c r="N7479" s="15" t="n">
        <f aca="false">J7479*K7479</f>
        <v>231.9</v>
      </c>
      <c r="O7479" s="15" t="n">
        <f aca="false">N7479*L7479</f>
        <v>0</v>
      </c>
      <c r="P7479" s="15" t="n">
        <f aca="false">N7479-O7479</f>
        <v>231.9</v>
      </c>
      <c r="Q7479" s="15" t="n">
        <f aca="false">J7479*INDEX(dProdutos!$F$2:$F$47,MATCH(E7479,dProdutos!$A$2:$A$47,0))</f>
        <v>140.83</v>
      </c>
      <c r="R7479" s="15" t="n">
        <f aca="false">IF(I7479="Cancelado",0,P7479-Q7479)</f>
        <v>91.07</v>
      </c>
      <c r="S7479" s="17" t="str">
        <f aca="false">INDEX(dProdutos!$D$2:$D$47,MATCH(E7479,dProdutos!$A$2:$A$47,0))</f>
        <v>Casa</v>
      </c>
    </row>
    <row r="7480" customFormat="false" ht="15" hidden="false" customHeight="false" outlineLevel="0" collapsed="false">
      <c r="A7480" s="17" t="s">
        <v>6081</v>
      </c>
      <c r="B7480" s="17" t="n">
        <v>3</v>
      </c>
      <c r="C7480" s="21" t="n">
        <v>46153</v>
      </c>
      <c r="D7480" s="17" t="s">
        <v>888</v>
      </c>
      <c r="E7480" s="17" t="s">
        <v>153</v>
      </c>
      <c r="F7480" s="17" t="s">
        <v>1487</v>
      </c>
      <c r="G7480" s="17" t="s">
        <v>59</v>
      </c>
      <c r="H7480" s="17" t="s">
        <v>1540</v>
      </c>
      <c r="I7480" s="17" t="s">
        <v>1524</v>
      </c>
      <c r="J7480" s="17" t="n">
        <v>1</v>
      </c>
      <c r="K7480" s="15" t="n">
        <v>165.9</v>
      </c>
      <c r="L7480" s="22" t="n">
        <v>0</v>
      </c>
      <c r="M7480" s="15" t="n">
        <v>0</v>
      </c>
      <c r="N7480" s="15" t="n">
        <f aca="false">J7480*K7480</f>
        <v>165.9</v>
      </c>
      <c r="O7480" s="15" t="n">
        <f aca="false">N7480*L7480</f>
        <v>0</v>
      </c>
      <c r="P7480" s="15" t="n">
        <f aca="false">N7480-O7480</f>
        <v>165.9</v>
      </c>
      <c r="Q7480" s="15" t="n">
        <f aca="false">J7480*INDEX(dProdutos!$F$2:$F$47,MATCH(E7480,dProdutos!$A$2:$A$47,0))</f>
        <v>67.28</v>
      </c>
      <c r="R7480" s="15" t="n">
        <f aca="false">IF(I7480="Cancelado",0,P7480-Q7480)</f>
        <v>98.62</v>
      </c>
      <c r="S7480" s="17" t="str">
        <f aca="false">INDEX(dProdutos!$D$2:$D$47,MATCH(E7480,dProdutos!$A$2:$A$47,0))</f>
        <v>Acessórios</v>
      </c>
    </row>
    <row r="7481" customFormat="false" ht="15" hidden="false" customHeight="false" outlineLevel="0" collapsed="false">
      <c r="A7481" s="17" t="s">
        <v>6082</v>
      </c>
      <c r="B7481" s="17" t="n">
        <v>1</v>
      </c>
      <c r="C7481" s="21" t="n">
        <v>46153</v>
      </c>
      <c r="D7481" s="17" t="s">
        <v>1389</v>
      </c>
      <c r="E7481" s="17" t="s">
        <v>174</v>
      </c>
      <c r="F7481" s="17" t="s">
        <v>1490</v>
      </c>
      <c r="G7481" s="17" t="s">
        <v>60</v>
      </c>
      <c r="H7481" s="17" t="s">
        <v>1523</v>
      </c>
      <c r="I7481" s="17" t="s">
        <v>1524</v>
      </c>
      <c r="J7481" s="17" t="n">
        <v>1</v>
      </c>
      <c r="K7481" s="15" t="n">
        <v>250.9</v>
      </c>
      <c r="L7481" s="22" t="n">
        <v>0</v>
      </c>
      <c r="M7481" s="15" t="n">
        <v>0</v>
      </c>
      <c r="N7481" s="15" t="n">
        <f aca="false">J7481*K7481</f>
        <v>250.9</v>
      </c>
      <c r="O7481" s="15" t="n">
        <f aca="false">N7481*L7481</f>
        <v>0</v>
      </c>
      <c r="P7481" s="15" t="n">
        <f aca="false">N7481-O7481</f>
        <v>250.9</v>
      </c>
      <c r="Q7481" s="15" t="n">
        <f aca="false">J7481*INDEX(dProdutos!$F$2:$F$47,MATCH(E7481,dProdutos!$A$2:$A$47,0))</f>
        <v>151.28</v>
      </c>
      <c r="R7481" s="15" t="n">
        <f aca="false">IF(I7481="Cancelado",0,P7481-Q7481)</f>
        <v>99.62</v>
      </c>
      <c r="S7481" s="17" t="str">
        <f aca="false">INDEX(dProdutos!$D$2:$D$47,MATCH(E7481,dProdutos!$A$2:$A$47,0))</f>
        <v>Casa</v>
      </c>
    </row>
    <row r="7482" customFormat="false" ht="15" hidden="false" customHeight="false" outlineLevel="0" collapsed="false">
      <c r="A7482" s="17" t="s">
        <v>6082</v>
      </c>
      <c r="B7482" s="17" t="n">
        <v>2</v>
      </c>
      <c r="C7482" s="21" t="n">
        <v>46153</v>
      </c>
      <c r="D7482" s="17" t="s">
        <v>1389</v>
      </c>
      <c r="E7482" s="17" t="s">
        <v>108</v>
      </c>
      <c r="F7482" s="17" t="s">
        <v>1490</v>
      </c>
      <c r="G7482" s="17" t="s">
        <v>60</v>
      </c>
      <c r="H7482" s="17" t="s">
        <v>1523</v>
      </c>
      <c r="I7482" s="17" t="s">
        <v>1524</v>
      </c>
      <c r="J7482" s="17" t="n">
        <v>1</v>
      </c>
      <c r="K7482" s="15" t="n">
        <v>265.9</v>
      </c>
      <c r="L7482" s="22" t="n">
        <v>0</v>
      </c>
      <c r="M7482" s="15" t="n">
        <v>0</v>
      </c>
      <c r="N7482" s="15" t="n">
        <f aca="false">J7482*K7482</f>
        <v>265.9</v>
      </c>
      <c r="O7482" s="15" t="n">
        <f aca="false">N7482*L7482</f>
        <v>0</v>
      </c>
      <c r="P7482" s="15" t="n">
        <f aca="false">N7482-O7482</f>
        <v>265.9</v>
      </c>
      <c r="Q7482" s="15" t="n">
        <f aca="false">J7482*INDEX(dProdutos!$F$2:$F$47,MATCH(E7482,dProdutos!$A$2:$A$47,0))</f>
        <v>155.62</v>
      </c>
      <c r="R7482" s="15" t="n">
        <f aca="false">IF(I7482="Cancelado",0,P7482-Q7482)</f>
        <v>110.28</v>
      </c>
      <c r="S7482" s="17" t="str">
        <f aca="false">INDEX(dProdutos!$D$2:$D$47,MATCH(E7482,dProdutos!$A$2:$A$47,0))</f>
        <v>Moda Masculina</v>
      </c>
    </row>
    <row r="7483" customFormat="false" ht="15" hidden="false" customHeight="false" outlineLevel="0" collapsed="false">
      <c r="A7483" s="17" t="s">
        <v>6083</v>
      </c>
      <c r="B7483" s="17" t="n">
        <v>1</v>
      </c>
      <c r="C7483" s="21" t="n">
        <v>46153</v>
      </c>
      <c r="D7483" s="17" t="s">
        <v>1392</v>
      </c>
      <c r="E7483" s="17" t="s">
        <v>138</v>
      </c>
      <c r="F7483" s="17" t="s">
        <v>1499</v>
      </c>
      <c r="G7483" s="17" t="s">
        <v>62</v>
      </c>
      <c r="H7483" s="17" t="s">
        <v>1523</v>
      </c>
      <c r="I7483" s="17" t="s">
        <v>1524</v>
      </c>
      <c r="J7483" s="17" t="n">
        <v>1</v>
      </c>
      <c r="K7483" s="15" t="n">
        <v>231.9</v>
      </c>
      <c r="L7483" s="22" t="n">
        <v>0.15</v>
      </c>
      <c r="M7483" s="15" t="n">
        <v>0</v>
      </c>
      <c r="N7483" s="15" t="n">
        <f aca="false">J7483*K7483</f>
        <v>231.9</v>
      </c>
      <c r="O7483" s="15" t="n">
        <f aca="false">N7483*L7483</f>
        <v>34.785</v>
      </c>
      <c r="P7483" s="15" t="n">
        <f aca="false">N7483-O7483</f>
        <v>197.115</v>
      </c>
      <c r="Q7483" s="15" t="n">
        <f aca="false">J7483*INDEX(dProdutos!$F$2:$F$47,MATCH(E7483,dProdutos!$A$2:$A$47,0))</f>
        <v>132.21</v>
      </c>
      <c r="R7483" s="15" t="n">
        <f aca="false">IF(I7483="Cancelado",0,P7483-Q7483)</f>
        <v>64.905</v>
      </c>
      <c r="S7483" s="17" t="str">
        <f aca="false">INDEX(dProdutos!$D$2:$D$47,MATCH(E7483,dProdutos!$A$2:$A$47,0))</f>
        <v>Calçados</v>
      </c>
    </row>
    <row r="7484" customFormat="false" ht="15" hidden="false" customHeight="false" outlineLevel="0" collapsed="false">
      <c r="A7484" s="17" t="s">
        <v>6083</v>
      </c>
      <c r="B7484" s="17" t="n">
        <v>2</v>
      </c>
      <c r="C7484" s="21" t="n">
        <v>46153</v>
      </c>
      <c r="D7484" s="17" t="s">
        <v>1392</v>
      </c>
      <c r="E7484" s="17" t="s">
        <v>153</v>
      </c>
      <c r="F7484" s="17" t="s">
        <v>1499</v>
      </c>
      <c r="G7484" s="17" t="s">
        <v>62</v>
      </c>
      <c r="H7484" s="17" t="s">
        <v>1523</v>
      </c>
      <c r="I7484" s="17" t="s">
        <v>1524</v>
      </c>
      <c r="J7484" s="17" t="n">
        <v>1</v>
      </c>
      <c r="K7484" s="15" t="n">
        <v>165.9</v>
      </c>
      <c r="L7484" s="22" t="n">
        <v>0.05</v>
      </c>
      <c r="M7484" s="15" t="n">
        <v>0</v>
      </c>
      <c r="N7484" s="15" t="n">
        <f aca="false">J7484*K7484</f>
        <v>165.9</v>
      </c>
      <c r="O7484" s="15" t="n">
        <f aca="false">N7484*L7484</f>
        <v>8.295</v>
      </c>
      <c r="P7484" s="15" t="n">
        <f aca="false">N7484-O7484</f>
        <v>157.605</v>
      </c>
      <c r="Q7484" s="15" t="n">
        <f aca="false">J7484*INDEX(dProdutos!$F$2:$F$47,MATCH(E7484,dProdutos!$A$2:$A$47,0))</f>
        <v>67.28</v>
      </c>
      <c r="R7484" s="15" t="n">
        <f aca="false">IF(I7484="Cancelado",0,P7484-Q7484)</f>
        <v>90.325</v>
      </c>
      <c r="S7484" s="17" t="str">
        <f aca="false">INDEX(dProdutos!$D$2:$D$47,MATCH(E7484,dProdutos!$A$2:$A$47,0))</f>
        <v>Acessórios</v>
      </c>
    </row>
    <row r="7485" customFormat="false" ht="15" hidden="false" customHeight="false" outlineLevel="0" collapsed="false">
      <c r="A7485" s="17" t="s">
        <v>6083</v>
      </c>
      <c r="B7485" s="17" t="n">
        <v>3</v>
      </c>
      <c r="C7485" s="21" t="n">
        <v>46153</v>
      </c>
      <c r="D7485" s="17" t="s">
        <v>1392</v>
      </c>
      <c r="E7485" s="17" t="s">
        <v>165</v>
      </c>
      <c r="F7485" s="17" t="s">
        <v>1499</v>
      </c>
      <c r="G7485" s="17" t="s">
        <v>62</v>
      </c>
      <c r="H7485" s="17" t="s">
        <v>1523</v>
      </c>
      <c r="I7485" s="17" t="s">
        <v>1524</v>
      </c>
      <c r="J7485" s="17" t="n">
        <v>2</v>
      </c>
      <c r="K7485" s="15" t="n">
        <v>231.9</v>
      </c>
      <c r="L7485" s="22" t="n">
        <v>0</v>
      </c>
      <c r="M7485" s="15" t="n">
        <v>0</v>
      </c>
      <c r="N7485" s="15" t="n">
        <f aca="false">J7485*K7485</f>
        <v>463.8</v>
      </c>
      <c r="O7485" s="15" t="n">
        <f aca="false">N7485*L7485</f>
        <v>0</v>
      </c>
      <c r="P7485" s="15" t="n">
        <f aca="false">N7485-O7485</f>
        <v>463.8</v>
      </c>
      <c r="Q7485" s="15" t="n">
        <f aca="false">J7485*INDEX(dProdutos!$F$2:$F$47,MATCH(E7485,dProdutos!$A$2:$A$47,0))</f>
        <v>281.66</v>
      </c>
      <c r="R7485" s="15" t="n">
        <f aca="false">IF(I7485="Cancelado",0,P7485-Q7485)</f>
        <v>182.14</v>
      </c>
      <c r="S7485" s="17" t="str">
        <f aca="false">INDEX(dProdutos!$D$2:$D$47,MATCH(E7485,dProdutos!$A$2:$A$47,0))</f>
        <v>Casa</v>
      </c>
    </row>
    <row r="7486" customFormat="false" ht="15" hidden="false" customHeight="false" outlineLevel="0" collapsed="false">
      <c r="A7486" s="17" t="s">
        <v>6083</v>
      </c>
      <c r="B7486" s="17" t="n">
        <v>4</v>
      </c>
      <c r="C7486" s="21" t="n">
        <v>46153</v>
      </c>
      <c r="D7486" s="17" t="s">
        <v>1392</v>
      </c>
      <c r="E7486" s="17" t="s">
        <v>165</v>
      </c>
      <c r="F7486" s="17" t="s">
        <v>1499</v>
      </c>
      <c r="G7486" s="17" t="s">
        <v>62</v>
      </c>
      <c r="H7486" s="17" t="s">
        <v>1523</v>
      </c>
      <c r="I7486" s="17" t="s">
        <v>1524</v>
      </c>
      <c r="J7486" s="17" t="n">
        <v>1</v>
      </c>
      <c r="K7486" s="15" t="n">
        <v>231.9</v>
      </c>
      <c r="L7486" s="22" t="n">
        <v>0.05</v>
      </c>
      <c r="M7486" s="15" t="n">
        <v>0</v>
      </c>
      <c r="N7486" s="15" t="n">
        <f aca="false">J7486*K7486</f>
        <v>231.9</v>
      </c>
      <c r="O7486" s="15" t="n">
        <f aca="false">N7486*L7486</f>
        <v>11.595</v>
      </c>
      <c r="P7486" s="15" t="n">
        <f aca="false">N7486-O7486</f>
        <v>220.305</v>
      </c>
      <c r="Q7486" s="15" t="n">
        <f aca="false">J7486*INDEX(dProdutos!$F$2:$F$47,MATCH(E7486,dProdutos!$A$2:$A$47,0))</f>
        <v>140.83</v>
      </c>
      <c r="R7486" s="15" t="n">
        <f aca="false">IF(I7486="Cancelado",0,P7486-Q7486)</f>
        <v>79.475</v>
      </c>
      <c r="S7486" s="17" t="str">
        <f aca="false">INDEX(dProdutos!$D$2:$D$47,MATCH(E7486,dProdutos!$A$2:$A$47,0))</f>
        <v>Casa</v>
      </c>
    </row>
    <row r="7487" customFormat="false" ht="15" hidden="false" customHeight="false" outlineLevel="0" collapsed="false">
      <c r="A7487" s="17" t="s">
        <v>6084</v>
      </c>
      <c r="B7487" s="17" t="n">
        <v>1</v>
      </c>
      <c r="C7487" s="21" t="n">
        <v>46153</v>
      </c>
      <c r="D7487" s="17" t="s">
        <v>593</v>
      </c>
      <c r="E7487" s="17" t="s">
        <v>88</v>
      </c>
      <c r="F7487" s="17" t="s">
        <v>1487</v>
      </c>
      <c r="G7487" s="17" t="s">
        <v>61</v>
      </c>
      <c r="H7487" s="17" t="s">
        <v>1523</v>
      </c>
      <c r="I7487" s="17" t="s">
        <v>1541</v>
      </c>
      <c r="J7487" s="17" t="n">
        <v>1</v>
      </c>
      <c r="K7487" s="15" t="n">
        <v>170.9</v>
      </c>
      <c r="L7487" s="22" t="n">
        <v>0</v>
      </c>
      <c r="M7487" s="15" t="n">
        <v>22.98</v>
      </c>
      <c r="N7487" s="15" t="n">
        <f aca="false">J7487*K7487</f>
        <v>170.9</v>
      </c>
      <c r="O7487" s="15" t="n">
        <f aca="false">N7487*L7487</f>
        <v>0</v>
      </c>
      <c r="P7487" s="15" t="n">
        <f aca="false">N7487-O7487</f>
        <v>170.9</v>
      </c>
      <c r="Q7487" s="15" t="n">
        <f aca="false">J7487*INDEX(dProdutos!$F$2:$F$47,MATCH(E7487,dProdutos!$A$2:$A$47,0))</f>
        <v>98.14</v>
      </c>
      <c r="R7487" s="15" t="n">
        <f aca="false">IF(I7487="Cancelado",0,P7487-Q7487)</f>
        <v>72.76</v>
      </c>
      <c r="S7487" s="17" t="str">
        <f aca="false">INDEX(dProdutos!$D$2:$D$47,MATCH(E7487,dProdutos!$A$2:$A$47,0))</f>
        <v>Moda Feminina</v>
      </c>
    </row>
    <row r="7488" customFormat="false" ht="15" hidden="false" customHeight="false" outlineLevel="0" collapsed="false">
      <c r="A7488" s="17" t="s">
        <v>6085</v>
      </c>
      <c r="B7488" s="17" t="n">
        <v>1</v>
      </c>
      <c r="C7488" s="21" t="n">
        <v>46153</v>
      </c>
      <c r="D7488" s="17" t="s">
        <v>1094</v>
      </c>
      <c r="E7488" s="17" t="s">
        <v>150</v>
      </c>
      <c r="F7488" s="17" t="s">
        <v>1503</v>
      </c>
      <c r="G7488" s="17" t="s">
        <v>59</v>
      </c>
      <c r="H7488" s="17" t="s">
        <v>1523</v>
      </c>
      <c r="I7488" s="17" t="s">
        <v>1524</v>
      </c>
      <c r="J7488" s="17" t="n">
        <v>2</v>
      </c>
      <c r="K7488" s="15" t="n">
        <v>71.9</v>
      </c>
      <c r="L7488" s="22" t="n">
        <v>0</v>
      </c>
      <c r="M7488" s="15" t="n">
        <v>20.74</v>
      </c>
      <c r="N7488" s="15" t="n">
        <f aca="false">J7488*K7488</f>
        <v>143.8</v>
      </c>
      <c r="O7488" s="15" t="n">
        <f aca="false">N7488*L7488</f>
        <v>0</v>
      </c>
      <c r="P7488" s="15" t="n">
        <f aca="false">N7488-O7488</f>
        <v>143.8</v>
      </c>
      <c r="Q7488" s="15" t="n">
        <f aca="false">J7488*INDEX(dProdutos!$F$2:$F$47,MATCH(E7488,dProdutos!$A$2:$A$47,0))</f>
        <v>54.76</v>
      </c>
      <c r="R7488" s="15" t="n">
        <f aca="false">IF(I7488="Cancelado",0,P7488-Q7488)</f>
        <v>89.04</v>
      </c>
      <c r="S7488" s="17" t="str">
        <f aca="false">INDEX(dProdutos!$D$2:$D$47,MATCH(E7488,dProdutos!$A$2:$A$47,0))</f>
        <v>Acessórios</v>
      </c>
    </row>
    <row r="7489" customFormat="false" ht="15" hidden="false" customHeight="false" outlineLevel="0" collapsed="false">
      <c r="A7489" s="17" t="s">
        <v>6086</v>
      </c>
      <c r="B7489" s="17" t="n">
        <v>1</v>
      </c>
      <c r="C7489" s="21" t="n">
        <v>46153</v>
      </c>
      <c r="D7489" s="17" t="s">
        <v>1397</v>
      </c>
      <c r="E7489" s="17" t="s">
        <v>150</v>
      </c>
      <c r="F7489" s="17" t="s">
        <v>1501</v>
      </c>
      <c r="G7489" s="17" t="s">
        <v>61</v>
      </c>
      <c r="H7489" s="17" t="s">
        <v>1537</v>
      </c>
      <c r="I7489" s="17" t="s">
        <v>1524</v>
      </c>
      <c r="J7489" s="17" t="n">
        <v>2</v>
      </c>
      <c r="K7489" s="15" t="n">
        <v>71.9</v>
      </c>
      <c r="L7489" s="22" t="n">
        <v>0</v>
      </c>
      <c r="M7489" s="15" t="n">
        <v>0</v>
      </c>
      <c r="N7489" s="15" t="n">
        <f aca="false">J7489*K7489</f>
        <v>143.8</v>
      </c>
      <c r="O7489" s="15" t="n">
        <f aca="false">N7489*L7489</f>
        <v>0</v>
      </c>
      <c r="P7489" s="15" t="n">
        <f aca="false">N7489-O7489</f>
        <v>143.8</v>
      </c>
      <c r="Q7489" s="15" t="n">
        <f aca="false">J7489*INDEX(dProdutos!$F$2:$F$47,MATCH(E7489,dProdutos!$A$2:$A$47,0))</f>
        <v>54.76</v>
      </c>
      <c r="R7489" s="15" t="n">
        <f aca="false">IF(I7489="Cancelado",0,P7489-Q7489)</f>
        <v>89.04</v>
      </c>
      <c r="S7489" s="17" t="str">
        <f aca="false">INDEX(dProdutos!$D$2:$D$47,MATCH(E7489,dProdutos!$A$2:$A$47,0))</f>
        <v>Acessórios</v>
      </c>
    </row>
    <row r="7490" customFormat="false" ht="15" hidden="false" customHeight="false" outlineLevel="0" collapsed="false">
      <c r="A7490" s="17" t="s">
        <v>6087</v>
      </c>
      <c r="B7490" s="17" t="n">
        <v>1</v>
      </c>
      <c r="C7490" s="21" t="n">
        <v>46153</v>
      </c>
      <c r="D7490" s="17" t="s">
        <v>1191</v>
      </c>
      <c r="E7490" s="17" t="s">
        <v>195</v>
      </c>
      <c r="F7490" s="17" t="s">
        <v>1495</v>
      </c>
      <c r="G7490" s="17" t="s">
        <v>61</v>
      </c>
      <c r="H7490" s="17" t="s">
        <v>1537</v>
      </c>
      <c r="I7490" s="17" t="s">
        <v>1524</v>
      </c>
      <c r="J7490" s="17" t="n">
        <v>1</v>
      </c>
      <c r="K7490" s="15" t="n">
        <v>72.9</v>
      </c>
      <c r="L7490" s="22" t="n">
        <v>0</v>
      </c>
      <c r="M7490" s="15" t="n">
        <v>18.33</v>
      </c>
      <c r="N7490" s="15" t="n">
        <f aca="false">J7490*K7490</f>
        <v>72.9</v>
      </c>
      <c r="O7490" s="15" t="n">
        <f aca="false">N7490*L7490</f>
        <v>0</v>
      </c>
      <c r="P7490" s="15" t="n">
        <f aca="false">N7490-O7490</f>
        <v>72.9</v>
      </c>
      <c r="Q7490" s="15" t="n">
        <f aca="false">J7490*INDEX(dProdutos!$F$2:$F$47,MATCH(E7490,dProdutos!$A$2:$A$47,0))</f>
        <v>39.23</v>
      </c>
      <c r="R7490" s="15" t="n">
        <f aca="false">IF(I7490="Cancelado",0,P7490-Q7490)</f>
        <v>33.67</v>
      </c>
      <c r="S7490" s="17" t="str">
        <f aca="false">INDEX(dProdutos!$D$2:$D$47,MATCH(E7490,dProdutos!$A$2:$A$47,0))</f>
        <v>Eletrônicos</v>
      </c>
    </row>
    <row r="7491" customFormat="false" ht="15" hidden="false" customHeight="false" outlineLevel="0" collapsed="false">
      <c r="A7491" s="17" t="s">
        <v>6087</v>
      </c>
      <c r="B7491" s="17" t="n">
        <v>2</v>
      </c>
      <c r="C7491" s="21" t="n">
        <v>46153</v>
      </c>
      <c r="D7491" s="17" t="s">
        <v>1191</v>
      </c>
      <c r="E7491" s="17" t="s">
        <v>88</v>
      </c>
      <c r="F7491" s="17" t="s">
        <v>1495</v>
      </c>
      <c r="G7491" s="17" t="s">
        <v>61</v>
      </c>
      <c r="H7491" s="17" t="s">
        <v>1537</v>
      </c>
      <c r="I7491" s="17" t="s">
        <v>1524</v>
      </c>
      <c r="J7491" s="17" t="n">
        <v>1</v>
      </c>
      <c r="K7491" s="15" t="n">
        <v>170.9</v>
      </c>
      <c r="L7491" s="22" t="n">
        <v>0</v>
      </c>
      <c r="M7491" s="15" t="n">
        <v>0</v>
      </c>
      <c r="N7491" s="15" t="n">
        <f aca="false">J7491*K7491</f>
        <v>170.9</v>
      </c>
      <c r="O7491" s="15" t="n">
        <f aca="false">N7491*L7491</f>
        <v>0</v>
      </c>
      <c r="P7491" s="15" t="n">
        <f aca="false">N7491-O7491</f>
        <v>170.9</v>
      </c>
      <c r="Q7491" s="15" t="n">
        <f aca="false">J7491*INDEX(dProdutos!$F$2:$F$47,MATCH(E7491,dProdutos!$A$2:$A$47,0))</f>
        <v>98.14</v>
      </c>
      <c r="R7491" s="15" t="n">
        <f aca="false">IF(I7491="Cancelado",0,P7491-Q7491)</f>
        <v>72.76</v>
      </c>
      <c r="S7491" s="17" t="str">
        <f aca="false">INDEX(dProdutos!$D$2:$D$47,MATCH(E7491,dProdutos!$A$2:$A$47,0))</f>
        <v>Moda Feminina</v>
      </c>
    </row>
    <row r="7492" customFormat="false" ht="15" hidden="false" customHeight="false" outlineLevel="0" collapsed="false">
      <c r="A7492" s="17" t="s">
        <v>6087</v>
      </c>
      <c r="B7492" s="17" t="n">
        <v>3</v>
      </c>
      <c r="C7492" s="21" t="n">
        <v>46153</v>
      </c>
      <c r="D7492" s="17" t="s">
        <v>1191</v>
      </c>
      <c r="E7492" s="17" t="s">
        <v>126</v>
      </c>
      <c r="F7492" s="17" t="s">
        <v>1495</v>
      </c>
      <c r="G7492" s="17" t="s">
        <v>61</v>
      </c>
      <c r="H7492" s="17" t="s">
        <v>1537</v>
      </c>
      <c r="I7492" s="17" t="s">
        <v>1524</v>
      </c>
      <c r="J7492" s="17" t="n">
        <v>1</v>
      </c>
      <c r="K7492" s="15" t="n">
        <v>296.9</v>
      </c>
      <c r="L7492" s="22" t="n">
        <v>0.05</v>
      </c>
      <c r="M7492" s="15" t="n">
        <v>0</v>
      </c>
      <c r="N7492" s="15" t="n">
        <f aca="false">J7492*K7492</f>
        <v>296.9</v>
      </c>
      <c r="O7492" s="15" t="n">
        <f aca="false">N7492*L7492</f>
        <v>14.845</v>
      </c>
      <c r="P7492" s="15" t="n">
        <f aca="false">N7492-O7492</f>
        <v>282.055</v>
      </c>
      <c r="Q7492" s="15" t="n">
        <f aca="false">J7492*INDEX(dProdutos!$F$2:$F$47,MATCH(E7492,dProdutos!$A$2:$A$47,0))</f>
        <v>135.24</v>
      </c>
      <c r="R7492" s="15" t="n">
        <f aca="false">IF(I7492="Cancelado",0,P7492-Q7492)</f>
        <v>146.815</v>
      </c>
      <c r="S7492" s="17" t="str">
        <f aca="false">INDEX(dProdutos!$D$2:$D$47,MATCH(E7492,dProdutos!$A$2:$A$47,0))</f>
        <v>Calçados</v>
      </c>
    </row>
    <row r="7493" customFormat="false" ht="15" hidden="false" customHeight="false" outlineLevel="0" collapsed="false">
      <c r="A7493" s="17" t="s">
        <v>6088</v>
      </c>
      <c r="B7493" s="17" t="n">
        <v>1</v>
      </c>
      <c r="C7493" s="21" t="n">
        <v>46153</v>
      </c>
      <c r="D7493" s="17" t="s">
        <v>396</v>
      </c>
      <c r="E7493" s="17" t="s">
        <v>210</v>
      </c>
      <c r="F7493" s="17" t="s">
        <v>1487</v>
      </c>
      <c r="G7493" s="17" t="s">
        <v>62</v>
      </c>
      <c r="H7493" s="17" t="s">
        <v>1523</v>
      </c>
      <c r="I7493" s="17" t="s">
        <v>1524</v>
      </c>
      <c r="J7493" s="17" t="n">
        <v>1</v>
      </c>
      <c r="K7493" s="15" t="n">
        <v>245.9</v>
      </c>
      <c r="L7493" s="22" t="n">
        <v>0</v>
      </c>
      <c r="M7493" s="15" t="n">
        <v>22.15</v>
      </c>
      <c r="N7493" s="15" t="n">
        <f aca="false">J7493*K7493</f>
        <v>245.9</v>
      </c>
      <c r="O7493" s="15" t="n">
        <f aca="false">N7493*L7493</f>
        <v>0</v>
      </c>
      <c r="P7493" s="15" t="n">
        <f aca="false">N7493-O7493</f>
        <v>245.9</v>
      </c>
      <c r="Q7493" s="15" t="n">
        <f aca="false">J7493*INDEX(dProdutos!$F$2:$F$47,MATCH(E7493,dProdutos!$A$2:$A$47,0))</f>
        <v>150.63</v>
      </c>
      <c r="R7493" s="15" t="n">
        <f aca="false">IF(I7493="Cancelado",0,P7493-Q7493)</f>
        <v>95.27</v>
      </c>
      <c r="S7493" s="17" t="str">
        <f aca="false">INDEX(dProdutos!$D$2:$D$47,MATCH(E7493,dProdutos!$A$2:$A$47,0))</f>
        <v>Beleza</v>
      </c>
    </row>
    <row r="7494" customFormat="false" ht="15" hidden="false" customHeight="false" outlineLevel="0" collapsed="false">
      <c r="A7494" s="17" t="s">
        <v>6089</v>
      </c>
      <c r="B7494" s="17" t="n">
        <v>1</v>
      </c>
      <c r="C7494" s="21" t="n">
        <v>46153</v>
      </c>
      <c r="D7494" s="17" t="s">
        <v>1248</v>
      </c>
      <c r="E7494" s="17" t="s">
        <v>150</v>
      </c>
      <c r="F7494" s="17" t="s">
        <v>1490</v>
      </c>
      <c r="G7494" s="17" t="s">
        <v>63</v>
      </c>
      <c r="H7494" s="17" t="s">
        <v>1540</v>
      </c>
      <c r="I7494" s="17" t="s">
        <v>1524</v>
      </c>
      <c r="J7494" s="17" t="n">
        <v>2</v>
      </c>
      <c r="K7494" s="15" t="n">
        <v>71.9</v>
      </c>
      <c r="L7494" s="22" t="n">
        <v>0</v>
      </c>
      <c r="M7494" s="15" t="n">
        <v>12.4</v>
      </c>
      <c r="N7494" s="15" t="n">
        <f aca="false">J7494*K7494</f>
        <v>143.8</v>
      </c>
      <c r="O7494" s="15" t="n">
        <f aca="false">N7494*L7494</f>
        <v>0</v>
      </c>
      <c r="P7494" s="15" t="n">
        <f aca="false">N7494-O7494</f>
        <v>143.8</v>
      </c>
      <c r="Q7494" s="15" t="n">
        <f aca="false">J7494*INDEX(dProdutos!$F$2:$F$47,MATCH(E7494,dProdutos!$A$2:$A$47,0))</f>
        <v>54.76</v>
      </c>
      <c r="R7494" s="15" t="n">
        <f aca="false">IF(I7494="Cancelado",0,P7494-Q7494)</f>
        <v>89.04</v>
      </c>
      <c r="S7494" s="17" t="str">
        <f aca="false">INDEX(dProdutos!$D$2:$D$47,MATCH(E7494,dProdutos!$A$2:$A$47,0))</f>
        <v>Acessórios</v>
      </c>
    </row>
    <row r="7495" customFormat="false" ht="15" hidden="false" customHeight="false" outlineLevel="0" collapsed="false">
      <c r="A7495" s="17" t="s">
        <v>6089</v>
      </c>
      <c r="B7495" s="17" t="n">
        <v>2</v>
      </c>
      <c r="C7495" s="21" t="n">
        <v>46153</v>
      </c>
      <c r="D7495" s="17" t="s">
        <v>1248</v>
      </c>
      <c r="E7495" s="17" t="s">
        <v>114</v>
      </c>
      <c r="F7495" s="17" t="s">
        <v>1490</v>
      </c>
      <c r="G7495" s="17" t="s">
        <v>63</v>
      </c>
      <c r="H7495" s="17" t="s">
        <v>1540</v>
      </c>
      <c r="I7495" s="17" t="s">
        <v>1524</v>
      </c>
      <c r="J7495" s="17" t="n">
        <v>1</v>
      </c>
      <c r="K7495" s="15" t="n">
        <v>202.9</v>
      </c>
      <c r="L7495" s="22" t="n">
        <v>0.2</v>
      </c>
      <c r="M7495" s="15" t="n">
        <v>0</v>
      </c>
      <c r="N7495" s="15" t="n">
        <f aca="false">J7495*K7495</f>
        <v>202.9</v>
      </c>
      <c r="O7495" s="15" t="n">
        <f aca="false">N7495*L7495</f>
        <v>40.58</v>
      </c>
      <c r="P7495" s="15" t="n">
        <f aca="false">N7495-O7495</f>
        <v>162.32</v>
      </c>
      <c r="Q7495" s="15" t="n">
        <f aca="false">J7495*INDEX(dProdutos!$F$2:$F$47,MATCH(E7495,dProdutos!$A$2:$A$47,0))</f>
        <v>110.39</v>
      </c>
      <c r="R7495" s="15" t="n">
        <f aca="false">IF(I7495="Cancelado",0,P7495-Q7495)</f>
        <v>51.93</v>
      </c>
      <c r="S7495" s="17" t="str">
        <f aca="false">INDEX(dProdutos!$D$2:$D$47,MATCH(E7495,dProdutos!$A$2:$A$47,0))</f>
        <v>Moda Masculina</v>
      </c>
    </row>
    <row r="7496" customFormat="false" ht="15" hidden="false" customHeight="false" outlineLevel="0" collapsed="false">
      <c r="A7496" s="17" t="s">
        <v>6089</v>
      </c>
      <c r="B7496" s="17" t="n">
        <v>3</v>
      </c>
      <c r="C7496" s="21" t="n">
        <v>46153</v>
      </c>
      <c r="D7496" s="17" t="s">
        <v>1248</v>
      </c>
      <c r="E7496" s="17" t="s">
        <v>95</v>
      </c>
      <c r="F7496" s="17" t="s">
        <v>1490</v>
      </c>
      <c r="G7496" s="17" t="s">
        <v>63</v>
      </c>
      <c r="H7496" s="17" t="s">
        <v>1540</v>
      </c>
      <c r="I7496" s="17" t="s">
        <v>1524</v>
      </c>
      <c r="J7496" s="17" t="n">
        <v>1</v>
      </c>
      <c r="K7496" s="15" t="n">
        <v>77.9</v>
      </c>
      <c r="L7496" s="22" t="n">
        <v>0.05</v>
      </c>
      <c r="M7496" s="15" t="n">
        <v>0</v>
      </c>
      <c r="N7496" s="15" t="n">
        <f aca="false">J7496*K7496</f>
        <v>77.9</v>
      </c>
      <c r="O7496" s="15" t="n">
        <f aca="false">N7496*L7496</f>
        <v>3.895</v>
      </c>
      <c r="P7496" s="15" t="n">
        <f aca="false">N7496-O7496</f>
        <v>74.005</v>
      </c>
      <c r="Q7496" s="15" t="n">
        <f aca="false">J7496*INDEX(dProdutos!$F$2:$F$47,MATCH(E7496,dProdutos!$A$2:$A$47,0))</f>
        <v>36.71</v>
      </c>
      <c r="R7496" s="15" t="n">
        <f aca="false">IF(I7496="Cancelado",0,P7496-Q7496)</f>
        <v>37.295</v>
      </c>
      <c r="S7496" s="17" t="str">
        <f aca="false">INDEX(dProdutos!$D$2:$D$47,MATCH(E7496,dProdutos!$A$2:$A$47,0))</f>
        <v>Moda Feminina</v>
      </c>
    </row>
    <row r="7497" customFormat="false" ht="15" hidden="false" customHeight="false" outlineLevel="0" collapsed="false">
      <c r="A7497" s="17" t="s">
        <v>6089</v>
      </c>
      <c r="B7497" s="17" t="n">
        <v>4</v>
      </c>
      <c r="C7497" s="21" t="n">
        <v>46153</v>
      </c>
      <c r="D7497" s="17" t="s">
        <v>1248</v>
      </c>
      <c r="E7497" s="17" t="s">
        <v>88</v>
      </c>
      <c r="F7497" s="17" t="s">
        <v>1490</v>
      </c>
      <c r="G7497" s="17" t="s">
        <v>63</v>
      </c>
      <c r="H7497" s="17" t="s">
        <v>1540</v>
      </c>
      <c r="I7497" s="17" t="s">
        <v>1524</v>
      </c>
      <c r="J7497" s="17" t="n">
        <v>1</v>
      </c>
      <c r="K7497" s="15" t="n">
        <v>170.9</v>
      </c>
      <c r="L7497" s="22" t="n">
        <v>0.1</v>
      </c>
      <c r="M7497" s="15" t="n">
        <v>0</v>
      </c>
      <c r="N7497" s="15" t="n">
        <f aca="false">J7497*K7497</f>
        <v>170.9</v>
      </c>
      <c r="O7497" s="15" t="n">
        <f aca="false">N7497*L7497</f>
        <v>17.09</v>
      </c>
      <c r="P7497" s="15" t="n">
        <f aca="false">N7497-O7497</f>
        <v>153.81</v>
      </c>
      <c r="Q7497" s="15" t="n">
        <f aca="false">J7497*INDEX(dProdutos!$F$2:$F$47,MATCH(E7497,dProdutos!$A$2:$A$47,0))</f>
        <v>98.14</v>
      </c>
      <c r="R7497" s="15" t="n">
        <f aca="false">IF(I7497="Cancelado",0,P7497-Q7497)</f>
        <v>55.67</v>
      </c>
      <c r="S7497" s="17" t="str">
        <f aca="false">INDEX(dProdutos!$D$2:$D$47,MATCH(E7497,dProdutos!$A$2:$A$47,0))</f>
        <v>Moda Feminina</v>
      </c>
    </row>
    <row r="7498" customFormat="false" ht="15" hidden="false" customHeight="false" outlineLevel="0" collapsed="false">
      <c r="A7498" s="17" t="s">
        <v>6090</v>
      </c>
      <c r="B7498" s="17" t="n">
        <v>1</v>
      </c>
      <c r="C7498" s="21" t="n">
        <v>46153</v>
      </c>
      <c r="D7498" s="17" t="s">
        <v>814</v>
      </c>
      <c r="E7498" s="17" t="s">
        <v>138</v>
      </c>
      <c r="F7498" s="17" t="s">
        <v>1497</v>
      </c>
      <c r="G7498" s="17" t="s">
        <v>60</v>
      </c>
      <c r="H7498" s="17" t="s">
        <v>1537</v>
      </c>
      <c r="I7498" s="17" t="s">
        <v>1524</v>
      </c>
      <c r="J7498" s="17" t="n">
        <v>1</v>
      </c>
      <c r="K7498" s="15" t="n">
        <v>231.9</v>
      </c>
      <c r="L7498" s="22" t="n">
        <v>0.2</v>
      </c>
      <c r="M7498" s="15" t="n">
        <v>25.76</v>
      </c>
      <c r="N7498" s="15" t="n">
        <f aca="false">J7498*K7498</f>
        <v>231.9</v>
      </c>
      <c r="O7498" s="15" t="n">
        <f aca="false">N7498*L7498</f>
        <v>46.38</v>
      </c>
      <c r="P7498" s="15" t="n">
        <f aca="false">N7498-O7498</f>
        <v>185.52</v>
      </c>
      <c r="Q7498" s="15" t="n">
        <f aca="false">J7498*INDEX(dProdutos!$F$2:$F$47,MATCH(E7498,dProdutos!$A$2:$A$47,0))</f>
        <v>132.21</v>
      </c>
      <c r="R7498" s="15" t="n">
        <f aca="false">IF(I7498="Cancelado",0,P7498-Q7498)</f>
        <v>53.31</v>
      </c>
      <c r="S7498" s="17" t="str">
        <f aca="false">INDEX(dProdutos!$D$2:$D$47,MATCH(E7498,dProdutos!$A$2:$A$47,0))</f>
        <v>Calçados</v>
      </c>
    </row>
    <row r="7499" customFormat="false" ht="15" hidden="false" customHeight="false" outlineLevel="0" collapsed="false">
      <c r="A7499" s="17" t="s">
        <v>6090</v>
      </c>
      <c r="B7499" s="17" t="n">
        <v>2</v>
      </c>
      <c r="C7499" s="21" t="n">
        <v>46153</v>
      </c>
      <c r="D7499" s="17" t="s">
        <v>814</v>
      </c>
      <c r="E7499" s="17" t="s">
        <v>81</v>
      </c>
      <c r="F7499" s="17" t="s">
        <v>1497</v>
      </c>
      <c r="G7499" s="17" t="s">
        <v>60</v>
      </c>
      <c r="H7499" s="17" t="s">
        <v>1537</v>
      </c>
      <c r="I7499" s="17" t="s">
        <v>1524</v>
      </c>
      <c r="J7499" s="17" t="n">
        <v>1</v>
      </c>
      <c r="K7499" s="15" t="n">
        <v>64.9</v>
      </c>
      <c r="L7499" s="22" t="n">
        <v>0.05</v>
      </c>
      <c r="M7499" s="15" t="n">
        <v>0</v>
      </c>
      <c r="N7499" s="15" t="n">
        <f aca="false">J7499*K7499</f>
        <v>64.9</v>
      </c>
      <c r="O7499" s="15" t="n">
        <f aca="false">N7499*L7499</f>
        <v>3.245</v>
      </c>
      <c r="P7499" s="15" t="n">
        <f aca="false">N7499-O7499</f>
        <v>61.655</v>
      </c>
      <c r="Q7499" s="15" t="n">
        <f aca="false">J7499*INDEX(dProdutos!$F$2:$F$47,MATCH(E7499,dProdutos!$A$2:$A$47,0))</f>
        <v>26.12</v>
      </c>
      <c r="R7499" s="15" t="n">
        <f aca="false">IF(I7499="Cancelado",0,P7499-Q7499)</f>
        <v>35.535</v>
      </c>
      <c r="S7499" s="17" t="str">
        <f aca="false">INDEX(dProdutos!$D$2:$D$47,MATCH(E7499,dProdutos!$A$2:$A$47,0))</f>
        <v>Moda Feminina</v>
      </c>
    </row>
    <row r="7500" customFormat="false" ht="15" hidden="false" customHeight="false" outlineLevel="0" collapsed="false">
      <c r="A7500" s="17" t="s">
        <v>6091</v>
      </c>
      <c r="B7500" s="17" t="n">
        <v>1</v>
      </c>
      <c r="C7500" s="21" t="n">
        <v>46153</v>
      </c>
      <c r="D7500" s="17" t="s">
        <v>511</v>
      </c>
      <c r="E7500" s="17" t="s">
        <v>153</v>
      </c>
      <c r="F7500" s="17" t="s">
        <v>1499</v>
      </c>
      <c r="G7500" s="17" t="s">
        <v>63</v>
      </c>
      <c r="H7500" s="17" t="s">
        <v>1527</v>
      </c>
      <c r="I7500" s="17" t="s">
        <v>1524</v>
      </c>
      <c r="J7500" s="17" t="n">
        <v>1</v>
      </c>
      <c r="K7500" s="15" t="n">
        <v>165.9</v>
      </c>
      <c r="L7500" s="22" t="n">
        <v>0.15</v>
      </c>
      <c r="M7500" s="15" t="n">
        <v>21.03</v>
      </c>
      <c r="N7500" s="15" t="n">
        <f aca="false">J7500*K7500</f>
        <v>165.9</v>
      </c>
      <c r="O7500" s="15" t="n">
        <f aca="false">N7500*L7500</f>
        <v>24.885</v>
      </c>
      <c r="P7500" s="15" t="n">
        <f aca="false">N7500-O7500</f>
        <v>141.015</v>
      </c>
      <c r="Q7500" s="15" t="n">
        <f aca="false">J7500*INDEX(dProdutos!$F$2:$F$47,MATCH(E7500,dProdutos!$A$2:$A$47,0))</f>
        <v>67.28</v>
      </c>
      <c r="R7500" s="15" t="n">
        <f aca="false">IF(I7500="Cancelado",0,P7500-Q7500)</f>
        <v>73.735</v>
      </c>
      <c r="S7500" s="17" t="str">
        <f aca="false">INDEX(dProdutos!$D$2:$D$47,MATCH(E7500,dProdutos!$A$2:$A$47,0))</f>
        <v>Acessórios</v>
      </c>
    </row>
    <row r="7501" customFormat="false" ht="15" hidden="false" customHeight="false" outlineLevel="0" collapsed="false">
      <c r="A7501" s="17" t="s">
        <v>6091</v>
      </c>
      <c r="B7501" s="17" t="n">
        <v>2</v>
      </c>
      <c r="C7501" s="21" t="n">
        <v>46153</v>
      </c>
      <c r="D7501" s="17" t="s">
        <v>511</v>
      </c>
      <c r="E7501" s="17" t="s">
        <v>204</v>
      </c>
      <c r="F7501" s="17" t="s">
        <v>1499</v>
      </c>
      <c r="G7501" s="17" t="s">
        <v>63</v>
      </c>
      <c r="H7501" s="17" t="s">
        <v>1527</v>
      </c>
      <c r="I7501" s="17" t="s">
        <v>1524</v>
      </c>
      <c r="J7501" s="17" t="n">
        <v>1</v>
      </c>
      <c r="K7501" s="15" t="n">
        <v>64.9</v>
      </c>
      <c r="L7501" s="22" t="n">
        <v>0</v>
      </c>
      <c r="M7501" s="15" t="n">
        <v>0</v>
      </c>
      <c r="N7501" s="15" t="n">
        <f aca="false">J7501*K7501</f>
        <v>64.9</v>
      </c>
      <c r="O7501" s="15" t="n">
        <f aca="false">N7501*L7501</f>
        <v>0</v>
      </c>
      <c r="P7501" s="15" t="n">
        <f aca="false">N7501-O7501</f>
        <v>64.9</v>
      </c>
      <c r="Q7501" s="15" t="n">
        <f aca="false">J7501*INDEX(dProdutos!$F$2:$F$47,MATCH(E7501,dProdutos!$A$2:$A$47,0))</f>
        <v>27.52</v>
      </c>
      <c r="R7501" s="15" t="n">
        <f aca="false">IF(I7501="Cancelado",0,P7501-Q7501)</f>
        <v>37.38</v>
      </c>
      <c r="S7501" s="17" t="str">
        <f aca="false">INDEX(dProdutos!$D$2:$D$47,MATCH(E7501,dProdutos!$A$2:$A$47,0))</f>
        <v>Beleza</v>
      </c>
    </row>
    <row r="7502" customFormat="false" ht="15" hidden="false" customHeight="false" outlineLevel="0" collapsed="false">
      <c r="A7502" s="17" t="s">
        <v>6091</v>
      </c>
      <c r="B7502" s="17" t="n">
        <v>3</v>
      </c>
      <c r="C7502" s="21" t="n">
        <v>46153</v>
      </c>
      <c r="D7502" s="17" t="s">
        <v>511</v>
      </c>
      <c r="E7502" s="17" t="s">
        <v>81</v>
      </c>
      <c r="F7502" s="17" t="s">
        <v>1499</v>
      </c>
      <c r="G7502" s="17" t="s">
        <v>63</v>
      </c>
      <c r="H7502" s="17" t="s">
        <v>1527</v>
      </c>
      <c r="I7502" s="17" t="s">
        <v>1524</v>
      </c>
      <c r="J7502" s="17" t="n">
        <v>2</v>
      </c>
      <c r="K7502" s="15" t="n">
        <v>64.9</v>
      </c>
      <c r="L7502" s="22" t="n">
        <v>0</v>
      </c>
      <c r="M7502" s="15" t="n">
        <v>0</v>
      </c>
      <c r="N7502" s="15" t="n">
        <f aca="false">J7502*K7502</f>
        <v>129.8</v>
      </c>
      <c r="O7502" s="15" t="n">
        <f aca="false">N7502*L7502</f>
        <v>0</v>
      </c>
      <c r="P7502" s="15" t="n">
        <f aca="false">N7502-O7502</f>
        <v>129.8</v>
      </c>
      <c r="Q7502" s="15" t="n">
        <f aca="false">J7502*INDEX(dProdutos!$F$2:$F$47,MATCH(E7502,dProdutos!$A$2:$A$47,0))</f>
        <v>52.24</v>
      </c>
      <c r="R7502" s="15" t="n">
        <f aca="false">IF(I7502="Cancelado",0,P7502-Q7502)</f>
        <v>77.56</v>
      </c>
      <c r="S7502" s="17" t="str">
        <f aca="false">INDEX(dProdutos!$D$2:$D$47,MATCH(E7502,dProdutos!$A$2:$A$47,0))</f>
        <v>Moda Feminina</v>
      </c>
    </row>
    <row r="7503" customFormat="false" ht="15" hidden="false" customHeight="false" outlineLevel="0" collapsed="false">
      <c r="A7503" s="17" t="s">
        <v>6092</v>
      </c>
      <c r="B7503" s="17" t="n">
        <v>1</v>
      </c>
      <c r="C7503" s="21" t="n">
        <v>46154</v>
      </c>
      <c r="D7503" s="17" t="s">
        <v>1478</v>
      </c>
      <c r="E7503" s="17" t="s">
        <v>201</v>
      </c>
      <c r="F7503" s="17" t="s">
        <v>1490</v>
      </c>
      <c r="G7503" s="17" t="s">
        <v>63</v>
      </c>
      <c r="H7503" s="17" t="s">
        <v>1537</v>
      </c>
      <c r="I7503" s="17" t="s">
        <v>1524</v>
      </c>
      <c r="J7503" s="17" t="n">
        <v>2</v>
      </c>
      <c r="K7503" s="15" t="n">
        <v>236.9</v>
      </c>
      <c r="L7503" s="22" t="n">
        <v>0.1</v>
      </c>
      <c r="M7503" s="15" t="n">
        <v>0</v>
      </c>
      <c r="N7503" s="15" t="n">
        <f aca="false">J7503*K7503</f>
        <v>473.8</v>
      </c>
      <c r="O7503" s="15" t="n">
        <f aca="false">N7503*L7503</f>
        <v>47.38</v>
      </c>
      <c r="P7503" s="15" t="n">
        <f aca="false">N7503-O7503</f>
        <v>426.42</v>
      </c>
      <c r="Q7503" s="15" t="n">
        <f aca="false">J7503*INDEX(dProdutos!$F$2:$F$47,MATCH(E7503,dProdutos!$A$2:$A$47,0))</f>
        <v>192.46</v>
      </c>
      <c r="R7503" s="15" t="n">
        <f aca="false">IF(I7503="Cancelado",0,P7503-Q7503)</f>
        <v>233.96</v>
      </c>
      <c r="S7503" s="17" t="str">
        <f aca="false">INDEX(dProdutos!$D$2:$D$47,MATCH(E7503,dProdutos!$A$2:$A$47,0))</f>
        <v>Beleza</v>
      </c>
    </row>
    <row r="7504" customFormat="false" ht="15" hidden="false" customHeight="false" outlineLevel="0" collapsed="false">
      <c r="A7504" s="17" t="s">
        <v>6093</v>
      </c>
      <c r="B7504" s="17" t="n">
        <v>1</v>
      </c>
      <c r="C7504" s="21" t="n">
        <v>46154</v>
      </c>
      <c r="D7504" s="17" t="s">
        <v>560</v>
      </c>
      <c r="E7504" s="17" t="s">
        <v>135</v>
      </c>
      <c r="F7504" s="17" t="s">
        <v>1493</v>
      </c>
      <c r="G7504" s="17" t="s">
        <v>59</v>
      </c>
      <c r="H7504" s="17" t="s">
        <v>1540</v>
      </c>
      <c r="I7504" s="17" t="s">
        <v>1524</v>
      </c>
      <c r="J7504" s="17" t="n">
        <v>1</v>
      </c>
      <c r="K7504" s="15" t="n">
        <v>200.9</v>
      </c>
      <c r="L7504" s="22" t="n">
        <v>0</v>
      </c>
      <c r="M7504" s="15" t="n">
        <v>18.89</v>
      </c>
      <c r="N7504" s="15" t="n">
        <f aca="false">J7504*K7504</f>
        <v>200.9</v>
      </c>
      <c r="O7504" s="15" t="n">
        <f aca="false">N7504*L7504</f>
        <v>0</v>
      </c>
      <c r="P7504" s="15" t="n">
        <f aca="false">N7504-O7504</f>
        <v>200.9</v>
      </c>
      <c r="Q7504" s="15" t="n">
        <f aca="false">J7504*INDEX(dProdutos!$F$2:$F$47,MATCH(E7504,dProdutos!$A$2:$A$47,0))</f>
        <v>80.73</v>
      </c>
      <c r="R7504" s="15" t="n">
        <f aca="false">IF(I7504="Cancelado",0,P7504-Q7504)</f>
        <v>120.17</v>
      </c>
      <c r="S7504" s="17" t="str">
        <f aca="false">INDEX(dProdutos!$D$2:$D$47,MATCH(E7504,dProdutos!$A$2:$A$47,0))</f>
        <v>Calçados</v>
      </c>
    </row>
    <row r="7505" customFormat="false" ht="15" hidden="false" customHeight="false" outlineLevel="0" collapsed="false">
      <c r="A7505" s="17" t="s">
        <v>6094</v>
      </c>
      <c r="B7505" s="17" t="n">
        <v>1</v>
      </c>
      <c r="C7505" s="21" t="n">
        <v>46154</v>
      </c>
      <c r="D7505" s="17" t="s">
        <v>309</v>
      </c>
      <c r="E7505" s="17" t="s">
        <v>102</v>
      </c>
      <c r="F7505" s="17" t="s">
        <v>1493</v>
      </c>
      <c r="G7505" s="17" t="s">
        <v>61</v>
      </c>
      <c r="H7505" s="17" t="s">
        <v>1527</v>
      </c>
      <c r="I7505" s="17" t="s">
        <v>1524</v>
      </c>
      <c r="J7505" s="17" t="n">
        <v>1</v>
      </c>
      <c r="K7505" s="15" t="n">
        <v>65.9</v>
      </c>
      <c r="L7505" s="22" t="n">
        <v>0</v>
      </c>
      <c r="M7505" s="15" t="n">
        <v>19</v>
      </c>
      <c r="N7505" s="15" t="n">
        <f aca="false">J7505*K7505</f>
        <v>65.9</v>
      </c>
      <c r="O7505" s="15" t="n">
        <f aca="false">N7505*L7505</f>
        <v>0</v>
      </c>
      <c r="P7505" s="15" t="n">
        <f aca="false">N7505-O7505</f>
        <v>65.9</v>
      </c>
      <c r="Q7505" s="15" t="n">
        <f aca="false">J7505*INDEX(dProdutos!$F$2:$F$47,MATCH(E7505,dProdutos!$A$2:$A$47,0))</f>
        <v>29.68</v>
      </c>
      <c r="R7505" s="15" t="n">
        <f aca="false">IF(I7505="Cancelado",0,P7505-Q7505)</f>
        <v>36.22</v>
      </c>
      <c r="S7505" s="17" t="str">
        <f aca="false">INDEX(dProdutos!$D$2:$D$47,MATCH(E7505,dProdutos!$A$2:$A$47,0))</f>
        <v>Moda Masculina</v>
      </c>
    </row>
    <row r="7506" customFormat="false" ht="15" hidden="false" customHeight="false" outlineLevel="0" collapsed="false">
      <c r="A7506" s="17" t="s">
        <v>6095</v>
      </c>
      <c r="B7506" s="17" t="n">
        <v>1</v>
      </c>
      <c r="C7506" s="21" t="n">
        <v>46154</v>
      </c>
      <c r="D7506" s="17" t="s">
        <v>1207</v>
      </c>
      <c r="E7506" s="17" t="s">
        <v>168</v>
      </c>
      <c r="F7506" s="17" t="s">
        <v>1490</v>
      </c>
      <c r="G7506" s="17" t="s">
        <v>62</v>
      </c>
      <c r="H7506" s="17" t="s">
        <v>1537</v>
      </c>
      <c r="I7506" s="17" t="s">
        <v>1524</v>
      </c>
      <c r="J7506" s="17" t="n">
        <v>1</v>
      </c>
      <c r="K7506" s="15" t="n">
        <v>253.9</v>
      </c>
      <c r="L7506" s="22" t="n">
        <v>0.1</v>
      </c>
      <c r="M7506" s="15" t="n">
        <v>11.42</v>
      </c>
      <c r="N7506" s="15" t="n">
        <f aca="false">J7506*K7506</f>
        <v>253.9</v>
      </c>
      <c r="O7506" s="15" t="n">
        <f aca="false">N7506*L7506</f>
        <v>25.39</v>
      </c>
      <c r="P7506" s="15" t="n">
        <f aca="false">N7506-O7506</f>
        <v>228.51</v>
      </c>
      <c r="Q7506" s="15" t="n">
        <f aca="false">J7506*INDEX(dProdutos!$F$2:$F$47,MATCH(E7506,dProdutos!$A$2:$A$47,0))</f>
        <v>128.94</v>
      </c>
      <c r="R7506" s="15" t="n">
        <f aca="false">IF(I7506="Cancelado",0,P7506-Q7506)</f>
        <v>99.57</v>
      </c>
      <c r="S7506" s="17" t="str">
        <f aca="false">INDEX(dProdutos!$D$2:$D$47,MATCH(E7506,dProdutos!$A$2:$A$47,0))</f>
        <v>Casa</v>
      </c>
    </row>
    <row r="7507" customFormat="false" ht="15" hidden="false" customHeight="false" outlineLevel="0" collapsed="false">
      <c r="A7507" s="17" t="s">
        <v>6096</v>
      </c>
      <c r="B7507" s="17" t="n">
        <v>1</v>
      </c>
      <c r="C7507" s="21" t="n">
        <v>46154</v>
      </c>
      <c r="D7507" s="17" t="s">
        <v>1060</v>
      </c>
      <c r="E7507" s="17" t="s">
        <v>165</v>
      </c>
      <c r="F7507" s="17" t="s">
        <v>1499</v>
      </c>
      <c r="G7507" s="17" t="s">
        <v>61</v>
      </c>
      <c r="H7507" s="17" t="s">
        <v>1523</v>
      </c>
      <c r="I7507" s="17" t="s">
        <v>1524</v>
      </c>
      <c r="J7507" s="17" t="n">
        <v>1</v>
      </c>
      <c r="K7507" s="15" t="n">
        <v>231.9</v>
      </c>
      <c r="L7507" s="22" t="n">
        <v>0.1</v>
      </c>
      <c r="M7507" s="15" t="n">
        <v>11.19</v>
      </c>
      <c r="N7507" s="15" t="n">
        <f aca="false">J7507*K7507</f>
        <v>231.9</v>
      </c>
      <c r="O7507" s="15" t="n">
        <f aca="false">N7507*L7507</f>
        <v>23.19</v>
      </c>
      <c r="P7507" s="15" t="n">
        <f aca="false">N7507-O7507</f>
        <v>208.71</v>
      </c>
      <c r="Q7507" s="15" t="n">
        <f aca="false">J7507*INDEX(dProdutos!$F$2:$F$47,MATCH(E7507,dProdutos!$A$2:$A$47,0))</f>
        <v>140.83</v>
      </c>
      <c r="R7507" s="15" t="n">
        <f aca="false">IF(I7507="Cancelado",0,P7507-Q7507)</f>
        <v>67.88</v>
      </c>
      <c r="S7507" s="17" t="str">
        <f aca="false">INDEX(dProdutos!$D$2:$D$47,MATCH(E7507,dProdutos!$A$2:$A$47,0))</f>
        <v>Casa</v>
      </c>
    </row>
    <row r="7508" customFormat="false" ht="15" hidden="false" customHeight="false" outlineLevel="0" collapsed="false">
      <c r="A7508" s="17" t="s">
        <v>6096</v>
      </c>
      <c r="B7508" s="17" t="n">
        <v>2</v>
      </c>
      <c r="C7508" s="21" t="n">
        <v>46154</v>
      </c>
      <c r="D7508" s="17" t="s">
        <v>1060</v>
      </c>
      <c r="E7508" s="17" t="s">
        <v>141</v>
      </c>
      <c r="F7508" s="17" t="s">
        <v>1499</v>
      </c>
      <c r="G7508" s="17" t="s">
        <v>61</v>
      </c>
      <c r="H7508" s="17" t="s">
        <v>1523</v>
      </c>
      <c r="I7508" s="17" t="s">
        <v>1524</v>
      </c>
      <c r="J7508" s="17" t="n">
        <v>1</v>
      </c>
      <c r="K7508" s="15" t="n">
        <v>131.9</v>
      </c>
      <c r="L7508" s="22" t="n">
        <v>0.15</v>
      </c>
      <c r="M7508" s="15" t="n">
        <v>0</v>
      </c>
      <c r="N7508" s="15" t="n">
        <f aca="false">J7508*K7508</f>
        <v>131.9</v>
      </c>
      <c r="O7508" s="15" t="n">
        <f aca="false">N7508*L7508</f>
        <v>19.785</v>
      </c>
      <c r="P7508" s="15" t="n">
        <f aca="false">N7508-O7508</f>
        <v>112.115</v>
      </c>
      <c r="Q7508" s="15" t="n">
        <f aca="false">J7508*INDEX(dProdutos!$F$2:$F$47,MATCH(E7508,dProdutos!$A$2:$A$47,0))</f>
        <v>81.66</v>
      </c>
      <c r="R7508" s="15" t="n">
        <f aca="false">IF(I7508="Cancelado",0,P7508-Q7508)</f>
        <v>30.455</v>
      </c>
      <c r="S7508" s="17" t="str">
        <f aca="false">INDEX(dProdutos!$D$2:$D$47,MATCH(E7508,dProdutos!$A$2:$A$47,0))</f>
        <v>Acessórios</v>
      </c>
    </row>
    <row r="7509" customFormat="false" ht="15" hidden="false" customHeight="false" outlineLevel="0" collapsed="false">
      <c r="A7509" s="17" t="s">
        <v>6096</v>
      </c>
      <c r="B7509" s="17" t="n">
        <v>3</v>
      </c>
      <c r="C7509" s="21" t="n">
        <v>46154</v>
      </c>
      <c r="D7509" s="17" t="s">
        <v>1060</v>
      </c>
      <c r="E7509" s="17" t="s">
        <v>150</v>
      </c>
      <c r="F7509" s="17" t="s">
        <v>1499</v>
      </c>
      <c r="G7509" s="17" t="s">
        <v>61</v>
      </c>
      <c r="H7509" s="17" t="s">
        <v>1523</v>
      </c>
      <c r="I7509" s="17" t="s">
        <v>1524</v>
      </c>
      <c r="J7509" s="17" t="n">
        <v>2</v>
      </c>
      <c r="K7509" s="15" t="n">
        <v>71.9</v>
      </c>
      <c r="L7509" s="22" t="n">
        <v>0</v>
      </c>
      <c r="M7509" s="15" t="n">
        <v>0</v>
      </c>
      <c r="N7509" s="15" t="n">
        <f aca="false">J7509*K7509</f>
        <v>143.8</v>
      </c>
      <c r="O7509" s="15" t="n">
        <f aca="false">N7509*L7509</f>
        <v>0</v>
      </c>
      <c r="P7509" s="15" t="n">
        <f aca="false">N7509-O7509</f>
        <v>143.8</v>
      </c>
      <c r="Q7509" s="15" t="n">
        <f aca="false">J7509*INDEX(dProdutos!$F$2:$F$47,MATCH(E7509,dProdutos!$A$2:$A$47,0))</f>
        <v>54.76</v>
      </c>
      <c r="R7509" s="15" t="n">
        <f aca="false">IF(I7509="Cancelado",0,P7509-Q7509)</f>
        <v>89.04</v>
      </c>
      <c r="S7509" s="17" t="str">
        <f aca="false">INDEX(dProdutos!$D$2:$D$47,MATCH(E7509,dProdutos!$A$2:$A$47,0))</f>
        <v>Acessórios</v>
      </c>
    </row>
    <row r="7510" customFormat="false" ht="15" hidden="false" customHeight="false" outlineLevel="0" collapsed="false">
      <c r="A7510" s="17" t="s">
        <v>6097</v>
      </c>
      <c r="B7510" s="17" t="n">
        <v>1</v>
      </c>
      <c r="C7510" s="21" t="n">
        <v>46154</v>
      </c>
      <c r="D7510" s="17" t="s">
        <v>1472</v>
      </c>
      <c r="E7510" s="17" t="s">
        <v>192</v>
      </c>
      <c r="F7510" s="17" t="s">
        <v>1503</v>
      </c>
      <c r="G7510" s="17" t="s">
        <v>61</v>
      </c>
      <c r="H7510" s="17" t="s">
        <v>1523</v>
      </c>
      <c r="I7510" s="17" t="s">
        <v>1524</v>
      </c>
      <c r="J7510" s="17" t="n">
        <v>1</v>
      </c>
      <c r="K7510" s="15" t="n">
        <v>245.9</v>
      </c>
      <c r="L7510" s="22" t="n">
        <v>0</v>
      </c>
      <c r="M7510" s="15" t="n">
        <v>0</v>
      </c>
      <c r="N7510" s="15" t="n">
        <f aca="false">J7510*K7510</f>
        <v>245.9</v>
      </c>
      <c r="O7510" s="15" t="n">
        <f aca="false">N7510*L7510</f>
        <v>0</v>
      </c>
      <c r="P7510" s="15" t="n">
        <f aca="false">N7510-O7510</f>
        <v>245.9</v>
      </c>
      <c r="Q7510" s="15" t="n">
        <f aca="false">J7510*INDEX(dProdutos!$F$2:$F$47,MATCH(E7510,dProdutos!$A$2:$A$47,0))</f>
        <v>107.78</v>
      </c>
      <c r="R7510" s="15" t="n">
        <f aca="false">IF(I7510="Cancelado",0,P7510-Q7510)</f>
        <v>138.12</v>
      </c>
      <c r="S7510" s="17" t="str">
        <f aca="false">INDEX(dProdutos!$D$2:$D$47,MATCH(E7510,dProdutos!$A$2:$A$47,0))</f>
        <v>Eletrônicos</v>
      </c>
    </row>
    <row r="7511" customFormat="false" ht="15" hidden="false" customHeight="false" outlineLevel="0" collapsed="false">
      <c r="A7511" s="17" t="s">
        <v>6098</v>
      </c>
      <c r="B7511" s="17" t="n">
        <v>1</v>
      </c>
      <c r="C7511" s="21" t="n">
        <v>46154</v>
      </c>
      <c r="D7511" s="17" t="s">
        <v>1287</v>
      </c>
      <c r="E7511" s="17" t="s">
        <v>141</v>
      </c>
      <c r="F7511" s="17" t="s">
        <v>1495</v>
      </c>
      <c r="G7511" s="17" t="s">
        <v>61</v>
      </c>
      <c r="H7511" s="17" t="s">
        <v>1523</v>
      </c>
      <c r="I7511" s="17" t="s">
        <v>1541</v>
      </c>
      <c r="J7511" s="17" t="n">
        <v>1</v>
      </c>
      <c r="K7511" s="15" t="n">
        <v>131.9</v>
      </c>
      <c r="L7511" s="22" t="n">
        <v>0</v>
      </c>
      <c r="M7511" s="15" t="n">
        <v>23.96</v>
      </c>
      <c r="N7511" s="15" t="n">
        <f aca="false">J7511*K7511</f>
        <v>131.9</v>
      </c>
      <c r="O7511" s="15" t="n">
        <f aca="false">N7511*L7511</f>
        <v>0</v>
      </c>
      <c r="P7511" s="15" t="n">
        <f aca="false">N7511-O7511</f>
        <v>131.9</v>
      </c>
      <c r="Q7511" s="15" t="n">
        <f aca="false">J7511*INDEX(dProdutos!$F$2:$F$47,MATCH(E7511,dProdutos!$A$2:$A$47,0))</f>
        <v>81.66</v>
      </c>
      <c r="R7511" s="15" t="n">
        <f aca="false">IF(I7511="Cancelado",0,P7511-Q7511)</f>
        <v>50.24</v>
      </c>
      <c r="S7511" s="17" t="str">
        <f aca="false">INDEX(dProdutos!$D$2:$D$47,MATCH(E7511,dProdutos!$A$2:$A$47,0))</f>
        <v>Acessórios</v>
      </c>
    </row>
    <row r="7512" customFormat="false" ht="15" hidden="false" customHeight="false" outlineLevel="0" collapsed="false">
      <c r="A7512" s="17" t="s">
        <v>6098</v>
      </c>
      <c r="B7512" s="17" t="n">
        <v>2</v>
      </c>
      <c r="C7512" s="21" t="n">
        <v>46154</v>
      </c>
      <c r="D7512" s="17" t="s">
        <v>1287</v>
      </c>
      <c r="E7512" s="17" t="s">
        <v>174</v>
      </c>
      <c r="F7512" s="17" t="s">
        <v>1495</v>
      </c>
      <c r="G7512" s="17" t="s">
        <v>61</v>
      </c>
      <c r="H7512" s="17" t="s">
        <v>1523</v>
      </c>
      <c r="I7512" s="17" t="s">
        <v>1541</v>
      </c>
      <c r="J7512" s="17" t="n">
        <v>1</v>
      </c>
      <c r="K7512" s="15" t="n">
        <v>250.9</v>
      </c>
      <c r="L7512" s="22" t="n">
        <v>0.05</v>
      </c>
      <c r="M7512" s="15" t="n">
        <v>0</v>
      </c>
      <c r="N7512" s="15" t="n">
        <f aca="false">J7512*K7512</f>
        <v>250.9</v>
      </c>
      <c r="O7512" s="15" t="n">
        <f aca="false">N7512*L7512</f>
        <v>12.545</v>
      </c>
      <c r="P7512" s="15" t="n">
        <f aca="false">N7512-O7512</f>
        <v>238.355</v>
      </c>
      <c r="Q7512" s="15" t="n">
        <f aca="false">J7512*INDEX(dProdutos!$F$2:$F$47,MATCH(E7512,dProdutos!$A$2:$A$47,0))</f>
        <v>151.28</v>
      </c>
      <c r="R7512" s="15" t="n">
        <f aca="false">IF(I7512="Cancelado",0,P7512-Q7512)</f>
        <v>87.075</v>
      </c>
      <c r="S7512" s="17" t="str">
        <f aca="false">INDEX(dProdutos!$D$2:$D$47,MATCH(E7512,dProdutos!$A$2:$A$47,0))</f>
        <v>Casa</v>
      </c>
    </row>
    <row r="7513" customFormat="false" ht="15" hidden="false" customHeight="false" outlineLevel="0" collapsed="false">
      <c r="A7513" s="17" t="s">
        <v>6098</v>
      </c>
      <c r="B7513" s="17" t="n">
        <v>3</v>
      </c>
      <c r="C7513" s="21" t="n">
        <v>46154</v>
      </c>
      <c r="D7513" s="17" t="s">
        <v>1287</v>
      </c>
      <c r="E7513" s="17" t="s">
        <v>198</v>
      </c>
      <c r="F7513" s="17" t="s">
        <v>1495</v>
      </c>
      <c r="G7513" s="17" t="s">
        <v>61</v>
      </c>
      <c r="H7513" s="17" t="s">
        <v>1523</v>
      </c>
      <c r="I7513" s="17" t="s">
        <v>1541</v>
      </c>
      <c r="J7513" s="17" t="n">
        <v>2</v>
      </c>
      <c r="K7513" s="15" t="n">
        <v>253.9</v>
      </c>
      <c r="L7513" s="22" t="n">
        <v>0</v>
      </c>
      <c r="M7513" s="15" t="n">
        <v>0</v>
      </c>
      <c r="N7513" s="15" t="n">
        <f aca="false">J7513*K7513</f>
        <v>507.8</v>
      </c>
      <c r="O7513" s="15" t="n">
        <f aca="false">N7513*L7513</f>
        <v>0</v>
      </c>
      <c r="P7513" s="15" t="n">
        <f aca="false">N7513-O7513</f>
        <v>507.8</v>
      </c>
      <c r="Q7513" s="15" t="n">
        <f aca="false">J7513*INDEX(dProdutos!$F$2:$F$47,MATCH(E7513,dProdutos!$A$2:$A$47,0))</f>
        <v>199.56</v>
      </c>
      <c r="R7513" s="15" t="n">
        <f aca="false">IF(I7513="Cancelado",0,P7513-Q7513)</f>
        <v>308.24</v>
      </c>
      <c r="S7513" s="17" t="str">
        <f aca="false">INDEX(dProdutos!$D$2:$D$47,MATCH(E7513,dProdutos!$A$2:$A$47,0))</f>
        <v>Beleza</v>
      </c>
    </row>
    <row r="7514" customFormat="false" ht="15" hidden="false" customHeight="false" outlineLevel="0" collapsed="false">
      <c r="A7514" s="17" t="s">
        <v>6099</v>
      </c>
      <c r="B7514" s="17" t="n">
        <v>1</v>
      </c>
      <c r="C7514" s="21" t="n">
        <v>46155</v>
      </c>
      <c r="D7514" s="17" t="s">
        <v>517</v>
      </c>
      <c r="E7514" s="17" t="s">
        <v>177</v>
      </c>
      <c r="F7514" s="17" t="s">
        <v>1503</v>
      </c>
      <c r="G7514" s="17" t="s">
        <v>59</v>
      </c>
      <c r="H7514" s="17" t="s">
        <v>1537</v>
      </c>
      <c r="I7514" s="17" t="s">
        <v>1531</v>
      </c>
      <c r="J7514" s="17" t="n">
        <v>1</v>
      </c>
      <c r="K7514" s="15" t="n">
        <v>257.9</v>
      </c>
      <c r="L7514" s="22" t="n">
        <v>0.15</v>
      </c>
      <c r="M7514" s="15" t="n">
        <v>0</v>
      </c>
      <c r="N7514" s="15" t="n">
        <f aca="false">J7514*K7514</f>
        <v>257.9</v>
      </c>
      <c r="O7514" s="15" t="n">
        <f aca="false">N7514*L7514</f>
        <v>38.685</v>
      </c>
      <c r="P7514" s="15" t="n">
        <f aca="false">N7514-O7514</f>
        <v>219.215</v>
      </c>
      <c r="Q7514" s="15" t="n">
        <f aca="false">J7514*INDEX(dProdutos!$F$2:$F$47,MATCH(E7514,dProdutos!$A$2:$A$47,0))</f>
        <v>138.23</v>
      </c>
      <c r="R7514" s="15" t="n">
        <f aca="false">IF(I7514="Cancelado",0,P7514-Q7514)</f>
        <v>0</v>
      </c>
      <c r="S7514" s="17" t="str">
        <f aca="false">INDEX(dProdutos!$D$2:$D$47,MATCH(E7514,dProdutos!$A$2:$A$47,0))</f>
        <v>Casa</v>
      </c>
    </row>
    <row r="7515" customFormat="false" ht="15" hidden="false" customHeight="false" outlineLevel="0" collapsed="false">
      <c r="A7515" s="17" t="s">
        <v>6100</v>
      </c>
      <c r="B7515" s="17" t="n">
        <v>1</v>
      </c>
      <c r="C7515" s="21" t="n">
        <v>46155</v>
      </c>
      <c r="D7515" s="17" t="s">
        <v>843</v>
      </c>
      <c r="E7515" s="17" t="s">
        <v>177</v>
      </c>
      <c r="F7515" s="17" t="s">
        <v>1495</v>
      </c>
      <c r="G7515" s="17" t="s">
        <v>63</v>
      </c>
      <c r="H7515" s="17" t="s">
        <v>1523</v>
      </c>
      <c r="I7515" s="17" t="s">
        <v>1524</v>
      </c>
      <c r="J7515" s="17" t="n">
        <v>1</v>
      </c>
      <c r="K7515" s="15" t="n">
        <v>257.9</v>
      </c>
      <c r="L7515" s="22" t="n">
        <v>0</v>
      </c>
      <c r="M7515" s="15" t="n">
        <v>0</v>
      </c>
      <c r="N7515" s="15" t="n">
        <f aca="false">J7515*K7515</f>
        <v>257.9</v>
      </c>
      <c r="O7515" s="15" t="n">
        <f aca="false">N7515*L7515</f>
        <v>0</v>
      </c>
      <c r="P7515" s="15" t="n">
        <f aca="false">N7515-O7515</f>
        <v>257.9</v>
      </c>
      <c r="Q7515" s="15" t="n">
        <f aca="false">J7515*INDEX(dProdutos!$F$2:$F$47,MATCH(E7515,dProdutos!$A$2:$A$47,0))</f>
        <v>138.23</v>
      </c>
      <c r="R7515" s="15" t="n">
        <f aca="false">IF(I7515="Cancelado",0,P7515-Q7515)</f>
        <v>119.67</v>
      </c>
      <c r="S7515" s="17" t="str">
        <f aca="false">INDEX(dProdutos!$D$2:$D$47,MATCH(E7515,dProdutos!$A$2:$A$47,0))</f>
        <v>Casa</v>
      </c>
    </row>
    <row r="7516" customFormat="false" ht="15" hidden="false" customHeight="false" outlineLevel="0" collapsed="false">
      <c r="A7516" s="17" t="s">
        <v>6100</v>
      </c>
      <c r="B7516" s="17" t="n">
        <v>2</v>
      </c>
      <c r="C7516" s="21" t="n">
        <v>46155</v>
      </c>
      <c r="D7516" s="17" t="s">
        <v>843</v>
      </c>
      <c r="E7516" s="17" t="s">
        <v>162</v>
      </c>
      <c r="F7516" s="17" t="s">
        <v>1495</v>
      </c>
      <c r="G7516" s="17" t="s">
        <v>63</v>
      </c>
      <c r="H7516" s="17" t="s">
        <v>1523</v>
      </c>
      <c r="I7516" s="17" t="s">
        <v>1524</v>
      </c>
      <c r="J7516" s="17" t="n">
        <v>2</v>
      </c>
      <c r="K7516" s="15" t="n">
        <v>231.9</v>
      </c>
      <c r="L7516" s="22" t="n">
        <v>0</v>
      </c>
      <c r="M7516" s="15" t="n">
        <v>0</v>
      </c>
      <c r="N7516" s="15" t="n">
        <f aca="false">J7516*K7516</f>
        <v>463.8</v>
      </c>
      <c r="O7516" s="15" t="n">
        <f aca="false">N7516*L7516</f>
        <v>0</v>
      </c>
      <c r="P7516" s="15" t="n">
        <f aca="false">N7516-O7516</f>
        <v>463.8</v>
      </c>
      <c r="Q7516" s="15" t="n">
        <f aca="false">J7516*INDEX(dProdutos!$F$2:$F$47,MATCH(E7516,dProdutos!$A$2:$A$47,0))</f>
        <v>268.82</v>
      </c>
      <c r="R7516" s="15" t="n">
        <f aca="false">IF(I7516="Cancelado",0,P7516-Q7516)</f>
        <v>194.98</v>
      </c>
      <c r="S7516" s="17" t="str">
        <f aca="false">INDEX(dProdutos!$D$2:$D$47,MATCH(E7516,dProdutos!$A$2:$A$47,0))</f>
        <v>Casa</v>
      </c>
    </row>
    <row r="7517" customFormat="false" ht="15" hidden="false" customHeight="false" outlineLevel="0" collapsed="false">
      <c r="A7517" s="17" t="s">
        <v>6101</v>
      </c>
      <c r="B7517" s="17" t="n">
        <v>1</v>
      </c>
      <c r="C7517" s="21" t="n">
        <v>46155</v>
      </c>
      <c r="D7517" s="17" t="s">
        <v>423</v>
      </c>
      <c r="E7517" s="17" t="s">
        <v>81</v>
      </c>
      <c r="F7517" s="17" t="s">
        <v>1499</v>
      </c>
      <c r="G7517" s="17" t="s">
        <v>61</v>
      </c>
      <c r="H7517" s="17" t="s">
        <v>1537</v>
      </c>
      <c r="I7517" s="17" t="s">
        <v>1524</v>
      </c>
      <c r="J7517" s="17" t="n">
        <v>1</v>
      </c>
      <c r="K7517" s="15" t="n">
        <v>64.9</v>
      </c>
      <c r="L7517" s="22" t="n">
        <v>0</v>
      </c>
      <c r="M7517" s="15" t="n">
        <v>0</v>
      </c>
      <c r="N7517" s="15" t="n">
        <f aca="false">J7517*K7517</f>
        <v>64.9</v>
      </c>
      <c r="O7517" s="15" t="n">
        <f aca="false">N7517*L7517</f>
        <v>0</v>
      </c>
      <c r="P7517" s="15" t="n">
        <f aca="false">N7517-O7517</f>
        <v>64.9</v>
      </c>
      <c r="Q7517" s="15" t="n">
        <f aca="false">J7517*INDEX(dProdutos!$F$2:$F$47,MATCH(E7517,dProdutos!$A$2:$A$47,0))</f>
        <v>26.12</v>
      </c>
      <c r="R7517" s="15" t="n">
        <f aca="false">IF(I7517="Cancelado",0,P7517-Q7517)</f>
        <v>38.78</v>
      </c>
      <c r="S7517" s="17" t="str">
        <f aca="false">INDEX(dProdutos!$D$2:$D$47,MATCH(E7517,dProdutos!$A$2:$A$47,0))</f>
        <v>Moda Feminina</v>
      </c>
    </row>
    <row r="7518" customFormat="false" ht="15" hidden="false" customHeight="false" outlineLevel="0" collapsed="false">
      <c r="A7518" s="17" t="s">
        <v>6102</v>
      </c>
      <c r="B7518" s="17" t="n">
        <v>1</v>
      </c>
      <c r="C7518" s="21" t="n">
        <v>46155</v>
      </c>
      <c r="D7518" s="17" t="s">
        <v>1032</v>
      </c>
      <c r="E7518" s="17" t="s">
        <v>186</v>
      </c>
      <c r="F7518" s="17" t="s">
        <v>1499</v>
      </c>
      <c r="G7518" s="17" t="s">
        <v>61</v>
      </c>
      <c r="H7518" s="17" t="s">
        <v>1540</v>
      </c>
      <c r="I7518" s="17" t="s">
        <v>1531</v>
      </c>
      <c r="J7518" s="17" t="n">
        <v>1</v>
      </c>
      <c r="K7518" s="15" t="n">
        <v>120.9</v>
      </c>
      <c r="L7518" s="22" t="n">
        <v>0.15</v>
      </c>
      <c r="M7518" s="15" t="n">
        <v>17.58</v>
      </c>
      <c r="N7518" s="15" t="n">
        <f aca="false">J7518*K7518</f>
        <v>120.9</v>
      </c>
      <c r="O7518" s="15" t="n">
        <f aca="false">N7518*L7518</f>
        <v>18.135</v>
      </c>
      <c r="P7518" s="15" t="n">
        <f aca="false">N7518-O7518</f>
        <v>102.765</v>
      </c>
      <c r="Q7518" s="15" t="n">
        <f aca="false">J7518*INDEX(dProdutos!$F$2:$F$47,MATCH(E7518,dProdutos!$A$2:$A$47,0))</f>
        <v>72.21</v>
      </c>
      <c r="R7518" s="15" t="n">
        <f aca="false">IF(I7518="Cancelado",0,P7518-Q7518)</f>
        <v>0</v>
      </c>
      <c r="S7518" s="17" t="str">
        <f aca="false">INDEX(dProdutos!$D$2:$D$47,MATCH(E7518,dProdutos!$A$2:$A$47,0))</f>
        <v>Eletrônicos</v>
      </c>
    </row>
    <row r="7519" customFormat="false" ht="15" hidden="false" customHeight="false" outlineLevel="0" collapsed="false">
      <c r="A7519" s="17" t="s">
        <v>6103</v>
      </c>
      <c r="B7519" s="17" t="n">
        <v>1</v>
      </c>
      <c r="C7519" s="21" t="n">
        <v>46155</v>
      </c>
      <c r="D7519" s="17" t="s">
        <v>1166</v>
      </c>
      <c r="E7519" s="17" t="s">
        <v>204</v>
      </c>
      <c r="F7519" s="17" t="s">
        <v>1493</v>
      </c>
      <c r="G7519" s="17" t="s">
        <v>63</v>
      </c>
      <c r="H7519" s="17" t="s">
        <v>1523</v>
      </c>
      <c r="I7519" s="17" t="s">
        <v>1524</v>
      </c>
      <c r="J7519" s="17" t="n">
        <v>1</v>
      </c>
      <c r="K7519" s="15" t="n">
        <v>64.9</v>
      </c>
      <c r="L7519" s="22" t="n">
        <v>0.05</v>
      </c>
      <c r="M7519" s="15" t="n">
        <v>34.88</v>
      </c>
      <c r="N7519" s="15" t="n">
        <f aca="false">J7519*K7519</f>
        <v>64.9</v>
      </c>
      <c r="O7519" s="15" t="n">
        <f aca="false">N7519*L7519</f>
        <v>3.245</v>
      </c>
      <c r="P7519" s="15" t="n">
        <f aca="false">N7519-O7519</f>
        <v>61.655</v>
      </c>
      <c r="Q7519" s="15" t="n">
        <f aca="false">J7519*INDEX(dProdutos!$F$2:$F$47,MATCH(E7519,dProdutos!$A$2:$A$47,0))</f>
        <v>27.52</v>
      </c>
      <c r="R7519" s="15" t="n">
        <f aca="false">IF(I7519="Cancelado",0,P7519-Q7519)</f>
        <v>34.135</v>
      </c>
      <c r="S7519" s="17" t="str">
        <f aca="false">INDEX(dProdutos!$D$2:$D$47,MATCH(E7519,dProdutos!$A$2:$A$47,0))</f>
        <v>Beleza</v>
      </c>
    </row>
    <row r="7520" customFormat="false" ht="15" hidden="false" customHeight="false" outlineLevel="0" collapsed="false">
      <c r="A7520" s="17" t="s">
        <v>6104</v>
      </c>
      <c r="B7520" s="17" t="n">
        <v>1</v>
      </c>
      <c r="C7520" s="21" t="n">
        <v>46155</v>
      </c>
      <c r="D7520" s="17" t="s">
        <v>1253</v>
      </c>
      <c r="E7520" s="17" t="s">
        <v>177</v>
      </c>
      <c r="F7520" s="17" t="s">
        <v>1499</v>
      </c>
      <c r="G7520" s="17" t="s">
        <v>60</v>
      </c>
      <c r="H7520" s="17" t="s">
        <v>1537</v>
      </c>
      <c r="I7520" s="17" t="s">
        <v>1524</v>
      </c>
      <c r="J7520" s="17" t="n">
        <v>1</v>
      </c>
      <c r="K7520" s="15" t="n">
        <v>257.9</v>
      </c>
      <c r="L7520" s="22" t="n">
        <v>0.2</v>
      </c>
      <c r="M7520" s="15" t="n">
        <v>0</v>
      </c>
      <c r="N7520" s="15" t="n">
        <f aca="false">J7520*K7520</f>
        <v>257.9</v>
      </c>
      <c r="O7520" s="15" t="n">
        <f aca="false">N7520*L7520</f>
        <v>51.58</v>
      </c>
      <c r="P7520" s="15" t="n">
        <f aca="false">N7520-O7520</f>
        <v>206.32</v>
      </c>
      <c r="Q7520" s="15" t="n">
        <f aca="false">J7520*INDEX(dProdutos!$F$2:$F$47,MATCH(E7520,dProdutos!$A$2:$A$47,0))</f>
        <v>138.23</v>
      </c>
      <c r="R7520" s="15" t="n">
        <f aca="false">IF(I7520="Cancelado",0,P7520-Q7520)</f>
        <v>68.09</v>
      </c>
      <c r="S7520" s="17" t="str">
        <f aca="false">INDEX(dProdutos!$D$2:$D$47,MATCH(E7520,dProdutos!$A$2:$A$47,0))</f>
        <v>Casa</v>
      </c>
    </row>
    <row r="7521" customFormat="false" ht="15" hidden="false" customHeight="false" outlineLevel="0" collapsed="false">
      <c r="A7521" s="17" t="s">
        <v>6105</v>
      </c>
      <c r="B7521" s="17" t="n">
        <v>1</v>
      </c>
      <c r="C7521" s="21" t="n">
        <v>46155</v>
      </c>
      <c r="D7521" s="17" t="s">
        <v>505</v>
      </c>
      <c r="E7521" s="17" t="s">
        <v>183</v>
      </c>
      <c r="F7521" s="17" t="s">
        <v>1499</v>
      </c>
      <c r="G7521" s="17" t="s">
        <v>59</v>
      </c>
      <c r="H7521" s="17" t="s">
        <v>1537</v>
      </c>
      <c r="I7521" s="17" t="s">
        <v>1531</v>
      </c>
      <c r="J7521" s="17" t="n">
        <v>1</v>
      </c>
      <c r="K7521" s="15" t="n">
        <v>121.9</v>
      </c>
      <c r="L7521" s="22" t="n">
        <v>0</v>
      </c>
      <c r="M7521" s="15" t="n">
        <v>0</v>
      </c>
      <c r="N7521" s="15" t="n">
        <f aca="false">J7521*K7521</f>
        <v>121.9</v>
      </c>
      <c r="O7521" s="15" t="n">
        <f aca="false">N7521*L7521</f>
        <v>0</v>
      </c>
      <c r="P7521" s="15" t="n">
        <f aca="false">N7521-O7521</f>
        <v>121.9</v>
      </c>
      <c r="Q7521" s="15" t="n">
        <f aca="false">J7521*INDEX(dProdutos!$F$2:$F$47,MATCH(E7521,dProdutos!$A$2:$A$47,0))</f>
        <v>52.76</v>
      </c>
      <c r="R7521" s="15" t="n">
        <f aca="false">IF(I7521="Cancelado",0,P7521-Q7521)</f>
        <v>0</v>
      </c>
      <c r="S7521" s="17" t="str">
        <f aca="false">INDEX(dProdutos!$D$2:$D$47,MATCH(E7521,dProdutos!$A$2:$A$47,0))</f>
        <v>Eletrônicos</v>
      </c>
    </row>
    <row r="7522" customFormat="false" ht="15" hidden="false" customHeight="false" outlineLevel="0" collapsed="false">
      <c r="A7522" s="17" t="s">
        <v>6105</v>
      </c>
      <c r="B7522" s="17" t="n">
        <v>2</v>
      </c>
      <c r="C7522" s="21" t="n">
        <v>46155</v>
      </c>
      <c r="D7522" s="17" t="s">
        <v>505</v>
      </c>
      <c r="E7522" s="17" t="s">
        <v>165</v>
      </c>
      <c r="F7522" s="17" t="s">
        <v>1499</v>
      </c>
      <c r="G7522" s="17" t="s">
        <v>59</v>
      </c>
      <c r="H7522" s="17" t="s">
        <v>1537</v>
      </c>
      <c r="I7522" s="17" t="s">
        <v>1531</v>
      </c>
      <c r="J7522" s="17" t="n">
        <v>1</v>
      </c>
      <c r="K7522" s="15" t="n">
        <v>231.9</v>
      </c>
      <c r="L7522" s="22" t="n">
        <v>0.1</v>
      </c>
      <c r="M7522" s="15" t="n">
        <v>0</v>
      </c>
      <c r="N7522" s="15" t="n">
        <f aca="false">J7522*K7522</f>
        <v>231.9</v>
      </c>
      <c r="O7522" s="15" t="n">
        <f aca="false">N7522*L7522</f>
        <v>23.19</v>
      </c>
      <c r="P7522" s="15" t="n">
        <f aca="false">N7522-O7522</f>
        <v>208.71</v>
      </c>
      <c r="Q7522" s="15" t="n">
        <f aca="false">J7522*INDEX(dProdutos!$F$2:$F$47,MATCH(E7522,dProdutos!$A$2:$A$47,0))</f>
        <v>140.83</v>
      </c>
      <c r="R7522" s="15" t="n">
        <f aca="false">IF(I7522="Cancelado",0,P7522-Q7522)</f>
        <v>0</v>
      </c>
      <c r="S7522" s="17" t="str">
        <f aca="false">INDEX(dProdutos!$D$2:$D$47,MATCH(E7522,dProdutos!$A$2:$A$47,0))</f>
        <v>Casa</v>
      </c>
    </row>
    <row r="7523" customFormat="false" ht="15" hidden="false" customHeight="false" outlineLevel="0" collapsed="false">
      <c r="A7523" s="17" t="s">
        <v>6106</v>
      </c>
      <c r="B7523" s="17" t="n">
        <v>1</v>
      </c>
      <c r="C7523" s="21" t="n">
        <v>46155</v>
      </c>
      <c r="D7523" s="17" t="s">
        <v>1035</v>
      </c>
      <c r="E7523" s="17" t="s">
        <v>120</v>
      </c>
      <c r="F7523" s="17" t="s">
        <v>1503</v>
      </c>
      <c r="G7523" s="17" t="s">
        <v>59</v>
      </c>
      <c r="H7523" s="17" t="s">
        <v>1537</v>
      </c>
      <c r="I7523" s="17" t="s">
        <v>1541</v>
      </c>
      <c r="J7523" s="17" t="n">
        <v>1</v>
      </c>
      <c r="K7523" s="15" t="n">
        <v>96.9</v>
      </c>
      <c r="L7523" s="22" t="n">
        <v>0</v>
      </c>
      <c r="M7523" s="15" t="n">
        <v>12.02</v>
      </c>
      <c r="N7523" s="15" t="n">
        <f aca="false">J7523*K7523</f>
        <v>96.9</v>
      </c>
      <c r="O7523" s="15" t="n">
        <f aca="false">N7523*L7523</f>
        <v>0</v>
      </c>
      <c r="P7523" s="15" t="n">
        <f aca="false">N7523-O7523</f>
        <v>96.9</v>
      </c>
      <c r="Q7523" s="15" t="n">
        <f aca="false">J7523*INDEX(dProdutos!$F$2:$F$47,MATCH(E7523,dProdutos!$A$2:$A$47,0))</f>
        <v>44.36</v>
      </c>
      <c r="R7523" s="15" t="n">
        <f aca="false">IF(I7523="Cancelado",0,P7523-Q7523)</f>
        <v>52.54</v>
      </c>
      <c r="S7523" s="17" t="str">
        <f aca="false">INDEX(dProdutos!$D$2:$D$47,MATCH(E7523,dProdutos!$A$2:$A$47,0))</f>
        <v>Moda Masculina</v>
      </c>
    </row>
    <row r="7524" customFormat="false" ht="15" hidden="false" customHeight="false" outlineLevel="0" collapsed="false">
      <c r="A7524" s="17" t="s">
        <v>6107</v>
      </c>
      <c r="B7524" s="17" t="n">
        <v>1</v>
      </c>
      <c r="C7524" s="21" t="n">
        <v>46156</v>
      </c>
      <c r="D7524" s="17" t="s">
        <v>1380</v>
      </c>
      <c r="E7524" s="17" t="s">
        <v>85</v>
      </c>
      <c r="F7524" s="17" t="s">
        <v>1497</v>
      </c>
      <c r="G7524" s="17" t="s">
        <v>62</v>
      </c>
      <c r="H7524" s="17" t="s">
        <v>1527</v>
      </c>
      <c r="I7524" s="17" t="s">
        <v>1524</v>
      </c>
      <c r="J7524" s="17" t="n">
        <v>1</v>
      </c>
      <c r="K7524" s="15" t="n">
        <v>165.9</v>
      </c>
      <c r="L7524" s="22" t="n">
        <v>0</v>
      </c>
      <c r="M7524" s="15" t="n">
        <v>0</v>
      </c>
      <c r="N7524" s="15" t="n">
        <f aca="false">J7524*K7524</f>
        <v>165.9</v>
      </c>
      <c r="O7524" s="15" t="n">
        <f aca="false">N7524*L7524</f>
        <v>0</v>
      </c>
      <c r="P7524" s="15" t="n">
        <f aca="false">N7524-O7524</f>
        <v>165.9</v>
      </c>
      <c r="Q7524" s="15" t="n">
        <f aca="false">J7524*INDEX(dProdutos!$F$2:$F$47,MATCH(E7524,dProdutos!$A$2:$A$47,0))</f>
        <v>91.55</v>
      </c>
      <c r="R7524" s="15" t="n">
        <f aca="false">IF(I7524="Cancelado",0,P7524-Q7524)</f>
        <v>74.35</v>
      </c>
      <c r="S7524" s="17" t="str">
        <f aca="false">INDEX(dProdutos!$D$2:$D$47,MATCH(E7524,dProdutos!$A$2:$A$47,0))</f>
        <v>Moda Feminina</v>
      </c>
    </row>
    <row r="7525" customFormat="false" ht="15" hidden="false" customHeight="false" outlineLevel="0" collapsed="false">
      <c r="A7525" s="17" t="s">
        <v>6107</v>
      </c>
      <c r="B7525" s="17" t="n">
        <v>2</v>
      </c>
      <c r="C7525" s="21" t="n">
        <v>46156</v>
      </c>
      <c r="D7525" s="17" t="s">
        <v>1380</v>
      </c>
      <c r="E7525" s="17" t="s">
        <v>129</v>
      </c>
      <c r="F7525" s="17" t="s">
        <v>1497</v>
      </c>
      <c r="G7525" s="17" t="s">
        <v>62</v>
      </c>
      <c r="H7525" s="17" t="s">
        <v>1527</v>
      </c>
      <c r="I7525" s="17" t="s">
        <v>1524</v>
      </c>
      <c r="J7525" s="17" t="n">
        <v>2</v>
      </c>
      <c r="K7525" s="15" t="n">
        <v>105.9</v>
      </c>
      <c r="L7525" s="22" t="n">
        <v>0</v>
      </c>
      <c r="M7525" s="15" t="n">
        <v>0</v>
      </c>
      <c r="N7525" s="15" t="n">
        <f aca="false">J7525*K7525</f>
        <v>211.8</v>
      </c>
      <c r="O7525" s="15" t="n">
        <f aca="false">N7525*L7525</f>
        <v>0</v>
      </c>
      <c r="P7525" s="15" t="n">
        <f aca="false">N7525-O7525</f>
        <v>211.8</v>
      </c>
      <c r="Q7525" s="15" t="n">
        <f aca="false">J7525*INDEX(dProdutos!$F$2:$F$47,MATCH(E7525,dProdutos!$A$2:$A$47,0))</f>
        <v>87.58</v>
      </c>
      <c r="R7525" s="15" t="n">
        <f aca="false">IF(I7525="Cancelado",0,P7525-Q7525)</f>
        <v>124.22</v>
      </c>
      <c r="S7525" s="17" t="str">
        <f aca="false">INDEX(dProdutos!$D$2:$D$47,MATCH(E7525,dProdutos!$A$2:$A$47,0))</f>
        <v>Calçados</v>
      </c>
    </row>
    <row r="7526" customFormat="false" ht="15" hidden="false" customHeight="false" outlineLevel="0" collapsed="false">
      <c r="A7526" s="17" t="s">
        <v>6108</v>
      </c>
      <c r="B7526" s="17" t="n">
        <v>1</v>
      </c>
      <c r="C7526" s="21" t="n">
        <v>46156</v>
      </c>
      <c r="D7526" s="17" t="s">
        <v>1184</v>
      </c>
      <c r="E7526" s="17" t="s">
        <v>98</v>
      </c>
      <c r="F7526" s="17" t="s">
        <v>1503</v>
      </c>
      <c r="G7526" s="17" t="s">
        <v>59</v>
      </c>
      <c r="H7526" s="17" t="s">
        <v>1523</v>
      </c>
      <c r="I7526" s="17" t="s">
        <v>1524</v>
      </c>
      <c r="J7526" s="17" t="n">
        <v>1</v>
      </c>
      <c r="K7526" s="15" t="n">
        <v>108.9</v>
      </c>
      <c r="L7526" s="22" t="n">
        <v>0</v>
      </c>
      <c r="M7526" s="15" t="n">
        <v>21.62</v>
      </c>
      <c r="N7526" s="15" t="n">
        <f aca="false">J7526*K7526</f>
        <v>108.9</v>
      </c>
      <c r="O7526" s="15" t="n">
        <f aca="false">N7526*L7526</f>
        <v>0</v>
      </c>
      <c r="P7526" s="15" t="n">
        <f aca="false">N7526-O7526</f>
        <v>108.9</v>
      </c>
      <c r="Q7526" s="15" t="n">
        <f aca="false">J7526*INDEX(dProdutos!$F$2:$F$47,MATCH(E7526,dProdutos!$A$2:$A$47,0))</f>
        <v>42.52</v>
      </c>
      <c r="R7526" s="15" t="n">
        <f aca="false">IF(I7526="Cancelado",0,P7526-Q7526)</f>
        <v>66.38</v>
      </c>
      <c r="S7526" s="17" t="str">
        <f aca="false">INDEX(dProdutos!$D$2:$D$47,MATCH(E7526,dProdutos!$A$2:$A$47,0))</f>
        <v>Moda Feminina</v>
      </c>
    </row>
    <row r="7527" customFormat="false" ht="15" hidden="false" customHeight="false" outlineLevel="0" collapsed="false">
      <c r="A7527" s="17" t="s">
        <v>6108</v>
      </c>
      <c r="B7527" s="17" t="n">
        <v>2</v>
      </c>
      <c r="C7527" s="21" t="n">
        <v>46156</v>
      </c>
      <c r="D7527" s="17" t="s">
        <v>1184</v>
      </c>
      <c r="E7527" s="17" t="s">
        <v>126</v>
      </c>
      <c r="F7527" s="17" t="s">
        <v>1503</v>
      </c>
      <c r="G7527" s="17" t="s">
        <v>59</v>
      </c>
      <c r="H7527" s="17" t="s">
        <v>1523</v>
      </c>
      <c r="I7527" s="17" t="s">
        <v>1524</v>
      </c>
      <c r="J7527" s="17" t="n">
        <v>2</v>
      </c>
      <c r="K7527" s="15" t="n">
        <v>296.9</v>
      </c>
      <c r="L7527" s="22" t="n">
        <v>0.15</v>
      </c>
      <c r="M7527" s="15" t="n">
        <v>0</v>
      </c>
      <c r="N7527" s="15" t="n">
        <f aca="false">J7527*K7527</f>
        <v>593.8</v>
      </c>
      <c r="O7527" s="15" t="n">
        <f aca="false">N7527*L7527</f>
        <v>89.07</v>
      </c>
      <c r="P7527" s="15" t="n">
        <f aca="false">N7527-O7527</f>
        <v>504.73</v>
      </c>
      <c r="Q7527" s="15" t="n">
        <f aca="false">J7527*INDEX(dProdutos!$F$2:$F$47,MATCH(E7527,dProdutos!$A$2:$A$47,0))</f>
        <v>270.48</v>
      </c>
      <c r="R7527" s="15" t="n">
        <f aca="false">IF(I7527="Cancelado",0,P7527-Q7527)</f>
        <v>234.25</v>
      </c>
      <c r="S7527" s="17" t="str">
        <f aca="false">INDEX(dProdutos!$D$2:$D$47,MATCH(E7527,dProdutos!$A$2:$A$47,0))</f>
        <v>Calçados</v>
      </c>
    </row>
    <row r="7528" customFormat="false" ht="15" hidden="false" customHeight="false" outlineLevel="0" collapsed="false">
      <c r="A7528" s="17" t="s">
        <v>6109</v>
      </c>
      <c r="B7528" s="17" t="n">
        <v>1</v>
      </c>
      <c r="C7528" s="21" t="n">
        <v>46156</v>
      </c>
      <c r="D7528" s="17" t="s">
        <v>455</v>
      </c>
      <c r="E7528" s="17" t="s">
        <v>135</v>
      </c>
      <c r="F7528" s="17" t="s">
        <v>1490</v>
      </c>
      <c r="G7528" s="17" t="s">
        <v>59</v>
      </c>
      <c r="H7528" s="17" t="s">
        <v>1523</v>
      </c>
      <c r="I7528" s="17" t="s">
        <v>1524</v>
      </c>
      <c r="J7528" s="17" t="n">
        <v>1</v>
      </c>
      <c r="K7528" s="15" t="n">
        <v>200.9</v>
      </c>
      <c r="L7528" s="22" t="n">
        <v>0</v>
      </c>
      <c r="M7528" s="15" t="n">
        <v>10.01</v>
      </c>
      <c r="N7528" s="15" t="n">
        <f aca="false">J7528*K7528</f>
        <v>200.9</v>
      </c>
      <c r="O7528" s="15" t="n">
        <f aca="false">N7528*L7528</f>
        <v>0</v>
      </c>
      <c r="P7528" s="15" t="n">
        <f aca="false">N7528-O7528</f>
        <v>200.9</v>
      </c>
      <c r="Q7528" s="15" t="n">
        <f aca="false">J7528*INDEX(dProdutos!$F$2:$F$47,MATCH(E7528,dProdutos!$A$2:$A$47,0))</f>
        <v>80.73</v>
      </c>
      <c r="R7528" s="15" t="n">
        <f aca="false">IF(I7528="Cancelado",0,P7528-Q7528)</f>
        <v>120.17</v>
      </c>
      <c r="S7528" s="17" t="str">
        <f aca="false">INDEX(dProdutos!$D$2:$D$47,MATCH(E7528,dProdutos!$A$2:$A$47,0))</f>
        <v>Calçados</v>
      </c>
    </row>
    <row r="7529" customFormat="false" ht="15" hidden="false" customHeight="false" outlineLevel="0" collapsed="false">
      <c r="A7529" s="17" t="s">
        <v>6110</v>
      </c>
      <c r="B7529" s="17" t="n">
        <v>1</v>
      </c>
      <c r="C7529" s="21" t="n">
        <v>46156</v>
      </c>
      <c r="D7529" s="17" t="s">
        <v>479</v>
      </c>
      <c r="E7529" s="17" t="s">
        <v>174</v>
      </c>
      <c r="F7529" s="17" t="s">
        <v>1503</v>
      </c>
      <c r="G7529" s="17" t="s">
        <v>62</v>
      </c>
      <c r="H7529" s="17" t="s">
        <v>1523</v>
      </c>
      <c r="I7529" s="17" t="s">
        <v>1524</v>
      </c>
      <c r="J7529" s="17" t="n">
        <v>1</v>
      </c>
      <c r="K7529" s="15" t="n">
        <v>250.9</v>
      </c>
      <c r="L7529" s="22" t="n">
        <v>0</v>
      </c>
      <c r="M7529" s="15" t="n">
        <v>29.07</v>
      </c>
      <c r="N7529" s="15" t="n">
        <f aca="false">J7529*K7529</f>
        <v>250.9</v>
      </c>
      <c r="O7529" s="15" t="n">
        <f aca="false">N7529*L7529</f>
        <v>0</v>
      </c>
      <c r="P7529" s="15" t="n">
        <f aca="false">N7529-O7529</f>
        <v>250.9</v>
      </c>
      <c r="Q7529" s="15" t="n">
        <f aca="false">J7529*INDEX(dProdutos!$F$2:$F$47,MATCH(E7529,dProdutos!$A$2:$A$47,0))</f>
        <v>151.28</v>
      </c>
      <c r="R7529" s="15" t="n">
        <f aca="false">IF(I7529="Cancelado",0,P7529-Q7529)</f>
        <v>99.62</v>
      </c>
      <c r="S7529" s="17" t="str">
        <f aca="false">INDEX(dProdutos!$D$2:$D$47,MATCH(E7529,dProdutos!$A$2:$A$47,0))</f>
        <v>Casa</v>
      </c>
    </row>
    <row r="7530" customFormat="false" ht="15" hidden="false" customHeight="false" outlineLevel="0" collapsed="false">
      <c r="A7530" s="17" t="s">
        <v>6110</v>
      </c>
      <c r="B7530" s="17" t="n">
        <v>2</v>
      </c>
      <c r="C7530" s="21" t="n">
        <v>46156</v>
      </c>
      <c r="D7530" s="17" t="s">
        <v>479</v>
      </c>
      <c r="E7530" s="17" t="s">
        <v>192</v>
      </c>
      <c r="F7530" s="17" t="s">
        <v>1503</v>
      </c>
      <c r="G7530" s="17" t="s">
        <v>62</v>
      </c>
      <c r="H7530" s="17" t="s">
        <v>1523</v>
      </c>
      <c r="I7530" s="17" t="s">
        <v>1524</v>
      </c>
      <c r="J7530" s="17" t="n">
        <v>1</v>
      </c>
      <c r="K7530" s="15" t="n">
        <v>245.9</v>
      </c>
      <c r="L7530" s="22" t="n">
        <v>0</v>
      </c>
      <c r="M7530" s="15" t="n">
        <v>0</v>
      </c>
      <c r="N7530" s="15" t="n">
        <f aca="false">J7530*K7530</f>
        <v>245.9</v>
      </c>
      <c r="O7530" s="15" t="n">
        <f aca="false">N7530*L7530</f>
        <v>0</v>
      </c>
      <c r="P7530" s="15" t="n">
        <f aca="false">N7530-O7530</f>
        <v>245.9</v>
      </c>
      <c r="Q7530" s="15" t="n">
        <f aca="false">J7530*INDEX(dProdutos!$F$2:$F$47,MATCH(E7530,dProdutos!$A$2:$A$47,0))</f>
        <v>107.78</v>
      </c>
      <c r="R7530" s="15" t="n">
        <f aca="false">IF(I7530="Cancelado",0,P7530-Q7530)</f>
        <v>138.12</v>
      </c>
      <c r="S7530" s="17" t="str">
        <f aca="false">INDEX(dProdutos!$D$2:$D$47,MATCH(E7530,dProdutos!$A$2:$A$47,0))</f>
        <v>Eletrônicos</v>
      </c>
    </row>
    <row r="7531" customFormat="false" ht="15" hidden="false" customHeight="false" outlineLevel="0" collapsed="false">
      <c r="A7531" s="17" t="s">
        <v>6111</v>
      </c>
      <c r="B7531" s="17" t="n">
        <v>1</v>
      </c>
      <c r="C7531" s="21" t="n">
        <v>46156</v>
      </c>
      <c r="D7531" s="17" t="s">
        <v>1051</v>
      </c>
      <c r="E7531" s="17" t="s">
        <v>195</v>
      </c>
      <c r="F7531" s="17" t="s">
        <v>1497</v>
      </c>
      <c r="G7531" s="17" t="s">
        <v>59</v>
      </c>
      <c r="H7531" s="17" t="s">
        <v>1540</v>
      </c>
      <c r="I7531" s="17" t="s">
        <v>1524</v>
      </c>
      <c r="J7531" s="17" t="n">
        <v>1</v>
      </c>
      <c r="K7531" s="15" t="n">
        <v>72.9</v>
      </c>
      <c r="L7531" s="22" t="n">
        <v>0</v>
      </c>
      <c r="M7531" s="15" t="n">
        <v>10.33</v>
      </c>
      <c r="N7531" s="15" t="n">
        <f aca="false">J7531*K7531</f>
        <v>72.9</v>
      </c>
      <c r="O7531" s="15" t="n">
        <f aca="false">N7531*L7531</f>
        <v>0</v>
      </c>
      <c r="P7531" s="15" t="n">
        <f aca="false">N7531-O7531</f>
        <v>72.9</v>
      </c>
      <c r="Q7531" s="15" t="n">
        <f aca="false">J7531*INDEX(dProdutos!$F$2:$F$47,MATCH(E7531,dProdutos!$A$2:$A$47,0))</f>
        <v>39.23</v>
      </c>
      <c r="R7531" s="15" t="n">
        <f aca="false">IF(I7531="Cancelado",0,P7531-Q7531)</f>
        <v>33.67</v>
      </c>
      <c r="S7531" s="17" t="str">
        <f aca="false">INDEX(dProdutos!$D$2:$D$47,MATCH(E7531,dProdutos!$A$2:$A$47,0))</f>
        <v>Eletrônicos</v>
      </c>
    </row>
    <row r="7532" customFormat="false" ht="15" hidden="false" customHeight="false" outlineLevel="0" collapsed="false">
      <c r="A7532" s="17" t="s">
        <v>6112</v>
      </c>
      <c r="B7532" s="17" t="n">
        <v>1</v>
      </c>
      <c r="C7532" s="21" t="n">
        <v>46156</v>
      </c>
      <c r="D7532" s="17" t="s">
        <v>1082</v>
      </c>
      <c r="E7532" s="17" t="s">
        <v>95</v>
      </c>
      <c r="F7532" s="17" t="s">
        <v>1497</v>
      </c>
      <c r="G7532" s="17" t="s">
        <v>62</v>
      </c>
      <c r="H7532" s="17" t="s">
        <v>1523</v>
      </c>
      <c r="I7532" s="17" t="s">
        <v>1524</v>
      </c>
      <c r="J7532" s="17" t="n">
        <v>1</v>
      </c>
      <c r="K7532" s="15" t="n">
        <v>77.9</v>
      </c>
      <c r="L7532" s="22" t="n">
        <v>0</v>
      </c>
      <c r="M7532" s="15" t="n">
        <v>31.22</v>
      </c>
      <c r="N7532" s="15" t="n">
        <f aca="false">J7532*K7532</f>
        <v>77.9</v>
      </c>
      <c r="O7532" s="15" t="n">
        <f aca="false">N7532*L7532</f>
        <v>0</v>
      </c>
      <c r="P7532" s="15" t="n">
        <f aca="false">N7532-O7532</f>
        <v>77.9</v>
      </c>
      <c r="Q7532" s="15" t="n">
        <f aca="false">J7532*INDEX(dProdutos!$F$2:$F$47,MATCH(E7532,dProdutos!$A$2:$A$47,0))</f>
        <v>36.71</v>
      </c>
      <c r="R7532" s="15" t="n">
        <f aca="false">IF(I7532="Cancelado",0,P7532-Q7532)</f>
        <v>41.19</v>
      </c>
      <c r="S7532" s="17" t="str">
        <f aca="false">INDEX(dProdutos!$D$2:$D$47,MATCH(E7532,dProdutos!$A$2:$A$47,0))</f>
        <v>Moda Feminina</v>
      </c>
    </row>
    <row r="7533" customFormat="false" ht="15" hidden="false" customHeight="false" outlineLevel="0" collapsed="false">
      <c r="A7533" s="17" t="s">
        <v>6113</v>
      </c>
      <c r="B7533" s="17" t="n">
        <v>1</v>
      </c>
      <c r="C7533" s="21" t="n">
        <v>46156</v>
      </c>
      <c r="D7533" s="17" t="s">
        <v>928</v>
      </c>
      <c r="E7533" s="17" t="s">
        <v>180</v>
      </c>
      <c r="F7533" s="17" t="s">
        <v>1497</v>
      </c>
      <c r="G7533" s="17" t="s">
        <v>62</v>
      </c>
      <c r="H7533" s="17" t="s">
        <v>1540</v>
      </c>
      <c r="I7533" s="17" t="s">
        <v>1531</v>
      </c>
      <c r="J7533" s="17" t="n">
        <v>1</v>
      </c>
      <c r="K7533" s="15" t="n">
        <v>82.9</v>
      </c>
      <c r="L7533" s="22" t="n">
        <v>0</v>
      </c>
      <c r="M7533" s="15" t="n">
        <v>30.43</v>
      </c>
      <c r="N7533" s="15" t="n">
        <f aca="false">J7533*K7533</f>
        <v>82.9</v>
      </c>
      <c r="O7533" s="15" t="n">
        <f aca="false">N7533*L7533</f>
        <v>0</v>
      </c>
      <c r="P7533" s="15" t="n">
        <f aca="false">N7533-O7533</f>
        <v>82.9</v>
      </c>
      <c r="Q7533" s="15" t="n">
        <f aca="false">J7533*INDEX(dProdutos!$F$2:$F$47,MATCH(E7533,dProdutos!$A$2:$A$47,0))</f>
        <v>35.97</v>
      </c>
      <c r="R7533" s="15" t="n">
        <f aca="false">IF(I7533="Cancelado",0,P7533-Q7533)</f>
        <v>0</v>
      </c>
      <c r="S7533" s="17" t="str">
        <f aca="false">INDEX(dProdutos!$D$2:$D$47,MATCH(E7533,dProdutos!$A$2:$A$47,0))</f>
        <v>Eletrônicos</v>
      </c>
    </row>
    <row r="7534" customFormat="false" ht="15" hidden="false" customHeight="false" outlineLevel="0" collapsed="false">
      <c r="A7534" s="17" t="s">
        <v>6114</v>
      </c>
      <c r="B7534" s="17" t="n">
        <v>1</v>
      </c>
      <c r="C7534" s="21" t="n">
        <v>46156</v>
      </c>
      <c r="D7534" s="17" t="s">
        <v>1001</v>
      </c>
      <c r="E7534" s="17" t="s">
        <v>114</v>
      </c>
      <c r="F7534" s="17" t="s">
        <v>1499</v>
      </c>
      <c r="G7534" s="17" t="s">
        <v>63</v>
      </c>
      <c r="H7534" s="17" t="s">
        <v>1537</v>
      </c>
      <c r="I7534" s="17" t="s">
        <v>1524</v>
      </c>
      <c r="J7534" s="17" t="n">
        <v>1</v>
      </c>
      <c r="K7534" s="15" t="n">
        <v>202.9</v>
      </c>
      <c r="L7534" s="22" t="n">
        <v>0.05</v>
      </c>
      <c r="M7534" s="15" t="n">
        <v>15.41</v>
      </c>
      <c r="N7534" s="15" t="n">
        <f aca="false">J7534*K7534</f>
        <v>202.9</v>
      </c>
      <c r="O7534" s="15" t="n">
        <f aca="false">N7534*L7534</f>
        <v>10.145</v>
      </c>
      <c r="P7534" s="15" t="n">
        <f aca="false">N7534-O7534</f>
        <v>192.755</v>
      </c>
      <c r="Q7534" s="15" t="n">
        <f aca="false">J7534*INDEX(dProdutos!$F$2:$F$47,MATCH(E7534,dProdutos!$A$2:$A$47,0))</f>
        <v>110.39</v>
      </c>
      <c r="R7534" s="15" t="n">
        <f aca="false">IF(I7534="Cancelado",0,P7534-Q7534)</f>
        <v>82.365</v>
      </c>
      <c r="S7534" s="17" t="str">
        <f aca="false">INDEX(dProdutos!$D$2:$D$47,MATCH(E7534,dProdutos!$A$2:$A$47,0))</f>
        <v>Moda Masculina</v>
      </c>
    </row>
    <row r="7535" customFormat="false" ht="15" hidden="false" customHeight="false" outlineLevel="0" collapsed="false">
      <c r="A7535" s="17" t="s">
        <v>6115</v>
      </c>
      <c r="B7535" s="17" t="n">
        <v>1</v>
      </c>
      <c r="C7535" s="21" t="n">
        <v>46156</v>
      </c>
      <c r="D7535" s="17" t="s">
        <v>696</v>
      </c>
      <c r="E7535" s="17" t="s">
        <v>132</v>
      </c>
      <c r="F7535" s="17" t="s">
        <v>1497</v>
      </c>
      <c r="G7535" s="17" t="s">
        <v>61</v>
      </c>
      <c r="H7535" s="17" t="s">
        <v>1537</v>
      </c>
      <c r="I7535" s="17" t="s">
        <v>1524</v>
      </c>
      <c r="J7535" s="17" t="n">
        <v>1</v>
      </c>
      <c r="K7535" s="15" t="n">
        <v>179.9</v>
      </c>
      <c r="L7535" s="22" t="n">
        <v>0</v>
      </c>
      <c r="M7535" s="15" t="n">
        <v>29.86</v>
      </c>
      <c r="N7535" s="15" t="n">
        <f aca="false">J7535*K7535</f>
        <v>179.9</v>
      </c>
      <c r="O7535" s="15" t="n">
        <f aca="false">N7535*L7535</f>
        <v>0</v>
      </c>
      <c r="P7535" s="15" t="n">
        <f aca="false">N7535-O7535</f>
        <v>179.9</v>
      </c>
      <c r="Q7535" s="15" t="n">
        <f aca="false">J7535*INDEX(dProdutos!$F$2:$F$47,MATCH(E7535,dProdutos!$A$2:$A$47,0))</f>
        <v>93.56</v>
      </c>
      <c r="R7535" s="15" t="n">
        <f aca="false">IF(I7535="Cancelado",0,P7535-Q7535)</f>
        <v>86.34</v>
      </c>
      <c r="S7535" s="17" t="str">
        <f aca="false">INDEX(dProdutos!$D$2:$D$47,MATCH(E7535,dProdutos!$A$2:$A$47,0))</f>
        <v>Calçados</v>
      </c>
    </row>
    <row r="7536" customFormat="false" ht="15" hidden="false" customHeight="false" outlineLevel="0" collapsed="false">
      <c r="A7536" s="17" t="s">
        <v>6115</v>
      </c>
      <c r="B7536" s="17" t="n">
        <v>2</v>
      </c>
      <c r="C7536" s="21" t="n">
        <v>46156</v>
      </c>
      <c r="D7536" s="17" t="s">
        <v>696</v>
      </c>
      <c r="E7536" s="17" t="s">
        <v>192</v>
      </c>
      <c r="F7536" s="17" t="s">
        <v>1497</v>
      </c>
      <c r="G7536" s="17" t="s">
        <v>61</v>
      </c>
      <c r="H7536" s="17" t="s">
        <v>1537</v>
      </c>
      <c r="I7536" s="17" t="s">
        <v>1524</v>
      </c>
      <c r="J7536" s="17" t="n">
        <v>2</v>
      </c>
      <c r="K7536" s="15" t="n">
        <v>245.9</v>
      </c>
      <c r="L7536" s="22" t="n">
        <v>0.15</v>
      </c>
      <c r="M7536" s="15" t="n">
        <v>0</v>
      </c>
      <c r="N7536" s="15" t="n">
        <f aca="false">J7536*K7536</f>
        <v>491.8</v>
      </c>
      <c r="O7536" s="15" t="n">
        <f aca="false">N7536*L7536</f>
        <v>73.77</v>
      </c>
      <c r="P7536" s="15" t="n">
        <f aca="false">N7536-O7536</f>
        <v>418.03</v>
      </c>
      <c r="Q7536" s="15" t="n">
        <f aca="false">J7536*INDEX(dProdutos!$F$2:$F$47,MATCH(E7536,dProdutos!$A$2:$A$47,0))</f>
        <v>215.56</v>
      </c>
      <c r="R7536" s="15" t="n">
        <f aca="false">IF(I7536="Cancelado",0,P7536-Q7536)</f>
        <v>202.47</v>
      </c>
      <c r="S7536" s="17" t="str">
        <f aca="false">INDEX(dProdutos!$D$2:$D$47,MATCH(E7536,dProdutos!$A$2:$A$47,0))</f>
        <v>Eletrônicos</v>
      </c>
    </row>
    <row r="7537" customFormat="false" ht="15" hidden="false" customHeight="false" outlineLevel="0" collapsed="false">
      <c r="A7537" s="17" t="s">
        <v>6116</v>
      </c>
      <c r="B7537" s="17" t="n">
        <v>1</v>
      </c>
      <c r="C7537" s="21" t="n">
        <v>46156</v>
      </c>
      <c r="D7537" s="17" t="s">
        <v>1258</v>
      </c>
      <c r="E7537" s="17" t="s">
        <v>171</v>
      </c>
      <c r="F7537" s="17" t="s">
        <v>1497</v>
      </c>
      <c r="G7537" s="17" t="s">
        <v>62</v>
      </c>
      <c r="H7537" s="17" t="s">
        <v>1537</v>
      </c>
      <c r="I7537" s="17" t="s">
        <v>1524</v>
      </c>
      <c r="J7537" s="17" t="n">
        <v>2</v>
      </c>
      <c r="K7537" s="15" t="n">
        <v>246.9</v>
      </c>
      <c r="L7537" s="22" t="n">
        <v>0</v>
      </c>
      <c r="M7537" s="15" t="n">
        <v>29.57</v>
      </c>
      <c r="N7537" s="15" t="n">
        <f aca="false">J7537*K7537</f>
        <v>493.8</v>
      </c>
      <c r="O7537" s="15" t="n">
        <f aca="false">N7537*L7537</f>
        <v>0</v>
      </c>
      <c r="P7537" s="15" t="n">
        <f aca="false">N7537-O7537</f>
        <v>493.8</v>
      </c>
      <c r="Q7537" s="15" t="n">
        <f aca="false">J7537*INDEX(dProdutos!$F$2:$F$47,MATCH(E7537,dProdutos!$A$2:$A$47,0))</f>
        <v>207.22</v>
      </c>
      <c r="R7537" s="15" t="n">
        <f aca="false">IF(I7537="Cancelado",0,P7537-Q7537)</f>
        <v>286.58</v>
      </c>
      <c r="S7537" s="17" t="str">
        <f aca="false">INDEX(dProdutos!$D$2:$D$47,MATCH(E7537,dProdutos!$A$2:$A$47,0))</f>
        <v>Casa</v>
      </c>
    </row>
    <row r="7538" customFormat="false" ht="15" hidden="false" customHeight="false" outlineLevel="0" collapsed="false">
      <c r="A7538" s="17" t="s">
        <v>6116</v>
      </c>
      <c r="B7538" s="17" t="n">
        <v>2</v>
      </c>
      <c r="C7538" s="21" t="n">
        <v>46156</v>
      </c>
      <c r="D7538" s="17" t="s">
        <v>1258</v>
      </c>
      <c r="E7538" s="17" t="s">
        <v>126</v>
      </c>
      <c r="F7538" s="17" t="s">
        <v>1497</v>
      </c>
      <c r="G7538" s="17" t="s">
        <v>62</v>
      </c>
      <c r="H7538" s="17" t="s">
        <v>1537</v>
      </c>
      <c r="I7538" s="17" t="s">
        <v>1524</v>
      </c>
      <c r="J7538" s="17" t="n">
        <v>1</v>
      </c>
      <c r="K7538" s="15" t="n">
        <v>296.9</v>
      </c>
      <c r="L7538" s="22" t="n">
        <v>0.1</v>
      </c>
      <c r="M7538" s="15" t="n">
        <v>0</v>
      </c>
      <c r="N7538" s="15" t="n">
        <f aca="false">J7538*K7538</f>
        <v>296.9</v>
      </c>
      <c r="O7538" s="15" t="n">
        <f aca="false">N7538*L7538</f>
        <v>29.69</v>
      </c>
      <c r="P7538" s="15" t="n">
        <f aca="false">N7538-O7538</f>
        <v>267.21</v>
      </c>
      <c r="Q7538" s="15" t="n">
        <f aca="false">J7538*INDEX(dProdutos!$F$2:$F$47,MATCH(E7538,dProdutos!$A$2:$A$47,0))</f>
        <v>135.24</v>
      </c>
      <c r="R7538" s="15" t="n">
        <f aca="false">IF(I7538="Cancelado",0,P7538-Q7538)</f>
        <v>131.97</v>
      </c>
      <c r="S7538" s="17" t="str">
        <f aca="false">INDEX(dProdutos!$D$2:$D$47,MATCH(E7538,dProdutos!$A$2:$A$47,0))</f>
        <v>Calçados</v>
      </c>
    </row>
    <row r="7539" customFormat="false" ht="15" hidden="false" customHeight="false" outlineLevel="0" collapsed="false">
      <c r="A7539" s="17" t="s">
        <v>6116</v>
      </c>
      <c r="B7539" s="17" t="n">
        <v>3</v>
      </c>
      <c r="C7539" s="21" t="n">
        <v>46156</v>
      </c>
      <c r="D7539" s="17" t="s">
        <v>1258</v>
      </c>
      <c r="E7539" s="17" t="s">
        <v>114</v>
      </c>
      <c r="F7539" s="17" t="s">
        <v>1497</v>
      </c>
      <c r="G7539" s="17" t="s">
        <v>62</v>
      </c>
      <c r="H7539" s="17" t="s">
        <v>1537</v>
      </c>
      <c r="I7539" s="17" t="s">
        <v>1524</v>
      </c>
      <c r="J7539" s="17" t="n">
        <v>1</v>
      </c>
      <c r="K7539" s="15" t="n">
        <v>202.9</v>
      </c>
      <c r="L7539" s="22" t="n">
        <v>0</v>
      </c>
      <c r="M7539" s="15" t="n">
        <v>0</v>
      </c>
      <c r="N7539" s="15" t="n">
        <f aca="false">J7539*K7539</f>
        <v>202.9</v>
      </c>
      <c r="O7539" s="15" t="n">
        <f aca="false">N7539*L7539</f>
        <v>0</v>
      </c>
      <c r="P7539" s="15" t="n">
        <f aca="false">N7539-O7539</f>
        <v>202.9</v>
      </c>
      <c r="Q7539" s="15" t="n">
        <f aca="false">J7539*INDEX(dProdutos!$F$2:$F$47,MATCH(E7539,dProdutos!$A$2:$A$47,0))</f>
        <v>110.39</v>
      </c>
      <c r="R7539" s="15" t="n">
        <f aca="false">IF(I7539="Cancelado",0,P7539-Q7539)</f>
        <v>92.51</v>
      </c>
      <c r="S7539" s="17" t="str">
        <f aca="false">INDEX(dProdutos!$D$2:$D$47,MATCH(E7539,dProdutos!$A$2:$A$47,0))</f>
        <v>Moda Masculina</v>
      </c>
    </row>
    <row r="7540" customFormat="false" ht="15" hidden="false" customHeight="false" outlineLevel="0" collapsed="false">
      <c r="A7540" s="17" t="s">
        <v>6117</v>
      </c>
      <c r="B7540" s="17" t="n">
        <v>1</v>
      </c>
      <c r="C7540" s="21" t="n">
        <v>46156</v>
      </c>
      <c r="D7540" s="17" t="s">
        <v>1289</v>
      </c>
      <c r="E7540" s="17" t="s">
        <v>138</v>
      </c>
      <c r="F7540" s="17" t="s">
        <v>1503</v>
      </c>
      <c r="G7540" s="17" t="s">
        <v>60</v>
      </c>
      <c r="H7540" s="17" t="s">
        <v>1537</v>
      </c>
      <c r="I7540" s="17" t="s">
        <v>1531</v>
      </c>
      <c r="J7540" s="17" t="n">
        <v>1</v>
      </c>
      <c r="K7540" s="15" t="n">
        <v>231.9</v>
      </c>
      <c r="L7540" s="22" t="n">
        <v>0.15</v>
      </c>
      <c r="M7540" s="15" t="n">
        <v>25.82</v>
      </c>
      <c r="N7540" s="15" t="n">
        <f aca="false">J7540*K7540</f>
        <v>231.9</v>
      </c>
      <c r="O7540" s="15" t="n">
        <f aca="false">N7540*L7540</f>
        <v>34.785</v>
      </c>
      <c r="P7540" s="15" t="n">
        <f aca="false">N7540-O7540</f>
        <v>197.115</v>
      </c>
      <c r="Q7540" s="15" t="n">
        <f aca="false">J7540*INDEX(dProdutos!$F$2:$F$47,MATCH(E7540,dProdutos!$A$2:$A$47,0))</f>
        <v>132.21</v>
      </c>
      <c r="R7540" s="15" t="n">
        <f aca="false">IF(I7540="Cancelado",0,P7540-Q7540)</f>
        <v>0</v>
      </c>
      <c r="S7540" s="17" t="str">
        <f aca="false">INDEX(dProdutos!$D$2:$D$47,MATCH(E7540,dProdutos!$A$2:$A$47,0))</f>
        <v>Calçados</v>
      </c>
    </row>
    <row r="7541" customFormat="false" ht="15" hidden="false" customHeight="false" outlineLevel="0" collapsed="false">
      <c r="A7541" s="17" t="s">
        <v>6117</v>
      </c>
      <c r="B7541" s="17" t="n">
        <v>2</v>
      </c>
      <c r="C7541" s="21" t="n">
        <v>46156</v>
      </c>
      <c r="D7541" s="17" t="s">
        <v>1289</v>
      </c>
      <c r="E7541" s="17" t="s">
        <v>111</v>
      </c>
      <c r="F7541" s="17" t="s">
        <v>1503</v>
      </c>
      <c r="G7541" s="17" t="s">
        <v>60</v>
      </c>
      <c r="H7541" s="17" t="s">
        <v>1537</v>
      </c>
      <c r="I7541" s="17" t="s">
        <v>1531</v>
      </c>
      <c r="J7541" s="17" t="n">
        <v>1</v>
      </c>
      <c r="K7541" s="15" t="n">
        <v>188.9</v>
      </c>
      <c r="L7541" s="22" t="n">
        <v>0</v>
      </c>
      <c r="M7541" s="15" t="n">
        <v>0</v>
      </c>
      <c r="N7541" s="15" t="n">
        <f aca="false">J7541*K7541</f>
        <v>188.9</v>
      </c>
      <c r="O7541" s="15" t="n">
        <f aca="false">N7541*L7541</f>
        <v>0</v>
      </c>
      <c r="P7541" s="15" t="n">
        <f aca="false">N7541-O7541</f>
        <v>188.9</v>
      </c>
      <c r="Q7541" s="15" t="n">
        <f aca="false">J7541*INDEX(dProdutos!$F$2:$F$47,MATCH(E7541,dProdutos!$A$2:$A$47,0))</f>
        <v>88.32</v>
      </c>
      <c r="R7541" s="15" t="n">
        <f aca="false">IF(I7541="Cancelado",0,P7541-Q7541)</f>
        <v>0</v>
      </c>
      <c r="S7541" s="17" t="str">
        <f aca="false">INDEX(dProdutos!$D$2:$D$47,MATCH(E7541,dProdutos!$A$2:$A$47,0))</f>
        <v>Moda Masculina</v>
      </c>
    </row>
    <row r="7542" customFormat="false" ht="15" hidden="false" customHeight="false" outlineLevel="0" collapsed="false">
      <c r="A7542" s="17" t="s">
        <v>6118</v>
      </c>
      <c r="B7542" s="17" t="n">
        <v>1</v>
      </c>
      <c r="C7542" s="21" t="n">
        <v>46157</v>
      </c>
      <c r="D7542" s="17" t="s">
        <v>809</v>
      </c>
      <c r="E7542" s="17" t="s">
        <v>88</v>
      </c>
      <c r="F7542" s="17" t="s">
        <v>1497</v>
      </c>
      <c r="G7542" s="17" t="s">
        <v>61</v>
      </c>
      <c r="H7542" s="17" t="s">
        <v>1537</v>
      </c>
      <c r="I7542" s="17" t="s">
        <v>1524</v>
      </c>
      <c r="J7542" s="17" t="n">
        <v>1</v>
      </c>
      <c r="K7542" s="15" t="n">
        <v>170.9</v>
      </c>
      <c r="L7542" s="22" t="n">
        <v>0</v>
      </c>
      <c r="M7542" s="15" t="n">
        <v>0</v>
      </c>
      <c r="N7542" s="15" t="n">
        <f aca="false">J7542*K7542</f>
        <v>170.9</v>
      </c>
      <c r="O7542" s="15" t="n">
        <f aca="false">N7542*L7542</f>
        <v>0</v>
      </c>
      <c r="P7542" s="15" t="n">
        <f aca="false">N7542-O7542</f>
        <v>170.9</v>
      </c>
      <c r="Q7542" s="15" t="n">
        <f aca="false">J7542*INDEX(dProdutos!$F$2:$F$47,MATCH(E7542,dProdutos!$A$2:$A$47,0))</f>
        <v>98.14</v>
      </c>
      <c r="R7542" s="15" t="n">
        <f aca="false">IF(I7542="Cancelado",0,P7542-Q7542)</f>
        <v>72.76</v>
      </c>
      <c r="S7542" s="17" t="str">
        <f aca="false">INDEX(dProdutos!$D$2:$D$47,MATCH(E7542,dProdutos!$A$2:$A$47,0))</f>
        <v>Moda Feminina</v>
      </c>
    </row>
    <row r="7543" customFormat="false" ht="15" hidden="false" customHeight="false" outlineLevel="0" collapsed="false">
      <c r="A7543" s="17" t="s">
        <v>6119</v>
      </c>
      <c r="B7543" s="17" t="n">
        <v>1</v>
      </c>
      <c r="C7543" s="21" t="n">
        <v>46157</v>
      </c>
      <c r="D7543" s="17" t="s">
        <v>831</v>
      </c>
      <c r="E7543" s="17" t="s">
        <v>95</v>
      </c>
      <c r="F7543" s="17" t="s">
        <v>1503</v>
      </c>
      <c r="G7543" s="17" t="s">
        <v>62</v>
      </c>
      <c r="H7543" s="17" t="s">
        <v>1523</v>
      </c>
      <c r="I7543" s="17" t="s">
        <v>1531</v>
      </c>
      <c r="J7543" s="17" t="n">
        <v>1</v>
      </c>
      <c r="K7543" s="15" t="n">
        <v>77.9</v>
      </c>
      <c r="L7543" s="22" t="n">
        <v>0.2</v>
      </c>
      <c r="M7543" s="15" t="n">
        <v>15.21</v>
      </c>
      <c r="N7543" s="15" t="n">
        <f aca="false">J7543*K7543</f>
        <v>77.9</v>
      </c>
      <c r="O7543" s="15" t="n">
        <f aca="false">N7543*L7543</f>
        <v>15.58</v>
      </c>
      <c r="P7543" s="15" t="n">
        <f aca="false">N7543-O7543</f>
        <v>62.32</v>
      </c>
      <c r="Q7543" s="15" t="n">
        <f aca="false">J7543*INDEX(dProdutos!$F$2:$F$47,MATCH(E7543,dProdutos!$A$2:$A$47,0))</f>
        <v>36.71</v>
      </c>
      <c r="R7543" s="15" t="n">
        <f aca="false">IF(I7543="Cancelado",0,P7543-Q7543)</f>
        <v>0</v>
      </c>
      <c r="S7543" s="17" t="str">
        <f aca="false">INDEX(dProdutos!$D$2:$D$47,MATCH(E7543,dProdutos!$A$2:$A$47,0))</f>
        <v>Moda Feminina</v>
      </c>
    </row>
    <row r="7544" customFormat="false" ht="15" hidden="false" customHeight="false" outlineLevel="0" collapsed="false">
      <c r="A7544" s="17" t="s">
        <v>6120</v>
      </c>
      <c r="B7544" s="17" t="n">
        <v>1</v>
      </c>
      <c r="C7544" s="21" t="n">
        <v>46157</v>
      </c>
      <c r="D7544" s="17" t="s">
        <v>634</v>
      </c>
      <c r="E7544" s="17" t="s">
        <v>95</v>
      </c>
      <c r="F7544" s="17" t="s">
        <v>1499</v>
      </c>
      <c r="G7544" s="17" t="s">
        <v>59</v>
      </c>
      <c r="H7544" s="17" t="s">
        <v>1537</v>
      </c>
      <c r="I7544" s="17" t="s">
        <v>1524</v>
      </c>
      <c r="J7544" s="17" t="n">
        <v>1</v>
      </c>
      <c r="K7544" s="15" t="n">
        <v>77.9</v>
      </c>
      <c r="L7544" s="22" t="n">
        <v>0</v>
      </c>
      <c r="M7544" s="15" t="n">
        <v>17.07</v>
      </c>
      <c r="N7544" s="15" t="n">
        <f aca="false">J7544*K7544</f>
        <v>77.9</v>
      </c>
      <c r="O7544" s="15" t="n">
        <f aca="false">N7544*L7544</f>
        <v>0</v>
      </c>
      <c r="P7544" s="15" t="n">
        <f aca="false">N7544-O7544</f>
        <v>77.9</v>
      </c>
      <c r="Q7544" s="15" t="n">
        <f aca="false">J7544*INDEX(dProdutos!$F$2:$F$47,MATCH(E7544,dProdutos!$A$2:$A$47,0))</f>
        <v>36.71</v>
      </c>
      <c r="R7544" s="15" t="n">
        <f aca="false">IF(I7544="Cancelado",0,P7544-Q7544)</f>
        <v>41.19</v>
      </c>
      <c r="S7544" s="17" t="str">
        <f aca="false">INDEX(dProdutos!$D$2:$D$47,MATCH(E7544,dProdutos!$A$2:$A$47,0))</f>
        <v>Moda Feminina</v>
      </c>
    </row>
    <row r="7545" customFormat="false" ht="15" hidden="false" customHeight="false" outlineLevel="0" collapsed="false">
      <c r="A7545" s="17" t="s">
        <v>6120</v>
      </c>
      <c r="B7545" s="17" t="n">
        <v>2</v>
      </c>
      <c r="C7545" s="21" t="n">
        <v>46157</v>
      </c>
      <c r="D7545" s="17" t="s">
        <v>634</v>
      </c>
      <c r="E7545" s="17" t="s">
        <v>129</v>
      </c>
      <c r="F7545" s="17" t="s">
        <v>1499</v>
      </c>
      <c r="G7545" s="17" t="s">
        <v>59</v>
      </c>
      <c r="H7545" s="17" t="s">
        <v>1537</v>
      </c>
      <c r="I7545" s="17" t="s">
        <v>1524</v>
      </c>
      <c r="J7545" s="17" t="n">
        <v>1</v>
      </c>
      <c r="K7545" s="15" t="n">
        <v>105.9</v>
      </c>
      <c r="L7545" s="22" t="n">
        <v>0</v>
      </c>
      <c r="M7545" s="15" t="n">
        <v>0</v>
      </c>
      <c r="N7545" s="15" t="n">
        <f aca="false">J7545*K7545</f>
        <v>105.9</v>
      </c>
      <c r="O7545" s="15" t="n">
        <f aca="false">N7545*L7545</f>
        <v>0</v>
      </c>
      <c r="P7545" s="15" t="n">
        <f aca="false">N7545-O7545</f>
        <v>105.9</v>
      </c>
      <c r="Q7545" s="15" t="n">
        <f aca="false">J7545*INDEX(dProdutos!$F$2:$F$47,MATCH(E7545,dProdutos!$A$2:$A$47,0))</f>
        <v>43.79</v>
      </c>
      <c r="R7545" s="15" t="n">
        <f aca="false">IF(I7545="Cancelado",0,P7545-Q7545)</f>
        <v>62.11</v>
      </c>
      <c r="S7545" s="17" t="str">
        <f aca="false">INDEX(dProdutos!$D$2:$D$47,MATCH(E7545,dProdutos!$A$2:$A$47,0))</f>
        <v>Calçados</v>
      </c>
    </row>
    <row r="7546" customFormat="false" ht="15" hidden="false" customHeight="false" outlineLevel="0" collapsed="false">
      <c r="A7546" s="17" t="s">
        <v>6121</v>
      </c>
      <c r="B7546" s="17" t="n">
        <v>1</v>
      </c>
      <c r="C7546" s="21" t="n">
        <v>46157</v>
      </c>
      <c r="D7546" s="17" t="s">
        <v>1143</v>
      </c>
      <c r="E7546" s="17" t="s">
        <v>88</v>
      </c>
      <c r="F7546" s="17" t="s">
        <v>1487</v>
      </c>
      <c r="G7546" s="17" t="s">
        <v>59</v>
      </c>
      <c r="H7546" s="17" t="s">
        <v>1523</v>
      </c>
      <c r="I7546" s="17" t="s">
        <v>1524</v>
      </c>
      <c r="J7546" s="17" t="n">
        <v>1</v>
      </c>
      <c r="K7546" s="15" t="n">
        <v>170.9</v>
      </c>
      <c r="L7546" s="22" t="n">
        <v>0.05</v>
      </c>
      <c r="M7546" s="15" t="n">
        <v>23.91</v>
      </c>
      <c r="N7546" s="15" t="n">
        <f aca="false">J7546*K7546</f>
        <v>170.9</v>
      </c>
      <c r="O7546" s="15" t="n">
        <f aca="false">N7546*L7546</f>
        <v>8.545</v>
      </c>
      <c r="P7546" s="15" t="n">
        <f aca="false">N7546-O7546</f>
        <v>162.355</v>
      </c>
      <c r="Q7546" s="15" t="n">
        <f aca="false">J7546*INDEX(dProdutos!$F$2:$F$47,MATCH(E7546,dProdutos!$A$2:$A$47,0))</f>
        <v>98.14</v>
      </c>
      <c r="R7546" s="15" t="n">
        <f aca="false">IF(I7546="Cancelado",0,P7546-Q7546)</f>
        <v>64.215</v>
      </c>
      <c r="S7546" s="17" t="str">
        <f aca="false">INDEX(dProdutos!$D$2:$D$47,MATCH(E7546,dProdutos!$A$2:$A$47,0))</f>
        <v>Moda Feminina</v>
      </c>
    </row>
    <row r="7547" customFormat="false" ht="15" hidden="false" customHeight="false" outlineLevel="0" collapsed="false">
      <c r="A7547" s="17" t="s">
        <v>6122</v>
      </c>
      <c r="B7547" s="17" t="n">
        <v>1</v>
      </c>
      <c r="C7547" s="21" t="n">
        <v>46157</v>
      </c>
      <c r="D7547" s="17" t="s">
        <v>732</v>
      </c>
      <c r="E7547" s="17" t="s">
        <v>81</v>
      </c>
      <c r="F7547" s="17" t="s">
        <v>1497</v>
      </c>
      <c r="G7547" s="17" t="s">
        <v>59</v>
      </c>
      <c r="H7547" s="17" t="s">
        <v>1540</v>
      </c>
      <c r="I7547" s="17" t="s">
        <v>1524</v>
      </c>
      <c r="J7547" s="17" t="n">
        <v>1</v>
      </c>
      <c r="K7547" s="15" t="n">
        <v>64.9</v>
      </c>
      <c r="L7547" s="22" t="n">
        <v>0.2</v>
      </c>
      <c r="M7547" s="15" t="n">
        <v>25.39</v>
      </c>
      <c r="N7547" s="15" t="n">
        <f aca="false">J7547*K7547</f>
        <v>64.9</v>
      </c>
      <c r="O7547" s="15" t="n">
        <f aca="false">N7547*L7547</f>
        <v>12.98</v>
      </c>
      <c r="P7547" s="15" t="n">
        <f aca="false">N7547-O7547</f>
        <v>51.92</v>
      </c>
      <c r="Q7547" s="15" t="n">
        <f aca="false">J7547*INDEX(dProdutos!$F$2:$F$47,MATCH(E7547,dProdutos!$A$2:$A$47,0))</f>
        <v>26.12</v>
      </c>
      <c r="R7547" s="15" t="n">
        <f aca="false">IF(I7547="Cancelado",0,P7547-Q7547)</f>
        <v>25.8</v>
      </c>
      <c r="S7547" s="17" t="str">
        <f aca="false">INDEX(dProdutos!$D$2:$D$47,MATCH(E7547,dProdutos!$A$2:$A$47,0))</f>
        <v>Moda Feminina</v>
      </c>
    </row>
    <row r="7548" customFormat="false" ht="15" hidden="false" customHeight="false" outlineLevel="0" collapsed="false">
      <c r="A7548" s="17" t="s">
        <v>6123</v>
      </c>
      <c r="B7548" s="17" t="n">
        <v>1</v>
      </c>
      <c r="C7548" s="21" t="n">
        <v>46157</v>
      </c>
      <c r="D7548" s="17" t="s">
        <v>579</v>
      </c>
      <c r="E7548" s="17" t="s">
        <v>117</v>
      </c>
      <c r="F7548" s="17" t="s">
        <v>1499</v>
      </c>
      <c r="G7548" s="17" t="s">
        <v>59</v>
      </c>
      <c r="H7548" s="17" t="s">
        <v>1523</v>
      </c>
      <c r="I7548" s="17" t="s">
        <v>1524</v>
      </c>
      <c r="J7548" s="17" t="n">
        <v>3</v>
      </c>
      <c r="K7548" s="15" t="n">
        <v>166.9</v>
      </c>
      <c r="L7548" s="22" t="n">
        <v>0</v>
      </c>
      <c r="M7548" s="15" t="n">
        <v>0</v>
      </c>
      <c r="N7548" s="15" t="n">
        <f aca="false">J7548*K7548</f>
        <v>500.7</v>
      </c>
      <c r="O7548" s="15" t="n">
        <f aca="false">N7548*L7548</f>
        <v>0</v>
      </c>
      <c r="P7548" s="15" t="n">
        <f aca="false">N7548-O7548</f>
        <v>500.7</v>
      </c>
      <c r="Q7548" s="15" t="n">
        <f aca="false">J7548*INDEX(dProdutos!$F$2:$F$47,MATCH(E7548,dProdutos!$A$2:$A$47,0))</f>
        <v>219.69</v>
      </c>
      <c r="R7548" s="15" t="n">
        <f aca="false">IF(I7548="Cancelado",0,P7548-Q7548)</f>
        <v>281.01</v>
      </c>
      <c r="S7548" s="17" t="str">
        <f aca="false">INDEX(dProdutos!$D$2:$D$47,MATCH(E7548,dProdutos!$A$2:$A$47,0))</f>
        <v>Moda Masculina</v>
      </c>
    </row>
    <row r="7549" customFormat="false" ht="15" hidden="false" customHeight="false" outlineLevel="0" collapsed="false">
      <c r="A7549" s="17" t="s">
        <v>6123</v>
      </c>
      <c r="B7549" s="17" t="n">
        <v>2</v>
      </c>
      <c r="C7549" s="21" t="n">
        <v>46157</v>
      </c>
      <c r="D7549" s="17" t="s">
        <v>579</v>
      </c>
      <c r="E7549" s="17" t="s">
        <v>162</v>
      </c>
      <c r="F7549" s="17" t="s">
        <v>1499</v>
      </c>
      <c r="G7549" s="17" t="s">
        <v>59</v>
      </c>
      <c r="H7549" s="17" t="s">
        <v>1523</v>
      </c>
      <c r="I7549" s="17" t="s">
        <v>1524</v>
      </c>
      <c r="J7549" s="17" t="n">
        <v>3</v>
      </c>
      <c r="K7549" s="15" t="n">
        <v>231.9</v>
      </c>
      <c r="L7549" s="22" t="n">
        <v>0</v>
      </c>
      <c r="M7549" s="15" t="n">
        <v>0</v>
      </c>
      <c r="N7549" s="15" t="n">
        <f aca="false">J7549*K7549</f>
        <v>695.7</v>
      </c>
      <c r="O7549" s="15" t="n">
        <f aca="false">N7549*L7549</f>
        <v>0</v>
      </c>
      <c r="P7549" s="15" t="n">
        <f aca="false">N7549-O7549</f>
        <v>695.7</v>
      </c>
      <c r="Q7549" s="15" t="n">
        <f aca="false">J7549*INDEX(dProdutos!$F$2:$F$47,MATCH(E7549,dProdutos!$A$2:$A$47,0))</f>
        <v>403.23</v>
      </c>
      <c r="R7549" s="15" t="n">
        <f aca="false">IF(I7549="Cancelado",0,P7549-Q7549)</f>
        <v>292.47</v>
      </c>
      <c r="S7549" s="17" t="str">
        <f aca="false">INDEX(dProdutos!$D$2:$D$47,MATCH(E7549,dProdutos!$A$2:$A$47,0))</f>
        <v>Casa</v>
      </c>
    </row>
    <row r="7550" customFormat="false" ht="15" hidden="false" customHeight="false" outlineLevel="0" collapsed="false">
      <c r="A7550" s="17" t="s">
        <v>6123</v>
      </c>
      <c r="B7550" s="17" t="n">
        <v>3</v>
      </c>
      <c r="C7550" s="21" t="n">
        <v>46157</v>
      </c>
      <c r="D7550" s="17" t="s">
        <v>579</v>
      </c>
      <c r="E7550" s="17" t="s">
        <v>204</v>
      </c>
      <c r="F7550" s="17" t="s">
        <v>1499</v>
      </c>
      <c r="G7550" s="17" t="s">
        <v>59</v>
      </c>
      <c r="H7550" s="17" t="s">
        <v>1523</v>
      </c>
      <c r="I7550" s="17" t="s">
        <v>1524</v>
      </c>
      <c r="J7550" s="17" t="n">
        <v>2</v>
      </c>
      <c r="K7550" s="15" t="n">
        <v>64.9</v>
      </c>
      <c r="L7550" s="22" t="n">
        <v>0.2</v>
      </c>
      <c r="M7550" s="15" t="n">
        <v>0</v>
      </c>
      <c r="N7550" s="15" t="n">
        <f aca="false">J7550*K7550</f>
        <v>129.8</v>
      </c>
      <c r="O7550" s="15" t="n">
        <f aca="false">N7550*L7550</f>
        <v>25.96</v>
      </c>
      <c r="P7550" s="15" t="n">
        <f aca="false">N7550-O7550</f>
        <v>103.84</v>
      </c>
      <c r="Q7550" s="15" t="n">
        <f aca="false">J7550*INDEX(dProdutos!$F$2:$F$47,MATCH(E7550,dProdutos!$A$2:$A$47,0))</f>
        <v>55.04</v>
      </c>
      <c r="R7550" s="15" t="n">
        <f aca="false">IF(I7550="Cancelado",0,P7550-Q7550)</f>
        <v>48.8</v>
      </c>
      <c r="S7550" s="17" t="str">
        <f aca="false">INDEX(dProdutos!$D$2:$D$47,MATCH(E7550,dProdutos!$A$2:$A$47,0))</f>
        <v>Beleza</v>
      </c>
    </row>
    <row r="7551" customFormat="false" ht="15" hidden="false" customHeight="false" outlineLevel="0" collapsed="false">
      <c r="A7551" s="17" t="s">
        <v>6124</v>
      </c>
      <c r="B7551" s="17" t="n">
        <v>1</v>
      </c>
      <c r="C7551" s="21" t="n">
        <v>46157</v>
      </c>
      <c r="D7551" s="17" t="s">
        <v>306</v>
      </c>
      <c r="E7551" s="17" t="s">
        <v>165</v>
      </c>
      <c r="F7551" s="17" t="s">
        <v>1487</v>
      </c>
      <c r="G7551" s="17" t="s">
        <v>62</v>
      </c>
      <c r="H7551" s="17" t="s">
        <v>1540</v>
      </c>
      <c r="I7551" s="17" t="s">
        <v>1524</v>
      </c>
      <c r="J7551" s="17" t="n">
        <v>1</v>
      </c>
      <c r="K7551" s="15" t="n">
        <v>231.9</v>
      </c>
      <c r="L7551" s="22" t="n">
        <v>0</v>
      </c>
      <c r="M7551" s="15" t="n">
        <v>27.11</v>
      </c>
      <c r="N7551" s="15" t="n">
        <f aca="false">J7551*K7551</f>
        <v>231.9</v>
      </c>
      <c r="O7551" s="15" t="n">
        <f aca="false">N7551*L7551</f>
        <v>0</v>
      </c>
      <c r="P7551" s="15" t="n">
        <f aca="false">N7551-O7551</f>
        <v>231.9</v>
      </c>
      <c r="Q7551" s="15" t="n">
        <f aca="false">J7551*INDEX(dProdutos!$F$2:$F$47,MATCH(E7551,dProdutos!$A$2:$A$47,0))</f>
        <v>140.83</v>
      </c>
      <c r="R7551" s="15" t="n">
        <f aca="false">IF(I7551="Cancelado",0,P7551-Q7551)</f>
        <v>91.07</v>
      </c>
      <c r="S7551" s="17" t="str">
        <f aca="false">INDEX(dProdutos!$D$2:$D$47,MATCH(E7551,dProdutos!$A$2:$A$47,0))</f>
        <v>Casa</v>
      </c>
    </row>
    <row r="7552" customFormat="false" ht="15" hidden="false" customHeight="false" outlineLevel="0" collapsed="false">
      <c r="A7552" s="17" t="s">
        <v>6125</v>
      </c>
      <c r="B7552" s="17" t="n">
        <v>1</v>
      </c>
      <c r="C7552" s="21" t="n">
        <v>46157</v>
      </c>
      <c r="D7552" s="17" t="s">
        <v>543</v>
      </c>
      <c r="E7552" s="17" t="s">
        <v>150</v>
      </c>
      <c r="F7552" s="17" t="s">
        <v>1503</v>
      </c>
      <c r="G7552" s="17" t="s">
        <v>59</v>
      </c>
      <c r="H7552" s="17" t="s">
        <v>1523</v>
      </c>
      <c r="I7552" s="17" t="s">
        <v>1524</v>
      </c>
      <c r="J7552" s="17" t="n">
        <v>1</v>
      </c>
      <c r="K7552" s="15" t="n">
        <v>71.9</v>
      </c>
      <c r="L7552" s="22" t="n">
        <v>0.1</v>
      </c>
      <c r="M7552" s="15" t="n">
        <v>0</v>
      </c>
      <c r="N7552" s="15" t="n">
        <f aca="false">J7552*K7552</f>
        <v>71.9</v>
      </c>
      <c r="O7552" s="15" t="n">
        <f aca="false">N7552*L7552</f>
        <v>7.19</v>
      </c>
      <c r="P7552" s="15" t="n">
        <f aca="false">N7552-O7552</f>
        <v>64.71</v>
      </c>
      <c r="Q7552" s="15" t="n">
        <f aca="false">J7552*INDEX(dProdutos!$F$2:$F$47,MATCH(E7552,dProdutos!$A$2:$A$47,0))</f>
        <v>27.38</v>
      </c>
      <c r="R7552" s="15" t="n">
        <f aca="false">IF(I7552="Cancelado",0,P7552-Q7552)</f>
        <v>37.33</v>
      </c>
      <c r="S7552" s="17" t="str">
        <f aca="false">INDEX(dProdutos!$D$2:$D$47,MATCH(E7552,dProdutos!$A$2:$A$47,0))</f>
        <v>Acessórios</v>
      </c>
    </row>
    <row r="7553" customFormat="false" ht="15" hidden="false" customHeight="false" outlineLevel="0" collapsed="false">
      <c r="A7553" s="17" t="s">
        <v>6126</v>
      </c>
      <c r="B7553" s="17" t="n">
        <v>1</v>
      </c>
      <c r="C7553" s="21" t="n">
        <v>46157</v>
      </c>
      <c r="D7553" s="17" t="s">
        <v>1304</v>
      </c>
      <c r="E7553" s="17" t="s">
        <v>117</v>
      </c>
      <c r="F7553" s="17" t="s">
        <v>1493</v>
      </c>
      <c r="G7553" s="17" t="s">
        <v>62</v>
      </c>
      <c r="H7553" s="17" t="s">
        <v>1540</v>
      </c>
      <c r="I7553" s="17" t="s">
        <v>1524</v>
      </c>
      <c r="J7553" s="17" t="n">
        <v>2</v>
      </c>
      <c r="K7553" s="15" t="n">
        <v>166.9</v>
      </c>
      <c r="L7553" s="22" t="n">
        <v>0</v>
      </c>
      <c r="M7553" s="15" t="n">
        <v>12.68</v>
      </c>
      <c r="N7553" s="15" t="n">
        <f aca="false">J7553*K7553</f>
        <v>333.8</v>
      </c>
      <c r="O7553" s="15" t="n">
        <f aca="false">N7553*L7553</f>
        <v>0</v>
      </c>
      <c r="P7553" s="15" t="n">
        <f aca="false">N7553-O7553</f>
        <v>333.8</v>
      </c>
      <c r="Q7553" s="15" t="n">
        <f aca="false">J7553*INDEX(dProdutos!$F$2:$F$47,MATCH(E7553,dProdutos!$A$2:$A$47,0))</f>
        <v>146.46</v>
      </c>
      <c r="R7553" s="15" t="n">
        <f aca="false">IF(I7553="Cancelado",0,P7553-Q7553)</f>
        <v>187.34</v>
      </c>
      <c r="S7553" s="17" t="str">
        <f aca="false">INDEX(dProdutos!$D$2:$D$47,MATCH(E7553,dProdutos!$A$2:$A$47,0))</f>
        <v>Moda Masculina</v>
      </c>
    </row>
    <row r="7554" customFormat="false" ht="15" hidden="false" customHeight="false" outlineLevel="0" collapsed="false">
      <c r="A7554" s="17" t="s">
        <v>6127</v>
      </c>
      <c r="B7554" s="17" t="n">
        <v>1</v>
      </c>
      <c r="C7554" s="21" t="n">
        <v>46157</v>
      </c>
      <c r="D7554" s="17" t="s">
        <v>318</v>
      </c>
      <c r="E7554" s="17" t="s">
        <v>165</v>
      </c>
      <c r="F7554" s="17" t="s">
        <v>1487</v>
      </c>
      <c r="G7554" s="17" t="s">
        <v>59</v>
      </c>
      <c r="H7554" s="17" t="s">
        <v>1523</v>
      </c>
      <c r="I7554" s="17" t="s">
        <v>1524</v>
      </c>
      <c r="J7554" s="17" t="n">
        <v>1</v>
      </c>
      <c r="K7554" s="15" t="n">
        <v>231.9</v>
      </c>
      <c r="L7554" s="22" t="n">
        <v>0</v>
      </c>
      <c r="M7554" s="15" t="n">
        <v>0</v>
      </c>
      <c r="N7554" s="15" t="n">
        <f aca="false">J7554*K7554</f>
        <v>231.9</v>
      </c>
      <c r="O7554" s="15" t="n">
        <f aca="false">N7554*L7554</f>
        <v>0</v>
      </c>
      <c r="P7554" s="15" t="n">
        <f aca="false">N7554-O7554</f>
        <v>231.9</v>
      </c>
      <c r="Q7554" s="15" t="n">
        <f aca="false">J7554*INDEX(dProdutos!$F$2:$F$47,MATCH(E7554,dProdutos!$A$2:$A$47,0))</f>
        <v>140.83</v>
      </c>
      <c r="R7554" s="15" t="n">
        <f aca="false">IF(I7554="Cancelado",0,P7554-Q7554)</f>
        <v>91.07</v>
      </c>
      <c r="S7554" s="17" t="str">
        <f aca="false">INDEX(dProdutos!$D$2:$D$47,MATCH(E7554,dProdutos!$A$2:$A$47,0))</f>
        <v>Casa</v>
      </c>
    </row>
    <row r="7555" customFormat="false" ht="15" hidden="false" customHeight="false" outlineLevel="0" collapsed="false">
      <c r="A7555" s="17" t="s">
        <v>6128</v>
      </c>
      <c r="B7555" s="17" t="n">
        <v>1</v>
      </c>
      <c r="C7555" s="21" t="n">
        <v>46157</v>
      </c>
      <c r="D7555" s="17" t="s">
        <v>1028</v>
      </c>
      <c r="E7555" s="17" t="s">
        <v>98</v>
      </c>
      <c r="F7555" s="17" t="s">
        <v>1490</v>
      </c>
      <c r="G7555" s="17" t="s">
        <v>59</v>
      </c>
      <c r="H7555" s="17" t="s">
        <v>1537</v>
      </c>
      <c r="I7555" s="17" t="s">
        <v>1541</v>
      </c>
      <c r="J7555" s="17" t="n">
        <v>1</v>
      </c>
      <c r="K7555" s="15" t="n">
        <v>108.9</v>
      </c>
      <c r="L7555" s="22" t="n">
        <v>0</v>
      </c>
      <c r="M7555" s="15" t="n">
        <v>25.46</v>
      </c>
      <c r="N7555" s="15" t="n">
        <f aca="false">J7555*K7555</f>
        <v>108.9</v>
      </c>
      <c r="O7555" s="15" t="n">
        <f aca="false">N7555*L7555</f>
        <v>0</v>
      </c>
      <c r="P7555" s="15" t="n">
        <f aca="false">N7555-O7555</f>
        <v>108.9</v>
      </c>
      <c r="Q7555" s="15" t="n">
        <f aca="false">J7555*INDEX(dProdutos!$F$2:$F$47,MATCH(E7555,dProdutos!$A$2:$A$47,0))</f>
        <v>42.52</v>
      </c>
      <c r="R7555" s="15" t="n">
        <f aca="false">IF(I7555="Cancelado",0,P7555-Q7555)</f>
        <v>66.38</v>
      </c>
      <c r="S7555" s="17" t="str">
        <f aca="false">INDEX(dProdutos!$D$2:$D$47,MATCH(E7555,dProdutos!$A$2:$A$47,0))</f>
        <v>Moda Feminina</v>
      </c>
    </row>
    <row r="7556" customFormat="false" ht="15" hidden="false" customHeight="false" outlineLevel="0" collapsed="false">
      <c r="A7556" s="17" t="s">
        <v>6129</v>
      </c>
      <c r="B7556" s="17" t="n">
        <v>1</v>
      </c>
      <c r="C7556" s="21" t="n">
        <v>46158</v>
      </c>
      <c r="D7556" s="17" t="s">
        <v>1038</v>
      </c>
      <c r="E7556" s="17" t="s">
        <v>98</v>
      </c>
      <c r="F7556" s="17" t="s">
        <v>1487</v>
      </c>
      <c r="G7556" s="17" t="s">
        <v>59</v>
      </c>
      <c r="H7556" s="17" t="s">
        <v>1540</v>
      </c>
      <c r="I7556" s="17" t="s">
        <v>1524</v>
      </c>
      <c r="J7556" s="17" t="n">
        <v>1</v>
      </c>
      <c r="K7556" s="15" t="n">
        <v>108.9</v>
      </c>
      <c r="L7556" s="22" t="n">
        <v>0</v>
      </c>
      <c r="M7556" s="15" t="n">
        <v>20.11</v>
      </c>
      <c r="N7556" s="15" t="n">
        <f aca="false">J7556*K7556</f>
        <v>108.9</v>
      </c>
      <c r="O7556" s="15" t="n">
        <f aca="false">N7556*L7556</f>
        <v>0</v>
      </c>
      <c r="P7556" s="15" t="n">
        <f aca="false">N7556-O7556</f>
        <v>108.9</v>
      </c>
      <c r="Q7556" s="15" t="n">
        <f aca="false">J7556*INDEX(dProdutos!$F$2:$F$47,MATCH(E7556,dProdutos!$A$2:$A$47,0))</f>
        <v>42.52</v>
      </c>
      <c r="R7556" s="15" t="n">
        <f aca="false">IF(I7556="Cancelado",0,P7556-Q7556)</f>
        <v>66.38</v>
      </c>
      <c r="S7556" s="17" t="str">
        <f aca="false">INDEX(dProdutos!$D$2:$D$47,MATCH(E7556,dProdutos!$A$2:$A$47,0))</f>
        <v>Moda Feminina</v>
      </c>
    </row>
    <row r="7557" customFormat="false" ht="15" hidden="false" customHeight="false" outlineLevel="0" collapsed="false">
      <c r="A7557" s="17" t="s">
        <v>6130</v>
      </c>
      <c r="B7557" s="17" t="n">
        <v>1</v>
      </c>
      <c r="C7557" s="21" t="n">
        <v>46158</v>
      </c>
      <c r="D7557" s="17" t="s">
        <v>946</v>
      </c>
      <c r="E7557" s="17" t="s">
        <v>126</v>
      </c>
      <c r="F7557" s="17" t="s">
        <v>1487</v>
      </c>
      <c r="G7557" s="17" t="s">
        <v>59</v>
      </c>
      <c r="H7557" s="17" t="s">
        <v>1537</v>
      </c>
      <c r="I7557" s="17" t="s">
        <v>1524</v>
      </c>
      <c r="J7557" s="17" t="n">
        <v>2</v>
      </c>
      <c r="K7557" s="15" t="n">
        <v>296.9</v>
      </c>
      <c r="L7557" s="22" t="n">
        <v>0</v>
      </c>
      <c r="M7557" s="15" t="n">
        <v>18.65</v>
      </c>
      <c r="N7557" s="15" t="n">
        <f aca="false">J7557*K7557</f>
        <v>593.8</v>
      </c>
      <c r="O7557" s="15" t="n">
        <f aca="false">N7557*L7557</f>
        <v>0</v>
      </c>
      <c r="P7557" s="15" t="n">
        <f aca="false">N7557-O7557</f>
        <v>593.8</v>
      </c>
      <c r="Q7557" s="15" t="n">
        <f aca="false">J7557*INDEX(dProdutos!$F$2:$F$47,MATCH(E7557,dProdutos!$A$2:$A$47,0))</f>
        <v>270.48</v>
      </c>
      <c r="R7557" s="15" t="n">
        <f aca="false">IF(I7557="Cancelado",0,P7557-Q7557)</f>
        <v>323.32</v>
      </c>
      <c r="S7557" s="17" t="str">
        <f aca="false">INDEX(dProdutos!$D$2:$D$47,MATCH(E7557,dProdutos!$A$2:$A$47,0))</f>
        <v>Calçados</v>
      </c>
    </row>
    <row r="7558" customFormat="false" ht="15" hidden="false" customHeight="false" outlineLevel="0" collapsed="false">
      <c r="A7558" s="17" t="s">
        <v>6130</v>
      </c>
      <c r="B7558" s="17" t="n">
        <v>2</v>
      </c>
      <c r="C7558" s="21" t="n">
        <v>46158</v>
      </c>
      <c r="D7558" s="17" t="s">
        <v>946</v>
      </c>
      <c r="E7558" s="17" t="s">
        <v>156</v>
      </c>
      <c r="F7558" s="17" t="s">
        <v>1487</v>
      </c>
      <c r="G7558" s="17" t="s">
        <v>59</v>
      </c>
      <c r="H7558" s="17" t="s">
        <v>1537</v>
      </c>
      <c r="I7558" s="17" t="s">
        <v>1524</v>
      </c>
      <c r="J7558" s="17" t="n">
        <v>1</v>
      </c>
      <c r="K7558" s="15" t="n">
        <v>192.9</v>
      </c>
      <c r="L7558" s="22" t="n">
        <v>0</v>
      </c>
      <c r="M7558" s="15" t="n">
        <v>0</v>
      </c>
      <c r="N7558" s="15" t="n">
        <f aca="false">J7558*K7558</f>
        <v>192.9</v>
      </c>
      <c r="O7558" s="15" t="n">
        <f aca="false">N7558*L7558</f>
        <v>0</v>
      </c>
      <c r="P7558" s="15" t="n">
        <f aca="false">N7558-O7558</f>
        <v>192.9</v>
      </c>
      <c r="Q7558" s="15" t="n">
        <f aca="false">J7558*INDEX(dProdutos!$F$2:$F$47,MATCH(E7558,dProdutos!$A$2:$A$47,0))</f>
        <v>80.38</v>
      </c>
      <c r="R7558" s="15" t="n">
        <f aca="false">IF(I7558="Cancelado",0,P7558-Q7558)</f>
        <v>112.52</v>
      </c>
      <c r="S7558" s="17" t="str">
        <f aca="false">INDEX(dProdutos!$D$2:$D$47,MATCH(E7558,dProdutos!$A$2:$A$47,0))</f>
        <v>Acessórios</v>
      </c>
    </row>
    <row r="7559" customFormat="false" ht="15" hidden="false" customHeight="false" outlineLevel="0" collapsed="false">
      <c r="A7559" s="17" t="s">
        <v>6130</v>
      </c>
      <c r="B7559" s="17" t="n">
        <v>3</v>
      </c>
      <c r="C7559" s="21" t="n">
        <v>46158</v>
      </c>
      <c r="D7559" s="17" t="s">
        <v>946</v>
      </c>
      <c r="E7559" s="17" t="s">
        <v>153</v>
      </c>
      <c r="F7559" s="17" t="s">
        <v>1487</v>
      </c>
      <c r="G7559" s="17" t="s">
        <v>59</v>
      </c>
      <c r="H7559" s="17" t="s">
        <v>1537</v>
      </c>
      <c r="I7559" s="17" t="s">
        <v>1524</v>
      </c>
      <c r="J7559" s="17" t="n">
        <v>1</v>
      </c>
      <c r="K7559" s="15" t="n">
        <v>165.9</v>
      </c>
      <c r="L7559" s="22" t="n">
        <v>0.1</v>
      </c>
      <c r="M7559" s="15" t="n">
        <v>0</v>
      </c>
      <c r="N7559" s="15" t="n">
        <f aca="false">J7559*K7559</f>
        <v>165.9</v>
      </c>
      <c r="O7559" s="15" t="n">
        <f aca="false">N7559*L7559</f>
        <v>16.59</v>
      </c>
      <c r="P7559" s="15" t="n">
        <f aca="false">N7559-O7559</f>
        <v>149.31</v>
      </c>
      <c r="Q7559" s="15" t="n">
        <f aca="false">J7559*INDEX(dProdutos!$F$2:$F$47,MATCH(E7559,dProdutos!$A$2:$A$47,0))</f>
        <v>67.28</v>
      </c>
      <c r="R7559" s="15" t="n">
        <f aca="false">IF(I7559="Cancelado",0,P7559-Q7559)</f>
        <v>82.03</v>
      </c>
      <c r="S7559" s="17" t="str">
        <f aca="false">INDEX(dProdutos!$D$2:$D$47,MATCH(E7559,dProdutos!$A$2:$A$47,0))</f>
        <v>Acessórios</v>
      </c>
    </row>
    <row r="7560" customFormat="false" ht="15" hidden="false" customHeight="false" outlineLevel="0" collapsed="false">
      <c r="A7560" s="17" t="s">
        <v>6131</v>
      </c>
      <c r="B7560" s="17" t="n">
        <v>1</v>
      </c>
      <c r="C7560" s="21" t="n">
        <v>46158</v>
      </c>
      <c r="D7560" s="17" t="s">
        <v>1392</v>
      </c>
      <c r="E7560" s="17" t="s">
        <v>126</v>
      </c>
      <c r="F7560" s="17" t="s">
        <v>1499</v>
      </c>
      <c r="G7560" s="17" t="s">
        <v>64</v>
      </c>
      <c r="H7560" s="17" t="s">
        <v>1540</v>
      </c>
      <c r="I7560" s="17" t="s">
        <v>1524</v>
      </c>
      <c r="J7560" s="17" t="n">
        <v>1</v>
      </c>
      <c r="K7560" s="15" t="n">
        <v>296.9</v>
      </c>
      <c r="L7560" s="22" t="n">
        <v>0.05</v>
      </c>
      <c r="M7560" s="15" t="n">
        <v>0</v>
      </c>
      <c r="N7560" s="15" t="n">
        <f aca="false">J7560*K7560</f>
        <v>296.9</v>
      </c>
      <c r="O7560" s="15" t="n">
        <f aca="false">N7560*L7560</f>
        <v>14.845</v>
      </c>
      <c r="P7560" s="15" t="n">
        <f aca="false">N7560-O7560</f>
        <v>282.055</v>
      </c>
      <c r="Q7560" s="15" t="n">
        <f aca="false">J7560*INDEX(dProdutos!$F$2:$F$47,MATCH(E7560,dProdutos!$A$2:$A$47,0))</f>
        <v>135.24</v>
      </c>
      <c r="R7560" s="15" t="n">
        <f aca="false">IF(I7560="Cancelado",0,P7560-Q7560)</f>
        <v>146.815</v>
      </c>
      <c r="S7560" s="17" t="str">
        <f aca="false">INDEX(dProdutos!$D$2:$D$47,MATCH(E7560,dProdutos!$A$2:$A$47,0))</f>
        <v>Calçados</v>
      </c>
    </row>
    <row r="7561" customFormat="false" ht="15" hidden="false" customHeight="false" outlineLevel="0" collapsed="false">
      <c r="A7561" s="17" t="s">
        <v>6131</v>
      </c>
      <c r="B7561" s="17" t="n">
        <v>2</v>
      </c>
      <c r="C7561" s="21" t="n">
        <v>46158</v>
      </c>
      <c r="D7561" s="17" t="s">
        <v>1392</v>
      </c>
      <c r="E7561" s="17" t="s">
        <v>165</v>
      </c>
      <c r="F7561" s="17" t="s">
        <v>1499</v>
      </c>
      <c r="G7561" s="17" t="s">
        <v>64</v>
      </c>
      <c r="H7561" s="17" t="s">
        <v>1540</v>
      </c>
      <c r="I7561" s="17" t="s">
        <v>1524</v>
      </c>
      <c r="J7561" s="17" t="n">
        <v>3</v>
      </c>
      <c r="K7561" s="15" t="n">
        <v>231.9</v>
      </c>
      <c r="L7561" s="22" t="n">
        <v>0.15</v>
      </c>
      <c r="M7561" s="15" t="n">
        <v>0</v>
      </c>
      <c r="N7561" s="15" t="n">
        <f aca="false">J7561*K7561</f>
        <v>695.7</v>
      </c>
      <c r="O7561" s="15" t="n">
        <f aca="false">N7561*L7561</f>
        <v>104.355</v>
      </c>
      <c r="P7561" s="15" t="n">
        <f aca="false">N7561-O7561</f>
        <v>591.345</v>
      </c>
      <c r="Q7561" s="15" t="n">
        <f aca="false">J7561*INDEX(dProdutos!$F$2:$F$47,MATCH(E7561,dProdutos!$A$2:$A$47,0))</f>
        <v>422.49</v>
      </c>
      <c r="R7561" s="15" t="n">
        <f aca="false">IF(I7561="Cancelado",0,P7561-Q7561)</f>
        <v>168.855</v>
      </c>
      <c r="S7561" s="17" t="str">
        <f aca="false">INDEX(dProdutos!$D$2:$D$47,MATCH(E7561,dProdutos!$A$2:$A$47,0))</f>
        <v>Casa</v>
      </c>
    </row>
    <row r="7562" customFormat="false" ht="15" hidden="false" customHeight="false" outlineLevel="0" collapsed="false">
      <c r="A7562" s="17" t="s">
        <v>6132</v>
      </c>
      <c r="B7562" s="17" t="n">
        <v>1</v>
      </c>
      <c r="C7562" s="21" t="n">
        <v>46158</v>
      </c>
      <c r="D7562" s="17" t="s">
        <v>1389</v>
      </c>
      <c r="E7562" s="17" t="s">
        <v>73</v>
      </c>
      <c r="F7562" s="17" t="s">
        <v>1493</v>
      </c>
      <c r="G7562" s="17" t="s">
        <v>59</v>
      </c>
      <c r="H7562" s="17" t="s">
        <v>1537</v>
      </c>
      <c r="I7562" s="17" t="s">
        <v>1524</v>
      </c>
      <c r="J7562" s="17" t="n">
        <v>1</v>
      </c>
      <c r="K7562" s="15" t="n">
        <v>179.9</v>
      </c>
      <c r="L7562" s="22" t="n">
        <v>0.1</v>
      </c>
      <c r="M7562" s="15" t="n">
        <v>16.35</v>
      </c>
      <c r="N7562" s="15" t="n">
        <f aca="false">J7562*K7562</f>
        <v>179.9</v>
      </c>
      <c r="O7562" s="15" t="n">
        <f aca="false">N7562*L7562</f>
        <v>17.99</v>
      </c>
      <c r="P7562" s="15" t="n">
        <f aca="false">N7562-O7562</f>
        <v>161.91</v>
      </c>
      <c r="Q7562" s="15" t="n">
        <f aca="false">J7562*INDEX(dProdutos!$F$2:$F$47,MATCH(E7562,dProdutos!$A$2:$A$47,0))</f>
        <v>69.44</v>
      </c>
      <c r="R7562" s="15" t="n">
        <f aca="false">IF(I7562="Cancelado",0,P7562-Q7562)</f>
        <v>92.47</v>
      </c>
      <c r="S7562" s="17" t="str">
        <f aca="false">INDEX(dProdutos!$D$2:$D$47,MATCH(E7562,dProdutos!$A$2:$A$47,0))</f>
        <v>Moda Feminina</v>
      </c>
    </row>
    <row r="7563" customFormat="false" ht="15" hidden="false" customHeight="false" outlineLevel="0" collapsed="false">
      <c r="A7563" s="17" t="s">
        <v>6132</v>
      </c>
      <c r="B7563" s="17" t="n">
        <v>2</v>
      </c>
      <c r="C7563" s="21" t="n">
        <v>46158</v>
      </c>
      <c r="D7563" s="17" t="s">
        <v>1389</v>
      </c>
      <c r="E7563" s="17" t="s">
        <v>183</v>
      </c>
      <c r="F7563" s="17" t="s">
        <v>1493</v>
      </c>
      <c r="G7563" s="17" t="s">
        <v>59</v>
      </c>
      <c r="H7563" s="17" t="s">
        <v>1537</v>
      </c>
      <c r="I7563" s="17" t="s">
        <v>1524</v>
      </c>
      <c r="J7563" s="17" t="n">
        <v>1</v>
      </c>
      <c r="K7563" s="15" t="n">
        <v>121.9</v>
      </c>
      <c r="L7563" s="22" t="n">
        <v>0</v>
      </c>
      <c r="M7563" s="15" t="n">
        <v>0</v>
      </c>
      <c r="N7563" s="15" t="n">
        <f aca="false">J7563*K7563</f>
        <v>121.9</v>
      </c>
      <c r="O7563" s="15" t="n">
        <f aca="false">N7563*L7563</f>
        <v>0</v>
      </c>
      <c r="P7563" s="15" t="n">
        <f aca="false">N7563-O7563</f>
        <v>121.9</v>
      </c>
      <c r="Q7563" s="15" t="n">
        <f aca="false">J7563*INDEX(dProdutos!$F$2:$F$47,MATCH(E7563,dProdutos!$A$2:$A$47,0))</f>
        <v>52.76</v>
      </c>
      <c r="R7563" s="15" t="n">
        <f aca="false">IF(I7563="Cancelado",0,P7563-Q7563)</f>
        <v>69.14</v>
      </c>
      <c r="S7563" s="17" t="str">
        <f aca="false">INDEX(dProdutos!$D$2:$D$47,MATCH(E7563,dProdutos!$A$2:$A$47,0))</f>
        <v>Eletrônicos</v>
      </c>
    </row>
    <row r="7564" customFormat="false" ht="15" hidden="false" customHeight="false" outlineLevel="0" collapsed="false">
      <c r="A7564" s="17" t="s">
        <v>6133</v>
      </c>
      <c r="B7564" s="17" t="n">
        <v>1</v>
      </c>
      <c r="C7564" s="21" t="n">
        <v>46158</v>
      </c>
      <c r="D7564" s="17" t="s">
        <v>1272</v>
      </c>
      <c r="E7564" s="17" t="s">
        <v>192</v>
      </c>
      <c r="F7564" s="17" t="s">
        <v>1503</v>
      </c>
      <c r="G7564" s="17" t="s">
        <v>59</v>
      </c>
      <c r="H7564" s="17" t="s">
        <v>1523</v>
      </c>
      <c r="I7564" s="17" t="s">
        <v>1524</v>
      </c>
      <c r="J7564" s="17" t="n">
        <v>1</v>
      </c>
      <c r="K7564" s="15" t="n">
        <v>245.9</v>
      </c>
      <c r="L7564" s="22" t="n">
        <v>0</v>
      </c>
      <c r="M7564" s="15" t="n">
        <v>15.4</v>
      </c>
      <c r="N7564" s="15" t="n">
        <f aca="false">J7564*K7564</f>
        <v>245.9</v>
      </c>
      <c r="O7564" s="15" t="n">
        <f aca="false">N7564*L7564</f>
        <v>0</v>
      </c>
      <c r="P7564" s="15" t="n">
        <f aca="false">N7564-O7564</f>
        <v>245.9</v>
      </c>
      <c r="Q7564" s="15" t="n">
        <f aca="false">J7564*INDEX(dProdutos!$F$2:$F$47,MATCH(E7564,dProdutos!$A$2:$A$47,0))</f>
        <v>107.78</v>
      </c>
      <c r="R7564" s="15" t="n">
        <f aca="false">IF(I7564="Cancelado",0,P7564-Q7564)</f>
        <v>138.12</v>
      </c>
      <c r="S7564" s="17" t="str">
        <f aca="false">INDEX(dProdutos!$D$2:$D$47,MATCH(E7564,dProdutos!$A$2:$A$47,0))</f>
        <v>Eletrônicos</v>
      </c>
    </row>
    <row r="7565" customFormat="false" ht="15" hidden="false" customHeight="false" outlineLevel="0" collapsed="false">
      <c r="A7565" s="17" t="s">
        <v>6134</v>
      </c>
      <c r="B7565" s="17" t="n">
        <v>1</v>
      </c>
      <c r="C7565" s="21" t="n">
        <v>46158</v>
      </c>
      <c r="D7565" s="17" t="s">
        <v>423</v>
      </c>
      <c r="E7565" s="17" t="s">
        <v>153</v>
      </c>
      <c r="F7565" s="17" t="s">
        <v>1503</v>
      </c>
      <c r="G7565" s="17" t="s">
        <v>63</v>
      </c>
      <c r="H7565" s="17" t="s">
        <v>1537</v>
      </c>
      <c r="I7565" s="17" t="s">
        <v>1524</v>
      </c>
      <c r="J7565" s="17" t="n">
        <v>1</v>
      </c>
      <c r="K7565" s="15" t="n">
        <v>165.9</v>
      </c>
      <c r="L7565" s="22" t="n">
        <v>0</v>
      </c>
      <c r="M7565" s="15" t="n">
        <v>16.01</v>
      </c>
      <c r="N7565" s="15" t="n">
        <f aca="false">J7565*K7565</f>
        <v>165.9</v>
      </c>
      <c r="O7565" s="15" t="n">
        <f aca="false">N7565*L7565</f>
        <v>0</v>
      </c>
      <c r="P7565" s="15" t="n">
        <f aca="false">N7565-O7565</f>
        <v>165.9</v>
      </c>
      <c r="Q7565" s="15" t="n">
        <f aca="false">J7565*INDEX(dProdutos!$F$2:$F$47,MATCH(E7565,dProdutos!$A$2:$A$47,0))</f>
        <v>67.28</v>
      </c>
      <c r="R7565" s="15" t="n">
        <f aca="false">IF(I7565="Cancelado",0,P7565-Q7565)</f>
        <v>98.62</v>
      </c>
      <c r="S7565" s="17" t="str">
        <f aca="false">INDEX(dProdutos!$D$2:$D$47,MATCH(E7565,dProdutos!$A$2:$A$47,0))</f>
        <v>Acessórios</v>
      </c>
    </row>
    <row r="7566" customFormat="false" ht="15" hidden="false" customHeight="false" outlineLevel="0" collapsed="false">
      <c r="A7566" s="17" t="s">
        <v>6135</v>
      </c>
      <c r="B7566" s="17" t="n">
        <v>1</v>
      </c>
      <c r="C7566" s="21" t="n">
        <v>46158</v>
      </c>
      <c r="D7566" s="17" t="s">
        <v>426</v>
      </c>
      <c r="E7566" s="17" t="s">
        <v>108</v>
      </c>
      <c r="F7566" s="17" t="s">
        <v>1495</v>
      </c>
      <c r="G7566" s="17" t="s">
        <v>62</v>
      </c>
      <c r="H7566" s="17" t="s">
        <v>1537</v>
      </c>
      <c r="I7566" s="17" t="s">
        <v>1524</v>
      </c>
      <c r="J7566" s="17" t="n">
        <v>3</v>
      </c>
      <c r="K7566" s="15" t="n">
        <v>265.9</v>
      </c>
      <c r="L7566" s="22" t="n">
        <v>0.15</v>
      </c>
      <c r="M7566" s="15" t="n">
        <v>13.45</v>
      </c>
      <c r="N7566" s="15" t="n">
        <f aca="false">J7566*K7566</f>
        <v>797.7</v>
      </c>
      <c r="O7566" s="15" t="n">
        <f aca="false">N7566*L7566</f>
        <v>119.655</v>
      </c>
      <c r="P7566" s="15" t="n">
        <f aca="false">N7566-O7566</f>
        <v>678.045</v>
      </c>
      <c r="Q7566" s="15" t="n">
        <f aca="false">J7566*INDEX(dProdutos!$F$2:$F$47,MATCH(E7566,dProdutos!$A$2:$A$47,0))</f>
        <v>466.86</v>
      </c>
      <c r="R7566" s="15" t="n">
        <f aca="false">IF(I7566="Cancelado",0,P7566-Q7566)</f>
        <v>211.185</v>
      </c>
      <c r="S7566" s="17" t="str">
        <f aca="false">INDEX(dProdutos!$D$2:$D$47,MATCH(E7566,dProdutos!$A$2:$A$47,0))</f>
        <v>Moda Masculina</v>
      </c>
    </row>
    <row r="7567" customFormat="false" ht="15" hidden="false" customHeight="false" outlineLevel="0" collapsed="false">
      <c r="A7567" s="17" t="s">
        <v>6135</v>
      </c>
      <c r="B7567" s="17" t="n">
        <v>2</v>
      </c>
      <c r="C7567" s="21" t="n">
        <v>46158</v>
      </c>
      <c r="D7567" s="17" t="s">
        <v>426</v>
      </c>
      <c r="E7567" s="17" t="s">
        <v>171</v>
      </c>
      <c r="F7567" s="17" t="s">
        <v>1495</v>
      </c>
      <c r="G7567" s="17" t="s">
        <v>62</v>
      </c>
      <c r="H7567" s="17" t="s">
        <v>1537</v>
      </c>
      <c r="I7567" s="17" t="s">
        <v>1524</v>
      </c>
      <c r="J7567" s="17" t="n">
        <v>2</v>
      </c>
      <c r="K7567" s="15" t="n">
        <v>246.9</v>
      </c>
      <c r="L7567" s="22" t="n">
        <v>0</v>
      </c>
      <c r="M7567" s="15" t="n">
        <v>0</v>
      </c>
      <c r="N7567" s="15" t="n">
        <f aca="false">J7567*K7567</f>
        <v>493.8</v>
      </c>
      <c r="O7567" s="15" t="n">
        <f aca="false">N7567*L7567</f>
        <v>0</v>
      </c>
      <c r="P7567" s="15" t="n">
        <f aca="false">N7567-O7567</f>
        <v>493.8</v>
      </c>
      <c r="Q7567" s="15" t="n">
        <f aca="false">J7567*INDEX(dProdutos!$F$2:$F$47,MATCH(E7567,dProdutos!$A$2:$A$47,0))</f>
        <v>207.22</v>
      </c>
      <c r="R7567" s="15" t="n">
        <f aca="false">IF(I7567="Cancelado",0,P7567-Q7567)</f>
        <v>286.58</v>
      </c>
      <c r="S7567" s="17" t="str">
        <f aca="false">INDEX(dProdutos!$D$2:$D$47,MATCH(E7567,dProdutos!$A$2:$A$47,0))</f>
        <v>Casa</v>
      </c>
    </row>
    <row r="7568" customFormat="false" ht="15" hidden="false" customHeight="false" outlineLevel="0" collapsed="false">
      <c r="A7568" s="17" t="s">
        <v>6135</v>
      </c>
      <c r="B7568" s="17" t="n">
        <v>3</v>
      </c>
      <c r="C7568" s="21" t="n">
        <v>46158</v>
      </c>
      <c r="D7568" s="17" t="s">
        <v>426</v>
      </c>
      <c r="E7568" s="17" t="s">
        <v>144</v>
      </c>
      <c r="F7568" s="17" t="s">
        <v>1495</v>
      </c>
      <c r="G7568" s="17" t="s">
        <v>62</v>
      </c>
      <c r="H7568" s="17" t="s">
        <v>1537</v>
      </c>
      <c r="I7568" s="17" t="s">
        <v>1524</v>
      </c>
      <c r="J7568" s="17" t="n">
        <v>1</v>
      </c>
      <c r="K7568" s="15" t="n">
        <v>260.9</v>
      </c>
      <c r="L7568" s="22" t="n">
        <v>0.2</v>
      </c>
      <c r="M7568" s="15" t="n">
        <v>0</v>
      </c>
      <c r="N7568" s="15" t="n">
        <f aca="false">J7568*K7568</f>
        <v>260.9</v>
      </c>
      <c r="O7568" s="15" t="n">
        <f aca="false">N7568*L7568</f>
        <v>52.18</v>
      </c>
      <c r="P7568" s="15" t="n">
        <f aca="false">N7568-O7568</f>
        <v>208.72</v>
      </c>
      <c r="Q7568" s="15" t="n">
        <f aca="false">J7568*INDEX(dProdutos!$F$2:$F$47,MATCH(E7568,dProdutos!$A$2:$A$47,0))</f>
        <v>99.86</v>
      </c>
      <c r="R7568" s="15" t="n">
        <f aca="false">IF(I7568="Cancelado",0,P7568-Q7568)</f>
        <v>108.86</v>
      </c>
      <c r="S7568" s="17" t="str">
        <f aca="false">INDEX(dProdutos!$D$2:$D$47,MATCH(E7568,dProdutos!$A$2:$A$47,0))</f>
        <v>Acessórios</v>
      </c>
    </row>
    <row r="7569" customFormat="false" ht="15" hidden="false" customHeight="false" outlineLevel="0" collapsed="false">
      <c r="A7569" s="17" t="s">
        <v>6135</v>
      </c>
      <c r="B7569" s="17" t="n">
        <v>4</v>
      </c>
      <c r="C7569" s="21" t="n">
        <v>46158</v>
      </c>
      <c r="D7569" s="17" t="s">
        <v>426</v>
      </c>
      <c r="E7569" s="17" t="s">
        <v>150</v>
      </c>
      <c r="F7569" s="17" t="s">
        <v>1495</v>
      </c>
      <c r="G7569" s="17" t="s">
        <v>62</v>
      </c>
      <c r="H7569" s="17" t="s">
        <v>1537</v>
      </c>
      <c r="I7569" s="17" t="s">
        <v>1524</v>
      </c>
      <c r="J7569" s="17" t="n">
        <v>1</v>
      </c>
      <c r="K7569" s="15" t="n">
        <v>71.9</v>
      </c>
      <c r="L7569" s="22" t="n">
        <v>0</v>
      </c>
      <c r="M7569" s="15" t="n">
        <v>0</v>
      </c>
      <c r="N7569" s="15" t="n">
        <f aca="false">J7569*K7569</f>
        <v>71.9</v>
      </c>
      <c r="O7569" s="15" t="n">
        <f aca="false">N7569*L7569</f>
        <v>0</v>
      </c>
      <c r="P7569" s="15" t="n">
        <f aca="false">N7569-O7569</f>
        <v>71.9</v>
      </c>
      <c r="Q7569" s="15" t="n">
        <f aca="false">J7569*INDEX(dProdutos!$F$2:$F$47,MATCH(E7569,dProdutos!$A$2:$A$47,0))</f>
        <v>27.38</v>
      </c>
      <c r="R7569" s="15" t="n">
        <f aca="false">IF(I7569="Cancelado",0,P7569-Q7569)</f>
        <v>44.52</v>
      </c>
      <c r="S7569" s="17" t="str">
        <f aca="false">INDEX(dProdutos!$D$2:$D$47,MATCH(E7569,dProdutos!$A$2:$A$47,0))</f>
        <v>Acessórios</v>
      </c>
    </row>
    <row r="7570" customFormat="false" ht="15" hidden="false" customHeight="false" outlineLevel="0" collapsed="false">
      <c r="A7570" s="17" t="s">
        <v>6136</v>
      </c>
      <c r="B7570" s="17" t="n">
        <v>1</v>
      </c>
      <c r="C7570" s="21" t="n">
        <v>46158</v>
      </c>
      <c r="D7570" s="17" t="s">
        <v>1130</v>
      </c>
      <c r="E7570" s="17" t="s">
        <v>95</v>
      </c>
      <c r="F7570" s="17" t="s">
        <v>1487</v>
      </c>
      <c r="G7570" s="17" t="s">
        <v>60</v>
      </c>
      <c r="H7570" s="17" t="s">
        <v>1523</v>
      </c>
      <c r="I7570" s="17" t="s">
        <v>1524</v>
      </c>
      <c r="J7570" s="17" t="n">
        <v>1</v>
      </c>
      <c r="K7570" s="15" t="n">
        <v>77.9</v>
      </c>
      <c r="L7570" s="22" t="n">
        <v>0.05</v>
      </c>
      <c r="M7570" s="15" t="n">
        <v>24.81</v>
      </c>
      <c r="N7570" s="15" t="n">
        <f aca="false">J7570*K7570</f>
        <v>77.9</v>
      </c>
      <c r="O7570" s="15" t="n">
        <f aca="false">N7570*L7570</f>
        <v>3.895</v>
      </c>
      <c r="P7570" s="15" t="n">
        <f aca="false">N7570-O7570</f>
        <v>74.005</v>
      </c>
      <c r="Q7570" s="15" t="n">
        <f aca="false">J7570*INDEX(dProdutos!$F$2:$F$47,MATCH(E7570,dProdutos!$A$2:$A$47,0))</f>
        <v>36.71</v>
      </c>
      <c r="R7570" s="15" t="n">
        <f aca="false">IF(I7570="Cancelado",0,P7570-Q7570)</f>
        <v>37.295</v>
      </c>
      <c r="S7570" s="17" t="str">
        <f aca="false">INDEX(dProdutos!$D$2:$D$47,MATCH(E7570,dProdutos!$A$2:$A$47,0))</f>
        <v>Moda Feminina</v>
      </c>
    </row>
    <row r="7571" customFormat="false" ht="15" hidden="false" customHeight="false" outlineLevel="0" collapsed="false">
      <c r="A7571" s="17" t="s">
        <v>6137</v>
      </c>
      <c r="B7571" s="17" t="n">
        <v>1</v>
      </c>
      <c r="C7571" s="21" t="n">
        <v>46158</v>
      </c>
      <c r="D7571" s="17" t="s">
        <v>1014</v>
      </c>
      <c r="E7571" s="17" t="s">
        <v>174</v>
      </c>
      <c r="F7571" s="17" t="s">
        <v>1490</v>
      </c>
      <c r="G7571" s="17" t="s">
        <v>64</v>
      </c>
      <c r="H7571" s="17" t="s">
        <v>1537</v>
      </c>
      <c r="I7571" s="17" t="s">
        <v>1524</v>
      </c>
      <c r="J7571" s="17" t="n">
        <v>1</v>
      </c>
      <c r="K7571" s="15" t="n">
        <v>250.9</v>
      </c>
      <c r="L7571" s="22" t="n">
        <v>0</v>
      </c>
      <c r="M7571" s="15" t="n">
        <v>12.35</v>
      </c>
      <c r="N7571" s="15" t="n">
        <f aca="false">J7571*K7571</f>
        <v>250.9</v>
      </c>
      <c r="O7571" s="15" t="n">
        <f aca="false">N7571*L7571</f>
        <v>0</v>
      </c>
      <c r="P7571" s="15" t="n">
        <f aca="false">N7571-O7571</f>
        <v>250.9</v>
      </c>
      <c r="Q7571" s="15" t="n">
        <f aca="false">J7571*INDEX(dProdutos!$F$2:$F$47,MATCH(E7571,dProdutos!$A$2:$A$47,0))</f>
        <v>151.28</v>
      </c>
      <c r="R7571" s="15" t="n">
        <f aca="false">IF(I7571="Cancelado",0,P7571-Q7571)</f>
        <v>99.62</v>
      </c>
      <c r="S7571" s="17" t="str">
        <f aca="false">INDEX(dProdutos!$D$2:$D$47,MATCH(E7571,dProdutos!$A$2:$A$47,0))</f>
        <v>Casa</v>
      </c>
    </row>
    <row r="7572" customFormat="false" ht="15" hidden="false" customHeight="false" outlineLevel="0" collapsed="false">
      <c r="A7572" s="17" t="s">
        <v>6137</v>
      </c>
      <c r="B7572" s="17" t="n">
        <v>2</v>
      </c>
      <c r="C7572" s="21" t="n">
        <v>46158</v>
      </c>
      <c r="D7572" s="17" t="s">
        <v>1014</v>
      </c>
      <c r="E7572" s="17" t="s">
        <v>171</v>
      </c>
      <c r="F7572" s="17" t="s">
        <v>1490</v>
      </c>
      <c r="G7572" s="17" t="s">
        <v>64</v>
      </c>
      <c r="H7572" s="17" t="s">
        <v>1537</v>
      </c>
      <c r="I7572" s="17" t="s">
        <v>1524</v>
      </c>
      <c r="J7572" s="17" t="n">
        <v>1</v>
      </c>
      <c r="K7572" s="15" t="n">
        <v>246.9</v>
      </c>
      <c r="L7572" s="22" t="n">
        <v>0.05</v>
      </c>
      <c r="M7572" s="15" t="n">
        <v>0</v>
      </c>
      <c r="N7572" s="15" t="n">
        <f aca="false">J7572*K7572</f>
        <v>246.9</v>
      </c>
      <c r="O7572" s="15" t="n">
        <f aca="false">N7572*L7572</f>
        <v>12.345</v>
      </c>
      <c r="P7572" s="15" t="n">
        <f aca="false">N7572-O7572</f>
        <v>234.555</v>
      </c>
      <c r="Q7572" s="15" t="n">
        <f aca="false">J7572*INDEX(dProdutos!$F$2:$F$47,MATCH(E7572,dProdutos!$A$2:$A$47,0))</f>
        <v>103.61</v>
      </c>
      <c r="R7572" s="15" t="n">
        <f aca="false">IF(I7572="Cancelado",0,P7572-Q7572)</f>
        <v>130.945</v>
      </c>
      <c r="S7572" s="17" t="str">
        <f aca="false">INDEX(dProdutos!$D$2:$D$47,MATCH(E7572,dProdutos!$A$2:$A$47,0))</f>
        <v>Casa</v>
      </c>
    </row>
    <row r="7573" customFormat="false" ht="15" hidden="false" customHeight="false" outlineLevel="0" collapsed="false">
      <c r="A7573" s="17" t="s">
        <v>6137</v>
      </c>
      <c r="B7573" s="17" t="n">
        <v>3</v>
      </c>
      <c r="C7573" s="21" t="n">
        <v>46158</v>
      </c>
      <c r="D7573" s="17" t="s">
        <v>1014</v>
      </c>
      <c r="E7573" s="17" t="s">
        <v>171</v>
      </c>
      <c r="F7573" s="17" t="s">
        <v>1490</v>
      </c>
      <c r="G7573" s="17" t="s">
        <v>64</v>
      </c>
      <c r="H7573" s="17" t="s">
        <v>1537</v>
      </c>
      <c r="I7573" s="17" t="s">
        <v>1524</v>
      </c>
      <c r="J7573" s="17" t="n">
        <v>1</v>
      </c>
      <c r="K7573" s="15" t="n">
        <v>246.9</v>
      </c>
      <c r="L7573" s="22" t="n">
        <v>0</v>
      </c>
      <c r="M7573" s="15" t="n">
        <v>0</v>
      </c>
      <c r="N7573" s="15" t="n">
        <f aca="false">J7573*K7573</f>
        <v>246.9</v>
      </c>
      <c r="O7573" s="15" t="n">
        <f aca="false">N7573*L7573</f>
        <v>0</v>
      </c>
      <c r="P7573" s="15" t="n">
        <f aca="false">N7573-O7573</f>
        <v>246.9</v>
      </c>
      <c r="Q7573" s="15" t="n">
        <f aca="false">J7573*INDEX(dProdutos!$F$2:$F$47,MATCH(E7573,dProdutos!$A$2:$A$47,0))</f>
        <v>103.61</v>
      </c>
      <c r="R7573" s="15" t="n">
        <f aca="false">IF(I7573="Cancelado",0,P7573-Q7573)</f>
        <v>143.29</v>
      </c>
      <c r="S7573" s="17" t="str">
        <f aca="false">INDEX(dProdutos!$D$2:$D$47,MATCH(E7573,dProdutos!$A$2:$A$47,0))</f>
        <v>Casa</v>
      </c>
    </row>
    <row r="7574" customFormat="false" ht="15" hidden="false" customHeight="false" outlineLevel="0" collapsed="false">
      <c r="A7574" s="17" t="s">
        <v>6138</v>
      </c>
      <c r="B7574" s="17" t="n">
        <v>1</v>
      </c>
      <c r="C7574" s="21" t="n">
        <v>46158</v>
      </c>
      <c r="D7574" s="17" t="s">
        <v>438</v>
      </c>
      <c r="E7574" s="17" t="s">
        <v>192</v>
      </c>
      <c r="F7574" s="17" t="s">
        <v>1497</v>
      </c>
      <c r="G7574" s="17" t="s">
        <v>59</v>
      </c>
      <c r="H7574" s="17" t="s">
        <v>1537</v>
      </c>
      <c r="I7574" s="17" t="s">
        <v>1524</v>
      </c>
      <c r="J7574" s="17" t="n">
        <v>1</v>
      </c>
      <c r="K7574" s="15" t="n">
        <v>245.9</v>
      </c>
      <c r="L7574" s="22" t="n">
        <v>0.15</v>
      </c>
      <c r="M7574" s="15" t="n">
        <v>30.52</v>
      </c>
      <c r="N7574" s="15" t="n">
        <f aca="false">J7574*K7574</f>
        <v>245.9</v>
      </c>
      <c r="O7574" s="15" t="n">
        <f aca="false">N7574*L7574</f>
        <v>36.885</v>
      </c>
      <c r="P7574" s="15" t="n">
        <f aca="false">N7574-O7574</f>
        <v>209.015</v>
      </c>
      <c r="Q7574" s="15" t="n">
        <f aca="false">J7574*INDEX(dProdutos!$F$2:$F$47,MATCH(E7574,dProdutos!$A$2:$A$47,0))</f>
        <v>107.78</v>
      </c>
      <c r="R7574" s="15" t="n">
        <f aca="false">IF(I7574="Cancelado",0,P7574-Q7574)</f>
        <v>101.235</v>
      </c>
      <c r="S7574" s="17" t="str">
        <f aca="false">INDEX(dProdutos!$D$2:$D$47,MATCH(E7574,dProdutos!$A$2:$A$47,0))</f>
        <v>Eletrônicos</v>
      </c>
    </row>
    <row r="7575" customFormat="false" ht="15" hidden="false" customHeight="false" outlineLevel="0" collapsed="false">
      <c r="A7575" s="17" t="s">
        <v>6138</v>
      </c>
      <c r="B7575" s="17" t="n">
        <v>2</v>
      </c>
      <c r="C7575" s="21" t="n">
        <v>46158</v>
      </c>
      <c r="D7575" s="17" t="s">
        <v>438</v>
      </c>
      <c r="E7575" s="17" t="s">
        <v>105</v>
      </c>
      <c r="F7575" s="17" t="s">
        <v>1497</v>
      </c>
      <c r="G7575" s="17" t="s">
        <v>59</v>
      </c>
      <c r="H7575" s="17" t="s">
        <v>1537</v>
      </c>
      <c r="I7575" s="17" t="s">
        <v>1524</v>
      </c>
      <c r="J7575" s="17" t="n">
        <v>3</v>
      </c>
      <c r="K7575" s="15" t="n">
        <v>175.9</v>
      </c>
      <c r="L7575" s="22" t="n">
        <v>0</v>
      </c>
      <c r="M7575" s="15" t="n">
        <v>0</v>
      </c>
      <c r="N7575" s="15" t="n">
        <f aca="false">J7575*K7575</f>
        <v>527.7</v>
      </c>
      <c r="O7575" s="15" t="n">
        <f aca="false">N7575*L7575</f>
        <v>0</v>
      </c>
      <c r="P7575" s="15" t="n">
        <f aca="false">N7575-O7575</f>
        <v>527.7</v>
      </c>
      <c r="Q7575" s="15" t="n">
        <f aca="false">J7575*INDEX(dProdutos!$F$2:$F$47,MATCH(E7575,dProdutos!$A$2:$A$47,0))</f>
        <v>289.77</v>
      </c>
      <c r="R7575" s="15" t="n">
        <f aca="false">IF(I7575="Cancelado",0,P7575-Q7575)</f>
        <v>237.93</v>
      </c>
      <c r="S7575" s="17" t="str">
        <f aca="false">INDEX(dProdutos!$D$2:$D$47,MATCH(E7575,dProdutos!$A$2:$A$47,0))</f>
        <v>Moda Masculina</v>
      </c>
    </row>
    <row r="7576" customFormat="false" ht="15" hidden="false" customHeight="false" outlineLevel="0" collapsed="false">
      <c r="A7576" s="17" t="s">
        <v>6139</v>
      </c>
      <c r="B7576" s="17" t="n">
        <v>1</v>
      </c>
      <c r="C7576" s="21" t="n">
        <v>46158</v>
      </c>
      <c r="D7576" s="17" t="s">
        <v>1310</v>
      </c>
      <c r="E7576" s="17" t="s">
        <v>156</v>
      </c>
      <c r="F7576" s="17" t="s">
        <v>1499</v>
      </c>
      <c r="G7576" s="17" t="s">
        <v>63</v>
      </c>
      <c r="H7576" s="17" t="s">
        <v>1523</v>
      </c>
      <c r="I7576" s="17" t="s">
        <v>1524</v>
      </c>
      <c r="J7576" s="17" t="n">
        <v>2</v>
      </c>
      <c r="K7576" s="15" t="n">
        <v>192.9</v>
      </c>
      <c r="L7576" s="22" t="n">
        <v>0</v>
      </c>
      <c r="M7576" s="15" t="n">
        <v>32.01</v>
      </c>
      <c r="N7576" s="15" t="n">
        <f aca="false">J7576*K7576</f>
        <v>385.8</v>
      </c>
      <c r="O7576" s="15" t="n">
        <f aca="false">N7576*L7576</f>
        <v>0</v>
      </c>
      <c r="P7576" s="15" t="n">
        <f aca="false">N7576-O7576</f>
        <v>385.8</v>
      </c>
      <c r="Q7576" s="15" t="n">
        <f aca="false">J7576*INDEX(dProdutos!$F$2:$F$47,MATCH(E7576,dProdutos!$A$2:$A$47,0))</f>
        <v>160.76</v>
      </c>
      <c r="R7576" s="15" t="n">
        <f aca="false">IF(I7576="Cancelado",0,P7576-Q7576)</f>
        <v>225.04</v>
      </c>
      <c r="S7576" s="17" t="str">
        <f aca="false">INDEX(dProdutos!$D$2:$D$47,MATCH(E7576,dProdutos!$A$2:$A$47,0))</f>
        <v>Acessórios</v>
      </c>
    </row>
    <row r="7577" customFormat="false" ht="15" hidden="false" customHeight="false" outlineLevel="0" collapsed="false">
      <c r="A7577" s="17" t="s">
        <v>6140</v>
      </c>
      <c r="B7577" s="17" t="n">
        <v>1</v>
      </c>
      <c r="C7577" s="21" t="n">
        <v>46158</v>
      </c>
      <c r="D7577" s="17" t="s">
        <v>330</v>
      </c>
      <c r="E7577" s="17" t="s">
        <v>102</v>
      </c>
      <c r="F7577" s="17" t="s">
        <v>1490</v>
      </c>
      <c r="G7577" s="17" t="s">
        <v>62</v>
      </c>
      <c r="H7577" s="17" t="s">
        <v>1537</v>
      </c>
      <c r="I7577" s="17" t="s">
        <v>1524</v>
      </c>
      <c r="J7577" s="17" t="n">
        <v>1</v>
      </c>
      <c r="K7577" s="15" t="n">
        <v>65.9</v>
      </c>
      <c r="L7577" s="22" t="n">
        <v>0</v>
      </c>
      <c r="M7577" s="15" t="n">
        <v>19.51</v>
      </c>
      <c r="N7577" s="15" t="n">
        <f aca="false">J7577*K7577</f>
        <v>65.9</v>
      </c>
      <c r="O7577" s="15" t="n">
        <f aca="false">N7577*L7577</f>
        <v>0</v>
      </c>
      <c r="P7577" s="15" t="n">
        <f aca="false">N7577-O7577</f>
        <v>65.9</v>
      </c>
      <c r="Q7577" s="15" t="n">
        <f aca="false">J7577*INDEX(dProdutos!$F$2:$F$47,MATCH(E7577,dProdutos!$A$2:$A$47,0))</f>
        <v>29.68</v>
      </c>
      <c r="R7577" s="15" t="n">
        <f aca="false">IF(I7577="Cancelado",0,P7577-Q7577)</f>
        <v>36.22</v>
      </c>
      <c r="S7577" s="17" t="str">
        <f aca="false">INDEX(dProdutos!$D$2:$D$47,MATCH(E7577,dProdutos!$A$2:$A$47,0))</f>
        <v>Moda Masculina</v>
      </c>
    </row>
    <row r="7578" customFormat="false" ht="15" hidden="false" customHeight="false" outlineLevel="0" collapsed="false">
      <c r="A7578" s="17" t="s">
        <v>6141</v>
      </c>
      <c r="B7578" s="17" t="n">
        <v>1</v>
      </c>
      <c r="C7578" s="21" t="n">
        <v>46158</v>
      </c>
      <c r="D7578" s="17" t="s">
        <v>496</v>
      </c>
      <c r="E7578" s="17" t="s">
        <v>192</v>
      </c>
      <c r="F7578" s="17" t="s">
        <v>1497</v>
      </c>
      <c r="G7578" s="17" t="s">
        <v>61</v>
      </c>
      <c r="H7578" s="17" t="s">
        <v>1537</v>
      </c>
      <c r="I7578" s="17" t="s">
        <v>1524</v>
      </c>
      <c r="J7578" s="17" t="n">
        <v>1</v>
      </c>
      <c r="K7578" s="15" t="n">
        <v>245.9</v>
      </c>
      <c r="L7578" s="22" t="n">
        <v>0</v>
      </c>
      <c r="M7578" s="15" t="n">
        <v>0</v>
      </c>
      <c r="N7578" s="15" t="n">
        <f aca="false">J7578*K7578</f>
        <v>245.9</v>
      </c>
      <c r="O7578" s="15" t="n">
        <f aca="false">N7578*L7578</f>
        <v>0</v>
      </c>
      <c r="P7578" s="15" t="n">
        <f aca="false">N7578-O7578</f>
        <v>245.9</v>
      </c>
      <c r="Q7578" s="15" t="n">
        <f aca="false">J7578*INDEX(dProdutos!$F$2:$F$47,MATCH(E7578,dProdutos!$A$2:$A$47,0))</f>
        <v>107.78</v>
      </c>
      <c r="R7578" s="15" t="n">
        <f aca="false">IF(I7578="Cancelado",0,P7578-Q7578)</f>
        <v>138.12</v>
      </c>
      <c r="S7578" s="17" t="str">
        <f aca="false">INDEX(dProdutos!$D$2:$D$47,MATCH(E7578,dProdutos!$A$2:$A$47,0))</f>
        <v>Eletrônicos</v>
      </c>
    </row>
    <row r="7579" customFormat="false" ht="15" hidden="false" customHeight="false" outlineLevel="0" collapsed="false">
      <c r="A7579" s="17" t="s">
        <v>6142</v>
      </c>
      <c r="B7579" s="17" t="n">
        <v>1</v>
      </c>
      <c r="C7579" s="21" t="n">
        <v>46158</v>
      </c>
      <c r="D7579" s="17" t="s">
        <v>998</v>
      </c>
      <c r="E7579" s="17" t="s">
        <v>129</v>
      </c>
      <c r="F7579" s="17" t="s">
        <v>1490</v>
      </c>
      <c r="G7579" s="17" t="s">
        <v>62</v>
      </c>
      <c r="H7579" s="17" t="s">
        <v>1537</v>
      </c>
      <c r="I7579" s="17" t="s">
        <v>1524</v>
      </c>
      <c r="J7579" s="17" t="n">
        <v>1</v>
      </c>
      <c r="K7579" s="15" t="n">
        <v>105.9</v>
      </c>
      <c r="L7579" s="22" t="n">
        <v>0</v>
      </c>
      <c r="M7579" s="15" t="n">
        <v>30.31</v>
      </c>
      <c r="N7579" s="15" t="n">
        <f aca="false">J7579*K7579</f>
        <v>105.9</v>
      </c>
      <c r="O7579" s="15" t="n">
        <f aca="false">N7579*L7579</f>
        <v>0</v>
      </c>
      <c r="P7579" s="15" t="n">
        <f aca="false">N7579-O7579</f>
        <v>105.9</v>
      </c>
      <c r="Q7579" s="15" t="n">
        <f aca="false">J7579*INDEX(dProdutos!$F$2:$F$47,MATCH(E7579,dProdutos!$A$2:$A$47,0))</f>
        <v>43.79</v>
      </c>
      <c r="R7579" s="15" t="n">
        <f aca="false">IF(I7579="Cancelado",0,P7579-Q7579)</f>
        <v>62.11</v>
      </c>
      <c r="S7579" s="17" t="str">
        <f aca="false">INDEX(dProdutos!$D$2:$D$47,MATCH(E7579,dProdutos!$A$2:$A$47,0))</f>
        <v>Calçados</v>
      </c>
    </row>
    <row r="7580" customFormat="false" ht="15" hidden="false" customHeight="false" outlineLevel="0" collapsed="false">
      <c r="A7580" s="17" t="s">
        <v>6142</v>
      </c>
      <c r="B7580" s="17" t="n">
        <v>2</v>
      </c>
      <c r="C7580" s="21" t="n">
        <v>46158</v>
      </c>
      <c r="D7580" s="17" t="s">
        <v>998</v>
      </c>
      <c r="E7580" s="17" t="s">
        <v>129</v>
      </c>
      <c r="F7580" s="17" t="s">
        <v>1490</v>
      </c>
      <c r="G7580" s="17" t="s">
        <v>62</v>
      </c>
      <c r="H7580" s="17" t="s">
        <v>1537</v>
      </c>
      <c r="I7580" s="17" t="s">
        <v>1524</v>
      </c>
      <c r="J7580" s="17" t="n">
        <v>1</v>
      </c>
      <c r="K7580" s="15" t="n">
        <v>105.9</v>
      </c>
      <c r="L7580" s="22" t="n">
        <v>0</v>
      </c>
      <c r="M7580" s="15" t="n">
        <v>0</v>
      </c>
      <c r="N7580" s="15" t="n">
        <f aca="false">J7580*K7580</f>
        <v>105.9</v>
      </c>
      <c r="O7580" s="15" t="n">
        <f aca="false">N7580*L7580</f>
        <v>0</v>
      </c>
      <c r="P7580" s="15" t="n">
        <f aca="false">N7580-O7580</f>
        <v>105.9</v>
      </c>
      <c r="Q7580" s="15" t="n">
        <f aca="false">J7580*INDEX(dProdutos!$F$2:$F$47,MATCH(E7580,dProdutos!$A$2:$A$47,0))</f>
        <v>43.79</v>
      </c>
      <c r="R7580" s="15" t="n">
        <f aca="false">IF(I7580="Cancelado",0,P7580-Q7580)</f>
        <v>62.11</v>
      </c>
      <c r="S7580" s="17" t="str">
        <f aca="false">INDEX(dProdutos!$D$2:$D$47,MATCH(E7580,dProdutos!$A$2:$A$47,0))</f>
        <v>Calçados</v>
      </c>
    </row>
    <row r="7581" customFormat="false" ht="15" hidden="false" customHeight="false" outlineLevel="0" collapsed="false">
      <c r="A7581" s="17" t="s">
        <v>6143</v>
      </c>
      <c r="B7581" s="17" t="n">
        <v>1</v>
      </c>
      <c r="C7581" s="21" t="n">
        <v>46159</v>
      </c>
      <c r="D7581" s="17" t="s">
        <v>1143</v>
      </c>
      <c r="E7581" s="17" t="s">
        <v>123</v>
      </c>
      <c r="F7581" s="17" t="s">
        <v>1487</v>
      </c>
      <c r="G7581" s="17" t="s">
        <v>59</v>
      </c>
      <c r="H7581" s="17" t="s">
        <v>1537</v>
      </c>
      <c r="I7581" s="17" t="s">
        <v>1531</v>
      </c>
      <c r="J7581" s="17" t="n">
        <v>1</v>
      </c>
      <c r="K7581" s="15" t="n">
        <v>277.9</v>
      </c>
      <c r="L7581" s="22" t="n">
        <v>0</v>
      </c>
      <c r="M7581" s="15" t="n">
        <v>27.09</v>
      </c>
      <c r="N7581" s="15" t="n">
        <f aca="false">J7581*K7581</f>
        <v>277.9</v>
      </c>
      <c r="O7581" s="15" t="n">
        <f aca="false">N7581*L7581</f>
        <v>0</v>
      </c>
      <c r="P7581" s="15" t="n">
        <f aca="false">N7581-O7581</f>
        <v>277.9</v>
      </c>
      <c r="Q7581" s="15" t="n">
        <f aca="false">J7581*INDEX(dProdutos!$F$2:$F$47,MATCH(E7581,dProdutos!$A$2:$A$47,0))</f>
        <v>132.36</v>
      </c>
      <c r="R7581" s="15" t="n">
        <f aca="false">IF(I7581="Cancelado",0,P7581-Q7581)</f>
        <v>0</v>
      </c>
      <c r="S7581" s="17" t="str">
        <f aca="false">INDEX(dProdutos!$D$2:$D$47,MATCH(E7581,dProdutos!$A$2:$A$47,0))</f>
        <v>Calçados</v>
      </c>
    </row>
    <row r="7582" customFormat="false" ht="15" hidden="false" customHeight="false" outlineLevel="0" collapsed="false">
      <c r="A7582" s="17" t="s">
        <v>6144</v>
      </c>
      <c r="B7582" s="17" t="n">
        <v>1</v>
      </c>
      <c r="C7582" s="21" t="n">
        <v>46159</v>
      </c>
      <c r="D7582" s="17" t="s">
        <v>1270</v>
      </c>
      <c r="E7582" s="17" t="s">
        <v>144</v>
      </c>
      <c r="F7582" s="17" t="s">
        <v>1497</v>
      </c>
      <c r="G7582" s="17" t="s">
        <v>62</v>
      </c>
      <c r="H7582" s="17" t="s">
        <v>1540</v>
      </c>
      <c r="I7582" s="17" t="s">
        <v>1524</v>
      </c>
      <c r="J7582" s="17" t="n">
        <v>2</v>
      </c>
      <c r="K7582" s="15" t="n">
        <v>260.9</v>
      </c>
      <c r="L7582" s="22" t="n">
        <v>0</v>
      </c>
      <c r="M7582" s="15" t="n">
        <v>30.87</v>
      </c>
      <c r="N7582" s="15" t="n">
        <f aca="false">J7582*K7582</f>
        <v>521.8</v>
      </c>
      <c r="O7582" s="15" t="n">
        <f aca="false">N7582*L7582</f>
        <v>0</v>
      </c>
      <c r="P7582" s="15" t="n">
        <f aca="false">N7582-O7582</f>
        <v>521.8</v>
      </c>
      <c r="Q7582" s="15" t="n">
        <f aca="false">J7582*INDEX(dProdutos!$F$2:$F$47,MATCH(E7582,dProdutos!$A$2:$A$47,0))</f>
        <v>199.72</v>
      </c>
      <c r="R7582" s="15" t="n">
        <f aca="false">IF(I7582="Cancelado",0,P7582-Q7582)</f>
        <v>322.08</v>
      </c>
      <c r="S7582" s="17" t="str">
        <f aca="false">INDEX(dProdutos!$D$2:$D$47,MATCH(E7582,dProdutos!$A$2:$A$47,0))</f>
        <v>Acessórios</v>
      </c>
    </row>
    <row r="7583" customFormat="false" ht="15" hidden="false" customHeight="false" outlineLevel="0" collapsed="false">
      <c r="A7583" s="17" t="s">
        <v>6145</v>
      </c>
      <c r="B7583" s="17" t="n">
        <v>1</v>
      </c>
      <c r="C7583" s="21" t="n">
        <v>46159</v>
      </c>
      <c r="D7583" s="17" t="s">
        <v>531</v>
      </c>
      <c r="E7583" s="17" t="s">
        <v>153</v>
      </c>
      <c r="F7583" s="17" t="s">
        <v>1495</v>
      </c>
      <c r="G7583" s="17" t="s">
        <v>62</v>
      </c>
      <c r="H7583" s="17" t="s">
        <v>1540</v>
      </c>
      <c r="I7583" s="17" t="s">
        <v>1531</v>
      </c>
      <c r="J7583" s="17" t="n">
        <v>1</v>
      </c>
      <c r="K7583" s="15" t="n">
        <v>165.9</v>
      </c>
      <c r="L7583" s="22" t="n">
        <v>0.15</v>
      </c>
      <c r="M7583" s="15" t="n">
        <v>0</v>
      </c>
      <c r="N7583" s="15" t="n">
        <f aca="false">J7583*K7583</f>
        <v>165.9</v>
      </c>
      <c r="O7583" s="15" t="n">
        <f aca="false">N7583*L7583</f>
        <v>24.885</v>
      </c>
      <c r="P7583" s="15" t="n">
        <f aca="false">N7583-O7583</f>
        <v>141.015</v>
      </c>
      <c r="Q7583" s="15" t="n">
        <f aca="false">J7583*INDEX(dProdutos!$F$2:$F$47,MATCH(E7583,dProdutos!$A$2:$A$47,0))</f>
        <v>67.28</v>
      </c>
      <c r="R7583" s="15" t="n">
        <f aca="false">IF(I7583="Cancelado",0,P7583-Q7583)</f>
        <v>0</v>
      </c>
      <c r="S7583" s="17" t="str">
        <f aca="false">INDEX(dProdutos!$D$2:$D$47,MATCH(E7583,dProdutos!$A$2:$A$47,0))</f>
        <v>Acessórios</v>
      </c>
    </row>
    <row r="7584" customFormat="false" ht="15" hidden="false" customHeight="false" outlineLevel="0" collapsed="false">
      <c r="A7584" s="17" t="s">
        <v>6145</v>
      </c>
      <c r="B7584" s="17" t="n">
        <v>2</v>
      </c>
      <c r="C7584" s="21" t="n">
        <v>46159</v>
      </c>
      <c r="D7584" s="17" t="s">
        <v>531</v>
      </c>
      <c r="E7584" s="17" t="s">
        <v>132</v>
      </c>
      <c r="F7584" s="17" t="s">
        <v>1495</v>
      </c>
      <c r="G7584" s="17" t="s">
        <v>62</v>
      </c>
      <c r="H7584" s="17" t="s">
        <v>1540</v>
      </c>
      <c r="I7584" s="17" t="s">
        <v>1531</v>
      </c>
      <c r="J7584" s="17" t="n">
        <v>1</v>
      </c>
      <c r="K7584" s="15" t="n">
        <v>179.9</v>
      </c>
      <c r="L7584" s="22" t="n">
        <v>0.2</v>
      </c>
      <c r="M7584" s="15" t="n">
        <v>0</v>
      </c>
      <c r="N7584" s="15" t="n">
        <f aca="false">J7584*K7584</f>
        <v>179.9</v>
      </c>
      <c r="O7584" s="15" t="n">
        <f aca="false">N7584*L7584</f>
        <v>35.98</v>
      </c>
      <c r="P7584" s="15" t="n">
        <f aca="false">N7584-O7584</f>
        <v>143.92</v>
      </c>
      <c r="Q7584" s="15" t="n">
        <f aca="false">J7584*INDEX(dProdutos!$F$2:$F$47,MATCH(E7584,dProdutos!$A$2:$A$47,0))</f>
        <v>93.56</v>
      </c>
      <c r="R7584" s="15" t="n">
        <f aca="false">IF(I7584="Cancelado",0,P7584-Q7584)</f>
        <v>0</v>
      </c>
      <c r="S7584" s="17" t="str">
        <f aca="false">INDEX(dProdutos!$D$2:$D$47,MATCH(E7584,dProdutos!$A$2:$A$47,0))</f>
        <v>Calçados</v>
      </c>
    </row>
    <row r="7585" customFormat="false" ht="15" hidden="false" customHeight="false" outlineLevel="0" collapsed="false">
      <c r="A7585" s="17" t="s">
        <v>6146</v>
      </c>
      <c r="B7585" s="17" t="n">
        <v>1</v>
      </c>
      <c r="C7585" s="21" t="n">
        <v>46159</v>
      </c>
      <c r="D7585" s="17" t="s">
        <v>455</v>
      </c>
      <c r="E7585" s="17" t="s">
        <v>153</v>
      </c>
      <c r="F7585" s="17" t="s">
        <v>1493</v>
      </c>
      <c r="G7585" s="17" t="s">
        <v>59</v>
      </c>
      <c r="H7585" s="17" t="s">
        <v>1523</v>
      </c>
      <c r="I7585" s="17" t="s">
        <v>1524</v>
      </c>
      <c r="J7585" s="17" t="n">
        <v>1</v>
      </c>
      <c r="K7585" s="15" t="n">
        <v>165.9</v>
      </c>
      <c r="L7585" s="22" t="n">
        <v>0.1</v>
      </c>
      <c r="M7585" s="15" t="n">
        <v>0</v>
      </c>
      <c r="N7585" s="15" t="n">
        <f aca="false">J7585*K7585</f>
        <v>165.9</v>
      </c>
      <c r="O7585" s="15" t="n">
        <f aca="false">N7585*L7585</f>
        <v>16.59</v>
      </c>
      <c r="P7585" s="15" t="n">
        <f aca="false">N7585-O7585</f>
        <v>149.31</v>
      </c>
      <c r="Q7585" s="15" t="n">
        <f aca="false">J7585*INDEX(dProdutos!$F$2:$F$47,MATCH(E7585,dProdutos!$A$2:$A$47,0))</f>
        <v>67.28</v>
      </c>
      <c r="R7585" s="15" t="n">
        <f aca="false">IF(I7585="Cancelado",0,P7585-Q7585)</f>
        <v>82.03</v>
      </c>
      <c r="S7585" s="17" t="str">
        <f aca="false">INDEX(dProdutos!$D$2:$D$47,MATCH(E7585,dProdutos!$A$2:$A$47,0))</f>
        <v>Acessórios</v>
      </c>
    </row>
    <row r="7586" customFormat="false" ht="15" hidden="false" customHeight="false" outlineLevel="0" collapsed="false">
      <c r="A7586" s="17" t="s">
        <v>6146</v>
      </c>
      <c r="B7586" s="17" t="n">
        <v>2</v>
      </c>
      <c r="C7586" s="21" t="n">
        <v>46159</v>
      </c>
      <c r="D7586" s="17" t="s">
        <v>455</v>
      </c>
      <c r="E7586" s="17" t="s">
        <v>153</v>
      </c>
      <c r="F7586" s="17" t="s">
        <v>1493</v>
      </c>
      <c r="G7586" s="17" t="s">
        <v>59</v>
      </c>
      <c r="H7586" s="17" t="s">
        <v>1523</v>
      </c>
      <c r="I7586" s="17" t="s">
        <v>1524</v>
      </c>
      <c r="J7586" s="17" t="n">
        <v>1</v>
      </c>
      <c r="K7586" s="15" t="n">
        <v>165.9</v>
      </c>
      <c r="L7586" s="22" t="n">
        <v>0</v>
      </c>
      <c r="M7586" s="15" t="n">
        <v>0</v>
      </c>
      <c r="N7586" s="15" t="n">
        <f aca="false">J7586*K7586</f>
        <v>165.9</v>
      </c>
      <c r="O7586" s="15" t="n">
        <f aca="false">N7586*L7586</f>
        <v>0</v>
      </c>
      <c r="P7586" s="15" t="n">
        <f aca="false">N7586-O7586</f>
        <v>165.9</v>
      </c>
      <c r="Q7586" s="15" t="n">
        <f aca="false">J7586*INDEX(dProdutos!$F$2:$F$47,MATCH(E7586,dProdutos!$A$2:$A$47,0))</f>
        <v>67.28</v>
      </c>
      <c r="R7586" s="15" t="n">
        <f aca="false">IF(I7586="Cancelado",0,P7586-Q7586)</f>
        <v>98.62</v>
      </c>
      <c r="S7586" s="17" t="str">
        <f aca="false">INDEX(dProdutos!$D$2:$D$47,MATCH(E7586,dProdutos!$A$2:$A$47,0))</f>
        <v>Acessórios</v>
      </c>
    </row>
    <row r="7587" customFormat="false" ht="15" hidden="false" customHeight="false" outlineLevel="0" collapsed="false">
      <c r="A7587" s="17" t="s">
        <v>6147</v>
      </c>
      <c r="B7587" s="17" t="n">
        <v>1</v>
      </c>
      <c r="C7587" s="21" t="n">
        <v>46159</v>
      </c>
      <c r="D7587" s="17" t="s">
        <v>905</v>
      </c>
      <c r="E7587" s="17" t="s">
        <v>171</v>
      </c>
      <c r="F7587" s="17" t="s">
        <v>1495</v>
      </c>
      <c r="G7587" s="17" t="s">
        <v>61</v>
      </c>
      <c r="H7587" s="17" t="s">
        <v>1537</v>
      </c>
      <c r="I7587" s="17" t="s">
        <v>1524</v>
      </c>
      <c r="J7587" s="17" t="n">
        <v>1</v>
      </c>
      <c r="K7587" s="15" t="n">
        <v>246.9</v>
      </c>
      <c r="L7587" s="22" t="n">
        <v>0</v>
      </c>
      <c r="M7587" s="15" t="n">
        <v>0</v>
      </c>
      <c r="N7587" s="15" t="n">
        <f aca="false">J7587*K7587</f>
        <v>246.9</v>
      </c>
      <c r="O7587" s="15" t="n">
        <f aca="false">N7587*L7587</f>
        <v>0</v>
      </c>
      <c r="P7587" s="15" t="n">
        <f aca="false">N7587-O7587</f>
        <v>246.9</v>
      </c>
      <c r="Q7587" s="15" t="n">
        <f aca="false">J7587*INDEX(dProdutos!$F$2:$F$47,MATCH(E7587,dProdutos!$A$2:$A$47,0))</f>
        <v>103.61</v>
      </c>
      <c r="R7587" s="15" t="n">
        <f aca="false">IF(I7587="Cancelado",0,P7587-Q7587)</f>
        <v>143.29</v>
      </c>
      <c r="S7587" s="17" t="str">
        <f aca="false">INDEX(dProdutos!$D$2:$D$47,MATCH(E7587,dProdutos!$A$2:$A$47,0))</f>
        <v>Casa</v>
      </c>
    </row>
    <row r="7588" customFormat="false" ht="15" hidden="false" customHeight="false" outlineLevel="0" collapsed="false">
      <c r="A7588" s="17" t="s">
        <v>6148</v>
      </c>
      <c r="B7588" s="17" t="n">
        <v>1</v>
      </c>
      <c r="C7588" s="21" t="n">
        <v>46159</v>
      </c>
      <c r="D7588" s="17" t="s">
        <v>1355</v>
      </c>
      <c r="E7588" s="17" t="s">
        <v>95</v>
      </c>
      <c r="F7588" s="17" t="s">
        <v>1499</v>
      </c>
      <c r="G7588" s="17" t="s">
        <v>61</v>
      </c>
      <c r="H7588" s="17" t="s">
        <v>1527</v>
      </c>
      <c r="I7588" s="17" t="s">
        <v>1524</v>
      </c>
      <c r="J7588" s="17" t="n">
        <v>1</v>
      </c>
      <c r="K7588" s="15" t="n">
        <v>77.9</v>
      </c>
      <c r="L7588" s="22" t="n">
        <v>0</v>
      </c>
      <c r="M7588" s="15" t="n">
        <v>19.33</v>
      </c>
      <c r="N7588" s="15" t="n">
        <f aca="false">J7588*K7588</f>
        <v>77.9</v>
      </c>
      <c r="O7588" s="15" t="n">
        <f aca="false">N7588*L7588</f>
        <v>0</v>
      </c>
      <c r="P7588" s="15" t="n">
        <f aca="false">N7588-O7588</f>
        <v>77.9</v>
      </c>
      <c r="Q7588" s="15" t="n">
        <f aca="false">J7588*INDEX(dProdutos!$F$2:$F$47,MATCH(E7588,dProdutos!$A$2:$A$47,0))</f>
        <v>36.71</v>
      </c>
      <c r="R7588" s="15" t="n">
        <f aca="false">IF(I7588="Cancelado",0,P7588-Q7588)</f>
        <v>41.19</v>
      </c>
      <c r="S7588" s="17" t="str">
        <f aca="false">INDEX(dProdutos!$D$2:$D$47,MATCH(E7588,dProdutos!$A$2:$A$47,0))</f>
        <v>Moda Feminina</v>
      </c>
    </row>
    <row r="7589" customFormat="false" ht="15" hidden="false" customHeight="false" outlineLevel="0" collapsed="false">
      <c r="A7589" s="17" t="s">
        <v>6149</v>
      </c>
      <c r="B7589" s="17" t="n">
        <v>1</v>
      </c>
      <c r="C7589" s="21" t="n">
        <v>46159</v>
      </c>
      <c r="D7589" s="17" t="s">
        <v>1230</v>
      </c>
      <c r="E7589" s="17" t="s">
        <v>144</v>
      </c>
      <c r="F7589" s="17" t="s">
        <v>1497</v>
      </c>
      <c r="G7589" s="17" t="s">
        <v>59</v>
      </c>
      <c r="H7589" s="17" t="s">
        <v>1537</v>
      </c>
      <c r="I7589" s="17" t="s">
        <v>1524</v>
      </c>
      <c r="J7589" s="17" t="n">
        <v>1</v>
      </c>
      <c r="K7589" s="15" t="n">
        <v>260.9</v>
      </c>
      <c r="L7589" s="22" t="n">
        <v>0.05</v>
      </c>
      <c r="M7589" s="15" t="n">
        <v>34.22</v>
      </c>
      <c r="N7589" s="15" t="n">
        <f aca="false">J7589*K7589</f>
        <v>260.9</v>
      </c>
      <c r="O7589" s="15" t="n">
        <f aca="false">N7589*L7589</f>
        <v>13.045</v>
      </c>
      <c r="P7589" s="15" t="n">
        <f aca="false">N7589-O7589</f>
        <v>247.855</v>
      </c>
      <c r="Q7589" s="15" t="n">
        <f aca="false">J7589*INDEX(dProdutos!$F$2:$F$47,MATCH(E7589,dProdutos!$A$2:$A$47,0))</f>
        <v>99.86</v>
      </c>
      <c r="R7589" s="15" t="n">
        <f aca="false">IF(I7589="Cancelado",0,P7589-Q7589)</f>
        <v>147.995</v>
      </c>
      <c r="S7589" s="17" t="str">
        <f aca="false">INDEX(dProdutos!$D$2:$D$47,MATCH(E7589,dProdutos!$A$2:$A$47,0))</f>
        <v>Acessórios</v>
      </c>
    </row>
    <row r="7590" customFormat="false" ht="15" hidden="false" customHeight="false" outlineLevel="0" collapsed="false">
      <c r="A7590" s="17" t="s">
        <v>6149</v>
      </c>
      <c r="B7590" s="17" t="n">
        <v>2</v>
      </c>
      <c r="C7590" s="21" t="n">
        <v>46159</v>
      </c>
      <c r="D7590" s="17" t="s">
        <v>1230</v>
      </c>
      <c r="E7590" s="17" t="s">
        <v>81</v>
      </c>
      <c r="F7590" s="17" t="s">
        <v>1497</v>
      </c>
      <c r="G7590" s="17" t="s">
        <v>59</v>
      </c>
      <c r="H7590" s="17" t="s">
        <v>1537</v>
      </c>
      <c r="I7590" s="17" t="s">
        <v>1524</v>
      </c>
      <c r="J7590" s="17" t="n">
        <v>1</v>
      </c>
      <c r="K7590" s="15" t="n">
        <v>64.9</v>
      </c>
      <c r="L7590" s="22" t="n">
        <v>0</v>
      </c>
      <c r="M7590" s="15" t="n">
        <v>0</v>
      </c>
      <c r="N7590" s="15" t="n">
        <f aca="false">J7590*K7590</f>
        <v>64.9</v>
      </c>
      <c r="O7590" s="15" t="n">
        <f aca="false">N7590*L7590</f>
        <v>0</v>
      </c>
      <c r="P7590" s="15" t="n">
        <f aca="false">N7590-O7590</f>
        <v>64.9</v>
      </c>
      <c r="Q7590" s="15" t="n">
        <f aca="false">J7590*INDEX(dProdutos!$F$2:$F$47,MATCH(E7590,dProdutos!$A$2:$A$47,0))</f>
        <v>26.12</v>
      </c>
      <c r="R7590" s="15" t="n">
        <f aca="false">IF(I7590="Cancelado",0,P7590-Q7590)</f>
        <v>38.78</v>
      </c>
      <c r="S7590" s="17" t="str">
        <f aca="false">INDEX(dProdutos!$D$2:$D$47,MATCH(E7590,dProdutos!$A$2:$A$47,0))</f>
        <v>Moda Feminina</v>
      </c>
    </row>
    <row r="7591" customFormat="false" ht="15" hidden="false" customHeight="false" outlineLevel="0" collapsed="false">
      <c r="A7591" s="17" t="s">
        <v>6150</v>
      </c>
      <c r="B7591" s="17" t="n">
        <v>1</v>
      </c>
      <c r="C7591" s="21" t="n">
        <v>46159</v>
      </c>
      <c r="D7591" s="17" t="s">
        <v>1032</v>
      </c>
      <c r="E7591" s="17" t="s">
        <v>114</v>
      </c>
      <c r="F7591" s="17" t="s">
        <v>1501</v>
      </c>
      <c r="G7591" s="17" t="s">
        <v>61</v>
      </c>
      <c r="H7591" s="17" t="s">
        <v>1537</v>
      </c>
      <c r="I7591" s="17" t="s">
        <v>1524</v>
      </c>
      <c r="J7591" s="17" t="n">
        <v>2</v>
      </c>
      <c r="K7591" s="15" t="n">
        <v>202.9</v>
      </c>
      <c r="L7591" s="22" t="n">
        <v>0.15</v>
      </c>
      <c r="M7591" s="15" t="n">
        <v>26.76</v>
      </c>
      <c r="N7591" s="15" t="n">
        <f aca="false">J7591*K7591</f>
        <v>405.8</v>
      </c>
      <c r="O7591" s="15" t="n">
        <f aca="false">N7591*L7591</f>
        <v>60.87</v>
      </c>
      <c r="P7591" s="15" t="n">
        <f aca="false">N7591-O7591</f>
        <v>344.93</v>
      </c>
      <c r="Q7591" s="15" t="n">
        <f aca="false">J7591*INDEX(dProdutos!$F$2:$F$47,MATCH(E7591,dProdutos!$A$2:$A$47,0))</f>
        <v>220.78</v>
      </c>
      <c r="R7591" s="15" t="n">
        <f aca="false">IF(I7591="Cancelado",0,P7591-Q7591)</f>
        <v>124.15</v>
      </c>
      <c r="S7591" s="17" t="str">
        <f aca="false">INDEX(dProdutos!$D$2:$D$47,MATCH(E7591,dProdutos!$A$2:$A$47,0))</f>
        <v>Moda Masculina</v>
      </c>
    </row>
    <row r="7592" customFormat="false" ht="15" hidden="false" customHeight="false" outlineLevel="0" collapsed="false">
      <c r="A7592" s="17" t="s">
        <v>6151</v>
      </c>
      <c r="B7592" s="17" t="n">
        <v>1</v>
      </c>
      <c r="C7592" s="21" t="n">
        <v>46159</v>
      </c>
      <c r="D7592" s="17" t="s">
        <v>1397</v>
      </c>
      <c r="E7592" s="17" t="s">
        <v>183</v>
      </c>
      <c r="F7592" s="17" t="s">
        <v>1493</v>
      </c>
      <c r="G7592" s="17" t="s">
        <v>60</v>
      </c>
      <c r="H7592" s="17" t="s">
        <v>1537</v>
      </c>
      <c r="I7592" s="17" t="s">
        <v>1524</v>
      </c>
      <c r="J7592" s="17" t="n">
        <v>1</v>
      </c>
      <c r="K7592" s="15" t="n">
        <v>121.9</v>
      </c>
      <c r="L7592" s="22" t="n">
        <v>0.1</v>
      </c>
      <c r="M7592" s="15" t="n">
        <v>0</v>
      </c>
      <c r="N7592" s="15" t="n">
        <f aca="false">J7592*K7592</f>
        <v>121.9</v>
      </c>
      <c r="O7592" s="15" t="n">
        <f aca="false">N7592*L7592</f>
        <v>12.19</v>
      </c>
      <c r="P7592" s="15" t="n">
        <f aca="false">N7592-O7592</f>
        <v>109.71</v>
      </c>
      <c r="Q7592" s="15" t="n">
        <f aca="false">J7592*INDEX(dProdutos!$F$2:$F$47,MATCH(E7592,dProdutos!$A$2:$A$47,0))</f>
        <v>52.76</v>
      </c>
      <c r="R7592" s="15" t="n">
        <f aca="false">IF(I7592="Cancelado",0,P7592-Q7592)</f>
        <v>56.95</v>
      </c>
      <c r="S7592" s="17" t="str">
        <f aca="false">INDEX(dProdutos!$D$2:$D$47,MATCH(E7592,dProdutos!$A$2:$A$47,0))</f>
        <v>Eletrônicos</v>
      </c>
    </row>
    <row r="7593" customFormat="false" ht="15" hidden="false" customHeight="false" outlineLevel="0" collapsed="false">
      <c r="A7593" s="17" t="s">
        <v>6152</v>
      </c>
      <c r="B7593" s="17" t="n">
        <v>1</v>
      </c>
      <c r="C7593" s="21" t="n">
        <v>46159</v>
      </c>
      <c r="D7593" s="17" t="s">
        <v>280</v>
      </c>
      <c r="E7593" s="17" t="s">
        <v>81</v>
      </c>
      <c r="F7593" s="17" t="s">
        <v>1490</v>
      </c>
      <c r="G7593" s="17" t="s">
        <v>59</v>
      </c>
      <c r="H7593" s="17" t="s">
        <v>1537</v>
      </c>
      <c r="I7593" s="17" t="s">
        <v>1524</v>
      </c>
      <c r="J7593" s="17" t="n">
        <v>2</v>
      </c>
      <c r="K7593" s="15" t="n">
        <v>64.9</v>
      </c>
      <c r="L7593" s="22" t="n">
        <v>0</v>
      </c>
      <c r="M7593" s="15" t="n">
        <v>26.3</v>
      </c>
      <c r="N7593" s="15" t="n">
        <f aca="false">J7593*K7593</f>
        <v>129.8</v>
      </c>
      <c r="O7593" s="15" t="n">
        <f aca="false">N7593*L7593</f>
        <v>0</v>
      </c>
      <c r="P7593" s="15" t="n">
        <f aca="false">N7593-O7593</f>
        <v>129.8</v>
      </c>
      <c r="Q7593" s="15" t="n">
        <f aca="false">J7593*INDEX(dProdutos!$F$2:$F$47,MATCH(E7593,dProdutos!$A$2:$A$47,0))</f>
        <v>52.24</v>
      </c>
      <c r="R7593" s="15" t="n">
        <f aca="false">IF(I7593="Cancelado",0,P7593-Q7593)</f>
        <v>77.56</v>
      </c>
      <c r="S7593" s="17" t="str">
        <f aca="false">INDEX(dProdutos!$D$2:$D$47,MATCH(E7593,dProdutos!$A$2:$A$47,0))</f>
        <v>Moda Feminina</v>
      </c>
    </row>
    <row r="7594" customFormat="false" ht="15" hidden="false" customHeight="false" outlineLevel="0" collapsed="false">
      <c r="A7594" s="17" t="s">
        <v>6153</v>
      </c>
      <c r="B7594" s="17" t="n">
        <v>1</v>
      </c>
      <c r="C7594" s="21" t="n">
        <v>46159</v>
      </c>
      <c r="D7594" s="17" t="s">
        <v>1292</v>
      </c>
      <c r="E7594" s="17" t="s">
        <v>207</v>
      </c>
      <c r="F7594" s="17" t="s">
        <v>1503</v>
      </c>
      <c r="G7594" s="17" t="s">
        <v>59</v>
      </c>
      <c r="H7594" s="17" t="s">
        <v>1540</v>
      </c>
      <c r="I7594" s="17" t="s">
        <v>1541</v>
      </c>
      <c r="J7594" s="17" t="n">
        <v>1</v>
      </c>
      <c r="K7594" s="15" t="n">
        <v>143.9</v>
      </c>
      <c r="L7594" s="22" t="n">
        <v>0</v>
      </c>
      <c r="M7594" s="15" t="n">
        <v>22.76</v>
      </c>
      <c r="N7594" s="15" t="n">
        <f aca="false">J7594*K7594</f>
        <v>143.9</v>
      </c>
      <c r="O7594" s="15" t="n">
        <f aca="false">N7594*L7594</f>
        <v>0</v>
      </c>
      <c r="P7594" s="15" t="n">
        <f aca="false">N7594-O7594</f>
        <v>143.9</v>
      </c>
      <c r="Q7594" s="15" t="n">
        <f aca="false">J7594*INDEX(dProdutos!$F$2:$F$47,MATCH(E7594,dProdutos!$A$2:$A$47,0))</f>
        <v>84.43</v>
      </c>
      <c r="R7594" s="15" t="n">
        <f aca="false">IF(I7594="Cancelado",0,P7594-Q7594)</f>
        <v>59.47</v>
      </c>
      <c r="S7594" s="17" t="str">
        <f aca="false">INDEX(dProdutos!$D$2:$D$47,MATCH(E7594,dProdutos!$A$2:$A$47,0))</f>
        <v>Beleza</v>
      </c>
    </row>
    <row r="7595" customFormat="false" ht="15" hidden="false" customHeight="false" outlineLevel="0" collapsed="false">
      <c r="A7595" s="17" t="s">
        <v>6153</v>
      </c>
      <c r="B7595" s="17" t="n">
        <v>2</v>
      </c>
      <c r="C7595" s="21" t="n">
        <v>46159</v>
      </c>
      <c r="D7595" s="17" t="s">
        <v>1292</v>
      </c>
      <c r="E7595" s="17" t="s">
        <v>195</v>
      </c>
      <c r="F7595" s="17" t="s">
        <v>1503</v>
      </c>
      <c r="G7595" s="17" t="s">
        <v>59</v>
      </c>
      <c r="H7595" s="17" t="s">
        <v>1540</v>
      </c>
      <c r="I7595" s="17" t="s">
        <v>1541</v>
      </c>
      <c r="J7595" s="17" t="n">
        <v>3</v>
      </c>
      <c r="K7595" s="15" t="n">
        <v>72.9</v>
      </c>
      <c r="L7595" s="22" t="n">
        <v>0.05</v>
      </c>
      <c r="M7595" s="15" t="n">
        <v>0</v>
      </c>
      <c r="N7595" s="15" t="n">
        <f aca="false">J7595*K7595</f>
        <v>218.7</v>
      </c>
      <c r="O7595" s="15" t="n">
        <f aca="false">N7595*L7595</f>
        <v>10.935</v>
      </c>
      <c r="P7595" s="15" t="n">
        <f aca="false">N7595-O7595</f>
        <v>207.765</v>
      </c>
      <c r="Q7595" s="15" t="n">
        <f aca="false">J7595*INDEX(dProdutos!$F$2:$F$47,MATCH(E7595,dProdutos!$A$2:$A$47,0))</f>
        <v>117.69</v>
      </c>
      <c r="R7595" s="15" t="n">
        <f aca="false">IF(I7595="Cancelado",0,P7595-Q7595)</f>
        <v>90.075</v>
      </c>
      <c r="S7595" s="17" t="str">
        <f aca="false">INDEX(dProdutos!$D$2:$D$47,MATCH(E7595,dProdutos!$A$2:$A$47,0))</f>
        <v>Eletrônicos</v>
      </c>
    </row>
    <row r="7596" customFormat="false" ht="15" hidden="false" customHeight="false" outlineLevel="0" collapsed="false">
      <c r="A7596" s="17" t="s">
        <v>6154</v>
      </c>
      <c r="B7596" s="17" t="n">
        <v>1</v>
      </c>
      <c r="C7596" s="21" t="n">
        <v>46159</v>
      </c>
      <c r="D7596" s="17" t="s">
        <v>382</v>
      </c>
      <c r="E7596" s="17" t="s">
        <v>108</v>
      </c>
      <c r="F7596" s="17" t="s">
        <v>1497</v>
      </c>
      <c r="G7596" s="17" t="s">
        <v>63</v>
      </c>
      <c r="H7596" s="17" t="s">
        <v>1540</v>
      </c>
      <c r="I7596" s="17" t="s">
        <v>1531</v>
      </c>
      <c r="J7596" s="17" t="n">
        <v>1</v>
      </c>
      <c r="K7596" s="15" t="n">
        <v>265.9</v>
      </c>
      <c r="L7596" s="22" t="n">
        <v>0</v>
      </c>
      <c r="M7596" s="15" t="n">
        <v>27.45</v>
      </c>
      <c r="N7596" s="15" t="n">
        <f aca="false">J7596*K7596</f>
        <v>265.9</v>
      </c>
      <c r="O7596" s="15" t="n">
        <f aca="false">N7596*L7596</f>
        <v>0</v>
      </c>
      <c r="P7596" s="15" t="n">
        <f aca="false">N7596-O7596</f>
        <v>265.9</v>
      </c>
      <c r="Q7596" s="15" t="n">
        <f aca="false">J7596*INDEX(dProdutos!$F$2:$F$47,MATCH(E7596,dProdutos!$A$2:$A$47,0))</f>
        <v>155.62</v>
      </c>
      <c r="R7596" s="15" t="n">
        <f aca="false">IF(I7596="Cancelado",0,P7596-Q7596)</f>
        <v>0</v>
      </c>
      <c r="S7596" s="17" t="str">
        <f aca="false">INDEX(dProdutos!$D$2:$D$47,MATCH(E7596,dProdutos!$A$2:$A$47,0))</f>
        <v>Moda Masculina</v>
      </c>
    </row>
    <row r="7597" customFormat="false" ht="15" hidden="false" customHeight="false" outlineLevel="0" collapsed="false">
      <c r="A7597" s="17" t="s">
        <v>6155</v>
      </c>
      <c r="B7597" s="17" t="n">
        <v>1</v>
      </c>
      <c r="C7597" s="21" t="n">
        <v>46159</v>
      </c>
      <c r="D7597" s="17" t="s">
        <v>931</v>
      </c>
      <c r="E7597" s="17" t="s">
        <v>177</v>
      </c>
      <c r="F7597" s="17" t="s">
        <v>1490</v>
      </c>
      <c r="G7597" s="17" t="s">
        <v>62</v>
      </c>
      <c r="H7597" s="17" t="s">
        <v>1537</v>
      </c>
      <c r="I7597" s="17" t="s">
        <v>1524</v>
      </c>
      <c r="J7597" s="17" t="n">
        <v>1</v>
      </c>
      <c r="K7597" s="15" t="n">
        <v>257.9</v>
      </c>
      <c r="L7597" s="22" t="n">
        <v>0</v>
      </c>
      <c r="M7597" s="15" t="n">
        <v>34.59</v>
      </c>
      <c r="N7597" s="15" t="n">
        <f aca="false">J7597*K7597</f>
        <v>257.9</v>
      </c>
      <c r="O7597" s="15" t="n">
        <f aca="false">N7597*L7597</f>
        <v>0</v>
      </c>
      <c r="P7597" s="15" t="n">
        <f aca="false">N7597-O7597</f>
        <v>257.9</v>
      </c>
      <c r="Q7597" s="15" t="n">
        <f aca="false">J7597*INDEX(dProdutos!$F$2:$F$47,MATCH(E7597,dProdutos!$A$2:$A$47,0))</f>
        <v>138.23</v>
      </c>
      <c r="R7597" s="15" t="n">
        <f aca="false">IF(I7597="Cancelado",0,P7597-Q7597)</f>
        <v>119.67</v>
      </c>
      <c r="S7597" s="17" t="str">
        <f aca="false">INDEX(dProdutos!$D$2:$D$47,MATCH(E7597,dProdutos!$A$2:$A$47,0))</f>
        <v>Casa</v>
      </c>
    </row>
    <row r="7598" customFormat="false" ht="15" hidden="false" customHeight="false" outlineLevel="0" collapsed="false">
      <c r="A7598" s="17" t="s">
        <v>6155</v>
      </c>
      <c r="B7598" s="17" t="n">
        <v>2</v>
      </c>
      <c r="C7598" s="21" t="n">
        <v>46159</v>
      </c>
      <c r="D7598" s="17" t="s">
        <v>931</v>
      </c>
      <c r="E7598" s="17" t="s">
        <v>204</v>
      </c>
      <c r="F7598" s="17" t="s">
        <v>1490</v>
      </c>
      <c r="G7598" s="17" t="s">
        <v>62</v>
      </c>
      <c r="H7598" s="17" t="s">
        <v>1537</v>
      </c>
      <c r="I7598" s="17" t="s">
        <v>1524</v>
      </c>
      <c r="J7598" s="17" t="n">
        <v>2</v>
      </c>
      <c r="K7598" s="15" t="n">
        <v>64.9</v>
      </c>
      <c r="L7598" s="22" t="n">
        <v>0.05</v>
      </c>
      <c r="M7598" s="15" t="n">
        <v>0</v>
      </c>
      <c r="N7598" s="15" t="n">
        <f aca="false">J7598*K7598</f>
        <v>129.8</v>
      </c>
      <c r="O7598" s="15" t="n">
        <f aca="false">N7598*L7598</f>
        <v>6.49</v>
      </c>
      <c r="P7598" s="15" t="n">
        <f aca="false">N7598-O7598</f>
        <v>123.31</v>
      </c>
      <c r="Q7598" s="15" t="n">
        <f aca="false">J7598*INDEX(dProdutos!$F$2:$F$47,MATCH(E7598,dProdutos!$A$2:$A$47,0))</f>
        <v>55.04</v>
      </c>
      <c r="R7598" s="15" t="n">
        <f aca="false">IF(I7598="Cancelado",0,P7598-Q7598)</f>
        <v>68.27</v>
      </c>
      <c r="S7598" s="17" t="str">
        <f aca="false">INDEX(dProdutos!$D$2:$D$47,MATCH(E7598,dProdutos!$A$2:$A$47,0))</f>
        <v>Beleza</v>
      </c>
    </row>
    <row r="7599" customFormat="false" ht="15" hidden="false" customHeight="false" outlineLevel="0" collapsed="false">
      <c r="A7599" s="17" t="s">
        <v>6156</v>
      </c>
      <c r="B7599" s="17" t="n">
        <v>1</v>
      </c>
      <c r="C7599" s="21" t="n">
        <v>46159</v>
      </c>
      <c r="D7599" s="17" t="s">
        <v>1132</v>
      </c>
      <c r="E7599" s="17" t="s">
        <v>117</v>
      </c>
      <c r="F7599" s="17" t="s">
        <v>1493</v>
      </c>
      <c r="G7599" s="17" t="s">
        <v>62</v>
      </c>
      <c r="H7599" s="17" t="s">
        <v>1537</v>
      </c>
      <c r="I7599" s="17" t="s">
        <v>1524</v>
      </c>
      <c r="J7599" s="17" t="n">
        <v>1</v>
      </c>
      <c r="K7599" s="15" t="n">
        <v>166.9</v>
      </c>
      <c r="L7599" s="22" t="n">
        <v>0</v>
      </c>
      <c r="M7599" s="15" t="n">
        <v>16.99</v>
      </c>
      <c r="N7599" s="15" t="n">
        <f aca="false">J7599*K7599</f>
        <v>166.9</v>
      </c>
      <c r="O7599" s="15" t="n">
        <f aca="false">N7599*L7599</f>
        <v>0</v>
      </c>
      <c r="P7599" s="15" t="n">
        <f aca="false">N7599-O7599</f>
        <v>166.9</v>
      </c>
      <c r="Q7599" s="15" t="n">
        <f aca="false">J7599*INDEX(dProdutos!$F$2:$F$47,MATCH(E7599,dProdutos!$A$2:$A$47,0))</f>
        <v>73.23</v>
      </c>
      <c r="R7599" s="15" t="n">
        <f aca="false">IF(I7599="Cancelado",0,P7599-Q7599)</f>
        <v>93.67</v>
      </c>
      <c r="S7599" s="17" t="str">
        <f aca="false">INDEX(dProdutos!$D$2:$D$47,MATCH(E7599,dProdutos!$A$2:$A$47,0))</f>
        <v>Moda Masculina</v>
      </c>
    </row>
    <row r="7600" customFormat="false" ht="15" hidden="false" customHeight="false" outlineLevel="0" collapsed="false">
      <c r="A7600" s="17" t="s">
        <v>6157</v>
      </c>
      <c r="B7600" s="17" t="n">
        <v>1</v>
      </c>
      <c r="C7600" s="21" t="n">
        <v>46159</v>
      </c>
      <c r="D7600" s="17" t="s">
        <v>494</v>
      </c>
      <c r="E7600" s="17" t="s">
        <v>186</v>
      </c>
      <c r="F7600" s="17" t="s">
        <v>1501</v>
      </c>
      <c r="G7600" s="17" t="s">
        <v>60</v>
      </c>
      <c r="H7600" s="17" t="s">
        <v>1523</v>
      </c>
      <c r="I7600" s="17" t="s">
        <v>1524</v>
      </c>
      <c r="J7600" s="17" t="n">
        <v>1</v>
      </c>
      <c r="K7600" s="15" t="n">
        <v>120.9</v>
      </c>
      <c r="L7600" s="22" t="n">
        <v>0</v>
      </c>
      <c r="M7600" s="15" t="n">
        <v>33.23</v>
      </c>
      <c r="N7600" s="15" t="n">
        <f aca="false">J7600*K7600</f>
        <v>120.9</v>
      </c>
      <c r="O7600" s="15" t="n">
        <f aca="false">N7600*L7600</f>
        <v>0</v>
      </c>
      <c r="P7600" s="15" t="n">
        <f aca="false">N7600-O7600</f>
        <v>120.9</v>
      </c>
      <c r="Q7600" s="15" t="n">
        <f aca="false">J7600*INDEX(dProdutos!$F$2:$F$47,MATCH(E7600,dProdutos!$A$2:$A$47,0))</f>
        <v>72.21</v>
      </c>
      <c r="R7600" s="15" t="n">
        <f aca="false">IF(I7600="Cancelado",0,P7600-Q7600)</f>
        <v>48.69</v>
      </c>
      <c r="S7600" s="17" t="str">
        <f aca="false">INDEX(dProdutos!$D$2:$D$47,MATCH(E7600,dProdutos!$A$2:$A$47,0))</f>
        <v>Eletrônicos</v>
      </c>
    </row>
    <row r="7601" customFormat="false" ht="15" hidden="false" customHeight="false" outlineLevel="0" collapsed="false">
      <c r="A7601" s="17" t="s">
        <v>6157</v>
      </c>
      <c r="B7601" s="17" t="n">
        <v>2</v>
      </c>
      <c r="C7601" s="21" t="n">
        <v>46159</v>
      </c>
      <c r="D7601" s="17" t="s">
        <v>494</v>
      </c>
      <c r="E7601" s="17" t="s">
        <v>150</v>
      </c>
      <c r="F7601" s="17" t="s">
        <v>1501</v>
      </c>
      <c r="G7601" s="17" t="s">
        <v>60</v>
      </c>
      <c r="H7601" s="17" t="s">
        <v>1523</v>
      </c>
      <c r="I7601" s="17" t="s">
        <v>1524</v>
      </c>
      <c r="J7601" s="17" t="n">
        <v>1</v>
      </c>
      <c r="K7601" s="15" t="n">
        <v>71.9</v>
      </c>
      <c r="L7601" s="22" t="n">
        <v>0.05</v>
      </c>
      <c r="M7601" s="15" t="n">
        <v>0</v>
      </c>
      <c r="N7601" s="15" t="n">
        <f aca="false">J7601*K7601</f>
        <v>71.9</v>
      </c>
      <c r="O7601" s="15" t="n">
        <f aca="false">N7601*L7601</f>
        <v>3.595</v>
      </c>
      <c r="P7601" s="15" t="n">
        <f aca="false">N7601-O7601</f>
        <v>68.305</v>
      </c>
      <c r="Q7601" s="15" t="n">
        <f aca="false">J7601*INDEX(dProdutos!$F$2:$F$47,MATCH(E7601,dProdutos!$A$2:$A$47,0))</f>
        <v>27.38</v>
      </c>
      <c r="R7601" s="15" t="n">
        <f aca="false">IF(I7601="Cancelado",0,P7601-Q7601)</f>
        <v>40.925</v>
      </c>
      <c r="S7601" s="17" t="str">
        <f aca="false">INDEX(dProdutos!$D$2:$D$47,MATCH(E7601,dProdutos!$A$2:$A$47,0))</f>
        <v>Acessórios</v>
      </c>
    </row>
    <row r="7602" customFormat="false" ht="15" hidden="false" customHeight="false" outlineLevel="0" collapsed="false">
      <c r="A7602" s="17" t="s">
        <v>6158</v>
      </c>
      <c r="B7602" s="17" t="n">
        <v>1</v>
      </c>
      <c r="C7602" s="21" t="n">
        <v>46160</v>
      </c>
      <c r="D7602" s="17" t="s">
        <v>1186</v>
      </c>
      <c r="E7602" s="17" t="s">
        <v>85</v>
      </c>
      <c r="F7602" s="17" t="s">
        <v>1493</v>
      </c>
      <c r="G7602" s="17" t="s">
        <v>63</v>
      </c>
      <c r="H7602" s="17" t="s">
        <v>1537</v>
      </c>
      <c r="I7602" s="17" t="s">
        <v>1524</v>
      </c>
      <c r="J7602" s="17" t="n">
        <v>1</v>
      </c>
      <c r="K7602" s="15" t="n">
        <v>165.9</v>
      </c>
      <c r="L7602" s="22" t="n">
        <v>0</v>
      </c>
      <c r="M7602" s="15" t="n">
        <v>28.56</v>
      </c>
      <c r="N7602" s="15" t="n">
        <f aca="false">J7602*K7602</f>
        <v>165.9</v>
      </c>
      <c r="O7602" s="15" t="n">
        <f aca="false">N7602*L7602</f>
        <v>0</v>
      </c>
      <c r="P7602" s="15" t="n">
        <f aca="false">N7602-O7602</f>
        <v>165.9</v>
      </c>
      <c r="Q7602" s="15" t="n">
        <f aca="false">J7602*INDEX(dProdutos!$F$2:$F$47,MATCH(E7602,dProdutos!$A$2:$A$47,0))</f>
        <v>91.55</v>
      </c>
      <c r="R7602" s="15" t="n">
        <f aca="false">IF(I7602="Cancelado",0,P7602-Q7602)</f>
        <v>74.35</v>
      </c>
      <c r="S7602" s="17" t="str">
        <f aca="false">INDEX(dProdutos!$D$2:$D$47,MATCH(E7602,dProdutos!$A$2:$A$47,0))</f>
        <v>Moda Feminina</v>
      </c>
    </row>
    <row r="7603" customFormat="false" ht="15" hidden="false" customHeight="false" outlineLevel="0" collapsed="false">
      <c r="A7603" s="17" t="s">
        <v>6159</v>
      </c>
      <c r="B7603" s="17" t="n">
        <v>1</v>
      </c>
      <c r="C7603" s="21" t="n">
        <v>46160</v>
      </c>
      <c r="D7603" s="17" t="s">
        <v>1128</v>
      </c>
      <c r="E7603" s="17" t="s">
        <v>153</v>
      </c>
      <c r="F7603" s="17" t="s">
        <v>1503</v>
      </c>
      <c r="G7603" s="17" t="s">
        <v>62</v>
      </c>
      <c r="H7603" s="17" t="s">
        <v>1527</v>
      </c>
      <c r="I7603" s="17" t="s">
        <v>1524</v>
      </c>
      <c r="J7603" s="17" t="n">
        <v>1</v>
      </c>
      <c r="K7603" s="15" t="n">
        <v>165.9</v>
      </c>
      <c r="L7603" s="22" t="n">
        <v>0.1</v>
      </c>
      <c r="M7603" s="15" t="n">
        <v>29.77</v>
      </c>
      <c r="N7603" s="15" t="n">
        <f aca="false">J7603*K7603</f>
        <v>165.9</v>
      </c>
      <c r="O7603" s="15" t="n">
        <f aca="false">N7603*L7603</f>
        <v>16.59</v>
      </c>
      <c r="P7603" s="15" t="n">
        <f aca="false">N7603-O7603</f>
        <v>149.31</v>
      </c>
      <c r="Q7603" s="15" t="n">
        <f aca="false">J7603*INDEX(dProdutos!$F$2:$F$47,MATCH(E7603,dProdutos!$A$2:$A$47,0))</f>
        <v>67.28</v>
      </c>
      <c r="R7603" s="15" t="n">
        <f aca="false">IF(I7603="Cancelado",0,P7603-Q7603)</f>
        <v>82.03</v>
      </c>
      <c r="S7603" s="17" t="str">
        <f aca="false">INDEX(dProdutos!$D$2:$D$47,MATCH(E7603,dProdutos!$A$2:$A$47,0))</f>
        <v>Acessórios</v>
      </c>
    </row>
    <row r="7604" customFormat="false" ht="15" hidden="false" customHeight="false" outlineLevel="0" collapsed="false">
      <c r="A7604" s="17" t="s">
        <v>6160</v>
      </c>
      <c r="B7604" s="17" t="n">
        <v>1</v>
      </c>
      <c r="C7604" s="21" t="n">
        <v>46160</v>
      </c>
      <c r="D7604" s="17" t="s">
        <v>831</v>
      </c>
      <c r="E7604" s="17" t="s">
        <v>150</v>
      </c>
      <c r="F7604" s="17" t="s">
        <v>1501</v>
      </c>
      <c r="G7604" s="17" t="s">
        <v>59</v>
      </c>
      <c r="H7604" s="17" t="s">
        <v>1540</v>
      </c>
      <c r="I7604" s="17" t="s">
        <v>1524</v>
      </c>
      <c r="J7604" s="17" t="n">
        <v>1</v>
      </c>
      <c r="K7604" s="15" t="n">
        <v>71.9</v>
      </c>
      <c r="L7604" s="22" t="n">
        <v>0</v>
      </c>
      <c r="M7604" s="15" t="n">
        <v>30.84</v>
      </c>
      <c r="N7604" s="15" t="n">
        <f aca="false">J7604*K7604</f>
        <v>71.9</v>
      </c>
      <c r="O7604" s="15" t="n">
        <f aca="false">N7604*L7604</f>
        <v>0</v>
      </c>
      <c r="P7604" s="15" t="n">
        <f aca="false">N7604-O7604</f>
        <v>71.9</v>
      </c>
      <c r="Q7604" s="15" t="n">
        <f aca="false">J7604*INDEX(dProdutos!$F$2:$F$47,MATCH(E7604,dProdutos!$A$2:$A$47,0))</f>
        <v>27.38</v>
      </c>
      <c r="R7604" s="15" t="n">
        <f aca="false">IF(I7604="Cancelado",0,P7604-Q7604)</f>
        <v>44.52</v>
      </c>
      <c r="S7604" s="17" t="str">
        <f aca="false">INDEX(dProdutos!$D$2:$D$47,MATCH(E7604,dProdutos!$A$2:$A$47,0))</f>
        <v>Acessórios</v>
      </c>
    </row>
    <row r="7605" customFormat="false" ht="15" hidden="false" customHeight="false" outlineLevel="0" collapsed="false">
      <c r="A7605" s="17" t="s">
        <v>6161</v>
      </c>
      <c r="B7605" s="17" t="n">
        <v>1</v>
      </c>
      <c r="C7605" s="21" t="n">
        <v>46160</v>
      </c>
      <c r="D7605" s="17" t="s">
        <v>1403</v>
      </c>
      <c r="E7605" s="17" t="s">
        <v>135</v>
      </c>
      <c r="F7605" s="17" t="s">
        <v>1495</v>
      </c>
      <c r="G7605" s="17" t="s">
        <v>59</v>
      </c>
      <c r="H7605" s="17" t="s">
        <v>1537</v>
      </c>
      <c r="I7605" s="17" t="s">
        <v>1524</v>
      </c>
      <c r="J7605" s="17" t="n">
        <v>1</v>
      </c>
      <c r="K7605" s="15" t="n">
        <v>200.9</v>
      </c>
      <c r="L7605" s="22" t="n">
        <v>0</v>
      </c>
      <c r="M7605" s="15" t="n">
        <v>0</v>
      </c>
      <c r="N7605" s="15" t="n">
        <f aca="false">J7605*K7605</f>
        <v>200.9</v>
      </c>
      <c r="O7605" s="15" t="n">
        <f aca="false">N7605*L7605</f>
        <v>0</v>
      </c>
      <c r="P7605" s="15" t="n">
        <f aca="false">N7605-O7605</f>
        <v>200.9</v>
      </c>
      <c r="Q7605" s="15" t="n">
        <f aca="false">J7605*INDEX(dProdutos!$F$2:$F$47,MATCH(E7605,dProdutos!$A$2:$A$47,0))</f>
        <v>80.73</v>
      </c>
      <c r="R7605" s="15" t="n">
        <f aca="false">IF(I7605="Cancelado",0,P7605-Q7605)</f>
        <v>120.17</v>
      </c>
      <c r="S7605" s="17" t="str">
        <f aca="false">INDEX(dProdutos!$D$2:$D$47,MATCH(E7605,dProdutos!$A$2:$A$47,0))</f>
        <v>Calçados</v>
      </c>
    </row>
    <row r="7606" customFormat="false" ht="15" hidden="false" customHeight="false" outlineLevel="0" collapsed="false">
      <c r="A7606" s="17" t="s">
        <v>6161</v>
      </c>
      <c r="B7606" s="17" t="n">
        <v>2</v>
      </c>
      <c r="C7606" s="21" t="n">
        <v>46160</v>
      </c>
      <c r="D7606" s="17" t="s">
        <v>1403</v>
      </c>
      <c r="E7606" s="17" t="s">
        <v>168</v>
      </c>
      <c r="F7606" s="17" t="s">
        <v>1495</v>
      </c>
      <c r="G7606" s="17" t="s">
        <v>59</v>
      </c>
      <c r="H7606" s="17" t="s">
        <v>1537</v>
      </c>
      <c r="I7606" s="17" t="s">
        <v>1524</v>
      </c>
      <c r="J7606" s="17" t="n">
        <v>1</v>
      </c>
      <c r="K7606" s="15" t="n">
        <v>253.9</v>
      </c>
      <c r="L7606" s="22" t="n">
        <v>0</v>
      </c>
      <c r="M7606" s="15" t="n">
        <v>0</v>
      </c>
      <c r="N7606" s="15" t="n">
        <f aca="false">J7606*K7606</f>
        <v>253.9</v>
      </c>
      <c r="O7606" s="15" t="n">
        <f aca="false">N7606*L7606</f>
        <v>0</v>
      </c>
      <c r="P7606" s="15" t="n">
        <f aca="false">N7606-O7606</f>
        <v>253.9</v>
      </c>
      <c r="Q7606" s="15" t="n">
        <f aca="false">J7606*INDEX(dProdutos!$F$2:$F$47,MATCH(E7606,dProdutos!$A$2:$A$47,0))</f>
        <v>128.94</v>
      </c>
      <c r="R7606" s="15" t="n">
        <f aca="false">IF(I7606="Cancelado",0,P7606-Q7606)</f>
        <v>124.96</v>
      </c>
      <c r="S7606" s="17" t="str">
        <f aca="false">INDEX(dProdutos!$D$2:$D$47,MATCH(E7606,dProdutos!$A$2:$A$47,0))</f>
        <v>Casa</v>
      </c>
    </row>
    <row r="7607" customFormat="false" ht="15" hidden="false" customHeight="false" outlineLevel="0" collapsed="false">
      <c r="A7607" s="17" t="s">
        <v>6161</v>
      </c>
      <c r="B7607" s="17" t="n">
        <v>3</v>
      </c>
      <c r="C7607" s="21" t="n">
        <v>46160</v>
      </c>
      <c r="D7607" s="17" t="s">
        <v>1403</v>
      </c>
      <c r="E7607" s="17" t="s">
        <v>95</v>
      </c>
      <c r="F7607" s="17" t="s">
        <v>1495</v>
      </c>
      <c r="G7607" s="17" t="s">
        <v>59</v>
      </c>
      <c r="H7607" s="17" t="s">
        <v>1537</v>
      </c>
      <c r="I7607" s="17" t="s">
        <v>1524</v>
      </c>
      <c r="J7607" s="17" t="n">
        <v>2</v>
      </c>
      <c r="K7607" s="15" t="n">
        <v>77.9</v>
      </c>
      <c r="L7607" s="22" t="n">
        <v>0</v>
      </c>
      <c r="M7607" s="15" t="n">
        <v>0</v>
      </c>
      <c r="N7607" s="15" t="n">
        <f aca="false">J7607*K7607</f>
        <v>155.8</v>
      </c>
      <c r="O7607" s="15" t="n">
        <f aca="false">N7607*L7607</f>
        <v>0</v>
      </c>
      <c r="P7607" s="15" t="n">
        <f aca="false">N7607-O7607</f>
        <v>155.8</v>
      </c>
      <c r="Q7607" s="15" t="n">
        <f aca="false">J7607*INDEX(dProdutos!$F$2:$F$47,MATCH(E7607,dProdutos!$A$2:$A$47,0))</f>
        <v>73.42</v>
      </c>
      <c r="R7607" s="15" t="n">
        <f aca="false">IF(I7607="Cancelado",0,P7607-Q7607)</f>
        <v>82.38</v>
      </c>
      <c r="S7607" s="17" t="str">
        <f aca="false">INDEX(dProdutos!$D$2:$D$47,MATCH(E7607,dProdutos!$A$2:$A$47,0))</f>
        <v>Moda Feminina</v>
      </c>
    </row>
    <row r="7608" customFormat="false" ht="15" hidden="false" customHeight="false" outlineLevel="0" collapsed="false">
      <c r="A7608" s="17" t="s">
        <v>6162</v>
      </c>
      <c r="B7608" s="17" t="n">
        <v>1</v>
      </c>
      <c r="C7608" s="21" t="n">
        <v>46160</v>
      </c>
      <c r="D7608" s="17" t="s">
        <v>272</v>
      </c>
      <c r="E7608" s="17" t="s">
        <v>144</v>
      </c>
      <c r="F7608" s="17" t="s">
        <v>1490</v>
      </c>
      <c r="G7608" s="17" t="s">
        <v>64</v>
      </c>
      <c r="H7608" s="17" t="s">
        <v>1537</v>
      </c>
      <c r="I7608" s="17" t="s">
        <v>1524</v>
      </c>
      <c r="J7608" s="17" t="n">
        <v>1</v>
      </c>
      <c r="K7608" s="15" t="n">
        <v>260.9</v>
      </c>
      <c r="L7608" s="22" t="n">
        <v>0</v>
      </c>
      <c r="M7608" s="15" t="n">
        <v>23.55</v>
      </c>
      <c r="N7608" s="15" t="n">
        <f aca="false">J7608*K7608</f>
        <v>260.9</v>
      </c>
      <c r="O7608" s="15" t="n">
        <f aca="false">N7608*L7608</f>
        <v>0</v>
      </c>
      <c r="P7608" s="15" t="n">
        <f aca="false">N7608-O7608</f>
        <v>260.9</v>
      </c>
      <c r="Q7608" s="15" t="n">
        <f aca="false">J7608*INDEX(dProdutos!$F$2:$F$47,MATCH(E7608,dProdutos!$A$2:$A$47,0))</f>
        <v>99.86</v>
      </c>
      <c r="R7608" s="15" t="n">
        <f aca="false">IF(I7608="Cancelado",0,P7608-Q7608)</f>
        <v>161.04</v>
      </c>
      <c r="S7608" s="17" t="str">
        <f aca="false">INDEX(dProdutos!$D$2:$D$47,MATCH(E7608,dProdutos!$A$2:$A$47,0))</f>
        <v>Acessórios</v>
      </c>
    </row>
    <row r="7609" customFormat="false" ht="15" hidden="false" customHeight="false" outlineLevel="0" collapsed="false">
      <c r="A7609" s="17" t="s">
        <v>6163</v>
      </c>
      <c r="B7609" s="17" t="n">
        <v>1</v>
      </c>
      <c r="C7609" s="21" t="n">
        <v>46160</v>
      </c>
      <c r="D7609" s="17" t="s">
        <v>447</v>
      </c>
      <c r="E7609" s="17" t="s">
        <v>73</v>
      </c>
      <c r="F7609" s="17" t="s">
        <v>1493</v>
      </c>
      <c r="G7609" s="17" t="s">
        <v>61</v>
      </c>
      <c r="H7609" s="17" t="s">
        <v>1540</v>
      </c>
      <c r="I7609" s="17" t="s">
        <v>1524</v>
      </c>
      <c r="J7609" s="17" t="n">
        <v>1</v>
      </c>
      <c r="K7609" s="15" t="n">
        <v>179.9</v>
      </c>
      <c r="L7609" s="22" t="n">
        <v>0.05</v>
      </c>
      <c r="M7609" s="15" t="n">
        <v>0</v>
      </c>
      <c r="N7609" s="15" t="n">
        <f aca="false">J7609*K7609</f>
        <v>179.9</v>
      </c>
      <c r="O7609" s="15" t="n">
        <f aca="false">N7609*L7609</f>
        <v>8.995</v>
      </c>
      <c r="P7609" s="15" t="n">
        <f aca="false">N7609-O7609</f>
        <v>170.905</v>
      </c>
      <c r="Q7609" s="15" t="n">
        <f aca="false">J7609*INDEX(dProdutos!$F$2:$F$47,MATCH(E7609,dProdutos!$A$2:$A$47,0))</f>
        <v>69.44</v>
      </c>
      <c r="R7609" s="15" t="n">
        <f aca="false">IF(I7609="Cancelado",0,P7609-Q7609)</f>
        <v>101.465</v>
      </c>
      <c r="S7609" s="17" t="str">
        <f aca="false">INDEX(dProdutos!$D$2:$D$47,MATCH(E7609,dProdutos!$A$2:$A$47,0))</f>
        <v>Moda Feminina</v>
      </c>
    </row>
    <row r="7610" customFormat="false" ht="15" hidden="false" customHeight="false" outlineLevel="0" collapsed="false">
      <c r="A7610" s="17" t="s">
        <v>6164</v>
      </c>
      <c r="B7610" s="17" t="n">
        <v>1</v>
      </c>
      <c r="C7610" s="21" t="n">
        <v>46160</v>
      </c>
      <c r="D7610" s="17" t="s">
        <v>1374</v>
      </c>
      <c r="E7610" s="17" t="s">
        <v>111</v>
      </c>
      <c r="F7610" s="17" t="s">
        <v>1495</v>
      </c>
      <c r="G7610" s="17" t="s">
        <v>62</v>
      </c>
      <c r="H7610" s="17" t="s">
        <v>1523</v>
      </c>
      <c r="I7610" s="17" t="s">
        <v>1524</v>
      </c>
      <c r="J7610" s="17" t="n">
        <v>1</v>
      </c>
      <c r="K7610" s="15" t="n">
        <v>188.9</v>
      </c>
      <c r="L7610" s="22" t="n">
        <v>0.05</v>
      </c>
      <c r="M7610" s="15" t="n">
        <v>21.82</v>
      </c>
      <c r="N7610" s="15" t="n">
        <f aca="false">J7610*K7610</f>
        <v>188.9</v>
      </c>
      <c r="O7610" s="15" t="n">
        <f aca="false">N7610*L7610</f>
        <v>9.445</v>
      </c>
      <c r="P7610" s="15" t="n">
        <f aca="false">N7610-O7610</f>
        <v>179.455</v>
      </c>
      <c r="Q7610" s="15" t="n">
        <f aca="false">J7610*INDEX(dProdutos!$F$2:$F$47,MATCH(E7610,dProdutos!$A$2:$A$47,0))</f>
        <v>88.32</v>
      </c>
      <c r="R7610" s="15" t="n">
        <f aca="false">IF(I7610="Cancelado",0,P7610-Q7610)</f>
        <v>91.135</v>
      </c>
      <c r="S7610" s="17" t="str">
        <f aca="false">INDEX(dProdutos!$D$2:$D$47,MATCH(E7610,dProdutos!$A$2:$A$47,0))</f>
        <v>Moda Masculina</v>
      </c>
    </row>
    <row r="7611" customFormat="false" ht="15" hidden="false" customHeight="false" outlineLevel="0" collapsed="false">
      <c r="A7611" s="17" t="s">
        <v>6165</v>
      </c>
      <c r="B7611" s="17" t="n">
        <v>1</v>
      </c>
      <c r="C7611" s="21" t="n">
        <v>46160</v>
      </c>
      <c r="D7611" s="17" t="s">
        <v>640</v>
      </c>
      <c r="E7611" s="17" t="s">
        <v>162</v>
      </c>
      <c r="F7611" s="17" t="s">
        <v>1490</v>
      </c>
      <c r="G7611" s="17" t="s">
        <v>63</v>
      </c>
      <c r="H7611" s="17" t="s">
        <v>1527</v>
      </c>
      <c r="I7611" s="17" t="s">
        <v>1524</v>
      </c>
      <c r="J7611" s="17" t="n">
        <v>1</v>
      </c>
      <c r="K7611" s="15" t="n">
        <v>231.9</v>
      </c>
      <c r="L7611" s="22" t="n">
        <v>0.1</v>
      </c>
      <c r="M7611" s="15" t="n">
        <v>0</v>
      </c>
      <c r="N7611" s="15" t="n">
        <f aca="false">J7611*K7611</f>
        <v>231.9</v>
      </c>
      <c r="O7611" s="15" t="n">
        <f aca="false">N7611*L7611</f>
        <v>23.19</v>
      </c>
      <c r="P7611" s="15" t="n">
        <f aca="false">N7611-O7611</f>
        <v>208.71</v>
      </c>
      <c r="Q7611" s="15" t="n">
        <f aca="false">J7611*INDEX(dProdutos!$F$2:$F$47,MATCH(E7611,dProdutos!$A$2:$A$47,0))</f>
        <v>134.41</v>
      </c>
      <c r="R7611" s="15" t="n">
        <f aca="false">IF(I7611="Cancelado",0,P7611-Q7611)</f>
        <v>74.3</v>
      </c>
      <c r="S7611" s="17" t="str">
        <f aca="false">INDEX(dProdutos!$D$2:$D$47,MATCH(E7611,dProdutos!$A$2:$A$47,0))</f>
        <v>Casa</v>
      </c>
    </row>
    <row r="7612" customFormat="false" ht="15" hidden="false" customHeight="false" outlineLevel="0" collapsed="false">
      <c r="A7612" s="17" t="s">
        <v>6166</v>
      </c>
      <c r="B7612" s="17" t="n">
        <v>1</v>
      </c>
      <c r="C7612" s="21" t="n">
        <v>46160</v>
      </c>
      <c r="D7612" s="17" t="s">
        <v>1241</v>
      </c>
      <c r="E7612" s="17" t="s">
        <v>132</v>
      </c>
      <c r="F7612" s="17" t="s">
        <v>1495</v>
      </c>
      <c r="G7612" s="17" t="s">
        <v>64</v>
      </c>
      <c r="H7612" s="17" t="s">
        <v>1523</v>
      </c>
      <c r="I7612" s="17" t="s">
        <v>1524</v>
      </c>
      <c r="J7612" s="17" t="n">
        <v>1</v>
      </c>
      <c r="K7612" s="15" t="n">
        <v>179.9</v>
      </c>
      <c r="L7612" s="22" t="n">
        <v>0.1</v>
      </c>
      <c r="M7612" s="15" t="n">
        <v>0</v>
      </c>
      <c r="N7612" s="15" t="n">
        <f aca="false">J7612*K7612</f>
        <v>179.9</v>
      </c>
      <c r="O7612" s="15" t="n">
        <f aca="false">N7612*L7612</f>
        <v>17.99</v>
      </c>
      <c r="P7612" s="15" t="n">
        <f aca="false">N7612-O7612</f>
        <v>161.91</v>
      </c>
      <c r="Q7612" s="15" t="n">
        <f aca="false">J7612*INDEX(dProdutos!$F$2:$F$47,MATCH(E7612,dProdutos!$A$2:$A$47,0))</f>
        <v>93.56</v>
      </c>
      <c r="R7612" s="15" t="n">
        <f aca="false">IF(I7612="Cancelado",0,P7612-Q7612)</f>
        <v>68.35</v>
      </c>
      <c r="S7612" s="17" t="str">
        <f aca="false">INDEX(dProdutos!$D$2:$D$47,MATCH(E7612,dProdutos!$A$2:$A$47,0))</f>
        <v>Calçados</v>
      </c>
    </row>
    <row r="7613" customFormat="false" ht="15" hidden="false" customHeight="false" outlineLevel="0" collapsed="false">
      <c r="A7613" s="17" t="s">
        <v>6167</v>
      </c>
      <c r="B7613" s="17" t="n">
        <v>1</v>
      </c>
      <c r="C7613" s="21" t="n">
        <v>46160</v>
      </c>
      <c r="D7613" s="17" t="s">
        <v>741</v>
      </c>
      <c r="E7613" s="17" t="s">
        <v>165</v>
      </c>
      <c r="F7613" s="17" t="s">
        <v>1497</v>
      </c>
      <c r="G7613" s="17" t="s">
        <v>59</v>
      </c>
      <c r="H7613" s="17" t="s">
        <v>1540</v>
      </c>
      <c r="I7613" s="17" t="s">
        <v>1524</v>
      </c>
      <c r="J7613" s="17" t="n">
        <v>1</v>
      </c>
      <c r="K7613" s="15" t="n">
        <v>231.9</v>
      </c>
      <c r="L7613" s="22" t="n">
        <v>0</v>
      </c>
      <c r="M7613" s="15" t="n">
        <v>33.59</v>
      </c>
      <c r="N7613" s="15" t="n">
        <f aca="false">J7613*K7613</f>
        <v>231.9</v>
      </c>
      <c r="O7613" s="15" t="n">
        <f aca="false">N7613*L7613</f>
        <v>0</v>
      </c>
      <c r="P7613" s="15" t="n">
        <f aca="false">N7613-O7613</f>
        <v>231.9</v>
      </c>
      <c r="Q7613" s="15" t="n">
        <f aca="false">J7613*INDEX(dProdutos!$F$2:$F$47,MATCH(E7613,dProdutos!$A$2:$A$47,0))</f>
        <v>140.83</v>
      </c>
      <c r="R7613" s="15" t="n">
        <f aca="false">IF(I7613="Cancelado",0,P7613-Q7613)</f>
        <v>91.07</v>
      </c>
      <c r="S7613" s="17" t="str">
        <f aca="false">INDEX(dProdutos!$D$2:$D$47,MATCH(E7613,dProdutos!$A$2:$A$47,0))</f>
        <v>Casa</v>
      </c>
    </row>
    <row r="7614" customFormat="false" ht="15" hidden="false" customHeight="false" outlineLevel="0" collapsed="false">
      <c r="A7614" s="17" t="s">
        <v>6168</v>
      </c>
      <c r="B7614" s="17" t="n">
        <v>1</v>
      </c>
      <c r="C7614" s="21" t="n">
        <v>46160</v>
      </c>
      <c r="D7614" s="17" t="s">
        <v>1046</v>
      </c>
      <c r="E7614" s="17" t="s">
        <v>92</v>
      </c>
      <c r="F7614" s="17" t="s">
        <v>1487</v>
      </c>
      <c r="G7614" s="17" t="s">
        <v>59</v>
      </c>
      <c r="H7614" s="17" t="s">
        <v>1537</v>
      </c>
      <c r="I7614" s="17" t="s">
        <v>1524</v>
      </c>
      <c r="J7614" s="17" t="n">
        <v>1</v>
      </c>
      <c r="K7614" s="15" t="n">
        <v>191.9</v>
      </c>
      <c r="L7614" s="22" t="n">
        <v>0.05</v>
      </c>
      <c r="M7614" s="15" t="n">
        <v>15.61</v>
      </c>
      <c r="N7614" s="15" t="n">
        <f aca="false">J7614*K7614</f>
        <v>191.9</v>
      </c>
      <c r="O7614" s="15" t="n">
        <f aca="false">N7614*L7614</f>
        <v>9.595</v>
      </c>
      <c r="P7614" s="15" t="n">
        <f aca="false">N7614-O7614</f>
        <v>182.305</v>
      </c>
      <c r="Q7614" s="15" t="n">
        <f aca="false">J7614*INDEX(dProdutos!$F$2:$F$47,MATCH(E7614,dProdutos!$A$2:$A$47,0))</f>
        <v>88.59</v>
      </c>
      <c r="R7614" s="15" t="n">
        <f aca="false">IF(I7614="Cancelado",0,P7614-Q7614)</f>
        <v>93.715</v>
      </c>
      <c r="S7614" s="17" t="str">
        <f aca="false">INDEX(dProdutos!$D$2:$D$47,MATCH(E7614,dProdutos!$A$2:$A$47,0))</f>
        <v>Moda Feminina</v>
      </c>
    </row>
    <row r="7615" customFormat="false" ht="15" hidden="false" customHeight="false" outlineLevel="0" collapsed="false">
      <c r="A7615" s="17" t="s">
        <v>6169</v>
      </c>
      <c r="B7615" s="17" t="n">
        <v>1</v>
      </c>
      <c r="C7615" s="21" t="n">
        <v>46160</v>
      </c>
      <c r="D7615" s="17" t="s">
        <v>732</v>
      </c>
      <c r="E7615" s="17" t="s">
        <v>186</v>
      </c>
      <c r="F7615" s="17" t="s">
        <v>1497</v>
      </c>
      <c r="G7615" s="17" t="s">
        <v>63</v>
      </c>
      <c r="H7615" s="17" t="s">
        <v>1537</v>
      </c>
      <c r="I7615" s="17" t="s">
        <v>1524</v>
      </c>
      <c r="J7615" s="17" t="n">
        <v>2</v>
      </c>
      <c r="K7615" s="15" t="n">
        <v>120.9</v>
      </c>
      <c r="L7615" s="22" t="n">
        <v>0</v>
      </c>
      <c r="M7615" s="15" t="n">
        <v>0</v>
      </c>
      <c r="N7615" s="15" t="n">
        <f aca="false">J7615*K7615</f>
        <v>241.8</v>
      </c>
      <c r="O7615" s="15" t="n">
        <f aca="false">N7615*L7615</f>
        <v>0</v>
      </c>
      <c r="P7615" s="15" t="n">
        <f aca="false">N7615-O7615</f>
        <v>241.8</v>
      </c>
      <c r="Q7615" s="15" t="n">
        <f aca="false">J7615*INDEX(dProdutos!$F$2:$F$47,MATCH(E7615,dProdutos!$A$2:$A$47,0))</f>
        <v>144.42</v>
      </c>
      <c r="R7615" s="15" t="n">
        <f aca="false">IF(I7615="Cancelado",0,P7615-Q7615)</f>
        <v>97.38</v>
      </c>
      <c r="S7615" s="17" t="str">
        <f aca="false">INDEX(dProdutos!$D$2:$D$47,MATCH(E7615,dProdutos!$A$2:$A$47,0))</f>
        <v>Eletrônicos</v>
      </c>
    </row>
    <row r="7616" customFormat="false" ht="15" hidden="false" customHeight="false" outlineLevel="0" collapsed="false">
      <c r="A7616" s="17" t="s">
        <v>6169</v>
      </c>
      <c r="B7616" s="17" t="n">
        <v>2</v>
      </c>
      <c r="C7616" s="21" t="n">
        <v>46160</v>
      </c>
      <c r="D7616" s="17" t="s">
        <v>732</v>
      </c>
      <c r="E7616" s="17" t="s">
        <v>108</v>
      </c>
      <c r="F7616" s="17" t="s">
        <v>1497</v>
      </c>
      <c r="G7616" s="17" t="s">
        <v>63</v>
      </c>
      <c r="H7616" s="17" t="s">
        <v>1537</v>
      </c>
      <c r="I7616" s="17" t="s">
        <v>1524</v>
      </c>
      <c r="J7616" s="17" t="n">
        <v>2</v>
      </c>
      <c r="K7616" s="15" t="n">
        <v>265.9</v>
      </c>
      <c r="L7616" s="22" t="n">
        <v>0.05</v>
      </c>
      <c r="M7616" s="15" t="n">
        <v>0</v>
      </c>
      <c r="N7616" s="15" t="n">
        <f aca="false">J7616*K7616</f>
        <v>531.8</v>
      </c>
      <c r="O7616" s="15" t="n">
        <f aca="false">N7616*L7616</f>
        <v>26.59</v>
      </c>
      <c r="P7616" s="15" t="n">
        <f aca="false">N7616-O7616</f>
        <v>505.21</v>
      </c>
      <c r="Q7616" s="15" t="n">
        <f aca="false">J7616*INDEX(dProdutos!$F$2:$F$47,MATCH(E7616,dProdutos!$A$2:$A$47,0))</f>
        <v>311.24</v>
      </c>
      <c r="R7616" s="15" t="n">
        <f aca="false">IF(I7616="Cancelado",0,P7616-Q7616)</f>
        <v>193.97</v>
      </c>
      <c r="S7616" s="17" t="str">
        <f aca="false">INDEX(dProdutos!$D$2:$D$47,MATCH(E7616,dProdutos!$A$2:$A$47,0))</f>
        <v>Moda Masculina</v>
      </c>
    </row>
    <row r="7617" customFormat="false" ht="15" hidden="false" customHeight="false" outlineLevel="0" collapsed="false">
      <c r="A7617" s="17" t="s">
        <v>6170</v>
      </c>
      <c r="B7617" s="17" t="n">
        <v>1</v>
      </c>
      <c r="C7617" s="21" t="n">
        <v>46161</v>
      </c>
      <c r="D7617" s="17" t="s">
        <v>286</v>
      </c>
      <c r="E7617" s="17" t="s">
        <v>129</v>
      </c>
      <c r="F7617" s="17" t="s">
        <v>1499</v>
      </c>
      <c r="G7617" s="17" t="s">
        <v>64</v>
      </c>
      <c r="H7617" s="17" t="s">
        <v>1523</v>
      </c>
      <c r="I7617" s="17" t="s">
        <v>1524</v>
      </c>
      <c r="J7617" s="17" t="n">
        <v>2</v>
      </c>
      <c r="K7617" s="15" t="n">
        <v>105.9</v>
      </c>
      <c r="L7617" s="22" t="n">
        <v>0</v>
      </c>
      <c r="M7617" s="15" t="n">
        <v>22.11</v>
      </c>
      <c r="N7617" s="15" t="n">
        <f aca="false">J7617*K7617</f>
        <v>211.8</v>
      </c>
      <c r="O7617" s="15" t="n">
        <f aca="false">N7617*L7617</f>
        <v>0</v>
      </c>
      <c r="P7617" s="15" t="n">
        <f aca="false">N7617-O7617</f>
        <v>211.8</v>
      </c>
      <c r="Q7617" s="15" t="n">
        <f aca="false">J7617*INDEX(dProdutos!$F$2:$F$47,MATCH(E7617,dProdutos!$A$2:$A$47,0))</f>
        <v>87.58</v>
      </c>
      <c r="R7617" s="15" t="n">
        <f aca="false">IF(I7617="Cancelado",0,P7617-Q7617)</f>
        <v>124.22</v>
      </c>
      <c r="S7617" s="17" t="str">
        <f aca="false">INDEX(dProdutos!$D$2:$D$47,MATCH(E7617,dProdutos!$A$2:$A$47,0))</f>
        <v>Calçados</v>
      </c>
    </row>
    <row r="7618" customFormat="false" ht="15" hidden="false" customHeight="false" outlineLevel="0" collapsed="false">
      <c r="A7618" s="17" t="s">
        <v>6170</v>
      </c>
      <c r="B7618" s="17" t="n">
        <v>2</v>
      </c>
      <c r="C7618" s="21" t="n">
        <v>46161</v>
      </c>
      <c r="D7618" s="17" t="s">
        <v>286</v>
      </c>
      <c r="E7618" s="17" t="s">
        <v>177</v>
      </c>
      <c r="F7618" s="17" t="s">
        <v>1499</v>
      </c>
      <c r="G7618" s="17" t="s">
        <v>64</v>
      </c>
      <c r="H7618" s="17" t="s">
        <v>1523</v>
      </c>
      <c r="I7618" s="17" t="s">
        <v>1524</v>
      </c>
      <c r="J7618" s="17" t="n">
        <v>1</v>
      </c>
      <c r="K7618" s="15" t="n">
        <v>257.9</v>
      </c>
      <c r="L7618" s="22" t="n">
        <v>0</v>
      </c>
      <c r="M7618" s="15" t="n">
        <v>0</v>
      </c>
      <c r="N7618" s="15" t="n">
        <f aca="false">J7618*K7618</f>
        <v>257.9</v>
      </c>
      <c r="O7618" s="15" t="n">
        <f aca="false">N7618*L7618</f>
        <v>0</v>
      </c>
      <c r="P7618" s="15" t="n">
        <f aca="false">N7618-O7618</f>
        <v>257.9</v>
      </c>
      <c r="Q7618" s="15" t="n">
        <f aca="false">J7618*INDEX(dProdutos!$F$2:$F$47,MATCH(E7618,dProdutos!$A$2:$A$47,0))</f>
        <v>138.23</v>
      </c>
      <c r="R7618" s="15" t="n">
        <f aca="false">IF(I7618="Cancelado",0,P7618-Q7618)</f>
        <v>119.67</v>
      </c>
      <c r="S7618" s="17" t="str">
        <f aca="false">INDEX(dProdutos!$D$2:$D$47,MATCH(E7618,dProdutos!$A$2:$A$47,0))</f>
        <v>Casa</v>
      </c>
    </row>
    <row r="7619" customFormat="false" ht="15" hidden="false" customHeight="false" outlineLevel="0" collapsed="false">
      <c r="A7619" s="17" t="s">
        <v>6170</v>
      </c>
      <c r="B7619" s="17" t="n">
        <v>3</v>
      </c>
      <c r="C7619" s="21" t="n">
        <v>46161</v>
      </c>
      <c r="D7619" s="17" t="s">
        <v>286</v>
      </c>
      <c r="E7619" s="17" t="s">
        <v>73</v>
      </c>
      <c r="F7619" s="17" t="s">
        <v>1499</v>
      </c>
      <c r="G7619" s="17" t="s">
        <v>64</v>
      </c>
      <c r="H7619" s="17" t="s">
        <v>1523</v>
      </c>
      <c r="I7619" s="17" t="s">
        <v>1524</v>
      </c>
      <c r="J7619" s="17" t="n">
        <v>1</v>
      </c>
      <c r="K7619" s="15" t="n">
        <v>179.9</v>
      </c>
      <c r="L7619" s="22" t="n">
        <v>0.15</v>
      </c>
      <c r="M7619" s="15" t="n">
        <v>0</v>
      </c>
      <c r="N7619" s="15" t="n">
        <f aca="false">J7619*K7619</f>
        <v>179.9</v>
      </c>
      <c r="O7619" s="15" t="n">
        <f aca="false">N7619*L7619</f>
        <v>26.985</v>
      </c>
      <c r="P7619" s="15" t="n">
        <f aca="false">N7619-O7619</f>
        <v>152.915</v>
      </c>
      <c r="Q7619" s="15" t="n">
        <f aca="false">J7619*INDEX(dProdutos!$F$2:$F$47,MATCH(E7619,dProdutos!$A$2:$A$47,0))</f>
        <v>69.44</v>
      </c>
      <c r="R7619" s="15" t="n">
        <f aca="false">IF(I7619="Cancelado",0,P7619-Q7619)</f>
        <v>83.475</v>
      </c>
      <c r="S7619" s="17" t="str">
        <f aca="false">INDEX(dProdutos!$D$2:$D$47,MATCH(E7619,dProdutos!$A$2:$A$47,0))</f>
        <v>Moda Feminina</v>
      </c>
    </row>
    <row r="7620" customFormat="false" ht="15" hidden="false" customHeight="false" outlineLevel="0" collapsed="false">
      <c r="A7620" s="17" t="s">
        <v>6170</v>
      </c>
      <c r="B7620" s="17" t="n">
        <v>4</v>
      </c>
      <c r="C7620" s="21" t="n">
        <v>46161</v>
      </c>
      <c r="D7620" s="17" t="s">
        <v>286</v>
      </c>
      <c r="E7620" s="17" t="s">
        <v>189</v>
      </c>
      <c r="F7620" s="17" t="s">
        <v>1499</v>
      </c>
      <c r="G7620" s="17" t="s">
        <v>64</v>
      </c>
      <c r="H7620" s="17" t="s">
        <v>1523</v>
      </c>
      <c r="I7620" s="17" t="s">
        <v>1524</v>
      </c>
      <c r="J7620" s="17" t="n">
        <v>1</v>
      </c>
      <c r="K7620" s="15" t="n">
        <v>138.9</v>
      </c>
      <c r="L7620" s="22" t="n">
        <v>0</v>
      </c>
      <c r="M7620" s="15" t="n">
        <v>0</v>
      </c>
      <c r="N7620" s="15" t="n">
        <f aca="false">J7620*K7620</f>
        <v>138.9</v>
      </c>
      <c r="O7620" s="15" t="n">
        <f aca="false">N7620*L7620</f>
        <v>0</v>
      </c>
      <c r="P7620" s="15" t="n">
        <f aca="false">N7620-O7620</f>
        <v>138.9</v>
      </c>
      <c r="Q7620" s="15" t="n">
        <f aca="false">J7620*INDEX(dProdutos!$F$2:$F$47,MATCH(E7620,dProdutos!$A$2:$A$47,0))</f>
        <v>68.96</v>
      </c>
      <c r="R7620" s="15" t="n">
        <f aca="false">IF(I7620="Cancelado",0,P7620-Q7620)</f>
        <v>69.94</v>
      </c>
      <c r="S7620" s="17" t="str">
        <f aca="false">INDEX(dProdutos!$D$2:$D$47,MATCH(E7620,dProdutos!$A$2:$A$47,0))</f>
        <v>Eletrônicos</v>
      </c>
    </row>
    <row r="7621" customFormat="false" ht="15" hidden="false" customHeight="false" outlineLevel="0" collapsed="false">
      <c r="A7621" s="17" t="s">
        <v>6171</v>
      </c>
      <c r="B7621" s="17" t="n">
        <v>1</v>
      </c>
      <c r="C7621" s="21" t="n">
        <v>46161</v>
      </c>
      <c r="D7621" s="17" t="s">
        <v>775</v>
      </c>
      <c r="E7621" s="17" t="s">
        <v>88</v>
      </c>
      <c r="F7621" s="17" t="s">
        <v>1487</v>
      </c>
      <c r="G7621" s="17" t="s">
        <v>61</v>
      </c>
      <c r="H7621" s="17" t="s">
        <v>1537</v>
      </c>
      <c r="I7621" s="17" t="s">
        <v>1524</v>
      </c>
      <c r="J7621" s="17" t="n">
        <v>1</v>
      </c>
      <c r="K7621" s="15" t="n">
        <v>170.9</v>
      </c>
      <c r="L7621" s="22" t="n">
        <v>0</v>
      </c>
      <c r="M7621" s="15" t="n">
        <v>0</v>
      </c>
      <c r="N7621" s="15" t="n">
        <f aca="false">J7621*K7621</f>
        <v>170.9</v>
      </c>
      <c r="O7621" s="15" t="n">
        <f aca="false">N7621*L7621</f>
        <v>0</v>
      </c>
      <c r="P7621" s="15" t="n">
        <f aca="false">N7621-O7621</f>
        <v>170.9</v>
      </c>
      <c r="Q7621" s="15" t="n">
        <f aca="false">J7621*INDEX(dProdutos!$F$2:$F$47,MATCH(E7621,dProdutos!$A$2:$A$47,0))</f>
        <v>98.14</v>
      </c>
      <c r="R7621" s="15" t="n">
        <f aca="false">IF(I7621="Cancelado",0,P7621-Q7621)</f>
        <v>72.76</v>
      </c>
      <c r="S7621" s="17" t="str">
        <f aca="false">INDEX(dProdutos!$D$2:$D$47,MATCH(E7621,dProdutos!$A$2:$A$47,0))</f>
        <v>Moda Feminina</v>
      </c>
    </row>
    <row r="7622" customFormat="false" ht="15" hidden="false" customHeight="false" outlineLevel="0" collapsed="false">
      <c r="A7622" s="17" t="s">
        <v>6171</v>
      </c>
      <c r="B7622" s="17" t="n">
        <v>2</v>
      </c>
      <c r="C7622" s="21" t="n">
        <v>46161</v>
      </c>
      <c r="D7622" s="17" t="s">
        <v>775</v>
      </c>
      <c r="E7622" s="17" t="s">
        <v>114</v>
      </c>
      <c r="F7622" s="17" t="s">
        <v>1487</v>
      </c>
      <c r="G7622" s="17" t="s">
        <v>61</v>
      </c>
      <c r="H7622" s="17" t="s">
        <v>1537</v>
      </c>
      <c r="I7622" s="17" t="s">
        <v>1524</v>
      </c>
      <c r="J7622" s="17" t="n">
        <v>1</v>
      </c>
      <c r="K7622" s="15" t="n">
        <v>202.9</v>
      </c>
      <c r="L7622" s="22" t="n">
        <v>0</v>
      </c>
      <c r="M7622" s="15" t="n">
        <v>0</v>
      </c>
      <c r="N7622" s="15" t="n">
        <f aca="false">J7622*K7622</f>
        <v>202.9</v>
      </c>
      <c r="O7622" s="15" t="n">
        <f aca="false">N7622*L7622</f>
        <v>0</v>
      </c>
      <c r="P7622" s="15" t="n">
        <f aca="false">N7622-O7622</f>
        <v>202.9</v>
      </c>
      <c r="Q7622" s="15" t="n">
        <f aca="false">J7622*INDEX(dProdutos!$F$2:$F$47,MATCH(E7622,dProdutos!$A$2:$A$47,0))</f>
        <v>110.39</v>
      </c>
      <c r="R7622" s="15" t="n">
        <f aca="false">IF(I7622="Cancelado",0,P7622-Q7622)</f>
        <v>92.51</v>
      </c>
      <c r="S7622" s="17" t="str">
        <f aca="false">INDEX(dProdutos!$D$2:$D$47,MATCH(E7622,dProdutos!$A$2:$A$47,0))</f>
        <v>Moda Masculina</v>
      </c>
    </row>
    <row r="7623" customFormat="false" ht="15" hidden="false" customHeight="false" outlineLevel="0" collapsed="false">
      <c r="A7623" s="17" t="s">
        <v>6172</v>
      </c>
      <c r="B7623" s="17" t="n">
        <v>1</v>
      </c>
      <c r="C7623" s="21" t="n">
        <v>46161</v>
      </c>
      <c r="D7623" s="17" t="s">
        <v>998</v>
      </c>
      <c r="E7623" s="17" t="s">
        <v>95</v>
      </c>
      <c r="F7623" s="17" t="s">
        <v>1503</v>
      </c>
      <c r="G7623" s="17" t="s">
        <v>63</v>
      </c>
      <c r="H7623" s="17" t="s">
        <v>1523</v>
      </c>
      <c r="I7623" s="17" t="s">
        <v>1524</v>
      </c>
      <c r="J7623" s="17" t="n">
        <v>1</v>
      </c>
      <c r="K7623" s="15" t="n">
        <v>77.9</v>
      </c>
      <c r="L7623" s="22" t="n">
        <v>0</v>
      </c>
      <c r="M7623" s="15" t="n">
        <v>0</v>
      </c>
      <c r="N7623" s="15" t="n">
        <f aca="false">J7623*K7623</f>
        <v>77.9</v>
      </c>
      <c r="O7623" s="15" t="n">
        <f aca="false">N7623*L7623</f>
        <v>0</v>
      </c>
      <c r="P7623" s="15" t="n">
        <f aca="false">N7623-O7623</f>
        <v>77.9</v>
      </c>
      <c r="Q7623" s="15" t="n">
        <f aca="false">J7623*INDEX(dProdutos!$F$2:$F$47,MATCH(E7623,dProdutos!$A$2:$A$47,0))</f>
        <v>36.71</v>
      </c>
      <c r="R7623" s="15" t="n">
        <f aca="false">IF(I7623="Cancelado",0,P7623-Q7623)</f>
        <v>41.19</v>
      </c>
      <c r="S7623" s="17" t="str">
        <f aca="false">INDEX(dProdutos!$D$2:$D$47,MATCH(E7623,dProdutos!$A$2:$A$47,0))</f>
        <v>Moda Feminina</v>
      </c>
    </row>
    <row r="7624" customFormat="false" ht="15" hidden="false" customHeight="false" outlineLevel="0" collapsed="false">
      <c r="A7624" s="17" t="s">
        <v>6173</v>
      </c>
      <c r="B7624" s="17" t="n">
        <v>1</v>
      </c>
      <c r="C7624" s="21" t="n">
        <v>46161</v>
      </c>
      <c r="D7624" s="17" t="s">
        <v>1209</v>
      </c>
      <c r="E7624" s="17" t="s">
        <v>114</v>
      </c>
      <c r="F7624" s="17" t="s">
        <v>1493</v>
      </c>
      <c r="G7624" s="17" t="s">
        <v>59</v>
      </c>
      <c r="H7624" s="17" t="s">
        <v>1523</v>
      </c>
      <c r="I7624" s="17" t="s">
        <v>1524</v>
      </c>
      <c r="J7624" s="17" t="n">
        <v>1</v>
      </c>
      <c r="K7624" s="15" t="n">
        <v>202.9</v>
      </c>
      <c r="L7624" s="22" t="n">
        <v>0.15</v>
      </c>
      <c r="M7624" s="15" t="n">
        <v>0</v>
      </c>
      <c r="N7624" s="15" t="n">
        <f aca="false">J7624*K7624</f>
        <v>202.9</v>
      </c>
      <c r="O7624" s="15" t="n">
        <f aca="false">N7624*L7624</f>
        <v>30.435</v>
      </c>
      <c r="P7624" s="15" t="n">
        <f aca="false">N7624-O7624</f>
        <v>172.465</v>
      </c>
      <c r="Q7624" s="15" t="n">
        <f aca="false">J7624*INDEX(dProdutos!$F$2:$F$47,MATCH(E7624,dProdutos!$A$2:$A$47,0))</f>
        <v>110.39</v>
      </c>
      <c r="R7624" s="15" t="n">
        <f aca="false">IF(I7624="Cancelado",0,P7624-Q7624)</f>
        <v>62.075</v>
      </c>
      <c r="S7624" s="17" t="str">
        <f aca="false">INDEX(dProdutos!$D$2:$D$47,MATCH(E7624,dProdutos!$A$2:$A$47,0))</f>
        <v>Moda Masculina</v>
      </c>
    </row>
    <row r="7625" customFormat="false" ht="15" hidden="false" customHeight="false" outlineLevel="0" collapsed="false">
      <c r="A7625" s="17" t="s">
        <v>6174</v>
      </c>
      <c r="B7625" s="17" t="n">
        <v>1</v>
      </c>
      <c r="C7625" s="21" t="n">
        <v>46161</v>
      </c>
      <c r="D7625" s="17" t="s">
        <v>466</v>
      </c>
      <c r="E7625" s="17" t="s">
        <v>156</v>
      </c>
      <c r="F7625" s="17" t="s">
        <v>1493</v>
      </c>
      <c r="G7625" s="17" t="s">
        <v>61</v>
      </c>
      <c r="H7625" s="17" t="s">
        <v>1537</v>
      </c>
      <c r="I7625" s="17" t="s">
        <v>1524</v>
      </c>
      <c r="J7625" s="17" t="n">
        <v>1</v>
      </c>
      <c r="K7625" s="15" t="n">
        <v>192.9</v>
      </c>
      <c r="L7625" s="22" t="n">
        <v>0</v>
      </c>
      <c r="M7625" s="15" t="n">
        <v>27.29</v>
      </c>
      <c r="N7625" s="15" t="n">
        <f aca="false">J7625*K7625</f>
        <v>192.9</v>
      </c>
      <c r="O7625" s="15" t="n">
        <f aca="false">N7625*L7625</f>
        <v>0</v>
      </c>
      <c r="P7625" s="15" t="n">
        <f aca="false">N7625-O7625</f>
        <v>192.9</v>
      </c>
      <c r="Q7625" s="15" t="n">
        <f aca="false">J7625*INDEX(dProdutos!$F$2:$F$47,MATCH(E7625,dProdutos!$A$2:$A$47,0))</f>
        <v>80.38</v>
      </c>
      <c r="R7625" s="15" t="n">
        <f aca="false">IF(I7625="Cancelado",0,P7625-Q7625)</f>
        <v>112.52</v>
      </c>
      <c r="S7625" s="17" t="str">
        <f aca="false">INDEX(dProdutos!$D$2:$D$47,MATCH(E7625,dProdutos!$A$2:$A$47,0))</f>
        <v>Acessórios</v>
      </c>
    </row>
    <row r="7626" customFormat="false" ht="15" hidden="false" customHeight="false" outlineLevel="0" collapsed="false">
      <c r="A7626" s="17" t="s">
        <v>6175</v>
      </c>
      <c r="B7626" s="17" t="n">
        <v>1</v>
      </c>
      <c r="C7626" s="21" t="n">
        <v>46161</v>
      </c>
      <c r="D7626" s="17" t="s">
        <v>1443</v>
      </c>
      <c r="E7626" s="17" t="s">
        <v>132</v>
      </c>
      <c r="F7626" s="17" t="s">
        <v>1503</v>
      </c>
      <c r="G7626" s="17" t="s">
        <v>62</v>
      </c>
      <c r="H7626" s="17" t="s">
        <v>1523</v>
      </c>
      <c r="I7626" s="17" t="s">
        <v>1524</v>
      </c>
      <c r="J7626" s="17" t="n">
        <v>1</v>
      </c>
      <c r="K7626" s="15" t="n">
        <v>179.9</v>
      </c>
      <c r="L7626" s="22" t="n">
        <v>0</v>
      </c>
      <c r="M7626" s="15" t="n">
        <v>20.1</v>
      </c>
      <c r="N7626" s="15" t="n">
        <f aca="false">J7626*K7626</f>
        <v>179.9</v>
      </c>
      <c r="O7626" s="15" t="n">
        <f aca="false">N7626*L7626</f>
        <v>0</v>
      </c>
      <c r="P7626" s="15" t="n">
        <f aca="false">N7626-O7626</f>
        <v>179.9</v>
      </c>
      <c r="Q7626" s="15" t="n">
        <f aca="false">J7626*INDEX(dProdutos!$F$2:$F$47,MATCH(E7626,dProdutos!$A$2:$A$47,0))</f>
        <v>93.56</v>
      </c>
      <c r="R7626" s="15" t="n">
        <f aca="false">IF(I7626="Cancelado",0,P7626-Q7626)</f>
        <v>86.34</v>
      </c>
      <c r="S7626" s="17" t="str">
        <f aca="false">INDEX(dProdutos!$D$2:$D$47,MATCH(E7626,dProdutos!$A$2:$A$47,0))</f>
        <v>Calçados</v>
      </c>
    </row>
    <row r="7627" customFormat="false" ht="15" hidden="false" customHeight="false" outlineLevel="0" collapsed="false">
      <c r="A7627" s="17" t="s">
        <v>6175</v>
      </c>
      <c r="B7627" s="17" t="n">
        <v>2</v>
      </c>
      <c r="C7627" s="21" t="n">
        <v>46161</v>
      </c>
      <c r="D7627" s="17" t="s">
        <v>1443</v>
      </c>
      <c r="E7627" s="17" t="s">
        <v>192</v>
      </c>
      <c r="F7627" s="17" t="s">
        <v>1503</v>
      </c>
      <c r="G7627" s="17" t="s">
        <v>62</v>
      </c>
      <c r="H7627" s="17" t="s">
        <v>1523</v>
      </c>
      <c r="I7627" s="17" t="s">
        <v>1524</v>
      </c>
      <c r="J7627" s="17" t="n">
        <v>1</v>
      </c>
      <c r="K7627" s="15" t="n">
        <v>245.9</v>
      </c>
      <c r="L7627" s="22" t="n">
        <v>0.05</v>
      </c>
      <c r="M7627" s="15" t="n">
        <v>0</v>
      </c>
      <c r="N7627" s="15" t="n">
        <f aca="false">J7627*K7627</f>
        <v>245.9</v>
      </c>
      <c r="O7627" s="15" t="n">
        <f aca="false">N7627*L7627</f>
        <v>12.295</v>
      </c>
      <c r="P7627" s="15" t="n">
        <f aca="false">N7627-O7627</f>
        <v>233.605</v>
      </c>
      <c r="Q7627" s="15" t="n">
        <f aca="false">J7627*INDEX(dProdutos!$F$2:$F$47,MATCH(E7627,dProdutos!$A$2:$A$47,0))</f>
        <v>107.78</v>
      </c>
      <c r="R7627" s="15" t="n">
        <f aca="false">IF(I7627="Cancelado",0,P7627-Q7627)</f>
        <v>125.825</v>
      </c>
      <c r="S7627" s="17" t="str">
        <f aca="false">INDEX(dProdutos!$D$2:$D$47,MATCH(E7627,dProdutos!$A$2:$A$47,0))</f>
        <v>Eletrônicos</v>
      </c>
    </row>
    <row r="7628" customFormat="false" ht="15" hidden="false" customHeight="false" outlineLevel="0" collapsed="false">
      <c r="A7628" s="17" t="s">
        <v>6176</v>
      </c>
      <c r="B7628" s="17" t="n">
        <v>1</v>
      </c>
      <c r="C7628" s="21" t="n">
        <v>46161</v>
      </c>
      <c r="D7628" s="17" t="s">
        <v>662</v>
      </c>
      <c r="E7628" s="17" t="s">
        <v>135</v>
      </c>
      <c r="F7628" s="17" t="s">
        <v>1493</v>
      </c>
      <c r="G7628" s="17" t="s">
        <v>64</v>
      </c>
      <c r="H7628" s="17" t="s">
        <v>1540</v>
      </c>
      <c r="I7628" s="17" t="s">
        <v>1524</v>
      </c>
      <c r="J7628" s="17" t="n">
        <v>1</v>
      </c>
      <c r="K7628" s="15" t="n">
        <v>200.9</v>
      </c>
      <c r="L7628" s="22" t="n">
        <v>0.05</v>
      </c>
      <c r="M7628" s="15" t="n">
        <v>22.19</v>
      </c>
      <c r="N7628" s="15" t="n">
        <f aca="false">J7628*K7628</f>
        <v>200.9</v>
      </c>
      <c r="O7628" s="15" t="n">
        <f aca="false">N7628*L7628</f>
        <v>10.045</v>
      </c>
      <c r="P7628" s="15" t="n">
        <f aca="false">N7628-O7628</f>
        <v>190.855</v>
      </c>
      <c r="Q7628" s="15" t="n">
        <f aca="false">J7628*INDEX(dProdutos!$F$2:$F$47,MATCH(E7628,dProdutos!$A$2:$A$47,0))</f>
        <v>80.73</v>
      </c>
      <c r="R7628" s="15" t="n">
        <f aca="false">IF(I7628="Cancelado",0,P7628-Q7628)</f>
        <v>110.125</v>
      </c>
      <c r="S7628" s="17" t="str">
        <f aca="false">INDEX(dProdutos!$D$2:$D$47,MATCH(E7628,dProdutos!$A$2:$A$47,0))</f>
        <v>Calçados</v>
      </c>
    </row>
    <row r="7629" customFormat="false" ht="15" hidden="false" customHeight="false" outlineLevel="0" collapsed="false">
      <c r="A7629" s="17" t="s">
        <v>6176</v>
      </c>
      <c r="B7629" s="17" t="n">
        <v>2</v>
      </c>
      <c r="C7629" s="21" t="n">
        <v>46161</v>
      </c>
      <c r="D7629" s="17" t="s">
        <v>662</v>
      </c>
      <c r="E7629" s="17" t="s">
        <v>150</v>
      </c>
      <c r="F7629" s="17" t="s">
        <v>1493</v>
      </c>
      <c r="G7629" s="17" t="s">
        <v>64</v>
      </c>
      <c r="H7629" s="17" t="s">
        <v>1540</v>
      </c>
      <c r="I7629" s="17" t="s">
        <v>1524</v>
      </c>
      <c r="J7629" s="17" t="n">
        <v>1</v>
      </c>
      <c r="K7629" s="15" t="n">
        <v>71.9</v>
      </c>
      <c r="L7629" s="22" t="n">
        <v>0</v>
      </c>
      <c r="M7629" s="15" t="n">
        <v>0</v>
      </c>
      <c r="N7629" s="15" t="n">
        <f aca="false">J7629*K7629</f>
        <v>71.9</v>
      </c>
      <c r="O7629" s="15" t="n">
        <f aca="false">N7629*L7629</f>
        <v>0</v>
      </c>
      <c r="P7629" s="15" t="n">
        <f aca="false">N7629-O7629</f>
        <v>71.9</v>
      </c>
      <c r="Q7629" s="15" t="n">
        <f aca="false">J7629*INDEX(dProdutos!$F$2:$F$47,MATCH(E7629,dProdutos!$A$2:$A$47,0))</f>
        <v>27.38</v>
      </c>
      <c r="R7629" s="15" t="n">
        <f aca="false">IF(I7629="Cancelado",0,P7629-Q7629)</f>
        <v>44.52</v>
      </c>
      <c r="S7629" s="17" t="str">
        <f aca="false">INDEX(dProdutos!$D$2:$D$47,MATCH(E7629,dProdutos!$A$2:$A$47,0))</f>
        <v>Acessórios</v>
      </c>
    </row>
    <row r="7630" customFormat="false" ht="15" hidden="false" customHeight="false" outlineLevel="0" collapsed="false">
      <c r="A7630" s="17" t="s">
        <v>6177</v>
      </c>
      <c r="B7630" s="17" t="n">
        <v>1</v>
      </c>
      <c r="C7630" s="21" t="n">
        <v>46161</v>
      </c>
      <c r="D7630" s="17" t="s">
        <v>637</v>
      </c>
      <c r="E7630" s="17" t="s">
        <v>150</v>
      </c>
      <c r="F7630" s="17" t="s">
        <v>1499</v>
      </c>
      <c r="G7630" s="17" t="s">
        <v>64</v>
      </c>
      <c r="H7630" s="17" t="s">
        <v>1523</v>
      </c>
      <c r="I7630" s="17" t="s">
        <v>1524</v>
      </c>
      <c r="J7630" s="17" t="n">
        <v>2</v>
      </c>
      <c r="K7630" s="15" t="n">
        <v>71.9</v>
      </c>
      <c r="L7630" s="22" t="n">
        <v>0</v>
      </c>
      <c r="M7630" s="15" t="n">
        <v>10.02</v>
      </c>
      <c r="N7630" s="15" t="n">
        <f aca="false">J7630*K7630</f>
        <v>143.8</v>
      </c>
      <c r="O7630" s="15" t="n">
        <f aca="false">N7630*L7630</f>
        <v>0</v>
      </c>
      <c r="P7630" s="15" t="n">
        <f aca="false">N7630-O7630</f>
        <v>143.8</v>
      </c>
      <c r="Q7630" s="15" t="n">
        <f aca="false">J7630*INDEX(dProdutos!$F$2:$F$47,MATCH(E7630,dProdutos!$A$2:$A$47,0))</f>
        <v>54.76</v>
      </c>
      <c r="R7630" s="15" t="n">
        <f aca="false">IF(I7630="Cancelado",0,P7630-Q7630)</f>
        <v>89.04</v>
      </c>
      <c r="S7630" s="17" t="str">
        <f aca="false">INDEX(dProdutos!$D$2:$D$47,MATCH(E7630,dProdutos!$A$2:$A$47,0))</f>
        <v>Acessórios</v>
      </c>
    </row>
    <row r="7631" customFormat="false" ht="15" hidden="false" customHeight="false" outlineLevel="0" collapsed="false">
      <c r="A7631" s="17" t="s">
        <v>6177</v>
      </c>
      <c r="B7631" s="17" t="n">
        <v>2</v>
      </c>
      <c r="C7631" s="21" t="n">
        <v>46161</v>
      </c>
      <c r="D7631" s="17" t="s">
        <v>637</v>
      </c>
      <c r="E7631" s="17" t="s">
        <v>117</v>
      </c>
      <c r="F7631" s="17" t="s">
        <v>1499</v>
      </c>
      <c r="G7631" s="17" t="s">
        <v>64</v>
      </c>
      <c r="H7631" s="17" t="s">
        <v>1523</v>
      </c>
      <c r="I7631" s="17" t="s">
        <v>1524</v>
      </c>
      <c r="J7631" s="17" t="n">
        <v>1</v>
      </c>
      <c r="K7631" s="15" t="n">
        <v>166.9</v>
      </c>
      <c r="L7631" s="22" t="n">
        <v>0.05</v>
      </c>
      <c r="M7631" s="15" t="n">
        <v>0</v>
      </c>
      <c r="N7631" s="15" t="n">
        <f aca="false">J7631*K7631</f>
        <v>166.9</v>
      </c>
      <c r="O7631" s="15" t="n">
        <f aca="false">N7631*L7631</f>
        <v>8.345</v>
      </c>
      <c r="P7631" s="15" t="n">
        <f aca="false">N7631-O7631</f>
        <v>158.555</v>
      </c>
      <c r="Q7631" s="15" t="n">
        <f aca="false">J7631*INDEX(dProdutos!$F$2:$F$47,MATCH(E7631,dProdutos!$A$2:$A$47,0))</f>
        <v>73.23</v>
      </c>
      <c r="R7631" s="15" t="n">
        <f aca="false">IF(I7631="Cancelado",0,P7631-Q7631)</f>
        <v>85.325</v>
      </c>
      <c r="S7631" s="17" t="str">
        <f aca="false">INDEX(dProdutos!$D$2:$D$47,MATCH(E7631,dProdutos!$A$2:$A$47,0))</f>
        <v>Moda Masculina</v>
      </c>
    </row>
    <row r="7632" customFormat="false" ht="15" hidden="false" customHeight="false" outlineLevel="0" collapsed="false">
      <c r="A7632" s="17" t="s">
        <v>6178</v>
      </c>
      <c r="B7632" s="17" t="n">
        <v>1</v>
      </c>
      <c r="C7632" s="21" t="n">
        <v>46161</v>
      </c>
      <c r="D7632" s="17" t="s">
        <v>342</v>
      </c>
      <c r="E7632" s="17" t="s">
        <v>177</v>
      </c>
      <c r="F7632" s="17" t="s">
        <v>1499</v>
      </c>
      <c r="G7632" s="17" t="s">
        <v>59</v>
      </c>
      <c r="H7632" s="17" t="s">
        <v>1523</v>
      </c>
      <c r="I7632" s="17" t="s">
        <v>1524</v>
      </c>
      <c r="J7632" s="17" t="n">
        <v>2</v>
      </c>
      <c r="K7632" s="15" t="n">
        <v>257.9</v>
      </c>
      <c r="L7632" s="22" t="n">
        <v>0</v>
      </c>
      <c r="M7632" s="15" t="n">
        <v>21.76</v>
      </c>
      <c r="N7632" s="15" t="n">
        <f aca="false">J7632*K7632</f>
        <v>515.8</v>
      </c>
      <c r="O7632" s="15" t="n">
        <f aca="false">N7632*L7632</f>
        <v>0</v>
      </c>
      <c r="P7632" s="15" t="n">
        <f aca="false">N7632-O7632</f>
        <v>515.8</v>
      </c>
      <c r="Q7632" s="15" t="n">
        <f aca="false">J7632*INDEX(dProdutos!$F$2:$F$47,MATCH(E7632,dProdutos!$A$2:$A$47,0))</f>
        <v>276.46</v>
      </c>
      <c r="R7632" s="15" t="n">
        <f aca="false">IF(I7632="Cancelado",0,P7632-Q7632)</f>
        <v>239.34</v>
      </c>
      <c r="S7632" s="17" t="str">
        <f aca="false">INDEX(dProdutos!$D$2:$D$47,MATCH(E7632,dProdutos!$A$2:$A$47,0))</f>
        <v>Casa</v>
      </c>
    </row>
    <row r="7633" customFormat="false" ht="15" hidden="false" customHeight="false" outlineLevel="0" collapsed="false">
      <c r="A7633" s="17" t="s">
        <v>6178</v>
      </c>
      <c r="B7633" s="17" t="n">
        <v>2</v>
      </c>
      <c r="C7633" s="21" t="n">
        <v>46161</v>
      </c>
      <c r="D7633" s="17" t="s">
        <v>342</v>
      </c>
      <c r="E7633" s="17" t="s">
        <v>162</v>
      </c>
      <c r="F7633" s="17" t="s">
        <v>1499</v>
      </c>
      <c r="G7633" s="17" t="s">
        <v>59</v>
      </c>
      <c r="H7633" s="17" t="s">
        <v>1523</v>
      </c>
      <c r="I7633" s="17" t="s">
        <v>1524</v>
      </c>
      <c r="J7633" s="17" t="n">
        <v>3</v>
      </c>
      <c r="K7633" s="15" t="n">
        <v>231.9</v>
      </c>
      <c r="L7633" s="22" t="n">
        <v>0.15</v>
      </c>
      <c r="M7633" s="15" t="n">
        <v>0</v>
      </c>
      <c r="N7633" s="15" t="n">
        <f aca="false">J7633*K7633</f>
        <v>695.7</v>
      </c>
      <c r="O7633" s="15" t="n">
        <f aca="false">N7633*L7633</f>
        <v>104.355</v>
      </c>
      <c r="P7633" s="15" t="n">
        <f aca="false">N7633-O7633</f>
        <v>591.345</v>
      </c>
      <c r="Q7633" s="15" t="n">
        <f aca="false">J7633*INDEX(dProdutos!$F$2:$F$47,MATCH(E7633,dProdutos!$A$2:$A$47,0))</f>
        <v>403.23</v>
      </c>
      <c r="R7633" s="15" t="n">
        <f aca="false">IF(I7633="Cancelado",0,P7633-Q7633)</f>
        <v>188.115</v>
      </c>
      <c r="S7633" s="17" t="str">
        <f aca="false">INDEX(dProdutos!$D$2:$D$47,MATCH(E7633,dProdutos!$A$2:$A$47,0))</f>
        <v>Casa</v>
      </c>
    </row>
    <row r="7634" customFormat="false" ht="15" hidden="false" customHeight="false" outlineLevel="0" collapsed="false">
      <c r="A7634" s="17" t="s">
        <v>6178</v>
      </c>
      <c r="B7634" s="17" t="n">
        <v>3</v>
      </c>
      <c r="C7634" s="21" t="n">
        <v>46161</v>
      </c>
      <c r="D7634" s="17" t="s">
        <v>342</v>
      </c>
      <c r="E7634" s="17" t="s">
        <v>180</v>
      </c>
      <c r="F7634" s="17" t="s">
        <v>1499</v>
      </c>
      <c r="G7634" s="17" t="s">
        <v>59</v>
      </c>
      <c r="H7634" s="17" t="s">
        <v>1523</v>
      </c>
      <c r="I7634" s="17" t="s">
        <v>1524</v>
      </c>
      <c r="J7634" s="17" t="n">
        <v>1</v>
      </c>
      <c r="K7634" s="15" t="n">
        <v>82.9</v>
      </c>
      <c r="L7634" s="22" t="n">
        <v>0</v>
      </c>
      <c r="M7634" s="15" t="n">
        <v>0</v>
      </c>
      <c r="N7634" s="15" t="n">
        <f aca="false">J7634*K7634</f>
        <v>82.9</v>
      </c>
      <c r="O7634" s="15" t="n">
        <f aca="false">N7634*L7634</f>
        <v>0</v>
      </c>
      <c r="P7634" s="15" t="n">
        <f aca="false">N7634-O7634</f>
        <v>82.9</v>
      </c>
      <c r="Q7634" s="15" t="n">
        <f aca="false">J7634*INDEX(dProdutos!$F$2:$F$47,MATCH(E7634,dProdutos!$A$2:$A$47,0))</f>
        <v>35.97</v>
      </c>
      <c r="R7634" s="15" t="n">
        <f aca="false">IF(I7634="Cancelado",0,P7634-Q7634)</f>
        <v>46.93</v>
      </c>
      <c r="S7634" s="17" t="str">
        <f aca="false">INDEX(dProdutos!$D$2:$D$47,MATCH(E7634,dProdutos!$A$2:$A$47,0))</f>
        <v>Eletrônicos</v>
      </c>
    </row>
    <row r="7635" customFormat="false" ht="15" hidden="false" customHeight="false" outlineLevel="0" collapsed="false">
      <c r="A7635" s="17" t="s">
        <v>6179</v>
      </c>
      <c r="B7635" s="17" t="n">
        <v>1</v>
      </c>
      <c r="C7635" s="21" t="n">
        <v>46161</v>
      </c>
      <c r="D7635" s="17" t="s">
        <v>368</v>
      </c>
      <c r="E7635" s="17" t="s">
        <v>192</v>
      </c>
      <c r="F7635" s="17" t="s">
        <v>1503</v>
      </c>
      <c r="G7635" s="17" t="s">
        <v>61</v>
      </c>
      <c r="H7635" s="17" t="s">
        <v>1537</v>
      </c>
      <c r="I7635" s="17" t="s">
        <v>1524</v>
      </c>
      <c r="J7635" s="17" t="n">
        <v>1</v>
      </c>
      <c r="K7635" s="15" t="n">
        <v>245.9</v>
      </c>
      <c r="L7635" s="22" t="n">
        <v>0.05</v>
      </c>
      <c r="M7635" s="15" t="n">
        <v>10.69</v>
      </c>
      <c r="N7635" s="15" t="n">
        <f aca="false">J7635*K7635</f>
        <v>245.9</v>
      </c>
      <c r="O7635" s="15" t="n">
        <f aca="false">N7635*L7635</f>
        <v>12.295</v>
      </c>
      <c r="P7635" s="15" t="n">
        <f aca="false">N7635-O7635</f>
        <v>233.605</v>
      </c>
      <c r="Q7635" s="15" t="n">
        <f aca="false">J7635*INDEX(dProdutos!$F$2:$F$47,MATCH(E7635,dProdutos!$A$2:$A$47,0))</f>
        <v>107.78</v>
      </c>
      <c r="R7635" s="15" t="n">
        <f aca="false">IF(I7635="Cancelado",0,P7635-Q7635)</f>
        <v>125.825</v>
      </c>
      <c r="S7635" s="17" t="str">
        <f aca="false">INDEX(dProdutos!$D$2:$D$47,MATCH(E7635,dProdutos!$A$2:$A$47,0))</f>
        <v>Eletrônicos</v>
      </c>
    </row>
    <row r="7636" customFormat="false" ht="15" hidden="false" customHeight="false" outlineLevel="0" collapsed="false">
      <c r="A7636" s="17" t="s">
        <v>6180</v>
      </c>
      <c r="B7636" s="17" t="n">
        <v>1</v>
      </c>
      <c r="C7636" s="21" t="n">
        <v>46161</v>
      </c>
      <c r="D7636" s="17" t="s">
        <v>405</v>
      </c>
      <c r="E7636" s="17" t="s">
        <v>73</v>
      </c>
      <c r="F7636" s="17" t="s">
        <v>1499</v>
      </c>
      <c r="G7636" s="17" t="s">
        <v>62</v>
      </c>
      <c r="H7636" s="17" t="s">
        <v>1523</v>
      </c>
      <c r="I7636" s="17" t="s">
        <v>1524</v>
      </c>
      <c r="J7636" s="17" t="n">
        <v>1</v>
      </c>
      <c r="K7636" s="15" t="n">
        <v>179.9</v>
      </c>
      <c r="L7636" s="22" t="n">
        <v>0</v>
      </c>
      <c r="M7636" s="15" t="n">
        <v>0</v>
      </c>
      <c r="N7636" s="15" t="n">
        <f aca="false">J7636*K7636</f>
        <v>179.9</v>
      </c>
      <c r="O7636" s="15" t="n">
        <f aca="false">N7636*L7636</f>
        <v>0</v>
      </c>
      <c r="P7636" s="15" t="n">
        <f aca="false">N7636-O7636</f>
        <v>179.9</v>
      </c>
      <c r="Q7636" s="15" t="n">
        <f aca="false">J7636*INDEX(dProdutos!$F$2:$F$47,MATCH(E7636,dProdutos!$A$2:$A$47,0))</f>
        <v>69.44</v>
      </c>
      <c r="R7636" s="15" t="n">
        <f aca="false">IF(I7636="Cancelado",0,P7636-Q7636)</f>
        <v>110.46</v>
      </c>
      <c r="S7636" s="17" t="str">
        <f aca="false">INDEX(dProdutos!$D$2:$D$47,MATCH(E7636,dProdutos!$A$2:$A$47,0))</f>
        <v>Moda Feminina</v>
      </c>
    </row>
    <row r="7637" customFormat="false" ht="15" hidden="false" customHeight="false" outlineLevel="0" collapsed="false">
      <c r="A7637" s="17" t="s">
        <v>6181</v>
      </c>
      <c r="B7637" s="17" t="n">
        <v>1</v>
      </c>
      <c r="C7637" s="21" t="n">
        <v>46162</v>
      </c>
      <c r="D7637" s="17" t="s">
        <v>720</v>
      </c>
      <c r="E7637" s="17" t="s">
        <v>88</v>
      </c>
      <c r="F7637" s="17" t="s">
        <v>1501</v>
      </c>
      <c r="G7637" s="17" t="s">
        <v>59</v>
      </c>
      <c r="H7637" s="17" t="s">
        <v>1527</v>
      </c>
      <c r="I7637" s="17" t="s">
        <v>1524</v>
      </c>
      <c r="J7637" s="17" t="n">
        <v>2</v>
      </c>
      <c r="K7637" s="15" t="n">
        <v>170.9</v>
      </c>
      <c r="L7637" s="22" t="n">
        <v>0.05</v>
      </c>
      <c r="M7637" s="15" t="n">
        <v>0</v>
      </c>
      <c r="N7637" s="15" t="n">
        <f aca="false">J7637*K7637</f>
        <v>341.8</v>
      </c>
      <c r="O7637" s="15" t="n">
        <f aca="false">N7637*L7637</f>
        <v>17.09</v>
      </c>
      <c r="P7637" s="15" t="n">
        <f aca="false">N7637-O7637</f>
        <v>324.71</v>
      </c>
      <c r="Q7637" s="15" t="n">
        <f aca="false">J7637*INDEX(dProdutos!$F$2:$F$47,MATCH(E7637,dProdutos!$A$2:$A$47,0))</f>
        <v>196.28</v>
      </c>
      <c r="R7637" s="15" t="n">
        <f aca="false">IF(I7637="Cancelado",0,P7637-Q7637)</f>
        <v>128.43</v>
      </c>
      <c r="S7637" s="17" t="str">
        <f aca="false">INDEX(dProdutos!$D$2:$D$47,MATCH(E7637,dProdutos!$A$2:$A$47,0))</f>
        <v>Moda Feminina</v>
      </c>
    </row>
    <row r="7638" customFormat="false" ht="15" hidden="false" customHeight="false" outlineLevel="0" collapsed="false">
      <c r="A7638" s="17" t="s">
        <v>6182</v>
      </c>
      <c r="B7638" s="17" t="n">
        <v>1</v>
      </c>
      <c r="C7638" s="21" t="n">
        <v>46162</v>
      </c>
      <c r="D7638" s="17" t="s">
        <v>1063</v>
      </c>
      <c r="E7638" s="17" t="s">
        <v>177</v>
      </c>
      <c r="F7638" s="17" t="s">
        <v>1497</v>
      </c>
      <c r="G7638" s="17" t="s">
        <v>60</v>
      </c>
      <c r="H7638" s="17" t="s">
        <v>1527</v>
      </c>
      <c r="I7638" s="17" t="s">
        <v>1524</v>
      </c>
      <c r="J7638" s="17" t="n">
        <v>2</v>
      </c>
      <c r="K7638" s="15" t="n">
        <v>257.9</v>
      </c>
      <c r="L7638" s="22" t="n">
        <v>0</v>
      </c>
      <c r="M7638" s="15" t="n">
        <v>18.96</v>
      </c>
      <c r="N7638" s="15" t="n">
        <f aca="false">J7638*K7638</f>
        <v>515.8</v>
      </c>
      <c r="O7638" s="15" t="n">
        <f aca="false">N7638*L7638</f>
        <v>0</v>
      </c>
      <c r="P7638" s="15" t="n">
        <f aca="false">N7638-O7638</f>
        <v>515.8</v>
      </c>
      <c r="Q7638" s="15" t="n">
        <f aca="false">J7638*INDEX(dProdutos!$F$2:$F$47,MATCH(E7638,dProdutos!$A$2:$A$47,0))</f>
        <v>276.46</v>
      </c>
      <c r="R7638" s="15" t="n">
        <f aca="false">IF(I7638="Cancelado",0,P7638-Q7638)</f>
        <v>239.34</v>
      </c>
      <c r="S7638" s="17" t="str">
        <f aca="false">INDEX(dProdutos!$D$2:$D$47,MATCH(E7638,dProdutos!$A$2:$A$47,0))</f>
        <v>Casa</v>
      </c>
    </row>
    <row r="7639" customFormat="false" ht="15" hidden="false" customHeight="false" outlineLevel="0" collapsed="false">
      <c r="A7639" s="17" t="s">
        <v>6182</v>
      </c>
      <c r="B7639" s="17" t="n">
        <v>2</v>
      </c>
      <c r="C7639" s="21" t="n">
        <v>46162</v>
      </c>
      <c r="D7639" s="17" t="s">
        <v>1063</v>
      </c>
      <c r="E7639" s="17" t="s">
        <v>129</v>
      </c>
      <c r="F7639" s="17" t="s">
        <v>1497</v>
      </c>
      <c r="G7639" s="17" t="s">
        <v>60</v>
      </c>
      <c r="H7639" s="17" t="s">
        <v>1527</v>
      </c>
      <c r="I7639" s="17" t="s">
        <v>1524</v>
      </c>
      <c r="J7639" s="17" t="n">
        <v>2</v>
      </c>
      <c r="K7639" s="15" t="n">
        <v>105.9</v>
      </c>
      <c r="L7639" s="22" t="n">
        <v>0</v>
      </c>
      <c r="M7639" s="15" t="n">
        <v>0</v>
      </c>
      <c r="N7639" s="15" t="n">
        <f aca="false">J7639*K7639</f>
        <v>211.8</v>
      </c>
      <c r="O7639" s="15" t="n">
        <f aca="false">N7639*L7639</f>
        <v>0</v>
      </c>
      <c r="P7639" s="15" t="n">
        <f aca="false">N7639-O7639</f>
        <v>211.8</v>
      </c>
      <c r="Q7639" s="15" t="n">
        <f aca="false">J7639*INDEX(dProdutos!$F$2:$F$47,MATCH(E7639,dProdutos!$A$2:$A$47,0))</f>
        <v>87.58</v>
      </c>
      <c r="R7639" s="15" t="n">
        <f aca="false">IF(I7639="Cancelado",0,P7639-Q7639)</f>
        <v>124.22</v>
      </c>
      <c r="S7639" s="17" t="str">
        <f aca="false">INDEX(dProdutos!$D$2:$D$47,MATCH(E7639,dProdutos!$A$2:$A$47,0))</f>
        <v>Calçados</v>
      </c>
    </row>
    <row r="7640" customFormat="false" ht="15" hidden="false" customHeight="false" outlineLevel="0" collapsed="false">
      <c r="A7640" s="17" t="s">
        <v>6183</v>
      </c>
      <c r="B7640" s="17" t="n">
        <v>1</v>
      </c>
      <c r="C7640" s="21" t="n">
        <v>46162</v>
      </c>
      <c r="D7640" s="17" t="s">
        <v>757</v>
      </c>
      <c r="E7640" s="17" t="s">
        <v>213</v>
      </c>
      <c r="F7640" s="17" t="s">
        <v>1493</v>
      </c>
      <c r="G7640" s="17" t="s">
        <v>60</v>
      </c>
      <c r="H7640" s="17" t="s">
        <v>1537</v>
      </c>
      <c r="I7640" s="17" t="s">
        <v>1524</v>
      </c>
      <c r="J7640" s="17" t="n">
        <v>1</v>
      </c>
      <c r="K7640" s="15" t="n">
        <v>153.9</v>
      </c>
      <c r="L7640" s="22" t="n">
        <v>0</v>
      </c>
      <c r="M7640" s="15" t="n">
        <v>31.15</v>
      </c>
      <c r="N7640" s="15" t="n">
        <f aca="false">J7640*K7640</f>
        <v>153.9</v>
      </c>
      <c r="O7640" s="15" t="n">
        <f aca="false">N7640*L7640</f>
        <v>0</v>
      </c>
      <c r="P7640" s="15" t="n">
        <f aca="false">N7640-O7640</f>
        <v>153.9</v>
      </c>
      <c r="Q7640" s="15" t="n">
        <f aca="false">J7640*INDEX(dProdutos!$F$2:$F$47,MATCH(E7640,dProdutos!$A$2:$A$47,0))</f>
        <v>90.42</v>
      </c>
      <c r="R7640" s="15" t="n">
        <f aca="false">IF(I7640="Cancelado",0,P7640-Q7640)</f>
        <v>63.48</v>
      </c>
      <c r="S7640" s="17" t="str">
        <f aca="false">INDEX(dProdutos!$D$2:$D$47,MATCH(E7640,dProdutos!$A$2:$A$47,0))</f>
        <v>Beleza</v>
      </c>
    </row>
    <row r="7641" customFormat="false" ht="15" hidden="false" customHeight="false" outlineLevel="0" collapsed="false">
      <c r="A7641" s="17" t="s">
        <v>6184</v>
      </c>
      <c r="B7641" s="17" t="n">
        <v>1</v>
      </c>
      <c r="C7641" s="21" t="n">
        <v>46162</v>
      </c>
      <c r="D7641" s="17" t="s">
        <v>938</v>
      </c>
      <c r="E7641" s="17" t="s">
        <v>144</v>
      </c>
      <c r="F7641" s="17" t="s">
        <v>1497</v>
      </c>
      <c r="G7641" s="17" t="s">
        <v>59</v>
      </c>
      <c r="H7641" s="17" t="s">
        <v>1523</v>
      </c>
      <c r="I7641" s="17" t="s">
        <v>1524</v>
      </c>
      <c r="J7641" s="17" t="n">
        <v>1</v>
      </c>
      <c r="K7641" s="15" t="n">
        <v>260.9</v>
      </c>
      <c r="L7641" s="22" t="n">
        <v>0.2</v>
      </c>
      <c r="M7641" s="15" t="n">
        <v>21.03</v>
      </c>
      <c r="N7641" s="15" t="n">
        <f aca="false">J7641*K7641</f>
        <v>260.9</v>
      </c>
      <c r="O7641" s="15" t="n">
        <f aca="false">N7641*L7641</f>
        <v>52.18</v>
      </c>
      <c r="P7641" s="15" t="n">
        <f aca="false">N7641-O7641</f>
        <v>208.72</v>
      </c>
      <c r="Q7641" s="15" t="n">
        <f aca="false">J7641*INDEX(dProdutos!$F$2:$F$47,MATCH(E7641,dProdutos!$A$2:$A$47,0))</f>
        <v>99.86</v>
      </c>
      <c r="R7641" s="15" t="n">
        <f aca="false">IF(I7641="Cancelado",0,P7641-Q7641)</f>
        <v>108.86</v>
      </c>
      <c r="S7641" s="17" t="str">
        <f aca="false">INDEX(dProdutos!$D$2:$D$47,MATCH(E7641,dProdutos!$A$2:$A$47,0))</f>
        <v>Acessórios</v>
      </c>
    </row>
    <row r="7642" customFormat="false" ht="15" hidden="false" customHeight="false" outlineLevel="0" collapsed="false">
      <c r="A7642" s="17" t="s">
        <v>6185</v>
      </c>
      <c r="B7642" s="17" t="n">
        <v>1</v>
      </c>
      <c r="C7642" s="21" t="n">
        <v>46162</v>
      </c>
      <c r="D7642" s="17" t="s">
        <v>1365</v>
      </c>
      <c r="E7642" s="17" t="s">
        <v>111</v>
      </c>
      <c r="F7642" s="17" t="s">
        <v>1497</v>
      </c>
      <c r="G7642" s="17" t="s">
        <v>62</v>
      </c>
      <c r="H7642" s="17" t="s">
        <v>1537</v>
      </c>
      <c r="I7642" s="17" t="s">
        <v>1524</v>
      </c>
      <c r="J7642" s="17" t="n">
        <v>1</v>
      </c>
      <c r="K7642" s="15" t="n">
        <v>188.9</v>
      </c>
      <c r="L7642" s="22" t="n">
        <v>0.1</v>
      </c>
      <c r="M7642" s="15" t="n">
        <v>0</v>
      </c>
      <c r="N7642" s="15" t="n">
        <f aca="false">J7642*K7642</f>
        <v>188.9</v>
      </c>
      <c r="O7642" s="15" t="n">
        <f aca="false">N7642*L7642</f>
        <v>18.89</v>
      </c>
      <c r="P7642" s="15" t="n">
        <f aca="false">N7642-O7642</f>
        <v>170.01</v>
      </c>
      <c r="Q7642" s="15" t="n">
        <f aca="false">J7642*INDEX(dProdutos!$F$2:$F$47,MATCH(E7642,dProdutos!$A$2:$A$47,0))</f>
        <v>88.32</v>
      </c>
      <c r="R7642" s="15" t="n">
        <f aca="false">IF(I7642="Cancelado",0,P7642-Q7642)</f>
        <v>81.69</v>
      </c>
      <c r="S7642" s="17" t="str">
        <f aca="false">INDEX(dProdutos!$D$2:$D$47,MATCH(E7642,dProdutos!$A$2:$A$47,0))</f>
        <v>Moda Masculina</v>
      </c>
    </row>
    <row r="7643" customFormat="false" ht="15" hidden="false" customHeight="false" outlineLevel="0" collapsed="false">
      <c r="A7643" s="17" t="s">
        <v>6186</v>
      </c>
      <c r="B7643" s="17" t="n">
        <v>1</v>
      </c>
      <c r="C7643" s="21" t="n">
        <v>46162</v>
      </c>
      <c r="D7643" s="17" t="s">
        <v>1277</v>
      </c>
      <c r="E7643" s="17" t="s">
        <v>210</v>
      </c>
      <c r="F7643" s="17" t="s">
        <v>1503</v>
      </c>
      <c r="G7643" s="17" t="s">
        <v>59</v>
      </c>
      <c r="H7643" s="17" t="s">
        <v>1523</v>
      </c>
      <c r="I7643" s="17" t="s">
        <v>1524</v>
      </c>
      <c r="J7643" s="17" t="n">
        <v>1</v>
      </c>
      <c r="K7643" s="15" t="n">
        <v>245.9</v>
      </c>
      <c r="L7643" s="22" t="n">
        <v>0</v>
      </c>
      <c r="M7643" s="15" t="n">
        <v>31.18</v>
      </c>
      <c r="N7643" s="15" t="n">
        <f aca="false">J7643*K7643</f>
        <v>245.9</v>
      </c>
      <c r="O7643" s="15" t="n">
        <f aca="false">N7643*L7643</f>
        <v>0</v>
      </c>
      <c r="P7643" s="15" t="n">
        <f aca="false">N7643-O7643</f>
        <v>245.9</v>
      </c>
      <c r="Q7643" s="15" t="n">
        <f aca="false">J7643*INDEX(dProdutos!$F$2:$F$47,MATCH(E7643,dProdutos!$A$2:$A$47,0))</f>
        <v>150.63</v>
      </c>
      <c r="R7643" s="15" t="n">
        <f aca="false">IF(I7643="Cancelado",0,P7643-Q7643)</f>
        <v>95.27</v>
      </c>
      <c r="S7643" s="17" t="str">
        <f aca="false">INDEX(dProdutos!$D$2:$D$47,MATCH(E7643,dProdutos!$A$2:$A$47,0))</f>
        <v>Beleza</v>
      </c>
    </row>
    <row r="7644" customFormat="false" ht="15" hidden="false" customHeight="false" outlineLevel="0" collapsed="false">
      <c r="A7644" s="17" t="s">
        <v>6187</v>
      </c>
      <c r="B7644" s="17" t="n">
        <v>1</v>
      </c>
      <c r="C7644" s="21" t="n">
        <v>46162</v>
      </c>
      <c r="D7644" s="17" t="s">
        <v>938</v>
      </c>
      <c r="E7644" s="17" t="s">
        <v>135</v>
      </c>
      <c r="F7644" s="17" t="s">
        <v>1493</v>
      </c>
      <c r="G7644" s="17" t="s">
        <v>59</v>
      </c>
      <c r="H7644" s="17" t="s">
        <v>1537</v>
      </c>
      <c r="I7644" s="17" t="s">
        <v>1524</v>
      </c>
      <c r="J7644" s="17" t="n">
        <v>1</v>
      </c>
      <c r="K7644" s="15" t="n">
        <v>200.9</v>
      </c>
      <c r="L7644" s="22" t="n">
        <v>0.15</v>
      </c>
      <c r="M7644" s="15" t="n">
        <v>27.16</v>
      </c>
      <c r="N7644" s="15" t="n">
        <f aca="false">J7644*K7644</f>
        <v>200.9</v>
      </c>
      <c r="O7644" s="15" t="n">
        <f aca="false">N7644*L7644</f>
        <v>30.135</v>
      </c>
      <c r="P7644" s="15" t="n">
        <f aca="false">N7644-O7644</f>
        <v>170.765</v>
      </c>
      <c r="Q7644" s="15" t="n">
        <f aca="false">J7644*INDEX(dProdutos!$F$2:$F$47,MATCH(E7644,dProdutos!$A$2:$A$47,0))</f>
        <v>80.73</v>
      </c>
      <c r="R7644" s="15" t="n">
        <f aca="false">IF(I7644="Cancelado",0,P7644-Q7644)</f>
        <v>90.035</v>
      </c>
      <c r="S7644" s="17" t="str">
        <f aca="false">INDEX(dProdutos!$D$2:$D$47,MATCH(E7644,dProdutos!$A$2:$A$47,0))</f>
        <v>Calçados</v>
      </c>
    </row>
    <row r="7645" customFormat="false" ht="15" hidden="false" customHeight="false" outlineLevel="0" collapsed="false">
      <c r="A7645" s="17" t="s">
        <v>6188</v>
      </c>
      <c r="B7645" s="17" t="n">
        <v>1</v>
      </c>
      <c r="C7645" s="21" t="n">
        <v>46162</v>
      </c>
      <c r="D7645" s="17" t="s">
        <v>1088</v>
      </c>
      <c r="E7645" s="17" t="s">
        <v>150</v>
      </c>
      <c r="F7645" s="17" t="s">
        <v>1490</v>
      </c>
      <c r="G7645" s="17" t="s">
        <v>60</v>
      </c>
      <c r="H7645" s="17" t="s">
        <v>1523</v>
      </c>
      <c r="I7645" s="17" t="s">
        <v>1524</v>
      </c>
      <c r="J7645" s="17" t="n">
        <v>1</v>
      </c>
      <c r="K7645" s="15" t="n">
        <v>71.9</v>
      </c>
      <c r="L7645" s="22" t="n">
        <v>0</v>
      </c>
      <c r="M7645" s="15" t="n">
        <v>26.58</v>
      </c>
      <c r="N7645" s="15" t="n">
        <f aca="false">J7645*K7645</f>
        <v>71.9</v>
      </c>
      <c r="O7645" s="15" t="n">
        <f aca="false">N7645*L7645</f>
        <v>0</v>
      </c>
      <c r="P7645" s="15" t="n">
        <f aca="false">N7645-O7645</f>
        <v>71.9</v>
      </c>
      <c r="Q7645" s="15" t="n">
        <f aca="false">J7645*INDEX(dProdutos!$F$2:$F$47,MATCH(E7645,dProdutos!$A$2:$A$47,0))</f>
        <v>27.38</v>
      </c>
      <c r="R7645" s="15" t="n">
        <f aca="false">IF(I7645="Cancelado",0,P7645-Q7645)</f>
        <v>44.52</v>
      </c>
      <c r="S7645" s="17" t="str">
        <f aca="false">INDEX(dProdutos!$D$2:$D$47,MATCH(E7645,dProdutos!$A$2:$A$47,0))</f>
        <v>Acessórios</v>
      </c>
    </row>
    <row r="7646" customFormat="false" ht="15" hidden="false" customHeight="false" outlineLevel="0" collapsed="false">
      <c r="A7646" s="17" t="s">
        <v>6188</v>
      </c>
      <c r="B7646" s="17" t="n">
        <v>2</v>
      </c>
      <c r="C7646" s="21" t="n">
        <v>46162</v>
      </c>
      <c r="D7646" s="17" t="s">
        <v>1088</v>
      </c>
      <c r="E7646" s="17" t="s">
        <v>81</v>
      </c>
      <c r="F7646" s="17" t="s">
        <v>1490</v>
      </c>
      <c r="G7646" s="17" t="s">
        <v>60</v>
      </c>
      <c r="H7646" s="17" t="s">
        <v>1523</v>
      </c>
      <c r="I7646" s="17" t="s">
        <v>1524</v>
      </c>
      <c r="J7646" s="17" t="n">
        <v>2</v>
      </c>
      <c r="K7646" s="15" t="n">
        <v>64.9</v>
      </c>
      <c r="L7646" s="22" t="n">
        <v>0.15</v>
      </c>
      <c r="M7646" s="15" t="n">
        <v>0</v>
      </c>
      <c r="N7646" s="15" t="n">
        <f aca="false">J7646*K7646</f>
        <v>129.8</v>
      </c>
      <c r="O7646" s="15" t="n">
        <f aca="false">N7646*L7646</f>
        <v>19.47</v>
      </c>
      <c r="P7646" s="15" t="n">
        <f aca="false">N7646-O7646</f>
        <v>110.33</v>
      </c>
      <c r="Q7646" s="15" t="n">
        <f aca="false">J7646*INDEX(dProdutos!$F$2:$F$47,MATCH(E7646,dProdutos!$A$2:$A$47,0))</f>
        <v>52.24</v>
      </c>
      <c r="R7646" s="15" t="n">
        <f aca="false">IF(I7646="Cancelado",0,P7646-Q7646)</f>
        <v>58.09</v>
      </c>
      <c r="S7646" s="17" t="str">
        <f aca="false">INDEX(dProdutos!$D$2:$D$47,MATCH(E7646,dProdutos!$A$2:$A$47,0))</f>
        <v>Moda Feminina</v>
      </c>
    </row>
    <row r="7647" customFormat="false" ht="15" hidden="false" customHeight="false" outlineLevel="0" collapsed="false">
      <c r="A7647" s="17" t="s">
        <v>6189</v>
      </c>
      <c r="B7647" s="17" t="n">
        <v>1</v>
      </c>
      <c r="C7647" s="21" t="n">
        <v>46162</v>
      </c>
      <c r="D7647" s="17" t="s">
        <v>940</v>
      </c>
      <c r="E7647" s="17" t="s">
        <v>92</v>
      </c>
      <c r="F7647" s="17" t="s">
        <v>1487</v>
      </c>
      <c r="G7647" s="17" t="s">
        <v>61</v>
      </c>
      <c r="H7647" s="17" t="s">
        <v>1523</v>
      </c>
      <c r="I7647" s="17" t="s">
        <v>1524</v>
      </c>
      <c r="J7647" s="17" t="n">
        <v>1</v>
      </c>
      <c r="K7647" s="15" t="n">
        <v>191.9</v>
      </c>
      <c r="L7647" s="22" t="n">
        <v>0</v>
      </c>
      <c r="M7647" s="15" t="n">
        <v>22.94</v>
      </c>
      <c r="N7647" s="15" t="n">
        <f aca="false">J7647*K7647</f>
        <v>191.9</v>
      </c>
      <c r="O7647" s="15" t="n">
        <f aca="false">N7647*L7647</f>
        <v>0</v>
      </c>
      <c r="P7647" s="15" t="n">
        <f aca="false">N7647-O7647</f>
        <v>191.9</v>
      </c>
      <c r="Q7647" s="15" t="n">
        <f aca="false">J7647*INDEX(dProdutos!$F$2:$F$47,MATCH(E7647,dProdutos!$A$2:$A$47,0))</f>
        <v>88.59</v>
      </c>
      <c r="R7647" s="15" t="n">
        <f aca="false">IF(I7647="Cancelado",0,P7647-Q7647)</f>
        <v>103.31</v>
      </c>
      <c r="S7647" s="17" t="str">
        <f aca="false">INDEX(dProdutos!$D$2:$D$47,MATCH(E7647,dProdutos!$A$2:$A$47,0))</f>
        <v>Moda Feminina</v>
      </c>
    </row>
    <row r="7648" customFormat="false" ht="15" hidden="false" customHeight="false" outlineLevel="0" collapsed="false">
      <c r="A7648" s="17" t="s">
        <v>6189</v>
      </c>
      <c r="B7648" s="17" t="n">
        <v>2</v>
      </c>
      <c r="C7648" s="21" t="n">
        <v>46162</v>
      </c>
      <c r="D7648" s="17" t="s">
        <v>940</v>
      </c>
      <c r="E7648" s="17" t="s">
        <v>204</v>
      </c>
      <c r="F7648" s="17" t="s">
        <v>1487</v>
      </c>
      <c r="G7648" s="17" t="s">
        <v>61</v>
      </c>
      <c r="H7648" s="17" t="s">
        <v>1523</v>
      </c>
      <c r="I7648" s="17" t="s">
        <v>1524</v>
      </c>
      <c r="J7648" s="17" t="n">
        <v>1</v>
      </c>
      <c r="K7648" s="15" t="n">
        <v>64.9</v>
      </c>
      <c r="L7648" s="22" t="n">
        <v>0.1</v>
      </c>
      <c r="M7648" s="15" t="n">
        <v>0</v>
      </c>
      <c r="N7648" s="15" t="n">
        <f aca="false">J7648*K7648</f>
        <v>64.9</v>
      </c>
      <c r="O7648" s="15" t="n">
        <f aca="false">N7648*L7648</f>
        <v>6.49</v>
      </c>
      <c r="P7648" s="15" t="n">
        <f aca="false">N7648-O7648</f>
        <v>58.41</v>
      </c>
      <c r="Q7648" s="15" t="n">
        <f aca="false">J7648*INDEX(dProdutos!$F$2:$F$47,MATCH(E7648,dProdutos!$A$2:$A$47,0))</f>
        <v>27.52</v>
      </c>
      <c r="R7648" s="15" t="n">
        <f aca="false">IF(I7648="Cancelado",0,P7648-Q7648)</f>
        <v>30.89</v>
      </c>
      <c r="S7648" s="17" t="str">
        <f aca="false">INDEX(dProdutos!$D$2:$D$47,MATCH(E7648,dProdutos!$A$2:$A$47,0))</f>
        <v>Beleza</v>
      </c>
    </row>
    <row r="7649" customFormat="false" ht="15" hidden="false" customHeight="false" outlineLevel="0" collapsed="false">
      <c r="A7649" s="17" t="s">
        <v>6189</v>
      </c>
      <c r="B7649" s="17" t="n">
        <v>3</v>
      </c>
      <c r="C7649" s="21" t="n">
        <v>46162</v>
      </c>
      <c r="D7649" s="17" t="s">
        <v>940</v>
      </c>
      <c r="E7649" s="17" t="s">
        <v>95</v>
      </c>
      <c r="F7649" s="17" t="s">
        <v>1487</v>
      </c>
      <c r="G7649" s="17" t="s">
        <v>61</v>
      </c>
      <c r="H7649" s="17" t="s">
        <v>1523</v>
      </c>
      <c r="I7649" s="17" t="s">
        <v>1524</v>
      </c>
      <c r="J7649" s="17" t="n">
        <v>1</v>
      </c>
      <c r="K7649" s="15" t="n">
        <v>77.9</v>
      </c>
      <c r="L7649" s="22" t="n">
        <v>0</v>
      </c>
      <c r="M7649" s="15" t="n">
        <v>0</v>
      </c>
      <c r="N7649" s="15" t="n">
        <f aca="false">J7649*K7649</f>
        <v>77.9</v>
      </c>
      <c r="O7649" s="15" t="n">
        <f aca="false">N7649*L7649</f>
        <v>0</v>
      </c>
      <c r="P7649" s="15" t="n">
        <f aca="false">N7649-O7649</f>
        <v>77.9</v>
      </c>
      <c r="Q7649" s="15" t="n">
        <f aca="false">J7649*INDEX(dProdutos!$F$2:$F$47,MATCH(E7649,dProdutos!$A$2:$A$47,0))</f>
        <v>36.71</v>
      </c>
      <c r="R7649" s="15" t="n">
        <f aca="false">IF(I7649="Cancelado",0,P7649-Q7649)</f>
        <v>41.19</v>
      </c>
      <c r="S7649" s="17" t="str">
        <f aca="false">INDEX(dProdutos!$D$2:$D$47,MATCH(E7649,dProdutos!$A$2:$A$47,0))</f>
        <v>Moda Feminina</v>
      </c>
    </row>
    <row r="7650" customFormat="false" ht="15" hidden="false" customHeight="false" outlineLevel="0" collapsed="false">
      <c r="A7650" s="17" t="s">
        <v>6189</v>
      </c>
      <c r="B7650" s="17" t="n">
        <v>4</v>
      </c>
      <c r="C7650" s="21" t="n">
        <v>46162</v>
      </c>
      <c r="D7650" s="17" t="s">
        <v>940</v>
      </c>
      <c r="E7650" s="17" t="s">
        <v>174</v>
      </c>
      <c r="F7650" s="17" t="s">
        <v>1487</v>
      </c>
      <c r="G7650" s="17" t="s">
        <v>61</v>
      </c>
      <c r="H7650" s="17" t="s">
        <v>1523</v>
      </c>
      <c r="I7650" s="17" t="s">
        <v>1524</v>
      </c>
      <c r="J7650" s="17" t="n">
        <v>3</v>
      </c>
      <c r="K7650" s="15" t="n">
        <v>250.9</v>
      </c>
      <c r="L7650" s="22" t="n">
        <v>0.05</v>
      </c>
      <c r="M7650" s="15" t="n">
        <v>0</v>
      </c>
      <c r="N7650" s="15" t="n">
        <f aca="false">J7650*K7650</f>
        <v>752.7</v>
      </c>
      <c r="O7650" s="15" t="n">
        <f aca="false">N7650*L7650</f>
        <v>37.635</v>
      </c>
      <c r="P7650" s="15" t="n">
        <f aca="false">N7650-O7650</f>
        <v>715.065</v>
      </c>
      <c r="Q7650" s="15" t="n">
        <f aca="false">J7650*INDEX(dProdutos!$F$2:$F$47,MATCH(E7650,dProdutos!$A$2:$A$47,0))</f>
        <v>453.84</v>
      </c>
      <c r="R7650" s="15" t="n">
        <f aca="false">IF(I7650="Cancelado",0,P7650-Q7650)</f>
        <v>261.225</v>
      </c>
      <c r="S7650" s="17" t="str">
        <f aca="false">INDEX(dProdutos!$D$2:$D$47,MATCH(E7650,dProdutos!$A$2:$A$47,0))</f>
        <v>Casa</v>
      </c>
    </row>
    <row r="7651" customFormat="false" ht="15" hidden="false" customHeight="false" outlineLevel="0" collapsed="false">
      <c r="A7651" s="17" t="s">
        <v>6190</v>
      </c>
      <c r="B7651" s="17" t="n">
        <v>1</v>
      </c>
      <c r="C7651" s="21" t="n">
        <v>46162</v>
      </c>
      <c r="D7651" s="17" t="s">
        <v>789</v>
      </c>
      <c r="E7651" s="17" t="s">
        <v>105</v>
      </c>
      <c r="F7651" s="17" t="s">
        <v>1501</v>
      </c>
      <c r="G7651" s="17" t="s">
        <v>61</v>
      </c>
      <c r="H7651" s="17" t="s">
        <v>1523</v>
      </c>
      <c r="I7651" s="17" t="s">
        <v>1524</v>
      </c>
      <c r="J7651" s="17" t="n">
        <v>1</v>
      </c>
      <c r="K7651" s="15" t="n">
        <v>175.9</v>
      </c>
      <c r="L7651" s="22" t="n">
        <v>0</v>
      </c>
      <c r="M7651" s="15" t="n">
        <v>11.03</v>
      </c>
      <c r="N7651" s="15" t="n">
        <f aca="false">J7651*K7651</f>
        <v>175.9</v>
      </c>
      <c r="O7651" s="15" t="n">
        <f aca="false">N7651*L7651</f>
        <v>0</v>
      </c>
      <c r="P7651" s="15" t="n">
        <f aca="false">N7651-O7651</f>
        <v>175.9</v>
      </c>
      <c r="Q7651" s="15" t="n">
        <f aca="false">J7651*INDEX(dProdutos!$F$2:$F$47,MATCH(E7651,dProdutos!$A$2:$A$47,0))</f>
        <v>96.59</v>
      </c>
      <c r="R7651" s="15" t="n">
        <f aca="false">IF(I7651="Cancelado",0,P7651-Q7651)</f>
        <v>79.31</v>
      </c>
      <c r="S7651" s="17" t="str">
        <f aca="false">INDEX(dProdutos!$D$2:$D$47,MATCH(E7651,dProdutos!$A$2:$A$47,0))</f>
        <v>Moda Masculina</v>
      </c>
    </row>
    <row r="7652" customFormat="false" ht="15" hidden="false" customHeight="false" outlineLevel="0" collapsed="false">
      <c r="A7652" s="17" t="s">
        <v>6191</v>
      </c>
      <c r="B7652" s="17" t="n">
        <v>1</v>
      </c>
      <c r="C7652" s="21" t="n">
        <v>46163</v>
      </c>
      <c r="D7652" s="17" t="s">
        <v>1105</v>
      </c>
      <c r="E7652" s="17" t="s">
        <v>81</v>
      </c>
      <c r="F7652" s="17" t="s">
        <v>1499</v>
      </c>
      <c r="G7652" s="17" t="s">
        <v>60</v>
      </c>
      <c r="H7652" s="17" t="s">
        <v>1523</v>
      </c>
      <c r="I7652" s="17" t="s">
        <v>1524</v>
      </c>
      <c r="J7652" s="17" t="n">
        <v>2</v>
      </c>
      <c r="K7652" s="15" t="n">
        <v>64.9</v>
      </c>
      <c r="L7652" s="22" t="n">
        <v>0</v>
      </c>
      <c r="M7652" s="15" t="n">
        <v>16.68</v>
      </c>
      <c r="N7652" s="15" t="n">
        <f aca="false">J7652*K7652</f>
        <v>129.8</v>
      </c>
      <c r="O7652" s="15" t="n">
        <f aca="false">N7652*L7652</f>
        <v>0</v>
      </c>
      <c r="P7652" s="15" t="n">
        <f aca="false">N7652-O7652</f>
        <v>129.8</v>
      </c>
      <c r="Q7652" s="15" t="n">
        <f aca="false">J7652*INDEX(dProdutos!$F$2:$F$47,MATCH(E7652,dProdutos!$A$2:$A$47,0))</f>
        <v>52.24</v>
      </c>
      <c r="R7652" s="15" t="n">
        <f aca="false">IF(I7652="Cancelado",0,P7652-Q7652)</f>
        <v>77.56</v>
      </c>
      <c r="S7652" s="17" t="str">
        <f aca="false">INDEX(dProdutos!$D$2:$D$47,MATCH(E7652,dProdutos!$A$2:$A$47,0))</f>
        <v>Moda Feminina</v>
      </c>
    </row>
    <row r="7653" customFormat="false" ht="15" hidden="false" customHeight="false" outlineLevel="0" collapsed="false">
      <c r="A7653" s="17" t="s">
        <v>6192</v>
      </c>
      <c r="B7653" s="17" t="n">
        <v>1</v>
      </c>
      <c r="C7653" s="21" t="n">
        <v>46163</v>
      </c>
      <c r="D7653" s="17" t="s">
        <v>242</v>
      </c>
      <c r="E7653" s="17" t="s">
        <v>123</v>
      </c>
      <c r="F7653" s="17" t="s">
        <v>1490</v>
      </c>
      <c r="G7653" s="17" t="s">
        <v>61</v>
      </c>
      <c r="H7653" s="17" t="s">
        <v>1537</v>
      </c>
      <c r="I7653" s="17" t="s">
        <v>1524</v>
      </c>
      <c r="J7653" s="17" t="n">
        <v>1</v>
      </c>
      <c r="K7653" s="15" t="n">
        <v>277.9</v>
      </c>
      <c r="L7653" s="22" t="n">
        <v>0</v>
      </c>
      <c r="M7653" s="15" t="n">
        <v>13.08</v>
      </c>
      <c r="N7653" s="15" t="n">
        <f aca="false">J7653*K7653</f>
        <v>277.9</v>
      </c>
      <c r="O7653" s="15" t="n">
        <f aca="false">N7653*L7653</f>
        <v>0</v>
      </c>
      <c r="P7653" s="15" t="n">
        <f aca="false">N7653-O7653</f>
        <v>277.9</v>
      </c>
      <c r="Q7653" s="15" t="n">
        <f aca="false">J7653*INDEX(dProdutos!$F$2:$F$47,MATCH(E7653,dProdutos!$A$2:$A$47,0))</f>
        <v>132.36</v>
      </c>
      <c r="R7653" s="15" t="n">
        <f aca="false">IF(I7653="Cancelado",0,P7653-Q7653)</f>
        <v>145.54</v>
      </c>
      <c r="S7653" s="17" t="str">
        <f aca="false">INDEX(dProdutos!$D$2:$D$47,MATCH(E7653,dProdutos!$A$2:$A$47,0))</f>
        <v>Calçados</v>
      </c>
    </row>
    <row r="7654" customFormat="false" ht="15" hidden="false" customHeight="false" outlineLevel="0" collapsed="false">
      <c r="A7654" s="17" t="s">
        <v>6193</v>
      </c>
      <c r="B7654" s="17" t="n">
        <v>1</v>
      </c>
      <c r="C7654" s="21" t="n">
        <v>46163</v>
      </c>
      <c r="D7654" s="17" t="s">
        <v>843</v>
      </c>
      <c r="E7654" s="17" t="s">
        <v>192</v>
      </c>
      <c r="F7654" s="17" t="s">
        <v>1501</v>
      </c>
      <c r="G7654" s="17" t="s">
        <v>62</v>
      </c>
      <c r="H7654" s="17" t="s">
        <v>1523</v>
      </c>
      <c r="I7654" s="17" t="s">
        <v>1524</v>
      </c>
      <c r="J7654" s="17" t="n">
        <v>1</v>
      </c>
      <c r="K7654" s="15" t="n">
        <v>245.9</v>
      </c>
      <c r="L7654" s="22" t="n">
        <v>0.1</v>
      </c>
      <c r="M7654" s="15" t="n">
        <v>0</v>
      </c>
      <c r="N7654" s="15" t="n">
        <f aca="false">J7654*K7654</f>
        <v>245.9</v>
      </c>
      <c r="O7654" s="15" t="n">
        <f aca="false">N7654*L7654</f>
        <v>24.59</v>
      </c>
      <c r="P7654" s="15" t="n">
        <f aca="false">N7654-O7654</f>
        <v>221.31</v>
      </c>
      <c r="Q7654" s="15" t="n">
        <f aca="false">J7654*INDEX(dProdutos!$F$2:$F$47,MATCH(E7654,dProdutos!$A$2:$A$47,0))</f>
        <v>107.78</v>
      </c>
      <c r="R7654" s="15" t="n">
        <f aca="false">IF(I7654="Cancelado",0,P7654-Q7654)</f>
        <v>113.53</v>
      </c>
      <c r="S7654" s="17" t="str">
        <f aca="false">INDEX(dProdutos!$D$2:$D$47,MATCH(E7654,dProdutos!$A$2:$A$47,0))</f>
        <v>Eletrônicos</v>
      </c>
    </row>
    <row r="7655" customFormat="false" ht="15" hidden="false" customHeight="false" outlineLevel="0" collapsed="false">
      <c r="A7655" s="17" t="s">
        <v>6194</v>
      </c>
      <c r="B7655" s="17" t="n">
        <v>1</v>
      </c>
      <c r="C7655" s="21" t="n">
        <v>46163</v>
      </c>
      <c r="D7655" s="17" t="s">
        <v>528</v>
      </c>
      <c r="E7655" s="17" t="s">
        <v>117</v>
      </c>
      <c r="F7655" s="17" t="s">
        <v>1495</v>
      </c>
      <c r="G7655" s="17" t="s">
        <v>59</v>
      </c>
      <c r="H7655" s="17" t="s">
        <v>1523</v>
      </c>
      <c r="I7655" s="17" t="s">
        <v>1524</v>
      </c>
      <c r="J7655" s="17" t="n">
        <v>1</v>
      </c>
      <c r="K7655" s="15" t="n">
        <v>166.9</v>
      </c>
      <c r="L7655" s="22" t="n">
        <v>0</v>
      </c>
      <c r="M7655" s="15" t="n">
        <v>16.54</v>
      </c>
      <c r="N7655" s="15" t="n">
        <f aca="false">J7655*K7655</f>
        <v>166.9</v>
      </c>
      <c r="O7655" s="15" t="n">
        <f aca="false">N7655*L7655</f>
        <v>0</v>
      </c>
      <c r="P7655" s="15" t="n">
        <f aca="false">N7655-O7655</f>
        <v>166.9</v>
      </c>
      <c r="Q7655" s="15" t="n">
        <f aca="false">J7655*INDEX(dProdutos!$F$2:$F$47,MATCH(E7655,dProdutos!$A$2:$A$47,0))</f>
        <v>73.23</v>
      </c>
      <c r="R7655" s="15" t="n">
        <f aca="false">IF(I7655="Cancelado",0,P7655-Q7655)</f>
        <v>93.67</v>
      </c>
      <c r="S7655" s="17" t="str">
        <f aca="false">INDEX(dProdutos!$D$2:$D$47,MATCH(E7655,dProdutos!$A$2:$A$47,0))</f>
        <v>Moda Masculina</v>
      </c>
    </row>
    <row r="7656" customFormat="false" ht="15" hidden="false" customHeight="false" outlineLevel="0" collapsed="false">
      <c r="A7656" s="17" t="s">
        <v>6195</v>
      </c>
      <c r="B7656" s="17" t="n">
        <v>1</v>
      </c>
      <c r="C7656" s="21" t="n">
        <v>46163</v>
      </c>
      <c r="D7656" s="17" t="s">
        <v>1410</v>
      </c>
      <c r="E7656" s="17" t="s">
        <v>144</v>
      </c>
      <c r="F7656" s="17" t="s">
        <v>1487</v>
      </c>
      <c r="G7656" s="17" t="s">
        <v>62</v>
      </c>
      <c r="H7656" s="17" t="s">
        <v>1523</v>
      </c>
      <c r="I7656" s="17" t="s">
        <v>1524</v>
      </c>
      <c r="J7656" s="17" t="n">
        <v>1</v>
      </c>
      <c r="K7656" s="15" t="n">
        <v>260.9</v>
      </c>
      <c r="L7656" s="22" t="n">
        <v>0.1</v>
      </c>
      <c r="M7656" s="15" t="n">
        <v>23.08</v>
      </c>
      <c r="N7656" s="15" t="n">
        <f aca="false">J7656*K7656</f>
        <v>260.9</v>
      </c>
      <c r="O7656" s="15" t="n">
        <f aca="false">N7656*L7656</f>
        <v>26.09</v>
      </c>
      <c r="P7656" s="15" t="n">
        <f aca="false">N7656-O7656</f>
        <v>234.81</v>
      </c>
      <c r="Q7656" s="15" t="n">
        <f aca="false">J7656*INDEX(dProdutos!$F$2:$F$47,MATCH(E7656,dProdutos!$A$2:$A$47,0))</f>
        <v>99.86</v>
      </c>
      <c r="R7656" s="15" t="n">
        <f aca="false">IF(I7656="Cancelado",0,P7656-Q7656)</f>
        <v>134.95</v>
      </c>
      <c r="S7656" s="17" t="str">
        <f aca="false">INDEX(dProdutos!$D$2:$D$47,MATCH(E7656,dProdutos!$A$2:$A$47,0))</f>
        <v>Acessórios</v>
      </c>
    </row>
    <row r="7657" customFormat="false" ht="15" hidden="false" customHeight="false" outlineLevel="0" collapsed="false">
      <c r="A7657" s="17" t="s">
        <v>6196</v>
      </c>
      <c r="B7657" s="17" t="n">
        <v>1</v>
      </c>
      <c r="C7657" s="21" t="n">
        <v>46163</v>
      </c>
      <c r="D7657" s="17" t="s">
        <v>612</v>
      </c>
      <c r="E7657" s="17" t="s">
        <v>111</v>
      </c>
      <c r="F7657" s="17" t="s">
        <v>1503</v>
      </c>
      <c r="G7657" s="17" t="s">
        <v>59</v>
      </c>
      <c r="H7657" s="17" t="s">
        <v>1537</v>
      </c>
      <c r="I7657" s="17" t="s">
        <v>1524</v>
      </c>
      <c r="J7657" s="17" t="n">
        <v>1</v>
      </c>
      <c r="K7657" s="15" t="n">
        <v>188.9</v>
      </c>
      <c r="L7657" s="22" t="n">
        <v>0</v>
      </c>
      <c r="M7657" s="15" t="n">
        <v>14.62</v>
      </c>
      <c r="N7657" s="15" t="n">
        <f aca="false">J7657*K7657</f>
        <v>188.9</v>
      </c>
      <c r="O7657" s="15" t="n">
        <f aca="false">N7657*L7657</f>
        <v>0</v>
      </c>
      <c r="P7657" s="15" t="n">
        <f aca="false">N7657-O7657</f>
        <v>188.9</v>
      </c>
      <c r="Q7657" s="15" t="n">
        <f aca="false">J7657*INDEX(dProdutos!$F$2:$F$47,MATCH(E7657,dProdutos!$A$2:$A$47,0))</f>
        <v>88.32</v>
      </c>
      <c r="R7657" s="15" t="n">
        <f aca="false">IF(I7657="Cancelado",0,P7657-Q7657)</f>
        <v>100.58</v>
      </c>
      <c r="S7657" s="17" t="str">
        <f aca="false">INDEX(dProdutos!$D$2:$D$47,MATCH(E7657,dProdutos!$A$2:$A$47,0))</f>
        <v>Moda Masculina</v>
      </c>
    </row>
    <row r="7658" customFormat="false" ht="15" hidden="false" customHeight="false" outlineLevel="0" collapsed="false">
      <c r="A7658" s="17" t="s">
        <v>6197</v>
      </c>
      <c r="B7658" s="17" t="n">
        <v>1</v>
      </c>
      <c r="C7658" s="21" t="n">
        <v>46163</v>
      </c>
      <c r="D7658" s="17" t="s">
        <v>735</v>
      </c>
      <c r="E7658" s="17" t="s">
        <v>111</v>
      </c>
      <c r="F7658" s="17" t="s">
        <v>1503</v>
      </c>
      <c r="G7658" s="17" t="s">
        <v>59</v>
      </c>
      <c r="H7658" s="17" t="s">
        <v>1523</v>
      </c>
      <c r="I7658" s="17" t="s">
        <v>1524</v>
      </c>
      <c r="J7658" s="17" t="n">
        <v>1</v>
      </c>
      <c r="K7658" s="15" t="n">
        <v>188.9</v>
      </c>
      <c r="L7658" s="22" t="n">
        <v>0.15</v>
      </c>
      <c r="M7658" s="15" t="n">
        <v>31.65</v>
      </c>
      <c r="N7658" s="15" t="n">
        <f aca="false">J7658*K7658</f>
        <v>188.9</v>
      </c>
      <c r="O7658" s="15" t="n">
        <f aca="false">N7658*L7658</f>
        <v>28.335</v>
      </c>
      <c r="P7658" s="15" t="n">
        <f aca="false">N7658-O7658</f>
        <v>160.565</v>
      </c>
      <c r="Q7658" s="15" t="n">
        <f aca="false">J7658*INDEX(dProdutos!$F$2:$F$47,MATCH(E7658,dProdutos!$A$2:$A$47,0))</f>
        <v>88.32</v>
      </c>
      <c r="R7658" s="15" t="n">
        <f aca="false">IF(I7658="Cancelado",0,P7658-Q7658)</f>
        <v>72.245</v>
      </c>
      <c r="S7658" s="17" t="str">
        <f aca="false">INDEX(dProdutos!$D$2:$D$47,MATCH(E7658,dProdutos!$A$2:$A$47,0))</f>
        <v>Moda Masculina</v>
      </c>
    </row>
    <row r="7659" customFormat="false" ht="15" hidden="false" customHeight="false" outlineLevel="0" collapsed="false">
      <c r="A7659" s="17" t="s">
        <v>6197</v>
      </c>
      <c r="B7659" s="17" t="n">
        <v>2</v>
      </c>
      <c r="C7659" s="21" t="n">
        <v>46163</v>
      </c>
      <c r="D7659" s="17" t="s">
        <v>735</v>
      </c>
      <c r="E7659" s="17" t="s">
        <v>132</v>
      </c>
      <c r="F7659" s="17" t="s">
        <v>1503</v>
      </c>
      <c r="G7659" s="17" t="s">
        <v>59</v>
      </c>
      <c r="H7659" s="17" t="s">
        <v>1523</v>
      </c>
      <c r="I7659" s="17" t="s">
        <v>1524</v>
      </c>
      <c r="J7659" s="17" t="n">
        <v>1</v>
      </c>
      <c r="K7659" s="15" t="n">
        <v>179.9</v>
      </c>
      <c r="L7659" s="22" t="n">
        <v>0.1</v>
      </c>
      <c r="M7659" s="15" t="n">
        <v>0</v>
      </c>
      <c r="N7659" s="15" t="n">
        <f aca="false">J7659*K7659</f>
        <v>179.9</v>
      </c>
      <c r="O7659" s="15" t="n">
        <f aca="false">N7659*L7659</f>
        <v>17.99</v>
      </c>
      <c r="P7659" s="15" t="n">
        <f aca="false">N7659-O7659</f>
        <v>161.91</v>
      </c>
      <c r="Q7659" s="15" t="n">
        <f aca="false">J7659*INDEX(dProdutos!$F$2:$F$47,MATCH(E7659,dProdutos!$A$2:$A$47,0))</f>
        <v>93.56</v>
      </c>
      <c r="R7659" s="15" t="n">
        <f aca="false">IF(I7659="Cancelado",0,P7659-Q7659)</f>
        <v>68.35</v>
      </c>
      <c r="S7659" s="17" t="str">
        <f aca="false">INDEX(dProdutos!$D$2:$D$47,MATCH(E7659,dProdutos!$A$2:$A$47,0))</f>
        <v>Calçados</v>
      </c>
    </row>
    <row r="7660" customFormat="false" ht="15" hidden="false" customHeight="false" outlineLevel="0" collapsed="false">
      <c r="A7660" s="17" t="s">
        <v>6198</v>
      </c>
      <c r="B7660" s="17" t="n">
        <v>1</v>
      </c>
      <c r="C7660" s="21" t="n">
        <v>46163</v>
      </c>
      <c r="D7660" s="17" t="s">
        <v>1184</v>
      </c>
      <c r="E7660" s="17" t="s">
        <v>129</v>
      </c>
      <c r="F7660" s="17" t="s">
        <v>1490</v>
      </c>
      <c r="G7660" s="17" t="s">
        <v>63</v>
      </c>
      <c r="H7660" s="17" t="s">
        <v>1537</v>
      </c>
      <c r="I7660" s="17" t="s">
        <v>1524</v>
      </c>
      <c r="J7660" s="17" t="n">
        <v>2</v>
      </c>
      <c r="K7660" s="15" t="n">
        <v>105.9</v>
      </c>
      <c r="L7660" s="22" t="n">
        <v>0</v>
      </c>
      <c r="M7660" s="15" t="n">
        <v>26.4</v>
      </c>
      <c r="N7660" s="15" t="n">
        <f aca="false">J7660*K7660</f>
        <v>211.8</v>
      </c>
      <c r="O7660" s="15" t="n">
        <f aca="false">N7660*L7660</f>
        <v>0</v>
      </c>
      <c r="P7660" s="15" t="n">
        <f aca="false">N7660-O7660</f>
        <v>211.8</v>
      </c>
      <c r="Q7660" s="15" t="n">
        <f aca="false">J7660*INDEX(dProdutos!$F$2:$F$47,MATCH(E7660,dProdutos!$A$2:$A$47,0))</f>
        <v>87.58</v>
      </c>
      <c r="R7660" s="15" t="n">
        <f aca="false">IF(I7660="Cancelado",0,P7660-Q7660)</f>
        <v>124.22</v>
      </c>
      <c r="S7660" s="17" t="str">
        <f aca="false">INDEX(dProdutos!$D$2:$D$47,MATCH(E7660,dProdutos!$A$2:$A$47,0))</f>
        <v>Calçados</v>
      </c>
    </row>
    <row r="7661" customFormat="false" ht="15" hidden="false" customHeight="false" outlineLevel="0" collapsed="false">
      <c r="A7661" s="17" t="s">
        <v>6198</v>
      </c>
      <c r="B7661" s="17" t="n">
        <v>2</v>
      </c>
      <c r="C7661" s="21" t="n">
        <v>46163</v>
      </c>
      <c r="D7661" s="17" t="s">
        <v>1184</v>
      </c>
      <c r="E7661" s="17" t="s">
        <v>174</v>
      </c>
      <c r="F7661" s="17" t="s">
        <v>1490</v>
      </c>
      <c r="G7661" s="17" t="s">
        <v>63</v>
      </c>
      <c r="H7661" s="17" t="s">
        <v>1537</v>
      </c>
      <c r="I7661" s="17" t="s">
        <v>1524</v>
      </c>
      <c r="J7661" s="17" t="n">
        <v>1</v>
      </c>
      <c r="K7661" s="15" t="n">
        <v>250.9</v>
      </c>
      <c r="L7661" s="22" t="n">
        <v>0</v>
      </c>
      <c r="M7661" s="15" t="n">
        <v>0</v>
      </c>
      <c r="N7661" s="15" t="n">
        <f aca="false">J7661*K7661</f>
        <v>250.9</v>
      </c>
      <c r="O7661" s="15" t="n">
        <f aca="false">N7661*L7661</f>
        <v>0</v>
      </c>
      <c r="P7661" s="15" t="n">
        <f aca="false">N7661-O7661</f>
        <v>250.9</v>
      </c>
      <c r="Q7661" s="15" t="n">
        <f aca="false">J7661*INDEX(dProdutos!$F$2:$F$47,MATCH(E7661,dProdutos!$A$2:$A$47,0))</f>
        <v>151.28</v>
      </c>
      <c r="R7661" s="15" t="n">
        <f aca="false">IF(I7661="Cancelado",0,P7661-Q7661)</f>
        <v>99.62</v>
      </c>
      <c r="S7661" s="17" t="str">
        <f aca="false">INDEX(dProdutos!$D$2:$D$47,MATCH(E7661,dProdutos!$A$2:$A$47,0))</f>
        <v>Casa</v>
      </c>
    </row>
    <row r="7662" customFormat="false" ht="15" hidden="false" customHeight="false" outlineLevel="0" collapsed="false">
      <c r="A7662" s="17" t="s">
        <v>6199</v>
      </c>
      <c r="B7662" s="17" t="n">
        <v>1</v>
      </c>
      <c r="C7662" s="21" t="n">
        <v>46163</v>
      </c>
      <c r="D7662" s="17" t="s">
        <v>897</v>
      </c>
      <c r="E7662" s="17" t="s">
        <v>81</v>
      </c>
      <c r="F7662" s="17" t="s">
        <v>1497</v>
      </c>
      <c r="G7662" s="17" t="s">
        <v>59</v>
      </c>
      <c r="H7662" s="17" t="s">
        <v>1523</v>
      </c>
      <c r="I7662" s="17" t="s">
        <v>1524</v>
      </c>
      <c r="J7662" s="17" t="n">
        <v>1</v>
      </c>
      <c r="K7662" s="15" t="n">
        <v>64.9</v>
      </c>
      <c r="L7662" s="22" t="n">
        <v>0</v>
      </c>
      <c r="M7662" s="15" t="n">
        <v>12.82</v>
      </c>
      <c r="N7662" s="15" t="n">
        <f aca="false">J7662*K7662</f>
        <v>64.9</v>
      </c>
      <c r="O7662" s="15" t="n">
        <f aca="false">N7662*L7662</f>
        <v>0</v>
      </c>
      <c r="P7662" s="15" t="n">
        <f aca="false">N7662-O7662</f>
        <v>64.9</v>
      </c>
      <c r="Q7662" s="15" t="n">
        <f aca="false">J7662*INDEX(dProdutos!$F$2:$F$47,MATCH(E7662,dProdutos!$A$2:$A$47,0))</f>
        <v>26.12</v>
      </c>
      <c r="R7662" s="15" t="n">
        <f aca="false">IF(I7662="Cancelado",0,P7662-Q7662)</f>
        <v>38.78</v>
      </c>
      <c r="S7662" s="17" t="str">
        <f aca="false">INDEX(dProdutos!$D$2:$D$47,MATCH(E7662,dProdutos!$A$2:$A$47,0))</f>
        <v>Moda Feminina</v>
      </c>
    </row>
    <row r="7663" customFormat="false" ht="15" hidden="false" customHeight="false" outlineLevel="0" collapsed="false">
      <c r="A7663" s="17" t="s">
        <v>6199</v>
      </c>
      <c r="B7663" s="17" t="n">
        <v>2</v>
      </c>
      <c r="C7663" s="21" t="n">
        <v>46163</v>
      </c>
      <c r="D7663" s="17" t="s">
        <v>897</v>
      </c>
      <c r="E7663" s="17" t="s">
        <v>177</v>
      </c>
      <c r="F7663" s="17" t="s">
        <v>1497</v>
      </c>
      <c r="G7663" s="17" t="s">
        <v>59</v>
      </c>
      <c r="H7663" s="17" t="s">
        <v>1523</v>
      </c>
      <c r="I7663" s="17" t="s">
        <v>1524</v>
      </c>
      <c r="J7663" s="17" t="n">
        <v>2</v>
      </c>
      <c r="K7663" s="15" t="n">
        <v>257.9</v>
      </c>
      <c r="L7663" s="22" t="n">
        <v>0.1</v>
      </c>
      <c r="M7663" s="15" t="n">
        <v>0</v>
      </c>
      <c r="N7663" s="15" t="n">
        <f aca="false">J7663*K7663</f>
        <v>515.8</v>
      </c>
      <c r="O7663" s="15" t="n">
        <f aca="false">N7663*L7663</f>
        <v>51.58</v>
      </c>
      <c r="P7663" s="15" t="n">
        <f aca="false">N7663-O7663</f>
        <v>464.22</v>
      </c>
      <c r="Q7663" s="15" t="n">
        <f aca="false">J7663*INDEX(dProdutos!$F$2:$F$47,MATCH(E7663,dProdutos!$A$2:$A$47,0))</f>
        <v>276.46</v>
      </c>
      <c r="R7663" s="15" t="n">
        <f aca="false">IF(I7663="Cancelado",0,P7663-Q7663)</f>
        <v>187.76</v>
      </c>
      <c r="S7663" s="17" t="str">
        <f aca="false">INDEX(dProdutos!$D$2:$D$47,MATCH(E7663,dProdutos!$A$2:$A$47,0))</f>
        <v>Casa</v>
      </c>
    </row>
    <row r="7664" customFormat="false" ht="15" hidden="false" customHeight="false" outlineLevel="0" collapsed="false">
      <c r="A7664" s="17" t="s">
        <v>6200</v>
      </c>
      <c r="B7664" s="17" t="n">
        <v>1</v>
      </c>
      <c r="C7664" s="21" t="n">
        <v>46164</v>
      </c>
      <c r="D7664" s="17" t="s">
        <v>1339</v>
      </c>
      <c r="E7664" s="17" t="s">
        <v>85</v>
      </c>
      <c r="F7664" s="17" t="s">
        <v>1490</v>
      </c>
      <c r="G7664" s="17" t="s">
        <v>61</v>
      </c>
      <c r="H7664" s="17" t="s">
        <v>1537</v>
      </c>
      <c r="I7664" s="17" t="s">
        <v>1524</v>
      </c>
      <c r="J7664" s="17" t="n">
        <v>1</v>
      </c>
      <c r="K7664" s="15" t="n">
        <v>165.9</v>
      </c>
      <c r="L7664" s="22" t="n">
        <v>0</v>
      </c>
      <c r="M7664" s="15" t="n">
        <v>24.44</v>
      </c>
      <c r="N7664" s="15" t="n">
        <f aca="false">J7664*K7664</f>
        <v>165.9</v>
      </c>
      <c r="O7664" s="15" t="n">
        <f aca="false">N7664*L7664</f>
        <v>0</v>
      </c>
      <c r="P7664" s="15" t="n">
        <f aca="false">N7664-O7664</f>
        <v>165.9</v>
      </c>
      <c r="Q7664" s="15" t="n">
        <f aca="false">J7664*INDEX(dProdutos!$F$2:$F$47,MATCH(E7664,dProdutos!$A$2:$A$47,0))</f>
        <v>91.55</v>
      </c>
      <c r="R7664" s="15" t="n">
        <f aca="false">IF(I7664="Cancelado",0,P7664-Q7664)</f>
        <v>74.35</v>
      </c>
      <c r="S7664" s="17" t="str">
        <f aca="false">INDEX(dProdutos!$D$2:$D$47,MATCH(E7664,dProdutos!$A$2:$A$47,0))</f>
        <v>Moda Feminina</v>
      </c>
    </row>
    <row r="7665" customFormat="false" ht="15" hidden="false" customHeight="false" outlineLevel="0" collapsed="false">
      <c r="A7665" s="17" t="s">
        <v>6200</v>
      </c>
      <c r="B7665" s="17" t="n">
        <v>2</v>
      </c>
      <c r="C7665" s="21" t="n">
        <v>46164</v>
      </c>
      <c r="D7665" s="17" t="s">
        <v>1339</v>
      </c>
      <c r="E7665" s="17" t="s">
        <v>192</v>
      </c>
      <c r="F7665" s="17" t="s">
        <v>1490</v>
      </c>
      <c r="G7665" s="17" t="s">
        <v>61</v>
      </c>
      <c r="H7665" s="17" t="s">
        <v>1537</v>
      </c>
      <c r="I7665" s="17" t="s">
        <v>1524</v>
      </c>
      <c r="J7665" s="17" t="n">
        <v>1</v>
      </c>
      <c r="K7665" s="15" t="n">
        <v>245.9</v>
      </c>
      <c r="L7665" s="22" t="n">
        <v>0</v>
      </c>
      <c r="M7665" s="15" t="n">
        <v>0</v>
      </c>
      <c r="N7665" s="15" t="n">
        <f aca="false">J7665*K7665</f>
        <v>245.9</v>
      </c>
      <c r="O7665" s="15" t="n">
        <f aca="false">N7665*L7665</f>
        <v>0</v>
      </c>
      <c r="P7665" s="15" t="n">
        <f aca="false">N7665-O7665</f>
        <v>245.9</v>
      </c>
      <c r="Q7665" s="15" t="n">
        <f aca="false">J7665*INDEX(dProdutos!$F$2:$F$47,MATCH(E7665,dProdutos!$A$2:$A$47,0))</f>
        <v>107.78</v>
      </c>
      <c r="R7665" s="15" t="n">
        <f aca="false">IF(I7665="Cancelado",0,P7665-Q7665)</f>
        <v>138.12</v>
      </c>
      <c r="S7665" s="17" t="str">
        <f aca="false">INDEX(dProdutos!$D$2:$D$47,MATCH(E7665,dProdutos!$A$2:$A$47,0))</f>
        <v>Eletrônicos</v>
      </c>
    </row>
    <row r="7666" customFormat="false" ht="15" hidden="false" customHeight="false" outlineLevel="0" collapsed="false">
      <c r="A7666" s="17" t="s">
        <v>6201</v>
      </c>
      <c r="B7666" s="17" t="n">
        <v>1</v>
      </c>
      <c r="C7666" s="21" t="n">
        <v>46164</v>
      </c>
      <c r="D7666" s="17" t="s">
        <v>342</v>
      </c>
      <c r="E7666" s="17" t="s">
        <v>126</v>
      </c>
      <c r="F7666" s="17" t="s">
        <v>1495</v>
      </c>
      <c r="G7666" s="17" t="s">
        <v>59</v>
      </c>
      <c r="H7666" s="17" t="s">
        <v>1527</v>
      </c>
      <c r="I7666" s="17" t="s">
        <v>1524</v>
      </c>
      <c r="J7666" s="17" t="n">
        <v>1</v>
      </c>
      <c r="K7666" s="15" t="n">
        <v>296.9</v>
      </c>
      <c r="L7666" s="22" t="n">
        <v>0.1</v>
      </c>
      <c r="M7666" s="15" t="n">
        <v>31.68</v>
      </c>
      <c r="N7666" s="15" t="n">
        <f aca="false">J7666*K7666</f>
        <v>296.9</v>
      </c>
      <c r="O7666" s="15" t="n">
        <f aca="false">N7666*L7666</f>
        <v>29.69</v>
      </c>
      <c r="P7666" s="15" t="n">
        <f aca="false">N7666-O7666</f>
        <v>267.21</v>
      </c>
      <c r="Q7666" s="15" t="n">
        <f aca="false">J7666*INDEX(dProdutos!$F$2:$F$47,MATCH(E7666,dProdutos!$A$2:$A$47,0))</f>
        <v>135.24</v>
      </c>
      <c r="R7666" s="15" t="n">
        <f aca="false">IF(I7666="Cancelado",0,P7666-Q7666)</f>
        <v>131.97</v>
      </c>
      <c r="S7666" s="17" t="str">
        <f aca="false">INDEX(dProdutos!$D$2:$D$47,MATCH(E7666,dProdutos!$A$2:$A$47,0))</f>
        <v>Calçados</v>
      </c>
    </row>
    <row r="7667" customFormat="false" ht="15" hidden="false" customHeight="false" outlineLevel="0" collapsed="false">
      <c r="A7667" s="17" t="s">
        <v>6202</v>
      </c>
      <c r="B7667" s="17" t="n">
        <v>1</v>
      </c>
      <c r="C7667" s="21" t="n">
        <v>46164</v>
      </c>
      <c r="D7667" s="17" t="s">
        <v>828</v>
      </c>
      <c r="E7667" s="17" t="s">
        <v>85</v>
      </c>
      <c r="F7667" s="17" t="s">
        <v>1503</v>
      </c>
      <c r="G7667" s="17" t="s">
        <v>59</v>
      </c>
      <c r="H7667" s="17" t="s">
        <v>1523</v>
      </c>
      <c r="I7667" s="17" t="s">
        <v>1524</v>
      </c>
      <c r="J7667" s="17" t="n">
        <v>1</v>
      </c>
      <c r="K7667" s="15" t="n">
        <v>165.9</v>
      </c>
      <c r="L7667" s="22" t="n">
        <v>0.1</v>
      </c>
      <c r="M7667" s="15" t="n">
        <v>33.91</v>
      </c>
      <c r="N7667" s="15" t="n">
        <f aca="false">J7667*K7667</f>
        <v>165.9</v>
      </c>
      <c r="O7667" s="15" t="n">
        <f aca="false">N7667*L7667</f>
        <v>16.59</v>
      </c>
      <c r="P7667" s="15" t="n">
        <f aca="false">N7667-O7667</f>
        <v>149.31</v>
      </c>
      <c r="Q7667" s="15" t="n">
        <f aca="false">J7667*INDEX(dProdutos!$F$2:$F$47,MATCH(E7667,dProdutos!$A$2:$A$47,0))</f>
        <v>91.55</v>
      </c>
      <c r="R7667" s="15" t="n">
        <f aca="false">IF(I7667="Cancelado",0,P7667-Q7667)</f>
        <v>57.76</v>
      </c>
      <c r="S7667" s="17" t="str">
        <f aca="false">INDEX(dProdutos!$D$2:$D$47,MATCH(E7667,dProdutos!$A$2:$A$47,0))</f>
        <v>Moda Feminina</v>
      </c>
    </row>
    <row r="7668" customFormat="false" ht="15" hidden="false" customHeight="false" outlineLevel="0" collapsed="false">
      <c r="A7668" s="17" t="s">
        <v>6203</v>
      </c>
      <c r="B7668" s="17" t="n">
        <v>1</v>
      </c>
      <c r="C7668" s="21" t="n">
        <v>46164</v>
      </c>
      <c r="D7668" s="17" t="s">
        <v>315</v>
      </c>
      <c r="E7668" s="17" t="s">
        <v>129</v>
      </c>
      <c r="F7668" s="17" t="s">
        <v>1495</v>
      </c>
      <c r="G7668" s="17" t="s">
        <v>62</v>
      </c>
      <c r="H7668" s="17" t="s">
        <v>1537</v>
      </c>
      <c r="I7668" s="17" t="s">
        <v>1524</v>
      </c>
      <c r="J7668" s="17" t="n">
        <v>1</v>
      </c>
      <c r="K7668" s="15" t="n">
        <v>105.9</v>
      </c>
      <c r="L7668" s="22" t="n">
        <v>0.15</v>
      </c>
      <c r="M7668" s="15" t="n">
        <v>0</v>
      </c>
      <c r="N7668" s="15" t="n">
        <f aca="false">J7668*K7668</f>
        <v>105.9</v>
      </c>
      <c r="O7668" s="15" t="n">
        <f aca="false">N7668*L7668</f>
        <v>15.885</v>
      </c>
      <c r="P7668" s="15" t="n">
        <f aca="false">N7668-O7668</f>
        <v>90.015</v>
      </c>
      <c r="Q7668" s="15" t="n">
        <f aca="false">J7668*INDEX(dProdutos!$F$2:$F$47,MATCH(E7668,dProdutos!$A$2:$A$47,0))</f>
        <v>43.79</v>
      </c>
      <c r="R7668" s="15" t="n">
        <f aca="false">IF(I7668="Cancelado",0,P7668-Q7668)</f>
        <v>46.225</v>
      </c>
      <c r="S7668" s="17" t="str">
        <f aca="false">INDEX(dProdutos!$D$2:$D$47,MATCH(E7668,dProdutos!$A$2:$A$47,0))</f>
        <v>Calçados</v>
      </c>
    </row>
    <row r="7669" customFormat="false" ht="15" hidden="false" customHeight="false" outlineLevel="0" collapsed="false">
      <c r="A7669" s="17" t="s">
        <v>6204</v>
      </c>
      <c r="B7669" s="17" t="n">
        <v>1</v>
      </c>
      <c r="C7669" s="21" t="n">
        <v>46164</v>
      </c>
      <c r="D7669" s="17" t="s">
        <v>1365</v>
      </c>
      <c r="E7669" s="17" t="s">
        <v>129</v>
      </c>
      <c r="F7669" s="17" t="s">
        <v>1501</v>
      </c>
      <c r="G7669" s="17" t="s">
        <v>59</v>
      </c>
      <c r="H7669" s="17" t="s">
        <v>1537</v>
      </c>
      <c r="I7669" s="17" t="s">
        <v>1524</v>
      </c>
      <c r="J7669" s="17" t="n">
        <v>1</v>
      </c>
      <c r="K7669" s="15" t="n">
        <v>105.9</v>
      </c>
      <c r="L7669" s="22" t="n">
        <v>0</v>
      </c>
      <c r="M7669" s="15" t="n">
        <v>33.78</v>
      </c>
      <c r="N7669" s="15" t="n">
        <f aca="false">J7669*K7669</f>
        <v>105.9</v>
      </c>
      <c r="O7669" s="15" t="n">
        <f aca="false">N7669*L7669</f>
        <v>0</v>
      </c>
      <c r="P7669" s="15" t="n">
        <f aca="false">N7669-O7669</f>
        <v>105.9</v>
      </c>
      <c r="Q7669" s="15" t="n">
        <f aca="false">J7669*INDEX(dProdutos!$F$2:$F$47,MATCH(E7669,dProdutos!$A$2:$A$47,0))</f>
        <v>43.79</v>
      </c>
      <c r="R7669" s="15" t="n">
        <f aca="false">IF(I7669="Cancelado",0,P7669-Q7669)</f>
        <v>62.11</v>
      </c>
      <c r="S7669" s="17" t="str">
        <f aca="false">INDEX(dProdutos!$D$2:$D$47,MATCH(E7669,dProdutos!$A$2:$A$47,0))</f>
        <v>Calçados</v>
      </c>
    </row>
    <row r="7670" customFormat="false" ht="15" hidden="false" customHeight="false" outlineLevel="0" collapsed="false">
      <c r="A7670" s="17" t="s">
        <v>6205</v>
      </c>
      <c r="B7670" s="17" t="n">
        <v>1</v>
      </c>
      <c r="C7670" s="21" t="n">
        <v>46164</v>
      </c>
      <c r="D7670" s="17" t="s">
        <v>936</v>
      </c>
      <c r="E7670" s="17" t="s">
        <v>81</v>
      </c>
      <c r="F7670" s="17" t="s">
        <v>1487</v>
      </c>
      <c r="G7670" s="17" t="s">
        <v>61</v>
      </c>
      <c r="H7670" s="17" t="s">
        <v>1523</v>
      </c>
      <c r="I7670" s="17" t="s">
        <v>1524</v>
      </c>
      <c r="J7670" s="17" t="n">
        <v>1</v>
      </c>
      <c r="K7670" s="15" t="n">
        <v>64.9</v>
      </c>
      <c r="L7670" s="22" t="n">
        <v>0</v>
      </c>
      <c r="M7670" s="15" t="n">
        <v>29.9</v>
      </c>
      <c r="N7670" s="15" t="n">
        <f aca="false">J7670*K7670</f>
        <v>64.9</v>
      </c>
      <c r="O7670" s="15" t="n">
        <f aca="false">N7670*L7670</f>
        <v>0</v>
      </c>
      <c r="P7670" s="15" t="n">
        <f aca="false">N7670-O7670</f>
        <v>64.9</v>
      </c>
      <c r="Q7670" s="15" t="n">
        <f aca="false">J7670*INDEX(dProdutos!$F$2:$F$47,MATCH(E7670,dProdutos!$A$2:$A$47,0))</f>
        <v>26.12</v>
      </c>
      <c r="R7670" s="15" t="n">
        <f aca="false">IF(I7670="Cancelado",0,P7670-Q7670)</f>
        <v>38.78</v>
      </c>
      <c r="S7670" s="17" t="str">
        <f aca="false">INDEX(dProdutos!$D$2:$D$47,MATCH(E7670,dProdutos!$A$2:$A$47,0))</f>
        <v>Moda Feminina</v>
      </c>
    </row>
    <row r="7671" customFormat="false" ht="15" hidden="false" customHeight="false" outlineLevel="0" collapsed="false">
      <c r="A7671" s="17" t="s">
        <v>6206</v>
      </c>
      <c r="B7671" s="17" t="n">
        <v>1</v>
      </c>
      <c r="C7671" s="21" t="n">
        <v>46164</v>
      </c>
      <c r="D7671" s="17" t="s">
        <v>1032</v>
      </c>
      <c r="E7671" s="17" t="s">
        <v>150</v>
      </c>
      <c r="F7671" s="17" t="s">
        <v>1497</v>
      </c>
      <c r="G7671" s="17" t="s">
        <v>60</v>
      </c>
      <c r="H7671" s="17" t="s">
        <v>1537</v>
      </c>
      <c r="I7671" s="17" t="s">
        <v>1524</v>
      </c>
      <c r="J7671" s="17" t="n">
        <v>1</v>
      </c>
      <c r="K7671" s="15" t="n">
        <v>71.9</v>
      </c>
      <c r="L7671" s="22" t="n">
        <v>0</v>
      </c>
      <c r="M7671" s="15" t="n">
        <v>0</v>
      </c>
      <c r="N7671" s="15" t="n">
        <f aca="false">J7671*K7671</f>
        <v>71.9</v>
      </c>
      <c r="O7671" s="15" t="n">
        <f aca="false">N7671*L7671</f>
        <v>0</v>
      </c>
      <c r="P7671" s="15" t="n">
        <f aca="false">N7671-O7671</f>
        <v>71.9</v>
      </c>
      <c r="Q7671" s="15" t="n">
        <f aca="false">J7671*INDEX(dProdutos!$F$2:$F$47,MATCH(E7671,dProdutos!$A$2:$A$47,0))</f>
        <v>27.38</v>
      </c>
      <c r="R7671" s="15" t="n">
        <f aca="false">IF(I7671="Cancelado",0,P7671-Q7671)</f>
        <v>44.52</v>
      </c>
      <c r="S7671" s="17" t="str">
        <f aca="false">INDEX(dProdutos!$D$2:$D$47,MATCH(E7671,dProdutos!$A$2:$A$47,0))</f>
        <v>Acessórios</v>
      </c>
    </row>
    <row r="7672" customFormat="false" ht="15" hidden="false" customHeight="false" outlineLevel="0" collapsed="false">
      <c r="A7672" s="17" t="s">
        <v>6206</v>
      </c>
      <c r="B7672" s="17" t="n">
        <v>2</v>
      </c>
      <c r="C7672" s="21" t="n">
        <v>46164</v>
      </c>
      <c r="D7672" s="17" t="s">
        <v>1032</v>
      </c>
      <c r="E7672" s="17" t="s">
        <v>165</v>
      </c>
      <c r="F7672" s="17" t="s">
        <v>1497</v>
      </c>
      <c r="G7672" s="17" t="s">
        <v>60</v>
      </c>
      <c r="H7672" s="17" t="s">
        <v>1537</v>
      </c>
      <c r="I7672" s="17" t="s">
        <v>1524</v>
      </c>
      <c r="J7672" s="17" t="n">
        <v>1</v>
      </c>
      <c r="K7672" s="15" t="n">
        <v>231.9</v>
      </c>
      <c r="L7672" s="22" t="n">
        <v>0</v>
      </c>
      <c r="M7672" s="15" t="n">
        <v>0</v>
      </c>
      <c r="N7672" s="15" t="n">
        <f aca="false">J7672*K7672</f>
        <v>231.9</v>
      </c>
      <c r="O7672" s="15" t="n">
        <f aca="false">N7672*L7672</f>
        <v>0</v>
      </c>
      <c r="P7672" s="15" t="n">
        <f aca="false">N7672-O7672</f>
        <v>231.9</v>
      </c>
      <c r="Q7672" s="15" t="n">
        <f aca="false">J7672*INDEX(dProdutos!$F$2:$F$47,MATCH(E7672,dProdutos!$A$2:$A$47,0))</f>
        <v>140.83</v>
      </c>
      <c r="R7672" s="15" t="n">
        <f aca="false">IF(I7672="Cancelado",0,P7672-Q7672)</f>
        <v>91.07</v>
      </c>
      <c r="S7672" s="17" t="str">
        <f aca="false">INDEX(dProdutos!$D$2:$D$47,MATCH(E7672,dProdutos!$A$2:$A$47,0))</f>
        <v>Casa</v>
      </c>
    </row>
    <row r="7673" customFormat="false" ht="15" hidden="false" customHeight="false" outlineLevel="0" collapsed="false">
      <c r="A7673" s="17" t="s">
        <v>6207</v>
      </c>
      <c r="B7673" s="17" t="n">
        <v>1</v>
      </c>
      <c r="C7673" s="21" t="n">
        <v>46164</v>
      </c>
      <c r="D7673" s="17" t="s">
        <v>267</v>
      </c>
      <c r="E7673" s="17" t="s">
        <v>195</v>
      </c>
      <c r="F7673" s="17" t="s">
        <v>1501</v>
      </c>
      <c r="G7673" s="17" t="s">
        <v>60</v>
      </c>
      <c r="H7673" s="17" t="s">
        <v>1527</v>
      </c>
      <c r="I7673" s="17" t="s">
        <v>1524</v>
      </c>
      <c r="J7673" s="17" t="n">
        <v>1</v>
      </c>
      <c r="K7673" s="15" t="n">
        <v>72.9</v>
      </c>
      <c r="L7673" s="22" t="n">
        <v>0.05</v>
      </c>
      <c r="M7673" s="15" t="n">
        <v>13.49</v>
      </c>
      <c r="N7673" s="15" t="n">
        <f aca="false">J7673*K7673</f>
        <v>72.9</v>
      </c>
      <c r="O7673" s="15" t="n">
        <f aca="false">N7673*L7673</f>
        <v>3.645</v>
      </c>
      <c r="P7673" s="15" t="n">
        <f aca="false">N7673-O7673</f>
        <v>69.255</v>
      </c>
      <c r="Q7673" s="15" t="n">
        <f aca="false">J7673*INDEX(dProdutos!$F$2:$F$47,MATCH(E7673,dProdutos!$A$2:$A$47,0))</f>
        <v>39.23</v>
      </c>
      <c r="R7673" s="15" t="n">
        <f aca="false">IF(I7673="Cancelado",0,P7673-Q7673)</f>
        <v>30.025</v>
      </c>
      <c r="S7673" s="17" t="str">
        <f aca="false">INDEX(dProdutos!$D$2:$D$47,MATCH(E7673,dProdutos!$A$2:$A$47,0))</f>
        <v>Eletrônicos</v>
      </c>
    </row>
    <row r="7674" customFormat="false" ht="15" hidden="false" customHeight="false" outlineLevel="0" collapsed="false">
      <c r="A7674" s="17" t="s">
        <v>6208</v>
      </c>
      <c r="B7674" s="17" t="n">
        <v>1</v>
      </c>
      <c r="C7674" s="21" t="n">
        <v>46164</v>
      </c>
      <c r="D7674" s="17" t="s">
        <v>621</v>
      </c>
      <c r="E7674" s="17" t="s">
        <v>201</v>
      </c>
      <c r="F7674" s="17" t="s">
        <v>1503</v>
      </c>
      <c r="G7674" s="17" t="s">
        <v>61</v>
      </c>
      <c r="H7674" s="17" t="s">
        <v>1523</v>
      </c>
      <c r="I7674" s="17" t="s">
        <v>1524</v>
      </c>
      <c r="J7674" s="17" t="n">
        <v>2</v>
      </c>
      <c r="K7674" s="15" t="n">
        <v>236.9</v>
      </c>
      <c r="L7674" s="22" t="n">
        <v>0</v>
      </c>
      <c r="M7674" s="15" t="n">
        <v>0</v>
      </c>
      <c r="N7674" s="15" t="n">
        <f aca="false">J7674*K7674</f>
        <v>473.8</v>
      </c>
      <c r="O7674" s="15" t="n">
        <f aca="false">N7674*L7674</f>
        <v>0</v>
      </c>
      <c r="P7674" s="15" t="n">
        <f aca="false">N7674-O7674</f>
        <v>473.8</v>
      </c>
      <c r="Q7674" s="15" t="n">
        <f aca="false">J7674*INDEX(dProdutos!$F$2:$F$47,MATCH(E7674,dProdutos!$A$2:$A$47,0))</f>
        <v>192.46</v>
      </c>
      <c r="R7674" s="15" t="n">
        <f aca="false">IF(I7674="Cancelado",0,P7674-Q7674)</f>
        <v>281.34</v>
      </c>
      <c r="S7674" s="17" t="str">
        <f aca="false">INDEX(dProdutos!$D$2:$D$47,MATCH(E7674,dProdutos!$A$2:$A$47,0))</f>
        <v>Beleza</v>
      </c>
    </row>
    <row r="7675" customFormat="false" ht="15" hidden="false" customHeight="false" outlineLevel="0" collapsed="false">
      <c r="A7675" s="17" t="s">
        <v>6209</v>
      </c>
      <c r="B7675" s="17" t="n">
        <v>1</v>
      </c>
      <c r="C7675" s="21" t="n">
        <v>46164</v>
      </c>
      <c r="D7675" s="17" t="s">
        <v>812</v>
      </c>
      <c r="E7675" s="17" t="s">
        <v>81</v>
      </c>
      <c r="F7675" s="17" t="s">
        <v>1490</v>
      </c>
      <c r="G7675" s="17" t="s">
        <v>59</v>
      </c>
      <c r="H7675" s="17" t="s">
        <v>1537</v>
      </c>
      <c r="I7675" s="17" t="s">
        <v>1524</v>
      </c>
      <c r="J7675" s="17" t="n">
        <v>2</v>
      </c>
      <c r="K7675" s="15" t="n">
        <v>64.9</v>
      </c>
      <c r="L7675" s="22" t="n">
        <v>0.1</v>
      </c>
      <c r="M7675" s="15" t="n">
        <v>0</v>
      </c>
      <c r="N7675" s="15" t="n">
        <f aca="false">J7675*K7675</f>
        <v>129.8</v>
      </c>
      <c r="O7675" s="15" t="n">
        <f aca="false">N7675*L7675</f>
        <v>12.98</v>
      </c>
      <c r="P7675" s="15" t="n">
        <f aca="false">N7675-O7675</f>
        <v>116.82</v>
      </c>
      <c r="Q7675" s="15" t="n">
        <f aca="false">J7675*INDEX(dProdutos!$F$2:$F$47,MATCH(E7675,dProdutos!$A$2:$A$47,0))</f>
        <v>52.24</v>
      </c>
      <c r="R7675" s="15" t="n">
        <f aca="false">IF(I7675="Cancelado",0,P7675-Q7675)</f>
        <v>64.58</v>
      </c>
      <c r="S7675" s="17" t="str">
        <f aca="false">INDEX(dProdutos!$D$2:$D$47,MATCH(E7675,dProdutos!$A$2:$A$47,0))</f>
        <v>Moda Feminina</v>
      </c>
    </row>
    <row r="7676" customFormat="false" ht="15" hidden="false" customHeight="false" outlineLevel="0" collapsed="false">
      <c r="A7676" s="17" t="s">
        <v>6209</v>
      </c>
      <c r="B7676" s="17" t="n">
        <v>2</v>
      </c>
      <c r="C7676" s="21" t="n">
        <v>46164</v>
      </c>
      <c r="D7676" s="17" t="s">
        <v>812</v>
      </c>
      <c r="E7676" s="17" t="s">
        <v>204</v>
      </c>
      <c r="F7676" s="17" t="s">
        <v>1490</v>
      </c>
      <c r="G7676" s="17" t="s">
        <v>59</v>
      </c>
      <c r="H7676" s="17" t="s">
        <v>1537</v>
      </c>
      <c r="I7676" s="17" t="s">
        <v>1524</v>
      </c>
      <c r="J7676" s="17" t="n">
        <v>1</v>
      </c>
      <c r="K7676" s="15" t="n">
        <v>64.9</v>
      </c>
      <c r="L7676" s="22" t="n">
        <v>0.1</v>
      </c>
      <c r="M7676" s="15" t="n">
        <v>0</v>
      </c>
      <c r="N7676" s="15" t="n">
        <f aca="false">J7676*K7676</f>
        <v>64.9</v>
      </c>
      <c r="O7676" s="15" t="n">
        <f aca="false">N7676*L7676</f>
        <v>6.49</v>
      </c>
      <c r="P7676" s="15" t="n">
        <f aca="false">N7676-O7676</f>
        <v>58.41</v>
      </c>
      <c r="Q7676" s="15" t="n">
        <f aca="false">J7676*INDEX(dProdutos!$F$2:$F$47,MATCH(E7676,dProdutos!$A$2:$A$47,0))</f>
        <v>27.52</v>
      </c>
      <c r="R7676" s="15" t="n">
        <f aca="false">IF(I7676="Cancelado",0,P7676-Q7676)</f>
        <v>30.89</v>
      </c>
      <c r="S7676" s="17" t="str">
        <f aca="false">INDEX(dProdutos!$D$2:$D$47,MATCH(E7676,dProdutos!$A$2:$A$47,0))</f>
        <v>Beleza</v>
      </c>
    </row>
    <row r="7677" customFormat="false" ht="15" hidden="false" customHeight="false" outlineLevel="0" collapsed="false">
      <c r="A7677" s="17" t="s">
        <v>6210</v>
      </c>
      <c r="B7677" s="17" t="n">
        <v>1</v>
      </c>
      <c r="C7677" s="21" t="n">
        <v>46164</v>
      </c>
      <c r="D7677" s="17" t="s">
        <v>1453</v>
      </c>
      <c r="E7677" s="17" t="s">
        <v>135</v>
      </c>
      <c r="F7677" s="17" t="s">
        <v>1487</v>
      </c>
      <c r="G7677" s="17" t="s">
        <v>60</v>
      </c>
      <c r="H7677" s="17" t="s">
        <v>1523</v>
      </c>
      <c r="I7677" s="17" t="s">
        <v>1524</v>
      </c>
      <c r="J7677" s="17" t="n">
        <v>1</v>
      </c>
      <c r="K7677" s="15" t="n">
        <v>200.9</v>
      </c>
      <c r="L7677" s="22" t="n">
        <v>0</v>
      </c>
      <c r="M7677" s="15" t="n">
        <v>0</v>
      </c>
      <c r="N7677" s="15" t="n">
        <f aca="false">J7677*K7677</f>
        <v>200.9</v>
      </c>
      <c r="O7677" s="15" t="n">
        <f aca="false">N7677*L7677</f>
        <v>0</v>
      </c>
      <c r="P7677" s="15" t="n">
        <f aca="false">N7677-O7677</f>
        <v>200.9</v>
      </c>
      <c r="Q7677" s="15" t="n">
        <f aca="false">J7677*INDEX(dProdutos!$F$2:$F$47,MATCH(E7677,dProdutos!$A$2:$A$47,0))</f>
        <v>80.73</v>
      </c>
      <c r="R7677" s="15" t="n">
        <f aca="false">IF(I7677="Cancelado",0,P7677-Q7677)</f>
        <v>120.17</v>
      </c>
      <c r="S7677" s="17" t="str">
        <f aca="false">INDEX(dProdutos!$D$2:$D$47,MATCH(E7677,dProdutos!$A$2:$A$47,0))</f>
        <v>Calçados</v>
      </c>
    </row>
    <row r="7678" customFormat="false" ht="15" hidden="false" customHeight="false" outlineLevel="0" collapsed="false">
      <c r="A7678" s="17" t="s">
        <v>6210</v>
      </c>
      <c r="B7678" s="17" t="n">
        <v>2</v>
      </c>
      <c r="C7678" s="21" t="n">
        <v>46164</v>
      </c>
      <c r="D7678" s="17" t="s">
        <v>1453</v>
      </c>
      <c r="E7678" s="17" t="s">
        <v>102</v>
      </c>
      <c r="F7678" s="17" t="s">
        <v>1487</v>
      </c>
      <c r="G7678" s="17" t="s">
        <v>60</v>
      </c>
      <c r="H7678" s="17" t="s">
        <v>1523</v>
      </c>
      <c r="I7678" s="17" t="s">
        <v>1524</v>
      </c>
      <c r="J7678" s="17" t="n">
        <v>1</v>
      </c>
      <c r="K7678" s="15" t="n">
        <v>65.9</v>
      </c>
      <c r="L7678" s="22" t="n">
        <v>0</v>
      </c>
      <c r="M7678" s="15" t="n">
        <v>0</v>
      </c>
      <c r="N7678" s="15" t="n">
        <f aca="false">J7678*K7678</f>
        <v>65.9</v>
      </c>
      <c r="O7678" s="15" t="n">
        <f aca="false">N7678*L7678</f>
        <v>0</v>
      </c>
      <c r="P7678" s="15" t="n">
        <f aca="false">N7678-O7678</f>
        <v>65.9</v>
      </c>
      <c r="Q7678" s="15" t="n">
        <f aca="false">J7678*INDEX(dProdutos!$F$2:$F$47,MATCH(E7678,dProdutos!$A$2:$A$47,0))</f>
        <v>29.68</v>
      </c>
      <c r="R7678" s="15" t="n">
        <f aca="false">IF(I7678="Cancelado",0,P7678-Q7678)</f>
        <v>36.22</v>
      </c>
      <c r="S7678" s="17" t="str">
        <f aca="false">INDEX(dProdutos!$D$2:$D$47,MATCH(E7678,dProdutos!$A$2:$A$47,0))</f>
        <v>Moda Masculina</v>
      </c>
    </row>
    <row r="7679" customFormat="false" ht="15" hidden="false" customHeight="false" outlineLevel="0" collapsed="false">
      <c r="A7679" s="17" t="s">
        <v>6211</v>
      </c>
      <c r="B7679" s="17" t="n">
        <v>1</v>
      </c>
      <c r="C7679" s="21" t="n">
        <v>46164</v>
      </c>
      <c r="D7679" s="17" t="s">
        <v>1212</v>
      </c>
      <c r="E7679" s="17" t="s">
        <v>138</v>
      </c>
      <c r="F7679" s="17" t="s">
        <v>1487</v>
      </c>
      <c r="G7679" s="17" t="s">
        <v>59</v>
      </c>
      <c r="H7679" s="17" t="s">
        <v>1523</v>
      </c>
      <c r="I7679" s="17" t="s">
        <v>1524</v>
      </c>
      <c r="J7679" s="17" t="n">
        <v>1</v>
      </c>
      <c r="K7679" s="15" t="n">
        <v>231.9</v>
      </c>
      <c r="L7679" s="22" t="n">
        <v>0</v>
      </c>
      <c r="M7679" s="15" t="n">
        <v>0</v>
      </c>
      <c r="N7679" s="15" t="n">
        <f aca="false">J7679*K7679</f>
        <v>231.9</v>
      </c>
      <c r="O7679" s="15" t="n">
        <f aca="false">N7679*L7679</f>
        <v>0</v>
      </c>
      <c r="P7679" s="15" t="n">
        <f aca="false">N7679-O7679</f>
        <v>231.9</v>
      </c>
      <c r="Q7679" s="15" t="n">
        <f aca="false">J7679*INDEX(dProdutos!$F$2:$F$47,MATCH(E7679,dProdutos!$A$2:$A$47,0))</f>
        <v>132.21</v>
      </c>
      <c r="R7679" s="15" t="n">
        <f aca="false">IF(I7679="Cancelado",0,P7679-Q7679)</f>
        <v>99.69</v>
      </c>
      <c r="S7679" s="17" t="str">
        <f aca="false">INDEX(dProdutos!$D$2:$D$47,MATCH(E7679,dProdutos!$A$2:$A$47,0))</f>
        <v>Calçados</v>
      </c>
    </row>
    <row r="7680" customFormat="false" ht="15" hidden="false" customHeight="false" outlineLevel="0" collapsed="false">
      <c r="A7680" s="17" t="s">
        <v>6212</v>
      </c>
      <c r="B7680" s="17" t="n">
        <v>1</v>
      </c>
      <c r="C7680" s="21" t="n">
        <v>46164</v>
      </c>
      <c r="D7680" s="17" t="s">
        <v>1178</v>
      </c>
      <c r="E7680" s="17" t="s">
        <v>204</v>
      </c>
      <c r="F7680" s="17" t="s">
        <v>1487</v>
      </c>
      <c r="G7680" s="17" t="s">
        <v>60</v>
      </c>
      <c r="H7680" s="17" t="s">
        <v>1537</v>
      </c>
      <c r="I7680" s="17" t="s">
        <v>1524</v>
      </c>
      <c r="J7680" s="17" t="n">
        <v>1</v>
      </c>
      <c r="K7680" s="15" t="n">
        <v>64.9</v>
      </c>
      <c r="L7680" s="22" t="n">
        <v>0</v>
      </c>
      <c r="M7680" s="15" t="n">
        <v>27.82</v>
      </c>
      <c r="N7680" s="15" t="n">
        <f aca="false">J7680*K7680</f>
        <v>64.9</v>
      </c>
      <c r="O7680" s="15" t="n">
        <f aca="false">N7680*L7680</f>
        <v>0</v>
      </c>
      <c r="P7680" s="15" t="n">
        <f aca="false">N7680-O7680</f>
        <v>64.9</v>
      </c>
      <c r="Q7680" s="15" t="n">
        <f aca="false">J7680*INDEX(dProdutos!$F$2:$F$47,MATCH(E7680,dProdutos!$A$2:$A$47,0))</f>
        <v>27.52</v>
      </c>
      <c r="R7680" s="15" t="n">
        <f aca="false">IF(I7680="Cancelado",0,P7680-Q7680)</f>
        <v>37.38</v>
      </c>
      <c r="S7680" s="17" t="str">
        <f aca="false">INDEX(dProdutos!$D$2:$D$47,MATCH(E7680,dProdutos!$A$2:$A$47,0))</f>
        <v>Beleza</v>
      </c>
    </row>
    <row r="7681" customFormat="false" ht="15" hidden="false" customHeight="false" outlineLevel="0" collapsed="false">
      <c r="A7681" s="17" t="s">
        <v>6212</v>
      </c>
      <c r="B7681" s="17" t="n">
        <v>2</v>
      </c>
      <c r="C7681" s="21" t="n">
        <v>46164</v>
      </c>
      <c r="D7681" s="17" t="s">
        <v>1178</v>
      </c>
      <c r="E7681" s="17" t="s">
        <v>195</v>
      </c>
      <c r="F7681" s="17" t="s">
        <v>1487</v>
      </c>
      <c r="G7681" s="17" t="s">
        <v>60</v>
      </c>
      <c r="H7681" s="17" t="s">
        <v>1537</v>
      </c>
      <c r="I7681" s="17" t="s">
        <v>1524</v>
      </c>
      <c r="J7681" s="17" t="n">
        <v>1</v>
      </c>
      <c r="K7681" s="15" t="n">
        <v>72.9</v>
      </c>
      <c r="L7681" s="22" t="n">
        <v>0.1</v>
      </c>
      <c r="M7681" s="15" t="n">
        <v>0</v>
      </c>
      <c r="N7681" s="15" t="n">
        <f aca="false">J7681*K7681</f>
        <v>72.9</v>
      </c>
      <c r="O7681" s="15" t="n">
        <f aca="false">N7681*L7681</f>
        <v>7.29</v>
      </c>
      <c r="P7681" s="15" t="n">
        <f aca="false">N7681-O7681</f>
        <v>65.61</v>
      </c>
      <c r="Q7681" s="15" t="n">
        <f aca="false">J7681*INDEX(dProdutos!$F$2:$F$47,MATCH(E7681,dProdutos!$A$2:$A$47,0))</f>
        <v>39.23</v>
      </c>
      <c r="R7681" s="15" t="n">
        <f aca="false">IF(I7681="Cancelado",0,P7681-Q7681)</f>
        <v>26.38</v>
      </c>
      <c r="S7681" s="17" t="str">
        <f aca="false">INDEX(dProdutos!$D$2:$D$47,MATCH(E7681,dProdutos!$A$2:$A$47,0))</f>
        <v>Eletrônicos</v>
      </c>
    </row>
    <row r="7682" customFormat="false" ht="15" hidden="false" customHeight="false" outlineLevel="0" collapsed="false">
      <c r="A7682" s="17" t="s">
        <v>6212</v>
      </c>
      <c r="B7682" s="17" t="n">
        <v>3</v>
      </c>
      <c r="C7682" s="21" t="n">
        <v>46164</v>
      </c>
      <c r="D7682" s="17" t="s">
        <v>1178</v>
      </c>
      <c r="E7682" s="17" t="s">
        <v>204</v>
      </c>
      <c r="F7682" s="17" t="s">
        <v>1487</v>
      </c>
      <c r="G7682" s="17" t="s">
        <v>60</v>
      </c>
      <c r="H7682" s="17" t="s">
        <v>1537</v>
      </c>
      <c r="I7682" s="17" t="s">
        <v>1524</v>
      </c>
      <c r="J7682" s="17" t="n">
        <v>1</v>
      </c>
      <c r="K7682" s="15" t="n">
        <v>64.9</v>
      </c>
      <c r="L7682" s="22" t="n">
        <v>0</v>
      </c>
      <c r="M7682" s="15" t="n">
        <v>0</v>
      </c>
      <c r="N7682" s="15" t="n">
        <f aca="false">J7682*K7682</f>
        <v>64.9</v>
      </c>
      <c r="O7682" s="15" t="n">
        <f aca="false">N7682*L7682</f>
        <v>0</v>
      </c>
      <c r="P7682" s="15" t="n">
        <f aca="false">N7682-O7682</f>
        <v>64.9</v>
      </c>
      <c r="Q7682" s="15" t="n">
        <f aca="false">J7682*INDEX(dProdutos!$F$2:$F$47,MATCH(E7682,dProdutos!$A$2:$A$47,0))</f>
        <v>27.52</v>
      </c>
      <c r="R7682" s="15" t="n">
        <f aca="false">IF(I7682="Cancelado",0,P7682-Q7682)</f>
        <v>37.38</v>
      </c>
      <c r="S7682" s="17" t="str">
        <f aca="false">INDEX(dProdutos!$D$2:$D$47,MATCH(E7682,dProdutos!$A$2:$A$47,0))</f>
        <v>Beleza</v>
      </c>
    </row>
    <row r="7683" customFormat="false" ht="15" hidden="false" customHeight="false" outlineLevel="0" collapsed="false">
      <c r="A7683" s="17" t="s">
        <v>6213</v>
      </c>
      <c r="B7683" s="17" t="n">
        <v>1</v>
      </c>
      <c r="C7683" s="21" t="n">
        <v>46164</v>
      </c>
      <c r="D7683" s="17" t="s">
        <v>1372</v>
      </c>
      <c r="E7683" s="17" t="s">
        <v>129</v>
      </c>
      <c r="F7683" s="17" t="s">
        <v>1497</v>
      </c>
      <c r="G7683" s="17" t="s">
        <v>61</v>
      </c>
      <c r="H7683" s="17" t="s">
        <v>1537</v>
      </c>
      <c r="I7683" s="17" t="s">
        <v>1524</v>
      </c>
      <c r="J7683" s="17" t="n">
        <v>2</v>
      </c>
      <c r="K7683" s="15" t="n">
        <v>105.9</v>
      </c>
      <c r="L7683" s="22" t="n">
        <v>0.05</v>
      </c>
      <c r="M7683" s="15" t="n">
        <v>15.07</v>
      </c>
      <c r="N7683" s="15" t="n">
        <f aca="false">J7683*K7683</f>
        <v>211.8</v>
      </c>
      <c r="O7683" s="15" t="n">
        <f aca="false">N7683*L7683</f>
        <v>10.59</v>
      </c>
      <c r="P7683" s="15" t="n">
        <f aca="false">N7683-O7683</f>
        <v>201.21</v>
      </c>
      <c r="Q7683" s="15" t="n">
        <f aca="false">J7683*INDEX(dProdutos!$F$2:$F$47,MATCH(E7683,dProdutos!$A$2:$A$47,0))</f>
        <v>87.58</v>
      </c>
      <c r="R7683" s="15" t="n">
        <f aca="false">IF(I7683="Cancelado",0,P7683-Q7683)</f>
        <v>113.63</v>
      </c>
      <c r="S7683" s="17" t="str">
        <f aca="false">INDEX(dProdutos!$D$2:$D$47,MATCH(E7683,dProdutos!$A$2:$A$47,0))</f>
        <v>Calçados</v>
      </c>
    </row>
    <row r="7684" customFormat="false" ht="15" hidden="false" customHeight="false" outlineLevel="0" collapsed="false">
      <c r="A7684" s="17" t="s">
        <v>6214</v>
      </c>
      <c r="B7684" s="17" t="n">
        <v>1</v>
      </c>
      <c r="C7684" s="21" t="n">
        <v>46165</v>
      </c>
      <c r="D7684" s="17" t="s">
        <v>1403</v>
      </c>
      <c r="E7684" s="17" t="s">
        <v>171</v>
      </c>
      <c r="F7684" s="17" t="s">
        <v>1503</v>
      </c>
      <c r="G7684" s="17" t="s">
        <v>61</v>
      </c>
      <c r="H7684" s="17" t="s">
        <v>1537</v>
      </c>
      <c r="I7684" s="17" t="s">
        <v>1524</v>
      </c>
      <c r="J7684" s="17" t="n">
        <v>1</v>
      </c>
      <c r="K7684" s="15" t="n">
        <v>246.9</v>
      </c>
      <c r="L7684" s="22" t="n">
        <v>0</v>
      </c>
      <c r="M7684" s="15" t="n">
        <v>33.58</v>
      </c>
      <c r="N7684" s="15" t="n">
        <f aca="false">J7684*K7684</f>
        <v>246.9</v>
      </c>
      <c r="O7684" s="15" t="n">
        <f aca="false">N7684*L7684</f>
        <v>0</v>
      </c>
      <c r="P7684" s="15" t="n">
        <f aca="false">N7684-O7684</f>
        <v>246.9</v>
      </c>
      <c r="Q7684" s="15" t="n">
        <f aca="false">J7684*INDEX(dProdutos!$F$2:$F$47,MATCH(E7684,dProdutos!$A$2:$A$47,0))</f>
        <v>103.61</v>
      </c>
      <c r="R7684" s="15" t="n">
        <f aca="false">IF(I7684="Cancelado",0,P7684-Q7684)</f>
        <v>143.29</v>
      </c>
      <c r="S7684" s="17" t="str">
        <f aca="false">INDEX(dProdutos!$D$2:$D$47,MATCH(E7684,dProdutos!$A$2:$A$47,0))</f>
        <v>Casa</v>
      </c>
    </row>
    <row r="7685" customFormat="false" ht="15" hidden="false" customHeight="false" outlineLevel="0" collapsed="false">
      <c r="A7685" s="17" t="s">
        <v>6215</v>
      </c>
      <c r="B7685" s="17" t="n">
        <v>1</v>
      </c>
      <c r="C7685" s="21" t="n">
        <v>46165</v>
      </c>
      <c r="D7685" s="17" t="s">
        <v>1304</v>
      </c>
      <c r="E7685" s="17" t="s">
        <v>114</v>
      </c>
      <c r="F7685" s="17" t="s">
        <v>1499</v>
      </c>
      <c r="G7685" s="17" t="s">
        <v>64</v>
      </c>
      <c r="H7685" s="17" t="s">
        <v>1540</v>
      </c>
      <c r="I7685" s="17" t="s">
        <v>1524</v>
      </c>
      <c r="J7685" s="17" t="n">
        <v>1</v>
      </c>
      <c r="K7685" s="15" t="n">
        <v>202.9</v>
      </c>
      <c r="L7685" s="22" t="n">
        <v>0</v>
      </c>
      <c r="M7685" s="15" t="n">
        <v>0</v>
      </c>
      <c r="N7685" s="15" t="n">
        <f aca="false">J7685*K7685</f>
        <v>202.9</v>
      </c>
      <c r="O7685" s="15" t="n">
        <f aca="false">N7685*L7685</f>
        <v>0</v>
      </c>
      <c r="P7685" s="15" t="n">
        <f aca="false">N7685-O7685</f>
        <v>202.9</v>
      </c>
      <c r="Q7685" s="15" t="n">
        <f aca="false">J7685*INDEX(dProdutos!$F$2:$F$47,MATCH(E7685,dProdutos!$A$2:$A$47,0))</f>
        <v>110.39</v>
      </c>
      <c r="R7685" s="15" t="n">
        <f aca="false">IF(I7685="Cancelado",0,P7685-Q7685)</f>
        <v>92.51</v>
      </c>
      <c r="S7685" s="17" t="str">
        <f aca="false">INDEX(dProdutos!$D$2:$D$47,MATCH(E7685,dProdutos!$A$2:$A$47,0))</f>
        <v>Moda Masculina</v>
      </c>
    </row>
    <row r="7686" customFormat="false" ht="15" hidden="false" customHeight="false" outlineLevel="0" collapsed="false">
      <c r="A7686" s="17" t="s">
        <v>6216</v>
      </c>
      <c r="B7686" s="17" t="n">
        <v>1</v>
      </c>
      <c r="C7686" s="21" t="n">
        <v>46165</v>
      </c>
      <c r="D7686" s="17" t="s">
        <v>1345</v>
      </c>
      <c r="E7686" s="17" t="s">
        <v>102</v>
      </c>
      <c r="F7686" s="17" t="s">
        <v>1490</v>
      </c>
      <c r="G7686" s="17" t="s">
        <v>64</v>
      </c>
      <c r="H7686" s="17" t="s">
        <v>1523</v>
      </c>
      <c r="I7686" s="17" t="s">
        <v>1524</v>
      </c>
      <c r="J7686" s="17" t="n">
        <v>1</v>
      </c>
      <c r="K7686" s="15" t="n">
        <v>65.9</v>
      </c>
      <c r="L7686" s="22" t="n">
        <v>0.05</v>
      </c>
      <c r="M7686" s="15" t="n">
        <v>24.51</v>
      </c>
      <c r="N7686" s="15" t="n">
        <f aca="false">J7686*K7686</f>
        <v>65.9</v>
      </c>
      <c r="O7686" s="15" t="n">
        <f aca="false">N7686*L7686</f>
        <v>3.295</v>
      </c>
      <c r="P7686" s="15" t="n">
        <f aca="false">N7686-O7686</f>
        <v>62.605</v>
      </c>
      <c r="Q7686" s="15" t="n">
        <f aca="false">J7686*INDEX(dProdutos!$F$2:$F$47,MATCH(E7686,dProdutos!$A$2:$A$47,0))</f>
        <v>29.68</v>
      </c>
      <c r="R7686" s="15" t="n">
        <f aca="false">IF(I7686="Cancelado",0,P7686-Q7686)</f>
        <v>32.925</v>
      </c>
      <c r="S7686" s="17" t="str">
        <f aca="false">INDEX(dProdutos!$D$2:$D$47,MATCH(E7686,dProdutos!$A$2:$A$47,0))</f>
        <v>Moda Masculina</v>
      </c>
    </row>
    <row r="7687" customFormat="false" ht="15" hidden="false" customHeight="false" outlineLevel="0" collapsed="false">
      <c r="A7687" s="17" t="s">
        <v>6216</v>
      </c>
      <c r="B7687" s="17" t="n">
        <v>2</v>
      </c>
      <c r="C7687" s="21" t="n">
        <v>46165</v>
      </c>
      <c r="D7687" s="17" t="s">
        <v>1345</v>
      </c>
      <c r="E7687" s="17" t="s">
        <v>105</v>
      </c>
      <c r="F7687" s="17" t="s">
        <v>1490</v>
      </c>
      <c r="G7687" s="17" t="s">
        <v>64</v>
      </c>
      <c r="H7687" s="17" t="s">
        <v>1523</v>
      </c>
      <c r="I7687" s="17" t="s">
        <v>1524</v>
      </c>
      <c r="J7687" s="17" t="n">
        <v>2</v>
      </c>
      <c r="K7687" s="15" t="n">
        <v>175.9</v>
      </c>
      <c r="L7687" s="22" t="n">
        <v>0.2</v>
      </c>
      <c r="M7687" s="15" t="n">
        <v>0</v>
      </c>
      <c r="N7687" s="15" t="n">
        <f aca="false">J7687*K7687</f>
        <v>351.8</v>
      </c>
      <c r="O7687" s="15" t="n">
        <f aca="false">N7687*L7687</f>
        <v>70.36</v>
      </c>
      <c r="P7687" s="15" t="n">
        <f aca="false">N7687-O7687</f>
        <v>281.44</v>
      </c>
      <c r="Q7687" s="15" t="n">
        <f aca="false">J7687*INDEX(dProdutos!$F$2:$F$47,MATCH(E7687,dProdutos!$A$2:$A$47,0))</f>
        <v>193.18</v>
      </c>
      <c r="R7687" s="15" t="n">
        <f aca="false">IF(I7687="Cancelado",0,P7687-Q7687)</f>
        <v>88.26</v>
      </c>
      <c r="S7687" s="17" t="str">
        <f aca="false">INDEX(dProdutos!$D$2:$D$47,MATCH(E7687,dProdutos!$A$2:$A$47,0))</f>
        <v>Moda Masculina</v>
      </c>
    </row>
    <row r="7688" customFormat="false" ht="15" hidden="false" customHeight="false" outlineLevel="0" collapsed="false">
      <c r="A7688" s="17" t="s">
        <v>6217</v>
      </c>
      <c r="B7688" s="17" t="n">
        <v>1</v>
      </c>
      <c r="C7688" s="21" t="n">
        <v>46165</v>
      </c>
      <c r="D7688" s="17" t="s">
        <v>1289</v>
      </c>
      <c r="E7688" s="17" t="s">
        <v>153</v>
      </c>
      <c r="F7688" s="17" t="s">
        <v>1490</v>
      </c>
      <c r="G7688" s="17" t="s">
        <v>59</v>
      </c>
      <c r="H7688" s="17" t="s">
        <v>1540</v>
      </c>
      <c r="I7688" s="17" t="s">
        <v>1524</v>
      </c>
      <c r="J7688" s="17" t="n">
        <v>3</v>
      </c>
      <c r="K7688" s="15" t="n">
        <v>165.9</v>
      </c>
      <c r="L7688" s="22" t="n">
        <v>0.15</v>
      </c>
      <c r="M7688" s="15" t="n">
        <v>0</v>
      </c>
      <c r="N7688" s="15" t="n">
        <f aca="false">J7688*K7688</f>
        <v>497.7</v>
      </c>
      <c r="O7688" s="15" t="n">
        <f aca="false">N7688*L7688</f>
        <v>74.655</v>
      </c>
      <c r="P7688" s="15" t="n">
        <f aca="false">N7688-O7688</f>
        <v>423.045</v>
      </c>
      <c r="Q7688" s="15" t="n">
        <f aca="false">J7688*INDEX(dProdutos!$F$2:$F$47,MATCH(E7688,dProdutos!$A$2:$A$47,0))</f>
        <v>201.84</v>
      </c>
      <c r="R7688" s="15" t="n">
        <f aca="false">IF(I7688="Cancelado",0,P7688-Q7688)</f>
        <v>221.205</v>
      </c>
      <c r="S7688" s="17" t="str">
        <f aca="false">INDEX(dProdutos!$D$2:$D$47,MATCH(E7688,dProdutos!$A$2:$A$47,0))</f>
        <v>Acessórios</v>
      </c>
    </row>
    <row r="7689" customFormat="false" ht="15" hidden="false" customHeight="false" outlineLevel="0" collapsed="false">
      <c r="A7689" s="17" t="s">
        <v>6217</v>
      </c>
      <c r="B7689" s="17" t="n">
        <v>2</v>
      </c>
      <c r="C7689" s="21" t="n">
        <v>46165</v>
      </c>
      <c r="D7689" s="17" t="s">
        <v>1289</v>
      </c>
      <c r="E7689" s="17" t="s">
        <v>108</v>
      </c>
      <c r="F7689" s="17" t="s">
        <v>1490</v>
      </c>
      <c r="G7689" s="17" t="s">
        <v>59</v>
      </c>
      <c r="H7689" s="17" t="s">
        <v>1540</v>
      </c>
      <c r="I7689" s="17" t="s">
        <v>1524</v>
      </c>
      <c r="J7689" s="17" t="n">
        <v>1</v>
      </c>
      <c r="K7689" s="15" t="n">
        <v>265.9</v>
      </c>
      <c r="L7689" s="22" t="n">
        <v>0.15</v>
      </c>
      <c r="M7689" s="15" t="n">
        <v>0</v>
      </c>
      <c r="N7689" s="15" t="n">
        <f aca="false">J7689*K7689</f>
        <v>265.9</v>
      </c>
      <c r="O7689" s="15" t="n">
        <f aca="false">N7689*L7689</f>
        <v>39.885</v>
      </c>
      <c r="P7689" s="15" t="n">
        <f aca="false">N7689-O7689</f>
        <v>226.015</v>
      </c>
      <c r="Q7689" s="15" t="n">
        <f aca="false">J7689*INDEX(dProdutos!$F$2:$F$47,MATCH(E7689,dProdutos!$A$2:$A$47,0))</f>
        <v>155.62</v>
      </c>
      <c r="R7689" s="15" t="n">
        <f aca="false">IF(I7689="Cancelado",0,P7689-Q7689)</f>
        <v>70.395</v>
      </c>
      <c r="S7689" s="17" t="str">
        <f aca="false">INDEX(dProdutos!$D$2:$D$47,MATCH(E7689,dProdutos!$A$2:$A$47,0))</f>
        <v>Moda Masculina</v>
      </c>
    </row>
    <row r="7690" customFormat="false" ht="15" hidden="false" customHeight="false" outlineLevel="0" collapsed="false">
      <c r="A7690" s="17" t="s">
        <v>6217</v>
      </c>
      <c r="B7690" s="17" t="n">
        <v>3</v>
      </c>
      <c r="C7690" s="21" t="n">
        <v>46165</v>
      </c>
      <c r="D7690" s="17" t="s">
        <v>1289</v>
      </c>
      <c r="E7690" s="17" t="s">
        <v>95</v>
      </c>
      <c r="F7690" s="17" t="s">
        <v>1490</v>
      </c>
      <c r="G7690" s="17" t="s">
        <v>59</v>
      </c>
      <c r="H7690" s="17" t="s">
        <v>1540</v>
      </c>
      <c r="I7690" s="17" t="s">
        <v>1524</v>
      </c>
      <c r="J7690" s="17" t="n">
        <v>1</v>
      </c>
      <c r="K7690" s="15" t="n">
        <v>77.9</v>
      </c>
      <c r="L7690" s="22" t="n">
        <v>0.1</v>
      </c>
      <c r="M7690" s="15" t="n">
        <v>0</v>
      </c>
      <c r="N7690" s="15" t="n">
        <f aca="false">J7690*K7690</f>
        <v>77.9</v>
      </c>
      <c r="O7690" s="15" t="n">
        <f aca="false">N7690*L7690</f>
        <v>7.79</v>
      </c>
      <c r="P7690" s="15" t="n">
        <f aca="false">N7690-O7690</f>
        <v>70.11</v>
      </c>
      <c r="Q7690" s="15" t="n">
        <f aca="false">J7690*INDEX(dProdutos!$F$2:$F$47,MATCH(E7690,dProdutos!$A$2:$A$47,0))</f>
        <v>36.71</v>
      </c>
      <c r="R7690" s="15" t="n">
        <f aca="false">IF(I7690="Cancelado",0,P7690-Q7690)</f>
        <v>33.4</v>
      </c>
      <c r="S7690" s="17" t="str">
        <f aca="false">INDEX(dProdutos!$D$2:$D$47,MATCH(E7690,dProdutos!$A$2:$A$47,0))</f>
        <v>Moda Feminina</v>
      </c>
    </row>
    <row r="7691" customFormat="false" ht="15" hidden="false" customHeight="false" outlineLevel="0" collapsed="false">
      <c r="A7691" s="17" t="s">
        <v>6217</v>
      </c>
      <c r="B7691" s="17" t="n">
        <v>4</v>
      </c>
      <c r="C7691" s="21" t="n">
        <v>46165</v>
      </c>
      <c r="D7691" s="17" t="s">
        <v>1289</v>
      </c>
      <c r="E7691" s="17" t="s">
        <v>144</v>
      </c>
      <c r="F7691" s="17" t="s">
        <v>1490</v>
      </c>
      <c r="G7691" s="17" t="s">
        <v>59</v>
      </c>
      <c r="H7691" s="17" t="s">
        <v>1540</v>
      </c>
      <c r="I7691" s="17" t="s">
        <v>1524</v>
      </c>
      <c r="J7691" s="17" t="n">
        <v>1</v>
      </c>
      <c r="K7691" s="15" t="n">
        <v>260.9</v>
      </c>
      <c r="L7691" s="22" t="n">
        <v>0.15</v>
      </c>
      <c r="M7691" s="15" t="n">
        <v>0</v>
      </c>
      <c r="N7691" s="15" t="n">
        <f aca="false">J7691*K7691</f>
        <v>260.9</v>
      </c>
      <c r="O7691" s="15" t="n">
        <f aca="false">N7691*L7691</f>
        <v>39.135</v>
      </c>
      <c r="P7691" s="15" t="n">
        <f aca="false">N7691-O7691</f>
        <v>221.765</v>
      </c>
      <c r="Q7691" s="15" t="n">
        <f aca="false">J7691*INDEX(dProdutos!$F$2:$F$47,MATCH(E7691,dProdutos!$A$2:$A$47,0))</f>
        <v>99.86</v>
      </c>
      <c r="R7691" s="15" t="n">
        <f aca="false">IF(I7691="Cancelado",0,P7691-Q7691)</f>
        <v>121.905</v>
      </c>
      <c r="S7691" s="17" t="str">
        <f aca="false">INDEX(dProdutos!$D$2:$D$47,MATCH(E7691,dProdutos!$A$2:$A$47,0))</f>
        <v>Acessórios</v>
      </c>
    </row>
    <row r="7692" customFormat="false" ht="15" hidden="false" customHeight="false" outlineLevel="0" collapsed="false">
      <c r="A7692" s="17" t="s">
        <v>6218</v>
      </c>
      <c r="B7692" s="17" t="n">
        <v>1</v>
      </c>
      <c r="C7692" s="21" t="n">
        <v>46165</v>
      </c>
      <c r="D7692" s="17" t="s">
        <v>1014</v>
      </c>
      <c r="E7692" s="17" t="s">
        <v>88</v>
      </c>
      <c r="F7692" s="17" t="s">
        <v>1499</v>
      </c>
      <c r="G7692" s="17" t="s">
        <v>63</v>
      </c>
      <c r="H7692" s="17" t="s">
        <v>1537</v>
      </c>
      <c r="I7692" s="17" t="s">
        <v>1524</v>
      </c>
      <c r="J7692" s="17" t="n">
        <v>2</v>
      </c>
      <c r="K7692" s="15" t="n">
        <v>170.9</v>
      </c>
      <c r="L7692" s="22" t="n">
        <v>0.15</v>
      </c>
      <c r="M7692" s="15" t="n">
        <v>15.24</v>
      </c>
      <c r="N7692" s="15" t="n">
        <f aca="false">J7692*K7692</f>
        <v>341.8</v>
      </c>
      <c r="O7692" s="15" t="n">
        <f aca="false">N7692*L7692</f>
        <v>51.27</v>
      </c>
      <c r="P7692" s="15" t="n">
        <f aca="false">N7692-O7692</f>
        <v>290.53</v>
      </c>
      <c r="Q7692" s="15" t="n">
        <f aca="false">J7692*INDEX(dProdutos!$F$2:$F$47,MATCH(E7692,dProdutos!$A$2:$A$47,0))</f>
        <v>196.28</v>
      </c>
      <c r="R7692" s="15" t="n">
        <f aca="false">IF(I7692="Cancelado",0,P7692-Q7692)</f>
        <v>94.25</v>
      </c>
      <c r="S7692" s="17" t="str">
        <f aca="false">INDEX(dProdutos!$D$2:$D$47,MATCH(E7692,dProdutos!$A$2:$A$47,0))</f>
        <v>Moda Feminina</v>
      </c>
    </row>
    <row r="7693" customFormat="false" ht="15" hidden="false" customHeight="false" outlineLevel="0" collapsed="false">
      <c r="A7693" s="17" t="s">
        <v>6219</v>
      </c>
      <c r="B7693" s="17" t="n">
        <v>1</v>
      </c>
      <c r="C7693" s="21" t="n">
        <v>46165</v>
      </c>
      <c r="D7693" s="17" t="s">
        <v>423</v>
      </c>
      <c r="E7693" s="17" t="s">
        <v>132</v>
      </c>
      <c r="F7693" s="17" t="s">
        <v>1487</v>
      </c>
      <c r="G7693" s="17" t="s">
        <v>62</v>
      </c>
      <c r="H7693" s="17" t="s">
        <v>1523</v>
      </c>
      <c r="I7693" s="17" t="s">
        <v>1524</v>
      </c>
      <c r="J7693" s="17" t="n">
        <v>1</v>
      </c>
      <c r="K7693" s="15" t="n">
        <v>179.9</v>
      </c>
      <c r="L7693" s="22" t="n">
        <v>0.1</v>
      </c>
      <c r="M7693" s="15" t="n">
        <v>27.31</v>
      </c>
      <c r="N7693" s="15" t="n">
        <f aca="false">J7693*K7693</f>
        <v>179.9</v>
      </c>
      <c r="O7693" s="15" t="n">
        <f aca="false">N7693*L7693</f>
        <v>17.99</v>
      </c>
      <c r="P7693" s="15" t="n">
        <f aca="false">N7693-O7693</f>
        <v>161.91</v>
      </c>
      <c r="Q7693" s="15" t="n">
        <f aca="false">J7693*INDEX(dProdutos!$F$2:$F$47,MATCH(E7693,dProdutos!$A$2:$A$47,0))</f>
        <v>93.56</v>
      </c>
      <c r="R7693" s="15" t="n">
        <f aca="false">IF(I7693="Cancelado",0,P7693-Q7693)</f>
        <v>68.35</v>
      </c>
      <c r="S7693" s="17" t="str">
        <f aca="false">INDEX(dProdutos!$D$2:$D$47,MATCH(E7693,dProdutos!$A$2:$A$47,0))</f>
        <v>Calçados</v>
      </c>
    </row>
    <row r="7694" customFormat="false" ht="15" hidden="false" customHeight="false" outlineLevel="0" collapsed="false">
      <c r="A7694" s="17" t="s">
        <v>6219</v>
      </c>
      <c r="B7694" s="17" t="n">
        <v>2</v>
      </c>
      <c r="C7694" s="21" t="n">
        <v>46165</v>
      </c>
      <c r="D7694" s="17" t="s">
        <v>423</v>
      </c>
      <c r="E7694" s="17" t="s">
        <v>171</v>
      </c>
      <c r="F7694" s="17" t="s">
        <v>1487</v>
      </c>
      <c r="G7694" s="17" t="s">
        <v>62</v>
      </c>
      <c r="H7694" s="17" t="s">
        <v>1523</v>
      </c>
      <c r="I7694" s="17" t="s">
        <v>1524</v>
      </c>
      <c r="J7694" s="17" t="n">
        <v>1</v>
      </c>
      <c r="K7694" s="15" t="n">
        <v>246.9</v>
      </c>
      <c r="L7694" s="22" t="n">
        <v>0</v>
      </c>
      <c r="M7694" s="15" t="n">
        <v>0</v>
      </c>
      <c r="N7694" s="15" t="n">
        <f aca="false">J7694*K7694</f>
        <v>246.9</v>
      </c>
      <c r="O7694" s="15" t="n">
        <f aca="false">N7694*L7694</f>
        <v>0</v>
      </c>
      <c r="P7694" s="15" t="n">
        <f aca="false">N7694-O7694</f>
        <v>246.9</v>
      </c>
      <c r="Q7694" s="15" t="n">
        <f aca="false">J7694*INDEX(dProdutos!$F$2:$F$47,MATCH(E7694,dProdutos!$A$2:$A$47,0))</f>
        <v>103.61</v>
      </c>
      <c r="R7694" s="15" t="n">
        <f aca="false">IF(I7694="Cancelado",0,P7694-Q7694)</f>
        <v>143.29</v>
      </c>
      <c r="S7694" s="17" t="str">
        <f aca="false">INDEX(dProdutos!$D$2:$D$47,MATCH(E7694,dProdutos!$A$2:$A$47,0))</f>
        <v>Casa</v>
      </c>
    </row>
    <row r="7695" customFormat="false" ht="15" hidden="false" customHeight="false" outlineLevel="0" collapsed="false">
      <c r="A7695" s="17" t="s">
        <v>6219</v>
      </c>
      <c r="B7695" s="17" t="n">
        <v>3</v>
      </c>
      <c r="C7695" s="21" t="n">
        <v>46165</v>
      </c>
      <c r="D7695" s="17" t="s">
        <v>423</v>
      </c>
      <c r="E7695" s="17" t="s">
        <v>153</v>
      </c>
      <c r="F7695" s="17" t="s">
        <v>1487</v>
      </c>
      <c r="G7695" s="17" t="s">
        <v>62</v>
      </c>
      <c r="H7695" s="17" t="s">
        <v>1523</v>
      </c>
      <c r="I7695" s="17" t="s">
        <v>1524</v>
      </c>
      <c r="J7695" s="17" t="n">
        <v>2</v>
      </c>
      <c r="K7695" s="15" t="n">
        <v>165.9</v>
      </c>
      <c r="L7695" s="22" t="n">
        <v>0.1</v>
      </c>
      <c r="M7695" s="15" t="n">
        <v>0</v>
      </c>
      <c r="N7695" s="15" t="n">
        <f aca="false">J7695*K7695</f>
        <v>331.8</v>
      </c>
      <c r="O7695" s="15" t="n">
        <f aca="false">N7695*L7695</f>
        <v>33.18</v>
      </c>
      <c r="P7695" s="15" t="n">
        <f aca="false">N7695-O7695</f>
        <v>298.62</v>
      </c>
      <c r="Q7695" s="15" t="n">
        <f aca="false">J7695*INDEX(dProdutos!$F$2:$F$47,MATCH(E7695,dProdutos!$A$2:$A$47,0))</f>
        <v>134.56</v>
      </c>
      <c r="R7695" s="15" t="n">
        <f aca="false">IF(I7695="Cancelado",0,P7695-Q7695)</f>
        <v>164.06</v>
      </c>
      <c r="S7695" s="17" t="str">
        <f aca="false">INDEX(dProdutos!$D$2:$D$47,MATCH(E7695,dProdutos!$A$2:$A$47,0))</f>
        <v>Acessórios</v>
      </c>
    </row>
    <row r="7696" customFormat="false" ht="15" hidden="false" customHeight="false" outlineLevel="0" collapsed="false">
      <c r="A7696" s="17" t="s">
        <v>6220</v>
      </c>
      <c r="B7696" s="17" t="n">
        <v>1</v>
      </c>
      <c r="C7696" s="21" t="n">
        <v>46165</v>
      </c>
      <c r="D7696" s="17" t="s">
        <v>522</v>
      </c>
      <c r="E7696" s="17" t="s">
        <v>102</v>
      </c>
      <c r="F7696" s="17" t="s">
        <v>1499</v>
      </c>
      <c r="G7696" s="17" t="s">
        <v>59</v>
      </c>
      <c r="H7696" s="17" t="s">
        <v>1523</v>
      </c>
      <c r="I7696" s="17" t="s">
        <v>1524</v>
      </c>
      <c r="J7696" s="17" t="n">
        <v>1</v>
      </c>
      <c r="K7696" s="15" t="n">
        <v>65.9</v>
      </c>
      <c r="L7696" s="22" t="n">
        <v>0</v>
      </c>
      <c r="M7696" s="15" t="n">
        <v>10.65</v>
      </c>
      <c r="N7696" s="15" t="n">
        <f aca="false">J7696*K7696</f>
        <v>65.9</v>
      </c>
      <c r="O7696" s="15" t="n">
        <f aca="false">N7696*L7696</f>
        <v>0</v>
      </c>
      <c r="P7696" s="15" t="n">
        <f aca="false">N7696-O7696</f>
        <v>65.9</v>
      </c>
      <c r="Q7696" s="15" t="n">
        <f aca="false">J7696*INDEX(dProdutos!$F$2:$F$47,MATCH(E7696,dProdutos!$A$2:$A$47,0))</f>
        <v>29.68</v>
      </c>
      <c r="R7696" s="15" t="n">
        <f aca="false">IF(I7696="Cancelado",0,P7696-Q7696)</f>
        <v>36.22</v>
      </c>
      <c r="S7696" s="17" t="str">
        <f aca="false">INDEX(dProdutos!$D$2:$D$47,MATCH(E7696,dProdutos!$A$2:$A$47,0))</f>
        <v>Moda Masculina</v>
      </c>
    </row>
    <row r="7697" customFormat="false" ht="15" hidden="false" customHeight="false" outlineLevel="0" collapsed="false">
      <c r="A7697" s="17" t="s">
        <v>6221</v>
      </c>
      <c r="B7697" s="17" t="n">
        <v>1</v>
      </c>
      <c r="C7697" s="21" t="n">
        <v>46165</v>
      </c>
      <c r="D7697" s="17" t="s">
        <v>1094</v>
      </c>
      <c r="E7697" s="17" t="s">
        <v>153</v>
      </c>
      <c r="F7697" s="17" t="s">
        <v>1497</v>
      </c>
      <c r="G7697" s="17" t="s">
        <v>63</v>
      </c>
      <c r="H7697" s="17" t="s">
        <v>1537</v>
      </c>
      <c r="I7697" s="17" t="s">
        <v>1524</v>
      </c>
      <c r="J7697" s="17" t="n">
        <v>1</v>
      </c>
      <c r="K7697" s="15" t="n">
        <v>165.9</v>
      </c>
      <c r="L7697" s="22" t="n">
        <v>0.15</v>
      </c>
      <c r="M7697" s="15" t="n">
        <v>14.61</v>
      </c>
      <c r="N7697" s="15" t="n">
        <f aca="false">J7697*K7697</f>
        <v>165.9</v>
      </c>
      <c r="O7697" s="15" t="n">
        <f aca="false">N7697*L7697</f>
        <v>24.885</v>
      </c>
      <c r="P7697" s="15" t="n">
        <f aca="false">N7697-O7697</f>
        <v>141.015</v>
      </c>
      <c r="Q7697" s="15" t="n">
        <f aca="false">J7697*INDEX(dProdutos!$F$2:$F$47,MATCH(E7697,dProdutos!$A$2:$A$47,0))</f>
        <v>67.28</v>
      </c>
      <c r="R7697" s="15" t="n">
        <f aca="false">IF(I7697="Cancelado",0,P7697-Q7697)</f>
        <v>73.735</v>
      </c>
      <c r="S7697" s="17" t="str">
        <f aca="false">INDEX(dProdutos!$D$2:$D$47,MATCH(E7697,dProdutos!$A$2:$A$47,0))</f>
        <v>Acessórios</v>
      </c>
    </row>
    <row r="7698" customFormat="false" ht="15" hidden="false" customHeight="false" outlineLevel="0" collapsed="false">
      <c r="A7698" s="17" t="s">
        <v>6221</v>
      </c>
      <c r="B7698" s="17" t="n">
        <v>2</v>
      </c>
      <c r="C7698" s="21" t="n">
        <v>46165</v>
      </c>
      <c r="D7698" s="17" t="s">
        <v>1094</v>
      </c>
      <c r="E7698" s="17" t="s">
        <v>156</v>
      </c>
      <c r="F7698" s="17" t="s">
        <v>1497</v>
      </c>
      <c r="G7698" s="17" t="s">
        <v>63</v>
      </c>
      <c r="H7698" s="17" t="s">
        <v>1537</v>
      </c>
      <c r="I7698" s="17" t="s">
        <v>1524</v>
      </c>
      <c r="J7698" s="17" t="n">
        <v>2</v>
      </c>
      <c r="K7698" s="15" t="n">
        <v>192.9</v>
      </c>
      <c r="L7698" s="22" t="n">
        <v>0.1</v>
      </c>
      <c r="M7698" s="15" t="n">
        <v>0</v>
      </c>
      <c r="N7698" s="15" t="n">
        <f aca="false">J7698*K7698</f>
        <v>385.8</v>
      </c>
      <c r="O7698" s="15" t="n">
        <f aca="false">N7698*L7698</f>
        <v>38.58</v>
      </c>
      <c r="P7698" s="15" t="n">
        <f aca="false">N7698-O7698</f>
        <v>347.22</v>
      </c>
      <c r="Q7698" s="15" t="n">
        <f aca="false">J7698*INDEX(dProdutos!$F$2:$F$47,MATCH(E7698,dProdutos!$A$2:$A$47,0))</f>
        <v>160.76</v>
      </c>
      <c r="R7698" s="15" t="n">
        <f aca="false">IF(I7698="Cancelado",0,P7698-Q7698)</f>
        <v>186.46</v>
      </c>
      <c r="S7698" s="17" t="str">
        <f aca="false">INDEX(dProdutos!$D$2:$D$47,MATCH(E7698,dProdutos!$A$2:$A$47,0))</f>
        <v>Acessórios</v>
      </c>
    </row>
    <row r="7699" customFormat="false" ht="15" hidden="false" customHeight="false" outlineLevel="0" collapsed="false">
      <c r="A7699" s="17" t="s">
        <v>6222</v>
      </c>
      <c r="B7699" s="17" t="n">
        <v>1</v>
      </c>
      <c r="C7699" s="21" t="n">
        <v>46165</v>
      </c>
      <c r="D7699" s="17" t="s">
        <v>272</v>
      </c>
      <c r="E7699" s="17" t="s">
        <v>171</v>
      </c>
      <c r="F7699" s="17" t="s">
        <v>1487</v>
      </c>
      <c r="G7699" s="17" t="s">
        <v>63</v>
      </c>
      <c r="H7699" s="17" t="s">
        <v>1523</v>
      </c>
      <c r="I7699" s="17" t="s">
        <v>1524</v>
      </c>
      <c r="J7699" s="17" t="n">
        <v>1</v>
      </c>
      <c r="K7699" s="15" t="n">
        <v>246.9</v>
      </c>
      <c r="L7699" s="22" t="n">
        <v>0</v>
      </c>
      <c r="M7699" s="15" t="n">
        <v>20.08</v>
      </c>
      <c r="N7699" s="15" t="n">
        <f aca="false">J7699*K7699</f>
        <v>246.9</v>
      </c>
      <c r="O7699" s="15" t="n">
        <f aca="false">N7699*L7699</f>
        <v>0</v>
      </c>
      <c r="P7699" s="15" t="n">
        <f aca="false">N7699-O7699</f>
        <v>246.9</v>
      </c>
      <c r="Q7699" s="15" t="n">
        <f aca="false">J7699*INDEX(dProdutos!$F$2:$F$47,MATCH(E7699,dProdutos!$A$2:$A$47,0))</f>
        <v>103.61</v>
      </c>
      <c r="R7699" s="15" t="n">
        <f aca="false">IF(I7699="Cancelado",0,P7699-Q7699)</f>
        <v>143.29</v>
      </c>
      <c r="S7699" s="17" t="str">
        <f aca="false">INDEX(dProdutos!$D$2:$D$47,MATCH(E7699,dProdutos!$A$2:$A$47,0))</f>
        <v>Casa</v>
      </c>
    </row>
    <row r="7700" customFormat="false" ht="15" hidden="false" customHeight="false" outlineLevel="0" collapsed="false">
      <c r="A7700" s="17" t="s">
        <v>6222</v>
      </c>
      <c r="B7700" s="17" t="n">
        <v>2</v>
      </c>
      <c r="C7700" s="21" t="n">
        <v>46165</v>
      </c>
      <c r="D7700" s="17" t="s">
        <v>272</v>
      </c>
      <c r="E7700" s="17" t="s">
        <v>156</v>
      </c>
      <c r="F7700" s="17" t="s">
        <v>1487</v>
      </c>
      <c r="G7700" s="17" t="s">
        <v>63</v>
      </c>
      <c r="H7700" s="17" t="s">
        <v>1523</v>
      </c>
      <c r="I7700" s="17" t="s">
        <v>1524</v>
      </c>
      <c r="J7700" s="17" t="n">
        <v>1</v>
      </c>
      <c r="K7700" s="15" t="n">
        <v>192.9</v>
      </c>
      <c r="L7700" s="22" t="n">
        <v>0.2</v>
      </c>
      <c r="M7700" s="15" t="n">
        <v>0</v>
      </c>
      <c r="N7700" s="15" t="n">
        <f aca="false">J7700*K7700</f>
        <v>192.9</v>
      </c>
      <c r="O7700" s="15" t="n">
        <f aca="false">N7700*L7700</f>
        <v>38.58</v>
      </c>
      <c r="P7700" s="15" t="n">
        <f aca="false">N7700-O7700</f>
        <v>154.32</v>
      </c>
      <c r="Q7700" s="15" t="n">
        <f aca="false">J7700*INDEX(dProdutos!$F$2:$F$47,MATCH(E7700,dProdutos!$A$2:$A$47,0))</f>
        <v>80.38</v>
      </c>
      <c r="R7700" s="15" t="n">
        <f aca="false">IF(I7700="Cancelado",0,P7700-Q7700)</f>
        <v>73.94</v>
      </c>
      <c r="S7700" s="17" t="str">
        <f aca="false">INDEX(dProdutos!$D$2:$D$47,MATCH(E7700,dProdutos!$A$2:$A$47,0))</f>
        <v>Acessórios</v>
      </c>
    </row>
    <row r="7701" customFormat="false" ht="15" hidden="false" customHeight="false" outlineLevel="0" collapsed="false">
      <c r="A7701" s="17" t="s">
        <v>6222</v>
      </c>
      <c r="B7701" s="17" t="n">
        <v>3</v>
      </c>
      <c r="C7701" s="21" t="n">
        <v>46165</v>
      </c>
      <c r="D7701" s="17" t="s">
        <v>272</v>
      </c>
      <c r="E7701" s="17" t="s">
        <v>150</v>
      </c>
      <c r="F7701" s="17" t="s">
        <v>1487</v>
      </c>
      <c r="G7701" s="17" t="s">
        <v>63</v>
      </c>
      <c r="H7701" s="17" t="s">
        <v>1523</v>
      </c>
      <c r="I7701" s="17" t="s">
        <v>1524</v>
      </c>
      <c r="J7701" s="17" t="n">
        <v>2</v>
      </c>
      <c r="K7701" s="15" t="n">
        <v>71.9</v>
      </c>
      <c r="L7701" s="22" t="n">
        <v>0.15</v>
      </c>
      <c r="M7701" s="15" t="n">
        <v>0</v>
      </c>
      <c r="N7701" s="15" t="n">
        <f aca="false">J7701*K7701</f>
        <v>143.8</v>
      </c>
      <c r="O7701" s="15" t="n">
        <f aca="false">N7701*L7701</f>
        <v>21.57</v>
      </c>
      <c r="P7701" s="15" t="n">
        <f aca="false">N7701-O7701</f>
        <v>122.23</v>
      </c>
      <c r="Q7701" s="15" t="n">
        <f aca="false">J7701*INDEX(dProdutos!$F$2:$F$47,MATCH(E7701,dProdutos!$A$2:$A$47,0))</f>
        <v>54.76</v>
      </c>
      <c r="R7701" s="15" t="n">
        <f aca="false">IF(I7701="Cancelado",0,P7701-Q7701)</f>
        <v>67.47</v>
      </c>
      <c r="S7701" s="17" t="str">
        <f aca="false">INDEX(dProdutos!$D$2:$D$47,MATCH(E7701,dProdutos!$A$2:$A$47,0))</f>
        <v>Acessórios</v>
      </c>
    </row>
    <row r="7702" customFormat="false" ht="15" hidden="false" customHeight="false" outlineLevel="0" collapsed="false">
      <c r="A7702" s="17" t="s">
        <v>6223</v>
      </c>
      <c r="B7702" s="17" t="n">
        <v>1</v>
      </c>
      <c r="C7702" s="21" t="n">
        <v>46165</v>
      </c>
      <c r="D7702" s="17" t="s">
        <v>868</v>
      </c>
      <c r="E7702" s="17" t="s">
        <v>144</v>
      </c>
      <c r="F7702" s="17" t="s">
        <v>1490</v>
      </c>
      <c r="G7702" s="17" t="s">
        <v>61</v>
      </c>
      <c r="H7702" s="17" t="s">
        <v>1540</v>
      </c>
      <c r="I7702" s="17" t="s">
        <v>1524</v>
      </c>
      <c r="J7702" s="17" t="n">
        <v>1</v>
      </c>
      <c r="K7702" s="15" t="n">
        <v>260.9</v>
      </c>
      <c r="L7702" s="22" t="n">
        <v>0</v>
      </c>
      <c r="M7702" s="15" t="n">
        <v>10.11</v>
      </c>
      <c r="N7702" s="15" t="n">
        <f aca="false">J7702*K7702</f>
        <v>260.9</v>
      </c>
      <c r="O7702" s="15" t="n">
        <f aca="false">N7702*L7702</f>
        <v>0</v>
      </c>
      <c r="P7702" s="15" t="n">
        <f aca="false">N7702-O7702</f>
        <v>260.9</v>
      </c>
      <c r="Q7702" s="15" t="n">
        <f aca="false">J7702*INDEX(dProdutos!$F$2:$F$47,MATCH(E7702,dProdutos!$A$2:$A$47,0))</f>
        <v>99.86</v>
      </c>
      <c r="R7702" s="15" t="n">
        <f aca="false">IF(I7702="Cancelado",0,P7702-Q7702)</f>
        <v>161.04</v>
      </c>
      <c r="S7702" s="17" t="str">
        <f aca="false">INDEX(dProdutos!$D$2:$D$47,MATCH(E7702,dProdutos!$A$2:$A$47,0))</f>
        <v>Acessórios</v>
      </c>
    </row>
    <row r="7703" customFormat="false" ht="15" hidden="false" customHeight="false" outlineLevel="0" collapsed="false">
      <c r="A7703" s="17" t="s">
        <v>6223</v>
      </c>
      <c r="B7703" s="17" t="n">
        <v>2</v>
      </c>
      <c r="C7703" s="21" t="n">
        <v>46165</v>
      </c>
      <c r="D7703" s="17" t="s">
        <v>868</v>
      </c>
      <c r="E7703" s="17" t="s">
        <v>174</v>
      </c>
      <c r="F7703" s="17" t="s">
        <v>1490</v>
      </c>
      <c r="G7703" s="17" t="s">
        <v>61</v>
      </c>
      <c r="H7703" s="17" t="s">
        <v>1540</v>
      </c>
      <c r="I7703" s="17" t="s">
        <v>1524</v>
      </c>
      <c r="J7703" s="17" t="n">
        <v>1</v>
      </c>
      <c r="K7703" s="15" t="n">
        <v>250.9</v>
      </c>
      <c r="L7703" s="22" t="n">
        <v>0.05</v>
      </c>
      <c r="M7703" s="15" t="n">
        <v>0</v>
      </c>
      <c r="N7703" s="15" t="n">
        <f aca="false">J7703*K7703</f>
        <v>250.9</v>
      </c>
      <c r="O7703" s="15" t="n">
        <f aca="false">N7703*L7703</f>
        <v>12.545</v>
      </c>
      <c r="P7703" s="15" t="n">
        <f aca="false">N7703-O7703</f>
        <v>238.355</v>
      </c>
      <c r="Q7703" s="15" t="n">
        <f aca="false">J7703*INDEX(dProdutos!$F$2:$F$47,MATCH(E7703,dProdutos!$A$2:$A$47,0))</f>
        <v>151.28</v>
      </c>
      <c r="R7703" s="15" t="n">
        <f aca="false">IF(I7703="Cancelado",0,P7703-Q7703)</f>
        <v>87.075</v>
      </c>
      <c r="S7703" s="17" t="str">
        <f aca="false">INDEX(dProdutos!$D$2:$D$47,MATCH(E7703,dProdutos!$A$2:$A$47,0))</f>
        <v>Casa</v>
      </c>
    </row>
    <row r="7704" customFormat="false" ht="15" hidden="false" customHeight="false" outlineLevel="0" collapsed="false">
      <c r="A7704" s="17" t="s">
        <v>6223</v>
      </c>
      <c r="B7704" s="17" t="n">
        <v>3</v>
      </c>
      <c r="C7704" s="21" t="n">
        <v>46165</v>
      </c>
      <c r="D7704" s="17" t="s">
        <v>868</v>
      </c>
      <c r="E7704" s="17" t="s">
        <v>138</v>
      </c>
      <c r="F7704" s="17" t="s">
        <v>1490</v>
      </c>
      <c r="G7704" s="17" t="s">
        <v>61</v>
      </c>
      <c r="H7704" s="17" t="s">
        <v>1540</v>
      </c>
      <c r="I7704" s="17" t="s">
        <v>1524</v>
      </c>
      <c r="J7704" s="17" t="n">
        <v>1</v>
      </c>
      <c r="K7704" s="15" t="n">
        <v>231.9</v>
      </c>
      <c r="L7704" s="22" t="n">
        <v>0</v>
      </c>
      <c r="M7704" s="15" t="n">
        <v>0</v>
      </c>
      <c r="N7704" s="15" t="n">
        <f aca="false">J7704*K7704</f>
        <v>231.9</v>
      </c>
      <c r="O7704" s="15" t="n">
        <f aca="false">N7704*L7704</f>
        <v>0</v>
      </c>
      <c r="P7704" s="15" t="n">
        <f aca="false">N7704-O7704</f>
        <v>231.9</v>
      </c>
      <c r="Q7704" s="15" t="n">
        <f aca="false">J7704*INDEX(dProdutos!$F$2:$F$47,MATCH(E7704,dProdutos!$A$2:$A$47,0))</f>
        <v>132.21</v>
      </c>
      <c r="R7704" s="15" t="n">
        <f aca="false">IF(I7704="Cancelado",0,P7704-Q7704)</f>
        <v>99.69</v>
      </c>
      <c r="S7704" s="17" t="str">
        <f aca="false">INDEX(dProdutos!$D$2:$D$47,MATCH(E7704,dProdutos!$A$2:$A$47,0))</f>
        <v>Calçados</v>
      </c>
    </row>
    <row r="7705" customFormat="false" ht="15" hidden="false" customHeight="false" outlineLevel="0" collapsed="false">
      <c r="A7705" s="17" t="s">
        <v>6223</v>
      </c>
      <c r="B7705" s="17" t="n">
        <v>4</v>
      </c>
      <c r="C7705" s="21" t="n">
        <v>46165</v>
      </c>
      <c r="D7705" s="17" t="s">
        <v>868</v>
      </c>
      <c r="E7705" s="17" t="s">
        <v>201</v>
      </c>
      <c r="F7705" s="17" t="s">
        <v>1490</v>
      </c>
      <c r="G7705" s="17" t="s">
        <v>61</v>
      </c>
      <c r="H7705" s="17" t="s">
        <v>1540</v>
      </c>
      <c r="I7705" s="17" t="s">
        <v>1524</v>
      </c>
      <c r="J7705" s="17" t="n">
        <v>1</v>
      </c>
      <c r="K7705" s="15" t="n">
        <v>236.9</v>
      </c>
      <c r="L7705" s="22" t="n">
        <v>0</v>
      </c>
      <c r="M7705" s="15" t="n">
        <v>0</v>
      </c>
      <c r="N7705" s="15" t="n">
        <f aca="false">J7705*K7705</f>
        <v>236.9</v>
      </c>
      <c r="O7705" s="15" t="n">
        <f aca="false">N7705*L7705</f>
        <v>0</v>
      </c>
      <c r="P7705" s="15" t="n">
        <f aca="false">N7705-O7705</f>
        <v>236.9</v>
      </c>
      <c r="Q7705" s="15" t="n">
        <f aca="false">J7705*INDEX(dProdutos!$F$2:$F$47,MATCH(E7705,dProdutos!$A$2:$A$47,0))</f>
        <v>96.23</v>
      </c>
      <c r="R7705" s="15" t="n">
        <f aca="false">IF(I7705="Cancelado",0,P7705-Q7705)</f>
        <v>140.67</v>
      </c>
      <c r="S7705" s="17" t="str">
        <f aca="false">INDEX(dProdutos!$D$2:$D$47,MATCH(E7705,dProdutos!$A$2:$A$47,0))</f>
        <v>Beleza</v>
      </c>
    </row>
    <row r="7706" customFormat="false" ht="15" hidden="false" customHeight="false" outlineLevel="0" collapsed="false">
      <c r="A7706" s="17" t="s">
        <v>6224</v>
      </c>
      <c r="B7706" s="17" t="n">
        <v>1</v>
      </c>
      <c r="C7706" s="21" t="n">
        <v>46165</v>
      </c>
      <c r="D7706" s="17" t="s">
        <v>496</v>
      </c>
      <c r="E7706" s="17" t="s">
        <v>111</v>
      </c>
      <c r="F7706" s="17" t="s">
        <v>1503</v>
      </c>
      <c r="G7706" s="17" t="s">
        <v>62</v>
      </c>
      <c r="H7706" s="17" t="s">
        <v>1527</v>
      </c>
      <c r="I7706" s="17" t="s">
        <v>1524</v>
      </c>
      <c r="J7706" s="17" t="n">
        <v>1</v>
      </c>
      <c r="K7706" s="15" t="n">
        <v>188.9</v>
      </c>
      <c r="L7706" s="22" t="n">
        <v>0.15</v>
      </c>
      <c r="M7706" s="15" t="n">
        <v>27.94</v>
      </c>
      <c r="N7706" s="15" t="n">
        <f aca="false">J7706*K7706</f>
        <v>188.9</v>
      </c>
      <c r="O7706" s="15" t="n">
        <f aca="false">N7706*L7706</f>
        <v>28.335</v>
      </c>
      <c r="P7706" s="15" t="n">
        <f aca="false">N7706-O7706</f>
        <v>160.565</v>
      </c>
      <c r="Q7706" s="15" t="n">
        <f aca="false">J7706*INDEX(dProdutos!$F$2:$F$47,MATCH(E7706,dProdutos!$A$2:$A$47,0))</f>
        <v>88.32</v>
      </c>
      <c r="R7706" s="15" t="n">
        <f aca="false">IF(I7706="Cancelado",0,P7706-Q7706)</f>
        <v>72.245</v>
      </c>
      <c r="S7706" s="17" t="str">
        <f aca="false">INDEX(dProdutos!$D$2:$D$47,MATCH(E7706,dProdutos!$A$2:$A$47,0))</f>
        <v>Moda Masculina</v>
      </c>
    </row>
    <row r="7707" customFormat="false" ht="15" hidden="false" customHeight="false" outlineLevel="0" collapsed="false">
      <c r="A7707" s="17" t="s">
        <v>6225</v>
      </c>
      <c r="B7707" s="17" t="n">
        <v>1</v>
      </c>
      <c r="C7707" s="21" t="n">
        <v>46166</v>
      </c>
      <c r="D7707" s="17" t="s">
        <v>938</v>
      </c>
      <c r="E7707" s="17" t="s">
        <v>195</v>
      </c>
      <c r="F7707" s="17" t="s">
        <v>1487</v>
      </c>
      <c r="G7707" s="17" t="s">
        <v>59</v>
      </c>
      <c r="H7707" s="17" t="s">
        <v>1537</v>
      </c>
      <c r="I7707" s="17" t="s">
        <v>1524</v>
      </c>
      <c r="J7707" s="17" t="n">
        <v>1</v>
      </c>
      <c r="K7707" s="15" t="n">
        <v>72.9</v>
      </c>
      <c r="L7707" s="22" t="n">
        <v>0.05</v>
      </c>
      <c r="M7707" s="15" t="n">
        <v>34.49</v>
      </c>
      <c r="N7707" s="15" t="n">
        <f aca="false">J7707*K7707</f>
        <v>72.9</v>
      </c>
      <c r="O7707" s="15" t="n">
        <f aca="false">N7707*L7707</f>
        <v>3.645</v>
      </c>
      <c r="P7707" s="15" t="n">
        <f aca="false">N7707-O7707</f>
        <v>69.255</v>
      </c>
      <c r="Q7707" s="15" t="n">
        <f aca="false">J7707*INDEX(dProdutos!$F$2:$F$47,MATCH(E7707,dProdutos!$A$2:$A$47,0))</f>
        <v>39.23</v>
      </c>
      <c r="R7707" s="15" t="n">
        <f aca="false">IF(I7707="Cancelado",0,P7707-Q7707)</f>
        <v>30.025</v>
      </c>
      <c r="S7707" s="17" t="str">
        <f aca="false">INDEX(dProdutos!$D$2:$D$47,MATCH(E7707,dProdutos!$A$2:$A$47,0))</f>
        <v>Eletrônicos</v>
      </c>
    </row>
    <row r="7708" customFormat="false" ht="15" hidden="false" customHeight="false" outlineLevel="0" collapsed="false">
      <c r="A7708" s="17" t="s">
        <v>6225</v>
      </c>
      <c r="B7708" s="17" t="n">
        <v>2</v>
      </c>
      <c r="C7708" s="21" t="n">
        <v>46166</v>
      </c>
      <c r="D7708" s="17" t="s">
        <v>938</v>
      </c>
      <c r="E7708" s="17" t="s">
        <v>195</v>
      </c>
      <c r="F7708" s="17" t="s">
        <v>1487</v>
      </c>
      <c r="G7708" s="17" t="s">
        <v>59</v>
      </c>
      <c r="H7708" s="17" t="s">
        <v>1537</v>
      </c>
      <c r="I7708" s="17" t="s">
        <v>1524</v>
      </c>
      <c r="J7708" s="17" t="n">
        <v>1</v>
      </c>
      <c r="K7708" s="15" t="n">
        <v>72.9</v>
      </c>
      <c r="L7708" s="22" t="n">
        <v>0</v>
      </c>
      <c r="M7708" s="15" t="n">
        <v>0</v>
      </c>
      <c r="N7708" s="15" t="n">
        <f aca="false">J7708*K7708</f>
        <v>72.9</v>
      </c>
      <c r="O7708" s="15" t="n">
        <f aca="false">N7708*L7708</f>
        <v>0</v>
      </c>
      <c r="P7708" s="15" t="n">
        <f aca="false">N7708-O7708</f>
        <v>72.9</v>
      </c>
      <c r="Q7708" s="15" t="n">
        <f aca="false">J7708*INDEX(dProdutos!$F$2:$F$47,MATCH(E7708,dProdutos!$A$2:$A$47,0))</f>
        <v>39.23</v>
      </c>
      <c r="R7708" s="15" t="n">
        <f aca="false">IF(I7708="Cancelado",0,P7708-Q7708)</f>
        <v>33.67</v>
      </c>
      <c r="S7708" s="17" t="str">
        <f aca="false">INDEX(dProdutos!$D$2:$D$47,MATCH(E7708,dProdutos!$A$2:$A$47,0))</f>
        <v>Eletrônicos</v>
      </c>
    </row>
    <row r="7709" customFormat="false" ht="15" hidden="false" customHeight="false" outlineLevel="0" collapsed="false">
      <c r="A7709" s="17" t="s">
        <v>6226</v>
      </c>
      <c r="B7709" s="17" t="n">
        <v>1</v>
      </c>
      <c r="C7709" s="21" t="n">
        <v>46166</v>
      </c>
      <c r="D7709" s="17" t="s">
        <v>928</v>
      </c>
      <c r="E7709" s="17" t="s">
        <v>174</v>
      </c>
      <c r="F7709" s="17" t="s">
        <v>1493</v>
      </c>
      <c r="G7709" s="17" t="s">
        <v>61</v>
      </c>
      <c r="H7709" s="17" t="s">
        <v>1523</v>
      </c>
      <c r="I7709" s="17" t="s">
        <v>1524</v>
      </c>
      <c r="J7709" s="17" t="n">
        <v>1</v>
      </c>
      <c r="K7709" s="15" t="n">
        <v>250.9</v>
      </c>
      <c r="L7709" s="22" t="n">
        <v>0</v>
      </c>
      <c r="M7709" s="15" t="n">
        <v>14.66</v>
      </c>
      <c r="N7709" s="15" t="n">
        <f aca="false">J7709*K7709</f>
        <v>250.9</v>
      </c>
      <c r="O7709" s="15" t="n">
        <f aca="false">N7709*L7709</f>
        <v>0</v>
      </c>
      <c r="P7709" s="15" t="n">
        <f aca="false">N7709-O7709</f>
        <v>250.9</v>
      </c>
      <c r="Q7709" s="15" t="n">
        <f aca="false">J7709*INDEX(dProdutos!$F$2:$F$47,MATCH(E7709,dProdutos!$A$2:$A$47,0))</f>
        <v>151.28</v>
      </c>
      <c r="R7709" s="15" t="n">
        <f aca="false">IF(I7709="Cancelado",0,P7709-Q7709)</f>
        <v>99.62</v>
      </c>
      <c r="S7709" s="17" t="str">
        <f aca="false">INDEX(dProdutos!$D$2:$D$47,MATCH(E7709,dProdutos!$A$2:$A$47,0))</f>
        <v>Casa</v>
      </c>
    </row>
    <row r="7710" customFormat="false" ht="15" hidden="false" customHeight="false" outlineLevel="0" collapsed="false">
      <c r="A7710" s="17" t="s">
        <v>6226</v>
      </c>
      <c r="B7710" s="17" t="n">
        <v>2</v>
      </c>
      <c r="C7710" s="21" t="n">
        <v>46166</v>
      </c>
      <c r="D7710" s="17" t="s">
        <v>928</v>
      </c>
      <c r="E7710" s="17" t="s">
        <v>120</v>
      </c>
      <c r="F7710" s="17" t="s">
        <v>1493</v>
      </c>
      <c r="G7710" s="17" t="s">
        <v>61</v>
      </c>
      <c r="H7710" s="17" t="s">
        <v>1523</v>
      </c>
      <c r="I7710" s="17" t="s">
        <v>1524</v>
      </c>
      <c r="J7710" s="17" t="n">
        <v>1</v>
      </c>
      <c r="K7710" s="15" t="n">
        <v>96.9</v>
      </c>
      <c r="L7710" s="22" t="n">
        <v>0</v>
      </c>
      <c r="M7710" s="15" t="n">
        <v>0</v>
      </c>
      <c r="N7710" s="15" t="n">
        <f aca="false">J7710*K7710</f>
        <v>96.9</v>
      </c>
      <c r="O7710" s="15" t="n">
        <f aca="false">N7710*L7710</f>
        <v>0</v>
      </c>
      <c r="P7710" s="15" t="n">
        <f aca="false">N7710-O7710</f>
        <v>96.9</v>
      </c>
      <c r="Q7710" s="15" t="n">
        <f aca="false">J7710*INDEX(dProdutos!$F$2:$F$47,MATCH(E7710,dProdutos!$A$2:$A$47,0))</f>
        <v>44.36</v>
      </c>
      <c r="R7710" s="15" t="n">
        <f aca="false">IF(I7710="Cancelado",0,P7710-Q7710)</f>
        <v>52.54</v>
      </c>
      <c r="S7710" s="17" t="str">
        <f aca="false">INDEX(dProdutos!$D$2:$D$47,MATCH(E7710,dProdutos!$A$2:$A$47,0))</f>
        <v>Moda Masculina</v>
      </c>
    </row>
    <row r="7711" customFormat="false" ht="15" hidden="false" customHeight="false" outlineLevel="0" collapsed="false">
      <c r="A7711" s="17" t="s">
        <v>6227</v>
      </c>
      <c r="B7711" s="17" t="n">
        <v>1</v>
      </c>
      <c r="C7711" s="21" t="n">
        <v>46166</v>
      </c>
      <c r="D7711" s="17" t="s">
        <v>1008</v>
      </c>
      <c r="E7711" s="17" t="s">
        <v>192</v>
      </c>
      <c r="F7711" s="17" t="s">
        <v>1499</v>
      </c>
      <c r="G7711" s="17" t="s">
        <v>59</v>
      </c>
      <c r="H7711" s="17" t="s">
        <v>1537</v>
      </c>
      <c r="I7711" s="17" t="s">
        <v>1524</v>
      </c>
      <c r="J7711" s="17" t="n">
        <v>1</v>
      </c>
      <c r="K7711" s="15" t="n">
        <v>245.9</v>
      </c>
      <c r="L7711" s="22" t="n">
        <v>0.05</v>
      </c>
      <c r="M7711" s="15" t="n">
        <v>0</v>
      </c>
      <c r="N7711" s="15" t="n">
        <f aca="false">J7711*K7711</f>
        <v>245.9</v>
      </c>
      <c r="O7711" s="15" t="n">
        <f aca="false">N7711*L7711</f>
        <v>12.295</v>
      </c>
      <c r="P7711" s="15" t="n">
        <f aca="false">N7711-O7711</f>
        <v>233.605</v>
      </c>
      <c r="Q7711" s="15" t="n">
        <f aca="false">J7711*INDEX(dProdutos!$F$2:$F$47,MATCH(E7711,dProdutos!$A$2:$A$47,0))</f>
        <v>107.78</v>
      </c>
      <c r="R7711" s="15" t="n">
        <f aca="false">IF(I7711="Cancelado",0,P7711-Q7711)</f>
        <v>125.825</v>
      </c>
      <c r="S7711" s="17" t="str">
        <f aca="false">INDEX(dProdutos!$D$2:$D$47,MATCH(E7711,dProdutos!$A$2:$A$47,0))</f>
        <v>Eletrônicos</v>
      </c>
    </row>
    <row r="7712" customFormat="false" ht="15" hidden="false" customHeight="false" outlineLevel="0" collapsed="false">
      <c r="A7712" s="17" t="s">
        <v>6227</v>
      </c>
      <c r="B7712" s="17" t="n">
        <v>2</v>
      </c>
      <c r="C7712" s="21" t="n">
        <v>46166</v>
      </c>
      <c r="D7712" s="17" t="s">
        <v>1008</v>
      </c>
      <c r="E7712" s="17" t="s">
        <v>204</v>
      </c>
      <c r="F7712" s="17" t="s">
        <v>1499</v>
      </c>
      <c r="G7712" s="17" t="s">
        <v>59</v>
      </c>
      <c r="H7712" s="17" t="s">
        <v>1537</v>
      </c>
      <c r="I7712" s="17" t="s">
        <v>1524</v>
      </c>
      <c r="J7712" s="17" t="n">
        <v>2</v>
      </c>
      <c r="K7712" s="15" t="n">
        <v>64.9</v>
      </c>
      <c r="L7712" s="22" t="n">
        <v>0</v>
      </c>
      <c r="M7712" s="15" t="n">
        <v>0</v>
      </c>
      <c r="N7712" s="15" t="n">
        <f aca="false">J7712*K7712</f>
        <v>129.8</v>
      </c>
      <c r="O7712" s="15" t="n">
        <f aca="false">N7712*L7712</f>
        <v>0</v>
      </c>
      <c r="P7712" s="15" t="n">
        <f aca="false">N7712-O7712</f>
        <v>129.8</v>
      </c>
      <c r="Q7712" s="15" t="n">
        <f aca="false">J7712*INDEX(dProdutos!$F$2:$F$47,MATCH(E7712,dProdutos!$A$2:$A$47,0))</f>
        <v>55.04</v>
      </c>
      <c r="R7712" s="15" t="n">
        <f aca="false">IF(I7712="Cancelado",0,P7712-Q7712)</f>
        <v>74.76</v>
      </c>
      <c r="S7712" s="17" t="str">
        <f aca="false">INDEX(dProdutos!$D$2:$D$47,MATCH(E7712,dProdutos!$A$2:$A$47,0))</f>
        <v>Beleza</v>
      </c>
    </row>
    <row r="7713" customFormat="false" ht="15" hidden="false" customHeight="false" outlineLevel="0" collapsed="false">
      <c r="A7713" s="17" t="s">
        <v>6227</v>
      </c>
      <c r="B7713" s="17" t="n">
        <v>3</v>
      </c>
      <c r="C7713" s="21" t="n">
        <v>46166</v>
      </c>
      <c r="D7713" s="17" t="s">
        <v>1008</v>
      </c>
      <c r="E7713" s="17" t="s">
        <v>117</v>
      </c>
      <c r="F7713" s="17" t="s">
        <v>1499</v>
      </c>
      <c r="G7713" s="17" t="s">
        <v>59</v>
      </c>
      <c r="H7713" s="17" t="s">
        <v>1537</v>
      </c>
      <c r="I7713" s="17" t="s">
        <v>1524</v>
      </c>
      <c r="J7713" s="17" t="n">
        <v>1</v>
      </c>
      <c r="K7713" s="15" t="n">
        <v>166.9</v>
      </c>
      <c r="L7713" s="22" t="n">
        <v>0.15</v>
      </c>
      <c r="M7713" s="15" t="n">
        <v>0</v>
      </c>
      <c r="N7713" s="15" t="n">
        <f aca="false">J7713*K7713</f>
        <v>166.9</v>
      </c>
      <c r="O7713" s="15" t="n">
        <f aca="false">N7713*L7713</f>
        <v>25.035</v>
      </c>
      <c r="P7713" s="15" t="n">
        <f aca="false">N7713-O7713</f>
        <v>141.865</v>
      </c>
      <c r="Q7713" s="15" t="n">
        <f aca="false">J7713*INDEX(dProdutos!$F$2:$F$47,MATCH(E7713,dProdutos!$A$2:$A$47,0))</f>
        <v>73.23</v>
      </c>
      <c r="R7713" s="15" t="n">
        <f aca="false">IF(I7713="Cancelado",0,P7713-Q7713)</f>
        <v>68.635</v>
      </c>
      <c r="S7713" s="17" t="str">
        <f aca="false">INDEX(dProdutos!$D$2:$D$47,MATCH(E7713,dProdutos!$A$2:$A$47,0))</f>
        <v>Moda Masculina</v>
      </c>
    </row>
    <row r="7714" customFormat="false" ht="15" hidden="false" customHeight="false" outlineLevel="0" collapsed="false">
      <c r="A7714" s="17" t="s">
        <v>6228</v>
      </c>
      <c r="B7714" s="17" t="n">
        <v>1</v>
      </c>
      <c r="C7714" s="21" t="n">
        <v>46166</v>
      </c>
      <c r="D7714" s="17" t="s">
        <v>543</v>
      </c>
      <c r="E7714" s="17" t="s">
        <v>123</v>
      </c>
      <c r="F7714" s="17" t="s">
        <v>1490</v>
      </c>
      <c r="G7714" s="17" t="s">
        <v>60</v>
      </c>
      <c r="H7714" s="17" t="s">
        <v>1537</v>
      </c>
      <c r="I7714" s="17" t="s">
        <v>1524</v>
      </c>
      <c r="J7714" s="17" t="n">
        <v>1</v>
      </c>
      <c r="K7714" s="15" t="n">
        <v>277.9</v>
      </c>
      <c r="L7714" s="22" t="n">
        <v>0</v>
      </c>
      <c r="M7714" s="15" t="n">
        <v>0</v>
      </c>
      <c r="N7714" s="15" t="n">
        <f aca="false">J7714*K7714</f>
        <v>277.9</v>
      </c>
      <c r="O7714" s="15" t="n">
        <f aca="false">N7714*L7714</f>
        <v>0</v>
      </c>
      <c r="P7714" s="15" t="n">
        <f aca="false">N7714-O7714</f>
        <v>277.9</v>
      </c>
      <c r="Q7714" s="15" t="n">
        <f aca="false">J7714*INDEX(dProdutos!$F$2:$F$47,MATCH(E7714,dProdutos!$A$2:$A$47,0))</f>
        <v>132.36</v>
      </c>
      <c r="R7714" s="15" t="n">
        <f aca="false">IF(I7714="Cancelado",0,P7714-Q7714)</f>
        <v>145.54</v>
      </c>
      <c r="S7714" s="17" t="str">
        <f aca="false">INDEX(dProdutos!$D$2:$D$47,MATCH(E7714,dProdutos!$A$2:$A$47,0))</f>
        <v>Calçados</v>
      </c>
    </row>
    <row r="7715" customFormat="false" ht="15" hidden="false" customHeight="false" outlineLevel="0" collapsed="false">
      <c r="A7715" s="17" t="s">
        <v>6228</v>
      </c>
      <c r="B7715" s="17" t="n">
        <v>2</v>
      </c>
      <c r="C7715" s="21" t="n">
        <v>46166</v>
      </c>
      <c r="D7715" s="17" t="s">
        <v>543</v>
      </c>
      <c r="E7715" s="17" t="s">
        <v>183</v>
      </c>
      <c r="F7715" s="17" t="s">
        <v>1490</v>
      </c>
      <c r="G7715" s="17" t="s">
        <v>60</v>
      </c>
      <c r="H7715" s="17" t="s">
        <v>1537</v>
      </c>
      <c r="I7715" s="17" t="s">
        <v>1524</v>
      </c>
      <c r="J7715" s="17" t="n">
        <v>1</v>
      </c>
      <c r="K7715" s="15" t="n">
        <v>121.9</v>
      </c>
      <c r="L7715" s="22" t="n">
        <v>0</v>
      </c>
      <c r="M7715" s="15" t="n">
        <v>0</v>
      </c>
      <c r="N7715" s="15" t="n">
        <f aca="false">J7715*K7715</f>
        <v>121.9</v>
      </c>
      <c r="O7715" s="15" t="n">
        <f aca="false">N7715*L7715</f>
        <v>0</v>
      </c>
      <c r="P7715" s="15" t="n">
        <f aca="false">N7715-O7715</f>
        <v>121.9</v>
      </c>
      <c r="Q7715" s="15" t="n">
        <f aca="false">J7715*INDEX(dProdutos!$F$2:$F$47,MATCH(E7715,dProdutos!$A$2:$A$47,0))</f>
        <v>52.76</v>
      </c>
      <c r="R7715" s="15" t="n">
        <f aca="false">IF(I7715="Cancelado",0,P7715-Q7715)</f>
        <v>69.14</v>
      </c>
      <c r="S7715" s="17" t="str">
        <f aca="false">INDEX(dProdutos!$D$2:$D$47,MATCH(E7715,dProdutos!$A$2:$A$47,0))</f>
        <v>Eletrônicos</v>
      </c>
    </row>
    <row r="7716" customFormat="false" ht="15" hidden="false" customHeight="false" outlineLevel="0" collapsed="false">
      <c r="A7716" s="17" t="s">
        <v>6228</v>
      </c>
      <c r="B7716" s="17" t="n">
        <v>3</v>
      </c>
      <c r="C7716" s="21" t="n">
        <v>46166</v>
      </c>
      <c r="D7716" s="17" t="s">
        <v>543</v>
      </c>
      <c r="E7716" s="17" t="s">
        <v>153</v>
      </c>
      <c r="F7716" s="17" t="s">
        <v>1490</v>
      </c>
      <c r="G7716" s="17" t="s">
        <v>60</v>
      </c>
      <c r="H7716" s="17" t="s">
        <v>1537</v>
      </c>
      <c r="I7716" s="17" t="s">
        <v>1524</v>
      </c>
      <c r="J7716" s="17" t="n">
        <v>1</v>
      </c>
      <c r="K7716" s="15" t="n">
        <v>165.9</v>
      </c>
      <c r="L7716" s="22" t="n">
        <v>0</v>
      </c>
      <c r="M7716" s="15" t="n">
        <v>0</v>
      </c>
      <c r="N7716" s="15" t="n">
        <f aca="false">J7716*K7716</f>
        <v>165.9</v>
      </c>
      <c r="O7716" s="15" t="n">
        <f aca="false">N7716*L7716</f>
        <v>0</v>
      </c>
      <c r="P7716" s="15" t="n">
        <f aca="false">N7716-O7716</f>
        <v>165.9</v>
      </c>
      <c r="Q7716" s="15" t="n">
        <f aca="false">J7716*INDEX(dProdutos!$F$2:$F$47,MATCH(E7716,dProdutos!$A$2:$A$47,0))</f>
        <v>67.28</v>
      </c>
      <c r="R7716" s="15" t="n">
        <f aca="false">IF(I7716="Cancelado",0,P7716-Q7716)</f>
        <v>98.62</v>
      </c>
      <c r="S7716" s="17" t="str">
        <f aca="false">INDEX(dProdutos!$D$2:$D$47,MATCH(E7716,dProdutos!$A$2:$A$47,0))</f>
        <v>Acessórios</v>
      </c>
    </row>
    <row r="7717" customFormat="false" ht="15" hidden="false" customHeight="false" outlineLevel="0" collapsed="false">
      <c r="A7717" s="17" t="s">
        <v>6229</v>
      </c>
      <c r="B7717" s="17" t="n">
        <v>1</v>
      </c>
      <c r="C7717" s="21" t="n">
        <v>46166</v>
      </c>
      <c r="D7717" s="17" t="s">
        <v>1207</v>
      </c>
      <c r="E7717" s="17" t="s">
        <v>138</v>
      </c>
      <c r="F7717" s="17" t="s">
        <v>1490</v>
      </c>
      <c r="G7717" s="17" t="s">
        <v>61</v>
      </c>
      <c r="H7717" s="17" t="s">
        <v>1523</v>
      </c>
      <c r="I7717" s="17" t="s">
        <v>1524</v>
      </c>
      <c r="J7717" s="17" t="n">
        <v>1</v>
      </c>
      <c r="K7717" s="15" t="n">
        <v>231.9</v>
      </c>
      <c r="L7717" s="22" t="n">
        <v>0</v>
      </c>
      <c r="M7717" s="15" t="n">
        <v>18.66</v>
      </c>
      <c r="N7717" s="15" t="n">
        <f aca="false">J7717*K7717</f>
        <v>231.9</v>
      </c>
      <c r="O7717" s="15" t="n">
        <f aca="false">N7717*L7717</f>
        <v>0</v>
      </c>
      <c r="P7717" s="15" t="n">
        <f aca="false">N7717-O7717</f>
        <v>231.9</v>
      </c>
      <c r="Q7717" s="15" t="n">
        <f aca="false">J7717*INDEX(dProdutos!$F$2:$F$47,MATCH(E7717,dProdutos!$A$2:$A$47,0))</f>
        <v>132.21</v>
      </c>
      <c r="R7717" s="15" t="n">
        <f aca="false">IF(I7717="Cancelado",0,P7717-Q7717)</f>
        <v>99.69</v>
      </c>
      <c r="S7717" s="17" t="str">
        <f aca="false">INDEX(dProdutos!$D$2:$D$47,MATCH(E7717,dProdutos!$A$2:$A$47,0))</f>
        <v>Calçados</v>
      </c>
    </row>
    <row r="7718" customFormat="false" ht="15" hidden="false" customHeight="false" outlineLevel="0" collapsed="false">
      <c r="A7718" s="17" t="s">
        <v>6230</v>
      </c>
      <c r="B7718" s="17" t="n">
        <v>1</v>
      </c>
      <c r="C7718" s="21" t="n">
        <v>46166</v>
      </c>
      <c r="D7718" s="17" t="s">
        <v>1470</v>
      </c>
      <c r="E7718" s="17" t="s">
        <v>153</v>
      </c>
      <c r="F7718" s="17" t="s">
        <v>1487</v>
      </c>
      <c r="G7718" s="17" t="s">
        <v>59</v>
      </c>
      <c r="H7718" s="17" t="s">
        <v>1523</v>
      </c>
      <c r="I7718" s="17" t="s">
        <v>1524</v>
      </c>
      <c r="J7718" s="17" t="n">
        <v>2</v>
      </c>
      <c r="K7718" s="15" t="n">
        <v>165.9</v>
      </c>
      <c r="L7718" s="22" t="n">
        <v>0</v>
      </c>
      <c r="M7718" s="15" t="n">
        <v>0</v>
      </c>
      <c r="N7718" s="15" t="n">
        <f aca="false">J7718*K7718</f>
        <v>331.8</v>
      </c>
      <c r="O7718" s="15" t="n">
        <f aca="false">N7718*L7718</f>
        <v>0</v>
      </c>
      <c r="P7718" s="15" t="n">
        <f aca="false">N7718-O7718</f>
        <v>331.8</v>
      </c>
      <c r="Q7718" s="15" t="n">
        <f aca="false">J7718*INDEX(dProdutos!$F$2:$F$47,MATCH(E7718,dProdutos!$A$2:$A$47,0))</f>
        <v>134.56</v>
      </c>
      <c r="R7718" s="15" t="n">
        <f aca="false">IF(I7718="Cancelado",0,P7718-Q7718)</f>
        <v>197.24</v>
      </c>
      <c r="S7718" s="17" t="str">
        <f aca="false">INDEX(dProdutos!$D$2:$D$47,MATCH(E7718,dProdutos!$A$2:$A$47,0))</f>
        <v>Acessórios</v>
      </c>
    </row>
    <row r="7719" customFormat="false" ht="15" hidden="false" customHeight="false" outlineLevel="0" collapsed="false">
      <c r="A7719" s="17" t="s">
        <v>6230</v>
      </c>
      <c r="B7719" s="17" t="n">
        <v>2</v>
      </c>
      <c r="C7719" s="21" t="n">
        <v>46166</v>
      </c>
      <c r="D7719" s="17" t="s">
        <v>1470</v>
      </c>
      <c r="E7719" s="17" t="s">
        <v>73</v>
      </c>
      <c r="F7719" s="17" t="s">
        <v>1487</v>
      </c>
      <c r="G7719" s="17" t="s">
        <v>59</v>
      </c>
      <c r="H7719" s="17" t="s">
        <v>1523</v>
      </c>
      <c r="I7719" s="17" t="s">
        <v>1524</v>
      </c>
      <c r="J7719" s="17" t="n">
        <v>2</v>
      </c>
      <c r="K7719" s="15" t="n">
        <v>179.9</v>
      </c>
      <c r="L7719" s="22" t="n">
        <v>0</v>
      </c>
      <c r="M7719" s="15" t="n">
        <v>0</v>
      </c>
      <c r="N7719" s="15" t="n">
        <f aca="false">J7719*K7719</f>
        <v>359.8</v>
      </c>
      <c r="O7719" s="15" t="n">
        <f aca="false">N7719*L7719</f>
        <v>0</v>
      </c>
      <c r="P7719" s="15" t="n">
        <f aca="false">N7719-O7719</f>
        <v>359.8</v>
      </c>
      <c r="Q7719" s="15" t="n">
        <f aca="false">J7719*INDEX(dProdutos!$F$2:$F$47,MATCH(E7719,dProdutos!$A$2:$A$47,0))</f>
        <v>138.88</v>
      </c>
      <c r="R7719" s="15" t="n">
        <f aca="false">IF(I7719="Cancelado",0,P7719-Q7719)</f>
        <v>220.92</v>
      </c>
      <c r="S7719" s="17" t="str">
        <f aca="false">INDEX(dProdutos!$D$2:$D$47,MATCH(E7719,dProdutos!$A$2:$A$47,0))</f>
        <v>Moda Feminina</v>
      </c>
    </row>
    <row r="7720" customFormat="false" ht="15" hidden="false" customHeight="false" outlineLevel="0" collapsed="false">
      <c r="A7720" s="17" t="s">
        <v>6231</v>
      </c>
      <c r="B7720" s="17" t="n">
        <v>1</v>
      </c>
      <c r="C7720" s="21" t="n">
        <v>46166</v>
      </c>
      <c r="D7720" s="17" t="s">
        <v>1332</v>
      </c>
      <c r="E7720" s="17" t="s">
        <v>77</v>
      </c>
      <c r="F7720" s="17" t="s">
        <v>1497</v>
      </c>
      <c r="G7720" s="17" t="s">
        <v>62</v>
      </c>
      <c r="H7720" s="17" t="s">
        <v>1537</v>
      </c>
      <c r="I7720" s="17" t="s">
        <v>1524</v>
      </c>
      <c r="J7720" s="17" t="n">
        <v>1</v>
      </c>
      <c r="K7720" s="15" t="n">
        <v>198.9</v>
      </c>
      <c r="L7720" s="22" t="n">
        <v>0</v>
      </c>
      <c r="M7720" s="15" t="n">
        <v>0</v>
      </c>
      <c r="N7720" s="15" t="n">
        <f aca="false">J7720*K7720</f>
        <v>198.9</v>
      </c>
      <c r="O7720" s="15" t="n">
        <f aca="false">N7720*L7720</f>
        <v>0</v>
      </c>
      <c r="P7720" s="15" t="n">
        <f aca="false">N7720-O7720</f>
        <v>198.9</v>
      </c>
      <c r="Q7720" s="15" t="n">
        <f aca="false">J7720*INDEX(dProdutos!$F$2:$F$47,MATCH(E7720,dProdutos!$A$2:$A$47,0))</f>
        <v>107.88</v>
      </c>
      <c r="R7720" s="15" t="n">
        <f aca="false">IF(I7720="Cancelado",0,P7720-Q7720)</f>
        <v>91.02</v>
      </c>
      <c r="S7720" s="17" t="str">
        <f aca="false">INDEX(dProdutos!$D$2:$D$47,MATCH(E7720,dProdutos!$A$2:$A$47,0))</f>
        <v>Moda Feminina</v>
      </c>
    </row>
    <row r="7721" customFormat="false" ht="15" hidden="false" customHeight="false" outlineLevel="0" collapsed="false">
      <c r="A7721" s="17" t="s">
        <v>6232</v>
      </c>
      <c r="B7721" s="17" t="n">
        <v>1</v>
      </c>
      <c r="C7721" s="21" t="n">
        <v>46166</v>
      </c>
      <c r="D7721" s="17" t="s">
        <v>1397</v>
      </c>
      <c r="E7721" s="17" t="s">
        <v>111</v>
      </c>
      <c r="F7721" s="17" t="s">
        <v>1503</v>
      </c>
      <c r="G7721" s="17" t="s">
        <v>61</v>
      </c>
      <c r="H7721" s="17" t="s">
        <v>1523</v>
      </c>
      <c r="I7721" s="17" t="s">
        <v>1524</v>
      </c>
      <c r="J7721" s="17" t="n">
        <v>1</v>
      </c>
      <c r="K7721" s="15" t="n">
        <v>188.9</v>
      </c>
      <c r="L7721" s="22" t="n">
        <v>0</v>
      </c>
      <c r="M7721" s="15" t="n">
        <v>11.56</v>
      </c>
      <c r="N7721" s="15" t="n">
        <f aca="false">J7721*K7721</f>
        <v>188.9</v>
      </c>
      <c r="O7721" s="15" t="n">
        <f aca="false">N7721*L7721</f>
        <v>0</v>
      </c>
      <c r="P7721" s="15" t="n">
        <f aca="false">N7721-O7721</f>
        <v>188.9</v>
      </c>
      <c r="Q7721" s="15" t="n">
        <f aca="false">J7721*INDEX(dProdutos!$F$2:$F$47,MATCH(E7721,dProdutos!$A$2:$A$47,0))</f>
        <v>88.32</v>
      </c>
      <c r="R7721" s="15" t="n">
        <f aca="false">IF(I7721="Cancelado",0,P7721-Q7721)</f>
        <v>100.58</v>
      </c>
      <c r="S7721" s="17" t="str">
        <f aca="false">INDEX(dProdutos!$D$2:$D$47,MATCH(E7721,dProdutos!$A$2:$A$47,0))</f>
        <v>Moda Masculina</v>
      </c>
    </row>
    <row r="7722" customFormat="false" ht="15" hidden="false" customHeight="false" outlineLevel="0" collapsed="false">
      <c r="A7722" s="17" t="s">
        <v>6233</v>
      </c>
      <c r="B7722" s="17" t="n">
        <v>1</v>
      </c>
      <c r="C7722" s="21" t="n">
        <v>46166</v>
      </c>
      <c r="D7722" s="17" t="s">
        <v>843</v>
      </c>
      <c r="E7722" s="17" t="s">
        <v>192</v>
      </c>
      <c r="F7722" s="17" t="s">
        <v>1495</v>
      </c>
      <c r="G7722" s="17" t="s">
        <v>59</v>
      </c>
      <c r="H7722" s="17" t="s">
        <v>1523</v>
      </c>
      <c r="I7722" s="17" t="s">
        <v>1524</v>
      </c>
      <c r="J7722" s="17" t="n">
        <v>1</v>
      </c>
      <c r="K7722" s="15" t="n">
        <v>245.9</v>
      </c>
      <c r="L7722" s="22" t="n">
        <v>0.15</v>
      </c>
      <c r="M7722" s="15" t="n">
        <v>26.88</v>
      </c>
      <c r="N7722" s="15" t="n">
        <f aca="false">J7722*K7722</f>
        <v>245.9</v>
      </c>
      <c r="O7722" s="15" t="n">
        <f aca="false">N7722*L7722</f>
        <v>36.885</v>
      </c>
      <c r="P7722" s="15" t="n">
        <f aca="false">N7722-O7722</f>
        <v>209.015</v>
      </c>
      <c r="Q7722" s="15" t="n">
        <f aca="false">J7722*INDEX(dProdutos!$F$2:$F$47,MATCH(E7722,dProdutos!$A$2:$A$47,0))</f>
        <v>107.78</v>
      </c>
      <c r="R7722" s="15" t="n">
        <f aca="false">IF(I7722="Cancelado",0,P7722-Q7722)</f>
        <v>101.235</v>
      </c>
      <c r="S7722" s="17" t="str">
        <f aca="false">INDEX(dProdutos!$D$2:$D$47,MATCH(E7722,dProdutos!$A$2:$A$47,0))</f>
        <v>Eletrônicos</v>
      </c>
    </row>
    <row r="7723" customFormat="false" ht="15" hidden="false" customHeight="false" outlineLevel="0" collapsed="false">
      <c r="A7723" s="17" t="s">
        <v>6233</v>
      </c>
      <c r="B7723" s="17" t="n">
        <v>2</v>
      </c>
      <c r="C7723" s="21" t="n">
        <v>46166</v>
      </c>
      <c r="D7723" s="17" t="s">
        <v>843</v>
      </c>
      <c r="E7723" s="17" t="s">
        <v>150</v>
      </c>
      <c r="F7723" s="17" t="s">
        <v>1495</v>
      </c>
      <c r="G7723" s="17" t="s">
        <v>59</v>
      </c>
      <c r="H7723" s="17" t="s">
        <v>1523</v>
      </c>
      <c r="I7723" s="17" t="s">
        <v>1524</v>
      </c>
      <c r="J7723" s="17" t="n">
        <v>1</v>
      </c>
      <c r="K7723" s="15" t="n">
        <v>71.9</v>
      </c>
      <c r="L7723" s="22" t="n">
        <v>0.1</v>
      </c>
      <c r="M7723" s="15" t="n">
        <v>0</v>
      </c>
      <c r="N7723" s="15" t="n">
        <f aca="false">J7723*K7723</f>
        <v>71.9</v>
      </c>
      <c r="O7723" s="15" t="n">
        <f aca="false">N7723*L7723</f>
        <v>7.19</v>
      </c>
      <c r="P7723" s="15" t="n">
        <f aca="false">N7723-O7723</f>
        <v>64.71</v>
      </c>
      <c r="Q7723" s="15" t="n">
        <f aca="false">J7723*INDEX(dProdutos!$F$2:$F$47,MATCH(E7723,dProdutos!$A$2:$A$47,0))</f>
        <v>27.38</v>
      </c>
      <c r="R7723" s="15" t="n">
        <f aca="false">IF(I7723="Cancelado",0,P7723-Q7723)</f>
        <v>37.33</v>
      </c>
      <c r="S7723" s="17" t="str">
        <f aca="false">INDEX(dProdutos!$D$2:$D$47,MATCH(E7723,dProdutos!$A$2:$A$47,0))</f>
        <v>Acessórios</v>
      </c>
    </row>
    <row r="7724" customFormat="false" ht="15" hidden="false" customHeight="false" outlineLevel="0" collapsed="false">
      <c r="A7724" s="17" t="s">
        <v>6234</v>
      </c>
      <c r="B7724" s="17" t="n">
        <v>1</v>
      </c>
      <c r="C7724" s="21" t="n">
        <v>46166</v>
      </c>
      <c r="D7724" s="17" t="s">
        <v>587</v>
      </c>
      <c r="E7724" s="17" t="s">
        <v>201</v>
      </c>
      <c r="F7724" s="17" t="s">
        <v>1493</v>
      </c>
      <c r="G7724" s="17" t="s">
        <v>64</v>
      </c>
      <c r="H7724" s="17" t="s">
        <v>1523</v>
      </c>
      <c r="I7724" s="17" t="s">
        <v>1524</v>
      </c>
      <c r="J7724" s="17" t="n">
        <v>1</v>
      </c>
      <c r="K7724" s="15" t="n">
        <v>236.9</v>
      </c>
      <c r="L7724" s="22" t="n">
        <v>0</v>
      </c>
      <c r="M7724" s="15" t="n">
        <v>16.77</v>
      </c>
      <c r="N7724" s="15" t="n">
        <f aca="false">J7724*K7724</f>
        <v>236.9</v>
      </c>
      <c r="O7724" s="15" t="n">
        <f aca="false">N7724*L7724</f>
        <v>0</v>
      </c>
      <c r="P7724" s="15" t="n">
        <f aca="false">N7724-O7724</f>
        <v>236.9</v>
      </c>
      <c r="Q7724" s="15" t="n">
        <f aca="false">J7724*INDEX(dProdutos!$F$2:$F$47,MATCH(E7724,dProdutos!$A$2:$A$47,0))</f>
        <v>96.23</v>
      </c>
      <c r="R7724" s="15" t="n">
        <f aca="false">IF(I7724="Cancelado",0,P7724-Q7724)</f>
        <v>140.67</v>
      </c>
      <c r="S7724" s="17" t="str">
        <f aca="false">INDEX(dProdutos!$D$2:$D$47,MATCH(E7724,dProdutos!$A$2:$A$47,0))</f>
        <v>Beleza</v>
      </c>
    </row>
    <row r="7725" customFormat="false" ht="15" hidden="false" customHeight="false" outlineLevel="0" collapsed="false">
      <c r="A7725" s="17" t="s">
        <v>6235</v>
      </c>
      <c r="B7725" s="17" t="n">
        <v>1</v>
      </c>
      <c r="C7725" s="21" t="n">
        <v>46167</v>
      </c>
      <c r="D7725" s="17" t="s">
        <v>242</v>
      </c>
      <c r="E7725" s="17" t="s">
        <v>177</v>
      </c>
      <c r="F7725" s="17" t="s">
        <v>1497</v>
      </c>
      <c r="G7725" s="17" t="s">
        <v>62</v>
      </c>
      <c r="H7725" s="17" t="s">
        <v>1537</v>
      </c>
      <c r="I7725" s="17" t="s">
        <v>1524</v>
      </c>
      <c r="J7725" s="17" t="n">
        <v>1</v>
      </c>
      <c r="K7725" s="15" t="n">
        <v>257.9</v>
      </c>
      <c r="L7725" s="22" t="n">
        <v>0.15</v>
      </c>
      <c r="M7725" s="15" t="n">
        <v>12.66</v>
      </c>
      <c r="N7725" s="15" t="n">
        <f aca="false">J7725*K7725</f>
        <v>257.9</v>
      </c>
      <c r="O7725" s="15" t="n">
        <f aca="false">N7725*L7725</f>
        <v>38.685</v>
      </c>
      <c r="P7725" s="15" t="n">
        <f aca="false">N7725-O7725</f>
        <v>219.215</v>
      </c>
      <c r="Q7725" s="15" t="n">
        <f aca="false">J7725*INDEX(dProdutos!$F$2:$F$47,MATCH(E7725,dProdutos!$A$2:$A$47,0))</f>
        <v>138.23</v>
      </c>
      <c r="R7725" s="15" t="n">
        <f aca="false">IF(I7725="Cancelado",0,P7725-Q7725)</f>
        <v>80.985</v>
      </c>
      <c r="S7725" s="17" t="str">
        <f aca="false">INDEX(dProdutos!$D$2:$D$47,MATCH(E7725,dProdutos!$A$2:$A$47,0))</f>
        <v>Casa</v>
      </c>
    </row>
    <row r="7726" customFormat="false" ht="15" hidden="false" customHeight="false" outlineLevel="0" collapsed="false">
      <c r="A7726" s="17" t="s">
        <v>6235</v>
      </c>
      <c r="B7726" s="17" t="n">
        <v>2</v>
      </c>
      <c r="C7726" s="21" t="n">
        <v>46167</v>
      </c>
      <c r="D7726" s="17" t="s">
        <v>242</v>
      </c>
      <c r="E7726" s="17" t="s">
        <v>102</v>
      </c>
      <c r="F7726" s="17" t="s">
        <v>1497</v>
      </c>
      <c r="G7726" s="17" t="s">
        <v>62</v>
      </c>
      <c r="H7726" s="17" t="s">
        <v>1537</v>
      </c>
      <c r="I7726" s="17" t="s">
        <v>1524</v>
      </c>
      <c r="J7726" s="17" t="n">
        <v>1</v>
      </c>
      <c r="K7726" s="15" t="n">
        <v>65.9</v>
      </c>
      <c r="L7726" s="22" t="n">
        <v>0</v>
      </c>
      <c r="M7726" s="15" t="n">
        <v>0</v>
      </c>
      <c r="N7726" s="15" t="n">
        <f aca="false">J7726*K7726</f>
        <v>65.9</v>
      </c>
      <c r="O7726" s="15" t="n">
        <f aca="false">N7726*L7726</f>
        <v>0</v>
      </c>
      <c r="P7726" s="15" t="n">
        <f aca="false">N7726-O7726</f>
        <v>65.9</v>
      </c>
      <c r="Q7726" s="15" t="n">
        <f aca="false">J7726*INDEX(dProdutos!$F$2:$F$47,MATCH(E7726,dProdutos!$A$2:$A$47,0))</f>
        <v>29.68</v>
      </c>
      <c r="R7726" s="15" t="n">
        <f aca="false">IF(I7726="Cancelado",0,P7726-Q7726)</f>
        <v>36.22</v>
      </c>
      <c r="S7726" s="17" t="str">
        <f aca="false">INDEX(dProdutos!$D$2:$D$47,MATCH(E7726,dProdutos!$A$2:$A$47,0))</f>
        <v>Moda Masculina</v>
      </c>
    </row>
    <row r="7727" customFormat="false" ht="15" hidden="false" customHeight="false" outlineLevel="0" collapsed="false">
      <c r="A7727" s="17" t="s">
        <v>6235</v>
      </c>
      <c r="B7727" s="17" t="n">
        <v>3</v>
      </c>
      <c r="C7727" s="21" t="n">
        <v>46167</v>
      </c>
      <c r="D7727" s="17" t="s">
        <v>242</v>
      </c>
      <c r="E7727" s="17" t="s">
        <v>177</v>
      </c>
      <c r="F7727" s="17" t="s">
        <v>1497</v>
      </c>
      <c r="G7727" s="17" t="s">
        <v>62</v>
      </c>
      <c r="H7727" s="17" t="s">
        <v>1537</v>
      </c>
      <c r="I7727" s="17" t="s">
        <v>1524</v>
      </c>
      <c r="J7727" s="17" t="n">
        <v>1</v>
      </c>
      <c r="K7727" s="15" t="n">
        <v>257.9</v>
      </c>
      <c r="L7727" s="22" t="n">
        <v>0.1</v>
      </c>
      <c r="M7727" s="15" t="n">
        <v>0</v>
      </c>
      <c r="N7727" s="15" t="n">
        <f aca="false">J7727*K7727</f>
        <v>257.9</v>
      </c>
      <c r="O7727" s="15" t="n">
        <f aca="false">N7727*L7727</f>
        <v>25.79</v>
      </c>
      <c r="P7727" s="15" t="n">
        <f aca="false">N7727-O7727</f>
        <v>232.11</v>
      </c>
      <c r="Q7727" s="15" t="n">
        <f aca="false">J7727*INDEX(dProdutos!$F$2:$F$47,MATCH(E7727,dProdutos!$A$2:$A$47,0))</f>
        <v>138.23</v>
      </c>
      <c r="R7727" s="15" t="n">
        <f aca="false">IF(I7727="Cancelado",0,P7727-Q7727)</f>
        <v>93.88</v>
      </c>
      <c r="S7727" s="17" t="str">
        <f aca="false">INDEX(dProdutos!$D$2:$D$47,MATCH(E7727,dProdutos!$A$2:$A$47,0))</f>
        <v>Casa</v>
      </c>
    </row>
    <row r="7728" customFormat="false" ht="15" hidden="false" customHeight="false" outlineLevel="0" collapsed="false">
      <c r="A7728" s="17" t="s">
        <v>6235</v>
      </c>
      <c r="B7728" s="17" t="n">
        <v>4</v>
      </c>
      <c r="C7728" s="21" t="n">
        <v>46167</v>
      </c>
      <c r="D7728" s="17" t="s">
        <v>242</v>
      </c>
      <c r="E7728" s="17" t="s">
        <v>201</v>
      </c>
      <c r="F7728" s="17" t="s">
        <v>1497</v>
      </c>
      <c r="G7728" s="17" t="s">
        <v>62</v>
      </c>
      <c r="H7728" s="17" t="s">
        <v>1537</v>
      </c>
      <c r="I7728" s="17" t="s">
        <v>1524</v>
      </c>
      <c r="J7728" s="17" t="n">
        <v>3</v>
      </c>
      <c r="K7728" s="15" t="n">
        <v>236.9</v>
      </c>
      <c r="L7728" s="22" t="n">
        <v>0</v>
      </c>
      <c r="M7728" s="15" t="n">
        <v>0</v>
      </c>
      <c r="N7728" s="15" t="n">
        <f aca="false">J7728*K7728</f>
        <v>710.7</v>
      </c>
      <c r="O7728" s="15" t="n">
        <f aca="false">N7728*L7728</f>
        <v>0</v>
      </c>
      <c r="P7728" s="15" t="n">
        <f aca="false">N7728-O7728</f>
        <v>710.7</v>
      </c>
      <c r="Q7728" s="15" t="n">
        <f aca="false">J7728*INDEX(dProdutos!$F$2:$F$47,MATCH(E7728,dProdutos!$A$2:$A$47,0))</f>
        <v>288.69</v>
      </c>
      <c r="R7728" s="15" t="n">
        <f aca="false">IF(I7728="Cancelado",0,P7728-Q7728)</f>
        <v>422.01</v>
      </c>
      <c r="S7728" s="17" t="str">
        <f aca="false">INDEX(dProdutos!$D$2:$D$47,MATCH(E7728,dProdutos!$A$2:$A$47,0))</f>
        <v>Beleza</v>
      </c>
    </row>
    <row r="7729" customFormat="false" ht="15" hidden="false" customHeight="false" outlineLevel="0" collapsed="false">
      <c r="A7729" s="17" t="s">
        <v>6236</v>
      </c>
      <c r="B7729" s="17" t="n">
        <v>1</v>
      </c>
      <c r="C7729" s="21" t="n">
        <v>46167</v>
      </c>
      <c r="D7729" s="17" t="s">
        <v>683</v>
      </c>
      <c r="E7729" s="17" t="s">
        <v>174</v>
      </c>
      <c r="F7729" s="17" t="s">
        <v>1497</v>
      </c>
      <c r="G7729" s="17" t="s">
        <v>60</v>
      </c>
      <c r="H7729" s="17" t="s">
        <v>1537</v>
      </c>
      <c r="I7729" s="17" t="s">
        <v>1524</v>
      </c>
      <c r="J7729" s="17" t="n">
        <v>1</v>
      </c>
      <c r="K7729" s="15" t="n">
        <v>250.9</v>
      </c>
      <c r="L7729" s="22" t="n">
        <v>0</v>
      </c>
      <c r="M7729" s="15" t="n">
        <v>15.76</v>
      </c>
      <c r="N7729" s="15" t="n">
        <f aca="false">J7729*K7729</f>
        <v>250.9</v>
      </c>
      <c r="O7729" s="15" t="n">
        <f aca="false">N7729*L7729</f>
        <v>0</v>
      </c>
      <c r="P7729" s="15" t="n">
        <f aca="false">N7729-O7729</f>
        <v>250.9</v>
      </c>
      <c r="Q7729" s="15" t="n">
        <f aca="false">J7729*INDEX(dProdutos!$F$2:$F$47,MATCH(E7729,dProdutos!$A$2:$A$47,0))</f>
        <v>151.28</v>
      </c>
      <c r="R7729" s="15" t="n">
        <f aca="false">IF(I7729="Cancelado",0,P7729-Q7729)</f>
        <v>99.62</v>
      </c>
      <c r="S7729" s="17" t="str">
        <f aca="false">INDEX(dProdutos!$D$2:$D$47,MATCH(E7729,dProdutos!$A$2:$A$47,0))</f>
        <v>Casa</v>
      </c>
    </row>
    <row r="7730" customFormat="false" ht="15" hidden="false" customHeight="false" outlineLevel="0" collapsed="false">
      <c r="A7730" s="17" t="s">
        <v>6237</v>
      </c>
      <c r="B7730" s="17" t="n">
        <v>1</v>
      </c>
      <c r="C7730" s="21" t="n">
        <v>46167</v>
      </c>
      <c r="D7730" s="17" t="s">
        <v>1224</v>
      </c>
      <c r="E7730" s="17" t="s">
        <v>102</v>
      </c>
      <c r="F7730" s="17" t="s">
        <v>1487</v>
      </c>
      <c r="G7730" s="17" t="s">
        <v>60</v>
      </c>
      <c r="H7730" s="17" t="s">
        <v>1523</v>
      </c>
      <c r="I7730" s="17" t="s">
        <v>1524</v>
      </c>
      <c r="J7730" s="17" t="n">
        <v>3</v>
      </c>
      <c r="K7730" s="15" t="n">
        <v>65.9</v>
      </c>
      <c r="L7730" s="22" t="n">
        <v>0</v>
      </c>
      <c r="M7730" s="15" t="n">
        <v>19.43</v>
      </c>
      <c r="N7730" s="15" t="n">
        <f aca="false">J7730*K7730</f>
        <v>197.7</v>
      </c>
      <c r="O7730" s="15" t="n">
        <f aca="false">N7730*L7730</f>
        <v>0</v>
      </c>
      <c r="P7730" s="15" t="n">
        <f aca="false">N7730-O7730</f>
        <v>197.7</v>
      </c>
      <c r="Q7730" s="15" t="n">
        <f aca="false">J7730*INDEX(dProdutos!$F$2:$F$47,MATCH(E7730,dProdutos!$A$2:$A$47,0))</f>
        <v>89.04</v>
      </c>
      <c r="R7730" s="15" t="n">
        <f aca="false">IF(I7730="Cancelado",0,P7730-Q7730)</f>
        <v>108.66</v>
      </c>
      <c r="S7730" s="17" t="str">
        <f aca="false">INDEX(dProdutos!$D$2:$D$47,MATCH(E7730,dProdutos!$A$2:$A$47,0))</f>
        <v>Moda Masculina</v>
      </c>
    </row>
    <row r="7731" customFormat="false" ht="15" hidden="false" customHeight="false" outlineLevel="0" collapsed="false">
      <c r="A7731" s="17" t="s">
        <v>6237</v>
      </c>
      <c r="B7731" s="17" t="n">
        <v>2</v>
      </c>
      <c r="C7731" s="21" t="n">
        <v>46167</v>
      </c>
      <c r="D7731" s="17" t="s">
        <v>1224</v>
      </c>
      <c r="E7731" s="17" t="s">
        <v>88</v>
      </c>
      <c r="F7731" s="17" t="s">
        <v>1487</v>
      </c>
      <c r="G7731" s="17" t="s">
        <v>60</v>
      </c>
      <c r="H7731" s="17" t="s">
        <v>1523</v>
      </c>
      <c r="I7731" s="17" t="s">
        <v>1524</v>
      </c>
      <c r="J7731" s="17" t="n">
        <v>1</v>
      </c>
      <c r="K7731" s="15" t="n">
        <v>170.9</v>
      </c>
      <c r="L7731" s="22" t="n">
        <v>0.15</v>
      </c>
      <c r="M7731" s="15" t="n">
        <v>0</v>
      </c>
      <c r="N7731" s="15" t="n">
        <f aca="false">J7731*K7731</f>
        <v>170.9</v>
      </c>
      <c r="O7731" s="15" t="n">
        <f aca="false">N7731*L7731</f>
        <v>25.635</v>
      </c>
      <c r="P7731" s="15" t="n">
        <f aca="false">N7731-O7731</f>
        <v>145.265</v>
      </c>
      <c r="Q7731" s="15" t="n">
        <f aca="false">J7731*INDEX(dProdutos!$F$2:$F$47,MATCH(E7731,dProdutos!$A$2:$A$47,0))</f>
        <v>98.14</v>
      </c>
      <c r="R7731" s="15" t="n">
        <f aca="false">IF(I7731="Cancelado",0,P7731-Q7731)</f>
        <v>47.125</v>
      </c>
      <c r="S7731" s="17" t="str">
        <f aca="false">INDEX(dProdutos!$D$2:$D$47,MATCH(E7731,dProdutos!$A$2:$A$47,0))</f>
        <v>Moda Feminina</v>
      </c>
    </row>
    <row r="7732" customFormat="false" ht="15" hidden="false" customHeight="false" outlineLevel="0" collapsed="false">
      <c r="A7732" s="17" t="s">
        <v>6237</v>
      </c>
      <c r="B7732" s="17" t="n">
        <v>3</v>
      </c>
      <c r="C7732" s="21" t="n">
        <v>46167</v>
      </c>
      <c r="D7732" s="17" t="s">
        <v>1224</v>
      </c>
      <c r="E7732" s="17" t="s">
        <v>135</v>
      </c>
      <c r="F7732" s="17" t="s">
        <v>1487</v>
      </c>
      <c r="G7732" s="17" t="s">
        <v>60</v>
      </c>
      <c r="H7732" s="17" t="s">
        <v>1523</v>
      </c>
      <c r="I7732" s="17" t="s">
        <v>1524</v>
      </c>
      <c r="J7732" s="17" t="n">
        <v>1</v>
      </c>
      <c r="K7732" s="15" t="n">
        <v>200.9</v>
      </c>
      <c r="L7732" s="22" t="n">
        <v>0</v>
      </c>
      <c r="M7732" s="15" t="n">
        <v>0</v>
      </c>
      <c r="N7732" s="15" t="n">
        <f aca="false">J7732*K7732</f>
        <v>200.9</v>
      </c>
      <c r="O7732" s="15" t="n">
        <f aca="false">N7732*L7732</f>
        <v>0</v>
      </c>
      <c r="P7732" s="15" t="n">
        <f aca="false">N7732-O7732</f>
        <v>200.9</v>
      </c>
      <c r="Q7732" s="15" t="n">
        <f aca="false">J7732*INDEX(dProdutos!$F$2:$F$47,MATCH(E7732,dProdutos!$A$2:$A$47,0))</f>
        <v>80.73</v>
      </c>
      <c r="R7732" s="15" t="n">
        <f aca="false">IF(I7732="Cancelado",0,P7732-Q7732)</f>
        <v>120.17</v>
      </c>
      <c r="S7732" s="17" t="str">
        <f aca="false">INDEX(dProdutos!$D$2:$D$47,MATCH(E7732,dProdutos!$A$2:$A$47,0))</f>
        <v>Calçados</v>
      </c>
    </row>
    <row r="7733" customFormat="false" ht="15" hidden="false" customHeight="false" outlineLevel="0" collapsed="false">
      <c r="A7733" s="17" t="s">
        <v>6238</v>
      </c>
      <c r="B7733" s="17" t="n">
        <v>1</v>
      </c>
      <c r="C7733" s="21" t="n">
        <v>46167</v>
      </c>
      <c r="D7733" s="17" t="s">
        <v>1040</v>
      </c>
      <c r="E7733" s="17" t="s">
        <v>88</v>
      </c>
      <c r="F7733" s="17" t="s">
        <v>1490</v>
      </c>
      <c r="G7733" s="17" t="s">
        <v>59</v>
      </c>
      <c r="H7733" s="17" t="s">
        <v>1537</v>
      </c>
      <c r="I7733" s="17" t="s">
        <v>1524</v>
      </c>
      <c r="J7733" s="17" t="n">
        <v>1</v>
      </c>
      <c r="K7733" s="15" t="n">
        <v>170.9</v>
      </c>
      <c r="L7733" s="22" t="n">
        <v>0</v>
      </c>
      <c r="M7733" s="15" t="n">
        <v>0</v>
      </c>
      <c r="N7733" s="15" t="n">
        <f aca="false">J7733*K7733</f>
        <v>170.9</v>
      </c>
      <c r="O7733" s="15" t="n">
        <f aca="false">N7733*L7733</f>
        <v>0</v>
      </c>
      <c r="P7733" s="15" t="n">
        <f aca="false">N7733-O7733</f>
        <v>170.9</v>
      </c>
      <c r="Q7733" s="15" t="n">
        <f aca="false">J7733*INDEX(dProdutos!$F$2:$F$47,MATCH(E7733,dProdutos!$A$2:$A$47,0))</f>
        <v>98.14</v>
      </c>
      <c r="R7733" s="15" t="n">
        <f aca="false">IF(I7733="Cancelado",0,P7733-Q7733)</f>
        <v>72.76</v>
      </c>
      <c r="S7733" s="17" t="str">
        <f aca="false">INDEX(dProdutos!$D$2:$D$47,MATCH(E7733,dProdutos!$A$2:$A$47,0))</f>
        <v>Moda Feminina</v>
      </c>
    </row>
    <row r="7734" customFormat="false" ht="15" hidden="false" customHeight="false" outlineLevel="0" collapsed="false">
      <c r="A7734" s="17" t="s">
        <v>6238</v>
      </c>
      <c r="B7734" s="17" t="n">
        <v>2</v>
      </c>
      <c r="C7734" s="21" t="n">
        <v>46167</v>
      </c>
      <c r="D7734" s="17" t="s">
        <v>1040</v>
      </c>
      <c r="E7734" s="17" t="s">
        <v>144</v>
      </c>
      <c r="F7734" s="17" t="s">
        <v>1490</v>
      </c>
      <c r="G7734" s="17" t="s">
        <v>59</v>
      </c>
      <c r="H7734" s="17" t="s">
        <v>1537</v>
      </c>
      <c r="I7734" s="17" t="s">
        <v>1524</v>
      </c>
      <c r="J7734" s="17" t="n">
        <v>1</v>
      </c>
      <c r="K7734" s="15" t="n">
        <v>260.9</v>
      </c>
      <c r="L7734" s="22" t="n">
        <v>0</v>
      </c>
      <c r="M7734" s="15" t="n">
        <v>0</v>
      </c>
      <c r="N7734" s="15" t="n">
        <f aca="false">J7734*K7734</f>
        <v>260.9</v>
      </c>
      <c r="O7734" s="15" t="n">
        <f aca="false">N7734*L7734</f>
        <v>0</v>
      </c>
      <c r="P7734" s="15" t="n">
        <f aca="false">N7734-O7734</f>
        <v>260.9</v>
      </c>
      <c r="Q7734" s="15" t="n">
        <f aca="false">J7734*INDEX(dProdutos!$F$2:$F$47,MATCH(E7734,dProdutos!$A$2:$A$47,0))</f>
        <v>99.86</v>
      </c>
      <c r="R7734" s="15" t="n">
        <f aca="false">IF(I7734="Cancelado",0,P7734-Q7734)</f>
        <v>161.04</v>
      </c>
      <c r="S7734" s="17" t="str">
        <f aca="false">INDEX(dProdutos!$D$2:$D$47,MATCH(E7734,dProdutos!$A$2:$A$47,0))</f>
        <v>Acessórios</v>
      </c>
    </row>
    <row r="7735" customFormat="false" ht="15" hidden="false" customHeight="false" outlineLevel="0" collapsed="false">
      <c r="A7735" s="17" t="s">
        <v>6239</v>
      </c>
      <c r="B7735" s="17" t="n">
        <v>1</v>
      </c>
      <c r="C7735" s="21" t="n">
        <v>46167</v>
      </c>
      <c r="D7735" s="17" t="s">
        <v>1307</v>
      </c>
      <c r="E7735" s="17" t="s">
        <v>108</v>
      </c>
      <c r="F7735" s="17" t="s">
        <v>1490</v>
      </c>
      <c r="G7735" s="17" t="s">
        <v>59</v>
      </c>
      <c r="H7735" s="17" t="s">
        <v>1523</v>
      </c>
      <c r="I7735" s="17" t="s">
        <v>1524</v>
      </c>
      <c r="J7735" s="17" t="n">
        <v>1</v>
      </c>
      <c r="K7735" s="15" t="n">
        <v>265.9</v>
      </c>
      <c r="L7735" s="22" t="n">
        <v>0</v>
      </c>
      <c r="M7735" s="15" t="n">
        <v>30.16</v>
      </c>
      <c r="N7735" s="15" t="n">
        <f aca="false">J7735*K7735</f>
        <v>265.9</v>
      </c>
      <c r="O7735" s="15" t="n">
        <f aca="false">N7735*L7735</f>
        <v>0</v>
      </c>
      <c r="P7735" s="15" t="n">
        <f aca="false">N7735-O7735</f>
        <v>265.9</v>
      </c>
      <c r="Q7735" s="15" t="n">
        <f aca="false">J7735*INDEX(dProdutos!$F$2:$F$47,MATCH(E7735,dProdutos!$A$2:$A$47,0))</f>
        <v>155.62</v>
      </c>
      <c r="R7735" s="15" t="n">
        <f aca="false">IF(I7735="Cancelado",0,P7735-Q7735)</f>
        <v>110.28</v>
      </c>
      <c r="S7735" s="17" t="str">
        <f aca="false">INDEX(dProdutos!$D$2:$D$47,MATCH(E7735,dProdutos!$A$2:$A$47,0))</f>
        <v>Moda Masculina</v>
      </c>
    </row>
    <row r="7736" customFormat="false" ht="15" hidden="false" customHeight="false" outlineLevel="0" collapsed="false">
      <c r="A7736" s="17" t="s">
        <v>6240</v>
      </c>
      <c r="B7736" s="17" t="n">
        <v>1</v>
      </c>
      <c r="C7736" s="21" t="n">
        <v>46167</v>
      </c>
      <c r="D7736" s="17" t="s">
        <v>982</v>
      </c>
      <c r="E7736" s="17" t="s">
        <v>102</v>
      </c>
      <c r="F7736" s="17" t="s">
        <v>1499</v>
      </c>
      <c r="G7736" s="17" t="s">
        <v>59</v>
      </c>
      <c r="H7736" s="17" t="s">
        <v>1537</v>
      </c>
      <c r="I7736" s="17" t="s">
        <v>1524</v>
      </c>
      <c r="J7736" s="17" t="n">
        <v>1</v>
      </c>
      <c r="K7736" s="15" t="n">
        <v>65.9</v>
      </c>
      <c r="L7736" s="22" t="n">
        <v>0</v>
      </c>
      <c r="M7736" s="15" t="n">
        <v>28.61</v>
      </c>
      <c r="N7736" s="15" t="n">
        <f aca="false">J7736*K7736</f>
        <v>65.9</v>
      </c>
      <c r="O7736" s="15" t="n">
        <f aca="false">N7736*L7736</f>
        <v>0</v>
      </c>
      <c r="P7736" s="15" t="n">
        <f aca="false">N7736-O7736</f>
        <v>65.9</v>
      </c>
      <c r="Q7736" s="15" t="n">
        <f aca="false">J7736*INDEX(dProdutos!$F$2:$F$47,MATCH(E7736,dProdutos!$A$2:$A$47,0))</f>
        <v>29.68</v>
      </c>
      <c r="R7736" s="15" t="n">
        <f aca="false">IF(I7736="Cancelado",0,P7736-Q7736)</f>
        <v>36.22</v>
      </c>
      <c r="S7736" s="17" t="str">
        <f aca="false">INDEX(dProdutos!$D$2:$D$47,MATCH(E7736,dProdutos!$A$2:$A$47,0))</f>
        <v>Moda Masculina</v>
      </c>
    </row>
    <row r="7737" customFormat="false" ht="15" hidden="false" customHeight="false" outlineLevel="0" collapsed="false">
      <c r="A7737" s="17" t="s">
        <v>6241</v>
      </c>
      <c r="B7737" s="17" t="n">
        <v>1</v>
      </c>
      <c r="C7737" s="21" t="n">
        <v>46167</v>
      </c>
      <c r="D7737" s="17" t="s">
        <v>511</v>
      </c>
      <c r="E7737" s="17" t="s">
        <v>153</v>
      </c>
      <c r="F7737" s="17" t="s">
        <v>1499</v>
      </c>
      <c r="G7737" s="17" t="s">
        <v>61</v>
      </c>
      <c r="H7737" s="17" t="s">
        <v>1537</v>
      </c>
      <c r="I7737" s="17" t="s">
        <v>1524</v>
      </c>
      <c r="J7737" s="17" t="n">
        <v>1</v>
      </c>
      <c r="K7737" s="15" t="n">
        <v>165.9</v>
      </c>
      <c r="L7737" s="22" t="n">
        <v>0</v>
      </c>
      <c r="M7737" s="15" t="n">
        <v>0</v>
      </c>
      <c r="N7737" s="15" t="n">
        <f aca="false">J7737*K7737</f>
        <v>165.9</v>
      </c>
      <c r="O7737" s="15" t="n">
        <f aca="false">N7737*L7737</f>
        <v>0</v>
      </c>
      <c r="P7737" s="15" t="n">
        <f aca="false">N7737-O7737</f>
        <v>165.9</v>
      </c>
      <c r="Q7737" s="15" t="n">
        <f aca="false">J7737*INDEX(dProdutos!$F$2:$F$47,MATCH(E7737,dProdutos!$A$2:$A$47,0))</f>
        <v>67.28</v>
      </c>
      <c r="R7737" s="15" t="n">
        <f aca="false">IF(I7737="Cancelado",0,P7737-Q7737)</f>
        <v>98.62</v>
      </c>
      <c r="S7737" s="17" t="str">
        <f aca="false">INDEX(dProdutos!$D$2:$D$47,MATCH(E7737,dProdutos!$A$2:$A$47,0))</f>
        <v>Acessórios</v>
      </c>
    </row>
    <row r="7738" customFormat="false" ht="15" hidden="false" customHeight="false" outlineLevel="0" collapsed="false">
      <c r="A7738" s="17" t="s">
        <v>6242</v>
      </c>
      <c r="B7738" s="17" t="n">
        <v>1</v>
      </c>
      <c r="C7738" s="21" t="n">
        <v>46167</v>
      </c>
      <c r="D7738" s="17" t="s">
        <v>1292</v>
      </c>
      <c r="E7738" s="17" t="s">
        <v>138</v>
      </c>
      <c r="F7738" s="17" t="s">
        <v>1487</v>
      </c>
      <c r="G7738" s="17" t="s">
        <v>62</v>
      </c>
      <c r="H7738" s="17" t="s">
        <v>1523</v>
      </c>
      <c r="I7738" s="17" t="s">
        <v>1524</v>
      </c>
      <c r="J7738" s="17" t="n">
        <v>1</v>
      </c>
      <c r="K7738" s="15" t="n">
        <v>231.9</v>
      </c>
      <c r="L7738" s="22" t="n">
        <v>0.1</v>
      </c>
      <c r="M7738" s="15" t="n">
        <v>14.82</v>
      </c>
      <c r="N7738" s="15" t="n">
        <f aca="false">J7738*K7738</f>
        <v>231.9</v>
      </c>
      <c r="O7738" s="15" t="n">
        <f aca="false">N7738*L7738</f>
        <v>23.19</v>
      </c>
      <c r="P7738" s="15" t="n">
        <f aca="false">N7738-O7738</f>
        <v>208.71</v>
      </c>
      <c r="Q7738" s="15" t="n">
        <f aca="false">J7738*INDEX(dProdutos!$F$2:$F$47,MATCH(E7738,dProdutos!$A$2:$A$47,0))</f>
        <v>132.21</v>
      </c>
      <c r="R7738" s="15" t="n">
        <f aca="false">IF(I7738="Cancelado",0,P7738-Q7738)</f>
        <v>76.5</v>
      </c>
      <c r="S7738" s="17" t="str">
        <f aca="false">INDEX(dProdutos!$D$2:$D$47,MATCH(E7738,dProdutos!$A$2:$A$47,0))</f>
        <v>Calçados</v>
      </c>
    </row>
    <row r="7739" customFormat="false" ht="15" hidden="false" customHeight="false" outlineLevel="0" collapsed="false">
      <c r="A7739" s="17" t="s">
        <v>6242</v>
      </c>
      <c r="B7739" s="17" t="n">
        <v>2</v>
      </c>
      <c r="C7739" s="21" t="n">
        <v>46167</v>
      </c>
      <c r="D7739" s="17" t="s">
        <v>1292</v>
      </c>
      <c r="E7739" s="17" t="s">
        <v>105</v>
      </c>
      <c r="F7739" s="17" t="s">
        <v>1487</v>
      </c>
      <c r="G7739" s="17" t="s">
        <v>62</v>
      </c>
      <c r="H7739" s="17" t="s">
        <v>1523</v>
      </c>
      <c r="I7739" s="17" t="s">
        <v>1524</v>
      </c>
      <c r="J7739" s="17" t="n">
        <v>3</v>
      </c>
      <c r="K7739" s="15" t="n">
        <v>175.9</v>
      </c>
      <c r="L7739" s="22" t="n">
        <v>0</v>
      </c>
      <c r="M7739" s="15" t="n">
        <v>0</v>
      </c>
      <c r="N7739" s="15" t="n">
        <f aca="false">J7739*K7739</f>
        <v>527.7</v>
      </c>
      <c r="O7739" s="15" t="n">
        <f aca="false">N7739*L7739</f>
        <v>0</v>
      </c>
      <c r="P7739" s="15" t="n">
        <f aca="false">N7739-O7739</f>
        <v>527.7</v>
      </c>
      <c r="Q7739" s="15" t="n">
        <f aca="false">J7739*INDEX(dProdutos!$F$2:$F$47,MATCH(E7739,dProdutos!$A$2:$A$47,0))</f>
        <v>289.77</v>
      </c>
      <c r="R7739" s="15" t="n">
        <f aca="false">IF(I7739="Cancelado",0,P7739-Q7739)</f>
        <v>237.93</v>
      </c>
      <c r="S7739" s="17" t="str">
        <f aca="false">INDEX(dProdutos!$D$2:$D$47,MATCH(E7739,dProdutos!$A$2:$A$47,0))</f>
        <v>Moda Masculina</v>
      </c>
    </row>
    <row r="7740" customFormat="false" ht="15" hidden="false" customHeight="false" outlineLevel="0" collapsed="false">
      <c r="A7740" s="17" t="s">
        <v>6242</v>
      </c>
      <c r="B7740" s="17" t="n">
        <v>3</v>
      </c>
      <c r="C7740" s="21" t="n">
        <v>46167</v>
      </c>
      <c r="D7740" s="17" t="s">
        <v>1292</v>
      </c>
      <c r="E7740" s="17" t="s">
        <v>138</v>
      </c>
      <c r="F7740" s="17" t="s">
        <v>1487</v>
      </c>
      <c r="G7740" s="17" t="s">
        <v>62</v>
      </c>
      <c r="H7740" s="17" t="s">
        <v>1523</v>
      </c>
      <c r="I7740" s="17" t="s">
        <v>1524</v>
      </c>
      <c r="J7740" s="17" t="n">
        <v>1</v>
      </c>
      <c r="K7740" s="15" t="n">
        <v>231.9</v>
      </c>
      <c r="L7740" s="22" t="n">
        <v>0.15</v>
      </c>
      <c r="M7740" s="15" t="n">
        <v>0</v>
      </c>
      <c r="N7740" s="15" t="n">
        <f aca="false">J7740*K7740</f>
        <v>231.9</v>
      </c>
      <c r="O7740" s="15" t="n">
        <f aca="false">N7740*L7740</f>
        <v>34.785</v>
      </c>
      <c r="P7740" s="15" t="n">
        <f aca="false">N7740-O7740</f>
        <v>197.115</v>
      </c>
      <c r="Q7740" s="15" t="n">
        <f aca="false">J7740*INDEX(dProdutos!$F$2:$F$47,MATCH(E7740,dProdutos!$A$2:$A$47,0))</f>
        <v>132.21</v>
      </c>
      <c r="R7740" s="15" t="n">
        <f aca="false">IF(I7740="Cancelado",0,P7740-Q7740)</f>
        <v>64.905</v>
      </c>
      <c r="S7740" s="17" t="str">
        <f aca="false">INDEX(dProdutos!$D$2:$D$47,MATCH(E7740,dProdutos!$A$2:$A$47,0))</f>
        <v>Calçados</v>
      </c>
    </row>
    <row r="7741" customFormat="false" ht="15" hidden="false" customHeight="false" outlineLevel="0" collapsed="false">
      <c r="A7741" s="17" t="s">
        <v>6242</v>
      </c>
      <c r="B7741" s="17" t="n">
        <v>4</v>
      </c>
      <c r="C7741" s="21" t="n">
        <v>46167</v>
      </c>
      <c r="D7741" s="17" t="s">
        <v>1292</v>
      </c>
      <c r="E7741" s="17" t="s">
        <v>117</v>
      </c>
      <c r="F7741" s="17" t="s">
        <v>1487</v>
      </c>
      <c r="G7741" s="17" t="s">
        <v>62</v>
      </c>
      <c r="H7741" s="17" t="s">
        <v>1523</v>
      </c>
      <c r="I7741" s="17" t="s">
        <v>1524</v>
      </c>
      <c r="J7741" s="17" t="n">
        <v>1</v>
      </c>
      <c r="K7741" s="15" t="n">
        <v>166.9</v>
      </c>
      <c r="L7741" s="22" t="n">
        <v>0.05</v>
      </c>
      <c r="M7741" s="15" t="n">
        <v>0</v>
      </c>
      <c r="N7741" s="15" t="n">
        <f aca="false">J7741*K7741</f>
        <v>166.9</v>
      </c>
      <c r="O7741" s="15" t="n">
        <f aca="false">N7741*L7741</f>
        <v>8.345</v>
      </c>
      <c r="P7741" s="15" t="n">
        <f aca="false">N7741-O7741</f>
        <v>158.555</v>
      </c>
      <c r="Q7741" s="15" t="n">
        <f aca="false">J7741*INDEX(dProdutos!$F$2:$F$47,MATCH(E7741,dProdutos!$A$2:$A$47,0))</f>
        <v>73.23</v>
      </c>
      <c r="R7741" s="15" t="n">
        <f aca="false">IF(I7741="Cancelado",0,P7741-Q7741)</f>
        <v>85.325</v>
      </c>
      <c r="S7741" s="17" t="str">
        <f aca="false">INDEX(dProdutos!$D$2:$D$47,MATCH(E7741,dProdutos!$A$2:$A$47,0))</f>
        <v>Moda Masculina</v>
      </c>
    </row>
    <row r="7742" customFormat="false" ht="15" hidden="false" customHeight="false" outlineLevel="0" collapsed="false">
      <c r="A7742" s="17" t="s">
        <v>6243</v>
      </c>
      <c r="B7742" s="17" t="n">
        <v>1</v>
      </c>
      <c r="C7742" s="21" t="n">
        <v>46167</v>
      </c>
      <c r="D7742" s="17" t="s">
        <v>560</v>
      </c>
      <c r="E7742" s="17" t="s">
        <v>135</v>
      </c>
      <c r="F7742" s="17" t="s">
        <v>1487</v>
      </c>
      <c r="G7742" s="17" t="s">
        <v>62</v>
      </c>
      <c r="H7742" s="17" t="s">
        <v>1523</v>
      </c>
      <c r="I7742" s="17" t="s">
        <v>1524</v>
      </c>
      <c r="J7742" s="17" t="n">
        <v>1</v>
      </c>
      <c r="K7742" s="15" t="n">
        <v>200.9</v>
      </c>
      <c r="L7742" s="22" t="n">
        <v>0</v>
      </c>
      <c r="M7742" s="15" t="n">
        <v>13.1</v>
      </c>
      <c r="N7742" s="15" t="n">
        <f aca="false">J7742*K7742</f>
        <v>200.9</v>
      </c>
      <c r="O7742" s="15" t="n">
        <f aca="false">N7742*L7742</f>
        <v>0</v>
      </c>
      <c r="P7742" s="15" t="n">
        <f aca="false">N7742-O7742</f>
        <v>200.9</v>
      </c>
      <c r="Q7742" s="15" t="n">
        <f aca="false">J7742*INDEX(dProdutos!$F$2:$F$47,MATCH(E7742,dProdutos!$A$2:$A$47,0))</f>
        <v>80.73</v>
      </c>
      <c r="R7742" s="15" t="n">
        <f aca="false">IF(I7742="Cancelado",0,P7742-Q7742)</f>
        <v>120.17</v>
      </c>
      <c r="S7742" s="17" t="str">
        <f aca="false">INDEX(dProdutos!$D$2:$D$47,MATCH(E7742,dProdutos!$A$2:$A$47,0))</f>
        <v>Calçados</v>
      </c>
    </row>
    <row r="7743" customFormat="false" ht="15" hidden="false" customHeight="false" outlineLevel="0" collapsed="false">
      <c r="A7743" s="17" t="s">
        <v>6244</v>
      </c>
      <c r="B7743" s="17" t="n">
        <v>1</v>
      </c>
      <c r="C7743" s="21" t="n">
        <v>46167</v>
      </c>
      <c r="D7743" s="17" t="s">
        <v>423</v>
      </c>
      <c r="E7743" s="17" t="s">
        <v>165</v>
      </c>
      <c r="F7743" s="17" t="s">
        <v>1490</v>
      </c>
      <c r="G7743" s="17" t="s">
        <v>59</v>
      </c>
      <c r="H7743" s="17" t="s">
        <v>1523</v>
      </c>
      <c r="I7743" s="17" t="s">
        <v>1524</v>
      </c>
      <c r="J7743" s="17" t="n">
        <v>1</v>
      </c>
      <c r="K7743" s="15" t="n">
        <v>231.9</v>
      </c>
      <c r="L7743" s="22" t="n">
        <v>0.05</v>
      </c>
      <c r="M7743" s="15" t="n">
        <v>0</v>
      </c>
      <c r="N7743" s="15" t="n">
        <f aca="false">J7743*K7743</f>
        <v>231.9</v>
      </c>
      <c r="O7743" s="15" t="n">
        <f aca="false">N7743*L7743</f>
        <v>11.595</v>
      </c>
      <c r="P7743" s="15" t="n">
        <f aca="false">N7743-O7743</f>
        <v>220.305</v>
      </c>
      <c r="Q7743" s="15" t="n">
        <f aca="false">J7743*INDEX(dProdutos!$F$2:$F$47,MATCH(E7743,dProdutos!$A$2:$A$47,0))</f>
        <v>140.83</v>
      </c>
      <c r="R7743" s="15" t="n">
        <f aca="false">IF(I7743="Cancelado",0,P7743-Q7743)</f>
        <v>79.475</v>
      </c>
      <c r="S7743" s="17" t="str">
        <f aca="false">INDEX(dProdutos!$D$2:$D$47,MATCH(E7743,dProdutos!$A$2:$A$47,0))</f>
        <v>Casa</v>
      </c>
    </row>
    <row r="7744" customFormat="false" ht="15" hidden="false" customHeight="false" outlineLevel="0" collapsed="false">
      <c r="A7744" s="17" t="s">
        <v>6245</v>
      </c>
      <c r="B7744" s="17" t="n">
        <v>1</v>
      </c>
      <c r="C7744" s="21" t="n">
        <v>46167</v>
      </c>
      <c r="D7744" s="17" t="s">
        <v>272</v>
      </c>
      <c r="E7744" s="17" t="s">
        <v>102</v>
      </c>
      <c r="F7744" s="17" t="s">
        <v>1490</v>
      </c>
      <c r="G7744" s="17" t="s">
        <v>59</v>
      </c>
      <c r="H7744" s="17" t="s">
        <v>1523</v>
      </c>
      <c r="I7744" s="17" t="s">
        <v>1524</v>
      </c>
      <c r="J7744" s="17" t="n">
        <v>1</v>
      </c>
      <c r="K7744" s="15" t="n">
        <v>65.9</v>
      </c>
      <c r="L7744" s="22" t="n">
        <v>0</v>
      </c>
      <c r="M7744" s="15" t="n">
        <v>23.23</v>
      </c>
      <c r="N7744" s="15" t="n">
        <f aca="false">J7744*K7744</f>
        <v>65.9</v>
      </c>
      <c r="O7744" s="15" t="n">
        <f aca="false">N7744*L7744</f>
        <v>0</v>
      </c>
      <c r="P7744" s="15" t="n">
        <f aca="false">N7744-O7744</f>
        <v>65.9</v>
      </c>
      <c r="Q7744" s="15" t="n">
        <f aca="false">J7744*INDEX(dProdutos!$F$2:$F$47,MATCH(E7744,dProdutos!$A$2:$A$47,0))</f>
        <v>29.68</v>
      </c>
      <c r="R7744" s="15" t="n">
        <f aca="false">IF(I7744="Cancelado",0,P7744-Q7744)</f>
        <v>36.22</v>
      </c>
      <c r="S7744" s="17" t="str">
        <f aca="false">INDEX(dProdutos!$D$2:$D$47,MATCH(E7744,dProdutos!$A$2:$A$47,0))</f>
        <v>Moda Masculina</v>
      </c>
    </row>
    <row r="7745" customFormat="false" ht="15" hidden="false" customHeight="false" outlineLevel="0" collapsed="false">
      <c r="A7745" s="17" t="s">
        <v>6246</v>
      </c>
      <c r="B7745" s="17" t="n">
        <v>1</v>
      </c>
      <c r="C7745" s="21" t="n">
        <v>46167</v>
      </c>
      <c r="D7745" s="17" t="s">
        <v>795</v>
      </c>
      <c r="E7745" s="17" t="s">
        <v>135</v>
      </c>
      <c r="F7745" s="17" t="s">
        <v>1497</v>
      </c>
      <c r="G7745" s="17" t="s">
        <v>63</v>
      </c>
      <c r="H7745" s="17" t="s">
        <v>1527</v>
      </c>
      <c r="I7745" s="17" t="s">
        <v>1524</v>
      </c>
      <c r="J7745" s="17" t="n">
        <v>1</v>
      </c>
      <c r="K7745" s="15" t="n">
        <v>200.9</v>
      </c>
      <c r="L7745" s="22" t="n">
        <v>0.15</v>
      </c>
      <c r="M7745" s="15" t="n">
        <v>0</v>
      </c>
      <c r="N7745" s="15" t="n">
        <f aca="false">J7745*K7745</f>
        <v>200.9</v>
      </c>
      <c r="O7745" s="15" t="n">
        <f aca="false">N7745*L7745</f>
        <v>30.135</v>
      </c>
      <c r="P7745" s="15" t="n">
        <f aca="false">N7745-O7745</f>
        <v>170.765</v>
      </c>
      <c r="Q7745" s="15" t="n">
        <f aca="false">J7745*INDEX(dProdutos!$F$2:$F$47,MATCH(E7745,dProdutos!$A$2:$A$47,0))</f>
        <v>80.73</v>
      </c>
      <c r="R7745" s="15" t="n">
        <f aca="false">IF(I7745="Cancelado",0,P7745-Q7745)</f>
        <v>90.035</v>
      </c>
      <c r="S7745" s="17" t="str">
        <f aca="false">INDEX(dProdutos!$D$2:$D$47,MATCH(E7745,dProdutos!$A$2:$A$47,0))</f>
        <v>Calçados</v>
      </c>
    </row>
    <row r="7746" customFormat="false" ht="15" hidden="false" customHeight="false" outlineLevel="0" collapsed="false">
      <c r="A7746" s="17" t="s">
        <v>6247</v>
      </c>
      <c r="B7746" s="17" t="n">
        <v>1</v>
      </c>
      <c r="C7746" s="21" t="n">
        <v>46168</v>
      </c>
      <c r="D7746" s="17" t="s">
        <v>306</v>
      </c>
      <c r="E7746" s="17" t="s">
        <v>153</v>
      </c>
      <c r="F7746" s="17" t="s">
        <v>1501</v>
      </c>
      <c r="G7746" s="17" t="s">
        <v>59</v>
      </c>
      <c r="H7746" s="17" t="s">
        <v>1537</v>
      </c>
      <c r="I7746" s="17" t="s">
        <v>1524</v>
      </c>
      <c r="J7746" s="17" t="n">
        <v>1</v>
      </c>
      <c r="K7746" s="15" t="n">
        <v>165.9</v>
      </c>
      <c r="L7746" s="22" t="n">
        <v>0</v>
      </c>
      <c r="M7746" s="15" t="n">
        <v>27.03</v>
      </c>
      <c r="N7746" s="15" t="n">
        <f aca="false">J7746*K7746</f>
        <v>165.9</v>
      </c>
      <c r="O7746" s="15" t="n">
        <f aca="false">N7746*L7746</f>
        <v>0</v>
      </c>
      <c r="P7746" s="15" t="n">
        <f aca="false">N7746-O7746</f>
        <v>165.9</v>
      </c>
      <c r="Q7746" s="15" t="n">
        <f aca="false">J7746*INDEX(dProdutos!$F$2:$F$47,MATCH(E7746,dProdutos!$A$2:$A$47,0))</f>
        <v>67.28</v>
      </c>
      <c r="R7746" s="15" t="n">
        <f aca="false">IF(I7746="Cancelado",0,P7746-Q7746)</f>
        <v>98.62</v>
      </c>
      <c r="S7746" s="17" t="str">
        <f aca="false">INDEX(dProdutos!$D$2:$D$47,MATCH(E7746,dProdutos!$A$2:$A$47,0))</f>
        <v>Acessórios</v>
      </c>
    </row>
    <row r="7747" customFormat="false" ht="15" hidden="false" customHeight="false" outlineLevel="0" collapsed="false">
      <c r="A7747" s="17" t="s">
        <v>6248</v>
      </c>
      <c r="B7747" s="17" t="n">
        <v>1</v>
      </c>
      <c r="C7747" s="21" t="n">
        <v>46168</v>
      </c>
      <c r="D7747" s="17" t="s">
        <v>849</v>
      </c>
      <c r="E7747" s="17" t="s">
        <v>150</v>
      </c>
      <c r="F7747" s="17" t="s">
        <v>1499</v>
      </c>
      <c r="G7747" s="17" t="s">
        <v>59</v>
      </c>
      <c r="H7747" s="17" t="s">
        <v>1523</v>
      </c>
      <c r="I7747" s="17" t="s">
        <v>1524</v>
      </c>
      <c r="J7747" s="17" t="n">
        <v>1</v>
      </c>
      <c r="K7747" s="15" t="n">
        <v>71.9</v>
      </c>
      <c r="L7747" s="22" t="n">
        <v>0</v>
      </c>
      <c r="M7747" s="15" t="n">
        <v>34.2</v>
      </c>
      <c r="N7747" s="15" t="n">
        <f aca="false">J7747*K7747</f>
        <v>71.9</v>
      </c>
      <c r="O7747" s="15" t="n">
        <f aca="false">N7747*L7747</f>
        <v>0</v>
      </c>
      <c r="P7747" s="15" t="n">
        <f aca="false">N7747-O7747</f>
        <v>71.9</v>
      </c>
      <c r="Q7747" s="15" t="n">
        <f aca="false">J7747*INDEX(dProdutos!$F$2:$F$47,MATCH(E7747,dProdutos!$A$2:$A$47,0))</f>
        <v>27.38</v>
      </c>
      <c r="R7747" s="15" t="n">
        <f aca="false">IF(I7747="Cancelado",0,P7747-Q7747)</f>
        <v>44.52</v>
      </c>
      <c r="S7747" s="17" t="str">
        <f aca="false">INDEX(dProdutos!$D$2:$D$47,MATCH(E7747,dProdutos!$A$2:$A$47,0))</f>
        <v>Acessórios</v>
      </c>
    </row>
    <row r="7748" customFormat="false" ht="15" hidden="false" customHeight="false" outlineLevel="0" collapsed="false">
      <c r="A7748" s="17" t="s">
        <v>6248</v>
      </c>
      <c r="B7748" s="17" t="n">
        <v>2</v>
      </c>
      <c r="C7748" s="21" t="n">
        <v>46168</v>
      </c>
      <c r="D7748" s="17" t="s">
        <v>849</v>
      </c>
      <c r="E7748" s="17" t="s">
        <v>177</v>
      </c>
      <c r="F7748" s="17" t="s">
        <v>1499</v>
      </c>
      <c r="G7748" s="17" t="s">
        <v>59</v>
      </c>
      <c r="H7748" s="17" t="s">
        <v>1523</v>
      </c>
      <c r="I7748" s="17" t="s">
        <v>1524</v>
      </c>
      <c r="J7748" s="17" t="n">
        <v>2</v>
      </c>
      <c r="K7748" s="15" t="n">
        <v>257.9</v>
      </c>
      <c r="L7748" s="22" t="n">
        <v>0.05</v>
      </c>
      <c r="M7748" s="15" t="n">
        <v>0</v>
      </c>
      <c r="N7748" s="15" t="n">
        <f aca="false">J7748*K7748</f>
        <v>515.8</v>
      </c>
      <c r="O7748" s="15" t="n">
        <f aca="false">N7748*L7748</f>
        <v>25.79</v>
      </c>
      <c r="P7748" s="15" t="n">
        <f aca="false">N7748-O7748</f>
        <v>490.01</v>
      </c>
      <c r="Q7748" s="15" t="n">
        <f aca="false">J7748*INDEX(dProdutos!$F$2:$F$47,MATCH(E7748,dProdutos!$A$2:$A$47,0))</f>
        <v>276.46</v>
      </c>
      <c r="R7748" s="15" t="n">
        <f aca="false">IF(I7748="Cancelado",0,P7748-Q7748)</f>
        <v>213.55</v>
      </c>
      <c r="S7748" s="17" t="str">
        <f aca="false">INDEX(dProdutos!$D$2:$D$47,MATCH(E7748,dProdutos!$A$2:$A$47,0))</f>
        <v>Casa</v>
      </c>
    </row>
    <row r="7749" customFormat="false" ht="15" hidden="false" customHeight="false" outlineLevel="0" collapsed="false">
      <c r="A7749" s="17" t="s">
        <v>6249</v>
      </c>
      <c r="B7749" s="17" t="n">
        <v>1</v>
      </c>
      <c r="C7749" s="21" t="n">
        <v>46168</v>
      </c>
      <c r="D7749" s="17" t="s">
        <v>549</v>
      </c>
      <c r="E7749" s="17" t="s">
        <v>171</v>
      </c>
      <c r="F7749" s="17" t="s">
        <v>1493</v>
      </c>
      <c r="G7749" s="17" t="s">
        <v>62</v>
      </c>
      <c r="H7749" s="17" t="s">
        <v>1540</v>
      </c>
      <c r="I7749" s="17" t="s">
        <v>1524</v>
      </c>
      <c r="J7749" s="17" t="n">
        <v>1</v>
      </c>
      <c r="K7749" s="15" t="n">
        <v>246.9</v>
      </c>
      <c r="L7749" s="22" t="n">
        <v>0.1</v>
      </c>
      <c r="M7749" s="15" t="n">
        <v>24.44</v>
      </c>
      <c r="N7749" s="15" t="n">
        <f aca="false">J7749*K7749</f>
        <v>246.9</v>
      </c>
      <c r="O7749" s="15" t="n">
        <f aca="false">N7749*L7749</f>
        <v>24.69</v>
      </c>
      <c r="P7749" s="15" t="n">
        <f aca="false">N7749-O7749</f>
        <v>222.21</v>
      </c>
      <c r="Q7749" s="15" t="n">
        <f aca="false">J7749*INDEX(dProdutos!$F$2:$F$47,MATCH(E7749,dProdutos!$A$2:$A$47,0))</f>
        <v>103.61</v>
      </c>
      <c r="R7749" s="15" t="n">
        <f aca="false">IF(I7749="Cancelado",0,P7749-Q7749)</f>
        <v>118.6</v>
      </c>
      <c r="S7749" s="17" t="str">
        <f aca="false">INDEX(dProdutos!$D$2:$D$47,MATCH(E7749,dProdutos!$A$2:$A$47,0))</f>
        <v>Casa</v>
      </c>
    </row>
    <row r="7750" customFormat="false" ht="15" hidden="false" customHeight="false" outlineLevel="0" collapsed="false">
      <c r="A7750" s="17" t="s">
        <v>6250</v>
      </c>
      <c r="B7750" s="17" t="n">
        <v>1</v>
      </c>
      <c r="C7750" s="21" t="n">
        <v>46168</v>
      </c>
      <c r="D7750" s="17" t="s">
        <v>1023</v>
      </c>
      <c r="E7750" s="17" t="s">
        <v>201</v>
      </c>
      <c r="F7750" s="17" t="s">
        <v>1503</v>
      </c>
      <c r="G7750" s="17" t="s">
        <v>61</v>
      </c>
      <c r="H7750" s="17" t="s">
        <v>1523</v>
      </c>
      <c r="I7750" s="17" t="s">
        <v>1524</v>
      </c>
      <c r="J7750" s="17" t="n">
        <v>1</v>
      </c>
      <c r="K7750" s="15" t="n">
        <v>236.9</v>
      </c>
      <c r="L7750" s="22" t="n">
        <v>0.1</v>
      </c>
      <c r="M7750" s="15" t="n">
        <v>24.31</v>
      </c>
      <c r="N7750" s="15" t="n">
        <f aca="false">J7750*K7750</f>
        <v>236.9</v>
      </c>
      <c r="O7750" s="15" t="n">
        <f aca="false">N7750*L7750</f>
        <v>23.69</v>
      </c>
      <c r="P7750" s="15" t="n">
        <f aca="false">N7750-O7750</f>
        <v>213.21</v>
      </c>
      <c r="Q7750" s="15" t="n">
        <f aca="false">J7750*INDEX(dProdutos!$F$2:$F$47,MATCH(E7750,dProdutos!$A$2:$A$47,0))</f>
        <v>96.23</v>
      </c>
      <c r="R7750" s="15" t="n">
        <f aca="false">IF(I7750="Cancelado",0,P7750-Q7750)</f>
        <v>116.98</v>
      </c>
      <c r="S7750" s="17" t="str">
        <f aca="false">INDEX(dProdutos!$D$2:$D$47,MATCH(E7750,dProdutos!$A$2:$A$47,0))</f>
        <v>Beleza</v>
      </c>
    </row>
    <row r="7751" customFormat="false" ht="15" hidden="false" customHeight="false" outlineLevel="0" collapsed="false">
      <c r="A7751" s="17" t="s">
        <v>6250</v>
      </c>
      <c r="B7751" s="17" t="n">
        <v>2</v>
      </c>
      <c r="C7751" s="21" t="n">
        <v>46168</v>
      </c>
      <c r="D7751" s="17" t="s">
        <v>1023</v>
      </c>
      <c r="E7751" s="17" t="s">
        <v>165</v>
      </c>
      <c r="F7751" s="17" t="s">
        <v>1503</v>
      </c>
      <c r="G7751" s="17" t="s">
        <v>61</v>
      </c>
      <c r="H7751" s="17" t="s">
        <v>1523</v>
      </c>
      <c r="I7751" s="17" t="s">
        <v>1524</v>
      </c>
      <c r="J7751" s="17" t="n">
        <v>1</v>
      </c>
      <c r="K7751" s="15" t="n">
        <v>231.9</v>
      </c>
      <c r="L7751" s="22" t="n">
        <v>0</v>
      </c>
      <c r="M7751" s="15" t="n">
        <v>0</v>
      </c>
      <c r="N7751" s="15" t="n">
        <f aca="false">J7751*K7751</f>
        <v>231.9</v>
      </c>
      <c r="O7751" s="15" t="n">
        <f aca="false">N7751*L7751</f>
        <v>0</v>
      </c>
      <c r="P7751" s="15" t="n">
        <f aca="false">N7751-O7751</f>
        <v>231.9</v>
      </c>
      <c r="Q7751" s="15" t="n">
        <f aca="false">J7751*INDEX(dProdutos!$F$2:$F$47,MATCH(E7751,dProdutos!$A$2:$A$47,0))</f>
        <v>140.83</v>
      </c>
      <c r="R7751" s="15" t="n">
        <f aca="false">IF(I7751="Cancelado",0,P7751-Q7751)</f>
        <v>91.07</v>
      </c>
      <c r="S7751" s="17" t="str">
        <f aca="false">INDEX(dProdutos!$D$2:$D$47,MATCH(E7751,dProdutos!$A$2:$A$47,0))</f>
        <v>Casa</v>
      </c>
    </row>
    <row r="7752" customFormat="false" ht="15" hidden="false" customHeight="false" outlineLevel="0" collapsed="false">
      <c r="A7752" s="17" t="s">
        <v>6250</v>
      </c>
      <c r="B7752" s="17" t="n">
        <v>3</v>
      </c>
      <c r="C7752" s="21" t="n">
        <v>46168</v>
      </c>
      <c r="D7752" s="17" t="s">
        <v>1023</v>
      </c>
      <c r="E7752" s="17" t="s">
        <v>144</v>
      </c>
      <c r="F7752" s="17" t="s">
        <v>1503</v>
      </c>
      <c r="G7752" s="17" t="s">
        <v>61</v>
      </c>
      <c r="H7752" s="17" t="s">
        <v>1523</v>
      </c>
      <c r="I7752" s="17" t="s">
        <v>1524</v>
      </c>
      <c r="J7752" s="17" t="n">
        <v>1</v>
      </c>
      <c r="K7752" s="15" t="n">
        <v>260.9</v>
      </c>
      <c r="L7752" s="22" t="n">
        <v>0.1</v>
      </c>
      <c r="M7752" s="15" t="n">
        <v>0</v>
      </c>
      <c r="N7752" s="15" t="n">
        <f aca="false">J7752*K7752</f>
        <v>260.9</v>
      </c>
      <c r="O7752" s="15" t="n">
        <f aca="false">N7752*L7752</f>
        <v>26.09</v>
      </c>
      <c r="P7752" s="15" t="n">
        <f aca="false">N7752-O7752</f>
        <v>234.81</v>
      </c>
      <c r="Q7752" s="15" t="n">
        <f aca="false">J7752*INDEX(dProdutos!$F$2:$F$47,MATCH(E7752,dProdutos!$A$2:$A$47,0))</f>
        <v>99.86</v>
      </c>
      <c r="R7752" s="15" t="n">
        <f aca="false">IF(I7752="Cancelado",0,P7752-Q7752)</f>
        <v>134.95</v>
      </c>
      <c r="S7752" s="17" t="str">
        <f aca="false">INDEX(dProdutos!$D$2:$D$47,MATCH(E7752,dProdutos!$A$2:$A$47,0))</f>
        <v>Acessórios</v>
      </c>
    </row>
    <row r="7753" customFormat="false" ht="15" hidden="false" customHeight="false" outlineLevel="0" collapsed="false">
      <c r="A7753" s="17" t="s">
        <v>6250</v>
      </c>
      <c r="B7753" s="17" t="n">
        <v>4</v>
      </c>
      <c r="C7753" s="21" t="n">
        <v>46168</v>
      </c>
      <c r="D7753" s="17" t="s">
        <v>1023</v>
      </c>
      <c r="E7753" s="17" t="s">
        <v>192</v>
      </c>
      <c r="F7753" s="17" t="s">
        <v>1503</v>
      </c>
      <c r="G7753" s="17" t="s">
        <v>61</v>
      </c>
      <c r="H7753" s="17" t="s">
        <v>1523</v>
      </c>
      <c r="I7753" s="17" t="s">
        <v>1524</v>
      </c>
      <c r="J7753" s="17" t="n">
        <v>1</v>
      </c>
      <c r="K7753" s="15" t="n">
        <v>245.9</v>
      </c>
      <c r="L7753" s="22" t="n">
        <v>0</v>
      </c>
      <c r="M7753" s="15" t="n">
        <v>0</v>
      </c>
      <c r="N7753" s="15" t="n">
        <f aca="false">J7753*K7753</f>
        <v>245.9</v>
      </c>
      <c r="O7753" s="15" t="n">
        <f aca="false">N7753*L7753</f>
        <v>0</v>
      </c>
      <c r="P7753" s="15" t="n">
        <f aca="false">N7753-O7753</f>
        <v>245.9</v>
      </c>
      <c r="Q7753" s="15" t="n">
        <f aca="false">J7753*INDEX(dProdutos!$F$2:$F$47,MATCH(E7753,dProdutos!$A$2:$A$47,0))</f>
        <v>107.78</v>
      </c>
      <c r="R7753" s="15" t="n">
        <f aca="false">IF(I7753="Cancelado",0,P7753-Q7753)</f>
        <v>138.12</v>
      </c>
      <c r="S7753" s="17" t="str">
        <f aca="false">INDEX(dProdutos!$D$2:$D$47,MATCH(E7753,dProdutos!$A$2:$A$47,0))</f>
        <v>Eletrônicos</v>
      </c>
    </row>
    <row r="7754" customFormat="false" ht="15" hidden="false" customHeight="false" outlineLevel="0" collapsed="false">
      <c r="A7754" s="17" t="s">
        <v>6251</v>
      </c>
      <c r="B7754" s="17" t="n">
        <v>1</v>
      </c>
      <c r="C7754" s="21" t="n">
        <v>46168</v>
      </c>
      <c r="D7754" s="17" t="s">
        <v>1227</v>
      </c>
      <c r="E7754" s="17" t="s">
        <v>132</v>
      </c>
      <c r="F7754" s="17" t="s">
        <v>1487</v>
      </c>
      <c r="G7754" s="17" t="s">
        <v>64</v>
      </c>
      <c r="H7754" s="17" t="s">
        <v>1537</v>
      </c>
      <c r="I7754" s="17" t="s">
        <v>1524</v>
      </c>
      <c r="J7754" s="17" t="n">
        <v>2</v>
      </c>
      <c r="K7754" s="15" t="n">
        <v>179.9</v>
      </c>
      <c r="L7754" s="22" t="n">
        <v>0</v>
      </c>
      <c r="M7754" s="15" t="n">
        <v>31.77</v>
      </c>
      <c r="N7754" s="15" t="n">
        <f aca="false">J7754*K7754</f>
        <v>359.8</v>
      </c>
      <c r="O7754" s="15" t="n">
        <f aca="false">N7754*L7754</f>
        <v>0</v>
      </c>
      <c r="P7754" s="15" t="n">
        <f aca="false">N7754-O7754</f>
        <v>359.8</v>
      </c>
      <c r="Q7754" s="15" t="n">
        <f aca="false">J7754*INDEX(dProdutos!$F$2:$F$47,MATCH(E7754,dProdutos!$A$2:$A$47,0))</f>
        <v>187.12</v>
      </c>
      <c r="R7754" s="15" t="n">
        <f aca="false">IF(I7754="Cancelado",0,P7754-Q7754)</f>
        <v>172.68</v>
      </c>
      <c r="S7754" s="17" t="str">
        <f aca="false">INDEX(dProdutos!$D$2:$D$47,MATCH(E7754,dProdutos!$A$2:$A$47,0))</f>
        <v>Calçados</v>
      </c>
    </row>
    <row r="7755" customFormat="false" ht="15" hidden="false" customHeight="false" outlineLevel="0" collapsed="false">
      <c r="A7755" s="17" t="s">
        <v>6251</v>
      </c>
      <c r="B7755" s="17" t="n">
        <v>2</v>
      </c>
      <c r="C7755" s="21" t="n">
        <v>46168</v>
      </c>
      <c r="D7755" s="17" t="s">
        <v>1227</v>
      </c>
      <c r="E7755" s="17" t="s">
        <v>192</v>
      </c>
      <c r="F7755" s="17" t="s">
        <v>1487</v>
      </c>
      <c r="G7755" s="17" t="s">
        <v>64</v>
      </c>
      <c r="H7755" s="17" t="s">
        <v>1537</v>
      </c>
      <c r="I7755" s="17" t="s">
        <v>1524</v>
      </c>
      <c r="J7755" s="17" t="n">
        <v>1</v>
      </c>
      <c r="K7755" s="15" t="n">
        <v>245.9</v>
      </c>
      <c r="L7755" s="22" t="n">
        <v>0.1</v>
      </c>
      <c r="M7755" s="15" t="n">
        <v>0</v>
      </c>
      <c r="N7755" s="15" t="n">
        <f aca="false">J7755*K7755</f>
        <v>245.9</v>
      </c>
      <c r="O7755" s="15" t="n">
        <f aca="false">N7755*L7755</f>
        <v>24.59</v>
      </c>
      <c r="P7755" s="15" t="n">
        <f aca="false">N7755-O7755</f>
        <v>221.31</v>
      </c>
      <c r="Q7755" s="15" t="n">
        <f aca="false">J7755*INDEX(dProdutos!$F$2:$F$47,MATCH(E7755,dProdutos!$A$2:$A$47,0))</f>
        <v>107.78</v>
      </c>
      <c r="R7755" s="15" t="n">
        <f aca="false">IF(I7755="Cancelado",0,P7755-Q7755)</f>
        <v>113.53</v>
      </c>
      <c r="S7755" s="17" t="str">
        <f aca="false">INDEX(dProdutos!$D$2:$D$47,MATCH(E7755,dProdutos!$A$2:$A$47,0))</f>
        <v>Eletrônicos</v>
      </c>
    </row>
    <row r="7756" customFormat="false" ht="15" hidden="false" customHeight="false" outlineLevel="0" collapsed="false">
      <c r="A7756" s="17" t="s">
        <v>6251</v>
      </c>
      <c r="B7756" s="17" t="n">
        <v>3</v>
      </c>
      <c r="C7756" s="21" t="n">
        <v>46168</v>
      </c>
      <c r="D7756" s="17" t="s">
        <v>1227</v>
      </c>
      <c r="E7756" s="17" t="s">
        <v>171</v>
      </c>
      <c r="F7756" s="17" t="s">
        <v>1487</v>
      </c>
      <c r="G7756" s="17" t="s">
        <v>64</v>
      </c>
      <c r="H7756" s="17" t="s">
        <v>1537</v>
      </c>
      <c r="I7756" s="17" t="s">
        <v>1524</v>
      </c>
      <c r="J7756" s="17" t="n">
        <v>1</v>
      </c>
      <c r="K7756" s="15" t="n">
        <v>246.9</v>
      </c>
      <c r="L7756" s="22" t="n">
        <v>0</v>
      </c>
      <c r="M7756" s="15" t="n">
        <v>0</v>
      </c>
      <c r="N7756" s="15" t="n">
        <f aca="false">J7756*K7756</f>
        <v>246.9</v>
      </c>
      <c r="O7756" s="15" t="n">
        <f aca="false">N7756*L7756</f>
        <v>0</v>
      </c>
      <c r="P7756" s="15" t="n">
        <f aca="false">N7756-O7756</f>
        <v>246.9</v>
      </c>
      <c r="Q7756" s="15" t="n">
        <f aca="false">J7756*INDEX(dProdutos!$F$2:$F$47,MATCH(E7756,dProdutos!$A$2:$A$47,0))</f>
        <v>103.61</v>
      </c>
      <c r="R7756" s="15" t="n">
        <f aca="false">IF(I7756="Cancelado",0,P7756-Q7756)</f>
        <v>143.29</v>
      </c>
      <c r="S7756" s="17" t="str">
        <f aca="false">INDEX(dProdutos!$D$2:$D$47,MATCH(E7756,dProdutos!$A$2:$A$47,0))</f>
        <v>Casa</v>
      </c>
    </row>
    <row r="7757" customFormat="false" ht="15" hidden="false" customHeight="false" outlineLevel="0" collapsed="false">
      <c r="A7757" s="17" t="s">
        <v>6252</v>
      </c>
      <c r="B7757" s="17" t="n">
        <v>1</v>
      </c>
      <c r="C7757" s="21" t="n">
        <v>46168</v>
      </c>
      <c r="D7757" s="17" t="s">
        <v>814</v>
      </c>
      <c r="E7757" s="17" t="s">
        <v>73</v>
      </c>
      <c r="F7757" s="17" t="s">
        <v>1495</v>
      </c>
      <c r="G7757" s="17" t="s">
        <v>61</v>
      </c>
      <c r="H7757" s="17" t="s">
        <v>1523</v>
      </c>
      <c r="I7757" s="17" t="s">
        <v>1524</v>
      </c>
      <c r="J7757" s="17" t="n">
        <v>1</v>
      </c>
      <c r="K7757" s="15" t="n">
        <v>179.9</v>
      </c>
      <c r="L7757" s="22" t="n">
        <v>0</v>
      </c>
      <c r="M7757" s="15" t="n">
        <v>23.79</v>
      </c>
      <c r="N7757" s="15" t="n">
        <f aca="false">J7757*K7757</f>
        <v>179.9</v>
      </c>
      <c r="O7757" s="15" t="n">
        <f aca="false">N7757*L7757</f>
        <v>0</v>
      </c>
      <c r="P7757" s="15" t="n">
        <f aca="false">N7757-O7757</f>
        <v>179.9</v>
      </c>
      <c r="Q7757" s="15" t="n">
        <f aca="false">J7757*INDEX(dProdutos!$F$2:$F$47,MATCH(E7757,dProdutos!$A$2:$A$47,0))</f>
        <v>69.44</v>
      </c>
      <c r="R7757" s="15" t="n">
        <f aca="false">IF(I7757="Cancelado",0,P7757-Q7757)</f>
        <v>110.46</v>
      </c>
      <c r="S7757" s="17" t="str">
        <f aca="false">INDEX(dProdutos!$D$2:$D$47,MATCH(E7757,dProdutos!$A$2:$A$47,0))</f>
        <v>Moda Feminina</v>
      </c>
    </row>
    <row r="7758" customFormat="false" ht="15" hidden="false" customHeight="false" outlineLevel="0" collapsed="false">
      <c r="A7758" s="17" t="s">
        <v>6252</v>
      </c>
      <c r="B7758" s="17" t="n">
        <v>2</v>
      </c>
      <c r="C7758" s="21" t="n">
        <v>46168</v>
      </c>
      <c r="D7758" s="17" t="s">
        <v>814</v>
      </c>
      <c r="E7758" s="17" t="s">
        <v>183</v>
      </c>
      <c r="F7758" s="17" t="s">
        <v>1495</v>
      </c>
      <c r="G7758" s="17" t="s">
        <v>61</v>
      </c>
      <c r="H7758" s="17" t="s">
        <v>1523</v>
      </c>
      <c r="I7758" s="17" t="s">
        <v>1524</v>
      </c>
      <c r="J7758" s="17" t="n">
        <v>1</v>
      </c>
      <c r="K7758" s="15" t="n">
        <v>121.9</v>
      </c>
      <c r="L7758" s="22" t="n">
        <v>0</v>
      </c>
      <c r="M7758" s="15" t="n">
        <v>0</v>
      </c>
      <c r="N7758" s="15" t="n">
        <f aca="false">J7758*K7758</f>
        <v>121.9</v>
      </c>
      <c r="O7758" s="15" t="n">
        <f aca="false">N7758*L7758</f>
        <v>0</v>
      </c>
      <c r="P7758" s="15" t="n">
        <f aca="false">N7758-O7758</f>
        <v>121.9</v>
      </c>
      <c r="Q7758" s="15" t="n">
        <f aca="false">J7758*INDEX(dProdutos!$F$2:$F$47,MATCH(E7758,dProdutos!$A$2:$A$47,0))</f>
        <v>52.76</v>
      </c>
      <c r="R7758" s="15" t="n">
        <f aca="false">IF(I7758="Cancelado",0,P7758-Q7758)</f>
        <v>69.14</v>
      </c>
      <c r="S7758" s="17" t="str">
        <f aca="false">INDEX(dProdutos!$D$2:$D$47,MATCH(E7758,dProdutos!$A$2:$A$47,0))</f>
        <v>Eletrônicos</v>
      </c>
    </row>
    <row r="7759" customFormat="false" ht="15" hidden="false" customHeight="false" outlineLevel="0" collapsed="false">
      <c r="A7759" s="17" t="s">
        <v>6253</v>
      </c>
      <c r="B7759" s="17" t="n">
        <v>1</v>
      </c>
      <c r="C7759" s="21" t="n">
        <v>46168</v>
      </c>
      <c r="D7759" s="17" t="s">
        <v>286</v>
      </c>
      <c r="E7759" s="17" t="s">
        <v>207</v>
      </c>
      <c r="F7759" s="17" t="s">
        <v>1487</v>
      </c>
      <c r="G7759" s="17" t="s">
        <v>64</v>
      </c>
      <c r="H7759" s="17" t="s">
        <v>1523</v>
      </c>
      <c r="I7759" s="17" t="s">
        <v>1524</v>
      </c>
      <c r="J7759" s="17" t="n">
        <v>3</v>
      </c>
      <c r="K7759" s="15" t="n">
        <v>143.9</v>
      </c>
      <c r="L7759" s="22" t="n">
        <v>0.15</v>
      </c>
      <c r="M7759" s="15" t="n">
        <v>15.42</v>
      </c>
      <c r="N7759" s="15" t="n">
        <f aca="false">J7759*K7759</f>
        <v>431.7</v>
      </c>
      <c r="O7759" s="15" t="n">
        <f aca="false">N7759*L7759</f>
        <v>64.755</v>
      </c>
      <c r="P7759" s="15" t="n">
        <f aca="false">N7759-O7759</f>
        <v>366.945</v>
      </c>
      <c r="Q7759" s="15" t="n">
        <f aca="false">J7759*INDEX(dProdutos!$F$2:$F$47,MATCH(E7759,dProdutos!$A$2:$A$47,0))</f>
        <v>253.29</v>
      </c>
      <c r="R7759" s="15" t="n">
        <f aca="false">IF(I7759="Cancelado",0,P7759-Q7759)</f>
        <v>113.655</v>
      </c>
      <c r="S7759" s="17" t="str">
        <f aca="false">INDEX(dProdutos!$D$2:$D$47,MATCH(E7759,dProdutos!$A$2:$A$47,0))</f>
        <v>Beleza</v>
      </c>
    </row>
    <row r="7760" customFormat="false" ht="15" hidden="false" customHeight="false" outlineLevel="0" collapsed="false">
      <c r="A7760" s="17" t="s">
        <v>6254</v>
      </c>
      <c r="B7760" s="17" t="n">
        <v>1</v>
      </c>
      <c r="C7760" s="21" t="n">
        <v>46168</v>
      </c>
      <c r="D7760" s="17" t="s">
        <v>1445</v>
      </c>
      <c r="E7760" s="17" t="s">
        <v>186</v>
      </c>
      <c r="F7760" s="17" t="s">
        <v>1499</v>
      </c>
      <c r="G7760" s="17" t="s">
        <v>59</v>
      </c>
      <c r="H7760" s="17" t="s">
        <v>1523</v>
      </c>
      <c r="I7760" s="17" t="s">
        <v>1524</v>
      </c>
      <c r="J7760" s="17" t="n">
        <v>1</v>
      </c>
      <c r="K7760" s="15" t="n">
        <v>120.9</v>
      </c>
      <c r="L7760" s="22" t="n">
        <v>0</v>
      </c>
      <c r="M7760" s="15" t="n">
        <v>16.05</v>
      </c>
      <c r="N7760" s="15" t="n">
        <f aca="false">J7760*K7760</f>
        <v>120.9</v>
      </c>
      <c r="O7760" s="15" t="n">
        <f aca="false">N7760*L7760</f>
        <v>0</v>
      </c>
      <c r="P7760" s="15" t="n">
        <f aca="false">N7760-O7760</f>
        <v>120.9</v>
      </c>
      <c r="Q7760" s="15" t="n">
        <f aca="false">J7760*INDEX(dProdutos!$F$2:$F$47,MATCH(E7760,dProdutos!$A$2:$A$47,0))</f>
        <v>72.21</v>
      </c>
      <c r="R7760" s="15" t="n">
        <f aca="false">IF(I7760="Cancelado",0,P7760-Q7760)</f>
        <v>48.69</v>
      </c>
      <c r="S7760" s="17" t="str">
        <f aca="false">INDEX(dProdutos!$D$2:$D$47,MATCH(E7760,dProdutos!$A$2:$A$47,0))</f>
        <v>Eletrônicos</v>
      </c>
    </row>
    <row r="7761" customFormat="false" ht="15" hidden="false" customHeight="false" outlineLevel="0" collapsed="false">
      <c r="A7761" s="17" t="s">
        <v>6254</v>
      </c>
      <c r="B7761" s="17" t="n">
        <v>2</v>
      </c>
      <c r="C7761" s="21" t="n">
        <v>46168</v>
      </c>
      <c r="D7761" s="17" t="s">
        <v>1445</v>
      </c>
      <c r="E7761" s="17" t="s">
        <v>98</v>
      </c>
      <c r="F7761" s="17" t="s">
        <v>1499</v>
      </c>
      <c r="G7761" s="17" t="s">
        <v>59</v>
      </c>
      <c r="H7761" s="17" t="s">
        <v>1523</v>
      </c>
      <c r="I7761" s="17" t="s">
        <v>1524</v>
      </c>
      <c r="J7761" s="17" t="n">
        <v>1</v>
      </c>
      <c r="K7761" s="15" t="n">
        <v>108.9</v>
      </c>
      <c r="L7761" s="22" t="n">
        <v>0</v>
      </c>
      <c r="M7761" s="15" t="n">
        <v>0</v>
      </c>
      <c r="N7761" s="15" t="n">
        <f aca="false">J7761*K7761</f>
        <v>108.9</v>
      </c>
      <c r="O7761" s="15" t="n">
        <f aca="false">N7761*L7761</f>
        <v>0</v>
      </c>
      <c r="P7761" s="15" t="n">
        <f aca="false">N7761-O7761</f>
        <v>108.9</v>
      </c>
      <c r="Q7761" s="15" t="n">
        <f aca="false">J7761*INDEX(dProdutos!$F$2:$F$47,MATCH(E7761,dProdutos!$A$2:$A$47,0))</f>
        <v>42.52</v>
      </c>
      <c r="R7761" s="15" t="n">
        <f aca="false">IF(I7761="Cancelado",0,P7761-Q7761)</f>
        <v>66.38</v>
      </c>
      <c r="S7761" s="17" t="str">
        <f aca="false">INDEX(dProdutos!$D$2:$D$47,MATCH(E7761,dProdutos!$A$2:$A$47,0))</f>
        <v>Moda Feminina</v>
      </c>
    </row>
    <row r="7762" customFormat="false" ht="15" hidden="false" customHeight="false" outlineLevel="0" collapsed="false">
      <c r="A7762" s="17" t="s">
        <v>6255</v>
      </c>
      <c r="B7762" s="17" t="n">
        <v>1</v>
      </c>
      <c r="C7762" s="21" t="n">
        <v>46168</v>
      </c>
      <c r="D7762" s="17" t="s">
        <v>294</v>
      </c>
      <c r="E7762" s="17" t="s">
        <v>165</v>
      </c>
      <c r="F7762" s="17" t="s">
        <v>1499</v>
      </c>
      <c r="G7762" s="17" t="s">
        <v>62</v>
      </c>
      <c r="H7762" s="17" t="s">
        <v>1537</v>
      </c>
      <c r="I7762" s="17" t="s">
        <v>1524</v>
      </c>
      <c r="J7762" s="17" t="n">
        <v>1</v>
      </c>
      <c r="K7762" s="15" t="n">
        <v>231.9</v>
      </c>
      <c r="L7762" s="22" t="n">
        <v>0.05</v>
      </c>
      <c r="M7762" s="15" t="n">
        <v>0</v>
      </c>
      <c r="N7762" s="15" t="n">
        <f aca="false">J7762*K7762</f>
        <v>231.9</v>
      </c>
      <c r="O7762" s="15" t="n">
        <f aca="false">N7762*L7762</f>
        <v>11.595</v>
      </c>
      <c r="P7762" s="15" t="n">
        <f aca="false">N7762-O7762</f>
        <v>220.305</v>
      </c>
      <c r="Q7762" s="15" t="n">
        <f aca="false">J7762*INDEX(dProdutos!$F$2:$F$47,MATCH(E7762,dProdutos!$A$2:$A$47,0))</f>
        <v>140.83</v>
      </c>
      <c r="R7762" s="15" t="n">
        <f aca="false">IF(I7762="Cancelado",0,P7762-Q7762)</f>
        <v>79.475</v>
      </c>
      <c r="S7762" s="17" t="str">
        <f aca="false">INDEX(dProdutos!$D$2:$D$47,MATCH(E7762,dProdutos!$A$2:$A$47,0))</f>
        <v>Casa</v>
      </c>
    </row>
    <row r="7763" customFormat="false" ht="15" hidden="false" customHeight="false" outlineLevel="0" collapsed="false">
      <c r="A7763" s="17" t="s">
        <v>6256</v>
      </c>
      <c r="B7763" s="17" t="n">
        <v>1</v>
      </c>
      <c r="C7763" s="21" t="n">
        <v>46168</v>
      </c>
      <c r="D7763" s="17" t="s">
        <v>720</v>
      </c>
      <c r="E7763" s="17" t="s">
        <v>117</v>
      </c>
      <c r="F7763" s="17" t="s">
        <v>1501</v>
      </c>
      <c r="G7763" s="17" t="s">
        <v>59</v>
      </c>
      <c r="H7763" s="17" t="s">
        <v>1527</v>
      </c>
      <c r="I7763" s="17" t="s">
        <v>1524</v>
      </c>
      <c r="J7763" s="17" t="n">
        <v>1</v>
      </c>
      <c r="K7763" s="15" t="n">
        <v>166.9</v>
      </c>
      <c r="L7763" s="22" t="n">
        <v>0.15</v>
      </c>
      <c r="M7763" s="15" t="n">
        <v>0</v>
      </c>
      <c r="N7763" s="15" t="n">
        <f aca="false">J7763*K7763</f>
        <v>166.9</v>
      </c>
      <c r="O7763" s="15" t="n">
        <f aca="false">N7763*L7763</f>
        <v>25.035</v>
      </c>
      <c r="P7763" s="15" t="n">
        <f aca="false">N7763-O7763</f>
        <v>141.865</v>
      </c>
      <c r="Q7763" s="15" t="n">
        <f aca="false">J7763*INDEX(dProdutos!$F$2:$F$47,MATCH(E7763,dProdutos!$A$2:$A$47,0))</f>
        <v>73.23</v>
      </c>
      <c r="R7763" s="15" t="n">
        <f aca="false">IF(I7763="Cancelado",0,P7763-Q7763)</f>
        <v>68.635</v>
      </c>
      <c r="S7763" s="17" t="str">
        <f aca="false">INDEX(dProdutos!$D$2:$D$47,MATCH(E7763,dProdutos!$A$2:$A$47,0))</f>
        <v>Moda Masculina</v>
      </c>
    </row>
    <row r="7764" customFormat="false" ht="15" hidden="false" customHeight="false" outlineLevel="0" collapsed="false">
      <c r="A7764" s="17" t="s">
        <v>6256</v>
      </c>
      <c r="B7764" s="17" t="n">
        <v>2</v>
      </c>
      <c r="C7764" s="21" t="n">
        <v>46168</v>
      </c>
      <c r="D7764" s="17" t="s">
        <v>720</v>
      </c>
      <c r="E7764" s="17" t="s">
        <v>150</v>
      </c>
      <c r="F7764" s="17" t="s">
        <v>1501</v>
      </c>
      <c r="G7764" s="17" t="s">
        <v>59</v>
      </c>
      <c r="H7764" s="17" t="s">
        <v>1527</v>
      </c>
      <c r="I7764" s="17" t="s">
        <v>1524</v>
      </c>
      <c r="J7764" s="17" t="n">
        <v>1</v>
      </c>
      <c r="K7764" s="15" t="n">
        <v>71.9</v>
      </c>
      <c r="L7764" s="22" t="n">
        <v>0</v>
      </c>
      <c r="M7764" s="15" t="n">
        <v>0</v>
      </c>
      <c r="N7764" s="15" t="n">
        <f aca="false">J7764*K7764</f>
        <v>71.9</v>
      </c>
      <c r="O7764" s="15" t="n">
        <f aca="false">N7764*L7764</f>
        <v>0</v>
      </c>
      <c r="P7764" s="15" t="n">
        <f aca="false">N7764-O7764</f>
        <v>71.9</v>
      </c>
      <c r="Q7764" s="15" t="n">
        <f aca="false">J7764*INDEX(dProdutos!$F$2:$F$47,MATCH(E7764,dProdutos!$A$2:$A$47,0))</f>
        <v>27.38</v>
      </c>
      <c r="R7764" s="15" t="n">
        <f aca="false">IF(I7764="Cancelado",0,P7764-Q7764)</f>
        <v>44.52</v>
      </c>
      <c r="S7764" s="17" t="str">
        <f aca="false">INDEX(dProdutos!$D$2:$D$47,MATCH(E7764,dProdutos!$A$2:$A$47,0))</f>
        <v>Acessórios</v>
      </c>
    </row>
    <row r="7765" customFormat="false" ht="15" hidden="false" customHeight="false" outlineLevel="0" collapsed="false">
      <c r="A7765" s="17" t="s">
        <v>6257</v>
      </c>
      <c r="B7765" s="17" t="n">
        <v>1</v>
      </c>
      <c r="C7765" s="21" t="n">
        <v>46169</v>
      </c>
      <c r="D7765" s="17" t="s">
        <v>534</v>
      </c>
      <c r="E7765" s="17" t="s">
        <v>183</v>
      </c>
      <c r="F7765" s="17" t="s">
        <v>1487</v>
      </c>
      <c r="G7765" s="17" t="s">
        <v>61</v>
      </c>
      <c r="H7765" s="17" t="s">
        <v>1537</v>
      </c>
      <c r="I7765" s="17" t="s">
        <v>1524</v>
      </c>
      <c r="J7765" s="17" t="n">
        <v>2</v>
      </c>
      <c r="K7765" s="15" t="n">
        <v>121.9</v>
      </c>
      <c r="L7765" s="22" t="n">
        <v>0</v>
      </c>
      <c r="M7765" s="15" t="n">
        <v>27.14</v>
      </c>
      <c r="N7765" s="15" t="n">
        <f aca="false">J7765*K7765</f>
        <v>243.8</v>
      </c>
      <c r="O7765" s="15" t="n">
        <f aca="false">N7765*L7765</f>
        <v>0</v>
      </c>
      <c r="P7765" s="15" t="n">
        <f aca="false">N7765-O7765</f>
        <v>243.8</v>
      </c>
      <c r="Q7765" s="15" t="n">
        <f aca="false">J7765*INDEX(dProdutos!$F$2:$F$47,MATCH(E7765,dProdutos!$A$2:$A$47,0))</f>
        <v>105.52</v>
      </c>
      <c r="R7765" s="15" t="n">
        <f aca="false">IF(I7765="Cancelado",0,P7765-Q7765)</f>
        <v>138.28</v>
      </c>
      <c r="S7765" s="17" t="str">
        <f aca="false">INDEX(dProdutos!$D$2:$D$47,MATCH(E7765,dProdutos!$A$2:$A$47,0))</f>
        <v>Eletrônicos</v>
      </c>
    </row>
    <row r="7766" customFormat="false" ht="15" hidden="false" customHeight="false" outlineLevel="0" collapsed="false">
      <c r="A7766" s="17" t="s">
        <v>6258</v>
      </c>
      <c r="B7766" s="17" t="n">
        <v>1</v>
      </c>
      <c r="C7766" s="21" t="n">
        <v>46169</v>
      </c>
      <c r="D7766" s="17" t="s">
        <v>1478</v>
      </c>
      <c r="E7766" s="17" t="s">
        <v>150</v>
      </c>
      <c r="F7766" s="17" t="s">
        <v>1501</v>
      </c>
      <c r="G7766" s="17" t="s">
        <v>59</v>
      </c>
      <c r="H7766" s="17" t="s">
        <v>1523</v>
      </c>
      <c r="I7766" s="17" t="s">
        <v>1524</v>
      </c>
      <c r="J7766" s="17" t="n">
        <v>1</v>
      </c>
      <c r="K7766" s="15" t="n">
        <v>71.9</v>
      </c>
      <c r="L7766" s="22" t="n">
        <v>0</v>
      </c>
      <c r="M7766" s="15" t="n">
        <v>16.84</v>
      </c>
      <c r="N7766" s="15" t="n">
        <f aca="false">J7766*K7766</f>
        <v>71.9</v>
      </c>
      <c r="O7766" s="15" t="n">
        <f aca="false">N7766*L7766</f>
        <v>0</v>
      </c>
      <c r="P7766" s="15" t="n">
        <f aca="false">N7766-O7766</f>
        <v>71.9</v>
      </c>
      <c r="Q7766" s="15" t="n">
        <f aca="false">J7766*INDEX(dProdutos!$F$2:$F$47,MATCH(E7766,dProdutos!$A$2:$A$47,0))</f>
        <v>27.38</v>
      </c>
      <c r="R7766" s="15" t="n">
        <f aca="false">IF(I7766="Cancelado",0,P7766-Q7766)</f>
        <v>44.52</v>
      </c>
      <c r="S7766" s="17" t="str">
        <f aca="false">INDEX(dProdutos!$D$2:$D$47,MATCH(E7766,dProdutos!$A$2:$A$47,0))</f>
        <v>Acessórios</v>
      </c>
    </row>
    <row r="7767" customFormat="false" ht="15" hidden="false" customHeight="false" outlineLevel="0" collapsed="false">
      <c r="A7767" s="17" t="s">
        <v>6258</v>
      </c>
      <c r="B7767" s="17" t="n">
        <v>2</v>
      </c>
      <c r="C7767" s="21" t="n">
        <v>46169</v>
      </c>
      <c r="D7767" s="17" t="s">
        <v>1478</v>
      </c>
      <c r="E7767" s="17" t="s">
        <v>105</v>
      </c>
      <c r="F7767" s="17" t="s">
        <v>1501</v>
      </c>
      <c r="G7767" s="17" t="s">
        <v>59</v>
      </c>
      <c r="H7767" s="17" t="s">
        <v>1523</v>
      </c>
      <c r="I7767" s="17" t="s">
        <v>1524</v>
      </c>
      <c r="J7767" s="17" t="n">
        <v>1</v>
      </c>
      <c r="K7767" s="15" t="n">
        <v>175.9</v>
      </c>
      <c r="L7767" s="22" t="n">
        <v>0</v>
      </c>
      <c r="M7767" s="15" t="n">
        <v>0</v>
      </c>
      <c r="N7767" s="15" t="n">
        <f aca="false">J7767*K7767</f>
        <v>175.9</v>
      </c>
      <c r="O7767" s="15" t="n">
        <f aca="false">N7767*L7767</f>
        <v>0</v>
      </c>
      <c r="P7767" s="15" t="n">
        <f aca="false">N7767-O7767</f>
        <v>175.9</v>
      </c>
      <c r="Q7767" s="15" t="n">
        <f aca="false">J7767*INDEX(dProdutos!$F$2:$F$47,MATCH(E7767,dProdutos!$A$2:$A$47,0))</f>
        <v>96.59</v>
      </c>
      <c r="R7767" s="15" t="n">
        <f aca="false">IF(I7767="Cancelado",0,P7767-Q7767)</f>
        <v>79.31</v>
      </c>
      <c r="S7767" s="17" t="str">
        <f aca="false">INDEX(dProdutos!$D$2:$D$47,MATCH(E7767,dProdutos!$A$2:$A$47,0))</f>
        <v>Moda Masculina</v>
      </c>
    </row>
    <row r="7768" customFormat="false" ht="15" hidden="false" customHeight="false" outlineLevel="0" collapsed="false">
      <c r="A7768" s="17" t="s">
        <v>6258</v>
      </c>
      <c r="B7768" s="17" t="n">
        <v>3</v>
      </c>
      <c r="C7768" s="21" t="n">
        <v>46169</v>
      </c>
      <c r="D7768" s="17" t="s">
        <v>1478</v>
      </c>
      <c r="E7768" s="17" t="s">
        <v>201</v>
      </c>
      <c r="F7768" s="17" t="s">
        <v>1501</v>
      </c>
      <c r="G7768" s="17" t="s">
        <v>59</v>
      </c>
      <c r="H7768" s="17" t="s">
        <v>1523</v>
      </c>
      <c r="I7768" s="17" t="s">
        <v>1524</v>
      </c>
      <c r="J7768" s="17" t="n">
        <v>3</v>
      </c>
      <c r="K7768" s="15" t="n">
        <v>236.9</v>
      </c>
      <c r="L7768" s="22" t="n">
        <v>0.1</v>
      </c>
      <c r="M7768" s="15" t="n">
        <v>0</v>
      </c>
      <c r="N7768" s="15" t="n">
        <f aca="false">J7768*K7768</f>
        <v>710.7</v>
      </c>
      <c r="O7768" s="15" t="n">
        <f aca="false">N7768*L7768</f>
        <v>71.07</v>
      </c>
      <c r="P7768" s="15" t="n">
        <f aca="false">N7768-O7768</f>
        <v>639.63</v>
      </c>
      <c r="Q7768" s="15" t="n">
        <f aca="false">J7768*INDEX(dProdutos!$F$2:$F$47,MATCH(E7768,dProdutos!$A$2:$A$47,0))</f>
        <v>288.69</v>
      </c>
      <c r="R7768" s="15" t="n">
        <f aca="false">IF(I7768="Cancelado",0,P7768-Q7768)</f>
        <v>350.94</v>
      </c>
      <c r="S7768" s="17" t="str">
        <f aca="false">INDEX(dProdutos!$D$2:$D$47,MATCH(E7768,dProdutos!$A$2:$A$47,0))</f>
        <v>Beleza</v>
      </c>
    </row>
    <row r="7769" customFormat="false" ht="15" hidden="false" customHeight="false" outlineLevel="0" collapsed="false">
      <c r="A7769" s="17" t="s">
        <v>6258</v>
      </c>
      <c r="B7769" s="17" t="n">
        <v>4</v>
      </c>
      <c r="C7769" s="21" t="n">
        <v>46169</v>
      </c>
      <c r="D7769" s="17" t="s">
        <v>1478</v>
      </c>
      <c r="E7769" s="17" t="s">
        <v>126</v>
      </c>
      <c r="F7769" s="17" t="s">
        <v>1501</v>
      </c>
      <c r="G7769" s="17" t="s">
        <v>59</v>
      </c>
      <c r="H7769" s="17" t="s">
        <v>1523</v>
      </c>
      <c r="I7769" s="17" t="s">
        <v>1524</v>
      </c>
      <c r="J7769" s="17" t="n">
        <v>1</v>
      </c>
      <c r="K7769" s="15" t="n">
        <v>296.9</v>
      </c>
      <c r="L7769" s="22" t="n">
        <v>0.1</v>
      </c>
      <c r="M7769" s="15" t="n">
        <v>0</v>
      </c>
      <c r="N7769" s="15" t="n">
        <f aca="false">J7769*K7769</f>
        <v>296.9</v>
      </c>
      <c r="O7769" s="15" t="n">
        <f aca="false">N7769*L7769</f>
        <v>29.69</v>
      </c>
      <c r="P7769" s="15" t="n">
        <f aca="false">N7769-O7769</f>
        <v>267.21</v>
      </c>
      <c r="Q7769" s="15" t="n">
        <f aca="false">J7769*INDEX(dProdutos!$F$2:$F$47,MATCH(E7769,dProdutos!$A$2:$A$47,0))</f>
        <v>135.24</v>
      </c>
      <c r="R7769" s="15" t="n">
        <f aca="false">IF(I7769="Cancelado",0,P7769-Q7769)</f>
        <v>131.97</v>
      </c>
      <c r="S7769" s="17" t="str">
        <f aca="false">INDEX(dProdutos!$D$2:$D$47,MATCH(E7769,dProdutos!$A$2:$A$47,0))</f>
        <v>Calçados</v>
      </c>
    </row>
    <row r="7770" customFormat="false" ht="15" hidden="false" customHeight="false" outlineLevel="0" collapsed="false">
      <c r="A7770" s="17" t="s">
        <v>6259</v>
      </c>
      <c r="B7770" s="17" t="n">
        <v>1</v>
      </c>
      <c r="C7770" s="21" t="n">
        <v>46169</v>
      </c>
      <c r="D7770" s="17" t="s">
        <v>1017</v>
      </c>
      <c r="E7770" s="17" t="s">
        <v>156</v>
      </c>
      <c r="F7770" s="17" t="s">
        <v>1487</v>
      </c>
      <c r="G7770" s="17" t="s">
        <v>59</v>
      </c>
      <c r="H7770" s="17" t="s">
        <v>1540</v>
      </c>
      <c r="I7770" s="17" t="s">
        <v>1524</v>
      </c>
      <c r="J7770" s="17" t="n">
        <v>2</v>
      </c>
      <c r="K7770" s="15" t="n">
        <v>192.9</v>
      </c>
      <c r="L7770" s="22" t="n">
        <v>0</v>
      </c>
      <c r="M7770" s="15" t="n">
        <v>24.71</v>
      </c>
      <c r="N7770" s="15" t="n">
        <f aca="false">J7770*K7770</f>
        <v>385.8</v>
      </c>
      <c r="O7770" s="15" t="n">
        <f aca="false">N7770*L7770</f>
        <v>0</v>
      </c>
      <c r="P7770" s="15" t="n">
        <f aca="false">N7770-O7770</f>
        <v>385.8</v>
      </c>
      <c r="Q7770" s="15" t="n">
        <f aca="false">J7770*INDEX(dProdutos!$F$2:$F$47,MATCH(E7770,dProdutos!$A$2:$A$47,0))</f>
        <v>160.76</v>
      </c>
      <c r="R7770" s="15" t="n">
        <f aca="false">IF(I7770="Cancelado",0,P7770-Q7770)</f>
        <v>225.04</v>
      </c>
      <c r="S7770" s="17" t="str">
        <f aca="false">INDEX(dProdutos!$D$2:$D$47,MATCH(E7770,dProdutos!$A$2:$A$47,0))</f>
        <v>Acessórios</v>
      </c>
    </row>
    <row r="7771" customFormat="false" ht="15" hidden="false" customHeight="false" outlineLevel="0" collapsed="false">
      <c r="A7771" s="17" t="s">
        <v>6260</v>
      </c>
      <c r="B7771" s="17" t="n">
        <v>1</v>
      </c>
      <c r="C7771" s="21" t="n">
        <v>46169</v>
      </c>
      <c r="D7771" s="17" t="s">
        <v>798</v>
      </c>
      <c r="E7771" s="17" t="s">
        <v>177</v>
      </c>
      <c r="F7771" s="17" t="s">
        <v>1490</v>
      </c>
      <c r="G7771" s="17" t="s">
        <v>62</v>
      </c>
      <c r="H7771" s="17" t="s">
        <v>1537</v>
      </c>
      <c r="I7771" s="17" t="s">
        <v>1524</v>
      </c>
      <c r="J7771" s="17" t="n">
        <v>2</v>
      </c>
      <c r="K7771" s="15" t="n">
        <v>257.9</v>
      </c>
      <c r="L7771" s="22" t="n">
        <v>0</v>
      </c>
      <c r="M7771" s="15" t="n">
        <v>0</v>
      </c>
      <c r="N7771" s="15" t="n">
        <f aca="false">J7771*K7771</f>
        <v>515.8</v>
      </c>
      <c r="O7771" s="15" t="n">
        <f aca="false">N7771*L7771</f>
        <v>0</v>
      </c>
      <c r="P7771" s="15" t="n">
        <f aca="false">N7771-O7771</f>
        <v>515.8</v>
      </c>
      <c r="Q7771" s="15" t="n">
        <f aca="false">J7771*INDEX(dProdutos!$F$2:$F$47,MATCH(E7771,dProdutos!$A$2:$A$47,0))</f>
        <v>276.46</v>
      </c>
      <c r="R7771" s="15" t="n">
        <f aca="false">IF(I7771="Cancelado",0,P7771-Q7771)</f>
        <v>239.34</v>
      </c>
      <c r="S7771" s="17" t="str">
        <f aca="false">INDEX(dProdutos!$D$2:$D$47,MATCH(E7771,dProdutos!$A$2:$A$47,0))</f>
        <v>Casa</v>
      </c>
    </row>
    <row r="7772" customFormat="false" ht="15" hidden="false" customHeight="false" outlineLevel="0" collapsed="false">
      <c r="A7772" s="17" t="s">
        <v>6261</v>
      </c>
      <c r="B7772" s="17" t="n">
        <v>1</v>
      </c>
      <c r="C7772" s="21" t="n">
        <v>46169</v>
      </c>
      <c r="D7772" s="17" t="s">
        <v>408</v>
      </c>
      <c r="E7772" s="17" t="s">
        <v>105</v>
      </c>
      <c r="F7772" s="17" t="s">
        <v>1493</v>
      </c>
      <c r="G7772" s="17" t="s">
        <v>59</v>
      </c>
      <c r="H7772" s="17" t="s">
        <v>1540</v>
      </c>
      <c r="I7772" s="17" t="s">
        <v>1524</v>
      </c>
      <c r="J7772" s="17" t="n">
        <v>1</v>
      </c>
      <c r="K7772" s="15" t="n">
        <v>175.9</v>
      </c>
      <c r="L7772" s="22" t="n">
        <v>0</v>
      </c>
      <c r="M7772" s="15" t="n">
        <v>0</v>
      </c>
      <c r="N7772" s="15" t="n">
        <f aca="false">J7772*K7772</f>
        <v>175.9</v>
      </c>
      <c r="O7772" s="15" t="n">
        <f aca="false">N7772*L7772</f>
        <v>0</v>
      </c>
      <c r="P7772" s="15" t="n">
        <f aca="false">N7772-O7772</f>
        <v>175.9</v>
      </c>
      <c r="Q7772" s="15" t="n">
        <f aca="false">J7772*INDEX(dProdutos!$F$2:$F$47,MATCH(E7772,dProdutos!$A$2:$A$47,0))</f>
        <v>96.59</v>
      </c>
      <c r="R7772" s="15" t="n">
        <f aca="false">IF(I7772="Cancelado",0,P7772-Q7772)</f>
        <v>79.31</v>
      </c>
      <c r="S7772" s="17" t="str">
        <f aca="false">INDEX(dProdutos!$D$2:$D$47,MATCH(E7772,dProdutos!$A$2:$A$47,0))</f>
        <v>Moda Masculina</v>
      </c>
    </row>
    <row r="7773" customFormat="false" ht="15" hidden="false" customHeight="false" outlineLevel="0" collapsed="false">
      <c r="A7773" s="17" t="s">
        <v>6262</v>
      </c>
      <c r="B7773" s="17" t="n">
        <v>1</v>
      </c>
      <c r="C7773" s="21" t="n">
        <v>46169</v>
      </c>
      <c r="D7773" s="17" t="s">
        <v>1292</v>
      </c>
      <c r="E7773" s="17" t="s">
        <v>171</v>
      </c>
      <c r="F7773" s="17" t="s">
        <v>1497</v>
      </c>
      <c r="G7773" s="17" t="s">
        <v>59</v>
      </c>
      <c r="H7773" s="17" t="s">
        <v>1537</v>
      </c>
      <c r="I7773" s="17" t="s">
        <v>1524</v>
      </c>
      <c r="J7773" s="17" t="n">
        <v>1</v>
      </c>
      <c r="K7773" s="15" t="n">
        <v>246.9</v>
      </c>
      <c r="L7773" s="22" t="n">
        <v>0.05</v>
      </c>
      <c r="M7773" s="15" t="n">
        <v>0</v>
      </c>
      <c r="N7773" s="15" t="n">
        <f aca="false">J7773*K7773</f>
        <v>246.9</v>
      </c>
      <c r="O7773" s="15" t="n">
        <f aca="false">N7773*L7773</f>
        <v>12.345</v>
      </c>
      <c r="P7773" s="15" t="n">
        <f aca="false">N7773-O7773</f>
        <v>234.555</v>
      </c>
      <c r="Q7773" s="15" t="n">
        <f aca="false">J7773*INDEX(dProdutos!$F$2:$F$47,MATCH(E7773,dProdutos!$A$2:$A$47,0))</f>
        <v>103.61</v>
      </c>
      <c r="R7773" s="15" t="n">
        <f aca="false">IF(I7773="Cancelado",0,P7773-Q7773)</f>
        <v>130.945</v>
      </c>
      <c r="S7773" s="17" t="str">
        <f aca="false">INDEX(dProdutos!$D$2:$D$47,MATCH(E7773,dProdutos!$A$2:$A$47,0))</f>
        <v>Casa</v>
      </c>
    </row>
    <row r="7774" customFormat="false" ht="15" hidden="false" customHeight="false" outlineLevel="0" collapsed="false">
      <c r="A7774" s="17" t="s">
        <v>6262</v>
      </c>
      <c r="B7774" s="17" t="n">
        <v>2</v>
      </c>
      <c r="C7774" s="21" t="n">
        <v>46169</v>
      </c>
      <c r="D7774" s="17" t="s">
        <v>1292</v>
      </c>
      <c r="E7774" s="17" t="s">
        <v>174</v>
      </c>
      <c r="F7774" s="17" t="s">
        <v>1497</v>
      </c>
      <c r="G7774" s="17" t="s">
        <v>59</v>
      </c>
      <c r="H7774" s="17" t="s">
        <v>1537</v>
      </c>
      <c r="I7774" s="17" t="s">
        <v>1524</v>
      </c>
      <c r="J7774" s="17" t="n">
        <v>1</v>
      </c>
      <c r="K7774" s="15" t="n">
        <v>250.9</v>
      </c>
      <c r="L7774" s="22" t="n">
        <v>0</v>
      </c>
      <c r="M7774" s="15" t="n">
        <v>0</v>
      </c>
      <c r="N7774" s="15" t="n">
        <f aca="false">J7774*K7774</f>
        <v>250.9</v>
      </c>
      <c r="O7774" s="15" t="n">
        <f aca="false">N7774*L7774</f>
        <v>0</v>
      </c>
      <c r="P7774" s="15" t="n">
        <f aca="false">N7774-O7774</f>
        <v>250.9</v>
      </c>
      <c r="Q7774" s="15" t="n">
        <f aca="false">J7774*INDEX(dProdutos!$F$2:$F$47,MATCH(E7774,dProdutos!$A$2:$A$47,0))</f>
        <v>151.28</v>
      </c>
      <c r="R7774" s="15" t="n">
        <f aca="false">IF(I7774="Cancelado",0,P7774-Q7774)</f>
        <v>99.62</v>
      </c>
      <c r="S7774" s="17" t="str">
        <f aca="false">INDEX(dProdutos!$D$2:$D$47,MATCH(E7774,dProdutos!$A$2:$A$47,0))</f>
        <v>Casa</v>
      </c>
    </row>
    <row r="7775" customFormat="false" ht="15" hidden="false" customHeight="false" outlineLevel="0" collapsed="false">
      <c r="A7775" s="17" t="s">
        <v>6263</v>
      </c>
      <c r="B7775" s="17" t="n">
        <v>1</v>
      </c>
      <c r="C7775" s="21" t="n">
        <v>46169</v>
      </c>
      <c r="D7775" s="17" t="s">
        <v>1270</v>
      </c>
      <c r="E7775" s="17" t="s">
        <v>105</v>
      </c>
      <c r="F7775" s="17" t="s">
        <v>1495</v>
      </c>
      <c r="G7775" s="17" t="s">
        <v>64</v>
      </c>
      <c r="H7775" s="17" t="s">
        <v>1523</v>
      </c>
      <c r="I7775" s="17" t="s">
        <v>1524</v>
      </c>
      <c r="J7775" s="17" t="n">
        <v>1</v>
      </c>
      <c r="K7775" s="15" t="n">
        <v>175.9</v>
      </c>
      <c r="L7775" s="22" t="n">
        <v>0</v>
      </c>
      <c r="M7775" s="15" t="n">
        <v>0</v>
      </c>
      <c r="N7775" s="15" t="n">
        <f aca="false">J7775*K7775</f>
        <v>175.9</v>
      </c>
      <c r="O7775" s="15" t="n">
        <f aca="false">N7775*L7775</f>
        <v>0</v>
      </c>
      <c r="P7775" s="15" t="n">
        <f aca="false">N7775-O7775</f>
        <v>175.9</v>
      </c>
      <c r="Q7775" s="15" t="n">
        <f aca="false">J7775*INDEX(dProdutos!$F$2:$F$47,MATCH(E7775,dProdutos!$A$2:$A$47,0))</f>
        <v>96.59</v>
      </c>
      <c r="R7775" s="15" t="n">
        <f aca="false">IF(I7775="Cancelado",0,P7775-Q7775)</f>
        <v>79.31</v>
      </c>
      <c r="S7775" s="17" t="str">
        <f aca="false">INDEX(dProdutos!$D$2:$D$47,MATCH(E7775,dProdutos!$A$2:$A$47,0))</f>
        <v>Moda Masculina</v>
      </c>
    </row>
    <row r="7776" customFormat="false" ht="15" hidden="false" customHeight="false" outlineLevel="0" collapsed="false">
      <c r="A7776" s="17" t="s">
        <v>6264</v>
      </c>
      <c r="B7776" s="17" t="n">
        <v>1</v>
      </c>
      <c r="C7776" s="21" t="n">
        <v>46169</v>
      </c>
      <c r="D7776" s="17" t="s">
        <v>1267</v>
      </c>
      <c r="E7776" s="17" t="s">
        <v>88</v>
      </c>
      <c r="F7776" s="17" t="s">
        <v>1490</v>
      </c>
      <c r="G7776" s="17" t="s">
        <v>64</v>
      </c>
      <c r="H7776" s="17" t="s">
        <v>1523</v>
      </c>
      <c r="I7776" s="17" t="s">
        <v>1524</v>
      </c>
      <c r="J7776" s="17" t="n">
        <v>1</v>
      </c>
      <c r="K7776" s="15" t="n">
        <v>170.9</v>
      </c>
      <c r="L7776" s="22" t="n">
        <v>0</v>
      </c>
      <c r="M7776" s="15" t="n">
        <v>0</v>
      </c>
      <c r="N7776" s="15" t="n">
        <f aca="false">J7776*K7776</f>
        <v>170.9</v>
      </c>
      <c r="O7776" s="15" t="n">
        <f aca="false">N7776*L7776</f>
        <v>0</v>
      </c>
      <c r="P7776" s="15" t="n">
        <f aca="false">N7776-O7776</f>
        <v>170.9</v>
      </c>
      <c r="Q7776" s="15" t="n">
        <f aca="false">J7776*INDEX(dProdutos!$F$2:$F$47,MATCH(E7776,dProdutos!$A$2:$A$47,0))</f>
        <v>98.14</v>
      </c>
      <c r="R7776" s="15" t="n">
        <f aca="false">IF(I7776="Cancelado",0,P7776-Q7776)</f>
        <v>72.76</v>
      </c>
      <c r="S7776" s="17" t="str">
        <f aca="false">INDEX(dProdutos!$D$2:$D$47,MATCH(E7776,dProdutos!$A$2:$A$47,0))</f>
        <v>Moda Feminina</v>
      </c>
    </row>
    <row r="7777" customFormat="false" ht="15" hidden="false" customHeight="false" outlineLevel="0" collapsed="false">
      <c r="A7777" s="17" t="s">
        <v>6264</v>
      </c>
      <c r="B7777" s="17" t="n">
        <v>2</v>
      </c>
      <c r="C7777" s="21" t="n">
        <v>46169</v>
      </c>
      <c r="D7777" s="17" t="s">
        <v>1267</v>
      </c>
      <c r="E7777" s="17" t="s">
        <v>177</v>
      </c>
      <c r="F7777" s="17" t="s">
        <v>1490</v>
      </c>
      <c r="G7777" s="17" t="s">
        <v>64</v>
      </c>
      <c r="H7777" s="17" t="s">
        <v>1523</v>
      </c>
      <c r="I7777" s="17" t="s">
        <v>1524</v>
      </c>
      <c r="J7777" s="17" t="n">
        <v>1</v>
      </c>
      <c r="K7777" s="15" t="n">
        <v>257.9</v>
      </c>
      <c r="L7777" s="22" t="n">
        <v>0</v>
      </c>
      <c r="M7777" s="15" t="n">
        <v>0</v>
      </c>
      <c r="N7777" s="15" t="n">
        <f aca="false">J7777*K7777</f>
        <v>257.9</v>
      </c>
      <c r="O7777" s="15" t="n">
        <f aca="false">N7777*L7777</f>
        <v>0</v>
      </c>
      <c r="P7777" s="15" t="n">
        <f aca="false">N7777-O7777</f>
        <v>257.9</v>
      </c>
      <c r="Q7777" s="15" t="n">
        <f aca="false">J7777*INDEX(dProdutos!$F$2:$F$47,MATCH(E7777,dProdutos!$A$2:$A$47,0))</f>
        <v>138.23</v>
      </c>
      <c r="R7777" s="15" t="n">
        <f aca="false">IF(I7777="Cancelado",0,P7777-Q7777)</f>
        <v>119.67</v>
      </c>
      <c r="S7777" s="17" t="str">
        <f aca="false">INDEX(dProdutos!$D$2:$D$47,MATCH(E7777,dProdutos!$A$2:$A$47,0))</f>
        <v>Casa</v>
      </c>
    </row>
    <row r="7778" customFormat="false" ht="15" hidden="false" customHeight="false" outlineLevel="0" collapsed="false">
      <c r="A7778" s="17" t="s">
        <v>6265</v>
      </c>
      <c r="B7778" s="17" t="n">
        <v>1</v>
      </c>
      <c r="C7778" s="21" t="n">
        <v>46170</v>
      </c>
      <c r="D7778" s="17" t="s">
        <v>1172</v>
      </c>
      <c r="E7778" s="17" t="s">
        <v>195</v>
      </c>
      <c r="F7778" s="17" t="s">
        <v>1490</v>
      </c>
      <c r="G7778" s="17" t="s">
        <v>62</v>
      </c>
      <c r="H7778" s="17" t="s">
        <v>1537</v>
      </c>
      <c r="I7778" s="17" t="s">
        <v>1524</v>
      </c>
      <c r="J7778" s="17" t="n">
        <v>1</v>
      </c>
      <c r="K7778" s="15" t="n">
        <v>72.9</v>
      </c>
      <c r="L7778" s="22" t="n">
        <v>0.1</v>
      </c>
      <c r="M7778" s="15" t="n">
        <v>23.41</v>
      </c>
      <c r="N7778" s="15" t="n">
        <f aca="false">J7778*K7778</f>
        <v>72.9</v>
      </c>
      <c r="O7778" s="15" t="n">
        <f aca="false">N7778*L7778</f>
        <v>7.29</v>
      </c>
      <c r="P7778" s="15" t="n">
        <f aca="false">N7778-O7778</f>
        <v>65.61</v>
      </c>
      <c r="Q7778" s="15" t="n">
        <f aca="false">J7778*INDEX(dProdutos!$F$2:$F$47,MATCH(E7778,dProdutos!$A$2:$A$47,0))</f>
        <v>39.23</v>
      </c>
      <c r="R7778" s="15" t="n">
        <f aca="false">IF(I7778="Cancelado",0,P7778-Q7778)</f>
        <v>26.38</v>
      </c>
      <c r="S7778" s="17" t="str">
        <f aca="false">INDEX(dProdutos!$D$2:$D$47,MATCH(E7778,dProdutos!$A$2:$A$47,0))</f>
        <v>Eletrônicos</v>
      </c>
    </row>
    <row r="7779" customFormat="false" ht="15" hidden="false" customHeight="false" outlineLevel="0" collapsed="false">
      <c r="A7779" s="17" t="s">
        <v>6265</v>
      </c>
      <c r="B7779" s="17" t="n">
        <v>2</v>
      </c>
      <c r="C7779" s="21" t="n">
        <v>46170</v>
      </c>
      <c r="D7779" s="17" t="s">
        <v>1172</v>
      </c>
      <c r="E7779" s="17" t="s">
        <v>186</v>
      </c>
      <c r="F7779" s="17" t="s">
        <v>1490</v>
      </c>
      <c r="G7779" s="17" t="s">
        <v>62</v>
      </c>
      <c r="H7779" s="17" t="s">
        <v>1537</v>
      </c>
      <c r="I7779" s="17" t="s">
        <v>1524</v>
      </c>
      <c r="J7779" s="17" t="n">
        <v>1</v>
      </c>
      <c r="K7779" s="15" t="n">
        <v>120.9</v>
      </c>
      <c r="L7779" s="22" t="n">
        <v>0.05</v>
      </c>
      <c r="M7779" s="15" t="n">
        <v>0</v>
      </c>
      <c r="N7779" s="15" t="n">
        <f aca="false">J7779*K7779</f>
        <v>120.9</v>
      </c>
      <c r="O7779" s="15" t="n">
        <f aca="false">N7779*L7779</f>
        <v>6.045</v>
      </c>
      <c r="P7779" s="15" t="n">
        <f aca="false">N7779-O7779</f>
        <v>114.855</v>
      </c>
      <c r="Q7779" s="15" t="n">
        <f aca="false">J7779*INDEX(dProdutos!$F$2:$F$47,MATCH(E7779,dProdutos!$A$2:$A$47,0))</f>
        <v>72.21</v>
      </c>
      <c r="R7779" s="15" t="n">
        <f aca="false">IF(I7779="Cancelado",0,P7779-Q7779)</f>
        <v>42.645</v>
      </c>
      <c r="S7779" s="17" t="str">
        <f aca="false">INDEX(dProdutos!$D$2:$D$47,MATCH(E7779,dProdutos!$A$2:$A$47,0))</f>
        <v>Eletrônicos</v>
      </c>
    </row>
    <row r="7780" customFormat="false" ht="15" hidden="false" customHeight="false" outlineLevel="0" collapsed="false">
      <c r="A7780" s="17" t="s">
        <v>6266</v>
      </c>
      <c r="B7780" s="17" t="n">
        <v>1</v>
      </c>
      <c r="C7780" s="21" t="n">
        <v>46170</v>
      </c>
      <c r="D7780" s="17" t="s">
        <v>704</v>
      </c>
      <c r="E7780" s="17" t="s">
        <v>129</v>
      </c>
      <c r="F7780" s="17" t="s">
        <v>1499</v>
      </c>
      <c r="G7780" s="17" t="s">
        <v>59</v>
      </c>
      <c r="H7780" s="17" t="s">
        <v>1540</v>
      </c>
      <c r="I7780" s="17" t="s">
        <v>1524</v>
      </c>
      <c r="J7780" s="17" t="n">
        <v>1</v>
      </c>
      <c r="K7780" s="15" t="n">
        <v>105.9</v>
      </c>
      <c r="L7780" s="22" t="n">
        <v>0</v>
      </c>
      <c r="M7780" s="15" t="n">
        <v>23.33</v>
      </c>
      <c r="N7780" s="15" t="n">
        <f aca="false">J7780*K7780</f>
        <v>105.9</v>
      </c>
      <c r="O7780" s="15" t="n">
        <f aca="false">N7780*L7780</f>
        <v>0</v>
      </c>
      <c r="P7780" s="15" t="n">
        <f aca="false">N7780-O7780</f>
        <v>105.9</v>
      </c>
      <c r="Q7780" s="15" t="n">
        <f aca="false">J7780*INDEX(dProdutos!$F$2:$F$47,MATCH(E7780,dProdutos!$A$2:$A$47,0))</f>
        <v>43.79</v>
      </c>
      <c r="R7780" s="15" t="n">
        <f aca="false">IF(I7780="Cancelado",0,P7780-Q7780)</f>
        <v>62.11</v>
      </c>
      <c r="S7780" s="17" t="str">
        <f aca="false">INDEX(dProdutos!$D$2:$D$47,MATCH(E7780,dProdutos!$A$2:$A$47,0))</f>
        <v>Calçados</v>
      </c>
    </row>
    <row r="7781" customFormat="false" ht="15" hidden="false" customHeight="false" outlineLevel="0" collapsed="false">
      <c r="A7781" s="17" t="s">
        <v>6267</v>
      </c>
      <c r="B7781" s="17" t="n">
        <v>1</v>
      </c>
      <c r="C7781" s="21" t="n">
        <v>46170</v>
      </c>
      <c r="D7781" s="17" t="s">
        <v>1401</v>
      </c>
      <c r="E7781" s="17" t="s">
        <v>171</v>
      </c>
      <c r="F7781" s="17" t="s">
        <v>1497</v>
      </c>
      <c r="G7781" s="17" t="s">
        <v>63</v>
      </c>
      <c r="H7781" s="17" t="s">
        <v>1523</v>
      </c>
      <c r="I7781" s="17" t="s">
        <v>1524</v>
      </c>
      <c r="J7781" s="17" t="n">
        <v>3</v>
      </c>
      <c r="K7781" s="15" t="n">
        <v>246.9</v>
      </c>
      <c r="L7781" s="22" t="n">
        <v>0</v>
      </c>
      <c r="M7781" s="15" t="n">
        <v>0</v>
      </c>
      <c r="N7781" s="15" t="n">
        <f aca="false">J7781*K7781</f>
        <v>740.7</v>
      </c>
      <c r="O7781" s="15" t="n">
        <f aca="false">N7781*L7781</f>
        <v>0</v>
      </c>
      <c r="P7781" s="15" t="n">
        <f aca="false">N7781-O7781</f>
        <v>740.7</v>
      </c>
      <c r="Q7781" s="15" t="n">
        <f aca="false">J7781*INDEX(dProdutos!$F$2:$F$47,MATCH(E7781,dProdutos!$A$2:$A$47,0))</f>
        <v>310.83</v>
      </c>
      <c r="R7781" s="15" t="n">
        <f aca="false">IF(I7781="Cancelado",0,P7781-Q7781)</f>
        <v>429.87</v>
      </c>
      <c r="S7781" s="17" t="str">
        <f aca="false">INDEX(dProdutos!$D$2:$D$47,MATCH(E7781,dProdutos!$A$2:$A$47,0))</f>
        <v>Casa</v>
      </c>
    </row>
    <row r="7782" customFormat="false" ht="15" hidden="false" customHeight="false" outlineLevel="0" collapsed="false">
      <c r="A7782" s="17" t="s">
        <v>6267</v>
      </c>
      <c r="B7782" s="17" t="n">
        <v>2</v>
      </c>
      <c r="C7782" s="21" t="n">
        <v>46170</v>
      </c>
      <c r="D7782" s="17" t="s">
        <v>1401</v>
      </c>
      <c r="E7782" s="17" t="s">
        <v>177</v>
      </c>
      <c r="F7782" s="17" t="s">
        <v>1497</v>
      </c>
      <c r="G7782" s="17" t="s">
        <v>63</v>
      </c>
      <c r="H7782" s="17" t="s">
        <v>1523</v>
      </c>
      <c r="I7782" s="17" t="s">
        <v>1524</v>
      </c>
      <c r="J7782" s="17" t="n">
        <v>1</v>
      </c>
      <c r="K7782" s="15" t="n">
        <v>257.9</v>
      </c>
      <c r="L7782" s="22" t="n">
        <v>0.15</v>
      </c>
      <c r="M7782" s="15" t="n">
        <v>0</v>
      </c>
      <c r="N7782" s="15" t="n">
        <f aca="false">J7782*K7782</f>
        <v>257.9</v>
      </c>
      <c r="O7782" s="15" t="n">
        <f aca="false">N7782*L7782</f>
        <v>38.685</v>
      </c>
      <c r="P7782" s="15" t="n">
        <f aca="false">N7782-O7782</f>
        <v>219.215</v>
      </c>
      <c r="Q7782" s="15" t="n">
        <f aca="false">J7782*INDEX(dProdutos!$F$2:$F$47,MATCH(E7782,dProdutos!$A$2:$A$47,0))</f>
        <v>138.23</v>
      </c>
      <c r="R7782" s="15" t="n">
        <f aca="false">IF(I7782="Cancelado",0,P7782-Q7782)</f>
        <v>80.985</v>
      </c>
      <c r="S7782" s="17" t="str">
        <f aca="false">INDEX(dProdutos!$D$2:$D$47,MATCH(E7782,dProdutos!$A$2:$A$47,0))</f>
        <v>Casa</v>
      </c>
    </row>
    <row r="7783" customFormat="false" ht="15" hidden="false" customHeight="false" outlineLevel="0" collapsed="false">
      <c r="A7783" s="17" t="s">
        <v>6267</v>
      </c>
      <c r="B7783" s="17" t="n">
        <v>3</v>
      </c>
      <c r="C7783" s="21" t="n">
        <v>46170</v>
      </c>
      <c r="D7783" s="17" t="s">
        <v>1401</v>
      </c>
      <c r="E7783" s="17" t="s">
        <v>165</v>
      </c>
      <c r="F7783" s="17" t="s">
        <v>1497</v>
      </c>
      <c r="G7783" s="17" t="s">
        <v>63</v>
      </c>
      <c r="H7783" s="17" t="s">
        <v>1523</v>
      </c>
      <c r="I7783" s="17" t="s">
        <v>1524</v>
      </c>
      <c r="J7783" s="17" t="n">
        <v>1</v>
      </c>
      <c r="K7783" s="15" t="n">
        <v>231.9</v>
      </c>
      <c r="L7783" s="22" t="n">
        <v>0.15</v>
      </c>
      <c r="M7783" s="15" t="n">
        <v>0</v>
      </c>
      <c r="N7783" s="15" t="n">
        <f aca="false">J7783*K7783</f>
        <v>231.9</v>
      </c>
      <c r="O7783" s="15" t="n">
        <f aca="false">N7783*L7783</f>
        <v>34.785</v>
      </c>
      <c r="P7783" s="15" t="n">
        <f aca="false">N7783-O7783</f>
        <v>197.115</v>
      </c>
      <c r="Q7783" s="15" t="n">
        <f aca="false">J7783*INDEX(dProdutos!$F$2:$F$47,MATCH(E7783,dProdutos!$A$2:$A$47,0))</f>
        <v>140.83</v>
      </c>
      <c r="R7783" s="15" t="n">
        <f aca="false">IF(I7783="Cancelado",0,P7783-Q7783)</f>
        <v>56.285</v>
      </c>
      <c r="S7783" s="17" t="str">
        <f aca="false">INDEX(dProdutos!$D$2:$D$47,MATCH(E7783,dProdutos!$A$2:$A$47,0))</f>
        <v>Casa</v>
      </c>
    </row>
    <row r="7784" customFormat="false" ht="15" hidden="false" customHeight="false" outlineLevel="0" collapsed="false">
      <c r="A7784" s="17" t="s">
        <v>6268</v>
      </c>
      <c r="B7784" s="17" t="n">
        <v>1</v>
      </c>
      <c r="C7784" s="21" t="n">
        <v>46170</v>
      </c>
      <c r="D7784" s="17" t="s">
        <v>701</v>
      </c>
      <c r="E7784" s="17" t="s">
        <v>120</v>
      </c>
      <c r="F7784" s="17" t="s">
        <v>1497</v>
      </c>
      <c r="G7784" s="17" t="s">
        <v>63</v>
      </c>
      <c r="H7784" s="17" t="s">
        <v>1523</v>
      </c>
      <c r="I7784" s="17" t="s">
        <v>1524</v>
      </c>
      <c r="J7784" s="17" t="n">
        <v>3</v>
      </c>
      <c r="K7784" s="15" t="n">
        <v>96.9</v>
      </c>
      <c r="L7784" s="22" t="n">
        <v>0.05</v>
      </c>
      <c r="M7784" s="15" t="n">
        <v>0</v>
      </c>
      <c r="N7784" s="15" t="n">
        <f aca="false">J7784*K7784</f>
        <v>290.7</v>
      </c>
      <c r="O7784" s="15" t="n">
        <f aca="false">N7784*L7784</f>
        <v>14.535</v>
      </c>
      <c r="P7784" s="15" t="n">
        <f aca="false">N7784-O7784</f>
        <v>276.165</v>
      </c>
      <c r="Q7784" s="15" t="n">
        <f aca="false">J7784*INDEX(dProdutos!$F$2:$F$47,MATCH(E7784,dProdutos!$A$2:$A$47,0))</f>
        <v>133.08</v>
      </c>
      <c r="R7784" s="15" t="n">
        <f aca="false">IF(I7784="Cancelado",0,P7784-Q7784)</f>
        <v>143.085</v>
      </c>
      <c r="S7784" s="17" t="str">
        <f aca="false">INDEX(dProdutos!$D$2:$D$47,MATCH(E7784,dProdutos!$A$2:$A$47,0))</f>
        <v>Moda Masculina</v>
      </c>
    </row>
    <row r="7785" customFormat="false" ht="15" hidden="false" customHeight="false" outlineLevel="0" collapsed="false">
      <c r="A7785" s="17" t="s">
        <v>6269</v>
      </c>
      <c r="B7785" s="17" t="n">
        <v>1</v>
      </c>
      <c r="C7785" s="21" t="n">
        <v>46170</v>
      </c>
      <c r="D7785" s="17" t="s">
        <v>291</v>
      </c>
      <c r="E7785" s="17" t="s">
        <v>156</v>
      </c>
      <c r="F7785" s="17" t="s">
        <v>1497</v>
      </c>
      <c r="G7785" s="17" t="s">
        <v>61</v>
      </c>
      <c r="H7785" s="17" t="s">
        <v>1537</v>
      </c>
      <c r="I7785" s="17" t="s">
        <v>1524</v>
      </c>
      <c r="J7785" s="17" t="n">
        <v>1</v>
      </c>
      <c r="K7785" s="15" t="n">
        <v>192.9</v>
      </c>
      <c r="L7785" s="22" t="n">
        <v>0.2</v>
      </c>
      <c r="M7785" s="15" t="n">
        <v>20.74</v>
      </c>
      <c r="N7785" s="15" t="n">
        <f aca="false">J7785*K7785</f>
        <v>192.9</v>
      </c>
      <c r="O7785" s="15" t="n">
        <f aca="false">N7785*L7785</f>
        <v>38.58</v>
      </c>
      <c r="P7785" s="15" t="n">
        <f aca="false">N7785-O7785</f>
        <v>154.32</v>
      </c>
      <c r="Q7785" s="15" t="n">
        <f aca="false">J7785*INDEX(dProdutos!$F$2:$F$47,MATCH(E7785,dProdutos!$A$2:$A$47,0))</f>
        <v>80.38</v>
      </c>
      <c r="R7785" s="15" t="n">
        <f aca="false">IF(I7785="Cancelado",0,P7785-Q7785)</f>
        <v>73.94</v>
      </c>
      <c r="S7785" s="17" t="str">
        <f aca="false">INDEX(dProdutos!$D$2:$D$47,MATCH(E7785,dProdutos!$A$2:$A$47,0))</f>
        <v>Acessórios</v>
      </c>
    </row>
    <row r="7786" customFormat="false" ht="15" hidden="false" customHeight="false" outlineLevel="0" collapsed="false">
      <c r="A7786" s="17" t="s">
        <v>6270</v>
      </c>
      <c r="B7786" s="17" t="n">
        <v>1</v>
      </c>
      <c r="C7786" s="21" t="n">
        <v>46170</v>
      </c>
      <c r="D7786" s="17" t="s">
        <v>1130</v>
      </c>
      <c r="E7786" s="17" t="s">
        <v>114</v>
      </c>
      <c r="F7786" s="17" t="s">
        <v>1493</v>
      </c>
      <c r="G7786" s="17" t="s">
        <v>60</v>
      </c>
      <c r="H7786" s="17" t="s">
        <v>1523</v>
      </c>
      <c r="I7786" s="17" t="s">
        <v>1524</v>
      </c>
      <c r="J7786" s="17" t="n">
        <v>1</v>
      </c>
      <c r="K7786" s="15" t="n">
        <v>202.9</v>
      </c>
      <c r="L7786" s="22" t="n">
        <v>0.15</v>
      </c>
      <c r="M7786" s="15" t="n">
        <v>0</v>
      </c>
      <c r="N7786" s="15" t="n">
        <f aca="false">J7786*K7786</f>
        <v>202.9</v>
      </c>
      <c r="O7786" s="15" t="n">
        <f aca="false">N7786*L7786</f>
        <v>30.435</v>
      </c>
      <c r="P7786" s="15" t="n">
        <f aca="false">N7786-O7786</f>
        <v>172.465</v>
      </c>
      <c r="Q7786" s="15" t="n">
        <f aca="false">J7786*INDEX(dProdutos!$F$2:$F$47,MATCH(E7786,dProdutos!$A$2:$A$47,0))</f>
        <v>110.39</v>
      </c>
      <c r="R7786" s="15" t="n">
        <f aca="false">IF(I7786="Cancelado",0,P7786-Q7786)</f>
        <v>62.075</v>
      </c>
      <c r="S7786" s="17" t="str">
        <f aca="false">INDEX(dProdutos!$D$2:$D$47,MATCH(E7786,dProdutos!$A$2:$A$47,0))</f>
        <v>Moda Masculina</v>
      </c>
    </row>
    <row r="7787" customFormat="false" ht="15" hidden="false" customHeight="false" outlineLevel="0" collapsed="false">
      <c r="A7787" s="17" t="s">
        <v>6270</v>
      </c>
      <c r="B7787" s="17" t="n">
        <v>2</v>
      </c>
      <c r="C7787" s="21" t="n">
        <v>46170</v>
      </c>
      <c r="D7787" s="17" t="s">
        <v>1130</v>
      </c>
      <c r="E7787" s="17" t="s">
        <v>123</v>
      </c>
      <c r="F7787" s="17" t="s">
        <v>1493</v>
      </c>
      <c r="G7787" s="17" t="s">
        <v>60</v>
      </c>
      <c r="H7787" s="17" t="s">
        <v>1523</v>
      </c>
      <c r="I7787" s="17" t="s">
        <v>1524</v>
      </c>
      <c r="J7787" s="17" t="n">
        <v>1</v>
      </c>
      <c r="K7787" s="15" t="n">
        <v>277.9</v>
      </c>
      <c r="L7787" s="22" t="n">
        <v>0.15</v>
      </c>
      <c r="M7787" s="15" t="n">
        <v>0</v>
      </c>
      <c r="N7787" s="15" t="n">
        <f aca="false">J7787*K7787</f>
        <v>277.9</v>
      </c>
      <c r="O7787" s="15" t="n">
        <f aca="false">N7787*L7787</f>
        <v>41.685</v>
      </c>
      <c r="P7787" s="15" t="n">
        <f aca="false">N7787-O7787</f>
        <v>236.215</v>
      </c>
      <c r="Q7787" s="15" t="n">
        <f aca="false">J7787*INDEX(dProdutos!$F$2:$F$47,MATCH(E7787,dProdutos!$A$2:$A$47,0))</f>
        <v>132.36</v>
      </c>
      <c r="R7787" s="15" t="n">
        <f aca="false">IF(I7787="Cancelado",0,P7787-Q7787)</f>
        <v>103.855</v>
      </c>
      <c r="S7787" s="17" t="str">
        <f aca="false">INDEX(dProdutos!$D$2:$D$47,MATCH(E7787,dProdutos!$A$2:$A$47,0))</f>
        <v>Calçados</v>
      </c>
    </row>
    <row r="7788" customFormat="false" ht="15" hidden="false" customHeight="false" outlineLevel="0" collapsed="false">
      <c r="A7788" s="17" t="s">
        <v>6270</v>
      </c>
      <c r="B7788" s="17" t="n">
        <v>3</v>
      </c>
      <c r="C7788" s="21" t="n">
        <v>46170</v>
      </c>
      <c r="D7788" s="17" t="s">
        <v>1130</v>
      </c>
      <c r="E7788" s="17" t="s">
        <v>165</v>
      </c>
      <c r="F7788" s="17" t="s">
        <v>1493</v>
      </c>
      <c r="G7788" s="17" t="s">
        <v>60</v>
      </c>
      <c r="H7788" s="17" t="s">
        <v>1523</v>
      </c>
      <c r="I7788" s="17" t="s">
        <v>1524</v>
      </c>
      <c r="J7788" s="17" t="n">
        <v>1</v>
      </c>
      <c r="K7788" s="15" t="n">
        <v>231.9</v>
      </c>
      <c r="L7788" s="22" t="n">
        <v>0.2</v>
      </c>
      <c r="M7788" s="15" t="n">
        <v>0</v>
      </c>
      <c r="N7788" s="15" t="n">
        <f aca="false">J7788*K7788</f>
        <v>231.9</v>
      </c>
      <c r="O7788" s="15" t="n">
        <f aca="false">N7788*L7788</f>
        <v>46.38</v>
      </c>
      <c r="P7788" s="15" t="n">
        <f aca="false">N7788-O7788</f>
        <v>185.52</v>
      </c>
      <c r="Q7788" s="15" t="n">
        <f aca="false">J7788*INDEX(dProdutos!$F$2:$F$47,MATCH(E7788,dProdutos!$A$2:$A$47,0))</f>
        <v>140.83</v>
      </c>
      <c r="R7788" s="15" t="n">
        <f aca="false">IF(I7788="Cancelado",0,P7788-Q7788)</f>
        <v>44.69</v>
      </c>
      <c r="S7788" s="17" t="str">
        <f aca="false">INDEX(dProdutos!$D$2:$D$47,MATCH(E7788,dProdutos!$A$2:$A$47,0))</f>
        <v>Casa</v>
      </c>
    </row>
    <row r="7789" customFormat="false" ht="15" hidden="false" customHeight="false" outlineLevel="0" collapsed="false">
      <c r="A7789" s="17" t="s">
        <v>6270</v>
      </c>
      <c r="B7789" s="17" t="n">
        <v>4</v>
      </c>
      <c r="C7789" s="21" t="n">
        <v>46170</v>
      </c>
      <c r="D7789" s="17" t="s">
        <v>1130</v>
      </c>
      <c r="E7789" s="17" t="s">
        <v>138</v>
      </c>
      <c r="F7789" s="17" t="s">
        <v>1493</v>
      </c>
      <c r="G7789" s="17" t="s">
        <v>60</v>
      </c>
      <c r="H7789" s="17" t="s">
        <v>1523</v>
      </c>
      <c r="I7789" s="17" t="s">
        <v>1524</v>
      </c>
      <c r="J7789" s="17" t="n">
        <v>1</v>
      </c>
      <c r="K7789" s="15" t="n">
        <v>231.9</v>
      </c>
      <c r="L7789" s="22" t="n">
        <v>0.1</v>
      </c>
      <c r="M7789" s="15" t="n">
        <v>0</v>
      </c>
      <c r="N7789" s="15" t="n">
        <f aca="false">J7789*K7789</f>
        <v>231.9</v>
      </c>
      <c r="O7789" s="15" t="n">
        <f aca="false">N7789*L7789</f>
        <v>23.19</v>
      </c>
      <c r="P7789" s="15" t="n">
        <f aca="false">N7789-O7789</f>
        <v>208.71</v>
      </c>
      <c r="Q7789" s="15" t="n">
        <f aca="false">J7789*INDEX(dProdutos!$F$2:$F$47,MATCH(E7789,dProdutos!$A$2:$A$47,0))</f>
        <v>132.21</v>
      </c>
      <c r="R7789" s="15" t="n">
        <f aca="false">IF(I7789="Cancelado",0,P7789-Q7789)</f>
        <v>76.5</v>
      </c>
      <c r="S7789" s="17" t="str">
        <f aca="false">INDEX(dProdutos!$D$2:$D$47,MATCH(E7789,dProdutos!$A$2:$A$47,0))</f>
        <v>Calçados</v>
      </c>
    </row>
    <row r="7790" customFormat="false" ht="15" hidden="false" customHeight="false" outlineLevel="0" collapsed="false">
      <c r="A7790" s="17" t="s">
        <v>6271</v>
      </c>
      <c r="B7790" s="17" t="n">
        <v>1</v>
      </c>
      <c r="C7790" s="21" t="n">
        <v>46170</v>
      </c>
      <c r="D7790" s="17" t="s">
        <v>1138</v>
      </c>
      <c r="E7790" s="17" t="s">
        <v>95</v>
      </c>
      <c r="F7790" s="17" t="s">
        <v>1490</v>
      </c>
      <c r="G7790" s="17" t="s">
        <v>59</v>
      </c>
      <c r="H7790" s="17" t="s">
        <v>1537</v>
      </c>
      <c r="I7790" s="17" t="s">
        <v>1524</v>
      </c>
      <c r="J7790" s="17" t="n">
        <v>2</v>
      </c>
      <c r="K7790" s="15" t="n">
        <v>77.9</v>
      </c>
      <c r="L7790" s="22" t="n">
        <v>0</v>
      </c>
      <c r="M7790" s="15" t="n">
        <v>0</v>
      </c>
      <c r="N7790" s="15" t="n">
        <f aca="false">J7790*K7790</f>
        <v>155.8</v>
      </c>
      <c r="O7790" s="15" t="n">
        <f aca="false">N7790*L7790</f>
        <v>0</v>
      </c>
      <c r="P7790" s="15" t="n">
        <f aca="false">N7790-O7790</f>
        <v>155.8</v>
      </c>
      <c r="Q7790" s="15" t="n">
        <f aca="false">J7790*INDEX(dProdutos!$F$2:$F$47,MATCH(E7790,dProdutos!$A$2:$A$47,0))</f>
        <v>73.42</v>
      </c>
      <c r="R7790" s="15" t="n">
        <f aca="false">IF(I7790="Cancelado",0,P7790-Q7790)</f>
        <v>82.38</v>
      </c>
      <c r="S7790" s="17" t="str">
        <f aca="false">INDEX(dProdutos!$D$2:$D$47,MATCH(E7790,dProdutos!$A$2:$A$47,0))</f>
        <v>Moda Feminina</v>
      </c>
    </row>
    <row r="7791" customFormat="false" ht="15" hidden="false" customHeight="false" outlineLevel="0" collapsed="false">
      <c r="A7791" s="17" t="s">
        <v>6272</v>
      </c>
      <c r="B7791" s="17" t="n">
        <v>1</v>
      </c>
      <c r="C7791" s="21" t="n">
        <v>46170</v>
      </c>
      <c r="D7791" s="17" t="s">
        <v>1313</v>
      </c>
      <c r="E7791" s="17" t="s">
        <v>135</v>
      </c>
      <c r="F7791" s="17" t="s">
        <v>1490</v>
      </c>
      <c r="G7791" s="17" t="s">
        <v>62</v>
      </c>
      <c r="H7791" s="17" t="s">
        <v>1523</v>
      </c>
      <c r="I7791" s="17" t="s">
        <v>1524</v>
      </c>
      <c r="J7791" s="17" t="n">
        <v>1</v>
      </c>
      <c r="K7791" s="15" t="n">
        <v>200.9</v>
      </c>
      <c r="L7791" s="22" t="n">
        <v>0</v>
      </c>
      <c r="M7791" s="15" t="n">
        <v>14.84</v>
      </c>
      <c r="N7791" s="15" t="n">
        <f aca="false">J7791*K7791</f>
        <v>200.9</v>
      </c>
      <c r="O7791" s="15" t="n">
        <f aca="false">N7791*L7791</f>
        <v>0</v>
      </c>
      <c r="P7791" s="15" t="n">
        <f aca="false">N7791-O7791</f>
        <v>200.9</v>
      </c>
      <c r="Q7791" s="15" t="n">
        <f aca="false">J7791*INDEX(dProdutos!$F$2:$F$47,MATCH(E7791,dProdutos!$A$2:$A$47,0))</f>
        <v>80.73</v>
      </c>
      <c r="R7791" s="15" t="n">
        <f aca="false">IF(I7791="Cancelado",0,P7791-Q7791)</f>
        <v>120.17</v>
      </c>
      <c r="S7791" s="17" t="str">
        <f aca="false">INDEX(dProdutos!$D$2:$D$47,MATCH(E7791,dProdutos!$A$2:$A$47,0))</f>
        <v>Calçados</v>
      </c>
    </row>
    <row r="7792" customFormat="false" ht="15" hidden="false" customHeight="false" outlineLevel="0" collapsed="false">
      <c r="A7792" s="17" t="s">
        <v>6273</v>
      </c>
      <c r="B7792" s="17" t="n">
        <v>1</v>
      </c>
      <c r="C7792" s="21" t="n">
        <v>46170</v>
      </c>
      <c r="D7792" s="17" t="s">
        <v>1046</v>
      </c>
      <c r="E7792" s="17" t="s">
        <v>95</v>
      </c>
      <c r="F7792" s="17" t="s">
        <v>1501</v>
      </c>
      <c r="G7792" s="17" t="s">
        <v>62</v>
      </c>
      <c r="H7792" s="17" t="s">
        <v>1523</v>
      </c>
      <c r="I7792" s="17" t="s">
        <v>1531</v>
      </c>
      <c r="J7792" s="17" t="n">
        <v>1</v>
      </c>
      <c r="K7792" s="15" t="n">
        <v>77.9</v>
      </c>
      <c r="L7792" s="22" t="n">
        <v>0</v>
      </c>
      <c r="M7792" s="15" t="n">
        <v>27.69</v>
      </c>
      <c r="N7792" s="15" t="n">
        <f aca="false">J7792*K7792</f>
        <v>77.9</v>
      </c>
      <c r="O7792" s="15" t="n">
        <f aca="false">N7792*L7792</f>
        <v>0</v>
      </c>
      <c r="P7792" s="15" t="n">
        <f aca="false">N7792-O7792</f>
        <v>77.9</v>
      </c>
      <c r="Q7792" s="15" t="n">
        <f aca="false">J7792*INDEX(dProdutos!$F$2:$F$47,MATCH(E7792,dProdutos!$A$2:$A$47,0))</f>
        <v>36.71</v>
      </c>
      <c r="R7792" s="15" t="n">
        <f aca="false">IF(I7792="Cancelado",0,P7792-Q7792)</f>
        <v>0</v>
      </c>
      <c r="S7792" s="17" t="str">
        <f aca="false">INDEX(dProdutos!$D$2:$D$47,MATCH(E7792,dProdutos!$A$2:$A$47,0))</f>
        <v>Moda Feminina</v>
      </c>
    </row>
    <row r="7793" customFormat="false" ht="15" hidden="false" customHeight="false" outlineLevel="0" collapsed="false">
      <c r="A7793" s="17" t="s">
        <v>6273</v>
      </c>
      <c r="B7793" s="17" t="n">
        <v>2</v>
      </c>
      <c r="C7793" s="21" t="n">
        <v>46170</v>
      </c>
      <c r="D7793" s="17" t="s">
        <v>1046</v>
      </c>
      <c r="E7793" s="17" t="s">
        <v>165</v>
      </c>
      <c r="F7793" s="17" t="s">
        <v>1501</v>
      </c>
      <c r="G7793" s="17" t="s">
        <v>62</v>
      </c>
      <c r="H7793" s="17" t="s">
        <v>1523</v>
      </c>
      <c r="I7793" s="17" t="s">
        <v>1531</v>
      </c>
      <c r="J7793" s="17" t="n">
        <v>1</v>
      </c>
      <c r="K7793" s="15" t="n">
        <v>231.9</v>
      </c>
      <c r="L7793" s="22" t="n">
        <v>0</v>
      </c>
      <c r="M7793" s="15" t="n">
        <v>0</v>
      </c>
      <c r="N7793" s="15" t="n">
        <f aca="false">J7793*K7793</f>
        <v>231.9</v>
      </c>
      <c r="O7793" s="15" t="n">
        <f aca="false">N7793*L7793</f>
        <v>0</v>
      </c>
      <c r="P7793" s="15" t="n">
        <f aca="false">N7793-O7793</f>
        <v>231.9</v>
      </c>
      <c r="Q7793" s="15" t="n">
        <f aca="false">J7793*INDEX(dProdutos!$F$2:$F$47,MATCH(E7793,dProdutos!$A$2:$A$47,0))</f>
        <v>140.83</v>
      </c>
      <c r="R7793" s="15" t="n">
        <f aca="false">IF(I7793="Cancelado",0,P7793-Q7793)</f>
        <v>0</v>
      </c>
      <c r="S7793" s="17" t="str">
        <f aca="false">INDEX(dProdutos!$D$2:$D$47,MATCH(E7793,dProdutos!$A$2:$A$47,0))</f>
        <v>Casa</v>
      </c>
    </row>
    <row r="7794" customFormat="false" ht="15" hidden="false" customHeight="false" outlineLevel="0" collapsed="false">
      <c r="A7794" s="17" t="s">
        <v>6273</v>
      </c>
      <c r="B7794" s="17" t="n">
        <v>3</v>
      </c>
      <c r="C7794" s="21" t="n">
        <v>46170</v>
      </c>
      <c r="D7794" s="17" t="s">
        <v>1046</v>
      </c>
      <c r="E7794" s="17" t="s">
        <v>150</v>
      </c>
      <c r="F7794" s="17" t="s">
        <v>1501</v>
      </c>
      <c r="G7794" s="17" t="s">
        <v>62</v>
      </c>
      <c r="H7794" s="17" t="s">
        <v>1523</v>
      </c>
      <c r="I7794" s="17" t="s">
        <v>1531</v>
      </c>
      <c r="J7794" s="17" t="n">
        <v>2</v>
      </c>
      <c r="K7794" s="15" t="n">
        <v>71.9</v>
      </c>
      <c r="L7794" s="22" t="n">
        <v>0.1</v>
      </c>
      <c r="M7794" s="15" t="n">
        <v>0</v>
      </c>
      <c r="N7794" s="15" t="n">
        <f aca="false">J7794*K7794</f>
        <v>143.8</v>
      </c>
      <c r="O7794" s="15" t="n">
        <f aca="false">N7794*L7794</f>
        <v>14.38</v>
      </c>
      <c r="P7794" s="15" t="n">
        <f aca="false">N7794-O7794</f>
        <v>129.42</v>
      </c>
      <c r="Q7794" s="15" t="n">
        <f aca="false">J7794*INDEX(dProdutos!$F$2:$F$47,MATCH(E7794,dProdutos!$A$2:$A$47,0))</f>
        <v>54.76</v>
      </c>
      <c r="R7794" s="15" t="n">
        <f aca="false">IF(I7794="Cancelado",0,P7794-Q7794)</f>
        <v>0</v>
      </c>
      <c r="S7794" s="17" t="str">
        <f aca="false">INDEX(dProdutos!$D$2:$D$47,MATCH(E7794,dProdutos!$A$2:$A$47,0))</f>
        <v>Acessórios</v>
      </c>
    </row>
    <row r="7795" customFormat="false" ht="15" hidden="false" customHeight="false" outlineLevel="0" collapsed="false">
      <c r="A7795" s="17" t="s">
        <v>6273</v>
      </c>
      <c r="B7795" s="17" t="n">
        <v>4</v>
      </c>
      <c r="C7795" s="21" t="n">
        <v>46170</v>
      </c>
      <c r="D7795" s="17" t="s">
        <v>1046</v>
      </c>
      <c r="E7795" s="17" t="s">
        <v>120</v>
      </c>
      <c r="F7795" s="17" t="s">
        <v>1501</v>
      </c>
      <c r="G7795" s="17" t="s">
        <v>62</v>
      </c>
      <c r="H7795" s="17" t="s">
        <v>1523</v>
      </c>
      <c r="I7795" s="17" t="s">
        <v>1531</v>
      </c>
      <c r="J7795" s="17" t="n">
        <v>1</v>
      </c>
      <c r="K7795" s="15" t="n">
        <v>96.9</v>
      </c>
      <c r="L7795" s="22" t="n">
        <v>0</v>
      </c>
      <c r="M7795" s="15" t="n">
        <v>0</v>
      </c>
      <c r="N7795" s="15" t="n">
        <f aca="false">J7795*K7795</f>
        <v>96.9</v>
      </c>
      <c r="O7795" s="15" t="n">
        <f aca="false">N7795*L7795</f>
        <v>0</v>
      </c>
      <c r="P7795" s="15" t="n">
        <f aca="false">N7795-O7795</f>
        <v>96.9</v>
      </c>
      <c r="Q7795" s="15" t="n">
        <f aca="false">J7795*INDEX(dProdutos!$F$2:$F$47,MATCH(E7795,dProdutos!$A$2:$A$47,0))</f>
        <v>44.36</v>
      </c>
      <c r="R7795" s="15" t="n">
        <f aca="false">IF(I7795="Cancelado",0,P7795-Q7795)</f>
        <v>0</v>
      </c>
      <c r="S7795" s="17" t="str">
        <f aca="false">INDEX(dProdutos!$D$2:$D$47,MATCH(E7795,dProdutos!$A$2:$A$47,0))</f>
        <v>Moda Masculina</v>
      </c>
    </row>
    <row r="7796" customFormat="false" ht="15" hidden="false" customHeight="false" outlineLevel="0" collapsed="false">
      <c r="A7796" s="17" t="s">
        <v>6274</v>
      </c>
      <c r="B7796" s="17" t="n">
        <v>1</v>
      </c>
      <c r="C7796" s="21" t="n">
        <v>46171</v>
      </c>
      <c r="D7796" s="17" t="s">
        <v>1234</v>
      </c>
      <c r="E7796" s="17" t="s">
        <v>108</v>
      </c>
      <c r="F7796" s="17" t="s">
        <v>1487</v>
      </c>
      <c r="G7796" s="17" t="s">
        <v>60</v>
      </c>
      <c r="H7796" s="17" t="s">
        <v>1537</v>
      </c>
      <c r="I7796" s="17" t="s">
        <v>1524</v>
      </c>
      <c r="J7796" s="17" t="n">
        <v>1</v>
      </c>
      <c r="K7796" s="15" t="n">
        <v>265.9</v>
      </c>
      <c r="L7796" s="22" t="n">
        <v>0</v>
      </c>
      <c r="M7796" s="15" t="n">
        <v>0</v>
      </c>
      <c r="N7796" s="15" t="n">
        <f aca="false">J7796*K7796</f>
        <v>265.9</v>
      </c>
      <c r="O7796" s="15" t="n">
        <f aca="false">N7796*L7796</f>
        <v>0</v>
      </c>
      <c r="P7796" s="15" t="n">
        <f aca="false">N7796-O7796</f>
        <v>265.9</v>
      </c>
      <c r="Q7796" s="15" t="n">
        <f aca="false">J7796*INDEX(dProdutos!$F$2:$F$47,MATCH(E7796,dProdutos!$A$2:$A$47,0))</f>
        <v>155.62</v>
      </c>
      <c r="R7796" s="15" t="n">
        <f aca="false">IF(I7796="Cancelado",0,P7796-Q7796)</f>
        <v>110.28</v>
      </c>
      <c r="S7796" s="17" t="str">
        <f aca="false">INDEX(dProdutos!$D$2:$D$47,MATCH(E7796,dProdutos!$A$2:$A$47,0))</f>
        <v>Moda Masculina</v>
      </c>
    </row>
    <row r="7797" customFormat="false" ht="15" hidden="false" customHeight="false" outlineLevel="0" collapsed="false">
      <c r="A7797" s="17" t="s">
        <v>6274</v>
      </c>
      <c r="B7797" s="17" t="n">
        <v>2</v>
      </c>
      <c r="C7797" s="21" t="n">
        <v>46171</v>
      </c>
      <c r="D7797" s="17" t="s">
        <v>1234</v>
      </c>
      <c r="E7797" s="17" t="s">
        <v>92</v>
      </c>
      <c r="F7797" s="17" t="s">
        <v>1487</v>
      </c>
      <c r="G7797" s="17" t="s">
        <v>60</v>
      </c>
      <c r="H7797" s="17" t="s">
        <v>1537</v>
      </c>
      <c r="I7797" s="17" t="s">
        <v>1524</v>
      </c>
      <c r="J7797" s="17" t="n">
        <v>1</v>
      </c>
      <c r="K7797" s="15" t="n">
        <v>191.9</v>
      </c>
      <c r="L7797" s="22" t="n">
        <v>0.1</v>
      </c>
      <c r="M7797" s="15" t="n">
        <v>0</v>
      </c>
      <c r="N7797" s="15" t="n">
        <f aca="false">J7797*K7797</f>
        <v>191.9</v>
      </c>
      <c r="O7797" s="15" t="n">
        <f aca="false">N7797*L7797</f>
        <v>19.19</v>
      </c>
      <c r="P7797" s="15" t="n">
        <f aca="false">N7797-O7797</f>
        <v>172.71</v>
      </c>
      <c r="Q7797" s="15" t="n">
        <f aca="false">J7797*INDEX(dProdutos!$F$2:$F$47,MATCH(E7797,dProdutos!$A$2:$A$47,0))</f>
        <v>88.59</v>
      </c>
      <c r="R7797" s="15" t="n">
        <f aca="false">IF(I7797="Cancelado",0,P7797-Q7797)</f>
        <v>84.12</v>
      </c>
      <c r="S7797" s="17" t="str">
        <f aca="false">INDEX(dProdutos!$D$2:$D$47,MATCH(E7797,dProdutos!$A$2:$A$47,0))</f>
        <v>Moda Feminina</v>
      </c>
    </row>
    <row r="7798" customFormat="false" ht="15" hidden="false" customHeight="false" outlineLevel="0" collapsed="false">
      <c r="A7798" s="17" t="s">
        <v>6275</v>
      </c>
      <c r="B7798" s="17" t="n">
        <v>1</v>
      </c>
      <c r="C7798" s="21" t="n">
        <v>46171</v>
      </c>
      <c r="D7798" s="17" t="s">
        <v>1316</v>
      </c>
      <c r="E7798" s="17" t="s">
        <v>171</v>
      </c>
      <c r="F7798" s="17" t="s">
        <v>1497</v>
      </c>
      <c r="G7798" s="17" t="s">
        <v>59</v>
      </c>
      <c r="H7798" s="17" t="s">
        <v>1537</v>
      </c>
      <c r="I7798" s="17" t="s">
        <v>1524</v>
      </c>
      <c r="J7798" s="17" t="n">
        <v>1</v>
      </c>
      <c r="K7798" s="15" t="n">
        <v>246.9</v>
      </c>
      <c r="L7798" s="22" t="n">
        <v>0.1</v>
      </c>
      <c r="M7798" s="15" t="n">
        <v>34.3</v>
      </c>
      <c r="N7798" s="15" t="n">
        <f aca="false">J7798*K7798</f>
        <v>246.9</v>
      </c>
      <c r="O7798" s="15" t="n">
        <f aca="false">N7798*L7798</f>
        <v>24.69</v>
      </c>
      <c r="P7798" s="15" t="n">
        <f aca="false">N7798-O7798</f>
        <v>222.21</v>
      </c>
      <c r="Q7798" s="15" t="n">
        <f aca="false">J7798*INDEX(dProdutos!$F$2:$F$47,MATCH(E7798,dProdutos!$A$2:$A$47,0))</f>
        <v>103.61</v>
      </c>
      <c r="R7798" s="15" t="n">
        <f aca="false">IF(I7798="Cancelado",0,P7798-Q7798)</f>
        <v>118.6</v>
      </c>
      <c r="S7798" s="17" t="str">
        <f aca="false">INDEX(dProdutos!$D$2:$D$47,MATCH(E7798,dProdutos!$A$2:$A$47,0))</f>
        <v>Casa</v>
      </c>
    </row>
    <row r="7799" customFormat="false" ht="15" hidden="false" customHeight="false" outlineLevel="0" collapsed="false">
      <c r="A7799" s="17" t="s">
        <v>6276</v>
      </c>
      <c r="B7799" s="17" t="n">
        <v>1</v>
      </c>
      <c r="C7799" s="21" t="n">
        <v>46171</v>
      </c>
      <c r="D7799" s="17" t="s">
        <v>1221</v>
      </c>
      <c r="E7799" s="17" t="s">
        <v>105</v>
      </c>
      <c r="F7799" s="17" t="s">
        <v>1487</v>
      </c>
      <c r="G7799" s="17" t="s">
        <v>61</v>
      </c>
      <c r="H7799" s="17" t="s">
        <v>1523</v>
      </c>
      <c r="I7799" s="17" t="s">
        <v>1524</v>
      </c>
      <c r="J7799" s="17" t="n">
        <v>1</v>
      </c>
      <c r="K7799" s="15" t="n">
        <v>175.9</v>
      </c>
      <c r="L7799" s="22" t="n">
        <v>0</v>
      </c>
      <c r="M7799" s="15" t="n">
        <v>12.28</v>
      </c>
      <c r="N7799" s="15" t="n">
        <f aca="false">J7799*K7799</f>
        <v>175.9</v>
      </c>
      <c r="O7799" s="15" t="n">
        <f aca="false">N7799*L7799</f>
        <v>0</v>
      </c>
      <c r="P7799" s="15" t="n">
        <f aca="false">N7799-O7799</f>
        <v>175.9</v>
      </c>
      <c r="Q7799" s="15" t="n">
        <f aca="false">J7799*INDEX(dProdutos!$F$2:$F$47,MATCH(E7799,dProdutos!$A$2:$A$47,0))</f>
        <v>96.59</v>
      </c>
      <c r="R7799" s="15" t="n">
        <f aca="false">IF(I7799="Cancelado",0,P7799-Q7799)</f>
        <v>79.31</v>
      </c>
      <c r="S7799" s="17" t="str">
        <f aca="false">INDEX(dProdutos!$D$2:$D$47,MATCH(E7799,dProdutos!$A$2:$A$47,0))</f>
        <v>Moda Masculina</v>
      </c>
    </row>
    <row r="7800" customFormat="false" ht="15" hidden="false" customHeight="false" outlineLevel="0" collapsed="false">
      <c r="A7800" s="17" t="s">
        <v>6276</v>
      </c>
      <c r="B7800" s="17" t="n">
        <v>2</v>
      </c>
      <c r="C7800" s="21" t="n">
        <v>46171</v>
      </c>
      <c r="D7800" s="17" t="s">
        <v>1221</v>
      </c>
      <c r="E7800" s="17" t="s">
        <v>201</v>
      </c>
      <c r="F7800" s="17" t="s">
        <v>1487</v>
      </c>
      <c r="G7800" s="17" t="s">
        <v>61</v>
      </c>
      <c r="H7800" s="17" t="s">
        <v>1523</v>
      </c>
      <c r="I7800" s="17" t="s">
        <v>1524</v>
      </c>
      <c r="J7800" s="17" t="n">
        <v>1</v>
      </c>
      <c r="K7800" s="15" t="n">
        <v>236.9</v>
      </c>
      <c r="L7800" s="22" t="n">
        <v>0</v>
      </c>
      <c r="M7800" s="15" t="n">
        <v>0</v>
      </c>
      <c r="N7800" s="15" t="n">
        <f aca="false">J7800*K7800</f>
        <v>236.9</v>
      </c>
      <c r="O7800" s="15" t="n">
        <f aca="false">N7800*L7800</f>
        <v>0</v>
      </c>
      <c r="P7800" s="15" t="n">
        <f aca="false">N7800-O7800</f>
        <v>236.9</v>
      </c>
      <c r="Q7800" s="15" t="n">
        <f aca="false">J7800*INDEX(dProdutos!$F$2:$F$47,MATCH(E7800,dProdutos!$A$2:$A$47,0))</f>
        <v>96.23</v>
      </c>
      <c r="R7800" s="15" t="n">
        <f aca="false">IF(I7800="Cancelado",0,P7800-Q7800)</f>
        <v>140.67</v>
      </c>
      <c r="S7800" s="17" t="str">
        <f aca="false">INDEX(dProdutos!$D$2:$D$47,MATCH(E7800,dProdutos!$A$2:$A$47,0))</f>
        <v>Beleza</v>
      </c>
    </row>
    <row r="7801" customFormat="false" ht="15" hidden="false" customHeight="false" outlineLevel="0" collapsed="false">
      <c r="A7801" s="17" t="s">
        <v>6277</v>
      </c>
      <c r="B7801" s="17" t="n">
        <v>1</v>
      </c>
      <c r="C7801" s="21" t="n">
        <v>46171</v>
      </c>
      <c r="D7801" s="17" t="s">
        <v>1132</v>
      </c>
      <c r="E7801" s="17" t="s">
        <v>210</v>
      </c>
      <c r="F7801" s="17" t="s">
        <v>1497</v>
      </c>
      <c r="G7801" s="17" t="s">
        <v>60</v>
      </c>
      <c r="H7801" s="17" t="s">
        <v>1523</v>
      </c>
      <c r="I7801" s="17" t="s">
        <v>1524</v>
      </c>
      <c r="J7801" s="17" t="n">
        <v>1</v>
      </c>
      <c r="K7801" s="15" t="n">
        <v>245.9</v>
      </c>
      <c r="L7801" s="22" t="n">
        <v>0.1</v>
      </c>
      <c r="M7801" s="15" t="n">
        <v>0</v>
      </c>
      <c r="N7801" s="15" t="n">
        <f aca="false">J7801*K7801</f>
        <v>245.9</v>
      </c>
      <c r="O7801" s="15" t="n">
        <f aca="false">N7801*L7801</f>
        <v>24.59</v>
      </c>
      <c r="P7801" s="15" t="n">
        <f aca="false">N7801-O7801</f>
        <v>221.31</v>
      </c>
      <c r="Q7801" s="15" t="n">
        <f aca="false">J7801*INDEX(dProdutos!$F$2:$F$47,MATCH(E7801,dProdutos!$A$2:$A$47,0))</f>
        <v>150.63</v>
      </c>
      <c r="R7801" s="15" t="n">
        <f aca="false">IF(I7801="Cancelado",0,P7801-Q7801)</f>
        <v>70.68</v>
      </c>
      <c r="S7801" s="17" t="str">
        <f aca="false">INDEX(dProdutos!$D$2:$D$47,MATCH(E7801,dProdutos!$A$2:$A$47,0))</f>
        <v>Beleza</v>
      </c>
    </row>
    <row r="7802" customFormat="false" ht="15" hidden="false" customHeight="false" outlineLevel="0" collapsed="false">
      <c r="A7802" s="17" t="s">
        <v>6278</v>
      </c>
      <c r="B7802" s="17" t="n">
        <v>1</v>
      </c>
      <c r="C7802" s="21" t="n">
        <v>46171</v>
      </c>
      <c r="D7802" s="17" t="s">
        <v>324</v>
      </c>
      <c r="E7802" s="17" t="s">
        <v>73</v>
      </c>
      <c r="F7802" s="17" t="s">
        <v>1495</v>
      </c>
      <c r="G7802" s="17" t="s">
        <v>62</v>
      </c>
      <c r="H7802" s="17" t="s">
        <v>1537</v>
      </c>
      <c r="I7802" s="17" t="s">
        <v>1524</v>
      </c>
      <c r="J7802" s="17" t="n">
        <v>1</v>
      </c>
      <c r="K7802" s="15" t="n">
        <v>179.9</v>
      </c>
      <c r="L7802" s="22" t="n">
        <v>0</v>
      </c>
      <c r="M7802" s="15" t="n">
        <v>0</v>
      </c>
      <c r="N7802" s="15" t="n">
        <f aca="false">J7802*K7802</f>
        <v>179.9</v>
      </c>
      <c r="O7802" s="15" t="n">
        <f aca="false">N7802*L7802</f>
        <v>0</v>
      </c>
      <c r="P7802" s="15" t="n">
        <f aca="false">N7802-O7802</f>
        <v>179.9</v>
      </c>
      <c r="Q7802" s="15" t="n">
        <f aca="false">J7802*INDEX(dProdutos!$F$2:$F$47,MATCH(E7802,dProdutos!$A$2:$A$47,0))</f>
        <v>69.44</v>
      </c>
      <c r="R7802" s="15" t="n">
        <f aca="false">IF(I7802="Cancelado",0,P7802-Q7802)</f>
        <v>110.46</v>
      </c>
      <c r="S7802" s="17" t="str">
        <f aca="false">INDEX(dProdutos!$D$2:$D$47,MATCH(E7802,dProdutos!$A$2:$A$47,0))</f>
        <v>Moda Feminina</v>
      </c>
    </row>
    <row r="7803" customFormat="false" ht="15" hidden="false" customHeight="false" outlineLevel="0" collapsed="false">
      <c r="A7803" s="17" t="s">
        <v>6278</v>
      </c>
      <c r="B7803" s="17" t="n">
        <v>2</v>
      </c>
      <c r="C7803" s="21" t="n">
        <v>46171</v>
      </c>
      <c r="D7803" s="17" t="s">
        <v>324</v>
      </c>
      <c r="E7803" s="17" t="s">
        <v>102</v>
      </c>
      <c r="F7803" s="17" t="s">
        <v>1495</v>
      </c>
      <c r="G7803" s="17" t="s">
        <v>62</v>
      </c>
      <c r="H7803" s="17" t="s">
        <v>1537</v>
      </c>
      <c r="I7803" s="17" t="s">
        <v>1524</v>
      </c>
      <c r="J7803" s="17" t="n">
        <v>2</v>
      </c>
      <c r="K7803" s="15" t="n">
        <v>65.9</v>
      </c>
      <c r="L7803" s="22" t="n">
        <v>0</v>
      </c>
      <c r="M7803" s="15" t="n">
        <v>0</v>
      </c>
      <c r="N7803" s="15" t="n">
        <f aca="false">J7803*K7803</f>
        <v>131.8</v>
      </c>
      <c r="O7803" s="15" t="n">
        <f aca="false">N7803*L7803</f>
        <v>0</v>
      </c>
      <c r="P7803" s="15" t="n">
        <f aca="false">N7803-O7803</f>
        <v>131.8</v>
      </c>
      <c r="Q7803" s="15" t="n">
        <f aca="false">J7803*INDEX(dProdutos!$F$2:$F$47,MATCH(E7803,dProdutos!$A$2:$A$47,0))</f>
        <v>59.36</v>
      </c>
      <c r="R7803" s="15" t="n">
        <f aca="false">IF(I7803="Cancelado",0,P7803-Q7803)</f>
        <v>72.44</v>
      </c>
      <c r="S7803" s="17" t="str">
        <f aca="false">INDEX(dProdutos!$D$2:$D$47,MATCH(E7803,dProdutos!$A$2:$A$47,0))</f>
        <v>Moda Masculina</v>
      </c>
    </row>
    <row r="7804" customFormat="false" ht="15" hidden="false" customHeight="false" outlineLevel="0" collapsed="false">
      <c r="A7804" s="17" t="s">
        <v>6279</v>
      </c>
      <c r="B7804" s="17" t="n">
        <v>1</v>
      </c>
      <c r="C7804" s="21" t="n">
        <v>46171</v>
      </c>
      <c r="D7804" s="17" t="s">
        <v>1292</v>
      </c>
      <c r="E7804" s="17" t="s">
        <v>153</v>
      </c>
      <c r="F7804" s="17" t="s">
        <v>1497</v>
      </c>
      <c r="G7804" s="17" t="s">
        <v>60</v>
      </c>
      <c r="H7804" s="17" t="s">
        <v>1523</v>
      </c>
      <c r="I7804" s="17" t="s">
        <v>1524</v>
      </c>
      <c r="J7804" s="17" t="n">
        <v>1</v>
      </c>
      <c r="K7804" s="15" t="n">
        <v>165.9</v>
      </c>
      <c r="L7804" s="22" t="n">
        <v>0</v>
      </c>
      <c r="M7804" s="15" t="n">
        <v>0</v>
      </c>
      <c r="N7804" s="15" t="n">
        <f aca="false">J7804*K7804</f>
        <v>165.9</v>
      </c>
      <c r="O7804" s="15" t="n">
        <f aca="false">N7804*L7804</f>
        <v>0</v>
      </c>
      <c r="P7804" s="15" t="n">
        <f aca="false">N7804-O7804</f>
        <v>165.9</v>
      </c>
      <c r="Q7804" s="15" t="n">
        <f aca="false">J7804*INDEX(dProdutos!$F$2:$F$47,MATCH(E7804,dProdutos!$A$2:$A$47,0))</f>
        <v>67.28</v>
      </c>
      <c r="R7804" s="15" t="n">
        <f aca="false">IF(I7804="Cancelado",0,P7804-Q7804)</f>
        <v>98.62</v>
      </c>
      <c r="S7804" s="17" t="str">
        <f aca="false">INDEX(dProdutos!$D$2:$D$47,MATCH(E7804,dProdutos!$A$2:$A$47,0))</f>
        <v>Acessórios</v>
      </c>
    </row>
    <row r="7805" customFormat="false" ht="15" hidden="false" customHeight="false" outlineLevel="0" collapsed="false">
      <c r="A7805" s="17" t="s">
        <v>6280</v>
      </c>
      <c r="B7805" s="17" t="n">
        <v>1</v>
      </c>
      <c r="C7805" s="21" t="n">
        <v>46171</v>
      </c>
      <c r="D7805" s="17" t="s">
        <v>1478</v>
      </c>
      <c r="E7805" s="17" t="s">
        <v>171</v>
      </c>
      <c r="F7805" s="17" t="s">
        <v>1490</v>
      </c>
      <c r="G7805" s="17" t="s">
        <v>62</v>
      </c>
      <c r="H7805" s="17" t="s">
        <v>1523</v>
      </c>
      <c r="I7805" s="17" t="s">
        <v>1524</v>
      </c>
      <c r="J7805" s="17" t="n">
        <v>1</v>
      </c>
      <c r="K7805" s="15" t="n">
        <v>246.9</v>
      </c>
      <c r="L7805" s="22" t="n">
        <v>0</v>
      </c>
      <c r="M7805" s="15" t="n">
        <v>27.51</v>
      </c>
      <c r="N7805" s="15" t="n">
        <f aca="false">J7805*K7805</f>
        <v>246.9</v>
      </c>
      <c r="O7805" s="15" t="n">
        <f aca="false">N7805*L7805</f>
        <v>0</v>
      </c>
      <c r="P7805" s="15" t="n">
        <f aca="false">N7805-O7805</f>
        <v>246.9</v>
      </c>
      <c r="Q7805" s="15" t="n">
        <f aca="false">J7805*INDEX(dProdutos!$F$2:$F$47,MATCH(E7805,dProdutos!$A$2:$A$47,0))</f>
        <v>103.61</v>
      </c>
      <c r="R7805" s="15" t="n">
        <f aca="false">IF(I7805="Cancelado",0,P7805-Q7805)</f>
        <v>143.29</v>
      </c>
      <c r="S7805" s="17" t="str">
        <f aca="false">INDEX(dProdutos!$D$2:$D$47,MATCH(E7805,dProdutos!$A$2:$A$47,0))</f>
        <v>Casa</v>
      </c>
    </row>
    <row r="7806" customFormat="false" ht="15" hidden="false" customHeight="false" outlineLevel="0" collapsed="false">
      <c r="A7806" s="17" t="s">
        <v>6280</v>
      </c>
      <c r="B7806" s="17" t="n">
        <v>2</v>
      </c>
      <c r="C7806" s="21" t="n">
        <v>46171</v>
      </c>
      <c r="D7806" s="17" t="s">
        <v>1478</v>
      </c>
      <c r="E7806" s="17" t="s">
        <v>177</v>
      </c>
      <c r="F7806" s="17" t="s">
        <v>1490</v>
      </c>
      <c r="G7806" s="17" t="s">
        <v>62</v>
      </c>
      <c r="H7806" s="17" t="s">
        <v>1523</v>
      </c>
      <c r="I7806" s="17" t="s">
        <v>1524</v>
      </c>
      <c r="J7806" s="17" t="n">
        <v>1</v>
      </c>
      <c r="K7806" s="15" t="n">
        <v>257.9</v>
      </c>
      <c r="L7806" s="22" t="n">
        <v>0</v>
      </c>
      <c r="M7806" s="15" t="n">
        <v>0</v>
      </c>
      <c r="N7806" s="15" t="n">
        <f aca="false">J7806*K7806</f>
        <v>257.9</v>
      </c>
      <c r="O7806" s="15" t="n">
        <f aca="false">N7806*L7806</f>
        <v>0</v>
      </c>
      <c r="P7806" s="15" t="n">
        <f aca="false">N7806-O7806</f>
        <v>257.9</v>
      </c>
      <c r="Q7806" s="15" t="n">
        <f aca="false">J7806*INDEX(dProdutos!$F$2:$F$47,MATCH(E7806,dProdutos!$A$2:$A$47,0))</f>
        <v>138.23</v>
      </c>
      <c r="R7806" s="15" t="n">
        <f aca="false">IF(I7806="Cancelado",0,P7806-Q7806)</f>
        <v>119.67</v>
      </c>
      <c r="S7806" s="17" t="str">
        <f aca="false">INDEX(dProdutos!$D$2:$D$47,MATCH(E7806,dProdutos!$A$2:$A$47,0))</f>
        <v>Casa</v>
      </c>
    </row>
    <row r="7807" customFormat="false" ht="15" hidden="false" customHeight="false" outlineLevel="0" collapsed="false">
      <c r="A7807" s="17" t="s">
        <v>6281</v>
      </c>
      <c r="B7807" s="17" t="n">
        <v>1</v>
      </c>
      <c r="C7807" s="21" t="n">
        <v>46171</v>
      </c>
      <c r="D7807" s="17" t="s">
        <v>656</v>
      </c>
      <c r="E7807" s="17" t="s">
        <v>150</v>
      </c>
      <c r="F7807" s="17" t="s">
        <v>1503</v>
      </c>
      <c r="G7807" s="17" t="s">
        <v>59</v>
      </c>
      <c r="H7807" s="17" t="s">
        <v>1523</v>
      </c>
      <c r="I7807" s="17" t="s">
        <v>1524</v>
      </c>
      <c r="J7807" s="17" t="n">
        <v>1</v>
      </c>
      <c r="K7807" s="15" t="n">
        <v>71.9</v>
      </c>
      <c r="L7807" s="22" t="n">
        <v>0</v>
      </c>
      <c r="M7807" s="15" t="n">
        <v>30.05</v>
      </c>
      <c r="N7807" s="15" t="n">
        <f aca="false">J7807*K7807</f>
        <v>71.9</v>
      </c>
      <c r="O7807" s="15" t="n">
        <f aca="false">N7807*L7807</f>
        <v>0</v>
      </c>
      <c r="P7807" s="15" t="n">
        <f aca="false">N7807-O7807</f>
        <v>71.9</v>
      </c>
      <c r="Q7807" s="15" t="n">
        <f aca="false">J7807*INDEX(dProdutos!$F$2:$F$47,MATCH(E7807,dProdutos!$A$2:$A$47,0))</f>
        <v>27.38</v>
      </c>
      <c r="R7807" s="15" t="n">
        <f aca="false">IF(I7807="Cancelado",0,P7807-Q7807)</f>
        <v>44.52</v>
      </c>
      <c r="S7807" s="17" t="str">
        <f aca="false">INDEX(dProdutos!$D$2:$D$47,MATCH(E7807,dProdutos!$A$2:$A$47,0))</f>
        <v>Acessórios</v>
      </c>
    </row>
    <row r="7808" customFormat="false" ht="15" hidden="false" customHeight="false" outlineLevel="0" collapsed="false">
      <c r="A7808" s="17" t="s">
        <v>6281</v>
      </c>
      <c r="B7808" s="17" t="n">
        <v>2</v>
      </c>
      <c r="C7808" s="21" t="n">
        <v>46171</v>
      </c>
      <c r="D7808" s="17" t="s">
        <v>656</v>
      </c>
      <c r="E7808" s="17" t="s">
        <v>111</v>
      </c>
      <c r="F7808" s="17" t="s">
        <v>1503</v>
      </c>
      <c r="G7808" s="17" t="s">
        <v>59</v>
      </c>
      <c r="H7808" s="17" t="s">
        <v>1523</v>
      </c>
      <c r="I7808" s="17" t="s">
        <v>1524</v>
      </c>
      <c r="J7808" s="17" t="n">
        <v>1</v>
      </c>
      <c r="K7808" s="15" t="n">
        <v>188.9</v>
      </c>
      <c r="L7808" s="22" t="n">
        <v>0.1</v>
      </c>
      <c r="M7808" s="15" t="n">
        <v>0</v>
      </c>
      <c r="N7808" s="15" t="n">
        <f aca="false">J7808*K7808</f>
        <v>188.9</v>
      </c>
      <c r="O7808" s="15" t="n">
        <f aca="false">N7808*L7808</f>
        <v>18.89</v>
      </c>
      <c r="P7808" s="15" t="n">
        <f aca="false">N7808-O7808</f>
        <v>170.01</v>
      </c>
      <c r="Q7808" s="15" t="n">
        <f aca="false">J7808*INDEX(dProdutos!$F$2:$F$47,MATCH(E7808,dProdutos!$A$2:$A$47,0))</f>
        <v>88.32</v>
      </c>
      <c r="R7808" s="15" t="n">
        <f aca="false">IF(I7808="Cancelado",0,P7808-Q7808)</f>
        <v>81.69</v>
      </c>
      <c r="S7808" s="17" t="str">
        <f aca="false">INDEX(dProdutos!$D$2:$D$47,MATCH(E7808,dProdutos!$A$2:$A$47,0))</f>
        <v>Moda Masculina</v>
      </c>
    </row>
    <row r="7809" customFormat="false" ht="15" hidden="false" customHeight="false" outlineLevel="0" collapsed="false">
      <c r="A7809" s="17" t="s">
        <v>6281</v>
      </c>
      <c r="B7809" s="17" t="n">
        <v>3</v>
      </c>
      <c r="C7809" s="21" t="n">
        <v>46171</v>
      </c>
      <c r="D7809" s="17" t="s">
        <v>656</v>
      </c>
      <c r="E7809" s="17" t="s">
        <v>192</v>
      </c>
      <c r="F7809" s="17" t="s">
        <v>1503</v>
      </c>
      <c r="G7809" s="17" t="s">
        <v>59</v>
      </c>
      <c r="H7809" s="17" t="s">
        <v>1523</v>
      </c>
      <c r="I7809" s="17" t="s">
        <v>1524</v>
      </c>
      <c r="J7809" s="17" t="n">
        <v>1</v>
      </c>
      <c r="K7809" s="15" t="n">
        <v>245.9</v>
      </c>
      <c r="L7809" s="22" t="n">
        <v>0.05</v>
      </c>
      <c r="M7809" s="15" t="n">
        <v>0</v>
      </c>
      <c r="N7809" s="15" t="n">
        <f aca="false">J7809*K7809</f>
        <v>245.9</v>
      </c>
      <c r="O7809" s="15" t="n">
        <f aca="false">N7809*L7809</f>
        <v>12.295</v>
      </c>
      <c r="P7809" s="15" t="n">
        <f aca="false">N7809-O7809</f>
        <v>233.605</v>
      </c>
      <c r="Q7809" s="15" t="n">
        <f aca="false">J7809*INDEX(dProdutos!$F$2:$F$47,MATCH(E7809,dProdutos!$A$2:$A$47,0))</f>
        <v>107.78</v>
      </c>
      <c r="R7809" s="15" t="n">
        <f aca="false">IF(I7809="Cancelado",0,P7809-Q7809)</f>
        <v>125.825</v>
      </c>
      <c r="S7809" s="17" t="str">
        <f aca="false">INDEX(dProdutos!$D$2:$D$47,MATCH(E7809,dProdutos!$A$2:$A$47,0))</f>
        <v>Eletrônicos</v>
      </c>
    </row>
    <row r="7810" customFormat="false" ht="15" hidden="false" customHeight="false" outlineLevel="0" collapsed="false">
      <c r="A7810" s="17" t="s">
        <v>6282</v>
      </c>
      <c r="B7810" s="17" t="n">
        <v>1</v>
      </c>
      <c r="C7810" s="21" t="n">
        <v>46171</v>
      </c>
      <c r="D7810" s="17" t="s">
        <v>1076</v>
      </c>
      <c r="E7810" s="17" t="s">
        <v>192</v>
      </c>
      <c r="F7810" s="17" t="s">
        <v>1490</v>
      </c>
      <c r="G7810" s="17" t="s">
        <v>61</v>
      </c>
      <c r="H7810" s="17" t="s">
        <v>1523</v>
      </c>
      <c r="I7810" s="17" t="s">
        <v>1524</v>
      </c>
      <c r="J7810" s="17" t="n">
        <v>1</v>
      </c>
      <c r="K7810" s="15" t="n">
        <v>245.9</v>
      </c>
      <c r="L7810" s="22" t="n">
        <v>0.15</v>
      </c>
      <c r="M7810" s="15" t="n">
        <v>0</v>
      </c>
      <c r="N7810" s="15" t="n">
        <f aca="false">J7810*K7810</f>
        <v>245.9</v>
      </c>
      <c r="O7810" s="15" t="n">
        <f aca="false">N7810*L7810</f>
        <v>36.885</v>
      </c>
      <c r="P7810" s="15" t="n">
        <f aca="false">N7810-O7810</f>
        <v>209.015</v>
      </c>
      <c r="Q7810" s="15" t="n">
        <f aca="false">J7810*INDEX(dProdutos!$F$2:$F$47,MATCH(E7810,dProdutos!$A$2:$A$47,0))</f>
        <v>107.78</v>
      </c>
      <c r="R7810" s="15" t="n">
        <f aca="false">IF(I7810="Cancelado",0,P7810-Q7810)</f>
        <v>101.235</v>
      </c>
      <c r="S7810" s="17" t="str">
        <f aca="false">INDEX(dProdutos!$D$2:$D$47,MATCH(E7810,dProdutos!$A$2:$A$47,0))</f>
        <v>Eletrônicos</v>
      </c>
    </row>
    <row r="7811" customFormat="false" ht="15" hidden="false" customHeight="false" outlineLevel="0" collapsed="false">
      <c r="A7811" s="17" t="s">
        <v>6282</v>
      </c>
      <c r="B7811" s="17" t="n">
        <v>2</v>
      </c>
      <c r="C7811" s="21" t="n">
        <v>46171</v>
      </c>
      <c r="D7811" s="17" t="s">
        <v>1076</v>
      </c>
      <c r="E7811" s="17" t="s">
        <v>192</v>
      </c>
      <c r="F7811" s="17" t="s">
        <v>1490</v>
      </c>
      <c r="G7811" s="17" t="s">
        <v>61</v>
      </c>
      <c r="H7811" s="17" t="s">
        <v>1523</v>
      </c>
      <c r="I7811" s="17" t="s">
        <v>1524</v>
      </c>
      <c r="J7811" s="17" t="n">
        <v>1</v>
      </c>
      <c r="K7811" s="15" t="n">
        <v>245.9</v>
      </c>
      <c r="L7811" s="22" t="n">
        <v>0</v>
      </c>
      <c r="M7811" s="15" t="n">
        <v>0</v>
      </c>
      <c r="N7811" s="15" t="n">
        <f aca="false">J7811*K7811</f>
        <v>245.9</v>
      </c>
      <c r="O7811" s="15" t="n">
        <f aca="false">N7811*L7811</f>
        <v>0</v>
      </c>
      <c r="P7811" s="15" t="n">
        <f aca="false">N7811-O7811</f>
        <v>245.9</v>
      </c>
      <c r="Q7811" s="15" t="n">
        <f aca="false">J7811*INDEX(dProdutos!$F$2:$F$47,MATCH(E7811,dProdutos!$A$2:$A$47,0))</f>
        <v>107.78</v>
      </c>
      <c r="R7811" s="15" t="n">
        <f aca="false">IF(I7811="Cancelado",0,P7811-Q7811)</f>
        <v>138.12</v>
      </c>
      <c r="S7811" s="17" t="str">
        <f aca="false">INDEX(dProdutos!$D$2:$D$47,MATCH(E7811,dProdutos!$A$2:$A$47,0))</f>
        <v>Eletrônicos</v>
      </c>
    </row>
    <row r="7812" customFormat="false" ht="15" hidden="false" customHeight="false" outlineLevel="0" collapsed="false">
      <c r="A7812" s="17" t="s">
        <v>6282</v>
      </c>
      <c r="B7812" s="17" t="n">
        <v>3</v>
      </c>
      <c r="C7812" s="21" t="n">
        <v>46171</v>
      </c>
      <c r="D7812" s="17" t="s">
        <v>1076</v>
      </c>
      <c r="E7812" s="17" t="s">
        <v>180</v>
      </c>
      <c r="F7812" s="17" t="s">
        <v>1490</v>
      </c>
      <c r="G7812" s="17" t="s">
        <v>61</v>
      </c>
      <c r="H7812" s="17" t="s">
        <v>1523</v>
      </c>
      <c r="I7812" s="17" t="s">
        <v>1524</v>
      </c>
      <c r="J7812" s="17" t="n">
        <v>1</v>
      </c>
      <c r="K7812" s="15" t="n">
        <v>82.9</v>
      </c>
      <c r="L7812" s="22" t="n">
        <v>0</v>
      </c>
      <c r="M7812" s="15" t="n">
        <v>0</v>
      </c>
      <c r="N7812" s="15" t="n">
        <f aca="false">J7812*K7812</f>
        <v>82.9</v>
      </c>
      <c r="O7812" s="15" t="n">
        <f aca="false">N7812*L7812</f>
        <v>0</v>
      </c>
      <c r="P7812" s="15" t="n">
        <f aca="false">N7812-O7812</f>
        <v>82.9</v>
      </c>
      <c r="Q7812" s="15" t="n">
        <f aca="false">J7812*INDEX(dProdutos!$F$2:$F$47,MATCH(E7812,dProdutos!$A$2:$A$47,0))</f>
        <v>35.97</v>
      </c>
      <c r="R7812" s="15" t="n">
        <f aca="false">IF(I7812="Cancelado",0,P7812-Q7812)</f>
        <v>46.93</v>
      </c>
      <c r="S7812" s="17" t="str">
        <f aca="false">INDEX(dProdutos!$D$2:$D$47,MATCH(E7812,dProdutos!$A$2:$A$47,0))</f>
        <v>Eletrônicos</v>
      </c>
    </row>
    <row r="7813" customFormat="false" ht="15" hidden="false" customHeight="false" outlineLevel="0" collapsed="false">
      <c r="A7813" s="17" t="s">
        <v>6282</v>
      </c>
      <c r="B7813" s="17" t="n">
        <v>4</v>
      </c>
      <c r="C7813" s="21" t="n">
        <v>46171</v>
      </c>
      <c r="D7813" s="17" t="s">
        <v>1076</v>
      </c>
      <c r="E7813" s="17" t="s">
        <v>132</v>
      </c>
      <c r="F7813" s="17" t="s">
        <v>1490</v>
      </c>
      <c r="G7813" s="17" t="s">
        <v>61</v>
      </c>
      <c r="H7813" s="17" t="s">
        <v>1523</v>
      </c>
      <c r="I7813" s="17" t="s">
        <v>1524</v>
      </c>
      <c r="J7813" s="17" t="n">
        <v>3</v>
      </c>
      <c r="K7813" s="15" t="n">
        <v>179.9</v>
      </c>
      <c r="L7813" s="22" t="n">
        <v>0.15</v>
      </c>
      <c r="M7813" s="15" t="n">
        <v>0</v>
      </c>
      <c r="N7813" s="15" t="n">
        <f aca="false">J7813*K7813</f>
        <v>539.7</v>
      </c>
      <c r="O7813" s="15" t="n">
        <f aca="false">N7813*L7813</f>
        <v>80.955</v>
      </c>
      <c r="P7813" s="15" t="n">
        <f aca="false">N7813-O7813</f>
        <v>458.745</v>
      </c>
      <c r="Q7813" s="15" t="n">
        <f aca="false">J7813*INDEX(dProdutos!$F$2:$F$47,MATCH(E7813,dProdutos!$A$2:$A$47,0))</f>
        <v>280.68</v>
      </c>
      <c r="R7813" s="15" t="n">
        <f aca="false">IF(I7813="Cancelado",0,P7813-Q7813)</f>
        <v>178.065</v>
      </c>
      <c r="S7813" s="17" t="str">
        <f aca="false">INDEX(dProdutos!$D$2:$D$47,MATCH(E7813,dProdutos!$A$2:$A$47,0))</f>
        <v>Calçados</v>
      </c>
    </row>
    <row r="7814" customFormat="false" ht="15" hidden="false" customHeight="false" outlineLevel="0" collapsed="false">
      <c r="A7814" s="17" t="s">
        <v>6283</v>
      </c>
      <c r="B7814" s="17" t="n">
        <v>1</v>
      </c>
      <c r="C7814" s="21" t="n">
        <v>46171</v>
      </c>
      <c r="D7814" s="17" t="s">
        <v>900</v>
      </c>
      <c r="E7814" s="17" t="s">
        <v>144</v>
      </c>
      <c r="F7814" s="17" t="s">
        <v>1495</v>
      </c>
      <c r="G7814" s="17" t="s">
        <v>62</v>
      </c>
      <c r="H7814" s="17" t="s">
        <v>1523</v>
      </c>
      <c r="I7814" s="17" t="s">
        <v>1524</v>
      </c>
      <c r="J7814" s="17" t="n">
        <v>1</v>
      </c>
      <c r="K7814" s="15" t="n">
        <v>260.9</v>
      </c>
      <c r="L7814" s="22" t="n">
        <v>0.1</v>
      </c>
      <c r="M7814" s="15" t="n">
        <v>23.56</v>
      </c>
      <c r="N7814" s="15" t="n">
        <f aca="false">J7814*K7814</f>
        <v>260.9</v>
      </c>
      <c r="O7814" s="15" t="n">
        <f aca="false">N7814*L7814</f>
        <v>26.09</v>
      </c>
      <c r="P7814" s="15" t="n">
        <f aca="false">N7814-O7814</f>
        <v>234.81</v>
      </c>
      <c r="Q7814" s="15" t="n">
        <f aca="false">J7814*INDEX(dProdutos!$F$2:$F$47,MATCH(E7814,dProdutos!$A$2:$A$47,0))</f>
        <v>99.86</v>
      </c>
      <c r="R7814" s="15" t="n">
        <f aca="false">IF(I7814="Cancelado",0,P7814-Q7814)</f>
        <v>134.95</v>
      </c>
      <c r="S7814" s="17" t="str">
        <f aca="false">INDEX(dProdutos!$D$2:$D$47,MATCH(E7814,dProdutos!$A$2:$A$47,0))</f>
        <v>Acessórios</v>
      </c>
    </row>
    <row r="7815" customFormat="false" ht="15" hidden="false" customHeight="false" outlineLevel="0" collapsed="false">
      <c r="A7815" s="17" t="s">
        <v>6283</v>
      </c>
      <c r="B7815" s="17" t="n">
        <v>2</v>
      </c>
      <c r="C7815" s="21" t="n">
        <v>46171</v>
      </c>
      <c r="D7815" s="17" t="s">
        <v>900</v>
      </c>
      <c r="E7815" s="17" t="s">
        <v>195</v>
      </c>
      <c r="F7815" s="17" t="s">
        <v>1495</v>
      </c>
      <c r="G7815" s="17" t="s">
        <v>62</v>
      </c>
      <c r="H7815" s="17" t="s">
        <v>1523</v>
      </c>
      <c r="I7815" s="17" t="s">
        <v>1524</v>
      </c>
      <c r="J7815" s="17" t="n">
        <v>1</v>
      </c>
      <c r="K7815" s="15" t="n">
        <v>72.9</v>
      </c>
      <c r="L7815" s="22" t="n">
        <v>0.1</v>
      </c>
      <c r="M7815" s="15" t="n">
        <v>0</v>
      </c>
      <c r="N7815" s="15" t="n">
        <f aca="false">J7815*K7815</f>
        <v>72.9</v>
      </c>
      <c r="O7815" s="15" t="n">
        <f aca="false">N7815*L7815</f>
        <v>7.29</v>
      </c>
      <c r="P7815" s="15" t="n">
        <f aca="false">N7815-O7815</f>
        <v>65.61</v>
      </c>
      <c r="Q7815" s="15" t="n">
        <f aca="false">J7815*INDEX(dProdutos!$F$2:$F$47,MATCH(E7815,dProdutos!$A$2:$A$47,0))</f>
        <v>39.23</v>
      </c>
      <c r="R7815" s="15" t="n">
        <f aca="false">IF(I7815="Cancelado",0,P7815-Q7815)</f>
        <v>26.38</v>
      </c>
      <c r="S7815" s="17" t="str">
        <f aca="false">INDEX(dProdutos!$D$2:$D$47,MATCH(E7815,dProdutos!$A$2:$A$47,0))</f>
        <v>Eletrônicos</v>
      </c>
    </row>
    <row r="7816" customFormat="false" ht="15" hidden="false" customHeight="false" outlineLevel="0" collapsed="false">
      <c r="A7816" s="17" t="s">
        <v>6284</v>
      </c>
      <c r="B7816" s="17" t="n">
        <v>1</v>
      </c>
      <c r="C7816" s="21" t="n">
        <v>46171</v>
      </c>
      <c r="D7816" s="17" t="s">
        <v>1330</v>
      </c>
      <c r="E7816" s="17" t="s">
        <v>98</v>
      </c>
      <c r="F7816" s="17" t="s">
        <v>1487</v>
      </c>
      <c r="G7816" s="17" t="s">
        <v>59</v>
      </c>
      <c r="H7816" s="17" t="s">
        <v>1537</v>
      </c>
      <c r="I7816" s="17" t="s">
        <v>1524</v>
      </c>
      <c r="J7816" s="17" t="n">
        <v>3</v>
      </c>
      <c r="K7816" s="15" t="n">
        <v>108.9</v>
      </c>
      <c r="L7816" s="22" t="n">
        <v>0.2</v>
      </c>
      <c r="M7816" s="15" t="n">
        <v>28.1</v>
      </c>
      <c r="N7816" s="15" t="n">
        <f aca="false">J7816*K7816</f>
        <v>326.7</v>
      </c>
      <c r="O7816" s="15" t="n">
        <f aca="false">N7816*L7816</f>
        <v>65.34</v>
      </c>
      <c r="P7816" s="15" t="n">
        <f aca="false">N7816-O7816</f>
        <v>261.36</v>
      </c>
      <c r="Q7816" s="15" t="n">
        <f aca="false">J7816*INDEX(dProdutos!$F$2:$F$47,MATCH(E7816,dProdutos!$A$2:$A$47,0))</f>
        <v>127.56</v>
      </c>
      <c r="R7816" s="15" t="n">
        <f aca="false">IF(I7816="Cancelado",0,P7816-Q7816)</f>
        <v>133.8</v>
      </c>
      <c r="S7816" s="17" t="str">
        <f aca="false">INDEX(dProdutos!$D$2:$D$47,MATCH(E7816,dProdutos!$A$2:$A$47,0))</f>
        <v>Moda Feminina</v>
      </c>
    </row>
    <row r="7817" customFormat="false" ht="15" hidden="false" customHeight="false" outlineLevel="0" collapsed="false">
      <c r="A7817" s="17" t="s">
        <v>6285</v>
      </c>
      <c r="B7817" s="17" t="n">
        <v>1</v>
      </c>
      <c r="C7817" s="21" t="n">
        <v>46171</v>
      </c>
      <c r="D7817" s="17" t="s">
        <v>888</v>
      </c>
      <c r="E7817" s="17" t="s">
        <v>105</v>
      </c>
      <c r="F7817" s="17" t="s">
        <v>1503</v>
      </c>
      <c r="G7817" s="17" t="s">
        <v>60</v>
      </c>
      <c r="H7817" s="17" t="s">
        <v>1523</v>
      </c>
      <c r="I7817" s="17" t="s">
        <v>1524</v>
      </c>
      <c r="J7817" s="17" t="n">
        <v>1</v>
      </c>
      <c r="K7817" s="15" t="n">
        <v>175.9</v>
      </c>
      <c r="L7817" s="22" t="n">
        <v>0.05</v>
      </c>
      <c r="M7817" s="15" t="n">
        <v>32.17</v>
      </c>
      <c r="N7817" s="15" t="n">
        <f aca="false">J7817*K7817</f>
        <v>175.9</v>
      </c>
      <c r="O7817" s="15" t="n">
        <f aca="false">N7817*L7817</f>
        <v>8.795</v>
      </c>
      <c r="P7817" s="15" t="n">
        <f aca="false">N7817-O7817</f>
        <v>167.105</v>
      </c>
      <c r="Q7817" s="15" t="n">
        <f aca="false">J7817*INDEX(dProdutos!$F$2:$F$47,MATCH(E7817,dProdutos!$A$2:$A$47,0))</f>
        <v>96.59</v>
      </c>
      <c r="R7817" s="15" t="n">
        <f aca="false">IF(I7817="Cancelado",0,P7817-Q7817)</f>
        <v>70.515</v>
      </c>
      <c r="S7817" s="17" t="str">
        <f aca="false">INDEX(dProdutos!$D$2:$D$47,MATCH(E7817,dProdutos!$A$2:$A$47,0))</f>
        <v>Moda Masculina</v>
      </c>
    </row>
    <row r="7818" customFormat="false" ht="15" hidden="false" customHeight="false" outlineLevel="0" collapsed="false">
      <c r="A7818" s="17" t="s">
        <v>6286</v>
      </c>
      <c r="B7818" s="17" t="n">
        <v>1</v>
      </c>
      <c r="C7818" s="21" t="n">
        <v>46172</v>
      </c>
      <c r="D7818" s="17" t="s">
        <v>560</v>
      </c>
      <c r="E7818" s="17" t="s">
        <v>156</v>
      </c>
      <c r="F7818" s="17" t="s">
        <v>1490</v>
      </c>
      <c r="G7818" s="17" t="s">
        <v>63</v>
      </c>
      <c r="H7818" s="17" t="s">
        <v>1537</v>
      </c>
      <c r="I7818" s="17" t="s">
        <v>1524</v>
      </c>
      <c r="J7818" s="17" t="n">
        <v>1</v>
      </c>
      <c r="K7818" s="15" t="n">
        <v>192.9</v>
      </c>
      <c r="L7818" s="22" t="n">
        <v>0.1</v>
      </c>
      <c r="M7818" s="15" t="n">
        <v>10.22</v>
      </c>
      <c r="N7818" s="15" t="n">
        <f aca="false">J7818*K7818</f>
        <v>192.9</v>
      </c>
      <c r="O7818" s="15" t="n">
        <f aca="false">N7818*L7818</f>
        <v>19.29</v>
      </c>
      <c r="P7818" s="15" t="n">
        <f aca="false">N7818-O7818</f>
        <v>173.61</v>
      </c>
      <c r="Q7818" s="15" t="n">
        <f aca="false">J7818*INDEX(dProdutos!$F$2:$F$47,MATCH(E7818,dProdutos!$A$2:$A$47,0))</f>
        <v>80.38</v>
      </c>
      <c r="R7818" s="15" t="n">
        <f aca="false">IF(I7818="Cancelado",0,P7818-Q7818)</f>
        <v>93.23</v>
      </c>
      <c r="S7818" s="17" t="str">
        <f aca="false">INDEX(dProdutos!$D$2:$D$47,MATCH(E7818,dProdutos!$A$2:$A$47,0))</f>
        <v>Acessórios</v>
      </c>
    </row>
    <row r="7819" customFormat="false" ht="15" hidden="false" customHeight="false" outlineLevel="0" collapsed="false">
      <c r="A7819" s="17" t="s">
        <v>6286</v>
      </c>
      <c r="B7819" s="17" t="n">
        <v>2</v>
      </c>
      <c r="C7819" s="21" t="n">
        <v>46172</v>
      </c>
      <c r="D7819" s="17" t="s">
        <v>560</v>
      </c>
      <c r="E7819" s="17" t="s">
        <v>183</v>
      </c>
      <c r="F7819" s="17" t="s">
        <v>1490</v>
      </c>
      <c r="G7819" s="17" t="s">
        <v>63</v>
      </c>
      <c r="H7819" s="17" t="s">
        <v>1537</v>
      </c>
      <c r="I7819" s="17" t="s">
        <v>1524</v>
      </c>
      <c r="J7819" s="17" t="n">
        <v>1</v>
      </c>
      <c r="K7819" s="15" t="n">
        <v>121.9</v>
      </c>
      <c r="L7819" s="22" t="n">
        <v>0.1</v>
      </c>
      <c r="M7819" s="15" t="n">
        <v>0</v>
      </c>
      <c r="N7819" s="15" t="n">
        <f aca="false">J7819*K7819</f>
        <v>121.9</v>
      </c>
      <c r="O7819" s="15" t="n">
        <f aca="false">N7819*L7819</f>
        <v>12.19</v>
      </c>
      <c r="P7819" s="15" t="n">
        <f aca="false">N7819-O7819</f>
        <v>109.71</v>
      </c>
      <c r="Q7819" s="15" t="n">
        <f aca="false">J7819*INDEX(dProdutos!$F$2:$F$47,MATCH(E7819,dProdutos!$A$2:$A$47,0))</f>
        <v>52.76</v>
      </c>
      <c r="R7819" s="15" t="n">
        <f aca="false">IF(I7819="Cancelado",0,P7819-Q7819)</f>
        <v>56.95</v>
      </c>
      <c r="S7819" s="17" t="str">
        <f aca="false">INDEX(dProdutos!$D$2:$D$47,MATCH(E7819,dProdutos!$A$2:$A$47,0))</f>
        <v>Eletrônicos</v>
      </c>
    </row>
    <row r="7820" customFormat="false" ht="15" hidden="false" customHeight="false" outlineLevel="0" collapsed="false">
      <c r="A7820" s="17" t="s">
        <v>6287</v>
      </c>
      <c r="B7820" s="17" t="n">
        <v>1</v>
      </c>
      <c r="C7820" s="21" t="n">
        <v>46172</v>
      </c>
      <c r="D7820" s="17" t="s">
        <v>648</v>
      </c>
      <c r="E7820" s="17" t="s">
        <v>95</v>
      </c>
      <c r="F7820" s="17" t="s">
        <v>1503</v>
      </c>
      <c r="G7820" s="17" t="s">
        <v>64</v>
      </c>
      <c r="H7820" s="17" t="s">
        <v>1540</v>
      </c>
      <c r="I7820" s="17" t="s">
        <v>1541</v>
      </c>
      <c r="J7820" s="17" t="n">
        <v>1</v>
      </c>
      <c r="K7820" s="15" t="n">
        <v>77.9</v>
      </c>
      <c r="L7820" s="22" t="n">
        <v>0</v>
      </c>
      <c r="M7820" s="15" t="n">
        <v>0</v>
      </c>
      <c r="N7820" s="15" t="n">
        <f aca="false">J7820*K7820</f>
        <v>77.9</v>
      </c>
      <c r="O7820" s="15" t="n">
        <f aca="false">N7820*L7820</f>
        <v>0</v>
      </c>
      <c r="P7820" s="15" t="n">
        <f aca="false">N7820-O7820</f>
        <v>77.9</v>
      </c>
      <c r="Q7820" s="15" t="n">
        <f aca="false">J7820*INDEX(dProdutos!$F$2:$F$47,MATCH(E7820,dProdutos!$A$2:$A$47,0))</f>
        <v>36.71</v>
      </c>
      <c r="R7820" s="15" t="n">
        <f aca="false">IF(I7820="Cancelado",0,P7820-Q7820)</f>
        <v>41.19</v>
      </c>
      <c r="S7820" s="17" t="str">
        <f aca="false">INDEX(dProdutos!$D$2:$D$47,MATCH(E7820,dProdutos!$A$2:$A$47,0))</f>
        <v>Moda Feminina</v>
      </c>
    </row>
    <row r="7821" customFormat="false" ht="15" hidden="false" customHeight="false" outlineLevel="0" collapsed="false">
      <c r="A7821" s="17" t="s">
        <v>6287</v>
      </c>
      <c r="B7821" s="17" t="n">
        <v>2</v>
      </c>
      <c r="C7821" s="21" t="n">
        <v>46172</v>
      </c>
      <c r="D7821" s="17" t="s">
        <v>648</v>
      </c>
      <c r="E7821" s="17" t="s">
        <v>144</v>
      </c>
      <c r="F7821" s="17" t="s">
        <v>1503</v>
      </c>
      <c r="G7821" s="17" t="s">
        <v>64</v>
      </c>
      <c r="H7821" s="17" t="s">
        <v>1540</v>
      </c>
      <c r="I7821" s="17" t="s">
        <v>1541</v>
      </c>
      <c r="J7821" s="17" t="n">
        <v>1</v>
      </c>
      <c r="K7821" s="15" t="n">
        <v>260.9</v>
      </c>
      <c r="L7821" s="22" t="n">
        <v>0.15</v>
      </c>
      <c r="M7821" s="15" t="n">
        <v>0</v>
      </c>
      <c r="N7821" s="15" t="n">
        <f aca="false">J7821*K7821</f>
        <v>260.9</v>
      </c>
      <c r="O7821" s="15" t="n">
        <f aca="false">N7821*L7821</f>
        <v>39.135</v>
      </c>
      <c r="P7821" s="15" t="n">
        <f aca="false">N7821-O7821</f>
        <v>221.765</v>
      </c>
      <c r="Q7821" s="15" t="n">
        <f aca="false">J7821*INDEX(dProdutos!$F$2:$F$47,MATCH(E7821,dProdutos!$A$2:$A$47,0))</f>
        <v>99.86</v>
      </c>
      <c r="R7821" s="15" t="n">
        <f aca="false">IF(I7821="Cancelado",0,P7821-Q7821)</f>
        <v>121.905</v>
      </c>
      <c r="S7821" s="17" t="str">
        <f aca="false">INDEX(dProdutos!$D$2:$D$47,MATCH(E7821,dProdutos!$A$2:$A$47,0))</f>
        <v>Acessórios</v>
      </c>
    </row>
    <row r="7822" customFormat="false" ht="15" hidden="false" customHeight="false" outlineLevel="0" collapsed="false">
      <c r="A7822" s="17" t="s">
        <v>6287</v>
      </c>
      <c r="B7822" s="17" t="n">
        <v>3</v>
      </c>
      <c r="C7822" s="21" t="n">
        <v>46172</v>
      </c>
      <c r="D7822" s="17" t="s">
        <v>648</v>
      </c>
      <c r="E7822" s="17" t="s">
        <v>171</v>
      </c>
      <c r="F7822" s="17" t="s">
        <v>1503</v>
      </c>
      <c r="G7822" s="17" t="s">
        <v>64</v>
      </c>
      <c r="H7822" s="17" t="s">
        <v>1540</v>
      </c>
      <c r="I7822" s="17" t="s">
        <v>1541</v>
      </c>
      <c r="J7822" s="17" t="n">
        <v>1</v>
      </c>
      <c r="K7822" s="15" t="n">
        <v>246.9</v>
      </c>
      <c r="L7822" s="22" t="n">
        <v>0</v>
      </c>
      <c r="M7822" s="15" t="n">
        <v>0</v>
      </c>
      <c r="N7822" s="15" t="n">
        <f aca="false">J7822*K7822</f>
        <v>246.9</v>
      </c>
      <c r="O7822" s="15" t="n">
        <f aca="false">N7822*L7822</f>
        <v>0</v>
      </c>
      <c r="P7822" s="15" t="n">
        <f aca="false">N7822-O7822</f>
        <v>246.9</v>
      </c>
      <c r="Q7822" s="15" t="n">
        <f aca="false">J7822*INDEX(dProdutos!$F$2:$F$47,MATCH(E7822,dProdutos!$A$2:$A$47,0))</f>
        <v>103.61</v>
      </c>
      <c r="R7822" s="15" t="n">
        <f aca="false">IF(I7822="Cancelado",0,P7822-Q7822)</f>
        <v>143.29</v>
      </c>
      <c r="S7822" s="17" t="str">
        <f aca="false">INDEX(dProdutos!$D$2:$D$47,MATCH(E7822,dProdutos!$A$2:$A$47,0))</f>
        <v>Casa</v>
      </c>
    </row>
    <row r="7823" customFormat="false" ht="15" hidden="false" customHeight="false" outlineLevel="0" collapsed="false">
      <c r="A7823" s="17" t="s">
        <v>6287</v>
      </c>
      <c r="B7823" s="17" t="n">
        <v>4</v>
      </c>
      <c r="C7823" s="21" t="n">
        <v>46172</v>
      </c>
      <c r="D7823" s="17" t="s">
        <v>648</v>
      </c>
      <c r="E7823" s="17" t="s">
        <v>183</v>
      </c>
      <c r="F7823" s="17" t="s">
        <v>1503</v>
      </c>
      <c r="G7823" s="17" t="s">
        <v>64</v>
      </c>
      <c r="H7823" s="17" t="s">
        <v>1540</v>
      </c>
      <c r="I7823" s="17" t="s">
        <v>1541</v>
      </c>
      <c r="J7823" s="17" t="n">
        <v>1</v>
      </c>
      <c r="K7823" s="15" t="n">
        <v>121.9</v>
      </c>
      <c r="L7823" s="22" t="n">
        <v>0.1</v>
      </c>
      <c r="M7823" s="15" t="n">
        <v>0</v>
      </c>
      <c r="N7823" s="15" t="n">
        <f aca="false">J7823*K7823</f>
        <v>121.9</v>
      </c>
      <c r="O7823" s="15" t="n">
        <f aca="false">N7823*L7823</f>
        <v>12.19</v>
      </c>
      <c r="P7823" s="15" t="n">
        <f aca="false">N7823-O7823</f>
        <v>109.71</v>
      </c>
      <c r="Q7823" s="15" t="n">
        <f aca="false">J7823*INDEX(dProdutos!$F$2:$F$47,MATCH(E7823,dProdutos!$A$2:$A$47,0))</f>
        <v>52.76</v>
      </c>
      <c r="R7823" s="15" t="n">
        <f aca="false">IF(I7823="Cancelado",0,P7823-Q7823)</f>
        <v>56.95</v>
      </c>
      <c r="S7823" s="17" t="str">
        <f aca="false">INDEX(dProdutos!$D$2:$D$47,MATCH(E7823,dProdutos!$A$2:$A$47,0))</f>
        <v>Eletrônicos</v>
      </c>
    </row>
    <row r="7824" customFormat="false" ht="15" hidden="false" customHeight="false" outlineLevel="0" collapsed="false">
      <c r="A7824" s="17" t="s">
        <v>6288</v>
      </c>
      <c r="B7824" s="17" t="n">
        <v>1</v>
      </c>
      <c r="C7824" s="21" t="n">
        <v>46172</v>
      </c>
      <c r="D7824" s="17" t="s">
        <v>871</v>
      </c>
      <c r="E7824" s="17" t="s">
        <v>102</v>
      </c>
      <c r="F7824" s="17" t="s">
        <v>1503</v>
      </c>
      <c r="G7824" s="17" t="s">
        <v>60</v>
      </c>
      <c r="H7824" s="17" t="s">
        <v>1523</v>
      </c>
      <c r="I7824" s="17" t="s">
        <v>1524</v>
      </c>
      <c r="J7824" s="17" t="n">
        <v>1</v>
      </c>
      <c r="K7824" s="15" t="n">
        <v>65.9</v>
      </c>
      <c r="L7824" s="22" t="n">
        <v>0</v>
      </c>
      <c r="M7824" s="15" t="n">
        <v>19.95</v>
      </c>
      <c r="N7824" s="15" t="n">
        <f aca="false">J7824*K7824</f>
        <v>65.9</v>
      </c>
      <c r="O7824" s="15" t="n">
        <f aca="false">N7824*L7824</f>
        <v>0</v>
      </c>
      <c r="P7824" s="15" t="n">
        <f aca="false">N7824-O7824</f>
        <v>65.9</v>
      </c>
      <c r="Q7824" s="15" t="n">
        <f aca="false">J7824*INDEX(dProdutos!$F$2:$F$47,MATCH(E7824,dProdutos!$A$2:$A$47,0))</f>
        <v>29.68</v>
      </c>
      <c r="R7824" s="15" t="n">
        <f aca="false">IF(I7824="Cancelado",0,P7824-Q7824)</f>
        <v>36.22</v>
      </c>
      <c r="S7824" s="17" t="str">
        <f aca="false">INDEX(dProdutos!$D$2:$D$47,MATCH(E7824,dProdutos!$A$2:$A$47,0))</f>
        <v>Moda Masculina</v>
      </c>
    </row>
    <row r="7825" customFormat="false" ht="15" hidden="false" customHeight="false" outlineLevel="0" collapsed="false">
      <c r="A7825" s="17" t="s">
        <v>6289</v>
      </c>
      <c r="B7825" s="17" t="n">
        <v>1</v>
      </c>
      <c r="C7825" s="21" t="n">
        <v>46172</v>
      </c>
      <c r="D7825" s="17" t="s">
        <v>828</v>
      </c>
      <c r="E7825" s="17" t="s">
        <v>153</v>
      </c>
      <c r="F7825" s="17" t="s">
        <v>1487</v>
      </c>
      <c r="G7825" s="17" t="s">
        <v>59</v>
      </c>
      <c r="H7825" s="17" t="s">
        <v>1537</v>
      </c>
      <c r="I7825" s="17" t="s">
        <v>1524</v>
      </c>
      <c r="J7825" s="17" t="n">
        <v>3</v>
      </c>
      <c r="K7825" s="15" t="n">
        <v>165.9</v>
      </c>
      <c r="L7825" s="22" t="n">
        <v>0</v>
      </c>
      <c r="M7825" s="15" t="n">
        <v>24.17</v>
      </c>
      <c r="N7825" s="15" t="n">
        <f aca="false">J7825*K7825</f>
        <v>497.7</v>
      </c>
      <c r="O7825" s="15" t="n">
        <f aca="false">N7825*L7825</f>
        <v>0</v>
      </c>
      <c r="P7825" s="15" t="n">
        <f aca="false">N7825-O7825</f>
        <v>497.7</v>
      </c>
      <c r="Q7825" s="15" t="n">
        <f aca="false">J7825*INDEX(dProdutos!$F$2:$F$47,MATCH(E7825,dProdutos!$A$2:$A$47,0))</f>
        <v>201.84</v>
      </c>
      <c r="R7825" s="15" t="n">
        <f aca="false">IF(I7825="Cancelado",0,P7825-Q7825)</f>
        <v>295.86</v>
      </c>
      <c r="S7825" s="17" t="str">
        <f aca="false">INDEX(dProdutos!$D$2:$D$47,MATCH(E7825,dProdutos!$A$2:$A$47,0))</f>
        <v>Acessórios</v>
      </c>
    </row>
    <row r="7826" customFormat="false" ht="15" hidden="false" customHeight="false" outlineLevel="0" collapsed="false">
      <c r="A7826" s="17" t="s">
        <v>6290</v>
      </c>
      <c r="B7826" s="17" t="n">
        <v>1</v>
      </c>
      <c r="C7826" s="21" t="n">
        <v>46172</v>
      </c>
      <c r="D7826" s="17" t="s">
        <v>1094</v>
      </c>
      <c r="E7826" s="17" t="s">
        <v>114</v>
      </c>
      <c r="F7826" s="17" t="s">
        <v>1497</v>
      </c>
      <c r="G7826" s="17" t="s">
        <v>64</v>
      </c>
      <c r="H7826" s="17" t="s">
        <v>1537</v>
      </c>
      <c r="I7826" s="17" t="s">
        <v>1524</v>
      </c>
      <c r="J7826" s="17" t="n">
        <v>1</v>
      </c>
      <c r="K7826" s="15" t="n">
        <v>202.9</v>
      </c>
      <c r="L7826" s="22" t="n">
        <v>0</v>
      </c>
      <c r="M7826" s="15" t="n">
        <v>32.84</v>
      </c>
      <c r="N7826" s="15" t="n">
        <f aca="false">J7826*K7826</f>
        <v>202.9</v>
      </c>
      <c r="O7826" s="15" t="n">
        <f aca="false">N7826*L7826</f>
        <v>0</v>
      </c>
      <c r="P7826" s="15" t="n">
        <f aca="false">N7826-O7826</f>
        <v>202.9</v>
      </c>
      <c r="Q7826" s="15" t="n">
        <f aca="false">J7826*INDEX(dProdutos!$F$2:$F$47,MATCH(E7826,dProdutos!$A$2:$A$47,0))</f>
        <v>110.39</v>
      </c>
      <c r="R7826" s="15" t="n">
        <f aca="false">IF(I7826="Cancelado",0,P7826-Q7826)</f>
        <v>92.51</v>
      </c>
      <c r="S7826" s="17" t="str">
        <f aca="false">INDEX(dProdutos!$D$2:$D$47,MATCH(E7826,dProdutos!$A$2:$A$47,0))</f>
        <v>Moda Masculina</v>
      </c>
    </row>
    <row r="7827" customFormat="false" ht="15" hidden="false" customHeight="false" outlineLevel="0" collapsed="false">
      <c r="A7827" s="17" t="s">
        <v>6291</v>
      </c>
      <c r="B7827" s="17" t="n">
        <v>1</v>
      </c>
      <c r="C7827" s="21" t="n">
        <v>46172</v>
      </c>
      <c r="D7827" s="17" t="s">
        <v>1011</v>
      </c>
      <c r="E7827" s="17" t="s">
        <v>105</v>
      </c>
      <c r="F7827" s="17" t="s">
        <v>1490</v>
      </c>
      <c r="G7827" s="17" t="s">
        <v>61</v>
      </c>
      <c r="H7827" s="17" t="s">
        <v>1523</v>
      </c>
      <c r="I7827" s="17" t="s">
        <v>1524</v>
      </c>
      <c r="J7827" s="17" t="n">
        <v>1</v>
      </c>
      <c r="K7827" s="15" t="n">
        <v>175.9</v>
      </c>
      <c r="L7827" s="22" t="n">
        <v>0</v>
      </c>
      <c r="M7827" s="15" t="n">
        <v>11.63</v>
      </c>
      <c r="N7827" s="15" t="n">
        <f aca="false">J7827*K7827</f>
        <v>175.9</v>
      </c>
      <c r="O7827" s="15" t="n">
        <f aca="false">N7827*L7827</f>
        <v>0</v>
      </c>
      <c r="P7827" s="15" t="n">
        <f aca="false">N7827-O7827</f>
        <v>175.9</v>
      </c>
      <c r="Q7827" s="15" t="n">
        <f aca="false">J7827*INDEX(dProdutos!$F$2:$F$47,MATCH(E7827,dProdutos!$A$2:$A$47,0))</f>
        <v>96.59</v>
      </c>
      <c r="R7827" s="15" t="n">
        <f aca="false">IF(I7827="Cancelado",0,P7827-Q7827)</f>
        <v>79.31</v>
      </c>
      <c r="S7827" s="17" t="str">
        <f aca="false">INDEX(dProdutos!$D$2:$D$47,MATCH(E7827,dProdutos!$A$2:$A$47,0))</f>
        <v>Moda Masculina</v>
      </c>
    </row>
    <row r="7828" customFormat="false" ht="15" hidden="false" customHeight="false" outlineLevel="0" collapsed="false">
      <c r="A7828" s="17" t="s">
        <v>6291</v>
      </c>
      <c r="B7828" s="17" t="n">
        <v>2</v>
      </c>
      <c r="C7828" s="21" t="n">
        <v>46172</v>
      </c>
      <c r="D7828" s="17" t="s">
        <v>1011</v>
      </c>
      <c r="E7828" s="17" t="s">
        <v>105</v>
      </c>
      <c r="F7828" s="17" t="s">
        <v>1490</v>
      </c>
      <c r="G7828" s="17" t="s">
        <v>61</v>
      </c>
      <c r="H7828" s="17" t="s">
        <v>1523</v>
      </c>
      <c r="I7828" s="17" t="s">
        <v>1524</v>
      </c>
      <c r="J7828" s="17" t="n">
        <v>1</v>
      </c>
      <c r="K7828" s="15" t="n">
        <v>175.9</v>
      </c>
      <c r="L7828" s="22" t="n">
        <v>0</v>
      </c>
      <c r="M7828" s="15" t="n">
        <v>0</v>
      </c>
      <c r="N7828" s="15" t="n">
        <f aca="false">J7828*K7828</f>
        <v>175.9</v>
      </c>
      <c r="O7828" s="15" t="n">
        <f aca="false">N7828*L7828</f>
        <v>0</v>
      </c>
      <c r="P7828" s="15" t="n">
        <f aca="false">N7828-O7828</f>
        <v>175.9</v>
      </c>
      <c r="Q7828" s="15" t="n">
        <f aca="false">J7828*INDEX(dProdutos!$F$2:$F$47,MATCH(E7828,dProdutos!$A$2:$A$47,0))</f>
        <v>96.59</v>
      </c>
      <c r="R7828" s="15" t="n">
        <f aca="false">IF(I7828="Cancelado",0,P7828-Q7828)</f>
        <v>79.31</v>
      </c>
      <c r="S7828" s="17" t="str">
        <f aca="false">INDEX(dProdutos!$D$2:$D$47,MATCH(E7828,dProdutos!$A$2:$A$47,0))</f>
        <v>Moda Masculina</v>
      </c>
    </row>
    <row r="7829" customFormat="false" ht="15" hidden="false" customHeight="false" outlineLevel="0" collapsed="false">
      <c r="A7829" s="17" t="s">
        <v>6292</v>
      </c>
      <c r="B7829" s="17" t="n">
        <v>1</v>
      </c>
      <c r="C7829" s="21" t="n">
        <v>46172</v>
      </c>
      <c r="D7829" s="17" t="s">
        <v>1028</v>
      </c>
      <c r="E7829" s="17" t="s">
        <v>117</v>
      </c>
      <c r="F7829" s="17" t="s">
        <v>1503</v>
      </c>
      <c r="G7829" s="17" t="s">
        <v>61</v>
      </c>
      <c r="H7829" s="17" t="s">
        <v>1523</v>
      </c>
      <c r="I7829" s="17" t="s">
        <v>1524</v>
      </c>
      <c r="J7829" s="17" t="n">
        <v>2</v>
      </c>
      <c r="K7829" s="15" t="n">
        <v>166.9</v>
      </c>
      <c r="L7829" s="22" t="n">
        <v>0.1</v>
      </c>
      <c r="M7829" s="15" t="n">
        <v>0</v>
      </c>
      <c r="N7829" s="15" t="n">
        <f aca="false">J7829*K7829</f>
        <v>333.8</v>
      </c>
      <c r="O7829" s="15" t="n">
        <f aca="false">N7829*L7829</f>
        <v>33.38</v>
      </c>
      <c r="P7829" s="15" t="n">
        <f aca="false">N7829-O7829</f>
        <v>300.42</v>
      </c>
      <c r="Q7829" s="15" t="n">
        <f aca="false">J7829*INDEX(dProdutos!$F$2:$F$47,MATCH(E7829,dProdutos!$A$2:$A$47,0))</f>
        <v>146.46</v>
      </c>
      <c r="R7829" s="15" t="n">
        <f aca="false">IF(I7829="Cancelado",0,P7829-Q7829)</f>
        <v>153.96</v>
      </c>
      <c r="S7829" s="17" t="str">
        <f aca="false">INDEX(dProdutos!$D$2:$D$47,MATCH(E7829,dProdutos!$A$2:$A$47,0))</f>
        <v>Moda Masculina</v>
      </c>
    </row>
    <row r="7830" customFormat="false" ht="15" hidden="false" customHeight="false" outlineLevel="0" collapsed="false">
      <c r="A7830" s="17" t="s">
        <v>6292</v>
      </c>
      <c r="B7830" s="17" t="n">
        <v>2</v>
      </c>
      <c r="C7830" s="21" t="n">
        <v>46172</v>
      </c>
      <c r="D7830" s="17" t="s">
        <v>1028</v>
      </c>
      <c r="E7830" s="17" t="s">
        <v>102</v>
      </c>
      <c r="F7830" s="17" t="s">
        <v>1503</v>
      </c>
      <c r="G7830" s="17" t="s">
        <v>61</v>
      </c>
      <c r="H7830" s="17" t="s">
        <v>1523</v>
      </c>
      <c r="I7830" s="17" t="s">
        <v>1524</v>
      </c>
      <c r="J7830" s="17" t="n">
        <v>1</v>
      </c>
      <c r="K7830" s="15" t="n">
        <v>65.9</v>
      </c>
      <c r="L7830" s="22" t="n">
        <v>0</v>
      </c>
      <c r="M7830" s="15" t="n">
        <v>0</v>
      </c>
      <c r="N7830" s="15" t="n">
        <f aca="false">J7830*K7830</f>
        <v>65.9</v>
      </c>
      <c r="O7830" s="15" t="n">
        <f aca="false">N7830*L7830</f>
        <v>0</v>
      </c>
      <c r="P7830" s="15" t="n">
        <f aca="false">N7830-O7830</f>
        <v>65.9</v>
      </c>
      <c r="Q7830" s="15" t="n">
        <f aca="false">J7830*INDEX(dProdutos!$F$2:$F$47,MATCH(E7830,dProdutos!$A$2:$A$47,0))</f>
        <v>29.68</v>
      </c>
      <c r="R7830" s="15" t="n">
        <f aca="false">IF(I7830="Cancelado",0,P7830-Q7830)</f>
        <v>36.22</v>
      </c>
      <c r="S7830" s="17" t="str">
        <f aca="false">INDEX(dProdutos!$D$2:$D$47,MATCH(E7830,dProdutos!$A$2:$A$47,0))</f>
        <v>Moda Masculina</v>
      </c>
    </row>
    <row r="7831" customFormat="false" ht="15" hidden="false" customHeight="false" outlineLevel="0" collapsed="false">
      <c r="A7831" s="17" t="s">
        <v>6293</v>
      </c>
      <c r="B7831" s="17" t="n">
        <v>1</v>
      </c>
      <c r="C7831" s="21" t="n">
        <v>46172</v>
      </c>
      <c r="D7831" s="17" t="s">
        <v>1215</v>
      </c>
      <c r="E7831" s="17" t="s">
        <v>85</v>
      </c>
      <c r="F7831" s="17" t="s">
        <v>1499</v>
      </c>
      <c r="G7831" s="17" t="s">
        <v>62</v>
      </c>
      <c r="H7831" s="17" t="s">
        <v>1537</v>
      </c>
      <c r="I7831" s="17" t="s">
        <v>1524</v>
      </c>
      <c r="J7831" s="17" t="n">
        <v>2</v>
      </c>
      <c r="K7831" s="15" t="n">
        <v>165.9</v>
      </c>
      <c r="L7831" s="22" t="n">
        <v>0</v>
      </c>
      <c r="M7831" s="15" t="n">
        <v>23.4</v>
      </c>
      <c r="N7831" s="15" t="n">
        <f aca="false">J7831*K7831</f>
        <v>331.8</v>
      </c>
      <c r="O7831" s="15" t="n">
        <f aca="false">N7831*L7831</f>
        <v>0</v>
      </c>
      <c r="P7831" s="15" t="n">
        <f aca="false">N7831-O7831</f>
        <v>331.8</v>
      </c>
      <c r="Q7831" s="15" t="n">
        <f aca="false">J7831*INDEX(dProdutos!$F$2:$F$47,MATCH(E7831,dProdutos!$A$2:$A$47,0))</f>
        <v>183.1</v>
      </c>
      <c r="R7831" s="15" t="n">
        <f aca="false">IF(I7831="Cancelado",0,P7831-Q7831)</f>
        <v>148.7</v>
      </c>
      <c r="S7831" s="17" t="str">
        <f aca="false">INDEX(dProdutos!$D$2:$D$47,MATCH(E7831,dProdutos!$A$2:$A$47,0))</f>
        <v>Moda Feminina</v>
      </c>
    </row>
    <row r="7832" customFormat="false" ht="15" hidden="false" customHeight="false" outlineLevel="0" collapsed="false">
      <c r="A7832" s="17" t="s">
        <v>6293</v>
      </c>
      <c r="B7832" s="17" t="n">
        <v>2</v>
      </c>
      <c r="C7832" s="21" t="n">
        <v>46172</v>
      </c>
      <c r="D7832" s="17" t="s">
        <v>1215</v>
      </c>
      <c r="E7832" s="17" t="s">
        <v>165</v>
      </c>
      <c r="F7832" s="17" t="s">
        <v>1499</v>
      </c>
      <c r="G7832" s="17" t="s">
        <v>62</v>
      </c>
      <c r="H7832" s="17" t="s">
        <v>1537</v>
      </c>
      <c r="I7832" s="17" t="s">
        <v>1524</v>
      </c>
      <c r="J7832" s="17" t="n">
        <v>1</v>
      </c>
      <c r="K7832" s="15" t="n">
        <v>231.9</v>
      </c>
      <c r="L7832" s="22" t="n">
        <v>0.15</v>
      </c>
      <c r="M7832" s="15" t="n">
        <v>0</v>
      </c>
      <c r="N7832" s="15" t="n">
        <f aca="false">J7832*K7832</f>
        <v>231.9</v>
      </c>
      <c r="O7832" s="15" t="n">
        <f aca="false">N7832*L7832</f>
        <v>34.785</v>
      </c>
      <c r="P7832" s="15" t="n">
        <f aca="false">N7832-O7832</f>
        <v>197.115</v>
      </c>
      <c r="Q7832" s="15" t="n">
        <f aca="false">J7832*INDEX(dProdutos!$F$2:$F$47,MATCH(E7832,dProdutos!$A$2:$A$47,0))</f>
        <v>140.83</v>
      </c>
      <c r="R7832" s="15" t="n">
        <f aca="false">IF(I7832="Cancelado",0,P7832-Q7832)</f>
        <v>56.285</v>
      </c>
      <c r="S7832" s="17" t="str">
        <f aca="false">INDEX(dProdutos!$D$2:$D$47,MATCH(E7832,dProdutos!$A$2:$A$47,0))</f>
        <v>Casa</v>
      </c>
    </row>
    <row r="7833" customFormat="false" ht="15" hidden="false" customHeight="false" outlineLevel="0" collapsed="false">
      <c r="A7833" s="17" t="s">
        <v>6293</v>
      </c>
      <c r="B7833" s="17" t="n">
        <v>3</v>
      </c>
      <c r="C7833" s="21" t="n">
        <v>46172</v>
      </c>
      <c r="D7833" s="17" t="s">
        <v>1215</v>
      </c>
      <c r="E7833" s="17" t="s">
        <v>92</v>
      </c>
      <c r="F7833" s="17" t="s">
        <v>1499</v>
      </c>
      <c r="G7833" s="17" t="s">
        <v>62</v>
      </c>
      <c r="H7833" s="17" t="s">
        <v>1537</v>
      </c>
      <c r="I7833" s="17" t="s">
        <v>1524</v>
      </c>
      <c r="J7833" s="17" t="n">
        <v>1</v>
      </c>
      <c r="K7833" s="15" t="n">
        <v>191.9</v>
      </c>
      <c r="L7833" s="22" t="n">
        <v>0.2</v>
      </c>
      <c r="M7833" s="15" t="n">
        <v>0</v>
      </c>
      <c r="N7833" s="15" t="n">
        <f aca="false">J7833*K7833</f>
        <v>191.9</v>
      </c>
      <c r="O7833" s="15" t="n">
        <f aca="false">N7833*L7833</f>
        <v>38.38</v>
      </c>
      <c r="P7833" s="15" t="n">
        <f aca="false">N7833-O7833</f>
        <v>153.52</v>
      </c>
      <c r="Q7833" s="15" t="n">
        <f aca="false">J7833*INDEX(dProdutos!$F$2:$F$47,MATCH(E7833,dProdutos!$A$2:$A$47,0))</f>
        <v>88.59</v>
      </c>
      <c r="R7833" s="15" t="n">
        <f aca="false">IF(I7833="Cancelado",0,P7833-Q7833)</f>
        <v>64.93</v>
      </c>
      <c r="S7833" s="17" t="str">
        <f aca="false">INDEX(dProdutos!$D$2:$D$47,MATCH(E7833,dProdutos!$A$2:$A$47,0))</f>
        <v>Moda Feminina</v>
      </c>
    </row>
    <row r="7834" customFormat="false" ht="15" hidden="false" customHeight="false" outlineLevel="0" collapsed="false">
      <c r="A7834" s="17" t="s">
        <v>6294</v>
      </c>
      <c r="B7834" s="17" t="n">
        <v>1</v>
      </c>
      <c r="C7834" s="21" t="n">
        <v>46172</v>
      </c>
      <c r="D7834" s="17" t="s">
        <v>1209</v>
      </c>
      <c r="E7834" s="17" t="s">
        <v>189</v>
      </c>
      <c r="F7834" s="17" t="s">
        <v>1503</v>
      </c>
      <c r="G7834" s="17" t="s">
        <v>63</v>
      </c>
      <c r="H7834" s="17" t="s">
        <v>1540</v>
      </c>
      <c r="I7834" s="17" t="s">
        <v>1524</v>
      </c>
      <c r="J7834" s="17" t="n">
        <v>1</v>
      </c>
      <c r="K7834" s="15" t="n">
        <v>138.9</v>
      </c>
      <c r="L7834" s="22" t="n">
        <v>0</v>
      </c>
      <c r="M7834" s="15" t="n">
        <v>10.54</v>
      </c>
      <c r="N7834" s="15" t="n">
        <f aca="false">J7834*K7834</f>
        <v>138.9</v>
      </c>
      <c r="O7834" s="15" t="n">
        <f aca="false">N7834*L7834</f>
        <v>0</v>
      </c>
      <c r="P7834" s="15" t="n">
        <f aca="false">N7834-O7834</f>
        <v>138.9</v>
      </c>
      <c r="Q7834" s="15" t="n">
        <f aca="false">J7834*INDEX(dProdutos!$F$2:$F$47,MATCH(E7834,dProdutos!$A$2:$A$47,0))</f>
        <v>68.96</v>
      </c>
      <c r="R7834" s="15" t="n">
        <f aca="false">IF(I7834="Cancelado",0,P7834-Q7834)</f>
        <v>69.94</v>
      </c>
      <c r="S7834" s="17" t="str">
        <f aca="false">INDEX(dProdutos!$D$2:$D$47,MATCH(E7834,dProdutos!$A$2:$A$47,0))</f>
        <v>Eletrônicos</v>
      </c>
    </row>
    <row r="7835" customFormat="false" ht="15" hidden="false" customHeight="false" outlineLevel="0" collapsed="false">
      <c r="A7835" s="17" t="s">
        <v>6294</v>
      </c>
      <c r="B7835" s="17" t="n">
        <v>2</v>
      </c>
      <c r="C7835" s="21" t="n">
        <v>46172</v>
      </c>
      <c r="D7835" s="17" t="s">
        <v>1209</v>
      </c>
      <c r="E7835" s="17" t="s">
        <v>102</v>
      </c>
      <c r="F7835" s="17" t="s">
        <v>1503</v>
      </c>
      <c r="G7835" s="17" t="s">
        <v>63</v>
      </c>
      <c r="H7835" s="17" t="s">
        <v>1540</v>
      </c>
      <c r="I7835" s="17" t="s">
        <v>1524</v>
      </c>
      <c r="J7835" s="17" t="n">
        <v>1</v>
      </c>
      <c r="K7835" s="15" t="n">
        <v>65.9</v>
      </c>
      <c r="L7835" s="22" t="n">
        <v>0</v>
      </c>
      <c r="M7835" s="15" t="n">
        <v>0</v>
      </c>
      <c r="N7835" s="15" t="n">
        <f aca="false">J7835*K7835</f>
        <v>65.9</v>
      </c>
      <c r="O7835" s="15" t="n">
        <f aca="false">N7835*L7835</f>
        <v>0</v>
      </c>
      <c r="P7835" s="15" t="n">
        <f aca="false">N7835-O7835</f>
        <v>65.9</v>
      </c>
      <c r="Q7835" s="15" t="n">
        <f aca="false">J7835*INDEX(dProdutos!$F$2:$F$47,MATCH(E7835,dProdutos!$A$2:$A$47,0))</f>
        <v>29.68</v>
      </c>
      <c r="R7835" s="15" t="n">
        <f aca="false">IF(I7835="Cancelado",0,P7835-Q7835)</f>
        <v>36.22</v>
      </c>
      <c r="S7835" s="17" t="str">
        <f aca="false">INDEX(dProdutos!$D$2:$D$47,MATCH(E7835,dProdutos!$A$2:$A$47,0))</f>
        <v>Moda Masculina</v>
      </c>
    </row>
    <row r="7836" customFormat="false" ht="15" hidden="false" customHeight="false" outlineLevel="0" collapsed="false">
      <c r="A7836" s="17" t="s">
        <v>6294</v>
      </c>
      <c r="B7836" s="17" t="n">
        <v>3</v>
      </c>
      <c r="C7836" s="21" t="n">
        <v>46172</v>
      </c>
      <c r="D7836" s="17" t="s">
        <v>1209</v>
      </c>
      <c r="E7836" s="17" t="s">
        <v>98</v>
      </c>
      <c r="F7836" s="17" t="s">
        <v>1503</v>
      </c>
      <c r="G7836" s="17" t="s">
        <v>63</v>
      </c>
      <c r="H7836" s="17" t="s">
        <v>1540</v>
      </c>
      <c r="I7836" s="17" t="s">
        <v>1524</v>
      </c>
      <c r="J7836" s="17" t="n">
        <v>1</v>
      </c>
      <c r="K7836" s="15" t="n">
        <v>108.9</v>
      </c>
      <c r="L7836" s="22" t="n">
        <v>0.15</v>
      </c>
      <c r="M7836" s="15" t="n">
        <v>0</v>
      </c>
      <c r="N7836" s="15" t="n">
        <f aca="false">J7836*K7836</f>
        <v>108.9</v>
      </c>
      <c r="O7836" s="15" t="n">
        <f aca="false">N7836*L7836</f>
        <v>16.335</v>
      </c>
      <c r="P7836" s="15" t="n">
        <f aca="false">N7836-O7836</f>
        <v>92.565</v>
      </c>
      <c r="Q7836" s="15" t="n">
        <f aca="false">J7836*INDEX(dProdutos!$F$2:$F$47,MATCH(E7836,dProdutos!$A$2:$A$47,0))</f>
        <v>42.52</v>
      </c>
      <c r="R7836" s="15" t="n">
        <f aca="false">IF(I7836="Cancelado",0,P7836-Q7836)</f>
        <v>50.045</v>
      </c>
      <c r="S7836" s="17" t="str">
        <f aca="false">INDEX(dProdutos!$D$2:$D$47,MATCH(E7836,dProdutos!$A$2:$A$47,0))</f>
        <v>Moda Feminina</v>
      </c>
    </row>
    <row r="7837" customFormat="false" ht="15" hidden="false" customHeight="false" outlineLevel="0" collapsed="false">
      <c r="A7837" s="17" t="s">
        <v>6295</v>
      </c>
      <c r="B7837" s="17" t="n">
        <v>1</v>
      </c>
      <c r="C7837" s="21" t="n">
        <v>46172</v>
      </c>
      <c r="D7837" s="17" t="s">
        <v>1153</v>
      </c>
      <c r="E7837" s="17" t="s">
        <v>135</v>
      </c>
      <c r="F7837" s="17" t="s">
        <v>1487</v>
      </c>
      <c r="G7837" s="17" t="s">
        <v>61</v>
      </c>
      <c r="H7837" s="17" t="s">
        <v>1537</v>
      </c>
      <c r="I7837" s="17" t="s">
        <v>1524</v>
      </c>
      <c r="J7837" s="17" t="n">
        <v>3</v>
      </c>
      <c r="K7837" s="15" t="n">
        <v>200.9</v>
      </c>
      <c r="L7837" s="22" t="n">
        <v>0</v>
      </c>
      <c r="M7837" s="15" t="n">
        <v>0</v>
      </c>
      <c r="N7837" s="15" t="n">
        <f aca="false">J7837*K7837</f>
        <v>602.7</v>
      </c>
      <c r="O7837" s="15" t="n">
        <f aca="false">N7837*L7837</f>
        <v>0</v>
      </c>
      <c r="P7837" s="15" t="n">
        <f aca="false">N7837-O7837</f>
        <v>602.7</v>
      </c>
      <c r="Q7837" s="15" t="n">
        <f aca="false">J7837*INDEX(dProdutos!$F$2:$F$47,MATCH(E7837,dProdutos!$A$2:$A$47,0))</f>
        <v>242.19</v>
      </c>
      <c r="R7837" s="15" t="n">
        <f aca="false">IF(I7837="Cancelado",0,P7837-Q7837)</f>
        <v>360.51</v>
      </c>
      <c r="S7837" s="17" t="str">
        <f aca="false">INDEX(dProdutos!$D$2:$D$47,MATCH(E7837,dProdutos!$A$2:$A$47,0))</f>
        <v>Calçados</v>
      </c>
    </row>
    <row r="7838" customFormat="false" ht="15" hidden="false" customHeight="false" outlineLevel="0" collapsed="false">
      <c r="A7838" s="17" t="s">
        <v>6296</v>
      </c>
      <c r="B7838" s="17" t="n">
        <v>1</v>
      </c>
      <c r="C7838" s="21" t="n">
        <v>46172</v>
      </c>
      <c r="D7838" s="17" t="s">
        <v>1227</v>
      </c>
      <c r="E7838" s="17" t="s">
        <v>162</v>
      </c>
      <c r="F7838" s="17" t="s">
        <v>1499</v>
      </c>
      <c r="G7838" s="17" t="s">
        <v>59</v>
      </c>
      <c r="H7838" s="17" t="s">
        <v>1523</v>
      </c>
      <c r="I7838" s="17" t="s">
        <v>1524</v>
      </c>
      <c r="J7838" s="17" t="n">
        <v>1</v>
      </c>
      <c r="K7838" s="15" t="n">
        <v>231.9</v>
      </c>
      <c r="L7838" s="22" t="n">
        <v>0.15</v>
      </c>
      <c r="M7838" s="15" t="n">
        <v>28.84</v>
      </c>
      <c r="N7838" s="15" t="n">
        <f aca="false">J7838*K7838</f>
        <v>231.9</v>
      </c>
      <c r="O7838" s="15" t="n">
        <f aca="false">N7838*L7838</f>
        <v>34.785</v>
      </c>
      <c r="P7838" s="15" t="n">
        <f aca="false">N7838-O7838</f>
        <v>197.115</v>
      </c>
      <c r="Q7838" s="15" t="n">
        <f aca="false">J7838*INDEX(dProdutos!$F$2:$F$47,MATCH(E7838,dProdutos!$A$2:$A$47,0))</f>
        <v>134.41</v>
      </c>
      <c r="R7838" s="15" t="n">
        <f aca="false">IF(I7838="Cancelado",0,P7838-Q7838)</f>
        <v>62.705</v>
      </c>
      <c r="S7838" s="17" t="str">
        <f aca="false">INDEX(dProdutos!$D$2:$D$47,MATCH(E7838,dProdutos!$A$2:$A$47,0))</f>
        <v>Casa</v>
      </c>
    </row>
    <row r="7839" customFormat="false" ht="15" hidden="false" customHeight="false" outlineLevel="0" collapsed="false">
      <c r="A7839" s="17" t="s">
        <v>6296</v>
      </c>
      <c r="B7839" s="17" t="n">
        <v>2</v>
      </c>
      <c r="C7839" s="21" t="n">
        <v>46172</v>
      </c>
      <c r="D7839" s="17" t="s">
        <v>1227</v>
      </c>
      <c r="E7839" s="17" t="s">
        <v>132</v>
      </c>
      <c r="F7839" s="17" t="s">
        <v>1499</v>
      </c>
      <c r="G7839" s="17" t="s">
        <v>59</v>
      </c>
      <c r="H7839" s="17" t="s">
        <v>1523</v>
      </c>
      <c r="I7839" s="17" t="s">
        <v>1524</v>
      </c>
      <c r="J7839" s="17" t="n">
        <v>1</v>
      </c>
      <c r="K7839" s="15" t="n">
        <v>179.9</v>
      </c>
      <c r="L7839" s="22" t="n">
        <v>0</v>
      </c>
      <c r="M7839" s="15" t="n">
        <v>0</v>
      </c>
      <c r="N7839" s="15" t="n">
        <f aca="false">J7839*K7839</f>
        <v>179.9</v>
      </c>
      <c r="O7839" s="15" t="n">
        <f aca="false">N7839*L7839</f>
        <v>0</v>
      </c>
      <c r="P7839" s="15" t="n">
        <f aca="false">N7839-O7839</f>
        <v>179.9</v>
      </c>
      <c r="Q7839" s="15" t="n">
        <f aca="false">J7839*INDEX(dProdutos!$F$2:$F$47,MATCH(E7839,dProdutos!$A$2:$A$47,0))</f>
        <v>93.56</v>
      </c>
      <c r="R7839" s="15" t="n">
        <f aca="false">IF(I7839="Cancelado",0,P7839-Q7839)</f>
        <v>86.34</v>
      </c>
      <c r="S7839" s="17" t="str">
        <f aca="false">INDEX(dProdutos!$D$2:$D$47,MATCH(E7839,dProdutos!$A$2:$A$47,0))</f>
        <v>Calçados</v>
      </c>
    </row>
    <row r="7840" customFormat="false" ht="15" hidden="false" customHeight="false" outlineLevel="0" collapsed="false">
      <c r="A7840" s="17" t="s">
        <v>6296</v>
      </c>
      <c r="B7840" s="17" t="n">
        <v>3</v>
      </c>
      <c r="C7840" s="21" t="n">
        <v>46172</v>
      </c>
      <c r="D7840" s="17" t="s">
        <v>1227</v>
      </c>
      <c r="E7840" s="17" t="s">
        <v>171</v>
      </c>
      <c r="F7840" s="17" t="s">
        <v>1499</v>
      </c>
      <c r="G7840" s="17" t="s">
        <v>59</v>
      </c>
      <c r="H7840" s="17" t="s">
        <v>1523</v>
      </c>
      <c r="I7840" s="17" t="s">
        <v>1524</v>
      </c>
      <c r="J7840" s="17" t="n">
        <v>1</v>
      </c>
      <c r="K7840" s="15" t="n">
        <v>246.9</v>
      </c>
      <c r="L7840" s="22" t="n">
        <v>0.1</v>
      </c>
      <c r="M7840" s="15" t="n">
        <v>0</v>
      </c>
      <c r="N7840" s="15" t="n">
        <f aca="false">J7840*K7840</f>
        <v>246.9</v>
      </c>
      <c r="O7840" s="15" t="n">
        <f aca="false">N7840*L7840</f>
        <v>24.69</v>
      </c>
      <c r="P7840" s="15" t="n">
        <f aca="false">N7840-O7840</f>
        <v>222.21</v>
      </c>
      <c r="Q7840" s="15" t="n">
        <f aca="false">J7840*INDEX(dProdutos!$F$2:$F$47,MATCH(E7840,dProdutos!$A$2:$A$47,0))</f>
        <v>103.61</v>
      </c>
      <c r="R7840" s="15" t="n">
        <f aca="false">IF(I7840="Cancelado",0,P7840-Q7840)</f>
        <v>118.6</v>
      </c>
      <c r="S7840" s="17" t="str">
        <f aca="false">INDEX(dProdutos!$D$2:$D$47,MATCH(E7840,dProdutos!$A$2:$A$47,0))</f>
        <v>Casa</v>
      </c>
    </row>
    <row r="7841" customFormat="false" ht="15" hidden="false" customHeight="false" outlineLevel="0" collapsed="false">
      <c r="A7841" s="17" t="s">
        <v>6297</v>
      </c>
      <c r="B7841" s="17" t="n">
        <v>1</v>
      </c>
      <c r="C7841" s="21" t="n">
        <v>46172</v>
      </c>
      <c r="D7841" s="17" t="s">
        <v>936</v>
      </c>
      <c r="E7841" s="17" t="s">
        <v>204</v>
      </c>
      <c r="F7841" s="17" t="s">
        <v>1497</v>
      </c>
      <c r="G7841" s="17" t="s">
        <v>60</v>
      </c>
      <c r="H7841" s="17" t="s">
        <v>1537</v>
      </c>
      <c r="I7841" s="17" t="s">
        <v>1524</v>
      </c>
      <c r="J7841" s="17" t="n">
        <v>1</v>
      </c>
      <c r="K7841" s="15" t="n">
        <v>64.9</v>
      </c>
      <c r="L7841" s="22" t="n">
        <v>0.15</v>
      </c>
      <c r="M7841" s="15" t="n">
        <v>33.57</v>
      </c>
      <c r="N7841" s="15" t="n">
        <f aca="false">J7841*K7841</f>
        <v>64.9</v>
      </c>
      <c r="O7841" s="15" t="n">
        <f aca="false">N7841*L7841</f>
        <v>9.735</v>
      </c>
      <c r="P7841" s="15" t="n">
        <f aca="false">N7841-O7841</f>
        <v>55.165</v>
      </c>
      <c r="Q7841" s="15" t="n">
        <f aca="false">J7841*INDEX(dProdutos!$F$2:$F$47,MATCH(E7841,dProdutos!$A$2:$A$47,0))</f>
        <v>27.52</v>
      </c>
      <c r="R7841" s="15" t="n">
        <f aca="false">IF(I7841="Cancelado",0,P7841-Q7841)</f>
        <v>27.645</v>
      </c>
      <c r="S7841" s="17" t="str">
        <f aca="false">INDEX(dProdutos!$D$2:$D$47,MATCH(E7841,dProdutos!$A$2:$A$47,0))</f>
        <v>Beleza</v>
      </c>
    </row>
    <row r="7842" customFormat="false" ht="15" hidden="false" customHeight="false" outlineLevel="0" collapsed="false">
      <c r="A7842" s="17" t="s">
        <v>6297</v>
      </c>
      <c r="B7842" s="17" t="n">
        <v>2</v>
      </c>
      <c r="C7842" s="21" t="n">
        <v>46172</v>
      </c>
      <c r="D7842" s="17" t="s">
        <v>936</v>
      </c>
      <c r="E7842" s="17" t="s">
        <v>177</v>
      </c>
      <c r="F7842" s="17" t="s">
        <v>1497</v>
      </c>
      <c r="G7842" s="17" t="s">
        <v>60</v>
      </c>
      <c r="H7842" s="17" t="s">
        <v>1537</v>
      </c>
      <c r="I7842" s="17" t="s">
        <v>1524</v>
      </c>
      <c r="J7842" s="17" t="n">
        <v>1</v>
      </c>
      <c r="K7842" s="15" t="n">
        <v>257.9</v>
      </c>
      <c r="L7842" s="22" t="n">
        <v>0.1</v>
      </c>
      <c r="M7842" s="15" t="n">
        <v>0</v>
      </c>
      <c r="N7842" s="15" t="n">
        <f aca="false">J7842*K7842</f>
        <v>257.9</v>
      </c>
      <c r="O7842" s="15" t="n">
        <f aca="false">N7842*L7842</f>
        <v>25.79</v>
      </c>
      <c r="P7842" s="15" t="n">
        <f aca="false">N7842-O7842</f>
        <v>232.11</v>
      </c>
      <c r="Q7842" s="15" t="n">
        <f aca="false">J7842*INDEX(dProdutos!$F$2:$F$47,MATCH(E7842,dProdutos!$A$2:$A$47,0))</f>
        <v>138.23</v>
      </c>
      <c r="R7842" s="15" t="n">
        <f aca="false">IF(I7842="Cancelado",0,P7842-Q7842)</f>
        <v>93.88</v>
      </c>
      <c r="S7842" s="17" t="str">
        <f aca="false">INDEX(dProdutos!$D$2:$D$47,MATCH(E7842,dProdutos!$A$2:$A$47,0))</f>
        <v>Casa</v>
      </c>
    </row>
    <row r="7843" customFormat="false" ht="15" hidden="false" customHeight="false" outlineLevel="0" collapsed="false">
      <c r="A7843" s="17" t="s">
        <v>6298</v>
      </c>
      <c r="B7843" s="17" t="n">
        <v>1</v>
      </c>
      <c r="C7843" s="21" t="n">
        <v>46173</v>
      </c>
      <c r="D7843" s="17" t="s">
        <v>754</v>
      </c>
      <c r="E7843" s="17" t="s">
        <v>147</v>
      </c>
      <c r="F7843" s="17" t="s">
        <v>1499</v>
      </c>
      <c r="G7843" s="17" t="s">
        <v>59</v>
      </c>
      <c r="H7843" s="17" t="s">
        <v>1523</v>
      </c>
      <c r="I7843" s="17" t="s">
        <v>1524</v>
      </c>
      <c r="J7843" s="17" t="n">
        <v>2</v>
      </c>
      <c r="K7843" s="15" t="n">
        <v>231.9</v>
      </c>
      <c r="L7843" s="22" t="n">
        <v>0</v>
      </c>
      <c r="M7843" s="15" t="n">
        <v>0</v>
      </c>
      <c r="N7843" s="15" t="n">
        <f aca="false">J7843*K7843</f>
        <v>463.8</v>
      </c>
      <c r="O7843" s="15" t="n">
        <f aca="false">N7843*L7843</f>
        <v>0</v>
      </c>
      <c r="P7843" s="15" t="n">
        <f aca="false">N7843-O7843</f>
        <v>463.8</v>
      </c>
      <c r="Q7843" s="15" t="n">
        <f aca="false">J7843*INDEX(dProdutos!$F$2:$F$47,MATCH(E7843,dProdutos!$A$2:$A$47,0))</f>
        <v>261.8</v>
      </c>
      <c r="R7843" s="15" t="n">
        <f aca="false">IF(I7843="Cancelado",0,P7843-Q7843)</f>
        <v>202</v>
      </c>
      <c r="S7843" s="17" t="str">
        <f aca="false">INDEX(dProdutos!$D$2:$D$47,MATCH(E7843,dProdutos!$A$2:$A$47,0))</f>
        <v>Acessórios</v>
      </c>
    </row>
    <row r="7844" customFormat="false" ht="15" hidden="false" customHeight="false" outlineLevel="0" collapsed="false">
      <c r="A7844" s="17" t="s">
        <v>6299</v>
      </c>
      <c r="B7844" s="17" t="n">
        <v>1</v>
      </c>
      <c r="C7844" s="21" t="n">
        <v>46173</v>
      </c>
      <c r="D7844" s="17" t="s">
        <v>701</v>
      </c>
      <c r="E7844" s="17" t="s">
        <v>177</v>
      </c>
      <c r="F7844" s="17" t="s">
        <v>1499</v>
      </c>
      <c r="G7844" s="17" t="s">
        <v>61</v>
      </c>
      <c r="H7844" s="17" t="s">
        <v>1537</v>
      </c>
      <c r="I7844" s="17" t="s">
        <v>1524</v>
      </c>
      <c r="J7844" s="17" t="n">
        <v>3</v>
      </c>
      <c r="K7844" s="15" t="n">
        <v>257.9</v>
      </c>
      <c r="L7844" s="22" t="n">
        <v>0</v>
      </c>
      <c r="M7844" s="15" t="n">
        <v>32.86</v>
      </c>
      <c r="N7844" s="15" t="n">
        <f aca="false">J7844*K7844</f>
        <v>773.7</v>
      </c>
      <c r="O7844" s="15" t="n">
        <f aca="false">N7844*L7844</f>
        <v>0</v>
      </c>
      <c r="P7844" s="15" t="n">
        <f aca="false">N7844-O7844</f>
        <v>773.7</v>
      </c>
      <c r="Q7844" s="15" t="n">
        <f aca="false">J7844*INDEX(dProdutos!$F$2:$F$47,MATCH(E7844,dProdutos!$A$2:$A$47,0))</f>
        <v>414.69</v>
      </c>
      <c r="R7844" s="15" t="n">
        <f aca="false">IF(I7844="Cancelado",0,P7844-Q7844)</f>
        <v>359.01</v>
      </c>
      <c r="S7844" s="17" t="str">
        <f aca="false">INDEX(dProdutos!$D$2:$D$47,MATCH(E7844,dProdutos!$A$2:$A$47,0))</f>
        <v>Casa</v>
      </c>
    </row>
    <row r="7845" customFormat="false" ht="15" hidden="false" customHeight="false" outlineLevel="0" collapsed="false">
      <c r="A7845" s="17" t="s">
        <v>6300</v>
      </c>
      <c r="B7845" s="17" t="n">
        <v>1</v>
      </c>
      <c r="C7845" s="21" t="n">
        <v>46173</v>
      </c>
      <c r="D7845" s="17" t="s">
        <v>1001</v>
      </c>
      <c r="E7845" s="17" t="s">
        <v>129</v>
      </c>
      <c r="F7845" s="17" t="s">
        <v>1497</v>
      </c>
      <c r="G7845" s="17" t="s">
        <v>59</v>
      </c>
      <c r="H7845" s="17" t="s">
        <v>1527</v>
      </c>
      <c r="I7845" s="17" t="s">
        <v>1524</v>
      </c>
      <c r="J7845" s="17" t="n">
        <v>1</v>
      </c>
      <c r="K7845" s="15" t="n">
        <v>105.9</v>
      </c>
      <c r="L7845" s="22" t="n">
        <v>0</v>
      </c>
      <c r="M7845" s="15" t="n">
        <v>0</v>
      </c>
      <c r="N7845" s="15" t="n">
        <f aca="false">J7845*K7845</f>
        <v>105.9</v>
      </c>
      <c r="O7845" s="15" t="n">
        <f aca="false">N7845*L7845</f>
        <v>0</v>
      </c>
      <c r="P7845" s="15" t="n">
        <f aca="false">N7845-O7845</f>
        <v>105.9</v>
      </c>
      <c r="Q7845" s="15" t="n">
        <f aca="false">J7845*INDEX(dProdutos!$F$2:$F$47,MATCH(E7845,dProdutos!$A$2:$A$47,0))</f>
        <v>43.79</v>
      </c>
      <c r="R7845" s="15" t="n">
        <f aca="false">IF(I7845="Cancelado",0,P7845-Q7845)</f>
        <v>62.11</v>
      </c>
      <c r="S7845" s="17" t="str">
        <f aca="false">INDEX(dProdutos!$D$2:$D$47,MATCH(E7845,dProdutos!$A$2:$A$47,0))</f>
        <v>Calçados</v>
      </c>
    </row>
    <row r="7846" customFormat="false" ht="15" hidden="false" customHeight="false" outlineLevel="0" collapsed="false">
      <c r="A7846" s="17" t="s">
        <v>6301</v>
      </c>
      <c r="B7846" s="17" t="n">
        <v>1</v>
      </c>
      <c r="C7846" s="21" t="n">
        <v>46173</v>
      </c>
      <c r="D7846" s="17" t="s">
        <v>757</v>
      </c>
      <c r="E7846" s="17" t="s">
        <v>102</v>
      </c>
      <c r="F7846" s="17" t="s">
        <v>1490</v>
      </c>
      <c r="G7846" s="17" t="s">
        <v>59</v>
      </c>
      <c r="H7846" s="17" t="s">
        <v>1527</v>
      </c>
      <c r="I7846" s="17" t="s">
        <v>1524</v>
      </c>
      <c r="J7846" s="17" t="n">
        <v>1</v>
      </c>
      <c r="K7846" s="15" t="n">
        <v>65.9</v>
      </c>
      <c r="L7846" s="22" t="n">
        <v>0</v>
      </c>
      <c r="M7846" s="15" t="n">
        <v>18.1</v>
      </c>
      <c r="N7846" s="15" t="n">
        <f aca="false">J7846*K7846</f>
        <v>65.9</v>
      </c>
      <c r="O7846" s="15" t="n">
        <f aca="false">N7846*L7846</f>
        <v>0</v>
      </c>
      <c r="P7846" s="15" t="n">
        <f aca="false">N7846-O7846</f>
        <v>65.9</v>
      </c>
      <c r="Q7846" s="15" t="n">
        <f aca="false">J7846*INDEX(dProdutos!$F$2:$F$47,MATCH(E7846,dProdutos!$A$2:$A$47,0))</f>
        <v>29.68</v>
      </c>
      <c r="R7846" s="15" t="n">
        <f aca="false">IF(I7846="Cancelado",0,P7846-Q7846)</f>
        <v>36.22</v>
      </c>
      <c r="S7846" s="17" t="str">
        <f aca="false">INDEX(dProdutos!$D$2:$D$47,MATCH(E7846,dProdutos!$A$2:$A$47,0))</f>
        <v>Moda Masculina</v>
      </c>
    </row>
    <row r="7847" customFormat="false" ht="15" hidden="false" customHeight="false" outlineLevel="0" collapsed="false">
      <c r="A7847" s="17" t="s">
        <v>6302</v>
      </c>
      <c r="B7847" s="17" t="n">
        <v>1</v>
      </c>
      <c r="C7847" s="21" t="n">
        <v>46173</v>
      </c>
      <c r="D7847" s="17" t="s">
        <v>1071</v>
      </c>
      <c r="E7847" s="17" t="s">
        <v>85</v>
      </c>
      <c r="F7847" s="17" t="s">
        <v>1493</v>
      </c>
      <c r="G7847" s="17" t="s">
        <v>59</v>
      </c>
      <c r="H7847" s="17" t="s">
        <v>1527</v>
      </c>
      <c r="I7847" s="17" t="s">
        <v>1524</v>
      </c>
      <c r="J7847" s="17" t="n">
        <v>2</v>
      </c>
      <c r="K7847" s="15" t="n">
        <v>165.9</v>
      </c>
      <c r="L7847" s="22" t="n">
        <v>0</v>
      </c>
      <c r="M7847" s="15" t="n">
        <v>20.32</v>
      </c>
      <c r="N7847" s="15" t="n">
        <f aca="false">J7847*K7847</f>
        <v>331.8</v>
      </c>
      <c r="O7847" s="15" t="n">
        <f aca="false">N7847*L7847</f>
        <v>0</v>
      </c>
      <c r="P7847" s="15" t="n">
        <f aca="false">N7847-O7847</f>
        <v>331.8</v>
      </c>
      <c r="Q7847" s="15" t="n">
        <f aca="false">J7847*INDEX(dProdutos!$F$2:$F$47,MATCH(E7847,dProdutos!$A$2:$A$47,0))</f>
        <v>183.1</v>
      </c>
      <c r="R7847" s="15" t="n">
        <f aca="false">IF(I7847="Cancelado",0,P7847-Q7847)</f>
        <v>148.7</v>
      </c>
      <c r="S7847" s="17" t="str">
        <f aca="false">INDEX(dProdutos!$D$2:$D$47,MATCH(E7847,dProdutos!$A$2:$A$47,0))</f>
        <v>Moda Feminina</v>
      </c>
    </row>
    <row r="7848" customFormat="false" ht="15" hidden="false" customHeight="false" outlineLevel="0" collapsed="false">
      <c r="A7848" s="17" t="s">
        <v>6303</v>
      </c>
      <c r="B7848" s="17" t="n">
        <v>1</v>
      </c>
      <c r="C7848" s="21" t="n">
        <v>46173</v>
      </c>
      <c r="D7848" s="17" t="s">
        <v>1032</v>
      </c>
      <c r="E7848" s="17" t="s">
        <v>174</v>
      </c>
      <c r="F7848" s="17" t="s">
        <v>1501</v>
      </c>
      <c r="G7848" s="17" t="s">
        <v>61</v>
      </c>
      <c r="H7848" s="17" t="s">
        <v>1540</v>
      </c>
      <c r="I7848" s="17" t="s">
        <v>1524</v>
      </c>
      <c r="J7848" s="17" t="n">
        <v>1</v>
      </c>
      <c r="K7848" s="15" t="n">
        <v>250.9</v>
      </c>
      <c r="L7848" s="22" t="n">
        <v>0</v>
      </c>
      <c r="M7848" s="15" t="n">
        <v>0</v>
      </c>
      <c r="N7848" s="15" t="n">
        <f aca="false">J7848*K7848</f>
        <v>250.9</v>
      </c>
      <c r="O7848" s="15" t="n">
        <f aca="false">N7848*L7848</f>
        <v>0</v>
      </c>
      <c r="P7848" s="15" t="n">
        <f aca="false">N7848-O7848</f>
        <v>250.9</v>
      </c>
      <c r="Q7848" s="15" t="n">
        <f aca="false">J7848*INDEX(dProdutos!$F$2:$F$47,MATCH(E7848,dProdutos!$A$2:$A$47,0))</f>
        <v>151.28</v>
      </c>
      <c r="R7848" s="15" t="n">
        <f aca="false">IF(I7848="Cancelado",0,P7848-Q7848)</f>
        <v>99.62</v>
      </c>
      <c r="S7848" s="17" t="str">
        <f aca="false">INDEX(dProdutos!$D$2:$D$47,MATCH(E7848,dProdutos!$A$2:$A$47,0))</f>
        <v>Casa</v>
      </c>
    </row>
    <row r="7849" customFormat="false" ht="15" hidden="false" customHeight="false" outlineLevel="0" collapsed="false">
      <c r="A7849" s="17" t="s">
        <v>6303</v>
      </c>
      <c r="B7849" s="17" t="n">
        <v>2</v>
      </c>
      <c r="C7849" s="21" t="n">
        <v>46173</v>
      </c>
      <c r="D7849" s="17" t="s">
        <v>1032</v>
      </c>
      <c r="E7849" s="17" t="s">
        <v>195</v>
      </c>
      <c r="F7849" s="17" t="s">
        <v>1501</v>
      </c>
      <c r="G7849" s="17" t="s">
        <v>61</v>
      </c>
      <c r="H7849" s="17" t="s">
        <v>1540</v>
      </c>
      <c r="I7849" s="17" t="s">
        <v>1524</v>
      </c>
      <c r="J7849" s="17" t="n">
        <v>1</v>
      </c>
      <c r="K7849" s="15" t="n">
        <v>72.9</v>
      </c>
      <c r="L7849" s="22" t="n">
        <v>0.15</v>
      </c>
      <c r="M7849" s="15" t="n">
        <v>0</v>
      </c>
      <c r="N7849" s="15" t="n">
        <f aca="false">J7849*K7849</f>
        <v>72.9</v>
      </c>
      <c r="O7849" s="15" t="n">
        <f aca="false">N7849*L7849</f>
        <v>10.935</v>
      </c>
      <c r="P7849" s="15" t="n">
        <f aca="false">N7849-O7849</f>
        <v>61.965</v>
      </c>
      <c r="Q7849" s="15" t="n">
        <f aca="false">J7849*INDEX(dProdutos!$F$2:$F$47,MATCH(E7849,dProdutos!$A$2:$A$47,0))</f>
        <v>39.23</v>
      </c>
      <c r="R7849" s="15" t="n">
        <f aca="false">IF(I7849="Cancelado",0,P7849-Q7849)</f>
        <v>22.735</v>
      </c>
      <c r="S7849" s="17" t="str">
        <f aca="false">INDEX(dProdutos!$D$2:$D$47,MATCH(E7849,dProdutos!$A$2:$A$47,0))</f>
        <v>Eletrônicos</v>
      </c>
    </row>
    <row r="7850" customFormat="false" ht="15" hidden="false" customHeight="false" outlineLevel="0" collapsed="false">
      <c r="A7850" s="17" t="s">
        <v>6304</v>
      </c>
      <c r="B7850" s="17" t="n">
        <v>1</v>
      </c>
      <c r="C7850" s="21" t="n">
        <v>46173</v>
      </c>
      <c r="D7850" s="17" t="s">
        <v>368</v>
      </c>
      <c r="E7850" s="17" t="s">
        <v>144</v>
      </c>
      <c r="F7850" s="17" t="s">
        <v>1493</v>
      </c>
      <c r="G7850" s="17" t="s">
        <v>61</v>
      </c>
      <c r="H7850" s="17" t="s">
        <v>1527</v>
      </c>
      <c r="I7850" s="17" t="s">
        <v>1524</v>
      </c>
      <c r="J7850" s="17" t="n">
        <v>1</v>
      </c>
      <c r="K7850" s="15" t="n">
        <v>260.9</v>
      </c>
      <c r="L7850" s="22" t="n">
        <v>0.15</v>
      </c>
      <c r="M7850" s="15" t="n">
        <v>19.83</v>
      </c>
      <c r="N7850" s="15" t="n">
        <f aca="false">J7850*K7850</f>
        <v>260.9</v>
      </c>
      <c r="O7850" s="15" t="n">
        <f aca="false">N7850*L7850</f>
        <v>39.135</v>
      </c>
      <c r="P7850" s="15" t="n">
        <f aca="false">N7850-O7850</f>
        <v>221.765</v>
      </c>
      <c r="Q7850" s="15" t="n">
        <f aca="false">J7850*INDEX(dProdutos!$F$2:$F$47,MATCH(E7850,dProdutos!$A$2:$A$47,0))</f>
        <v>99.86</v>
      </c>
      <c r="R7850" s="15" t="n">
        <f aca="false">IF(I7850="Cancelado",0,P7850-Q7850)</f>
        <v>121.905</v>
      </c>
      <c r="S7850" s="17" t="str">
        <f aca="false">INDEX(dProdutos!$D$2:$D$47,MATCH(E7850,dProdutos!$A$2:$A$47,0))</f>
        <v>Acessórios</v>
      </c>
    </row>
    <row r="7851" customFormat="false" ht="15" hidden="false" customHeight="false" outlineLevel="0" collapsed="false">
      <c r="A7851" s="17" t="s">
        <v>6305</v>
      </c>
      <c r="B7851" s="17" t="n">
        <v>1</v>
      </c>
      <c r="C7851" s="21" t="n">
        <v>46173</v>
      </c>
      <c r="D7851" s="17" t="s">
        <v>393</v>
      </c>
      <c r="E7851" s="17" t="s">
        <v>195</v>
      </c>
      <c r="F7851" s="17" t="s">
        <v>1497</v>
      </c>
      <c r="G7851" s="17" t="s">
        <v>62</v>
      </c>
      <c r="H7851" s="17" t="s">
        <v>1523</v>
      </c>
      <c r="I7851" s="17" t="s">
        <v>1524</v>
      </c>
      <c r="J7851" s="17" t="n">
        <v>1</v>
      </c>
      <c r="K7851" s="15" t="n">
        <v>72.9</v>
      </c>
      <c r="L7851" s="22" t="n">
        <v>0.05</v>
      </c>
      <c r="M7851" s="15" t="n">
        <v>29.56</v>
      </c>
      <c r="N7851" s="15" t="n">
        <f aca="false">J7851*K7851</f>
        <v>72.9</v>
      </c>
      <c r="O7851" s="15" t="n">
        <f aca="false">N7851*L7851</f>
        <v>3.645</v>
      </c>
      <c r="P7851" s="15" t="n">
        <f aca="false">N7851-O7851</f>
        <v>69.255</v>
      </c>
      <c r="Q7851" s="15" t="n">
        <f aca="false">J7851*INDEX(dProdutos!$F$2:$F$47,MATCH(E7851,dProdutos!$A$2:$A$47,0))</f>
        <v>39.23</v>
      </c>
      <c r="R7851" s="15" t="n">
        <f aca="false">IF(I7851="Cancelado",0,P7851-Q7851)</f>
        <v>30.025</v>
      </c>
      <c r="S7851" s="17" t="str">
        <f aca="false">INDEX(dProdutos!$D$2:$D$47,MATCH(E7851,dProdutos!$A$2:$A$47,0))</f>
        <v>Eletrônicos</v>
      </c>
    </row>
    <row r="7852" customFormat="false" ht="15" hidden="false" customHeight="false" outlineLevel="0" collapsed="false">
      <c r="A7852" s="17" t="s">
        <v>6306</v>
      </c>
      <c r="B7852" s="17" t="n">
        <v>1</v>
      </c>
      <c r="C7852" s="21" t="n">
        <v>46173</v>
      </c>
      <c r="D7852" s="17" t="s">
        <v>645</v>
      </c>
      <c r="E7852" s="17" t="s">
        <v>171</v>
      </c>
      <c r="F7852" s="17" t="s">
        <v>1503</v>
      </c>
      <c r="G7852" s="17" t="s">
        <v>62</v>
      </c>
      <c r="H7852" s="17" t="s">
        <v>1523</v>
      </c>
      <c r="I7852" s="17" t="s">
        <v>1524</v>
      </c>
      <c r="J7852" s="17" t="n">
        <v>1</v>
      </c>
      <c r="K7852" s="15" t="n">
        <v>246.9</v>
      </c>
      <c r="L7852" s="22" t="n">
        <v>0</v>
      </c>
      <c r="M7852" s="15" t="n">
        <v>27.61</v>
      </c>
      <c r="N7852" s="15" t="n">
        <f aca="false">J7852*K7852</f>
        <v>246.9</v>
      </c>
      <c r="O7852" s="15" t="n">
        <f aca="false">N7852*L7852</f>
        <v>0</v>
      </c>
      <c r="P7852" s="15" t="n">
        <f aca="false">N7852-O7852</f>
        <v>246.9</v>
      </c>
      <c r="Q7852" s="15" t="n">
        <f aca="false">J7852*INDEX(dProdutos!$F$2:$F$47,MATCH(E7852,dProdutos!$A$2:$A$47,0))</f>
        <v>103.61</v>
      </c>
      <c r="R7852" s="15" t="n">
        <f aca="false">IF(I7852="Cancelado",0,P7852-Q7852)</f>
        <v>143.29</v>
      </c>
      <c r="S7852" s="17" t="str">
        <f aca="false">INDEX(dProdutos!$D$2:$D$47,MATCH(E7852,dProdutos!$A$2:$A$47,0))</f>
        <v>Casa</v>
      </c>
    </row>
    <row r="7853" customFormat="false" ht="15" hidden="false" customHeight="false" outlineLevel="0" collapsed="false">
      <c r="A7853" s="17" t="s">
        <v>6307</v>
      </c>
      <c r="B7853" s="17" t="n">
        <v>1</v>
      </c>
      <c r="C7853" s="21" t="n">
        <v>46173</v>
      </c>
      <c r="D7853" s="17" t="s">
        <v>1102</v>
      </c>
      <c r="E7853" s="17" t="s">
        <v>105</v>
      </c>
      <c r="F7853" s="17" t="s">
        <v>1490</v>
      </c>
      <c r="G7853" s="17" t="s">
        <v>61</v>
      </c>
      <c r="H7853" s="17" t="s">
        <v>1523</v>
      </c>
      <c r="I7853" s="17" t="s">
        <v>1524</v>
      </c>
      <c r="J7853" s="17" t="n">
        <v>1</v>
      </c>
      <c r="K7853" s="15" t="n">
        <v>175.9</v>
      </c>
      <c r="L7853" s="22" t="n">
        <v>0.1</v>
      </c>
      <c r="M7853" s="15" t="n">
        <v>13.46</v>
      </c>
      <c r="N7853" s="15" t="n">
        <f aca="false">J7853*K7853</f>
        <v>175.9</v>
      </c>
      <c r="O7853" s="15" t="n">
        <f aca="false">N7853*L7853</f>
        <v>17.59</v>
      </c>
      <c r="P7853" s="15" t="n">
        <f aca="false">N7853-O7853</f>
        <v>158.31</v>
      </c>
      <c r="Q7853" s="15" t="n">
        <f aca="false">J7853*INDEX(dProdutos!$F$2:$F$47,MATCH(E7853,dProdutos!$A$2:$A$47,0))</f>
        <v>96.59</v>
      </c>
      <c r="R7853" s="15" t="n">
        <f aca="false">IF(I7853="Cancelado",0,P7853-Q7853)</f>
        <v>61.72</v>
      </c>
      <c r="S7853" s="17" t="str">
        <f aca="false">INDEX(dProdutos!$D$2:$D$47,MATCH(E7853,dProdutos!$A$2:$A$47,0))</f>
        <v>Moda Masculina</v>
      </c>
    </row>
    <row r="7854" customFormat="false" ht="15" hidden="false" customHeight="false" outlineLevel="0" collapsed="false">
      <c r="A7854" s="17" t="s">
        <v>6308</v>
      </c>
      <c r="B7854" s="17" t="n">
        <v>1</v>
      </c>
      <c r="C7854" s="21" t="n">
        <v>46174</v>
      </c>
      <c r="D7854" s="17" t="s">
        <v>751</v>
      </c>
      <c r="E7854" s="17" t="s">
        <v>135</v>
      </c>
      <c r="F7854" s="17" t="s">
        <v>1499</v>
      </c>
      <c r="G7854" s="17" t="s">
        <v>61</v>
      </c>
      <c r="H7854" s="17" t="s">
        <v>1523</v>
      </c>
      <c r="I7854" s="17" t="s">
        <v>1524</v>
      </c>
      <c r="J7854" s="17" t="n">
        <v>3</v>
      </c>
      <c r="K7854" s="15" t="n">
        <v>200.9</v>
      </c>
      <c r="L7854" s="22" t="n">
        <v>0.05</v>
      </c>
      <c r="M7854" s="15" t="n">
        <v>0</v>
      </c>
      <c r="N7854" s="15" t="n">
        <f aca="false">J7854*K7854</f>
        <v>602.7</v>
      </c>
      <c r="O7854" s="15" t="n">
        <f aca="false">N7854*L7854</f>
        <v>30.135</v>
      </c>
      <c r="P7854" s="15" t="n">
        <f aca="false">N7854-O7854</f>
        <v>572.565</v>
      </c>
      <c r="Q7854" s="15" t="n">
        <f aca="false">J7854*INDEX(dProdutos!$F$2:$F$47,MATCH(E7854,dProdutos!$A$2:$A$47,0))</f>
        <v>242.19</v>
      </c>
      <c r="R7854" s="15" t="n">
        <f aca="false">IF(I7854="Cancelado",0,P7854-Q7854)</f>
        <v>330.375</v>
      </c>
      <c r="S7854" s="17" t="str">
        <f aca="false">INDEX(dProdutos!$D$2:$D$47,MATCH(E7854,dProdutos!$A$2:$A$47,0))</f>
        <v>Calçados</v>
      </c>
    </row>
    <row r="7855" customFormat="false" ht="15" hidden="false" customHeight="false" outlineLevel="0" collapsed="false">
      <c r="A7855" s="17" t="s">
        <v>6308</v>
      </c>
      <c r="B7855" s="17" t="n">
        <v>2</v>
      </c>
      <c r="C7855" s="21" t="n">
        <v>46174</v>
      </c>
      <c r="D7855" s="17" t="s">
        <v>751</v>
      </c>
      <c r="E7855" s="17" t="s">
        <v>177</v>
      </c>
      <c r="F7855" s="17" t="s">
        <v>1499</v>
      </c>
      <c r="G7855" s="17" t="s">
        <v>61</v>
      </c>
      <c r="H7855" s="17" t="s">
        <v>1523</v>
      </c>
      <c r="I7855" s="17" t="s">
        <v>1524</v>
      </c>
      <c r="J7855" s="17" t="n">
        <v>1</v>
      </c>
      <c r="K7855" s="15" t="n">
        <v>257.9</v>
      </c>
      <c r="L7855" s="22" t="n">
        <v>0</v>
      </c>
      <c r="M7855" s="15" t="n">
        <v>0</v>
      </c>
      <c r="N7855" s="15" t="n">
        <f aca="false">J7855*K7855</f>
        <v>257.9</v>
      </c>
      <c r="O7855" s="15" t="n">
        <f aca="false">N7855*L7855</f>
        <v>0</v>
      </c>
      <c r="P7855" s="15" t="n">
        <f aca="false">N7855-O7855</f>
        <v>257.9</v>
      </c>
      <c r="Q7855" s="15" t="n">
        <f aca="false">J7855*INDEX(dProdutos!$F$2:$F$47,MATCH(E7855,dProdutos!$A$2:$A$47,0))</f>
        <v>138.23</v>
      </c>
      <c r="R7855" s="15" t="n">
        <f aca="false">IF(I7855="Cancelado",0,P7855-Q7855)</f>
        <v>119.67</v>
      </c>
      <c r="S7855" s="17" t="str">
        <f aca="false">INDEX(dProdutos!$D$2:$D$47,MATCH(E7855,dProdutos!$A$2:$A$47,0))</f>
        <v>Casa</v>
      </c>
    </row>
    <row r="7856" customFormat="false" ht="15" hidden="false" customHeight="false" outlineLevel="0" collapsed="false">
      <c r="A7856" s="17" t="s">
        <v>6308</v>
      </c>
      <c r="B7856" s="17" t="n">
        <v>3</v>
      </c>
      <c r="C7856" s="21" t="n">
        <v>46174</v>
      </c>
      <c r="D7856" s="17" t="s">
        <v>751</v>
      </c>
      <c r="E7856" s="17" t="s">
        <v>159</v>
      </c>
      <c r="F7856" s="17" t="s">
        <v>1499</v>
      </c>
      <c r="G7856" s="17" t="s">
        <v>61</v>
      </c>
      <c r="H7856" s="17" t="s">
        <v>1523</v>
      </c>
      <c r="I7856" s="17" t="s">
        <v>1524</v>
      </c>
      <c r="J7856" s="17" t="n">
        <v>1</v>
      </c>
      <c r="K7856" s="15" t="n">
        <v>276.9</v>
      </c>
      <c r="L7856" s="22" t="n">
        <v>0</v>
      </c>
      <c r="M7856" s="15" t="n">
        <v>0</v>
      </c>
      <c r="N7856" s="15" t="n">
        <f aca="false">J7856*K7856</f>
        <v>276.9</v>
      </c>
      <c r="O7856" s="15" t="n">
        <f aca="false">N7856*L7856</f>
        <v>0</v>
      </c>
      <c r="P7856" s="15" t="n">
        <f aca="false">N7856-O7856</f>
        <v>276.9</v>
      </c>
      <c r="Q7856" s="15" t="n">
        <f aca="false">J7856*INDEX(dProdutos!$F$2:$F$47,MATCH(E7856,dProdutos!$A$2:$A$47,0))</f>
        <v>145.03</v>
      </c>
      <c r="R7856" s="15" t="n">
        <f aca="false">IF(I7856="Cancelado",0,P7856-Q7856)</f>
        <v>131.87</v>
      </c>
      <c r="S7856" s="17" t="str">
        <f aca="false">INDEX(dProdutos!$D$2:$D$47,MATCH(E7856,dProdutos!$A$2:$A$47,0))</f>
        <v>Acessórios</v>
      </c>
    </row>
    <row r="7857" customFormat="false" ht="15" hidden="false" customHeight="false" outlineLevel="0" collapsed="false">
      <c r="A7857" s="17" t="s">
        <v>6309</v>
      </c>
      <c r="B7857" s="17" t="n">
        <v>1</v>
      </c>
      <c r="C7857" s="21" t="n">
        <v>46174</v>
      </c>
      <c r="D7857" s="17" t="s">
        <v>772</v>
      </c>
      <c r="E7857" s="17" t="s">
        <v>135</v>
      </c>
      <c r="F7857" s="17" t="s">
        <v>1499</v>
      </c>
      <c r="G7857" s="17" t="s">
        <v>60</v>
      </c>
      <c r="H7857" s="17" t="s">
        <v>1523</v>
      </c>
      <c r="I7857" s="17" t="s">
        <v>1524</v>
      </c>
      <c r="J7857" s="17" t="n">
        <v>1</v>
      </c>
      <c r="K7857" s="15" t="n">
        <v>200.9</v>
      </c>
      <c r="L7857" s="22" t="n">
        <v>0</v>
      </c>
      <c r="M7857" s="15" t="n">
        <v>25.9</v>
      </c>
      <c r="N7857" s="15" t="n">
        <f aca="false">J7857*K7857</f>
        <v>200.9</v>
      </c>
      <c r="O7857" s="15" t="n">
        <f aca="false">N7857*L7857</f>
        <v>0</v>
      </c>
      <c r="P7857" s="15" t="n">
        <f aca="false">N7857-O7857</f>
        <v>200.9</v>
      </c>
      <c r="Q7857" s="15" t="n">
        <f aca="false">J7857*INDEX(dProdutos!$F$2:$F$47,MATCH(E7857,dProdutos!$A$2:$A$47,0))</f>
        <v>80.73</v>
      </c>
      <c r="R7857" s="15" t="n">
        <f aca="false">IF(I7857="Cancelado",0,P7857-Q7857)</f>
        <v>120.17</v>
      </c>
      <c r="S7857" s="17" t="str">
        <f aca="false">INDEX(dProdutos!$D$2:$D$47,MATCH(E7857,dProdutos!$A$2:$A$47,0))</f>
        <v>Calçados</v>
      </c>
    </row>
    <row r="7858" customFormat="false" ht="15" hidden="false" customHeight="false" outlineLevel="0" collapsed="false">
      <c r="A7858" s="17" t="s">
        <v>6310</v>
      </c>
      <c r="B7858" s="17" t="n">
        <v>1</v>
      </c>
      <c r="C7858" s="21" t="n">
        <v>46174</v>
      </c>
      <c r="D7858" s="17" t="s">
        <v>998</v>
      </c>
      <c r="E7858" s="17" t="s">
        <v>105</v>
      </c>
      <c r="F7858" s="17" t="s">
        <v>1503</v>
      </c>
      <c r="G7858" s="17" t="s">
        <v>60</v>
      </c>
      <c r="H7858" s="17" t="s">
        <v>1523</v>
      </c>
      <c r="I7858" s="17" t="s">
        <v>1524</v>
      </c>
      <c r="J7858" s="17" t="n">
        <v>2</v>
      </c>
      <c r="K7858" s="15" t="n">
        <v>175.9</v>
      </c>
      <c r="L7858" s="22" t="n">
        <v>0</v>
      </c>
      <c r="M7858" s="15" t="n">
        <v>31.88</v>
      </c>
      <c r="N7858" s="15" t="n">
        <f aca="false">J7858*K7858</f>
        <v>351.8</v>
      </c>
      <c r="O7858" s="15" t="n">
        <f aca="false">N7858*L7858</f>
        <v>0</v>
      </c>
      <c r="P7858" s="15" t="n">
        <f aca="false">N7858-O7858</f>
        <v>351.8</v>
      </c>
      <c r="Q7858" s="15" t="n">
        <f aca="false">J7858*INDEX(dProdutos!$F$2:$F$47,MATCH(E7858,dProdutos!$A$2:$A$47,0))</f>
        <v>193.18</v>
      </c>
      <c r="R7858" s="15" t="n">
        <f aca="false">IF(I7858="Cancelado",0,P7858-Q7858)</f>
        <v>158.62</v>
      </c>
      <c r="S7858" s="17" t="str">
        <f aca="false">INDEX(dProdutos!$D$2:$D$47,MATCH(E7858,dProdutos!$A$2:$A$47,0))</f>
        <v>Moda Masculina</v>
      </c>
    </row>
    <row r="7859" customFormat="false" ht="15" hidden="false" customHeight="false" outlineLevel="0" collapsed="false">
      <c r="A7859" s="17" t="s">
        <v>6310</v>
      </c>
      <c r="B7859" s="17" t="n">
        <v>2</v>
      </c>
      <c r="C7859" s="21" t="n">
        <v>46174</v>
      </c>
      <c r="D7859" s="17" t="s">
        <v>998</v>
      </c>
      <c r="E7859" s="17" t="s">
        <v>174</v>
      </c>
      <c r="F7859" s="17" t="s">
        <v>1503</v>
      </c>
      <c r="G7859" s="17" t="s">
        <v>60</v>
      </c>
      <c r="H7859" s="17" t="s">
        <v>1523</v>
      </c>
      <c r="I7859" s="17" t="s">
        <v>1524</v>
      </c>
      <c r="J7859" s="17" t="n">
        <v>1</v>
      </c>
      <c r="K7859" s="15" t="n">
        <v>250.9</v>
      </c>
      <c r="L7859" s="22" t="n">
        <v>0</v>
      </c>
      <c r="M7859" s="15" t="n">
        <v>0</v>
      </c>
      <c r="N7859" s="15" t="n">
        <f aca="false">J7859*K7859</f>
        <v>250.9</v>
      </c>
      <c r="O7859" s="15" t="n">
        <f aca="false">N7859*L7859</f>
        <v>0</v>
      </c>
      <c r="P7859" s="15" t="n">
        <f aca="false">N7859-O7859</f>
        <v>250.9</v>
      </c>
      <c r="Q7859" s="15" t="n">
        <f aca="false">J7859*INDEX(dProdutos!$F$2:$F$47,MATCH(E7859,dProdutos!$A$2:$A$47,0))</f>
        <v>151.28</v>
      </c>
      <c r="R7859" s="15" t="n">
        <f aca="false">IF(I7859="Cancelado",0,P7859-Q7859)</f>
        <v>99.62</v>
      </c>
      <c r="S7859" s="17" t="str">
        <f aca="false">INDEX(dProdutos!$D$2:$D$47,MATCH(E7859,dProdutos!$A$2:$A$47,0))</f>
        <v>Casa</v>
      </c>
    </row>
    <row r="7860" customFormat="false" ht="15" hidden="false" customHeight="false" outlineLevel="0" collapsed="false">
      <c r="A7860" s="17" t="s">
        <v>6310</v>
      </c>
      <c r="B7860" s="17" t="n">
        <v>3</v>
      </c>
      <c r="C7860" s="21" t="n">
        <v>46174</v>
      </c>
      <c r="D7860" s="17" t="s">
        <v>998</v>
      </c>
      <c r="E7860" s="17" t="s">
        <v>102</v>
      </c>
      <c r="F7860" s="17" t="s">
        <v>1503</v>
      </c>
      <c r="G7860" s="17" t="s">
        <v>60</v>
      </c>
      <c r="H7860" s="17" t="s">
        <v>1523</v>
      </c>
      <c r="I7860" s="17" t="s">
        <v>1524</v>
      </c>
      <c r="J7860" s="17" t="n">
        <v>1</v>
      </c>
      <c r="K7860" s="15" t="n">
        <v>65.9</v>
      </c>
      <c r="L7860" s="22" t="n">
        <v>0</v>
      </c>
      <c r="M7860" s="15" t="n">
        <v>0</v>
      </c>
      <c r="N7860" s="15" t="n">
        <f aca="false">J7860*K7860</f>
        <v>65.9</v>
      </c>
      <c r="O7860" s="15" t="n">
        <f aca="false">N7860*L7860</f>
        <v>0</v>
      </c>
      <c r="P7860" s="15" t="n">
        <f aca="false">N7860-O7860</f>
        <v>65.9</v>
      </c>
      <c r="Q7860" s="15" t="n">
        <f aca="false">J7860*INDEX(dProdutos!$F$2:$F$47,MATCH(E7860,dProdutos!$A$2:$A$47,0))</f>
        <v>29.68</v>
      </c>
      <c r="R7860" s="15" t="n">
        <f aca="false">IF(I7860="Cancelado",0,P7860-Q7860)</f>
        <v>36.22</v>
      </c>
      <c r="S7860" s="17" t="str">
        <f aca="false">INDEX(dProdutos!$D$2:$D$47,MATCH(E7860,dProdutos!$A$2:$A$47,0))</f>
        <v>Moda Masculina</v>
      </c>
    </row>
    <row r="7861" customFormat="false" ht="15" hidden="false" customHeight="false" outlineLevel="0" collapsed="false">
      <c r="A7861" s="17" t="s">
        <v>6310</v>
      </c>
      <c r="B7861" s="17" t="n">
        <v>4</v>
      </c>
      <c r="C7861" s="21" t="n">
        <v>46174</v>
      </c>
      <c r="D7861" s="17" t="s">
        <v>998</v>
      </c>
      <c r="E7861" s="17" t="s">
        <v>189</v>
      </c>
      <c r="F7861" s="17" t="s">
        <v>1503</v>
      </c>
      <c r="G7861" s="17" t="s">
        <v>60</v>
      </c>
      <c r="H7861" s="17" t="s">
        <v>1523</v>
      </c>
      <c r="I7861" s="17" t="s">
        <v>1524</v>
      </c>
      <c r="J7861" s="17" t="n">
        <v>1</v>
      </c>
      <c r="K7861" s="15" t="n">
        <v>138.9</v>
      </c>
      <c r="L7861" s="22" t="n">
        <v>0.1</v>
      </c>
      <c r="M7861" s="15" t="n">
        <v>0</v>
      </c>
      <c r="N7861" s="15" t="n">
        <f aca="false">J7861*K7861</f>
        <v>138.9</v>
      </c>
      <c r="O7861" s="15" t="n">
        <f aca="false">N7861*L7861</f>
        <v>13.89</v>
      </c>
      <c r="P7861" s="15" t="n">
        <f aca="false">N7861-O7861</f>
        <v>125.01</v>
      </c>
      <c r="Q7861" s="15" t="n">
        <f aca="false">J7861*INDEX(dProdutos!$F$2:$F$47,MATCH(E7861,dProdutos!$A$2:$A$47,0))</f>
        <v>68.96</v>
      </c>
      <c r="R7861" s="15" t="n">
        <f aca="false">IF(I7861="Cancelado",0,P7861-Q7861)</f>
        <v>56.05</v>
      </c>
      <c r="S7861" s="17" t="str">
        <f aca="false">INDEX(dProdutos!$D$2:$D$47,MATCH(E7861,dProdutos!$A$2:$A$47,0))</f>
        <v>Eletrônicos</v>
      </c>
    </row>
    <row r="7862" customFormat="false" ht="15" hidden="false" customHeight="false" outlineLevel="0" collapsed="false">
      <c r="A7862" s="17" t="s">
        <v>6311</v>
      </c>
      <c r="B7862" s="17" t="n">
        <v>1</v>
      </c>
      <c r="C7862" s="21" t="n">
        <v>46174</v>
      </c>
      <c r="D7862" s="17" t="s">
        <v>339</v>
      </c>
      <c r="E7862" s="17" t="s">
        <v>183</v>
      </c>
      <c r="F7862" s="17" t="s">
        <v>1499</v>
      </c>
      <c r="G7862" s="17" t="s">
        <v>60</v>
      </c>
      <c r="H7862" s="17" t="s">
        <v>1537</v>
      </c>
      <c r="I7862" s="17" t="s">
        <v>1524</v>
      </c>
      <c r="J7862" s="17" t="n">
        <v>1</v>
      </c>
      <c r="K7862" s="15" t="n">
        <v>121.9</v>
      </c>
      <c r="L7862" s="22" t="n">
        <v>0</v>
      </c>
      <c r="M7862" s="15" t="n">
        <v>0</v>
      </c>
      <c r="N7862" s="15" t="n">
        <f aca="false">J7862*K7862</f>
        <v>121.9</v>
      </c>
      <c r="O7862" s="15" t="n">
        <f aca="false">N7862*L7862</f>
        <v>0</v>
      </c>
      <c r="P7862" s="15" t="n">
        <f aca="false">N7862-O7862</f>
        <v>121.9</v>
      </c>
      <c r="Q7862" s="15" t="n">
        <f aca="false">J7862*INDEX(dProdutos!$F$2:$F$47,MATCH(E7862,dProdutos!$A$2:$A$47,0))</f>
        <v>52.76</v>
      </c>
      <c r="R7862" s="15" t="n">
        <f aca="false">IF(I7862="Cancelado",0,P7862-Q7862)</f>
        <v>69.14</v>
      </c>
      <c r="S7862" s="17" t="str">
        <f aca="false">INDEX(dProdutos!$D$2:$D$47,MATCH(E7862,dProdutos!$A$2:$A$47,0))</f>
        <v>Eletrônicos</v>
      </c>
    </row>
    <row r="7863" customFormat="false" ht="15" hidden="false" customHeight="false" outlineLevel="0" collapsed="false">
      <c r="A7863" s="17" t="s">
        <v>6312</v>
      </c>
      <c r="B7863" s="17" t="n">
        <v>1</v>
      </c>
      <c r="C7863" s="21" t="n">
        <v>46174</v>
      </c>
      <c r="D7863" s="17" t="s">
        <v>1284</v>
      </c>
      <c r="E7863" s="17" t="s">
        <v>135</v>
      </c>
      <c r="F7863" s="17" t="s">
        <v>1490</v>
      </c>
      <c r="G7863" s="17" t="s">
        <v>59</v>
      </c>
      <c r="H7863" s="17" t="s">
        <v>1540</v>
      </c>
      <c r="I7863" s="17" t="s">
        <v>1524</v>
      </c>
      <c r="J7863" s="17" t="n">
        <v>1</v>
      </c>
      <c r="K7863" s="15" t="n">
        <v>200.9</v>
      </c>
      <c r="L7863" s="22" t="n">
        <v>0</v>
      </c>
      <c r="M7863" s="15" t="n">
        <v>0</v>
      </c>
      <c r="N7863" s="15" t="n">
        <f aca="false">J7863*K7863</f>
        <v>200.9</v>
      </c>
      <c r="O7863" s="15" t="n">
        <f aca="false">N7863*L7863</f>
        <v>0</v>
      </c>
      <c r="P7863" s="15" t="n">
        <f aca="false">N7863-O7863</f>
        <v>200.9</v>
      </c>
      <c r="Q7863" s="15" t="n">
        <f aca="false">J7863*INDEX(dProdutos!$F$2:$F$47,MATCH(E7863,dProdutos!$A$2:$A$47,0))</f>
        <v>80.73</v>
      </c>
      <c r="R7863" s="15" t="n">
        <f aca="false">IF(I7863="Cancelado",0,P7863-Q7863)</f>
        <v>120.17</v>
      </c>
      <c r="S7863" s="17" t="str">
        <f aca="false">INDEX(dProdutos!$D$2:$D$47,MATCH(E7863,dProdutos!$A$2:$A$47,0))</f>
        <v>Calçados</v>
      </c>
    </row>
    <row r="7864" customFormat="false" ht="15" hidden="false" customHeight="false" outlineLevel="0" collapsed="false">
      <c r="A7864" s="17" t="s">
        <v>6313</v>
      </c>
      <c r="B7864" s="17" t="n">
        <v>1</v>
      </c>
      <c r="C7864" s="21" t="n">
        <v>46174</v>
      </c>
      <c r="D7864" s="17" t="s">
        <v>732</v>
      </c>
      <c r="E7864" s="17" t="s">
        <v>144</v>
      </c>
      <c r="F7864" s="17" t="s">
        <v>1495</v>
      </c>
      <c r="G7864" s="17" t="s">
        <v>61</v>
      </c>
      <c r="H7864" s="17" t="s">
        <v>1523</v>
      </c>
      <c r="I7864" s="17" t="s">
        <v>1524</v>
      </c>
      <c r="J7864" s="17" t="n">
        <v>1</v>
      </c>
      <c r="K7864" s="15" t="n">
        <v>260.9</v>
      </c>
      <c r="L7864" s="22" t="n">
        <v>0</v>
      </c>
      <c r="M7864" s="15" t="n">
        <v>9.97</v>
      </c>
      <c r="N7864" s="15" t="n">
        <f aca="false">J7864*K7864</f>
        <v>260.9</v>
      </c>
      <c r="O7864" s="15" t="n">
        <f aca="false">N7864*L7864</f>
        <v>0</v>
      </c>
      <c r="P7864" s="15" t="n">
        <f aca="false">N7864-O7864</f>
        <v>260.9</v>
      </c>
      <c r="Q7864" s="15" t="n">
        <f aca="false">J7864*INDEX(dProdutos!$F$2:$F$47,MATCH(E7864,dProdutos!$A$2:$A$47,0))</f>
        <v>99.86</v>
      </c>
      <c r="R7864" s="15" t="n">
        <f aca="false">IF(I7864="Cancelado",0,P7864-Q7864)</f>
        <v>161.04</v>
      </c>
      <c r="S7864" s="17" t="str">
        <f aca="false">INDEX(dProdutos!$D$2:$D$47,MATCH(E7864,dProdutos!$A$2:$A$47,0))</f>
        <v>Acessórios</v>
      </c>
    </row>
    <row r="7865" customFormat="false" ht="15" hidden="false" customHeight="false" outlineLevel="0" collapsed="false">
      <c r="A7865" s="17" t="s">
        <v>6314</v>
      </c>
      <c r="B7865" s="17" t="n">
        <v>1</v>
      </c>
      <c r="C7865" s="21" t="n">
        <v>46174</v>
      </c>
      <c r="D7865" s="17" t="s">
        <v>1207</v>
      </c>
      <c r="E7865" s="17" t="s">
        <v>174</v>
      </c>
      <c r="F7865" s="17" t="s">
        <v>1497</v>
      </c>
      <c r="G7865" s="17" t="s">
        <v>60</v>
      </c>
      <c r="H7865" s="17" t="s">
        <v>1537</v>
      </c>
      <c r="I7865" s="17" t="s">
        <v>1524</v>
      </c>
      <c r="J7865" s="17" t="n">
        <v>2</v>
      </c>
      <c r="K7865" s="15" t="n">
        <v>250.9</v>
      </c>
      <c r="L7865" s="22" t="n">
        <v>0.05</v>
      </c>
      <c r="M7865" s="15" t="n">
        <v>29.86</v>
      </c>
      <c r="N7865" s="15" t="n">
        <f aca="false">J7865*K7865</f>
        <v>501.8</v>
      </c>
      <c r="O7865" s="15" t="n">
        <f aca="false">N7865*L7865</f>
        <v>25.09</v>
      </c>
      <c r="P7865" s="15" t="n">
        <f aca="false">N7865-O7865</f>
        <v>476.71</v>
      </c>
      <c r="Q7865" s="15" t="n">
        <f aca="false">J7865*INDEX(dProdutos!$F$2:$F$47,MATCH(E7865,dProdutos!$A$2:$A$47,0))</f>
        <v>302.56</v>
      </c>
      <c r="R7865" s="15" t="n">
        <f aca="false">IF(I7865="Cancelado",0,P7865-Q7865)</f>
        <v>174.15</v>
      </c>
      <c r="S7865" s="17" t="str">
        <f aca="false">INDEX(dProdutos!$D$2:$D$47,MATCH(E7865,dProdutos!$A$2:$A$47,0))</f>
        <v>Casa</v>
      </c>
    </row>
    <row r="7866" customFormat="false" ht="15" hidden="false" customHeight="false" outlineLevel="0" collapsed="false">
      <c r="A7866" s="17" t="s">
        <v>6315</v>
      </c>
      <c r="B7866" s="17" t="n">
        <v>1</v>
      </c>
      <c r="C7866" s="21" t="n">
        <v>46174</v>
      </c>
      <c r="D7866" s="17" t="s">
        <v>324</v>
      </c>
      <c r="E7866" s="17" t="s">
        <v>150</v>
      </c>
      <c r="F7866" s="17" t="s">
        <v>1495</v>
      </c>
      <c r="G7866" s="17" t="s">
        <v>61</v>
      </c>
      <c r="H7866" s="17" t="s">
        <v>1523</v>
      </c>
      <c r="I7866" s="17" t="s">
        <v>1524</v>
      </c>
      <c r="J7866" s="17" t="n">
        <v>1</v>
      </c>
      <c r="K7866" s="15" t="n">
        <v>71.9</v>
      </c>
      <c r="L7866" s="22" t="n">
        <v>0.05</v>
      </c>
      <c r="M7866" s="15" t="n">
        <v>0</v>
      </c>
      <c r="N7866" s="15" t="n">
        <f aca="false">J7866*K7866</f>
        <v>71.9</v>
      </c>
      <c r="O7866" s="15" t="n">
        <f aca="false">N7866*L7866</f>
        <v>3.595</v>
      </c>
      <c r="P7866" s="15" t="n">
        <f aca="false">N7866-O7866</f>
        <v>68.305</v>
      </c>
      <c r="Q7866" s="15" t="n">
        <f aca="false">J7866*INDEX(dProdutos!$F$2:$F$47,MATCH(E7866,dProdutos!$A$2:$A$47,0))</f>
        <v>27.38</v>
      </c>
      <c r="R7866" s="15" t="n">
        <f aca="false">IF(I7866="Cancelado",0,P7866-Q7866)</f>
        <v>40.925</v>
      </c>
      <c r="S7866" s="17" t="str">
        <f aca="false">INDEX(dProdutos!$D$2:$D$47,MATCH(E7866,dProdutos!$A$2:$A$47,0))</f>
        <v>Acessórios</v>
      </c>
    </row>
    <row r="7867" customFormat="false" ht="15" hidden="false" customHeight="false" outlineLevel="0" collapsed="false">
      <c r="A7867" s="17" t="s">
        <v>6315</v>
      </c>
      <c r="B7867" s="17" t="n">
        <v>2</v>
      </c>
      <c r="C7867" s="21" t="n">
        <v>46174</v>
      </c>
      <c r="D7867" s="17" t="s">
        <v>324</v>
      </c>
      <c r="E7867" s="17" t="s">
        <v>81</v>
      </c>
      <c r="F7867" s="17" t="s">
        <v>1495</v>
      </c>
      <c r="G7867" s="17" t="s">
        <v>61</v>
      </c>
      <c r="H7867" s="17" t="s">
        <v>1523</v>
      </c>
      <c r="I7867" s="17" t="s">
        <v>1524</v>
      </c>
      <c r="J7867" s="17" t="n">
        <v>1</v>
      </c>
      <c r="K7867" s="15" t="n">
        <v>64.9</v>
      </c>
      <c r="L7867" s="22" t="n">
        <v>0.1</v>
      </c>
      <c r="M7867" s="15" t="n">
        <v>0</v>
      </c>
      <c r="N7867" s="15" t="n">
        <f aca="false">J7867*K7867</f>
        <v>64.9</v>
      </c>
      <c r="O7867" s="15" t="n">
        <f aca="false">N7867*L7867</f>
        <v>6.49</v>
      </c>
      <c r="P7867" s="15" t="n">
        <f aca="false">N7867-O7867</f>
        <v>58.41</v>
      </c>
      <c r="Q7867" s="15" t="n">
        <f aca="false">J7867*INDEX(dProdutos!$F$2:$F$47,MATCH(E7867,dProdutos!$A$2:$A$47,0))</f>
        <v>26.12</v>
      </c>
      <c r="R7867" s="15" t="n">
        <f aca="false">IF(I7867="Cancelado",0,P7867-Q7867)</f>
        <v>32.29</v>
      </c>
      <c r="S7867" s="17" t="str">
        <f aca="false">INDEX(dProdutos!$D$2:$D$47,MATCH(E7867,dProdutos!$A$2:$A$47,0))</f>
        <v>Moda Feminina</v>
      </c>
    </row>
    <row r="7868" customFormat="false" ht="15" hidden="false" customHeight="false" outlineLevel="0" collapsed="false">
      <c r="A7868" s="17" t="s">
        <v>6315</v>
      </c>
      <c r="B7868" s="17" t="n">
        <v>3</v>
      </c>
      <c r="C7868" s="21" t="n">
        <v>46174</v>
      </c>
      <c r="D7868" s="17" t="s">
        <v>324</v>
      </c>
      <c r="E7868" s="17" t="s">
        <v>150</v>
      </c>
      <c r="F7868" s="17" t="s">
        <v>1495</v>
      </c>
      <c r="G7868" s="17" t="s">
        <v>61</v>
      </c>
      <c r="H7868" s="17" t="s">
        <v>1523</v>
      </c>
      <c r="I7868" s="17" t="s">
        <v>1524</v>
      </c>
      <c r="J7868" s="17" t="n">
        <v>1</v>
      </c>
      <c r="K7868" s="15" t="n">
        <v>71.9</v>
      </c>
      <c r="L7868" s="22" t="n">
        <v>0</v>
      </c>
      <c r="M7868" s="15" t="n">
        <v>0</v>
      </c>
      <c r="N7868" s="15" t="n">
        <f aca="false">J7868*K7868</f>
        <v>71.9</v>
      </c>
      <c r="O7868" s="15" t="n">
        <f aca="false">N7868*L7868</f>
        <v>0</v>
      </c>
      <c r="P7868" s="15" t="n">
        <f aca="false">N7868-O7868</f>
        <v>71.9</v>
      </c>
      <c r="Q7868" s="15" t="n">
        <f aca="false">J7868*INDEX(dProdutos!$F$2:$F$47,MATCH(E7868,dProdutos!$A$2:$A$47,0))</f>
        <v>27.38</v>
      </c>
      <c r="R7868" s="15" t="n">
        <f aca="false">IF(I7868="Cancelado",0,P7868-Q7868)</f>
        <v>44.52</v>
      </c>
      <c r="S7868" s="17" t="str">
        <f aca="false">INDEX(dProdutos!$D$2:$D$47,MATCH(E7868,dProdutos!$A$2:$A$47,0))</f>
        <v>Acessórios</v>
      </c>
    </row>
    <row r="7869" customFormat="false" ht="15" hidden="false" customHeight="false" outlineLevel="0" collapsed="false">
      <c r="A7869" s="17" t="s">
        <v>6315</v>
      </c>
      <c r="B7869" s="17" t="n">
        <v>4</v>
      </c>
      <c r="C7869" s="21" t="n">
        <v>46174</v>
      </c>
      <c r="D7869" s="17" t="s">
        <v>324</v>
      </c>
      <c r="E7869" s="17" t="s">
        <v>138</v>
      </c>
      <c r="F7869" s="17" t="s">
        <v>1495</v>
      </c>
      <c r="G7869" s="17" t="s">
        <v>61</v>
      </c>
      <c r="H7869" s="17" t="s">
        <v>1523</v>
      </c>
      <c r="I7869" s="17" t="s">
        <v>1524</v>
      </c>
      <c r="J7869" s="17" t="n">
        <v>3</v>
      </c>
      <c r="K7869" s="15" t="n">
        <v>231.9</v>
      </c>
      <c r="L7869" s="22" t="n">
        <v>0.15</v>
      </c>
      <c r="M7869" s="15" t="n">
        <v>0</v>
      </c>
      <c r="N7869" s="15" t="n">
        <f aca="false">J7869*K7869</f>
        <v>695.7</v>
      </c>
      <c r="O7869" s="15" t="n">
        <f aca="false">N7869*L7869</f>
        <v>104.355</v>
      </c>
      <c r="P7869" s="15" t="n">
        <f aca="false">N7869-O7869</f>
        <v>591.345</v>
      </c>
      <c r="Q7869" s="15" t="n">
        <f aca="false">J7869*INDEX(dProdutos!$F$2:$F$47,MATCH(E7869,dProdutos!$A$2:$A$47,0))</f>
        <v>396.63</v>
      </c>
      <c r="R7869" s="15" t="n">
        <f aca="false">IF(I7869="Cancelado",0,P7869-Q7869)</f>
        <v>194.715</v>
      </c>
      <c r="S7869" s="17" t="str">
        <f aca="false">INDEX(dProdutos!$D$2:$D$47,MATCH(E7869,dProdutos!$A$2:$A$47,0))</f>
        <v>Calçados</v>
      </c>
    </row>
    <row r="7870" customFormat="false" ht="15" hidden="false" customHeight="false" outlineLevel="0" collapsed="false">
      <c r="A7870" s="17" t="s">
        <v>6316</v>
      </c>
      <c r="B7870" s="17" t="n">
        <v>1</v>
      </c>
      <c r="C7870" s="21" t="n">
        <v>46174</v>
      </c>
      <c r="D7870" s="17" t="s">
        <v>359</v>
      </c>
      <c r="E7870" s="17" t="s">
        <v>129</v>
      </c>
      <c r="F7870" s="17" t="s">
        <v>1493</v>
      </c>
      <c r="G7870" s="17" t="s">
        <v>62</v>
      </c>
      <c r="H7870" s="17" t="s">
        <v>1527</v>
      </c>
      <c r="I7870" s="17" t="s">
        <v>1524</v>
      </c>
      <c r="J7870" s="17" t="n">
        <v>1</v>
      </c>
      <c r="K7870" s="15" t="n">
        <v>105.9</v>
      </c>
      <c r="L7870" s="22" t="n">
        <v>0.2</v>
      </c>
      <c r="M7870" s="15" t="n">
        <v>30.87</v>
      </c>
      <c r="N7870" s="15" t="n">
        <f aca="false">J7870*K7870</f>
        <v>105.9</v>
      </c>
      <c r="O7870" s="15" t="n">
        <f aca="false">N7870*L7870</f>
        <v>21.18</v>
      </c>
      <c r="P7870" s="15" t="n">
        <f aca="false">N7870-O7870</f>
        <v>84.72</v>
      </c>
      <c r="Q7870" s="15" t="n">
        <f aca="false">J7870*INDEX(dProdutos!$F$2:$F$47,MATCH(E7870,dProdutos!$A$2:$A$47,0))</f>
        <v>43.79</v>
      </c>
      <c r="R7870" s="15" t="n">
        <f aca="false">IF(I7870="Cancelado",0,P7870-Q7870)</f>
        <v>40.93</v>
      </c>
      <c r="S7870" s="17" t="str">
        <f aca="false">INDEX(dProdutos!$D$2:$D$47,MATCH(E7870,dProdutos!$A$2:$A$47,0))</f>
        <v>Calçados</v>
      </c>
    </row>
    <row r="7871" customFormat="false" ht="15" hidden="false" customHeight="false" outlineLevel="0" collapsed="false">
      <c r="A7871" s="17" t="s">
        <v>6317</v>
      </c>
      <c r="B7871" s="17" t="n">
        <v>1</v>
      </c>
      <c r="C7871" s="21" t="n">
        <v>46174</v>
      </c>
      <c r="D7871" s="17" t="s">
        <v>261</v>
      </c>
      <c r="E7871" s="17" t="s">
        <v>77</v>
      </c>
      <c r="F7871" s="17" t="s">
        <v>1499</v>
      </c>
      <c r="G7871" s="17" t="s">
        <v>62</v>
      </c>
      <c r="H7871" s="17" t="s">
        <v>1523</v>
      </c>
      <c r="I7871" s="17" t="s">
        <v>1524</v>
      </c>
      <c r="J7871" s="17" t="n">
        <v>2</v>
      </c>
      <c r="K7871" s="15" t="n">
        <v>198.9</v>
      </c>
      <c r="L7871" s="22" t="n">
        <v>0</v>
      </c>
      <c r="M7871" s="15" t="n">
        <v>0</v>
      </c>
      <c r="N7871" s="15" t="n">
        <f aca="false">J7871*K7871</f>
        <v>397.8</v>
      </c>
      <c r="O7871" s="15" t="n">
        <f aca="false">N7871*L7871</f>
        <v>0</v>
      </c>
      <c r="P7871" s="15" t="n">
        <f aca="false">N7871-O7871</f>
        <v>397.8</v>
      </c>
      <c r="Q7871" s="15" t="n">
        <f aca="false">J7871*INDEX(dProdutos!$F$2:$F$47,MATCH(E7871,dProdutos!$A$2:$A$47,0))</f>
        <v>215.76</v>
      </c>
      <c r="R7871" s="15" t="n">
        <f aca="false">IF(I7871="Cancelado",0,P7871-Q7871)</f>
        <v>182.04</v>
      </c>
      <c r="S7871" s="17" t="str">
        <f aca="false">INDEX(dProdutos!$D$2:$D$47,MATCH(E7871,dProdutos!$A$2:$A$47,0))</f>
        <v>Moda Feminina</v>
      </c>
    </row>
    <row r="7872" customFormat="false" ht="15" hidden="false" customHeight="false" outlineLevel="0" collapsed="false">
      <c r="A7872" s="17" t="s">
        <v>6318</v>
      </c>
      <c r="B7872" s="17" t="n">
        <v>1</v>
      </c>
      <c r="C7872" s="21" t="n">
        <v>46174</v>
      </c>
      <c r="D7872" s="17" t="s">
        <v>877</v>
      </c>
      <c r="E7872" s="17" t="s">
        <v>81</v>
      </c>
      <c r="F7872" s="17" t="s">
        <v>1495</v>
      </c>
      <c r="G7872" s="17" t="s">
        <v>60</v>
      </c>
      <c r="H7872" s="17" t="s">
        <v>1527</v>
      </c>
      <c r="I7872" s="17" t="s">
        <v>1524</v>
      </c>
      <c r="J7872" s="17" t="n">
        <v>1</v>
      </c>
      <c r="K7872" s="15" t="n">
        <v>64.9</v>
      </c>
      <c r="L7872" s="22" t="n">
        <v>0</v>
      </c>
      <c r="M7872" s="15" t="n">
        <v>0</v>
      </c>
      <c r="N7872" s="15" t="n">
        <f aca="false">J7872*K7872</f>
        <v>64.9</v>
      </c>
      <c r="O7872" s="15" t="n">
        <f aca="false">N7872*L7872</f>
        <v>0</v>
      </c>
      <c r="P7872" s="15" t="n">
        <f aca="false">N7872-O7872</f>
        <v>64.9</v>
      </c>
      <c r="Q7872" s="15" t="n">
        <f aca="false">J7872*INDEX(dProdutos!$F$2:$F$47,MATCH(E7872,dProdutos!$A$2:$A$47,0))</f>
        <v>26.12</v>
      </c>
      <c r="R7872" s="15" t="n">
        <f aca="false">IF(I7872="Cancelado",0,P7872-Q7872)</f>
        <v>38.78</v>
      </c>
      <c r="S7872" s="17" t="str">
        <f aca="false">INDEX(dProdutos!$D$2:$D$47,MATCH(E7872,dProdutos!$A$2:$A$47,0))</f>
        <v>Moda Feminina</v>
      </c>
    </row>
    <row r="7873" customFormat="false" ht="15" hidden="false" customHeight="false" outlineLevel="0" collapsed="false">
      <c r="A7873" s="17" t="s">
        <v>6319</v>
      </c>
      <c r="B7873" s="17" t="n">
        <v>1</v>
      </c>
      <c r="C7873" s="21" t="n">
        <v>46174</v>
      </c>
      <c r="D7873" s="17" t="s">
        <v>1313</v>
      </c>
      <c r="E7873" s="17" t="s">
        <v>111</v>
      </c>
      <c r="F7873" s="17" t="s">
        <v>1490</v>
      </c>
      <c r="G7873" s="17" t="s">
        <v>59</v>
      </c>
      <c r="H7873" s="17" t="s">
        <v>1537</v>
      </c>
      <c r="I7873" s="17" t="s">
        <v>1524</v>
      </c>
      <c r="J7873" s="17" t="n">
        <v>2</v>
      </c>
      <c r="K7873" s="15" t="n">
        <v>188.9</v>
      </c>
      <c r="L7873" s="22" t="n">
        <v>0</v>
      </c>
      <c r="M7873" s="15" t="n">
        <v>28.16</v>
      </c>
      <c r="N7873" s="15" t="n">
        <f aca="false">J7873*K7873</f>
        <v>377.8</v>
      </c>
      <c r="O7873" s="15" t="n">
        <f aca="false">N7873*L7873</f>
        <v>0</v>
      </c>
      <c r="P7873" s="15" t="n">
        <f aca="false">N7873-O7873</f>
        <v>377.8</v>
      </c>
      <c r="Q7873" s="15" t="n">
        <f aca="false">J7873*INDEX(dProdutos!$F$2:$F$47,MATCH(E7873,dProdutos!$A$2:$A$47,0))</f>
        <v>176.64</v>
      </c>
      <c r="R7873" s="15" t="n">
        <f aca="false">IF(I7873="Cancelado",0,P7873-Q7873)</f>
        <v>201.16</v>
      </c>
      <c r="S7873" s="17" t="str">
        <f aca="false">INDEX(dProdutos!$D$2:$D$47,MATCH(E7873,dProdutos!$A$2:$A$47,0))</f>
        <v>Moda Masculina</v>
      </c>
    </row>
    <row r="7874" customFormat="false" ht="15" hidden="false" customHeight="false" outlineLevel="0" collapsed="false">
      <c r="A7874" s="17" t="s">
        <v>6319</v>
      </c>
      <c r="B7874" s="17" t="n">
        <v>2</v>
      </c>
      <c r="C7874" s="21" t="n">
        <v>46174</v>
      </c>
      <c r="D7874" s="17" t="s">
        <v>1313</v>
      </c>
      <c r="E7874" s="17" t="s">
        <v>114</v>
      </c>
      <c r="F7874" s="17" t="s">
        <v>1490</v>
      </c>
      <c r="G7874" s="17" t="s">
        <v>59</v>
      </c>
      <c r="H7874" s="17" t="s">
        <v>1537</v>
      </c>
      <c r="I7874" s="17" t="s">
        <v>1524</v>
      </c>
      <c r="J7874" s="17" t="n">
        <v>3</v>
      </c>
      <c r="K7874" s="15" t="n">
        <v>202.9</v>
      </c>
      <c r="L7874" s="22" t="n">
        <v>0</v>
      </c>
      <c r="M7874" s="15" t="n">
        <v>0</v>
      </c>
      <c r="N7874" s="15" t="n">
        <f aca="false">J7874*K7874</f>
        <v>608.7</v>
      </c>
      <c r="O7874" s="15" t="n">
        <f aca="false">N7874*L7874</f>
        <v>0</v>
      </c>
      <c r="P7874" s="15" t="n">
        <f aca="false">N7874-O7874</f>
        <v>608.7</v>
      </c>
      <c r="Q7874" s="15" t="n">
        <f aca="false">J7874*INDEX(dProdutos!$F$2:$F$47,MATCH(E7874,dProdutos!$A$2:$A$47,0))</f>
        <v>331.17</v>
      </c>
      <c r="R7874" s="15" t="n">
        <f aca="false">IF(I7874="Cancelado",0,P7874-Q7874)</f>
        <v>277.53</v>
      </c>
      <c r="S7874" s="17" t="str">
        <f aca="false">INDEX(dProdutos!$D$2:$D$47,MATCH(E7874,dProdutos!$A$2:$A$47,0))</f>
        <v>Moda Masculina</v>
      </c>
    </row>
    <row r="7875" customFormat="false" ht="15" hidden="false" customHeight="false" outlineLevel="0" collapsed="false">
      <c r="A7875" s="17" t="s">
        <v>6320</v>
      </c>
      <c r="B7875" s="17" t="n">
        <v>1</v>
      </c>
      <c r="C7875" s="21" t="n">
        <v>46174</v>
      </c>
      <c r="D7875" s="17" t="s">
        <v>373</v>
      </c>
      <c r="E7875" s="17" t="s">
        <v>189</v>
      </c>
      <c r="F7875" s="17" t="s">
        <v>1497</v>
      </c>
      <c r="G7875" s="17" t="s">
        <v>61</v>
      </c>
      <c r="H7875" s="17" t="s">
        <v>1523</v>
      </c>
      <c r="I7875" s="17" t="s">
        <v>1524</v>
      </c>
      <c r="J7875" s="17" t="n">
        <v>1</v>
      </c>
      <c r="K7875" s="15" t="n">
        <v>138.9</v>
      </c>
      <c r="L7875" s="22" t="n">
        <v>0</v>
      </c>
      <c r="M7875" s="15" t="n">
        <v>0</v>
      </c>
      <c r="N7875" s="15" t="n">
        <f aca="false">J7875*K7875</f>
        <v>138.9</v>
      </c>
      <c r="O7875" s="15" t="n">
        <f aca="false">N7875*L7875</f>
        <v>0</v>
      </c>
      <c r="P7875" s="15" t="n">
        <f aca="false">N7875-O7875</f>
        <v>138.9</v>
      </c>
      <c r="Q7875" s="15" t="n">
        <f aca="false">J7875*INDEX(dProdutos!$F$2:$F$47,MATCH(E7875,dProdutos!$A$2:$A$47,0))</f>
        <v>68.96</v>
      </c>
      <c r="R7875" s="15" t="n">
        <f aca="false">IF(I7875="Cancelado",0,P7875-Q7875)</f>
        <v>69.94</v>
      </c>
      <c r="S7875" s="17" t="str">
        <f aca="false">INDEX(dProdutos!$D$2:$D$47,MATCH(E7875,dProdutos!$A$2:$A$47,0))</f>
        <v>Eletrônicos</v>
      </c>
    </row>
    <row r="7876" customFormat="false" ht="15" hidden="false" customHeight="false" outlineLevel="0" collapsed="false">
      <c r="A7876" s="17" t="s">
        <v>6320</v>
      </c>
      <c r="B7876" s="17" t="n">
        <v>2</v>
      </c>
      <c r="C7876" s="21" t="n">
        <v>46174</v>
      </c>
      <c r="D7876" s="17" t="s">
        <v>373</v>
      </c>
      <c r="E7876" s="17" t="s">
        <v>177</v>
      </c>
      <c r="F7876" s="17" t="s">
        <v>1497</v>
      </c>
      <c r="G7876" s="17" t="s">
        <v>61</v>
      </c>
      <c r="H7876" s="17" t="s">
        <v>1523</v>
      </c>
      <c r="I7876" s="17" t="s">
        <v>1524</v>
      </c>
      <c r="J7876" s="17" t="n">
        <v>1</v>
      </c>
      <c r="K7876" s="15" t="n">
        <v>257.9</v>
      </c>
      <c r="L7876" s="22" t="n">
        <v>0</v>
      </c>
      <c r="M7876" s="15" t="n">
        <v>0</v>
      </c>
      <c r="N7876" s="15" t="n">
        <f aca="false">J7876*K7876</f>
        <v>257.9</v>
      </c>
      <c r="O7876" s="15" t="n">
        <f aca="false">N7876*L7876</f>
        <v>0</v>
      </c>
      <c r="P7876" s="15" t="n">
        <f aca="false">N7876-O7876</f>
        <v>257.9</v>
      </c>
      <c r="Q7876" s="15" t="n">
        <f aca="false">J7876*INDEX(dProdutos!$F$2:$F$47,MATCH(E7876,dProdutos!$A$2:$A$47,0))</f>
        <v>138.23</v>
      </c>
      <c r="R7876" s="15" t="n">
        <f aca="false">IF(I7876="Cancelado",0,P7876-Q7876)</f>
        <v>119.67</v>
      </c>
      <c r="S7876" s="17" t="str">
        <f aca="false">INDEX(dProdutos!$D$2:$D$47,MATCH(E7876,dProdutos!$A$2:$A$47,0))</f>
        <v>Casa</v>
      </c>
    </row>
    <row r="7877" customFormat="false" ht="15" hidden="false" customHeight="false" outlineLevel="0" collapsed="false">
      <c r="A7877" s="17" t="s">
        <v>6321</v>
      </c>
      <c r="B7877" s="17" t="n">
        <v>1</v>
      </c>
      <c r="C7877" s="21" t="n">
        <v>46175</v>
      </c>
      <c r="D7877" s="17" t="s">
        <v>549</v>
      </c>
      <c r="E7877" s="17" t="s">
        <v>171</v>
      </c>
      <c r="F7877" s="17" t="s">
        <v>1503</v>
      </c>
      <c r="G7877" s="17" t="s">
        <v>62</v>
      </c>
      <c r="H7877" s="17" t="s">
        <v>1527</v>
      </c>
      <c r="I7877" s="17" t="s">
        <v>1524</v>
      </c>
      <c r="J7877" s="17" t="n">
        <v>1</v>
      </c>
      <c r="K7877" s="15" t="n">
        <v>246.9</v>
      </c>
      <c r="L7877" s="22" t="n">
        <v>0.05</v>
      </c>
      <c r="M7877" s="15" t="n">
        <v>34.18</v>
      </c>
      <c r="N7877" s="15" t="n">
        <f aca="false">J7877*K7877</f>
        <v>246.9</v>
      </c>
      <c r="O7877" s="15" t="n">
        <f aca="false">N7877*L7877</f>
        <v>12.345</v>
      </c>
      <c r="P7877" s="15" t="n">
        <f aca="false">N7877-O7877</f>
        <v>234.555</v>
      </c>
      <c r="Q7877" s="15" t="n">
        <f aca="false">J7877*INDEX(dProdutos!$F$2:$F$47,MATCH(E7877,dProdutos!$A$2:$A$47,0))</f>
        <v>103.61</v>
      </c>
      <c r="R7877" s="15" t="n">
        <f aca="false">IF(I7877="Cancelado",0,P7877-Q7877)</f>
        <v>130.945</v>
      </c>
      <c r="S7877" s="17" t="str">
        <f aca="false">INDEX(dProdutos!$D$2:$D$47,MATCH(E7877,dProdutos!$A$2:$A$47,0))</f>
        <v>Casa</v>
      </c>
    </row>
    <row r="7878" customFormat="false" ht="15" hidden="false" customHeight="false" outlineLevel="0" collapsed="false">
      <c r="A7878" s="17" t="s">
        <v>6322</v>
      </c>
      <c r="B7878" s="17" t="n">
        <v>1</v>
      </c>
      <c r="C7878" s="21" t="n">
        <v>46175</v>
      </c>
      <c r="D7878" s="17" t="s">
        <v>330</v>
      </c>
      <c r="E7878" s="17" t="s">
        <v>114</v>
      </c>
      <c r="F7878" s="17" t="s">
        <v>1503</v>
      </c>
      <c r="G7878" s="17" t="s">
        <v>62</v>
      </c>
      <c r="H7878" s="17" t="s">
        <v>1537</v>
      </c>
      <c r="I7878" s="17" t="s">
        <v>1524</v>
      </c>
      <c r="J7878" s="17" t="n">
        <v>3</v>
      </c>
      <c r="K7878" s="15" t="n">
        <v>202.9</v>
      </c>
      <c r="L7878" s="22" t="n">
        <v>0</v>
      </c>
      <c r="M7878" s="15" t="n">
        <v>33.83</v>
      </c>
      <c r="N7878" s="15" t="n">
        <f aca="false">J7878*K7878</f>
        <v>608.7</v>
      </c>
      <c r="O7878" s="15" t="n">
        <f aca="false">N7878*L7878</f>
        <v>0</v>
      </c>
      <c r="P7878" s="15" t="n">
        <f aca="false">N7878-O7878</f>
        <v>608.7</v>
      </c>
      <c r="Q7878" s="15" t="n">
        <f aca="false">J7878*INDEX(dProdutos!$F$2:$F$47,MATCH(E7878,dProdutos!$A$2:$A$47,0))</f>
        <v>331.17</v>
      </c>
      <c r="R7878" s="15" t="n">
        <f aca="false">IF(I7878="Cancelado",0,P7878-Q7878)</f>
        <v>277.53</v>
      </c>
      <c r="S7878" s="17" t="str">
        <f aca="false">INDEX(dProdutos!$D$2:$D$47,MATCH(E7878,dProdutos!$A$2:$A$47,0))</f>
        <v>Moda Masculina</v>
      </c>
    </row>
    <row r="7879" customFormat="false" ht="15" hidden="false" customHeight="false" outlineLevel="0" collapsed="false">
      <c r="A7879" s="17" t="s">
        <v>6322</v>
      </c>
      <c r="B7879" s="17" t="n">
        <v>2</v>
      </c>
      <c r="C7879" s="21" t="n">
        <v>46175</v>
      </c>
      <c r="D7879" s="17" t="s">
        <v>330</v>
      </c>
      <c r="E7879" s="17" t="s">
        <v>135</v>
      </c>
      <c r="F7879" s="17" t="s">
        <v>1503</v>
      </c>
      <c r="G7879" s="17" t="s">
        <v>62</v>
      </c>
      <c r="H7879" s="17" t="s">
        <v>1537</v>
      </c>
      <c r="I7879" s="17" t="s">
        <v>1524</v>
      </c>
      <c r="J7879" s="17" t="n">
        <v>1</v>
      </c>
      <c r="K7879" s="15" t="n">
        <v>200.9</v>
      </c>
      <c r="L7879" s="22" t="n">
        <v>0</v>
      </c>
      <c r="M7879" s="15" t="n">
        <v>0</v>
      </c>
      <c r="N7879" s="15" t="n">
        <f aca="false">J7879*K7879</f>
        <v>200.9</v>
      </c>
      <c r="O7879" s="15" t="n">
        <f aca="false">N7879*L7879</f>
        <v>0</v>
      </c>
      <c r="P7879" s="15" t="n">
        <f aca="false">N7879-O7879</f>
        <v>200.9</v>
      </c>
      <c r="Q7879" s="15" t="n">
        <f aca="false">J7879*INDEX(dProdutos!$F$2:$F$47,MATCH(E7879,dProdutos!$A$2:$A$47,0))</f>
        <v>80.73</v>
      </c>
      <c r="R7879" s="15" t="n">
        <f aca="false">IF(I7879="Cancelado",0,P7879-Q7879)</f>
        <v>120.17</v>
      </c>
      <c r="S7879" s="17" t="str">
        <f aca="false">INDEX(dProdutos!$D$2:$D$47,MATCH(E7879,dProdutos!$A$2:$A$47,0))</f>
        <v>Calçados</v>
      </c>
    </row>
    <row r="7880" customFormat="false" ht="15" hidden="false" customHeight="false" outlineLevel="0" collapsed="false">
      <c r="A7880" s="17" t="s">
        <v>6323</v>
      </c>
      <c r="B7880" s="17" t="n">
        <v>1</v>
      </c>
      <c r="C7880" s="21" t="n">
        <v>46175</v>
      </c>
      <c r="D7880" s="17" t="s">
        <v>1001</v>
      </c>
      <c r="E7880" s="17" t="s">
        <v>108</v>
      </c>
      <c r="F7880" s="17" t="s">
        <v>1501</v>
      </c>
      <c r="G7880" s="17" t="s">
        <v>60</v>
      </c>
      <c r="H7880" s="17" t="s">
        <v>1523</v>
      </c>
      <c r="I7880" s="17" t="s">
        <v>1524</v>
      </c>
      <c r="J7880" s="17" t="n">
        <v>1</v>
      </c>
      <c r="K7880" s="15" t="n">
        <v>265.9</v>
      </c>
      <c r="L7880" s="22" t="n">
        <v>0</v>
      </c>
      <c r="M7880" s="15" t="n">
        <v>28.81</v>
      </c>
      <c r="N7880" s="15" t="n">
        <f aca="false">J7880*K7880</f>
        <v>265.9</v>
      </c>
      <c r="O7880" s="15" t="n">
        <f aca="false">N7880*L7880</f>
        <v>0</v>
      </c>
      <c r="P7880" s="15" t="n">
        <f aca="false">N7880-O7880</f>
        <v>265.9</v>
      </c>
      <c r="Q7880" s="15" t="n">
        <f aca="false">J7880*INDEX(dProdutos!$F$2:$F$47,MATCH(E7880,dProdutos!$A$2:$A$47,0))</f>
        <v>155.62</v>
      </c>
      <c r="R7880" s="15" t="n">
        <f aca="false">IF(I7880="Cancelado",0,P7880-Q7880)</f>
        <v>110.28</v>
      </c>
      <c r="S7880" s="17" t="str">
        <f aca="false">INDEX(dProdutos!$D$2:$D$47,MATCH(E7880,dProdutos!$A$2:$A$47,0))</f>
        <v>Moda Masculina</v>
      </c>
    </row>
    <row r="7881" customFormat="false" ht="15" hidden="false" customHeight="false" outlineLevel="0" collapsed="false">
      <c r="A7881" s="17" t="s">
        <v>6323</v>
      </c>
      <c r="B7881" s="17" t="n">
        <v>2</v>
      </c>
      <c r="C7881" s="21" t="n">
        <v>46175</v>
      </c>
      <c r="D7881" s="17" t="s">
        <v>1001</v>
      </c>
      <c r="E7881" s="17" t="s">
        <v>150</v>
      </c>
      <c r="F7881" s="17" t="s">
        <v>1501</v>
      </c>
      <c r="G7881" s="17" t="s">
        <v>60</v>
      </c>
      <c r="H7881" s="17" t="s">
        <v>1523</v>
      </c>
      <c r="I7881" s="17" t="s">
        <v>1524</v>
      </c>
      <c r="J7881" s="17" t="n">
        <v>3</v>
      </c>
      <c r="K7881" s="15" t="n">
        <v>71.9</v>
      </c>
      <c r="L7881" s="22" t="n">
        <v>0.05</v>
      </c>
      <c r="M7881" s="15" t="n">
        <v>0</v>
      </c>
      <c r="N7881" s="15" t="n">
        <f aca="false">J7881*K7881</f>
        <v>215.7</v>
      </c>
      <c r="O7881" s="15" t="n">
        <f aca="false">N7881*L7881</f>
        <v>10.785</v>
      </c>
      <c r="P7881" s="15" t="n">
        <f aca="false">N7881-O7881</f>
        <v>204.915</v>
      </c>
      <c r="Q7881" s="15" t="n">
        <f aca="false">J7881*INDEX(dProdutos!$F$2:$F$47,MATCH(E7881,dProdutos!$A$2:$A$47,0))</f>
        <v>82.14</v>
      </c>
      <c r="R7881" s="15" t="n">
        <f aca="false">IF(I7881="Cancelado",0,P7881-Q7881)</f>
        <v>122.775</v>
      </c>
      <c r="S7881" s="17" t="str">
        <f aca="false">INDEX(dProdutos!$D$2:$D$47,MATCH(E7881,dProdutos!$A$2:$A$47,0))</f>
        <v>Acessórios</v>
      </c>
    </row>
    <row r="7882" customFormat="false" ht="15" hidden="false" customHeight="false" outlineLevel="0" collapsed="false">
      <c r="A7882" s="17" t="s">
        <v>6324</v>
      </c>
      <c r="B7882" s="17" t="n">
        <v>1</v>
      </c>
      <c r="C7882" s="21" t="n">
        <v>46175</v>
      </c>
      <c r="D7882" s="17" t="s">
        <v>517</v>
      </c>
      <c r="E7882" s="17" t="s">
        <v>177</v>
      </c>
      <c r="F7882" s="17" t="s">
        <v>1487</v>
      </c>
      <c r="G7882" s="17" t="s">
        <v>61</v>
      </c>
      <c r="H7882" s="17" t="s">
        <v>1537</v>
      </c>
      <c r="I7882" s="17" t="s">
        <v>1524</v>
      </c>
      <c r="J7882" s="17" t="n">
        <v>2</v>
      </c>
      <c r="K7882" s="15" t="n">
        <v>257.9</v>
      </c>
      <c r="L7882" s="22" t="n">
        <v>0.05</v>
      </c>
      <c r="M7882" s="15" t="n">
        <v>0</v>
      </c>
      <c r="N7882" s="15" t="n">
        <f aca="false">J7882*K7882</f>
        <v>515.8</v>
      </c>
      <c r="O7882" s="15" t="n">
        <f aca="false">N7882*L7882</f>
        <v>25.79</v>
      </c>
      <c r="P7882" s="15" t="n">
        <f aca="false">N7882-O7882</f>
        <v>490.01</v>
      </c>
      <c r="Q7882" s="15" t="n">
        <f aca="false">J7882*INDEX(dProdutos!$F$2:$F$47,MATCH(E7882,dProdutos!$A$2:$A$47,0))</f>
        <v>276.46</v>
      </c>
      <c r="R7882" s="15" t="n">
        <f aca="false">IF(I7882="Cancelado",0,P7882-Q7882)</f>
        <v>213.55</v>
      </c>
      <c r="S7882" s="17" t="str">
        <f aca="false">INDEX(dProdutos!$D$2:$D$47,MATCH(E7882,dProdutos!$A$2:$A$47,0))</f>
        <v>Casa</v>
      </c>
    </row>
    <row r="7883" customFormat="false" ht="15" hidden="false" customHeight="false" outlineLevel="0" collapsed="false">
      <c r="A7883" s="17" t="s">
        <v>6325</v>
      </c>
      <c r="B7883" s="17" t="n">
        <v>1</v>
      </c>
      <c r="C7883" s="21" t="n">
        <v>46175</v>
      </c>
      <c r="D7883" s="17" t="s">
        <v>1284</v>
      </c>
      <c r="E7883" s="17" t="s">
        <v>135</v>
      </c>
      <c r="F7883" s="17" t="s">
        <v>1490</v>
      </c>
      <c r="G7883" s="17" t="s">
        <v>61</v>
      </c>
      <c r="H7883" s="17" t="s">
        <v>1523</v>
      </c>
      <c r="I7883" s="17" t="s">
        <v>1524</v>
      </c>
      <c r="J7883" s="17" t="n">
        <v>1</v>
      </c>
      <c r="K7883" s="15" t="n">
        <v>200.9</v>
      </c>
      <c r="L7883" s="22" t="n">
        <v>0.1</v>
      </c>
      <c r="M7883" s="15" t="n">
        <v>0</v>
      </c>
      <c r="N7883" s="15" t="n">
        <f aca="false">J7883*K7883</f>
        <v>200.9</v>
      </c>
      <c r="O7883" s="15" t="n">
        <f aca="false">N7883*L7883</f>
        <v>20.09</v>
      </c>
      <c r="P7883" s="15" t="n">
        <f aca="false">N7883-O7883</f>
        <v>180.81</v>
      </c>
      <c r="Q7883" s="15" t="n">
        <f aca="false">J7883*INDEX(dProdutos!$F$2:$F$47,MATCH(E7883,dProdutos!$A$2:$A$47,0))</f>
        <v>80.73</v>
      </c>
      <c r="R7883" s="15" t="n">
        <f aca="false">IF(I7883="Cancelado",0,P7883-Q7883)</f>
        <v>100.08</v>
      </c>
      <c r="S7883" s="17" t="str">
        <f aca="false">INDEX(dProdutos!$D$2:$D$47,MATCH(E7883,dProdutos!$A$2:$A$47,0))</f>
        <v>Calçados</v>
      </c>
    </row>
    <row r="7884" customFormat="false" ht="15" hidden="false" customHeight="false" outlineLevel="0" collapsed="false">
      <c r="A7884" s="17" t="s">
        <v>6325</v>
      </c>
      <c r="B7884" s="17" t="n">
        <v>2</v>
      </c>
      <c r="C7884" s="21" t="n">
        <v>46175</v>
      </c>
      <c r="D7884" s="17" t="s">
        <v>1284</v>
      </c>
      <c r="E7884" s="17" t="s">
        <v>85</v>
      </c>
      <c r="F7884" s="17" t="s">
        <v>1490</v>
      </c>
      <c r="G7884" s="17" t="s">
        <v>61</v>
      </c>
      <c r="H7884" s="17" t="s">
        <v>1523</v>
      </c>
      <c r="I7884" s="17" t="s">
        <v>1524</v>
      </c>
      <c r="J7884" s="17" t="n">
        <v>1</v>
      </c>
      <c r="K7884" s="15" t="n">
        <v>165.9</v>
      </c>
      <c r="L7884" s="22" t="n">
        <v>0.1</v>
      </c>
      <c r="M7884" s="15" t="n">
        <v>0</v>
      </c>
      <c r="N7884" s="15" t="n">
        <f aca="false">J7884*K7884</f>
        <v>165.9</v>
      </c>
      <c r="O7884" s="15" t="n">
        <f aca="false">N7884*L7884</f>
        <v>16.59</v>
      </c>
      <c r="P7884" s="15" t="n">
        <f aca="false">N7884-O7884</f>
        <v>149.31</v>
      </c>
      <c r="Q7884" s="15" t="n">
        <f aca="false">J7884*INDEX(dProdutos!$F$2:$F$47,MATCH(E7884,dProdutos!$A$2:$A$47,0))</f>
        <v>91.55</v>
      </c>
      <c r="R7884" s="15" t="n">
        <f aca="false">IF(I7884="Cancelado",0,P7884-Q7884)</f>
        <v>57.76</v>
      </c>
      <c r="S7884" s="17" t="str">
        <f aca="false">INDEX(dProdutos!$D$2:$D$47,MATCH(E7884,dProdutos!$A$2:$A$47,0))</f>
        <v>Moda Feminina</v>
      </c>
    </row>
    <row r="7885" customFormat="false" ht="15" hidden="false" customHeight="false" outlineLevel="0" collapsed="false">
      <c r="A7885" s="17" t="s">
        <v>6326</v>
      </c>
      <c r="B7885" s="17" t="n">
        <v>1</v>
      </c>
      <c r="C7885" s="21" t="n">
        <v>46175</v>
      </c>
      <c r="D7885" s="17" t="s">
        <v>584</v>
      </c>
      <c r="E7885" s="17" t="s">
        <v>174</v>
      </c>
      <c r="F7885" s="17" t="s">
        <v>1503</v>
      </c>
      <c r="G7885" s="17" t="s">
        <v>59</v>
      </c>
      <c r="H7885" s="17" t="s">
        <v>1523</v>
      </c>
      <c r="I7885" s="17" t="s">
        <v>1524</v>
      </c>
      <c r="J7885" s="17" t="n">
        <v>1</v>
      </c>
      <c r="K7885" s="15" t="n">
        <v>250.9</v>
      </c>
      <c r="L7885" s="22" t="n">
        <v>0</v>
      </c>
      <c r="M7885" s="15" t="n">
        <v>29.06</v>
      </c>
      <c r="N7885" s="15" t="n">
        <f aca="false">J7885*K7885</f>
        <v>250.9</v>
      </c>
      <c r="O7885" s="15" t="n">
        <f aca="false">N7885*L7885</f>
        <v>0</v>
      </c>
      <c r="P7885" s="15" t="n">
        <f aca="false">N7885-O7885</f>
        <v>250.9</v>
      </c>
      <c r="Q7885" s="15" t="n">
        <f aca="false">J7885*INDEX(dProdutos!$F$2:$F$47,MATCH(E7885,dProdutos!$A$2:$A$47,0))</f>
        <v>151.28</v>
      </c>
      <c r="R7885" s="15" t="n">
        <f aca="false">IF(I7885="Cancelado",0,P7885-Q7885)</f>
        <v>99.62</v>
      </c>
      <c r="S7885" s="17" t="str">
        <f aca="false">INDEX(dProdutos!$D$2:$D$47,MATCH(E7885,dProdutos!$A$2:$A$47,0))</f>
        <v>Casa</v>
      </c>
    </row>
    <row r="7886" customFormat="false" ht="15" hidden="false" customHeight="false" outlineLevel="0" collapsed="false">
      <c r="A7886" s="17" t="s">
        <v>6327</v>
      </c>
      <c r="B7886" s="17" t="n">
        <v>1</v>
      </c>
      <c r="C7886" s="21" t="n">
        <v>46176</v>
      </c>
      <c r="D7886" s="17" t="s">
        <v>632</v>
      </c>
      <c r="E7886" s="17" t="s">
        <v>180</v>
      </c>
      <c r="F7886" s="17" t="s">
        <v>1490</v>
      </c>
      <c r="G7886" s="17" t="s">
        <v>59</v>
      </c>
      <c r="H7886" s="17" t="s">
        <v>1523</v>
      </c>
      <c r="I7886" s="17" t="s">
        <v>1524</v>
      </c>
      <c r="J7886" s="17" t="n">
        <v>1</v>
      </c>
      <c r="K7886" s="15" t="n">
        <v>82.9</v>
      </c>
      <c r="L7886" s="22" t="n">
        <v>0.05</v>
      </c>
      <c r="M7886" s="15" t="n">
        <v>34.3</v>
      </c>
      <c r="N7886" s="15" t="n">
        <f aca="false">J7886*K7886</f>
        <v>82.9</v>
      </c>
      <c r="O7886" s="15" t="n">
        <f aca="false">N7886*L7886</f>
        <v>4.145</v>
      </c>
      <c r="P7886" s="15" t="n">
        <f aca="false">N7886-O7886</f>
        <v>78.755</v>
      </c>
      <c r="Q7886" s="15" t="n">
        <f aca="false">J7886*INDEX(dProdutos!$F$2:$F$47,MATCH(E7886,dProdutos!$A$2:$A$47,0))</f>
        <v>35.97</v>
      </c>
      <c r="R7886" s="15" t="n">
        <f aca="false">IF(I7886="Cancelado",0,P7886-Q7886)</f>
        <v>42.785</v>
      </c>
      <c r="S7886" s="17" t="str">
        <f aca="false">INDEX(dProdutos!$D$2:$D$47,MATCH(E7886,dProdutos!$A$2:$A$47,0))</f>
        <v>Eletrônicos</v>
      </c>
    </row>
    <row r="7887" customFormat="false" ht="15" hidden="false" customHeight="false" outlineLevel="0" collapsed="false">
      <c r="A7887" s="17" t="s">
        <v>6328</v>
      </c>
      <c r="B7887" s="17" t="n">
        <v>1</v>
      </c>
      <c r="C7887" s="21" t="n">
        <v>46176</v>
      </c>
      <c r="D7887" s="17" t="s">
        <v>699</v>
      </c>
      <c r="E7887" s="17" t="s">
        <v>102</v>
      </c>
      <c r="F7887" s="17" t="s">
        <v>1497</v>
      </c>
      <c r="G7887" s="17" t="s">
        <v>62</v>
      </c>
      <c r="H7887" s="17" t="s">
        <v>1537</v>
      </c>
      <c r="I7887" s="17" t="s">
        <v>1524</v>
      </c>
      <c r="J7887" s="17" t="n">
        <v>1</v>
      </c>
      <c r="K7887" s="15" t="n">
        <v>65.9</v>
      </c>
      <c r="L7887" s="22" t="n">
        <v>0</v>
      </c>
      <c r="M7887" s="15" t="n">
        <v>10.11</v>
      </c>
      <c r="N7887" s="15" t="n">
        <f aca="false">J7887*K7887</f>
        <v>65.9</v>
      </c>
      <c r="O7887" s="15" t="n">
        <f aca="false">N7887*L7887</f>
        <v>0</v>
      </c>
      <c r="P7887" s="15" t="n">
        <f aca="false">N7887-O7887</f>
        <v>65.9</v>
      </c>
      <c r="Q7887" s="15" t="n">
        <f aca="false">J7887*INDEX(dProdutos!$F$2:$F$47,MATCH(E7887,dProdutos!$A$2:$A$47,0))</f>
        <v>29.68</v>
      </c>
      <c r="R7887" s="15" t="n">
        <f aca="false">IF(I7887="Cancelado",0,P7887-Q7887)</f>
        <v>36.22</v>
      </c>
      <c r="S7887" s="17" t="str">
        <f aca="false">INDEX(dProdutos!$D$2:$D$47,MATCH(E7887,dProdutos!$A$2:$A$47,0))</f>
        <v>Moda Masculina</v>
      </c>
    </row>
    <row r="7888" customFormat="false" ht="15" hidden="false" customHeight="false" outlineLevel="0" collapsed="false">
      <c r="A7888" s="17" t="s">
        <v>6328</v>
      </c>
      <c r="B7888" s="17" t="n">
        <v>2</v>
      </c>
      <c r="C7888" s="21" t="n">
        <v>46176</v>
      </c>
      <c r="D7888" s="17" t="s">
        <v>699</v>
      </c>
      <c r="E7888" s="17" t="s">
        <v>192</v>
      </c>
      <c r="F7888" s="17" t="s">
        <v>1497</v>
      </c>
      <c r="G7888" s="17" t="s">
        <v>62</v>
      </c>
      <c r="H7888" s="17" t="s">
        <v>1537</v>
      </c>
      <c r="I7888" s="17" t="s">
        <v>1524</v>
      </c>
      <c r="J7888" s="17" t="n">
        <v>2</v>
      </c>
      <c r="K7888" s="15" t="n">
        <v>245.9</v>
      </c>
      <c r="L7888" s="22" t="n">
        <v>0</v>
      </c>
      <c r="M7888" s="15" t="n">
        <v>0</v>
      </c>
      <c r="N7888" s="15" t="n">
        <f aca="false">J7888*K7888</f>
        <v>491.8</v>
      </c>
      <c r="O7888" s="15" t="n">
        <f aca="false">N7888*L7888</f>
        <v>0</v>
      </c>
      <c r="P7888" s="15" t="n">
        <f aca="false">N7888-O7888</f>
        <v>491.8</v>
      </c>
      <c r="Q7888" s="15" t="n">
        <f aca="false">J7888*INDEX(dProdutos!$F$2:$F$47,MATCH(E7888,dProdutos!$A$2:$A$47,0))</f>
        <v>215.56</v>
      </c>
      <c r="R7888" s="15" t="n">
        <f aca="false">IF(I7888="Cancelado",0,P7888-Q7888)</f>
        <v>276.24</v>
      </c>
      <c r="S7888" s="17" t="str">
        <f aca="false">INDEX(dProdutos!$D$2:$D$47,MATCH(E7888,dProdutos!$A$2:$A$47,0))</f>
        <v>Eletrônicos</v>
      </c>
    </row>
    <row r="7889" customFormat="false" ht="15" hidden="false" customHeight="false" outlineLevel="0" collapsed="false">
      <c r="A7889" s="17" t="s">
        <v>6329</v>
      </c>
      <c r="B7889" s="17" t="n">
        <v>1</v>
      </c>
      <c r="C7889" s="21" t="n">
        <v>46176</v>
      </c>
      <c r="D7889" s="17" t="s">
        <v>1236</v>
      </c>
      <c r="E7889" s="17" t="s">
        <v>210</v>
      </c>
      <c r="F7889" s="17" t="s">
        <v>1493</v>
      </c>
      <c r="G7889" s="17" t="s">
        <v>61</v>
      </c>
      <c r="H7889" s="17" t="s">
        <v>1537</v>
      </c>
      <c r="I7889" s="17" t="s">
        <v>1524</v>
      </c>
      <c r="J7889" s="17" t="n">
        <v>1</v>
      </c>
      <c r="K7889" s="15" t="n">
        <v>245.9</v>
      </c>
      <c r="L7889" s="22" t="n">
        <v>0.1</v>
      </c>
      <c r="M7889" s="15" t="n">
        <v>21</v>
      </c>
      <c r="N7889" s="15" t="n">
        <f aca="false">J7889*K7889</f>
        <v>245.9</v>
      </c>
      <c r="O7889" s="15" t="n">
        <f aca="false">N7889*L7889</f>
        <v>24.59</v>
      </c>
      <c r="P7889" s="15" t="n">
        <f aca="false">N7889-O7889</f>
        <v>221.31</v>
      </c>
      <c r="Q7889" s="15" t="n">
        <f aca="false">J7889*INDEX(dProdutos!$F$2:$F$47,MATCH(E7889,dProdutos!$A$2:$A$47,0))</f>
        <v>150.63</v>
      </c>
      <c r="R7889" s="15" t="n">
        <f aca="false">IF(I7889="Cancelado",0,P7889-Q7889)</f>
        <v>70.68</v>
      </c>
      <c r="S7889" s="17" t="str">
        <f aca="false">INDEX(dProdutos!$D$2:$D$47,MATCH(E7889,dProdutos!$A$2:$A$47,0))</f>
        <v>Beleza</v>
      </c>
    </row>
    <row r="7890" customFormat="false" ht="15" hidden="false" customHeight="false" outlineLevel="0" collapsed="false">
      <c r="A7890" s="17" t="s">
        <v>6329</v>
      </c>
      <c r="B7890" s="17" t="n">
        <v>2</v>
      </c>
      <c r="C7890" s="21" t="n">
        <v>46176</v>
      </c>
      <c r="D7890" s="17" t="s">
        <v>1236</v>
      </c>
      <c r="E7890" s="17" t="s">
        <v>85</v>
      </c>
      <c r="F7890" s="17" t="s">
        <v>1493</v>
      </c>
      <c r="G7890" s="17" t="s">
        <v>61</v>
      </c>
      <c r="H7890" s="17" t="s">
        <v>1537</v>
      </c>
      <c r="I7890" s="17" t="s">
        <v>1524</v>
      </c>
      <c r="J7890" s="17" t="n">
        <v>1</v>
      </c>
      <c r="K7890" s="15" t="n">
        <v>165.9</v>
      </c>
      <c r="L7890" s="22" t="n">
        <v>0</v>
      </c>
      <c r="M7890" s="15" t="n">
        <v>0</v>
      </c>
      <c r="N7890" s="15" t="n">
        <f aca="false">J7890*K7890</f>
        <v>165.9</v>
      </c>
      <c r="O7890" s="15" t="n">
        <f aca="false">N7890*L7890</f>
        <v>0</v>
      </c>
      <c r="P7890" s="15" t="n">
        <f aca="false">N7890-O7890</f>
        <v>165.9</v>
      </c>
      <c r="Q7890" s="15" t="n">
        <f aca="false">J7890*INDEX(dProdutos!$F$2:$F$47,MATCH(E7890,dProdutos!$A$2:$A$47,0))</f>
        <v>91.55</v>
      </c>
      <c r="R7890" s="15" t="n">
        <f aca="false">IF(I7890="Cancelado",0,P7890-Q7890)</f>
        <v>74.35</v>
      </c>
      <c r="S7890" s="17" t="str">
        <f aca="false">INDEX(dProdutos!$D$2:$D$47,MATCH(E7890,dProdutos!$A$2:$A$47,0))</f>
        <v>Moda Feminina</v>
      </c>
    </row>
    <row r="7891" customFormat="false" ht="15" hidden="false" customHeight="false" outlineLevel="0" collapsed="false">
      <c r="A7891" s="17" t="s">
        <v>6330</v>
      </c>
      <c r="B7891" s="17" t="n">
        <v>1</v>
      </c>
      <c r="C7891" s="21" t="n">
        <v>46176</v>
      </c>
      <c r="D7891" s="17" t="s">
        <v>458</v>
      </c>
      <c r="E7891" s="17" t="s">
        <v>150</v>
      </c>
      <c r="F7891" s="17" t="s">
        <v>1497</v>
      </c>
      <c r="G7891" s="17" t="s">
        <v>60</v>
      </c>
      <c r="H7891" s="17" t="s">
        <v>1537</v>
      </c>
      <c r="I7891" s="17" t="s">
        <v>1524</v>
      </c>
      <c r="J7891" s="17" t="n">
        <v>1</v>
      </c>
      <c r="K7891" s="15" t="n">
        <v>71.9</v>
      </c>
      <c r="L7891" s="22" t="n">
        <v>0.05</v>
      </c>
      <c r="M7891" s="15" t="n">
        <v>0</v>
      </c>
      <c r="N7891" s="15" t="n">
        <f aca="false">J7891*K7891</f>
        <v>71.9</v>
      </c>
      <c r="O7891" s="15" t="n">
        <f aca="false">N7891*L7891</f>
        <v>3.595</v>
      </c>
      <c r="P7891" s="15" t="n">
        <f aca="false">N7891-O7891</f>
        <v>68.305</v>
      </c>
      <c r="Q7891" s="15" t="n">
        <f aca="false">J7891*INDEX(dProdutos!$F$2:$F$47,MATCH(E7891,dProdutos!$A$2:$A$47,0))</f>
        <v>27.38</v>
      </c>
      <c r="R7891" s="15" t="n">
        <f aca="false">IF(I7891="Cancelado",0,P7891-Q7891)</f>
        <v>40.925</v>
      </c>
      <c r="S7891" s="17" t="str">
        <f aca="false">INDEX(dProdutos!$D$2:$D$47,MATCH(E7891,dProdutos!$A$2:$A$47,0))</f>
        <v>Acessórios</v>
      </c>
    </row>
    <row r="7892" customFormat="false" ht="15" hidden="false" customHeight="false" outlineLevel="0" collapsed="false">
      <c r="A7892" s="17" t="s">
        <v>6331</v>
      </c>
      <c r="B7892" s="17" t="n">
        <v>1</v>
      </c>
      <c r="C7892" s="21" t="n">
        <v>46176</v>
      </c>
      <c r="D7892" s="17" t="s">
        <v>405</v>
      </c>
      <c r="E7892" s="17" t="s">
        <v>129</v>
      </c>
      <c r="F7892" s="17" t="s">
        <v>1497</v>
      </c>
      <c r="G7892" s="17" t="s">
        <v>61</v>
      </c>
      <c r="H7892" s="17" t="s">
        <v>1537</v>
      </c>
      <c r="I7892" s="17" t="s">
        <v>1524</v>
      </c>
      <c r="J7892" s="17" t="n">
        <v>1</v>
      </c>
      <c r="K7892" s="15" t="n">
        <v>105.9</v>
      </c>
      <c r="L7892" s="22" t="n">
        <v>0.1</v>
      </c>
      <c r="M7892" s="15" t="n">
        <v>0</v>
      </c>
      <c r="N7892" s="15" t="n">
        <f aca="false">J7892*K7892</f>
        <v>105.9</v>
      </c>
      <c r="O7892" s="15" t="n">
        <f aca="false">N7892*L7892</f>
        <v>10.59</v>
      </c>
      <c r="P7892" s="15" t="n">
        <f aca="false">N7892-O7892</f>
        <v>95.31</v>
      </c>
      <c r="Q7892" s="15" t="n">
        <f aca="false">J7892*INDEX(dProdutos!$F$2:$F$47,MATCH(E7892,dProdutos!$A$2:$A$47,0))</f>
        <v>43.79</v>
      </c>
      <c r="R7892" s="15" t="n">
        <f aca="false">IF(I7892="Cancelado",0,P7892-Q7892)</f>
        <v>51.52</v>
      </c>
      <c r="S7892" s="17" t="str">
        <f aca="false">INDEX(dProdutos!$D$2:$D$47,MATCH(E7892,dProdutos!$A$2:$A$47,0))</f>
        <v>Calçados</v>
      </c>
    </row>
    <row r="7893" customFormat="false" ht="15" hidden="false" customHeight="false" outlineLevel="0" collapsed="false">
      <c r="A7893" s="17" t="s">
        <v>6331</v>
      </c>
      <c r="B7893" s="17" t="n">
        <v>2</v>
      </c>
      <c r="C7893" s="21" t="n">
        <v>46176</v>
      </c>
      <c r="D7893" s="17" t="s">
        <v>405</v>
      </c>
      <c r="E7893" s="17" t="s">
        <v>144</v>
      </c>
      <c r="F7893" s="17" t="s">
        <v>1497</v>
      </c>
      <c r="G7893" s="17" t="s">
        <v>61</v>
      </c>
      <c r="H7893" s="17" t="s">
        <v>1537</v>
      </c>
      <c r="I7893" s="17" t="s">
        <v>1524</v>
      </c>
      <c r="J7893" s="17" t="n">
        <v>1</v>
      </c>
      <c r="K7893" s="15" t="n">
        <v>260.9</v>
      </c>
      <c r="L7893" s="22" t="n">
        <v>0.15</v>
      </c>
      <c r="M7893" s="15" t="n">
        <v>0</v>
      </c>
      <c r="N7893" s="15" t="n">
        <f aca="false">J7893*K7893</f>
        <v>260.9</v>
      </c>
      <c r="O7893" s="15" t="n">
        <f aca="false">N7893*L7893</f>
        <v>39.135</v>
      </c>
      <c r="P7893" s="15" t="n">
        <f aca="false">N7893-O7893</f>
        <v>221.765</v>
      </c>
      <c r="Q7893" s="15" t="n">
        <f aca="false">J7893*INDEX(dProdutos!$F$2:$F$47,MATCH(E7893,dProdutos!$A$2:$A$47,0))</f>
        <v>99.86</v>
      </c>
      <c r="R7893" s="15" t="n">
        <f aca="false">IF(I7893="Cancelado",0,P7893-Q7893)</f>
        <v>121.905</v>
      </c>
      <c r="S7893" s="17" t="str">
        <f aca="false">INDEX(dProdutos!$D$2:$D$47,MATCH(E7893,dProdutos!$A$2:$A$47,0))</f>
        <v>Acessórios</v>
      </c>
    </row>
    <row r="7894" customFormat="false" ht="15" hidden="false" customHeight="false" outlineLevel="0" collapsed="false">
      <c r="A7894" s="17" t="s">
        <v>6331</v>
      </c>
      <c r="B7894" s="17" t="n">
        <v>3</v>
      </c>
      <c r="C7894" s="21" t="n">
        <v>46176</v>
      </c>
      <c r="D7894" s="17" t="s">
        <v>405</v>
      </c>
      <c r="E7894" s="17" t="s">
        <v>177</v>
      </c>
      <c r="F7894" s="17" t="s">
        <v>1497</v>
      </c>
      <c r="G7894" s="17" t="s">
        <v>61</v>
      </c>
      <c r="H7894" s="17" t="s">
        <v>1537</v>
      </c>
      <c r="I7894" s="17" t="s">
        <v>1524</v>
      </c>
      <c r="J7894" s="17" t="n">
        <v>2</v>
      </c>
      <c r="K7894" s="15" t="n">
        <v>257.9</v>
      </c>
      <c r="L7894" s="22" t="n">
        <v>0</v>
      </c>
      <c r="M7894" s="15" t="n">
        <v>0</v>
      </c>
      <c r="N7894" s="15" t="n">
        <f aca="false">J7894*K7894</f>
        <v>515.8</v>
      </c>
      <c r="O7894" s="15" t="n">
        <f aca="false">N7894*L7894</f>
        <v>0</v>
      </c>
      <c r="P7894" s="15" t="n">
        <f aca="false">N7894-O7894</f>
        <v>515.8</v>
      </c>
      <c r="Q7894" s="15" t="n">
        <f aca="false">J7894*INDEX(dProdutos!$F$2:$F$47,MATCH(E7894,dProdutos!$A$2:$A$47,0))</f>
        <v>276.46</v>
      </c>
      <c r="R7894" s="15" t="n">
        <f aca="false">IF(I7894="Cancelado",0,P7894-Q7894)</f>
        <v>239.34</v>
      </c>
      <c r="S7894" s="17" t="str">
        <f aca="false">INDEX(dProdutos!$D$2:$D$47,MATCH(E7894,dProdutos!$A$2:$A$47,0))</f>
        <v>Casa</v>
      </c>
    </row>
    <row r="7895" customFormat="false" ht="15" hidden="false" customHeight="false" outlineLevel="0" collapsed="false">
      <c r="A7895" s="17" t="s">
        <v>6332</v>
      </c>
      <c r="B7895" s="17" t="n">
        <v>1</v>
      </c>
      <c r="C7895" s="21" t="n">
        <v>46176</v>
      </c>
      <c r="D7895" s="17" t="s">
        <v>1292</v>
      </c>
      <c r="E7895" s="17" t="s">
        <v>174</v>
      </c>
      <c r="F7895" s="17" t="s">
        <v>1495</v>
      </c>
      <c r="G7895" s="17" t="s">
        <v>59</v>
      </c>
      <c r="H7895" s="17" t="s">
        <v>1523</v>
      </c>
      <c r="I7895" s="17" t="s">
        <v>1524</v>
      </c>
      <c r="J7895" s="17" t="n">
        <v>1</v>
      </c>
      <c r="K7895" s="15" t="n">
        <v>250.9</v>
      </c>
      <c r="L7895" s="22" t="n">
        <v>0</v>
      </c>
      <c r="M7895" s="15" t="n">
        <v>28.97</v>
      </c>
      <c r="N7895" s="15" t="n">
        <f aca="false">J7895*K7895</f>
        <v>250.9</v>
      </c>
      <c r="O7895" s="15" t="n">
        <f aca="false">N7895*L7895</f>
        <v>0</v>
      </c>
      <c r="P7895" s="15" t="n">
        <f aca="false">N7895-O7895</f>
        <v>250.9</v>
      </c>
      <c r="Q7895" s="15" t="n">
        <f aca="false">J7895*INDEX(dProdutos!$F$2:$F$47,MATCH(E7895,dProdutos!$A$2:$A$47,0))</f>
        <v>151.28</v>
      </c>
      <c r="R7895" s="15" t="n">
        <f aca="false">IF(I7895="Cancelado",0,P7895-Q7895)</f>
        <v>99.62</v>
      </c>
      <c r="S7895" s="17" t="str">
        <f aca="false">INDEX(dProdutos!$D$2:$D$47,MATCH(E7895,dProdutos!$A$2:$A$47,0))</f>
        <v>Casa</v>
      </c>
    </row>
    <row r="7896" customFormat="false" ht="15" hidden="false" customHeight="false" outlineLevel="0" collapsed="false">
      <c r="A7896" s="17" t="s">
        <v>6332</v>
      </c>
      <c r="B7896" s="17" t="n">
        <v>2</v>
      </c>
      <c r="C7896" s="21" t="n">
        <v>46176</v>
      </c>
      <c r="D7896" s="17" t="s">
        <v>1292</v>
      </c>
      <c r="E7896" s="17" t="s">
        <v>171</v>
      </c>
      <c r="F7896" s="17" t="s">
        <v>1495</v>
      </c>
      <c r="G7896" s="17" t="s">
        <v>59</v>
      </c>
      <c r="H7896" s="17" t="s">
        <v>1523</v>
      </c>
      <c r="I7896" s="17" t="s">
        <v>1524</v>
      </c>
      <c r="J7896" s="17" t="n">
        <v>2</v>
      </c>
      <c r="K7896" s="15" t="n">
        <v>246.9</v>
      </c>
      <c r="L7896" s="22" t="n">
        <v>0.1</v>
      </c>
      <c r="M7896" s="15" t="n">
        <v>0</v>
      </c>
      <c r="N7896" s="15" t="n">
        <f aca="false">J7896*K7896</f>
        <v>493.8</v>
      </c>
      <c r="O7896" s="15" t="n">
        <f aca="false">N7896*L7896</f>
        <v>49.38</v>
      </c>
      <c r="P7896" s="15" t="n">
        <f aca="false">N7896-O7896</f>
        <v>444.42</v>
      </c>
      <c r="Q7896" s="15" t="n">
        <f aca="false">J7896*INDEX(dProdutos!$F$2:$F$47,MATCH(E7896,dProdutos!$A$2:$A$47,0))</f>
        <v>207.22</v>
      </c>
      <c r="R7896" s="15" t="n">
        <f aca="false">IF(I7896="Cancelado",0,P7896-Q7896)</f>
        <v>237.2</v>
      </c>
      <c r="S7896" s="17" t="str">
        <f aca="false">INDEX(dProdutos!$D$2:$D$47,MATCH(E7896,dProdutos!$A$2:$A$47,0))</f>
        <v>Casa</v>
      </c>
    </row>
    <row r="7897" customFormat="false" ht="15" hidden="false" customHeight="false" outlineLevel="0" collapsed="false">
      <c r="A7897" s="17" t="s">
        <v>6332</v>
      </c>
      <c r="B7897" s="17" t="n">
        <v>3</v>
      </c>
      <c r="C7897" s="21" t="n">
        <v>46176</v>
      </c>
      <c r="D7897" s="17" t="s">
        <v>1292</v>
      </c>
      <c r="E7897" s="17" t="s">
        <v>81</v>
      </c>
      <c r="F7897" s="17" t="s">
        <v>1495</v>
      </c>
      <c r="G7897" s="17" t="s">
        <v>59</v>
      </c>
      <c r="H7897" s="17" t="s">
        <v>1523</v>
      </c>
      <c r="I7897" s="17" t="s">
        <v>1524</v>
      </c>
      <c r="J7897" s="17" t="n">
        <v>1</v>
      </c>
      <c r="K7897" s="15" t="n">
        <v>64.9</v>
      </c>
      <c r="L7897" s="22" t="n">
        <v>0.15</v>
      </c>
      <c r="M7897" s="15" t="n">
        <v>0</v>
      </c>
      <c r="N7897" s="15" t="n">
        <f aca="false">J7897*K7897</f>
        <v>64.9</v>
      </c>
      <c r="O7897" s="15" t="n">
        <f aca="false">N7897*L7897</f>
        <v>9.735</v>
      </c>
      <c r="P7897" s="15" t="n">
        <f aca="false">N7897-O7897</f>
        <v>55.165</v>
      </c>
      <c r="Q7897" s="15" t="n">
        <f aca="false">J7897*INDEX(dProdutos!$F$2:$F$47,MATCH(E7897,dProdutos!$A$2:$A$47,0))</f>
        <v>26.12</v>
      </c>
      <c r="R7897" s="15" t="n">
        <f aca="false">IF(I7897="Cancelado",0,P7897-Q7897)</f>
        <v>29.045</v>
      </c>
      <c r="S7897" s="17" t="str">
        <f aca="false">INDEX(dProdutos!$D$2:$D$47,MATCH(E7897,dProdutos!$A$2:$A$47,0))</f>
        <v>Moda Feminina</v>
      </c>
    </row>
    <row r="7898" customFormat="false" ht="15" hidden="false" customHeight="false" outlineLevel="0" collapsed="false">
      <c r="A7898" s="17" t="s">
        <v>6332</v>
      </c>
      <c r="B7898" s="17" t="n">
        <v>4</v>
      </c>
      <c r="C7898" s="21" t="n">
        <v>46176</v>
      </c>
      <c r="D7898" s="17" t="s">
        <v>1292</v>
      </c>
      <c r="E7898" s="17" t="s">
        <v>129</v>
      </c>
      <c r="F7898" s="17" t="s">
        <v>1495</v>
      </c>
      <c r="G7898" s="17" t="s">
        <v>59</v>
      </c>
      <c r="H7898" s="17" t="s">
        <v>1523</v>
      </c>
      <c r="I7898" s="17" t="s">
        <v>1524</v>
      </c>
      <c r="J7898" s="17" t="n">
        <v>1</v>
      </c>
      <c r="K7898" s="15" t="n">
        <v>105.9</v>
      </c>
      <c r="L7898" s="22" t="n">
        <v>0.15</v>
      </c>
      <c r="M7898" s="15" t="n">
        <v>0</v>
      </c>
      <c r="N7898" s="15" t="n">
        <f aca="false">J7898*K7898</f>
        <v>105.9</v>
      </c>
      <c r="O7898" s="15" t="n">
        <f aca="false">N7898*L7898</f>
        <v>15.885</v>
      </c>
      <c r="P7898" s="15" t="n">
        <f aca="false">N7898-O7898</f>
        <v>90.015</v>
      </c>
      <c r="Q7898" s="15" t="n">
        <f aca="false">J7898*INDEX(dProdutos!$F$2:$F$47,MATCH(E7898,dProdutos!$A$2:$A$47,0))</f>
        <v>43.79</v>
      </c>
      <c r="R7898" s="15" t="n">
        <f aca="false">IF(I7898="Cancelado",0,P7898-Q7898)</f>
        <v>46.225</v>
      </c>
      <c r="S7898" s="17" t="str">
        <f aca="false">INDEX(dProdutos!$D$2:$D$47,MATCH(E7898,dProdutos!$A$2:$A$47,0))</f>
        <v>Calçados</v>
      </c>
    </row>
    <row r="7899" customFormat="false" ht="15" hidden="false" customHeight="false" outlineLevel="0" collapsed="false">
      <c r="A7899" s="17" t="s">
        <v>6333</v>
      </c>
      <c r="B7899" s="17" t="n">
        <v>1</v>
      </c>
      <c r="C7899" s="21" t="n">
        <v>46176</v>
      </c>
      <c r="D7899" s="17" t="s">
        <v>757</v>
      </c>
      <c r="E7899" s="17" t="s">
        <v>138</v>
      </c>
      <c r="F7899" s="17" t="s">
        <v>1503</v>
      </c>
      <c r="G7899" s="17" t="s">
        <v>62</v>
      </c>
      <c r="H7899" s="17" t="s">
        <v>1523</v>
      </c>
      <c r="I7899" s="17" t="s">
        <v>1524</v>
      </c>
      <c r="J7899" s="17" t="n">
        <v>1</v>
      </c>
      <c r="K7899" s="15" t="n">
        <v>231.9</v>
      </c>
      <c r="L7899" s="22" t="n">
        <v>0</v>
      </c>
      <c r="M7899" s="15" t="n">
        <v>18.33</v>
      </c>
      <c r="N7899" s="15" t="n">
        <f aca="false">J7899*K7899</f>
        <v>231.9</v>
      </c>
      <c r="O7899" s="15" t="n">
        <f aca="false">N7899*L7899</f>
        <v>0</v>
      </c>
      <c r="P7899" s="15" t="n">
        <f aca="false">N7899-O7899</f>
        <v>231.9</v>
      </c>
      <c r="Q7899" s="15" t="n">
        <f aca="false">J7899*INDEX(dProdutos!$F$2:$F$47,MATCH(E7899,dProdutos!$A$2:$A$47,0))</f>
        <v>132.21</v>
      </c>
      <c r="R7899" s="15" t="n">
        <f aca="false">IF(I7899="Cancelado",0,P7899-Q7899)</f>
        <v>99.69</v>
      </c>
      <c r="S7899" s="17" t="str">
        <f aca="false">INDEX(dProdutos!$D$2:$D$47,MATCH(E7899,dProdutos!$A$2:$A$47,0))</f>
        <v>Calçados</v>
      </c>
    </row>
    <row r="7900" customFormat="false" ht="15" hidden="false" customHeight="false" outlineLevel="0" collapsed="false">
      <c r="A7900" s="17" t="s">
        <v>6334</v>
      </c>
      <c r="B7900" s="17" t="n">
        <v>1</v>
      </c>
      <c r="C7900" s="21" t="n">
        <v>46176</v>
      </c>
      <c r="D7900" s="17" t="s">
        <v>576</v>
      </c>
      <c r="E7900" s="17" t="s">
        <v>171</v>
      </c>
      <c r="F7900" s="17" t="s">
        <v>1493</v>
      </c>
      <c r="G7900" s="17" t="s">
        <v>62</v>
      </c>
      <c r="H7900" s="17" t="s">
        <v>1537</v>
      </c>
      <c r="I7900" s="17" t="s">
        <v>1524</v>
      </c>
      <c r="J7900" s="17" t="n">
        <v>1</v>
      </c>
      <c r="K7900" s="15" t="n">
        <v>246.9</v>
      </c>
      <c r="L7900" s="22" t="n">
        <v>0</v>
      </c>
      <c r="M7900" s="15" t="n">
        <v>0</v>
      </c>
      <c r="N7900" s="15" t="n">
        <f aca="false">J7900*K7900</f>
        <v>246.9</v>
      </c>
      <c r="O7900" s="15" t="n">
        <f aca="false">N7900*L7900</f>
        <v>0</v>
      </c>
      <c r="P7900" s="15" t="n">
        <f aca="false">N7900-O7900</f>
        <v>246.9</v>
      </c>
      <c r="Q7900" s="15" t="n">
        <f aca="false">J7900*INDEX(dProdutos!$F$2:$F$47,MATCH(E7900,dProdutos!$A$2:$A$47,0))</f>
        <v>103.61</v>
      </c>
      <c r="R7900" s="15" t="n">
        <f aca="false">IF(I7900="Cancelado",0,P7900-Q7900)</f>
        <v>143.29</v>
      </c>
      <c r="S7900" s="17" t="str">
        <f aca="false">INDEX(dProdutos!$D$2:$D$47,MATCH(E7900,dProdutos!$A$2:$A$47,0))</f>
        <v>Casa</v>
      </c>
    </row>
    <row r="7901" customFormat="false" ht="15" hidden="false" customHeight="false" outlineLevel="0" collapsed="false">
      <c r="A7901" s="17" t="s">
        <v>6334</v>
      </c>
      <c r="B7901" s="17" t="n">
        <v>2</v>
      </c>
      <c r="C7901" s="21" t="n">
        <v>46176</v>
      </c>
      <c r="D7901" s="17" t="s">
        <v>576</v>
      </c>
      <c r="E7901" s="17" t="s">
        <v>111</v>
      </c>
      <c r="F7901" s="17" t="s">
        <v>1493</v>
      </c>
      <c r="G7901" s="17" t="s">
        <v>62</v>
      </c>
      <c r="H7901" s="17" t="s">
        <v>1537</v>
      </c>
      <c r="I7901" s="17" t="s">
        <v>1524</v>
      </c>
      <c r="J7901" s="17" t="n">
        <v>2</v>
      </c>
      <c r="K7901" s="15" t="n">
        <v>188.9</v>
      </c>
      <c r="L7901" s="22" t="n">
        <v>0</v>
      </c>
      <c r="M7901" s="15" t="n">
        <v>0</v>
      </c>
      <c r="N7901" s="15" t="n">
        <f aca="false">J7901*K7901</f>
        <v>377.8</v>
      </c>
      <c r="O7901" s="15" t="n">
        <f aca="false">N7901*L7901</f>
        <v>0</v>
      </c>
      <c r="P7901" s="15" t="n">
        <f aca="false">N7901-O7901</f>
        <v>377.8</v>
      </c>
      <c r="Q7901" s="15" t="n">
        <f aca="false">J7901*INDEX(dProdutos!$F$2:$F$47,MATCH(E7901,dProdutos!$A$2:$A$47,0))</f>
        <v>176.64</v>
      </c>
      <c r="R7901" s="15" t="n">
        <f aca="false">IF(I7901="Cancelado",0,P7901-Q7901)</f>
        <v>201.16</v>
      </c>
      <c r="S7901" s="17" t="str">
        <f aca="false">INDEX(dProdutos!$D$2:$D$47,MATCH(E7901,dProdutos!$A$2:$A$47,0))</f>
        <v>Moda Masculina</v>
      </c>
    </row>
    <row r="7902" customFormat="false" ht="15" hidden="false" customHeight="false" outlineLevel="0" collapsed="false">
      <c r="A7902" s="17" t="s">
        <v>6335</v>
      </c>
      <c r="B7902" s="17" t="n">
        <v>1</v>
      </c>
      <c r="C7902" s="21" t="n">
        <v>46176</v>
      </c>
      <c r="D7902" s="17" t="s">
        <v>1082</v>
      </c>
      <c r="E7902" s="17" t="s">
        <v>153</v>
      </c>
      <c r="F7902" s="17" t="s">
        <v>1503</v>
      </c>
      <c r="G7902" s="17" t="s">
        <v>63</v>
      </c>
      <c r="H7902" s="17" t="s">
        <v>1537</v>
      </c>
      <c r="I7902" s="17" t="s">
        <v>1524</v>
      </c>
      <c r="J7902" s="17" t="n">
        <v>1</v>
      </c>
      <c r="K7902" s="15" t="n">
        <v>165.9</v>
      </c>
      <c r="L7902" s="22" t="n">
        <v>0</v>
      </c>
      <c r="M7902" s="15" t="n">
        <v>23.52</v>
      </c>
      <c r="N7902" s="15" t="n">
        <f aca="false">J7902*K7902</f>
        <v>165.9</v>
      </c>
      <c r="O7902" s="15" t="n">
        <f aca="false">N7902*L7902</f>
        <v>0</v>
      </c>
      <c r="P7902" s="15" t="n">
        <f aca="false">N7902-O7902</f>
        <v>165.9</v>
      </c>
      <c r="Q7902" s="15" t="n">
        <f aca="false">J7902*INDEX(dProdutos!$F$2:$F$47,MATCH(E7902,dProdutos!$A$2:$A$47,0))</f>
        <v>67.28</v>
      </c>
      <c r="R7902" s="15" t="n">
        <f aca="false">IF(I7902="Cancelado",0,P7902-Q7902)</f>
        <v>98.62</v>
      </c>
      <c r="S7902" s="17" t="str">
        <f aca="false">INDEX(dProdutos!$D$2:$D$47,MATCH(E7902,dProdutos!$A$2:$A$47,0))</f>
        <v>Acessórios</v>
      </c>
    </row>
    <row r="7903" customFormat="false" ht="15" hidden="false" customHeight="false" outlineLevel="0" collapsed="false">
      <c r="A7903" s="17" t="s">
        <v>6336</v>
      </c>
      <c r="B7903" s="17" t="n">
        <v>1</v>
      </c>
      <c r="C7903" s="21" t="n">
        <v>46176</v>
      </c>
      <c r="D7903" s="17" t="s">
        <v>496</v>
      </c>
      <c r="E7903" s="17" t="s">
        <v>144</v>
      </c>
      <c r="F7903" s="17" t="s">
        <v>1495</v>
      </c>
      <c r="G7903" s="17" t="s">
        <v>60</v>
      </c>
      <c r="H7903" s="17" t="s">
        <v>1537</v>
      </c>
      <c r="I7903" s="17" t="s">
        <v>1524</v>
      </c>
      <c r="J7903" s="17" t="n">
        <v>1</v>
      </c>
      <c r="K7903" s="15" t="n">
        <v>260.9</v>
      </c>
      <c r="L7903" s="22" t="n">
        <v>0</v>
      </c>
      <c r="M7903" s="15" t="n">
        <v>23.23</v>
      </c>
      <c r="N7903" s="15" t="n">
        <f aca="false">J7903*K7903</f>
        <v>260.9</v>
      </c>
      <c r="O7903" s="15" t="n">
        <f aca="false">N7903*L7903</f>
        <v>0</v>
      </c>
      <c r="P7903" s="15" t="n">
        <f aca="false">N7903-O7903</f>
        <v>260.9</v>
      </c>
      <c r="Q7903" s="15" t="n">
        <f aca="false">J7903*INDEX(dProdutos!$F$2:$F$47,MATCH(E7903,dProdutos!$A$2:$A$47,0))</f>
        <v>99.86</v>
      </c>
      <c r="R7903" s="15" t="n">
        <f aca="false">IF(I7903="Cancelado",0,P7903-Q7903)</f>
        <v>161.04</v>
      </c>
      <c r="S7903" s="17" t="str">
        <f aca="false">INDEX(dProdutos!$D$2:$D$47,MATCH(E7903,dProdutos!$A$2:$A$47,0))</f>
        <v>Acessórios</v>
      </c>
    </row>
    <row r="7904" customFormat="false" ht="15" hidden="false" customHeight="false" outlineLevel="0" collapsed="false">
      <c r="A7904" s="17" t="s">
        <v>6336</v>
      </c>
      <c r="B7904" s="17" t="n">
        <v>2</v>
      </c>
      <c r="C7904" s="21" t="n">
        <v>46176</v>
      </c>
      <c r="D7904" s="17" t="s">
        <v>496</v>
      </c>
      <c r="E7904" s="17" t="s">
        <v>195</v>
      </c>
      <c r="F7904" s="17" t="s">
        <v>1495</v>
      </c>
      <c r="G7904" s="17" t="s">
        <v>60</v>
      </c>
      <c r="H7904" s="17" t="s">
        <v>1537</v>
      </c>
      <c r="I7904" s="17" t="s">
        <v>1524</v>
      </c>
      <c r="J7904" s="17" t="n">
        <v>1</v>
      </c>
      <c r="K7904" s="15" t="n">
        <v>72.9</v>
      </c>
      <c r="L7904" s="22" t="n">
        <v>0</v>
      </c>
      <c r="M7904" s="15" t="n">
        <v>0</v>
      </c>
      <c r="N7904" s="15" t="n">
        <f aca="false">J7904*K7904</f>
        <v>72.9</v>
      </c>
      <c r="O7904" s="15" t="n">
        <f aca="false">N7904*L7904</f>
        <v>0</v>
      </c>
      <c r="P7904" s="15" t="n">
        <f aca="false">N7904-O7904</f>
        <v>72.9</v>
      </c>
      <c r="Q7904" s="15" t="n">
        <f aca="false">J7904*INDEX(dProdutos!$F$2:$F$47,MATCH(E7904,dProdutos!$A$2:$A$47,0))</f>
        <v>39.23</v>
      </c>
      <c r="R7904" s="15" t="n">
        <f aca="false">IF(I7904="Cancelado",0,P7904-Q7904)</f>
        <v>33.67</v>
      </c>
      <c r="S7904" s="17" t="str">
        <f aca="false">INDEX(dProdutos!$D$2:$D$47,MATCH(E7904,dProdutos!$A$2:$A$47,0))</f>
        <v>Eletrônicos</v>
      </c>
    </row>
    <row r="7905" customFormat="false" ht="15" hidden="false" customHeight="false" outlineLevel="0" collapsed="false">
      <c r="A7905" s="17" t="s">
        <v>6337</v>
      </c>
      <c r="B7905" s="17" t="n">
        <v>1</v>
      </c>
      <c r="C7905" s="21" t="n">
        <v>46176</v>
      </c>
      <c r="D7905" s="17" t="s">
        <v>505</v>
      </c>
      <c r="E7905" s="17" t="s">
        <v>177</v>
      </c>
      <c r="F7905" s="17" t="s">
        <v>1490</v>
      </c>
      <c r="G7905" s="17" t="s">
        <v>62</v>
      </c>
      <c r="H7905" s="17" t="s">
        <v>1523</v>
      </c>
      <c r="I7905" s="17" t="s">
        <v>1524</v>
      </c>
      <c r="J7905" s="17" t="n">
        <v>1</v>
      </c>
      <c r="K7905" s="15" t="n">
        <v>257.9</v>
      </c>
      <c r="L7905" s="22" t="n">
        <v>0.1</v>
      </c>
      <c r="M7905" s="15" t="n">
        <v>16.04</v>
      </c>
      <c r="N7905" s="15" t="n">
        <f aca="false">J7905*K7905</f>
        <v>257.9</v>
      </c>
      <c r="O7905" s="15" t="n">
        <f aca="false">N7905*L7905</f>
        <v>25.79</v>
      </c>
      <c r="P7905" s="15" t="n">
        <f aca="false">N7905-O7905</f>
        <v>232.11</v>
      </c>
      <c r="Q7905" s="15" t="n">
        <f aca="false">J7905*INDEX(dProdutos!$F$2:$F$47,MATCH(E7905,dProdutos!$A$2:$A$47,0))</f>
        <v>138.23</v>
      </c>
      <c r="R7905" s="15" t="n">
        <f aca="false">IF(I7905="Cancelado",0,P7905-Q7905)</f>
        <v>93.88</v>
      </c>
      <c r="S7905" s="17" t="str">
        <f aca="false">INDEX(dProdutos!$D$2:$D$47,MATCH(E7905,dProdutos!$A$2:$A$47,0))</f>
        <v>Casa</v>
      </c>
    </row>
    <row r="7906" customFormat="false" ht="15" hidden="false" customHeight="false" outlineLevel="0" collapsed="false">
      <c r="A7906" s="17" t="s">
        <v>6337</v>
      </c>
      <c r="B7906" s="17" t="n">
        <v>2</v>
      </c>
      <c r="C7906" s="21" t="n">
        <v>46176</v>
      </c>
      <c r="D7906" s="17" t="s">
        <v>505</v>
      </c>
      <c r="E7906" s="17" t="s">
        <v>102</v>
      </c>
      <c r="F7906" s="17" t="s">
        <v>1490</v>
      </c>
      <c r="G7906" s="17" t="s">
        <v>62</v>
      </c>
      <c r="H7906" s="17" t="s">
        <v>1523</v>
      </c>
      <c r="I7906" s="17" t="s">
        <v>1524</v>
      </c>
      <c r="J7906" s="17" t="n">
        <v>2</v>
      </c>
      <c r="K7906" s="15" t="n">
        <v>65.9</v>
      </c>
      <c r="L7906" s="22" t="n">
        <v>0.2</v>
      </c>
      <c r="M7906" s="15" t="n">
        <v>0</v>
      </c>
      <c r="N7906" s="15" t="n">
        <f aca="false">J7906*K7906</f>
        <v>131.8</v>
      </c>
      <c r="O7906" s="15" t="n">
        <f aca="false">N7906*L7906</f>
        <v>26.36</v>
      </c>
      <c r="P7906" s="15" t="n">
        <f aca="false">N7906-O7906</f>
        <v>105.44</v>
      </c>
      <c r="Q7906" s="15" t="n">
        <f aca="false">J7906*INDEX(dProdutos!$F$2:$F$47,MATCH(E7906,dProdutos!$A$2:$A$47,0))</f>
        <v>59.36</v>
      </c>
      <c r="R7906" s="15" t="n">
        <f aca="false">IF(I7906="Cancelado",0,P7906-Q7906)</f>
        <v>46.08</v>
      </c>
      <c r="S7906" s="17" t="str">
        <f aca="false">INDEX(dProdutos!$D$2:$D$47,MATCH(E7906,dProdutos!$A$2:$A$47,0))</f>
        <v>Moda Masculina</v>
      </c>
    </row>
    <row r="7907" customFormat="false" ht="15" hidden="false" customHeight="false" outlineLevel="0" collapsed="false">
      <c r="A7907" s="17" t="s">
        <v>6337</v>
      </c>
      <c r="B7907" s="17" t="n">
        <v>3</v>
      </c>
      <c r="C7907" s="21" t="n">
        <v>46176</v>
      </c>
      <c r="D7907" s="17" t="s">
        <v>505</v>
      </c>
      <c r="E7907" s="17" t="s">
        <v>111</v>
      </c>
      <c r="F7907" s="17" t="s">
        <v>1490</v>
      </c>
      <c r="G7907" s="17" t="s">
        <v>62</v>
      </c>
      <c r="H7907" s="17" t="s">
        <v>1523</v>
      </c>
      <c r="I7907" s="17" t="s">
        <v>1524</v>
      </c>
      <c r="J7907" s="17" t="n">
        <v>1</v>
      </c>
      <c r="K7907" s="15" t="n">
        <v>188.9</v>
      </c>
      <c r="L7907" s="22" t="n">
        <v>0.1</v>
      </c>
      <c r="M7907" s="15" t="n">
        <v>0</v>
      </c>
      <c r="N7907" s="15" t="n">
        <f aca="false">J7907*K7907</f>
        <v>188.9</v>
      </c>
      <c r="O7907" s="15" t="n">
        <f aca="false">N7907*L7907</f>
        <v>18.89</v>
      </c>
      <c r="P7907" s="15" t="n">
        <f aca="false">N7907-O7907</f>
        <v>170.01</v>
      </c>
      <c r="Q7907" s="15" t="n">
        <f aca="false">J7907*INDEX(dProdutos!$F$2:$F$47,MATCH(E7907,dProdutos!$A$2:$A$47,0))</f>
        <v>88.32</v>
      </c>
      <c r="R7907" s="15" t="n">
        <f aca="false">IF(I7907="Cancelado",0,P7907-Q7907)</f>
        <v>81.69</v>
      </c>
      <c r="S7907" s="17" t="str">
        <f aca="false">INDEX(dProdutos!$D$2:$D$47,MATCH(E7907,dProdutos!$A$2:$A$47,0))</f>
        <v>Moda Masculina</v>
      </c>
    </row>
    <row r="7908" customFormat="false" ht="15" hidden="false" customHeight="false" outlineLevel="0" collapsed="false">
      <c r="A7908" s="17" t="s">
        <v>6338</v>
      </c>
      <c r="B7908" s="17" t="n">
        <v>1</v>
      </c>
      <c r="C7908" s="21" t="n">
        <v>46176</v>
      </c>
      <c r="D7908" s="17" t="s">
        <v>414</v>
      </c>
      <c r="E7908" s="17" t="s">
        <v>85</v>
      </c>
      <c r="F7908" s="17" t="s">
        <v>1493</v>
      </c>
      <c r="G7908" s="17" t="s">
        <v>60</v>
      </c>
      <c r="H7908" s="17" t="s">
        <v>1537</v>
      </c>
      <c r="I7908" s="17" t="s">
        <v>1524</v>
      </c>
      <c r="J7908" s="17" t="n">
        <v>1</v>
      </c>
      <c r="K7908" s="15" t="n">
        <v>165.9</v>
      </c>
      <c r="L7908" s="22" t="n">
        <v>0</v>
      </c>
      <c r="M7908" s="15" t="n">
        <v>31.06</v>
      </c>
      <c r="N7908" s="15" t="n">
        <f aca="false">J7908*K7908</f>
        <v>165.9</v>
      </c>
      <c r="O7908" s="15" t="n">
        <f aca="false">N7908*L7908</f>
        <v>0</v>
      </c>
      <c r="P7908" s="15" t="n">
        <f aca="false">N7908-O7908</f>
        <v>165.9</v>
      </c>
      <c r="Q7908" s="15" t="n">
        <f aca="false">J7908*INDEX(dProdutos!$F$2:$F$47,MATCH(E7908,dProdutos!$A$2:$A$47,0))</f>
        <v>91.55</v>
      </c>
      <c r="R7908" s="15" t="n">
        <f aca="false">IF(I7908="Cancelado",0,P7908-Q7908)</f>
        <v>74.35</v>
      </c>
      <c r="S7908" s="17" t="str">
        <f aca="false">INDEX(dProdutos!$D$2:$D$47,MATCH(E7908,dProdutos!$A$2:$A$47,0))</f>
        <v>Moda Feminina</v>
      </c>
    </row>
    <row r="7909" customFormat="false" ht="15" hidden="false" customHeight="false" outlineLevel="0" collapsed="false">
      <c r="A7909" s="17" t="s">
        <v>6339</v>
      </c>
      <c r="B7909" s="17" t="n">
        <v>1</v>
      </c>
      <c r="C7909" s="21" t="n">
        <v>46177</v>
      </c>
      <c r="D7909" s="17" t="s">
        <v>1209</v>
      </c>
      <c r="E7909" s="17" t="s">
        <v>153</v>
      </c>
      <c r="F7909" s="17" t="s">
        <v>1503</v>
      </c>
      <c r="G7909" s="17" t="s">
        <v>60</v>
      </c>
      <c r="H7909" s="17" t="s">
        <v>1523</v>
      </c>
      <c r="I7909" s="17" t="s">
        <v>1524</v>
      </c>
      <c r="J7909" s="17" t="n">
        <v>1</v>
      </c>
      <c r="K7909" s="15" t="n">
        <v>165.9</v>
      </c>
      <c r="L7909" s="22" t="n">
        <v>0.1</v>
      </c>
      <c r="M7909" s="15" t="n">
        <v>0</v>
      </c>
      <c r="N7909" s="15" t="n">
        <f aca="false">J7909*K7909</f>
        <v>165.9</v>
      </c>
      <c r="O7909" s="15" t="n">
        <f aca="false">N7909*L7909</f>
        <v>16.59</v>
      </c>
      <c r="P7909" s="15" t="n">
        <f aca="false">N7909-O7909</f>
        <v>149.31</v>
      </c>
      <c r="Q7909" s="15" t="n">
        <f aca="false">J7909*INDEX(dProdutos!$F$2:$F$47,MATCH(E7909,dProdutos!$A$2:$A$47,0))</f>
        <v>67.28</v>
      </c>
      <c r="R7909" s="15" t="n">
        <f aca="false">IF(I7909="Cancelado",0,P7909-Q7909)</f>
        <v>82.03</v>
      </c>
      <c r="S7909" s="17" t="str">
        <f aca="false">INDEX(dProdutos!$D$2:$D$47,MATCH(E7909,dProdutos!$A$2:$A$47,0))</f>
        <v>Acessórios</v>
      </c>
    </row>
    <row r="7910" customFormat="false" ht="15" hidden="false" customHeight="false" outlineLevel="0" collapsed="false">
      <c r="A7910" s="17" t="s">
        <v>6339</v>
      </c>
      <c r="B7910" s="17" t="n">
        <v>2</v>
      </c>
      <c r="C7910" s="21" t="n">
        <v>46177</v>
      </c>
      <c r="D7910" s="17" t="s">
        <v>1209</v>
      </c>
      <c r="E7910" s="17" t="s">
        <v>102</v>
      </c>
      <c r="F7910" s="17" t="s">
        <v>1503</v>
      </c>
      <c r="G7910" s="17" t="s">
        <v>60</v>
      </c>
      <c r="H7910" s="17" t="s">
        <v>1523</v>
      </c>
      <c r="I7910" s="17" t="s">
        <v>1524</v>
      </c>
      <c r="J7910" s="17" t="n">
        <v>1</v>
      </c>
      <c r="K7910" s="15" t="n">
        <v>65.9</v>
      </c>
      <c r="L7910" s="22" t="n">
        <v>0.1</v>
      </c>
      <c r="M7910" s="15" t="n">
        <v>0</v>
      </c>
      <c r="N7910" s="15" t="n">
        <f aca="false">J7910*K7910</f>
        <v>65.9</v>
      </c>
      <c r="O7910" s="15" t="n">
        <f aca="false">N7910*L7910</f>
        <v>6.59</v>
      </c>
      <c r="P7910" s="15" t="n">
        <f aca="false">N7910-O7910</f>
        <v>59.31</v>
      </c>
      <c r="Q7910" s="15" t="n">
        <f aca="false">J7910*INDEX(dProdutos!$F$2:$F$47,MATCH(E7910,dProdutos!$A$2:$A$47,0))</f>
        <v>29.68</v>
      </c>
      <c r="R7910" s="15" t="n">
        <f aca="false">IF(I7910="Cancelado",0,P7910-Q7910)</f>
        <v>29.63</v>
      </c>
      <c r="S7910" s="17" t="str">
        <f aca="false">INDEX(dProdutos!$D$2:$D$47,MATCH(E7910,dProdutos!$A$2:$A$47,0))</f>
        <v>Moda Masculina</v>
      </c>
    </row>
    <row r="7911" customFormat="false" ht="15" hidden="false" customHeight="false" outlineLevel="0" collapsed="false">
      <c r="A7911" s="17" t="s">
        <v>6340</v>
      </c>
      <c r="B7911" s="17" t="n">
        <v>1</v>
      </c>
      <c r="C7911" s="21" t="n">
        <v>46177</v>
      </c>
      <c r="D7911" s="17" t="s">
        <v>928</v>
      </c>
      <c r="E7911" s="17" t="s">
        <v>105</v>
      </c>
      <c r="F7911" s="17" t="s">
        <v>1495</v>
      </c>
      <c r="G7911" s="17" t="s">
        <v>60</v>
      </c>
      <c r="H7911" s="17" t="s">
        <v>1523</v>
      </c>
      <c r="I7911" s="17" t="s">
        <v>1524</v>
      </c>
      <c r="J7911" s="17" t="n">
        <v>1</v>
      </c>
      <c r="K7911" s="15" t="n">
        <v>175.9</v>
      </c>
      <c r="L7911" s="22" t="n">
        <v>0.1</v>
      </c>
      <c r="M7911" s="15" t="n">
        <v>11.54</v>
      </c>
      <c r="N7911" s="15" t="n">
        <f aca="false">J7911*K7911</f>
        <v>175.9</v>
      </c>
      <c r="O7911" s="15" t="n">
        <f aca="false">N7911*L7911</f>
        <v>17.59</v>
      </c>
      <c r="P7911" s="15" t="n">
        <f aca="false">N7911-O7911</f>
        <v>158.31</v>
      </c>
      <c r="Q7911" s="15" t="n">
        <f aca="false">J7911*INDEX(dProdutos!$F$2:$F$47,MATCH(E7911,dProdutos!$A$2:$A$47,0))</f>
        <v>96.59</v>
      </c>
      <c r="R7911" s="15" t="n">
        <f aca="false">IF(I7911="Cancelado",0,P7911-Q7911)</f>
        <v>61.72</v>
      </c>
      <c r="S7911" s="17" t="str">
        <f aca="false">INDEX(dProdutos!$D$2:$D$47,MATCH(E7911,dProdutos!$A$2:$A$47,0))</f>
        <v>Moda Masculina</v>
      </c>
    </row>
    <row r="7912" customFormat="false" ht="15" hidden="false" customHeight="false" outlineLevel="0" collapsed="false">
      <c r="A7912" s="17" t="s">
        <v>6341</v>
      </c>
      <c r="B7912" s="17" t="n">
        <v>1</v>
      </c>
      <c r="C7912" s="21" t="n">
        <v>46177</v>
      </c>
      <c r="D7912" s="17" t="s">
        <v>1265</v>
      </c>
      <c r="E7912" s="17" t="s">
        <v>105</v>
      </c>
      <c r="F7912" s="17" t="s">
        <v>1497</v>
      </c>
      <c r="G7912" s="17" t="s">
        <v>59</v>
      </c>
      <c r="H7912" s="17" t="s">
        <v>1537</v>
      </c>
      <c r="I7912" s="17" t="s">
        <v>1524</v>
      </c>
      <c r="J7912" s="17" t="n">
        <v>1</v>
      </c>
      <c r="K7912" s="15" t="n">
        <v>175.9</v>
      </c>
      <c r="L7912" s="22" t="n">
        <v>0.05</v>
      </c>
      <c r="M7912" s="15" t="n">
        <v>26.6</v>
      </c>
      <c r="N7912" s="15" t="n">
        <f aca="false">J7912*K7912</f>
        <v>175.9</v>
      </c>
      <c r="O7912" s="15" t="n">
        <f aca="false">N7912*L7912</f>
        <v>8.795</v>
      </c>
      <c r="P7912" s="15" t="n">
        <f aca="false">N7912-O7912</f>
        <v>167.105</v>
      </c>
      <c r="Q7912" s="15" t="n">
        <f aca="false">J7912*INDEX(dProdutos!$F$2:$F$47,MATCH(E7912,dProdutos!$A$2:$A$47,0))</f>
        <v>96.59</v>
      </c>
      <c r="R7912" s="15" t="n">
        <f aca="false">IF(I7912="Cancelado",0,P7912-Q7912)</f>
        <v>70.515</v>
      </c>
      <c r="S7912" s="17" t="str">
        <f aca="false">INDEX(dProdutos!$D$2:$D$47,MATCH(E7912,dProdutos!$A$2:$A$47,0))</f>
        <v>Moda Masculina</v>
      </c>
    </row>
    <row r="7913" customFormat="false" ht="15" hidden="false" customHeight="false" outlineLevel="0" collapsed="false">
      <c r="A7913" s="17" t="s">
        <v>6341</v>
      </c>
      <c r="B7913" s="17" t="n">
        <v>2</v>
      </c>
      <c r="C7913" s="21" t="n">
        <v>46177</v>
      </c>
      <c r="D7913" s="17" t="s">
        <v>1265</v>
      </c>
      <c r="E7913" s="17" t="s">
        <v>162</v>
      </c>
      <c r="F7913" s="17" t="s">
        <v>1497</v>
      </c>
      <c r="G7913" s="17" t="s">
        <v>59</v>
      </c>
      <c r="H7913" s="17" t="s">
        <v>1537</v>
      </c>
      <c r="I7913" s="17" t="s">
        <v>1524</v>
      </c>
      <c r="J7913" s="17" t="n">
        <v>1</v>
      </c>
      <c r="K7913" s="15" t="n">
        <v>231.9</v>
      </c>
      <c r="L7913" s="22" t="n">
        <v>0.05</v>
      </c>
      <c r="M7913" s="15" t="n">
        <v>0</v>
      </c>
      <c r="N7913" s="15" t="n">
        <f aca="false">J7913*K7913</f>
        <v>231.9</v>
      </c>
      <c r="O7913" s="15" t="n">
        <f aca="false">N7913*L7913</f>
        <v>11.595</v>
      </c>
      <c r="P7913" s="15" t="n">
        <f aca="false">N7913-O7913</f>
        <v>220.305</v>
      </c>
      <c r="Q7913" s="15" t="n">
        <f aca="false">J7913*INDEX(dProdutos!$F$2:$F$47,MATCH(E7913,dProdutos!$A$2:$A$47,0))</f>
        <v>134.41</v>
      </c>
      <c r="R7913" s="15" t="n">
        <f aca="false">IF(I7913="Cancelado",0,P7913-Q7913)</f>
        <v>85.895</v>
      </c>
      <c r="S7913" s="17" t="str">
        <f aca="false">INDEX(dProdutos!$D$2:$D$47,MATCH(E7913,dProdutos!$A$2:$A$47,0))</f>
        <v>Casa</v>
      </c>
    </row>
    <row r="7914" customFormat="false" ht="15" hidden="false" customHeight="false" outlineLevel="0" collapsed="false">
      <c r="A7914" s="17" t="s">
        <v>6341</v>
      </c>
      <c r="B7914" s="17" t="n">
        <v>3</v>
      </c>
      <c r="C7914" s="21" t="n">
        <v>46177</v>
      </c>
      <c r="D7914" s="17" t="s">
        <v>1265</v>
      </c>
      <c r="E7914" s="17" t="s">
        <v>192</v>
      </c>
      <c r="F7914" s="17" t="s">
        <v>1497</v>
      </c>
      <c r="G7914" s="17" t="s">
        <v>59</v>
      </c>
      <c r="H7914" s="17" t="s">
        <v>1537</v>
      </c>
      <c r="I7914" s="17" t="s">
        <v>1524</v>
      </c>
      <c r="J7914" s="17" t="n">
        <v>1</v>
      </c>
      <c r="K7914" s="15" t="n">
        <v>245.9</v>
      </c>
      <c r="L7914" s="22" t="n">
        <v>0</v>
      </c>
      <c r="M7914" s="15" t="n">
        <v>0</v>
      </c>
      <c r="N7914" s="15" t="n">
        <f aca="false">J7914*K7914</f>
        <v>245.9</v>
      </c>
      <c r="O7914" s="15" t="n">
        <f aca="false">N7914*L7914</f>
        <v>0</v>
      </c>
      <c r="P7914" s="15" t="n">
        <f aca="false">N7914-O7914</f>
        <v>245.9</v>
      </c>
      <c r="Q7914" s="15" t="n">
        <f aca="false">J7914*INDEX(dProdutos!$F$2:$F$47,MATCH(E7914,dProdutos!$A$2:$A$47,0))</f>
        <v>107.78</v>
      </c>
      <c r="R7914" s="15" t="n">
        <f aca="false">IF(I7914="Cancelado",0,P7914-Q7914)</f>
        <v>138.12</v>
      </c>
      <c r="S7914" s="17" t="str">
        <f aca="false">INDEX(dProdutos!$D$2:$D$47,MATCH(E7914,dProdutos!$A$2:$A$47,0))</f>
        <v>Eletrônicos</v>
      </c>
    </row>
    <row r="7915" customFormat="false" ht="15" hidden="false" customHeight="false" outlineLevel="0" collapsed="false">
      <c r="A7915" s="17" t="s">
        <v>6342</v>
      </c>
      <c r="B7915" s="17" t="n">
        <v>1</v>
      </c>
      <c r="C7915" s="21" t="n">
        <v>46177</v>
      </c>
      <c r="D7915" s="17" t="s">
        <v>1445</v>
      </c>
      <c r="E7915" s="17" t="s">
        <v>153</v>
      </c>
      <c r="F7915" s="17" t="s">
        <v>1503</v>
      </c>
      <c r="G7915" s="17" t="s">
        <v>62</v>
      </c>
      <c r="H7915" s="17" t="s">
        <v>1523</v>
      </c>
      <c r="I7915" s="17" t="s">
        <v>1524</v>
      </c>
      <c r="J7915" s="17" t="n">
        <v>1</v>
      </c>
      <c r="K7915" s="15" t="n">
        <v>165.9</v>
      </c>
      <c r="L7915" s="22" t="n">
        <v>0</v>
      </c>
      <c r="M7915" s="15" t="n">
        <v>13.88</v>
      </c>
      <c r="N7915" s="15" t="n">
        <f aca="false">J7915*K7915</f>
        <v>165.9</v>
      </c>
      <c r="O7915" s="15" t="n">
        <f aca="false">N7915*L7915</f>
        <v>0</v>
      </c>
      <c r="P7915" s="15" t="n">
        <f aca="false">N7915-O7915</f>
        <v>165.9</v>
      </c>
      <c r="Q7915" s="15" t="n">
        <f aca="false">J7915*INDEX(dProdutos!$F$2:$F$47,MATCH(E7915,dProdutos!$A$2:$A$47,0))</f>
        <v>67.28</v>
      </c>
      <c r="R7915" s="15" t="n">
        <f aca="false">IF(I7915="Cancelado",0,P7915-Q7915)</f>
        <v>98.62</v>
      </c>
      <c r="S7915" s="17" t="str">
        <f aca="false">INDEX(dProdutos!$D$2:$D$47,MATCH(E7915,dProdutos!$A$2:$A$47,0))</f>
        <v>Acessórios</v>
      </c>
    </row>
    <row r="7916" customFormat="false" ht="15" hidden="false" customHeight="false" outlineLevel="0" collapsed="false">
      <c r="A7916" s="17" t="s">
        <v>6343</v>
      </c>
      <c r="B7916" s="17" t="n">
        <v>1</v>
      </c>
      <c r="C7916" s="21" t="n">
        <v>46177</v>
      </c>
      <c r="D7916" s="17" t="s">
        <v>1138</v>
      </c>
      <c r="E7916" s="17" t="s">
        <v>132</v>
      </c>
      <c r="F7916" s="17" t="s">
        <v>1490</v>
      </c>
      <c r="G7916" s="17" t="s">
        <v>61</v>
      </c>
      <c r="H7916" s="17" t="s">
        <v>1540</v>
      </c>
      <c r="I7916" s="17" t="s">
        <v>1524</v>
      </c>
      <c r="J7916" s="17" t="n">
        <v>1</v>
      </c>
      <c r="K7916" s="15" t="n">
        <v>179.9</v>
      </c>
      <c r="L7916" s="22" t="n">
        <v>0.2</v>
      </c>
      <c r="M7916" s="15" t="n">
        <v>17.8</v>
      </c>
      <c r="N7916" s="15" t="n">
        <f aca="false">J7916*K7916</f>
        <v>179.9</v>
      </c>
      <c r="O7916" s="15" t="n">
        <f aca="false">N7916*L7916</f>
        <v>35.98</v>
      </c>
      <c r="P7916" s="15" t="n">
        <f aca="false">N7916-O7916</f>
        <v>143.92</v>
      </c>
      <c r="Q7916" s="15" t="n">
        <f aca="false">J7916*INDEX(dProdutos!$F$2:$F$47,MATCH(E7916,dProdutos!$A$2:$A$47,0))</f>
        <v>93.56</v>
      </c>
      <c r="R7916" s="15" t="n">
        <f aca="false">IF(I7916="Cancelado",0,P7916-Q7916)</f>
        <v>50.36</v>
      </c>
      <c r="S7916" s="17" t="str">
        <f aca="false">INDEX(dProdutos!$D$2:$D$47,MATCH(E7916,dProdutos!$A$2:$A$47,0))</f>
        <v>Calçados</v>
      </c>
    </row>
    <row r="7917" customFormat="false" ht="15" hidden="false" customHeight="false" outlineLevel="0" collapsed="false">
      <c r="A7917" s="17" t="s">
        <v>6343</v>
      </c>
      <c r="B7917" s="17" t="n">
        <v>2</v>
      </c>
      <c r="C7917" s="21" t="n">
        <v>46177</v>
      </c>
      <c r="D7917" s="17" t="s">
        <v>1138</v>
      </c>
      <c r="E7917" s="17" t="s">
        <v>150</v>
      </c>
      <c r="F7917" s="17" t="s">
        <v>1490</v>
      </c>
      <c r="G7917" s="17" t="s">
        <v>61</v>
      </c>
      <c r="H7917" s="17" t="s">
        <v>1540</v>
      </c>
      <c r="I7917" s="17" t="s">
        <v>1524</v>
      </c>
      <c r="J7917" s="17" t="n">
        <v>3</v>
      </c>
      <c r="K7917" s="15" t="n">
        <v>71.9</v>
      </c>
      <c r="L7917" s="22" t="n">
        <v>0</v>
      </c>
      <c r="M7917" s="15" t="n">
        <v>0</v>
      </c>
      <c r="N7917" s="15" t="n">
        <f aca="false">J7917*K7917</f>
        <v>215.7</v>
      </c>
      <c r="O7917" s="15" t="n">
        <f aca="false">N7917*L7917</f>
        <v>0</v>
      </c>
      <c r="P7917" s="15" t="n">
        <f aca="false">N7917-O7917</f>
        <v>215.7</v>
      </c>
      <c r="Q7917" s="15" t="n">
        <f aca="false">J7917*INDEX(dProdutos!$F$2:$F$47,MATCH(E7917,dProdutos!$A$2:$A$47,0))</f>
        <v>82.14</v>
      </c>
      <c r="R7917" s="15" t="n">
        <f aca="false">IF(I7917="Cancelado",0,P7917-Q7917)</f>
        <v>133.56</v>
      </c>
      <c r="S7917" s="17" t="str">
        <f aca="false">INDEX(dProdutos!$D$2:$D$47,MATCH(E7917,dProdutos!$A$2:$A$47,0))</f>
        <v>Acessórios</v>
      </c>
    </row>
    <row r="7918" customFormat="false" ht="15" hidden="false" customHeight="false" outlineLevel="0" collapsed="false">
      <c r="A7918" s="17" t="s">
        <v>6344</v>
      </c>
      <c r="B7918" s="17" t="n">
        <v>1</v>
      </c>
      <c r="C7918" s="21" t="n">
        <v>46177</v>
      </c>
      <c r="D7918" s="17" t="s">
        <v>1102</v>
      </c>
      <c r="E7918" s="17" t="s">
        <v>141</v>
      </c>
      <c r="F7918" s="17" t="s">
        <v>1501</v>
      </c>
      <c r="G7918" s="17" t="s">
        <v>62</v>
      </c>
      <c r="H7918" s="17" t="s">
        <v>1523</v>
      </c>
      <c r="I7918" s="17" t="s">
        <v>1541</v>
      </c>
      <c r="J7918" s="17" t="n">
        <v>1</v>
      </c>
      <c r="K7918" s="15" t="n">
        <v>131.9</v>
      </c>
      <c r="L7918" s="22" t="n">
        <v>0</v>
      </c>
      <c r="M7918" s="15" t="n">
        <v>14.9</v>
      </c>
      <c r="N7918" s="15" t="n">
        <f aca="false">J7918*K7918</f>
        <v>131.9</v>
      </c>
      <c r="O7918" s="15" t="n">
        <f aca="false">N7918*L7918</f>
        <v>0</v>
      </c>
      <c r="P7918" s="15" t="n">
        <f aca="false">N7918-O7918</f>
        <v>131.9</v>
      </c>
      <c r="Q7918" s="15" t="n">
        <f aca="false">J7918*INDEX(dProdutos!$F$2:$F$47,MATCH(E7918,dProdutos!$A$2:$A$47,0))</f>
        <v>81.66</v>
      </c>
      <c r="R7918" s="15" t="n">
        <f aca="false">IF(I7918="Cancelado",0,P7918-Q7918)</f>
        <v>50.24</v>
      </c>
      <c r="S7918" s="17" t="str">
        <f aca="false">INDEX(dProdutos!$D$2:$D$47,MATCH(E7918,dProdutos!$A$2:$A$47,0))</f>
        <v>Acessórios</v>
      </c>
    </row>
    <row r="7919" customFormat="false" ht="15" hidden="false" customHeight="false" outlineLevel="0" collapsed="false">
      <c r="A7919" s="17" t="s">
        <v>6344</v>
      </c>
      <c r="B7919" s="17" t="n">
        <v>2</v>
      </c>
      <c r="C7919" s="21" t="n">
        <v>46177</v>
      </c>
      <c r="D7919" s="17" t="s">
        <v>1102</v>
      </c>
      <c r="E7919" s="17" t="s">
        <v>102</v>
      </c>
      <c r="F7919" s="17" t="s">
        <v>1501</v>
      </c>
      <c r="G7919" s="17" t="s">
        <v>62</v>
      </c>
      <c r="H7919" s="17" t="s">
        <v>1523</v>
      </c>
      <c r="I7919" s="17" t="s">
        <v>1541</v>
      </c>
      <c r="J7919" s="17" t="n">
        <v>1</v>
      </c>
      <c r="K7919" s="15" t="n">
        <v>65.9</v>
      </c>
      <c r="L7919" s="22" t="n">
        <v>0</v>
      </c>
      <c r="M7919" s="15" t="n">
        <v>0</v>
      </c>
      <c r="N7919" s="15" t="n">
        <f aca="false">J7919*K7919</f>
        <v>65.9</v>
      </c>
      <c r="O7919" s="15" t="n">
        <f aca="false">N7919*L7919</f>
        <v>0</v>
      </c>
      <c r="P7919" s="15" t="n">
        <f aca="false">N7919-O7919</f>
        <v>65.9</v>
      </c>
      <c r="Q7919" s="15" t="n">
        <f aca="false">J7919*INDEX(dProdutos!$F$2:$F$47,MATCH(E7919,dProdutos!$A$2:$A$47,0))</f>
        <v>29.68</v>
      </c>
      <c r="R7919" s="15" t="n">
        <f aca="false">IF(I7919="Cancelado",0,P7919-Q7919)</f>
        <v>36.22</v>
      </c>
      <c r="S7919" s="17" t="str">
        <f aca="false">INDEX(dProdutos!$D$2:$D$47,MATCH(E7919,dProdutos!$A$2:$A$47,0))</f>
        <v>Moda Masculina</v>
      </c>
    </row>
    <row r="7920" customFormat="false" ht="15" hidden="false" customHeight="false" outlineLevel="0" collapsed="false">
      <c r="A7920" s="17" t="s">
        <v>6344</v>
      </c>
      <c r="B7920" s="17" t="n">
        <v>3</v>
      </c>
      <c r="C7920" s="21" t="n">
        <v>46177</v>
      </c>
      <c r="D7920" s="17" t="s">
        <v>1102</v>
      </c>
      <c r="E7920" s="17" t="s">
        <v>98</v>
      </c>
      <c r="F7920" s="17" t="s">
        <v>1501</v>
      </c>
      <c r="G7920" s="17" t="s">
        <v>62</v>
      </c>
      <c r="H7920" s="17" t="s">
        <v>1523</v>
      </c>
      <c r="I7920" s="17" t="s">
        <v>1541</v>
      </c>
      <c r="J7920" s="17" t="n">
        <v>1</v>
      </c>
      <c r="K7920" s="15" t="n">
        <v>108.9</v>
      </c>
      <c r="L7920" s="22" t="n">
        <v>0</v>
      </c>
      <c r="M7920" s="15" t="n">
        <v>0</v>
      </c>
      <c r="N7920" s="15" t="n">
        <f aca="false">J7920*K7920</f>
        <v>108.9</v>
      </c>
      <c r="O7920" s="15" t="n">
        <f aca="false">N7920*L7920</f>
        <v>0</v>
      </c>
      <c r="P7920" s="15" t="n">
        <f aca="false">N7920-O7920</f>
        <v>108.9</v>
      </c>
      <c r="Q7920" s="15" t="n">
        <f aca="false">J7920*INDEX(dProdutos!$F$2:$F$47,MATCH(E7920,dProdutos!$A$2:$A$47,0))</f>
        <v>42.52</v>
      </c>
      <c r="R7920" s="15" t="n">
        <f aca="false">IF(I7920="Cancelado",0,P7920-Q7920)</f>
        <v>66.38</v>
      </c>
      <c r="S7920" s="17" t="str">
        <f aca="false">INDEX(dProdutos!$D$2:$D$47,MATCH(E7920,dProdutos!$A$2:$A$47,0))</f>
        <v>Moda Feminina</v>
      </c>
    </row>
    <row r="7921" customFormat="false" ht="15" hidden="false" customHeight="false" outlineLevel="0" collapsed="false">
      <c r="A7921" s="17" t="s">
        <v>6345</v>
      </c>
      <c r="B7921" s="17" t="n">
        <v>1</v>
      </c>
      <c r="C7921" s="21" t="n">
        <v>46177</v>
      </c>
      <c r="D7921" s="17" t="s">
        <v>1060</v>
      </c>
      <c r="E7921" s="17" t="s">
        <v>105</v>
      </c>
      <c r="F7921" s="17" t="s">
        <v>1497</v>
      </c>
      <c r="G7921" s="17" t="s">
        <v>59</v>
      </c>
      <c r="H7921" s="17" t="s">
        <v>1527</v>
      </c>
      <c r="I7921" s="17" t="s">
        <v>1524</v>
      </c>
      <c r="J7921" s="17" t="n">
        <v>1</v>
      </c>
      <c r="K7921" s="15" t="n">
        <v>175.9</v>
      </c>
      <c r="L7921" s="22" t="n">
        <v>0.2</v>
      </c>
      <c r="M7921" s="15" t="n">
        <v>0</v>
      </c>
      <c r="N7921" s="15" t="n">
        <f aca="false">J7921*K7921</f>
        <v>175.9</v>
      </c>
      <c r="O7921" s="15" t="n">
        <f aca="false">N7921*L7921</f>
        <v>35.18</v>
      </c>
      <c r="P7921" s="15" t="n">
        <f aca="false">N7921-O7921</f>
        <v>140.72</v>
      </c>
      <c r="Q7921" s="15" t="n">
        <f aca="false">J7921*INDEX(dProdutos!$F$2:$F$47,MATCH(E7921,dProdutos!$A$2:$A$47,0))</f>
        <v>96.59</v>
      </c>
      <c r="R7921" s="15" t="n">
        <f aca="false">IF(I7921="Cancelado",0,P7921-Q7921)</f>
        <v>44.13</v>
      </c>
      <c r="S7921" s="17" t="str">
        <f aca="false">INDEX(dProdutos!$D$2:$D$47,MATCH(E7921,dProdutos!$A$2:$A$47,0))</f>
        <v>Moda Masculina</v>
      </c>
    </row>
    <row r="7922" customFormat="false" ht="15" hidden="false" customHeight="false" outlineLevel="0" collapsed="false">
      <c r="A7922" s="17" t="s">
        <v>6345</v>
      </c>
      <c r="B7922" s="17" t="n">
        <v>2</v>
      </c>
      <c r="C7922" s="21" t="n">
        <v>46177</v>
      </c>
      <c r="D7922" s="17" t="s">
        <v>1060</v>
      </c>
      <c r="E7922" s="17" t="s">
        <v>153</v>
      </c>
      <c r="F7922" s="17" t="s">
        <v>1497</v>
      </c>
      <c r="G7922" s="17" t="s">
        <v>59</v>
      </c>
      <c r="H7922" s="17" t="s">
        <v>1527</v>
      </c>
      <c r="I7922" s="17" t="s">
        <v>1524</v>
      </c>
      <c r="J7922" s="17" t="n">
        <v>1</v>
      </c>
      <c r="K7922" s="15" t="n">
        <v>165.9</v>
      </c>
      <c r="L7922" s="22" t="n">
        <v>0</v>
      </c>
      <c r="M7922" s="15" t="n">
        <v>0</v>
      </c>
      <c r="N7922" s="15" t="n">
        <f aca="false">J7922*K7922</f>
        <v>165.9</v>
      </c>
      <c r="O7922" s="15" t="n">
        <f aca="false">N7922*L7922</f>
        <v>0</v>
      </c>
      <c r="P7922" s="15" t="n">
        <f aca="false">N7922-O7922</f>
        <v>165.9</v>
      </c>
      <c r="Q7922" s="15" t="n">
        <f aca="false">J7922*INDEX(dProdutos!$F$2:$F$47,MATCH(E7922,dProdutos!$A$2:$A$47,0))</f>
        <v>67.28</v>
      </c>
      <c r="R7922" s="15" t="n">
        <f aca="false">IF(I7922="Cancelado",0,P7922-Q7922)</f>
        <v>98.62</v>
      </c>
      <c r="S7922" s="17" t="str">
        <f aca="false">INDEX(dProdutos!$D$2:$D$47,MATCH(E7922,dProdutos!$A$2:$A$47,0))</f>
        <v>Acessórios</v>
      </c>
    </row>
    <row r="7923" customFormat="false" ht="15" hidden="false" customHeight="false" outlineLevel="0" collapsed="false">
      <c r="A7923" s="17" t="s">
        <v>6346</v>
      </c>
      <c r="B7923" s="17" t="n">
        <v>1</v>
      </c>
      <c r="C7923" s="21" t="n">
        <v>46177</v>
      </c>
      <c r="D7923" s="17" t="s">
        <v>1209</v>
      </c>
      <c r="E7923" s="17" t="s">
        <v>135</v>
      </c>
      <c r="F7923" s="17" t="s">
        <v>1495</v>
      </c>
      <c r="G7923" s="17" t="s">
        <v>62</v>
      </c>
      <c r="H7923" s="17" t="s">
        <v>1537</v>
      </c>
      <c r="I7923" s="17" t="s">
        <v>1524</v>
      </c>
      <c r="J7923" s="17" t="n">
        <v>2</v>
      </c>
      <c r="K7923" s="15" t="n">
        <v>200.9</v>
      </c>
      <c r="L7923" s="22" t="n">
        <v>0</v>
      </c>
      <c r="M7923" s="15" t="n">
        <v>28.69</v>
      </c>
      <c r="N7923" s="15" t="n">
        <f aca="false">J7923*K7923</f>
        <v>401.8</v>
      </c>
      <c r="O7923" s="15" t="n">
        <f aca="false">N7923*L7923</f>
        <v>0</v>
      </c>
      <c r="P7923" s="15" t="n">
        <f aca="false">N7923-O7923</f>
        <v>401.8</v>
      </c>
      <c r="Q7923" s="15" t="n">
        <f aca="false">J7923*INDEX(dProdutos!$F$2:$F$47,MATCH(E7923,dProdutos!$A$2:$A$47,0))</f>
        <v>161.46</v>
      </c>
      <c r="R7923" s="15" t="n">
        <f aca="false">IF(I7923="Cancelado",0,P7923-Q7923)</f>
        <v>240.34</v>
      </c>
      <c r="S7923" s="17" t="str">
        <f aca="false">INDEX(dProdutos!$D$2:$D$47,MATCH(E7923,dProdutos!$A$2:$A$47,0))</f>
        <v>Calçados</v>
      </c>
    </row>
    <row r="7924" customFormat="false" ht="15" hidden="false" customHeight="false" outlineLevel="0" collapsed="false">
      <c r="A7924" s="17" t="s">
        <v>6347</v>
      </c>
      <c r="B7924" s="17" t="n">
        <v>1</v>
      </c>
      <c r="C7924" s="21" t="n">
        <v>46177</v>
      </c>
      <c r="D7924" s="17" t="s">
        <v>717</v>
      </c>
      <c r="E7924" s="17" t="s">
        <v>135</v>
      </c>
      <c r="F7924" s="17" t="s">
        <v>1487</v>
      </c>
      <c r="G7924" s="17" t="s">
        <v>63</v>
      </c>
      <c r="H7924" s="17" t="s">
        <v>1537</v>
      </c>
      <c r="I7924" s="17" t="s">
        <v>1524</v>
      </c>
      <c r="J7924" s="17" t="n">
        <v>1</v>
      </c>
      <c r="K7924" s="15" t="n">
        <v>200.9</v>
      </c>
      <c r="L7924" s="22" t="n">
        <v>0.1</v>
      </c>
      <c r="M7924" s="15" t="n">
        <v>19.32</v>
      </c>
      <c r="N7924" s="15" t="n">
        <f aca="false">J7924*K7924</f>
        <v>200.9</v>
      </c>
      <c r="O7924" s="15" t="n">
        <f aca="false">N7924*L7924</f>
        <v>20.09</v>
      </c>
      <c r="P7924" s="15" t="n">
        <f aca="false">N7924-O7924</f>
        <v>180.81</v>
      </c>
      <c r="Q7924" s="15" t="n">
        <f aca="false">J7924*INDEX(dProdutos!$F$2:$F$47,MATCH(E7924,dProdutos!$A$2:$A$47,0))</f>
        <v>80.73</v>
      </c>
      <c r="R7924" s="15" t="n">
        <f aca="false">IF(I7924="Cancelado",0,P7924-Q7924)</f>
        <v>100.08</v>
      </c>
      <c r="S7924" s="17" t="str">
        <f aca="false">INDEX(dProdutos!$D$2:$D$47,MATCH(E7924,dProdutos!$A$2:$A$47,0))</f>
        <v>Calçados</v>
      </c>
    </row>
    <row r="7925" customFormat="false" ht="15" hidden="false" customHeight="false" outlineLevel="0" collapsed="false">
      <c r="A7925" s="17" t="s">
        <v>6347</v>
      </c>
      <c r="B7925" s="17" t="n">
        <v>2</v>
      </c>
      <c r="C7925" s="21" t="n">
        <v>46177</v>
      </c>
      <c r="D7925" s="17" t="s">
        <v>717</v>
      </c>
      <c r="E7925" s="17" t="s">
        <v>174</v>
      </c>
      <c r="F7925" s="17" t="s">
        <v>1487</v>
      </c>
      <c r="G7925" s="17" t="s">
        <v>63</v>
      </c>
      <c r="H7925" s="17" t="s">
        <v>1537</v>
      </c>
      <c r="I7925" s="17" t="s">
        <v>1524</v>
      </c>
      <c r="J7925" s="17" t="n">
        <v>2</v>
      </c>
      <c r="K7925" s="15" t="n">
        <v>250.9</v>
      </c>
      <c r="L7925" s="22" t="n">
        <v>0</v>
      </c>
      <c r="M7925" s="15" t="n">
        <v>0</v>
      </c>
      <c r="N7925" s="15" t="n">
        <f aca="false">J7925*K7925</f>
        <v>501.8</v>
      </c>
      <c r="O7925" s="15" t="n">
        <f aca="false">N7925*L7925</f>
        <v>0</v>
      </c>
      <c r="P7925" s="15" t="n">
        <f aca="false">N7925-O7925</f>
        <v>501.8</v>
      </c>
      <c r="Q7925" s="15" t="n">
        <f aca="false">J7925*INDEX(dProdutos!$F$2:$F$47,MATCH(E7925,dProdutos!$A$2:$A$47,0))</f>
        <v>302.56</v>
      </c>
      <c r="R7925" s="15" t="n">
        <f aca="false">IF(I7925="Cancelado",0,P7925-Q7925)</f>
        <v>199.24</v>
      </c>
      <c r="S7925" s="17" t="str">
        <f aca="false">INDEX(dProdutos!$D$2:$D$47,MATCH(E7925,dProdutos!$A$2:$A$47,0))</f>
        <v>Casa</v>
      </c>
    </row>
    <row r="7926" customFormat="false" ht="15" hidden="false" customHeight="false" outlineLevel="0" collapsed="false">
      <c r="A7926" s="17" t="s">
        <v>6347</v>
      </c>
      <c r="B7926" s="17" t="n">
        <v>3</v>
      </c>
      <c r="C7926" s="21" t="n">
        <v>46177</v>
      </c>
      <c r="D7926" s="17" t="s">
        <v>717</v>
      </c>
      <c r="E7926" s="17" t="s">
        <v>95</v>
      </c>
      <c r="F7926" s="17" t="s">
        <v>1487</v>
      </c>
      <c r="G7926" s="17" t="s">
        <v>63</v>
      </c>
      <c r="H7926" s="17" t="s">
        <v>1537</v>
      </c>
      <c r="I7926" s="17" t="s">
        <v>1524</v>
      </c>
      <c r="J7926" s="17" t="n">
        <v>1</v>
      </c>
      <c r="K7926" s="15" t="n">
        <v>77.9</v>
      </c>
      <c r="L7926" s="22" t="n">
        <v>0</v>
      </c>
      <c r="M7926" s="15" t="n">
        <v>0</v>
      </c>
      <c r="N7926" s="15" t="n">
        <f aca="false">J7926*K7926</f>
        <v>77.9</v>
      </c>
      <c r="O7926" s="15" t="n">
        <f aca="false">N7926*L7926</f>
        <v>0</v>
      </c>
      <c r="P7926" s="15" t="n">
        <f aca="false">N7926-O7926</f>
        <v>77.9</v>
      </c>
      <c r="Q7926" s="15" t="n">
        <f aca="false">J7926*INDEX(dProdutos!$F$2:$F$47,MATCH(E7926,dProdutos!$A$2:$A$47,0))</f>
        <v>36.71</v>
      </c>
      <c r="R7926" s="15" t="n">
        <f aca="false">IF(I7926="Cancelado",0,P7926-Q7926)</f>
        <v>41.19</v>
      </c>
      <c r="S7926" s="17" t="str">
        <f aca="false">INDEX(dProdutos!$D$2:$D$47,MATCH(E7926,dProdutos!$A$2:$A$47,0))</f>
        <v>Moda Feminina</v>
      </c>
    </row>
    <row r="7927" customFormat="false" ht="15" hidden="false" customHeight="false" outlineLevel="0" collapsed="false">
      <c r="A7927" s="17" t="s">
        <v>6347</v>
      </c>
      <c r="B7927" s="17" t="n">
        <v>4</v>
      </c>
      <c r="C7927" s="21" t="n">
        <v>46177</v>
      </c>
      <c r="D7927" s="17" t="s">
        <v>717</v>
      </c>
      <c r="E7927" s="17" t="s">
        <v>213</v>
      </c>
      <c r="F7927" s="17" t="s">
        <v>1487</v>
      </c>
      <c r="G7927" s="17" t="s">
        <v>63</v>
      </c>
      <c r="H7927" s="17" t="s">
        <v>1537</v>
      </c>
      <c r="I7927" s="17" t="s">
        <v>1524</v>
      </c>
      <c r="J7927" s="17" t="n">
        <v>1</v>
      </c>
      <c r="K7927" s="15" t="n">
        <v>153.9</v>
      </c>
      <c r="L7927" s="22" t="n">
        <v>0.1</v>
      </c>
      <c r="M7927" s="15" t="n">
        <v>0</v>
      </c>
      <c r="N7927" s="15" t="n">
        <f aca="false">J7927*K7927</f>
        <v>153.9</v>
      </c>
      <c r="O7927" s="15" t="n">
        <f aca="false">N7927*L7927</f>
        <v>15.39</v>
      </c>
      <c r="P7927" s="15" t="n">
        <f aca="false">N7927-O7927</f>
        <v>138.51</v>
      </c>
      <c r="Q7927" s="15" t="n">
        <f aca="false">J7927*INDEX(dProdutos!$F$2:$F$47,MATCH(E7927,dProdutos!$A$2:$A$47,0))</f>
        <v>90.42</v>
      </c>
      <c r="R7927" s="15" t="n">
        <f aca="false">IF(I7927="Cancelado",0,P7927-Q7927)</f>
        <v>48.09</v>
      </c>
      <c r="S7927" s="17" t="str">
        <f aca="false">INDEX(dProdutos!$D$2:$D$47,MATCH(E7927,dProdutos!$A$2:$A$47,0))</f>
        <v>Beleza</v>
      </c>
    </row>
    <row r="7928" customFormat="false" ht="15" hidden="false" customHeight="false" outlineLevel="0" collapsed="false">
      <c r="A7928" s="17" t="s">
        <v>6348</v>
      </c>
      <c r="B7928" s="17" t="n">
        <v>1</v>
      </c>
      <c r="C7928" s="21" t="n">
        <v>46177</v>
      </c>
      <c r="D7928" s="17" t="s">
        <v>1430</v>
      </c>
      <c r="E7928" s="17" t="s">
        <v>132</v>
      </c>
      <c r="F7928" s="17" t="s">
        <v>1497</v>
      </c>
      <c r="G7928" s="17" t="s">
        <v>59</v>
      </c>
      <c r="H7928" s="17" t="s">
        <v>1527</v>
      </c>
      <c r="I7928" s="17" t="s">
        <v>1524</v>
      </c>
      <c r="J7928" s="17" t="n">
        <v>1</v>
      </c>
      <c r="K7928" s="15" t="n">
        <v>179.9</v>
      </c>
      <c r="L7928" s="22" t="n">
        <v>0.05</v>
      </c>
      <c r="M7928" s="15" t="n">
        <v>18.66</v>
      </c>
      <c r="N7928" s="15" t="n">
        <f aca="false">J7928*K7928</f>
        <v>179.9</v>
      </c>
      <c r="O7928" s="15" t="n">
        <f aca="false">N7928*L7928</f>
        <v>8.995</v>
      </c>
      <c r="P7928" s="15" t="n">
        <f aca="false">N7928-O7928</f>
        <v>170.905</v>
      </c>
      <c r="Q7928" s="15" t="n">
        <f aca="false">J7928*INDEX(dProdutos!$F$2:$F$47,MATCH(E7928,dProdutos!$A$2:$A$47,0))</f>
        <v>93.56</v>
      </c>
      <c r="R7928" s="15" t="n">
        <f aca="false">IF(I7928="Cancelado",0,P7928-Q7928)</f>
        <v>77.345</v>
      </c>
      <c r="S7928" s="17" t="str">
        <f aca="false">INDEX(dProdutos!$D$2:$D$47,MATCH(E7928,dProdutos!$A$2:$A$47,0))</f>
        <v>Calçados</v>
      </c>
    </row>
    <row r="7929" customFormat="false" ht="15" hidden="false" customHeight="false" outlineLevel="0" collapsed="false">
      <c r="A7929" s="17" t="s">
        <v>6349</v>
      </c>
      <c r="B7929" s="17" t="n">
        <v>1</v>
      </c>
      <c r="C7929" s="21" t="n">
        <v>46178</v>
      </c>
      <c r="D7929" s="17" t="s">
        <v>543</v>
      </c>
      <c r="E7929" s="17" t="s">
        <v>126</v>
      </c>
      <c r="F7929" s="17" t="s">
        <v>1493</v>
      </c>
      <c r="G7929" s="17" t="s">
        <v>59</v>
      </c>
      <c r="H7929" s="17" t="s">
        <v>1537</v>
      </c>
      <c r="I7929" s="17" t="s">
        <v>1524</v>
      </c>
      <c r="J7929" s="17" t="n">
        <v>1</v>
      </c>
      <c r="K7929" s="15" t="n">
        <v>296.9</v>
      </c>
      <c r="L7929" s="22" t="n">
        <v>0.15</v>
      </c>
      <c r="M7929" s="15" t="n">
        <v>32.77</v>
      </c>
      <c r="N7929" s="15" t="n">
        <f aca="false">J7929*K7929</f>
        <v>296.9</v>
      </c>
      <c r="O7929" s="15" t="n">
        <f aca="false">N7929*L7929</f>
        <v>44.535</v>
      </c>
      <c r="P7929" s="15" t="n">
        <f aca="false">N7929-O7929</f>
        <v>252.365</v>
      </c>
      <c r="Q7929" s="15" t="n">
        <f aca="false">J7929*INDEX(dProdutos!$F$2:$F$47,MATCH(E7929,dProdutos!$A$2:$A$47,0))</f>
        <v>135.24</v>
      </c>
      <c r="R7929" s="15" t="n">
        <f aca="false">IF(I7929="Cancelado",0,P7929-Q7929)</f>
        <v>117.125</v>
      </c>
      <c r="S7929" s="17" t="str">
        <f aca="false">INDEX(dProdutos!$D$2:$D$47,MATCH(E7929,dProdutos!$A$2:$A$47,0))</f>
        <v>Calçados</v>
      </c>
    </row>
    <row r="7930" customFormat="false" ht="15" hidden="false" customHeight="false" outlineLevel="0" collapsed="false">
      <c r="A7930" s="17" t="s">
        <v>6349</v>
      </c>
      <c r="B7930" s="17" t="n">
        <v>2</v>
      </c>
      <c r="C7930" s="21" t="n">
        <v>46178</v>
      </c>
      <c r="D7930" s="17" t="s">
        <v>543</v>
      </c>
      <c r="E7930" s="17" t="s">
        <v>171</v>
      </c>
      <c r="F7930" s="17" t="s">
        <v>1493</v>
      </c>
      <c r="G7930" s="17" t="s">
        <v>59</v>
      </c>
      <c r="H7930" s="17" t="s">
        <v>1537</v>
      </c>
      <c r="I7930" s="17" t="s">
        <v>1524</v>
      </c>
      <c r="J7930" s="17" t="n">
        <v>2</v>
      </c>
      <c r="K7930" s="15" t="n">
        <v>246.9</v>
      </c>
      <c r="L7930" s="22" t="n">
        <v>0.2</v>
      </c>
      <c r="M7930" s="15" t="n">
        <v>0</v>
      </c>
      <c r="N7930" s="15" t="n">
        <f aca="false">J7930*K7930</f>
        <v>493.8</v>
      </c>
      <c r="O7930" s="15" t="n">
        <f aca="false">N7930*L7930</f>
        <v>98.76</v>
      </c>
      <c r="P7930" s="15" t="n">
        <f aca="false">N7930-O7930</f>
        <v>395.04</v>
      </c>
      <c r="Q7930" s="15" t="n">
        <f aca="false">J7930*INDEX(dProdutos!$F$2:$F$47,MATCH(E7930,dProdutos!$A$2:$A$47,0))</f>
        <v>207.22</v>
      </c>
      <c r="R7930" s="15" t="n">
        <f aca="false">IF(I7930="Cancelado",0,P7930-Q7930)</f>
        <v>187.82</v>
      </c>
      <c r="S7930" s="17" t="str">
        <f aca="false">INDEX(dProdutos!$D$2:$D$47,MATCH(E7930,dProdutos!$A$2:$A$47,0))</f>
        <v>Casa</v>
      </c>
    </row>
    <row r="7931" customFormat="false" ht="15" hidden="false" customHeight="false" outlineLevel="0" collapsed="false">
      <c r="A7931" s="17" t="s">
        <v>6349</v>
      </c>
      <c r="B7931" s="17" t="n">
        <v>3</v>
      </c>
      <c r="C7931" s="21" t="n">
        <v>46178</v>
      </c>
      <c r="D7931" s="17" t="s">
        <v>543</v>
      </c>
      <c r="E7931" s="17" t="s">
        <v>126</v>
      </c>
      <c r="F7931" s="17" t="s">
        <v>1493</v>
      </c>
      <c r="G7931" s="17" t="s">
        <v>59</v>
      </c>
      <c r="H7931" s="17" t="s">
        <v>1537</v>
      </c>
      <c r="I7931" s="17" t="s">
        <v>1524</v>
      </c>
      <c r="J7931" s="17" t="n">
        <v>1</v>
      </c>
      <c r="K7931" s="15" t="n">
        <v>296.9</v>
      </c>
      <c r="L7931" s="22" t="n">
        <v>0</v>
      </c>
      <c r="M7931" s="15" t="n">
        <v>0</v>
      </c>
      <c r="N7931" s="15" t="n">
        <f aca="false">J7931*K7931</f>
        <v>296.9</v>
      </c>
      <c r="O7931" s="15" t="n">
        <f aca="false">N7931*L7931</f>
        <v>0</v>
      </c>
      <c r="P7931" s="15" t="n">
        <f aca="false">N7931-O7931</f>
        <v>296.9</v>
      </c>
      <c r="Q7931" s="15" t="n">
        <f aca="false">J7931*INDEX(dProdutos!$F$2:$F$47,MATCH(E7931,dProdutos!$A$2:$A$47,0))</f>
        <v>135.24</v>
      </c>
      <c r="R7931" s="15" t="n">
        <f aca="false">IF(I7931="Cancelado",0,P7931-Q7931)</f>
        <v>161.66</v>
      </c>
      <c r="S7931" s="17" t="str">
        <f aca="false">INDEX(dProdutos!$D$2:$D$47,MATCH(E7931,dProdutos!$A$2:$A$47,0))</f>
        <v>Calçados</v>
      </c>
    </row>
    <row r="7932" customFormat="false" ht="15" hidden="false" customHeight="false" outlineLevel="0" collapsed="false">
      <c r="A7932" s="17" t="s">
        <v>6349</v>
      </c>
      <c r="B7932" s="17" t="n">
        <v>4</v>
      </c>
      <c r="C7932" s="21" t="n">
        <v>46178</v>
      </c>
      <c r="D7932" s="17" t="s">
        <v>543</v>
      </c>
      <c r="E7932" s="17" t="s">
        <v>174</v>
      </c>
      <c r="F7932" s="17" t="s">
        <v>1493</v>
      </c>
      <c r="G7932" s="17" t="s">
        <v>59</v>
      </c>
      <c r="H7932" s="17" t="s">
        <v>1537</v>
      </c>
      <c r="I7932" s="17" t="s">
        <v>1524</v>
      </c>
      <c r="J7932" s="17" t="n">
        <v>1</v>
      </c>
      <c r="K7932" s="15" t="n">
        <v>250.9</v>
      </c>
      <c r="L7932" s="22" t="n">
        <v>0.05</v>
      </c>
      <c r="M7932" s="15" t="n">
        <v>0</v>
      </c>
      <c r="N7932" s="15" t="n">
        <f aca="false">J7932*K7932</f>
        <v>250.9</v>
      </c>
      <c r="O7932" s="15" t="n">
        <f aca="false">N7932*L7932</f>
        <v>12.545</v>
      </c>
      <c r="P7932" s="15" t="n">
        <f aca="false">N7932-O7932</f>
        <v>238.355</v>
      </c>
      <c r="Q7932" s="15" t="n">
        <f aca="false">J7932*INDEX(dProdutos!$F$2:$F$47,MATCH(E7932,dProdutos!$A$2:$A$47,0))</f>
        <v>151.28</v>
      </c>
      <c r="R7932" s="15" t="n">
        <f aca="false">IF(I7932="Cancelado",0,P7932-Q7932)</f>
        <v>87.075</v>
      </c>
      <c r="S7932" s="17" t="str">
        <f aca="false">INDEX(dProdutos!$D$2:$D$47,MATCH(E7932,dProdutos!$A$2:$A$47,0))</f>
        <v>Casa</v>
      </c>
    </row>
    <row r="7933" customFormat="false" ht="15" hidden="false" customHeight="false" outlineLevel="0" collapsed="false">
      <c r="A7933" s="17" t="s">
        <v>6350</v>
      </c>
      <c r="B7933" s="17" t="n">
        <v>1</v>
      </c>
      <c r="C7933" s="21" t="n">
        <v>46178</v>
      </c>
      <c r="D7933" s="17" t="s">
        <v>1236</v>
      </c>
      <c r="E7933" s="17" t="s">
        <v>189</v>
      </c>
      <c r="F7933" s="17" t="s">
        <v>1490</v>
      </c>
      <c r="G7933" s="17" t="s">
        <v>59</v>
      </c>
      <c r="H7933" s="17" t="s">
        <v>1537</v>
      </c>
      <c r="I7933" s="17" t="s">
        <v>1524</v>
      </c>
      <c r="J7933" s="17" t="n">
        <v>2</v>
      </c>
      <c r="K7933" s="15" t="n">
        <v>138.9</v>
      </c>
      <c r="L7933" s="22" t="n">
        <v>0.05</v>
      </c>
      <c r="M7933" s="15" t="n">
        <v>0</v>
      </c>
      <c r="N7933" s="15" t="n">
        <f aca="false">J7933*K7933</f>
        <v>277.8</v>
      </c>
      <c r="O7933" s="15" t="n">
        <f aca="false">N7933*L7933</f>
        <v>13.89</v>
      </c>
      <c r="P7933" s="15" t="n">
        <f aca="false">N7933-O7933</f>
        <v>263.91</v>
      </c>
      <c r="Q7933" s="15" t="n">
        <f aca="false">J7933*INDEX(dProdutos!$F$2:$F$47,MATCH(E7933,dProdutos!$A$2:$A$47,0))</f>
        <v>137.92</v>
      </c>
      <c r="R7933" s="15" t="n">
        <f aca="false">IF(I7933="Cancelado",0,P7933-Q7933)</f>
        <v>125.99</v>
      </c>
      <c r="S7933" s="17" t="str">
        <f aca="false">INDEX(dProdutos!$D$2:$D$47,MATCH(E7933,dProdutos!$A$2:$A$47,0))</f>
        <v>Eletrônicos</v>
      </c>
    </row>
    <row r="7934" customFormat="false" ht="15" hidden="false" customHeight="false" outlineLevel="0" collapsed="false">
      <c r="A7934" s="17" t="s">
        <v>6350</v>
      </c>
      <c r="B7934" s="17" t="n">
        <v>2</v>
      </c>
      <c r="C7934" s="21" t="n">
        <v>46178</v>
      </c>
      <c r="D7934" s="17" t="s">
        <v>1236</v>
      </c>
      <c r="E7934" s="17" t="s">
        <v>150</v>
      </c>
      <c r="F7934" s="17" t="s">
        <v>1490</v>
      </c>
      <c r="G7934" s="17" t="s">
        <v>59</v>
      </c>
      <c r="H7934" s="17" t="s">
        <v>1537</v>
      </c>
      <c r="I7934" s="17" t="s">
        <v>1524</v>
      </c>
      <c r="J7934" s="17" t="n">
        <v>1</v>
      </c>
      <c r="K7934" s="15" t="n">
        <v>71.9</v>
      </c>
      <c r="L7934" s="22" t="n">
        <v>0</v>
      </c>
      <c r="M7934" s="15" t="n">
        <v>0</v>
      </c>
      <c r="N7934" s="15" t="n">
        <f aca="false">J7934*K7934</f>
        <v>71.9</v>
      </c>
      <c r="O7934" s="15" t="n">
        <f aca="false">N7934*L7934</f>
        <v>0</v>
      </c>
      <c r="P7934" s="15" t="n">
        <f aca="false">N7934-O7934</f>
        <v>71.9</v>
      </c>
      <c r="Q7934" s="15" t="n">
        <f aca="false">J7934*INDEX(dProdutos!$F$2:$F$47,MATCH(E7934,dProdutos!$A$2:$A$47,0))</f>
        <v>27.38</v>
      </c>
      <c r="R7934" s="15" t="n">
        <f aca="false">IF(I7934="Cancelado",0,P7934-Q7934)</f>
        <v>44.52</v>
      </c>
      <c r="S7934" s="17" t="str">
        <f aca="false">INDEX(dProdutos!$D$2:$D$47,MATCH(E7934,dProdutos!$A$2:$A$47,0))</f>
        <v>Acessórios</v>
      </c>
    </row>
    <row r="7935" customFormat="false" ht="15" hidden="false" customHeight="false" outlineLevel="0" collapsed="false">
      <c r="A7935" s="17" t="s">
        <v>6351</v>
      </c>
      <c r="B7935" s="17" t="n">
        <v>1</v>
      </c>
      <c r="C7935" s="21" t="n">
        <v>46178</v>
      </c>
      <c r="D7935" s="17" t="s">
        <v>345</v>
      </c>
      <c r="E7935" s="17" t="s">
        <v>144</v>
      </c>
      <c r="F7935" s="17" t="s">
        <v>1499</v>
      </c>
      <c r="G7935" s="17" t="s">
        <v>61</v>
      </c>
      <c r="H7935" s="17" t="s">
        <v>1523</v>
      </c>
      <c r="I7935" s="17" t="s">
        <v>1524</v>
      </c>
      <c r="J7935" s="17" t="n">
        <v>2</v>
      </c>
      <c r="K7935" s="15" t="n">
        <v>260.9</v>
      </c>
      <c r="L7935" s="22" t="n">
        <v>0</v>
      </c>
      <c r="M7935" s="15" t="n">
        <v>29.94</v>
      </c>
      <c r="N7935" s="15" t="n">
        <f aca="false">J7935*K7935</f>
        <v>521.8</v>
      </c>
      <c r="O7935" s="15" t="n">
        <f aca="false">N7935*L7935</f>
        <v>0</v>
      </c>
      <c r="P7935" s="15" t="n">
        <f aca="false">N7935-O7935</f>
        <v>521.8</v>
      </c>
      <c r="Q7935" s="15" t="n">
        <f aca="false">J7935*INDEX(dProdutos!$F$2:$F$47,MATCH(E7935,dProdutos!$A$2:$A$47,0))</f>
        <v>199.72</v>
      </c>
      <c r="R7935" s="15" t="n">
        <f aca="false">IF(I7935="Cancelado",0,P7935-Q7935)</f>
        <v>322.08</v>
      </c>
      <c r="S7935" s="17" t="str">
        <f aca="false">INDEX(dProdutos!$D$2:$D$47,MATCH(E7935,dProdutos!$A$2:$A$47,0))</f>
        <v>Acessórios</v>
      </c>
    </row>
    <row r="7936" customFormat="false" ht="15" hidden="false" customHeight="false" outlineLevel="0" collapsed="false">
      <c r="A7936" s="17" t="s">
        <v>6351</v>
      </c>
      <c r="B7936" s="17" t="n">
        <v>2</v>
      </c>
      <c r="C7936" s="21" t="n">
        <v>46178</v>
      </c>
      <c r="D7936" s="17" t="s">
        <v>345</v>
      </c>
      <c r="E7936" s="17" t="s">
        <v>88</v>
      </c>
      <c r="F7936" s="17" t="s">
        <v>1499</v>
      </c>
      <c r="G7936" s="17" t="s">
        <v>61</v>
      </c>
      <c r="H7936" s="17" t="s">
        <v>1523</v>
      </c>
      <c r="I7936" s="17" t="s">
        <v>1524</v>
      </c>
      <c r="J7936" s="17" t="n">
        <v>2</v>
      </c>
      <c r="K7936" s="15" t="n">
        <v>170.9</v>
      </c>
      <c r="L7936" s="22" t="n">
        <v>0</v>
      </c>
      <c r="M7936" s="15" t="n">
        <v>0</v>
      </c>
      <c r="N7936" s="15" t="n">
        <f aca="false">J7936*K7936</f>
        <v>341.8</v>
      </c>
      <c r="O7936" s="15" t="n">
        <f aca="false">N7936*L7936</f>
        <v>0</v>
      </c>
      <c r="P7936" s="15" t="n">
        <f aca="false">N7936-O7936</f>
        <v>341.8</v>
      </c>
      <c r="Q7936" s="15" t="n">
        <f aca="false">J7936*INDEX(dProdutos!$F$2:$F$47,MATCH(E7936,dProdutos!$A$2:$A$47,0))</f>
        <v>196.28</v>
      </c>
      <c r="R7936" s="15" t="n">
        <f aca="false">IF(I7936="Cancelado",0,P7936-Q7936)</f>
        <v>145.52</v>
      </c>
      <c r="S7936" s="17" t="str">
        <f aca="false">INDEX(dProdutos!$D$2:$D$47,MATCH(E7936,dProdutos!$A$2:$A$47,0))</f>
        <v>Moda Feminina</v>
      </c>
    </row>
    <row r="7937" customFormat="false" ht="15" hidden="false" customHeight="false" outlineLevel="0" collapsed="false">
      <c r="A7937" s="17" t="s">
        <v>6351</v>
      </c>
      <c r="B7937" s="17" t="n">
        <v>3</v>
      </c>
      <c r="C7937" s="21" t="n">
        <v>46178</v>
      </c>
      <c r="D7937" s="17" t="s">
        <v>345</v>
      </c>
      <c r="E7937" s="17" t="s">
        <v>150</v>
      </c>
      <c r="F7937" s="17" t="s">
        <v>1499</v>
      </c>
      <c r="G7937" s="17" t="s">
        <v>61</v>
      </c>
      <c r="H7937" s="17" t="s">
        <v>1523</v>
      </c>
      <c r="I7937" s="17" t="s">
        <v>1524</v>
      </c>
      <c r="J7937" s="17" t="n">
        <v>1</v>
      </c>
      <c r="K7937" s="15" t="n">
        <v>71.9</v>
      </c>
      <c r="L7937" s="22" t="n">
        <v>0</v>
      </c>
      <c r="M7937" s="15" t="n">
        <v>0</v>
      </c>
      <c r="N7937" s="15" t="n">
        <f aca="false">J7937*K7937</f>
        <v>71.9</v>
      </c>
      <c r="O7937" s="15" t="n">
        <f aca="false">N7937*L7937</f>
        <v>0</v>
      </c>
      <c r="P7937" s="15" t="n">
        <f aca="false">N7937-O7937</f>
        <v>71.9</v>
      </c>
      <c r="Q7937" s="15" t="n">
        <f aca="false">J7937*INDEX(dProdutos!$F$2:$F$47,MATCH(E7937,dProdutos!$A$2:$A$47,0))</f>
        <v>27.38</v>
      </c>
      <c r="R7937" s="15" t="n">
        <f aca="false">IF(I7937="Cancelado",0,P7937-Q7937)</f>
        <v>44.52</v>
      </c>
      <c r="S7937" s="17" t="str">
        <f aca="false">INDEX(dProdutos!$D$2:$D$47,MATCH(E7937,dProdutos!$A$2:$A$47,0))</f>
        <v>Acessórios</v>
      </c>
    </row>
    <row r="7938" customFormat="false" ht="15" hidden="false" customHeight="false" outlineLevel="0" collapsed="false">
      <c r="A7938" s="17" t="s">
        <v>6352</v>
      </c>
      <c r="B7938" s="17" t="n">
        <v>1</v>
      </c>
      <c r="C7938" s="21" t="n">
        <v>46178</v>
      </c>
      <c r="D7938" s="17" t="s">
        <v>651</v>
      </c>
      <c r="E7938" s="17" t="s">
        <v>210</v>
      </c>
      <c r="F7938" s="17" t="s">
        <v>1487</v>
      </c>
      <c r="G7938" s="17" t="s">
        <v>61</v>
      </c>
      <c r="H7938" s="17" t="s">
        <v>1537</v>
      </c>
      <c r="I7938" s="17" t="s">
        <v>1524</v>
      </c>
      <c r="J7938" s="17" t="n">
        <v>1</v>
      </c>
      <c r="K7938" s="15" t="n">
        <v>245.9</v>
      </c>
      <c r="L7938" s="22" t="n">
        <v>0</v>
      </c>
      <c r="M7938" s="15" t="n">
        <v>0</v>
      </c>
      <c r="N7938" s="15" t="n">
        <f aca="false">J7938*K7938</f>
        <v>245.9</v>
      </c>
      <c r="O7938" s="15" t="n">
        <f aca="false">N7938*L7938</f>
        <v>0</v>
      </c>
      <c r="P7938" s="15" t="n">
        <f aca="false">N7938-O7938</f>
        <v>245.9</v>
      </c>
      <c r="Q7938" s="15" t="n">
        <f aca="false">J7938*INDEX(dProdutos!$F$2:$F$47,MATCH(E7938,dProdutos!$A$2:$A$47,0))</f>
        <v>150.63</v>
      </c>
      <c r="R7938" s="15" t="n">
        <f aca="false">IF(I7938="Cancelado",0,P7938-Q7938)</f>
        <v>95.27</v>
      </c>
      <c r="S7938" s="17" t="str">
        <f aca="false">INDEX(dProdutos!$D$2:$D$47,MATCH(E7938,dProdutos!$A$2:$A$47,0))</f>
        <v>Beleza</v>
      </c>
    </row>
    <row r="7939" customFormat="false" ht="15" hidden="false" customHeight="false" outlineLevel="0" collapsed="false">
      <c r="A7939" s="17" t="s">
        <v>6352</v>
      </c>
      <c r="B7939" s="17" t="n">
        <v>2</v>
      </c>
      <c r="C7939" s="21" t="n">
        <v>46178</v>
      </c>
      <c r="D7939" s="17" t="s">
        <v>651</v>
      </c>
      <c r="E7939" s="17" t="s">
        <v>189</v>
      </c>
      <c r="F7939" s="17" t="s">
        <v>1487</v>
      </c>
      <c r="G7939" s="17" t="s">
        <v>61</v>
      </c>
      <c r="H7939" s="17" t="s">
        <v>1537</v>
      </c>
      <c r="I7939" s="17" t="s">
        <v>1524</v>
      </c>
      <c r="J7939" s="17" t="n">
        <v>1</v>
      </c>
      <c r="K7939" s="15" t="n">
        <v>138.9</v>
      </c>
      <c r="L7939" s="22" t="n">
        <v>0.15</v>
      </c>
      <c r="M7939" s="15" t="n">
        <v>0</v>
      </c>
      <c r="N7939" s="15" t="n">
        <f aca="false">J7939*K7939</f>
        <v>138.9</v>
      </c>
      <c r="O7939" s="15" t="n">
        <f aca="false">N7939*L7939</f>
        <v>20.835</v>
      </c>
      <c r="P7939" s="15" t="n">
        <f aca="false">N7939-O7939</f>
        <v>118.065</v>
      </c>
      <c r="Q7939" s="15" t="n">
        <f aca="false">J7939*INDEX(dProdutos!$F$2:$F$47,MATCH(E7939,dProdutos!$A$2:$A$47,0))</f>
        <v>68.96</v>
      </c>
      <c r="R7939" s="15" t="n">
        <f aca="false">IF(I7939="Cancelado",0,P7939-Q7939)</f>
        <v>49.105</v>
      </c>
      <c r="S7939" s="17" t="str">
        <f aca="false">INDEX(dProdutos!$D$2:$D$47,MATCH(E7939,dProdutos!$A$2:$A$47,0))</f>
        <v>Eletrônicos</v>
      </c>
    </row>
    <row r="7940" customFormat="false" ht="15" hidden="false" customHeight="false" outlineLevel="0" collapsed="false">
      <c r="A7940" s="17" t="s">
        <v>6352</v>
      </c>
      <c r="B7940" s="17" t="n">
        <v>3</v>
      </c>
      <c r="C7940" s="21" t="n">
        <v>46178</v>
      </c>
      <c r="D7940" s="17" t="s">
        <v>651</v>
      </c>
      <c r="E7940" s="17" t="s">
        <v>174</v>
      </c>
      <c r="F7940" s="17" t="s">
        <v>1487</v>
      </c>
      <c r="G7940" s="17" t="s">
        <v>61</v>
      </c>
      <c r="H7940" s="17" t="s">
        <v>1537</v>
      </c>
      <c r="I7940" s="17" t="s">
        <v>1524</v>
      </c>
      <c r="J7940" s="17" t="n">
        <v>1</v>
      </c>
      <c r="K7940" s="15" t="n">
        <v>250.9</v>
      </c>
      <c r="L7940" s="22" t="n">
        <v>0</v>
      </c>
      <c r="M7940" s="15" t="n">
        <v>0</v>
      </c>
      <c r="N7940" s="15" t="n">
        <f aca="false">J7940*K7940</f>
        <v>250.9</v>
      </c>
      <c r="O7940" s="15" t="n">
        <f aca="false">N7940*L7940</f>
        <v>0</v>
      </c>
      <c r="P7940" s="15" t="n">
        <f aca="false">N7940-O7940</f>
        <v>250.9</v>
      </c>
      <c r="Q7940" s="15" t="n">
        <f aca="false">J7940*INDEX(dProdutos!$F$2:$F$47,MATCH(E7940,dProdutos!$A$2:$A$47,0))</f>
        <v>151.28</v>
      </c>
      <c r="R7940" s="15" t="n">
        <f aca="false">IF(I7940="Cancelado",0,P7940-Q7940)</f>
        <v>99.62</v>
      </c>
      <c r="S7940" s="17" t="str">
        <f aca="false">INDEX(dProdutos!$D$2:$D$47,MATCH(E7940,dProdutos!$A$2:$A$47,0))</f>
        <v>Casa</v>
      </c>
    </row>
    <row r="7941" customFormat="false" ht="15" hidden="false" customHeight="false" outlineLevel="0" collapsed="false">
      <c r="A7941" s="17" t="s">
        <v>6353</v>
      </c>
      <c r="B7941" s="17" t="n">
        <v>1</v>
      </c>
      <c r="C7941" s="21" t="n">
        <v>46178</v>
      </c>
      <c r="D7941" s="17" t="s">
        <v>1074</v>
      </c>
      <c r="E7941" s="17" t="s">
        <v>85</v>
      </c>
      <c r="F7941" s="17" t="s">
        <v>1499</v>
      </c>
      <c r="G7941" s="17" t="s">
        <v>59</v>
      </c>
      <c r="H7941" s="17" t="s">
        <v>1523</v>
      </c>
      <c r="I7941" s="17" t="s">
        <v>1524</v>
      </c>
      <c r="J7941" s="17" t="n">
        <v>2</v>
      </c>
      <c r="K7941" s="15" t="n">
        <v>165.9</v>
      </c>
      <c r="L7941" s="22" t="n">
        <v>0.15</v>
      </c>
      <c r="M7941" s="15" t="n">
        <v>29.99</v>
      </c>
      <c r="N7941" s="15" t="n">
        <f aca="false">J7941*K7941</f>
        <v>331.8</v>
      </c>
      <c r="O7941" s="15" t="n">
        <f aca="false">N7941*L7941</f>
        <v>49.77</v>
      </c>
      <c r="P7941" s="15" t="n">
        <f aca="false">N7941-O7941</f>
        <v>282.03</v>
      </c>
      <c r="Q7941" s="15" t="n">
        <f aca="false">J7941*INDEX(dProdutos!$F$2:$F$47,MATCH(E7941,dProdutos!$A$2:$A$47,0))</f>
        <v>183.1</v>
      </c>
      <c r="R7941" s="15" t="n">
        <f aca="false">IF(I7941="Cancelado",0,P7941-Q7941)</f>
        <v>98.93</v>
      </c>
      <c r="S7941" s="17" t="str">
        <f aca="false">INDEX(dProdutos!$D$2:$D$47,MATCH(E7941,dProdutos!$A$2:$A$47,0))</f>
        <v>Moda Feminina</v>
      </c>
    </row>
    <row r="7942" customFormat="false" ht="15" hidden="false" customHeight="false" outlineLevel="0" collapsed="false">
      <c r="A7942" s="17" t="s">
        <v>6354</v>
      </c>
      <c r="B7942" s="17" t="n">
        <v>1</v>
      </c>
      <c r="C7942" s="21" t="n">
        <v>46178</v>
      </c>
      <c r="D7942" s="17" t="s">
        <v>1032</v>
      </c>
      <c r="E7942" s="17" t="s">
        <v>153</v>
      </c>
      <c r="F7942" s="17" t="s">
        <v>1503</v>
      </c>
      <c r="G7942" s="17" t="s">
        <v>64</v>
      </c>
      <c r="H7942" s="17" t="s">
        <v>1540</v>
      </c>
      <c r="I7942" s="17" t="s">
        <v>1531</v>
      </c>
      <c r="J7942" s="17" t="n">
        <v>2</v>
      </c>
      <c r="K7942" s="15" t="n">
        <v>165.9</v>
      </c>
      <c r="L7942" s="22" t="n">
        <v>0</v>
      </c>
      <c r="M7942" s="15" t="n">
        <v>0</v>
      </c>
      <c r="N7942" s="15" t="n">
        <f aca="false">J7942*K7942</f>
        <v>331.8</v>
      </c>
      <c r="O7942" s="15" t="n">
        <f aca="false">N7942*L7942</f>
        <v>0</v>
      </c>
      <c r="P7942" s="15" t="n">
        <f aca="false">N7942-O7942</f>
        <v>331.8</v>
      </c>
      <c r="Q7942" s="15" t="n">
        <f aca="false">J7942*INDEX(dProdutos!$F$2:$F$47,MATCH(E7942,dProdutos!$A$2:$A$47,0))</f>
        <v>134.56</v>
      </c>
      <c r="R7942" s="15" t="n">
        <f aca="false">IF(I7942="Cancelado",0,P7942-Q7942)</f>
        <v>0</v>
      </c>
      <c r="S7942" s="17" t="str">
        <f aca="false">INDEX(dProdutos!$D$2:$D$47,MATCH(E7942,dProdutos!$A$2:$A$47,0))</f>
        <v>Acessórios</v>
      </c>
    </row>
    <row r="7943" customFormat="false" ht="15" hidden="false" customHeight="false" outlineLevel="0" collapsed="false">
      <c r="A7943" s="17" t="s">
        <v>6354</v>
      </c>
      <c r="B7943" s="17" t="n">
        <v>2</v>
      </c>
      <c r="C7943" s="21" t="n">
        <v>46178</v>
      </c>
      <c r="D7943" s="17" t="s">
        <v>1032</v>
      </c>
      <c r="E7943" s="17" t="s">
        <v>85</v>
      </c>
      <c r="F7943" s="17" t="s">
        <v>1503</v>
      </c>
      <c r="G7943" s="17" t="s">
        <v>64</v>
      </c>
      <c r="H7943" s="17" t="s">
        <v>1540</v>
      </c>
      <c r="I7943" s="17" t="s">
        <v>1531</v>
      </c>
      <c r="J7943" s="17" t="n">
        <v>1</v>
      </c>
      <c r="K7943" s="15" t="n">
        <v>165.9</v>
      </c>
      <c r="L7943" s="22" t="n">
        <v>0</v>
      </c>
      <c r="M7943" s="15" t="n">
        <v>0</v>
      </c>
      <c r="N7943" s="15" t="n">
        <f aca="false">J7943*K7943</f>
        <v>165.9</v>
      </c>
      <c r="O7943" s="15" t="n">
        <f aca="false">N7943*L7943</f>
        <v>0</v>
      </c>
      <c r="P7943" s="15" t="n">
        <f aca="false">N7943-O7943</f>
        <v>165.9</v>
      </c>
      <c r="Q7943" s="15" t="n">
        <f aca="false">J7943*INDEX(dProdutos!$F$2:$F$47,MATCH(E7943,dProdutos!$A$2:$A$47,0))</f>
        <v>91.55</v>
      </c>
      <c r="R7943" s="15" t="n">
        <f aca="false">IF(I7943="Cancelado",0,P7943-Q7943)</f>
        <v>0</v>
      </c>
      <c r="S7943" s="17" t="str">
        <f aca="false">INDEX(dProdutos!$D$2:$D$47,MATCH(E7943,dProdutos!$A$2:$A$47,0))</f>
        <v>Moda Feminina</v>
      </c>
    </row>
    <row r="7944" customFormat="false" ht="15" hidden="false" customHeight="false" outlineLevel="0" collapsed="false">
      <c r="A7944" s="17" t="s">
        <v>6355</v>
      </c>
      <c r="B7944" s="17" t="n">
        <v>1</v>
      </c>
      <c r="C7944" s="21" t="n">
        <v>46178</v>
      </c>
      <c r="D7944" s="17" t="s">
        <v>1374</v>
      </c>
      <c r="E7944" s="17" t="s">
        <v>111</v>
      </c>
      <c r="F7944" s="17" t="s">
        <v>1503</v>
      </c>
      <c r="G7944" s="17" t="s">
        <v>59</v>
      </c>
      <c r="H7944" s="17" t="s">
        <v>1527</v>
      </c>
      <c r="I7944" s="17" t="s">
        <v>1524</v>
      </c>
      <c r="J7944" s="17" t="n">
        <v>1</v>
      </c>
      <c r="K7944" s="15" t="n">
        <v>188.9</v>
      </c>
      <c r="L7944" s="22" t="n">
        <v>0.05</v>
      </c>
      <c r="M7944" s="15" t="n">
        <v>12.67</v>
      </c>
      <c r="N7944" s="15" t="n">
        <f aca="false">J7944*K7944</f>
        <v>188.9</v>
      </c>
      <c r="O7944" s="15" t="n">
        <f aca="false">N7944*L7944</f>
        <v>9.445</v>
      </c>
      <c r="P7944" s="15" t="n">
        <f aca="false">N7944-O7944</f>
        <v>179.455</v>
      </c>
      <c r="Q7944" s="15" t="n">
        <f aca="false">J7944*INDEX(dProdutos!$F$2:$F$47,MATCH(E7944,dProdutos!$A$2:$A$47,0))</f>
        <v>88.32</v>
      </c>
      <c r="R7944" s="15" t="n">
        <f aca="false">IF(I7944="Cancelado",0,P7944-Q7944)</f>
        <v>91.135</v>
      </c>
      <c r="S7944" s="17" t="str">
        <f aca="false">INDEX(dProdutos!$D$2:$D$47,MATCH(E7944,dProdutos!$A$2:$A$47,0))</f>
        <v>Moda Masculina</v>
      </c>
    </row>
    <row r="7945" customFormat="false" ht="15" hidden="false" customHeight="false" outlineLevel="0" collapsed="false">
      <c r="A7945" s="17" t="s">
        <v>6355</v>
      </c>
      <c r="B7945" s="17" t="n">
        <v>2</v>
      </c>
      <c r="C7945" s="21" t="n">
        <v>46178</v>
      </c>
      <c r="D7945" s="17" t="s">
        <v>1374</v>
      </c>
      <c r="E7945" s="17" t="s">
        <v>73</v>
      </c>
      <c r="F7945" s="17" t="s">
        <v>1503</v>
      </c>
      <c r="G7945" s="17" t="s">
        <v>59</v>
      </c>
      <c r="H7945" s="17" t="s">
        <v>1527</v>
      </c>
      <c r="I7945" s="17" t="s">
        <v>1524</v>
      </c>
      <c r="J7945" s="17" t="n">
        <v>1</v>
      </c>
      <c r="K7945" s="15" t="n">
        <v>179.9</v>
      </c>
      <c r="L7945" s="22" t="n">
        <v>0.15</v>
      </c>
      <c r="M7945" s="15" t="n">
        <v>0</v>
      </c>
      <c r="N7945" s="15" t="n">
        <f aca="false">J7945*K7945</f>
        <v>179.9</v>
      </c>
      <c r="O7945" s="15" t="n">
        <f aca="false">N7945*L7945</f>
        <v>26.985</v>
      </c>
      <c r="P7945" s="15" t="n">
        <f aca="false">N7945-O7945</f>
        <v>152.915</v>
      </c>
      <c r="Q7945" s="15" t="n">
        <f aca="false">J7945*INDEX(dProdutos!$F$2:$F$47,MATCH(E7945,dProdutos!$A$2:$A$47,0))</f>
        <v>69.44</v>
      </c>
      <c r="R7945" s="15" t="n">
        <f aca="false">IF(I7945="Cancelado",0,P7945-Q7945)</f>
        <v>83.475</v>
      </c>
      <c r="S7945" s="17" t="str">
        <f aca="false">INDEX(dProdutos!$D$2:$D$47,MATCH(E7945,dProdutos!$A$2:$A$47,0))</f>
        <v>Moda Feminina</v>
      </c>
    </row>
    <row r="7946" customFormat="false" ht="15" hidden="false" customHeight="false" outlineLevel="0" collapsed="false">
      <c r="A7946" s="17" t="s">
        <v>6355</v>
      </c>
      <c r="B7946" s="17" t="n">
        <v>3</v>
      </c>
      <c r="C7946" s="21" t="n">
        <v>46178</v>
      </c>
      <c r="D7946" s="17" t="s">
        <v>1374</v>
      </c>
      <c r="E7946" s="17" t="s">
        <v>88</v>
      </c>
      <c r="F7946" s="17" t="s">
        <v>1503</v>
      </c>
      <c r="G7946" s="17" t="s">
        <v>59</v>
      </c>
      <c r="H7946" s="17" t="s">
        <v>1527</v>
      </c>
      <c r="I7946" s="17" t="s">
        <v>1524</v>
      </c>
      <c r="J7946" s="17" t="n">
        <v>2</v>
      </c>
      <c r="K7946" s="15" t="n">
        <v>170.9</v>
      </c>
      <c r="L7946" s="22" t="n">
        <v>0.1</v>
      </c>
      <c r="M7946" s="15" t="n">
        <v>0</v>
      </c>
      <c r="N7946" s="15" t="n">
        <f aca="false">J7946*K7946</f>
        <v>341.8</v>
      </c>
      <c r="O7946" s="15" t="n">
        <f aca="false">N7946*L7946</f>
        <v>34.18</v>
      </c>
      <c r="P7946" s="15" t="n">
        <f aca="false">N7946-O7946</f>
        <v>307.62</v>
      </c>
      <c r="Q7946" s="15" t="n">
        <f aca="false">J7946*INDEX(dProdutos!$F$2:$F$47,MATCH(E7946,dProdutos!$A$2:$A$47,0))</f>
        <v>196.28</v>
      </c>
      <c r="R7946" s="15" t="n">
        <f aca="false">IF(I7946="Cancelado",0,P7946-Q7946)</f>
        <v>111.34</v>
      </c>
      <c r="S7946" s="17" t="str">
        <f aca="false">INDEX(dProdutos!$D$2:$D$47,MATCH(E7946,dProdutos!$A$2:$A$47,0))</f>
        <v>Moda Feminina</v>
      </c>
    </row>
    <row r="7947" customFormat="false" ht="15" hidden="false" customHeight="false" outlineLevel="0" collapsed="false">
      <c r="A7947" s="17" t="s">
        <v>6356</v>
      </c>
      <c r="B7947" s="17" t="n">
        <v>1</v>
      </c>
      <c r="C7947" s="21" t="n">
        <v>46178</v>
      </c>
      <c r="D7947" s="17" t="s">
        <v>494</v>
      </c>
      <c r="E7947" s="17" t="s">
        <v>210</v>
      </c>
      <c r="F7947" s="17" t="s">
        <v>1503</v>
      </c>
      <c r="G7947" s="17" t="s">
        <v>59</v>
      </c>
      <c r="H7947" s="17" t="s">
        <v>1537</v>
      </c>
      <c r="I7947" s="17" t="s">
        <v>1524</v>
      </c>
      <c r="J7947" s="17" t="n">
        <v>3</v>
      </c>
      <c r="K7947" s="15" t="n">
        <v>245.9</v>
      </c>
      <c r="L7947" s="22" t="n">
        <v>0</v>
      </c>
      <c r="M7947" s="15" t="n">
        <v>0</v>
      </c>
      <c r="N7947" s="15" t="n">
        <f aca="false">J7947*K7947</f>
        <v>737.7</v>
      </c>
      <c r="O7947" s="15" t="n">
        <f aca="false">N7947*L7947</f>
        <v>0</v>
      </c>
      <c r="P7947" s="15" t="n">
        <f aca="false">N7947-O7947</f>
        <v>737.7</v>
      </c>
      <c r="Q7947" s="15" t="n">
        <f aca="false">J7947*INDEX(dProdutos!$F$2:$F$47,MATCH(E7947,dProdutos!$A$2:$A$47,0))</f>
        <v>451.89</v>
      </c>
      <c r="R7947" s="15" t="n">
        <f aca="false">IF(I7947="Cancelado",0,P7947-Q7947)</f>
        <v>285.81</v>
      </c>
      <c r="S7947" s="17" t="str">
        <f aca="false">INDEX(dProdutos!$D$2:$D$47,MATCH(E7947,dProdutos!$A$2:$A$47,0))</f>
        <v>Beleza</v>
      </c>
    </row>
    <row r="7948" customFormat="false" ht="15" hidden="false" customHeight="false" outlineLevel="0" collapsed="false">
      <c r="A7948" s="17" t="s">
        <v>6357</v>
      </c>
      <c r="B7948" s="17" t="n">
        <v>1</v>
      </c>
      <c r="C7948" s="21" t="n">
        <v>46178</v>
      </c>
      <c r="D7948" s="17" t="s">
        <v>471</v>
      </c>
      <c r="E7948" s="17" t="s">
        <v>153</v>
      </c>
      <c r="F7948" s="17" t="s">
        <v>1501</v>
      </c>
      <c r="G7948" s="17" t="s">
        <v>59</v>
      </c>
      <c r="H7948" s="17" t="s">
        <v>1523</v>
      </c>
      <c r="I7948" s="17" t="s">
        <v>1524</v>
      </c>
      <c r="J7948" s="17" t="n">
        <v>1</v>
      </c>
      <c r="K7948" s="15" t="n">
        <v>165.9</v>
      </c>
      <c r="L7948" s="22" t="n">
        <v>0</v>
      </c>
      <c r="M7948" s="15" t="n">
        <v>0</v>
      </c>
      <c r="N7948" s="15" t="n">
        <f aca="false">J7948*K7948</f>
        <v>165.9</v>
      </c>
      <c r="O7948" s="15" t="n">
        <f aca="false">N7948*L7948</f>
        <v>0</v>
      </c>
      <c r="P7948" s="15" t="n">
        <f aca="false">N7948-O7948</f>
        <v>165.9</v>
      </c>
      <c r="Q7948" s="15" t="n">
        <f aca="false">J7948*INDEX(dProdutos!$F$2:$F$47,MATCH(E7948,dProdutos!$A$2:$A$47,0))</f>
        <v>67.28</v>
      </c>
      <c r="R7948" s="15" t="n">
        <f aca="false">IF(I7948="Cancelado",0,P7948-Q7948)</f>
        <v>98.62</v>
      </c>
      <c r="S7948" s="17" t="str">
        <f aca="false">INDEX(dProdutos!$D$2:$D$47,MATCH(E7948,dProdutos!$A$2:$A$47,0))</f>
        <v>Acessórios</v>
      </c>
    </row>
    <row r="7949" customFormat="false" ht="15" hidden="false" customHeight="false" outlineLevel="0" collapsed="false">
      <c r="A7949" s="17" t="s">
        <v>6358</v>
      </c>
      <c r="B7949" s="17" t="n">
        <v>1</v>
      </c>
      <c r="C7949" s="21" t="n">
        <v>46179</v>
      </c>
      <c r="D7949" s="17" t="s">
        <v>982</v>
      </c>
      <c r="E7949" s="17" t="s">
        <v>153</v>
      </c>
      <c r="F7949" s="17" t="s">
        <v>1487</v>
      </c>
      <c r="G7949" s="17" t="s">
        <v>61</v>
      </c>
      <c r="H7949" s="17" t="s">
        <v>1537</v>
      </c>
      <c r="I7949" s="17" t="s">
        <v>1524</v>
      </c>
      <c r="J7949" s="17" t="n">
        <v>1</v>
      </c>
      <c r="K7949" s="15" t="n">
        <v>165.9</v>
      </c>
      <c r="L7949" s="22" t="n">
        <v>0</v>
      </c>
      <c r="M7949" s="15" t="n">
        <v>23.48</v>
      </c>
      <c r="N7949" s="15" t="n">
        <f aca="false">J7949*K7949</f>
        <v>165.9</v>
      </c>
      <c r="O7949" s="15" t="n">
        <f aca="false">N7949*L7949</f>
        <v>0</v>
      </c>
      <c r="P7949" s="15" t="n">
        <f aca="false">N7949-O7949</f>
        <v>165.9</v>
      </c>
      <c r="Q7949" s="15" t="n">
        <f aca="false">J7949*INDEX(dProdutos!$F$2:$F$47,MATCH(E7949,dProdutos!$A$2:$A$47,0))</f>
        <v>67.28</v>
      </c>
      <c r="R7949" s="15" t="n">
        <f aca="false">IF(I7949="Cancelado",0,P7949-Q7949)</f>
        <v>98.62</v>
      </c>
      <c r="S7949" s="17" t="str">
        <f aca="false">INDEX(dProdutos!$D$2:$D$47,MATCH(E7949,dProdutos!$A$2:$A$47,0))</f>
        <v>Acessórios</v>
      </c>
    </row>
    <row r="7950" customFormat="false" ht="15" hidden="false" customHeight="false" outlineLevel="0" collapsed="false">
      <c r="A7950" s="17" t="s">
        <v>6359</v>
      </c>
      <c r="B7950" s="17" t="n">
        <v>1</v>
      </c>
      <c r="C7950" s="21" t="n">
        <v>46179</v>
      </c>
      <c r="D7950" s="17" t="s">
        <v>984</v>
      </c>
      <c r="E7950" s="17" t="s">
        <v>144</v>
      </c>
      <c r="F7950" s="17" t="s">
        <v>1490</v>
      </c>
      <c r="G7950" s="17" t="s">
        <v>60</v>
      </c>
      <c r="H7950" s="17" t="s">
        <v>1523</v>
      </c>
      <c r="I7950" s="17" t="s">
        <v>1524</v>
      </c>
      <c r="J7950" s="17" t="n">
        <v>1</v>
      </c>
      <c r="K7950" s="15" t="n">
        <v>260.9</v>
      </c>
      <c r="L7950" s="22" t="n">
        <v>0.15</v>
      </c>
      <c r="M7950" s="15" t="n">
        <v>0</v>
      </c>
      <c r="N7950" s="15" t="n">
        <f aca="false">J7950*K7950</f>
        <v>260.9</v>
      </c>
      <c r="O7950" s="15" t="n">
        <f aca="false">N7950*L7950</f>
        <v>39.135</v>
      </c>
      <c r="P7950" s="15" t="n">
        <f aca="false">N7950-O7950</f>
        <v>221.765</v>
      </c>
      <c r="Q7950" s="15" t="n">
        <f aca="false">J7950*INDEX(dProdutos!$F$2:$F$47,MATCH(E7950,dProdutos!$A$2:$A$47,0))</f>
        <v>99.86</v>
      </c>
      <c r="R7950" s="15" t="n">
        <f aca="false">IF(I7950="Cancelado",0,P7950-Q7950)</f>
        <v>121.905</v>
      </c>
      <c r="S7950" s="17" t="str">
        <f aca="false">INDEX(dProdutos!$D$2:$D$47,MATCH(E7950,dProdutos!$A$2:$A$47,0))</f>
        <v>Acessórios</v>
      </c>
    </row>
    <row r="7951" customFormat="false" ht="15" hidden="false" customHeight="false" outlineLevel="0" collapsed="false">
      <c r="A7951" s="17" t="s">
        <v>6360</v>
      </c>
      <c r="B7951" s="17" t="n">
        <v>1</v>
      </c>
      <c r="C7951" s="21" t="n">
        <v>46179</v>
      </c>
      <c r="D7951" s="17" t="s">
        <v>696</v>
      </c>
      <c r="E7951" s="17" t="s">
        <v>95</v>
      </c>
      <c r="F7951" s="17" t="s">
        <v>1490</v>
      </c>
      <c r="G7951" s="17" t="s">
        <v>61</v>
      </c>
      <c r="H7951" s="17" t="s">
        <v>1537</v>
      </c>
      <c r="I7951" s="17" t="s">
        <v>1524</v>
      </c>
      <c r="J7951" s="17" t="n">
        <v>1</v>
      </c>
      <c r="K7951" s="15" t="n">
        <v>77.9</v>
      </c>
      <c r="L7951" s="22" t="n">
        <v>0</v>
      </c>
      <c r="M7951" s="15" t="n">
        <v>27.99</v>
      </c>
      <c r="N7951" s="15" t="n">
        <f aca="false">J7951*K7951</f>
        <v>77.9</v>
      </c>
      <c r="O7951" s="15" t="n">
        <f aca="false">N7951*L7951</f>
        <v>0</v>
      </c>
      <c r="P7951" s="15" t="n">
        <f aca="false">N7951-O7951</f>
        <v>77.9</v>
      </c>
      <c r="Q7951" s="15" t="n">
        <f aca="false">J7951*INDEX(dProdutos!$F$2:$F$47,MATCH(E7951,dProdutos!$A$2:$A$47,0))</f>
        <v>36.71</v>
      </c>
      <c r="R7951" s="15" t="n">
        <f aca="false">IF(I7951="Cancelado",0,P7951-Q7951)</f>
        <v>41.19</v>
      </c>
      <c r="S7951" s="17" t="str">
        <f aca="false">INDEX(dProdutos!$D$2:$D$47,MATCH(E7951,dProdutos!$A$2:$A$47,0))</f>
        <v>Moda Feminina</v>
      </c>
    </row>
    <row r="7952" customFormat="false" ht="15" hidden="false" customHeight="false" outlineLevel="0" collapsed="false">
      <c r="A7952" s="17" t="s">
        <v>6361</v>
      </c>
      <c r="B7952" s="17" t="n">
        <v>1</v>
      </c>
      <c r="C7952" s="21" t="n">
        <v>46179</v>
      </c>
      <c r="D7952" s="17" t="s">
        <v>455</v>
      </c>
      <c r="E7952" s="17" t="s">
        <v>88</v>
      </c>
      <c r="F7952" s="17" t="s">
        <v>1495</v>
      </c>
      <c r="G7952" s="17" t="s">
        <v>59</v>
      </c>
      <c r="H7952" s="17" t="s">
        <v>1523</v>
      </c>
      <c r="I7952" s="17" t="s">
        <v>1524</v>
      </c>
      <c r="J7952" s="17" t="n">
        <v>1</v>
      </c>
      <c r="K7952" s="15" t="n">
        <v>170.9</v>
      </c>
      <c r="L7952" s="22" t="n">
        <v>0</v>
      </c>
      <c r="M7952" s="15" t="n">
        <v>30.96</v>
      </c>
      <c r="N7952" s="15" t="n">
        <f aca="false">J7952*K7952</f>
        <v>170.9</v>
      </c>
      <c r="O7952" s="15" t="n">
        <f aca="false">N7952*L7952</f>
        <v>0</v>
      </c>
      <c r="P7952" s="15" t="n">
        <f aca="false">N7952-O7952</f>
        <v>170.9</v>
      </c>
      <c r="Q7952" s="15" t="n">
        <f aca="false">J7952*INDEX(dProdutos!$F$2:$F$47,MATCH(E7952,dProdutos!$A$2:$A$47,0))</f>
        <v>98.14</v>
      </c>
      <c r="R7952" s="15" t="n">
        <f aca="false">IF(I7952="Cancelado",0,P7952-Q7952)</f>
        <v>72.76</v>
      </c>
      <c r="S7952" s="17" t="str">
        <f aca="false">INDEX(dProdutos!$D$2:$D$47,MATCH(E7952,dProdutos!$A$2:$A$47,0))</f>
        <v>Moda Feminina</v>
      </c>
    </row>
    <row r="7953" customFormat="false" ht="15" hidden="false" customHeight="false" outlineLevel="0" collapsed="false">
      <c r="A7953" s="17" t="s">
        <v>6362</v>
      </c>
      <c r="B7953" s="17" t="n">
        <v>1</v>
      </c>
      <c r="C7953" s="21" t="n">
        <v>46179</v>
      </c>
      <c r="D7953" s="17" t="s">
        <v>324</v>
      </c>
      <c r="E7953" s="17" t="s">
        <v>123</v>
      </c>
      <c r="F7953" s="17" t="s">
        <v>1493</v>
      </c>
      <c r="G7953" s="17" t="s">
        <v>60</v>
      </c>
      <c r="H7953" s="17" t="s">
        <v>1523</v>
      </c>
      <c r="I7953" s="17" t="s">
        <v>1524</v>
      </c>
      <c r="J7953" s="17" t="n">
        <v>1</v>
      </c>
      <c r="K7953" s="15" t="n">
        <v>277.9</v>
      </c>
      <c r="L7953" s="22" t="n">
        <v>0.2</v>
      </c>
      <c r="M7953" s="15" t="n">
        <v>27.13</v>
      </c>
      <c r="N7953" s="15" t="n">
        <f aca="false">J7953*K7953</f>
        <v>277.9</v>
      </c>
      <c r="O7953" s="15" t="n">
        <f aca="false">N7953*L7953</f>
        <v>55.58</v>
      </c>
      <c r="P7953" s="15" t="n">
        <f aca="false">N7953-O7953</f>
        <v>222.32</v>
      </c>
      <c r="Q7953" s="15" t="n">
        <f aca="false">J7953*INDEX(dProdutos!$F$2:$F$47,MATCH(E7953,dProdutos!$A$2:$A$47,0))</f>
        <v>132.36</v>
      </c>
      <c r="R7953" s="15" t="n">
        <f aca="false">IF(I7953="Cancelado",0,P7953-Q7953)</f>
        <v>89.96</v>
      </c>
      <c r="S7953" s="17" t="str">
        <f aca="false">INDEX(dProdutos!$D$2:$D$47,MATCH(E7953,dProdutos!$A$2:$A$47,0))</f>
        <v>Calçados</v>
      </c>
    </row>
    <row r="7954" customFormat="false" ht="15" hidden="false" customHeight="false" outlineLevel="0" collapsed="false">
      <c r="A7954" s="17" t="s">
        <v>6363</v>
      </c>
      <c r="B7954" s="17" t="n">
        <v>1</v>
      </c>
      <c r="C7954" s="21" t="n">
        <v>46179</v>
      </c>
      <c r="D7954" s="17" t="s">
        <v>560</v>
      </c>
      <c r="E7954" s="17" t="s">
        <v>150</v>
      </c>
      <c r="F7954" s="17" t="s">
        <v>1493</v>
      </c>
      <c r="G7954" s="17" t="s">
        <v>63</v>
      </c>
      <c r="H7954" s="17" t="s">
        <v>1537</v>
      </c>
      <c r="I7954" s="17" t="s">
        <v>1524</v>
      </c>
      <c r="J7954" s="17" t="n">
        <v>1</v>
      </c>
      <c r="K7954" s="15" t="n">
        <v>71.9</v>
      </c>
      <c r="L7954" s="22" t="n">
        <v>0</v>
      </c>
      <c r="M7954" s="15" t="n">
        <v>13.85</v>
      </c>
      <c r="N7954" s="15" t="n">
        <f aca="false">J7954*K7954</f>
        <v>71.9</v>
      </c>
      <c r="O7954" s="15" t="n">
        <f aca="false">N7954*L7954</f>
        <v>0</v>
      </c>
      <c r="P7954" s="15" t="n">
        <f aca="false">N7954-O7954</f>
        <v>71.9</v>
      </c>
      <c r="Q7954" s="15" t="n">
        <f aca="false">J7954*INDEX(dProdutos!$F$2:$F$47,MATCH(E7954,dProdutos!$A$2:$A$47,0))</f>
        <v>27.38</v>
      </c>
      <c r="R7954" s="15" t="n">
        <f aca="false">IF(I7954="Cancelado",0,P7954-Q7954)</f>
        <v>44.52</v>
      </c>
      <c r="S7954" s="17" t="str">
        <f aca="false">INDEX(dProdutos!$D$2:$D$47,MATCH(E7954,dProdutos!$A$2:$A$47,0))</f>
        <v>Acessórios</v>
      </c>
    </row>
    <row r="7955" customFormat="false" ht="15" hidden="false" customHeight="false" outlineLevel="0" collapsed="false">
      <c r="A7955" s="17" t="s">
        <v>6363</v>
      </c>
      <c r="B7955" s="17" t="n">
        <v>2</v>
      </c>
      <c r="C7955" s="21" t="n">
        <v>46179</v>
      </c>
      <c r="D7955" s="17" t="s">
        <v>560</v>
      </c>
      <c r="E7955" s="17" t="s">
        <v>201</v>
      </c>
      <c r="F7955" s="17" t="s">
        <v>1493</v>
      </c>
      <c r="G7955" s="17" t="s">
        <v>63</v>
      </c>
      <c r="H7955" s="17" t="s">
        <v>1537</v>
      </c>
      <c r="I7955" s="17" t="s">
        <v>1524</v>
      </c>
      <c r="J7955" s="17" t="n">
        <v>1</v>
      </c>
      <c r="K7955" s="15" t="n">
        <v>236.9</v>
      </c>
      <c r="L7955" s="22" t="n">
        <v>0.15</v>
      </c>
      <c r="M7955" s="15" t="n">
        <v>0</v>
      </c>
      <c r="N7955" s="15" t="n">
        <f aca="false">J7955*K7955</f>
        <v>236.9</v>
      </c>
      <c r="O7955" s="15" t="n">
        <f aca="false">N7955*L7955</f>
        <v>35.535</v>
      </c>
      <c r="P7955" s="15" t="n">
        <f aca="false">N7955-O7955</f>
        <v>201.365</v>
      </c>
      <c r="Q7955" s="15" t="n">
        <f aca="false">J7955*INDEX(dProdutos!$F$2:$F$47,MATCH(E7955,dProdutos!$A$2:$A$47,0))</f>
        <v>96.23</v>
      </c>
      <c r="R7955" s="15" t="n">
        <f aca="false">IF(I7955="Cancelado",0,P7955-Q7955)</f>
        <v>105.135</v>
      </c>
      <c r="S7955" s="17" t="str">
        <f aca="false">INDEX(dProdutos!$D$2:$D$47,MATCH(E7955,dProdutos!$A$2:$A$47,0))</f>
        <v>Beleza</v>
      </c>
    </row>
    <row r="7956" customFormat="false" ht="15" hidden="false" customHeight="false" outlineLevel="0" collapsed="false">
      <c r="A7956" s="17" t="s">
        <v>6364</v>
      </c>
      <c r="B7956" s="17" t="n">
        <v>1</v>
      </c>
      <c r="C7956" s="21" t="n">
        <v>46179</v>
      </c>
      <c r="D7956" s="17" t="s">
        <v>938</v>
      </c>
      <c r="E7956" s="17" t="s">
        <v>73</v>
      </c>
      <c r="F7956" s="17" t="s">
        <v>1499</v>
      </c>
      <c r="G7956" s="17" t="s">
        <v>61</v>
      </c>
      <c r="H7956" s="17" t="s">
        <v>1523</v>
      </c>
      <c r="I7956" s="17" t="s">
        <v>1524</v>
      </c>
      <c r="J7956" s="17" t="n">
        <v>1</v>
      </c>
      <c r="K7956" s="15" t="n">
        <v>179.9</v>
      </c>
      <c r="L7956" s="22" t="n">
        <v>0.1</v>
      </c>
      <c r="M7956" s="15" t="n">
        <v>14.99</v>
      </c>
      <c r="N7956" s="15" t="n">
        <f aca="false">J7956*K7956</f>
        <v>179.9</v>
      </c>
      <c r="O7956" s="15" t="n">
        <f aca="false">N7956*L7956</f>
        <v>17.99</v>
      </c>
      <c r="P7956" s="15" t="n">
        <f aca="false">N7956-O7956</f>
        <v>161.91</v>
      </c>
      <c r="Q7956" s="15" t="n">
        <f aca="false">J7956*INDEX(dProdutos!$F$2:$F$47,MATCH(E7956,dProdutos!$A$2:$A$47,0))</f>
        <v>69.44</v>
      </c>
      <c r="R7956" s="15" t="n">
        <f aca="false">IF(I7956="Cancelado",0,P7956-Q7956)</f>
        <v>92.47</v>
      </c>
      <c r="S7956" s="17" t="str">
        <f aca="false">INDEX(dProdutos!$D$2:$D$47,MATCH(E7956,dProdutos!$A$2:$A$47,0))</f>
        <v>Moda Feminina</v>
      </c>
    </row>
    <row r="7957" customFormat="false" ht="15" hidden="false" customHeight="false" outlineLevel="0" collapsed="false">
      <c r="A7957" s="17" t="s">
        <v>6365</v>
      </c>
      <c r="B7957" s="17" t="n">
        <v>1</v>
      </c>
      <c r="C7957" s="21" t="n">
        <v>46179</v>
      </c>
      <c r="D7957" s="17" t="s">
        <v>717</v>
      </c>
      <c r="E7957" s="17" t="s">
        <v>135</v>
      </c>
      <c r="F7957" s="17" t="s">
        <v>1499</v>
      </c>
      <c r="G7957" s="17" t="s">
        <v>60</v>
      </c>
      <c r="H7957" s="17" t="s">
        <v>1523</v>
      </c>
      <c r="I7957" s="17" t="s">
        <v>1524</v>
      </c>
      <c r="J7957" s="17" t="n">
        <v>1</v>
      </c>
      <c r="K7957" s="15" t="n">
        <v>200.9</v>
      </c>
      <c r="L7957" s="22" t="n">
        <v>0</v>
      </c>
      <c r="M7957" s="15" t="n">
        <v>19.14</v>
      </c>
      <c r="N7957" s="15" t="n">
        <f aca="false">J7957*K7957</f>
        <v>200.9</v>
      </c>
      <c r="O7957" s="15" t="n">
        <f aca="false">N7957*L7957</f>
        <v>0</v>
      </c>
      <c r="P7957" s="15" t="n">
        <f aca="false">N7957-O7957</f>
        <v>200.9</v>
      </c>
      <c r="Q7957" s="15" t="n">
        <f aca="false">J7957*INDEX(dProdutos!$F$2:$F$47,MATCH(E7957,dProdutos!$A$2:$A$47,0))</f>
        <v>80.73</v>
      </c>
      <c r="R7957" s="15" t="n">
        <f aca="false">IF(I7957="Cancelado",0,P7957-Q7957)</f>
        <v>120.17</v>
      </c>
      <c r="S7957" s="17" t="str">
        <f aca="false">INDEX(dProdutos!$D$2:$D$47,MATCH(E7957,dProdutos!$A$2:$A$47,0))</f>
        <v>Calçados</v>
      </c>
    </row>
    <row r="7958" customFormat="false" ht="15" hidden="false" customHeight="false" outlineLevel="0" collapsed="false">
      <c r="A7958" s="17" t="s">
        <v>6366</v>
      </c>
      <c r="B7958" s="17" t="n">
        <v>1</v>
      </c>
      <c r="C7958" s="21" t="n">
        <v>46180</v>
      </c>
      <c r="D7958" s="17" t="s">
        <v>762</v>
      </c>
      <c r="E7958" s="17" t="s">
        <v>98</v>
      </c>
      <c r="F7958" s="17" t="s">
        <v>1490</v>
      </c>
      <c r="G7958" s="17" t="s">
        <v>59</v>
      </c>
      <c r="H7958" s="17" t="s">
        <v>1537</v>
      </c>
      <c r="I7958" s="17" t="s">
        <v>1524</v>
      </c>
      <c r="J7958" s="17" t="n">
        <v>2</v>
      </c>
      <c r="K7958" s="15" t="n">
        <v>108.9</v>
      </c>
      <c r="L7958" s="22" t="n">
        <v>0</v>
      </c>
      <c r="M7958" s="15" t="n">
        <v>33.66</v>
      </c>
      <c r="N7958" s="15" t="n">
        <f aca="false">J7958*K7958</f>
        <v>217.8</v>
      </c>
      <c r="O7958" s="15" t="n">
        <f aca="false">N7958*L7958</f>
        <v>0</v>
      </c>
      <c r="P7958" s="15" t="n">
        <f aca="false">N7958-O7958</f>
        <v>217.8</v>
      </c>
      <c r="Q7958" s="15" t="n">
        <f aca="false">J7958*INDEX(dProdutos!$F$2:$F$47,MATCH(E7958,dProdutos!$A$2:$A$47,0))</f>
        <v>85.04</v>
      </c>
      <c r="R7958" s="15" t="n">
        <f aca="false">IF(I7958="Cancelado",0,P7958-Q7958)</f>
        <v>132.76</v>
      </c>
      <c r="S7958" s="17" t="str">
        <f aca="false">INDEX(dProdutos!$D$2:$D$47,MATCH(E7958,dProdutos!$A$2:$A$47,0))</f>
        <v>Moda Feminina</v>
      </c>
    </row>
    <row r="7959" customFormat="false" ht="15" hidden="false" customHeight="false" outlineLevel="0" collapsed="false">
      <c r="A7959" s="17" t="s">
        <v>6367</v>
      </c>
      <c r="B7959" s="17" t="n">
        <v>1</v>
      </c>
      <c r="C7959" s="21" t="n">
        <v>46180</v>
      </c>
      <c r="D7959" s="17" t="s">
        <v>364</v>
      </c>
      <c r="E7959" s="17" t="s">
        <v>85</v>
      </c>
      <c r="F7959" s="17" t="s">
        <v>1490</v>
      </c>
      <c r="G7959" s="17" t="s">
        <v>63</v>
      </c>
      <c r="H7959" s="17" t="s">
        <v>1540</v>
      </c>
      <c r="I7959" s="17" t="s">
        <v>1524</v>
      </c>
      <c r="J7959" s="17" t="n">
        <v>1</v>
      </c>
      <c r="K7959" s="15" t="n">
        <v>165.9</v>
      </c>
      <c r="L7959" s="22" t="n">
        <v>0.1</v>
      </c>
      <c r="M7959" s="15" t="n">
        <v>0</v>
      </c>
      <c r="N7959" s="15" t="n">
        <f aca="false">J7959*K7959</f>
        <v>165.9</v>
      </c>
      <c r="O7959" s="15" t="n">
        <f aca="false">N7959*L7959</f>
        <v>16.59</v>
      </c>
      <c r="P7959" s="15" t="n">
        <f aca="false">N7959-O7959</f>
        <v>149.31</v>
      </c>
      <c r="Q7959" s="15" t="n">
        <f aca="false">J7959*INDEX(dProdutos!$F$2:$F$47,MATCH(E7959,dProdutos!$A$2:$A$47,0))</f>
        <v>91.55</v>
      </c>
      <c r="R7959" s="15" t="n">
        <f aca="false">IF(I7959="Cancelado",0,P7959-Q7959)</f>
        <v>57.76</v>
      </c>
      <c r="S7959" s="17" t="str">
        <f aca="false">INDEX(dProdutos!$D$2:$D$47,MATCH(E7959,dProdutos!$A$2:$A$47,0))</f>
        <v>Moda Feminina</v>
      </c>
    </row>
    <row r="7960" customFormat="false" ht="15" hidden="false" customHeight="false" outlineLevel="0" collapsed="false">
      <c r="A7960" s="17" t="s">
        <v>6367</v>
      </c>
      <c r="B7960" s="17" t="n">
        <v>2</v>
      </c>
      <c r="C7960" s="21" t="n">
        <v>46180</v>
      </c>
      <c r="D7960" s="17" t="s">
        <v>364</v>
      </c>
      <c r="E7960" s="17" t="s">
        <v>88</v>
      </c>
      <c r="F7960" s="17" t="s">
        <v>1490</v>
      </c>
      <c r="G7960" s="17" t="s">
        <v>63</v>
      </c>
      <c r="H7960" s="17" t="s">
        <v>1540</v>
      </c>
      <c r="I7960" s="17" t="s">
        <v>1524</v>
      </c>
      <c r="J7960" s="17" t="n">
        <v>1</v>
      </c>
      <c r="K7960" s="15" t="n">
        <v>170.9</v>
      </c>
      <c r="L7960" s="22" t="n">
        <v>0.15</v>
      </c>
      <c r="M7960" s="15" t="n">
        <v>0</v>
      </c>
      <c r="N7960" s="15" t="n">
        <f aca="false">J7960*K7960</f>
        <v>170.9</v>
      </c>
      <c r="O7960" s="15" t="n">
        <f aca="false">N7960*L7960</f>
        <v>25.635</v>
      </c>
      <c r="P7960" s="15" t="n">
        <f aca="false">N7960-O7960</f>
        <v>145.265</v>
      </c>
      <c r="Q7960" s="15" t="n">
        <f aca="false">J7960*INDEX(dProdutos!$F$2:$F$47,MATCH(E7960,dProdutos!$A$2:$A$47,0))</f>
        <v>98.14</v>
      </c>
      <c r="R7960" s="15" t="n">
        <f aca="false">IF(I7960="Cancelado",0,P7960-Q7960)</f>
        <v>47.125</v>
      </c>
      <c r="S7960" s="17" t="str">
        <f aca="false">INDEX(dProdutos!$D$2:$D$47,MATCH(E7960,dProdutos!$A$2:$A$47,0))</f>
        <v>Moda Feminina</v>
      </c>
    </row>
    <row r="7961" customFormat="false" ht="15" hidden="false" customHeight="false" outlineLevel="0" collapsed="false">
      <c r="A7961" s="17" t="s">
        <v>6367</v>
      </c>
      <c r="B7961" s="17" t="n">
        <v>3</v>
      </c>
      <c r="C7961" s="21" t="n">
        <v>46180</v>
      </c>
      <c r="D7961" s="17" t="s">
        <v>364</v>
      </c>
      <c r="E7961" s="17" t="s">
        <v>95</v>
      </c>
      <c r="F7961" s="17" t="s">
        <v>1490</v>
      </c>
      <c r="G7961" s="17" t="s">
        <v>63</v>
      </c>
      <c r="H7961" s="17" t="s">
        <v>1540</v>
      </c>
      <c r="I7961" s="17" t="s">
        <v>1524</v>
      </c>
      <c r="J7961" s="17" t="n">
        <v>1</v>
      </c>
      <c r="K7961" s="15" t="n">
        <v>77.9</v>
      </c>
      <c r="L7961" s="22" t="n">
        <v>0</v>
      </c>
      <c r="M7961" s="15" t="n">
        <v>0</v>
      </c>
      <c r="N7961" s="15" t="n">
        <f aca="false">J7961*K7961</f>
        <v>77.9</v>
      </c>
      <c r="O7961" s="15" t="n">
        <f aca="false">N7961*L7961</f>
        <v>0</v>
      </c>
      <c r="P7961" s="15" t="n">
        <f aca="false">N7961-O7961</f>
        <v>77.9</v>
      </c>
      <c r="Q7961" s="15" t="n">
        <f aca="false">J7961*INDEX(dProdutos!$F$2:$F$47,MATCH(E7961,dProdutos!$A$2:$A$47,0))</f>
        <v>36.71</v>
      </c>
      <c r="R7961" s="15" t="n">
        <f aca="false">IF(I7961="Cancelado",0,P7961-Q7961)</f>
        <v>41.19</v>
      </c>
      <c r="S7961" s="17" t="str">
        <f aca="false">INDEX(dProdutos!$D$2:$D$47,MATCH(E7961,dProdutos!$A$2:$A$47,0))</f>
        <v>Moda Feminina</v>
      </c>
    </row>
    <row r="7962" customFormat="false" ht="15" hidden="false" customHeight="false" outlineLevel="0" collapsed="false">
      <c r="A7962" s="17" t="s">
        <v>6368</v>
      </c>
      <c r="B7962" s="17" t="n">
        <v>1</v>
      </c>
      <c r="C7962" s="21" t="n">
        <v>46180</v>
      </c>
      <c r="D7962" s="17" t="s">
        <v>1117</v>
      </c>
      <c r="E7962" s="17" t="s">
        <v>81</v>
      </c>
      <c r="F7962" s="17" t="s">
        <v>1495</v>
      </c>
      <c r="G7962" s="17" t="s">
        <v>59</v>
      </c>
      <c r="H7962" s="17" t="s">
        <v>1540</v>
      </c>
      <c r="I7962" s="17" t="s">
        <v>1524</v>
      </c>
      <c r="J7962" s="17" t="n">
        <v>1</v>
      </c>
      <c r="K7962" s="15" t="n">
        <v>64.9</v>
      </c>
      <c r="L7962" s="22" t="n">
        <v>0</v>
      </c>
      <c r="M7962" s="15" t="n">
        <v>29.51</v>
      </c>
      <c r="N7962" s="15" t="n">
        <f aca="false">J7962*K7962</f>
        <v>64.9</v>
      </c>
      <c r="O7962" s="15" t="n">
        <f aca="false">N7962*L7962</f>
        <v>0</v>
      </c>
      <c r="P7962" s="15" t="n">
        <f aca="false">N7962-O7962</f>
        <v>64.9</v>
      </c>
      <c r="Q7962" s="15" t="n">
        <f aca="false">J7962*INDEX(dProdutos!$F$2:$F$47,MATCH(E7962,dProdutos!$A$2:$A$47,0))</f>
        <v>26.12</v>
      </c>
      <c r="R7962" s="15" t="n">
        <f aca="false">IF(I7962="Cancelado",0,P7962-Q7962)</f>
        <v>38.78</v>
      </c>
      <c r="S7962" s="17" t="str">
        <f aca="false">INDEX(dProdutos!$D$2:$D$47,MATCH(E7962,dProdutos!$A$2:$A$47,0))</f>
        <v>Moda Feminina</v>
      </c>
    </row>
    <row r="7963" customFormat="false" ht="15" hidden="false" customHeight="false" outlineLevel="0" collapsed="false">
      <c r="A7963" s="17" t="s">
        <v>6368</v>
      </c>
      <c r="B7963" s="17" t="n">
        <v>2</v>
      </c>
      <c r="C7963" s="21" t="n">
        <v>46180</v>
      </c>
      <c r="D7963" s="17" t="s">
        <v>1117</v>
      </c>
      <c r="E7963" s="17" t="s">
        <v>135</v>
      </c>
      <c r="F7963" s="17" t="s">
        <v>1495</v>
      </c>
      <c r="G7963" s="17" t="s">
        <v>59</v>
      </c>
      <c r="H7963" s="17" t="s">
        <v>1540</v>
      </c>
      <c r="I7963" s="17" t="s">
        <v>1524</v>
      </c>
      <c r="J7963" s="17" t="n">
        <v>3</v>
      </c>
      <c r="K7963" s="15" t="n">
        <v>200.9</v>
      </c>
      <c r="L7963" s="22" t="n">
        <v>0</v>
      </c>
      <c r="M7963" s="15" t="n">
        <v>0</v>
      </c>
      <c r="N7963" s="15" t="n">
        <f aca="false">J7963*K7963</f>
        <v>602.7</v>
      </c>
      <c r="O7963" s="15" t="n">
        <f aca="false">N7963*L7963</f>
        <v>0</v>
      </c>
      <c r="P7963" s="15" t="n">
        <f aca="false">N7963-O7963</f>
        <v>602.7</v>
      </c>
      <c r="Q7963" s="15" t="n">
        <f aca="false">J7963*INDEX(dProdutos!$F$2:$F$47,MATCH(E7963,dProdutos!$A$2:$A$47,0))</f>
        <v>242.19</v>
      </c>
      <c r="R7963" s="15" t="n">
        <f aca="false">IF(I7963="Cancelado",0,P7963-Q7963)</f>
        <v>360.51</v>
      </c>
      <c r="S7963" s="17" t="str">
        <f aca="false">INDEX(dProdutos!$D$2:$D$47,MATCH(E7963,dProdutos!$A$2:$A$47,0))</f>
        <v>Calçados</v>
      </c>
    </row>
    <row r="7964" customFormat="false" ht="15" hidden="false" customHeight="false" outlineLevel="0" collapsed="false">
      <c r="A7964" s="17" t="s">
        <v>6369</v>
      </c>
      <c r="B7964" s="17" t="n">
        <v>1</v>
      </c>
      <c r="C7964" s="21" t="n">
        <v>46180</v>
      </c>
      <c r="D7964" s="17" t="s">
        <v>1049</v>
      </c>
      <c r="E7964" s="17" t="s">
        <v>95</v>
      </c>
      <c r="F7964" s="17" t="s">
        <v>1497</v>
      </c>
      <c r="G7964" s="17" t="s">
        <v>63</v>
      </c>
      <c r="H7964" s="17" t="s">
        <v>1523</v>
      </c>
      <c r="I7964" s="17" t="s">
        <v>1524</v>
      </c>
      <c r="J7964" s="17" t="n">
        <v>1</v>
      </c>
      <c r="K7964" s="15" t="n">
        <v>77.9</v>
      </c>
      <c r="L7964" s="22" t="n">
        <v>0</v>
      </c>
      <c r="M7964" s="15" t="n">
        <v>32.53</v>
      </c>
      <c r="N7964" s="15" t="n">
        <f aca="false">J7964*K7964</f>
        <v>77.9</v>
      </c>
      <c r="O7964" s="15" t="n">
        <f aca="false">N7964*L7964</f>
        <v>0</v>
      </c>
      <c r="P7964" s="15" t="n">
        <f aca="false">N7964-O7964</f>
        <v>77.9</v>
      </c>
      <c r="Q7964" s="15" t="n">
        <f aca="false">J7964*INDEX(dProdutos!$F$2:$F$47,MATCH(E7964,dProdutos!$A$2:$A$47,0))</f>
        <v>36.71</v>
      </c>
      <c r="R7964" s="15" t="n">
        <f aca="false">IF(I7964="Cancelado",0,P7964-Q7964)</f>
        <v>41.19</v>
      </c>
      <c r="S7964" s="17" t="str">
        <f aca="false">INDEX(dProdutos!$D$2:$D$47,MATCH(E7964,dProdutos!$A$2:$A$47,0))</f>
        <v>Moda Feminina</v>
      </c>
    </row>
    <row r="7965" customFormat="false" ht="15" hidden="false" customHeight="false" outlineLevel="0" collapsed="false">
      <c r="A7965" s="17" t="s">
        <v>6370</v>
      </c>
      <c r="B7965" s="17" t="n">
        <v>1</v>
      </c>
      <c r="C7965" s="21" t="n">
        <v>46180</v>
      </c>
      <c r="D7965" s="17" t="s">
        <v>1275</v>
      </c>
      <c r="E7965" s="17" t="s">
        <v>138</v>
      </c>
      <c r="F7965" s="17" t="s">
        <v>1503</v>
      </c>
      <c r="G7965" s="17" t="s">
        <v>61</v>
      </c>
      <c r="H7965" s="17" t="s">
        <v>1523</v>
      </c>
      <c r="I7965" s="17" t="s">
        <v>1524</v>
      </c>
      <c r="J7965" s="17" t="n">
        <v>1</v>
      </c>
      <c r="K7965" s="15" t="n">
        <v>231.9</v>
      </c>
      <c r="L7965" s="22" t="n">
        <v>0</v>
      </c>
      <c r="M7965" s="15" t="n">
        <v>17.26</v>
      </c>
      <c r="N7965" s="15" t="n">
        <f aca="false">J7965*K7965</f>
        <v>231.9</v>
      </c>
      <c r="O7965" s="15" t="n">
        <f aca="false">N7965*L7965</f>
        <v>0</v>
      </c>
      <c r="P7965" s="15" t="n">
        <f aca="false">N7965-O7965</f>
        <v>231.9</v>
      </c>
      <c r="Q7965" s="15" t="n">
        <f aca="false">J7965*INDEX(dProdutos!$F$2:$F$47,MATCH(E7965,dProdutos!$A$2:$A$47,0))</f>
        <v>132.21</v>
      </c>
      <c r="R7965" s="15" t="n">
        <f aca="false">IF(I7965="Cancelado",0,P7965-Q7965)</f>
        <v>99.69</v>
      </c>
      <c r="S7965" s="17" t="str">
        <f aca="false">INDEX(dProdutos!$D$2:$D$47,MATCH(E7965,dProdutos!$A$2:$A$47,0))</f>
        <v>Calçados</v>
      </c>
    </row>
    <row r="7966" customFormat="false" ht="15" hidden="false" customHeight="false" outlineLevel="0" collapsed="false">
      <c r="A7966" s="17" t="s">
        <v>6371</v>
      </c>
      <c r="B7966" s="17" t="n">
        <v>1</v>
      </c>
      <c r="C7966" s="21" t="n">
        <v>46180</v>
      </c>
      <c r="D7966" s="17" t="s">
        <v>306</v>
      </c>
      <c r="E7966" s="17" t="s">
        <v>85</v>
      </c>
      <c r="F7966" s="17" t="s">
        <v>1499</v>
      </c>
      <c r="G7966" s="17" t="s">
        <v>64</v>
      </c>
      <c r="H7966" s="17" t="s">
        <v>1537</v>
      </c>
      <c r="I7966" s="17" t="s">
        <v>1524</v>
      </c>
      <c r="J7966" s="17" t="n">
        <v>2</v>
      </c>
      <c r="K7966" s="15" t="n">
        <v>165.9</v>
      </c>
      <c r="L7966" s="22" t="n">
        <v>0</v>
      </c>
      <c r="M7966" s="15" t="n">
        <v>25.03</v>
      </c>
      <c r="N7966" s="15" t="n">
        <f aca="false">J7966*K7966</f>
        <v>331.8</v>
      </c>
      <c r="O7966" s="15" t="n">
        <f aca="false">N7966*L7966</f>
        <v>0</v>
      </c>
      <c r="P7966" s="15" t="n">
        <f aca="false">N7966-O7966</f>
        <v>331.8</v>
      </c>
      <c r="Q7966" s="15" t="n">
        <f aca="false">J7966*INDEX(dProdutos!$F$2:$F$47,MATCH(E7966,dProdutos!$A$2:$A$47,0))</f>
        <v>183.1</v>
      </c>
      <c r="R7966" s="15" t="n">
        <f aca="false">IF(I7966="Cancelado",0,P7966-Q7966)</f>
        <v>148.7</v>
      </c>
      <c r="S7966" s="17" t="str">
        <f aca="false">INDEX(dProdutos!$D$2:$D$47,MATCH(E7966,dProdutos!$A$2:$A$47,0))</f>
        <v>Moda Feminina</v>
      </c>
    </row>
    <row r="7967" customFormat="false" ht="15" hidden="false" customHeight="false" outlineLevel="0" collapsed="false">
      <c r="A7967" s="17" t="s">
        <v>6372</v>
      </c>
      <c r="B7967" s="17" t="n">
        <v>1</v>
      </c>
      <c r="C7967" s="21" t="n">
        <v>46180</v>
      </c>
      <c r="D7967" s="17" t="s">
        <v>1361</v>
      </c>
      <c r="E7967" s="17" t="s">
        <v>85</v>
      </c>
      <c r="F7967" s="17" t="s">
        <v>1503</v>
      </c>
      <c r="G7967" s="17" t="s">
        <v>61</v>
      </c>
      <c r="H7967" s="17" t="s">
        <v>1537</v>
      </c>
      <c r="I7967" s="17" t="s">
        <v>1524</v>
      </c>
      <c r="J7967" s="17" t="n">
        <v>1</v>
      </c>
      <c r="K7967" s="15" t="n">
        <v>165.9</v>
      </c>
      <c r="L7967" s="22" t="n">
        <v>0</v>
      </c>
      <c r="M7967" s="15" t="n">
        <v>0</v>
      </c>
      <c r="N7967" s="15" t="n">
        <f aca="false">J7967*K7967</f>
        <v>165.9</v>
      </c>
      <c r="O7967" s="15" t="n">
        <f aca="false">N7967*L7967</f>
        <v>0</v>
      </c>
      <c r="P7967" s="15" t="n">
        <f aca="false">N7967-O7967</f>
        <v>165.9</v>
      </c>
      <c r="Q7967" s="15" t="n">
        <f aca="false">J7967*INDEX(dProdutos!$F$2:$F$47,MATCH(E7967,dProdutos!$A$2:$A$47,0))</f>
        <v>91.55</v>
      </c>
      <c r="R7967" s="15" t="n">
        <f aca="false">IF(I7967="Cancelado",0,P7967-Q7967)</f>
        <v>74.35</v>
      </c>
      <c r="S7967" s="17" t="str">
        <f aca="false">INDEX(dProdutos!$D$2:$D$47,MATCH(E7967,dProdutos!$A$2:$A$47,0))</f>
        <v>Moda Feminina</v>
      </c>
    </row>
    <row r="7968" customFormat="false" ht="15" hidden="false" customHeight="false" outlineLevel="0" collapsed="false">
      <c r="A7968" s="17" t="s">
        <v>6373</v>
      </c>
      <c r="B7968" s="17" t="n">
        <v>1</v>
      </c>
      <c r="C7968" s="21" t="n">
        <v>46180</v>
      </c>
      <c r="D7968" s="17" t="s">
        <v>1389</v>
      </c>
      <c r="E7968" s="17" t="s">
        <v>138</v>
      </c>
      <c r="F7968" s="17" t="s">
        <v>1487</v>
      </c>
      <c r="G7968" s="17" t="s">
        <v>64</v>
      </c>
      <c r="H7968" s="17" t="s">
        <v>1523</v>
      </c>
      <c r="I7968" s="17" t="s">
        <v>1524</v>
      </c>
      <c r="J7968" s="17" t="n">
        <v>1</v>
      </c>
      <c r="K7968" s="15" t="n">
        <v>231.9</v>
      </c>
      <c r="L7968" s="22" t="n">
        <v>0.05</v>
      </c>
      <c r="M7968" s="15" t="n">
        <v>0</v>
      </c>
      <c r="N7968" s="15" t="n">
        <f aca="false">J7968*K7968</f>
        <v>231.9</v>
      </c>
      <c r="O7968" s="15" t="n">
        <f aca="false">N7968*L7968</f>
        <v>11.595</v>
      </c>
      <c r="P7968" s="15" t="n">
        <f aca="false">N7968-O7968</f>
        <v>220.305</v>
      </c>
      <c r="Q7968" s="15" t="n">
        <f aca="false">J7968*INDEX(dProdutos!$F$2:$F$47,MATCH(E7968,dProdutos!$A$2:$A$47,0))</f>
        <v>132.21</v>
      </c>
      <c r="R7968" s="15" t="n">
        <f aca="false">IF(I7968="Cancelado",0,P7968-Q7968)</f>
        <v>88.095</v>
      </c>
      <c r="S7968" s="17" t="str">
        <f aca="false">INDEX(dProdutos!$D$2:$D$47,MATCH(E7968,dProdutos!$A$2:$A$47,0))</f>
        <v>Calçados</v>
      </c>
    </row>
    <row r="7969" customFormat="false" ht="15" hidden="false" customHeight="false" outlineLevel="0" collapsed="false">
      <c r="A7969" s="17" t="s">
        <v>6373</v>
      </c>
      <c r="B7969" s="17" t="n">
        <v>2</v>
      </c>
      <c r="C7969" s="21" t="n">
        <v>46180</v>
      </c>
      <c r="D7969" s="17" t="s">
        <v>1389</v>
      </c>
      <c r="E7969" s="17" t="s">
        <v>213</v>
      </c>
      <c r="F7969" s="17" t="s">
        <v>1487</v>
      </c>
      <c r="G7969" s="17" t="s">
        <v>64</v>
      </c>
      <c r="H7969" s="17" t="s">
        <v>1523</v>
      </c>
      <c r="I7969" s="17" t="s">
        <v>1524</v>
      </c>
      <c r="J7969" s="17" t="n">
        <v>1</v>
      </c>
      <c r="K7969" s="15" t="n">
        <v>153.9</v>
      </c>
      <c r="L7969" s="22" t="n">
        <v>0.05</v>
      </c>
      <c r="M7969" s="15" t="n">
        <v>0</v>
      </c>
      <c r="N7969" s="15" t="n">
        <f aca="false">J7969*K7969</f>
        <v>153.9</v>
      </c>
      <c r="O7969" s="15" t="n">
        <f aca="false">N7969*L7969</f>
        <v>7.695</v>
      </c>
      <c r="P7969" s="15" t="n">
        <f aca="false">N7969-O7969</f>
        <v>146.205</v>
      </c>
      <c r="Q7969" s="15" t="n">
        <f aca="false">J7969*INDEX(dProdutos!$F$2:$F$47,MATCH(E7969,dProdutos!$A$2:$A$47,0))</f>
        <v>90.42</v>
      </c>
      <c r="R7969" s="15" t="n">
        <f aca="false">IF(I7969="Cancelado",0,P7969-Q7969)</f>
        <v>55.785</v>
      </c>
      <c r="S7969" s="17" t="str">
        <f aca="false">INDEX(dProdutos!$D$2:$D$47,MATCH(E7969,dProdutos!$A$2:$A$47,0))</f>
        <v>Beleza</v>
      </c>
    </row>
    <row r="7970" customFormat="false" ht="15" hidden="false" customHeight="false" outlineLevel="0" collapsed="false">
      <c r="A7970" s="17" t="s">
        <v>6373</v>
      </c>
      <c r="B7970" s="17" t="n">
        <v>3</v>
      </c>
      <c r="C7970" s="21" t="n">
        <v>46180</v>
      </c>
      <c r="D7970" s="17" t="s">
        <v>1389</v>
      </c>
      <c r="E7970" s="17" t="s">
        <v>108</v>
      </c>
      <c r="F7970" s="17" t="s">
        <v>1487</v>
      </c>
      <c r="G7970" s="17" t="s">
        <v>64</v>
      </c>
      <c r="H7970" s="17" t="s">
        <v>1523</v>
      </c>
      <c r="I7970" s="17" t="s">
        <v>1524</v>
      </c>
      <c r="J7970" s="17" t="n">
        <v>1</v>
      </c>
      <c r="K7970" s="15" t="n">
        <v>265.9</v>
      </c>
      <c r="L7970" s="22" t="n">
        <v>0</v>
      </c>
      <c r="M7970" s="15" t="n">
        <v>0</v>
      </c>
      <c r="N7970" s="15" t="n">
        <f aca="false">J7970*K7970</f>
        <v>265.9</v>
      </c>
      <c r="O7970" s="15" t="n">
        <f aca="false">N7970*L7970</f>
        <v>0</v>
      </c>
      <c r="P7970" s="15" t="n">
        <f aca="false">N7970-O7970</f>
        <v>265.9</v>
      </c>
      <c r="Q7970" s="15" t="n">
        <f aca="false">J7970*INDEX(dProdutos!$F$2:$F$47,MATCH(E7970,dProdutos!$A$2:$A$47,0))</f>
        <v>155.62</v>
      </c>
      <c r="R7970" s="15" t="n">
        <f aca="false">IF(I7970="Cancelado",0,P7970-Q7970)</f>
        <v>110.28</v>
      </c>
      <c r="S7970" s="17" t="str">
        <f aca="false">INDEX(dProdutos!$D$2:$D$47,MATCH(E7970,dProdutos!$A$2:$A$47,0))</f>
        <v>Moda Masculina</v>
      </c>
    </row>
    <row r="7971" customFormat="false" ht="15" hidden="false" customHeight="false" outlineLevel="0" collapsed="false">
      <c r="A7971" s="17" t="s">
        <v>6374</v>
      </c>
      <c r="B7971" s="17" t="n">
        <v>1</v>
      </c>
      <c r="C7971" s="21" t="n">
        <v>46180</v>
      </c>
      <c r="D7971" s="17" t="s">
        <v>1361</v>
      </c>
      <c r="E7971" s="17" t="s">
        <v>102</v>
      </c>
      <c r="F7971" s="17" t="s">
        <v>1497</v>
      </c>
      <c r="G7971" s="17" t="s">
        <v>59</v>
      </c>
      <c r="H7971" s="17" t="s">
        <v>1523</v>
      </c>
      <c r="I7971" s="17" t="s">
        <v>1524</v>
      </c>
      <c r="J7971" s="17" t="n">
        <v>1</v>
      </c>
      <c r="K7971" s="15" t="n">
        <v>65.9</v>
      </c>
      <c r="L7971" s="22" t="n">
        <v>0.05</v>
      </c>
      <c r="M7971" s="15" t="n">
        <v>28.6</v>
      </c>
      <c r="N7971" s="15" t="n">
        <f aca="false">J7971*K7971</f>
        <v>65.9</v>
      </c>
      <c r="O7971" s="15" t="n">
        <f aca="false">N7971*L7971</f>
        <v>3.295</v>
      </c>
      <c r="P7971" s="15" t="n">
        <f aca="false">N7971-O7971</f>
        <v>62.605</v>
      </c>
      <c r="Q7971" s="15" t="n">
        <f aca="false">J7971*INDEX(dProdutos!$F$2:$F$47,MATCH(E7971,dProdutos!$A$2:$A$47,0))</f>
        <v>29.68</v>
      </c>
      <c r="R7971" s="15" t="n">
        <f aca="false">IF(I7971="Cancelado",0,P7971-Q7971)</f>
        <v>32.925</v>
      </c>
      <c r="S7971" s="17" t="str">
        <f aca="false">INDEX(dProdutos!$D$2:$D$47,MATCH(E7971,dProdutos!$A$2:$A$47,0))</f>
        <v>Moda Masculina</v>
      </c>
    </row>
    <row r="7972" customFormat="false" ht="15" hidden="false" customHeight="false" outlineLevel="0" collapsed="false">
      <c r="A7972" s="17" t="s">
        <v>6375</v>
      </c>
      <c r="B7972" s="17" t="n">
        <v>1</v>
      </c>
      <c r="C7972" s="21" t="n">
        <v>46180</v>
      </c>
      <c r="D7972" s="17" t="s">
        <v>1014</v>
      </c>
      <c r="E7972" s="17" t="s">
        <v>108</v>
      </c>
      <c r="F7972" s="17" t="s">
        <v>1487</v>
      </c>
      <c r="G7972" s="17" t="s">
        <v>61</v>
      </c>
      <c r="H7972" s="17" t="s">
        <v>1537</v>
      </c>
      <c r="I7972" s="17" t="s">
        <v>1524</v>
      </c>
      <c r="J7972" s="17" t="n">
        <v>1</v>
      </c>
      <c r="K7972" s="15" t="n">
        <v>265.9</v>
      </c>
      <c r="L7972" s="22" t="n">
        <v>0.1</v>
      </c>
      <c r="M7972" s="15" t="n">
        <v>9.94</v>
      </c>
      <c r="N7972" s="15" t="n">
        <f aca="false">J7972*K7972</f>
        <v>265.9</v>
      </c>
      <c r="O7972" s="15" t="n">
        <f aca="false">N7972*L7972</f>
        <v>26.59</v>
      </c>
      <c r="P7972" s="15" t="n">
        <f aca="false">N7972-O7972</f>
        <v>239.31</v>
      </c>
      <c r="Q7972" s="15" t="n">
        <f aca="false">J7972*INDEX(dProdutos!$F$2:$F$47,MATCH(E7972,dProdutos!$A$2:$A$47,0))</f>
        <v>155.62</v>
      </c>
      <c r="R7972" s="15" t="n">
        <f aca="false">IF(I7972="Cancelado",0,P7972-Q7972)</f>
        <v>83.69</v>
      </c>
      <c r="S7972" s="17" t="str">
        <f aca="false">INDEX(dProdutos!$D$2:$D$47,MATCH(E7972,dProdutos!$A$2:$A$47,0))</f>
        <v>Moda Masculina</v>
      </c>
    </row>
    <row r="7973" customFormat="false" ht="15" hidden="false" customHeight="false" outlineLevel="0" collapsed="false">
      <c r="A7973" s="17" t="s">
        <v>6376</v>
      </c>
      <c r="B7973" s="17" t="n">
        <v>1</v>
      </c>
      <c r="C7973" s="21" t="n">
        <v>46180</v>
      </c>
      <c r="D7973" s="17" t="s">
        <v>1040</v>
      </c>
      <c r="E7973" s="17" t="s">
        <v>141</v>
      </c>
      <c r="F7973" s="17" t="s">
        <v>1493</v>
      </c>
      <c r="G7973" s="17" t="s">
        <v>62</v>
      </c>
      <c r="H7973" s="17" t="s">
        <v>1523</v>
      </c>
      <c r="I7973" s="17" t="s">
        <v>1524</v>
      </c>
      <c r="J7973" s="17" t="n">
        <v>1</v>
      </c>
      <c r="K7973" s="15" t="n">
        <v>131.9</v>
      </c>
      <c r="L7973" s="22" t="n">
        <v>0</v>
      </c>
      <c r="M7973" s="15" t="n">
        <v>33.06</v>
      </c>
      <c r="N7973" s="15" t="n">
        <f aca="false">J7973*K7973</f>
        <v>131.9</v>
      </c>
      <c r="O7973" s="15" t="n">
        <f aca="false">N7973*L7973</f>
        <v>0</v>
      </c>
      <c r="P7973" s="15" t="n">
        <f aca="false">N7973-O7973</f>
        <v>131.9</v>
      </c>
      <c r="Q7973" s="15" t="n">
        <f aca="false">J7973*INDEX(dProdutos!$F$2:$F$47,MATCH(E7973,dProdutos!$A$2:$A$47,0))</f>
        <v>81.66</v>
      </c>
      <c r="R7973" s="15" t="n">
        <f aca="false">IF(I7973="Cancelado",0,P7973-Q7973)</f>
        <v>50.24</v>
      </c>
      <c r="S7973" s="17" t="str">
        <f aca="false">INDEX(dProdutos!$D$2:$D$47,MATCH(E7973,dProdutos!$A$2:$A$47,0))</f>
        <v>Acessórios</v>
      </c>
    </row>
    <row r="7974" customFormat="false" ht="15" hidden="false" customHeight="false" outlineLevel="0" collapsed="false">
      <c r="A7974" s="17" t="s">
        <v>6376</v>
      </c>
      <c r="B7974" s="17" t="n">
        <v>2</v>
      </c>
      <c r="C7974" s="21" t="n">
        <v>46180</v>
      </c>
      <c r="D7974" s="17" t="s">
        <v>1040</v>
      </c>
      <c r="E7974" s="17" t="s">
        <v>88</v>
      </c>
      <c r="F7974" s="17" t="s">
        <v>1493</v>
      </c>
      <c r="G7974" s="17" t="s">
        <v>62</v>
      </c>
      <c r="H7974" s="17" t="s">
        <v>1523</v>
      </c>
      <c r="I7974" s="17" t="s">
        <v>1524</v>
      </c>
      <c r="J7974" s="17" t="n">
        <v>1</v>
      </c>
      <c r="K7974" s="15" t="n">
        <v>170.9</v>
      </c>
      <c r="L7974" s="22" t="n">
        <v>0</v>
      </c>
      <c r="M7974" s="15" t="n">
        <v>0</v>
      </c>
      <c r="N7974" s="15" t="n">
        <f aca="false">J7974*K7974</f>
        <v>170.9</v>
      </c>
      <c r="O7974" s="15" t="n">
        <f aca="false">N7974*L7974</f>
        <v>0</v>
      </c>
      <c r="P7974" s="15" t="n">
        <f aca="false">N7974-O7974</f>
        <v>170.9</v>
      </c>
      <c r="Q7974" s="15" t="n">
        <f aca="false">J7974*INDEX(dProdutos!$F$2:$F$47,MATCH(E7974,dProdutos!$A$2:$A$47,0))</f>
        <v>98.14</v>
      </c>
      <c r="R7974" s="15" t="n">
        <f aca="false">IF(I7974="Cancelado",0,P7974-Q7974)</f>
        <v>72.76</v>
      </c>
      <c r="S7974" s="17" t="str">
        <f aca="false">INDEX(dProdutos!$D$2:$D$47,MATCH(E7974,dProdutos!$A$2:$A$47,0))</f>
        <v>Moda Feminina</v>
      </c>
    </row>
    <row r="7975" customFormat="false" ht="15" hidden="false" customHeight="false" outlineLevel="0" collapsed="false">
      <c r="A7975" s="17" t="s">
        <v>6377</v>
      </c>
      <c r="B7975" s="17" t="n">
        <v>1</v>
      </c>
      <c r="C7975" s="21" t="n">
        <v>46180</v>
      </c>
      <c r="D7975" s="17" t="s">
        <v>1347</v>
      </c>
      <c r="E7975" s="17" t="s">
        <v>150</v>
      </c>
      <c r="F7975" s="17" t="s">
        <v>1497</v>
      </c>
      <c r="G7975" s="17" t="s">
        <v>59</v>
      </c>
      <c r="H7975" s="17" t="s">
        <v>1537</v>
      </c>
      <c r="I7975" s="17" t="s">
        <v>1524</v>
      </c>
      <c r="J7975" s="17" t="n">
        <v>2</v>
      </c>
      <c r="K7975" s="15" t="n">
        <v>71.9</v>
      </c>
      <c r="L7975" s="22" t="n">
        <v>0</v>
      </c>
      <c r="M7975" s="15" t="n">
        <v>0</v>
      </c>
      <c r="N7975" s="15" t="n">
        <f aca="false">J7975*K7975</f>
        <v>143.8</v>
      </c>
      <c r="O7975" s="15" t="n">
        <f aca="false">N7975*L7975</f>
        <v>0</v>
      </c>
      <c r="P7975" s="15" t="n">
        <f aca="false">N7975-O7975</f>
        <v>143.8</v>
      </c>
      <c r="Q7975" s="15" t="n">
        <f aca="false">J7975*INDEX(dProdutos!$F$2:$F$47,MATCH(E7975,dProdutos!$A$2:$A$47,0))</f>
        <v>54.76</v>
      </c>
      <c r="R7975" s="15" t="n">
        <f aca="false">IF(I7975="Cancelado",0,P7975-Q7975)</f>
        <v>89.04</v>
      </c>
      <c r="S7975" s="17" t="str">
        <f aca="false">INDEX(dProdutos!$D$2:$D$47,MATCH(E7975,dProdutos!$A$2:$A$47,0))</f>
        <v>Acessórios</v>
      </c>
    </row>
    <row r="7976" customFormat="false" ht="15" hidden="false" customHeight="false" outlineLevel="0" collapsed="false">
      <c r="A7976" s="17" t="s">
        <v>6378</v>
      </c>
      <c r="B7976" s="17" t="n">
        <v>1</v>
      </c>
      <c r="C7976" s="21" t="n">
        <v>46180</v>
      </c>
      <c r="D7976" s="17" t="s">
        <v>723</v>
      </c>
      <c r="E7976" s="17" t="s">
        <v>153</v>
      </c>
      <c r="F7976" s="17" t="s">
        <v>1501</v>
      </c>
      <c r="G7976" s="17" t="s">
        <v>59</v>
      </c>
      <c r="H7976" s="17" t="s">
        <v>1523</v>
      </c>
      <c r="I7976" s="17" t="s">
        <v>1524</v>
      </c>
      <c r="J7976" s="17" t="n">
        <v>1</v>
      </c>
      <c r="K7976" s="15" t="n">
        <v>165.9</v>
      </c>
      <c r="L7976" s="22" t="n">
        <v>0</v>
      </c>
      <c r="M7976" s="15" t="n">
        <v>0</v>
      </c>
      <c r="N7976" s="15" t="n">
        <f aca="false">J7976*K7976</f>
        <v>165.9</v>
      </c>
      <c r="O7976" s="15" t="n">
        <f aca="false">N7976*L7976</f>
        <v>0</v>
      </c>
      <c r="P7976" s="15" t="n">
        <f aca="false">N7976-O7976</f>
        <v>165.9</v>
      </c>
      <c r="Q7976" s="15" t="n">
        <f aca="false">J7976*INDEX(dProdutos!$F$2:$F$47,MATCH(E7976,dProdutos!$A$2:$A$47,0))</f>
        <v>67.28</v>
      </c>
      <c r="R7976" s="15" t="n">
        <f aca="false">IF(I7976="Cancelado",0,P7976-Q7976)</f>
        <v>98.62</v>
      </c>
      <c r="S7976" s="17" t="str">
        <f aca="false">INDEX(dProdutos!$D$2:$D$47,MATCH(E7976,dProdutos!$A$2:$A$47,0))</f>
        <v>Acessórios</v>
      </c>
    </row>
    <row r="7977" customFormat="false" ht="15" hidden="false" customHeight="false" outlineLevel="0" collapsed="false">
      <c r="A7977" s="17" t="s">
        <v>6378</v>
      </c>
      <c r="B7977" s="17" t="n">
        <v>2</v>
      </c>
      <c r="C7977" s="21" t="n">
        <v>46180</v>
      </c>
      <c r="D7977" s="17" t="s">
        <v>723</v>
      </c>
      <c r="E7977" s="17" t="s">
        <v>195</v>
      </c>
      <c r="F7977" s="17" t="s">
        <v>1501</v>
      </c>
      <c r="G7977" s="17" t="s">
        <v>59</v>
      </c>
      <c r="H7977" s="17" t="s">
        <v>1523</v>
      </c>
      <c r="I7977" s="17" t="s">
        <v>1524</v>
      </c>
      <c r="J7977" s="17" t="n">
        <v>1</v>
      </c>
      <c r="K7977" s="15" t="n">
        <v>72.9</v>
      </c>
      <c r="L7977" s="22" t="n">
        <v>0</v>
      </c>
      <c r="M7977" s="15" t="n">
        <v>0</v>
      </c>
      <c r="N7977" s="15" t="n">
        <f aca="false">J7977*K7977</f>
        <v>72.9</v>
      </c>
      <c r="O7977" s="15" t="n">
        <f aca="false">N7977*L7977</f>
        <v>0</v>
      </c>
      <c r="P7977" s="15" t="n">
        <f aca="false">N7977-O7977</f>
        <v>72.9</v>
      </c>
      <c r="Q7977" s="15" t="n">
        <f aca="false">J7977*INDEX(dProdutos!$F$2:$F$47,MATCH(E7977,dProdutos!$A$2:$A$47,0))</f>
        <v>39.23</v>
      </c>
      <c r="R7977" s="15" t="n">
        <f aca="false">IF(I7977="Cancelado",0,P7977-Q7977)</f>
        <v>33.67</v>
      </c>
      <c r="S7977" s="17" t="str">
        <f aca="false">INDEX(dProdutos!$D$2:$D$47,MATCH(E7977,dProdutos!$A$2:$A$47,0))</f>
        <v>Eletrônicos</v>
      </c>
    </row>
    <row r="7978" customFormat="false" ht="15" hidden="false" customHeight="false" outlineLevel="0" collapsed="false">
      <c r="A7978" s="17" t="s">
        <v>6379</v>
      </c>
      <c r="B7978" s="17" t="n">
        <v>1</v>
      </c>
      <c r="C7978" s="21" t="n">
        <v>46180</v>
      </c>
      <c r="D7978" s="17" t="s">
        <v>1186</v>
      </c>
      <c r="E7978" s="17" t="s">
        <v>88</v>
      </c>
      <c r="F7978" s="17" t="s">
        <v>1493</v>
      </c>
      <c r="G7978" s="17" t="s">
        <v>59</v>
      </c>
      <c r="H7978" s="17" t="s">
        <v>1527</v>
      </c>
      <c r="I7978" s="17" t="s">
        <v>1524</v>
      </c>
      <c r="J7978" s="17" t="n">
        <v>2</v>
      </c>
      <c r="K7978" s="15" t="n">
        <v>170.9</v>
      </c>
      <c r="L7978" s="22" t="n">
        <v>0</v>
      </c>
      <c r="M7978" s="15" t="n">
        <v>24.71</v>
      </c>
      <c r="N7978" s="15" t="n">
        <f aca="false">J7978*K7978</f>
        <v>341.8</v>
      </c>
      <c r="O7978" s="15" t="n">
        <f aca="false">N7978*L7978</f>
        <v>0</v>
      </c>
      <c r="P7978" s="15" t="n">
        <f aca="false">N7978-O7978</f>
        <v>341.8</v>
      </c>
      <c r="Q7978" s="15" t="n">
        <f aca="false">J7978*INDEX(dProdutos!$F$2:$F$47,MATCH(E7978,dProdutos!$A$2:$A$47,0))</f>
        <v>196.28</v>
      </c>
      <c r="R7978" s="15" t="n">
        <f aca="false">IF(I7978="Cancelado",0,P7978-Q7978)</f>
        <v>145.52</v>
      </c>
      <c r="S7978" s="17" t="str">
        <f aca="false">INDEX(dProdutos!$D$2:$D$47,MATCH(E7978,dProdutos!$A$2:$A$47,0))</f>
        <v>Moda Feminina</v>
      </c>
    </row>
    <row r="7979" customFormat="false" ht="15" hidden="false" customHeight="false" outlineLevel="0" collapsed="false">
      <c r="A7979" s="17" t="s">
        <v>6380</v>
      </c>
      <c r="B7979" s="17" t="n">
        <v>1</v>
      </c>
      <c r="C7979" s="21" t="n">
        <v>46181</v>
      </c>
      <c r="D7979" s="17" t="s">
        <v>982</v>
      </c>
      <c r="E7979" s="17" t="s">
        <v>135</v>
      </c>
      <c r="F7979" s="17" t="s">
        <v>1499</v>
      </c>
      <c r="G7979" s="17" t="s">
        <v>62</v>
      </c>
      <c r="H7979" s="17" t="s">
        <v>1537</v>
      </c>
      <c r="I7979" s="17" t="s">
        <v>1524</v>
      </c>
      <c r="J7979" s="17" t="n">
        <v>1</v>
      </c>
      <c r="K7979" s="15" t="n">
        <v>200.9</v>
      </c>
      <c r="L7979" s="22" t="n">
        <v>0.15</v>
      </c>
      <c r="M7979" s="15" t="n">
        <v>22.67</v>
      </c>
      <c r="N7979" s="15" t="n">
        <f aca="false">J7979*K7979</f>
        <v>200.9</v>
      </c>
      <c r="O7979" s="15" t="n">
        <f aca="false">N7979*L7979</f>
        <v>30.135</v>
      </c>
      <c r="P7979" s="15" t="n">
        <f aca="false">N7979-O7979</f>
        <v>170.765</v>
      </c>
      <c r="Q7979" s="15" t="n">
        <f aca="false">J7979*INDEX(dProdutos!$F$2:$F$47,MATCH(E7979,dProdutos!$A$2:$A$47,0))</f>
        <v>80.73</v>
      </c>
      <c r="R7979" s="15" t="n">
        <f aca="false">IF(I7979="Cancelado",0,P7979-Q7979)</f>
        <v>90.035</v>
      </c>
      <c r="S7979" s="17" t="str">
        <f aca="false">INDEX(dProdutos!$D$2:$D$47,MATCH(E7979,dProdutos!$A$2:$A$47,0))</f>
        <v>Calçados</v>
      </c>
    </row>
    <row r="7980" customFormat="false" ht="15" hidden="false" customHeight="false" outlineLevel="0" collapsed="false">
      <c r="A7980" s="17" t="s">
        <v>6381</v>
      </c>
      <c r="B7980" s="17" t="n">
        <v>1</v>
      </c>
      <c r="C7980" s="21" t="n">
        <v>46181</v>
      </c>
      <c r="D7980" s="17" t="s">
        <v>1298</v>
      </c>
      <c r="E7980" s="17" t="s">
        <v>98</v>
      </c>
      <c r="F7980" s="17" t="s">
        <v>1487</v>
      </c>
      <c r="G7980" s="17" t="s">
        <v>63</v>
      </c>
      <c r="H7980" s="17" t="s">
        <v>1523</v>
      </c>
      <c r="I7980" s="17" t="s">
        <v>1524</v>
      </c>
      <c r="J7980" s="17" t="n">
        <v>1</v>
      </c>
      <c r="K7980" s="15" t="n">
        <v>108.9</v>
      </c>
      <c r="L7980" s="22" t="n">
        <v>0.1</v>
      </c>
      <c r="M7980" s="15" t="n">
        <v>0</v>
      </c>
      <c r="N7980" s="15" t="n">
        <f aca="false">J7980*K7980</f>
        <v>108.9</v>
      </c>
      <c r="O7980" s="15" t="n">
        <f aca="false">N7980*L7980</f>
        <v>10.89</v>
      </c>
      <c r="P7980" s="15" t="n">
        <f aca="false">N7980-O7980</f>
        <v>98.01</v>
      </c>
      <c r="Q7980" s="15" t="n">
        <f aca="false">J7980*INDEX(dProdutos!$F$2:$F$47,MATCH(E7980,dProdutos!$A$2:$A$47,0))</f>
        <v>42.52</v>
      </c>
      <c r="R7980" s="15" t="n">
        <f aca="false">IF(I7980="Cancelado",0,P7980-Q7980)</f>
        <v>55.49</v>
      </c>
      <c r="S7980" s="17" t="str">
        <f aca="false">INDEX(dProdutos!$D$2:$D$47,MATCH(E7980,dProdutos!$A$2:$A$47,0))</f>
        <v>Moda Feminina</v>
      </c>
    </row>
    <row r="7981" customFormat="false" ht="15" hidden="false" customHeight="false" outlineLevel="0" collapsed="false">
      <c r="A7981" s="17" t="s">
        <v>6381</v>
      </c>
      <c r="B7981" s="17" t="n">
        <v>2</v>
      </c>
      <c r="C7981" s="21" t="n">
        <v>46181</v>
      </c>
      <c r="D7981" s="17" t="s">
        <v>1298</v>
      </c>
      <c r="E7981" s="17" t="s">
        <v>171</v>
      </c>
      <c r="F7981" s="17" t="s">
        <v>1487</v>
      </c>
      <c r="G7981" s="17" t="s">
        <v>63</v>
      </c>
      <c r="H7981" s="17" t="s">
        <v>1523</v>
      </c>
      <c r="I7981" s="17" t="s">
        <v>1524</v>
      </c>
      <c r="J7981" s="17" t="n">
        <v>1</v>
      </c>
      <c r="K7981" s="15" t="n">
        <v>246.9</v>
      </c>
      <c r="L7981" s="22" t="n">
        <v>0.1</v>
      </c>
      <c r="M7981" s="15" t="n">
        <v>0</v>
      </c>
      <c r="N7981" s="15" t="n">
        <f aca="false">J7981*K7981</f>
        <v>246.9</v>
      </c>
      <c r="O7981" s="15" t="n">
        <f aca="false">N7981*L7981</f>
        <v>24.69</v>
      </c>
      <c r="P7981" s="15" t="n">
        <f aca="false">N7981-O7981</f>
        <v>222.21</v>
      </c>
      <c r="Q7981" s="15" t="n">
        <f aca="false">J7981*INDEX(dProdutos!$F$2:$F$47,MATCH(E7981,dProdutos!$A$2:$A$47,0))</f>
        <v>103.61</v>
      </c>
      <c r="R7981" s="15" t="n">
        <f aca="false">IF(I7981="Cancelado",0,P7981-Q7981)</f>
        <v>118.6</v>
      </c>
      <c r="S7981" s="17" t="str">
        <f aca="false">INDEX(dProdutos!$D$2:$D$47,MATCH(E7981,dProdutos!$A$2:$A$47,0))</f>
        <v>Casa</v>
      </c>
    </row>
    <row r="7982" customFormat="false" ht="15" hidden="false" customHeight="false" outlineLevel="0" collapsed="false">
      <c r="A7982" s="17" t="s">
        <v>6382</v>
      </c>
      <c r="B7982" s="17" t="n">
        <v>1</v>
      </c>
      <c r="C7982" s="21" t="n">
        <v>46181</v>
      </c>
      <c r="D7982" s="17" t="s">
        <v>926</v>
      </c>
      <c r="E7982" s="17" t="s">
        <v>144</v>
      </c>
      <c r="F7982" s="17" t="s">
        <v>1490</v>
      </c>
      <c r="G7982" s="17" t="s">
        <v>64</v>
      </c>
      <c r="H7982" s="17" t="s">
        <v>1523</v>
      </c>
      <c r="I7982" s="17" t="s">
        <v>1524</v>
      </c>
      <c r="J7982" s="17" t="n">
        <v>1</v>
      </c>
      <c r="K7982" s="15" t="n">
        <v>260.9</v>
      </c>
      <c r="L7982" s="22" t="n">
        <v>0</v>
      </c>
      <c r="M7982" s="15" t="n">
        <v>20.51</v>
      </c>
      <c r="N7982" s="15" t="n">
        <f aca="false">J7982*K7982</f>
        <v>260.9</v>
      </c>
      <c r="O7982" s="15" t="n">
        <f aca="false">N7982*L7982</f>
        <v>0</v>
      </c>
      <c r="P7982" s="15" t="n">
        <f aca="false">N7982-O7982</f>
        <v>260.9</v>
      </c>
      <c r="Q7982" s="15" t="n">
        <f aca="false">J7982*INDEX(dProdutos!$F$2:$F$47,MATCH(E7982,dProdutos!$A$2:$A$47,0))</f>
        <v>99.86</v>
      </c>
      <c r="R7982" s="15" t="n">
        <f aca="false">IF(I7982="Cancelado",0,P7982-Q7982)</f>
        <v>161.04</v>
      </c>
      <c r="S7982" s="17" t="str">
        <f aca="false">INDEX(dProdutos!$D$2:$D$47,MATCH(E7982,dProdutos!$A$2:$A$47,0))</f>
        <v>Acessórios</v>
      </c>
    </row>
    <row r="7983" customFormat="false" ht="15" hidden="false" customHeight="false" outlineLevel="0" collapsed="false">
      <c r="A7983" s="17" t="s">
        <v>6382</v>
      </c>
      <c r="B7983" s="17" t="n">
        <v>2</v>
      </c>
      <c r="C7983" s="21" t="n">
        <v>46181</v>
      </c>
      <c r="D7983" s="17" t="s">
        <v>926</v>
      </c>
      <c r="E7983" s="17" t="s">
        <v>95</v>
      </c>
      <c r="F7983" s="17" t="s">
        <v>1490</v>
      </c>
      <c r="G7983" s="17" t="s">
        <v>64</v>
      </c>
      <c r="H7983" s="17" t="s">
        <v>1523</v>
      </c>
      <c r="I7983" s="17" t="s">
        <v>1524</v>
      </c>
      <c r="J7983" s="17" t="n">
        <v>1</v>
      </c>
      <c r="K7983" s="15" t="n">
        <v>77.9</v>
      </c>
      <c r="L7983" s="22" t="n">
        <v>0</v>
      </c>
      <c r="M7983" s="15" t="n">
        <v>0</v>
      </c>
      <c r="N7983" s="15" t="n">
        <f aca="false">J7983*K7983</f>
        <v>77.9</v>
      </c>
      <c r="O7983" s="15" t="n">
        <f aca="false">N7983*L7983</f>
        <v>0</v>
      </c>
      <c r="P7983" s="15" t="n">
        <f aca="false">N7983-O7983</f>
        <v>77.9</v>
      </c>
      <c r="Q7983" s="15" t="n">
        <f aca="false">J7983*INDEX(dProdutos!$F$2:$F$47,MATCH(E7983,dProdutos!$A$2:$A$47,0))</f>
        <v>36.71</v>
      </c>
      <c r="R7983" s="15" t="n">
        <f aca="false">IF(I7983="Cancelado",0,P7983-Q7983)</f>
        <v>41.19</v>
      </c>
      <c r="S7983" s="17" t="str">
        <f aca="false">INDEX(dProdutos!$D$2:$D$47,MATCH(E7983,dProdutos!$A$2:$A$47,0))</f>
        <v>Moda Feminina</v>
      </c>
    </row>
    <row r="7984" customFormat="false" ht="15" hidden="false" customHeight="false" outlineLevel="0" collapsed="false">
      <c r="A7984" s="17" t="s">
        <v>6382</v>
      </c>
      <c r="B7984" s="17" t="n">
        <v>3</v>
      </c>
      <c r="C7984" s="21" t="n">
        <v>46181</v>
      </c>
      <c r="D7984" s="17" t="s">
        <v>926</v>
      </c>
      <c r="E7984" s="17" t="s">
        <v>77</v>
      </c>
      <c r="F7984" s="17" t="s">
        <v>1490</v>
      </c>
      <c r="G7984" s="17" t="s">
        <v>64</v>
      </c>
      <c r="H7984" s="17" t="s">
        <v>1523</v>
      </c>
      <c r="I7984" s="17" t="s">
        <v>1524</v>
      </c>
      <c r="J7984" s="17" t="n">
        <v>1</v>
      </c>
      <c r="K7984" s="15" t="n">
        <v>198.9</v>
      </c>
      <c r="L7984" s="22" t="n">
        <v>0</v>
      </c>
      <c r="M7984" s="15" t="n">
        <v>0</v>
      </c>
      <c r="N7984" s="15" t="n">
        <f aca="false">J7984*K7984</f>
        <v>198.9</v>
      </c>
      <c r="O7984" s="15" t="n">
        <f aca="false">N7984*L7984</f>
        <v>0</v>
      </c>
      <c r="P7984" s="15" t="n">
        <f aca="false">N7984-O7984</f>
        <v>198.9</v>
      </c>
      <c r="Q7984" s="15" t="n">
        <f aca="false">J7984*INDEX(dProdutos!$F$2:$F$47,MATCH(E7984,dProdutos!$A$2:$A$47,0))</f>
        <v>107.88</v>
      </c>
      <c r="R7984" s="15" t="n">
        <f aca="false">IF(I7984="Cancelado",0,P7984-Q7984)</f>
        <v>91.02</v>
      </c>
      <c r="S7984" s="17" t="str">
        <f aca="false">INDEX(dProdutos!$D$2:$D$47,MATCH(E7984,dProdutos!$A$2:$A$47,0))</f>
        <v>Moda Feminina</v>
      </c>
    </row>
    <row r="7985" customFormat="false" ht="15" hidden="false" customHeight="false" outlineLevel="0" collapsed="false">
      <c r="A7985" s="17" t="s">
        <v>6382</v>
      </c>
      <c r="B7985" s="17" t="n">
        <v>4</v>
      </c>
      <c r="C7985" s="21" t="n">
        <v>46181</v>
      </c>
      <c r="D7985" s="17" t="s">
        <v>926</v>
      </c>
      <c r="E7985" s="17" t="s">
        <v>165</v>
      </c>
      <c r="F7985" s="17" t="s">
        <v>1490</v>
      </c>
      <c r="G7985" s="17" t="s">
        <v>64</v>
      </c>
      <c r="H7985" s="17" t="s">
        <v>1523</v>
      </c>
      <c r="I7985" s="17" t="s">
        <v>1524</v>
      </c>
      <c r="J7985" s="17" t="n">
        <v>1</v>
      </c>
      <c r="K7985" s="15" t="n">
        <v>231.9</v>
      </c>
      <c r="L7985" s="22" t="n">
        <v>0</v>
      </c>
      <c r="M7985" s="15" t="n">
        <v>0</v>
      </c>
      <c r="N7985" s="15" t="n">
        <f aca="false">J7985*K7985</f>
        <v>231.9</v>
      </c>
      <c r="O7985" s="15" t="n">
        <f aca="false">N7985*L7985</f>
        <v>0</v>
      </c>
      <c r="P7985" s="15" t="n">
        <f aca="false">N7985-O7985</f>
        <v>231.9</v>
      </c>
      <c r="Q7985" s="15" t="n">
        <f aca="false">J7985*INDEX(dProdutos!$F$2:$F$47,MATCH(E7985,dProdutos!$A$2:$A$47,0))</f>
        <v>140.83</v>
      </c>
      <c r="R7985" s="15" t="n">
        <f aca="false">IF(I7985="Cancelado",0,P7985-Q7985)</f>
        <v>91.07</v>
      </c>
      <c r="S7985" s="17" t="str">
        <f aca="false">INDEX(dProdutos!$D$2:$D$47,MATCH(E7985,dProdutos!$A$2:$A$47,0))</f>
        <v>Casa</v>
      </c>
    </row>
    <row r="7986" customFormat="false" ht="15" hidden="false" customHeight="false" outlineLevel="0" collapsed="false">
      <c r="A7986" s="17" t="s">
        <v>6383</v>
      </c>
      <c r="B7986" s="17" t="n">
        <v>1</v>
      </c>
      <c r="C7986" s="21" t="n">
        <v>46181</v>
      </c>
      <c r="D7986" s="17" t="s">
        <v>621</v>
      </c>
      <c r="E7986" s="17" t="s">
        <v>88</v>
      </c>
      <c r="F7986" s="17" t="s">
        <v>1503</v>
      </c>
      <c r="G7986" s="17" t="s">
        <v>61</v>
      </c>
      <c r="H7986" s="17" t="s">
        <v>1523</v>
      </c>
      <c r="I7986" s="17" t="s">
        <v>1531</v>
      </c>
      <c r="J7986" s="17" t="n">
        <v>1</v>
      </c>
      <c r="K7986" s="15" t="n">
        <v>170.9</v>
      </c>
      <c r="L7986" s="22" t="n">
        <v>0</v>
      </c>
      <c r="M7986" s="15" t="n">
        <v>26.34</v>
      </c>
      <c r="N7986" s="15" t="n">
        <f aca="false">J7986*K7986</f>
        <v>170.9</v>
      </c>
      <c r="O7986" s="15" t="n">
        <f aca="false">N7986*L7986</f>
        <v>0</v>
      </c>
      <c r="P7986" s="15" t="n">
        <f aca="false">N7986-O7986</f>
        <v>170.9</v>
      </c>
      <c r="Q7986" s="15" t="n">
        <f aca="false">J7986*INDEX(dProdutos!$F$2:$F$47,MATCH(E7986,dProdutos!$A$2:$A$47,0))</f>
        <v>98.14</v>
      </c>
      <c r="R7986" s="15" t="n">
        <f aca="false">IF(I7986="Cancelado",0,P7986-Q7986)</f>
        <v>0</v>
      </c>
      <c r="S7986" s="17" t="str">
        <f aca="false">INDEX(dProdutos!$D$2:$D$47,MATCH(E7986,dProdutos!$A$2:$A$47,0))</f>
        <v>Moda Feminina</v>
      </c>
    </row>
    <row r="7987" customFormat="false" ht="15" hidden="false" customHeight="false" outlineLevel="0" collapsed="false">
      <c r="A7987" s="17" t="s">
        <v>6383</v>
      </c>
      <c r="B7987" s="17" t="n">
        <v>2</v>
      </c>
      <c r="C7987" s="21" t="n">
        <v>46181</v>
      </c>
      <c r="D7987" s="17" t="s">
        <v>621</v>
      </c>
      <c r="E7987" s="17" t="s">
        <v>95</v>
      </c>
      <c r="F7987" s="17" t="s">
        <v>1503</v>
      </c>
      <c r="G7987" s="17" t="s">
        <v>61</v>
      </c>
      <c r="H7987" s="17" t="s">
        <v>1523</v>
      </c>
      <c r="I7987" s="17" t="s">
        <v>1531</v>
      </c>
      <c r="J7987" s="17" t="n">
        <v>1</v>
      </c>
      <c r="K7987" s="15" t="n">
        <v>77.9</v>
      </c>
      <c r="L7987" s="22" t="n">
        <v>0.05</v>
      </c>
      <c r="M7987" s="15" t="n">
        <v>0</v>
      </c>
      <c r="N7987" s="15" t="n">
        <f aca="false">J7987*K7987</f>
        <v>77.9</v>
      </c>
      <c r="O7987" s="15" t="n">
        <f aca="false">N7987*L7987</f>
        <v>3.895</v>
      </c>
      <c r="P7987" s="15" t="n">
        <f aca="false">N7987-O7987</f>
        <v>74.005</v>
      </c>
      <c r="Q7987" s="15" t="n">
        <f aca="false">J7987*INDEX(dProdutos!$F$2:$F$47,MATCH(E7987,dProdutos!$A$2:$A$47,0))</f>
        <v>36.71</v>
      </c>
      <c r="R7987" s="15" t="n">
        <f aca="false">IF(I7987="Cancelado",0,P7987-Q7987)</f>
        <v>0</v>
      </c>
      <c r="S7987" s="17" t="str">
        <f aca="false">INDEX(dProdutos!$D$2:$D$47,MATCH(E7987,dProdutos!$A$2:$A$47,0))</f>
        <v>Moda Feminina</v>
      </c>
    </row>
    <row r="7988" customFormat="false" ht="15" hidden="false" customHeight="false" outlineLevel="0" collapsed="false">
      <c r="A7988" s="17" t="s">
        <v>6383</v>
      </c>
      <c r="B7988" s="17" t="n">
        <v>3</v>
      </c>
      <c r="C7988" s="21" t="n">
        <v>46181</v>
      </c>
      <c r="D7988" s="17" t="s">
        <v>621</v>
      </c>
      <c r="E7988" s="17" t="s">
        <v>88</v>
      </c>
      <c r="F7988" s="17" t="s">
        <v>1503</v>
      </c>
      <c r="G7988" s="17" t="s">
        <v>61</v>
      </c>
      <c r="H7988" s="17" t="s">
        <v>1523</v>
      </c>
      <c r="I7988" s="17" t="s">
        <v>1531</v>
      </c>
      <c r="J7988" s="17" t="n">
        <v>2</v>
      </c>
      <c r="K7988" s="15" t="n">
        <v>170.9</v>
      </c>
      <c r="L7988" s="22" t="n">
        <v>0</v>
      </c>
      <c r="M7988" s="15" t="n">
        <v>0</v>
      </c>
      <c r="N7988" s="15" t="n">
        <f aca="false">J7988*K7988</f>
        <v>341.8</v>
      </c>
      <c r="O7988" s="15" t="n">
        <f aca="false">N7988*L7988</f>
        <v>0</v>
      </c>
      <c r="P7988" s="15" t="n">
        <f aca="false">N7988-O7988</f>
        <v>341.8</v>
      </c>
      <c r="Q7988" s="15" t="n">
        <f aca="false">J7988*INDEX(dProdutos!$F$2:$F$47,MATCH(E7988,dProdutos!$A$2:$A$47,0))</f>
        <v>196.28</v>
      </c>
      <c r="R7988" s="15" t="n">
        <f aca="false">IF(I7988="Cancelado",0,P7988-Q7988)</f>
        <v>0</v>
      </c>
      <c r="S7988" s="17" t="str">
        <f aca="false">INDEX(dProdutos!$D$2:$D$47,MATCH(E7988,dProdutos!$A$2:$A$47,0))</f>
        <v>Moda Feminina</v>
      </c>
    </row>
    <row r="7989" customFormat="false" ht="15" hidden="false" customHeight="false" outlineLevel="0" collapsed="false">
      <c r="A7989" s="17" t="s">
        <v>6384</v>
      </c>
      <c r="B7989" s="17" t="n">
        <v>1</v>
      </c>
      <c r="C7989" s="21" t="n">
        <v>46181</v>
      </c>
      <c r="D7989" s="17" t="s">
        <v>452</v>
      </c>
      <c r="E7989" s="17" t="s">
        <v>85</v>
      </c>
      <c r="F7989" s="17" t="s">
        <v>1503</v>
      </c>
      <c r="G7989" s="17" t="s">
        <v>59</v>
      </c>
      <c r="H7989" s="17" t="s">
        <v>1537</v>
      </c>
      <c r="I7989" s="17" t="s">
        <v>1524</v>
      </c>
      <c r="J7989" s="17" t="n">
        <v>1</v>
      </c>
      <c r="K7989" s="15" t="n">
        <v>165.9</v>
      </c>
      <c r="L7989" s="22" t="n">
        <v>0.05</v>
      </c>
      <c r="M7989" s="15" t="n">
        <v>18.21</v>
      </c>
      <c r="N7989" s="15" t="n">
        <f aca="false">J7989*K7989</f>
        <v>165.9</v>
      </c>
      <c r="O7989" s="15" t="n">
        <f aca="false">N7989*L7989</f>
        <v>8.295</v>
      </c>
      <c r="P7989" s="15" t="n">
        <f aca="false">N7989-O7989</f>
        <v>157.605</v>
      </c>
      <c r="Q7989" s="15" t="n">
        <f aca="false">J7989*INDEX(dProdutos!$F$2:$F$47,MATCH(E7989,dProdutos!$A$2:$A$47,0))</f>
        <v>91.55</v>
      </c>
      <c r="R7989" s="15" t="n">
        <f aca="false">IF(I7989="Cancelado",0,P7989-Q7989)</f>
        <v>66.055</v>
      </c>
      <c r="S7989" s="17" t="str">
        <f aca="false">INDEX(dProdutos!$D$2:$D$47,MATCH(E7989,dProdutos!$A$2:$A$47,0))</f>
        <v>Moda Feminina</v>
      </c>
    </row>
    <row r="7990" customFormat="false" ht="15" hidden="false" customHeight="false" outlineLevel="0" collapsed="false">
      <c r="A7990" s="17" t="s">
        <v>6384</v>
      </c>
      <c r="B7990" s="17" t="n">
        <v>2</v>
      </c>
      <c r="C7990" s="21" t="n">
        <v>46181</v>
      </c>
      <c r="D7990" s="17" t="s">
        <v>452</v>
      </c>
      <c r="E7990" s="17" t="s">
        <v>120</v>
      </c>
      <c r="F7990" s="17" t="s">
        <v>1503</v>
      </c>
      <c r="G7990" s="17" t="s">
        <v>59</v>
      </c>
      <c r="H7990" s="17" t="s">
        <v>1537</v>
      </c>
      <c r="I7990" s="17" t="s">
        <v>1524</v>
      </c>
      <c r="J7990" s="17" t="n">
        <v>1</v>
      </c>
      <c r="K7990" s="15" t="n">
        <v>96.9</v>
      </c>
      <c r="L7990" s="22" t="n">
        <v>0.05</v>
      </c>
      <c r="M7990" s="15" t="n">
        <v>0</v>
      </c>
      <c r="N7990" s="15" t="n">
        <f aca="false">J7990*K7990</f>
        <v>96.9</v>
      </c>
      <c r="O7990" s="15" t="n">
        <f aca="false">N7990*L7990</f>
        <v>4.845</v>
      </c>
      <c r="P7990" s="15" t="n">
        <f aca="false">N7990-O7990</f>
        <v>92.055</v>
      </c>
      <c r="Q7990" s="15" t="n">
        <f aca="false">J7990*INDEX(dProdutos!$F$2:$F$47,MATCH(E7990,dProdutos!$A$2:$A$47,0))</f>
        <v>44.36</v>
      </c>
      <c r="R7990" s="15" t="n">
        <f aca="false">IF(I7990="Cancelado",0,P7990-Q7990)</f>
        <v>47.695</v>
      </c>
      <c r="S7990" s="17" t="str">
        <f aca="false">INDEX(dProdutos!$D$2:$D$47,MATCH(E7990,dProdutos!$A$2:$A$47,0))</f>
        <v>Moda Masculina</v>
      </c>
    </row>
    <row r="7991" customFormat="false" ht="15" hidden="false" customHeight="false" outlineLevel="0" collapsed="false">
      <c r="A7991" s="17" t="s">
        <v>6384</v>
      </c>
      <c r="B7991" s="17" t="n">
        <v>3</v>
      </c>
      <c r="C7991" s="21" t="n">
        <v>46181</v>
      </c>
      <c r="D7991" s="17" t="s">
        <v>452</v>
      </c>
      <c r="E7991" s="17" t="s">
        <v>85</v>
      </c>
      <c r="F7991" s="17" t="s">
        <v>1503</v>
      </c>
      <c r="G7991" s="17" t="s">
        <v>59</v>
      </c>
      <c r="H7991" s="17" t="s">
        <v>1537</v>
      </c>
      <c r="I7991" s="17" t="s">
        <v>1524</v>
      </c>
      <c r="J7991" s="17" t="n">
        <v>1</v>
      </c>
      <c r="K7991" s="15" t="n">
        <v>165.9</v>
      </c>
      <c r="L7991" s="22" t="n">
        <v>0</v>
      </c>
      <c r="M7991" s="15" t="n">
        <v>0</v>
      </c>
      <c r="N7991" s="15" t="n">
        <f aca="false">J7991*K7991</f>
        <v>165.9</v>
      </c>
      <c r="O7991" s="15" t="n">
        <f aca="false">N7991*L7991</f>
        <v>0</v>
      </c>
      <c r="P7991" s="15" t="n">
        <f aca="false">N7991-O7991</f>
        <v>165.9</v>
      </c>
      <c r="Q7991" s="15" t="n">
        <f aca="false">J7991*INDEX(dProdutos!$F$2:$F$47,MATCH(E7991,dProdutos!$A$2:$A$47,0))</f>
        <v>91.55</v>
      </c>
      <c r="R7991" s="15" t="n">
        <f aca="false">IF(I7991="Cancelado",0,P7991-Q7991)</f>
        <v>74.35</v>
      </c>
      <c r="S7991" s="17" t="str">
        <f aca="false">INDEX(dProdutos!$D$2:$D$47,MATCH(E7991,dProdutos!$A$2:$A$47,0))</f>
        <v>Moda Feminina</v>
      </c>
    </row>
    <row r="7992" customFormat="false" ht="15" hidden="false" customHeight="false" outlineLevel="0" collapsed="false">
      <c r="A7992" s="17" t="s">
        <v>6385</v>
      </c>
      <c r="B7992" s="17" t="n">
        <v>1</v>
      </c>
      <c r="C7992" s="21" t="n">
        <v>46181</v>
      </c>
      <c r="D7992" s="17" t="s">
        <v>286</v>
      </c>
      <c r="E7992" s="17" t="s">
        <v>198</v>
      </c>
      <c r="F7992" s="17" t="s">
        <v>1495</v>
      </c>
      <c r="G7992" s="17" t="s">
        <v>60</v>
      </c>
      <c r="H7992" s="17" t="s">
        <v>1537</v>
      </c>
      <c r="I7992" s="17" t="s">
        <v>1541</v>
      </c>
      <c r="J7992" s="17" t="n">
        <v>1</v>
      </c>
      <c r="K7992" s="15" t="n">
        <v>253.9</v>
      </c>
      <c r="L7992" s="22" t="n">
        <v>0</v>
      </c>
      <c r="M7992" s="15" t="n">
        <v>0</v>
      </c>
      <c r="N7992" s="15" t="n">
        <f aca="false">J7992*K7992</f>
        <v>253.9</v>
      </c>
      <c r="O7992" s="15" t="n">
        <f aca="false">N7992*L7992</f>
        <v>0</v>
      </c>
      <c r="P7992" s="15" t="n">
        <f aca="false">N7992-O7992</f>
        <v>253.9</v>
      </c>
      <c r="Q7992" s="15" t="n">
        <f aca="false">J7992*INDEX(dProdutos!$F$2:$F$47,MATCH(E7992,dProdutos!$A$2:$A$47,0))</f>
        <v>99.78</v>
      </c>
      <c r="R7992" s="15" t="n">
        <f aca="false">IF(I7992="Cancelado",0,P7992-Q7992)</f>
        <v>154.12</v>
      </c>
      <c r="S7992" s="17" t="str">
        <f aca="false">INDEX(dProdutos!$D$2:$D$47,MATCH(E7992,dProdutos!$A$2:$A$47,0))</f>
        <v>Beleza</v>
      </c>
    </row>
    <row r="7993" customFormat="false" ht="15" hidden="false" customHeight="false" outlineLevel="0" collapsed="false">
      <c r="A7993" s="17" t="s">
        <v>6385</v>
      </c>
      <c r="B7993" s="17" t="n">
        <v>2</v>
      </c>
      <c r="C7993" s="21" t="n">
        <v>46181</v>
      </c>
      <c r="D7993" s="17" t="s">
        <v>286</v>
      </c>
      <c r="E7993" s="17" t="s">
        <v>117</v>
      </c>
      <c r="F7993" s="17" t="s">
        <v>1495</v>
      </c>
      <c r="G7993" s="17" t="s">
        <v>60</v>
      </c>
      <c r="H7993" s="17" t="s">
        <v>1537</v>
      </c>
      <c r="I7993" s="17" t="s">
        <v>1541</v>
      </c>
      <c r="J7993" s="17" t="n">
        <v>1</v>
      </c>
      <c r="K7993" s="15" t="n">
        <v>166.9</v>
      </c>
      <c r="L7993" s="22" t="n">
        <v>0.15</v>
      </c>
      <c r="M7993" s="15" t="n">
        <v>0</v>
      </c>
      <c r="N7993" s="15" t="n">
        <f aca="false">J7993*K7993</f>
        <v>166.9</v>
      </c>
      <c r="O7993" s="15" t="n">
        <f aca="false">N7993*L7993</f>
        <v>25.035</v>
      </c>
      <c r="P7993" s="15" t="n">
        <f aca="false">N7993-O7993</f>
        <v>141.865</v>
      </c>
      <c r="Q7993" s="15" t="n">
        <f aca="false">J7993*INDEX(dProdutos!$F$2:$F$47,MATCH(E7993,dProdutos!$A$2:$A$47,0))</f>
        <v>73.23</v>
      </c>
      <c r="R7993" s="15" t="n">
        <f aca="false">IF(I7993="Cancelado",0,P7993-Q7993)</f>
        <v>68.635</v>
      </c>
      <c r="S7993" s="17" t="str">
        <f aca="false">INDEX(dProdutos!$D$2:$D$47,MATCH(E7993,dProdutos!$A$2:$A$47,0))</f>
        <v>Moda Masculina</v>
      </c>
    </row>
    <row r="7994" customFormat="false" ht="15" hidden="false" customHeight="false" outlineLevel="0" collapsed="false">
      <c r="A7994" s="17" t="s">
        <v>6385</v>
      </c>
      <c r="B7994" s="17" t="n">
        <v>3</v>
      </c>
      <c r="C7994" s="21" t="n">
        <v>46181</v>
      </c>
      <c r="D7994" s="17" t="s">
        <v>286</v>
      </c>
      <c r="E7994" s="17" t="s">
        <v>162</v>
      </c>
      <c r="F7994" s="17" t="s">
        <v>1495</v>
      </c>
      <c r="G7994" s="17" t="s">
        <v>60</v>
      </c>
      <c r="H7994" s="17" t="s">
        <v>1537</v>
      </c>
      <c r="I7994" s="17" t="s">
        <v>1541</v>
      </c>
      <c r="J7994" s="17" t="n">
        <v>1</v>
      </c>
      <c r="K7994" s="15" t="n">
        <v>231.9</v>
      </c>
      <c r="L7994" s="22" t="n">
        <v>0</v>
      </c>
      <c r="M7994" s="15" t="n">
        <v>0</v>
      </c>
      <c r="N7994" s="15" t="n">
        <f aca="false">J7994*K7994</f>
        <v>231.9</v>
      </c>
      <c r="O7994" s="15" t="n">
        <f aca="false">N7994*L7994</f>
        <v>0</v>
      </c>
      <c r="P7994" s="15" t="n">
        <f aca="false">N7994-O7994</f>
        <v>231.9</v>
      </c>
      <c r="Q7994" s="15" t="n">
        <f aca="false">J7994*INDEX(dProdutos!$F$2:$F$47,MATCH(E7994,dProdutos!$A$2:$A$47,0))</f>
        <v>134.41</v>
      </c>
      <c r="R7994" s="15" t="n">
        <f aca="false">IF(I7994="Cancelado",0,P7994-Q7994)</f>
        <v>97.49</v>
      </c>
      <c r="S7994" s="17" t="str">
        <f aca="false">INDEX(dProdutos!$D$2:$D$47,MATCH(E7994,dProdutos!$A$2:$A$47,0))</f>
        <v>Casa</v>
      </c>
    </row>
    <row r="7995" customFormat="false" ht="15" hidden="false" customHeight="false" outlineLevel="0" collapsed="false">
      <c r="A7995" s="17" t="s">
        <v>6386</v>
      </c>
      <c r="B7995" s="17" t="n">
        <v>1</v>
      </c>
      <c r="C7995" s="21" t="n">
        <v>46181</v>
      </c>
      <c r="D7995" s="17" t="s">
        <v>508</v>
      </c>
      <c r="E7995" s="17" t="s">
        <v>81</v>
      </c>
      <c r="F7995" s="17" t="s">
        <v>1503</v>
      </c>
      <c r="G7995" s="17" t="s">
        <v>61</v>
      </c>
      <c r="H7995" s="17" t="s">
        <v>1523</v>
      </c>
      <c r="I7995" s="17" t="s">
        <v>1524</v>
      </c>
      <c r="J7995" s="17" t="n">
        <v>1</v>
      </c>
      <c r="K7995" s="15" t="n">
        <v>64.9</v>
      </c>
      <c r="L7995" s="22" t="n">
        <v>0.05</v>
      </c>
      <c r="M7995" s="15" t="n">
        <v>14.44</v>
      </c>
      <c r="N7995" s="15" t="n">
        <f aca="false">J7995*K7995</f>
        <v>64.9</v>
      </c>
      <c r="O7995" s="15" t="n">
        <f aca="false">N7995*L7995</f>
        <v>3.245</v>
      </c>
      <c r="P7995" s="15" t="n">
        <f aca="false">N7995-O7995</f>
        <v>61.655</v>
      </c>
      <c r="Q7995" s="15" t="n">
        <f aca="false">J7995*INDEX(dProdutos!$F$2:$F$47,MATCH(E7995,dProdutos!$A$2:$A$47,0))</f>
        <v>26.12</v>
      </c>
      <c r="R7995" s="15" t="n">
        <f aca="false">IF(I7995="Cancelado",0,P7995-Q7995)</f>
        <v>35.535</v>
      </c>
      <c r="S7995" s="17" t="str">
        <f aca="false">INDEX(dProdutos!$D$2:$D$47,MATCH(E7995,dProdutos!$A$2:$A$47,0))</f>
        <v>Moda Feminina</v>
      </c>
    </row>
    <row r="7996" customFormat="false" ht="15" hidden="false" customHeight="false" outlineLevel="0" collapsed="false">
      <c r="A7996" s="17" t="s">
        <v>6387</v>
      </c>
      <c r="B7996" s="17" t="n">
        <v>1</v>
      </c>
      <c r="C7996" s="21" t="n">
        <v>46181</v>
      </c>
      <c r="D7996" s="17" t="s">
        <v>624</v>
      </c>
      <c r="E7996" s="17" t="s">
        <v>92</v>
      </c>
      <c r="F7996" s="17" t="s">
        <v>1495</v>
      </c>
      <c r="G7996" s="17" t="s">
        <v>60</v>
      </c>
      <c r="H7996" s="17" t="s">
        <v>1523</v>
      </c>
      <c r="I7996" s="17" t="s">
        <v>1524</v>
      </c>
      <c r="J7996" s="17" t="n">
        <v>1</v>
      </c>
      <c r="K7996" s="15" t="n">
        <v>191.9</v>
      </c>
      <c r="L7996" s="22" t="n">
        <v>0</v>
      </c>
      <c r="M7996" s="15" t="n">
        <v>22.22</v>
      </c>
      <c r="N7996" s="15" t="n">
        <f aca="false">J7996*K7996</f>
        <v>191.9</v>
      </c>
      <c r="O7996" s="15" t="n">
        <f aca="false">N7996*L7996</f>
        <v>0</v>
      </c>
      <c r="P7996" s="15" t="n">
        <f aca="false">N7996-O7996</f>
        <v>191.9</v>
      </c>
      <c r="Q7996" s="15" t="n">
        <f aca="false">J7996*INDEX(dProdutos!$F$2:$F$47,MATCH(E7996,dProdutos!$A$2:$A$47,0))</f>
        <v>88.59</v>
      </c>
      <c r="R7996" s="15" t="n">
        <f aca="false">IF(I7996="Cancelado",0,P7996-Q7996)</f>
        <v>103.31</v>
      </c>
      <c r="S7996" s="17" t="str">
        <f aca="false">INDEX(dProdutos!$D$2:$D$47,MATCH(E7996,dProdutos!$A$2:$A$47,0))</f>
        <v>Moda Feminina</v>
      </c>
    </row>
    <row r="7997" customFormat="false" ht="15" hidden="false" customHeight="false" outlineLevel="0" collapsed="false">
      <c r="A7997" s="17" t="s">
        <v>6387</v>
      </c>
      <c r="B7997" s="17" t="n">
        <v>2</v>
      </c>
      <c r="C7997" s="21" t="n">
        <v>46181</v>
      </c>
      <c r="D7997" s="17" t="s">
        <v>624</v>
      </c>
      <c r="E7997" s="17" t="s">
        <v>88</v>
      </c>
      <c r="F7997" s="17" t="s">
        <v>1495</v>
      </c>
      <c r="G7997" s="17" t="s">
        <v>60</v>
      </c>
      <c r="H7997" s="17" t="s">
        <v>1523</v>
      </c>
      <c r="I7997" s="17" t="s">
        <v>1524</v>
      </c>
      <c r="J7997" s="17" t="n">
        <v>1</v>
      </c>
      <c r="K7997" s="15" t="n">
        <v>170.9</v>
      </c>
      <c r="L7997" s="22" t="n">
        <v>0</v>
      </c>
      <c r="M7997" s="15" t="n">
        <v>0</v>
      </c>
      <c r="N7997" s="15" t="n">
        <f aca="false">J7997*K7997</f>
        <v>170.9</v>
      </c>
      <c r="O7997" s="15" t="n">
        <f aca="false">N7997*L7997</f>
        <v>0</v>
      </c>
      <c r="P7997" s="15" t="n">
        <f aca="false">N7997-O7997</f>
        <v>170.9</v>
      </c>
      <c r="Q7997" s="15" t="n">
        <f aca="false">J7997*INDEX(dProdutos!$F$2:$F$47,MATCH(E7997,dProdutos!$A$2:$A$47,0))</f>
        <v>98.14</v>
      </c>
      <c r="R7997" s="15" t="n">
        <f aca="false">IF(I7997="Cancelado",0,P7997-Q7997)</f>
        <v>72.76</v>
      </c>
      <c r="S7997" s="17" t="str">
        <f aca="false">INDEX(dProdutos!$D$2:$D$47,MATCH(E7997,dProdutos!$A$2:$A$47,0))</f>
        <v>Moda Feminina</v>
      </c>
    </row>
    <row r="7998" customFormat="false" ht="15" hidden="false" customHeight="false" outlineLevel="0" collapsed="false">
      <c r="A7998" s="17" t="s">
        <v>6387</v>
      </c>
      <c r="B7998" s="17" t="n">
        <v>3</v>
      </c>
      <c r="C7998" s="21" t="n">
        <v>46181</v>
      </c>
      <c r="D7998" s="17" t="s">
        <v>624</v>
      </c>
      <c r="E7998" s="17" t="s">
        <v>111</v>
      </c>
      <c r="F7998" s="17" t="s">
        <v>1495</v>
      </c>
      <c r="G7998" s="17" t="s">
        <v>60</v>
      </c>
      <c r="H7998" s="17" t="s">
        <v>1523</v>
      </c>
      <c r="I7998" s="17" t="s">
        <v>1524</v>
      </c>
      <c r="J7998" s="17" t="n">
        <v>2</v>
      </c>
      <c r="K7998" s="15" t="n">
        <v>188.9</v>
      </c>
      <c r="L7998" s="22" t="n">
        <v>0</v>
      </c>
      <c r="M7998" s="15" t="n">
        <v>0</v>
      </c>
      <c r="N7998" s="15" t="n">
        <f aca="false">J7998*K7998</f>
        <v>377.8</v>
      </c>
      <c r="O7998" s="15" t="n">
        <f aca="false">N7998*L7998</f>
        <v>0</v>
      </c>
      <c r="P7998" s="15" t="n">
        <f aca="false">N7998-O7998</f>
        <v>377.8</v>
      </c>
      <c r="Q7998" s="15" t="n">
        <f aca="false">J7998*INDEX(dProdutos!$F$2:$F$47,MATCH(E7998,dProdutos!$A$2:$A$47,0))</f>
        <v>176.64</v>
      </c>
      <c r="R7998" s="15" t="n">
        <f aca="false">IF(I7998="Cancelado",0,P7998-Q7998)</f>
        <v>201.16</v>
      </c>
      <c r="S7998" s="17" t="str">
        <f aca="false">INDEX(dProdutos!$D$2:$D$47,MATCH(E7998,dProdutos!$A$2:$A$47,0))</f>
        <v>Moda Masculina</v>
      </c>
    </row>
    <row r="7999" customFormat="false" ht="15" hidden="false" customHeight="false" outlineLevel="0" collapsed="false">
      <c r="A7999" s="17" t="s">
        <v>6388</v>
      </c>
      <c r="B7999" s="17" t="n">
        <v>1</v>
      </c>
      <c r="C7999" s="21" t="n">
        <v>46181</v>
      </c>
      <c r="D7999" s="17" t="s">
        <v>971</v>
      </c>
      <c r="E7999" s="17" t="s">
        <v>147</v>
      </c>
      <c r="F7999" s="17" t="s">
        <v>1490</v>
      </c>
      <c r="G7999" s="17" t="s">
        <v>60</v>
      </c>
      <c r="H7999" s="17" t="s">
        <v>1537</v>
      </c>
      <c r="I7999" s="17" t="s">
        <v>1524</v>
      </c>
      <c r="J7999" s="17" t="n">
        <v>1</v>
      </c>
      <c r="K7999" s="15" t="n">
        <v>231.9</v>
      </c>
      <c r="L7999" s="22" t="n">
        <v>0</v>
      </c>
      <c r="M7999" s="15" t="n">
        <v>0</v>
      </c>
      <c r="N7999" s="15" t="n">
        <f aca="false">J7999*K7999</f>
        <v>231.9</v>
      </c>
      <c r="O7999" s="15" t="n">
        <f aca="false">N7999*L7999</f>
        <v>0</v>
      </c>
      <c r="P7999" s="15" t="n">
        <f aca="false">N7999-O7999</f>
        <v>231.9</v>
      </c>
      <c r="Q7999" s="15" t="n">
        <f aca="false">J7999*INDEX(dProdutos!$F$2:$F$47,MATCH(E7999,dProdutos!$A$2:$A$47,0))</f>
        <v>130.9</v>
      </c>
      <c r="R7999" s="15" t="n">
        <f aca="false">IF(I7999="Cancelado",0,P7999-Q7999)</f>
        <v>101</v>
      </c>
      <c r="S7999" s="17" t="str">
        <f aca="false">INDEX(dProdutos!$D$2:$D$47,MATCH(E7999,dProdutos!$A$2:$A$47,0))</f>
        <v>Acessórios</v>
      </c>
    </row>
    <row r="8000" customFormat="false" ht="15" hidden="false" customHeight="false" outlineLevel="0" collapsed="false">
      <c r="A8000" s="17" t="s">
        <v>6388</v>
      </c>
      <c r="B8000" s="17" t="n">
        <v>2</v>
      </c>
      <c r="C8000" s="21" t="n">
        <v>46181</v>
      </c>
      <c r="D8000" s="17" t="s">
        <v>971</v>
      </c>
      <c r="E8000" s="17" t="s">
        <v>105</v>
      </c>
      <c r="F8000" s="17" t="s">
        <v>1490</v>
      </c>
      <c r="G8000" s="17" t="s">
        <v>60</v>
      </c>
      <c r="H8000" s="17" t="s">
        <v>1537</v>
      </c>
      <c r="I8000" s="17" t="s">
        <v>1524</v>
      </c>
      <c r="J8000" s="17" t="n">
        <v>1</v>
      </c>
      <c r="K8000" s="15" t="n">
        <v>175.9</v>
      </c>
      <c r="L8000" s="22" t="n">
        <v>0</v>
      </c>
      <c r="M8000" s="15" t="n">
        <v>0</v>
      </c>
      <c r="N8000" s="15" t="n">
        <f aca="false">J8000*K8000</f>
        <v>175.9</v>
      </c>
      <c r="O8000" s="15" t="n">
        <f aca="false">N8000*L8000</f>
        <v>0</v>
      </c>
      <c r="P8000" s="15" t="n">
        <f aca="false">N8000-O8000</f>
        <v>175.9</v>
      </c>
      <c r="Q8000" s="15" t="n">
        <f aca="false">J8000*INDEX(dProdutos!$F$2:$F$47,MATCH(E8000,dProdutos!$A$2:$A$47,0))</f>
        <v>96.59</v>
      </c>
      <c r="R8000" s="15" t="n">
        <f aca="false">IF(I8000="Cancelado",0,P8000-Q8000)</f>
        <v>79.31</v>
      </c>
      <c r="S8000" s="17" t="str">
        <f aca="false">INDEX(dProdutos!$D$2:$D$47,MATCH(E8000,dProdutos!$A$2:$A$47,0))</f>
        <v>Moda Masculina</v>
      </c>
    </row>
    <row r="8001" customFormat="false" ht="15" hidden="false" customHeight="false" outlineLevel="0" collapsed="false">
      <c r="A8001" s="17" t="s">
        <v>6388</v>
      </c>
      <c r="B8001" s="17" t="n">
        <v>3</v>
      </c>
      <c r="C8001" s="21" t="n">
        <v>46181</v>
      </c>
      <c r="D8001" s="17" t="s">
        <v>971</v>
      </c>
      <c r="E8001" s="17" t="s">
        <v>195</v>
      </c>
      <c r="F8001" s="17" t="s">
        <v>1490</v>
      </c>
      <c r="G8001" s="17" t="s">
        <v>60</v>
      </c>
      <c r="H8001" s="17" t="s">
        <v>1537</v>
      </c>
      <c r="I8001" s="17" t="s">
        <v>1524</v>
      </c>
      <c r="J8001" s="17" t="n">
        <v>1</v>
      </c>
      <c r="K8001" s="15" t="n">
        <v>72.9</v>
      </c>
      <c r="L8001" s="22" t="n">
        <v>0.15</v>
      </c>
      <c r="M8001" s="15" t="n">
        <v>0</v>
      </c>
      <c r="N8001" s="15" t="n">
        <f aca="false">J8001*K8001</f>
        <v>72.9</v>
      </c>
      <c r="O8001" s="15" t="n">
        <f aca="false">N8001*L8001</f>
        <v>10.935</v>
      </c>
      <c r="P8001" s="15" t="n">
        <f aca="false">N8001-O8001</f>
        <v>61.965</v>
      </c>
      <c r="Q8001" s="15" t="n">
        <f aca="false">J8001*INDEX(dProdutos!$F$2:$F$47,MATCH(E8001,dProdutos!$A$2:$A$47,0))</f>
        <v>39.23</v>
      </c>
      <c r="R8001" s="15" t="n">
        <f aca="false">IF(I8001="Cancelado",0,P8001-Q8001)</f>
        <v>22.735</v>
      </c>
      <c r="S8001" s="17" t="str">
        <f aca="false">INDEX(dProdutos!$D$2:$D$47,MATCH(E8001,dProdutos!$A$2:$A$47,0))</f>
        <v>Eletrônicos</v>
      </c>
    </row>
    <row r="8002" customFormat="false" ht="15" hidden="false" customHeight="false" outlineLevel="0" collapsed="false">
      <c r="A8002" s="17" t="s">
        <v>6388</v>
      </c>
      <c r="B8002" s="17" t="n">
        <v>4</v>
      </c>
      <c r="C8002" s="21" t="n">
        <v>46181</v>
      </c>
      <c r="D8002" s="17" t="s">
        <v>971</v>
      </c>
      <c r="E8002" s="17" t="s">
        <v>85</v>
      </c>
      <c r="F8002" s="17" t="s">
        <v>1490</v>
      </c>
      <c r="G8002" s="17" t="s">
        <v>60</v>
      </c>
      <c r="H8002" s="17" t="s">
        <v>1537</v>
      </c>
      <c r="I8002" s="17" t="s">
        <v>1524</v>
      </c>
      <c r="J8002" s="17" t="n">
        <v>1</v>
      </c>
      <c r="K8002" s="15" t="n">
        <v>165.9</v>
      </c>
      <c r="L8002" s="22" t="n">
        <v>0.2</v>
      </c>
      <c r="M8002" s="15" t="n">
        <v>0</v>
      </c>
      <c r="N8002" s="15" t="n">
        <f aca="false">J8002*K8002</f>
        <v>165.9</v>
      </c>
      <c r="O8002" s="15" t="n">
        <f aca="false">N8002*L8002</f>
        <v>33.18</v>
      </c>
      <c r="P8002" s="15" t="n">
        <f aca="false">N8002-O8002</f>
        <v>132.72</v>
      </c>
      <c r="Q8002" s="15" t="n">
        <f aca="false">J8002*INDEX(dProdutos!$F$2:$F$47,MATCH(E8002,dProdutos!$A$2:$A$47,0))</f>
        <v>91.55</v>
      </c>
      <c r="R8002" s="15" t="n">
        <f aca="false">IF(I8002="Cancelado",0,P8002-Q8002)</f>
        <v>41.17</v>
      </c>
      <c r="S8002" s="17" t="str">
        <f aca="false">INDEX(dProdutos!$D$2:$D$47,MATCH(E8002,dProdutos!$A$2:$A$47,0))</f>
        <v>Moda Feminina</v>
      </c>
    </row>
    <row r="8003" customFormat="false" ht="15" hidden="false" customHeight="false" outlineLevel="0" collapsed="false">
      <c r="A8003" s="17" t="s">
        <v>6389</v>
      </c>
      <c r="B8003" s="17" t="n">
        <v>1</v>
      </c>
      <c r="C8003" s="21" t="n">
        <v>46181</v>
      </c>
      <c r="D8003" s="17" t="s">
        <v>1307</v>
      </c>
      <c r="E8003" s="17" t="s">
        <v>73</v>
      </c>
      <c r="F8003" s="17" t="s">
        <v>1487</v>
      </c>
      <c r="G8003" s="17" t="s">
        <v>59</v>
      </c>
      <c r="H8003" s="17" t="s">
        <v>1537</v>
      </c>
      <c r="I8003" s="17" t="s">
        <v>1524</v>
      </c>
      <c r="J8003" s="17" t="n">
        <v>1</v>
      </c>
      <c r="K8003" s="15" t="n">
        <v>179.9</v>
      </c>
      <c r="L8003" s="22" t="n">
        <v>0.1</v>
      </c>
      <c r="M8003" s="15" t="n">
        <v>27.93</v>
      </c>
      <c r="N8003" s="15" t="n">
        <f aca="false">J8003*K8003</f>
        <v>179.9</v>
      </c>
      <c r="O8003" s="15" t="n">
        <f aca="false">N8003*L8003</f>
        <v>17.99</v>
      </c>
      <c r="P8003" s="15" t="n">
        <f aca="false">N8003-O8003</f>
        <v>161.91</v>
      </c>
      <c r="Q8003" s="15" t="n">
        <f aca="false">J8003*INDEX(dProdutos!$F$2:$F$47,MATCH(E8003,dProdutos!$A$2:$A$47,0))</f>
        <v>69.44</v>
      </c>
      <c r="R8003" s="15" t="n">
        <f aca="false">IF(I8003="Cancelado",0,P8003-Q8003)</f>
        <v>92.47</v>
      </c>
      <c r="S8003" s="17" t="str">
        <f aca="false">INDEX(dProdutos!$D$2:$D$47,MATCH(E8003,dProdutos!$A$2:$A$47,0))</f>
        <v>Moda Feminina</v>
      </c>
    </row>
    <row r="8004" customFormat="false" ht="15" hidden="false" customHeight="false" outlineLevel="0" collapsed="false">
      <c r="A8004" s="17" t="s">
        <v>6390</v>
      </c>
      <c r="B8004" s="17" t="n">
        <v>1</v>
      </c>
      <c r="C8004" s="21" t="n">
        <v>46182</v>
      </c>
      <c r="D8004" s="17" t="s">
        <v>1043</v>
      </c>
      <c r="E8004" s="17" t="s">
        <v>156</v>
      </c>
      <c r="F8004" s="17" t="s">
        <v>1490</v>
      </c>
      <c r="G8004" s="17" t="s">
        <v>62</v>
      </c>
      <c r="H8004" s="17" t="s">
        <v>1537</v>
      </c>
      <c r="I8004" s="17" t="s">
        <v>1524</v>
      </c>
      <c r="J8004" s="17" t="n">
        <v>1</v>
      </c>
      <c r="K8004" s="15" t="n">
        <v>192.9</v>
      </c>
      <c r="L8004" s="22" t="n">
        <v>0</v>
      </c>
      <c r="M8004" s="15" t="n">
        <v>16.65</v>
      </c>
      <c r="N8004" s="15" t="n">
        <f aca="false">J8004*K8004</f>
        <v>192.9</v>
      </c>
      <c r="O8004" s="15" t="n">
        <f aca="false">N8004*L8004</f>
        <v>0</v>
      </c>
      <c r="P8004" s="15" t="n">
        <f aca="false">N8004-O8004</f>
        <v>192.9</v>
      </c>
      <c r="Q8004" s="15" t="n">
        <f aca="false">J8004*INDEX(dProdutos!$F$2:$F$47,MATCH(E8004,dProdutos!$A$2:$A$47,0))</f>
        <v>80.38</v>
      </c>
      <c r="R8004" s="15" t="n">
        <f aca="false">IF(I8004="Cancelado",0,P8004-Q8004)</f>
        <v>112.52</v>
      </c>
      <c r="S8004" s="17" t="str">
        <f aca="false">INDEX(dProdutos!$D$2:$D$47,MATCH(E8004,dProdutos!$A$2:$A$47,0))</f>
        <v>Acessórios</v>
      </c>
    </row>
    <row r="8005" customFormat="false" ht="15" hidden="false" customHeight="false" outlineLevel="0" collapsed="false">
      <c r="A8005" s="17" t="s">
        <v>6391</v>
      </c>
      <c r="B8005" s="17" t="n">
        <v>1</v>
      </c>
      <c r="C8005" s="21" t="n">
        <v>46182</v>
      </c>
      <c r="D8005" s="17" t="s">
        <v>743</v>
      </c>
      <c r="E8005" s="17" t="s">
        <v>183</v>
      </c>
      <c r="F8005" s="17" t="s">
        <v>1495</v>
      </c>
      <c r="G8005" s="17" t="s">
        <v>59</v>
      </c>
      <c r="H8005" s="17" t="s">
        <v>1523</v>
      </c>
      <c r="I8005" s="17" t="s">
        <v>1524</v>
      </c>
      <c r="J8005" s="17" t="n">
        <v>1</v>
      </c>
      <c r="K8005" s="15" t="n">
        <v>121.9</v>
      </c>
      <c r="L8005" s="22" t="n">
        <v>0</v>
      </c>
      <c r="M8005" s="15" t="n">
        <v>21.67</v>
      </c>
      <c r="N8005" s="15" t="n">
        <f aca="false">J8005*K8005</f>
        <v>121.9</v>
      </c>
      <c r="O8005" s="15" t="n">
        <f aca="false">N8005*L8005</f>
        <v>0</v>
      </c>
      <c r="P8005" s="15" t="n">
        <f aca="false">N8005-O8005</f>
        <v>121.9</v>
      </c>
      <c r="Q8005" s="15" t="n">
        <f aca="false">J8005*INDEX(dProdutos!$F$2:$F$47,MATCH(E8005,dProdutos!$A$2:$A$47,0))</f>
        <v>52.76</v>
      </c>
      <c r="R8005" s="15" t="n">
        <f aca="false">IF(I8005="Cancelado",0,P8005-Q8005)</f>
        <v>69.14</v>
      </c>
      <c r="S8005" s="17" t="str">
        <f aca="false">INDEX(dProdutos!$D$2:$D$47,MATCH(E8005,dProdutos!$A$2:$A$47,0))</f>
        <v>Eletrônicos</v>
      </c>
    </row>
    <row r="8006" customFormat="false" ht="15" hidden="false" customHeight="false" outlineLevel="0" collapsed="false">
      <c r="A8006" s="17" t="s">
        <v>6392</v>
      </c>
      <c r="B8006" s="17" t="n">
        <v>1</v>
      </c>
      <c r="C8006" s="21" t="n">
        <v>46182</v>
      </c>
      <c r="D8006" s="17" t="s">
        <v>885</v>
      </c>
      <c r="E8006" s="17" t="s">
        <v>111</v>
      </c>
      <c r="F8006" s="17" t="s">
        <v>1503</v>
      </c>
      <c r="G8006" s="17" t="s">
        <v>64</v>
      </c>
      <c r="H8006" s="17" t="s">
        <v>1523</v>
      </c>
      <c r="I8006" s="17" t="s">
        <v>1524</v>
      </c>
      <c r="J8006" s="17" t="n">
        <v>1</v>
      </c>
      <c r="K8006" s="15" t="n">
        <v>188.9</v>
      </c>
      <c r="L8006" s="22" t="n">
        <v>0</v>
      </c>
      <c r="M8006" s="15" t="n">
        <v>19.65</v>
      </c>
      <c r="N8006" s="15" t="n">
        <f aca="false">J8006*K8006</f>
        <v>188.9</v>
      </c>
      <c r="O8006" s="15" t="n">
        <f aca="false">N8006*L8006</f>
        <v>0</v>
      </c>
      <c r="P8006" s="15" t="n">
        <f aca="false">N8006-O8006</f>
        <v>188.9</v>
      </c>
      <c r="Q8006" s="15" t="n">
        <f aca="false">J8006*INDEX(dProdutos!$F$2:$F$47,MATCH(E8006,dProdutos!$A$2:$A$47,0))</f>
        <v>88.32</v>
      </c>
      <c r="R8006" s="15" t="n">
        <f aca="false">IF(I8006="Cancelado",0,P8006-Q8006)</f>
        <v>100.58</v>
      </c>
      <c r="S8006" s="17" t="str">
        <f aca="false">INDEX(dProdutos!$D$2:$D$47,MATCH(E8006,dProdutos!$A$2:$A$47,0))</f>
        <v>Moda Masculina</v>
      </c>
    </row>
    <row r="8007" customFormat="false" ht="15" hidden="false" customHeight="false" outlineLevel="0" collapsed="false">
      <c r="A8007" s="17" t="s">
        <v>6392</v>
      </c>
      <c r="B8007" s="17" t="n">
        <v>2</v>
      </c>
      <c r="C8007" s="21" t="n">
        <v>46182</v>
      </c>
      <c r="D8007" s="17" t="s">
        <v>885</v>
      </c>
      <c r="E8007" s="17" t="s">
        <v>174</v>
      </c>
      <c r="F8007" s="17" t="s">
        <v>1503</v>
      </c>
      <c r="G8007" s="17" t="s">
        <v>64</v>
      </c>
      <c r="H8007" s="17" t="s">
        <v>1523</v>
      </c>
      <c r="I8007" s="17" t="s">
        <v>1524</v>
      </c>
      <c r="J8007" s="17" t="n">
        <v>1</v>
      </c>
      <c r="K8007" s="15" t="n">
        <v>250.9</v>
      </c>
      <c r="L8007" s="22" t="n">
        <v>0</v>
      </c>
      <c r="M8007" s="15" t="n">
        <v>0</v>
      </c>
      <c r="N8007" s="15" t="n">
        <f aca="false">J8007*K8007</f>
        <v>250.9</v>
      </c>
      <c r="O8007" s="15" t="n">
        <f aca="false">N8007*L8007</f>
        <v>0</v>
      </c>
      <c r="P8007" s="15" t="n">
        <f aca="false">N8007-O8007</f>
        <v>250.9</v>
      </c>
      <c r="Q8007" s="15" t="n">
        <f aca="false">J8007*INDEX(dProdutos!$F$2:$F$47,MATCH(E8007,dProdutos!$A$2:$A$47,0))</f>
        <v>151.28</v>
      </c>
      <c r="R8007" s="15" t="n">
        <f aca="false">IF(I8007="Cancelado",0,P8007-Q8007)</f>
        <v>99.62</v>
      </c>
      <c r="S8007" s="17" t="str">
        <f aca="false">INDEX(dProdutos!$D$2:$D$47,MATCH(E8007,dProdutos!$A$2:$A$47,0))</f>
        <v>Casa</v>
      </c>
    </row>
    <row r="8008" customFormat="false" ht="15" hidden="false" customHeight="false" outlineLevel="0" collapsed="false">
      <c r="A8008" s="17" t="s">
        <v>6392</v>
      </c>
      <c r="B8008" s="17" t="n">
        <v>3</v>
      </c>
      <c r="C8008" s="21" t="n">
        <v>46182</v>
      </c>
      <c r="D8008" s="17" t="s">
        <v>885</v>
      </c>
      <c r="E8008" s="17" t="s">
        <v>81</v>
      </c>
      <c r="F8008" s="17" t="s">
        <v>1503</v>
      </c>
      <c r="G8008" s="17" t="s">
        <v>64</v>
      </c>
      <c r="H8008" s="17" t="s">
        <v>1523</v>
      </c>
      <c r="I8008" s="17" t="s">
        <v>1524</v>
      </c>
      <c r="J8008" s="17" t="n">
        <v>1</v>
      </c>
      <c r="K8008" s="15" t="n">
        <v>64.9</v>
      </c>
      <c r="L8008" s="22" t="n">
        <v>0</v>
      </c>
      <c r="M8008" s="15" t="n">
        <v>0</v>
      </c>
      <c r="N8008" s="15" t="n">
        <f aca="false">J8008*K8008</f>
        <v>64.9</v>
      </c>
      <c r="O8008" s="15" t="n">
        <f aca="false">N8008*L8008</f>
        <v>0</v>
      </c>
      <c r="P8008" s="15" t="n">
        <f aca="false">N8008-O8008</f>
        <v>64.9</v>
      </c>
      <c r="Q8008" s="15" t="n">
        <f aca="false">J8008*INDEX(dProdutos!$F$2:$F$47,MATCH(E8008,dProdutos!$A$2:$A$47,0))</f>
        <v>26.12</v>
      </c>
      <c r="R8008" s="15" t="n">
        <f aca="false">IF(I8008="Cancelado",0,P8008-Q8008)</f>
        <v>38.78</v>
      </c>
      <c r="S8008" s="17" t="str">
        <f aca="false">INDEX(dProdutos!$D$2:$D$47,MATCH(E8008,dProdutos!$A$2:$A$47,0))</f>
        <v>Moda Feminina</v>
      </c>
    </row>
    <row r="8009" customFormat="false" ht="15" hidden="false" customHeight="false" outlineLevel="0" collapsed="false">
      <c r="A8009" s="17" t="s">
        <v>6393</v>
      </c>
      <c r="B8009" s="17" t="n">
        <v>1</v>
      </c>
      <c r="C8009" s="21" t="n">
        <v>46182</v>
      </c>
      <c r="D8009" s="17" t="s">
        <v>1456</v>
      </c>
      <c r="E8009" s="17" t="s">
        <v>195</v>
      </c>
      <c r="F8009" s="17" t="s">
        <v>1495</v>
      </c>
      <c r="G8009" s="17" t="s">
        <v>60</v>
      </c>
      <c r="H8009" s="17" t="s">
        <v>1523</v>
      </c>
      <c r="I8009" s="17" t="s">
        <v>1524</v>
      </c>
      <c r="J8009" s="17" t="n">
        <v>1</v>
      </c>
      <c r="K8009" s="15" t="n">
        <v>72.9</v>
      </c>
      <c r="L8009" s="22" t="n">
        <v>0.15</v>
      </c>
      <c r="M8009" s="15" t="n">
        <v>0</v>
      </c>
      <c r="N8009" s="15" t="n">
        <f aca="false">J8009*K8009</f>
        <v>72.9</v>
      </c>
      <c r="O8009" s="15" t="n">
        <f aca="false">N8009*L8009</f>
        <v>10.935</v>
      </c>
      <c r="P8009" s="15" t="n">
        <f aca="false">N8009-O8009</f>
        <v>61.965</v>
      </c>
      <c r="Q8009" s="15" t="n">
        <f aca="false">J8009*INDEX(dProdutos!$F$2:$F$47,MATCH(E8009,dProdutos!$A$2:$A$47,0))</f>
        <v>39.23</v>
      </c>
      <c r="R8009" s="15" t="n">
        <f aca="false">IF(I8009="Cancelado",0,P8009-Q8009)</f>
        <v>22.735</v>
      </c>
      <c r="S8009" s="17" t="str">
        <f aca="false">INDEX(dProdutos!$D$2:$D$47,MATCH(E8009,dProdutos!$A$2:$A$47,0))</f>
        <v>Eletrônicos</v>
      </c>
    </row>
    <row r="8010" customFormat="false" ht="15" hidden="false" customHeight="false" outlineLevel="0" collapsed="false">
      <c r="A8010" s="17" t="s">
        <v>6393</v>
      </c>
      <c r="B8010" s="17" t="n">
        <v>2</v>
      </c>
      <c r="C8010" s="21" t="n">
        <v>46182</v>
      </c>
      <c r="D8010" s="17" t="s">
        <v>1456</v>
      </c>
      <c r="E8010" s="17" t="s">
        <v>159</v>
      </c>
      <c r="F8010" s="17" t="s">
        <v>1495</v>
      </c>
      <c r="G8010" s="17" t="s">
        <v>60</v>
      </c>
      <c r="H8010" s="17" t="s">
        <v>1523</v>
      </c>
      <c r="I8010" s="17" t="s">
        <v>1524</v>
      </c>
      <c r="J8010" s="17" t="n">
        <v>2</v>
      </c>
      <c r="K8010" s="15" t="n">
        <v>276.9</v>
      </c>
      <c r="L8010" s="22" t="n">
        <v>0</v>
      </c>
      <c r="M8010" s="15" t="n">
        <v>0</v>
      </c>
      <c r="N8010" s="15" t="n">
        <f aca="false">J8010*K8010</f>
        <v>553.8</v>
      </c>
      <c r="O8010" s="15" t="n">
        <f aca="false">N8010*L8010</f>
        <v>0</v>
      </c>
      <c r="P8010" s="15" t="n">
        <f aca="false">N8010-O8010</f>
        <v>553.8</v>
      </c>
      <c r="Q8010" s="15" t="n">
        <f aca="false">J8010*INDEX(dProdutos!$F$2:$F$47,MATCH(E8010,dProdutos!$A$2:$A$47,0))</f>
        <v>290.06</v>
      </c>
      <c r="R8010" s="15" t="n">
        <f aca="false">IF(I8010="Cancelado",0,P8010-Q8010)</f>
        <v>263.74</v>
      </c>
      <c r="S8010" s="17" t="str">
        <f aca="false">INDEX(dProdutos!$D$2:$D$47,MATCH(E8010,dProdutos!$A$2:$A$47,0))</f>
        <v>Acessórios</v>
      </c>
    </row>
    <row r="8011" customFormat="false" ht="15" hidden="false" customHeight="false" outlineLevel="0" collapsed="false">
      <c r="A8011" s="17" t="s">
        <v>6394</v>
      </c>
      <c r="B8011" s="17" t="n">
        <v>1</v>
      </c>
      <c r="C8011" s="21" t="n">
        <v>46182</v>
      </c>
      <c r="D8011" s="17" t="s">
        <v>224</v>
      </c>
      <c r="E8011" s="17" t="s">
        <v>135</v>
      </c>
      <c r="F8011" s="17" t="s">
        <v>1487</v>
      </c>
      <c r="G8011" s="17" t="s">
        <v>61</v>
      </c>
      <c r="H8011" s="17" t="s">
        <v>1537</v>
      </c>
      <c r="I8011" s="17" t="s">
        <v>1524</v>
      </c>
      <c r="J8011" s="17" t="n">
        <v>3</v>
      </c>
      <c r="K8011" s="15" t="n">
        <v>200.9</v>
      </c>
      <c r="L8011" s="22" t="n">
        <v>0</v>
      </c>
      <c r="M8011" s="15" t="n">
        <v>0</v>
      </c>
      <c r="N8011" s="15" t="n">
        <f aca="false">J8011*K8011</f>
        <v>602.7</v>
      </c>
      <c r="O8011" s="15" t="n">
        <f aca="false">N8011*L8011</f>
        <v>0</v>
      </c>
      <c r="P8011" s="15" t="n">
        <f aca="false">N8011-O8011</f>
        <v>602.7</v>
      </c>
      <c r="Q8011" s="15" t="n">
        <f aca="false">J8011*INDEX(dProdutos!$F$2:$F$47,MATCH(E8011,dProdutos!$A$2:$A$47,0))</f>
        <v>242.19</v>
      </c>
      <c r="R8011" s="15" t="n">
        <f aca="false">IF(I8011="Cancelado",0,P8011-Q8011)</f>
        <v>360.51</v>
      </c>
      <c r="S8011" s="17" t="str">
        <f aca="false">INDEX(dProdutos!$D$2:$D$47,MATCH(E8011,dProdutos!$A$2:$A$47,0))</f>
        <v>Calçados</v>
      </c>
    </row>
    <row r="8012" customFormat="false" ht="15" hidden="false" customHeight="false" outlineLevel="0" collapsed="false">
      <c r="A8012" s="17" t="s">
        <v>6395</v>
      </c>
      <c r="B8012" s="17" t="n">
        <v>1</v>
      </c>
      <c r="C8012" s="21" t="n">
        <v>46182</v>
      </c>
      <c r="D8012" s="17" t="s">
        <v>699</v>
      </c>
      <c r="E8012" s="17" t="s">
        <v>132</v>
      </c>
      <c r="F8012" s="17" t="s">
        <v>1503</v>
      </c>
      <c r="G8012" s="17" t="s">
        <v>59</v>
      </c>
      <c r="H8012" s="17" t="s">
        <v>1523</v>
      </c>
      <c r="I8012" s="17" t="s">
        <v>1524</v>
      </c>
      <c r="J8012" s="17" t="n">
        <v>1</v>
      </c>
      <c r="K8012" s="15" t="n">
        <v>179.9</v>
      </c>
      <c r="L8012" s="22" t="n">
        <v>0.15</v>
      </c>
      <c r="M8012" s="15" t="n">
        <v>14.1</v>
      </c>
      <c r="N8012" s="15" t="n">
        <f aca="false">J8012*K8012</f>
        <v>179.9</v>
      </c>
      <c r="O8012" s="15" t="n">
        <f aca="false">N8012*L8012</f>
        <v>26.985</v>
      </c>
      <c r="P8012" s="15" t="n">
        <f aca="false">N8012-O8012</f>
        <v>152.915</v>
      </c>
      <c r="Q8012" s="15" t="n">
        <f aca="false">J8012*INDEX(dProdutos!$F$2:$F$47,MATCH(E8012,dProdutos!$A$2:$A$47,0))</f>
        <v>93.56</v>
      </c>
      <c r="R8012" s="15" t="n">
        <f aca="false">IF(I8012="Cancelado",0,P8012-Q8012)</f>
        <v>59.355</v>
      </c>
      <c r="S8012" s="17" t="str">
        <f aca="false">INDEX(dProdutos!$D$2:$D$47,MATCH(E8012,dProdutos!$A$2:$A$47,0))</f>
        <v>Calçados</v>
      </c>
    </row>
    <row r="8013" customFormat="false" ht="15" hidden="false" customHeight="false" outlineLevel="0" collapsed="false">
      <c r="A8013" s="17" t="s">
        <v>6396</v>
      </c>
      <c r="B8013" s="17" t="n">
        <v>1</v>
      </c>
      <c r="C8013" s="21" t="n">
        <v>46182</v>
      </c>
      <c r="D8013" s="17" t="s">
        <v>405</v>
      </c>
      <c r="E8013" s="17" t="s">
        <v>192</v>
      </c>
      <c r="F8013" s="17" t="s">
        <v>1497</v>
      </c>
      <c r="G8013" s="17" t="s">
        <v>62</v>
      </c>
      <c r="H8013" s="17" t="s">
        <v>1537</v>
      </c>
      <c r="I8013" s="17" t="s">
        <v>1524</v>
      </c>
      <c r="J8013" s="17" t="n">
        <v>2</v>
      </c>
      <c r="K8013" s="15" t="n">
        <v>245.9</v>
      </c>
      <c r="L8013" s="22" t="n">
        <v>0.05</v>
      </c>
      <c r="M8013" s="15" t="n">
        <v>32.98</v>
      </c>
      <c r="N8013" s="15" t="n">
        <f aca="false">J8013*K8013</f>
        <v>491.8</v>
      </c>
      <c r="O8013" s="15" t="n">
        <f aca="false">N8013*L8013</f>
        <v>24.59</v>
      </c>
      <c r="P8013" s="15" t="n">
        <f aca="false">N8013-O8013</f>
        <v>467.21</v>
      </c>
      <c r="Q8013" s="15" t="n">
        <f aca="false">J8013*INDEX(dProdutos!$F$2:$F$47,MATCH(E8013,dProdutos!$A$2:$A$47,0))</f>
        <v>215.56</v>
      </c>
      <c r="R8013" s="15" t="n">
        <f aca="false">IF(I8013="Cancelado",0,P8013-Q8013)</f>
        <v>251.65</v>
      </c>
      <c r="S8013" s="17" t="str">
        <f aca="false">INDEX(dProdutos!$D$2:$D$47,MATCH(E8013,dProdutos!$A$2:$A$47,0))</f>
        <v>Eletrônicos</v>
      </c>
    </row>
    <row r="8014" customFormat="false" ht="15" hidden="false" customHeight="false" outlineLevel="0" collapsed="false">
      <c r="A8014" s="17" t="s">
        <v>6397</v>
      </c>
      <c r="B8014" s="17" t="n">
        <v>1</v>
      </c>
      <c r="C8014" s="21" t="n">
        <v>46182</v>
      </c>
      <c r="D8014" s="17" t="s">
        <v>376</v>
      </c>
      <c r="E8014" s="17" t="s">
        <v>213</v>
      </c>
      <c r="F8014" s="17" t="s">
        <v>1490</v>
      </c>
      <c r="G8014" s="17" t="s">
        <v>60</v>
      </c>
      <c r="H8014" s="17" t="s">
        <v>1537</v>
      </c>
      <c r="I8014" s="17" t="s">
        <v>1524</v>
      </c>
      <c r="J8014" s="17" t="n">
        <v>1</v>
      </c>
      <c r="K8014" s="15" t="n">
        <v>153.9</v>
      </c>
      <c r="L8014" s="22" t="n">
        <v>0</v>
      </c>
      <c r="M8014" s="15" t="n">
        <v>13.88</v>
      </c>
      <c r="N8014" s="15" t="n">
        <f aca="false">J8014*K8014</f>
        <v>153.9</v>
      </c>
      <c r="O8014" s="15" t="n">
        <f aca="false">N8014*L8014</f>
        <v>0</v>
      </c>
      <c r="P8014" s="15" t="n">
        <f aca="false">N8014-O8014</f>
        <v>153.9</v>
      </c>
      <c r="Q8014" s="15" t="n">
        <f aca="false">J8014*INDEX(dProdutos!$F$2:$F$47,MATCH(E8014,dProdutos!$A$2:$A$47,0))</f>
        <v>90.42</v>
      </c>
      <c r="R8014" s="15" t="n">
        <f aca="false">IF(I8014="Cancelado",0,P8014-Q8014)</f>
        <v>63.48</v>
      </c>
      <c r="S8014" s="17" t="str">
        <f aca="false">INDEX(dProdutos!$D$2:$D$47,MATCH(E8014,dProdutos!$A$2:$A$47,0))</f>
        <v>Beleza</v>
      </c>
    </row>
    <row r="8015" customFormat="false" ht="15" hidden="false" customHeight="false" outlineLevel="0" collapsed="false">
      <c r="A8015" s="17" t="s">
        <v>6398</v>
      </c>
      <c r="B8015" s="17" t="n">
        <v>1</v>
      </c>
      <c r="C8015" s="21" t="n">
        <v>46182</v>
      </c>
      <c r="D8015" s="17" t="s">
        <v>1023</v>
      </c>
      <c r="E8015" s="17" t="s">
        <v>92</v>
      </c>
      <c r="F8015" s="17" t="s">
        <v>1497</v>
      </c>
      <c r="G8015" s="17" t="s">
        <v>64</v>
      </c>
      <c r="H8015" s="17" t="s">
        <v>1523</v>
      </c>
      <c r="I8015" s="17" t="s">
        <v>1524</v>
      </c>
      <c r="J8015" s="17" t="n">
        <v>1</v>
      </c>
      <c r="K8015" s="15" t="n">
        <v>191.9</v>
      </c>
      <c r="L8015" s="22" t="n">
        <v>0.2</v>
      </c>
      <c r="M8015" s="15" t="n">
        <v>10.48</v>
      </c>
      <c r="N8015" s="15" t="n">
        <f aca="false">J8015*K8015</f>
        <v>191.9</v>
      </c>
      <c r="O8015" s="15" t="n">
        <f aca="false">N8015*L8015</f>
        <v>38.38</v>
      </c>
      <c r="P8015" s="15" t="n">
        <f aca="false">N8015-O8015</f>
        <v>153.52</v>
      </c>
      <c r="Q8015" s="15" t="n">
        <f aca="false">J8015*INDEX(dProdutos!$F$2:$F$47,MATCH(E8015,dProdutos!$A$2:$A$47,0))</f>
        <v>88.59</v>
      </c>
      <c r="R8015" s="15" t="n">
        <f aca="false">IF(I8015="Cancelado",0,P8015-Q8015)</f>
        <v>64.93</v>
      </c>
      <c r="S8015" s="17" t="str">
        <f aca="false">INDEX(dProdutos!$D$2:$D$47,MATCH(E8015,dProdutos!$A$2:$A$47,0))</f>
        <v>Moda Feminina</v>
      </c>
    </row>
    <row r="8016" customFormat="false" ht="15" hidden="false" customHeight="false" outlineLevel="0" collapsed="false">
      <c r="A8016" s="17" t="s">
        <v>6399</v>
      </c>
      <c r="B8016" s="17" t="n">
        <v>1</v>
      </c>
      <c r="C8016" s="21" t="n">
        <v>46182</v>
      </c>
      <c r="D8016" s="17" t="s">
        <v>1361</v>
      </c>
      <c r="E8016" s="17" t="s">
        <v>162</v>
      </c>
      <c r="F8016" s="17" t="s">
        <v>1497</v>
      </c>
      <c r="G8016" s="17" t="s">
        <v>61</v>
      </c>
      <c r="H8016" s="17" t="s">
        <v>1537</v>
      </c>
      <c r="I8016" s="17" t="s">
        <v>1524</v>
      </c>
      <c r="J8016" s="17" t="n">
        <v>2</v>
      </c>
      <c r="K8016" s="15" t="n">
        <v>231.9</v>
      </c>
      <c r="L8016" s="22" t="n">
        <v>0</v>
      </c>
      <c r="M8016" s="15" t="n">
        <v>26.36</v>
      </c>
      <c r="N8016" s="15" t="n">
        <f aca="false">J8016*K8016</f>
        <v>463.8</v>
      </c>
      <c r="O8016" s="15" t="n">
        <f aca="false">N8016*L8016</f>
        <v>0</v>
      </c>
      <c r="P8016" s="15" t="n">
        <f aca="false">N8016-O8016</f>
        <v>463.8</v>
      </c>
      <c r="Q8016" s="15" t="n">
        <f aca="false">J8016*INDEX(dProdutos!$F$2:$F$47,MATCH(E8016,dProdutos!$A$2:$A$47,0))</f>
        <v>268.82</v>
      </c>
      <c r="R8016" s="15" t="n">
        <f aca="false">IF(I8016="Cancelado",0,P8016-Q8016)</f>
        <v>194.98</v>
      </c>
      <c r="S8016" s="17" t="str">
        <f aca="false">INDEX(dProdutos!$D$2:$D$47,MATCH(E8016,dProdutos!$A$2:$A$47,0))</f>
        <v>Casa</v>
      </c>
    </row>
    <row r="8017" customFormat="false" ht="15" hidden="false" customHeight="false" outlineLevel="0" collapsed="false">
      <c r="A8017" s="17" t="s">
        <v>6399</v>
      </c>
      <c r="B8017" s="17" t="n">
        <v>2</v>
      </c>
      <c r="C8017" s="21" t="n">
        <v>46182</v>
      </c>
      <c r="D8017" s="17" t="s">
        <v>1361</v>
      </c>
      <c r="E8017" s="17" t="s">
        <v>144</v>
      </c>
      <c r="F8017" s="17" t="s">
        <v>1497</v>
      </c>
      <c r="G8017" s="17" t="s">
        <v>61</v>
      </c>
      <c r="H8017" s="17" t="s">
        <v>1537</v>
      </c>
      <c r="I8017" s="17" t="s">
        <v>1524</v>
      </c>
      <c r="J8017" s="17" t="n">
        <v>2</v>
      </c>
      <c r="K8017" s="15" t="n">
        <v>260.9</v>
      </c>
      <c r="L8017" s="22" t="n">
        <v>0</v>
      </c>
      <c r="M8017" s="15" t="n">
        <v>0</v>
      </c>
      <c r="N8017" s="15" t="n">
        <f aca="false">J8017*K8017</f>
        <v>521.8</v>
      </c>
      <c r="O8017" s="15" t="n">
        <f aca="false">N8017*L8017</f>
        <v>0</v>
      </c>
      <c r="P8017" s="15" t="n">
        <f aca="false">N8017-O8017</f>
        <v>521.8</v>
      </c>
      <c r="Q8017" s="15" t="n">
        <f aca="false">J8017*INDEX(dProdutos!$F$2:$F$47,MATCH(E8017,dProdutos!$A$2:$A$47,0))</f>
        <v>199.72</v>
      </c>
      <c r="R8017" s="15" t="n">
        <f aca="false">IF(I8017="Cancelado",0,P8017-Q8017)</f>
        <v>322.08</v>
      </c>
      <c r="S8017" s="17" t="str">
        <f aca="false">INDEX(dProdutos!$D$2:$D$47,MATCH(E8017,dProdutos!$A$2:$A$47,0))</f>
        <v>Acessórios</v>
      </c>
    </row>
    <row r="8018" customFormat="false" ht="15" hidden="false" customHeight="false" outlineLevel="0" collapsed="false">
      <c r="A8018" s="17" t="s">
        <v>6400</v>
      </c>
      <c r="B8018" s="17" t="n">
        <v>1</v>
      </c>
      <c r="C8018" s="21" t="n">
        <v>46182</v>
      </c>
      <c r="D8018" s="17" t="s">
        <v>336</v>
      </c>
      <c r="E8018" s="17" t="s">
        <v>153</v>
      </c>
      <c r="F8018" s="17" t="s">
        <v>1503</v>
      </c>
      <c r="G8018" s="17" t="s">
        <v>61</v>
      </c>
      <c r="H8018" s="17" t="s">
        <v>1523</v>
      </c>
      <c r="I8018" s="17" t="s">
        <v>1524</v>
      </c>
      <c r="J8018" s="17" t="n">
        <v>1</v>
      </c>
      <c r="K8018" s="15" t="n">
        <v>165.9</v>
      </c>
      <c r="L8018" s="22" t="n">
        <v>0</v>
      </c>
      <c r="M8018" s="15" t="n">
        <v>11.12</v>
      </c>
      <c r="N8018" s="15" t="n">
        <f aca="false">J8018*K8018</f>
        <v>165.9</v>
      </c>
      <c r="O8018" s="15" t="n">
        <f aca="false">N8018*L8018</f>
        <v>0</v>
      </c>
      <c r="P8018" s="15" t="n">
        <f aca="false">N8018-O8018</f>
        <v>165.9</v>
      </c>
      <c r="Q8018" s="15" t="n">
        <f aca="false">J8018*INDEX(dProdutos!$F$2:$F$47,MATCH(E8018,dProdutos!$A$2:$A$47,0))</f>
        <v>67.28</v>
      </c>
      <c r="R8018" s="15" t="n">
        <f aca="false">IF(I8018="Cancelado",0,P8018-Q8018)</f>
        <v>98.62</v>
      </c>
      <c r="S8018" s="17" t="str">
        <f aca="false">INDEX(dProdutos!$D$2:$D$47,MATCH(E8018,dProdutos!$A$2:$A$47,0))</f>
        <v>Acessórios</v>
      </c>
    </row>
    <row r="8019" customFormat="false" ht="15" hidden="false" customHeight="false" outlineLevel="0" collapsed="false">
      <c r="A8019" s="17" t="s">
        <v>6400</v>
      </c>
      <c r="B8019" s="17" t="n">
        <v>2</v>
      </c>
      <c r="C8019" s="21" t="n">
        <v>46182</v>
      </c>
      <c r="D8019" s="17" t="s">
        <v>336</v>
      </c>
      <c r="E8019" s="17" t="s">
        <v>73</v>
      </c>
      <c r="F8019" s="17" t="s">
        <v>1503</v>
      </c>
      <c r="G8019" s="17" t="s">
        <v>61</v>
      </c>
      <c r="H8019" s="17" t="s">
        <v>1523</v>
      </c>
      <c r="I8019" s="17" t="s">
        <v>1524</v>
      </c>
      <c r="J8019" s="17" t="n">
        <v>1</v>
      </c>
      <c r="K8019" s="15" t="n">
        <v>179.9</v>
      </c>
      <c r="L8019" s="22" t="n">
        <v>0.05</v>
      </c>
      <c r="M8019" s="15" t="n">
        <v>0</v>
      </c>
      <c r="N8019" s="15" t="n">
        <f aca="false">J8019*K8019</f>
        <v>179.9</v>
      </c>
      <c r="O8019" s="15" t="n">
        <f aca="false">N8019*L8019</f>
        <v>8.995</v>
      </c>
      <c r="P8019" s="15" t="n">
        <f aca="false">N8019-O8019</f>
        <v>170.905</v>
      </c>
      <c r="Q8019" s="15" t="n">
        <f aca="false">J8019*INDEX(dProdutos!$F$2:$F$47,MATCH(E8019,dProdutos!$A$2:$A$47,0))</f>
        <v>69.44</v>
      </c>
      <c r="R8019" s="15" t="n">
        <f aca="false">IF(I8019="Cancelado",0,P8019-Q8019)</f>
        <v>101.465</v>
      </c>
      <c r="S8019" s="17" t="str">
        <f aca="false">INDEX(dProdutos!$D$2:$D$47,MATCH(E8019,dProdutos!$A$2:$A$47,0))</f>
        <v>Moda Feminina</v>
      </c>
    </row>
    <row r="8020" customFormat="false" ht="15" hidden="false" customHeight="false" outlineLevel="0" collapsed="false">
      <c r="A8020" s="17" t="s">
        <v>6401</v>
      </c>
      <c r="B8020" s="17" t="n">
        <v>1</v>
      </c>
      <c r="C8020" s="21" t="n">
        <v>46182</v>
      </c>
      <c r="D8020" s="17" t="s">
        <v>1343</v>
      </c>
      <c r="E8020" s="17" t="s">
        <v>150</v>
      </c>
      <c r="F8020" s="17" t="s">
        <v>1490</v>
      </c>
      <c r="G8020" s="17" t="s">
        <v>62</v>
      </c>
      <c r="H8020" s="17" t="s">
        <v>1523</v>
      </c>
      <c r="I8020" s="17" t="s">
        <v>1524</v>
      </c>
      <c r="J8020" s="17" t="n">
        <v>2</v>
      </c>
      <c r="K8020" s="15" t="n">
        <v>71.9</v>
      </c>
      <c r="L8020" s="22" t="n">
        <v>0.15</v>
      </c>
      <c r="M8020" s="15" t="n">
        <v>31.54</v>
      </c>
      <c r="N8020" s="15" t="n">
        <f aca="false">J8020*K8020</f>
        <v>143.8</v>
      </c>
      <c r="O8020" s="15" t="n">
        <f aca="false">N8020*L8020</f>
        <v>21.57</v>
      </c>
      <c r="P8020" s="15" t="n">
        <f aca="false">N8020-O8020</f>
        <v>122.23</v>
      </c>
      <c r="Q8020" s="15" t="n">
        <f aca="false">J8020*INDEX(dProdutos!$F$2:$F$47,MATCH(E8020,dProdutos!$A$2:$A$47,0))</f>
        <v>54.76</v>
      </c>
      <c r="R8020" s="15" t="n">
        <f aca="false">IF(I8020="Cancelado",0,P8020-Q8020)</f>
        <v>67.47</v>
      </c>
      <c r="S8020" s="17" t="str">
        <f aca="false">INDEX(dProdutos!$D$2:$D$47,MATCH(E8020,dProdutos!$A$2:$A$47,0))</f>
        <v>Acessórios</v>
      </c>
    </row>
    <row r="8021" customFormat="false" ht="15" hidden="false" customHeight="false" outlineLevel="0" collapsed="false">
      <c r="A8021" s="17" t="s">
        <v>6402</v>
      </c>
      <c r="B8021" s="17" t="n">
        <v>1</v>
      </c>
      <c r="C8021" s="21" t="n">
        <v>46183</v>
      </c>
      <c r="D8021" s="17" t="s">
        <v>1401</v>
      </c>
      <c r="E8021" s="17" t="s">
        <v>156</v>
      </c>
      <c r="F8021" s="17" t="s">
        <v>1493</v>
      </c>
      <c r="G8021" s="17" t="s">
        <v>60</v>
      </c>
      <c r="H8021" s="17" t="s">
        <v>1537</v>
      </c>
      <c r="I8021" s="17" t="s">
        <v>1524</v>
      </c>
      <c r="J8021" s="17" t="n">
        <v>1</v>
      </c>
      <c r="K8021" s="15" t="n">
        <v>192.9</v>
      </c>
      <c r="L8021" s="22" t="n">
        <v>0</v>
      </c>
      <c r="M8021" s="15" t="n">
        <v>24.83</v>
      </c>
      <c r="N8021" s="15" t="n">
        <f aca="false">J8021*K8021</f>
        <v>192.9</v>
      </c>
      <c r="O8021" s="15" t="n">
        <f aca="false">N8021*L8021</f>
        <v>0</v>
      </c>
      <c r="P8021" s="15" t="n">
        <f aca="false">N8021-O8021</f>
        <v>192.9</v>
      </c>
      <c r="Q8021" s="15" t="n">
        <f aca="false">J8021*INDEX(dProdutos!$F$2:$F$47,MATCH(E8021,dProdutos!$A$2:$A$47,0))</f>
        <v>80.38</v>
      </c>
      <c r="R8021" s="15" t="n">
        <f aca="false">IF(I8021="Cancelado",0,P8021-Q8021)</f>
        <v>112.52</v>
      </c>
      <c r="S8021" s="17" t="str">
        <f aca="false">INDEX(dProdutos!$D$2:$D$47,MATCH(E8021,dProdutos!$A$2:$A$47,0))</f>
        <v>Acessórios</v>
      </c>
    </row>
    <row r="8022" customFormat="false" ht="15" hidden="false" customHeight="false" outlineLevel="0" collapsed="false">
      <c r="A8022" s="17" t="s">
        <v>6403</v>
      </c>
      <c r="B8022" s="17" t="n">
        <v>1</v>
      </c>
      <c r="C8022" s="21" t="n">
        <v>46183</v>
      </c>
      <c r="D8022" s="17" t="s">
        <v>252</v>
      </c>
      <c r="E8022" s="17" t="s">
        <v>201</v>
      </c>
      <c r="F8022" s="17" t="s">
        <v>1490</v>
      </c>
      <c r="G8022" s="17" t="s">
        <v>59</v>
      </c>
      <c r="H8022" s="17" t="s">
        <v>1537</v>
      </c>
      <c r="I8022" s="17" t="s">
        <v>1541</v>
      </c>
      <c r="J8022" s="17" t="n">
        <v>3</v>
      </c>
      <c r="K8022" s="15" t="n">
        <v>236.9</v>
      </c>
      <c r="L8022" s="22" t="n">
        <v>0</v>
      </c>
      <c r="M8022" s="15" t="n">
        <v>20.16</v>
      </c>
      <c r="N8022" s="15" t="n">
        <f aca="false">J8022*K8022</f>
        <v>710.7</v>
      </c>
      <c r="O8022" s="15" t="n">
        <f aca="false">N8022*L8022</f>
        <v>0</v>
      </c>
      <c r="P8022" s="15" t="n">
        <f aca="false">N8022-O8022</f>
        <v>710.7</v>
      </c>
      <c r="Q8022" s="15" t="n">
        <f aca="false">J8022*INDEX(dProdutos!$F$2:$F$47,MATCH(E8022,dProdutos!$A$2:$A$47,0))</f>
        <v>288.69</v>
      </c>
      <c r="R8022" s="15" t="n">
        <f aca="false">IF(I8022="Cancelado",0,P8022-Q8022)</f>
        <v>422.01</v>
      </c>
      <c r="S8022" s="17" t="str">
        <f aca="false">INDEX(dProdutos!$D$2:$D$47,MATCH(E8022,dProdutos!$A$2:$A$47,0))</f>
        <v>Beleza</v>
      </c>
    </row>
    <row r="8023" customFormat="false" ht="15" hidden="false" customHeight="false" outlineLevel="0" collapsed="false">
      <c r="A8023" s="17" t="s">
        <v>6403</v>
      </c>
      <c r="B8023" s="17" t="n">
        <v>2</v>
      </c>
      <c r="C8023" s="21" t="n">
        <v>46183</v>
      </c>
      <c r="D8023" s="17" t="s">
        <v>252</v>
      </c>
      <c r="E8023" s="17" t="s">
        <v>141</v>
      </c>
      <c r="F8023" s="17" t="s">
        <v>1490</v>
      </c>
      <c r="G8023" s="17" t="s">
        <v>59</v>
      </c>
      <c r="H8023" s="17" t="s">
        <v>1537</v>
      </c>
      <c r="I8023" s="17" t="s">
        <v>1541</v>
      </c>
      <c r="J8023" s="17" t="n">
        <v>1</v>
      </c>
      <c r="K8023" s="15" t="n">
        <v>131.9</v>
      </c>
      <c r="L8023" s="22" t="n">
        <v>0.05</v>
      </c>
      <c r="M8023" s="15" t="n">
        <v>0</v>
      </c>
      <c r="N8023" s="15" t="n">
        <f aca="false">J8023*K8023</f>
        <v>131.9</v>
      </c>
      <c r="O8023" s="15" t="n">
        <f aca="false">N8023*L8023</f>
        <v>6.595</v>
      </c>
      <c r="P8023" s="15" t="n">
        <f aca="false">N8023-O8023</f>
        <v>125.305</v>
      </c>
      <c r="Q8023" s="15" t="n">
        <f aca="false">J8023*INDEX(dProdutos!$F$2:$F$47,MATCH(E8023,dProdutos!$A$2:$A$47,0))</f>
        <v>81.66</v>
      </c>
      <c r="R8023" s="15" t="n">
        <f aca="false">IF(I8023="Cancelado",0,P8023-Q8023)</f>
        <v>43.645</v>
      </c>
      <c r="S8023" s="17" t="str">
        <f aca="false">INDEX(dProdutos!$D$2:$D$47,MATCH(E8023,dProdutos!$A$2:$A$47,0))</f>
        <v>Acessórios</v>
      </c>
    </row>
    <row r="8024" customFormat="false" ht="15" hidden="false" customHeight="false" outlineLevel="0" collapsed="false">
      <c r="A8024" s="17" t="s">
        <v>6404</v>
      </c>
      <c r="B8024" s="17" t="n">
        <v>1</v>
      </c>
      <c r="C8024" s="21" t="n">
        <v>46183</v>
      </c>
      <c r="D8024" s="17" t="s">
        <v>1332</v>
      </c>
      <c r="E8024" s="17" t="s">
        <v>165</v>
      </c>
      <c r="F8024" s="17" t="s">
        <v>1490</v>
      </c>
      <c r="G8024" s="17" t="s">
        <v>61</v>
      </c>
      <c r="H8024" s="17" t="s">
        <v>1537</v>
      </c>
      <c r="I8024" s="17" t="s">
        <v>1524</v>
      </c>
      <c r="J8024" s="17" t="n">
        <v>1</v>
      </c>
      <c r="K8024" s="15" t="n">
        <v>231.9</v>
      </c>
      <c r="L8024" s="22" t="n">
        <v>0</v>
      </c>
      <c r="M8024" s="15" t="n">
        <v>14.77</v>
      </c>
      <c r="N8024" s="15" t="n">
        <f aca="false">J8024*K8024</f>
        <v>231.9</v>
      </c>
      <c r="O8024" s="15" t="n">
        <f aca="false">N8024*L8024</f>
        <v>0</v>
      </c>
      <c r="P8024" s="15" t="n">
        <f aca="false">N8024-O8024</f>
        <v>231.9</v>
      </c>
      <c r="Q8024" s="15" t="n">
        <f aca="false">J8024*INDEX(dProdutos!$F$2:$F$47,MATCH(E8024,dProdutos!$A$2:$A$47,0))</f>
        <v>140.83</v>
      </c>
      <c r="R8024" s="15" t="n">
        <f aca="false">IF(I8024="Cancelado",0,P8024-Q8024)</f>
        <v>91.07</v>
      </c>
      <c r="S8024" s="17" t="str">
        <f aca="false">INDEX(dProdutos!$D$2:$D$47,MATCH(E8024,dProdutos!$A$2:$A$47,0))</f>
        <v>Casa</v>
      </c>
    </row>
    <row r="8025" customFormat="false" ht="15" hidden="false" customHeight="false" outlineLevel="0" collapsed="false">
      <c r="A8025" s="17" t="s">
        <v>6405</v>
      </c>
      <c r="B8025" s="17" t="n">
        <v>1</v>
      </c>
      <c r="C8025" s="21" t="n">
        <v>46183</v>
      </c>
      <c r="D8025" s="17" t="s">
        <v>1438</v>
      </c>
      <c r="E8025" s="17" t="s">
        <v>102</v>
      </c>
      <c r="F8025" s="17" t="s">
        <v>1495</v>
      </c>
      <c r="G8025" s="17" t="s">
        <v>60</v>
      </c>
      <c r="H8025" s="17" t="s">
        <v>1537</v>
      </c>
      <c r="I8025" s="17" t="s">
        <v>1524</v>
      </c>
      <c r="J8025" s="17" t="n">
        <v>1</v>
      </c>
      <c r="K8025" s="15" t="n">
        <v>65.9</v>
      </c>
      <c r="L8025" s="22" t="n">
        <v>0</v>
      </c>
      <c r="M8025" s="15" t="n">
        <v>29.31</v>
      </c>
      <c r="N8025" s="15" t="n">
        <f aca="false">J8025*K8025</f>
        <v>65.9</v>
      </c>
      <c r="O8025" s="15" t="n">
        <f aca="false">N8025*L8025</f>
        <v>0</v>
      </c>
      <c r="P8025" s="15" t="n">
        <f aca="false">N8025-O8025</f>
        <v>65.9</v>
      </c>
      <c r="Q8025" s="15" t="n">
        <f aca="false">J8025*INDEX(dProdutos!$F$2:$F$47,MATCH(E8025,dProdutos!$A$2:$A$47,0))</f>
        <v>29.68</v>
      </c>
      <c r="R8025" s="15" t="n">
        <f aca="false">IF(I8025="Cancelado",0,P8025-Q8025)</f>
        <v>36.22</v>
      </c>
      <c r="S8025" s="17" t="str">
        <f aca="false">INDEX(dProdutos!$D$2:$D$47,MATCH(E8025,dProdutos!$A$2:$A$47,0))</f>
        <v>Moda Masculina</v>
      </c>
    </row>
    <row r="8026" customFormat="false" ht="15" hidden="false" customHeight="false" outlineLevel="0" collapsed="false">
      <c r="A8026" s="17" t="s">
        <v>6406</v>
      </c>
      <c r="B8026" s="17" t="n">
        <v>1</v>
      </c>
      <c r="C8026" s="21" t="n">
        <v>46183</v>
      </c>
      <c r="D8026" s="17" t="s">
        <v>1324</v>
      </c>
      <c r="E8026" s="17" t="s">
        <v>102</v>
      </c>
      <c r="F8026" s="17" t="s">
        <v>1499</v>
      </c>
      <c r="G8026" s="17" t="s">
        <v>59</v>
      </c>
      <c r="H8026" s="17" t="s">
        <v>1537</v>
      </c>
      <c r="I8026" s="17" t="s">
        <v>1524</v>
      </c>
      <c r="J8026" s="17" t="n">
        <v>1</v>
      </c>
      <c r="K8026" s="15" t="n">
        <v>65.9</v>
      </c>
      <c r="L8026" s="22" t="n">
        <v>0</v>
      </c>
      <c r="M8026" s="15" t="n">
        <v>32.72</v>
      </c>
      <c r="N8026" s="15" t="n">
        <f aca="false">J8026*K8026</f>
        <v>65.9</v>
      </c>
      <c r="O8026" s="15" t="n">
        <f aca="false">N8026*L8026</f>
        <v>0</v>
      </c>
      <c r="P8026" s="15" t="n">
        <f aca="false">N8026-O8026</f>
        <v>65.9</v>
      </c>
      <c r="Q8026" s="15" t="n">
        <f aca="false">J8026*INDEX(dProdutos!$F$2:$F$47,MATCH(E8026,dProdutos!$A$2:$A$47,0))</f>
        <v>29.68</v>
      </c>
      <c r="R8026" s="15" t="n">
        <f aca="false">IF(I8026="Cancelado",0,P8026-Q8026)</f>
        <v>36.22</v>
      </c>
      <c r="S8026" s="17" t="str">
        <f aca="false">INDEX(dProdutos!$D$2:$D$47,MATCH(E8026,dProdutos!$A$2:$A$47,0))</f>
        <v>Moda Masculina</v>
      </c>
    </row>
    <row r="8027" customFormat="false" ht="15" hidden="false" customHeight="false" outlineLevel="0" collapsed="false">
      <c r="A8027" s="17" t="s">
        <v>6407</v>
      </c>
      <c r="B8027" s="17" t="n">
        <v>1</v>
      </c>
      <c r="C8027" s="21" t="n">
        <v>46183</v>
      </c>
      <c r="D8027" s="17" t="s">
        <v>1298</v>
      </c>
      <c r="E8027" s="17" t="s">
        <v>135</v>
      </c>
      <c r="F8027" s="17" t="s">
        <v>1499</v>
      </c>
      <c r="G8027" s="17" t="s">
        <v>59</v>
      </c>
      <c r="H8027" s="17" t="s">
        <v>1523</v>
      </c>
      <c r="I8027" s="17" t="s">
        <v>1524</v>
      </c>
      <c r="J8027" s="17" t="n">
        <v>1</v>
      </c>
      <c r="K8027" s="15" t="n">
        <v>200.9</v>
      </c>
      <c r="L8027" s="22" t="n">
        <v>0</v>
      </c>
      <c r="M8027" s="15" t="n">
        <v>0</v>
      </c>
      <c r="N8027" s="15" t="n">
        <f aca="false">J8027*K8027</f>
        <v>200.9</v>
      </c>
      <c r="O8027" s="15" t="n">
        <f aca="false">N8027*L8027</f>
        <v>0</v>
      </c>
      <c r="P8027" s="15" t="n">
        <f aca="false">N8027-O8027</f>
        <v>200.9</v>
      </c>
      <c r="Q8027" s="15" t="n">
        <f aca="false">J8027*INDEX(dProdutos!$F$2:$F$47,MATCH(E8027,dProdutos!$A$2:$A$47,0))</f>
        <v>80.73</v>
      </c>
      <c r="R8027" s="15" t="n">
        <f aca="false">IF(I8027="Cancelado",0,P8027-Q8027)</f>
        <v>120.17</v>
      </c>
      <c r="S8027" s="17" t="str">
        <f aca="false">INDEX(dProdutos!$D$2:$D$47,MATCH(E8027,dProdutos!$A$2:$A$47,0))</f>
        <v>Calçados</v>
      </c>
    </row>
    <row r="8028" customFormat="false" ht="15" hidden="false" customHeight="false" outlineLevel="0" collapsed="false">
      <c r="A8028" s="17" t="s">
        <v>6408</v>
      </c>
      <c r="B8028" s="17" t="n">
        <v>1</v>
      </c>
      <c r="C8028" s="21" t="n">
        <v>46184</v>
      </c>
      <c r="D8028" s="17" t="s">
        <v>1365</v>
      </c>
      <c r="E8028" s="17" t="s">
        <v>165</v>
      </c>
      <c r="F8028" s="17" t="s">
        <v>1503</v>
      </c>
      <c r="G8028" s="17" t="s">
        <v>63</v>
      </c>
      <c r="H8028" s="17" t="s">
        <v>1523</v>
      </c>
      <c r="I8028" s="17" t="s">
        <v>1524</v>
      </c>
      <c r="J8028" s="17" t="n">
        <v>1</v>
      </c>
      <c r="K8028" s="15" t="n">
        <v>231.9</v>
      </c>
      <c r="L8028" s="22" t="n">
        <v>0</v>
      </c>
      <c r="M8028" s="15" t="n">
        <v>11.1</v>
      </c>
      <c r="N8028" s="15" t="n">
        <f aca="false">J8028*K8028</f>
        <v>231.9</v>
      </c>
      <c r="O8028" s="15" t="n">
        <f aca="false">N8028*L8028</f>
        <v>0</v>
      </c>
      <c r="P8028" s="15" t="n">
        <f aca="false">N8028-O8028</f>
        <v>231.9</v>
      </c>
      <c r="Q8028" s="15" t="n">
        <f aca="false">J8028*INDEX(dProdutos!$F$2:$F$47,MATCH(E8028,dProdutos!$A$2:$A$47,0))</f>
        <v>140.83</v>
      </c>
      <c r="R8028" s="15" t="n">
        <f aca="false">IF(I8028="Cancelado",0,P8028-Q8028)</f>
        <v>91.07</v>
      </c>
      <c r="S8028" s="17" t="str">
        <f aca="false">INDEX(dProdutos!$D$2:$D$47,MATCH(E8028,dProdutos!$A$2:$A$47,0))</f>
        <v>Casa</v>
      </c>
    </row>
    <row r="8029" customFormat="false" ht="15" hidden="false" customHeight="false" outlineLevel="0" collapsed="false">
      <c r="A8029" s="17" t="s">
        <v>6408</v>
      </c>
      <c r="B8029" s="17" t="n">
        <v>2</v>
      </c>
      <c r="C8029" s="21" t="n">
        <v>46184</v>
      </c>
      <c r="D8029" s="17" t="s">
        <v>1365</v>
      </c>
      <c r="E8029" s="17" t="s">
        <v>135</v>
      </c>
      <c r="F8029" s="17" t="s">
        <v>1503</v>
      </c>
      <c r="G8029" s="17" t="s">
        <v>63</v>
      </c>
      <c r="H8029" s="17" t="s">
        <v>1523</v>
      </c>
      <c r="I8029" s="17" t="s">
        <v>1524</v>
      </c>
      <c r="J8029" s="17" t="n">
        <v>2</v>
      </c>
      <c r="K8029" s="15" t="n">
        <v>200.9</v>
      </c>
      <c r="L8029" s="22" t="n">
        <v>0</v>
      </c>
      <c r="M8029" s="15" t="n">
        <v>0</v>
      </c>
      <c r="N8029" s="15" t="n">
        <f aca="false">J8029*K8029</f>
        <v>401.8</v>
      </c>
      <c r="O8029" s="15" t="n">
        <f aca="false">N8029*L8029</f>
        <v>0</v>
      </c>
      <c r="P8029" s="15" t="n">
        <f aca="false">N8029-O8029</f>
        <v>401.8</v>
      </c>
      <c r="Q8029" s="15" t="n">
        <f aca="false">J8029*INDEX(dProdutos!$F$2:$F$47,MATCH(E8029,dProdutos!$A$2:$A$47,0))</f>
        <v>161.46</v>
      </c>
      <c r="R8029" s="15" t="n">
        <f aca="false">IF(I8029="Cancelado",0,P8029-Q8029)</f>
        <v>240.34</v>
      </c>
      <c r="S8029" s="17" t="str">
        <f aca="false">INDEX(dProdutos!$D$2:$D$47,MATCH(E8029,dProdutos!$A$2:$A$47,0))</f>
        <v>Calçados</v>
      </c>
    </row>
    <row r="8030" customFormat="false" ht="15" hidden="false" customHeight="false" outlineLevel="0" collapsed="false">
      <c r="A8030" s="17" t="s">
        <v>6409</v>
      </c>
      <c r="B8030" s="17" t="n">
        <v>1</v>
      </c>
      <c r="C8030" s="21" t="n">
        <v>46184</v>
      </c>
      <c r="D8030" s="17" t="s">
        <v>926</v>
      </c>
      <c r="E8030" s="17" t="s">
        <v>81</v>
      </c>
      <c r="F8030" s="17" t="s">
        <v>1487</v>
      </c>
      <c r="G8030" s="17" t="s">
        <v>62</v>
      </c>
      <c r="H8030" s="17" t="s">
        <v>1537</v>
      </c>
      <c r="I8030" s="17" t="s">
        <v>1524</v>
      </c>
      <c r="J8030" s="17" t="n">
        <v>2</v>
      </c>
      <c r="K8030" s="15" t="n">
        <v>64.9</v>
      </c>
      <c r="L8030" s="22" t="n">
        <v>0</v>
      </c>
      <c r="M8030" s="15" t="n">
        <v>13.42</v>
      </c>
      <c r="N8030" s="15" t="n">
        <f aca="false">J8030*K8030</f>
        <v>129.8</v>
      </c>
      <c r="O8030" s="15" t="n">
        <f aca="false">N8030*L8030</f>
        <v>0</v>
      </c>
      <c r="P8030" s="15" t="n">
        <f aca="false">N8030-O8030</f>
        <v>129.8</v>
      </c>
      <c r="Q8030" s="15" t="n">
        <f aca="false">J8030*INDEX(dProdutos!$F$2:$F$47,MATCH(E8030,dProdutos!$A$2:$A$47,0))</f>
        <v>52.24</v>
      </c>
      <c r="R8030" s="15" t="n">
        <f aca="false">IF(I8030="Cancelado",0,P8030-Q8030)</f>
        <v>77.56</v>
      </c>
      <c r="S8030" s="17" t="str">
        <f aca="false">INDEX(dProdutos!$D$2:$D$47,MATCH(E8030,dProdutos!$A$2:$A$47,0))</f>
        <v>Moda Feminina</v>
      </c>
    </row>
    <row r="8031" customFormat="false" ht="15" hidden="false" customHeight="false" outlineLevel="0" collapsed="false">
      <c r="A8031" s="17" t="s">
        <v>6410</v>
      </c>
      <c r="B8031" s="17" t="n">
        <v>1</v>
      </c>
      <c r="C8031" s="21" t="n">
        <v>46184</v>
      </c>
      <c r="D8031" s="17" t="s">
        <v>871</v>
      </c>
      <c r="E8031" s="17" t="s">
        <v>183</v>
      </c>
      <c r="F8031" s="17" t="s">
        <v>1490</v>
      </c>
      <c r="G8031" s="17" t="s">
        <v>62</v>
      </c>
      <c r="H8031" s="17" t="s">
        <v>1537</v>
      </c>
      <c r="I8031" s="17" t="s">
        <v>1524</v>
      </c>
      <c r="J8031" s="17" t="n">
        <v>1</v>
      </c>
      <c r="K8031" s="15" t="n">
        <v>121.9</v>
      </c>
      <c r="L8031" s="22" t="n">
        <v>0</v>
      </c>
      <c r="M8031" s="15" t="n">
        <v>16.42</v>
      </c>
      <c r="N8031" s="15" t="n">
        <f aca="false">J8031*K8031</f>
        <v>121.9</v>
      </c>
      <c r="O8031" s="15" t="n">
        <f aca="false">N8031*L8031</f>
        <v>0</v>
      </c>
      <c r="P8031" s="15" t="n">
        <f aca="false">N8031-O8031</f>
        <v>121.9</v>
      </c>
      <c r="Q8031" s="15" t="n">
        <f aca="false">J8031*INDEX(dProdutos!$F$2:$F$47,MATCH(E8031,dProdutos!$A$2:$A$47,0))</f>
        <v>52.76</v>
      </c>
      <c r="R8031" s="15" t="n">
        <f aca="false">IF(I8031="Cancelado",0,P8031-Q8031)</f>
        <v>69.14</v>
      </c>
      <c r="S8031" s="17" t="str">
        <f aca="false">INDEX(dProdutos!$D$2:$D$47,MATCH(E8031,dProdutos!$A$2:$A$47,0))</f>
        <v>Eletrônicos</v>
      </c>
    </row>
    <row r="8032" customFormat="false" ht="15" hidden="false" customHeight="false" outlineLevel="0" collapsed="false">
      <c r="A8032" s="17" t="s">
        <v>6410</v>
      </c>
      <c r="B8032" s="17" t="n">
        <v>2</v>
      </c>
      <c r="C8032" s="21" t="n">
        <v>46184</v>
      </c>
      <c r="D8032" s="17" t="s">
        <v>871</v>
      </c>
      <c r="E8032" s="17" t="s">
        <v>162</v>
      </c>
      <c r="F8032" s="17" t="s">
        <v>1490</v>
      </c>
      <c r="G8032" s="17" t="s">
        <v>62</v>
      </c>
      <c r="H8032" s="17" t="s">
        <v>1537</v>
      </c>
      <c r="I8032" s="17" t="s">
        <v>1524</v>
      </c>
      <c r="J8032" s="17" t="n">
        <v>1</v>
      </c>
      <c r="K8032" s="15" t="n">
        <v>231.9</v>
      </c>
      <c r="L8032" s="22" t="n">
        <v>0.15</v>
      </c>
      <c r="M8032" s="15" t="n">
        <v>0</v>
      </c>
      <c r="N8032" s="15" t="n">
        <f aca="false">J8032*K8032</f>
        <v>231.9</v>
      </c>
      <c r="O8032" s="15" t="n">
        <f aca="false">N8032*L8032</f>
        <v>34.785</v>
      </c>
      <c r="P8032" s="15" t="n">
        <f aca="false">N8032-O8032</f>
        <v>197.115</v>
      </c>
      <c r="Q8032" s="15" t="n">
        <f aca="false">J8032*INDEX(dProdutos!$F$2:$F$47,MATCH(E8032,dProdutos!$A$2:$A$47,0))</f>
        <v>134.41</v>
      </c>
      <c r="R8032" s="15" t="n">
        <f aca="false">IF(I8032="Cancelado",0,P8032-Q8032)</f>
        <v>62.705</v>
      </c>
      <c r="S8032" s="17" t="str">
        <f aca="false">INDEX(dProdutos!$D$2:$D$47,MATCH(E8032,dProdutos!$A$2:$A$47,0))</f>
        <v>Casa</v>
      </c>
    </row>
    <row r="8033" customFormat="false" ht="15" hidden="false" customHeight="false" outlineLevel="0" collapsed="false">
      <c r="A8033" s="17" t="s">
        <v>6411</v>
      </c>
      <c r="B8033" s="17" t="n">
        <v>1</v>
      </c>
      <c r="C8033" s="21" t="n">
        <v>46184</v>
      </c>
      <c r="D8033" s="17" t="s">
        <v>1162</v>
      </c>
      <c r="E8033" s="17" t="s">
        <v>88</v>
      </c>
      <c r="F8033" s="17" t="s">
        <v>1495</v>
      </c>
      <c r="G8033" s="17" t="s">
        <v>62</v>
      </c>
      <c r="H8033" s="17" t="s">
        <v>1523</v>
      </c>
      <c r="I8033" s="17" t="s">
        <v>1524</v>
      </c>
      <c r="J8033" s="17" t="n">
        <v>1</v>
      </c>
      <c r="K8033" s="15" t="n">
        <v>170.9</v>
      </c>
      <c r="L8033" s="22" t="n">
        <v>0</v>
      </c>
      <c r="M8033" s="15" t="n">
        <v>0</v>
      </c>
      <c r="N8033" s="15" t="n">
        <f aca="false">J8033*K8033</f>
        <v>170.9</v>
      </c>
      <c r="O8033" s="15" t="n">
        <f aca="false">N8033*L8033</f>
        <v>0</v>
      </c>
      <c r="P8033" s="15" t="n">
        <f aca="false">N8033-O8033</f>
        <v>170.9</v>
      </c>
      <c r="Q8033" s="15" t="n">
        <f aca="false">J8033*INDEX(dProdutos!$F$2:$F$47,MATCH(E8033,dProdutos!$A$2:$A$47,0))</f>
        <v>98.14</v>
      </c>
      <c r="R8033" s="15" t="n">
        <f aca="false">IF(I8033="Cancelado",0,P8033-Q8033)</f>
        <v>72.76</v>
      </c>
      <c r="S8033" s="17" t="str">
        <f aca="false">INDEX(dProdutos!$D$2:$D$47,MATCH(E8033,dProdutos!$A$2:$A$47,0))</f>
        <v>Moda Feminina</v>
      </c>
    </row>
    <row r="8034" customFormat="false" ht="15" hidden="false" customHeight="false" outlineLevel="0" collapsed="false">
      <c r="A8034" s="17" t="s">
        <v>6411</v>
      </c>
      <c r="B8034" s="17" t="n">
        <v>2</v>
      </c>
      <c r="C8034" s="21" t="n">
        <v>46184</v>
      </c>
      <c r="D8034" s="17" t="s">
        <v>1162</v>
      </c>
      <c r="E8034" s="17" t="s">
        <v>153</v>
      </c>
      <c r="F8034" s="17" t="s">
        <v>1495</v>
      </c>
      <c r="G8034" s="17" t="s">
        <v>62</v>
      </c>
      <c r="H8034" s="17" t="s">
        <v>1523</v>
      </c>
      <c r="I8034" s="17" t="s">
        <v>1524</v>
      </c>
      <c r="J8034" s="17" t="n">
        <v>1</v>
      </c>
      <c r="K8034" s="15" t="n">
        <v>165.9</v>
      </c>
      <c r="L8034" s="22" t="n">
        <v>0</v>
      </c>
      <c r="M8034" s="15" t="n">
        <v>0</v>
      </c>
      <c r="N8034" s="15" t="n">
        <f aca="false">J8034*K8034</f>
        <v>165.9</v>
      </c>
      <c r="O8034" s="15" t="n">
        <f aca="false">N8034*L8034</f>
        <v>0</v>
      </c>
      <c r="P8034" s="15" t="n">
        <f aca="false">N8034-O8034</f>
        <v>165.9</v>
      </c>
      <c r="Q8034" s="15" t="n">
        <f aca="false">J8034*INDEX(dProdutos!$F$2:$F$47,MATCH(E8034,dProdutos!$A$2:$A$47,0))</f>
        <v>67.28</v>
      </c>
      <c r="R8034" s="15" t="n">
        <f aca="false">IF(I8034="Cancelado",0,P8034-Q8034)</f>
        <v>98.62</v>
      </c>
      <c r="S8034" s="17" t="str">
        <f aca="false">INDEX(dProdutos!$D$2:$D$47,MATCH(E8034,dProdutos!$A$2:$A$47,0))</f>
        <v>Acessórios</v>
      </c>
    </row>
    <row r="8035" customFormat="false" ht="15" hidden="false" customHeight="false" outlineLevel="0" collapsed="false">
      <c r="A8035" s="17" t="s">
        <v>6412</v>
      </c>
      <c r="B8035" s="17" t="n">
        <v>1</v>
      </c>
      <c r="C8035" s="21" t="n">
        <v>46184</v>
      </c>
      <c r="D8035" s="17" t="s">
        <v>426</v>
      </c>
      <c r="E8035" s="17" t="s">
        <v>105</v>
      </c>
      <c r="F8035" s="17" t="s">
        <v>1495</v>
      </c>
      <c r="G8035" s="17" t="s">
        <v>60</v>
      </c>
      <c r="H8035" s="17" t="s">
        <v>1523</v>
      </c>
      <c r="I8035" s="17" t="s">
        <v>1524</v>
      </c>
      <c r="J8035" s="17" t="n">
        <v>1</v>
      </c>
      <c r="K8035" s="15" t="n">
        <v>175.9</v>
      </c>
      <c r="L8035" s="22" t="n">
        <v>0</v>
      </c>
      <c r="M8035" s="15" t="n">
        <v>22.65</v>
      </c>
      <c r="N8035" s="15" t="n">
        <f aca="false">J8035*K8035</f>
        <v>175.9</v>
      </c>
      <c r="O8035" s="15" t="n">
        <f aca="false">N8035*L8035</f>
        <v>0</v>
      </c>
      <c r="P8035" s="15" t="n">
        <f aca="false">N8035-O8035</f>
        <v>175.9</v>
      </c>
      <c r="Q8035" s="15" t="n">
        <f aca="false">J8035*INDEX(dProdutos!$F$2:$F$47,MATCH(E8035,dProdutos!$A$2:$A$47,0))</f>
        <v>96.59</v>
      </c>
      <c r="R8035" s="15" t="n">
        <f aca="false">IF(I8035="Cancelado",0,P8035-Q8035)</f>
        <v>79.31</v>
      </c>
      <c r="S8035" s="17" t="str">
        <f aca="false">INDEX(dProdutos!$D$2:$D$47,MATCH(E8035,dProdutos!$A$2:$A$47,0))</f>
        <v>Moda Masculina</v>
      </c>
    </row>
    <row r="8036" customFormat="false" ht="15" hidden="false" customHeight="false" outlineLevel="0" collapsed="false">
      <c r="A8036" s="17" t="s">
        <v>6412</v>
      </c>
      <c r="B8036" s="17" t="n">
        <v>2</v>
      </c>
      <c r="C8036" s="21" t="n">
        <v>46184</v>
      </c>
      <c r="D8036" s="17" t="s">
        <v>426</v>
      </c>
      <c r="E8036" s="17" t="s">
        <v>138</v>
      </c>
      <c r="F8036" s="17" t="s">
        <v>1495</v>
      </c>
      <c r="G8036" s="17" t="s">
        <v>60</v>
      </c>
      <c r="H8036" s="17" t="s">
        <v>1523</v>
      </c>
      <c r="I8036" s="17" t="s">
        <v>1524</v>
      </c>
      <c r="J8036" s="17" t="n">
        <v>1</v>
      </c>
      <c r="K8036" s="15" t="n">
        <v>231.9</v>
      </c>
      <c r="L8036" s="22" t="n">
        <v>0.1</v>
      </c>
      <c r="M8036" s="15" t="n">
        <v>0</v>
      </c>
      <c r="N8036" s="15" t="n">
        <f aca="false">J8036*K8036</f>
        <v>231.9</v>
      </c>
      <c r="O8036" s="15" t="n">
        <f aca="false">N8036*L8036</f>
        <v>23.19</v>
      </c>
      <c r="P8036" s="15" t="n">
        <f aca="false">N8036-O8036</f>
        <v>208.71</v>
      </c>
      <c r="Q8036" s="15" t="n">
        <f aca="false">J8036*INDEX(dProdutos!$F$2:$F$47,MATCH(E8036,dProdutos!$A$2:$A$47,0))</f>
        <v>132.21</v>
      </c>
      <c r="R8036" s="15" t="n">
        <f aca="false">IF(I8036="Cancelado",0,P8036-Q8036)</f>
        <v>76.5</v>
      </c>
      <c r="S8036" s="17" t="str">
        <f aca="false">INDEX(dProdutos!$D$2:$D$47,MATCH(E8036,dProdutos!$A$2:$A$47,0))</f>
        <v>Calçados</v>
      </c>
    </row>
    <row r="8037" customFormat="false" ht="15" hidden="false" customHeight="false" outlineLevel="0" collapsed="false">
      <c r="A8037" s="17" t="s">
        <v>6413</v>
      </c>
      <c r="B8037" s="17" t="n">
        <v>1</v>
      </c>
      <c r="C8037" s="21" t="n">
        <v>46184</v>
      </c>
      <c r="D8037" s="17" t="s">
        <v>373</v>
      </c>
      <c r="E8037" s="17" t="s">
        <v>102</v>
      </c>
      <c r="F8037" s="17" t="s">
        <v>1487</v>
      </c>
      <c r="G8037" s="17" t="s">
        <v>60</v>
      </c>
      <c r="H8037" s="17" t="s">
        <v>1523</v>
      </c>
      <c r="I8037" s="17" t="s">
        <v>1524</v>
      </c>
      <c r="J8037" s="17" t="n">
        <v>1</v>
      </c>
      <c r="K8037" s="15" t="n">
        <v>65.9</v>
      </c>
      <c r="L8037" s="22" t="n">
        <v>0.05</v>
      </c>
      <c r="M8037" s="15" t="n">
        <v>0</v>
      </c>
      <c r="N8037" s="15" t="n">
        <f aca="false">J8037*K8037</f>
        <v>65.9</v>
      </c>
      <c r="O8037" s="15" t="n">
        <f aca="false">N8037*L8037</f>
        <v>3.295</v>
      </c>
      <c r="P8037" s="15" t="n">
        <f aca="false">N8037-O8037</f>
        <v>62.605</v>
      </c>
      <c r="Q8037" s="15" t="n">
        <f aca="false">J8037*INDEX(dProdutos!$F$2:$F$47,MATCH(E8037,dProdutos!$A$2:$A$47,0))</f>
        <v>29.68</v>
      </c>
      <c r="R8037" s="15" t="n">
        <f aca="false">IF(I8037="Cancelado",0,P8037-Q8037)</f>
        <v>32.925</v>
      </c>
      <c r="S8037" s="17" t="str">
        <f aca="false">INDEX(dProdutos!$D$2:$D$47,MATCH(E8037,dProdutos!$A$2:$A$47,0))</f>
        <v>Moda Masculina</v>
      </c>
    </row>
    <row r="8038" customFormat="false" ht="15" hidden="false" customHeight="false" outlineLevel="0" collapsed="false">
      <c r="A8038" s="17" t="s">
        <v>6414</v>
      </c>
      <c r="B8038" s="17" t="n">
        <v>1</v>
      </c>
      <c r="C8038" s="21" t="n">
        <v>46184</v>
      </c>
      <c r="D8038" s="17" t="s">
        <v>1026</v>
      </c>
      <c r="E8038" s="17" t="s">
        <v>162</v>
      </c>
      <c r="F8038" s="17" t="s">
        <v>1487</v>
      </c>
      <c r="G8038" s="17" t="s">
        <v>63</v>
      </c>
      <c r="H8038" s="17" t="s">
        <v>1537</v>
      </c>
      <c r="I8038" s="17" t="s">
        <v>1531</v>
      </c>
      <c r="J8038" s="17" t="n">
        <v>1</v>
      </c>
      <c r="K8038" s="15" t="n">
        <v>231.9</v>
      </c>
      <c r="L8038" s="22" t="n">
        <v>0</v>
      </c>
      <c r="M8038" s="15" t="n">
        <v>33.81</v>
      </c>
      <c r="N8038" s="15" t="n">
        <f aca="false">J8038*K8038</f>
        <v>231.9</v>
      </c>
      <c r="O8038" s="15" t="n">
        <f aca="false">N8038*L8038</f>
        <v>0</v>
      </c>
      <c r="P8038" s="15" t="n">
        <f aca="false">N8038-O8038</f>
        <v>231.9</v>
      </c>
      <c r="Q8038" s="15" t="n">
        <f aca="false">J8038*INDEX(dProdutos!$F$2:$F$47,MATCH(E8038,dProdutos!$A$2:$A$47,0))</f>
        <v>134.41</v>
      </c>
      <c r="R8038" s="15" t="n">
        <f aca="false">IF(I8038="Cancelado",0,P8038-Q8038)</f>
        <v>0</v>
      </c>
      <c r="S8038" s="17" t="str">
        <f aca="false">INDEX(dProdutos!$D$2:$D$47,MATCH(E8038,dProdutos!$A$2:$A$47,0))</f>
        <v>Casa</v>
      </c>
    </row>
    <row r="8039" customFormat="false" ht="15" hidden="false" customHeight="false" outlineLevel="0" collapsed="false">
      <c r="A8039" s="17" t="s">
        <v>6415</v>
      </c>
      <c r="B8039" s="17" t="n">
        <v>1</v>
      </c>
      <c r="C8039" s="21" t="n">
        <v>46184</v>
      </c>
      <c r="D8039" s="17" t="s">
        <v>531</v>
      </c>
      <c r="E8039" s="17" t="s">
        <v>135</v>
      </c>
      <c r="F8039" s="17" t="s">
        <v>1501</v>
      </c>
      <c r="G8039" s="17" t="s">
        <v>61</v>
      </c>
      <c r="H8039" s="17" t="s">
        <v>1523</v>
      </c>
      <c r="I8039" s="17" t="s">
        <v>1524</v>
      </c>
      <c r="J8039" s="17" t="n">
        <v>1</v>
      </c>
      <c r="K8039" s="15" t="n">
        <v>200.9</v>
      </c>
      <c r="L8039" s="22" t="n">
        <v>0</v>
      </c>
      <c r="M8039" s="15" t="n">
        <v>33.9</v>
      </c>
      <c r="N8039" s="15" t="n">
        <f aca="false">J8039*K8039</f>
        <v>200.9</v>
      </c>
      <c r="O8039" s="15" t="n">
        <f aca="false">N8039*L8039</f>
        <v>0</v>
      </c>
      <c r="P8039" s="15" t="n">
        <f aca="false">N8039-O8039</f>
        <v>200.9</v>
      </c>
      <c r="Q8039" s="15" t="n">
        <f aca="false">J8039*INDEX(dProdutos!$F$2:$F$47,MATCH(E8039,dProdutos!$A$2:$A$47,0))</f>
        <v>80.73</v>
      </c>
      <c r="R8039" s="15" t="n">
        <f aca="false">IF(I8039="Cancelado",0,P8039-Q8039)</f>
        <v>120.17</v>
      </c>
      <c r="S8039" s="17" t="str">
        <f aca="false">INDEX(dProdutos!$D$2:$D$47,MATCH(E8039,dProdutos!$A$2:$A$47,0))</f>
        <v>Calçados</v>
      </c>
    </row>
    <row r="8040" customFormat="false" ht="15" hidden="false" customHeight="false" outlineLevel="0" collapsed="false">
      <c r="A8040" s="17" t="s">
        <v>6416</v>
      </c>
      <c r="B8040" s="17" t="n">
        <v>1</v>
      </c>
      <c r="C8040" s="21" t="n">
        <v>46184</v>
      </c>
      <c r="D8040" s="17" t="s">
        <v>891</v>
      </c>
      <c r="E8040" s="17" t="s">
        <v>147</v>
      </c>
      <c r="F8040" s="17" t="s">
        <v>1493</v>
      </c>
      <c r="G8040" s="17" t="s">
        <v>62</v>
      </c>
      <c r="H8040" s="17" t="s">
        <v>1537</v>
      </c>
      <c r="I8040" s="17" t="s">
        <v>1524</v>
      </c>
      <c r="J8040" s="17" t="n">
        <v>1</v>
      </c>
      <c r="K8040" s="15" t="n">
        <v>231.9</v>
      </c>
      <c r="L8040" s="22" t="n">
        <v>0</v>
      </c>
      <c r="M8040" s="15" t="n">
        <v>30.6</v>
      </c>
      <c r="N8040" s="15" t="n">
        <f aca="false">J8040*K8040</f>
        <v>231.9</v>
      </c>
      <c r="O8040" s="15" t="n">
        <f aca="false">N8040*L8040</f>
        <v>0</v>
      </c>
      <c r="P8040" s="15" t="n">
        <f aca="false">N8040-O8040</f>
        <v>231.9</v>
      </c>
      <c r="Q8040" s="15" t="n">
        <f aca="false">J8040*INDEX(dProdutos!$F$2:$F$47,MATCH(E8040,dProdutos!$A$2:$A$47,0))</f>
        <v>130.9</v>
      </c>
      <c r="R8040" s="15" t="n">
        <f aca="false">IF(I8040="Cancelado",0,P8040-Q8040)</f>
        <v>101</v>
      </c>
      <c r="S8040" s="17" t="str">
        <f aca="false">INDEX(dProdutos!$D$2:$D$47,MATCH(E8040,dProdutos!$A$2:$A$47,0))</f>
        <v>Acessórios</v>
      </c>
    </row>
    <row r="8041" customFormat="false" ht="15" hidden="false" customHeight="false" outlineLevel="0" collapsed="false">
      <c r="A8041" s="17" t="s">
        <v>6417</v>
      </c>
      <c r="B8041" s="17" t="n">
        <v>1</v>
      </c>
      <c r="C8041" s="21" t="n">
        <v>46184</v>
      </c>
      <c r="D8041" s="17" t="s">
        <v>342</v>
      </c>
      <c r="E8041" s="17" t="s">
        <v>73</v>
      </c>
      <c r="F8041" s="17" t="s">
        <v>1487</v>
      </c>
      <c r="G8041" s="17" t="s">
        <v>64</v>
      </c>
      <c r="H8041" s="17" t="s">
        <v>1537</v>
      </c>
      <c r="I8041" s="17" t="s">
        <v>1524</v>
      </c>
      <c r="J8041" s="17" t="n">
        <v>1</v>
      </c>
      <c r="K8041" s="15" t="n">
        <v>179.9</v>
      </c>
      <c r="L8041" s="22" t="n">
        <v>0.2</v>
      </c>
      <c r="M8041" s="15" t="n">
        <v>32.1</v>
      </c>
      <c r="N8041" s="15" t="n">
        <f aca="false">J8041*K8041</f>
        <v>179.9</v>
      </c>
      <c r="O8041" s="15" t="n">
        <f aca="false">N8041*L8041</f>
        <v>35.98</v>
      </c>
      <c r="P8041" s="15" t="n">
        <f aca="false">N8041-O8041</f>
        <v>143.92</v>
      </c>
      <c r="Q8041" s="15" t="n">
        <f aca="false">J8041*INDEX(dProdutos!$F$2:$F$47,MATCH(E8041,dProdutos!$A$2:$A$47,0))</f>
        <v>69.44</v>
      </c>
      <c r="R8041" s="15" t="n">
        <f aca="false">IF(I8041="Cancelado",0,P8041-Q8041)</f>
        <v>74.48</v>
      </c>
      <c r="S8041" s="17" t="str">
        <f aca="false">INDEX(dProdutos!$D$2:$D$47,MATCH(E8041,dProdutos!$A$2:$A$47,0))</f>
        <v>Moda Feminina</v>
      </c>
    </row>
    <row r="8042" customFormat="false" ht="15" hidden="false" customHeight="false" outlineLevel="0" collapsed="false">
      <c r="A8042" s="17" t="s">
        <v>6418</v>
      </c>
      <c r="B8042" s="17" t="n">
        <v>1</v>
      </c>
      <c r="C8042" s="21" t="n">
        <v>46185</v>
      </c>
      <c r="D8042" s="17" t="s">
        <v>1397</v>
      </c>
      <c r="E8042" s="17" t="s">
        <v>135</v>
      </c>
      <c r="F8042" s="17" t="s">
        <v>1497</v>
      </c>
      <c r="G8042" s="17" t="s">
        <v>59</v>
      </c>
      <c r="H8042" s="17" t="s">
        <v>1523</v>
      </c>
      <c r="I8042" s="17" t="s">
        <v>1524</v>
      </c>
      <c r="J8042" s="17" t="n">
        <v>1</v>
      </c>
      <c r="K8042" s="15" t="n">
        <v>200.9</v>
      </c>
      <c r="L8042" s="22" t="n">
        <v>0.05</v>
      </c>
      <c r="M8042" s="15" t="n">
        <v>0</v>
      </c>
      <c r="N8042" s="15" t="n">
        <f aca="false">J8042*K8042</f>
        <v>200.9</v>
      </c>
      <c r="O8042" s="15" t="n">
        <f aca="false">N8042*L8042</f>
        <v>10.045</v>
      </c>
      <c r="P8042" s="15" t="n">
        <f aca="false">N8042-O8042</f>
        <v>190.855</v>
      </c>
      <c r="Q8042" s="15" t="n">
        <f aca="false">J8042*INDEX(dProdutos!$F$2:$F$47,MATCH(E8042,dProdutos!$A$2:$A$47,0))</f>
        <v>80.73</v>
      </c>
      <c r="R8042" s="15" t="n">
        <f aca="false">IF(I8042="Cancelado",0,P8042-Q8042)</f>
        <v>110.125</v>
      </c>
      <c r="S8042" s="17" t="str">
        <f aca="false">INDEX(dProdutos!$D$2:$D$47,MATCH(E8042,dProdutos!$A$2:$A$47,0))</f>
        <v>Calçados</v>
      </c>
    </row>
    <row r="8043" customFormat="false" ht="15" hidden="false" customHeight="false" outlineLevel="0" collapsed="false">
      <c r="A8043" s="17" t="s">
        <v>6419</v>
      </c>
      <c r="B8043" s="17" t="n">
        <v>1</v>
      </c>
      <c r="C8043" s="21" t="n">
        <v>46185</v>
      </c>
      <c r="D8043" s="17" t="s">
        <v>1224</v>
      </c>
      <c r="E8043" s="17" t="s">
        <v>171</v>
      </c>
      <c r="F8043" s="17" t="s">
        <v>1490</v>
      </c>
      <c r="G8043" s="17" t="s">
        <v>62</v>
      </c>
      <c r="H8043" s="17" t="s">
        <v>1523</v>
      </c>
      <c r="I8043" s="17" t="s">
        <v>1524</v>
      </c>
      <c r="J8043" s="17" t="n">
        <v>1</v>
      </c>
      <c r="K8043" s="15" t="n">
        <v>246.9</v>
      </c>
      <c r="L8043" s="22" t="n">
        <v>0</v>
      </c>
      <c r="M8043" s="15" t="n">
        <v>12.32</v>
      </c>
      <c r="N8043" s="15" t="n">
        <f aca="false">J8043*K8043</f>
        <v>246.9</v>
      </c>
      <c r="O8043" s="15" t="n">
        <f aca="false">N8043*L8043</f>
        <v>0</v>
      </c>
      <c r="P8043" s="15" t="n">
        <f aca="false">N8043-O8043</f>
        <v>246.9</v>
      </c>
      <c r="Q8043" s="15" t="n">
        <f aca="false">J8043*INDEX(dProdutos!$F$2:$F$47,MATCH(E8043,dProdutos!$A$2:$A$47,0))</f>
        <v>103.61</v>
      </c>
      <c r="R8043" s="15" t="n">
        <f aca="false">IF(I8043="Cancelado",0,P8043-Q8043)</f>
        <v>143.29</v>
      </c>
      <c r="S8043" s="17" t="str">
        <f aca="false">INDEX(dProdutos!$D$2:$D$47,MATCH(E8043,dProdutos!$A$2:$A$47,0))</f>
        <v>Casa</v>
      </c>
    </row>
    <row r="8044" customFormat="false" ht="15" hidden="false" customHeight="false" outlineLevel="0" collapsed="false">
      <c r="A8044" s="17" t="s">
        <v>6420</v>
      </c>
      <c r="B8044" s="17" t="n">
        <v>1</v>
      </c>
      <c r="C8044" s="21" t="n">
        <v>46185</v>
      </c>
      <c r="D8044" s="17" t="s">
        <v>642</v>
      </c>
      <c r="E8044" s="17" t="s">
        <v>129</v>
      </c>
      <c r="F8044" s="17" t="s">
        <v>1493</v>
      </c>
      <c r="G8044" s="17" t="s">
        <v>59</v>
      </c>
      <c r="H8044" s="17" t="s">
        <v>1537</v>
      </c>
      <c r="I8044" s="17" t="s">
        <v>1524</v>
      </c>
      <c r="J8044" s="17" t="n">
        <v>1</v>
      </c>
      <c r="K8044" s="15" t="n">
        <v>105.9</v>
      </c>
      <c r="L8044" s="22" t="n">
        <v>0.15</v>
      </c>
      <c r="M8044" s="15" t="n">
        <v>23.52</v>
      </c>
      <c r="N8044" s="15" t="n">
        <f aca="false">J8044*K8044</f>
        <v>105.9</v>
      </c>
      <c r="O8044" s="15" t="n">
        <f aca="false">N8044*L8044</f>
        <v>15.885</v>
      </c>
      <c r="P8044" s="15" t="n">
        <f aca="false">N8044-O8044</f>
        <v>90.015</v>
      </c>
      <c r="Q8044" s="15" t="n">
        <f aca="false">J8044*INDEX(dProdutos!$F$2:$F$47,MATCH(E8044,dProdutos!$A$2:$A$47,0))</f>
        <v>43.79</v>
      </c>
      <c r="R8044" s="15" t="n">
        <f aca="false">IF(I8044="Cancelado",0,P8044-Q8044)</f>
        <v>46.225</v>
      </c>
      <c r="S8044" s="17" t="str">
        <f aca="false">INDEX(dProdutos!$D$2:$D$47,MATCH(E8044,dProdutos!$A$2:$A$47,0))</f>
        <v>Calçados</v>
      </c>
    </row>
    <row r="8045" customFormat="false" ht="15" hidden="false" customHeight="false" outlineLevel="0" collapsed="false">
      <c r="A8045" s="17" t="s">
        <v>6421</v>
      </c>
      <c r="B8045" s="17" t="n">
        <v>1</v>
      </c>
      <c r="C8045" s="21" t="n">
        <v>46185</v>
      </c>
      <c r="D8045" s="17" t="s">
        <v>435</v>
      </c>
      <c r="E8045" s="17" t="s">
        <v>126</v>
      </c>
      <c r="F8045" s="17" t="s">
        <v>1499</v>
      </c>
      <c r="G8045" s="17" t="s">
        <v>60</v>
      </c>
      <c r="H8045" s="17" t="s">
        <v>1537</v>
      </c>
      <c r="I8045" s="17" t="s">
        <v>1524</v>
      </c>
      <c r="J8045" s="17" t="n">
        <v>1</v>
      </c>
      <c r="K8045" s="15" t="n">
        <v>296.9</v>
      </c>
      <c r="L8045" s="22" t="n">
        <v>0.1</v>
      </c>
      <c r="M8045" s="15" t="n">
        <v>20.81</v>
      </c>
      <c r="N8045" s="15" t="n">
        <f aca="false">J8045*K8045</f>
        <v>296.9</v>
      </c>
      <c r="O8045" s="15" t="n">
        <f aca="false">N8045*L8045</f>
        <v>29.69</v>
      </c>
      <c r="P8045" s="15" t="n">
        <f aca="false">N8045-O8045</f>
        <v>267.21</v>
      </c>
      <c r="Q8045" s="15" t="n">
        <f aca="false">J8045*INDEX(dProdutos!$F$2:$F$47,MATCH(E8045,dProdutos!$A$2:$A$47,0))</f>
        <v>135.24</v>
      </c>
      <c r="R8045" s="15" t="n">
        <f aca="false">IF(I8045="Cancelado",0,P8045-Q8045)</f>
        <v>131.97</v>
      </c>
      <c r="S8045" s="17" t="str">
        <f aca="false">INDEX(dProdutos!$D$2:$D$47,MATCH(E8045,dProdutos!$A$2:$A$47,0))</f>
        <v>Calçados</v>
      </c>
    </row>
    <row r="8046" customFormat="false" ht="15" hidden="false" customHeight="false" outlineLevel="0" collapsed="false">
      <c r="A8046" s="17" t="s">
        <v>6421</v>
      </c>
      <c r="B8046" s="17" t="n">
        <v>2</v>
      </c>
      <c r="C8046" s="21" t="n">
        <v>46185</v>
      </c>
      <c r="D8046" s="17" t="s">
        <v>435</v>
      </c>
      <c r="E8046" s="17" t="s">
        <v>108</v>
      </c>
      <c r="F8046" s="17" t="s">
        <v>1499</v>
      </c>
      <c r="G8046" s="17" t="s">
        <v>60</v>
      </c>
      <c r="H8046" s="17" t="s">
        <v>1537</v>
      </c>
      <c r="I8046" s="17" t="s">
        <v>1524</v>
      </c>
      <c r="J8046" s="17" t="n">
        <v>1</v>
      </c>
      <c r="K8046" s="15" t="n">
        <v>265.9</v>
      </c>
      <c r="L8046" s="22" t="n">
        <v>0.05</v>
      </c>
      <c r="M8046" s="15" t="n">
        <v>0</v>
      </c>
      <c r="N8046" s="15" t="n">
        <f aca="false">J8046*K8046</f>
        <v>265.9</v>
      </c>
      <c r="O8046" s="15" t="n">
        <f aca="false">N8046*L8046</f>
        <v>13.295</v>
      </c>
      <c r="P8046" s="15" t="n">
        <f aca="false">N8046-O8046</f>
        <v>252.605</v>
      </c>
      <c r="Q8046" s="15" t="n">
        <f aca="false">J8046*INDEX(dProdutos!$F$2:$F$47,MATCH(E8046,dProdutos!$A$2:$A$47,0))</f>
        <v>155.62</v>
      </c>
      <c r="R8046" s="15" t="n">
        <f aca="false">IF(I8046="Cancelado",0,P8046-Q8046)</f>
        <v>96.985</v>
      </c>
      <c r="S8046" s="17" t="str">
        <f aca="false">INDEX(dProdutos!$D$2:$D$47,MATCH(E8046,dProdutos!$A$2:$A$47,0))</f>
        <v>Moda Masculina</v>
      </c>
    </row>
    <row r="8047" customFormat="false" ht="15" hidden="false" customHeight="false" outlineLevel="0" collapsed="false">
      <c r="A8047" s="17" t="s">
        <v>6421</v>
      </c>
      <c r="B8047" s="17" t="n">
        <v>3</v>
      </c>
      <c r="C8047" s="21" t="n">
        <v>46185</v>
      </c>
      <c r="D8047" s="17" t="s">
        <v>435</v>
      </c>
      <c r="E8047" s="17" t="s">
        <v>111</v>
      </c>
      <c r="F8047" s="17" t="s">
        <v>1499</v>
      </c>
      <c r="G8047" s="17" t="s">
        <v>60</v>
      </c>
      <c r="H8047" s="17" t="s">
        <v>1537</v>
      </c>
      <c r="I8047" s="17" t="s">
        <v>1524</v>
      </c>
      <c r="J8047" s="17" t="n">
        <v>1</v>
      </c>
      <c r="K8047" s="15" t="n">
        <v>188.9</v>
      </c>
      <c r="L8047" s="22" t="n">
        <v>0</v>
      </c>
      <c r="M8047" s="15" t="n">
        <v>0</v>
      </c>
      <c r="N8047" s="15" t="n">
        <f aca="false">J8047*K8047</f>
        <v>188.9</v>
      </c>
      <c r="O8047" s="15" t="n">
        <f aca="false">N8047*L8047</f>
        <v>0</v>
      </c>
      <c r="P8047" s="15" t="n">
        <f aca="false">N8047-O8047</f>
        <v>188.9</v>
      </c>
      <c r="Q8047" s="15" t="n">
        <f aca="false">J8047*INDEX(dProdutos!$F$2:$F$47,MATCH(E8047,dProdutos!$A$2:$A$47,0))</f>
        <v>88.32</v>
      </c>
      <c r="R8047" s="15" t="n">
        <f aca="false">IF(I8047="Cancelado",0,P8047-Q8047)</f>
        <v>100.58</v>
      </c>
      <c r="S8047" s="17" t="str">
        <f aca="false">INDEX(dProdutos!$D$2:$D$47,MATCH(E8047,dProdutos!$A$2:$A$47,0))</f>
        <v>Moda Masculina</v>
      </c>
    </row>
    <row r="8048" customFormat="false" ht="15" hidden="false" customHeight="false" outlineLevel="0" collapsed="false">
      <c r="A8048" s="17" t="s">
        <v>6422</v>
      </c>
      <c r="B8048" s="17" t="n">
        <v>1</v>
      </c>
      <c r="C8048" s="21" t="n">
        <v>46185</v>
      </c>
      <c r="D8048" s="17" t="s">
        <v>1091</v>
      </c>
      <c r="E8048" s="17" t="s">
        <v>98</v>
      </c>
      <c r="F8048" s="17" t="s">
        <v>1503</v>
      </c>
      <c r="G8048" s="17" t="s">
        <v>59</v>
      </c>
      <c r="H8048" s="17" t="s">
        <v>1537</v>
      </c>
      <c r="I8048" s="17" t="s">
        <v>1524</v>
      </c>
      <c r="J8048" s="17" t="n">
        <v>1</v>
      </c>
      <c r="K8048" s="15" t="n">
        <v>108.9</v>
      </c>
      <c r="L8048" s="22" t="n">
        <v>0.1</v>
      </c>
      <c r="M8048" s="15" t="n">
        <v>13.89</v>
      </c>
      <c r="N8048" s="15" t="n">
        <f aca="false">J8048*K8048</f>
        <v>108.9</v>
      </c>
      <c r="O8048" s="15" t="n">
        <f aca="false">N8048*L8048</f>
        <v>10.89</v>
      </c>
      <c r="P8048" s="15" t="n">
        <f aca="false">N8048-O8048</f>
        <v>98.01</v>
      </c>
      <c r="Q8048" s="15" t="n">
        <f aca="false">J8048*INDEX(dProdutos!$F$2:$F$47,MATCH(E8048,dProdutos!$A$2:$A$47,0))</f>
        <v>42.52</v>
      </c>
      <c r="R8048" s="15" t="n">
        <f aca="false">IF(I8048="Cancelado",0,P8048-Q8048)</f>
        <v>55.49</v>
      </c>
      <c r="S8048" s="17" t="str">
        <f aca="false">INDEX(dProdutos!$D$2:$D$47,MATCH(E8048,dProdutos!$A$2:$A$47,0))</f>
        <v>Moda Feminina</v>
      </c>
    </row>
    <row r="8049" customFormat="false" ht="15" hidden="false" customHeight="false" outlineLevel="0" collapsed="false">
      <c r="A8049" s="17" t="s">
        <v>6423</v>
      </c>
      <c r="B8049" s="17" t="n">
        <v>1</v>
      </c>
      <c r="C8049" s="21" t="n">
        <v>46185</v>
      </c>
      <c r="D8049" s="17" t="s">
        <v>905</v>
      </c>
      <c r="E8049" s="17" t="s">
        <v>95</v>
      </c>
      <c r="F8049" s="17" t="s">
        <v>1493</v>
      </c>
      <c r="G8049" s="17" t="s">
        <v>63</v>
      </c>
      <c r="H8049" s="17" t="s">
        <v>1537</v>
      </c>
      <c r="I8049" s="17" t="s">
        <v>1524</v>
      </c>
      <c r="J8049" s="17" t="n">
        <v>3</v>
      </c>
      <c r="K8049" s="15" t="n">
        <v>77.9</v>
      </c>
      <c r="L8049" s="22" t="n">
        <v>0.2</v>
      </c>
      <c r="M8049" s="15" t="n">
        <v>32.16</v>
      </c>
      <c r="N8049" s="15" t="n">
        <f aca="false">J8049*K8049</f>
        <v>233.7</v>
      </c>
      <c r="O8049" s="15" t="n">
        <f aca="false">N8049*L8049</f>
        <v>46.74</v>
      </c>
      <c r="P8049" s="15" t="n">
        <f aca="false">N8049-O8049</f>
        <v>186.96</v>
      </c>
      <c r="Q8049" s="15" t="n">
        <f aca="false">J8049*INDEX(dProdutos!$F$2:$F$47,MATCH(E8049,dProdutos!$A$2:$A$47,0))</f>
        <v>110.13</v>
      </c>
      <c r="R8049" s="15" t="n">
        <f aca="false">IF(I8049="Cancelado",0,P8049-Q8049)</f>
        <v>76.83</v>
      </c>
      <c r="S8049" s="17" t="str">
        <f aca="false">INDEX(dProdutos!$D$2:$D$47,MATCH(E8049,dProdutos!$A$2:$A$47,0))</f>
        <v>Moda Feminina</v>
      </c>
    </row>
    <row r="8050" customFormat="false" ht="15" hidden="false" customHeight="false" outlineLevel="0" collapsed="false">
      <c r="A8050" s="17" t="s">
        <v>6423</v>
      </c>
      <c r="B8050" s="17" t="n">
        <v>2</v>
      </c>
      <c r="C8050" s="21" t="n">
        <v>46185</v>
      </c>
      <c r="D8050" s="17" t="s">
        <v>905</v>
      </c>
      <c r="E8050" s="17" t="s">
        <v>165</v>
      </c>
      <c r="F8050" s="17" t="s">
        <v>1493</v>
      </c>
      <c r="G8050" s="17" t="s">
        <v>63</v>
      </c>
      <c r="H8050" s="17" t="s">
        <v>1537</v>
      </c>
      <c r="I8050" s="17" t="s">
        <v>1524</v>
      </c>
      <c r="J8050" s="17" t="n">
        <v>1</v>
      </c>
      <c r="K8050" s="15" t="n">
        <v>231.9</v>
      </c>
      <c r="L8050" s="22" t="n">
        <v>0.05</v>
      </c>
      <c r="M8050" s="15" t="n">
        <v>0</v>
      </c>
      <c r="N8050" s="15" t="n">
        <f aca="false">J8050*K8050</f>
        <v>231.9</v>
      </c>
      <c r="O8050" s="15" t="n">
        <f aca="false">N8050*L8050</f>
        <v>11.595</v>
      </c>
      <c r="P8050" s="15" t="n">
        <f aca="false">N8050-O8050</f>
        <v>220.305</v>
      </c>
      <c r="Q8050" s="15" t="n">
        <f aca="false">J8050*INDEX(dProdutos!$F$2:$F$47,MATCH(E8050,dProdutos!$A$2:$A$47,0))</f>
        <v>140.83</v>
      </c>
      <c r="R8050" s="15" t="n">
        <f aca="false">IF(I8050="Cancelado",0,P8050-Q8050)</f>
        <v>79.475</v>
      </c>
      <c r="S8050" s="17" t="str">
        <f aca="false">INDEX(dProdutos!$D$2:$D$47,MATCH(E8050,dProdutos!$A$2:$A$47,0))</f>
        <v>Casa</v>
      </c>
    </row>
    <row r="8051" customFormat="false" ht="15" hidden="false" customHeight="false" outlineLevel="0" collapsed="false">
      <c r="A8051" s="17" t="s">
        <v>6424</v>
      </c>
      <c r="B8051" s="17" t="n">
        <v>1</v>
      </c>
      <c r="C8051" s="21" t="n">
        <v>46185</v>
      </c>
      <c r="D8051" s="17" t="s">
        <v>624</v>
      </c>
      <c r="E8051" s="17" t="s">
        <v>177</v>
      </c>
      <c r="F8051" s="17" t="s">
        <v>1497</v>
      </c>
      <c r="G8051" s="17" t="s">
        <v>60</v>
      </c>
      <c r="H8051" s="17" t="s">
        <v>1540</v>
      </c>
      <c r="I8051" s="17" t="s">
        <v>1524</v>
      </c>
      <c r="J8051" s="17" t="n">
        <v>1</v>
      </c>
      <c r="K8051" s="15" t="n">
        <v>257.9</v>
      </c>
      <c r="L8051" s="22" t="n">
        <v>0</v>
      </c>
      <c r="M8051" s="15" t="n">
        <v>32.06</v>
      </c>
      <c r="N8051" s="15" t="n">
        <f aca="false">J8051*K8051</f>
        <v>257.9</v>
      </c>
      <c r="O8051" s="15" t="n">
        <f aca="false">N8051*L8051</f>
        <v>0</v>
      </c>
      <c r="P8051" s="15" t="n">
        <f aca="false">N8051-O8051</f>
        <v>257.9</v>
      </c>
      <c r="Q8051" s="15" t="n">
        <f aca="false">J8051*INDEX(dProdutos!$F$2:$F$47,MATCH(E8051,dProdutos!$A$2:$A$47,0))</f>
        <v>138.23</v>
      </c>
      <c r="R8051" s="15" t="n">
        <f aca="false">IF(I8051="Cancelado",0,P8051-Q8051)</f>
        <v>119.67</v>
      </c>
      <c r="S8051" s="17" t="str">
        <f aca="false">INDEX(dProdutos!$D$2:$D$47,MATCH(E8051,dProdutos!$A$2:$A$47,0))</f>
        <v>Casa</v>
      </c>
    </row>
    <row r="8052" customFormat="false" ht="15" hidden="false" customHeight="false" outlineLevel="0" collapsed="false">
      <c r="A8052" s="17" t="s">
        <v>6425</v>
      </c>
      <c r="B8052" s="17" t="n">
        <v>1</v>
      </c>
      <c r="C8052" s="21" t="n">
        <v>46185</v>
      </c>
      <c r="D8052" s="17" t="s">
        <v>958</v>
      </c>
      <c r="E8052" s="17" t="s">
        <v>88</v>
      </c>
      <c r="F8052" s="17" t="s">
        <v>1499</v>
      </c>
      <c r="G8052" s="17" t="s">
        <v>59</v>
      </c>
      <c r="H8052" s="17" t="s">
        <v>1537</v>
      </c>
      <c r="I8052" s="17" t="s">
        <v>1524</v>
      </c>
      <c r="J8052" s="17" t="n">
        <v>1</v>
      </c>
      <c r="K8052" s="15" t="n">
        <v>170.9</v>
      </c>
      <c r="L8052" s="22" t="n">
        <v>0</v>
      </c>
      <c r="M8052" s="15" t="n">
        <v>0</v>
      </c>
      <c r="N8052" s="15" t="n">
        <f aca="false">J8052*K8052</f>
        <v>170.9</v>
      </c>
      <c r="O8052" s="15" t="n">
        <f aca="false">N8052*L8052</f>
        <v>0</v>
      </c>
      <c r="P8052" s="15" t="n">
        <f aca="false">N8052-O8052</f>
        <v>170.9</v>
      </c>
      <c r="Q8052" s="15" t="n">
        <f aca="false">J8052*INDEX(dProdutos!$F$2:$F$47,MATCH(E8052,dProdutos!$A$2:$A$47,0))</f>
        <v>98.14</v>
      </c>
      <c r="R8052" s="15" t="n">
        <f aca="false">IF(I8052="Cancelado",0,P8052-Q8052)</f>
        <v>72.76</v>
      </c>
      <c r="S8052" s="17" t="str">
        <f aca="false">INDEX(dProdutos!$D$2:$D$47,MATCH(E8052,dProdutos!$A$2:$A$47,0))</f>
        <v>Moda Feminina</v>
      </c>
    </row>
    <row r="8053" customFormat="false" ht="15" hidden="false" customHeight="false" outlineLevel="0" collapsed="false">
      <c r="A8053" s="17" t="s">
        <v>6425</v>
      </c>
      <c r="B8053" s="17" t="n">
        <v>2</v>
      </c>
      <c r="C8053" s="21" t="n">
        <v>46185</v>
      </c>
      <c r="D8053" s="17" t="s">
        <v>958</v>
      </c>
      <c r="E8053" s="17" t="s">
        <v>201</v>
      </c>
      <c r="F8053" s="17" t="s">
        <v>1499</v>
      </c>
      <c r="G8053" s="17" t="s">
        <v>59</v>
      </c>
      <c r="H8053" s="17" t="s">
        <v>1537</v>
      </c>
      <c r="I8053" s="17" t="s">
        <v>1524</v>
      </c>
      <c r="J8053" s="17" t="n">
        <v>1</v>
      </c>
      <c r="K8053" s="15" t="n">
        <v>236.9</v>
      </c>
      <c r="L8053" s="22" t="n">
        <v>0</v>
      </c>
      <c r="M8053" s="15" t="n">
        <v>0</v>
      </c>
      <c r="N8053" s="15" t="n">
        <f aca="false">J8053*K8053</f>
        <v>236.9</v>
      </c>
      <c r="O8053" s="15" t="n">
        <f aca="false">N8053*L8053</f>
        <v>0</v>
      </c>
      <c r="P8053" s="15" t="n">
        <f aca="false">N8053-O8053</f>
        <v>236.9</v>
      </c>
      <c r="Q8053" s="15" t="n">
        <f aca="false">J8053*INDEX(dProdutos!$F$2:$F$47,MATCH(E8053,dProdutos!$A$2:$A$47,0))</f>
        <v>96.23</v>
      </c>
      <c r="R8053" s="15" t="n">
        <f aca="false">IF(I8053="Cancelado",0,P8053-Q8053)</f>
        <v>140.67</v>
      </c>
      <c r="S8053" s="17" t="str">
        <f aca="false">INDEX(dProdutos!$D$2:$D$47,MATCH(E8053,dProdutos!$A$2:$A$47,0))</f>
        <v>Beleza</v>
      </c>
    </row>
    <row r="8054" customFormat="false" ht="15" hidden="false" customHeight="false" outlineLevel="0" collapsed="false">
      <c r="A8054" s="17" t="s">
        <v>6425</v>
      </c>
      <c r="B8054" s="17" t="n">
        <v>3</v>
      </c>
      <c r="C8054" s="21" t="n">
        <v>46185</v>
      </c>
      <c r="D8054" s="17" t="s">
        <v>958</v>
      </c>
      <c r="E8054" s="17" t="s">
        <v>81</v>
      </c>
      <c r="F8054" s="17" t="s">
        <v>1499</v>
      </c>
      <c r="G8054" s="17" t="s">
        <v>59</v>
      </c>
      <c r="H8054" s="17" t="s">
        <v>1537</v>
      </c>
      <c r="I8054" s="17" t="s">
        <v>1524</v>
      </c>
      <c r="J8054" s="17" t="n">
        <v>2</v>
      </c>
      <c r="K8054" s="15" t="n">
        <v>64.9</v>
      </c>
      <c r="L8054" s="22" t="n">
        <v>0</v>
      </c>
      <c r="M8054" s="15" t="n">
        <v>0</v>
      </c>
      <c r="N8054" s="15" t="n">
        <f aca="false">J8054*K8054</f>
        <v>129.8</v>
      </c>
      <c r="O8054" s="15" t="n">
        <f aca="false">N8054*L8054</f>
        <v>0</v>
      </c>
      <c r="P8054" s="15" t="n">
        <f aca="false">N8054-O8054</f>
        <v>129.8</v>
      </c>
      <c r="Q8054" s="15" t="n">
        <f aca="false">J8054*INDEX(dProdutos!$F$2:$F$47,MATCH(E8054,dProdutos!$A$2:$A$47,0))</f>
        <v>52.24</v>
      </c>
      <c r="R8054" s="15" t="n">
        <f aca="false">IF(I8054="Cancelado",0,P8054-Q8054)</f>
        <v>77.56</v>
      </c>
      <c r="S8054" s="17" t="str">
        <f aca="false">INDEX(dProdutos!$D$2:$D$47,MATCH(E8054,dProdutos!$A$2:$A$47,0))</f>
        <v>Moda Feminina</v>
      </c>
    </row>
    <row r="8055" customFormat="false" ht="15" hidden="false" customHeight="false" outlineLevel="0" collapsed="false">
      <c r="A8055" s="17" t="s">
        <v>6426</v>
      </c>
      <c r="B8055" s="17" t="n">
        <v>1</v>
      </c>
      <c r="C8055" s="21" t="n">
        <v>46185</v>
      </c>
      <c r="D8055" s="17" t="s">
        <v>1128</v>
      </c>
      <c r="E8055" s="17" t="s">
        <v>204</v>
      </c>
      <c r="F8055" s="17" t="s">
        <v>1490</v>
      </c>
      <c r="G8055" s="17" t="s">
        <v>59</v>
      </c>
      <c r="H8055" s="17" t="s">
        <v>1523</v>
      </c>
      <c r="I8055" s="17" t="s">
        <v>1524</v>
      </c>
      <c r="J8055" s="17" t="n">
        <v>1</v>
      </c>
      <c r="K8055" s="15" t="n">
        <v>64.9</v>
      </c>
      <c r="L8055" s="22" t="n">
        <v>0</v>
      </c>
      <c r="M8055" s="15" t="n">
        <v>17.31</v>
      </c>
      <c r="N8055" s="15" t="n">
        <f aca="false">J8055*K8055</f>
        <v>64.9</v>
      </c>
      <c r="O8055" s="15" t="n">
        <f aca="false">N8055*L8055</f>
        <v>0</v>
      </c>
      <c r="P8055" s="15" t="n">
        <f aca="false">N8055-O8055</f>
        <v>64.9</v>
      </c>
      <c r="Q8055" s="15" t="n">
        <f aca="false">J8055*INDEX(dProdutos!$F$2:$F$47,MATCH(E8055,dProdutos!$A$2:$A$47,0))</f>
        <v>27.52</v>
      </c>
      <c r="R8055" s="15" t="n">
        <f aca="false">IF(I8055="Cancelado",0,P8055-Q8055)</f>
        <v>37.38</v>
      </c>
      <c r="S8055" s="17" t="str">
        <f aca="false">INDEX(dProdutos!$D$2:$D$47,MATCH(E8055,dProdutos!$A$2:$A$47,0))</f>
        <v>Beleza</v>
      </c>
    </row>
    <row r="8056" customFormat="false" ht="15" hidden="false" customHeight="false" outlineLevel="0" collapsed="false">
      <c r="A8056" s="17" t="s">
        <v>6427</v>
      </c>
      <c r="B8056" s="17" t="n">
        <v>1</v>
      </c>
      <c r="C8056" s="21" t="n">
        <v>46185</v>
      </c>
      <c r="D8056" s="17" t="s">
        <v>1076</v>
      </c>
      <c r="E8056" s="17" t="s">
        <v>213</v>
      </c>
      <c r="F8056" s="17" t="s">
        <v>1503</v>
      </c>
      <c r="G8056" s="17" t="s">
        <v>64</v>
      </c>
      <c r="H8056" s="17" t="s">
        <v>1537</v>
      </c>
      <c r="I8056" s="17" t="s">
        <v>1524</v>
      </c>
      <c r="J8056" s="17" t="n">
        <v>1</v>
      </c>
      <c r="K8056" s="15" t="n">
        <v>153.9</v>
      </c>
      <c r="L8056" s="22" t="n">
        <v>0</v>
      </c>
      <c r="M8056" s="15" t="n">
        <v>23.4</v>
      </c>
      <c r="N8056" s="15" t="n">
        <f aca="false">J8056*K8056</f>
        <v>153.9</v>
      </c>
      <c r="O8056" s="15" t="n">
        <f aca="false">N8056*L8056</f>
        <v>0</v>
      </c>
      <c r="P8056" s="15" t="n">
        <f aca="false">N8056-O8056</f>
        <v>153.9</v>
      </c>
      <c r="Q8056" s="15" t="n">
        <f aca="false">J8056*INDEX(dProdutos!$F$2:$F$47,MATCH(E8056,dProdutos!$A$2:$A$47,0))</f>
        <v>90.42</v>
      </c>
      <c r="R8056" s="15" t="n">
        <f aca="false">IF(I8056="Cancelado",0,P8056-Q8056)</f>
        <v>63.48</v>
      </c>
      <c r="S8056" s="17" t="str">
        <f aca="false">INDEX(dProdutos!$D$2:$D$47,MATCH(E8056,dProdutos!$A$2:$A$47,0))</f>
        <v>Beleza</v>
      </c>
    </row>
    <row r="8057" customFormat="false" ht="15" hidden="false" customHeight="false" outlineLevel="0" collapsed="false">
      <c r="A8057" s="17" t="s">
        <v>6428</v>
      </c>
      <c r="B8057" s="17" t="n">
        <v>1</v>
      </c>
      <c r="C8057" s="21" t="n">
        <v>46186</v>
      </c>
      <c r="D8057" s="17" t="s">
        <v>1035</v>
      </c>
      <c r="E8057" s="17" t="s">
        <v>111</v>
      </c>
      <c r="F8057" s="17" t="s">
        <v>1487</v>
      </c>
      <c r="G8057" s="17" t="s">
        <v>61</v>
      </c>
      <c r="H8057" s="17" t="s">
        <v>1523</v>
      </c>
      <c r="I8057" s="17" t="s">
        <v>1524</v>
      </c>
      <c r="J8057" s="17" t="n">
        <v>2</v>
      </c>
      <c r="K8057" s="15" t="n">
        <v>188.9</v>
      </c>
      <c r="L8057" s="22" t="n">
        <v>0</v>
      </c>
      <c r="M8057" s="15" t="n">
        <v>34.23</v>
      </c>
      <c r="N8057" s="15" t="n">
        <f aca="false">J8057*K8057</f>
        <v>377.8</v>
      </c>
      <c r="O8057" s="15" t="n">
        <f aca="false">N8057*L8057</f>
        <v>0</v>
      </c>
      <c r="P8057" s="15" t="n">
        <f aca="false">N8057-O8057</f>
        <v>377.8</v>
      </c>
      <c r="Q8057" s="15" t="n">
        <f aca="false">J8057*INDEX(dProdutos!$F$2:$F$47,MATCH(E8057,dProdutos!$A$2:$A$47,0))</f>
        <v>176.64</v>
      </c>
      <c r="R8057" s="15" t="n">
        <f aca="false">IF(I8057="Cancelado",0,P8057-Q8057)</f>
        <v>201.16</v>
      </c>
      <c r="S8057" s="17" t="str">
        <f aca="false">INDEX(dProdutos!$D$2:$D$47,MATCH(E8057,dProdutos!$A$2:$A$47,0))</f>
        <v>Moda Masculina</v>
      </c>
    </row>
    <row r="8058" customFormat="false" ht="15" hidden="false" customHeight="false" outlineLevel="0" collapsed="false">
      <c r="A8058" s="17" t="s">
        <v>6428</v>
      </c>
      <c r="B8058" s="17" t="n">
        <v>2</v>
      </c>
      <c r="C8058" s="21" t="n">
        <v>46186</v>
      </c>
      <c r="D8058" s="17" t="s">
        <v>1035</v>
      </c>
      <c r="E8058" s="17" t="s">
        <v>102</v>
      </c>
      <c r="F8058" s="17" t="s">
        <v>1487</v>
      </c>
      <c r="G8058" s="17" t="s">
        <v>61</v>
      </c>
      <c r="H8058" s="17" t="s">
        <v>1523</v>
      </c>
      <c r="I8058" s="17" t="s">
        <v>1524</v>
      </c>
      <c r="J8058" s="17" t="n">
        <v>1</v>
      </c>
      <c r="K8058" s="15" t="n">
        <v>65.9</v>
      </c>
      <c r="L8058" s="22" t="n">
        <v>0.15</v>
      </c>
      <c r="M8058" s="15" t="n">
        <v>0</v>
      </c>
      <c r="N8058" s="15" t="n">
        <f aca="false">J8058*K8058</f>
        <v>65.9</v>
      </c>
      <c r="O8058" s="15" t="n">
        <f aca="false">N8058*L8058</f>
        <v>9.885</v>
      </c>
      <c r="P8058" s="15" t="n">
        <f aca="false">N8058-O8058</f>
        <v>56.015</v>
      </c>
      <c r="Q8058" s="15" t="n">
        <f aca="false">J8058*INDEX(dProdutos!$F$2:$F$47,MATCH(E8058,dProdutos!$A$2:$A$47,0))</f>
        <v>29.68</v>
      </c>
      <c r="R8058" s="15" t="n">
        <f aca="false">IF(I8058="Cancelado",0,P8058-Q8058)</f>
        <v>26.335</v>
      </c>
      <c r="S8058" s="17" t="str">
        <f aca="false">INDEX(dProdutos!$D$2:$D$47,MATCH(E8058,dProdutos!$A$2:$A$47,0))</f>
        <v>Moda Masculina</v>
      </c>
    </row>
    <row r="8059" customFormat="false" ht="15" hidden="false" customHeight="false" outlineLevel="0" collapsed="false">
      <c r="A8059" s="17" t="s">
        <v>6429</v>
      </c>
      <c r="B8059" s="17" t="n">
        <v>1</v>
      </c>
      <c r="C8059" s="21" t="n">
        <v>46186</v>
      </c>
      <c r="D8059" s="17" t="s">
        <v>517</v>
      </c>
      <c r="E8059" s="17" t="s">
        <v>198</v>
      </c>
      <c r="F8059" s="17" t="s">
        <v>1490</v>
      </c>
      <c r="G8059" s="17" t="s">
        <v>59</v>
      </c>
      <c r="H8059" s="17" t="s">
        <v>1537</v>
      </c>
      <c r="I8059" s="17" t="s">
        <v>1524</v>
      </c>
      <c r="J8059" s="17" t="n">
        <v>2</v>
      </c>
      <c r="K8059" s="15" t="n">
        <v>253.9</v>
      </c>
      <c r="L8059" s="22" t="n">
        <v>0</v>
      </c>
      <c r="M8059" s="15" t="n">
        <v>33.69</v>
      </c>
      <c r="N8059" s="15" t="n">
        <f aca="false">J8059*K8059</f>
        <v>507.8</v>
      </c>
      <c r="O8059" s="15" t="n">
        <f aca="false">N8059*L8059</f>
        <v>0</v>
      </c>
      <c r="P8059" s="15" t="n">
        <f aca="false">N8059-O8059</f>
        <v>507.8</v>
      </c>
      <c r="Q8059" s="15" t="n">
        <f aca="false">J8059*INDEX(dProdutos!$F$2:$F$47,MATCH(E8059,dProdutos!$A$2:$A$47,0))</f>
        <v>199.56</v>
      </c>
      <c r="R8059" s="15" t="n">
        <f aca="false">IF(I8059="Cancelado",0,P8059-Q8059)</f>
        <v>308.24</v>
      </c>
      <c r="S8059" s="17" t="str">
        <f aca="false">INDEX(dProdutos!$D$2:$D$47,MATCH(E8059,dProdutos!$A$2:$A$47,0))</f>
        <v>Beleza</v>
      </c>
    </row>
    <row r="8060" customFormat="false" ht="15" hidden="false" customHeight="false" outlineLevel="0" collapsed="false">
      <c r="A8060" s="17" t="s">
        <v>6429</v>
      </c>
      <c r="B8060" s="17" t="n">
        <v>2</v>
      </c>
      <c r="C8060" s="21" t="n">
        <v>46186</v>
      </c>
      <c r="D8060" s="17" t="s">
        <v>517</v>
      </c>
      <c r="E8060" s="17" t="s">
        <v>171</v>
      </c>
      <c r="F8060" s="17" t="s">
        <v>1490</v>
      </c>
      <c r="G8060" s="17" t="s">
        <v>59</v>
      </c>
      <c r="H8060" s="17" t="s">
        <v>1537</v>
      </c>
      <c r="I8060" s="17" t="s">
        <v>1524</v>
      </c>
      <c r="J8060" s="17" t="n">
        <v>1</v>
      </c>
      <c r="K8060" s="15" t="n">
        <v>246.9</v>
      </c>
      <c r="L8060" s="22" t="n">
        <v>0</v>
      </c>
      <c r="M8060" s="15" t="n">
        <v>0</v>
      </c>
      <c r="N8060" s="15" t="n">
        <f aca="false">J8060*K8060</f>
        <v>246.9</v>
      </c>
      <c r="O8060" s="15" t="n">
        <f aca="false">N8060*L8060</f>
        <v>0</v>
      </c>
      <c r="P8060" s="15" t="n">
        <f aca="false">N8060-O8060</f>
        <v>246.9</v>
      </c>
      <c r="Q8060" s="15" t="n">
        <f aca="false">J8060*INDEX(dProdutos!$F$2:$F$47,MATCH(E8060,dProdutos!$A$2:$A$47,0))</f>
        <v>103.61</v>
      </c>
      <c r="R8060" s="15" t="n">
        <f aca="false">IF(I8060="Cancelado",0,P8060-Q8060)</f>
        <v>143.29</v>
      </c>
      <c r="S8060" s="17" t="str">
        <f aca="false">INDEX(dProdutos!$D$2:$D$47,MATCH(E8060,dProdutos!$A$2:$A$47,0))</f>
        <v>Casa</v>
      </c>
    </row>
    <row r="8061" customFormat="false" ht="15" hidden="false" customHeight="false" outlineLevel="0" collapsed="false">
      <c r="A8061" s="17" t="s">
        <v>6429</v>
      </c>
      <c r="B8061" s="17" t="n">
        <v>3</v>
      </c>
      <c r="C8061" s="21" t="n">
        <v>46186</v>
      </c>
      <c r="D8061" s="17" t="s">
        <v>517</v>
      </c>
      <c r="E8061" s="17" t="s">
        <v>111</v>
      </c>
      <c r="F8061" s="17" t="s">
        <v>1490</v>
      </c>
      <c r="G8061" s="17" t="s">
        <v>59</v>
      </c>
      <c r="H8061" s="17" t="s">
        <v>1537</v>
      </c>
      <c r="I8061" s="17" t="s">
        <v>1524</v>
      </c>
      <c r="J8061" s="17" t="n">
        <v>3</v>
      </c>
      <c r="K8061" s="15" t="n">
        <v>188.9</v>
      </c>
      <c r="L8061" s="22" t="n">
        <v>0</v>
      </c>
      <c r="M8061" s="15" t="n">
        <v>0</v>
      </c>
      <c r="N8061" s="15" t="n">
        <f aca="false">J8061*K8061</f>
        <v>566.7</v>
      </c>
      <c r="O8061" s="15" t="n">
        <f aca="false">N8061*L8061</f>
        <v>0</v>
      </c>
      <c r="P8061" s="15" t="n">
        <f aca="false">N8061-O8061</f>
        <v>566.7</v>
      </c>
      <c r="Q8061" s="15" t="n">
        <f aca="false">J8061*INDEX(dProdutos!$F$2:$F$47,MATCH(E8061,dProdutos!$A$2:$A$47,0))</f>
        <v>264.96</v>
      </c>
      <c r="R8061" s="15" t="n">
        <f aca="false">IF(I8061="Cancelado",0,P8061-Q8061)</f>
        <v>301.74</v>
      </c>
      <c r="S8061" s="17" t="str">
        <f aca="false">INDEX(dProdutos!$D$2:$D$47,MATCH(E8061,dProdutos!$A$2:$A$47,0))</f>
        <v>Moda Masculina</v>
      </c>
    </row>
    <row r="8062" customFormat="false" ht="15" hidden="false" customHeight="false" outlineLevel="0" collapsed="false">
      <c r="A8062" s="17" t="s">
        <v>6429</v>
      </c>
      <c r="B8062" s="17" t="n">
        <v>4</v>
      </c>
      <c r="C8062" s="21" t="n">
        <v>46186</v>
      </c>
      <c r="D8062" s="17" t="s">
        <v>517</v>
      </c>
      <c r="E8062" s="17" t="s">
        <v>207</v>
      </c>
      <c r="F8062" s="17" t="s">
        <v>1490</v>
      </c>
      <c r="G8062" s="17" t="s">
        <v>59</v>
      </c>
      <c r="H8062" s="17" t="s">
        <v>1537</v>
      </c>
      <c r="I8062" s="17" t="s">
        <v>1524</v>
      </c>
      <c r="J8062" s="17" t="n">
        <v>1</v>
      </c>
      <c r="K8062" s="15" t="n">
        <v>143.9</v>
      </c>
      <c r="L8062" s="22" t="n">
        <v>0</v>
      </c>
      <c r="M8062" s="15" t="n">
        <v>0</v>
      </c>
      <c r="N8062" s="15" t="n">
        <f aca="false">J8062*K8062</f>
        <v>143.9</v>
      </c>
      <c r="O8062" s="15" t="n">
        <f aca="false">N8062*L8062</f>
        <v>0</v>
      </c>
      <c r="P8062" s="15" t="n">
        <f aca="false">N8062-O8062</f>
        <v>143.9</v>
      </c>
      <c r="Q8062" s="15" t="n">
        <f aca="false">J8062*INDEX(dProdutos!$F$2:$F$47,MATCH(E8062,dProdutos!$A$2:$A$47,0))</f>
        <v>84.43</v>
      </c>
      <c r="R8062" s="15" t="n">
        <f aca="false">IF(I8062="Cancelado",0,P8062-Q8062)</f>
        <v>59.47</v>
      </c>
      <c r="S8062" s="17" t="str">
        <f aca="false">INDEX(dProdutos!$D$2:$D$47,MATCH(E8062,dProdutos!$A$2:$A$47,0))</f>
        <v>Beleza</v>
      </c>
    </row>
    <row r="8063" customFormat="false" ht="15" hidden="false" customHeight="false" outlineLevel="0" collapsed="false">
      <c r="A8063" s="17" t="s">
        <v>6430</v>
      </c>
      <c r="B8063" s="17" t="n">
        <v>1</v>
      </c>
      <c r="C8063" s="21" t="n">
        <v>46186</v>
      </c>
      <c r="D8063" s="17" t="s">
        <v>1370</v>
      </c>
      <c r="E8063" s="17" t="s">
        <v>204</v>
      </c>
      <c r="F8063" s="17" t="s">
        <v>1497</v>
      </c>
      <c r="G8063" s="17" t="s">
        <v>59</v>
      </c>
      <c r="H8063" s="17" t="s">
        <v>1537</v>
      </c>
      <c r="I8063" s="17" t="s">
        <v>1524</v>
      </c>
      <c r="J8063" s="17" t="n">
        <v>2</v>
      </c>
      <c r="K8063" s="15" t="n">
        <v>64.9</v>
      </c>
      <c r="L8063" s="22" t="n">
        <v>0.05</v>
      </c>
      <c r="M8063" s="15" t="n">
        <v>20.85</v>
      </c>
      <c r="N8063" s="15" t="n">
        <f aca="false">J8063*K8063</f>
        <v>129.8</v>
      </c>
      <c r="O8063" s="15" t="n">
        <f aca="false">N8063*L8063</f>
        <v>6.49</v>
      </c>
      <c r="P8063" s="15" t="n">
        <f aca="false">N8063-O8063</f>
        <v>123.31</v>
      </c>
      <c r="Q8063" s="15" t="n">
        <f aca="false">J8063*INDEX(dProdutos!$F$2:$F$47,MATCH(E8063,dProdutos!$A$2:$A$47,0))</f>
        <v>55.04</v>
      </c>
      <c r="R8063" s="15" t="n">
        <f aca="false">IF(I8063="Cancelado",0,P8063-Q8063)</f>
        <v>68.27</v>
      </c>
      <c r="S8063" s="17" t="str">
        <f aca="false">INDEX(dProdutos!$D$2:$D$47,MATCH(E8063,dProdutos!$A$2:$A$47,0))</f>
        <v>Beleza</v>
      </c>
    </row>
    <row r="8064" customFormat="false" ht="15" hidden="false" customHeight="false" outlineLevel="0" collapsed="false">
      <c r="A8064" s="17" t="s">
        <v>6430</v>
      </c>
      <c r="B8064" s="17" t="n">
        <v>2</v>
      </c>
      <c r="C8064" s="21" t="n">
        <v>46186</v>
      </c>
      <c r="D8064" s="17" t="s">
        <v>1370</v>
      </c>
      <c r="E8064" s="17" t="s">
        <v>102</v>
      </c>
      <c r="F8064" s="17" t="s">
        <v>1497</v>
      </c>
      <c r="G8064" s="17" t="s">
        <v>59</v>
      </c>
      <c r="H8064" s="17" t="s">
        <v>1537</v>
      </c>
      <c r="I8064" s="17" t="s">
        <v>1524</v>
      </c>
      <c r="J8064" s="17" t="n">
        <v>1</v>
      </c>
      <c r="K8064" s="15" t="n">
        <v>65.9</v>
      </c>
      <c r="L8064" s="22" t="n">
        <v>0.05</v>
      </c>
      <c r="M8064" s="15" t="n">
        <v>0</v>
      </c>
      <c r="N8064" s="15" t="n">
        <f aca="false">J8064*K8064</f>
        <v>65.9</v>
      </c>
      <c r="O8064" s="15" t="n">
        <f aca="false">N8064*L8064</f>
        <v>3.295</v>
      </c>
      <c r="P8064" s="15" t="n">
        <f aca="false">N8064-O8064</f>
        <v>62.605</v>
      </c>
      <c r="Q8064" s="15" t="n">
        <f aca="false">J8064*INDEX(dProdutos!$F$2:$F$47,MATCH(E8064,dProdutos!$A$2:$A$47,0))</f>
        <v>29.68</v>
      </c>
      <c r="R8064" s="15" t="n">
        <f aca="false">IF(I8064="Cancelado",0,P8064-Q8064)</f>
        <v>32.925</v>
      </c>
      <c r="S8064" s="17" t="str">
        <f aca="false">INDEX(dProdutos!$D$2:$D$47,MATCH(E8064,dProdutos!$A$2:$A$47,0))</f>
        <v>Moda Masculina</v>
      </c>
    </row>
    <row r="8065" customFormat="false" ht="15" hidden="false" customHeight="false" outlineLevel="0" collapsed="false">
      <c r="A8065" s="17" t="s">
        <v>6431</v>
      </c>
      <c r="B8065" s="17" t="n">
        <v>1</v>
      </c>
      <c r="C8065" s="21" t="n">
        <v>46186</v>
      </c>
      <c r="D8065" s="17" t="s">
        <v>1046</v>
      </c>
      <c r="E8065" s="17" t="s">
        <v>174</v>
      </c>
      <c r="F8065" s="17" t="s">
        <v>1495</v>
      </c>
      <c r="G8065" s="17" t="s">
        <v>64</v>
      </c>
      <c r="H8065" s="17" t="s">
        <v>1523</v>
      </c>
      <c r="I8065" s="17" t="s">
        <v>1524</v>
      </c>
      <c r="J8065" s="17" t="n">
        <v>1</v>
      </c>
      <c r="K8065" s="15" t="n">
        <v>250.9</v>
      </c>
      <c r="L8065" s="22" t="n">
        <v>0</v>
      </c>
      <c r="M8065" s="15" t="n">
        <v>17.42</v>
      </c>
      <c r="N8065" s="15" t="n">
        <f aca="false">J8065*K8065</f>
        <v>250.9</v>
      </c>
      <c r="O8065" s="15" t="n">
        <f aca="false">N8065*L8065</f>
        <v>0</v>
      </c>
      <c r="P8065" s="15" t="n">
        <f aca="false">N8065-O8065</f>
        <v>250.9</v>
      </c>
      <c r="Q8065" s="15" t="n">
        <f aca="false">J8065*INDEX(dProdutos!$F$2:$F$47,MATCH(E8065,dProdutos!$A$2:$A$47,0))</f>
        <v>151.28</v>
      </c>
      <c r="R8065" s="15" t="n">
        <f aca="false">IF(I8065="Cancelado",0,P8065-Q8065)</f>
        <v>99.62</v>
      </c>
      <c r="S8065" s="17" t="str">
        <f aca="false">INDEX(dProdutos!$D$2:$D$47,MATCH(E8065,dProdutos!$A$2:$A$47,0))</f>
        <v>Casa</v>
      </c>
    </row>
    <row r="8066" customFormat="false" ht="15" hidden="false" customHeight="false" outlineLevel="0" collapsed="false">
      <c r="A8066" s="17" t="s">
        <v>6432</v>
      </c>
      <c r="B8066" s="17" t="n">
        <v>1</v>
      </c>
      <c r="C8066" s="21" t="n">
        <v>46186</v>
      </c>
      <c r="D8066" s="17" t="s">
        <v>531</v>
      </c>
      <c r="E8066" s="17" t="s">
        <v>144</v>
      </c>
      <c r="F8066" s="17" t="s">
        <v>1490</v>
      </c>
      <c r="G8066" s="17" t="s">
        <v>62</v>
      </c>
      <c r="H8066" s="17" t="s">
        <v>1523</v>
      </c>
      <c r="I8066" s="17" t="s">
        <v>1524</v>
      </c>
      <c r="J8066" s="17" t="n">
        <v>1</v>
      </c>
      <c r="K8066" s="15" t="n">
        <v>260.9</v>
      </c>
      <c r="L8066" s="22" t="n">
        <v>0</v>
      </c>
      <c r="M8066" s="15" t="n">
        <v>0</v>
      </c>
      <c r="N8066" s="15" t="n">
        <f aca="false">J8066*K8066</f>
        <v>260.9</v>
      </c>
      <c r="O8066" s="15" t="n">
        <f aca="false">N8066*L8066</f>
        <v>0</v>
      </c>
      <c r="P8066" s="15" t="n">
        <f aca="false">N8066-O8066</f>
        <v>260.9</v>
      </c>
      <c r="Q8066" s="15" t="n">
        <f aca="false">J8066*INDEX(dProdutos!$F$2:$F$47,MATCH(E8066,dProdutos!$A$2:$A$47,0))</f>
        <v>99.86</v>
      </c>
      <c r="R8066" s="15" t="n">
        <f aca="false">IF(I8066="Cancelado",0,P8066-Q8066)</f>
        <v>161.04</v>
      </c>
      <c r="S8066" s="17" t="str">
        <f aca="false">INDEX(dProdutos!$D$2:$D$47,MATCH(E8066,dProdutos!$A$2:$A$47,0))</f>
        <v>Acessórios</v>
      </c>
    </row>
    <row r="8067" customFormat="false" ht="15" hidden="false" customHeight="false" outlineLevel="0" collapsed="false">
      <c r="A8067" s="17" t="s">
        <v>6432</v>
      </c>
      <c r="B8067" s="17" t="n">
        <v>2</v>
      </c>
      <c r="C8067" s="21" t="n">
        <v>46186</v>
      </c>
      <c r="D8067" s="17" t="s">
        <v>531</v>
      </c>
      <c r="E8067" s="17" t="s">
        <v>183</v>
      </c>
      <c r="F8067" s="17" t="s">
        <v>1490</v>
      </c>
      <c r="G8067" s="17" t="s">
        <v>62</v>
      </c>
      <c r="H8067" s="17" t="s">
        <v>1523</v>
      </c>
      <c r="I8067" s="17" t="s">
        <v>1524</v>
      </c>
      <c r="J8067" s="17" t="n">
        <v>1</v>
      </c>
      <c r="K8067" s="15" t="n">
        <v>121.9</v>
      </c>
      <c r="L8067" s="22" t="n">
        <v>0</v>
      </c>
      <c r="M8067" s="15" t="n">
        <v>0</v>
      </c>
      <c r="N8067" s="15" t="n">
        <f aca="false">J8067*K8067</f>
        <v>121.9</v>
      </c>
      <c r="O8067" s="15" t="n">
        <f aca="false">N8067*L8067</f>
        <v>0</v>
      </c>
      <c r="P8067" s="15" t="n">
        <f aca="false">N8067-O8067</f>
        <v>121.9</v>
      </c>
      <c r="Q8067" s="15" t="n">
        <f aca="false">J8067*INDEX(dProdutos!$F$2:$F$47,MATCH(E8067,dProdutos!$A$2:$A$47,0))</f>
        <v>52.76</v>
      </c>
      <c r="R8067" s="15" t="n">
        <f aca="false">IF(I8067="Cancelado",0,P8067-Q8067)</f>
        <v>69.14</v>
      </c>
      <c r="S8067" s="17" t="str">
        <f aca="false">INDEX(dProdutos!$D$2:$D$47,MATCH(E8067,dProdutos!$A$2:$A$47,0))</f>
        <v>Eletrônicos</v>
      </c>
    </row>
    <row r="8068" customFormat="false" ht="15" hidden="false" customHeight="false" outlineLevel="0" collapsed="false">
      <c r="A8068" s="17" t="s">
        <v>6432</v>
      </c>
      <c r="B8068" s="17" t="n">
        <v>3</v>
      </c>
      <c r="C8068" s="21" t="n">
        <v>46186</v>
      </c>
      <c r="D8068" s="17" t="s">
        <v>531</v>
      </c>
      <c r="E8068" s="17" t="s">
        <v>171</v>
      </c>
      <c r="F8068" s="17" t="s">
        <v>1490</v>
      </c>
      <c r="G8068" s="17" t="s">
        <v>62</v>
      </c>
      <c r="H8068" s="17" t="s">
        <v>1523</v>
      </c>
      <c r="I8068" s="17" t="s">
        <v>1524</v>
      </c>
      <c r="J8068" s="17" t="n">
        <v>1</v>
      </c>
      <c r="K8068" s="15" t="n">
        <v>246.9</v>
      </c>
      <c r="L8068" s="22" t="n">
        <v>0</v>
      </c>
      <c r="M8068" s="15" t="n">
        <v>0</v>
      </c>
      <c r="N8068" s="15" t="n">
        <f aca="false">J8068*K8068</f>
        <v>246.9</v>
      </c>
      <c r="O8068" s="15" t="n">
        <f aca="false">N8068*L8068</f>
        <v>0</v>
      </c>
      <c r="P8068" s="15" t="n">
        <f aca="false">N8068-O8068</f>
        <v>246.9</v>
      </c>
      <c r="Q8068" s="15" t="n">
        <f aca="false">J8068*INDEX(dProdutos!$F$2:$F$47,MATCH(E8068,dProdutos!$A$2:$A$47,0))</f>
        <v>103.61</v>
      </c>
      <c r="R8068" s="15" t="n">
        <f aca="false">IF(I8068="Cancelado",0,P8068-Q8068)</f>
        <v>143.29</v>
      </c>
      <c r="S8068" s="17" t="str">
        <f aca="false">INDEX(dProdutos!$D$2:$D$47,MATCH(E8068,dProdutos!$A$2:$A$47,0))</f>
        <v>Casa</v>
      </c>
    </row>
    <row r="8069" customFormat="false" ht="15" hidden="false" customHeight="false" outlineLevel="0" collapsed="false">
      <c r="A8069" s="17" t="s">
        <v>6433</v>
      </c>
      <c r="B8069" s="17" t="n">
        <v>1</v>
      </c>
      <c r="C8069" s="21" t="n">
        <v>46186</v>
      </c>
      <c r="D8069" s="17" t="s">
        <v>1372</v>
      </c>
      <c r="E8069" s="17" t="s">
        <v>165</v>
      </c>
      <c r="F8069" s="17" t="s">
        <v>1490</v>
      </c>
      <c r="G8069" s="17" t="s">
        <v>59</v>
      </c>
      <c r="H8069" s="17" t="s">
        <v>1537</v>
      </c>
      <c r="I8069" s="17" t="s">
        <v>1524</v>
      </c>
      <c r="J8069" s="17" t="n">
        <v>1</v>
      </c>
      <c r="K8069" s="15" t="n">
        <v>231.9</v>
      </c>
      <c r="L8069" s="22" t="n">
        <v>0.05</v>
      </c>
      <c r="M8069" s="15" t="n">
        <v>22.36</v>
      </c>
      <c r="N8069" s="15" t="n">
        <f aca="false">J8069*K8069</f>
        <v>231.9</v>
      </c>
      <c r="O8069" s="15" t="n">
        <f aca="false">N8069*L8069</f>
        <v>11.595</v>
      </c>
      <c r="P8069" s="15" t="n">
        <f aca="false">N8069-O8069</f>
        <v>220.305</v>
      </c>
      <c r="Q8069" s="15" t="n">
        <f aca="false">J8069*INDEX(dProdutos!$F$2:$F$47,MATCH(E8069,dProdutos!$A$2:$A$47,0))</f>
        <v>140.83</v>
      </c>
      <c r="R8069" s="15" t="n">
        <f aca="false">IF(I8069="Cancelado",0,P8069-Q8069)</f>
        <v>79.475</v>
      </c>
      <c r="S8069" s="17" t="str">
        <f aca="false">INDEX(dProdutos!$D$2:$D$47,MATCH(E8069,dProdutos!$A$2:$A$47,0))</f>
        <v>Casa</v>
      </c>
    </row>
    <row r="8070" customFormat="false" ht="15" hidden="false" customHeight="false" outlineLevel="0" collapsed="false">
      <c r="A8070" s="17" t="s">
        <v>6434</v>
      </c>
      <c r="B8070" s="17" t="n">
        <v>1</v>
      </c>
      <c r="C8070" s="21" t="n">
        <v>46186</v>
      </c>
      <c r="D8070" s="17" t="s">
        <v>303</v>
      </c>
      <c r="E8070" s="17" t="s">
        <v>111</v>
      </c>
      <c r="F8070" s="17" t="s">
        <v>1497</v>
      </c>
      <c r="G8070" s="17" t="s">
        <v>59</v>
      </c>
      <c r="H8070" s="17" t="s">
        <v>1537</v>
      </c>
      <c r="I8070" s="17" t="s">
        <v>1524</v>
      </c>
      <c r="J8070" s="17" t="n">
        <v>1</v>
      </c>
      <c r="K8070" s="15" t="n">
        <v>188.9</v>
      </c>
      <c r="L8070" s="22" t="n">
        <v>0</v>
      </c>
      <c r="M8070" s="15" t="n">
        <v>0</v>
      </c>
      <c r="N8070" s="15" t="n">
        <f aca="false">J8070*K8070</f>
        <v>188.9</v>
      </c>
      <c r="O8070" s="15" t="n">
        <f aca="false">N8070*L8070</f>
        <v>0</v>
      </c>
      <c r="P8070" s="15" t="n">
        <f aca="false">N8070-O8070</f>
        <v>188.9</v>
      </c>
      <c r="Q8070" s="15" t="n">
        <f aca="false">J8070*INDEX(dProdutos!$F$2:$F$47,MATCH(E8070,dProdutos!$A$2:$A$47,0))</f>
        <v>88.32</v>
      </c>
      <c r="R8070" s="15" t="n">
        <f aca="false">IF(I8070="Cancelado",0,P8070-Q8070)</f>
        <v>100.58</v>
      </c>
      <c r="S8070" s="17" t="str">
        <f aca="false">INDEX(dProdutos!$D$2:$D$47,MATCH(E8070,dProdutos!$A$2:$A$47,0))</f>
        <v>Moda Masculina</v>
      </c>
    </row>
    <row r="8071" customFormat="false" ht="15" hidden="false" customHeight="false" outlineLevel="0" collapsed="false">
      <c r="A8071" s="17" t="s">
        <v>6435</v>
      </c>
      <c r="B8071" s="17" t="n">
        <v>1</v>
      </c>
      <c r="C8071" s="21" t="n">
        <v>46186</v>
      </c>
      <c r="D8071" s="17" t="s">
        <v>1135</v>
      </c>
      <c r="E8071" s="17" t="s">
        <v>73</v>
      </c>
      <c r="F8071" s="17" t="s">
        <v>1487</v>
      </c>
      <c r="G8071" s="17" t="s">
        <v>59</v>
      </c>
      <c r="H8071" s="17" t="s">
        <v>1537</v>
      </c>
      <c r="I8071" s="17" t="s">
        <v>1524</v>
      </c>
      <c r="J8071" s="17" t="n">
        <v>1</v>
      </c>
      <c r="K8071" s="15" t="n">
        <v>179.9</v>
      </c>
      <c r="L8071" s="22" t="n">
        <v>0</v>
      </c>
      <c r="M8071" s="15" t="n">
        <v>0</v>
      </c>
      <c r="N8071" s="15" t="n">
        <f aca="false">J8071*K8071</f>
        <v>179.9</v>
      </c>
      <c r="O8071" s="15" t="n">
        <f aca="false">N8071*L8071</f>
        <v>0</v>
      </c>
      <c r="P8071" s="15" t="n">
        <f aca="false">N8071-O8071</f>
        <v>179.9</v>
      </c>
      <c r="Q8071" s="15" t="n">
        <f aca="false">J8071*INDEX(dProdutos!$F$2:$F$47,MATCH(E8071,dProdutos!$A$2:$A$47,0))</f>
        <v>69.44</v>
      </c>
      <c r="R8071" s="15" t="n">
        <f aca="false">IF(I8071="Cancelado",0,P8071-Q8071)</f>
        <v>110.46</v>
      </c>
      <c r="S8071" s="17" t="str">
        <f aca="false">INDEX(dProdutos!$D$2:$D$47,MATCH(E8071,dProdutos!$A$2:$A$47,0))</f>
        <v>Moda Feminina</v>
      </c>
    </row>
    <row r="8072" customFormat="false" ht="15" hidden="false" customHeight="false" outlineLevel="0" collapsed="false">
      <c r="A8072" s="17" t="s">
        <v>6435</v>
      </c>
      <c r="B8072" s="17" t="n">
        <v>2</v>
      </c>
      <c r="C8072" s="21" t="n">
        <v>46186</v>
      </c>
      <c r="D8072" s="17" t="s">
        <v>1135</v>
      </c>
      <c r="E8072" s="17" t="s">
        <v>135</v>
      </c>
      <c r="F8072" s="17" t="s">
        <v>1487</v>
      </c>
      <c r="G8072" s="17" t="s">
        <v>59</v>
      </c>
      <c r="H8072" s="17" t="s">
        <v>1537</v>
      </c>
      <c r="I8072" s="17" t="s">
        <v>1524</v>
      </c>
      <c r="J8072" s="17" t="n">
        <v>1</v>
      </c>
      <c r="K8072" s="15" t="n">
        <v>200.9</v>
      </c>
      <c r="L8072" s="22" t="n">
        <v>0</v>
      </c>
      <c r="M8072" s="15" t="n">
        <v>0</v>
      </c>
      <c r="N8072" s="15" t="n">
        <f aca="false">J8072*K8072</f>
        <v>200.9</v>
      </c>
      <c r="O8072" s="15" t="n">
        <f aca="false">N8072*L8072</f>
        <v>0</v>
      </c>
      <c r="P8072" s="15" t="n">
        <f aca="false">N8072-O8072</f>
        <v>200.9</v>
      </c>
      <c r="Q8072" s="15" t="n">
        <f aca="false">J8072*INDEX(dProdutos!$F$2:$F$47,MATCH(E8072,dProdutos!$A$2:$A$47,0))</f>
        <v>80.73</v>
      </c>
      <c r="R8072" s="15" t="n">
        <f aca="false">IF(I8072="Cancelado",0,P8072-Q8072)</f>
        <v>120.17</v>
      </c>
      <c r="S8072" s="17" t="str">
        <f aca="false">INDEX(dProdutos!$D$2:$D$47,MATCH(E8072,dProdutos!$A$2:$A$47,0))</f>
        <v>Calçados</v>
      </c>
    </row>
    <row r="8073" customFormat="false" ht="15" hidden="false" customHeight="false" outlineLevel="0" collapsed="false">
      <c r="A8073" s="17" t="s">
        <v>6436</v>
      </c>
      <c r="B8073" s="17" t="n">
        <v>1</v>
      </c>
      <c r="C8073" s="21" t="n">
        <v>46186</v>
      </c>
      <c r="D8073" s="17" t="s">
        <v>1040</v>
      </c>
      <c r="E8073" s="17" t="s">
        <v>171</v>
      </c>
      <c r="F8073" s="17" t="s">
        <v>1487</v>
      </c>
      <c r="G8073" s="17" t="s">
        <v>59</v>
      </c>
      <c r="H8073" s="17" t="s">
        <v>1527</v>
      </c>
      <c r="I8073" s="17" t="s">
        <v>1531</v>
      </c>
      <c r="J8073" s="17" t="n">
        <v>3</v>
      </c>
      <c r="K8073" s="15" t="n">
        <v>246.9</v>
      </c>
      <c r="L8073" s="22" t="n">
        <v>0</v>
      </c>
      <c r="M8073" s="15" t="n">
        <v>0</v>
      </c>
      <c r="N8073" s="15" t="n">
        <f aca="false">J8073*K8073</f>
        <v>740.7</v>
      </c>
      <c r="O8073" s="15" t="n">
        <f aca="false">N8073*L8073</f>
        <v>0</v>
      </c>
      <c r="P8073" s="15" t="n">
        <f aca="false">N8073-O8073</f>
        <v>740.7</v>
      </c>
      <c r="Q8073" s="15" t="n">
        <f aca="false">J8073*INDEX(dProdutos!$F$2:$F$47,MATCH(E8073,dProdutos!$A$2:$A$47,0))</f>
        <v>310.83</v>
      </c>
      <c r="R8073" s="15" t="n">
        <f aca="false">IF(I8073="Cancelado",0,P8073-Q8073)</f>
        <v>0</v>
      </c>
      <c r="S8073" s="17" t="str">
        <f aca="false">INDEX(dProdutos!$D$2:$D$47,MATCH(E8073,dProdutos!$A$2:$A$47,0))</f>
        <v>Casa</v>
      </c>
    </row>
    <row r="8074" customFormat="false" ht="15" hidden="false" customHeight="false" outlineLevel="0" collapsed="false">
      <c r="A8074" s="17" t="s">
        <v>6436</v>
      </c>
      <c r="B8074" s="17" t="n">
        <v>2</v>
      </c>
      <c r="C8074" s="21" t="n">
        <v>46186</v>
      </c>
      <c r="D8074" s="17" t="s">
        <v>1040</v>
      </c>
      <c r="E8074" s="17" t="s">
        <v>105</v>
      </c>
      <c r="F8074" s="17" t="s">
        <v>1487</v>
      </c>
      <c r="G8074" s="17" t="s">
        <v>59</v>
      </c>
      <c r="H8074" s="17" t="s">
        <v>1527</v>
      </c>
      <c r="I8074" s="17" t="s">
        <v>1531</v>
      </c>
      <c r="J8074" s="17" t="n">
        <v>1</v>
      </c>
      <c r="K8074" s="15" t="n">
        <v>175.9</v>
      </c>
      <c r="L8074" s="22" t="n">
        <v>0</v>
      </c>
      <c r="M8074" s="15" t="n">
        <v>0</v>
      </c>
      <c r="N8074" s="15" t="n">
        <f aca="false">J8074*K8074</f>
        <v>175.9</v>
      </c>
      <c r="O8074" s="15" t="n">
        <f aca="false">N8074*L8074</f>
        <v>0</v>
      </c>
      <c r="P8074" s="15" t="n">
        <f aca="false">N8074-O8074</f>
        <v>175.9</v>
      </c>
      <c r="Q8074" s="15" t="n">
        <f aca="false">J8074*INDEX(dProdutos!$F$2:$F$47,MATCH(E8074,dProdutos!$A$2:$A$47,0))</f>
        <v>96.59</v>
      </c>
      <c r="R8074" s="15" t="n">
        <f aca="false">IF(I8074="Cancelado",0,P8074-Q8074)</f>
        <v>0</v>
      </c>
      <c r="S8074" s="17" t="str">
        <f aca="false">INDEX(dProdutos!$D$2:$D$47,MATCH(E8074,dProdutos!$A$2:$A$47,0))</f>
        <v>Moda Masculina</v>
      </c>
    </row>
    <row r="8075" customFormat="false" ht="15" hidden="false" customHeight="false" outlineLevel="0" collapsed="false">
      <c r="A8075" s="17" t="s">
        <v>6437</v>
      </c>
      <c r="B8075" s="17" t="n">
        <v>1</v>
      </c>
      <c r="C8075" s="21" t="n">
        <v>46186</v>
      </c>
      <c r="D8075" s="17" t="s">
        <v>1028</v>
      </c>
      <c r="E8075" s="17" t="s">
        <v>192</v>
      </c>
      <c r="F8075" s="17" t="s">
        <v>1490</v>
      </c>
      <c r="G8075" s="17" t="s">
        <v>61</v>
      </c>
      <c r="H8075" s="17" t="s">
        <v>1523</v>
      </c>
      <c r="I8075" s="17" t="s">
        <v>1524</v>
      </c>
      <c r="J8075" s="17" t="n">
        <v>1</v>
      </c>
      <c r="K8075" s="15" t="n">
        <v>245.9</v>
      </c>
      <c r="L8075" s="22" t="n">
        <v>0.2</v>
      </c>
      <c r="M8075" s="15" t="n">
        <v>22.46</v>
      </c>
      <c r="N8075" s="15" t="n">
        <f aca="false">J8075*K8075</f>
        <v>245.9</v>
      </c>
      <c r="O8075" s="15" t="n">
        <f aca="false">N8075*L8075</f>
        <v>49.18</v>
      </c>
      <c r="P8075" s="15" t="n">
        <f aca="false">N8075-O8075</f>
        <v>196.72</v>
      </c>
      <c r="Q8075" s="15" t="n">
        <f aca="false">J8075*INDEX(dProdutos!$F$2:$F$47,MATCH(E8075,dProdutos!$A$2:$A$47,0))</f>
        <v>107.78</v>
      </c>
      <c r="R8075" s="15" t="n">
        <f aca="false">IF(I8075="Cancelado",0,P8075-Q8075)</f>
        <v>88.94</v>
      </c>
      <c r="S8075" s="17" t="str">
        <f aca="false">INDEX(dProdutos!$D$2:$D$47,MATCH(E8075,dProdutos!$A$2:$A$47,0))</f>
        <v>Eletrônicos</v>
      </c>
    </row>
    <row r="8076" customFormat="false" ht="15" hidden="false" customHeight="false" outlineLevel="0" collapsed="false">
      <c r="A8076" s="17" t="s">
        <v>6438</v>
      </c>
      <c r="B8076" s="17" t="n">
        <v>1</v>
      </c>
      <c r="C8076" s="21" t="n">
        <v>46186</v>
      </c>
      <c r="D8076" s="17" t="s">
        <v>668</v>
      </c>
      <c r="E8076" s="17" t="s">
        <v>98</v>
      </c>
      <c r="F8076" s="17" t="s">
        <v>1501</v>
      </c>
      <c r="G8076" s="17" t="s">
        <v>62</v>
      </c>
      <c r="H8076" s="17" t="s">
        <v>1537</v>
      </c>
      <c r="I8076" s="17" t="s">
        <v>1524</v>
      </c>
      <c r="J8076" s="17" t="n">
        <v>2</v>
      </c>
      <c r="K8076" s="15" t="n">
        <v>108.9</v>
      </c>
      <c r="L8076" s="22" t="n">
        <v>0.05</v>
      </c>
      <c r="M8076" s="15" t="n">
        <v>0</v>
      </c>
      <c r="N8076" s="15" t="n">
        <f aca="false">J8076*K8076</f>
        <v>217.8</v>
      </c>
      <c r="O8076" s="15" t="n">
        <f aca="false">N8076*L8076</f>
        <v>10.89</v>
      </c>
      <c r="P8076" s="15" t="n">
        <f aca="false">N8076-O8076</f>
        <v>206.91</v>
      </c>
      <c r="Q8076" s="15" t="n">
        <f aca="false">J8076*INDEX(dProdutos!$F$2:$F$47,MATCH(E8076,dProdutos!$A$2:$A$47,0))</f>
        <v>85.04</v>
      </c>
      <c r="R8076" s="15" t="n">
        <f aca="false">IF(I8076="Cancelado",0,P8076-Q8076)</f>
        <v>121.87</v>
      </c>
      <c r="S8076" s="17" t="str">
        <f aca="false">INDEX(dProdutos!$D$2:$D$47,MATCH(E8076,dProdutos!$A$2:$A$47,0))</f>
        <v>Moda Feminina</v>
      </c>
    </row>
    <row r="8077" customFormat="false" ht="15" hidden="false" customHeight="false" outlineLevel="0" collapsed="false">
      <c r="A8077" s="17" t="s">
        <v>6439</v>
      </c>
      <c r="B8077" s="17" t="n">
        <v>1</v>
      </c>
      <c r="C8077" s="21" t="n">
        <v>46186</v>
      </c>
      <c r="D8077" s="17" t="s">
        <v>573</v>
      </c>
      <c r="E8077" s="17" t="s">
        <v>138</v>
      </c>
      <c r="F8077" s="17" t="s">
        <v>1490</v>
      </c>
      <c r="G8077" s="17" t="s">
        <v>59</v>
      </c>
      <c r="H8077" s="17" t="s">
        <v>1523</v>
      </c>
      <c r="I8077" s="17" t="s">
        <v>1524</v>
      </c>
      <c r="J8077" s="17" t="n">
        <v>1</v>
      </c>
      <c r="K8077" s="15" t="n">
        <v>231.9</v>
      </c>
      <c r="L8077" s="22" t="n">
        <v>0</v>
      </c>
      <c r="M8077" s="15" t="n">
        <v>31.16</v>
      </c>
      <c r="N8077" s="15" t="n">
        <f aca="false">J8077*K8077</f>
        <v>231.9</v>
      </c>
      <c r="O8077" s="15" t="n">
        <f aca="false">N8077*L8077</f>
        <v>0</v>
      </c>
      <c r="P8077" s="15" t="n">
        <f aca="false">N8077-O8077</f>
        <v>231.9</v>
      </c>
      <c r="Q8077" s="15" t="n">
        <f aca="false">J8077*INDEX(dProdutos!$F$2:$F$47,MATCH(E8077,dProdutos!$A$2:$A$47,0))</f>
        <v>132.21</v>
      </c>
      <c r="R8077" s="15" t="n">
        <f aca="false">IF(I8077="Cancelado",0,P8077-Q8077)</f>
        <v>99.69</v>
      </c>
      <c r="S8077" s="17" t="str">
        <f aca="false">INDEX(dProdutos!$D$2:$D$47,MATCH(E8077,dProdutos!$A$2:$A$47,0))</f>
        <v>Calçados</v>
      </c>
    </row>
    <row r="8078" customFormat="false" ht="15" hidden="false" customHeight="false" outlineLevel="0" collapsed="false">
      <c r="A8078" s="17" t="s">
        <v>6440</v>
      </c>
      <c r="B8078" s="17" t="n">
        <v>1</v>
      </c>
      <c r="C8078" s="21" t="n">
        <v>46187</v>
      </c>
      <c r="D8078" s="17" t="s">
        <v>477</v>
      </c>
      <c r="E8078" s="17" t="s">
        <v>186</v>
      </c>
      <c r="F8078" s="17" t="s">
        <v>1490</v>
      </c>
      <c r="G8078" s="17" t="s">
        <v>61</v>
      </c>
      <c r="H8078" s="17" t="s">
        <v>1540</v>
      </c>
      <c r="I8078" s="17" t="s">
        <v>1524</v>
      </c>
      <c r="J8078" s="17" t="n">
        <v>1</v>
      </c>
      <c r="K8078" s="15" t="n">
        <v>120.9</v>
      </c>
      <c r="L8078" s="22" t="n">
        <v>0</v>
      </c>
      <c r="M8078" s="15" t="n">
        <v>33.21</v>
      </c>
      <c r="N8078" s="15" t="n">
        <f aca="false">J8078*K8078</f>
        <v>120.9</v>
      </c>
      <c r="O8078" s="15" t="n">
        <f aca="false">N8078*L8078</f>
        <v>0</v>
      </c>
      <c r="P8078" s="15" t="n">
        <f aca="false">N8078-O8078</f>
        <v>120.9</v>
      </c>
      <c r="Q8078" s="15" t="n">
        <f aca="false">J8078*INDEX(dProdutos!$F$2:$F$47,MATCH(E8078,dProdutos!$A$2:$A$47,0))</f>
        <v>72.21</v>
      </c>
      <c r="R8078" s="15" t="n">
        <f aca="false">IF(I8078="Cancelado",0,P8078-Q8078)</f>
        <v>48.69</v>
      </c>
      <c r="S8078" s="17" t="str">
        <f aca="false">INDEX(dProdutos!$D$2:$D$47,MATCH(E8078,dProdutos!$A$2:$A$47,0))</f>
        <v>Eletrônicos</v>
      </c>
    </row>
    <row r="8079" customFormat="false" ht="15" hidden="false" customHeight="false" outlineLevel="0" collapsed="false">
      <c r="A8079" s="17" t="s">
        <v>6441</v>
      </c>
      <c r="B8079" s="17" t="n">
        <v>1</v>
      </c>
      <c r="C8079" s="21" t="n">
        <v>46187</v>
      </c>
      <c r="D8079" s="17" t="s">
        <v>1313</v>
      </c>
      <c r="E8079" s="17" t="s">
        <v>162</v>
      </c>
      <c r="F8079" s="17" t="s">
        <v>1490</v>
      </c>
      <c r="G8079" s="17" t="s">
        <v>61</v>
      </c>
      <c r="H8079" s="17" t="s">
        <v>1537</v>
      </c>
      <c r="I8079" s="17" t="s">
        <v>1524</v>
      </c>
      <c r="J8079" s="17" t="n">
        <v>1</v>
      </c>
      <c r="K8079" s="15" t="n">
        <v>231.9</v>
      </c>
      <c r="L8079" s="22" t="n">
        <v>0</v>
      </c>
      <c r="M8079" s="15" t="n">
        <v>15.32</v>
      </c>
      <c r="N8079" s="15" t="n">
        <f aca="false">J8079*K8079</f>
        <v>231.9</v>
      </c>
      <c r="O8079" s="15" t="n">
        <f aca="false">N8079*L8079</f>
        <v>0</v>
      </c>
      <c r="P8079" s="15" t="n">
        <f aca="false">N8079-O8079</f>
        <v>231.9</v>
      </c>
      <c r="Q8079" s="15" t="n">
        <f aca="false">J8079*INDEX(dProdutos!$F$2:$F$47,MATCH(E8079,dProdutos!$A$2:$A$47,0))</f>
        <v>134.41</v>
      </c>
      <c r="R8079" s="15" t="n">
        <f aca="false">IF(I8079="Cancelado",0,P8079-Q8079)</f>
        <v>97.49</v>
      </c>
      <c r="S8079" s="17" t="str">
        <f aca="false">INDEX(dProdutos!$D$2:$D$47,MATCH(E8079,dProdutos!$A$2:$A$47,0))</f>
        <v>Casa</v>
      </c>
    </row>
    <row r="8080" customFormat="false" ht="15" hidden="false" customHeight="false" outlineLevel="0" collapsed="false">
      <c r="A8080" s="17" t="s">
        <v>6442</v>
      </c>
      <c r="B8080" s="17" t="n">
        <v>1</v>
      </c>
      <c r="C8080" s="21" t="n">
        <v>46187</v>
      </c>
      <c r="D8080" s="17" t="s">
        <v>1186</v>
      </c>
      <c r="E8080" s="17" t="s">
        <v>135</v>
      </c>
      <c r="F8080" s="17" t="s">
        <v>1501</v>
      </c>
      <c r="G8080" s="17" t="s">
        <v>64</v>
      </c>
      <c r="H8080" s="17" t="s">
        <v>1537</v>
      </c>
      <c r="I8080" s="17" t="s">
        <v>1524</v>
      </c>
      <c r="J8080" s="17" t="n">
        <v>1</v>
      </c>
      <c r="K8080" s="15" t="n">
        <v>200.9</v>
      </c>
      <c r="L8080" s="22" t="n">
        <v>0.1</v>
      </c>
      <c r="M8080" s="15" t="n">
        <v>26.69</v>
      </c>
      <c r="N8080" s="15" t="n">
        <f aca="false">J8080*K8080</f>
        <v>200.9</v>
      </c>
      <c r="O8080" s="15" t="n">
        <f aca="false">N8080*L8080</f>
        <v>20.09</v>
      </c>
      <c r="P8080" s="15" t="n">
        <f aca="false">N8080-O8080</f>
        <v>180.81</v>
      </c>
      <c r="Q8080" s="15" t="n">
        <f aca="false">J8080*INDEX(dProdutos!$F$2:$F$47,MATCH(E8080,dProdutos!$A$2:$A$47,0))</f>
        <v>80.73</v>
      </c>
      <c r="R8080" s="15" t="n">
        <f aca="false">IF(I8080="Cancelado",0,P8080-Q8080)</f>
        <v>100.08</v>
      </c>
      <c r="S8080" s="17" t="str">
        <f aca="false">INDEX(dProdutos!$D$2:$D$47,MATCH(E8080,dProdutos!$A$2:$A$47,0))</f>
        <v>Calçados</v>
      </c>
    </row>
    <row r="8081" customFormat="false" ht="15" hidden="false" customHeight="false" outlineLevel="0" collapsed="false">
      <c r="A8081" s="17" t="s">
        <v>6443</v>
      </c>
      <c r="B8081" s="17" t="n">
        <v>1</v>
      </c>
      <c r="C8081" s="21" t="n">
        <v>46187</v>
      </c>
      <c r="D8081" s="17" t="s">
        <v>987</v>
      </c>
      <c r="E8081" s="17" t="s">
        <v>168</v>
      </c>
      <c r="F8081" s="17" t="s">
        <v>1499</v>
      </c>
      <c r="G8081" s="17" t="s">
        <v>62</v>
      </c>
      <c r="H8081" s="17" t="s">
        <v>1523</v>
      </c>
      <c r="I8081" s="17" t="s">
        <v>1524</v>
      </c>
      <c r="J8081" s="17" t="n">
        <v>1</v>
      </c>
      <c r="K8081" s="15" t="n">
        <v>253.9</v>
      </c>
      <c r="L8081" s="22" t="n">
        <v>0.15</v>
      </c>
      <c r="M8081" s="15" t="n">
        <v>0</v>
      </c>
      <c r="N8081" s="15" t="n">
        <f aca="false">J8081*K8081</f>
        <v>253.9</v>
      </c>
      <c r="O8081" s="15" t="n">
        <f aca="false">N8081*L8081</f>
        <v>38.085</v>
      </c>
      <c r="P8081" s="15" t="n">
        <f aca="false">N8081-O8081</f>
        <v>215.815</v>
      </c>
      <c r="Q8081" s="15" t="n">
        <f aca="false">J8081*INDEX(dProdutos!$F$2:$F$47,MATCH(E8081,dProdutos!$A$2:$A$47,0))</f>
        <v>128.94</v>
      </c>
      <c r="R8081" s="15" t="n">
        <f aca="false">IF(I8081="Cancelado",0,P8081-Q8081)</f>
        <v>86.875</v>
      </c>
      <c r="S8081" s="17" t="str">
        <f aca="false">INDEX(dProdutos!$D$2:$D$47,MATCH(E8081,dProdutos!$A$2:$A$47,0))</f>
        <v>Casa</v>
      </c>
    </row>
    <row r="8082" customFormat="false" ht="15" hidden="false" customHeight="false" outlineLevel="0" collapsed="false">
      <c r="A8082" s="17" t="s">
        <v>6443</v>
      </c>
      <c r="B8082" s="17" t="n">
        <v>2</v>
      </c>
      <c r="C8082" s="21" t="n">
        <v>46187</v>
      </c>
      <c r="D8082" s="17" t="s">
        <v>987</v>
      </c>
      <c r="E8082" s="17" t="s">
        <v>198</v>
      </c>
      <c r="F8082" s="17" t="s">
        <v>1499</v>
      </c>
      <c r="G8082" s="17" t="s">
        <v>62</v>
      </c>
      <c r="H8082" s="17" t="s">
        <v>1523</v>
      </c>
      <c r="I8082" s="17" t="s">
        <v>1524</v>
      </c>
      <c r="J8082" s="17" t="n">
        <v>1</v>
      </c>
      <c r="K8082" s="15" t="n">
        <v>253.9</v>
      </c>
      <c r="L8082" s="22" t="n">
        <v>0</v>
      </c>
      <c r="M8082" s="15" t="n">
        <v>0</v>
      </c>
      <c r="N8082" s="15" t="n">
        <f aca="false">J8082*K8082</f>
        <v>253.9</v>
      </c>
      <c r="O8082" s="15" t="n">
        <f aca="false">N8082*L8082</f>
        <v>0</v>
      </c>
      <c r="P8082" s="15" t="n">
        <f aca="false">N8082-O8082</f>
        <v>253.9</v>
      </c>
      <c r="Q8082" s="15" t="n">
        <f aca="false">J8082*INDEX(dProdutos!$F$2:$F$47,MATCH(E8082,dProdutos!$A$2:$A$47,0))</f>
        <v>99.78</v>
      </c>
      <c r="R8082" s="15" t="n">
        <f aca="false">IF(I8082="Cancelado",0,P8082-Q8082)</f>
        <v>154.12</v>
      </c>
      <c r="S8082" s="17" t="str">
        <f aca="false">INDEX(dProdutos!$D$2:$D$47,MATCH(E8082,dProdutos!$A$2:$A$47,0))</f>
        <v>Beleza</v>
      </c>
    </row>
    <row r="8083" customFormat="false" ht="15" hidden="false" customHeight="false" outlineLevel="0" collapsed="false">
      <c r="A8083" s="17" t="s">
        <v>6444</v>
      </c>
      <c r="B8083" s="17" t="n">
        <v>1</v>
      </c>
      <c r="C8083" s="21" t="n">
        <v>46187</v>
      </c>
      <c r="D8083" s="17" t="s">
        <v>1397</v>
      </c>
      <c r="E8083" s="17" t="s">
        <v>165</v>
      </c>
      <c r="F8083" s="17" t="s">
        <v>1501</v>
      </c>
      <c r="G8083" s="17" t="s">
        <v>61</v>
      </c>
      <c r="H8083" s="17" t="s">
        <v>1527</v>
      </c>
      <c r="I8083" s="17" t="s">
        <v>1524</v>
      </c>
      <c r="J8083" s="17" t="n">
        <v>1</v>
      </c>
      <c r="K8083" s="15" t="n">
        <v>231.9</v>
      </c>
      <c r="L8083" s="22" t="n">
        <v>0</v>
      </c>
      <c r="M8083" s="15" t="n">
        <v>19.16</v>
      </c>
      <c r="N8083" s="15" t="n">
        <f aca="false">J8083*K8083</f>
        <v>231.9</v>
      </c>
      <c r="O8083" s="15" t="n">
        <f aca="false">N8083*L8083</f>
        <v>0</v>
      </c>
      <c r="P8083" s="15" t="n">
        <f aca="false">N8083-O8083</f>
        <v>231.9</v>
      </c>
      <c r="Q8083" s="15" t="n">
        <f aca="false">J8083*INDEX(dProdutos!$F$2:$F$47,MATCH(E8083,dProdutos!$A$2:$A$47,0))</f>
        <v>140.83</v>
      </c>
      <c r="R8083" s="15" t="n">
        <f aca="false">IF(I8083="Cancelado",0,P8083-Q8083)</f>
        <v>91.07</v>
      </c>
      <c r="S8083" s="17" t="str">
        <f aca="false">INDEX(dProdutos!$D$2:$D$47,MATCH(E8083,dProdutos!$A$2:$A$47,0))</f>
        <v>Casa</v>
      </c>
    </row>
    <row r="8084" customFormat="false" ht="15" hidden="false" customHeight="false" outlineLevel="0" collapsed="false">
      <c r="A8084" s="17" t="s">
        <v>6445</v>
      </c>
      <c r="B8084" s="17" t="n">
        <v>1</v>
      </c>
      <c r="C8084" s="21" t="n">
        <v>46187</v>
      </c>
      <c r="D8084" s="17" t="s">
        <v>1143</v>
      </c>
      <c r="E8084" s="17" t="s">
        <v>153</v>
      </c>
      <c r="F8084" s="17" t="s">
        <v>1490</v>
      </c>
      <c r="G8084" s="17" t="s">
        <v>61</v>
      </c>
      <c r="H8084" s="17" t="s">
        <v>1537</v>
      </c>
      <c r="I8084" s="17" t="s">
        <v>1524</v>
      </c>
      <c r="J8084" s="17" t="n">
        <v>1</v>
      </c>
      <c r="K8084" s="15" t="n">
        <v>165.9</v>
      </c>
      <c r="L8084" s="22" t="n">
        <v>0</v>
      </c>
      <c r="M8084" s="15" t="n">
        <v>30.43</v>
      </c>
      <c r="N8084" s="15" t="n">
        <f aca="false">J8084*K8084</f>
        <v>165.9</v>
      </c>
      <c r="O8084" s="15" t="n">
        <f aca="false">N8084*L8084</f>
        <v>0</v>
      </c>
      <c r="P8084" s="15" t="n">
        <f aca="false">N8084-O8084</f>
        <v>165.9</v>
      </c>
      <c r="Q8084" s="15" t="n">
        <f aca="false">J8084*INDEX(dProdutos!$F$2:$F$47,MATCH(E8084,dProdutos!$A$2:$A$47,0))</f>
        <v>67.28</v>
      </c>
      <c r="R8084" s="15" t="n">
        <f aca="false">IF(I8084="Cancelado",0,P8084-Q8084)</f>
        <v>98.62</v>
      </c>
      <c r="S8084" s="17" t="str">
        <f aca="false">INDEX(dProdutos!$D$2:$D$47,MATCH(E8084,dProdutos!$A$2:$A$47,0))</f>
        <v>Acessórios</v>
      </c>
    </row>
    <row r="8085" customFormat="false" ht="15" hidden="false" customHeight="false" outlineLevel="0" collapsed="false">
      <c r="A8085" s="17" t="s">
        <v>6445</v>
      </c>
      <c r="B8085" s="17" t="n">
        <v>2</v>
      </c>
      <c r="C8085" s="21" t="n">
        <v>46187</v>
      </c>
      <c r="D8085" s="17" t="s">
        <v>1143</v>
      </c>
      <c r="E8085" s="17" t="s">
        <v>129</v>
      </c>
      <c r="F8085" s="17" t="s">
        <v>1490</v>
      </c>
      <c r="G8085" s="17" t="s">
        <v>61</v>
      </c>
      <c r="H8085" s="17" t="s">
        <v>1537</v>
      </c>
      <c r="I8085" s="17" t="s">
        <v>1524</v>
      </c>
      <c r="J8085" s="17" t="n">
        <v>1</v>
      </c>
      <c r="K8085" s="15" t="n">
        <v>105.9</v>
      </c>
      <c r="L8085" s="22" t="n">
        <v>0.15</v>
      </c>
      <c r="M8085" s="15" t="n">
        <v>0</v>
      </c>
      <c r="N8085" s="15" t="n">
        <f aca="false">J8085*K8085</f>
        <v>105.9</v>
      </c>
      <c r="O8085" s="15" t="n">
        <f aca="false">N8085*L8085</f>
        <v>15.885</v>
      </c>
      <c r="P8085" s="15" t="n">
        <f aca="false">N8085-O8085</f>
        <v>90.015</v>
      </c>
      <c r="Q8085" s="15" t="n">
        <f aca="false">J8085*INDEX(dProdutos!$F$2:$F$47,MATCH(E8085,dProdutos!$A$2:$A$47,0))</f>
        <v>43.79</v>
      </c>
      <c r="R8085" s="15" t="n">
        <f aca="false">IF(I8085="Cancelado",0,P8085-Q8085)</f>
        <v>46.225</v>
      </c>
      <c r="S8085" s="17" t="str">
        <f aca="false">INDEX(dProdutos!$D$2:$D$47,MATCH(E8085,dProdutos!$A$2:$A$47,0))</f>
        <v>Calçados</v>
      </c>
    </row>
    <row r="8086" customFormat="false" ht="15" hidden="false" customHeight="false" outlineLevel="0" collapsed="false">
      <c r="A8086" s="17" t="s">
        <v>6446</v>
      </c>
      <c r="B8086" s="17" t="n">
        <v>1</v>
      </c>
      <c r="C8086" s="21" t="n">
        <v>46187</v>
      </c>
      <c r="D8086" s="17" t="s">
        <v>759</v>
      </c>
      <c r="E8086" s="17" t="s">
        <v>153</v>
      </c>
      <c r="F8086" s="17" t="s">
        <v>1490</v>
      </c>
      <c r="G8086" s="17" t="s">
        <v>62</v>
      </c>
      <c r="H8086" s="17" t="s">
        <v>1537</v>
      </c>
      <c r="I8086" s="17" t="s">
        <v>1524</v>
      </c>
      <c r="J8086" s="17" t="n">
        <v>2</v>
      </c>
      <c r="K8086" s="15" t="n">
        <v>165.9</v>
      </c>
      <c r="L8086" s="22" t="n">
        <v>0</v>
      </c>
      <c r="M8086" s="15" t="n">
        <v>0</v>
      </c>
      <c r="N8086" s="15" t="n">
        <f aca="false">J8086*K8086</f>
        <v>331.8</v>
      </c>
      <c r="O8086" s="15" t="n">
        <f aca="false">N8086*L8086</f>
        <v>0</v>
      </c>
      <c r="P8086" s="15" t="n">
        <f aca="false">N8086-O8086</f>
        <v>331.8</v>
      </c>
      <c r="Q8086" s="15" t="n">
        <f aca="false">J8086*INDEX(dProdutos!$F$2:$F$47,MATCH(E8086,dProdutos!$A$2:$A$47,0))</f>
        <v>134.56</v>
      </c>
      <c r="R8086" s="15" t="n">
        <f aca="false">IF(I8086="Cancelado",0,P8086-Q8086)</f>
        <v>197.24</v>
      </c>
      <c r="S8086" s="17" t="str">
        <f aca="false">INDEX(dProdutos!$D$2:$D$47,MATCH(E8086,dProdutos!$A$2:$A$47,0))</f>
        <v>Acessórios</v>
      </c>
    </row>
    <row r="8087" customFormat="false" ht="15" hidden="false" customHeight="false" outlineLevel="0" collapsed="false">
      <c r="A8087" s="17" t="s">
        <v>6446</v>
      </c>
      <c r="B8087" s="17" t="n">
        <v>2</v>
      </c>
      <c r="C8087" s="21" t="n">
        <v>46187</v>
      </c>
      <c r="D8087" s="17" t="s">
        <v>759</v>
      </c>
      <c r="E8087" s="17" t="s">
        <v>156</v>
      </c>
      <c r="F8087" s="17" t="s">
        <v>1490</v>
      </c>
      <c r="G8087" s="17" t="s">
        <v>62</v>
      </c>
      <c r="H8087" s="17" t="s">
        <v>1537</v>
      </c>
      <c r="I8087" s="17" t="s">
        <v>1524</v>
      </c>
      <c r="J8087" s="17" t="n">
        <v>1</v>
      </c>
      <c r="K8087" s="15" t="n">
        <v>192.9</v>
      </c>
      <c r="L8087" s="22" t="n">
        <v>0</v>
      </c>
      <c r="M8087" s="15" t="n">
        <v>0</v>
      </c>
      <c r="N8087" s="15" t="n">
        <f aca="false">J8087*K8087</f>
        <v>192.9</v>
      </c>
      <c r="O8087" s="15" t="n">
        <f aca="false">N8087*L8087</f>
        <v>0</v>
      </c>
      <c r="P8087" s="15" t="n">
        <f aca="false">N8087-O8087</f>
        <v>192.9</v>
      </c>
      <c r="Q8087" s="15" t="n">
        <f aca="false">J8087*INDEX(dProdutos!$F$2:$F$47,MATCH(E8087,dProdutos!$A$2:$A$47,0))</f>
        <v>80.38</v>
      </c>
      <c r="R8087" s="15" t="n">
        <f aca="false">IF(I8087="Cancelado",0,P8087-Q8087)</f>
        <v>112.52</v>
      </c>
      <c r="S8087" s="17" t="str">
        <f aca="false">INDEX(dProdutos!$D$2:$D$47,MATCH(E8087,dProdutos!$A$2:$A$47,0))</f>
        <v>Acessórios</v>
      </c>
    </row>
    <row r="8088" customFormat="false" ht="15" hidden="false" customHeight="false" outlineLevel="0" collapsed="false">
      <c r="A8088" s="17" t="s">
        <v>6447</v>
      </c>
      <c r="B8088" s="17" t="n">
        <v>1</v>
      </c>
      <c r="C8088" s="21" t="n">
        <v>46187</v>
      </c>
      <c r="D8088" s="17" t="s">
        <v>1370</v>
      </c>
      <c r="E8088" s="17" t="s">
        <v>135</v>
      </c>
      <c r="F8088" s="17" t="s">
        <v>1490</v>
      </c>
      <c r="G8088" s="17" t="s">
        <v>64</v>
      </c>
      <c r="H8088" s="17" t="s">
        <v>1537</v>
      </c>
      <c r="I8088" s="17" t="s">
        <v>1524</v>
      </c>
      <c r="J8088" s="17" t="n">
        <v>1</v>
      </c>
      <c r="K8088" s="15" t="n">
        <v>200.9</v>
      </c>
      <c r="L8088" s="22" t="n">
        <v>0</v>
      </c>
      <c r="M8088" s="15" t="n">
        <v>18.72</v>
      </c>
      <c r="N8088" s="15" t="n">
        <f aca="false">J8088*K8088</f>
        <v>200.9</v>
      </c>
      <c r="O8088" s="15" t="n">
        <f aca="false">N8088*L8088</f>
        <v>0</v>
      </c>
      <c r="P8088" s="15" t="n">
        <f aca="false">N8088-O8088</f>
        <v>200.9</v>
      </c>
      <c r="Q8088" s="15" t="n">
        <f aca="false">J8088*INDEX(dProdutos!$F$2:$F$47,MATCH(E8088,dProdutos!$A$2:$A$47,0))</f>
        <v>80.73</v>
      </c>
      <c r="R8088" s="15" t="n">
        <f aca="false">IF(I8088="Cancelado",0,P8088-Q8088)</f>
        <v>120.17</v>
      </c>
      <c r="S8088" s="17" t="str">
        <f aca="false">INDEX(dProdutos!$D$2:$D$47,MATCH(E8088,dProdutos!$A$2:$A$47,0))</f>
        <v>Calçados</v>
      </c>
    </row>
    <row r="8089" customFormat="false" ht="15" hidden="false" customHeight="false" outlineLevel="0" collapsed="false">
      <c r="A8089" s="17" t="s">
        <v>6447</v>
      </c>
      <c r="B8089" s="17" t="n">
        <v>2</v>
      </c>
      <c r="C8089" s="21" t="n">
        <v>46187</v>
      </c>
      <c r="D8089" s="17" t="s">
        <v>1370</v>
      </c>
      <c r="E8089" s="17" t="s">
        <v>156</v>
      </c>
      <c r="F8089" s="17" t="s">
        <v>1490</v>
      </c>
      <c r="G8089" s="17" t="s">
        <v>64</v>
      </c>
      <c r="H8089" s="17" t="s">
        <v>1537</v>
      </c>
      <c r="I8089" s="17" t="s">
        <v>1524</v>
      </c>
      <c r="J8089" s="17" t="n">
        <v>3</v>
      </c>
      <c r="K8089" s="15" t="n">
        <v>192.9</v>
      </c>
      <c r="L8089" s="22" t="n">
        <v>0</v>
      </c>
      <c r="M8089" s="15" t="n">
        <v>0</v>
      </c>
      <c r="N8089" s="15" t="n">
        <f aca="false">J8089*K8089</f>
        <v>578.7</v>
      </c>
      <c r="O8089" s="15" t="n">
        <f aca="false">N8089*L8089</f>
        <v>0</v>
      </c>
      <c r="P8089" s="15" t="n">
        <f aca="false">N8089-O8089</f>
        <v>578.7</v>
      </c>
      <c r="Q8089" s="15" t="n">
        <f aca="false">J8089*INDEX(dProdutos!$F$2:$F$47,MATCH(E8089,dProdutos!$A$2:$A$47,0))</f>
        <v>241.14</v>
      </c>
      <c r="R8089" s="15" t="n">
        <f aca="false">IF(I8089="Cancelado",0,P8089-Q8089)</f>
        <v>337.56</v>
      </c>
      <c r="S8089" s="17" t="str">
        <f aca="false">INDEX(dProdutos!$D$2:$D$47,MATCH(E8089,dProdutos!$A$2:$A$47,0))</f>
        <v>Acessórios</v>
      </c>
    </row>
    <row r="8090" customFormat="false" ht="15" hidden="false" customHeight="false" outlineLevel="0" collapsed="false">
      <c r="A8090" s="17" t="s">
        <v>6447</v>
      </c>
      <c r="B8090" s="17" t="n">
        <v>3</v>
      </c>
      <c r="C8090" s="21" t="n">
        <v>46187</v>
      </c>
      <c r="D8090" s="17" t="s">
        <v>1370</v>
      </c>
      <c r="E8090" s="17" t="s">
        <v>177</v>
      </c>
      <c r="F8090" s="17" t="s">
        <v>1490</v>
      </c>
      <c r="G8090" s="17" t="s">
        <v>64</v>
      </c>
      <c r="H8090" s="17" t="s">
        <v>1537</v>
      </c>
      <c r="I8090" s="17" t="s">
        <v>1524</v>
      </c>
      <c r="J8090" s="17" t="n">
        <v>2</v>
      </c>
      <c r="K8090" s="15" t="n">
        <v>257.9</v>
      </c>
      <c r="L8090" s="22" t="n">
        <v>0</v>
      </c>
      <c r="M8090" s="15" t="n">
        <v>0</v>
      </c>
      <c r="N8090" s="15" t="n">
        <f aca="false">J8090*K8090</f>
        <v>515.8</v>
      </c>
      <c r="O8090" s="15" t="n">
        <f aca="false">N8090*L8090</f>
        <v>0</v>
      </c>
      <c r="P8090" s="15" t="n">
        <f aca="false">N8090-O8090</f>
        <v>515.8</v>
      </c>
      <c r="Q8090" s="15" t="n">
        <f aca="false">J8090*INDEX(dProdutos!$F$2:$F$47,MATCH(E8090,dProdutos!$A$2:$A$47,0))</f>
        <v>276.46</v>
      </c>
      <c r="R8090" s="15" t="n">
        <f aca="false">IF(I8090="Cancelado",0,P8090-Q8090)</f>
        <v>239.34</v>
      </c>
      <c r="S8090" s="17" t="str">
        <f aca="false">INDEX(dProdutos!$D$2:$D$47,MATCH(E8090,dProdutos!$A$2:$A$47,0))</f>
        <v>Casa</v>
      </c>
    </row>
    <row r="8091" customFormat="false" ht="15" hidden="false" customHeight="false" outlineLevel="0" collapsed="false">
      <c r="A8091" s="17" t="s">
        <v>6447</v>
      </c>
      <c r="B8091" s="17" t="n">
        <v>4</v>
      </c>
      <c r="C8091" s="21" t="n">
        <v>46187</v>
      </c>
      <c r="D8091" s="17" t="s">
        <v>1370</v>
      </c>
      <c r="E8091" s="17" t="s">
        <v>105</v>
      </c>
      <c r="F8091" s="17" t="s">
        <v>1490</v>
      </c>
      <c r="G8091" s="17" t="s">
        <v>64</v>
      </c>
      <c r="H8091" s="17" t="s">
        <v>1537</v>
      </c>
      <c r="I8091" s="17" t="s">
        <v>1524</v>
      </c>
      <c r="J8091" s="17" t="n">
        <v>2</v>
      </c>
      <c r="K8091" s="15" t="n">
        <v>175.9</v>
      </c>
      <c r="L8091" s="22" t="n">
        <v>0</v>
      </c>
      <c r="M8091" s="15" t="n">
        <v>0</v>
      </c>
      <c r="N8091" s="15" t="n">
        <f aca="false">J8091*K8091</f>
        <v>351.8</v>
      </c>
      <c r="O8091" s="15" t="n">
        <f aca="false">N8091*L8091</f>
        <v>0</v>
      </c>
      <c r="P8091" s="15" t="n">
        <f aca="false">N8091-O8091</f>
        <v>351.8</v>
      </c>
      <c r="Q8091" s="15" t="n">
        <f aca="false">J8091*INDEX(dProdutos!$F$2:$F$47,MATCH(E8091,dProdutos!$A$2:$A$47,0))</f>
        <v>193.18</v>
      </c>
      <c r="R8091" s="15" t="n">
        <f aca="false">IF(I8091="Cancelado",0,P8091-Q8091)</f>
        <v>158.62</v>
      </c>
      <c r="S8091" s="17" t="str">
        <f aca="false">INDEX(dProdutos!$D$2:$D$47,MATCH(E8091,dProdutos!$A$2:$A$47,0))</f>
        <v>Moda Masculina</v>
      </c>
    </row>
    <row r="8092" customFormat="false" ht="15" hidden="false" customHeight="false" outlineLevel="0" collapsed="false">
      <c r="A8092" s="17" t="s">
        <v>6448</v>
      </c>
      <c r="B8092" s="17" t="n">
        <v>1</v>
      </c>
      <c r="C8092" s="21" t="n">
        <v>46187</v>
      </c>
      <c r="D8092" s="17" t="s">
        <v>579</v>
      </c>
      <c r="E8092" s="17" t="s">
        <v>192</v>
      </c>
      <c r="F8092" s="17" t="s">
        <v>1487</v>
      </c>
      <c r="G8092" s="17" t="s">
        <v>63</v>
      </c>
      <c r="H8092" s="17" t="s">
        <v>1537</v>
      </c>
      <c r="I8092" s="17" t="s">
        <v>1524</v>
      </c>
      <c r="J8092" s="17" t="n">
        <v>2</v>
      </c>
      <c r="K8092" s="15" t="n">
        <v>245.9</v>
      </c>
      <c r="L8092" s="22" t="n">
        <v>0</v>
      </c>
      <c r="M8092" s="15" t="n">
        <v>28.46</v>
      </c>
      <c r="N8092" s="15" t="n">
        <f aca="false">J8092*K8092</f>
        <v>491.8</v>
      </c>
      <c r="O8092" s="15" t="n">
        <f aca="false">N8092*L8092</f>
        <v>0</v>
      </c>
      <c r="P8092" s="15" t="n">
        <f aca="false">N8092-O8092</f>
        <v>491.8</v>
      </c>
      <c r="Q8092" s="15" t="n">
        <f aca="false">J8092*INDEX(dProdutos!$F$2:$F$47,MATCH(E8092,dProdutos!$A$2:$A$47,0))</f>
        <v>215.56</v>
      </c>
      <c r="R8092" s="15" t="n">
        <f aca="false">IF(I8092="Cancelado",0,P8092-Q8092)</f>
        <v>276.24</v>
      </c>
      <c r="S8092" s="17" t="str">
        <f aca="false">INDEX(dProdutos!$D$2:$D$47,MATCH(E8092,dProdutos!$A$2:$A$47,0))</f>
        <v>Eletrônicos</v>
      </c>
    </row>
    <row r="8093" customFormat="false" ht="15" hidden="false" customHeight="false" outlineLevel="0" collapsed="false">
      <c r="A8093" s="17" t="s">
        <v>6449</v>
      </c>
      <c r="B8093" s="17" t="n">
        <v>1</v>
      </c>
      <c r="C8093" s="21" t="n">
        <v>46187</v>
      </c>
      <c r="D8093" s="17" t="s">
        <v>946</v>
      </c>
      <c r="E8093" s="17" t="s">
        <v>192</v>
      </c>
      <c r="F8093" s="17" t="s">
        <v>1487</v>
      </c>
      <c r="G8093" s="17" t="s">
        <v>63</v>
      </c>
      <c r="H8093" s="17" t="s">
        <v>1537</v>
      </c>
      <c r="I8093" s="17" t="s">
        <v>1524</v>
      </c>
      <c r="J8093" s="17" t="n">
        <v>2</v>
      </c>
      <c r="K8093" s="15" t="n">
        <v>245.9</v>
      </c>
      <c r="L8093" s="22" t="n">
        <v>0</v>
      </c>
      <c r="M8093" s="15" t="n">
        <v>0</v>
      </c>
      <c r="N8093" s="15" t="n">
        <f aca="false">J8093*K8093</f>
        <v>491.8</v>
      </c>
      <c r="O8093" s="15" t="n">
        <f aca="false">N8093*L8093</f>
        <v>0</v>
      </c>
      <c r="P8093" s="15" t="n">
        <f aca="false">N8093-O8093</f>
        <v>491.8</v>
      </c>
      <c r="Q8093" s="15" t="n">
        <f aca="false">J8093*INDEX(dProdutos!$F$2:$F$47,MATCH(E8093,dProdutos!$A$2:$A$47,0))</f>
        <v>215.56</v>
      </c>
      <c r="R8093" s="15" t="n">
        <f aca="false">IF(I8093="Cancelado",0,P8093-Q8093)</f>
        <v>276.24</v>
      </c>
      <c r="S8093" s="17" t="str">
        <f aca="false">INDEX(dProdutos!$D$2:$D$47,MATCH(E8093,dProdutos!$A$2:$A$47,0))</f>
        <v>Eletrônicos</v>
      </c>
    </row>
    <row r="8094" customFormat="false" ht="15" hidden="false" customHeight="false" outlineLevel="0" collapsed="false">
      <c r="A8094" s="17" t="s">
        <v>6450</v>
      </c>
      <c r="B8094" s="17" t="n">
        <v>1</v>
      </c>
      <c r="C8094" s="21" t="n">
        <v>46187</v>
      </c>
      <c r="D8094" s="17" t="s">
        <v>792</v>
      </c>
      <c r="E8094" s="17" t="s">
        <v>174</v>
      </c>
      <c r="F8094" s="17" t="s">
        <v>1493</v>
      </c>
      <c r="G8094" s="17" t="s">
        <v>62</v>
      </c>
      <c r="H8094" s="17" t="s">
        <v>1523</v>
      </c>
      <c r="I8094" s="17" t="s">
        <v>1524</v>
      </c>
      <c r="J8094" s="17" t="n">
        <v>1</v>
      </c>
      <c r="K8094" s="15" t="n">
        <v>250.9</v>
      </c>
      <c r="L8094" s="22" t="n">
        <v>0.1</v>
      </c>
      <c r="M8094" s="15" t="n">
        <v>0</v>
      </c>
      <c r="N8094" s="15" t="n">
        <f aca="false">J8094*K8094</f>
        <v>250.9</v>
      </c>
      <c r="O8094" s="15" t="n">
        <f aca="false">N8094*L8094</f>
        <v>25.09</v>
      </c>
      <c r="P8094" s="15" t="n">
        <f aca="false">N8094-O8094</f>
        <v>225.81</v>
      </c>
      <c r="Q8094" s="15" t="n">
        <f aca="false">J8094*INDEX(dProdutos!$F$2:$F$47,MATCH(E8094,dProdutos!$A$2:$A$47,0))</f>
        <v>151.28</v>
      </c>
      <c r="R8094" s="15" t="n">
        <f aca="false">IF(I8094="Cancelado",0,P8094-Q8094)</f>
        <v>74.53</v>
      </c>
      <c r="S8094" s="17" t="str">
        <f aca="false">INDEX(dProdutos!$D$2:$D$47,MATCH(E8094,dProdutos!$A$2:$A$47,0))</f>
        <v>Casa</v>
      </c>
    </row>
    <row r="8095" customFormat="false" ht="15" hidden="false" customHeight="false" outlineLevel="0" collapsed="false">
      <c r="A8095" s="17" t="s">
        <v>6451</v>
      </c>
      <c r="B8095" s="17" t="n">
        <v>1</v>
      </c>
      <c r="C8095" s="21" t="n">
        <v>46187</v>
      </c>
      <c r="D8095" s="17" t="s">
        <v>333</v>
      </c>
      <c r="E8095" s="17" t="s">
        <v>162</v>
      </c>
      <c r="F8095" s="17" t="s">
        <v>1499</v>
      </c>
      <c r="G8095" s="17" t="s">
        <v>59</v>
      </c>
      <c r="H8095" s="17" t="s">
        <v>1537</v>
      </c>
      <c r="I8095" s="17" t="s">
        <v>1524</v>
      </c>
      <c r="J8095" s="17" t="n">
        <v>1</v>
      </c>
      <c r="K8095" s="15" t="n">
        <v>231.9</v>
      </c>
      <c r="L8095" s="22" t="n">
        <v>0.05</v>
      </c>
      <c r="M8095" s="15" t="n">
        <v>0</v>
      </c>
      <c r="N8095" s="15" t="n">
        <f aca="false">J8095*K8095</f>
        <v>231.9</v>
      </c>
      <c r="O8095" s="15" t="n">
        <f aca="false">N8095*L8095</f>
        <v>11.595</v>
      </c>
      <c r="P8095" s="15" t="n">
        <f aca="false">N8095-O8095</f>
        <v>220.305</v>
      </c>
      <c r="Q8095" s="15" t="n">
        <f aca="false">J8095*INDEX(dProdutos!$F$2:$F$47,MATCH(E8095,dProdutos!$A$2:$A$47,0))</f>
        <v>134.41</v>
      </c>
      <c r="R8095" s="15" t="n">
        <f aca="false">IF(I8095="Cancelado",0,P8095-Q8095)</f>
        <v>85.895</v>
      </c>
      <c r="S8095" s="17" t="str">
        <f aca="false">INDEX(dProdutos!$D$2:$D$47,MATCH(E8095,dProdutos!$A$2:$A$47,0))</f>
        <v>Casa</v>
      </c>
    </row>
    <row r="8096" customFormat="false" ht="15" hidden="false" customHeight="false" outlineLevel="0" collapsed="false">
      <c r="A8096" s="17" t="s">
        <v>6452</v>
      </c>
      <c r="B8096" s="17" t="n">
        <v>1</v>
      </c>
      <c r="C8096" s="21" t="n">
        <v>46187</v>
      </c>
      <c r="D8096" s="17" t="s">
        <v>1191</v>
      </c>
      <c r="E8096" s="17" t="s">
        <v>95</v>
      </c>
      <c r="F8096" s="17" t="s">
        <v>1487</v>
      </c>
      <c r="G8096" s="17" t="s">
        <v>59</v>
      </c>
      <c r="H8096" s="17" t="s">
        <v>1527</v>
      </c>
      <c r="I8096" s="17" t="s">
        <v>1524</v>
      </c>
      <c r="J8096" s="17" t="n">
        <v>1</v>
      </c>
      <c r="K8096" s="15" t="n">
        <v>77.9</v>
      </c>
      <c r="L8096" s="22" t="n">
        <v>0.2</v>
      </c>
      <c r="M8096" s="15" t="n">
        <v>23.4</v>
      </c>
      <c r="N8096" s="15" t="n">
        <f aca="false">J8096*K8096</f>
        <v>77.9</v>
      </c>
      <c r="O8096" s="15" t="n">
        <f aca="false">N8096*L8096</f>
        <v>15.58</v>
      </c>
      <c r="P8096" s="15" t="n">
        <f aca="false">N8096-O8096</f>
        <v>62.32</v>
      </c>
      <c r="Q8096" s="15" t="n">
        <f aca="false">J8096*INDEX(dProdutos!$F$2:$F$47,MATCH(E8096,dProdutos!$A$2:$A$47,0))</f>
        <v>36.71</v>
      </c>
      <c r="R8096" s="15" t="n">
        <f aca="false">IF(I8096="Cancelado",0,P8096-Q8096)</f>
        <v>25.61</v>
      </c>
      <c r="S8096" s="17" t="str">
        <f aca="false">INDEX(dProdutos!$D$2:$D$47,MATCH(E8096,dProdutos!$A$2:$A$47,0))</f>
        <v>Moda Feminina</v>
      </c>
    </row>
    <row r="8097" customFormat="false" ht="15" hidden="false" customHeight="false" outlineLevel="0" collapsed="false">
      <c r="A8097" s="17" t="s">
        <v>6453</v>
      </c>
      <c r="B8097" s="17" t="n">
        <v>1</v>
      </c>
      <c r="C8097" s="21" t="n">
        <v>46188</v>
      </c>
      <c r="D8097" s="17" t="s">
        <v>831</v>
      </c>
      <c r="E8097" s="17" t="s">
        <v>77</v>
      </c>
      <c r="F8097" s="17" t="s">
        <v>1497</v>
      </c>
      <c r="G8097" s="17" t="s">
        <v>63</v>
      </c>
      <c r="H8097" s="17" t="s">
        <v>1523</v>
      </c>
      <c r="I8097" s="17" t="s">
        <v>1524</v>
      </c>
      <c r="J8097" s="17" t="n">
        <v>1</v>
      </c>
      <c r="K8097" s="15" t="n">
        <v>198.9</v>
      </c>
      <c r="L8097" s="22" t="n">
        <v>0</v>
      </c>
      <c r="M8097" s="15" t="n">
        <v>15.66</v>
      </c>
      <c r="N8097" s="15" t="n">
        <f aca="false">J8097*K8097</f>
        <v>198.9</v>
      </c>
      <c r="O8097" s="15" t="n">
        <f aca="false">N8097*L8097</f>
        <v>0</v>
      </c>
      <c r="P8097" s="15" t="n">
        <f aca="false">N8097-O8097</f>
        <v>198.9</v>
      </c>
      <c r="Q8097" s="15" t="n">
        <f aca="false">J8097*INDEX(dProdutos!$F$2:$F$47,MATCH(E8097,dProdutos!$A$2:$A$47,0))</f>
        <v>107.88</v>
      </c>
      <c r="R8097" s="15" t="n">
        <f aca="false">IF(I8097="Cancelado",0,P8097-Q8097)</f>
        <v>91.02</v>
      </c>
      <c r="S8097" s="17" t="str">
        <f aca="false">INDEX(dProdutos!$D$2:$D$47,MATCH(E8097,dProdutos!$A$2:$A$47,0))</f>
        <v>Moda Feminina</v>
      </c>
    </row>
    <row r="8098" customFormat="false" ht="15" hidden="false" customHeight="false" outlineLevel="0" collapsed="false">
      <c r="A8098" s="17" t="s">
        <v>6453</v>
      </c>
      <c r="B8098" s="17" t="n">
        <v>2</v>
      </c>
      <c r="C8098" s="21" t="n">
        <v>46188</v>
      </c>
      <c r="D8098" s="17" t="s">
        <v>831</v>
      </c>
      <c r="E8098" s="17" t="s">
        <v>153</v>
      </c>
      <c r="F8098" s="17" t="s">
        <v>1497</v>
      </c>
      <c r="G8098" s="17" t="s">
        <v>63</v>
      </c>
      <c r="H8098" s="17" t="s">
        <v>1523</v>
      </c>
      <c r="I8098" s="17" t="s">
        <v>1524</v>
      </c>
      <c r="J8098" s="17" t="n">
        <v>3</v>
      </c>
      <c r="K8098" s="15" t="n">
        <v>165.9</v>
      </c>
      <c r="L8098" s="22" t="n">
        <v>0</v>
      </c>
      <c r="M8098" s="15" t="n">
        <v>0</v>
      </c>
      <c r="N8098" s="15" t="n">
        <f aca="false">J8098*K8098</f>
        <v>497.7</v>
      </c>
      <c r="O8098" s="15" t="n">
        <f aca="false">N8098*L8098</f>
        <v>0</v>
      </c>
      <c r="P8098" s="15" t="n">
        <f aca="false">N8098-O8098</f>
        <v>497.7</v>
      </c>
      <c r="Q8098" s="15" t="n">
        <f aca="false">J8098*INDEX(dProdutos!$F$2:$F$47,MATCH(E8098,dProdutos!$A$2:$A$47,0))</f>
        <v>201.84</v>
      </c>
      <c r="R8098" s="15" t="n">
        <f aca="false">IF(I8098="Cancelado",0,P8098-Q8098)</f>
        <v>295.86</v>
      </c>
      <c r="S8098" s="17" t="str">
        <f aca="false">INDEX(dProdutos!$D$2:$D$47,MATCH(E8098,dProdutos!$A$2:$A$47,0))</f>
        <v>Acessórios</v>
      </c>
    </row>
    <row r="8099" customFormat="false" ht="15" hidden="false" customHeight="false" outlineLevel="0" collapsed="false">
      <c r="A8099" s="17" t="s">
        <v>6454</v>
      </c>
      <c r="B8099" s="17" t="n">
        <v>1</v>
      </c>
      <c r="C8099" s="21" t="n">
        <v>46188</v>
      </c>
      <c r="D8099" s="17" t="s">
        <v>596</v>
      </c>
      <c r="E8099" s="17" t="s">
        <v>98</v>
      </c>
      <c r="F8099" s="17" t="s">
        <v>1503</v>
      </c>
      <c r="G8099" s="17" t="s">
        <v>62</v>
      </c>
      <c r="H8099" s="17" t="s">
        <v>1523</v>
      </c>
      <c r="I8099" s="17" t="s">
        <v>1524</v>
      </c>
      <c r="J8099" s="17" t="n">
        <v>1</v>
      </c>
      <c r="K8099" s="15" t="n">
        <v>108.9</v>
      </c>
      <c r="L8099" s="22" t="n">
        <v>0</v>
      </c>
      <c r="M8099" s="15" t="n">
        <v>23.92</v>
      </c>
      <c r="N8099" s="15" t="n">
        <f aca="false">J8099*K8099</f>
        <v>108.9</v>
      </c>
      <c r="O8099" s="15" t="n">
        <f aca="false">N8099*L8099</f>
        <v>0</v>
      </c>
      <c r="P8099" s="15" t="n">
        <f aca="false">N8099-O8099</f>
        <v>108.9</v>
      </c>
      <c r="Q8099" s="15" t="n">
        <f aca="false">J8099*INDEX(dProdutos!$F$2:$F$47,MATCH(E8099,dProdutos!$A$2:$A$47,0))</f>
        <v>42.52</v>
      </c>
      <c r="R8099" s="15" t="n">
        <f aca="false">IF(I8099="Cancelado",0,P8099-Q8099)</f>
        <v>66.38</v>
      </c>
      <c r="S8099" s="17" t="str">
        <f aca="false">INDEX(dProdutos!$D$2:$D$47,MATCH(E8099,dProdutos!$A$2:$A$47,0))</f>
        <v>Moda Feminina</v>
      </c>
    </row>
    <row r="8100" customFormat="false" ht="15" hidden="false" customHeight="false" outlineLevel="0" collapsed="false">
      <c r="A8100" s="17" t="s">
        <v>6455</v>
      </c>
      <c r="B8100" s="17" t="n">
        <v>1</v>
      </c>
      <c r="C8100" s="21" t="n">
        <v>46188</v>
      </c>
      <c r="D8100" s="17" t="s">
        <v>1358</v>
      </c>
      <c r="E8100" s="17" t="s">
        <v>183</v>
      </c>
      <c r="F8100" s="17" t="s">
        <v>1503</v>
      </c>
      <c r="G8100" s="17" t="s">
        <v>59</v>
      </c>
      <c r="H8100" s="17" t="s">
        <v>1537</v>
      </c>
      <c r="I8100" s="17" t="s">
        <v>1524</v>
      </c>
      <c r="J8100" s="17" t="n">
        <v>1</v>
      </c>
      <c r="K8100" s="15" t="n">
        <v>121.9</v>
      </c>
      <c r="L8100" s="22" t="n">
        <v>0.1</v>
      </c>
      <c r="M8100" s="15" t="n">
        <v>24.45</v>
      </c>
      <c r="N8100" s="15" t="n">
        <f aca="false">J8100*K8100</f>
        <v>121.9</v>
      </c>
      <c r="O8100" s="15" t="n">
        <f aca="false">N8100*L8100</f>
        <v>12.19</v>
      </c>
      <c r="P8100" s="15" t="n">
        <f aca="false">N8100-O8100</f>
        <v>109.71</v>
      </c>
      <c r="Q8100" s="15" t="n">
        <f aca="false">J8100*INDEX(dProdutos!$F$2:$F$47,MATCH(E8100,dProdutos!$A$2:$A$47,0))</f>
        <v>52.76</v>
      </c>
      <c r="R8100" s="15" t="n">
        <f aca="false">IF(I8100="Cancelado",0,P8100-Q8100)</f>
        <v>56.95</v>
      </c>
      <c r="S8100" s="17" t="str">
        <f aca="false">INDEX(dProdutos!$D$2:$D$47,MATCH(E8100,dProdutos!$A$2:$A$47,0))</f>
        <v>Eletrônicos</v>
      </c>
    </row>
    <row r="8101" customFormat="false" ht="15" hidden="false" customHeight="false" outlineLevel="0" collapsed="false">
      <c r="A8101" s="17" t="s">
        <v>6456</v>
      </c>
      <c r="B8101" s="17" t="n">
        <v>1</v>
      </c>
      <c r="C8101" s="21" t="n">
        <v>46188</v>
      </c>
      <c r="D8101" s="17" t="s">
        <v>621</v>
      </c>
      <c r="E8101" s="17" t="s">
        <v>129</v>
      </c>
      <c r="F8101" s="17" t="s">
        <v>1487</v>
      </c>
      <c r="G8101" s="17" t="s">
        <v>60</v>
      </c>
      <c r="H8101" s="17" t="s">
        <v>1537</v>
      </c>
      <c r="I8101" s="17" t="s">
        <v>1524</v>
      </c>
      <c r="J8101" s="17" t="n">
        <v>2</v>
      </c>
      <c r="K8101" s="15" t="n">
        <v>105.9</v>
      </c>
      <c r="L8101" s="22" t="n">
        <v>0.05</v>
      </c>
      <c r="M8101" s="15" t="n">
        <v>17.15</v>
      </c>
      <c r="N8101" s="15" t="n">
        <f aca="false">J8101*K8101</f>
        <v>211.8</v>
      </c>
      <c r="O8101" s="15" t="n">
        <f aca="false">N8101*L8101</f>
        <v>10.59</v>
      </c>
      <c r="P8101" s="15" t="n">
        <f aca="false">N8101-O8101</f>
        <v>201.21</v>
      </c>
      <c r="Q8101" s="15" t="n">
        <f aca="false">J8101*INDEX(dProdutos!$F$2:$F$47,MATCH(E8101,dProdutos!$A$2:$A$47,0))</f>
        <v>87.58</v>
      </c>
      <c r="R8101" s="15" t="n">
        <f aca="false">IF(I8101="Cancelado",0,P8101-Q8101)</f>
        <v>113.63</v>
      </c>
      <c r="S8101" s="17" t="str">
        <f aca="false">INDEX(dProdutos!$D$2:$D$47,MATCH(E8101,dProdutos!$A$2:$A$47,0))</f>
        <v>Calçados</v>
      </c>
    </row>
    <row r="8102" customFormat="false" ht="15" hidden="false" customHeight="false" outlineLevel="0" collapsed="false">
      <c r="A8102" s="17" t="s">
        <v>6457</v>
      </c>
      <c r="B8102" s="17" t="n">
        <v>1</v>
      </c>
      <c r="C8102" s="21" t="n">
        <v>46188</v>
      </c>
      <c r="D8102" s="17" t="s">
        <v>333</v>
      </c>
      <c r="E8102" s="17" t="s">
        <v>117</v>
      </c>
      <c r="F8102" s="17" t="s">
        <v>1499</v>
      </c>
      <c r="G8102" s="17" t="s">
        <v>59</v>
      </c>
      <c r="H8102" s="17" t="s">
        <v>1537</v>
      </c>
      <c r="I8102" s="17" t="s">
        <v>1531</v>
      </c>
      <c r="J8102" s="17" t="n">
        <v>1</v>
      </c>
      <c r="K8102" s="15" t="n">
        <v>166.9</v>
      </c>
      <c r="L8102" s="22" t="n">
        <v>0</v>
      </c>
      <c r="M8102" s="15" t="n">
        <v>0</v>
      </c>
      <c r="N8102" s="15" t="n">
        <f aca="false">J8102*K8102</f>
        <v>166.9</v>
      </c>
      <c r="O8102" s="15" t="n">
        <f aca="false">N8102*L8102</f>
        <v>0</v>
      </c>
      <c r="P8102" s="15" t="n">
        <f aca="false">N8102-O8102</f>
        <v>166.9</v>
      </c>
      <c r="Q8102" s="15" t="n">
        <f aca="false">J8102*INDEX(dProdutos!$F$2:$F$47,MATCH(E8102,dProdutos!$A$2:$A$47,0))</f>
        <v>73.23</v>
      </c>
      <c r="R8102" s="15" t="n">
        <f aca="false">IF(I8102="Cancelado",0,P8102-Q8102)</f>
        <v>0</v>
      </c>
      <c r="S8102" s="17" t="str">
        <f aca="false">INDEX(dProdutos!$D$2:$D$47,MATCH(E8102,dProdutos!$A$2:$A$47,0))</f>
        <v>Moda Masculina</v>
      </c>
    </row>
    <row r="8103" customFormat="false" ht="15" hidden="false" customHeight="false" outlineLevel="0" collapsed="false">
      <c r="A8103" s="17" t="s">
        <v>6458</v>
      </c>
      <c r="B8103" s="17" t="n">
        <v>1</v>
      </c>
      <c r="C8103" s="21" t="n">
        <v>46188</v>
      </c>
      <c r="D8103" s="17" t="s">
        <v>1117</v>
      </c>
      <c r="E8103" s="17" t="s">
        <v>114</v>
      </c>
      <c r="F8103" s="17" t="s">
        <v>1499</v>
      </c>
      <c r="G8103" s="17" t="s">
        <v>60</v>
      </c>
      <c r="H8103" s="17" t="s">
        <v>1523</v>
      </c>
      <c r="I8103" s="17" t="s">
        <v>1524</v>
      </c>
      <c r="J8103" s="17" t="n">
        <v>1</v>
      </c>
      <c r="K8103" s="15" t="n">
        <v>202.9</v>
      </c>
      <c r="L8103" s="22" t="n">
        <v>0</v>
      </c>
      <c r="M8103" s="15" t="n">
        <v>26.43</v>
      </c>
      <c r="N8103" s="15" t="n">
        <f aca="false">J8103*K8103</f>
        <v>202.9</v>
      </c>
      <c r="O8103" s="15" t="n">
        <f aca="false">N8103*L8103</f>
        <v>0</v>
      </c>
      <c r="P8103" s="15" t="n">
        <f aca="false">N8103-O8103</f>
        <v>202.9</v>
      </c>
      <c r="Q8103" s="15" t="n">
        <f aca="false">J8103*INDEX(dProdutos!$F$2:$F$47,MATCH(E8103,dProdutos!$A$2:$A$47,0))</f>
        <v>110.39</v>
      </c>
      <c r="R8103" s="15" t="n">
        <f aca="false">IF(I8103="Cancelado",0,P8103-Q8103)</f>
        <v>92.51</v>
      </c>
      <c r="S8103" s="17" t="str">
        <f aca="false">INDEX(dProdutos!$D$2:$D$47,MATCH(E8103,dProdutos!$A$2:$A$47,0))</f>
        <v>Moda Masculina</v>
      </c>
    </row>
    <row r="8104" customFormat="false" ht="15" hidden="false" customHeight="false" outlineLevel="0" collapsed="false">
      <c r="A8104" s="17" t="s">
        <v>6459</v>
      </c>
      <c r="B8104" s="17" t="n">
        <v>1</v>
      </c>
      <c r="C8104" s="21" t="n">
        <v>46188</v>
      </c>
      <c r="D8104" s="17" t="s">
        <v>364</v>
      </c>
      <c r="E8104" s="17" t="s">
        <v>177</v>
      </c>
      <c r="F8104" s="17" t="s">
        <v>1490</v>
      </c>
      <c r="G8104" s="17" t="s">
        <v>64</v>
      </c>
      <c r="H8104" s="17" t="s">
        <v>1537</v>
      </c>
      <c r="I8104" s="17" t="s">
        <v>1524</v>
      </c>
      <c r="J8104" s="17" t="n">
        <v>1</v>
      </c>
      <c r="K8104" s="15" t="n">
        <v>257.9</v>
      </c>
      <c r="L8104" s="22" t="n">
        <v>0.1</v>
      </c>
      <c r="M8104" s="15" t="n">
        <v>30.45</v>
      </c>
      <c r="N8104" s="15" t="n">
        <f aca="false">J8104*K8104</f>
        <v>257.9</v>
      </c>
      <c r="O8104" s="15" t="n">
        <f aca="false">N8104*L8104</f>
        <v>25.79</v>
      </c>
      <c r="P8104" s="15" t="n">
        <f aca="false">N8104-O8104</f>
        <v>232.11</v>
      </c>
      <c r="Q8104" s="15" t="n">
        <f aca="false">J8104*INDEX(dProdutos!$F$2:$F$47,MATCH(E8104,dProdutos!$A$2:$A$47,0))</f>
        <v>138.23</v>
      </c>
      <c r="R8104" s="15" t="n">
        <f aca="false">IF(I8104="Cancelado",0,P8104-Q8104)</f>
        <v>93.88</v>
      </c>
      <c r="S8104" s="17" t="str">
        <f aca="false">INDEX(dProdutos!$D$2:$D$47,MATCH(E8104,dProdutos!$A$2:$A$47,0))</f>
        <v>Casa</v>
      </c>
    </row>
    <row r="8105" customFormat="false" ht="15" hidden="false" customHeight="false" outlineLevel="0" collapsed="false">
      <c r="A8105" s="17" t="s">
        <v>6459</v>
      </c>
      <c r="B8105" s="17" t="n">
        <v>2</v>
      </c>
      <c r="C8105" s="21" t="n">
        <v>46188</v>
      </c>
      <c r="D8105" s="17" t="s">
        <v>364</v>
      </c>
      <c r="E8105" s="17" t="s">
        <v>153</v>
      </c>
      <c r="F8105" s="17" t="s">
        <v>1490</v>
      </c>
      <c r="G8105" s="17" t="s">
        <v>64</v>
      </c>
      <c r="H8105" s="17" t="s">
        <v>1537</v>
      </c>
      <c r="I8105" s="17" t="s">
        <v>1524</v>
      </c>
      <c r="J8105" s="17" t="n">
        <v>2</v>
      </c>
      <c r="K8105" s="15" t="n">
        <v>165.9</v>
      </c>
      <c r="L8105" s="22" t="n">
        <v>0.05</v>
      </c>
      <c r="M8105" s="15" t="n">
        <v>0</v>
      </c>
      <c r="N8105" s="15" t="n">
        <f aca="false">J8105*K8105</f>
        <v>331.8</v>
      </c>
      <c r="O8105" s="15" t="n">
        <f aca="false">N8105*L8105</f>
        <v>16.59</v>
      </c>
      <c r="P8105" s="15" t="n">
        <f aca="false">N8105-O8105</f>
        <v>315.21</v>
      </c>
      <c r="Q8105" s="15" t="n">
        <f aca="false">J8105*INDEX(dProdutos!$F$2:$F$47,MATCH(E8105,dProdutos!$A$2:$A$47,0))</f>
        <v>134.56</v>
      </c>
      <c r="R8105" s="15" t="n">
        <f aca="false">IF(I8105="Cancelado",0,P8105-Q8105)</f>
        <v>180.65</v>
      </c>
      <c r="S8105" s="17" t="str">
        <f aca="false">INDEX(dProdutos!$D$2:$D$47,MATCH(E8105,dProdutos!$A$2:$A$47,0))</f>
        <v>Acessórios</v>
      </c>
    </row>
    <row r="8106" customFormat="false" ht="15" hidden="false" customHeight="false" outlineLevel="0" collapsed="false">
      <c r="A8106" s="17" t="s">
        <v>6459</v>
      </c>
      <c r="B8106" s="17" t="n">
        <v>3</v>
      </c>
      <c r="C8106" s="21" t="n">
        <v>46188</v>
      </c>
      <c r="D8106" s="17" t="s">
        <v>364</v>
      </c>
      <c r="E8106" s="17" t="s">
        <v>95</v>
      </c>
      <c r="F8106" s="17" t="s">
        <v>1490</v>
      </c>
      <c r="G8106" s="17" t="s">
        <v>64</v>
      </c>
      <c r="H8106" s="17" t="s">
        <v>1537</v>
      </c>
      <c r="I8106" s="17" t="s">
        <v>1524</v>
      </c>
      <c r="J8106" s="17" t="n">
        <v>1</v>
      </c>
      <c r="K8106" s="15" t="n">
        <v>77.9</v>
      </c>
      <c r="L8106" s="22" t="n">
        <v>0</v>
      </c>
      <c r="M8106" s="15" t="n">
        <v>0</v>
      </c>
      <c r="N8106" s="15" t="n">
        <f aca="false">J8106*K8106</f>
        <v>77.9</v>
      </c>
      <c r="O8106" s="15" t="n">
        <f aca="false">N8106*L8106</f>
        <v>0</v>
      </c>
      <c r="P8106" s="15" t="n">
        <f aca="false">N8106-O8106</f>
        <v>77.9</v>
      </c>
      <c r="Q8106" s="15" t="n">
        <f aca="false">J8106*INDEX(dProdutos!$F$2:$F$47,MATCH(E8106,dProdutos!$A$2:$A$47,0))</f>
        <v>36.71</v>
      </c>
      <c r="R8106" s="15" t="n">
        <f aca="false">IF(I8106="Cancelado",0,P8106-Q8106)</f>
        <v>41.19</v>
      </c>
      <c r="S8106" s="17" t="str">
        <f aca="false">INDEX(dProdutos!$D$2:$D$47,MATCH(E8106,dProdutos!$A$2:$A$47,0))</f>
        <v>Moda Feminina</v>
      </c>
    </row>
    <row r="8107" customFormat="false" ht="15" hidden="false" customHeight="false" outlineLevel="0" collapsed="false">
      <c r="A8107" s="17" t="s">
        <v>6460</v>
      </c>
      <c r="B8107" s="17" t="n">
        <v>1</v>
      </c>
      <c r="C8107" s="21" t="n">
        <v>46188</v>
      </c>
      <c r="D8107" s="17" t="s">
        <v>267</v>
      </c>
      <c r="E8107" s="17" t="s">
        <v>171</v>
      </c>
      <c r="F8107" s="17" t="s">
        <v>1487</v>
      </c>
      <c r="G8107" s="17" t="s">
        <v>59</v>
      </c>
      <c r="H8107" s="17" t="s">
        <v>1537</v>
      </c>
      <c r="I8107" s="17" t="s">
        <v>1524</v>
      </c>
      <c r="J8107" s="17" t="n">
        <v>2</v>
      </c>
      <c r="K8107" s="15" t="n">
        <v>246.9</v>
      </c>
      <c r="L8107" s="22" t="n">
        <v>0</v>
      </c>
      <c r="M8107" s="15" t="n">
        <v>0</v>
      </c>
      <c r="N8107" s="15" t="n">
        <f aca="false">J8107*K8107</f>
        <v>493.8</v>
      </c>
      <c r="O8107" s="15" t="n">
        <f aca="false">N8107*L8107</f>
        <v>0</v>
      </c>
      <c r="P8107" s="15" t="n">
        <f aca="false">N8107-O8107</f>
        <v>493.8</v>
      </c>
      <c r="Q8107" s="15" t="n">
        <f aca="false">J8107*INDEX(dProdutos!$F$2:$F$47,MATCH(E8107,dProdutos!$A$2:$A$47,0))</f>
        <v>207.22</v>
      </c>
      <c r="R8107" s="15" t="n">
        <f aca="false">IF(I8107="Cancelado",0,P8107-Q8107)</f>
        <v>286.58</v>
      </c>
      <c r="S8107" s="17" t="str">
        <f aca="false">INDEX(dProdutos!$D$2:$D$47,MATCH(E8107,dProdutos!$A$2:$A$47,0))</f>
        <v>Casa</v>
      </c>
    </row>
    <row r="8108" customFormat="false" ht="15" hidden="false" customHeight="false" outlineLevel="0" collapsed="false">
      <c r="A8108" s="17" t="s">
        <v>6461</v>
      </c>
      <c r="B8108" s="17" t="n">
        <v>1</v>
      </c>
      <c r="C8108" s="21" t="n">
        <v>46188</v>
      </c>
      <c r="D8108" s="17" t="s">
        <v>1459</v>
      </c>
      <c r="E8108" s="17" t="s">
        <v>108</v>
      </c>
      <c r="F8108" s="17" t="s">
        <v>1495</v>
      </c>
      <c r="G8108" s="17" t="s">
        <v>63</v>
      </c>
      <c r="H8108" s="17" t="s">
        <v>1523</v>
      </c>
      <c r="I8108" s="17" t="s">
        <v>1531</v>
      </c>
      <c r="J8108" s="17" t="n">
        <v>1</v>
      </c>
      <c r="K8108" s="15" t="n">
        <v>265.9</v>
      </c>
      <c r="L8108" s="22" t="n">
        <v>0.15</v>
      </c>
      <c r="M8108" s="15" t="n">
        <v>0</v>
      </c>
      <c r="N8108" s="15" t="n">
        <f aca="false">J8108*K8108</f>
        <v>265.9</v>
      </c>
      <c r="O8108" s="15" t="n">
        <f aca="false">N8108*L8108</f>
        <v>39.885</v>
      </c>
      <c r="P8108" s="15" t="n">
        <f aca="false">N8108-O8108</f>
        <v>226.015</v>
      </c>
      <c r="Q8108" s="15" t="n">
        <f aca="false">J8108*INDEX(dProdutos!$F$2:$F$47,MATCH(E8108,dProdutos!$A$2:$A$47,0))</f>
        <v>155.62</v>
      </c>
      <c r="R8108" s="15" t="n">
        <f aca="false">IF(I8108="Cancelado",0,P8108-Q8108)</f>
        <v>0</v>
      </c>
      <c r="S8108" s="17" t="str">
        <f aca="false">INDEX(dProdutos!$D$2:$D$47,MATCH(E8108,dProdutos!$A$2:$A$47,0))</f>
        <v>Moda Masculina</v>
      </c>
    </row>
    <row r="8109" customFormat="false" ht="15" hidden="false" customHeight="false" outlineLevel="0" collapsed="false">
      <c r="A8109" s="17" t="s">
        <v>6461</v>
      </c>
      <c r="B8109" s="17" t="n">
        <v>2</v>
      </c>
      <c r="C8109" s="21" t="n">
        <v>46188</v>
      </c>
      <c r="D8109" s="17" t="s">
        <v>1459</v>
      </c>
      <c r="E8109" s="17" t="s">
        <v>135</v>
      </c>
      <c r="F8109" s="17" t="s">
        <v>1495</v>
      </c>
      <c r="G8109" s="17" t="s">
        <v>63</v>
      </c>
      <c r="H8109" s="17" t="s">
        <v>1523</v>
      </c>
      <c r="I8109" s="17" t="s">
        <v>1531</v>
      </c>
      <c r="J8109" s="17" t="n">
        <v>1</v>
      </c>
      <c r="K8109" s="15" t="n">
        <v>200.9</v>
      </c>
      <c r="L8109" s="22" t="n">
        <v>0</v>
      </c>
      <c r="M8109" s="15" t="n">
        <v>0</v>
      </c>
      <c r="N8109" s="15" t="n">
        <f aca="false">J8109*K8109</f>
        <v>200.9</v>
      </c>
      <c r="O8109" s="15" t="n">
        <f aca="false">N8109*L8109</f>
        <v>0</v>
      </c>
      <c r="P8109" s="15" t="n">
        <f aca="false">N8109-O8109</f>
        <v>200.9</v>
      </c>
      <c r="Q8109" s="15" t="n">
        <f aca="false">J8109*INDEX(dProdutos!$F$2:$F$47,MATCH(E8109,dProdutos!$A$2:$A$47,0))</f>
        <v>80.73</v>
      </c>
      <c r="R8109" s="15" t="n">
        <f aca="false">IF(I8109="Cancelado",0,P8109-Q8109)</f>
        <v>0</v>
      </c>
      <c r="S8109" s="17" t="str">
        <f aca="false">INDEX(dProdutos!$D$2:$D$47,MATCH(E8109,dProdutos!$A$2:$A$47,0))</f>
        <v>Calçados</v>
      </c>
    </row>
    <row r="8110" customFormat="false" ht="15" hidden="false" customHeight="false" outlineLevel="0" collapsed="false">
      <c r="A8110" s="17" t="s">
        <v>6462</v>
      </c>
      <c r="B8110" s="17" t="n">
        <v>1</v>
      </c>
      <c r="C8110" s="21" t="n">
        <v>46188</v>
      </c>
      <c r="D8110" s="17" t="s">
        <v>1060</v>
      </c>
      <c r="E8110" s="17" t="s">
        <v>114</v>
      </c>
      <c r="F8110" s="17" t="s">
        <v>1495</v>
      </c>
      <c r="G8110" s="17" t="s">
        <v>61</v>
      </c>
      <c r="H8110" s="17" t="s">
        <v>1523</v>
      </c>
      <c r="I8110" s="17" t="s">
        <v>1524</v>
      </c>
      <c r="J8110" s="17" t="n">
        <v>1</v>
      </c>
      <c r="K8110" s="15" t="n">
        <v>202.9</v>
      </c>
      <c r="L8110" s="22" t="n">
        <v>0</v>
      </c>
      <c r="M8110" s="15" t="n">
        <v>0</v>
      </c>
      <c r="N8110" s="15" t="n">
        <f aca="false">J8110*K8110</f>
        <v>202.9</v>
      </c>
      <c r="O8110" s="15" t="n">
        <f aca="false">N8110*L8110</f>
        <v>0</v>
      </c>
      <c r="P8110" s="15" t="n">
        <f aca="false">N8110-O8110</f>
        <v>202.9</v>
      </c>
      <c r="Q8110" s="15" t="n">
        <f aca="false">J8110*INDEX(dProdutos!$F$2:$F$47,MATCH(E8110,dProdutos!$A$2:$A$47,0))</f>
        <v>110.39</v>
      </c>
      <c r="R8110" s="15" t="n">
        <f aca="false">IF(I8110="Cancelado",0,P8110-Q8110)</f>
        <v>92.51</v>
      </c>
      <c r="S8110" s="17" t="str">
        <f aca="false">INDEX(dProdutos!$D$2:$D$47,MATCH(E8110,dProdutos!$A$2:$A$47,0))</f>
        <v>Moda Masculina</v>
      </c>
    </row>
    <row r="8111" customFormat="false" ht="15" hidden="false" customHeight="false" outlineLevel="0" collapsed="false">
      <c r="A8111" s="17" t="s">
        <v>6462</v>
      </c>
      <c r="B8111" s="17" t="n">
        <v>2</v>
      </c>
      <c r="C8111" s="21" t="n">
        <v>46188</v>
      </c>
      <c r="D8111" s="17" t="s">
        <v>1060</v>
      </c>
      <c r="E8111" s="17" t="s">
        <v>189</v>
      </c>
      <c r="F8111" s="17" t="s">
        <v>1495</v>
      </c>
      <c r="G8111" s="17" t="s">
        <v>61</v>
      </c>
      <c r="H8111" s="17" t="s">
        <v>1523</v>
      </c>
      <c r="I8111" s="17" t="s">
        <v>1524</v>
      </c>
      <c r="J8111" s="17" t="n">
        <v>2</v>
      </c>
      <c r="K8111" s="15" t="n">
        <v>138.9</v>
      </c>
      <c r="L8111" s="22" t="n">
        <v>0</v>
      </c>
      <c r="M8111" s="15" t="n">
        <v>0</v>
      </c>
      <c r="N8111" s="15" t="n">
        <f aca="false">J8111*K8111</f>
        <v>277.8</v>
      </c>
      <c r="O8111" s="15" t="n">
        <f aca="false">N8111*L8111</f>
        <v>0</v>
      </c>
      <c r="P8111" s="15" t="n">
        <f aca="false">N8111-O8111</f>
        <v>277.8</v>
      </c>
      <c r="Q8111" s="15" t="n">
        <f aca="false">J8111*INDEX(dProdutos!$F$2:$F$47,MATCH(E8111,dProdutos!$A$2:$A$47,0))</f>
        <v>137.92</v>
      </c>
      <c r="R8111" s="15" t="n">
        <f aca="false">IF(I8111="Cancelado",0,P8111-Q8111)</f>
        <v>139.88</v>
      </c>
      <c r="S8111" s="17" t="str">
        <f aca="false">INDEX(dProdutos!$D$2:$D$47,MATCH(E8111,dProdutos!$A$2:$A$47,0))</f>
        <v>Eletrônicos</v>
      </c>
    </row>
    <row r="8112" customFormat="false" ht="15" hidden="false" customHeight="false" outlineLevel="0" collapsed="false">
      <c r="A8112" s="17" t="s">
        <v>6463</v>
      </c>
      <c r="B8112" s="17" t="n">
        <v>1</v>
      </c>
      <c r="C8112" s="21" t="n">
        <v>46188</v>
      </c>
      <c r="D8112" s="17" t="s">
        <v>1298</v>
      </c>
      <c r="E8112" s="17" t="s">
        <v>210</v>
      </c>
      <c r="F8112" s="17" t="s">
        <v>1493</v>
      </c>
      <c r="G8112" s="17" t="s">
        <v>60</v>
      </c>
      <c r="H8112" s="17" t="s">
        <v>1523</v>
      </c>
      <c r="I8112" s="17" t="s">
        <v>1524</v>
      </c>
      <c r="J8112" s="17" t="n">
        <v>1</v>
      </c>
      <c r="K8112" s="15" t="n">
        <v>245.9</v>
      </c>
      <c r="L8112" s="22" t="n">
        <v>0.05</v>
      </c>
      <c r="M8112" s="15" t="n">
        <v>32.56</v>
      </c>
      <c r="N8112" s="15" t="n">
        <f aca="false">J8112*K8112</f>
        <v>245.9</v>
      </c>
      <c r="O8112" s="15" t="n">
        <f aca="false">N8112*L8112</f>
        <v>12.295</v>
      </c>
      <c r="P8112" s="15" t="n">
        <f aca="false">N8112-O8112</f>
        <v>233.605</v>
      </c>
      <c r="Q8112" s="15" t="n">
        <f aca="false">J8112*INDEX(dProdutos!$F$2:$F$47,MATCH(E8112,dProdutos!$A$2:$A$47,0))</f>
        <v>150.63</v>
      </c>
      <c r="R8112" s="15" t="n">
        <f aca="false">IF(I8112="Cancelado",0,P8112-Q8112)</f>
        <v>82.975</v>
      </c>
      <c r="S8112" s="17" t="str">
        <f aca="false">INDEX(dProdutos!$D$2:$D$47,MATCH(E8112,dProdutos!$A$2:$A$47,0))</f>
        <v>Beleza</v>
      </c>
    </row>
    <row r="8113" customFormat="false" ht="15" hidden="false" customHeight="false" outlineLevel="0" collapsed="false">
      <c r="A8113" s="17" t="s">
        <v>6464</v>
      </c>
      <c r="B8113" s="17" t="n">
        <v>1</v>
      </c>
      <c r="C8113" s="21" t="n">
        <v>46188</v>
      </c>
      <c r="D8113" s="17" t="s">
        <v>565</v>
      </c>
      <c r="E8113" s="17" t="s">
        <v>174</v>
      </c>
      <c r="F8113" s="17" t="s">
        <v>1499</v>
      </c>
      <c r="G8113" s="17" t="s">
        <v>59</v>
      </c>
      <c r="H8113" s="17" t="s">
        <v>1537</v>
      </c>
      <c r="I8113" s="17" t="s">
        <v>1524</v>
      </c>
      <c r="J8113" s="17" t="n">
        <v>1</v>
      </c>
      <c r="K8113" s="15" t="n">
        <v>250.9</v>
      </c>
      <c r="L8113" s="22" t="n">
        <v>0</v>
      </c>
      <c r="M8113" s="15" t="n">
        <v>10.88</v>
      </c>
      <c r="N8113" s="15" t="n">
        <f aca="false">J8113*K8113</f>
        <v>250.9</v>
      </c>
      <c r="O8113" s="15" t="n">
        <f aca="false">N8113*L8113</f>
        <v>0</v>
      </c>
      <c r="P8113" s="15" t="n">
        <f aca="false">N8113-O8113</f>
        <v>250.9</v>
      </c>
      <c r="Q8113" s="15" t="n">
        <f aca="false">J8113*INDEX(dProdutos!$F$2:$F$47,MATCH(E8113,dProdutos!$A$2:$A$47,0))</f>
        <v>151.28</v>
      </c>
      <c r="R8113" s="15" t="n">
        <f aca="false">IF(I8113="Cancelado",0,P8113-Q8113)</f>
        <v>99.62</v>
      </c>
      <c r="S8113" s="17" t="str">
        <f aca="false">INDEX(dProdutos!$D$2:$D$47,MATCH(E8113,dProdutos!$A$2:$A$47,0))</f>
        <v>Casa</v>
      </c>
    </row>
    <row r="8114" customFormat="false" ht="15" hidden="false" customHeight="false" outlineLevel="0" collapsed="false">
      <c r="A8114" s="17" t="s">
        <v>6464</v>
      </c>
      <c r="B8114" s="17" t="n">
        <v>2</v>
      </c>
      <c r="C8114" s="21" t="n">
        <v>46188</v>
      </c>
      <c r="D8114" s="17" t="s">
        <v>565</v>
      </c>
      <c r="E8114" s="17" t="s">
        <v>73</v>
      </c>
      <c r="F8114" s="17" t="s">
        <v>1499</v>
      </c>
      <c r="G8114" s="17" t="s">
        <v>59</v>
      </c>
      <c r="H8114" s="17" t="s">
        <v>1537</v>
      </c>
      <c r="I8114" s="17" t="s">
        <v>1524</v>
      </c>
      <c r="J8114" s="17" t="n">
        <v>1</v>
      </c>
      <c r="K8114" s="15" t="n">
        <v>179.9</v>
      </c>
      <c r="L8114" s="22" t="n">
        <v>0.05</v>
      </c>
      <c r="M8114" s="15" t="n">
        <v>0</v>
      </c>
      <c r="N8114" s="15" t="n">
        <f aca="false">J8114*K8114</f>
        <v>179.9</v>
      </c>
      <c r="O8114" s="15" t="n">
        <f aca="false">N8114*L8114</f>
        <v>8.995</v>
      </c>
      <c r="P8114" s="15" t="n">
        <f aca="false">N8114-O8114</f>
        <v>170.905</v>
      </c>
      <c r="Q8114" s="15" t="n">
        <f aca="false">J8114*INDEX(dProdutos!$F$2:$F$47,MATCH(E8114,dProdutos!$A$2:$A$47,0))</f>
        <v>69.44</v>
      </c>
      <c r="R8114" s="15" t="n">
        <f aca="false">IF(I8114="Cancelado",0,P8114-Q8114)</f>
        <v>101.465</v>
      </c>
      <c r="S8114" s="17" t="str">
        <f aca="false">INDEX(dProdutos!$D$2:$D$47,MATCH(E8114,dProdutos!$A$2:$A$47,0))</f>
        <v>Moda Feminina</v>
      </c>
    </row>
    <row r="8115" customFormat="false" ht="15" hidden="false" customHeight="false" outlineLevel="0" collapsed="false">
      <c r="A8115" s="17" t="s">
        <v>6464</v>
      </c>
      <c r="B8115" s="17" t="n">
        <v>3</v>
      </c>
      <c r="C8115" s="21" t="n">
        <v>46188</v>
      </c>
      <c r="D8115" s="17" t="s">
        <v>565</v>
      </c>
      <c r="E8115" s="17" t="s">
        <v>132</v>
      </c>
      <c r="F8115" s="17" t="s">
        <v>1499</v>
      </c>
      <c r="G8115" s="17" t="s">
        <v>59</v>
      </c>
      <c r="H8115" s="17" t="s">
        <v>1537</v>
      </c>
      <c r="I8115" s="17" t="s">
        <v>1524</v>
      </c>
      <c r="J8115" s="17" t="n">
        <v>1</v>
      </c>
      <c r="K8115" s="15" t="n">
        <v>179.9</v>
      </c>
      <c r="L8115" s="22" t="n">
        <v>0</v>
      </c>
      <c r="M8115" s="15" t="n">
        <v>0</v>
      </c>
      <c r="N8115" s="15" t="n">
        <f aca="false">J8115*K8115</f>
        <v>179.9</v>
      </c>
      <c r="O8115" s="15" t="n">
        <f aca="false">N8115*L8115</f>
        <v>0</v>
      </c>
      <c r="P8115" s="15" t="n">
        <f aca="false">N8115-O8115</f>
        <v>179.9</v>
      </c>
      <c r="Q8115" s="15" t="n">
        <f aca="false">J8115*INDEX(dProdutos!$F$2:$F$47,MATCH(E8115,dProdutos!$A$2:$A$47,0))</f>
        <v>93.56</v>
      </c>
      <c r="R8115" s="15" t="n">
        <f aca="false">IF(I8115="Cancelado",0,P8115-Q8115)</f>
        <v>86.34</v>
      </c>
      <c r="S8115" s="17" t="str">
        <f aca="false">INDEX(dProdutos!$D$2:$D$47,MATCH(E8115,dProdutos!$A$2:$A$47,0))</f>
        <v>Calçados</v>
      </c>
    </row>
    <row r="8116" customFormat="false" ht="15" hidden="false" customHeight="false" outlineLevel="0" collapsed="false">
      <c r="A8116" s="17" t="s">
        <v>6464</v>
      </c>
      <c r="B8116" s="17" t="n">
        <v>4</v>
      </c>
      <c r="C8116" s="21" t="n">
        <v>46188</v>
      </c>
      <c r="D8116" s="17" t="s">
        <v>565</v>
      </c>
      <c r="E8116" s="17" t="s">
        <v>85</v>
      </c>
      <c r="F8116" s="17" t="s">
        <v>1499</v>
      </c>
      <c r="G8116" s="17" t="s">
        <v>59</v>
      </c>
      <c r="H8116" s="17" t="s">
        <v>1537</v>
      </c>
      <c r="I8116" s="17" t="s">
        <v>1524</v>
      </c>
      <c r="J8116" s="17" t="n">
        <v>1</v>
      </c>
      <c r="K8116" s="15" t="n">
        <v>165.9</v>
      </c>
      <c r="L8116" s="22" t="n">
        <v>0</v>
      </c>
      <c r="M8116" s="15" t="n">
        <v>0</v>
      </c>
      <c r="N8116" s="15" t="n">
        <f aca="false">J8116*K8116</f>
        <v>165.9</v>
      </c>
      <c r="O8116" s="15" t="n">
        <f aca="false">N8116*L8116</f>
        <v>0</v>
      </c>
      <c r="P8116" s="15" t="n">
        <f aca="false">N8116-O8116</f>
        <v>165.9</v>
      </c>
      <c r="Q8116" s="15" t="n">
        <f aca="false">J8116*INDEX(dProdutos!$F$2:$F$47,MATCH(E8116,dProdutos!$A$2:$A$47,0))</f>
        <v>91.55</v>
      </c>
      <c r="R8116" s="15" t="n">
        <f aca="false">IF(I8116="Cancelado",0,P8116-Q8116)</f>
        <v>74.35</v>
      </c>
      <c r="S8116" s="17" t="str">
        <f aca="false">INDEX(dProdutos!$D$2:$D$47,MATCH(E8116,dProdutos!$A$2:$A$47,0))</f>
        <v>Moda Feminina</v>
      </c>
    </row>
    <row r="8117" customFormat="false" ht="15" hidden="false" customHeight="false" outlineLevel="0" collapsed="false">
      <c r="A8117" s="17" t="s">
        <v>6465</v>
      </c>
      <c r="B8117" s="17" t="n">
        <v>1</v>
      </c>
      <c r="C8117" s="21" t="n">
        <v>46188</v>
      </c>
      <c r="D8117" s="17" t="s">
        <v>297</v>
      </c>
      <c r="E8117" s="17" t="s">
        <v>105</v>
      </c>
      <c r="F8117" s="17" t="s">
        <v>1497</v>
      </c>
      <c r="G8117" s="17" t="s">
        <v>62</v>
      </c>
      <c r="H8117" s="17" t="s">
        <v>1527</v>
      </c>
      <c r="I8117" s="17" t="s">
        <v>1524</v>
      </c>
      <c r="J8117" s="17" t="n">
        <v>1</v>
      </c>
      <c r="K8117" s="15" t="n">
        <v>175.9</v>
      </c>
      <c r="L8117" s="22" t="n">
        <v>0.2</v>
      </c>
      <c r="M8117" s="15" t="n">
        <v>32.62</v>
      </c>
      <c r="N8117" s="15" t="n">
        <f aca="false">J8117*K8117</f>
        <v>175.9</v>
      </c>
      <c r="O8117" s="15" t="n">
        <f aca="false">N8117*L8117</f>
        <v>35.18</v>
      </c>
      <c r="P8117" s="15" t="n">
        <f aca="false">N8117-O8117</f>
        <v>140.72</v>
      </c>
      <c r="Q8117" s="15" t="n">
        <f aca="false">J8117*INDEX(dProdutos!$F$2:$F$47,MATCH(E8117,dProdutos!$A$2:$A$47,0))</f>
        <v>96.59</v>
      </c>
      <c r="R8117" s="15" t="n">
        <f aca="false">IF(I8117="Cancelado",0,P8117-Q8117)</f>
        <v>44.13</v>
      </c>
      <c r="S8117" s="17" t="str">
        <f aca="false">INDEX(dProdutos!$D$2:$D$47,MATCH(E8117,dProdutos!$A$2:$A$47,0))</f>
        <v>Moda Masculina</v>
      </c>
    </row>
    <row r="8118" customFormat="false" ht="15" hidden="false" customHeight="false" outlineLevel="0" collapsed="false">
      <c r="A8118" s="17" t="s">
        <v>6465</v>
      </c>
      <c r="B8118" s="17" t="n">
        <v>2</v>
      </c>
      <c r="C8118" s="21" t="n">
        <v>46188</v>
      </c>
      <c r="D8118" s="17" t="s">
        <v>297</v>
      </c>
      <c r="E8118" s="17" t="s">
        <v>207</v>
      </c>
      <c r="F8118" s="17" t="s">
        <v>1497</v>
      </c>
      <c r="G8118" s="17" t="s">
        <v>62</v>
      </c>
      <c r="H8118" s="17" t="s">
        <v>1527</v>
      </c>
      <c r="I8118" s="17" t="s">
        <v>1524</v>
      </c>
      <c r="J8118" s="17" t="n">
        <v>1</v>
      </c>
      <c r="K8118" s="15" t="n">
        <v>143.9</v>
      </c>
      <c r="L8118" s="22" t="n">
        <v>0</v>
      </c>
      <c r="M8118" s="15" t="n">
        <v>0</v>
      </c>
      <c r="N8118" s="15" t="n">
        <f aca="false">J8118*K8118</f>
        <v>143.9</v>
      </c>
      <c r="O8118" s="15" t="n">
        <f aca="false">N8118*L8118</f>
        <v>0</v>
      </c>
      <c r="P8118" s="15" t="n">
        <f aca="false">N8118-O8118</f>
        <v>143.9</v>
      </c>
      <c r="Q8118" s="15" t="n">
        <f aca="false">J8118*INDEX(dProdutos!$F$2:$F$47,MATCH(E8118,dProdutos!$A$2:$A$47,0))</f>
        <v>84.43</v>
      </c>
      <c r="R8118" s="15" t="n">
        <f aca="false">IF(I8118="Cancelado",0,P8118-Q8118)</f>
        <v>59.47</v>
      </c>
      <c r="S8118" s="17" t="str">
        <f aca="false">INDEX(dProdutos!$D$2:$D$47,MATCH(E8118,dProdutos!$A$2:$A$47,0))</f>
        <v>Beleza</v>
      </c>
    </row>
    <row r="8119" customFormat="false" ht="15" hidden="false" customHeight="false" outlineLevel="0" collapsed="false">
      <c r="A8119" s="17" t="s">
        <v>6466</v>
      </c>
      <c r="B8119" s="17" t="n">
        <v>1</v>
      </c>
      <c r="C8119" s="21" t="n">
        <v>46189</v>
      </c>
      <c r="D8119" s="17" t="s">
        <v>1284</v>
      </c>
      <c r="E8119" s="17" t="s">
        <v>105</v>
      </c>
      <c r="F8119" s="17" t="s">
        <v>1501</v>
      </c>
      <c r="G8119" s="17" t="s">
        <v>63</v>
      </c>
      <c r="H8119" s="17" t="s">
        <v>1523</v>
      </c>
      <c r="I8119" s="17" t="s">
        <v>1524</v>
      </c>
      <c r="J8119" s="17" t="n">
        <v>1</v>
      </c>
      <c r="K8119" s="15" t="n">
        <v>175.9</v>
      </c>
      <c r="L8119" s="22" t="n">
        <v>0.15</v>
      </c>
      <c r="M8119" s="15" t="n">
        <v>19.49</v>
      </c>
      <c r="N8119" s="15" t="n">
        <f aca="false">J8119*K8119</f>
        <v>175.9</v>
      </c>
      <c r="O8119" s="15" t="n">
        <f aca="false">N8119*L8119</f>
        <v>26.385</v>
      </c>
      <c r="P8119" s="15" t="n">
        <f aca="false">N8119-O8119</f>
        <v>149.515</v>
      </c>
      <c r="Q8119" s="15" t="n">
        <f aca="false">J8119*INDEX(dProdutos!$F$2:$F$47,MATCH(E8119,dProdutos!$A$2:$A$47,0))</f>
        <v>96.59</v>
      </c>
      <c r="R8119" s="15" t="n">
        <f aca="false">IF(I8119="Cancelado",0,P8119-Q8119)</f>
        <v>52.925</v>
      </c>
      <c r="S8119" s="17" t="str">
        <f aca="false">INDEX(dProdutos!$D$2:$D$47,MATCH(E8119,dProdutos!$A$2:$A$47,0))</f>
        <v>Moda Masculina</v>
      </c>
    </row>
    <row r="8120" customFormat="false" ht="15" hidden="false" customHeight="false" outlineLevel="0" collapsed="false">
      <c r="A8120" s="17" t="s">
        <v>6466</v>
      </c>
      <c r="B8120" s="17" t="n">
        <v>2</v>
      </c>
      <c r="C8120" s="21" t="n">
        <v>46189</v>
      </c>
      <c r="D8120" s="17" t="s">
        <v>1284</v>
      </c>
      <c r="E8120" s="17" t="s">
        <v>138</v>
      </c>
      <c r="F8120" s="17" t="s">
        <v>1501</v>
      </c>
      <c r="G8120" s="17" t="s">
        <v>63</v>
      </c>
      <c r="H8120" s="17" t="s">
        <v>1523</v>
      </c>
      <c r="I8120" s="17" t="s">
        <v>1524</v>
      </c>
      <c r="J8120" s="17" t="n">
        <v>1</v>
      </c>
      <c r="K8120" s="15" t="n">
        <v>231.9</v>
      </c>
      <c r="L8120" s="22" t="n">
        <v>0</v>
      </c>
      <c r="M8120" s="15" t="n">
        <v>0</v>
      </c>
      <c r="N8120" s="15" t="n">
        <f aca="false">J8120*K8120</f>
        <v>231.9</v>
      </c>
      <c r="O8120" s="15" t="n">
        <f aca="false">N8120*L8120</f>
        <v>0</v>
      </c>
      <c r="P8120" s="15" t="n">
        <f aca="false">N8120-O8120</f>
        <v>231.9</v>
      </c>
      <c r="Q8120" s="15" t="n">
        <f aca="false">J8120*INDEX(dProdutos!$F$2:$F$47,MATCH(E8120,dProdutos!$A$2:$A$47,0))</f>
        <v>132.21</v>
      </c>
      <c r="R8120" s="15" t="n">
        <f aca="false">IF(I8120="Cancelado",0,P8120-Q8120)</f>
        <v>99.69</v>
      </c>
      <c r="S8120" s="17" t="str">
        <f aca="false">INDEX(dProdutos!$D$2:$D$47,MATCH(E8120,dProdutos!$A$2:$A$47,0))</f>
        <v>Calçados</v>
      </c>
    </row>
    <row r="8121" customFormat="false" ht="15" hidden="false" customHeight="false" outlineLevel="0" collapsed="false">
      <c r="A8121" s="17" t="s">
        <v>6467</v>
      </c>
      <c r="B8121" s="17" t="n">
        <v>1</v>
      </c>
      <c r="C8121" s="21" t="n">
        <v>46189</v>
      </c>
      <c r="D8121" s="17" t="s">
        <v>1224</v>
      </c>
      <c r="E8121" s="17" t="s">
        <v>174</v>
      </c>
      <c r="F8121" s="17" t="s">
        <v>1490</v>
      </c>
      <c r="G8121" s="17" t="s">
        <v>61</v>
      </c>
      <c r="H8121" s="17" t="s">
        <v>1537</v>
      </c>
      <c r="I8121" s="17" t="s">
        <v>1524</v>
      </c>
      <c r="J8121" s="17" t="n">
        <v>2</v>
      </c>
      <c r="K8121" s="15" t="n">
        <v>250.9</v>
      </c>
      <c r="L8121" s="22" t="n">
        <v>0</v>
      </c>
      <c r="M8121" s="15" t="n">
        <v>0</v>
      </c>
      <c r="N8121" s="15" t="n">
        <f aca="false">J8121*K8121</f>
        <v>501.8</v>
      </c>
      <c r="O8121" s="15" t="n">
        <f aca="false">N8121*L8121</f>
        <v>0</v>
      </c>
      <c r="P8121" s="15" t="n">
        <f aca="false">N8121-O8121</f>
        <v>501.8</v>
      </c>
      <c r="Q8121" s="15" t="n">
        <f aca="false">J8121*INDEX(dProdutos!$F$2:$F$47,MATCH(E8121,dProdutos!$A$2:$A$47,0))</f>
        <v>302.56</v>
      </c>
      <c r="R8121" s="15" t="n">
        <f aca="false">IF(I8121="Cancelado",0,P8121-Q8121)</f>
        <v>199.24</v>
      </c>
      <c r="S8121" s="17" t="str">
        <f aca="false">INDEX(dProdutos!$D$2:$D$47,MATCH(E8121,dProdutos!$A$2:$A$47,0))</f>
        <v>Casa</v>
      </c>
    </row>
    <row r="8122" customFormat="false" ht="15" hidden="false" customHeight="false" outlineLevel="0" collapsed="false">
      <c r="A8122" s="17" t="s">
        <v>6468</v>
      </c>
      <c r="B8122" s="17" t="n">
        <v>1</v>
      </c>
      <c r="C8122" s="21" t="n">
        <v>46189</v>
      </c>
      <c r="D8122" s="17" t="s">
        <v>1088</v>
      </c>
      <c r="E8122" s="17" t="s">
        <v>174</v>
      </c>
      <c r="F8122" s="17" t="s">
        <v>1497</v>
      </c>
      <c r="G8122" s="17" t="s">
        <v>63</v>
      </c>
      <c r="H8122" s="17" t="s">
        <v>1523</v>
      </c>
      <c r="I8122" s="17" t="s">
        <v>1531</v>
      </c>
      <c r="J8122" s="17" t="n">
        <v>1</v>
      </c>
      <c r="K8122" s="15" t="n">
        <v>250.9</v>
      </c>
      <c r="L8122" s="22" t="n">
        <v>0.15</v>
      </c>
      <c r="M8122" s="15" t="n">
        <v>11.98</v>
      </c>
      <c r="N8122" s="15" t="n">
        <f aca="false">J8122*K8122</f>
        <v>250.9</v>
      </c>
      <c r="O8122" s="15" t="n">
        <f aca="false">N8122*L8122</f>
        <v>37.635</v>
      </c>
      <c r="P8122" s="15" t="n">
        <f aca="false">N8122-O8122</f>
        <v>213.265</v>
      </c>
      <c r="Q8122" s="15" t="n">
        <f aca="false">J8122*INDEX(dProdutos!$F$2:$F$47,MATCH(E8122,dProdutos!$A$2:$A$47,0))</f>
        <v>151.28</v>
      </c>
      <c r="R8122" s="15" t="n">
        <f aca="false">IF(I8122="Cancelado",0,P8122-Q8122)</f>
        <v>0</v>
      </c>
      <c r="S8122" s="17" t="str">
        <f aca="false">INDEX(dProdutos!$D$2:$D$47,MATCH(E8122,dProdutos!$A$2:$A$47,0))</f>
        <v>Casa</v>
      </c>
    </row>
    <row r="8123" customFormat="false" ht="15" hidden="false" customHeight="false" outlineLevel="0" collapsed="false">
      <c r="A8123" s="17" t="s">
        <v>6468</v>
      </c>
      <c r="B8123" s="17" t="n">
        <v>2</v>
      </c>
      <c r="C8123" s="21" t="n">
        <v>46189</v>
      </c>
      <c r="D8123" s="17" t="s">
        <v>1088</v>
      </c>
      <c r="E8123" s="17" t="s">
        <v>201</v>
      </c>
      <c r="F8123" s="17" t="s">
        <v>1497</v>
      </c>
      <c r="G8123" s="17" t="s">
        <v>63</v>
      </c>
      <c r="H8123" s="17" t="s">
        <v>1523</v>
      </c>
      <c r="I8123" s="17" t="s">
        <v>1531</v>
      </c>
      <c r="J8123" s="17" t="n">
        <v>1</v>
      </c>
      <c r="K8123" s="15" t="n">
        <v>236.9</v>
      </c>
      <c r="L8123" s="22" t="n">
        <v>0</v>
      </c>
      <c r="M8123" s="15" t="n">
        <v>0</v>
      </c>
      <c r="N8123" s="15" t="n">
        <f aca="false">J8123*K8123</f>
        <v>236.9</v>
      </c>
      <c r="O8123" s="15" t="n">
        <f aca="false">N8123*L8123</f>
        <v>0</v>
      </c>
      <c r="P8123" s="15" t="n">
        <f aca="false">N8123-O8123</f>
        <v>236.9</v>
      </c>
      <c r="Q8123" s="15" t="n">
        <f aca="false">J8123*INDEX(dProdutos!$F$2:$F$47,MATCH(E8123,dProdutos!$A$2:$A$47,0))</f>
        <v>96.23</v>
      </c>
      <c r="R8123" s="15" t="n">
        <f aca="false">IF(I8123="Cancelado",0,P8123-Q8123)</f>
        <v>0</v>
      </c>
      <c r="S8123" s="17" t="str">
        <f aca="false">INDEX(dProdutos!$D$2:$D$47,MATCH(E8123,dProdutos!$A$2:$A$47,0))</f>
        <v>Beleza</v>
      </c>
    </row>
    <row r="8124" customFormat="false" ht="15" hidden="false" customHeight="false" outlineLevel="0" collapsed="false">
      <c r="A8124" s="17" t="s">
        <v>6468</v>
      </c>
      <c r="B8124" s="17" t="n">
        <v>3</v>
      </c>
      <c r="C8124" s="21" t="n">
        <v>46189</v>
      </c>
      <c r="D8124" s="17" t="s">
        <v>1088</v>
      </c>
      <c r="E8124" s="17" t="s">
        <v>210</v>
      </c>
      <c r="F8124" s="17" t="s">
        <v>1497</v>
      </c>
      <c r="G8124" s="17" t="s">
        <v>63</v>
      </c>
      <c r="H8124" s="17" t="s">
        <v>1523</v>
      </c>
      <c r="I8124" s="17" t="s">
        <v>1531</v>
      </c>
      <c r="J8124" s="17" t="n">
        <v>2</v>
      </c>
      <c r="K8124" s="15" t="n">
        <v>245.9</v>
      </c>
      <c r="L8124" s="22" t="n">
        <v>0</v>
      </c>
      <c r="M8124" s="15" t="n">
        <v>0</v>
      </c>
      <c r="N8124" s="15" t="n">
        <f aca="false">J8124*K8124</f>
        <v>491.8</v>
      </c>
      <c r="O8124" s="15" t="n">
        <f aca="false">N8124*L8124</f>
        <v>0</v>
      </c>
      <c r="P8124" s="15" t="n">
        <f aca="false">N8124-O8124</f>
        <v>491.8</v>
      </c>
      <c r="Q8124" s="15" t="n">
        <f aca="false">J8124*INDEX(dProdutos!$F$2:$F$47,MATCH(E8124,dProdutos!$A$2:$A$47,0))</f>
        <v>301.26</v>
      </c>
      <c r="R8124" s="15" t="n">
        <f aca="false">IF(I8124="Cancelado",0,P8124-Q8124)</f>
        <v>0</v>
      </c>
      <c r="S8124" s="17" t="str">
        <f aca="false">INDEX(dProdutos!$D$2:$D$47,MATCH(E8124,dProdutos!$A$2:$A$47,0))</f>
        <v>Beleza</v>
      </c>
    </row>
    <row r="8125" customFormat="false" ht="15" hidden="false" customHeight="false" outlineLevel="0" collapsed="false">
      <c r="A8125" s="17" t="s">
        <v>6469</v>
      </c>
      <c r="B8125" s="17" t="n">
        <v>1</v>
      </c>
      <c r="C8125" s="21" t="n">
        <v>46189</v>
      </c>
      <c r="D8125" s="17" t="s">
        <v>379</v>
      </c>
      <c r="E8125" s="17" t="s">
        <v>138</v>
      </c>
      <c r="F8125" s="17" t="s">
        <v>1493</v>
      </c>
      <c r="G8125" s="17" t="s">
        <v>61</v>
      </c>
      <c r="H8125" s="17" t="s">
        <v>1527</v>
      </c>
      <c r="I8125" s="17" t="s">
        <v>1524</v>
      </c>
      <c r="J8125" s="17" t="n">
        <v>1</v>
      </c>
      <c r="K8125" s="15" t="n">
        <v>231.9</v>
      </c>
      <c r="L8125" s="22" t="n">
        <v>0</v>
      </c>
      <c r="M8125" s="15" t="n">
        <v>15.49</v>
      </c>
      <c r="N8125" s="15" t="n">
        <f aca="false">J8125*K8125</f>
        <v>231.9</v>
      </c>
      <c r="O8125" s="15" t="n">
        <f aca="false">N8125*L8125</f>
        <v>0</v>
      </c>
      <c r="P8125" s="15" t="n">
        <f aca="false">N8125-O8125</f>
        <v>231.9</v>
      </c>
      <c r="Q8125" s="15" t="n">
        <f aca="false">J8125*INDEX(dProdutos!$F$2:$F$47,MATCH(E8125,dProdutos!$A$2:$A$47,0))</f>
        <v>132.21</v>
      </c>
      <c r="R8125" s="15" t="n">
        <f aca="false">IF(I8125="Cancelado",0,P8125-Q8125)</f>
        <v>99.69</v>
      </c>
      <c r="S8125" s="17" t="str">
        <f aca="false">INDEX(dProdutos!$D$2:$D$47,MATCH(E8125,dProdutos!$A$2:$A$47,0))</f>
        <v>Calçados</v>
      </c>
    </row>
    <row r="8126" customFormat="false" ht="15" hidden="false" customHeight="false" outlineLevel="0" collapsed="false">
      <c r="A8126" s="17" t="s">
        <v>6470</v>
      </c>
      <c r="B8126" s="17" t="n">
        <v>1</v>
      </c>
      <c r="C8126" s="21" t="n">
        <v>46189</v>
      </c>
      <c r="D8126" s="17" t="s">
        <v>1194</v>
      </c>
      <c r="E8126" s="17" t="s">
        <v>180</v>
      </c>
      <c r="F8126" s="17" t="s">
        <v>1490</v>
      </c>
      <c r="G8126" s="17" t="s">
        <v>60</v>
      </c>
      <c r="H8126" s="17" t="s">
        <v>1537</v>
      </c>
      <c r="I8126" s="17" t="s">
        <v>1524</v>
      </c>
      <c r="J8126" s="17" t="n">
        <v>1</v>
      </c>
      <c r="K8126" s="15" t="n">
        <v>82.9</v>
      </c>
      <c r="L8126" s="22" t="n">
        <v>0</v>
      </c>
      <c r="M8126" s="15" t="n">
        <v>0</v>
      </c>
      <c r="N8126" s="15" t="n">
        <f aca="false">J8126*K8126</f>
        <v>82.9</v>
      </c>
      <c r="O8126" s="15" t="n">
        <f aca="false">N8126*L8126</f>
        <v>0</v>
      </c>
      <c r="P8126" s="15" t="n">
        <f aca="false">N8126-O8126</f>
        <v>82.9</v>
      </c>
      <c r="Q8126" s="15" t="n">
        <f aca="false">J8126*INDEX(dProdutos!$F$2:$F$47,MATCH(E8126,dProdutos!$A$2:$A$47,0))</f>
        <v>35.97</v>
      </c>
      <c r="R8126" s="15" t="n">
        <f aca="false">IF(I8126="Cancelado",0,P8126-Q8126)</f>
        <v>46.93</v>
      </c>
      <c r="S8126" s="17" t="str">
        <f aca="false">INDEX(dProdutos!$D$2:$D$47,MATCH(E8126,dProdutos!$A$2:$A$47,0))</f>
        <v>Eletrônicos</v>
      </c>
    </row>
    <row r="8127" customFormat="false" ht="15" hidden="false" customHeight="false" outlineLevel="0" collapsed="false">
      <c r="A8127" s="17" t="s">
        <v>6471</v>
      </c>
      <c r="B8127" s="17" t="n">
        <v>1</v>
      </c>
      <c r="C8127" s="21" t="n">
        <v>46189</v>
      </c>
      <c r="D8127" s="17" t="s">
        <v>994</v>
      </c>
      <c r="E8127" s="17" t="s">
        <v>213</v>
      </c>
      <c r="F8127" s="17" t="s">
        <v>1497</v>
      </c>
      <c r="G8127" s="17" t="s">
        <v>61</v>
      </c>
      <c r="H8127" s="17" t="s">
        <v>1537</v>
      </c>
      <c r="I8127" s="17" t="s">
        <v>1524</v>
      </c>
      <c r="J8127" s="17" t="n">
        <v>1</v>
      </c>
      <c r="K8127" s="15" t="n">
        <v>153.9</v>
      </c>
      <c r="L8127" s="22" t="n">
        <v>0.2</v>
      </c>
      <c r="M8127" s="15" t="n">
        <v>23.78</v>
      </c>
      <c r="N8127" s="15" t="n">
        <f aca="false">J8127*K8127</f>
        <v>153.9</v>
      </c>
      <c r="O8127" s="15" t="n">
        <f aca="false">N8127*L8127</f>
        <v>30.78</v>
      </c>
      <c r="P8127" s="15" t="n">
        <f aca="false">N8127-O8127</f>
        <v>123.12</v>
      </c>
      <c r="Q8127" s="15" t="n">
        <f aca="false">J8127*INDEX(dProdutos!$F$2:$F$47,MATCH(E8127,dProdutos!$A$2:$A$47,0))</f>
        <v>90.42</v>
      </c>
      <c r="R8127" s="15" t="n">
        <f aca="false">IF(I8127="Cancelado",0,P8127-Q8127)</f>
        <v>32.7</v>
      </c>
      <c r="S8127" s="17" t="str">
        <f aca="false">INDEX(dProdutos!$D$2:$D$47,MATCH(E8127,dProdutos!$A$2:$A$47,0))</f>
        <v>Beleza</v>
      </c>
    </row>
    <row r="8128" customFormat="false" ht="15" hidden="false" customHeight="false" outlineLevel="0" collapsed="false">
      <c r="A8128" s="17" t="s">
        <v>6472</v>
      </c>
      <c r="B8128" s="17" t="n">
        <v>1</v>
      </c>
      <c r="C8128" s="21" t="n">
        <v>46189</v>
      </c>
      <c r="D8128" s="17" t="s">
        <v>1221</v>
      </c>
      <c r="E8128" s="17" t="s">
        <v>95</v>
      </c>
      <c r="F8128" s="17" t="s">
        <v>1503</v>
      </c>
      <c r="G8128" s="17" t="s">
        <v>63</v>
      </c>
      <c r="H8128" s="17" t="s">
        <v>1540</v>
      </c>
      <c r="I8128" s="17" t="s">
        <v>1524</v>
      </c>
      <c r="J8128" s="17" t="n">
        <v>1</v>
      </c>
      <c r="K8128" s="15" t="n">
        <v>77.9</v>
      </c>
      <c r="L8128" s="22" t="n">
        <v>0</v>
      </c>
      <c r="M8128" s="15" t="n">
        <v>15.26</v>
      </c>
      <c r="N8128" s="15" t="n">
        <f aca="false">J8128*K8128</f>
        <v>77.9</v>
      </c>
      <c r="O8128" s="15" t="n">
        <f aca="false">N8128*L8128</f>
        <v>0</v>
      </c>
      <c r="P8128" s="15" t="n">
        <f aca="false">N8128-O8128</f>
        <v>77.9</v>
      </c>
      <c r="Q8128" s="15" t="n">
        <f aca="false">J8128*INDEX(dProdutos!$F$2:$F$47,MATCH(E8128,dProdutos!$A$2:$A$47,0))</f>
        <v>36.71</v>
      </c>
      <c r="R8128" s="15" t="n">
        <f aca="false">IF(I8128="Cancelado",0,P8128-Q8128)</f>
        <v>41.19</v>
      </c>
      <c r="S8128" s="17" t="str">
        <f aca="false">INDEX(dProdutos!$D$2:$D$47,MATCH(E8128,dProdutos!$A$2:$A$47,0))</f>
        <v>Moda Feminina</v>
      </c>
    </row>
    <row r="8129" customFormat="false" ht="15" hidden="false" customHeight="false" outlineLevel="0" collapsed="false">
      <c r="A8129" s="17" t="s">
        <v>6472</v>
      </c>
      <c r="B8129" s="17" t="n">
        <v>2</v>
      </c>
      <c r="C8129" s="21" t="n">
        <v>46189</v>
      </c>
      <c r="D8129" s="17" t="s">
        <v>1221</v>
      </c>
      <c r="E8129" s="17" t="s">
        <v>95</v>
      </c>
      <c r="F8129" s="17" t="s">
        <v>1503</v>
      </c>
      <c r="G8129" s="17" t="s">
        <v>63</v>
      </c>
      <c r="H8129" s="17" t="s">
        <v>1540</v>
      </c>
      <c r="I8129" s="17" t="s">
        <v>1524</v>
      </c>
      <c r="J8129" s="17" t="n">
        <v>1</v>
      </c>
      <c r="K8129" s="15" t="n">
        <v>77.9</v>
      </c>
      <c r="L8129" s="22" t="n">
        <v>0</v>
      </c>
      <c r="M8129" s="15" t="n">
        <v>0</v>
      </c>
      <c r="N8129" s="15" t="n">
        <f aca="false">J8129*K8129</f>
        <v>77.9</v>
      </c>
      <c r="O8129" s="15" t="n">
        <f aca="false">N8129*L8129</f>
        <v>0</v>
      </c>
      <c r="P8129" s="15" t="n">
        <f aca="false">N8129-O8129</f>
        <v>77.9</v>
      </c>
      <c r="Q8129" s="15" t="n">
        <f aca="false">J8129*INDEX(dProdutos!$F$2:$F$47,MATCH(E8129,dProdutos!$A$2:$A$47,0))</f>
        <v>36.71</v>
      </c>
      <c r="R8129" s="15" t="n">
        <f aca="false">IF(I8129="Cancelado",0,P8129-Q8129)</f>
        <v>41.19</v>
      </c>
      <c r="S8129" s="17" t="str">
        <f aca="false">INDEX(dProdutos!$D$2:$D$47,MATCH(E8129,dProdutos!$A$2:$A$47,0))</f>
        <v>Moda Feminina</v>
      </c>
    </row>
    <row r="8130" customFormat="false" ht="15" hidden="false" customHeight="false" outlineLevel="0" collapsed="false">
      <c r="A8130" s="17" t="s">
        <v>6472</v>
      </c>
      <c r="B8130" s="17" t="n">
        <v>3</v>
      </c>
      <c r="C8130" s="21" t="n">
        <v>46189</v>
      </c>
      <c r="D8130" s="17" t="s">
        <v>1221</v>
      </c>
      <c r="E8130" s="17" t="s">
        <v>180</v>
      </c>
      <c r="F8130" s="17" t="s">
        <v>1503</v>
      </c>
      <c r="G8130" s="17" t="s">
        <v>63</v>
      </c>
      <c r="H8130" s="17" t="s">
        <v>1540</v>
      </c>
      <c r="I8130" s="17" t="s">
        <v>1524</v>
      </c>
      <c r="J8130" s="17" t="n">
        <v>1</v>
      </c>
      <c r="K8130" s="15" t="n">
        <v>82.9</v>
      </c>
      <c r="L8130" s="22" t="n">
        <v>0.2</v>
      </c>
      <c r="M8130" s="15" t="n">
        <v>0</v>
      </c>
      <c r="N8130" s="15" t="n">
        <f aca="false">J8130*K8130</f>
        <v>82.9</v>
      </c>
      <c r="O8130" s="15" t="n">
        <f aca="false">N8130*L8130</f>
        <v>16.58</v>
      </c>
      <c r="P8130" s="15" t="n">
        <f aca="false">N8130-O8130</f>
        <v>66.32</v>
      </c>
      <c r="Q8130" s="15" t="n">
        <f aca="false">J8130*INDEX(dProdutos!$F$2:$F$47,MATCH(E8130,dProdutos!$A$2:$A$47,0))</f>
        <v>35.97</v>
      </c>
      <c r="R8130" s="15" t="n">
        <f aca="false">IF(I8130="Cancelado",0,P8130-Q8130)</f>
        <v>30.35</v>
      </c>
      <c r="S8130" s="17" t="str">
        <f aca="false">INDEX(dProdutos!$D$2:$D$47,MATCH(E8130,dProdutos!$A$2:$A$47,0))</f>
        <v>Eletrônicos</v>
      </c>
    </row>
    <row r="8131" customFormat="false" ht="15" hidden="false" customHeight="false" outlineLevel="0" collapsed="false">
      <c r="A8131" s="17" t="s">
        <v>6472</v>
      </c>
      <c r="B8131" s="17" t="n">
        <v>4</v>
      </c>
      <c r="C8131" s="21" t="n">
        <v>46189</v>
      </c>
      <c r="D8131" s="17" t="s">
        <v>1221</v>
      </c>
      <c r="E8131" s="17" t="s">
        <v>192</v>
      </c>
      <c r="F8131" s="17" t="s">
        <v>1503</v>
      </c>
      <c r="G8131" s="17" t="s">
        <v>63</v>
      </c>
      <c r="H8131" s="17" t="s">
        <v>1540</v>
      </c>
      <c r="I8131" s="17" t="s">
        <v>1524</v>
      </c>
      <c r="J8131" s="17" t="n">
        <v>1</v>
      </c>
      <c r="K8131" s="15" t="n">
        <v>245.9</v>
      </c>
      <c r="L8131" s="22" t="n">
        <v>0.15</v>
      </c>
      <c r="M8131" s="15" t="n">
        <v>0</v>
      </c>
      <c r="N8131" s="15" t="n">
        <f aca="false">J8131*K8131</f>
        <v>245.9</v>
      </c>
      <c r="O8131" s="15" t="n">
        <f aca="false">N8131*L8131</f>
        <v>36.885</v>
      </c>
      <c r="P8131" s="15" t="n">
        <f aca="false">N8131-O8131</f>
        <v>209.015</v>
      </c>
      <c r="Q8131" s="15" t="n">
        <f aca="false">J8131*INDEX(dProdutos!$F$2:$F$47,MATCH(E8131,dProdutos!$A$2:$A$47,0))</f>
        <v>107.78</v>
      </c>
      <c r="R8131" s="15" t="n">
        <f aca="false">IF(I8131="Cancelado",0,P8131-Q8131)</f>
        <v>101.235</v>
      </c>
      <c r="S8131" s="17" t="str">
        <f aca="false">INDEX(dProdutos!$D$2:$D$47,MATCH(E8131,dProdutos!$A$2:$A$47,0))</f>
        <v>Eletrônicos</v>
      </c>
    </row>
    <row r="8132" customFormat="false" ht="15" hidden="false" customHeight="false" outlineLevel="0" collapsed="false">
      <c r="A8132" s="17" t="s">
        <v>6473</v>
      </c>
      <c r="B8132" s="17" t="n">
        <v>1</v>
      </c>
      <c r="C8132" s="21" t="n">
        <v>46189</v>
      </c>
      <c r="D8132" s="17" t="s">
        <v>787</v>
      </c>
      <c r="E8132" s="17" t="s">
        <v>156</v>
      </c>
      <c r="F8132" s="17" t="s">
        <v>1493</v>
      </c>
      <c r="G8132" s="17" t="s">
        <v>60</v>
      </c>
      <c r="H8132" s="17" t="s">
        <v>1537</v>
      </c>
      <c r="I8132" s="17" t="s">
        <v>1524</v>
      </c>
      <c r="J8132" s="17" t="n">
        <v>1</v>
      </c>
      <c r="K8132" s="15" t="n">
        <v>192.9</v>
      </c>
      <c r="L8132" s="22" t="n">
        <v>0.2</v>
      </c>
      <c r="M8132" s="15" t="n">
        <v>28.1</v>
      </c>
      <c r="N8132" s="15" t="n">
        <f aca="false">J8132*K8132</f>
        <v>192.9</v>
      </c>
      <c r="O8132" s="15" t="n">
        <f aca="false">N8132*L8132</f>
        <v>38.58</v>
      </c>
      <c r="P8132" s="15" t="n">
        <f aca="false">N8132-O8132</f>
        <v>154.32</v>
      </c>
      <c r="Q8132" s="15" t="n">
        <f aca="false">J8132*INDEX(dProdutos!$F$2:$F$47,MATCH(E8132,dProdutos!$A$2:$A$47,0))</f>
        <v>80.38</v>
      </c>
      <c r="R8132" s="15" t="n">
        <f aca="false">IF(I8132="Cancelado",0,P8132-Q8132)</f>
        <v>73.94</v>
      </c>
      <c r="S8132" s="17" t="str">
        <f aca="false">INDEX(dProdutos!$D$2:$D$47,MATCH(E8132,dProdutos!$A$2:$A$47,0))</f>
        <v>Acessórios</v>
      </c>
    </row>
    <row r="8133" customFormat="false" ht="15" hidden="false" customHeight="false" outlineLevel="0" collapsed="false">
      <c r="A8133" s="17" t="s">
        <v>6474</v>
      </c>
      <c r="B8133" s="17" t="n">
        <v>1</v>
      </c>
      <c r="C8133" s="21" t="n">
        <v>46189</v>
      </c>
      <c r="D8133" s="17" t="s">
        <v>958</v>
      </c>
      <c r="E8133" s="17" t="s">
        <v>183</v>
      </c>
      <c r="F8133" s="17" t="s">
        <v>1490</v>
      </c>
      <c r="G8133" s="17" t="s">
        <v>60</v>
      </c>
      <c r="H8133" s="17" t="s">
        <v>1537</v>
      </c>
      <c r="I8133" s="17" t="s">
        <v>1524</v>
      </c>
      <c r="J8133" s="17" t="n">
        <v>2</v>
      </c>
      <c r="K8133" s="15" t="n">
        <v>121.9</v>
      </c>
      <c r="L8133" s="22" t="n">
        <v>0.05</v>
      </c>
      <c r="M8133" s="15" t="n">
        <v>0</v>
      </c>
      <c r="N8133" s="15" t="n">
        <f aca="false">J8133*K8133</f>
        <v>243.8</v>
      </c>
      <c r="O8133" s="15" t="n">
        <f aca="false">N8133*L8133</f>
        <v>12.19</v>
      </c>
      <c r="P8133" s="15" t="n">
        <f aca="false">N8133-O8133</f>
        <v>231.61</v>
      </c>
      <c r="Q8133" s="15" t="n">
        <f aca="false">J8133*INDEX(dProdutos!$F$2:$F$47,MATCH(E8133,dProdutos!$A$2:$A$47,0))</f>
        <v>105.52</v>
      </c>
      <c r="R8133" s="15" t="n">
        <f aca="false">IF(I8133="Cancelado",0,P8133-Q8133)</f>
        <v>126.09</v>
      </c>
      <c r="S8133" s="17" t="str">
        <f aca="false">INDEX(dProdutos!$D$2:$D$47,MATCH(E8133,dProdutos!$A$2:$A$47,0))</f>
        <v>Eletrônicos</v>
      </c>
    </row>
    <row r="8134" customFormat="false" ht="15" hidden="false" customHeight="false" outlineLevel="0" collapsed="false">
      <c r="A8134" s="17" t="s">
        <v>6474</v>
      </c>
      <c r="B8134" s="17" t="n">
        <v>2</v>
      </c>
      <c r="C8134" s="21" t="n">
        <v>46189</v>
      </c>
      <c r="D8134" s="17" t="s">
        <v>958</v>
      </c>
      <c r="E8134" s="17" t="s">
        <v>195</v>
      </c>
      <c r="F8134" s="17" t="s">
        <v>1490</v>
      </c>
      <c r="G8134" s="17" t="s">
        <v>60</v>
      </c>
      <c r="H8134" s="17" t="s">
        <v>1537</v>
      </c>
      <c r="I8134" s="17" t="s">
        <v>1524</v>
      </c>
      <c r="J8134" s="17" t="n">
        <v>1</v>
      </c>
      <c r="K8134" s="15" t="n">
        <v>72.9</v>
      </c>
      <c r="L8134" s="22" t="n">
        <v>0</v>
      </c>
      <c r="M8134" s="15" t="n">
        <v>0</v>
      </c>
      <c r="N8134" s="15" t="n">
        <f aca="false">J8134*K8134</f>
        <v>72.9</v>
      </c>
      <c r="O8134" s="15" t="n">
        <f aca="false">N8134*L8134</f>
        <v>0</v>
      </c>
      <c r="P8134" s="15" t="n">
        <f aca="false">N8134-O8134</f>
        <v>72.9</v>
      </c>
      <c r="Q8134" s="15" t="n">
        <f aca="false">J8134*INDEX(dProdutos!$F$2:$F$47,MATCH(E8134,dProdutos!$A$2:$A$47,0))</f>
        <v>39.23</v>
      </c>
      <c r="R8134" s="15" t="n">
        <f aca="false">IF(I8134="Cancelado",0,P8134-Q8134)</f>
        <v>33.67</v>
      </c>
      <c r="S8134" s="17" t="str">
        <f aca="false">INDEX(dProdutos!$D$2:$D$47,MATCH(E8134,dProdutos!$A$2:$A$47,0))</f>
        <v>Eletrônicos</v>
      </c>
    </row>
    <row r="8135" customFormat="false" ht="15" hidden="false" customHeight="false" outlineLevel="0" collapsed="false">
      <c r="A8135" s="17" t="s">
        <v>6475</v>
      </c>
      <c r="B8135" s="17" t="n">
        <v>1</v>
      </c>
      <c r="C8135" s="21" t="n">
        <v>46190</v>
      </c>
      <c r="D8135" s="17" t="s">
        <v>642</v>
      </c>
      <c r="E8135" s="17" t="s">
        <v>150</v>
      </c>
      <c r="F8135" s="17" t="s">
        <v>1493</v>
      </c>
      <c r="G8135" s="17" t="s">
        <v>64</v>
      </c>
      <c r="H8135" s="17" t="s">
        <v>1537</v>
      </c>
      <c r="I8135" s="17" t="s">
        <v>1531</v>
      </c>
      <c r="J8135" s="17" t="n">
        <v>1</v>
      </c>
      <c r="K8135" s="15" t="n">
        <v>71.9</v>
      </c>
      <c r="L8135" s="22" t="n">
        <v>0.05</v>
      </c>
      <c r="M8135" s="15" t="n">
        <v>19.71</v>
      </c>
      <c r="N8135" s="15" t="n">
        <f aca="false">J8135*K8135</f>
        <v>71.9</v>
      </c>
      <c r="O8135" s="15" t="n">
        <f aca="false">N8135*L8135</f>
        <v>3.595</v>
      </c>
      <c r="P8135" s="15" t="n">
        <f aca="false">N8135-O8135</f>
        <v>68.305</v>
      </c>
      <c r="Q8135" s="15" t="n">
        <f aca="false">J8135*INDEX(dProdutos!$F$2:$F$47,MATCH(E8135,dProdutos!$A$2:$A$47,0))</f>
        <v>27.38</v>
      </c>
      <c r="R8135" s="15" t="n">
        <f aca="false">IF(I8135="Cancelado",0,P8135-Q8135)</f>
        <v>0</v>
      </c>
      <c r="S8135" s="17" t="str">
        <f aca="false">INDEX(dProdutos!$D$2:$D$47,MATCH(E8135,dProdutos!$A$2:$A$47,0))</f>
        <v>Acessórios</v>
      </c>
    </row>
    <row r="8136" customFormat="false" ht="15" hidden="false" customHeight="false" outlineLevel="0" collapsed="false">
      <c r="A8136" s="17" t="s">
        <v>6475</v>
      </c>
      <c r="B8136" s="17" t="n">
        <v>2</v>
      </c>
      <c r="C8136" s="21" t="n">
        <v>46190</v>
      </c>
      <c r="D8136" s="17" t="s">
        <v>642</v>
      </c>
      <c r="E8136" s="17" t="s">
        <v>114</v>
      </c>
      <c r="F8136" s="17" t="s">
        <v>1493</v>
      </c>
      <c r="G8136" s="17" t="s">
        <v>64</v>
      </c>
      <c r="H8136" s="17" t="s">
        <v>1537</v>
      </c>
      <c r="I8136" s="17" t="s">
        <v>1531</v>
      </c>
      <c r="J8136" s="17" t="n">
        <v>1</v>
      </c>
      <c r="K8136" s="15" t="n">
        <v>202.9</v>
      </c>
      <c r="L8136" s="22" t="n">
        <v>0.15</v>
      </c>
      <c r="M8136" s="15" t="n">
        <v>0</v>
      </c>
      <c r="N8136" s="15" t="n">
        <f aca="false">J8136*K8136</f>
        <v>202.9</v>
      </c>
      <c r="O8136" s="15" t="n">
        <f aca="false">N8136*L8136</f>
        <v>30.435</v>
      </c>
      <c r="P8136" s="15" t="n">
        <f aca="false">N8136-O8136</f>
        <v>172.465</v>
      </c>
      <c r="Q8136" s="15" t="n">
        <f aca="false">J8136*INDEX(dProdutos!$F$2:$F$47,MATCH(E8136,dProdutos!$A$2:$A$47,0))</f>
        <v>110.39</v>
      </c>
      <c r="R8136" s="15" t="n">
        <f aca="false">IF(I8136="Cancelado",0,P8136-Q8136)</f>
        <v>0</v>
      </c>
      <c r="S8136" s="17" t="str">
        <f aca="false">INDEX(dProdutos!$D$2:$D$47,MATCH(E8136,dProdutos!$A$2:$A$47,0))</f>
        <v>Moda Masculina</v>
      </c>
    </row>
    <row r="8137" customFormat="false" ht="15" hidden="false" customHeight="false" outlineLevel="0" collapsed="false">
      <c r="A8137" s="17" t="s">
        <v>6475</v>
      </c>
      <c r="B8137" s="17" t="n">
        <v>3</v>
      </c>
      <c r="C8137" s="21" t="n">
        <v>46190</v>
      </c>
      <c r="D8137" s="17" t="s">
        <v>642</v>
      </c>
      <c r="E8137" s="17" t="s">
        <v>150</v>
      </c>
      <c r="F8137" s="17" t="s">
        <v>1493</v>
      </c>
      <c r="G8137" s="17" t="s">
        <v>64</v>
      </c>
      <c r="H8137" s="17" t="s">
        <v>1537</v>
      </c>
      <c r="I8137" s="17" t="s">
        <v>1531</v>
      </c>
      <c r="J8137" s="17" t="n">
        <v>1</v>
      </c>
      <c r="K8137" s="15" t="n">
        <v>71.9</v>
      </c>
      <c r="L8137" s="22" t="n">
        <v>0.2</v>
      </c>
      <c r="M8137" s="15" t="n">
        <v>0</v>
      </c>
      <c r="N8137" s="15" t="n">
        <f aca="false">J8137*K8137</f>
        <v>71.9</v>
      </c>
      <c r="O8137" s="15" t="n">
        <f aca="false">N8137*L8137</f>
        <v>14.38</v>
      </c>
      <c r="P8137" s="15" t="n">
        <f aca="false">N8137-O8137</f>
        <v>57.52</v>
      </c>
      <c r="Q8137" s="15" t="n">
        <f aca="false">J8137*INDEX(dProdutos!$F$2:$F$47,MATCH(E8137,dProdutos!$A$2:$A$47,0))</f>
        <v>27.38</v>
      </c>
      <c r="R8137" s="15" t="n">
        <f aca="false">IF(I8137="Cancelado",0,P8137-Q8137)</f>
        <v>0</v>
      </c>
      <c r="S8137" s="17" t="str">
        <f aca="false">INDEX(dProdutos!$D$2:$D$47,MATCH(E8137,dProdutos!$A$2:$A$47,0))</f>
        <v>Acessórios</v>
      </c>
    </row>
    <row r="8138" customFormat="false" ht="15" hidden="false" customHeight="false" outlineLevel="0" collapsed="false">
      <c r="A8138" s="17" t="s">
        <v>6476</v>
      </c>
      <c r="B8138" s="17" t="n">
        <v>1</v>
      </c>
      <c r="C8138" s="21" t="n">
        <v>46190</v>
      </c>
      <c r="D8138" s="17" t="s">
        <v>1251</v>
      </c>
      <c r="E8138" s="17" t="s">
        <v>117</v>
      </c>
      <c r="F8138" s="17" t="s">
        <v>1493</v>
      </c>
      <c r="G8138" s="17" t="s">
        <v>59</v>
      </c>
      <c r="H8138" s="17" t="s">
        <v>1523</v>
      </c>
      <c r="I8138" s="17" t="s">
        <v>1524</v>
      </c>
      <c r="J8138" s="17" t="n">
        <v>2</v>
      </c>
      <c r="K8138" s="15" t="n">
        <v>166.9</v>
      </c>
      <c r="L8138" s="22" t="n">
        <v>0.05</v>
      </c>
      <c r="M8138" s="15" t="n">
        <v>32.93</v>
      </c>
      <c r="N8138" s="15" t="n">
        <f aca="false">J8138*K8138</f>
        <v>333.8</v>
      </c>
      <c r="O8138" s="15" t="n">
        <f aca="false">N8138*L8138</f>
        <v>16.69</v>
      </c>
      <c r="P8138" s="15" t="n">
        <f aca="false">N8138-O8138</f>
        <v>317.11</v>
      </c>
      <c r="Q8138" s="15" t="n">
        <f aca="false">J8138*INDEX(dProdutos!$F$2:$F$47,MATCH(E8138,dProdutos!$A$2:$A$47,0))</f>
        <v>146.46</v>
      </c>
      <c r="R8138" s="15" t="n">
        <f aca="false">IF(I8138="Cancelado",0,P8138-Q8138)</f>
        <v>170.65</v>
      </c>
      <c r="S8138" s="17" t="str">
        <f aca="false">INDEX(dProdutos!$D$2:$D$47,MATCH(E8138,dProdutos!$A$2:$A$47,0))</f>
        <v>Moda Masculina</v>
      </c>
    </row>
    <row r="8139" customFormat="false" ht="15" hidden="false" customHeight="false" outlineLevel="0" collapsed="false">
      <c r="A8139" s="17" t="s">
        <v>6476</v>
      </c>
      <c r="B8139" s="17" t="n">
        <v>2</v>
      </c>
      <c r="C8139" s="21" t="n">
        <v>46190</v>
      </c>
      <c r="D8139" s="17" t="s">
        <v>1251</v>
      </c>
      <c r="E8139" s="17" t="s">
        <v>165</v>
      </c>
      <c r="F8139" s="17" t="s">
        <v>1493</v>
      </c>
      <c r="G8139" s="17" t="s">
        <v>59</v>
      </c>
      <c r="H8139" s="17" t="s">
        <v>1523</v>
      </c>
      <c r="I8139" s="17" t="s">
        <v>1524</v>
      </c>
      <c r="J8139" s="17" t="n">
        <v>2</v>
      </c>
      <c r="K8139" s="15" t="n">
        <v>231.9</v>
      </c>
      <c r="L8139" s="22" t="n">
        <v>0</v>
      </c>
      <c r="M8139" s="15" t="n">
        <v>0</v>
      </c>
      <c r="N8139" s="15" t="n">
        <f aca="false">J8139*K8139</f>
        <v>463.8</v>
      </c>
      <c r="O8139" s="15" t="n">
        <f aca="false">N8139*L8139</f>
        <v>0</v>
      </c>
      <c r="P8139" s="15" t="n">
        <f aca="false">N8139-O8139</f>
        <v>463.8</v>
      </c>
      <c r="Q8139" s="15" t="n">
        <f aca="false">J8139*INDEX(dProdutos!$F$2:$F$47,MATCH(E8139,dProdutos!$A$2:$A$47,0))</f>
        <v>281.66</v>
      </c>
      <c r="R8139" s="15" t="n">
        <f aca="false">IF(I8139="Cancelado",0,P8139-Q8139)</f>
        <v>182.14</v>
      </c>
      <c r="S8139" s="17" t="str">
        <f aca="false">INDEX(dProdutos!$D$2:$D$47,MATCH(E8139,dProdutos!$A$2:$A$47,0))</f>
        <v>Casa</v>
      </c>
    </row>
    <row r="8140" customFormat="false" ht="15" hidden="false" customHeight="false" outlineLevel="0" collapsed="false">
      <c r="A8140" s="17" t="s">
        <v>6476</v>
      </c>
      <c r="B8140" s="17" t="n">
        <v>3</v>
      </c>
      <c r="C8140" s="21" t="n">
        <v>46190</v>
      </c>
      <c r="D8140" s="17" t="s">
        <v>1251</v>
      </c>
      <c r="E8140" s="17" t="s">
        <v>135</v>
      </c>
      <c r="F8140" s="17" t="s">
        <v>1493</v>
      </c>
      <c r="G8140" s="17" t="s">
        <v>59</v>
      </c>
      <c r="H8140" s="17" t="s">
        <v>1523</v>
      </c>
      <c r="I8140" s="17" t="s">
        <v>1524</v>
      </c>
      <c r="J8140" s="17" t="n">
        <v>1</v>
      </c>
      <c r="K8140" s="15" t="n">
        <v>200.9</v>
      </c>
      <c r="L8140" s="22" t="n">
        <v>0.05</v>
      </c>
      <c r="M8140" s="15" t="n">
        <v>0</v>
      </c>
      <c r="N8140" s="15" t="n">
        <f aca="false">J8140*K8140</f>
        <v>200.9</v>
      </c>
      <c r="O8140" s="15" t="n">
        <f aca="false">N8140*L8140</f>
        <v>10.045</v>
      </c>
      <c r="P8140" s="15" t="n">
        <f aca="false">N8140-O8140</f>
        <v>190.855</v>
      </c>
      <c r="Q8140" s="15" t="n">
        <f aca="false">J8140*INDEX(dProdutos!$F$2:$F$47,MATCH(E8140,dProdutos!$A$2:$A$47,0))</f>
        <v>80.73</v>
      </c>
      <c r="R8140" s="15" t="n">
        <f aca="false">IF(I8140="Cancelado",0,P8140-Q8140)</f>
        <v>110.125</v>
      </c>
      <c r="S8140" s="17" t="str">
        <f aca="false">INDEX(dProdutos!$D$2:$D$47,MATCH(E8140,dProdutos!$A$2:$A$47,0))</f>
        <v>Calçados</v>
      </c>
    </row>
    <row r="8141" customFormat="false" ht="15" hidden="false" customHeight="false" outlineLevel="0" collapsed="false">
      <c r="A8141" s="17" t="s">
        <v>6476</v>
      </c>
      <c r="B8141" s="17" t="n">
        <v>4</v>
      </c>
      <c r="C8141" s="21" t="n">
        <v>46190</v>
      </c>
      <c r="D8141" s="17" t="s">
        <v>1251</v>
      </c>
      <c r="E8141" s="17" t="s">
        <v>135</v>
      </c>
      <c r="F8141" s="17" t="s">
        <v>1493</v>
      </c>
      <c r="G8141" s="17" t="s">
        <v>59</v>
      </c>
      <c r="H8141" s="17" t="s">
        <v>1523</v>
      </c>
      <c r="I8141" s="17" t="s">
        <v>1524</v>
      </c>
      <c r="J8141" s="17" t="n">
        <v>1</v>
      </c>
      <c r="K8141" s="15" t="n">
        <v>200.9</v>
      </c>
      <c r="L8141" s="22" t="n">
        <v>0.05</v>
      </c>
      <c r="M8141" s="15" t="n">
        <v>0</v>
      </c>
      <c r="N8141" s="15" t="n">
        <f aca="false">J8141*K8141</f>
        <v>200.9</v>
      </c>
      <c r="O8141" s="15" t="n">
        <f aca="false">N8141*L8141</f>
        <v>10.045</v>
      </c>
      <c r="P8141" s="15" t="n">
        <f aca="false">N8141-O8141</f>
        <v>190.855</v>
      </c>
      <c r="Q8141" s="15" t="n">
        <f aca="false">J8141*INDEX(dProdutos!$F$2:$F$47,MATCH(E8141,dProdutos!$A$2:$A$47,0))</f>
        <v>80.73</v>
      </c>
      <c r="R8141" s="15" t="n">
        <f aca="false">IF(I8141="Cancelado",0,P8141-Q8141)</f>
        <v>110.125</v>
      </c>
      <c r="S8141" s="17" t="str">
        <f aca="false">INDEX(dProdutos!$D$2:$D$47,MATCH(E8141,dProdutos!$A$2:$A$47,0))</f>
        <v>Calçados</v>
      </c>
    </row>
    <row r="8142" customFormat="false" ht="15" hidden="false" customHeight="false" outlineLevel="0" collapsed="false">
      <c r="A8142" s="17" t="s">
        <v>6477</v>
      </c>
      <c r="B8142" s="17" t="n">
        <v>1</v>
      </c>
      <c r="C8142" s="21" t="n">
        <v>46190</v>
      </c>
      <c r="D8142" s="17" t="s">
        <v>496</v>
      </c>
      <c r="E8142" s="17" t="s">
        <v>102</v>
      </c>
      <c r="F8142" s="17" t="s">
        <v>1495</v>
      </c>
      <c r="G8142" s="17" t="s">
        <v>64</v>
      </c>
      <c r="H8142" s="17" t="s">
        <v>1523</v>
      </c>
      <c r="I8142" s="17" t="s">
        <v>1524</v>
      </c>
      <c r="J8142" s="17" t="n">
        <v>2</v>
      </c>
      <c r="K8142" s="15" t="n">
        <v>65.9</v>
      </c>
      <c r="L8142" s="22" t="n">
        <v>0</v>
      </c>
      <c r="M8142" s="15" t="n">
        <v>16.84</v>
      </c>
      <c r="N8142" s="15" t="n">
        <f aca="false">J8142*K8142</f>
        <v>131.8</v>
      </c>
      <c r="O8142" s="15" t="n">
        <f aca="false">N8142*L8142</f>
        <v>0</v>
      </c>
      <c r="P8142" s="15" t="n">
        <f aca="false">N8142-O8142</f>
        <v>131.8</v>
      </c>
      <c r="Q8142" s="15" t="n">
        <f aca="false">J8142*INDEX(dProdutos!$F$2:$F$47,MATCH(E8142,dProdutos!$A$2:$A$47,0))</f>
        <v>59.36</v>
      </c>
      <c r="R8142" s="15" t="n">
        <f aca="false">IF(I8142="Cancelado",0,P8142-Q8142)</f>
        <v>72.44</v>
      </c>
      <c r="S8142" s="17" t="str">
        <f aca="false">INDEX(dProdutos!$D$2:$D$47,MATCH(E8142,dProdutos!$A$2:$A$47,0))</f>
        <v>Moda Masculina</v>
      </c>
    </row>
    <row r="8143" customFormat="false" ht="15" hidden="false" customHeight="false" outlineLevel="0" collapsed="false">
      <c r="A8143" s="17" t="s">
        <v>6477</v>
      </c>
      <c r="B8143" s="17" t="n">
        <v>2</v>
      </c>
      <c r="C8143" s="21" t="n">
        <v>46190</v>
      </c>
      <c r="D8143" s="17" t="s">
        <v>496</v>
      </c>
      <c r="E8143" s="17" t="s">
        <v>171</v>
      </c>
      <c r="F8143" s="17" t="s">
        <v>1495</v>
      </c>
      <c r="G8143" s="17" t="s">
        <v>64</v>
      </c>
      <c r="H8143" s="17" t="s">
        <v>1523</v>
      </c>
      <c r="I8143" s="17" t="s">
        <v>1524</v>
      </c>
      <c r="J8143" s="17" t="n">
        <v>1</v>
      </c>
      <c r="K8143" s="15" t="n">
        <v>246.9</v>
      </c>
      <c r="L8143" s="22" t="n">
        <v>0</v>
      </c>
      <c r="M8143" s="15" t="n">
        <v>0</v>
      </c>
      <c r="N8143" s="15" t="n">
        <f aca="false">J8143*K8143</f>
        <v>246.9</v>
      </c>
      <c r="O8143" s="15" t="n">
        <f aca="false">N8143*L8143</f>
        <v>0</v>
      </c>
      <c r="P8143" s="15" t="n">
        <f aca="false">N8143-O8143</f>
        <v>246.9</v>
      </c>
      <c r="Q8143" s="15" t="n">
        <f aca="false">J8143*INDEX(dProdutos!$F$2:$F$47,MATCH(E8143,dProdutos!$A$2:$A$47,0))</f>
        <v>103.61</v>
      </c>
      <c r="R8143" s="15" t="n">
        <f aca="false">IF(I8143="Cancelado",0,P8143-Q8143)</f>
        <v>143.29</v>
      </c>
      <c r="S8143" s="17" t="str">
        <f aca="false">INDEX(dProdutos!$D$2:$D$47,MATCH(E8143,dProdutos!$A$2:$A$47,0))</f>
        <v>Casa</v>
      </c>
    </row>
    <row r="8144" customFormat="false" ht="15" hidden="false" customHeight="false" outlineLevel="0" collapsed="false">
      <c r="A8144" s="17" t="s">
        <v>6478</v>
      </c>
      <c r="B8144" s="17" t="n">
        <v>1</v>
      </c>
      <c r="C8144" s="21" t="n">
        <v>46190</v>
      </c>
      <c r="D8144" s="17" t="s">
        <v>912</v>
      </c>
      <c r="E8144" s="17" t="s">
        <v>195</v>
      </c>
      <c r="F8144" s="17" t="s">
        <v>1497</v>
      </c>
      <c r="G8144" s="17" t="s">
        <v>64</v>
      </c>
      <c r="H8144" s="17" t="s">
        <v>1537</v>
      </c>
      <c r="I8144" s="17" t="s">
        <v>1524</v>
      </c>
      <c r="J8144" s="17" t="n">
        <v>2</v>
      </c>
      <c r="K8144" s="15" t="n">
        <v>72.9</v>
      </c>
      <c r="L8144" s="22" t="n">
        <v>0.2</v>
      </c>
      <c r="M8144" s="15" t="n">
        <v>19.56</v>
      </c>
      <c r="N8144" s="15" t="n">
        <f aca="false">J8144*K8144</f>
        <v>145.8</v>
      </c>
      <c r="O8144" s="15" t="n">
        <f aca="false">N8144*L8144</f>
        <v>29.16</v>
      </c>
      <c r="P8144" s="15" t="n">
        <f aca="false">N8144-O8144</f>
        <v>116.64</v>
      </c>
      <c r="Q8144" s="15" t="n">
        <f aca="false">J8144*INDEX(dProdutos!$F$2:$F$47,MATCH(E8144,dProdutos!$A$2:$A$47,0))</f>
        <v>78.46</v>
      </c>
      <c r="R8144" s="15" t="n">
        <f aca="false">IF(I8144="Cancelado",0,P8144-Q8144)</f>
        <v>38.18</v>
      </c>
      <c r="S8144" s="17" t="str">
        <f aca="false">INDEX(dProdutos!$D$2:$D$47,MATCH(E8144,dProdutos!$A$2:$A$47,0))</f>
        <v>Eletrônicos</v>
      </c>
    </row>
    <row r="8145" customFormat="false" ht="15" hidden="false" customHeight="false" outlineLevel="0" collapsed="false">
      <c r="A8145" s="17" t="s">
        <v>6479</v>
      </c>
      <c r="B8145" s="17" t="n">
        <v>1</v>
      </c>
      <c r="C8145" s="21" t="n">
        <v>46190</v>
      </c>
      <c r="D8145" s="17" t="s">
        <v>1304</v>
      </c>
      <c r="E8145" s="17" t="s">
        <v>201</v>
      </c>
      <c r="F8145" s="17" t="s">
        <v>1497</v>
      </c>
      <c r="G8145" s="17" t="s">
        <v>59</v>
      </c>
      <c r="H8145" s="17" t="s">
        <v>1523</v>
      </c>
      <c r="I8145" s="17" t="s">
        <v>1524</v>
      </c>
      <c r="J8145" s="17" t="n">
        <v>1</v>
      </c>
      <c r="K8145" s="15" t="n">
        <v>236.9</v>
      </c>
      <c r="L8145" s="22" t="n">
        <v>0.2</v>
      </c>
      <c r="M8145" s="15" t="n">
        <v>0</v>
      </c>
      <c r="N8145" s="15" t="n">
        <f aca="false">J8145*K8145</f>
        <v>236.9</v>
      </c>
      <c r="O8145" s="15" t="n">
        <f aca="false">N8145*L8145</f>
        <v>47.38</v>
      </c>
      <c r="P8145" s="15" t="n">
        <f aca="false">N8145-O8145</f>
        <v>189.52</v>
      </c>
      <c r="Q8145" s="15" t="n">
        <f aca="false">J8145*INDEX(dProdutos!$F$2:$F$47,MATCH(E8145,dProdutos!$A$2:$A$47,0))</f>
        <v>96.23</v>
      </c>
      <c r="R8145" s="15" t="n">
        <f aca="false">IF(I8145="Cancelado",0,P8145-Q8145)</f>
        <v>93.29</v>
      </c>
      <c r="S8145" s="17" t="str">
        <f aca="false">INDEX(dProdutos!$D$2:$D$47,MATCH(E8145,dProdutos!$A$2:$A$47,0))</f>
        <v>Beleza</v>
      </c>
    </row>
    <row r="8146" customFormat="false" ht="15" hidden="false" customHeight="false" outlineLevel="0" collapsed="false">
      <c r="A8146" s="17" t="s">
        <v>6479</v>
      </c>
      <c r="B8146" s="17" t="n">
        <v>2</v>
      </c>
      <c r="C8146" s="21" t="n">
        <v>46190</v>
      </c>
      <c r="D8146" s="17" t="s">
        <v>1304</v>
      </c>
      <c r="E8146" s="17" t="s">
        <v>132</v>
      </c>
      <c r="F8146" s="17" t="s">
        <v>1497</v>
      </c>
      <c r="G8146" s="17" t="s">
        <v>59</v>
      </c>
      <c r="H8146" s="17" t="s">
        <v>1523</v>
      </c>
      <c r="I8146" s="17" t="s">
        <v>1524</v>
      </c>
      <c r="J8146" s="17" t="n">
        <v>1</v>
      </c>
      <c r="K8146" s="15" t="n">
        <v>179.9</v>
      </c>
      <c r="L8146" s="22" t="n">
        <v>0</v>
      </c>
      <c r="M8146" s="15" t="n">
        <v>0</v>
      </c>
      <c r="N8146" s="15" t="n">
        <f aca="false">J8146*K8146</f>
        <v>179.9</v>
      </c>
      <c r="O8146" s="15" t="n">
        <f aca="false">N8146*L8146</f>
        <v>0</v>
      </c>
      <c r="P8146" s="15" t="n">
        <f aca="false">N8146-O8146</f>
        <v>179.9</v>
      </c>
      <c r="Q8146" s="15" t="n">
        <f aca="false">J8146*INDEX(dProdutos!$F$2:$F$47,MATCH(E8146,dProdutos!$A$2:$A$47,0))</f>
        <v>93.56</v>
      </c>
      <c r="R8146" s="15" t="n">
        <f aca="false">IF(I8146="Cancelado",0,P8146-Q8146)</f>
        <v>86.34</v>
      </c>
      <c r="S8146" s="17" t="str">
        <f aca="false">INDEX(dProdutos!$D$2:$D$47,MATCH(E8146,dProdutos!$A$2:$A$47,0))</f>
        <v>Calçados</v>
      </c>
    </row>
    <row r="8147" customFormat="false" ht="15" hidden="false" customHeight="false" outlineLevel="0" collapsed="false">
      <c r="A8147" s="17" t="s">
        <v>6480</v>
      </c>
      <c r="B8147" s="17" t="n">
        <v>1</v>
      </c>
      <c r="C8147" s="21" t="n">
        <v>46190</v>
      </c>
      <c r="D8147" s="17" t="s">
        <v>968</v>
      </c>
      <c r="E8147" s="17" t="s">
        <v>135</v>
      </c>
      <c r="F8147" s="17" t="s">
        <v>1497</v>
      </c>
      <c r="G8147" s="17" t="s">
        <v>64</v>
      </c>
      <c r="H8147" s="17" t="s">
        <v>1523</v>
      </c>
      <c r="I8147" s="17" t="s">
        <v>1524</v>
      </c>
      <c r="J8147" s="17" t="n">
        <v>2</v>
      </c>
      <c r="K8147" s="15" t="n">
        <v>200.9</v>
      </c>
      <c r="L8147" s="22" t="n">
        <v>0.1</v>
      </c>
      <c r="M8147" s="15" t="n">
        <v>0</v>
      </c>
      <c r="N8147" s="15" t="n">
        <f aca="false">J8147*K8147</f>
        <v>401.8</v>
      </c>
      <c r="O8147" s="15" t="n">
        <f aca="false">N8147*L8147</f>
        <v>40.18</v>
      </c>
      <c r="P8147" s="15" t="n">
        <f aca="false">N8147-O8147</f>
        <v>361.62</v>
      </c>
      <c r="Q8147" s="15" t="n">
        <f aca="false">J8147*INDEX(dProdutos!$F$2:$F$47,MATCH(E8147,dProdutos!$A$2:$A$47,0))</f>
        <v>161.46</v>
      </c>
      <c r="R8147" s="15" t="n">
        <f aca="false">IF(I8147="Cancelado",0,P8147-Q8147)</f>
        <v>200.16</v>
      </c>
      <c r="S8147" s="17" t="str">
        <f aca="false">INDEX(dProdutos!$D$2:$D$47,MATCH(E8147,dProdutos!$A$2:$A$47,0))</f>
        <v>Calçados</v>
      </c>
    </row>
    <row r="8148" customFormat="false" ht="15" hidden="false" customHeight="false" outlineLevel="0" collapsed="false">
      <c r="A8148" s="17" t="s">
        <v>6480</v>
      </c>
      <c r="B8148" s="17" t="n">
        <v>2</v>
      </c>
      <c r="C8148" s="21" t="n">
        <v>46190</v>
      </c>
      <c r="D8148" s="17" t="s">
        <v>968</v>
      </c>
      <c r="E8148" s="17" t="s">
        <v>150</v>
      </c>
      <c r="F8148" s="17" t="s">
        <v>1497</v>
      </c>
      <c r="G8148" s="17" t="s">
        <v>64</v>
      </c>
      <c r="H8148" s="17" t="s">
        <v>1523</v>
      </c>
      <c r="I8148" s="17" t="s">
        <v>1524</v>
      </c>
      <c r="J8148" s="17" t="n">
        <v>1</v>
      </c>
      <c r="K8148" s="15" t="n">
        <v>71.9</v>
      </c>
      <c r="L8148" s="22" t="n">
        <v>0.1</v>
      </c>
      <c r="M8148" s="15" t="n">
        <v>0</v>
      </c>
      <c r="N8148" s="15" t="n">
        <f aca="false">J8148*K8148</f>
        <v>71.9</v>
      </c>
      <c r="O8148" s="15" t="n">
        <f aca="false">N8148*L8148</f>
        <v>7.19</v>
      </c>
      <c r="P8148" s="15" t="n">
        <f aca="false">N8148-O8148</f>
        <v>64.71</v>
      </c>
      <c r="Q8148" s="15" t="n">
        <f aca="false">J8148*INDEX(dProdutos!$F$2:$F$47,MATCH(E8148,dProdutos!$A$2:$A$47,0))</f>
        <v>27.38</v>
      </c>
      <c r="R8148" s="15" t="n">
        <f aca="false">IF(I8148="Cancelado",0,P8148-Q8148)</f>
        <v>37.33</v>
      </c>
      <c r="S8148" s="17" t="str">
        <f aca="false">INDEX(dProdutos!$D$2:$D$47,MATCH(E8148,dProdutos!$A$2:$A$47,0))</f>
        <v>Acessórios</v>
      </c>
    </row>
    <row r="8149" customFormat="false" ht="15" hidden="false" customHeight="false" outlineLevel="0" collapsed="false">
      <c r="A8149" s="17" t="s">
        <v>6481</v>
      </c>
      <c r="B8149" s="17" t="n">
        <v>1</v>
      </c>
      <c r="C8149" s="21" t="n">
        <v>46190</v>
      </c>
      <c r="D8149" s="17" t="s">
        <v>324</v>
      </c>
      <c r="E8149" s="17" t="s">
        <v>81</v>
      </c>
      <c r="F8149" s="17" t="s">
        <v>1490</v>
      </c>
      <c r="G8149" s="17" t="s">
        <v>59</v>
      </c>
      <c r="H8149" s="17" t="s">
        <v>1537</v>
      </c>
      <c r="I8149" s="17" t="s">
        <v>1531</v>
      </c>
      <c r="J8149" s="17" t="n">
        <v>1</v>
      </c>
      <c r="K8149" s="15" t="n">
        <v>64.9</v>
      </c>
      <c r="L8149" s="22" t="n">
        <v>0.15</v>
      </c>
      <c r="M8149" s="15" t="n">
        <v>24.01</v>
      </c>
      <c r="N8149" s="15" t="n">
        <f aca="false">J8149*K8149</f>
        <v>64.9</v>
      </c>
      <c r="O8149" s="15" t="n">
        <f aca="false">N8149*L8149</f>
        <v>9.735</v>
      </c>
      <c r="P8149" s="15" t="n">
        <f aca="false">N8149-O8149</f>
        <v>55.165</v>
      </c>
      <c r="Q8149" s="15" t="n">
        <f aca="false">J8149*INDEX(dProdutos!$F$2:$F$47,MATCH(E8149,dProdutos!$A$2:$A$47,0))</f>
        <v>26.12</v>
      </c>
      <c r="R8149" s="15" t="n">
        <f aca="false">IF(I8149="Cancelado",0,P8149-Q8149)</f>
        <v>0</v>
      </c>
      <c r="S8149" s="17" t="str">
        <f aca="false">INDEX(dProdutos!$D$2:$D$47,MATCH(E8149,dProdutos!$A$2:$A$47,0))</f>
        <v>Moda Feminina</v>
      </c>
    </row>
    <row r="8150" customFormat="false" ht="15" hidden="false" customHeight="false" outlineLevel="0" collapsed="false">
      <c r="A8150" s="17" t="s">
        <v>6482</v>
      </c>
      <c r="B8150" s="17" t="n">
        <v>1</v>
      </c>
      <c r="C8150" s="21" t="n">
        <v>46190</v>
      </c>
      <c r="D8150" s="17" t="s">
        <v>1433</v>
      </c>
      <c r="E8150" s="17" t="s">
        <v>120</v>
      </c>
      <c r="F8150" s="17" t="s">
        <v>1493</v>
      </c>
      <c r="G8150" s="17" t="s">
        <v>59</v>
      </c>
      <c r="H8150" s="17" t="s">
        <v>1537</v>
      </c>
      <c r="I8150" s="17" t="s">
        <v>1524</v>
      </c>
      <c r="J8150" s="17" t="n">
        <v>1</v>
      </c>
      <c r="K8150" s="15" t="n">
        <v>96.9</v>
      </c>
      <c r="L8150" s="22" t="n">
        <v>0.15</v>
      </c>
      <c r="M8150" s="15" t="n">
        <v>0</v>
      </c>
      <c r="N8150" s="15" t="n">
        <f aca="false">J8150*K8150</f>
        <v>96.9</v>
      </c>
      <c r="O8150" s="15" t="n">
        <f aca="false">N8150*L8150</f>
        <v>14.535</v>
      </c>
      <c r="P8150" s="15" t="n">
        <f aca="false">N8150-O8150</f>
        <v>82.365</v>
      </c>
      <c r="Q8150" s="15" t="n">
        <f aca="false">J8150*INDEX(dProdutos!$F$2:$F$47,MATCH(E8150,dProdutos!$A$2:$A$47,0))</f>
        <v>44.36</v>
      </c>
      <c r="R8150" s="15" t="n">
        <f aca="false">IF(I8150="Cancelado",0,P8150-Q8150)</f>
        <v>38.005</v>
      </c>
      <c r="S8150" s="17" t="str">
        <f aca="false">INDEX(dProdutos!$D$2:$D$47,MATCH(E8150,dProdutos!$A$2:$A$47,0))</f>
        <v>Moda Masculina</v>
      </c>
    </row>
    <row r="8151" customFormat="false" ht="15" hidden="false" customHeight="false" outlineLevel="0" collapsed="false">
      <c r="A8151" s="17" t="s">
        <v>6483</v>
      </c>
      <c r="B8151" s="17" t="n">
        <v>1</v>
      </c>
      <c r="C8151" s="21" t="n">
        <v>46190</v>
      </c>
      <c r="D8151" s="17" t="s">
        <v>879</v>
      </c>
      <c r="E8151" s="17" t="s">
        <v>126</v>
      </c>
      <c r="F8151" s="17" t="s">
        <v>1501</v>
      </c>
      <c r="G8151" s="17" t="s">
        <v>61</v>
      </c>
      <c r="H8151" s="17" t="s">
        <v>1523</v>
      </c>
      <c r="I8151" s="17" t="s">
        <v>1524</v>
      </c>
      <c r="J8151" s="17" t="n">
        <v>1</v>
      </c>
      <c r="K8151" s="15" t="n">
        <v>296.9</v>
      </c>
      <c r="L8151" s="22" t="n">
        <v>0</v>
      </c>
      <c r="M8151" s="15" t="n">
        <v>0</v>
      </c>
      <c r="N8151" s="15" t="n">
        <f aca="false">J8151*K8151</f>
        <v>296.9</v>
      </c>
      <c r="O8151" s="15" t="n">
        <f aca="false">N8151*L8151</f>
        <v>0</v>
      </c>
      <c r="P8151" s="15" t="n">
        <f aca="false">N8151-O8151</f>
        <v>296.9</v>
      </c>
      <c r="Q8151" s="15" t="n">
        <f aca="false">J8151*INDEX(dProdutos!$F$2:$F$47,MATCH(E8151,dProdutos!$A$2:$A$47,0))</f>
        <v>135.24</v>
      </c>
      <c r="R8151" s="15" t="n">
        <f aca="false">IF(I8151="Cancelado",0,P8151-Q8151)</f>
        <v>161.66</v>
      </c>
      <c r="S8151" s="17" t="str">
        <f aca="false">INDEX(dProdutos!$D$2:$D$47,MATCH(E8151,dProdutos!$A$2:$A$47,0))</f>
        <v>Calçados</v>
      </c>
    </row>
    <row r="8152" customFormat="false" ht="15" hidden="false" customHeight="false" outlineLevel="0" collapsed="false">
      <c r="A8152" s="17" t="s">
        <v>6484</v>
      </c>
      <c r="B8152" s="17" t="n">
        <v>1</v>
      </c>
      <c r="C8152" s="21" t="n">
        <v>46190</v>
      </c>
      <c r="D8152" s="17" t="s">
        <v>885</v>
      </c>
      <c r="E8152" s="17" t="s">
        <v>204</v>
      </c>
      <c r="F8152" s="17" t="s">
        <v>1493</v>
      </c>
      <c r="G8152" s="17" t="s">
        <v>63</v>
      </c>
      <c r="H8152" s="17" t="s">
        <v>1537</v>
      </c>
      <c r="I8152" s="17" t="s">
        <v>1524</v>
      </c>
      <c r="J8152" s="17" t="n">
        <v>3</v>
      </c>
      <c r="K8152" s="15" t="n">
        <v>64.9</v>
      </c>
      <c r="L8152" s="22" t="n">
        <v>0.1</v>
      </c>
      <c r="M8152" s="15" t="n">
        <v>25.81</v>
      </c>
      <c r="N8152" s="15" t="n">
        <f aca="false">J8152*K8152</f>
        <v>194.7</v>
      </c>
      <c r="O8152" s="15" t="n">
        <f aca="false">N8152*L8152</f>
        <v>19.47</v>
      </c>
      <c r="P8152" s="15" t="n">
        <f aca="false">N8152-O8152</f>
        <v>175.23</v>
      </c>
      <c r="Q8152" s="15" t="n">
        <f aca="false">J8152*INDEX(dProdutos!$F$2:$F$47,MATCH(E8152,dProdutos!$A$2:$A$47,0))</f>
        <v>82.56</v>
      </c>
      <c r="R8152" s="15" t="n">
        <f aca="false">IF(I8152="Cancelado",0,P8152-Q8152)</f>
        <v>92.67</v>
      </c>
      <c r="S8152" s="17" t="str">
        <f aca="false">INDEX(dProdutos!$D$2:$D$47,MATCH(E8152,dProdutos!$A$2:$A$47,0))</f>
        <v>Beleza</v>
      </c>
    </row>
    <row r="8153" customFormat="false" ht="15" hidden="false" customHeight="false" outlineLevel="0" collapsed="false">
      <c r="A8153" s="17" t="s">
        <v>6484</v>
      </c>
      <c r="B8153" s="17" t="n">
        <v>2</v>
      </c>
      <c r="C8153" s="21" t="n">
        <v>46190</v>
      </c>
      <c r="D8153" s="17" t="s">
        <v>885</v>
      </c>
      <c r="E8153" s="17" t="s">
        <v>162</v>
      </c>
      <c r="F8153" s="17" t="s">
        <v>1493</v>
      </c>
      <c r="G8153" s="17" t="s">
        <v>63</v>
      </c>
      <c r="H8153" s="17" t="s">
        <v>1537</v>
      </c>
      <c r="I8153" s="17" t="s">
        <v>1524</v>
      </c>
      <c r="J8153" s="17" t="n">
        <v>1</v>
      </c>
      <c r="K8153" s="15" t="n">
        <v>231.9</v>
      </c>
      <c r="L8153" s="22" t="n">
        <v>0</v>
      </c>
      <c r="M8153" s="15" t="n">
        <v>0</v>
      </c>
      <c r="N8153" s="15" t="n">
        <f aca="false">J8153*K8153</f>
        <v>231.9</v>
      </c>
      <c r="O8153" s="15" t="n">
        <f aca="false">N8153*L8153</f>
        <v>0</v>
      </c>
      <c r="P8153" s="15" t="n">
        <f aca="false">N8153-O8153</f>
        <v>231.9</v>
      </c>
      <c r="Q8153" s="15" t="n">
        <f aca="false">J8153*INDEX(dProdutos!$F$2:$F$47,MATCH(E8153,dProdutos!$A$2:$A$47,0))</f>
        <v>134.41</v>
      </c>
      <c r="R8153" s="15" t="n">
        <f aca="false">IF(I8153="Cancelado",0,P8153-Q8153)</f>
        <v>97.49</v>
      </c>
      <c r="S8153" s="17" t="str">
        <f aca="false">INDEX(dProdutos!$D$2:$D$47,MATCH(E8153,dProdutos!$A$2:$A$47,0))</f>
        <v>Casa</v>
      </c>
    </row>
    <row r="8154" customFormat="false" ht="15" hidden="false" customHeight="false" outlineLevel="0" collapsed="false">
      <c r="A8154" s="17" t="s">
        <v>6485</v>
      </c>
      <c r="B8154" s="17" t="n">
        <v>1</v>
      </c>
      <c r="C8154" s="21" t="n">
        <v>46190</v>
      </c>
      <c r="D8154" s="17" t="s">
        <v>385</v>
      </c>
      <c r="E8154" s="17" t="s">
        <v>98</v>
      </c>
      <c r="F8154" s="17" t="s">
        <v>1487</v>
      </c>
      <c r="G8154" s="17" t="s">
        <v>60</v>
      </c>
      <c r="H8154" s="17" t="s">
        <v>1540</v>
      </c>
      <c r="I8154" s="17" t="s">
        <v>1524</v>
      </c>
      <c r="J8154" s="17" t="n">
        <v>1</v>
      </c>
      <c r="K8154" s="15" t="n">
        <v>108.9</v>
      </c>
      <c r="L8154" s="22" t="n">
        <v>0.1</v>
      </c>
      <c r="M8154" s="15" t="n">
        <v>14.82</v>
      </c>
      <c r="N8154" s="15" t="n">
        <f aca="false">J8154*K8154</f>
        <v>108.9</v>
      </c>
      <c r="O8154" s="15" t="n">
        <f aca="false">N8154*L8154</f>
        <v>10.89</v>
      </c>
      <c r="P8154" s="15" t="n">
        <f aca="false">N8154-O8154</f>
        <v>98.01</v>
      </c>
      <c r="Q8154" s="15" t="n">
        <f aca="false">J8154*INDEX(dProdutos!$F$2:$F$47,MATCH(E8154,dProdutos!$A$2:$A$47,0))</f>
        <v>42.52</v>
      </c>
      <c r="R8154" s="15" t="n">
        <f aca="false">IF(I8154="Cancelado",0,P8154-Q8154)</f>
        <v>55.49</v>
      </c>
      <c r="S8154" s="17" t="str">
        <f aca="false">INDEX(dProdutos!$D$2:$D$47,MATCH(E8154,dProdutos!$A$2:$A$47,0))</f>
        <v>Moda Feminina</v>
      </c>
    </row>
    <row r="8155" customFormat="false" ht="15" hidden="false" customHeight="false" outlineLevel="0" collapsed="false">
      <c r="A8155" s="17" t="s">
        <v>6486</v>
      </c>
      <c r="B8155" s="17" t="n">
        <v>1</v>
      </c>
      <c r="C8155" s="21" t="n">
        <v>46191</v>
      </c>
      <c r="D8155" s="17" t="s">
        <v>441</v>
      </c>
      <c r="E8155" s="17" t="s">
        <v>81</v>
      </c>
      <c r="F8155" s="17" t="s">
        <v>1493</v>
      </c>
      <c r="G8155" s="17" t="s">
        <v>59</v>
      </c>
      <c r="H8155" s="17" t="s">
        <v>1537</v>
      </c>
      <c r="I8155" s="17" t="s">
        <v>1531</v>
      </c>
      <c r="J8155" s="17" t="n">
        <v>1</v>
      </c>
      <c r="K8155" s="15" t="n">
        <v>64.9</v>
      </c>
      <c r="L8155" s="22" t="n">
        <v>0</v>
      </c>
      <c r="M8155" s="15" t="n">
        <v>22.22</v>
      </c>
      <c r="N8155" s="15" t="n">
        <f aca="false">J8155*K8155</f>
        <v>64.9</v>
      </c>
      <c r="O8155" s="15" t="n">
        <f aca="false">N8155*L8155</f>
        <v>0</v>
      </c>
      <c r="P8155" s="15" t="n">
        <f aca="false">N8155-O8155</f>
        <v>64.9</v>
      </c>
      <c r="Q8155" s="15" t="n">
        <f aca="false">J8155*INDEX(dProdutos!$F$2:$F$47,MATCH(E8155,dProdutos!$A$2:$A$47,0))</f>
        <v>26.12</v>
      </c>
      <c r="R8155" s="15" t="n">
        <f aca="false">IF(I8155="Cancelado",0,P8155-Q8155)</f>
        <v>0</v>
      </c>
      <c r="S8155" s="17" t="str">
        <f aca="false">INDEX(dProdutos!$D$2:$D$47,MATCH(E8155,dProdutos!$A$2:$A$47,0))</f>
        <v>Moda Feminina</v>
      </c>
    </row>
    <row r="8156" customFormat="false" ht="15" hidden="false" customHeight="false" outlineLevel="0" collapsed="false">
      <c r="A8156" s="17" t="s">
        <v>6487</v>
      </c>
      <c r="B8156" s="17" t="n">
        <v>1</v>
      </c>
      <c r="C8156" s="21" t="n">
        <v>46191</v>
      </c>
      <c r="D8156" s="17" t="s">
        <v>765</v>
      </c>
      <c r="E8156" s="17" t="s">
        <v>186</v>
      </c>
      <c r="F8156" s="17" t="s">
        <v>1487</v>
      </c>
      <c r="G8156" s="17" t="s">
        <v>61</v>
      </c>
      <c r="H8156" s="17" t="s">
        <v>1537</v>
      </c>
      <c r="I8156" s="17" t="s">
        <v>1524</v>
      </c>
      <c r="J8156" s="17" t="n">
        <v>1</v>
      </c>
      <c r="K8156" s="15" t="n">
        <v>120.9</v>
      </c>
      <c r="L8156" s="22" t="n">
        <v>0</v>
      </c>
      <c r="M8156" s="15" t="n">
        <v>15.9</v>
      </c>
      <c r="N8156" s="15" t="n">
        <f aca="false">J8156*K8156</f>
        <v>120.9</v>
      </c>
      <c r="O8156" s="15" t="n">
        <f aca="false">N8156*L8156</f>
        <v>0</v>
      </c>
      <c r="P8156" s="15" t="n">
        <f aca="false">N8156-O8156</f>
        <v>120.9</v>
      </c>
      <c r="Q8156" s="15" t="n">
        <f aca="false">J8156*INDEX(dProdutos!$F$2:$F$47,MATCH(E8156,dProdutos!$A$2:$A$47,0))</f>
        <v>72.21</v>
      </c>
      <c r="R8156" s="15" t="n">
        <f aca="false">IF(I8156="Cancelado",0,P8156-Q8156)</f>
        <v>48.69</v>
      </c>
      <c r="S8156" s="17" t="str">
        <f aca="false">INDEX(dProdutos!$D$2:$D$47,MATCH(E8156,dProdutos!$A$2:$A$47,0))</f>
        <v>Eletrônicos</v>
      </c>
    </row>
    <row r="8157" customFormat="false" ht="15" hidden="false" customHeight="false" outlineLevel="0" collapsed="false">
      <c r="A8157" s="17" t="s">
        <v>6488</v>
      </c>
      <c r="B8157" s="17" t="n">
        <v>1</v>
      </c>
      <c r="C8157" s="21" t="n">
        <v>46191</v>
      </c>
      <c r="D8157" s="17" t="s">
        <v>732</v>
      </c>
      <c r="E8157" s="17" t="s">
        <v>98</v>
      </c>
      <c r="F8157" s="17" t="s">
        <v>1501</v>
      </c>
      <c r="G8157" s="17" t="s">
        <v>64</v>
      </c>
      <c r="H8157" s="17" t="s">
        <v>1527</v>
      </c>
      <c r="I8157" s="17" t="s">
        <v>1531</v>
      </c>
      <c r="J8157" s="17" t="n">
        <v>1</v>
      </c>
      <c r="K8157" s="15" t="n">
        <v>108.9</v>
      </c>
      <c r="L8157" s="22" t="n">
        <v>0</v>
      </c>
      <c r="M8157" s="15" t="n">
        <v>20.65</v>
      </c>
      <c r="N8157" s="15" t="n">
        <f aca="false">J8157*K8157</f>
        <v>108.9</v>
      </c>
      <c r="O8157" s="15" t="n">
        <f aca="false">N8157*L8157</f>
        <v>0</v>
      </c>
      <c r="P8157" s="15" t="n">
        <f aca="false">N8157-O8157</f>
        <v>108.9</v>
      </c>
      <c r="Q8157" s="15" t="n">
        <f aca="false">J8157*INDEX(dProdutos!$F$2:$F$47,MATCH(E8157,dProdutos!$A$2:$A$47,0))</f>
        <v>42.52</v>
      </c>
      <c r="R8157" s="15" t="n">
        <f aca="false">IF(I8157="Cancelado",0,P8157-Q8157)</f>
        <v>0</v>
      </c>
      <c r="S8157" s="17" t="str">
        <f aca="false">INDEX(dProdutos!$D$2:$D$47,MATCH(E8157,dProdutos!$A$2:$A$47,0))</f>
        <v>Moda Feminina</v>
      </c>
    </row>
    <row r="8158" customFormat="false" ht="15" hidden="false" customHeight="false" outlineLevel="0" collapsed="false">
      <c r="A8158" s="17" t="s">
        <v>6488</v>
      </c>
      <c r="B8158" s="17" t="n">
        <v>2</v>
      </c>
      <c r="C8158" s="21" t="n">
        <v>46191</v>
      </c>
      <c r="D8158" s="17" t="s">
        <v>732</v>
      </c>
      <c r="E8158" s="17" t="s">
        <v>102</v>
      </c>
      <c r="F8158" s="17" t="s">
        <v>1501</v>
      </c>
      <c r="G8158" s="17" t="s">
        <v>64</v>
      </c>
      <c r="H8158" s="17" t="s">
        <v>1527</v>
      </c>
      <c r="I8158" s="17" t="s">
        <v>1531</v>
      </c>
      <c r="J8158" s="17" t="n">
        <v>1</v>
      </c>
      <c r="K8158" s="15" t="n">
        <v>65.9</v>
      </c>
      <c r="L8158" s="22" t="n">
        <v>0</v>
      </c>
      <c r="M8158" s="15" t="n">
        <v>0</v>
      </c>
      <c r="N8158" s="15" t="n">
        <f aca="false">J8158*K8158</f>
        <v>65.9</v>
      </c>
      <c r="O8158" s="15" t="n">
        <f aca="false">N8158*L8158</f>
        <v>0</v>
      </c>
      <c r="P8158" s="15" t="n">
        <f aca="false">N8158-O8158</f>
        <v>65.9</v>
      </c>
      <c r="Q8158" s="15" t="n">
        <f aca="false">J8158*INDEX(dProdutos!$F$2:$F$47,MATCH(E8158,dProdutos!$A$2:$A$47,0))</f>
        <v>29.68</v>
      </c>
      <c r="R8158" s="15" t="n">
        <f aca="false">IF(I8158="Cancelado",0,P8158-Q8158)</f>
        <v>0</v>
      </c>
      <c r="S8158" s="17" t="str">
        <f aca="false">INDEX(dProdutos!$D$2:$D$47,MATCH(E8158,dProdutos!$A$2:$A$47,0))</f>
        <v>Moda Masculina</v>
      </c>
    </row>
    <row r="8159" customFormat="false" ht="15" hidden="false" customHeight="false" outlineLevel="0" collapsed="false">
      <c r="A8159" s="17" t="s">
        <v>6488</v>
      </c>
      <c r="B8159" s="17" t="n">
        <v>3</v>
      </c>
      <c r="C8159" s="21" t="n">
        <v>46191</v>
      </c>
      <c r="D8159" s="17" t="s">
        <v>732</v>
      </c>
      <c r="E8159" s="17" t="s">
        <v>207</v>
      </c>
      <c r="F8159" s="17" t="s">
        <v>1501</v>
      </c>
      <c r="G8159" s="17" t="s">
        <v>64</v>
      </c>
      <c r="H8159" s="17" t="s">
        <v>1527</v>
      </c>
      <c r="I8159" s="17" t="s">
        <v>1531</v>
      </c>
      <c r="J8159" s="17" t="n">
        <v>1</v>
      </c>
      <c r="K8159" s="15" t="n">
        <v>143.9</v>
      </c>
      <c r="L8159" s="22" t="n">
        <v>0.15</v>
      </c>
      <c r="M8159" s="15" t="n">
        <v>0</v>
      </c>
      <c r="N8159" s="15" t="n">
        <f aca="false">J8159*K8159</f>
        <v>143.9</v>
      </c>
      <c r="O8159" s="15" t="n">
        <f aca="false">N8159*L8159</f>
        <v>21.585</v>
      </c>
      <c r="P8159" s="15" t="n">
        <f aca="false">N8159-O8159</f>
        <v>122.315</v>
      </c>
      <c r="Q8159" s="15" t="n">
        <f aca="false">J8159*INDEX(dProdutos!$F$2:$F$47,MATCH(E8159,dProdutos!$A$2:$A$47,0))</f>
        <v>84.43</v>
      </c>
      <c r="R8159" s="15" t="n">
        <f aca="false">IF(I8159="Cancelado",0,P8159-Q8159)</f>
        <v>0</v>
      </c>
      <c r="S8159" s="17" t="str">
        <f aca="false">INDEX(dProdutos!$D$2:$D$47,MATCH(E8159,dProdutos!$A$2:$A$47,0))</f>
        <v>Beleza</v>
      </c>
    </row>
    <row r="8160" customFormat="false" ht="15" hidden="false" customHeight="false" outlineLevel="0" collapsed="false">
      <c r="A8160" s="17" t="s">
        <v>6488</v>
      </c>
      <c r="B8160" s="17" t="n">
        <v>4</v>
      </c>
      <c r="C8160" s="21" t="n">
        <v>46191</v>
      </c>
      <c r="D8160" s="17" t="s">
        <v>732</v>
      </c>
      <c r="E8160" s="17" t="s">
        <v>85</v>
      </c>
      <c r="F8160" s="17" t="s">
        <v>1501</v>
      </c>
      <c r="G8160" s="17" t="s">
        <v>64</v>
      </c>
      <c r="H8160" s="17" t="s">
        <v>1527</v>
      </c>
      <c r="I8160" s="17" t="s">
        <v>1531</v>
      </c>
      <c r="J8160" s="17" t="n">
        <v>1</v>
      </c>
      <c r="K8160" s="15" t="n">
        <v>165.9</v>
      </c>
      <c r="L8160" s="22" t="n">
        <v>0</v>
      </c>
      <c r="M8160" s="15" t="n">
        <v>0</v>
      </c>
      <c r="N8160" s="15" t="n">
        <f aca="false">J8160*K8160</f>
        <v>165.9</v>
      </c>
      <c r="O8160" s="15" t="n">
        <f aca="false">N8160*L8160</f>
        <v>0</v>
      </c>
      <c r="P8160" s="15" t="n">
        <f aca="false">N8160-O8160</f>
        <v>165.9</v>
      </c>
      <c r="Q8160" s="15" t="n">
        <f aca="false">J8160*INDEX(dProdutos!$F$2:$F$47,MATCH(E8160,dProdutos!$A$2:$A$47,0))</f>
        <v>91.55</v>
      </c>
      <c r="R8160" s="15" t="n">
        <f aca="false">IF(I8160="Cancelado",0,P8160-Q8160)</f>
        <v>0</v>
      </c>
      <c r="S8160" s="17" t="str">
        <f aca="false">INDEX(dProdutos!$D$2:$D$47,MATCH(E8160,dProdutos!$A$2:$A$47,0))</f>
        <v>Moda Feminina</v>
      </c>
    </row>
    <row r="8161" customFormat="false" ht="15" hidden="false" customHeight="false" outlineLevel="0" collapsed="false">
      <c r="A8161" s="17" t="s">
        <v>6489</v>
      </c>
      <c r="B8161" s="17" t="n">
        <v>1</v>
      </c>
      <c r="C8161" s="21" t="n">
        <v>46191</v>
      </c>
      <c r="D8161" s="17" t="s">
        <v>615</v>
      </c>
      <c r="E8161" s="17" t="s">
        <v>129</v>
      </c>
      <c r="F8161" s="17" t="s">
        <v>1487</v>
      </c>
      <c r="G8161" s="17" t="s">
        <v>63</v>
      </c>
      <c r="H8161" s="17" t="s">
        <v>1523</v>
      </c>
      <c r="I8161" s="17" t="s">
        <v>1524</v>
      </c>
      <c r="J8161" s="17" t="n">
        <v>1</v>
      </c>
      <c r="K8161" s="15" t="n">
        <v>105.9</v>
      </c>
      <c r="L8161" s="22" t="n">
        <v>0</v>
      </c>
      <c r="M8161" s="15" t="n">
        <v>25.06</v>
      </c>
      <c r="N8161" s="15" t="n">
        <f aca="false">J8161*K8161</f>
        <v>105.9</v>
      </c>
      <c r="O8161" s="15" t="n">
        <f aca="false">N8161*L8161</f>
        <v>0</v>
      </c>
      <c r="P8161" s="15" t="n">
        <f aca="false">N8161-O8161</f>
        <v>105.9</v>
      </c>
      <c r="Q8161" s="15" t="n">
        <f aca="false">J8161*INDEX(dProdutos!$F$2:$F$47,MATCH(E8161,dProdutos!$A$2:$A$47,0))</f>
        <v>43.79</v>
      </c>
      <c r="R8161" s="15" t="n">
        <f aca="false">IF(I8161="Cancelado",0,P8161-Q8161)</f>
        <v>62.11</v>
      </c>
      <c r="S8161" s="17" t="str">
        <f aca="false">INDEX(dProdutos!$D$2:$D$47,MATCH(E8161,dProdutos!$A$2:$A$47,0))</f>
        <v>Calçados</v>
      </c>
    </row>
    <row r="8162" customFormat="false" ht="15" hidden="false" customHeight="false" outlineLevel="0" collapsed="false">
      <c r="A8162" s="17" t="s">
        <v>6490</v>
      </c>
      <c r="B8162" s="17" t="n">
        <v>1</v>
      </c>
      <c r="C8162" s="21" t="n">
        <v>46191</v>
      </c>
      <c r="D8162" s="17" t="s">
        <v>749</v>
      </c>
      <c r="E8162" s="17" t="s">
        <v>153</v>
      </c>
      <c r="F8162" s="17" t="s">
        <v>1497</v>
      </c>
      <c r="G8162" s="17" t="s">
        <v>59</v>
      </c>
      <c r="H8162" s="17" t="s">
        <v>1537</v>
      </c>
      <c r="I8162" s="17" t="s">
        <v>1524</v>
      </c>
      <c r="J8162" s="17" t="n">
        <v>1</v>
      </c>
      <c r="K8162" s="15" t="n">
        <v>165.9</v>
      </c>
      <c r="L8162" s="22" t="n">
        <v>0.05</v>
      </c>
      <c r="M8162" s="15" t="n">
        <v>14.6</v>
      </c>
      <c r="N8162" s="15" t="n">
        <f aca="false">J8162*K8162</f>
        <v>165.9</v>
      </c>
      <c r="O8162" s="15" t="n">
        <f aca="false">N8162*L8162</f>
        <v>8.295</v>
      </c>
      <c r="P8162" s="15" t="n">
        <f aca="false">N8162-O8162</f>
        <v>157.605</v>
      </c>
      <c r="Q8162" s="15" t="n">
        <f aca="false">J8162*INDEX(dProdutos!$F$2:$F$47,MATCH(E8162,dProdutos!$A$2:$A$47,0))</f>
        <v>67.28</v>
      </c>
      <c r="R8162" s="15" t="n">
        <f aca="false">IF(I8162="Cancelado",0,P8162-Q8162)</f>
        <v>90.325</v>
      </c>
      <c r="S8162" s="17" t="str">
        <f aca="false">INDEX(dProdutos!$D$2:$D$47,MATCH(E8162,dProdutos!$A$2:$A$47,0))</f>
        <v>Acessórios</v>
      </c>
    </row>
    <row r="8163" customFormat="false" ht="15" hidden="false" customHeight="false" outlineLevel="0" collapsed="false">
      <c r="A8163" s="17" t="s">
        <v>6491</v>
      </c>
      <c r="B8163" s="17" t="n">
        <v>1</v>
      </c>
      <c r="C8163" s="21" t="n">
        <v>46191</v>
      </c>
      <c r="D8163" s="17" t="s">
        <v>825</v>
      </c>
      <c r="E8163" s="17" t="s">
        <v>162</v>
      </c>
      <c r="F8163" s="17" t="s">
        <v>1487</v>
      </c>
      <c r="G8163" s="17" t="s">
        <v>61</v>
      </c>
      <c r="H8163" s="17" t="s">
        <v>1537</v>
      </c>
      <c r="I8163" s="17" t="s">
        <v>1524</v>
      </c>
      <c r="J8163" s="17" t="n">
        <v>1</v>
      </c>
      <c r="K8163" s="15" t="n">
        <v>231.9</v>
      </c>
      <c r="L8163" s="22" t="n">
        <v>0</v>
      </c>
      <c r="M8163" s="15" t="n">
        <v>23.93</v>
      </c>
      <c r="N8163" s="15" t="n">
        <f aca="false">J8163*K8163</f>
        <v>231.9</v>
      </c>
      <c r="O8163" s="15" t="n">
        <f aca="false">N8163*L8163</f>
        <v>0</v>
      </c>
      <c r="P8163" s="15" t="n">
        <f aca="false">N8163-O8163</f>
        <v>231.9</v>
      </c>
      <c r="Q8163" s="15" t="n">
        <f aca="false">J8163*INDEX(dProdutos!$F$2:$F$47,MATCH(E8163,dProdutos!$A$2:$A$47,0))</f>
        <v>134.41</v>
      </c>
      <c r="R8163" s="15" t="n">
        <f aca="false">IF(I8163="Cancelado",0,P8163-Q8163)</f>
        <v>97.49</v>
      </c>
      <c r="S8163" s="17" t="str">
        <f aca="false">INDEX(dProdutos!$D$2:$D$47,MATCH(E8163,dProdutos!$A$2:$A$47,0))</f>
        <v>Casa</v>
      </c>
    </row>
    <row r="8164" customFormat="false" ht="15" hidden="false" customHeight="false" outlineLevel="0" collapsed="false">
      <c r="A8164" s="17" t="s">
        <v>6492</v>
      </c>
      <c r="B8164" s="17" t="n">
        <v>1</v>
      </c>
      <c r="C8164" s="21" t="n">
        <v>46191</v>
      </c>
      <c r="D8164" s="17" t="s">
        <v>746</v>
      </c>
      <c r="E8164" s="17" t="s">
        <v>156</v>
      </c>
      <c r="F8164" s="17" t="s">
        <v>1493</v>
      </c>
      <c r="G8164" s="17" t="s">
        <v>60</v>
      </c>
      <c r="H8164" s="17" t="s">
        <v>1523</v>
      </c>
      <c r="I8164" s="17" t="s">
        <v>1524</v>
      </c>
      <c r="J8164" s="17" t="n">
        <v>2</v>
      </c>
      <c r="K8164" s="15" t="n">
        <v>192.9</v>
      </c>
      <c r="L8164" s="22" t="n">
        <v>0</v>
      </c>
      <c r="M8164" s="15" t="n">
        <v>0</v>
      </c>
      <c r="N8164" s="15" t="n">
        <f aca="false">J8164*K8164</f>
        <v>385.8</v>
      </c>
      <c r="O8164" s="15" t="n">
        <f aca="false">N8164*L8164</f>
        <v>0</v>
      </c>
      <c r="P8164" s="15" t="n">
        <f aca="false">N8164-O8164</f>
        <v>385.8</v>
      </c>
      <c r="Q8164" s="15" t="n">
        <f aca="false">J8164*INDEX(dProdutos!$F$2:$F$47,MATCH(E8164,dProdutos!$A$2:$A$47,0))</f>
        <v>160.76</v>
      </c>
      <c r="R8164" s="15" t="n">
        <f aca="false">IF(I8164="Cancelado",0,P8164-Q8164)</f>
        <v>225.04</v>
      </c>
      <c r="S8164" s="17" t="str">
        <f aca="false">INDEX(dProdutos!$D$2:$D$47,MATCH(E8164,dProdutos!$A$2:$A$47,0))</f>
        <v>Acessórios</v>
      </c>
    </row>
    <row r="8165" customFormat="false" ht="15" hidden="false" customHeight="false" outlineLevel="0" collapsed="false">
      <c r="A8165" s="17" t="s">
        <v>6493</v>
      </c>
      <c r="B8165" s="17" t="n">
        <v>1</v>
      </c>
      <c r="C8165" s="21" t="n">
        <v>46191</v>
      </c>
      <c r="D8165" s="17" t="s">
        <v>1132</v>
      </c>
      <c r="E8165" s="17" t="s">
        <v>168</v>
      </c>
      <c r="F8165" s="17" t="s">
        <v>1487</v>
      </c>
      <c r="G8165" s="17" t="s">
        <v>60</v>
      </c>
      <c r="H8165" s="17" t="s">
        <v>1537</v>
      </c>
      <c r="I8165" s="17" t="s">
        <v>1524</v>
      </c>
      <c r="J8165" s="17" t="n">
        <v>3</v>
      </c>
      <c r="K8165" s="15" t="n">
        <v>253.9</v>
      </c>
      <c r="L8165" s="22" t="n">
        <v>0.15</v>
      </c>
      <c r="M8165" s="15" t="n">
        <v>0</v>
      </c>
      <c r="N8165" s="15" t="n">
        <f aca="false">J8165*K8165</f>
        <v>761.7</v>
      </c>
      <c r="O8165" s="15" t="n">
        <f aca="false">N8165*L8165</f>
        <v>114.255</v>
      </c>
      <c r="P8165" s="15" t="n">
        <f aca="false">N8165-O8165</f>
        <v>647.445</v>
      </c>
      <c r="Q8165" s="15" t="n">
        <f aca="false">J8165*INDEX(dProdutos!$F$2:$F$47,MATCH(E8165,dProdutos!$A$2:$A$47,0))</f>
        <v>386.82</v>
      </c>
      <c r="R8165" s="15" t="n">
        <f aca="false">IF(I8165="Cancelado",0,P8165-Q8165)</f>
        <v>260.625</v>
      </c>
      <c r="S8165" s="17" t="str">
        <f aca="false">INDEX(dProdutos!$D$2:$D$47,MATCH(E8165,dProdutos!$A$2:$A$47,0))</f>
        <v>Casa</v>
      </c>
    </row>
    <row r="8166" customFormat="false" ht="15" hidden="false" customHeight="false" outlineLevel="0" collapsed="false">
      <c r="A8166" s="17" t="s">
        <v>6493</v>
      </c>
      <c r="B8166" s="17" t="n">
        <v>2</v>
      </c>
      <c r="C8166" s="21" t="n">
        <v>46191</v>
      </c>
      <c r="D8166" s="17" t="s">
        <v>1132</v>
      </c>
      <c r="E8166" s="17" t="s">
        <v>126</v>
      </c>
      <c r="F8166" s="17" t="s">
        <v>1487</v>
      </c>
      <c r="G8166" s="17" t="s">
        <v>60</v>
      </c>
      <c r="H8166" s="17" t="s">
        <v>1537</v>
      </c>
      <c r="I8166" s="17" t="s">
        <v>1524</v>
      </c>
      <c r="J8166" s="17" t="n">
        <v>1</v>
      </c>
      <c r="K8166" s="15" t="n">
        <v>296.9</v>
      </c>
      <c r="L8166" s="22" t="n">
        <v>0</v>
      </c>
      <c r="M8166" s="15" t="n">
        <v>0</v>
      </c>
      <c r="N8166" s="15" t="n">
        <f aca="false">J8166*K8166</f>
        <v>296.9</v>
      </c>
      <c r="O8166" s="15" t="n">
        <f aca="false">N8166*L8166</f>
        <v>0</v>
      </c>
      <c r="P8166" s="15" t="n">
        <f aca="false">N8166-O8166</f>
        <v>296.9</v>
      </c>
      <c r="Q8166" s="15" t="n">
        <f aca="false">J8166*INDEX(dProdutos!$F$2:$F$47,MATCH(E8166,dProdutos!$A$2:$A$47,0))</f>
        <v>135.24</v>
      </c>
      <c r="R8166" s="15" t="n">
        <f aca="false">IF(I8166="Cancelado",0,P8166-Q8166)</f>
        <v>161.66</v>
      </c>
      <c r="S8166" s="17" t="str">
        <f aca="false">INDEX(dProdutos!$D$2:$D$47,MATCH(E8166,dProdutos!$A$2:$A$47,0))</f>
        <v>Calçados</v>
      </c>
    </row>
    <row r="8167" customFormat="false" ht="15" hidden="false" customHeight="false" outlineLevel="0" collapsed="false">
      <c r="A8167" s="17" t="s">
        <v>6494</v>
      </c>
      <c r="B8167" s="17" t="n">
        <v>1</v>
      </c>
      <c r="C8167" s="21" t="n">
        <v>46191</v>
      </c>
      <c r="D8167" s="17" t="s">
        <v>1467</v>
      </c>
      <c r="E8167" s="17" t="s">
        <v>162</v>
      </c>
      <c r="F8167" s="17" t="s">
        <v>1490</v>
      </c>
      <c r="G8167" s="17" t="s">
        <v>60</v>
      </c>
      <c r="H8167" s="17" t="s">
        <v>1537</v>
      </c>
      <c r="I8167" s="17" t="s">
        <v>1524</v>
      </c>
      <c r="J8167" s="17" t="n">
        <v>1</v>
      </c>
      <c r="K8167" s="15" t="n">
        <v>231.9</v>
      </c>
      <c r="L8167" s="22" t="n">
        <v>0.1</v>
      </c>
      <c r="M8167" s="15" t="n">
        <v>0</v>
      </c>
      <c r="N8167" s="15" t="n">
        <f aca="false">J8167*K8167</f>
        <v>231.9</v>
      </c>
      <c r="O8167" s="15" t="n">
        <f aca="false">N8167*L8167</f>
        <v>23.19</v>
      </c>
      <c r="P8167" s="15" t="n">
        <f aca="false">N8167-O8167</f>
        <v>208.71</v>
      </c>
      <c r="Q8167" s="15" t="n">
        <f aca="false">J8167*INDEX(dProdutos!$F$2:$F$47,MATCH(E8167,dProdutos!$A$2:$A$47,0))</f>
        <v>134.41</v>
      </c>
      <c r="R8167" s="15" t="n">
        <f aca="false">IF(I8167="Cancelado",0,P8167-Q8167)</f>
        <v>74.3</v>
      </c>
      <c r="S8167" s="17" t="str">
        <f aca="false">INDEX(dProdutos!$D$2:$D$47,MATCH(E8167,dProdutos!$A$2:$A$47,0))</f>
        <v>Casa</v>
      </c>
    </row>
    <row r="8168" customFormat="false" ht="15" hidden="false" customHeight="false" outlineLevel="0" collapsed="false">
      <c r="A8168" s="17" t="s">
        <v>6495</v>
      </c>
      <c r="B8168" s="17" t="n">
        <v>1</v>
      </c>
      <c r="C8168" s="21" t="n">
        <v>46191</v>
      </c>
      <c r="D8168" s="17" t="s">
        <v>819</v>
      </c>
      <c r="E8168" s="17" t="s">
        <v>192</v>
      </c>
      <c r="F8168" s="17" t="s">
        <v>1490</v>
      </c>
      <c r="G8168" s="17" t="s">
        <v>59</v>
      </c>
      <c r="H8168" s="17" t="s">
        <v>1537</v>
      </c>
      <c r="I8168" s="17" t="s">
        <v>1524</v>
      </c>
      <c r="J8168" s="17" t="n">
        <v>2</v>
      </c>
      <c r="K8168" s="15" t="n">
        <v>245.9</v>
      </c>
      <c r="L8168" s="22" t="n">
        <v>0.15</v>
      </c>
      <c r="M8168" s="15" t="n">
        <v>24.53</v>
      </c>
      <c r="N8168" s="15" t="n">
        <f aca="false">J8168*K8168</f>
        <v>491.8</v>
      </c>
      <c r="O8168" s="15" t="n">
        <f aca="false">N8168*L8168</f>
        <v>73.77</v>
      </c>
      <c r="P8168" s="15" t="n">
        <f aca="false">N8168-O8168</f>
        <v>418.03</v>
      </c>
      <c r="Q8168" s="15" t="n">
        <f aca="false">J8168*INDEX(dProdutos!$F$2:$F$47,MATCH(E8168,dProdutos!$A$2:$A$47,0))</f>
        <v>215.56</v>
      </c>
      <c r="R8168" s="15" t="n">
        <f aca="false">IF(I8168="Cancelado",0,P8168-Q8168)</f>
        <v>202.47</v>
      </c>
      <c r="S8168" s="17" t="str">
        <f aca="false">INDEX(dProdutos!$D$2:$D$47,MATCH(E8168,dProdutos!$A$2:$A$47,0))</f>
        <v>Eletrônicos</v>
      </c>
    </row>
    <row r="8169" customFormat="false" ht="15" hidden="false" customHeight="false" outlineLevel="0" collapsed="false">
      <c r="A8169" s="17" t="s">
        <v>6496</v>
      </c>
      <c r="B8169" s="17" t="n">
        <v>1</v>
      </c>
      <c r="C8169" s="21" t="n">
        <v>46191</v>
      </c>
      <c r="D8169" s="17" t="s">
        <v>1164</v>
      </c>
      <c r="E8169" s="17" t="s">
        <v>114</v>
      </c>
      <c r="F8169" s="17" t="s">
        <v>1495</v>
      </c>
      <c r="G8169" s="17" t="s">
        <v>61</v>
      </c>
      <c r="H8169" s="17" t="s">
        <v>1537</v>
      </c>
      <c r="I8169" s="17" t="s">
        <v>1531</v>
      </c>
      <c r="J8169" s="17" t="n">
        <v>1</v>
      </c>
      <c r="K8169" s="15" t="n">
        <v>202.9</v>
      </c>
      <c r="L8169" s="22" t="n">
        <v>0.05</v>
      </c>
      <c r="M8169" s="15" t="n">
        <v>0</v>
      </c>
      <c r="N8169" s="15" t="n">
        <f aca="false">J8169*K8169</f>
        <v>202.9</v>
      </c>
      <c r="O8169" s="15" t="n">
        <f aca="false">N8169*L8169</f>
        <v>10.145</v>
      </c>
      <c r="P8169" s="15" t="n">
        <f aca="false">N8169-O8169</f>
        <v>192.755</v>
      </c>
      <c r="Q8169" s="15" t="n">
        <f aca="false">J8169*INDEX(dProdutos!$F$2:$F$47,MATCH(E8169,dProdutos!$A$2:$A$47,0))</f>
        <v>110.39</v>
      </c>
      <c r="R8169" s="15" t="n">
        <f aca="false">IF(I8169="Cancelado",0,P8169-Q8169)</f>
        <v>0</v>
      </c>
      <c r="S8169" s="17" t="str">
        <f aca="false">INDEX(dProdutos!$D$2:$D$47,MATCH(E8169,dProdutos!$A$2:$A$47,0))</f>
        <v>Moda Masculina</v>
      </c>
    </row>
    <row r="8170" customFormat="false" ht="15" hidden="false" customHeight="false" outlineLevel="0" collapsed="false">
      <c r="A8170" s="17" t="s">
        <v>6497</v>
      </c>
      <c r="B8170" s="17" t="n">
        <v>1</v>
      </c>
      <c r="C8170" s="21" t="n">
        <v>46192</v>
      </c>
      <c r="D8170" s="17" t="s">
        <v>1074</v>
      </c>
      <c r="E8170" s="17" t="s">
        <v>171</v>
      </c>
      <c r="F8170" s="17" t="s">
        <v>1487</v>
      </c>
      <c r="G8170" s="17" t="s">
        <v>62</v>
      </c>
      <c r="H8170" s="17" t="s">
        <v>1540</v>
      </c>
      <c r="I8170" s="17" t="s">
        <v>1541</v>
      </c>
      <c r="J8170" s="17" t="n">
        <v>1</v>
      </c>
      <c r="K8170" s="15" t="n">
        <v>246.9</v>
      </c>
      <c r="L8170" s="22" t="n">
        <v>0.2</v>
      </c>
      <c r="M8170" s="15" t="n">
        <v>0</v>
      </c>
      <c r="N8170" s="15" t="n">
        <f aca="false">J8170*K8170</f>
        <v>246.9</v>
      </c>
      <c r="O8170" s="15" t="n">
        <f aca="false">N8170*L8170</f>
        <v>49.38</v>
      </c>
      <c r="P8170" s="15" t="n">
        <f aca="false">N8170-O8170</f>
        <v>197.52</v>
      </c>
      <c r="Q8170" s="15" t="n">
        <f aca="false">J8170*INDEX(dProdutos!$F$2:$F$47,MATCH(E8170,dProdutos!$A$2:$A$47,0))</f>
        <v>103.61</v>
      </c>
      <c r="R8170" s="15" t="n">
        <f aca="false">IF(I8170="Cancelado",0,P8170-Q8170)</f>
        <v>93.91</v>
      </c>
      <c r="S8170" s="17" t="str">
        <f aca="false">INDEX(dProdutos!$D$2:$D$47,MATCH(E8170,dProdutos!$A$2:$A$47,0))</f>
        <v>Casa</v>
      </c>
    </row>
    <row r="8171" customFormat="false" ht="15" hidden="false" customHeight="false" outlineLevel="0" collapsed="false">
      <c r="A8171" s="17" t="s">
        <v>6498</v>
      </c>
      <c r="B8171" s="17" t="n">
        <v>1</v>
      </c>
      <c r="C8171" s="21" t="n">
        <v>46192</v>
      </c>
      <c r="D8171" s="17" t="s">
        <v>468</v>
      </c>
      <c r="E8171" s="17" t="s">
        <v>108</v>
      </c>
      <c r="F8171" s="17" t="s">
        <v>1490</v>
      </c>
      <c r="G8171" s="17" t="s">
        <v>63</v>
      </c>
      <c r="H8171" s="17" t="s">
        <v>1537</v>
      </c>
      <c r="I8171" s="17" t="s">
        <v>1524</v>
      </c>
      <c r="J8171" s="17" t="n">
        <v>1</v>
      </c>
      <c r="K8171" s="15" t="n">
        <v>265.9</v>
      </c>
      <c r="L8171" s="22" t="n">
        <v>0</v>
      </c>
      <c r="M8171" s="15" t="n">
        <v>27.95</v>
      </c>
      <c r="N8171" s="15" t="n">
        <f aca="false">J8171*K8171</f>
        <v>265.9</v>
      </c>
      <c r="O8171" s="15" t="n">
        <f aca="false">N8171*L8171</f>
        <v>0</v>
      </c>
      <c r="P8171" s="15" t="n">
        <f aca="false">N8171-O8171</f>
        <v>265.9</v>
      </c>
      <c r="Q8171" s="15" t="n">
        <f aca="false">J8171*INDEX(dProdutos!$F$2:$F$47,MATCH(E8171,dProdutos!$A$2:$A$47,0))</f>
        <v>155.62</v>
      </c>
      <c r="R8171" s="15" t="n">
        <f aca="false">IF(I8171="Cancelado",0,P8171-Q8171)</f>
        <v>110.28</v>
      </c>
      <c r="S8171" s="17" t="str">
        <f aca="false">INDEX(dProdutos!$D$2:$D$47,MATCH(E8171,dProdutos!$A$2:$A$47,0))</f>
        <v>Moda Masculina</v>
      </c>
    </row>
    <row r="8172" customFormat="false" ht="15" hidden="false" customHeight="false" outlineLevel="0" collapsed="false">
      <c r="A8172" s="17" t="s">
        <v>6498</v>
      </c>
      <c r="B8172" s="17" t="n">
        <v>2</v>
      </c>
      <c r="C8172" s="21" t="n">
        <v>46192</v>
      </c>
      <c r="D8172" s="17" t="s">
        <v>468</v>
      </c>
      <c r="E8172" s="17" t="s">
        <v>150</v>
      </c>
      <c r="F8172" s="17" t="s">
        <v>1490</v>
      </c>
      <c r="G8172" s="17" t="s">
        <v>63</v>
      </c>
      <c r="H8172" s="17" t="s">
        <v>1537</v>
      </c>
      <c r="I8172" s="17" t="s">
        <v>1524</v>
      </c>
      <c r="J8172" s="17" t="n">
        <v>1</v>
      </c>
      <c r="K8172" s="15" t="n">
        <v>71.9</v>
      </c>
      <c r="L8172" s="22" t="n">
        <v>0</v>
      </c>
      <c r="M8172" s="15" t="n">
        <v>0</v>
      </c>
      <c r="N8172" s="15" t="n">
        <f aca="false">J8172*K8172</f>
        <v>71.9</v>
      </c>
      <c r="O8172" s="15" t="n">
        <f aca="false">N8172*L8172</f>
        <v>0</v>
      </c>
      <c r="P8172" s="15" t="n">
        <f aca="false">N8172-O8172</f>
        <v>71.9</v>
      </c>
      <c r="Q8172" s="15" t="n">
        <f aca="false">J8172*INDEX(dProdutos!$F$2:$F$47,MATCH(E8172,dProdutos!$A$2:$A$47,0))</f>
        <v>27.38</v>
      </c>
      <c r="R8172" s="15" t="n">
        <f aca="false">IF(I8172="Cancelado",0,P8172-Q8172)</f>
        <v>44.52</v>
      </c>
      <c r="S8172" s="17" t="str">
        <f aca="false">INDEX(dProdutos!$D$2:$D$47,MATCH(E8172,dProdutos!$A$2:$A$47,0))</f>
        <v>Acessórios</v>
      </c>
    </row>
    <row r="8173" customFormat="false" ht="15" hidden="false" customHeight="false" outlineLevel="0" collapsed="false">
      <c r="A8173" s="17" t="s">
        <v>6498</v>
      </c>
      <c r="B8173" s="17" t="n">
        <v>3</v>
      </c>
      <c r="C8173" s="21" t="n">
        <v>46192</v>
      </c>
      <c r="D8173" s="17" t="s">
        <v>468</v>
      </c>
      <c r="E8173" s="17" t="s">
        <v>192</v>
      </c>
      <c r="F8173" s="17" t="s">
        <v>1490</v>
      </c>
      <c r="G8173" s="17" t="s">
        <v>63</v>
      </c>
      <c r="H8173" s="17" t="s">
        <v>1537</v>
      </c>
      <c r="I8173" s="17" t="s">
        <v>1524</v>
      </c>
      <c r="J8173" s="17" t="n">
        <v>1</v>
      </c>
      <c r="K8173" s="15" t="n">
        <v>245.9</v>
      </c>
      <c r="L8173" s="22" t="n">
        <v>0</v>
      </c>
      <c r="M8173" s="15" t="n">
        <v>0</v>
      </c>
      <c r="N8173" s="15" t="n">
        <f aca="false">J8173*K8173</f>
        <v>245.9</v>
      </c>
      <c r="O8173" s="15" t="n">
        <f aca="false">N8173*L8173</f>
        <v>0</v>
      </c>
      <c r="P8173" s="15" t="n">
        <f aca="false">N8173-O8173</f>
        <v>245.9</v>
      </c>
      <c r="Q8173" s="15" t="n">
        <f aca="false">J8173*INDEX(dProdutos!$F$2:$F$47,MATCH(E8173,dProdutos!$A$2:$A$47,0))</f>
        <v>107.78</v>
      </c>
      <c r="R8173" s="15" t="n">
        <f aca="false">IF(I8173="Cancelado",0,P8173-Q8173)</f>
        <v>138.12</v>
      </c>
      <c r="S8173" s="17" t="str">
        <f aca="false">INDEX(dProdutos!$D$2:$D$47,MATCH(E8173,dProdutos!$A$2:$A$47,0))</f>
        <v>Eletrônicos</v>
      </c>
    </row>
    <row r="8174" customFormat="false" ht="15" hidden="false" customHeight="false" outlineLevel="0" collapsed="false">
      <c r="A8174" s="17" t="s">
        <v>6498</v>
      </c>
      <c r="B8174" s="17" t="n">
        <v>4</v>
      </c>
      <c r="C8174" s="21" t="n">
        <v>46192</v>
      </c>
      <c r="D8174" s="17" t="s">
        <v>468</v>
      </c>
      <c r="E8174" s="17" t="s">
        <v>135</v>
      </c>
      <c r="F8174" s="17" t="s">
        <v>1490</v>
      </c>
      <c r="G8174" s="17" t="s">
        <v>63</v>
      </c>
      <c r="H8174" s="17" t="s">
        <v>1537</v>
      </c>
      <c r="I8174" s="17" t="s">
        <v>1524</v>
      </c>
      <c r="J8174" s="17" t="n">
        <v>3</v>
      </c>
      <c r="K8174" s="15" t="n">
        <v>200.9</v>
      </c>
      <c r="L8174" s="22" t="n">
        <v>0.1</v>
      </c>
      <c r="M8174" s="15" t="n">
        <v>0</v>
      </c>
      <c r="N8174" s="15" t="n">
        <f aca="false">J8174*K8174</f>
        <v>602.7</v>
      </c>
      <c r="O8174" s="15" t="n">
        <f aca="false">N8174*L8174</f>
        <v>60.27</v>
      </c>
      <c r="P8174" s="15" t="n">
        <f aca="false">N8174-O8174</f>
        <v>542.43</v>
      </c>
      <c r="Q8174" s="15" t="n">
        <f aca="false">J8174*INDEX(dProdutos!$F$2:$F$47,MATCH(E8174,dProdutos!$A$2:$A$47,0))</f>
        <v>242.19</v>
      </c>
      <c r="R8174" s="15" t="n">
        <f aca="false">IF(I8174="Cancelado",0,P8174-Q8174)</f>
        <v>300.24</v>
      </c>
      <c r="S8174" s="17" t="str">
        <f aca="false">INDEX(dProdutos!$D$2:$D$47,MATCH(E8174,dProdutos!$A$2:$A$47,0))</f>
        <v>Calçados</v>
      </c>
    </row>
    <row r="8175" customFormat="false" ht="15" hidden="false" customHeight="false" outlineLevel="0" collapsed="false">
      <c r="A8175" s="17" t="s">
        <v>6499</v>
      </c>
      <c r="B8175" s="17" t="n">
        <v>1</v>
      </c>
      <c r="C8175" s="21" t="n">
        <v>46192</v>
      </c>
      <c r="D8175" s="17" t="s">
        <v>1347</v>
      </c>
      <c r="E8175" s="17" t="s">
        <v>174</v>
      </c>
      <c r="F8175" s="17" t="s">
        <v>1497</v>
      </c>
      <c r="G8175" s="17" t="s">
        <v>59</v>
      </c>
      <c r="H8175" s="17" t="s">
        <v>1523</v>
      </c>
      <c r="I8175" s="17" t="s">
        <v>1524</v>
      </c>
      <c r="J8175" s="17" t="n">
        <v>1</v>
      </c>
      <c r="K8175" s="15" t="n">
        <v>250.9</v>
      </c>
      <c r="L8175" s="22" t="n">
        <v>0.05</v>
      </c>
      <c r="M8175" s="15" t="n">
        <v>25.41</v>
      </c>
      <c r="N8175" s="15" t="n">
        <f aca="false">J8175*K8175</f>
        <v>250.9</v>
      </c>
      <c r="O8175" s="15" t="n">
        <f aca="false">N8175*L8175</f>
        <v>12.545</v>
      </c>
      <c r="P8175" s="15" t="n">
        <f aca="false">N8175-O8175</f>
        <v>238.355</v>
      </c>
      <c r="Q8175" s="15" t="n">
        <f aca="false">J8175*INDEX(dProdutos!$F$2:$F$47,MATCH(E8175,dProdutos!$A$2:$A$47,0))</f>
        <v>151.28</v>
      </c>
      <c r="R8175" s="15" t="n">
        <f aca="false">IF(I8175="Cancelado",0,P8175-Q8175)</f>
        <v>87.075</v>
      </c>
      <c r="S8175" s="17" t="str">
        <f aca="false">INDEX(dProdutos!$D$2:$D$47,MATCH(E8175,dProdutos!$A$2:$A$47,0))</f>
        <v>Casa</v>
      </c>
    </row>
    <row r="8176" customFormat="false" ht="15" hidden="false" customHeight="false" outlineLevel="0" collapsed="false">
      <c r="A8176" s="17" t="s">
        <v>6499</v>
      </c>
      <c r="B8176" s="17" t="n">
        <v>2</v>
      </c>
      <c r="C8176" s="21" t="n">
        <v>46192</v>
      </c>
      <c r="D8176" s="17" t="s">
        <v>1347</v>
      </c>
      <c r="E8176" s="17" t="s">
        <v>135</v>
      </c>
      <c r="F8176" s="17" t="s">
        <v>1497</v>
      </c>
      <c r="G8176" s="17" t="s">
        <v>59</v>
      </c>
      <c r="H8176" s="17" t="s">
        <v>1523</v>
      </c>
      <c r="I8176" s="17" t="s">
        <v>1524</v>
      </c>
      <c r="J8176" s="17" t="n">
        <v>1</v>
      </c>
      <c r="K8176" s="15" t="n">
        <v>200.9</v>
      </c>
      <c r="L8176" s="22" t="n">
        <v>0</v>
      </c>
      <c r="M8176" s="15" t="n">
        <v>0</v>
      </c>
      <c r="N8176" s="15" t="n">
        <f aca="false">J8176*K8176</f>
        <v>200.9</v>
      </c>
      <c r="O8176" s="15" t="n">
        <f aca="false">N8176*L8176</f>
        <v>0</v>
      </c>
      <c r="P8176" s="15" t="n">
        <f aca="false">N8176-O8176</f>
        <v>200.9</v>
      </c>
      <c r="Q8176" s="15" t="n">
        <f aca="false">J8176*INDEX(dProdutos!$F$2:$F$47,MATCH(E8176,dProdutos!$A$2:$A$47,0))</f>
        <v>80.73</v>
      </c>
      <c r="R8176" s="15" t="n">
        <f aca="false">IF(I8176="Cancelado",0,P8176-Q8176)</f>
        <v>120.17</v>
      </c>
      <c r="S8176" s="17" t="str">
        <f aca="false">INDEX(dProdutos!$D$2:$D$47,MATCH(E8176,dProdutos!$A$2:$A$47,0))</f>
        <v>Calçados</v>
      </c>
    </row>
    <row r="8177" customFormat="false" ht="15" hidden="false" customHeight="false" outlineLevel="0" collapsed="false">
      <c r="A8177" s="17" t="s">
        <v>6499</v>
      </c>
      <c r="B8177" s="17" t="n">
        <v>3</v>
      </c>
      <c r="C8177" s="21" t="n">
        <v>46192</v>
      </c>
      <c r="D8177" s="17" t="s">
        <v>1347</v>
      </c>
      <c r="E8177" s="17" t="s">
        <v>177</v>
      </c>
      <c r="F8177" s="17" t="s">
        <v>1497</v>
      </c>
      <c r="G8177" s="17" t="s">
        <v>59</v>
      </c>
      <c r="H8177" s="17" t="s">
        <v>1523</v>
      </c>
      <c r="I8177" s="17" t="s">
        <v>1524</v>
      </c>
      <c r="J8177" s="17" t="n">
        <v>1</v>
      </c>
      <c r="K8177" s="15" t="n">
        <v>257.9</v>
      </c>
      <c r="L8177" s="22" t="n">
        <v>0</v>
      </c>
      <c r="M8177" s="15" t="n">
        <v>0</v>
      </c>
      <c r="N8177" s="15" t="n">
        <f aca="false">J8177*K8177</f>
        <v>257.9</v>
      </c>
      <c r="O8177" s="15" t="n">
        <f aca="false">N8177*L8177</f>
        <v>0</v>
      </c>
      <c r="P8177" s="15" t="n">
        <f aca="false">N8177-O8177</f>
        <v>257.9</v>
      </c>
      <c r="Q8177" s="15" t="n">
        <f aca="false">J8177*INDEX(dProdutos!$F$2:$F$47,MATCH(E8177,dProdutos!$A$2:$A$47,0))</f>
        <v>138.23</v>
      </c>
      <c r="R8177" s="15" t="n">
        <f aca="false">IF(I8177="Cancelado",0,P8177-Q8177)</f>
        <v>119.67</v>
      </c>
      <c r="S8177" s="17" t="str">
        <f aca="false">INDEX(dProdutos!$D$2:$D$47,MATCH(E8177,dProdutos!$A$2:$A$47,0))</f>
        <v>Casa</v>
      </c>
    </row>
    <row r="8178" customFormat="false" ht="15" hidden="false" customHeight="false" outlineLevel="0" collapsed="false">
      <c r="A8178" s="17" t="s">
        <v>6500</v>
      </c>
      <c r="B8178" s="17" t="n">
        <v>1</v>
      </c>
      <c r="C8178" s="21" t="n">
        <v>46192</v>
      </c>
      <c r="D8178" s="17" t="s">
        <v>837</v>
      </c>
      <c r="E8178" s="17" t="s">
        <v>126</v>
      </c>
      <c r="F8178" s="17" t="s">
        <v>1487</v>
      </c>
      <c r="G8178" s="17" t="s">
        <v>60</v>
      </c>
      <c r="H8178" s="17" t="s">
        <v>1537</v>
      </c>
      <c r="I8178" s="17" t="s">
        <v>1524</v>
      </c>
      <c r="J8178" s="17" t="n">
        <v>1</v>
      </c>
      <c r="K8178" s="15" t="n">
        <v>296.9</v>
      </c>
      <c r="L8178" s="22" t="n">
        <v>0.1</v>
      </c>
      <c r="M8178" s="15" t="n">
        <v>18.57</v>
      </c>
      <c r="N8178" s="15" t="n">
        <f aca="false">J8178*K8178</f>
        <v>296.9</v>
      </c>
      <c r="O8178" s="15" t="n">
        <f aca="false">N8178*L8178</f>
        <v>29.69</v>
      </c>
      <c r="P8178" s="15" t="n">
        <f aca="false">N8178-O8178</f>
        <v>267.21</v>
      </c>
      <c r="Q8178" s="15" t="n">
        <f aca="false">J8178*INDEX(dProdutos!$F$2:$F$47,MATCH(E8178,dProdutos!$A$2:$A$47,0))</f>
        <v>135.24</v>
      </c>
      <c r="R8178" s="15" t="n">
        <f aca="false">IF(I8178="Cancelado",0,P8178-Q8178)</f>
        <v>131.97</v>
      </c>
      <c r="S8178" s="17" t="str">
        <f aca="false">INDEX(dProdutos!$D$2:$D$47,MATCH(E8178,dProdutos!$A$2:$A$47,0))</f>
        <v>Calçados</v>
      </c>
    </row>
    <row r="8179" customFormat="false" ht="15" hidden="false" customHeight="false" outlineLevel="0" collapsed="false">
      <c r="A8179" s="17" t="s">
        <v>6501</v>
      </c>
      <c r="B8179" s="17" t="n">
        <v>1</v>
      </c>
      <c r="C8179" s="21" t="n">
        <v>46192</v>
      </c>
      <c r="D8179" s="17" t="s">
        <v>463</v>
      </c>
      <c r="E8179" s="17" t="s">
        <v>195</v>
      </c>
      <c r="F8179" s="17" t="s">
        <v>1495</v>
      </c>
      <c r="G8179" s="17" t="s">
        <v>61</v>
      </c>
      <c r="H8179" s="17" t="s">
        <v>1537</v>
      </c>
      <c r="I8179" s="17" t="s">
        <v>1524</v>
      </c>
      <c r="J8179" s="17" t="n">
        <v>2</v>
      </c>
      <c r="K8179" s="15" t="n">
        <v>72.9</v>
      </c>
      <c r="L8179" s="22" t="n">
        <v>0.15</v>
      </c>
      <c r="M8179" s="15" t="n">
        <v>30.28</v>
      </c>
      <c r="N8179" s="15" t="n">
        <f aca="false">J8179*K8179</f>
        <v>145.8</v>
      </c>
      <c r="O8179" s="15" t="n">
        <f aca="false">N8179*L8179</f>
        <v>21.87</v>
      </c>
      <c r="P8179" s="15" t="n">
        <f aca="false">N8179-O8179</f>
        <v>123.93</v>
      </c>
      <c r="Q8179" s="15" t="n">
        <f aca="false">J8179*INDEX(dProdutos!$F$2:$F$47,MATCH(E8179,dProdutos!$A$2:$A$47,0))</f>
        <v>78.46</v>
      </c>
      <c r="R8179" s="15" t="n">
        <f aca="false">IF(I8179="Cancelado",0,P8179-Q8179)</f>
        <v>45.47</v>
      </c>
      <c r="S8179" s="17" t="str">
        <f aca="false">INDEX(dProdutos!$D$2:$D$47,MATCH(E8179,dProdutos!$A$2:$A$47,0))</f>
        <v>Eletrônicos</v>
      </c>
    </row>
    <row r="8180" customFormat="false" ht="15" hidden="false" customHeight="false" outlineLevel="0" collapsed="false">
      <c r="A8180" s="17" t="s">
        <v>6502</v>
      </c>
      <c r="B8180" s="17" t="n">
        <v>1</v>
      </c>
      <c r="C8180" s="21" t="n">
        <v>46192</v>
      </c>
      <c r="D8180" s="17" t="s">
        <v>1202</v>
      </c>
      <c r="E8180" s="17" t="s">
        <v>88</v>
      </c>
      <c r="F8180" s="17" t="s">
        <v>1490</v>
      </c>
      <c r="G8180" s="17" t="s">
        <v>59</v>
      </c>
      <c r="H8180" s="17" t="s">
        <v>1523</v>
      </c>
      <c r="I8180" s="17" t="s">
        <v>1524</v>
      </c>
      <c r="J8180" s="17" t="n">
        <v>1</v>
      </c>
      <c r="K8180" s="15" t="n">
        <v>170.9</v>
      </c>
      <c r="L8180" s="22" t="n">
        <v>0.1</v>
      </c>
      <c r="M8180" s="15" t="n">
        <v>15.16</v>
      </c>
      <c r="N8180" s="15" t="n">
        <f aca="false">J8180*K8180</f>
        <v>170.9</v>
      </c>
      <c r="O8180" s="15" t="n">
        <f aca="false">N8180*L8180</f>
        <v>17.09</v>
      </c>
      <c r="P8180" s="15" t="n">
        <f aca="false">N8180-O8180</f>
        <v>153.81</v>
      </c>
      <c r="Q8180" s="15" t="n">
        <f aca="false">J8180*INDEX(dProdutos!$F$2:$F$47,MATCH(E8180,dProdutos!$A$2:$A$47,0))</f>
        <v>98.14</v>
      </c>
      <c r="R8180" s="15" t="n">
        <f aca="false">IF(I8180="Cancelado",0,P8180-Q8180)</f>
        <v>55.67</v>
      </c>
      <c r="S8180" s="17" t="str">
        <f aca="false">INDEX(dProdutos!$D$2:$D$47,MATCH(E8180,dProdutos!$A$2:$A$47,0))</f>
        <v>Moda Feminina</v>
      </c>
    </row>
    <row r="8181" customFormat="false" ht="15" hidden="false" customHeight="false" outlineLevel="0" collapsed="false">
      <c r="A8181" s="17" t="s">
        <v>6502</v>
      </c>
      <c r="B8181" s="17" t="n">
        <v>2</v>
      </c>
      <c r="C8181" s="21" t="n">
        <v>46192</v>
      </c>
      <c r="D8181" s="17" t="s">
        <v>1202</v>
      </c>
      <c r="E8181" s="17" t="s">
        <v>111</v>
      </c>
      <c r="F8181" s="17" t="s">
        <v>1490</v>
      </c>
      <c r="G8181" s="17" t="s">
        <v>59</v>
      </c>
      <c r="H8181" s="17" t="s">
        <v>1523</v>
      </c>
      <c r="I8181" s="17" t="s">
        <v>1524</v>
      </c>
      <c r="J8181" s="17" t="n">
        <v>1</v>
      </c>
      <c r="K8181" s="15" t="n">
        <v>188.9</v>
      </c>
      <c r="L8181" s="22" t="n">
        <v>0</v>
      </c>
      <c r="M8181" s="15" t="n">
        <v>0</v>
      </c>
      <c r="N8181" s="15" t="n">
        <f aca="false">J8181*K8181</f>
        <v>188.9</v>
      </c>
      <c r="O8181" s="15" t="n">
        <f aca="false">N8181*L8181</f>
        <v>0</v>
      </c>
      <c r="P8181" s="15" t="n">
        <f aca="false">N8181-O8181</f>
        <v>188.9</v>
      </c>
      <c r="Q8181" s="15" t="n">
        <f aca="false">J8181*INDEX(dProdutos!$F$2:$F$47,MATCH(E8181,dProdutos!$A$2:$A$47,0))</f>
        <v>88.32</v>
      </c>
      <c r="R8181" s="15" t="n">
        <f aca="false">IF(I8181="Cancelado",0,P8181-Q8181)</f>
        <v>100.58</v>
      </c>
      <c r="S8181" s="17" t="str">
        <f aca="false">INDEX(dProdutos!$D$2:$D$47,MATCH(E8181,dProdutos!$A$2:$A$47,0))</f>
        <v>Moda Masculina</v>
      </c>
    </row>
    <row r="8182" customFormat="false" ht="15" hidden="false" customHeight="false" outlineLevel="0" collapsed="false">
      <c r="A8182" s="17" t="s">
        <v>6502</v>
      </c>
      <c r="B8182" s="17" t="n">
        <v>3</v>
      </c>
      <c r="C8182" s="21" t="n">
        <v>46192</v>
      </c>
      <c r="D8182" s="17" t="s">
        <v>1202</v>
      </c>
      <c r="E8182" s="17" t="s">
        <v>174</v>
      </c>
      <c r="F8182" s="17" t="s">
        <v>1490</v>
      </c>
      <c r="G8182" s="17" t="s">
        <v>59</v>
      </c>
      <c r="H8182" s="17" t="s">
        <v>1523</v>
      </c>
      <c r="I8182" s="17" t="s">
        <v>1524</v>
      </c>
      <c r="J8182" s="17" t="n">
        <v>1</v>
      </c>
      <c r="K8182" s="15" t="n">
        <v>250.9</v>
      </c>
      <c r="L8182" s="22" t="n">
        <v>0</v>
      </c>
      <c r="M8182" s="15" t="n">
        <v>0</v>
      </c>
      <c r="N8182" s="15" t="n">
        <f aca="false">J8182*K8182</f>
        <v>250.9</v>
      </c>
      <c r="O8182" s="15" t="n">
        <f aca="false">N8182*L8182</f>
        <v>0</v>
      </c>
      <c r="P8182" s="15" t="n">
        <f aca="false">N8182-O8182</f>
        <v>250.9</v>
      </c>
      <c r="Q8182" s="15" t="n">
        <f aca="false">J8182*INDEX(dProdutos!$F$2:$F$47,MATCH(E8182,dProdutos!$A$2:$A$47,0))</f>
        <v>151.28</v>
      </c>
      <c r="R8182" s="15" t="n">
        <f aca="false">IF(I8182="Cancelado",0,P8182-Q8182)</f>
        <v>99.62</v>
      </c>
      <c r="S8182" s="17" t="str">
        <f aca="false">INDEX(dProdutos!$D$2:$D$47,MATCH(E8182,dProdutos!$A$2:$A$47,0))</f>
        <v>Casa</v>
      </c>
    </row>
    <row r="8183" customFormat="false" ht="15" hidden="false" customHeight="false" outlineLevel="0" collapsed="false">
      <c r="A8183" s="17" t="s">
        <v>6502</v>
      </c>
      <c r="B8183" s="17" t="n">
        <v>4</v>
      </c>
      <c r="C8183" s="21" t="n">
        <v>46192</v>
      </c>
      <c r="D8183" s="17" t="s">
        <v>1202</v>
      </c>
      <c r="E8183" s="17" t="s">
        <v>77</v>
      </c>
      <c r="F8183" s="17" t="s">
        <v>1490</v>
      </c>
      <c r="G8183" s="17" t="s">
        <v>59</v>
      </c>
      <c r="H8183" s="17" t="s">
        <v>1523</v>
      </c>
      <c r="I8183" s="17" t="s">
        <v>1524</v>
      </c>
      <c r="J8183" s="17" t="n">
        <v>1</v>
      </c>
      <c r="K8183" s="15" t="n">
        <v>198.9</v>
      </c>
      <c r="L8183" s="22" t="n">
        <v>0.05</v>
      </c>
      <c r="M8183" s="15" t="n">
        <v>0</v>
      </c>
      <c r="N8183" s="15" t="n">
        <f aca="false">J8183*K8183</f>
        <v>198.9</v>
      </c>
      <c r="O8183" s="15" t="n">
        <f aca="false">N8183*L8183</f>
        <v>9.945</v>
      </c>
      <c r="P8183" s="15" t="n">
        <f aca="false">N8183-O8183</f>
        <v>188.955</v>
      </c>
      <c r="Q8183" s="15" t="n">
        <f aca="false">J8183*INDEX(dProdutos!$F$2:$F$47,MATCH(E8183,dProdutos!$A$2:$A$47,0))</f>
        <v>107.88</v>
      </c>
      <c r="R8183" s="15" t="n">
        <f aca="false">IF(I8183="Cancelado",0,P8183-Q8183)</f>
        <v>81.075</v>
      </c>
      <c r="S8183" s="17" t="str">
        <f aca="false">INDEX(dProdutos!$D$2:$D$47,MATCH(E8183,dProdutos!$A$2:$A$47,0))</f>
        <v>Moda Feminina</v>
      </c>
    </row>
    <row r="8184" customFormat="false" ht="15" hidden="false" customHeight="false" outlineLevel="0" collapsed="false">
      <c r="A8184" s="17" t="s">
        <v>6503</v>
      </c>
      <c r="B8184" s="17" t="n">
        <v>1</v>
      </c>
      <c r="C8184" s="21" t="n">
        <v>46192</v>
      </c>
      <c r="D8184" s="17" t="s">
        <v>461</v>
      </c>
      <c r="E8184" s="17" t="s">
        <v>92</v>
      </c>
      <c r="F8184" s="17" t="s">
        <v>1503</v>
      </c>
      <c r="G8184" s="17" t="s">
        <v>61</v>
      </c>
      <c r="H8184" s="17" t="s">
        <v>1523</v>
      </c>
      <c r="I8184" s="17" t="s">
        <v>1524</v>
      </c>
      <c r="J8184" s="17" t="n">
        <v>1</v>
      </c>
      <c r="K8184" s="15" t="n">
        <v>191.9</v>
      </c>
      <c r="L8184" s="22" t="n">
        <v>0</v>
      </c>
      <c r="M8184" s="15" t="n">
        <v>16.57</v>
      </c>
      <c r="N8184" s="15" t="n">
        <f aca="false">J8184*K8184</f>
        <v>191.9</v>
      </c>
      <c r="O8184" s="15" t="n">
        <f aca="false">N8184*L8184</f>
        <v>0</v>
      </c>
      <c r="P8184" s="15" t="n">
        <f aca="false">N8184-O8184</f>
        <v>191.9</v>
      </c>
      <c r="Q8184" s="15" t="n">
        <f aca="false">J8184*INDEX(dProdutos!$F$2:$F$47,MATCH(E8184,dProdutos!$A$2:$A$47,0))</f>
        <v>88.59</v>
      </c>
      <c r="R8184" s="15" t="n">
        <f aca="false">IF(I8184="Cancelado",0,P8184-Q8184)</f>
        <v>103.31</v>
      </c>
      <c r="S8184" s="17" t="str">
        <f aca="false">INDEX(dProdutos!$D$2:$D$47,MATCH(E8184,dProdutos!$A$2:$A$47,0))</f>
        <v>Moda Feminina</v>
      </c>
    </row>
    <row r="8185" customFormat="false" ht="15" hidden="false" customHeight="false" outlineLevel="0" collapsed="false">
      <c r="A8185" s="17" t="s">
        <v>6504</v>
      </c>
      <c r="B8185" s="17" t="n">
        <v>1</v>
      </c>
      <c r="C8185" s="21" t="n">
        <v>46192</v>
      </c>
      <c r="D8185" s="17" t="s">
        <v>765</v>
      </c>
      <c r="E8185" s="17" t="s">
        <v>171</v>
      </c>
      <c r="F8185" s="17" t="s">
        <v>1495</v>
      </c>
      <c r="G8185" s="17" t="s">
        <v>64</v>
      </c>
      <c r="H8185" s="17" t="s">
        <v>1523</v>
      </c>
      <c r="I8185" s="17" t="s">
        <v>1524</v>
      </c>
      <c r="J8185" s="17" t="n">
        <v>1</v>
      </c>
      <c r="K8185" s="15" t="n">
        <v>246.9</v>
      </c>
      <c r="L8185" s="22" t="n">
        <v>0.1</v>
      </c>
      <c r="M8185" s="15" t="n">
        <v>33.81</v>
      </c>
      <c r="N8185" s="15" t="n">
        <f aca="false">J8185*K8185</f>
        <v>246.9</v>
      </c>
      <c r="O8185" s="15" t="n">
        <f aca="false">N8185*L8185</f>
        <v>24.69</v>
      </c>
      <c r="P8185" s="15" t="n">
        <f aca="false">N8185-O8185</f>
        <v>222.21</v>
      </c>
      <c r="Q8185" s="15" t="n">
        <f aca="false">J8185*INDEX(dProdutos!$F$2:$F$47,MATCH(E8185,dProdutos!$A$2:$A$47,0))</f>
        <v>103.61</v>
      </c>
      <c r="R8185" s="15" t="n">
        <f aca="false">IF(I8185="Cancelado",0,P8185-Q8185)</f>
        <v>118.6</v>
      </c>
      <c r="S8185" s="17" t="str">
        <f aca="false">INDEX(dProdutos!$D$2:$D$47,MATCH(E8185,dProdutos!$A$2:$A$47,0))</f>
        <v>Casa</v>
      </c>
    </row>
    <row r="8186" customFormat="false" ht="15" hidden="false" customHeight="false" outlineLevel="0" collapsed="false">
      <c r="A8186" s="17" t="s">
        <v>6504</v>
      </c>
      <c r="B8186" s="17" t="n">
        <v>2</v>
      </c>
      <c r="C8186" s="21" t="n">
        <v>46192</v>
      </c>
      <c r="D8186" s="17" t="s">
        <v>765</v>
      </c>
      <c r="E8186" s="17" t="s">
        <v>98</v>
      </c>
      <c r="F8186" s="17" t="s">
        <v>1495</v>
      </c>
      <c r="G8186" s="17" t="s">
        <v>64</v>
      </c>
      <c r="H8186" s="17" t="s">
        <v>1523</v>
      </c>
      <c r="I8186" s="17" t="s">
        <v>1524</v>
      </c>
      <c r="J8186" s="17" t="n">
        <v>1</v>
      </c>
      <c r="K8186" s="15" t="n">
        <v>108.9</v>
      </c>
      <c r="L8186" s="22" t="n">
        <v>0.1</v>
      </c>
      <c r="M8186" s="15" t="n">
        <v>0</v>
      </c>
      <c r="N8186" s="15" t="n">
        <f aca="false">J8186*K8186</f>
        <v>108.9</v>
      </c>
      <c r="O8186" s="15" t="n">
        <f aca="false">N8186*L8186</f>
        <v>10.89</v>
      </c>
      <c r="P8186" s="15" t="n">
        <f aca="false">N8186-O8186</f>
        <v>98.01</v>
      </c>
      <c r="Q8186" s="15" t="n">
        <f aca="false">J8186*INDEX(dProdutos!$F$2:$F$47,MATCH(E8186,dProdutos!$A$2:$A$47,0))</f>
        <v>42.52</v>
      </c>
      <c r="R8186" s="15" t="n">
        <f aca="false">IF(I8186="Cancelado",0,P8186-Q8186)</f>
        <v>55.49</v>
      </c>
      <c r="S8186" s="17" t="str">
        <f aca="false">INDEX(dProdutos!$D$2:$D$47,MATCH(E8186,dProdutos!$A$2:$A$47,0))</f>
        <v>Moda Feminina</v>
      </c>
    </row>
    <row r="8187" customFormat="false" ht="15" hidden="false" customHeight="false" outlineLevel="0" collapsed="false">
      <c r="A8187" s="17" t="s">
        <v>6505</v>
      </c>
      <c r="B8187" s="17" t="n">
        <v>1</v>
      </c>
      <c r="C8187" s="21" t="n">
        <v>46193</v>
      </c>
      <c r="D8187" s="17" t="s">
        <v>1236</v>
      </c>
      <c r="E8187" s="17" t="s">
        <v>192</v>
      </c>
      <c r="F8187" s="17" t="s">
        <v>1490</v>
      </c>
      <c r="G8187" s="17" t="s">
        <v>59</v>
      </c>
      <c r="H8187" s="17" t="s">
        <v>1537</v>
      </c>
      <c r="I8187" s="17" t="s">
        <v>1524</v>
      </c>
      <c r="J8187" s="17" t="n">
        <v>1</v>
      </c>
      <c r="K8187" s="15" t="n">
        <v>245.9</v>
      </c>
      <c r="L8187" s="22" t="n">
        <v>0.2</v>
      </c>
      <c r="M8187" s="15" t="n">
        <v>13.9</v>
      </c>
      <c r="N8187" s="15" t="n">
        <f aca="false">J8187*K8187</f>
        <v>245.9</v>
      </c>
      <c r="O8187" s="15" t="n">
        <f aca="false">N8187*L8187</f>
        <v>49.18</v>
      </c>
      <c r="P8187" s="15" t="n">
        <f aca="false">N8187-O8187</f>
        <v>196.72</v>
      </c>
      <c r="Q8187" s="15" t="n">
        <f aca="false">J8187*INDEX(dProdutos!$F$2:$F$47,MATCH(E8187,dProdutos!$A$2:$A$47,0))</f>
        <v>107.78</v>
      </c>
      <c r="R8187" s="15" t="n">
        <f aca="false">IF(I8187="Cancelado",0,P8187-Q8187)</f>
        <v>88.94</v>
      </c>
      <c r="S8187" s="17" t="str">
        <f aca="false">INDEX(dProdutos!$D$2:$D$47,MATCH(E8187,dProdutos!$A$2:$A$47,0))</f>
        <v>Eletrônicos</v>
      </c>
    </row>
    <row r="8188" customFormat="false" ht="15" hidden="false" customHeight="false" outlineLevel="0" collapsed="false">
      <c r="A8188" s="17" t="s">
        <v>6506</v>
      </c>
      <c r="B8188" s="17" t="n">
        <v>1</v>
      </c>
      <c r="C8188" s="21" t="n">
        <v>46193</v>
      </c>
      <c r="D8188" s="17" t="s">
        <v>1202</v>
      </c>
      <c r="E8188" s="17" t="s">
        <v>195</v>
      </c>
      <c r="F8188" s="17" t="s">
        <v>1490</v>
      </c>
      <c r="G8188" s="17" t="s">
        <v>64</v>
      </c>
      <c r="H8188" s="17" t="s">
        <v>1537</v>
      </c>
      <c r="I8188" s="17" t="s">
        <v>1524</v>
      </c>
      <c r="J8188" s="17" t="n">
        <v>2</v>
      </c>
      <c r="K8188" s="15" t="n">
        <v>72.9</v>
      </c>
      <c r="L8188" s="22" t="n">
        <v>0</v>
      </c>
      <c r="M8188" s="15" t="n">
        <v>12.94</v>
      </c>
      <c r="N8188" s="15" t="n">
        <f aca="false">J8188*K8188</f>
        <v>145.8</v>
      </c>
      <c r="O8188" s="15" t="n">
        <f aca="false">N8188*L8188</f>
        <v>0</v>
      </c>
      <c r="P8188" s="15" t="n">
        <f aca="false">N8188-O8188</f>
        <v>145.8</v>
      </c>
      <c r="Q8188" s="15" t="n">
        <f aca="false">J8188*INDEX(dProdutos!$F$2:$F$47,MATCH(E8188,dProdutos!$A$2:$A$47,0))</f>
        <v>78.46</v>
      </c>
      <c r="R8188" s="15" t="n">
        <f aca="false">IF(I8188="Cancelado",0,P8188-Q8188)</f>
        <v>67.34</v>
      </c>
      <c r="S8188" s="17" t="str">
        <f aca="false">INDEX(dProdutos!$D$2:$D$47,MATCH(E8188,dProdutos!$A$2:$A$47,0))</f>
        <v>Eletrônicos</v>
      </c>
    </row>
    <row r="8189" customFormat="false" ht="15" hidden="false" customHeight="false" outlineLevel="0" collapsed="false">
      <c r="A8189" s="17" t="s">
        <v>6507</v>
      </c>
      <c r="B8189" s="17" t="n">
        <v>1</v>
      </c>
      <c r="C8189" s="21" t="n">
        <v>46193</v>
      </c>
      <c r="D8189" s="17" t="s">
        <v>787</v>
      </c>
      <c r="E8189" s="17" t="s">
        <v>108</v>
      </c>
      <c r="F8189" s="17" t="s">
        <v>1501</v>
      </c>
      <c r="G8189" s="17" t="s">
        <v>60</v>
      </c>
      <c r="H8189" s="17" t="s">
        <v>1523</v>
      </c>
      <c r="I8189" s="17" t="s">
        <v>1524</v>
      </c>
      <c r="J8189" s="17" t="n">
        <v>1</v>
      </c>
      <c r="K8189" s="15" t="n">
        <v>265.9</v>
      </c>
      <c r="L8189" s="22" t="n">
        <v>0.05</v>
      </c>
      <c r="M8189" s="15" t="n">
        <v>28.13</v>
      </c>
      <c r="N8189" s="15" t="n">
        <f aca="false">J8189*K8189</f>
        <v>265.9</v>
      </c>
      <c r="O8189" s="15" t="n">
        <f aca="false">N8189*L8189</f>
        <v>13.295</v>
      </c>
      <c r="P8189" s="15" t="n">
        <f aca="false">N8189-O8189</f>
        <v>252.605</v>
      </c>
      <c r="Q8189" s="15" t="n">
        <f aca="false">J8189*INDEX(dProdutos!$F$2:$F$47,MATCH(E8189,dProdutos!$A$2:$A$47,0))</f>
        <v>155.62</v>
      </c>
      <c r="R8189" s="15" t="n">
        <f aca="false">IF(I8189="Cancelado",0,P8189-Q8189)</f>
        <v>96.985</v>
      </c>
      <c r="S8189" s="17" t="str">
        <f aca="false">INDEX(dProdutos!$D$2:$D$47,MATCH(E8189,dProdutos!$A$2:$A$47,0))</f>
        <v>Moda Masculina</v>
      </c>
    </row>
    <row r="8190" customFormat="false" ht="15" hidden="false" customHeight="false" outlineLevel="0" collapsed="false">
      <c r="A8190" s="17" t="s">
        <v>6507</v>
      </c>
      <c r="B8190" s="17" t="n">
        <v>2</v>
      </c>
      <c r="C8190" s="21" t="n">
        <v>46193</v>
      </c>
      <c r="D8190" s="17" t="s">
        <v>787</v>
      </c>
      <c r="E8190" s="17" t="s">
        <v>156</v>
      </c>
      <c r="F8190" s="17" t="s">
        <v>1501</v>
      </c>
      <c r="G8190" s="17" t="s">
        <v>60</v>
      </c>
      <c r="H8190" s="17" t="s">
        <v>1523</v>
      </c>
      <c r="I8190" s="17" t="s">
        <v>1524</v>
      </c>
      <c r="J8190" s="17" t="n">
        <v>1</v>
      </c>
      <c r="K8190" s="15" t="n">
        <v>192.9</v>
      </c>
      <c r="L8190" s="22" t="n">
        <v>0</v>
      </c>
      <c r="M8190" s="15" t="n">
        <v>0</v>
      </c>
      <c r="N8190" s="15" t="n">
        <f aca="false">J8190*K8190</f>
        <v>192.9</v>
      </c>
      <c r="O8190" s="15" t="n">
        <f aca="false">N8190*L8190</f>
        <v>0</v>
      </c>
      <c r="P8190" s="15" t="n">
        <f aca="false">N8190-O8190</f>
        <v>192.9</v>
      </c>
      <c r="Q8190" s="15" t="n">
        <f aca="false">J8190*INDEX(dProdutos!$F$2:$F$47,MATCH(E8190,dProdutos!$A$2:$A$47,0))</f>
        <v>80.38</v>
      </c>
      <c r="R8190" s="15" t="n">
        <f aca="false">IF(I8190="Cancelado",0,P8190-Q8190)</f>
        <v>112.52</v>
      </c>
      <c r="S8190" s="17" t="str">
        <f aca="false">INDEX(dProdutos!$D$2:$D$47,MATCH(E8190,dProdutos!$A$2:$A$47,0))</f>
        <v>Acessórios</v>
      </c>
    </row>
    <row r="8191" customFormat="false" ht="15" hidden="false" customHeight="false" outlineLevel="0" collapsed="false">
      <c r="A8191" s="17" t="s">
        <v>6508</v>
      </c>
      <c r="B8191" s="17" t="n">
        <v>1</v>
      </c>
      <c r="C8191" s="21" t="n">
        <v>46193</v>
      </c>
      <c r="D8191" s="17" t="s">
        <v>1194</v>
      </c>
      <c r="E8191" s="17" t="s">
        <v>114</v>
      </c>
      <c r="F8191" s="17" t="s">
        <v>1503</v>
      </c>
      <c r="G8191" s="17" t="s">
        <v>59</v>
      </c>
      <c r="H8191" s="17" t="s">
        <v>1540</v>
      </c>
      <c r="I8191" s="17" t="s">
        <v>1531</v>
      </c>
      <c r="J8191" s="17" t="n">
        <v>1</v>
      </c>
      <c r="K8191" s="15" t="n">
        <v>202.9</v>
      </c>
      <c r="L8191" s="22" t="n">
        <v>0.1</v>
      </c>
      <c r="M8191" s="15" t="n">
        <v>0</v>
      </c>
      <c r="N8191" s="15" t="n">
        <f aca="false">J8191*K8191</f>
        <v>202.9</v>
      </c>
      <c r="O8191" s="15" t="n">
        <f aca="false">N8191*L8191</f>
        <v>20.29</v>
      </c>
      <c r="P8191" s="15" t="n">
        <f aca="false">N8191-O8191</f>
        <v>182.61</v>
      </c>
      <c r="Q8191" s="15" t="n">
        <f aca="false">J8191*INDEX(dProdutos!$F$2:$F$47,MATCH(E8191,dProdutos!$A$2:$A$47,0))</f>
        <v>110.39</v>
      </c>
      <c r="R8191" s="15" t="n">
        <f aca="false">IF(I8191="Cancelado",0,P8191-Q8191)</f>
        <v>0</v>
      </c>
      <c r="S8191" s="17" t="str">
        <f aca="false">INDEX(dProdutos!$D$2:$D$47,MATCH(E8191,dProdutos!$A$2:$A$47,0))</f>
        <v>Moda Masculina</v>
      </c>
    </row>
    <row r="8192" customFormat="false" ht="15" hidden="false" customHeight="false" outlineLevel="0" collapsed="false">
      <c r="A8192" s="17" t="s">
        <v>6508</v>
      </c>
      <c r="B8192" s="17" t="n">
        <v>2</v>
      </c>
      <c r="C8192" s="21" t="n">
        <v>46193</v>
      </c>
      <c r="D8192" s="17" t="s">
        <v>1194</v>
      </c>
      <c r="E8192" s="17" t="s">
        <v>105</v>
      </c>
      <c r="F8192" s="17" t="s">
        <v>1503</v>
      </c>
      <c r="G8192" s="17" t="s">
        <v>59</v>
      </c>
      <c r="H8192" s="17" t="s">
        <v>1540</v>
      </c>
      <c r="I8192" s="17" t="s">
        <v>1531</v>
      </c>
      <c r="J8192" s="17" t="n">
        <v>1</v>
      </c>
      <c r="K8192" s="15" t="n">
        <v>175.9</v>
      </c>
      <c r="L8192" s="22" t="n">
        <v>0.1</v>
      </c>
      <c r="M8192" s="15" t="n">
        <v>0</v>
      </c>
      <c r="N8192" s="15" t="n">
        <f aca="false">J8192*K8192</f>
        <v>175.9</v>
      </c>
      <c r="O8192" s="15" t="n">
        <f aca="false">N8192*L8192</f>
        <v>17.59</v>
      </c>
      <c r="P8192" s="15" t="n">
        <f aca="false">N8192-O8192</f>
        <v>158.31</v>
      </c>
      <c r="Q8192" s="15" t="n">
        <f aca="false">J8192*INDEX(dProdutos!$F$2:$F$47,MATCH(E8192,dProdutos!$A$2:$A$47,0))</f>
        <v>96.59</v>
      </c>
      <c r="R8192" s="15" t="n">
        <f aca="false">IF(I8192="Cancelado",0,P8192-Q8192)</f>
        <v>0</v>
      </c>
      <c r="S8192" s="17" t="str">
        <f aca="false">INDEX(dProdutos!$D$2:$D$47,MATCH(E8192,dProdutos!$A$2:$A$47,0))</f>
        <v>Moda Masculina</v>
      </c>
    </row>
    <row r="8193" customFormat="false" ht="15" hidden="false" customHeight="false" outlineLevel="0" collapsed="false">
      <c r="A8193" s="17" t="s">
        <v>6509</v>
      </c>
      <c r="B8193" s="17" t="n">
        <v>1</v>
      </c>
      <c r="C8193" s="21" t="n">
        <v>46193</v>
      </c>
      <c r="D8193" s="17" t="s">
        <v>996</v>
      </c>
      <c r="E8193" s="17" t="s">
        <v>135</v>
      </c>
      <c r="F8193" s="17" t="s">
        <v>1490</v>
      </c>
      <c r="G8193" s="17" t="s">
        <v>63</v>
      </c>
      <c r="H8193" s="17" t="s">
        <v>1537</v>
      </c>
      <c r="I8193" s="17" t="s">
        <v>1524</v>
      </c>
      <c r="J8193" s="17" t="n">
        <v>1</v>
      </c>
      <c r="K8193" s="15" t="n">
        <v>200.9</v>
      </c>
      <c r="L8193" s="22" t="n">
        <v>0</v>
      </c>
      <c r="M8193" s="15" t="n">
        <v>28.86</v>
      </c>
      <c r="N8193" s="15" t="n">
        <f aca="false">J8193*K8193</f>
        <v>200.9</v>
      </c>
      <c r="O8193" s="15" t="n">
        <f aca="false">N8193*L8193</f>
        <v>0</v>
      </c>
      <c r="P8193" s="15" t="n">
        <f aca="false">N8193-O8193</f>
        <v>200.9</v>
      </c>
      <c r="Q8193" s="15" t="n">
        <f aca="false">J8193*INDEX(dProdutos!$F$2:$F$47,MATCH(E8193,dProdutos!$A$2:$A$47,0))</f>
        <v>80.73</v>
      </c>
      <c r="R8193" s="15" t="n">
        <f aca="false">IF(I8193="Cancelado",0,P8193-Q8193)</f>
        <v>120.17</v>
      </c>
      <c r="S8193" s="17" t="str">
        <f aca="false">INDEX(dProdutos!$D$2:$D$47,MATCH(E8193,dProdutos!$A$2:$A$47,0))</f>
        <v>Calçados</v>
      </c>
    </row>
    <row r="8194" customFormat="false" ht="15" hidden="false" customHeight="false" outlineLevel="0" collapsed="false">
      <c r="A8194" s="17" t="s">
        <v>6510</v>
      </c>
      <c r="B8194" s="17" t="n">
        <v>1</v>
      </c>
      <c r="C8194" s="21" t="n">
        <v>46193</v>
      </c>
      <c r="D8194" s="17" t="s">
        <v>560</v>
      </c>
      <c r="E8194" s="17" t="s">
        <v>111</v>
      </c>
      <c r="F8194" s="17" t="s">
        <v>1487</v>
      </c>
      <c r="G8194" s="17" t="s">
        <v>60</v>
      </c>
      <c r="H8194" s="17" t="s">
        <v>1523</v>
      </c>
      <c r="I8194" s="17" t="s">
        <v>1524</v>
      </c>
      <c r="J8194" s="17" t="n">
        <v>1</v>
      </c>
      <c r="K8194" s="15" t="n">
        <v>188.9</v>
      </c>
      <c r="L8194" s="22" t="n">
        <v>0</v>
      </c>
      <c r="M8194" s="15" t="n">
        <v>23.09</v>
      </c>
      <c r="N8194" s="15" t="n">
        <f aca="false">J8194*K8194</f>
        <v>188.9</v>
      </c>
      <c r="O8194" s="15" t="n">
        <f aca="false">N8194*L8194</f>
        <v>0</v>
      </c>
      <c r="P8194" s="15" t="n">
        <f aca="false">N8194-O8194</f>
        <v>188.9</v>
      </c>
      <c r="Q8194" s="15" t="n">
        <f aca="false">J8194*INDEX(dProdutos!$F$2:$F$47,MATCH(E8194,dProdutos!$A$2:$A$47,0))</f>
        <v>88.32</v>
      </c>
      <c r="R8194" s="15" t="n">
        <f aca="false">IF(I8194="Cancelado",0,P8194-Q8194)</f>
        <v>100.58</v>
      </c>
      <c r="S8194" s="17" t="str">
        <f aca="false">INDEX(dProdutos!$D$2:$D$47,MATCH(E8194,dProdutos!$A$2:$A$47,0))</f>
        <v>Moda Masculina</v>
      </c>
    </row>
    <row r="8195" customFormat="false" ht="15" hidden="false" customHeight="false" outlineLevel="0" collapsed="false">
      <c r="A8195" s="17" t="s">
        <v>6511</v>
      </c>
      <c r="B8195" s="17" t="n">
        <v>1</v>
      </c>
      <c r="C8195" s="21" t="n">
        <v>46193</v>
      </c>
      <c r="D8195" s="17" t="s">
        <v>242</v>
      </c>
      <c r="E8195" s="17" t="s">
        <v>156</v>
      </c>
      <c r="F8195" s="17" t="s">
        <v>1497</v>
      </c>
      <c r="G8195" s="17" t="s">
        <v>59</v>
      </c>
      <c r="H8195" s="17" t="s">
        <v>1523</v>
      </c>
      <c r="I8195" s="17" t="s">
        <v>1524</v>
      </c>
      <c r="J8195" s="17" t="n">
        <v>1</v>
      </c>
      <c r="K8195" s="15" t="n">
        <v>192.9</v>
      </c>
      <c r="L8195" s="22" t="n">
        <v>0</v>
      </c>
      <c r="M8195" s="15" t="n">
        <v>11.42</v>
      </c>
      <c r="N8195" s="15" t="n">
        <f aca="false">J8195*K8195</f>
        <v>192.9</v>
      </c>
      <c r="O8195" s="15" t="n">
        <f aca="false">N8195*L8195</f>
        <v>0</v>
      </c>
      <c r="P8195" s="15" t="n">
        <f aca="false">N8195-O8195</f>
        <v>192.9</v>
      </c>
      <c r="Q8195" s="15" t="n">
        <f aca="false">J8195*INDEX(dProdutos!$F$2:$F$47,MATCH(E8195,dProdutos!$A$2:$A$47,0))</f>
        <v>80.38</v>
      </c>
      <c r="R8195" s="15" t="n">
        <f aca="false">IF(I8195="Cancelado",0,P8195-Q8195)</f>
        <v>112.52</v>
      </c>
      <c r="S8195" s="17" t="str">
        <f aca="false">INDEX(dProdutos!$D$2:$D$47,MATCH(E8195,dProdutos!$A$2:$A$47,0))</f>
        <v>Acessórios</v>
      </c>
    </row>
    <row r="8196" customFormat="false" ht="15" hidden="false" customHeight="false" outlineLevel="0" collapsed="false">
      <c r="A8196" s="17" t="s">
        <v>6511</v>
      </c>
      <c r="B8196" s="17" t="n">
        <v>2</v>
      </c>
      <c r="C8196" s="21" t="n">
        <v>46193</v>
      </c>
      <c r="D8196" s="17" t="s">
        <v>242</v>
      </c>
      <c r="E8196" s="17" t="s">
        <v>153</v>
      </c>
      <c r="F8196" s="17" t="s">
        <v>1497</v>
      </c>
      <c r="G8196" s="17" t="s">
        <v>59</v>
      </c>
      <c r="H8196" s="17" t="s">
        <v>1523</v>
      </c>
      <c r="I8196" s="17" t="s">
        <v>1524</v>
      </c>
      <c r="J8196" s="17" t="n">
        <v>1</v>
      </c>
      <c r="K8196" s="15" t="n">
        <v>165.9</v>
      </c>
      <c r="L8196" s="22" t="n">
        <v>0</v>
      </c>
      <c r="M8196" s="15" t="n">
        <v>0</v>
      </c>
      <c r="N8196" s="15" t="n">
        <f aca="false">J8196*K8196</f>
        <v>165.9</v>
      </c>
      <c r="O8196" s="15" t="n">
        <f aca="false">N8196*L8196</f>
        <v>0</v>
      </c>
      <c r="P8196" s="15" t="n">
        <f aca="false">N8196-O8196</f>
        <v>165.9</v>
      </c>
      <c r="Q8196" s="15" t="n">
        <f aca="false">J8196*INDEX(dProdutos!$F$2:$F$47,MATCH(E8196,dProdutos!$A$2:$A$47,0))</f>
        <v>67.28</v>
      </c>
      <c r="R8196" s="15" t="n">
        <f aca="false">IF(I8196="Cancelado",0,P8196-Q8196)</f>
        <v>98.62</v>
      </c>
      <c r="S8196" s="17" t="str">
        <f aca="false">INDEX(dProdutos!$D$2:$D$47,MATCH(E8196,dProdutos!$A$2:$A$47,0))</f>
        <v>Acessórios</v>
      </c>
    </row>
    <row r="8197" customFormat="false" ht="15" hidden="false" customHeight="false" outlineLevel="0" collapsed="false">
      <c r="A8197" s="17" t="s">
        <v>6512</v>
      </c>
      <c r="B8197" s="17" t="n">
        <v>1</v>
      </c>
      <c r="C8197" s="21" t="n">
        <v>46194</v>
      </c>
      <c r="D8197" s="17" t="s">
        <v>809</v>
      </c>
      <c r="E8197" s="17" t="s">
        <v>105</v>
      </c>
      <c r="F8197" s="17" t="s">
        <v>1490</v>
      </c>
      <c r="G8197" s="17" t="s">
        <v>61</v>
      </c>
      <c r="H8197" s="17" t="s">
        <v>1537</v>
      </c>
      <c r="I8197" s="17" t="s">
        <v>1524</v>
      </c>
      <c r="J8197" s="17" t="n">
        <v>2</v>
      </c>
      <c r="K8197" s="15" t="n">
        <v>175.9</v>
      </c>
      <c r="L8197" s="22" t="n">
        <v>0</v>
      </c>
      <c r="M8197" s="15" t="n">
        <v>10.76</v>
      </c>
      <c r="N8197" s="15" t="n">
        <f aca="false">J8197*K8197</f>
        <v>351.8</v>
      </c>
      <c r="O8197" s="15" t="n">
        <f aca="false">N8197*L8197</f>
        <v>0</v>
      </c>
      <c r="P8197" s="15" t="n">
        <f aca="false">N8197-O8197</f>
        <v>351.8</v>
      </c>
      <c r="Q8197" s="15" t="n">
        <f aca="false">J8197*INDEX(dProdutos!$F$2:$F$47,MATCH(E8197,dProdutos!$A$2:$A$47,0))</f>
        <v>193.18</v>
      </c>
      <c r="R8197" s="15" t="n">
        <f aca="false">IF(I8197="Cancelado",0,P8197-Q8197)</f>
        <v>158.62</v>
      </c>
      <c r="S8197" s="17" t="str">
        <f aca="false">INDEX(dProdutos!$D$2:$D$47,MATCH(E8197,dProdutos!$A$2:$A$47,0))</f>
        <v>Moda Masculina</v>
      </c>
    </row>
    <row r="8198" customFormat="false" ht="15" hidden="false" customHeight="false" outlineLevel="0" collapsed="false">
      <c r="A8198" s="17" t="s">
        <v>6512</v>
      </c>
      <c r="B8198" s="17" t="n">
        <v>2</v>
      </c>
      <c r="C8198" s="21" t="n">
        <v>46194</v>
      </c>
      <c r="D8198" s="17" t="s">
        <v>809</v>
      </c>
      <c r="E8198" s="17" t="s">
        <v>98</v>
      </c>
      <c r="F8198" s="17" t="s">
        <v>1490</v>
      </c>
      <c r="G8198" s="17" t="s">
        <v>61</v>
      </c>
      <c r="H8198" s="17" t="s">
        <v>1537</v>
      </c>
      <c r="I8198" s="17" t="s">
        <v>1524</v>
      </c>
      <c r="J8198" s="17" t="n">
        <v>1</v>
      </c>
      <c r="K8198" s="15" t="n">
        <v>108.9</v>
      </c>
      <c r="L8198" s="22" t="n">
        <v>0.05</v>
      </c>
      <c r="M8198" s="15" t="n">
        <v>0</v>
      </c>
      <c r="N8198" s="15" t="n">
        <f aca="false">J8198*K8198</f>
        <v>108.9</v>
      </c>
      <c r="O8198" s="15" t="n">
        <f aca="false">N8198*L8198</f>
        <v>5.445</v>
      </c>
      <c r="P8198" s="15" t="n">
        <f aca="false">N8198-O8198</f>
        <v>103.455</v>
      </c>
      <c r="Q8198" s="15" t="n">
        <f aca="false">J8198*INDEX(dProdutos!$F$2:$F$47,MATCH(E8198,dProdutos!$A$2:$A$47,0))</f>
        <v>42.52</v>
      </c>
      <c r="R8198" s="15" t="n">
        <f aca="false">IF(I8198="Cancelado",0,P8198-Q8198)</f>
        <v>60.935</v>
      </c>
      <c r="S8198" s="17" t="str">
        <f aca="false">INDEX(dProdutos!$D$2:$D$47,MATCH(E8198,dProdutos!$A$2:$A$47,0))</f>
        <v>Moda Feminina</v>
      </c>
    </row>
    <row r="8199" customFormat="false" ht="15" hidden="false" customHeight="false" outlineLevel="0" collapsed="false">
      <c r="A8199" s="17" t="s">
        <v>6512</v>
      </c>
      <c r="B8199" s="17" t="n">
        <v>3</v>
      </c>
      <c r="C8199" s="21" t="n">
        <v>46194</v>
      </c>
      <c r="D8199" s="17" t="s">
        <v>809</v>
      </c>
      <c r="E8199" s="17" t="s">
        <v>144</v>
      </c>
      <c r="F8199" s="17" t="s">
        <v>1490</v>
      </c>
      <c r="G8199" s="17" t="s">
        <v>61</v>
      </c>
      <c r="H8199" s="17" t="s">
        <v>1537</v>
      </c>
      <c r="I8199" s="17" t="s">
        <v>1524</v>
      </c>
      <c r="J8199" s="17" t="n">
        <v>1</v>
      </c>
      <c r="K8199" s="15" t="n">
        <v>260.9</v>
      </c>
      <c r="L8199" s="22" t="n">
        <v>0</v>
      </c>
      <c r="M8199" s="15" t="n">
        <v>0</v>
      </c>
      <c r="N8199" s="15" t="n">
        <f aca="false">J8199*K8199</f>
        <v>260.9</v>
      </c>
      <c r="O8199" s="15" t="n">
        <f aca="false">N8199*L8199</f>
        <v>0</v>
      </c>
      <c r="P8199" s="15" t="n">
        <f aca="false">N8199-O8199</f>
        <v>260.9</v>
      </c>
      <c r="Q8199" s="15" t="n">
        <f aca="false">J8199*INDEX(dProdutos!$F$2:$F$47,MATCH(E8199,dProdutos!$A$2:$A$47,0))</f>
        <v>99.86</v>
      </c>
      <c r="R8199" s="15" t="n">
        <f aca="false">IF(I8199="Cancelado",0,P8199-Q8199)</f>
        <v>161.04</v>
      </c>
      <c r="S8199" s="17" t="str">
        <f aca="false">INDEX(dProdutos!$D$2:$D$47,MATCH(E8199,dProdutos!$A$2:$A$47,0))</f>
        <v>Acessórios</v>
      </c>
    </row>
    <row r="8200" customFormat="false" ht="15" hidden="false" customHeight="false" outlineLevel="0" collapsed="false">
      <c r="A8200" s="17" t="s">
        <v>6513</v>
      </c>
      <c r="B8200" s="17" t="n">
        <v>1</v>
      </c>
      <c r="C8200" s="21" t="n">
        <v>46194</v>
      </c>
      <c r="D8200" s="17" t="s">
        <v>482</v>
      </c>
      <c r="E8200" s="17" t="s">
        <v>85</v>
      </c>
      <c r="F8200" s="17" t="s">
        <v>1487</v>
      </c>
      <c r="G8200" s="17" t="s">
        <v>64</v>
      </c>
      <c r="H8200" s="17" t="s">
        <v>1523</v>
      </c>
      <c r="I8200" s="17" t="s">
        <v>1541</v>
      </c>
      <c r="J8200" s="17" t="n">
        <v>1</v>
      </c>
      <c r="K8200" s="15" t="n">
        <v>165.9</v>
      </c>
      <c r="L8200" s="22" t="n">
        <v>0</v>
      </c>
      <c r="M8200" s="15" t="n">
        <v>32.56</v>
      </c>
      <c r="N8200" s="15" t="n">
        <f aca="false">J8200*K8200</f>
        <v>165.9</v>
      </c>
      <c r="O8200" s="15" t="n">
        <f aca="false">N8200*L8200</f>
        <v>0</v>
      </c>
      <c r="P8200" s="15" t="n">
        <f aca="false">N8200-O8200</f>
        <v>165.9</v>
      </c>
      <c r="Q8200" s="15" t="n">
        <f aca="false">J8200*INDEX(dProdutos!$F$2:$F$47,MATCH(E8200,dProdutos!$A$2:$A$47,0))</f>
        <v>91.55</v>
      </c>
      <c r="R8200" s="15" t="n">
        <f aca="false">IF(I8200="Cancelado",0,P8200-Q8200)</f>
        <v>74.35</v>
      </c>
      <c r="S8200" s="17" t="str">
        <f aca="false">INDEX(dProdutos!$D$2:$D$47,MATCH(E8200,dProdutos!$A$2:$A$47,0))</f>
        <v>Moda Feminina</v>
      </c>
    </row>
    <row r="8201" customFormat="false" ht="15" hidden="false" customHeight="false" outlineLevel="0" collapsed="false">
      <c r="A8201" s="17" t="s">
        <v>6514</v>
      </c>
      <c r="B8201" s="17" t="n">
        <v>1</v>
      </c>
      <c r="C8201" s="21" t="n">
        <v>46194</v>
      </c>
      <c r="D8201" s="17" t="s">
        <v>798</v>
      </c>
      <c r="E8201" s="17" t="s">
        <v>141</v>
      </c>
      <c r="F8201" s="17" t="s">
        <v>1490</v>
      </c>
      <c r="G8201" s="17" t="s">
        <v>64</v>
      </c>
      <c r="H8201" s="17" t="s">
        <v>1540</v>
      </c>
      <c r="I8201" s="17" t="s">
        <v>1524</v>
      </c>
      <c r="J8201" s="17" t="n">
        <v>1</v>
      </c>
      <c r="K8201" s="15" t="n">
        <v>131.9</v>
      </c>
      <c r="L8201" s="22" t="n">
        <v>0.1</v>
      </c>
      <c r="M8201" s="15" t="n">
        <v>0</v>
      </c>
      <c r="N8201" s="15" t="n">
        <f aca="false">J8201*K8201</f>
        <v>131.9</v>
      </c>
      <c r="O8201" s="15" t="n">
        <f aca="false">N8201*L8201</f>
        <v>13.19</v>
      </c>
      <c r="P8201" s="15" t="n">
        <f aca="false">N8201-O8201</f>
        <v>118.71</v>
      </c>
      <c r="Q8201" s="15" t="n">
        <f aca="false">J8201*INDEX(dProdutos!$F$2:$F$47,MATCH(E8201,dProdutos!$A$2:$A$47,0))</f>
        <v>81.66</v>
      </c>
      <c r="R8201" s="15" t="n">
        <f aca="false">IF(I8201="Cancelado",0,P8201-Q8201)</f>
        <v>37.05</v>
      </c>
      <c r="S8201" s="17" t="str">
        <f aca="false">INDEX(dProdutos!$D$2:$D$47,MATCH(E8201,dProdutos!$A$2:$A$47,0))</f>
        <v>Acessórios</v>
      </c>
    </row>
    <row r="8202" customFormat="false" ht="15" hidden="false" customHeight="false" outlineLevel="0" collapsed="false">
      <c r="A8202" s="17" t="s">
        <v>6514</v>
      </c>
      <c r="B8202" s="17" t="n">
        <v>2</v>
      </c>
      <c r="C8202" s="21" t="n">
        <v>46194</v>
      </c>
      <c r="D8202" s="17" t="s">
        <v>798</v>
      </c>
      <c r="E8202" s="17" t="s">
        <v>132</v>
      </c>
      <c r="F8202" s="17" t="s">
        <v>1490</v>
      </c>
      <c r="G8202" s="17" t="s">
        <v>64</v>
      </c>
      <c r="H8202" s="17" t="s">
        <v>1540</v>
      </c>
      <c r="I8202" s="17" t="s">
        <v>1524</v>
      </c>
      <c r="J8202" s="17" t="n">
        <v>1</v>
      </c>
      <c r="K8202" s="15" t="n">
        <v>179.9</v>
      </c>
      <c r="L8202" s="22" t="n">
        <v>0</v>
      </c>
      <c r="M8202" s="15" t="n">
        <v>0</v>
      </c>
      <c r="N8202" s="15" t="n">
        <f aca="false">J8202*K8202</f>
        <v>179.9</v>
      </c>
      <c r="O8202" s="15" t="n">
        <f aca="false">N8202*L8202</f>
        <v>0</v>
      </c>
      <c r="P8202" s="15" t="n">
        <f aca="false">N8202-O8202</f>
        <v>179.9</v>
      </c>
      <c r="Q8202" s="15" t="n">
        <f aca="false">J8202*INDEX(dProdutos!$F$2:$F$47,MATCH(E8202,dProdutos!$A$2:$A$47,0))</f>
        <v>93.56</v>
      </c>
      <c r="R8202" s="15" t="n">
        <f aca="false">IF(I8202="Cancelado",0,P8202-Q8202)</f>
        <v>86.34</v>
      </c>
      <c r="S8202" s="17" t="str">
        <f aca="false">INDEX(dProdutos!$D$2:$D$47,MATCH(E8202,dProdutos!$A$2:$A$47,0))</f>
        <v>Calçados</v>
      </c>
    </row>
    <row r="8203" customFormat="false" ht="15" hidden="false" customHeight="false" outlineLevel="0" collapsed="false">
      <c r="A8203" s="17" t="s">
        <v>6515</v>
      </c>
      <c r="B8203" s="17" t="n">
        <v>1</v>
      </c>
      <c r="C8203" s="21" t="n">
        <v>46194</v>
      </c>
      <c r="D8203" s="17" t="s">
        <v>1130</v>
      </c>
      <c r="E8203" s="17" t="s">
        <v>159</v>
      </c>
      <c r="F8203" s="17" t="s">
        <v>1501</v>
      </c>
      <c r="G8203" s="17" t="s">
        <v>64</v>
      </c>
      <c r="H8203" s="17" t="s">
        <v>1537</v>
      </c>
      <c r="I8203" s="17" t="s">
        <v>1524</v>
      </c>
      <c r="J8203" s="17" t="n">
        <v>1</v>
      </c>
      <c r="K8203" s="15" t="n">
        <v>276.9</v>
      </c>
      <c r="L8203" s="22" t="n">
        <v>0</v>
      </c>
      <c r="M8203" s="15" t="n">
        <v>0</v>
      </c>
      <c r="N8203" s="15" t="n">
        <f aca="false">J8203*K8203</f>
        <v>276.9</v>
      </c>
      <c r="O8203" s="15" t="n">
        <f aca="false">N8203*L8203</f>
        <v>0</v>
      </c>
      <c r="P8203" s="15" t="n">
        <f aca="false">N8203-O8203</f>
        <v>276.9</v>
      </c>
      <c r="Q8203" s="15" t="n">
        <f aca="false">J8203*INDEX(dProdutos!$F$2:$F$47,MATCH(E8203,dProdutos!$A$2:$A$47,0))</f>
        <v>145.03</v>
      </c>
      <c r="R8203" s="15" t="n">
        <f aca="false">IF(I8203="Cancelado",0,P8203-Q8203)</f>
        <v>131.87</v>
      </c>
      <c r="S8203" s="17" t="str">
        <f aca="false">INDEX(dProdutos!$D$2:$D$47,MATCH(E8203,dProdutos!$A$2:$A$47,0))</f>
        <v>Acessórios</v>
      </c>
    </row>
    <row r="8204" customFormat="false" ht="15" hidden="false" customHeight="false" outlineLevel="0" collapsed="false">
      <c r="A8204" s="17" t="s">
        <v>6515</v>
      </c>
      <c r="B8204" s="17" t="n">
        <v>2</v>
      </c>
      <c r="C8204" s="21" t="n">
        <v>46194</v>
      </c>
      <c r="D8204" s="17" t="s">
        <v>1130</v>
      </c>
      <c r="E8204" s="17" t="s">
        <v>88</v>
      </c>
      <c r="F8204" s="17" t="s">
        <v>1501</v>
      </c>
      <c r="G8204" s="17" t="s">
        <v>64</v>
      </c>
      <c r="H8204" s="17" t="s">
        <v>1537</v>
      </c>
      <c r="I8204" s="17" t="s">
        <v>1524</v>
      </c>
      <c r="J8204" s="17" t="n">
        <v>1</v>
      </c>
      <c r="K8204" s="15" t="n">
        <v>170.9</v>
      </c>
      <c r="L8204" s="22" t="n">
        <v>0.15</v>
      </c>
      <c r="M8204" s="15" t="n">
        <v>0</v>
      </c>
      <c r="N8204" s="15" t="n">
        <f aca="false">J8204*K8204</f>
        <v>170.9</v>
      </c>
      <c r="O8204" s="15" t="n">
        <f aca="false">N8204*L8204</f>
        <v>25.635</v>
      </c>
      <c r="P8204" s="15" t="n">
        <f aca="false">N8204-O8204</f>
        <v>145.265</v>
      </c>
      <c r="Q8204" s="15" t="n">
        <f aca="false">J8204*INDEX(dProdutos!$F$2:$F$47,MATCH(E8204,dProdutos!$A$2:$A$47,0))</f>
        <v>98.14</v>
      </c>
      <c r="R8204" s="15" t="n">
        <f aca="false">IF(I8204="Cancelado",0,P8204-Q8204)</f>
        <v>47.125</v>
      </c>
      <c r="S8204" s="17" t="str">
        <f aca="false">INDEX(dProdutos!$D$2:$D$47,MATCH(E8204,dProdutos!$A$2:$A$47,0))</f>
        <v>Moda Feminina</v>
      </c>
    </row>
    <row r="8205" customFormat="false" ht="15" hidden="false" customHeight="false" outlineLevel="0" collapsed="false">
      <c r="A8205" s="17" t="s">
        <v>6516</v>
      </c>
      <c r="B8205" s="17" t="n">
        <v>1</v>
      </c>
      <c r="C8205" s="21" t="n">
        <v>46194</v>
      </c>
      <c r="D8205" s="17" t="s">
        <v>1350</v>
      </c>
      <c r="E8205" s="17" t="s">
        <v>195</v>
      </c>
      <c r="F8205" s="17" t="s">
        <v>1499</v>
      </c>
      <c r="G8205" s="17" t="s">
        <v>59</v>
      </c>
      <c r="H8205" s="17" t="s">
        <v>1540</v>
      </c>
      <c r="I8205" s="17" t="s">
        <v>1524</v>
      </c>
      <c r="J8205" s="17" t="n">
        <v>2</v>
      </c>
      <c r="K8205" s="15" t="n">
        <v>72.9</v>
      </c>
      <c r="L8205" s="22" t="n">
        <v>0.05</v>
      </c>
      <c r="M8205" s="15" t="n">
        <v>24.06</v>
      </c>
      <c r="N8205" s="15" t="n">
        <f aca="false">J8205*K8205</f>
        <v>145.8</v>
      </c>
      <c r="O8205" s="15" t="n">
        <f aca="false">N8205*L8205</f>
        <v>7.29</v>
      </c>
      <c r="P8205" s="15" t="n">
        <f aca="false">N8205-O8205</f>
        <v>138.51</v>
      </c>
      <c r="Q8205" s="15" t="n">
        <f aca="false">J8205*INDEX(dProdutos!$F$2:$F$47,MATCH(E8205,dProdutos!$A$2:$A$47,0))</f>
        <v>78.46</v>
      </c>
      <c r="R8205" s="15" t="n">
        <f aca="false">IF(I8205="Cancelado",0,P8205-Q8205)</f>
        <v>60.05</v>
      </c>
      <c r="S8205" s="17" t="str">
        <f aca="false">INDEX(dProdutos!$D$2:$D$47,MATCH(E8205,dProdutos!$A$2:$A$47,0))</f>
        <v>Eletrônicos</v>
      </c>
    </row>
    <row r="8206" customFormat="false" ht="15" hidden="false" customHeight="false" outlineLevel="0" collapsed="false">
      <c r="A8206" s="17" t="s">
        <v>6517</v>
      </c>
      <c r="B8206" s="17" t="n">
        <v>1</v>
      </c>
      <c r="C8206" s="21" t="n">
        <v>46194</v>
      </c>
      <c r="D8206" s="17" t="s">
        <v>662</v>
      </c>
      <c r="E8206" s="17" t="s">
        <v>88</v>
      </c>
      <c r="F8206" s="17" t="s">
        <v>1497</v>
      </c>
      <c r="G8206" s="17" t="s">
        <v>59</v>
      </c>
      <c r="H8206" s="17" t="s">
        <v>1523</v>
      </c>
      <c r="I8206" s="17" t="s">
        <v>1524</v>
      </c>
      <c r="J8206" s="17" t="n">
        <v>2</v>
      </c>
      <c r="K8206" s="15" t="n">
        <v>170.9</v>
      </c>
      <c r="L8206" s="22" t="n">
        <v>0.1</v>
      </c>
      <c r="M8206" s="15" t="n">
        <v>25.52</v>
      </c>
      <c r="N8206" s="15" t="n">
        <f aca="false">J8206*K8206</f>
        <v>341.8</v>
      </c>
      <c r="O8206" s="15" t="n">
        <f aca="false">N8206*L8206</f>
        <v>34.18</v>
      </c>
      <c r="P8206" s="15" t="n">
        <f aca="false">N8206-O8206</f>
        <v>307.62</v>
      </c>
      <c r="Q8206" s="15" t="n">
        <f aca="false">J8206*INDEX(dProdutos!$F$2:$F$47,MATCH(E8206,dProdutos!$A$2:$A$47,0))</f>
        <v>196.28</v>
      </c>
      <c r="R8206" s="15" t="n">
        <f aca="false">IF(I8206="Cancelado",0,P8206-Q8206)</f>
        <v>111.34</v>
      </c>
      <c r="S8206" s="17" t="str">
        <f aca="false">INDEX(dProdutos!$D$2:$D$47,MATCH(E8206,dProdutos!$A$2:$A$47,0))</f>
        <v>Moda Feminina</v>
      </c>
    </row>
    <row r="8207" customFormat="false" ht="15" hidden="false" customHeight="false" outlineLevel="0" collapsed="false">
      <c r="A8207" s="17" t="s">
        <v>6518</v>
      </c>
      <c r="B8207" s="17" t="n">
        <v>1</v>
      </c>
      <c r="C8207" s="21" t="n">
        <v>46194</v>
      </c>
      <c r="D8207" s="17" t="s">
        <v>435</v>
      </c>
      <c r="E8207" s="17" t="s">
        <v>85</v>
      </c>
      <c r="F8207" s="17" t="s">
        <v>1495</v>
      </c>
      <c r="G8207" s="17" t="s">
        <v>61</v>
      </c>
      <c r="H8207" s="17" t="s">
        <v>1523</v>
      </c>
      <c r="I8207" s="17" t="s">
        <v>1524</v>
      </c>
      <c r="J8207" s="17" t="n">
        <v>2</v>
      </c>
      <c r="K8207" s="15" t="n">
        <v>165.9</v>
      </c>
      <c r="L8207" s="22" t="n">
        <v>0</v>
      </c>
      <c r="M8207" s="15" t="n">
        <v>0</v>
      </c>
      <c r="N8207" s="15" t="n">
        <f aca="false">J8207*K8207</f>
        <v>331.8</v>
      </c>
      <c r="O8207" s="15" t="n">
        <f aca="false">N8207*L8207</f>
        <v>0</v>
      </c>
      <c r="P8207" s="15" t="n">
        <f aca="false">N8207-O8207</f>
        <v>331.8</v>
      </c>
      <c r="Q8207" s="15" t="n">
        <f aca="false">J8207*INDEX(dProdutos!$F$2:$F$47,MATCH(E8207,dProdutos!$A$2:$A$47,0))</f>
        <v>183.1</v>
      </c>
      <c r="R8207" s="15" t="n">
        <f aca="false">IF(I8207="Cancelado",0,P8207-Q8207)</f>
        <v>148.7</v>
      </c>
      <c r="S8207" s="17" t="str">
        <f aca="false">INDEX(dProdutos!$D$2:$D$47,MATCH(E8207,dProdutos!$A$2:$A$47,0))</f>
        <v>Moda Feminina</v>
      </c>
    </row>
    <row r="8208" customFormat="false" ht="15" hidden="false" customHeight="false" outlineLevel="0" collapsed="false">
      <c r="A8208" s="17" t="s">
        <v>6519</v>
      </c>
      <c r="B8208" s="17" t="n">
        <v>1</v>
      </c>
      <c r="C8208" s="21" t="n">
        <v>46194</v>
      </c>
      <c r="D8208" s="17" t="s">
        <v>900</v>
      </c>
      <c r="E8208" s="17" t="s">
        <v>120</v>
      </c>
      <c r="F8208" s="17" t="s">
        <v>1495</v>
      </c>
      <c r="G8208" s="17" t="s">
        <v>62</v>
      </c>
      <c r="H8208" s="17" t="s">
        <v>1537</v>
      </c>
      <c r="I8208" s="17" t="s">
        <v>1524</v>
      </c>
      <c r="J8208" s="17" t="n">
        <v>3</v>
      </c>
      <c r="K8208" s="15" t="n">
        <v>96.9</v>
      </c>
      <c r="L8208" s="22" t="n">
        <v>0</v>
      </c>
      <c r="M8208" s="15" t="n">
        <v>21.73</v>
      </c>
      <c r="N8208" s="15" t="n">
        <f aca="false">J8208*K8208</f>
        <v>290.7</v>
      </c>
      <c r="O8208" s="15" t="n">
        <f aca="false">N8208*L8208</f>
        <v>0</v>
      </c>
      <c r="P8208" s="15" t="n">
        <f aca="false">N8208-O8208</f>
        <v>290.7</v>
      </c>
      <c r="Q8208" s="15" t="n">
        <f aca="false">J8208*INDEX(dProdutos!$F$2:$F$47,MATCH(E8208,dProdutos!$A$2:$A$47,0))</f>
        <v>133.08</v>
      </c>
      <c r="R8208" s="15" t="n">
        <f aca="false">IF(I8208="Cancelado",0,P8208-Q8208)</f>
        <v>157.62</v>
      </c>
      <c r="S8208" s="17" t="str">
        <f aca="false">INDEX(dProdutos!$D$2:$D$47,MATCH(E8208,dProdutos!$A$2:$A$47,0))</f>
        <v>Moda Masculina</v>
      </c>
    </row>
    <row r="8209" customFormat="false" ht="15" hidden="false" customHeight="false" outlineLevel="0" collapsed="false">
      <c r="A8209" s="17" t="s">
        <v>6520</v>
      </c>
      <c r="B8209" s="17" t="n">
        <v>1</v>
      </c>
      <c r="C8209" s="21" t="n">
        <v>46194</v>
      </c>
      <c r="D8209" s="17" t="s">
        <v>1069</v>
      </c>
      <c r="E8209" s="17" t="s">
        <v>141</v>
      </c>
      <c r="F8209" s="17" t="s">
        <v>1487</v>
      </c>
      <c r="G8209" s="17" t="s">
        <v>59</v>
      </c>
      <c r="H8209" s="17" t="s">
        <v>1523</v>
      </c>
      <c r="I8209" s="17" t="s">
        <v>1524</v>
      </c>
      <c r="J8209" s="17" t="n">
        <v>1</v>
      </c>
      <c r="K8209" s="15" t="n">
        <v>131.9</v>
      </c>
      <c r="L8209" s="22" t="n">
        <v>0.15</v>
      </c>
      <c r="M8209" s="15" t="n">
        <v>11.7</v>
      </c>
      <c r="N8209" s="15" t="n">
        <f aca="false">J8209*K8209</f>
        <v>131.9</v>
      </c>
      <c r="O8209" s="15" t="n">
        <f aca="false">N8209*L8209</f>
        <v>19.785</v>
      </c>
      <c r="P8209" s="15" t="n">
        <f aca="false">N8209-O8209</f>
        <v>112.115</v>
      </c>
      <c r="Q8209" s="15" t="n">
        <f aca="false">J8209*INDEX(dProdutos!$F$2:$F$47,MATCH(E8209,dProdutos!$A$2:$A$47,0))</f>
        <v>81.66</v>
      </c>
      <c r="R8209" s="15" t="n">
        <f aca="false">IF(I8209="Cancelado",0,P8209-Q8209)</f>
        <v>30.455</v>
      </c>
      <c r="S8209" s="17" t="str">
        <f aca="false">INDEX(dProdutos!$D$2:$D$47,MATCH(E8209,dProdutos!$A$2:$A$47,0))</f>
        <v>Acessórios</v>
      </c>
    </row>
    <row r="8210" customFormat="false" ht="15" hidden="false" customHeight="false" outlineLevel="0" collapsed="false">
      <c r="A8210" s="17" t="s">
        <v>6521</v>
      </c>
      <c r="B8210" s="17" t="n">
        <v>1</v>
      </c>
      <c r="C8210" s="21" t="n">
        <v>46194</v>
      </c>
      <c r="D8210" s="17" t="s">
        <v>1172</v>
      </c>
      <c r="E8210" s="17" t="s">
        <v>177</v>
      </c>
      <c r="F8210" s="17" t="s">
        <v>1503</v>
      </c>
      <c r="G8210" s="17" t="s">
        <v>62</v>
      </c>
      <c r="H8210" s="17" t="s">
        <v>1537</v>
      </c>
      <c r="I8210" s="17" t="s">
        <v>1524</v>
      </c>
      <c r="J8210" s="17" t="n">
        <v>2</v>
      </c>
      <c r="K8210" s="15" t="n">
        <v>257.9</v>
      </c>
      <c r="L8210" s="22" t="n">
        <v>0</v>
      </c>
      <c r="M8210" s="15" t="n">
        <v>14.16</v>
      </c>
      <c r="N8210" s="15" t="n">
        <f aca="false">J8210*K8210</f>
        <v>515.8</v>
      </c>
      <c r="O8210" s="15" t="n">
        <f aca="false">N8210*L8210</f>
        <v>0</v>
      </c>
      <c r="P8210" s="15" t="n">
        <f aca="false">N8210-O8210</f>
        <v>515.8</v>
      </c>
      <c r="Q8210" s="15" t="n">
        <f aca="false">J8210*INDEX(dProdutos!$F$2:$F$47,MATCH(E8210,dProdutos!$A$2:$A$47,0))</f>
        <v>276.46</v>
      </c>
      <c r="R8210" s="15" t="n">
        <f aca="false">IF(I8210="Cancelado",0,P8210-Q8210)</f>
        <v>239.34</v>
      </c>
      <c r="S8210" s="17" t="str">
        <f aca="false">INDEX(dProdutos!$D$2:$D$47,MATCH(E8210,dProdutos!$A$2:$A$47,0))</f>
        <v>Casa</v>
      </c>
    </row>
    <row r="8211" customFormat="false" ht="15" hidden="false" customHeight="false" outlineLevel="0" collapsed="false">
      <c r="A8211" s="17" t="s">
        <v>6521</v>
      </c>
      <c r="B8211" s="17" t="n">
        <v>2</v>
      </c>
      <c r="C8211" s="21" t="n">
        <v>46194</v>
      </c>
      <c r="D8211" s="17" t="s">
        <v>1172</v>
      </c>
      <c r="E8211" s="17" t="s">
        <v>81</v>
      </c>
      <c r="F8211" s="17" t="s">
        <v>1503</v>
      </c>
      <c r="G8211" s="17" t="s">
        <v>62</v>
      </c>
      <c r="H8211" s="17" t="s">
        <v>1537</v>
      </c>
      <c r="I8211" s="17" t="s">
        <v>1524</v>
      </c>
      <c r="J8211" s="17" t="n">
        <v>1</v>
      </c>
      <c r="K8211" s="15" t="n">
        <v>64.9</v>
      </c>
      <c r="L8211" s="22" t="n">
        <v>0</v>
      </c>
      <c r="M8211" s="15" t="n">
        <v>0</v>
      </c>
      <c r="N8211" s="15" t="n">
        <f aca="false">J8211*K8211</f>
        <v>64.9</v>
      </c>
      <c r="O8211" s="15" t="n">
        <f aca="false">N8211*L8211</f>
        <v>0</v>
      </c>
      <c r="P8211" s="15" t="n">
        <f aca="false">N8211-O8211</f>
        <v>64.9</v>
      </c>
      <c r="Q8211" s="15" t="n">
        <f aca="false">J8211*INDEX(dProdutos!$F$2:$F$47,MATCH(E8211,dProdutos!$A$2:$A$47,0))</f>
        <v>26.12</v>
      </c>
      <c r="R8211" s="15" t="n">
        <f aca="false">IF(I8211="Cancelado",0,P8211-Q8211)</f>
        <v>38.78</v>
      </c>
      <c r="S8211" s="17" t="str">
        <f aca="false">INDEX(dProdutos!$D$2:$D$47,MATCH(E8211,dProdutos!$A$2:$A$47,0))</f>
        <v>Moda Feminina</v>
      </c>
    </row>
    <row r="8212" customFormat="false" ht="15" hidden="false" customHeight="false" outlineLevel="0" collapsed="false">
      <c r="A8212" s="17" t="s">
        <v>6522</v>
      </c>
      <c r="B8212" s="17" t="n">
        <v>1</v>
      </c>
      <c r="C8212" s="21" t="n">
        <v>46194</v>
      </c>
      <c r="D8212" s="17" t="s">
        <v>1345</v>
      </c>
      <c r="E8212" s="17" t="s">
        <v>156</v>
      </c>
      <c r="F8212" s="17" t="s">
        <v>1487</v>
      </c>
      <c r="G8212" s="17" t="s">
        <v>60</v>
      </c>
      <c r="H8212" s="17" t="s">
        <v>1523</v>
      </c>
      <c r="I8212" s="17" t="s">
        <v>1524</v>
      </c>
      <c r="J8212" s="17" t="n">
        <v>1</v>
      </c>
      <c r="K8212" s="15" t="n">
        <v>192.9</v>
      </c>
      <c r="L8212" s="22" t="n">
        <v>0</v>
      </c>
      <c r="M8212" s="15" t="n">
        <v>34.18</v>
      </c>
      <c r="N8212" s="15" t="n">
        <f aca="false">J8212*K8212</f>
        <v>192.9</v>
      </c>
      <c r="O8212" s="15" t="n">
        <f aca="false">N8212*L8212</f>
        <v>0</v>
      </c>
      <c r="P8212" s="15" t="n">
        <f aca="false">N8212-O8212</f>
        <v>192.9</v>
      </c>
      <c r="Q8212" s="15" t="n">
        <f aca="false">J8212*INDEX(dProdutos!$F$2:$F$47,MATCH(E8212,dProdutos!$A$2:$A$47,0))</f>
        <v>80.38</v>
      </c>
      <c r="R8212" s="15" t="n">
        <f aca="false">IF(I8212="Cancelado",0,P8212-Q8212)</f>
        <v>112.52</v>
      </c>
      <c r="S8212" s="17" t="str">
        <f aca="false">INDEX(dProdutos!$D$2:$D$47,MATCH(E8212,dProdutos!$A$2:$A$47,0))</f>
        <v>Acessórios</v>
      </c>
    </row>
    <row r="8213" customFormat="false" ht="15" hidden="false" customHeight="false" outlineLevel="0" collapsed="false">
      <c r="A8213" s="17" t="s">
        <v>6523</v>
      </c>
      <c r="B8213" s="17" t="n">
        <v>1</v>
      </c>
      <c r="C8213" s="21" t="n">
        <v>46195</v>
      </c>
      <c r="D8213" s="17" t="s">
        <v>1284</v>
      </c>
      <c r="E8213" s="17" t="s">
        <v>117</v>
      </c>
      <c r="F8213" s="17" t="s">
        <v>1499</v>
      </c>
      <c r="G8213" s="17" t="s">
        <v>61</v>
      </c>
      <c r="H8213" s="17" t="s">
        <v>1527</v>
      </c>
      <c r="I8213" s="17" t="s">
        <v>1524</v>
      </c>
      <c r="J8213" s="17" t="n">
        <v>1</v>
      </c>
      <c r="K8213" s="15" t="n">
        <v>166.9</v>
      </c>
      <c r="L8213" s="22" t="n">
        <v>0</v>
      </c>
      <c r="M8213" s="15" t="n">
        <v>12.32</v>
      </c>
      <c r="N8213" s="15" t="n">
        <f aca="false">J8213*K8213</f>
        <v>166.9</v>
      </c>
      <c r="O8213" s="15" t="n">
        <f aca="false">N8213*L8213</f>
        <v>0</v>
      </c>
      <c r="P8213" s="15" t="n">
        <f aca="false">N8213-O8213</f>
        <v>166.9</v>
      </c>
      <c r="Q8213" s="15" t="n">
        <f aca="false">J8213*INDEX(dProdutos!$F$2:$F$47,MATCH(E8213,dProdutos!$A$2:$A$47,0))</f>
        <v>73.23</v>
      </c>
      <c r="R8213" s="15" t="n">
        <f aca="false">IF(I8213="Cancelado",0,P8213-Q8213)</f>
        <v>93.67</v>
      </c>
      <c r="S8213" s="17" t="str">
        <f aca="false">INDEX(dProdutos!$D$2:$D$47,MATCH(E8213,dProdutos!$A$2:$A$47,0))</f>
        <v>Moda Masculina</v>
      </c>
    </row>
    <row r="8214" customFormat="false" ht="15" hidden="false" customHeight="false" outlineLevel="0" collapsed="false">
      <c r="A8214" s="17" t="s">
        <v>6524</v>
      </c>
      <c r="B8214" s="17" t="n">
        <v>1</v>
      </c>
      <c r="C8214" s="21" t="n">
        <v>46195</v>
      </c>
      <c r="D8214" s="17" t="s">
        <v>1470</v>
      </c>
      <c r="E8214" s="17" t="s">
        <v>165</v>
      </c>
      <c r="F8214" s="17" t="s">
        <v>1499</v>
      </c>
      <c r="G8214" s="17" t="s">
        <v>59</v>
      </c>
      <c r="H8214" s="17" t="s">
        <v>1523</v>
      </c>
      <c r="I8214" s="17" t="s">
        <v>1524</v>
      </c>
      <c r="J8214" s="17" t="n">
        <v>1</v>
      </c>
      <c r="K8214" s="15" t="n">
        <v>231.9</v>
      </c>
      <c r="L8214" s="22" t="n">
        <v>0</v>
      </c>
      <c r="M8214" s="15" t="n">
        <v>16.24</v>
      </c>
      <c r="N8214" s="15" t="n">
        <f aca="false">J8214*K8214</f>
        <v>231.9</v>
      </c>
      <c r="O8214" s="15" t="n">
        <f aca="false">N8214*L8214</f>
        <v>0</v>
      </c>
      <c r="P8214" s="15" t="n">
        <f aca="false">N8214-O8214</f>
        <v>231.9</v>
      </c>
      <c r="Q8214" s="15" t="n">
        <f aca="false">J8214*INDEX(dProdutos!$F$2:$F$47,MATCH(E8214,dProdutos!$A$2:$A$47,0))</f>
        <v>140.83</v>
      </c>
      <c r="R8214" s="15" t="n">
        <f aca="false">IF(I8214="Cancelado",0,P8214-Q8214)</f>
        <v>91.07</v>
      </c>
      <c r="S8214" s="17" t="str">
        <f aca="false">INDEX(dProdutos!$D$2:$D$47,MATCH(E8214,dProdutos!$A$2:$A$47,0))</f>
        <v>Casa</v>
      </c>
    </row>
    <row r="8215" customFormat="false" ht="15" hidden="false" customHeight="false" outlineLevel="0" collapsed="false">
      <c r="A8215" s="17" t="s">
        <v>6525</v>
      </c>
      <c r="B8215" s="17" t="n">
        <v>1</v>
      </c>
      <c r="C8215" s="21" t="n">
        <v>46195</v>
      </c>
      <c r="D8215" s="17" t="s">
        <v>784</v>
      </c>
      <c r="E8215" s="17" t="s">
        <v>111</v>
      </c>
      <c r="F8215" s="17" t="s">
        <v>1497</v>
      </c>
      <c r="G8215" s="17" t="s">
        <v>63</v>
      </c>
      <c r="H8215" s="17" t="s">
        <v>1537</v>
      </c>
      <c r="I8215" s="17" t="s">
        <v>1524</v>
      </c>
      <c r="J8215" s="17" t="n">
        <v>1</v>
      </c>
      <c r="K8215" s="15" t="n">
        <v>188.9</v>
      </c>
      <c r="L8215" s="22" t="n">
        <v>0.15</v>
      </c>
      <c r="M8215" s="15" t="n">
        <v>0</v>
      </c>
      <c r="N8215" s="15" t="n">
        <f aca="false">J8215*K8215</f>
        <v>188.9</v>
      </c>
      <c r="O8215" s="15" t="n">
        <f aca="false">N8215*L8215</f>
        <v>28.335</v>
      </c>
      <c r="P8215" s="15" t="n">
        <f aca="false">N8215-O8215</f>
        <v>160.565</v>
      </c>
      <c r="Q8215" s="15" t="n">
        <f aca="false">J8215*INDEX(dProdutos!$F$2:$F$47,MATCH(E8215,dProdutos!$A$2:$A$47,0))</f>
        <v>88.32</v>
      </c>
      <c r="R8215" s="15" t="n">
        <f aca="false">IF(I8215="Cancelado",0,P8215-Q8215)</f>
        <v>72.245</v>
      </c>
      <c r="S8215" s="17" t="str">
        <f aca="false">INDEX(dProdutos!$D$2:$D$47,MATCH(E8215,dProdutos!$A$2:$A$47,0))</f>
        <v>Moda Masculina</v>
      </c>
    </row>
    <row r="8216" customFormat="false" ht="15" hidden="false" customHeight="false" outlineLevel="0" collapsed="false">
      <c r="A8216" s="17" t="s">
        <v>6526</v>
      </c>
      <c r="B8216" s="17" t="n">
        <v>1</v>
      </c>
      <c r="C8216" s="21" t="n">
        <v>46195</v>
      </c>
      <c r="D8216" s="17" t="s">
        <v>1143</v>
      </c>
      <c r="E8216" s="17" t="s">
        <v>105</v>
      </c>
      <c r="F8216" s="17" t="s">
        <v>1493</v>
      </c>
      <c r="G8216" s="17" t="s">
        <v>59</v>
      </c>
      <c r="H8216" s="17" t="s">
        <v>1537</v>
      </c>
      <c r="I8216" s="17" t="s">
        <v>1524</v>
      </c>
      <c r="J8216" s="17" t="n">
        <v>1</v>
      </c>
      <c r="K8216" s="15" t="n">
        <v>175.9</v>
      </c>
      <c r="L8216" s="22" t="n">
        <v>0.1</v>
      </c>
      <c r="M8216" s="15" t="n">
        <v>10.13</v>
      </c>
      <c r="N8216" s="15" t="n">
        <f aca="false">J8216*K8216</f>
        <v>175.9</v>
      </c>
      <c r="O8216" s="15" t="n">
        <f aca="false">N8216*L8216</f>
        <v>17.59</v>
      </c>
      <c r="P8216" s="15" t="n">
        <f aca="false">N8216-O8216</f>
        <v>158.31</v>
      </c>
      <c r="Q8216" s="15" t="n">
        <f aca="false">J8216*INDEX(dProdutos!$F$2:$F$47,MATCH(E8216,dProdutos!$A$2:$A$47,0))</f>
        <v>96.59</v>
      </c>
      <c r="R8216" s="15" t="n">
        <f aca="false">IF(I8216="Cancelado",0,P8216-Q8216)</f>
        <v>61.72</v>
      </c>
      <c r="S8216" s="17" t="str">
        <f aca="false">INDEX(dProdutos!$D$2:$D$47,MATCH(E8216,dProdutos!$A$2:$A$47,0))</f>
        <v>Moda Masculina</v>
      </c>
    </row>
    <row r="8217" customFormat="false" ht="15" hidden="false" customHeight="false" outlineLevel="0" collapsed="false">
      <c r="A8217" s="17" t="s">
        <v>6526</v>
      </c>
      <c r="B8217" s="17" t="n">
        <v>2</v>
      </c>
      <c r="C8217" s="21" t="n">
        <v>46195</v>
      </c>
      <c r="D8217" s="17" t="s">
        <v>1143</v>
      </c>
      <c r="E8217" s="17" t="s">
        <v>102</v>
      </c>
      <c r="F8217" s="17" t="s">
        <v>1493</v>
      </c>
      <c r="G8217" s="17" t="s">
        <v>59</v>
      </c>
      <c r="H8217" s="17" t="s">
        <v>1537</v>
      </c>
      <c r="I8217" s="17" t="s">
        <v>1524</v>
      </c>
      <c r="J8217" s="17" t="n">
        <v>1</v>
      </c>
      <c r="K8217" s="15" t="n">
        <v>65.9</v>
      </c>
      <c r="L8217" s="22" t="n">
        <v>0.1</v>
      </c>
      <c r="M8217" s="15" t="n">
        <v>0</v>
      </c>
      <c r="N8217" s="15" t="n">
        <f aca="false">J8217*K8217</f>
        <v>65.9</v>
      </c>
      <c r="O8217" s="15" t="n">
        <f aca="false">N8217*L8217</f>
        <v>6.59</v>
      </c>
      <c r="P8217" s="15" t="n">
        <f aca="false">N8217-O8217</f>
        <v>59.31</v>
      </c>
      <c r="Q8217" s="15" t="n">
        <f aca="false">J8217*INDEX(dProdutos!$F$2:$F$47,MATCH(E8217,dProdutos!$A$2:$A$47,0))</f>
        <v>29.68</v>
      </c>
      <c r="R8217" s="15" t="n">
        <f aca="false">IF(I8217="Cancelado",0,P8217-Q8217)</f>
        <v>29.63</v>
      </c>
      <c r="S8217" s="17" t="str">
        <f aca="false">INDEX(dProdutos!$D$2:$D$47,MATCH(E8217,dProdutos!$A$2:$A$47,0))</f>
        <v>Moda Masculina</v>
      </c>
    </row>
    <row r="8218" customFormat="false" ht="15" hidden="false" customHeight="false" outlineLevel="0" collapsed="false">
      <c r="A8218" s="17" t="s">
        <v>6526</v>
      </c>
      <c r="B8218" s="17" t="n">
        <v>3</v>
      </c>
      <c r="C8218" s="21" t="n">
        <v>46195</v>
      </c>
      <c r="D8218" s="17" t="s">
        <v>1143</v>
      </c>
      <c r="E8218" s="17" t="s">
        <v>174</v>
      </c>
      <c r="F8218" s="17" t="s">
        <v>1493</v>
      </c>
      <c r="G8218" s="17" t="s">
        <v>59</v>
      </c>
      <c r="H8218" s="17" t="s">
        <v>1537</v>
      </c>
      <c r="I8218" s="17" t="s">
        <v>1524</v>
      </c>
      <c r="J8218" s="17" t="n">
        <v>1</v>
      </c>
      <c r="K8218" s="15" t="n">
        <v>250.9</v>
      </c>
      <c r="L8218" s="22" t="n">
        <v>0</v>
      </c>
      <c r="M8218" s="15" t="n">
        <v>0</v>
      </c>
      <c r="N8218" s="15" t="n">
        <f aca="false">J8218*K8218</f>
        <v>250.9</v>
      </c>
      <c r="O8218" s="15" t="n">
        <f aca="false">N8218*L8218</f>
        <v>0</v>
      </c>
      <c r="P8218" s="15" t="n">
        <f aca="false">N8218-O8218</f>
        <v>250.9</v>
      </c>
      <c r="Q8218" s="15" t="n">
        <f aca="false">J8218*INDEX(dProdutos!$F$2:$F$47,MATCH(E8218,dProdutos!$A$2:$A$47,0))</f>
        <v>151.28</v>
      </c>
      <c r="R8218" s="15" t="n">
        <f aca="false">IF(I8218="Cancelado",0,P8218-Q8218)</f>
        <v>99.62</v>
      </c>
      <c r="S8218" s="17" t="str">
        <f aca="false">INDEX(dProdutos!$D$2:$D$47,MATCH(E8218,dProdutos!$A$2:$A$47,0))</f>
        <v>Casa</v>
      </c>
    </row>
    <row r="8219" customFormat="false" ht="15" hidden="false" customHeight="false" outlineLevel="0" collapsed="false">
      <c r="A8219" s="17" t="s">
        <v>6527</v>
      </c>
      <c r="B8219" s="17" t="n">
        <v>1</v>
      </c>
      <c r="C8219" s="21" t="n">
        <v>46195</v>
      </c>
      <c r="D8219" s="17" t="s">
        <v>345</v>
      </c>
      <c r="E8219" s="17" t="s">
        <v>105</v>
      </c>
      <c r="F8219" s="17" t="s">
        <v>1499</v>
      </c>
      <c r="G8219" s="17" t="s">
        <v>62</v>
      </c>
      <c r="H8219" s="17" t="s">
        <v>1523</v>
      </c>
      <c r="I8219" s="17" t="s">
        <v>1531</v>
      </c>
      <c r="J8219" s="17" t="n">
        <v>1</v>
      </c>
      <c r="K8219" s="15" t="n">
        <v>175.9</v>
      </c>
      <c r="L8219" s="22" t="n">
        <v>0</v>
      </c>
      <c r="M8219" s="15" t="n">
        <v>22.28</v>
      </c>
      <c r="N8219" s="15" t="n">
        <f aca="false">J8219*K8219</f>
        <v>175.9</v>
      </c>
      <c r="O8219" s="15" t="n">
        <f aca="false">N8219*L8219</f>
        <v>0</v>
      </c>
      <c r="P8219" s="15" t="n">
        <f aca="false">N8219-O8219</f>
        <v>175.9</v>
      </c>
      <c r="Q8219" s="15" t="n">
        <f aca="false">J8219*INDEX(dProdutos!$F$2:$F$47,MATCH(E8219,dProdutos!$A$2:$A$47,0))</f>
        <v>96.59</v>
      </c>
      <c r="R8219" s="15" t="n">
        <f aca="false">IF(I8219="Cancelado",0,P8219-Q8219)</f>
        <v>0</v>
      </c>
      <c r="S8219" s="17" t="str">
        <f aca="false">INDEX(dProdutos!$D$2:$D$47,MATCH(E8219,dProdutos!$A$2:$A$47,0))</f>
        <v>Moda Masculina</v>
      </c>
    </row>
    <row r="8220" customFormat="false" ht="15" hidden="false" customHeight="false" outlineLevel="0" collapsed="false">
      <c r="A8220" s="17" t="s">
        <v>6527</v>
      </c>
      <c r="B8220" s="17" t="n">
        <v>2</v>
      </c>
      <c r="C8220" s="21" t="n">
        <v>46195</v>
      </c>
      <c r="D8220" s="17" t="s">
        <v>345</v>
      </c>
      <c r="E8220" s="17" t="s">
        <v>174</v>
      </c>
      <c r="F8220" s="17" t="s">
        <v>1499</v>
      </c>
      <c r="G8220" s="17" t="s">
        <v>62</v>
      </c>
      <c r="H8220" s="17" t="s">
        <v>1523</v>
      </c>
      <c r="I8220" s="17" t="s">
        <v>1531</v>
      </c>
      <c r="J8220" s="17" t="n">
        <v>2</v>
      </c>
      <c r="K8220" s="15" t="n">
        <v>250.9</v>
      </c>
      <c r="L8220" s="22" t="n">
        <v>0</v>
      </c>
      <c r="M8220" s="15" t="n">
        <v>0</v>
      </c>
      <c r="N8220" s="15" t="n">
        <f aca="false">J8220*K8220</f>
        <v>501.8</v>
      </c>
      <c r="O8220" s="15" t="n">
        <f aca="false">N8220*L8220</f>
        <v>0</v>
      </c>
      <c r="P8220" s="15" t="n">
        <f aca="false">N8220-O8220</f>
        <v>501.8</v>
      </c>
      <c r="Q8220" s="15" t="n">
        <f aca="false">J8220*INDEX(dProdutos!$F$2:$F$47,MATCH(E8220,dProdutos!$A$2:$A$47,0))</f>
        <v>302.56</v>
      </c>
      <c r="R8220" s="15" t="n">
        <f aca="false">IF(I8220="Cancelado",0,P8220-Q8220)</f>
        <v>0</v>
      </c>
      <c r="S8220" s="17" t="str">
        <f aca="false">INDEX(dProdutos!$D$2:$D$47,MATCH(E8220,dProdutos!$A$2:$A$47,0))</f>
        <v>Casa</v>
      </c>
    </row>
    <row r="8221" customFormat="false" ht="15" hidden="false" customHeight="false" outlineLevel="0" collapsed="false">
      <c r="A8221" s="17" t="s">
        <v>6527</v>
      </c>
      <c r="B8221" s="17" t="n">
        <v>3</v>
      </c>
      <c r="C8221" s="21" t="n">
        <v>46195</v>
      </c>
      <c r="D8221" s="17" t="s">
        <v>345</v>
      </c>
      <c r="E8221" s="17" t="s">
        <v>144</v>
      </c>
      <c r="F8221" s="17" t="s">
        <v>1499</v>
      </c>
      <c r="G8221" s="17" t="s">
        <v>62</v>
      </c>
      <c r="H8221" s="17" t="s">
        <v>1523</v>
      </c>
      <c r="I8221" s="17" t="s">
        <v>1531</v>
      </c>
      <c r="J8221" s="17" t="n">
        <v>1</v>
      </c>
      <c r="K8221" s="15" t="n">
        <v>260.9</v>
      </c>
      <c r="L8221" s="22" t="n">
        <v>0.1</v>
      </c>
      <c r="M8221" s="15" t="n">
        <v>0</v>
      </c>
      <c r="N8221" s="15" t="n">
        <f aca="false">J8221*K8221</f>
        <v>260.9</v>
      </c>
      <c r="O8221" s="15" t="n">
        <f aca="false">N8221*L8221</f>
        <v>26.09</v>
      </c>
      <c r="P8221" s="15" t="n">
        <f aca="false">N8221-O8221</f>
        <v>234.81</v>
      </c>
      <c r="Q8221" s="15" t="n">
        <f aca="false">J8221*INDEX(dProdutos!$F$2:$F$47,MATCH(E8221,dProdutos!$A$2:$A$47,0))</f>
        <v>99.86</v>
      </c>
      <c r="R8221" s="15" t="n">
        <f aca="false">IF(I8221="Cancelado",0,P8221-Q8221)</f>
        <v>0</v>
      </c>
      <c r="S8221" s="17" t="str">
        <f aca="false">INDEX(dProdutos!$D$2:$D$47,MATCH(E8221,dProdutos!$A$2:$A$47,0))</f>
        <v>Acessórios</v>
      </c>
    </row>
    <row r="8222" customFormat="false" ht="15" hidden="false" customHeight="false" outlineLevel="0" collapsed="false">
      <c r="A8222" s="17" t="s">
        <v>6528</v>
      </c>
      <c r="B8222" s="17" t="n">
        <v>1</v>
      </c>
      <c r="C8222" s="21" t="n">
        <v>46195</v>
      </c>
      <c r="D8222" s="17" t="s">
        <v>775</v>
      </c>
      <c r="E8222" s="17" t="s">
        <v>186</v>
      </c>
      <c r="F8222" s="17" t="s">
        <v>1503</v>
      </c>
      <c r="G8222" s="17" t="s">
        <v>60</v>
      </c>
      <c r="H8222" s="17" t="s">
        <v>1540</v>
      </c>
      <c r="I8222" s="17" t="s">
        <v>1524</v>
      </c>
      <c r="J8222" s="17" t="n">
        <v>2</v>
      </c>
      <c r="K8222" s="15" t="n">
        <v>120.9</v>
      </c>
      <c r="L8222" s="22" t="n">
        <v>0</v>
      </c>
      <c r="M8222" s="15" t="n">
        <v>33.24</v>
      </c>
      <c r="N8222" s="15" t="n">
        <f aca="false">J8222*K8222</f>
        <v>241.8</v>
      </c>
      <c r="O8222" s="15" t="n">
        <f aca="false">N8222*L8222</f>
        <v>0</v>
      </c>
      <c r="P8222" s="15" t="n">
        <f aca="false">N8222-O8222</f>
        <v>241.8</v>
      </c>
      <c r="Q8222" s="15" t="n">
        <f aca="false">J8222*INDEX(dProdutos!$F$2:$F$47,MATCH(E8222,dProdutos!$A$2:$A$47,0))</f>
        <v>144.42</v>
      </c>
      <c r="R8222" s="15" t="n">
        <f aca="false">IF(I8222="Cancelado",0,P8222-Q8222)</f>
        <v>97.38</v>
      </c>
      <c r="S8222" s="17" t="str">
        <f aca="false">INDEX(dProdutos!$D$2:$D$47,MATCH(E8222,dProdutos!$A$2:$A$47,0))</f>
        <v>Eletrônicos</v>
      </c>
    </row>
    <row r="8223" customFormat="false" ht="15" hidden="false" customHeight="false" outlineLevel="0" collapsed="false">
      <c r="A8223" s="17" t="s">
        <v>6528</v>
      </c>
      <c r="B8223" s="17" t="n">
        <v>2</v>
      </c>
      <c r="C8223" s="21" t="n">
        <v>46195</v>
      </c>
      <c r="D8223" s="17" t="s">
        <v>775</v>
      </c>
      <c r="E8223" s="17" t="s">
        <v>201</v>
      </c>
      <c r="F8223" s="17" t="s">
        <v>1503</v>
      </c>
      <c r="G8223" s="17" t="s">
        <v>60</v>
      </c>
      <c r="H8223" s="17" t="s">
        <v>1540</v>
      </c>
      <c r="I8223" s="17" t="s">
        <v>1524</v>
      </c>
      <c r="J8223" s="17" t="n">
        <v>1</v>
      </c>
      <c r="K8223" s="15" t="n">
        <v>236.9</v>
      </c>
      <c r="L8223" s="22" t="n">
        <v>0.15</v>
      </c>
      <c r="M8223" s="15" t="n">
        <v>0</v>
      </c>
      <c r="N8223" s="15" t="n">
        <f aca="false">J8223*K8223</f>
        <v>236.9</v>
      </c>
      <c r="O8223" s="15" t="n">
        <f aca="false">N8223*L8223</f>
        <v>35.535</v>
      </c>
      <c r="P8223" s="15" t="n">
        <f aca="false">N8223-O8223</f>
        <v>201.365</v>
      </c>
      <c r="Q8223" s="15" t="n">
        <f aca="false">J8223*INDEX(dProdutos!$F$2:$F$47,MATCH(E8223,dProdutos!$A$2:$A$47,0))</f>
        <v>96.23</v>
      </c>
      <c r="R8223" s="15" t="n">
        <f aca="false">IF(I8223="Cancelado",0,P8223-Q8223)</f>
        <v>105.135</v>
      </c>
      <c r="S8223" s="17" t="str">
        <f aca="false">INDEX(dProdutos!$D$2:$D$47,MATCH(E8223,dProdutos!$A$2:$A$47,0))</f>
        <v>Beleza</v>
      </c>
    </row>
    <row r="8224" customFormat="false" ht="15" hidden="false" customHeight="false" outlineLevel="0" collapsed="false">
      <c r="A8224" s="17" t="s">
        <v>6528</v>
      </c>
      <c r="B8224" s="17" t="n">
        <v>3</v>
      </c>
      <c r="C8224" s="21" t="n">
        <v>46195</v>
      </c>
      <c r="D8224" s="17" t="s">
        <v>775</v>
      </c>
      <c r="E8224" s="17" t="s">
        <v>153</v>
      </c>
      <c r="F8224" s="17" t="s">
        <v>1503</v>
      </c>
      <c r="G8224" s="17" t="s">
        <v>60</v>
      </c>
      <c r="H8224" s="17" t="s">
        <v>1540</v>
      </c>
      <c r="I8224" s="17" t="s">
        <v>1524</v>
      </c>
      <c r="J8224" s="17" t="n">
        <v>1</v>
      </c>
      <c r="K8224" s="15" t="n">
        <v>165.9</v>
      </c>
      <c r="L8224" s="22" t="n">
        <v>0.05</v>
      </c>
      <c r="M8224" s="15" t="n">
        <v>0</v>
      </c>
      <c r="N8224" s="15" t="n">
        <f aca="false">J8224*K8224</f>
        <v>165.9</v>
      </c>
      <c r="O8224" s="15" t="n">
        <f aca="false">N8224*L8224</f>
        <v>8.295</v>
      </c>
      <c r="P8224" s="15" t="n">
        <f aca="false">N8224-O8224</f>
        <v>157.605</v>
      </c>
      <c r="Q8224" s="15" t="n">
        <f aca="false">J8224*INDEX(dProdutos!$F$2:$F$47,MATCH(E8224,dProdutos!$A$2:$A$47,0))</f>
        <v>67.28</v>
      </c>
      <c r="R8224" s="15" t="n">
        <f aca="false">IF(I8224="Cancelado",0,P8224-Q8224)</f>
        <v>90.325</v>
      </c>
      <c r="S8224" s="17" t="str">
        <f aca="false">INDEX(dProdutos!$D$2:$D$47,MATCH(E8224,dProdutos!$A$2:$A$47,0))</f>
        <v>Acessórios</v>
      </c>
    </row>
    <row r="8225" customFormat="false" ht="15" hidden="false" customHeight="false" outlineLevel="0" collapsed="false">
      <c r="A8225" s="17" t="s">
        <v>6528</v>
      </c>
      <c r="B8225" s="17" t="n">
        <v>4</v>
      </c>
      <c r="C8225" s="21" t="n">
        <v>46195</v>
      </c>
      <c r="D8225" s="17" t="s">
        <v>775</v>
      </c>
      <c r="E8225" s="17" t="s">
        <v>135</v>
      </c>
      <c r="F8225" s="17" t="s">
        <v>1503</v>
      </c>
      <c r="G8225" s="17" t="s">
        <v>60</v>
      </c>
      <c r="H8225" s="17" t="s">
        <v>1540</v>
      </c>
      <c r="I8225" s="17" t="s">
        <v>1524</v>
      </c>
      <c r="J8225" s="17" t="n">
        <v>1</v>
      </c>
      <c r="K8225" s="15" t="n">
        <v>200.9</v>
      </c>
      <c r="L8225" s="22" t="n">
        <v>0.2</v>
      </c>
      <c r="M8225" s="15" t="n">
        <v>0</v>
      </c>
      <c r="N8225" s="15" t="n">
        <f aca="false">J8225*K8225</f>
        <v>200.9</v>
      </c>
      <c r="O8225" s="15" t="n">
        <f aca="false">N8225*L8225</f>
        <v>40.18</v>
      </c>
      <c r="P8225" s="15" t="n">
        <f aca="false">N8225-O8225</f>
        <v>160.72</v>
      </c>
      <c r="Q8225" s="15" t="n">
        <f aca="false">J8225*INDEX(dProdutos!$F$2:$F$47,MATCH(E8225,dProdutos!$A$2:$A$47,0))</f>
        <v>80.73</v>
      </c>
      <c r="R8225" s="15" t="n">
        <f aca="false">IF(I8225="Cancelado",0,P8225-Q8225)</f>
        <v>79.99</v>
      </c>
      <c r="S8225" s="17" t="str">
        <f aca="false">INDEX(dProdutos!$D$2:$D$47,MATCH(E8225,dProdutos!$A$2:$A$47,0))</f>
        <v>Calçados</v>
      </c>
    </row>
    <row r="8226" customFormat="false" ht="15" hidden="false" customHeight="false" outlineLevel="0" collapsed="false">
      <c r="A8226" s="17" t="s">
        <v>6529</v>
      </c>
      <c r="B8226" s="17" t="n">
        <v>1</v>
      </c>
      <c r="C8226" s="21" t="n">
        <v>46195</v>
      </c>
      <c r="D8226" s="17" t="s">
        <v>770</v>
      </c>
      <c r="E8226" s="17" t="s">
        <v>135</v>
      </c>
      <c r="F8226" s="17" t="s">
        <v>1487</v>
      </c>
      <c r="G8226" s="17" t="s">
        <v>59</v>
      </c>
      <c r="H8226" s="17" t="s">
        <v>1537</v>
      </c>
      <c r="I8226" s="17" t="s">
        <v>1524</v>
      </c>
      <c r="J8226" s="17" t="n">
        <v>1</v>
      </c>
      <c r="K8226" s="15" t="n">
        <v>200.9</v>
      </c>
      <c r="L8226" s="22" t="n">
        <v>0.05</v>
      </c>
      <c r="M8226" s="15" t="n">
        <v>22.29</v>
      </c>
      <c r="N8226" s="15" t="n">
        <f aca="false">J8226*K8226</f>
        <v>200.9</v>
      </c>
      <c r="O8226" s="15" t="n">
        <f aca="false">N8226*L8226</f>
        <v>10.045</v>
      </c>
      <c r="P8226" s="15" t="n">
        <f aca="false">N8226-O8226</f>
        <v>190.855</v>
      </c>
      <c r="Q8226" s="15" t="n">
        <f aca="false">J8226*INDEX(dProdutos!$F$2:$F$47,MATCH(E8226,dProdutos!$A$2:$A$47,0))</f>
        <v>80.73</v>
      </c>
      <c r="R8226" s="15" t="n">
        <f aca="false">IF(I8226="Cancelado",0,P8226-Q8226)</f>
        <v>110.125</v>
      </c>
      <c r="S8226" s="17" t="str">
        <f aca="false">INDEX(dProdutos!$D$2:$D$47,MATCH(E8226,dProdutos!$A$2:$A$47,0))</f>
        <v>Calçados</v>
      </c>
    </row>
    <row r="8227" customFormat="false" ht="15" hidden="false" customHeight="false" outlineLevel="0" collapsed="false">
      <c r="A8227" s="17" t="s">
        <v>6530</v>
      </c>
      <c r="B8227" s="17" t="n">
        <v>1</v>
      </c>
      <c r="C8227" s="21" t="n">
        <v>46195</v>
      </c>
      <c r="D8227" s="17" t="s">
        <v>1275</v>
      </c>
      <c r="E8227" s="17" t="s">
        <v>177</v>
      </c>
      <c r="F8227" s="17" t="s">
        <v>1501</v>
      </c>
      <c r="G8227" s="17" t="s">
        <v>61</v>
      </c>
      <c r="H8227" s="17" t="s">
        <v>1537</v>
      </c>
      <c r="I8227" s="17" t="s">
        <v>1531</v>
      </c>
      <c r="J8227" s="17" t="n">
        <v>1</v>
      </c>
      <c r="K8227" s="15" t="n">
        <v>257.9</v>
      </c>
      <c r="L8227" s="22" t="n">
        <v>0.1</v>
      </c>
      <c r="M8227" s="15" t="n">
        <v>31.32</v>
      </c>
      <c r="N8227" s="15" t="n">
        <f aca="false">J8227*K8227</f>
        <v>257.9</v>
      </c>
      <c r="O8227" s="15" t="n">
        <f aca="false">N8227*L8227</f>
        <v>25.79</v>
      </c>
      <c r="P8227" s="15" t="n">
        <f aca="false">N8227-O8227</f>
        <v>232.11</v>
      </c>
      <c r="Q8227" s="15" t="n">
        <f aca="false">J8227*INDEX(dProdutos!$F$2:$F$47,MATCH(E8227,dProdutos!$A$2:$A$47,0))</f>
        <v>138.23</v>
      </c>
      <c r="R8227" s="15" t="n">
        <f aca="false">IF(I8227="Cancelado",0,P8227-Q8227)</f>
        <v>0</v>
      </c>
      <c r="S8227" s="17" t="str">
        <f aca="false">INDEX(dProdutos!$D$2:$D$47,MATCH(E8227,dProdutos!$A$2:$A$47,0))</f>
        <v>Casa</v>
      </c>
    </row>
    <row r="8228" customFormat="false" ht="15" hidden="false" customHeight="false" outlineLevel="0" collapsed="false">
      <c r="A8228" s="17" t="s">
        <v>6530</v>
      </c>
      <c r="B8228" s="17" t="n">
        <v>2</v>
      </c>
      <c r="C8228" s="21" t="n">
        <v>46195</v>
      </c>
      <c r="D8228" s="17" t="s">
        <v>1275</v>
      </c>
      <c r="E8228" s="17" t="s">
        <v>135</v>
      </c>
      <c r="F8228" s="17" t="s">
        <v>1501</v>
      </c>
      <c r="G8228" s="17" t="s">
        <v>61</v>
      </c>
      <c r="H8228" s="17" t="s">
        <v>1537</v>
      </c>
      <c r="I8228" s="17" t="s">
        <v>1531</v>
      </c>
      <c r="J8228" s="17" t="n">
        <v>1</v>
      </c>
      <c r="K8228" s="15" t="n">
        <v>200.9</v>
      </c>
      <c r="L8228" s="22" t="n">
        <v>0</v>
      </c>
      <c r="M8228" s="15" t="n">
        <v>0</v>
      </c>
      <c r="N8228" s="15" t="n">
        <f aca="false">J8228*K8228</f>
        <v>200.9</v>
      </c>
      <c r="O8228" s="15" t="n">
        <f aca="false">N8228*L8228</f>
        <v>0</v>
      </c>
      <c r="P8228" s="15" t="n">
        <f aca="false">N8228-O8228</f>
        <v>200.9</v>
      </c>
      <c r="Q8228" s="15" t="n">
        <f aca="false">J8228*INDEX(dProdutos!$F$2:$F$47,MATCH(E8228,dProdutos!$A$2:$A$47,0))</f>
        <v>80.73</v>
      </c>
      <c r="R8228" s="15" t="n">
        <f aca="false">IF(I8228="Cancelado",0,P8228-Q8228)</f>
        <v>0</v>
      </c>
      <c r="S8228" s="17" t="str">
        <f aca="false">INDEX(dProdutos!$D$2:$D$47,MATCH(E8228,dProdutos!$A$2:$A$47,0))</f>
        <v>Calçados</v>
      </c>
    </row>
    <row r="8229" customFormat="false" ht="15" hidden="false" customHeight="false" outlineLevel="0" collapsed="false">
      <c r="A8229" s="17" t="s">
        <v>6530</v>
      </c>
      <c r="B8229" s="17" t="n">
        <v>3</v>
      </c>
      <c r="C8229" s="21" t="n">
        <v>46195</v>
      </c>
      <c r="D8229" s="17" t="s">
        <v>1275</v>
      </c>
      <c r="E8229" s="17" t="s">
        <v>98</v>
      </c>
      <c r="F8229" s="17" t="s">
        <v>1501</v>
      </c>
      <c r="G8229" s="17" t="s">
        <v>61</v>
      </c>
      <c r="H8229" s="17" t="s">
        <v>1537</v>
      </c>
      <c r="I8229" s="17" t="s">
        <v>1531</v>
      </c>
      <c r="J8229" s="17" t="n">
        <v>2</v>
      </c>
      <c r="K8229" s="15" t="n">
        <v>108.9</v>
      </c>
      <c r="L8229" s="22" t="n">
        <v>0.1</v>
      </c>
      <c r="M8229" s="15" t="n">
        <v>0</v>
      </c>
      <c r="N8229" s="15" t="n">
        <f aca="false">J8229*K8229</f>
        <v>217.8</v>
      </c>
      <c r="O8229" s="15" t="n">
        <f aca="false">N8229*L8229</f>
        <v>21.78</v>
      </c>
      <c r="P8229" s="15" t="n">
        <f aca="false">N8229-O8229</f>
        <v>196.02</v>
      </c>
      <c r="Q8229" s="15" t="n">
        <f aca="false">J8229*INDEX(dProdutos!$F$2:$F$47,MATCH(E8229,dProdutos!$A$2:$A$47,0))</f>
        <v>85.04</v>
      </c>
      <c r="R8229" s="15" t="n">
        <f aca="false">IF(I8229="Cancelado",0,P8229-Q8229)</f>
        <v>0</v>
      </c>
      <c r="S8229" s="17" t="str">
        <f aca="false">INDEX(dProdutos!$D$2:$D$47,MATCH(E8229,dProdutos!$A$2:$A$47,0))</f>
        <v>Moda Feminina</v>
      </c>
    </row>
    <row r="8230" customFormat="false" ht="15" hidden="false" customHeight="false" outlineLevel="0" collapsed="false">
      <c r="A8230" s="17" t="s">
        <v>6531</v>
      </c>
      <c r="B8230" s="17" t="n">
        <v>1</v>
      </c>
      <c r="C8230" s="21" t="n">
        <v>46195</v>
      </c>
      <c r="D8230" s="17" t="s">
        <v>1399</v>
      </c>
      <c r="E8230" s="17" t="s">
        <v>171</v>
      </c>
      <c r="F8230" s="17" t="s">
        <v>1487</v>
      </c>
      <c r="G8230" s="17" t="s">
        <v>59</v>
      </c>
      <c r="H8230" s="17" t="s">
        <v>1540</v>
      </c>
      <c r="I8230" s="17" t="s">
        <v>1524</v>
      </c>
      <c r="J8230" s="17" t="n">
        <v>1</v>
      </c>
      <c r="K8230" s="15" t="n">
        <v>246.9</v>
      </c>
      <c r="L8230" s="22" t="n">
        <v>0</v>
      </c>
      <c r="M8230" s="15" t="n">
        <v>28.27</v>
      </c>
      <c r="N8230" s="15" t="n">
        <f aca="false">J8230*K8230</f>
        <v>246.9</v>
      </c>
      <c r="O8230" s="15" t="n">
        <f aca="false">N8230*L8230</f>
        <v>0</v>
      </c>
      <c r="P8230" s="15" t="n">
        <f aca="false">N8230-O8230</f>
        <v>246.9</v>
      </c>
      <c r="Q8230" s="15" t="n">
        <f aca="false">J8230*INDEX(dProdutos!$F$2:$F$47,MATCH(E8230,dProdutos!$A$2:$A$47,0))</f>
        <v>103.61</v>
      </c>
      <c r="R8230" s="15" t="n">
        <f aca="false">IF(I8230="Cancelado",0,P8230-Q8230)</f>
        <v>143.29</v>
      </c>
      <c r="S8230" s="17" t="str">
        <f aca="false">INDEX(dProdutos!$D$2:$D$47,MATCH(E8230,dProdutos!$A$2:$A$47,0))</f>
        <v>Casa</v>
      </c>
    </row>
    <row r="8231" customFormat="false" ht="15" hidden="false" customHeight="false" outlineLevel="0" collapsed="false">
      <c r="A8231" s="17" t="s">
        <v>6531</v>
      </c>
      <c r="B8231" s="17" t="n">
        <v>2</v>
      </c>
      <c r="C8231" s="21" t="n">
        <v>46195</v>
      </c>
      <c r="D8231" s="17" t="s">
        <v>1399</v>
      </c>
      <c r="E8231" s="17" t="s">
        <v>95</v>
      </c>
      <c r="F8231" s="17" t="s">
        <v>1487</v>
      </c>
      <c r="G8231" s="17" t="s">
        <v>59</v>
      </c>
      <c r="H8231" s="17" t="s">
        <v>1540</v>
      </c>
      <c r="I8231" s="17" t="s">
        <v>1524</v>
      </c>
      <c r="J8231" s="17" t="n">
        <v>1</v>
      </c>
      <c r="K8231" s="15" t="n">
        <v>77.9</v>
      </c>
      <c r="L8231" s="22" t="n">
        <v>0</v>
      </c>
      <c r="M8231" s="15" t="n">
        <v>0</v>
      </c>
      <c r="N8231" s="15" t="n">
        <f aca="false">J8231*K8231</f>
        <v>77.9</v>
      </c>
      <c r="O8231" s="15" t="n">
        <f aca="false">N8231*L8231</f>
        <v>0</v>
      </c>
      <c r="P8231" s="15" t="n">
        <f aca="false">N8231-O8231</f>
        <v>77.9</v>
      </c>
      <c r="Q8231" s="15" t="n">
        <f aca="false">J8231*INDEX(dProdutos!$F$2:$F$47,MATCH(E8231,dProdutos!$A$2:$A$47,0))</f>
        <v>36.71</v>
      </c>
      <c r="R8231" s="15" t="n">
        <f aca="false">IF(I8231="Cancelado",0,P8231-Q8231)</f>
        <v>41.19</v>
      </c>
      <c r="S8231" s="17" t="str">
        <f aca="false">INDEX(dProdutos!$D$2:$D$47,MATCH(E8231,dProdutos!$A$2:$A$47,0))</f>
        <v>Moda Feminina</v>
      </c>
    </row>
    <row r="8232" customFormat="false" ht="15" hidden="false" customHeight="false" outlineLevel="0" collapsed="false">
      <c r="A8232" s="17" t="s">
        <v>6531</v>
      </c>
      <c r="B8232" s="17" t="n">
        <v>3</v>
      </c>
      <c r="C8232" s="21" t="n">
        <v>46195</v>
      </c>
      <c r="D8232" s="17" t="s">
        <v>1399</v>
      </c>
      <c r="E8232" s="17" t="s">
        <v>192</v>
      </c>
      <c r="F8232" s="17" t="s">
        <v>1487</v>
      </c>
      <c r="G8232" s="17" t="s">
        <v>59</v>
      </c>
      <c r="H8232" s="17" t="s">
        <v>1540</v>
      </c>
      <c r="I8232" s="17" t="s">
        <v>1524</v>
      </c>
      <c r="J8232" s="17" t="n">
        <v>1</v>
      </c>
      <c r="K8232" s="15" t="n">
        <v>245.9</v>
      </c>
      <c r="L8232" s="22" t="n">
        <v>0</v>
      </c>
      <c r="M8232" s="15" t="n">
        <v>0</v>
      </c>
      <c r="N8232" s="15" t="n">
        <f aca="false">J8232*K8232</f>
        <v>245.9</v>
      </c>
      <c r="O8232" s="15" t="n">
        <f aca="false">N8232*L8232</f>
        <v>0</v>
      </c>
      <c r="P8232" s="15" t="n">
        <f aca="false">N8232-O8232</f>
        <v>245.9</v>
      </c>
      <c r="Q8232" s="15" t="n">
        <f aca="false">J8232*INDEX(dProdutos!$F$2:$F$47,MATCH(E8232,dProdutos!$A$2:$A$47,0))</f>
        <v>107.78</v>
      </c>
      <c r="R8232" s="15" t="n">
        <f aca="false">IF(I8232="Cancelado",0,P8232-Q8232)</f>
        <v>138.12</v>
      </c>
      <c r="S8232" s="17" t="str">
        <f aca="false">INDEX(dProdutos!$D$2:$D$47,MATCH(E8232,dProdutos!$A$2:$A$47,0))</f>
        <v>Eletrônicos</v>
      </c>
    </row>
    <row r="8233" customFormat="false" ht="15" hidden="false" customHeight="false" outlineLevel="0" collapsed="false">
      <c r="A8233" s="17" t="s">
        <v>6532</v>
      </c>
      <c r="B8233" s="17" t="n">
        <v>1</v>
      </c>
      <c r="C8233" s="21" t="n">
        <v>46195</v>
      </c>
      <c r="D8233" s="17" t="s">
        <v>303</v>
      </c>
      <c r="E8233" s="17" t="s">
        <v>95</v>
      </c>
      <c r="F8233" s="17" t="s">
        <v>1487</v>
      </c>
      <c r="G8233" s="17" t="s">
        <v>59</v>
      </c>
      <c r="H8233" s="17" t="s">
        <v>1540</v>
      </c>
      <c r="I8233" s="17" t="s">
        <v>1524</v>
      </c>
      <c r="J8233" s="17" t="n">
        <v>1</v>
      </c>
      <c r="K8233" s="15" t="n">
        <v>77.9</v>
      </c>
      <c r="L8233" s="22" t="n">
        <v>0</v>
      </c>
      <c r="M8233" s="15" t="n">
        <v>0</v>
      </c>
      <c r="N8233" s="15" t="n">
        <f aca="false">J8233*K8233</f>
        <v>77.9</v>
      </c>
      <c r="O8233" s="15" t="n">
        <f aca="false">N8233*L8233</f>
        <v>0</v>
      </c>
      <c r="P8233" s="15" t="n">
        <f aca="false">N8233-O8233</f>
        <v>77.9</v>
      </c>
      <c r="Q8233" s="15" t="n">
        <f aca="false">J8233*INDEX(dProdutos!$F$2:$F$47,MATCH(E8233,dProdutos!$A$2:$A$47,0))</f>
        <v>36.71</v>
      </c>
      <c r="R8233" s="15" t="n">
        <f aca="false">IF(I8233="Cancelado",0,P8233-Q8233)</f>
        <v>41.19</v>
      </c>
      <c r="S8233" s="17" t="str">
        <f aca="false">INDEX(dProdutos!$D$2:$D$47,MATCH(E8233,dProdutos!$A$2:$A$47,0))</f>
        <v>Moda Feminina</v>
      </c>
    </row>
    <row r="8234" customFormat="false" ht="15" hidden="false" customHeight="false" outlineLevel="0" collapsed="false">
      <c r="A8234" s="17" t="s">
        <v>6533</v>
      </c>
      <c r="B8234" s="17" t="n">
        <v>1</v>
      </c>
      <c r="C8234" s="21" t="n">
        <v>46195</v>
      </c>
      <c r="D8234" s="17" t="s">
        <v>1478</v>
      </c>
      <c r="E8234" s="17" t="s">
        <v>150</v>
      </c>
      <c r="F8234" s="17" t="s">
        <v>1497</v>
      </c>
      <c r="G8234" s="17" t="s">
        <v>59</v>
      </c>
      <c r="H8234" s="17" t="s">
        <v>1537</v>
      </c>
      <c r="I8234" s="17" t="s">
        <v>1524</v>
      </c>
      <c r="J8234" s="17" t="n">
        <v>1</v>
      </c>
      <c r="K8234" s="15" t="n">
        <v>71.9</v>
      </c>
      <c r="L8234" s="22" t="n">
        <v>0</v>
      </c>
      <c r="M8234" s="15" t="n">
        <v>25.5</v>
      </c>
      <c r="N8234" s="15" t="n">
        <f aca="false">J8234*K8234</f>
        <v>71.9</v>
      </c>
      <c r="O8234" s="15" t="n">
        <f aca="false">N8234*L8234</f>
        <v>0</v>
      </c>
      <c r="P8234" s="15" t="n">
        <f aca="false">N8234-O8234</f>
        <v>71.9</v>
      </c>
      <c r="Q8234" s="15" t="n">
        <f aca="false">J8234*INDEX(dProdutos!$F$2:$F$47,MATCH(E8234,dProdutos!$A$2:$A$47,0))</f>
        <v>27.38</v>
      </c>
      <c r="R8234" s="15" t="n">
        <f aca="false">IF(I8234="Cancelado",0,P8234-Q8234)</f>
        <v>44.52</v>
      </c>
      <c r="S8234" s="17" t="str">
        <f aca="false">INDEX(dProdutos!$D$2:$D$47,MATCH(E8234,dProdutos!$A$2:$A$47,0))</f>
        <v>Acessórios</v>
      </c>
    </row>
    <row r="8235" customFormat="false" ht="15" hidden="false" customHeight="false" outlineLevel="0" collapsed="false">
      <c r="A8235" s="17" t="s">
        <v>6533</v>
      </c>
      <c r="B8235" s="17" t="n">
        <v>2</v>
      </c>
      <c r="C8235" s="21" t="n">
        <v>46195</v>
      </c>
      <c r="D8235" s="17" t="s">
        <v>1478</v>
      </c>
      <c r="E8235" s="17" t="s">
        <v>195</v>
      </c>
      <c r="F8235" s="17" t="s">
        <v>1497</v>
      </c>
      <c r="G8235" s="17" t="s">
        <v>59</v>
      </c>
      <c r="H8235" s="17" t="s">
        <v>1537</v>
      </c>
      <c r="I8235" s="17" t="s">
        <v>1524</v>
      </c>
      <c r="J8235" s="17" t="n">
        <v>1</v>
      </c>
      <c r="K8235" s="15" t="n">
        <v>72.9</v>
      </c>
      <c r="L8235" s="22" t="n">
        <v>0</v>
      </c>
      <c r="M8235" s="15" t="n">
        <v>0</v>
      </c>
      <c r="N8235" s="15" t="n">
        <f aca="false">J8235*K8235</f>
        <v>72.9</v>
      </c>
      <c r="O8235" s="15" t="n">
        <f aca="false">N8235*L8235</f>
        <v>0</v>
      </c>
      <c r="P8235" s="15" t="n">
        <f aca="false">N8235-O8235</f>
        <v>72.9</v>
      </c>
      <c r="Q8235" s="15" t="n">
        <f aca="false">J8235*INDEX(dProdutos!$F$2:$F$47,MATCH(E8235,dProdutos!$A$2:$A$47,0))</f>
        <v>39.23</v>
      </c>
      <c r="R8235" s="15" t="n">
        <f aca="false">IF(I8235="Cancelado",0,P8235-Q8235)</f>
        <v>33.67</v>
      </c>
      <c r="S8235" s="17" t="str">
        <f aca="false">INDEX(dProdutos!$D$2:$D$47,MATCH(E8235,dProdutos!$A$2:$A$47,0))</f>
        <v>Eletrônicos</v>
      </c>
    </row>
    <row r="8236" customFormat="false" ht="15" hidden="false" customHeight="false" outlineLevel="0" collapsed="false">
      <c r="A8236" s="17" t="s">
        <v>6533</v>
      </c>
      <c r="B8236" s="17" t="n">
        <v>3</v>
      </c>
      <c r="C8236" s="21" t="n">
        <v>46195</v>
      </c>
      <c r="D8236" s="17" t="s">
        <v>1478</v>
      </c>
      <c r="E8236" s="17" t="s">
        <v>102</v>
      </c>
      <c r="F8236" s="17" t="s">
        <v>1497</v>
      </c>
      <c r="G8236" s="17" t="s">
        <v>59</v>
      </c>
      <c r="H8236" s="17" t="s">
        <v>1537</v>
      </c>
      <c r="I8236" s="17" t="s">
        <v>1524</v>
      </c>
      <c r="J8236" s="17" t="n">
        <v>1</v>
      </c>
      <c r="K8236" s="15" t="n">
        <v>65.9</v>
      </c>
      <c r="L8236" s="22" t="n">
        <v>0.15</v>
      </c>
      <c r="M8236" s="15" t="n">
        <v>0</v>
      </c>
      <c r="N8236" s="15" t="n">
        <f aca="false">J8236*K8236</f>
        <v>65.9</v>
      </c>
      <c r="O8236" s="15" t="n">
        <f aca="false">N8236*L8236</f>
        <v>9.885</v>
      </c>
      <c r="P8236" s="15" t="n">
        <f aca="false">N8236-O8236</f>
        <v>56.015</v>
      </c>
      <c r="Q8236" s="15" t="n">
        <f aca="false">J8236*INDEX(dProdutos!$F$2:$F$47,MATCH(E8236,dProdutos!$A$2:$A$47,0))</f>
        <v>29.68</v>
      </c>
      <c r="R8236" s="15" t="n">
        <f aca="false">IF(I8236="Cancelado",0,P8236-Q8236)</f>
        <v>26.335</v>
      </c>
      <c r="S8236" s="17" t="str">
        <f aca="false">INDEX(dProdutos!$D$2:$D$47,MATCH(E8236,dProdutos!$A$2:$A$47,0))</f>
        <v>Moda Masculina</v>
      </c>
    </row>
    <row r="8237" customFormat="false" ht="15" hidden="false" customHeight="false" outlineLevel="0" collapsed="false">
      <c r="A8237" s="17" t="s">
        <v>6534</v>
      </c>
      <c r="B8237" s="17" t="n">
        <v>1</v>
      </c>
      <c r="C8237" s="21" t="n">
        <v>46195</v>
      </c>
      <c r="D8237" s="17" t="s">
        <v>1428</v>
      </c>
      <c r="E8237" s="17" t="s">
        <v>186</v>
      </c>
      <c r="F8237" s="17" t="s">
        <v>1499</v>
      </c>
      <c r="G8237" s="17" t="s">
        <v>59</v>
      </c>
      <c r="H8237" s="17" t="s">
        <v>1523</v>
      </c>
      <c r="I8237" s="17" t="s">
        <v>1524</v>
      </c>
      <c r="J8237" s="17" t="n">
        <v>1</v>
      </c>
      <c r="K8237" s="15" t="n">
        <v>120.9</v>
      </c>
      <c r="L8237" s="22" t="n">
        <v>0</v>
      </c>
      <c r="M8237" s="15" t="n">
        <v>11.73</v>
      </c>
      <c r="N8237" s="15" t="n">
        <f aca="false">J8237*K8237</f>
        <v>120.9</v>
      </c>
      <c r="O8237" s="15" t="n">
        <f aca="false">N8237*L8237</f>
        <v>0</v>
      </c>
      <c r="P8237" s="15" t="n">
        <f aca="false">N8237-O8237</f>
        <v>120.9</v>
      </c>
      <c r="Q8237" s="15" t="n">
        <f aca="false">J8237*INDEX(dProdutos!$F$2:$F$47,MATCH(E8237,dProdutos!$A$2:$A$47,0))</f>
        <v>72.21</v>
      </c>
      <c r="R8237" s="15" t="n">
        <f aca="false">IF(I8237="Cancelado",0,P8237-Q8237)</f>
        <v>48.69</v>
      </c>
      <c r="S8237" s="17" t="str">
        <f aca="false">INDEX(dProdutos!$D$2:$D$47,MATCH(E8237,dProdutos!$A$2:$A$47,0))</f>
        <v>Eletrônicos</v>
      </c>
    </row>
    <row r="8238" customFormat="false" ht="15" hidden="false" customHeight="false" outlineLevel="0" collapsed="false">
      <c r="A8238" s="17" t="s">
        <v>6535</v>
      </c>
      <c r="B8238" s="17" t="n">
        <v>1</v>
      </c>
      <c r="C8238" s="21" t="n">
        <v>46196</v>
      </c>
      <c r="D8238" s="17" t="s">
        <v>912</v>
      </c>
      <c r="E8238" s="17" t="s">
        <v>73</v>
      </c>
      <c r="F8238" s="17" t="s">
        <v>1493</v>
      </c>
      <c r="G8238" s="17" t="s">
        <v>59</v>
      </c>
      <c r="H8238" s="17" t="s">
        <v>1527</v>
      </c>
      <c r="I8238" s="17" t="s">
        <v>1524</v>
      </c>
      <c r="J8238" s="17" t="n">
        <v>2</v>
      </c>
      <c r="K8238" s="15" t="n">
        <v>179.9</v>
      </c>
      <c r="L8238" s="22" t="n">
        <v>0</v>
      </c>
      <c r="M8238" s="15" t="n">
        <v>20.92</v>
      </c>
      <c r="N8238" s="15" t="n">
        <f aca="false">J8238*K8238</f>
        <v>359.8</v>
      </c>
      <c r="O8238" s="15" t="n">
        <f aca="false">N8238*L8238</f>
        <v>0</v>
      </c>
      <c r="P8238" s="15" t="n">
        <f aca="false">N8238-O8238</f>
        <v>359.8</v>
      </c>
      <c r="Q8238" s="15" t="n">
        <f aca="false">J8238*INDEX(dProdutos!$F$2:$F$47,MATCH(E8238,dProdutos!$A$2:$A$47,0))</f>
        <v>138.88</v>
      </c>
      <c r="R8238" s="15" t="n">
        <f aca="false">IF(I8238="Cancelado",0,P8238-Q8238)</f>
        <v>220.92</v>
      </c>
      <c r="S8238" s="17" t="str">
        <f aca="false">INDEX(dProdutos!$D$2:$D$47,MATCH(E8238,dProdutos!$A$2:$A$47,0))</f>
        <v>Moda Feminina</v>
      </c>
    </row>
    <row r="8239" customFormat="false" ht="15" hidden="false" customHeight="false" outlineLevel="0" collapsed="false">
      <c r="A8239" s="17" t="s">
        <v>6536</v>
      </c>
      <c r="B8239" s="17" t="n">
        <v>1</v>
      </c>
      <c r="C8239" s="21" t="n">
        <v>46196</v>
      </c>
      <c r="D8239" s="17" t="s">
        <v>1339</v>
      </c>
      <c r="E8239" s="17" t="s">
        <v>153</v>
      </c>
      <c r="F8239" s="17" t="s">
        <v>1499</v>
      </c>
      <c r="G8239" s="17" t="s">
        <v>61</v>
      </c>
      <c r="H8239" s="17" t="s">
        <v>1523</v>
      </c>
      <c r="I8239" s="17" t="s">
        <v>1524</v>
      </c>
      <c r="J8239" s="17" t="n">
        <v>1</v>
      </c>
      <c r="K8239" s="15" t="n">
        <v>165.9</v>
      </c>
      <c r="L8239" s="22" t="n">
        <v>0.1</v>
      </c>
      <c r="M8239" s="15" t="n">
        <v>26.89</v>
      </c>
      <c r="N8239" s="15" t="n">
        <f aca="false">J8239*K8239</f>
        <v>165.9</v>
      </c>
      <c r="O8239" s="15" t="n">
        <f aca="false">N8239*L8239</f>
        <v>16.59</v>
      </c>
      <c r="P8239" s="15" t="n">
        <f aca="false">N8239-O8239</f>
        <v>149.31</v>
      </c>
      <c r="Q8239" s="15" t="n">
        <f aca="false">J8239*INDEX(dProdutos!$F$2:$F$47,MATCH(E8239,dProdutos!$A$2:$A$47,0))</f>
        <v>67.28</v>
      </c>
      <c r="R8239" s="15" t="n">
        <f aca="false">IF(I8239="Cancelado",0,P8239-Q8239)</f>
        <v>82.03</v>
      </c>
      <c r="S8239" s="17" t="str">
        <f aca="false">INDEX(dProdutos!$D$2:$D$47,MATCH(E8239,dProdutos!$A$2:$A$47,0))</f>
        <v>Acessórios</v>
      </c>
    </row>
    <row r="8240" customFormat="false" ht="15" hidden="false" customHeight="false" outlineLevel="0" collapsed="false">
      <c r="A8240" s="17" t="s">
        <v>6537</v>
      </c>
      <c r="B8240" s="17" t="n">
        <v>1</v>
      </c>
      <c r="C8240" s="21" t="n">
        <v>46196</v>
      </c>
      <c r="D8240" s="17" t="s">
        <v>846</v>
      </c>
      <c r="E8240" s="17" t="s">
        <v>105</v>
      </c>
      <c r="F8240" s="17" t="s">
        <v>1499</v>
      </c>
      <c r="G8240" s="17" t="s">
        <v>62</v>
      </c>
      <c r="H8240" s="17" t="s">
        <v>1527</v>
      </c>
      <c r="I8240" s="17" t="s">
        <v>1524</v>
      </c>
      <c r="J8240" s="17" t="n">
        <v>1</v>
      </c>
      <c r="K8240" s="15" t="n">
        <v>175.9</v>
      </c>
      <c r="L8240" s="22" t="n">
        <v>0</v>
      </c>
      <c r="M8240" s="15" t="n">
        <v>0</v>
      </c>
      <c r="N8240" s="15" t="n">
        <f aca="false">J8240*K8240</f>
        <v>175.9</v>
      </c>
      <c r="O8240" s="15" t="n">
        <f aca="false">N8240*L8240</f>
        <v>0</v>
      </c>
      <c r="P8240" s="15" t="n">
        <f aca="false">N8240-O8240</f>
        <v>175.9</v>
      </c>
      <c r="Q8240" s="15" t="n">
        <f aca="false">J8240*INDEX(dProdutos!$F$2:$F$47,MATCH(E8240,dProdutos!$A$2:$A$47,0))</f>
        <v>96.59</v>
      </c>
      <c r="R8240" s="15" t="n">
        <f aca="false">IF(I8240="Cancelado",0,P8240-Q8240)</f>
        <v>79.31</v>
      </c>
      <c r="S8240" s="17" t="str">
        <f aca="false">INDEX(dProdutos!$D$2:$D$47,MATCH(E8240,dProdutos!$A$2:$A$47,0))</f>
        <v>Moda Masculina</v>
      </c>
    </row>
    <row r="8241" customFormat="false" ht="15" hidden="false" customHeight="false" outlineLevel="0" collapsed="false">
      <c r="A8241" s="17" t="s">
        <v>6538</v>
      </c>
      <c r="B8241" s="17" t="n">
        <v>1</v>
      </c>
      <c r="C8241" s="21" t="n">
        <v>46196</v>
      </c>
      <c r="D8241" s="17" t="s">
        <v>822</v>
      </c>
      <c r="E8241" s="17" t="s">
        <v>189</v>
      </c>
      <c r="F8241" s="17" t="s">
        <v>1490</v>
      </c>
      <c r="G8241" s="17" t="s">
        <v>64</v>
      </c>
      <c r="H8241" s="17" t="s">
        <v>1523</v>
      </c>
      <c r="I8241" s="17" t="s">
        <v>1524</v>
      </c>
      <c r="J8241" s="17" t="n">
        <v>1</v>
      </c>
      <c r="K8241" s="15" t="n">
        <v>138.9</v>
      </c>
      <c r="L8241" s="22" t="n">
        <v>0.1</v>
      </c>
      <c r="M8241" s="15" t="n">
        <v>0</v>
      </c>
      <c r="N8241" s="15" t="n">
        <f aca="false">J8241*K8241</f>
        <v>138.9</v>
      </c>
      <c r="O8241" s="15" t="n">
        <f aca="false">N8241*L8241</f>
        <v>13.89</v>
      </c>
      <c r="P8241" s="15" t="n">
        <f aca="false">N8241-O8241</f>
        <v>125.01</v>
      </c>
      <c r="Q8241" s="15" t="n">
        <f aca="false">J8241*INDEX(dProdutos!$F$2:$F$47,MATCH(E8241,dProdutos!$A$2:$A$47,0))</f>
        <v>68.96</v>
      </c>
      <c r="R8241" s="15" t="n">
        <f aca="false">IF(I8241="Cancelado",0,P8241-Q8241)</f>
        <v>56.05</v>
      </c>
      <c r="S8241" s="17" t="str">
        <f aca="false">INDEX(dProdutos!$D$2:$D$47,MATCH(E8241,dProdutos!$A$2:$A$47,0))</f>
        <v>Eletrônicos</v>
      </c>
    </row>
    <row r="8242" customFormat="false" ht="15" hidden="false" customHeight="false" outlineLevel="0" collapsed="false">
      <c r="A8242" s="17" t="s">
        <v>6539</v>
      </c>
      <c r="B8242" s="17" t="n">
        <v>1</v>
      </c>
      <c r="C8242" s="21" t="n">
        <v>46196</v>
      </c>
      <c r="D8242" s="17" t="s">
        <v>528</v>
      </c>
      <c r="E8242" s="17" t="s">
        <v>95</v>
      </c>
      <c r="F8242" s="17" t="s">
        <v>1490</v>
      </c>
      <c r="G8242" s="17" t="s">
        <v>60</v>
      </c>
      <c r="H8242" s="17" t="s">
        <v>1537</v>
      </c>
      <c r="I8242" s="17" t="s">
        <v>1524</v>
      </c>
      <c r="J8242" s="17" t="n">
        <v>1</v>
      </c>
      <c r="K8242" s="15" t="n">
        <v>77.9</v>
      </c>
      <c r="L8242" s="22" t="n">
        <v>0</v>
      </c>
      <c r="M8242" s="15" t="n">
        <v>17.17</v>
      </c>
      <c r="N8242" s="15" t="n">
        <f aca="false">J8242*K8242</f>
        <v>77.9</v>
      </c>
      <c r="O8242" s="15" t="n">
        <f aca="false">N8242*L8242</f>
        <v>0</v>
      </c>
      <c r="P8242" s="15" t="n">
        <f aca="false">N8242-O8242</f>
        <v>77.9</v>
      </c>
      <c r="Q8242" s="15" t="n">
        <f aca="false">J8242*INDEX(dProdutos!$F$2:$F$47,MATCH(E8242,dProdutos!$A$2:$A$47,0))</f>
        <v>36.71</v>
      </c>
      <c r="R8242" s="15" t="n">
        <f aca="false">IF(I8242="Cancelado",0,P8242-Q8242)</f>
        <v>41.19</v>
      </c>
      <c r="S8242" s="17" t="str">
        <f aca="false">INDEX(dProdutos!$D$2:$D$47,MATCH(E8242,dProdutos!$A$2:$A$47,0))</f>
        <v>Moda Feminina</v>
      </c>
    </row>
    <row r="8243" customFormat="false" ht="15" hidden="false" customHeight="false" outlineLevel="0" collapsed="false">
      <c r="A8243" s="17" t="s">
        <v>6539</v>
      </c>
      <c r="B8243" s="17" t="n">
        <v>2</v>
      </c>
      <c r="C8243" s="21" t="n">
        <v>46196</v>
      </c>
      <c r="D8243" s="17" t="s">
        <v>528</v>
      </c>
      <c r="E8243" s="17" t="s">
        <v>98</v>
      </c>
      <c r="F8243" s="17" t="s">
        <v>1490</v>
      </c>
      <c r="G8243" s="17" t="s">
        <v>60</v>
      </c>
      <c r="H8243" s="17" t="s">
        <v>1537</v>
      </c>
      <c r="I8243" s="17" t="s">
        <v>1524</v>
      </c>
      <c r="J8243" s="17" t="n">
        <v>1</v>
      </c>
      <c r="K8243" s="15" t="n">
        <v>108.9</v>
      </c>
      <c r="L8243" s="22" t="n">
        <v>0</v>
      </c>
      <c r="M8243" s="15" t="n">
        <v>0</v>
      </c>
      <c r="N8243" s="15" t="n">
        <f aca="false">J8243*K8243</f>
        <v>108.9</v>
      </c>
      <c r="O8243" s="15" t="n">
        <f aca="false">N8243*L8243</f>
        <v>0</v>
      </c>
      <c r="P8243" s="15" t="n">
        <f aca="false">N8243-O8243</f>
        <v>108.9</v>
      </c>
      <c r="Q8243" s="15" t="n">
        <f aca="false">J8243*INDEX(dProdutos!$F$2:$F$47,MATCH(E8243,dProdutos!$A$2:$A$47,0))</f>
        <v>42.52</v>
      </c>
      <c r="R8243" s="15" t="n">
        <f aca="false">IF(I8243="Cancelado",0,P8243-Q8243)</f>
        <v>66.38</v>
      </c>
      <c r="S8243" s="17" t="str">
        <f aca="false">INDEX(dProdutos!$D$2:$D$47,MATCH(E8243,dProdutos!$A$2:$A$47,0))</f>
        <v>Moda Feminina</v>
      </c>
    </row>
    <row r="8244" customFormat="false" ht="15" hidden="false" customHeight="false" outlineLevel="0" collapsed="false">
      <c r="A8244" s="17" t="s">
        <v>6539</v>
      </c>
      <c r="B8244" s="17" t="n">
        <v>3</v>
      </c>
      <c r="C8244" s="21" t="n">
        <v>46196</v>
      </c>
      <c r="D8244" s="17" t="s">
        <v>528</v>
      </c>
      <c r="E8244" s="17" t="s">
        <v>147</v>
      </c>
      <c r="F8244" s="17" t="s">
        <v>1490</v>
      </c>
      <c r="G8244" s="17" t="s">
        <v>60</v>
      </c>
      <c r="H8244" s="17" t="s">
        <v>1537</v>
      </c>
      <c r="I8244" s="17" t="s">
        <v>1524</v>
      </c>
      <c r="J8244" s="17" t="n">
        <v>1</v>
      </c>
      <c r="K8244" s="15" t="n">
        <v>231.9</v>
      </c>
      <c r="L8244" s="22" t="n">
        <v>0</v>
      </c>
      <c r="M8244" s="15" t="n">
        <v>0</v>
      </c>
      <c r="N8244" s="15" t="n">
        <f aca="false">J8244*K8244</f>
        <v>231.9</v>
      </c>
      <c r="O8244" s="15" t="n">
        <f aca="false">N8244*L8244</f>
        <v>0</v>
      </c>
      <c r="P8244" s="15" t="n">
        <f aca="false">N8244-O8244</f>
        <v>231.9</v>
      </c>
      <c r="Q8244" s="15" t="n">
        <f aca="false">J8244*INDEX(dProdutos!$F$2:$F$47,MATCH(E8244,dProdutos!$A$2:$A$47,0))</f>
        <v>130.9</v>
      </c>
      <c r="R8244" s="15" t="n">
        <f aca="false">IF(I8244="Cancelado",0,P8244-Q8244)</f>
        <v>101</v>
      </c>
      <c r="S8244" s="17" t="str">
        <f aca="false">INDEX(dProdutos!$D$2:$D$47,MATCH(E8244,dProdutos!$A$2:$A$47,0))</f>
        <v>Acessórios</v>
      </c>
    </row>
    <row r="8245" customFormat="false" ht="15" hidden="false" customHeight="false" outlineLevel="0" collapsed="false">
      <c r="A8245" s="17" t="s">
        <v>6539</v>
      </c>
      <c r="B8245" s="17" t="n">
        <v>4</v>
      </c>
      <c r="C8245" s="21" t="n">
        <v>46196</v>
      </c>
      <c r="D8245" s="17" t="s">
        <v>528</v>
      </c>
      <c r="E8245" s="17" t="s">
        <v>189</v>
      </c>
      <c r="F8245" s="17" t="s">
        <v>1490</v>
      </c>
      <c r="G8245" s="17" t="s">
        <v>60</v>
      </c>
      <c r="H8245" s="17" t="s">
        <v>1537</v>
      </c>
      <c r="I8245" s="17" t="s">
        <v>1524</v>
      </c>
      <c r="J8245" s="17" t="n">
        <v>1</v>
      </c>
      <c r="K8245" s="15" t="n">
        <v>138.9</v>
      </c>
      <c r="L8245" s="22" t="n">
        <v>0</v>
      </c>
      <c r="M8245" s="15" t="n">
        <v>0</v>
      </c>
      <c r="N8245" s="15" t="n">
        <f aca="false">J8245*K8245</f>
        <v>138.9</v>
      </c>
      <c r="O8245" s="15" t="n">
        <f aca="false">N8245*L8245</f>
        <v>0</v>
      </c>
      <c r="P8245" s="15" t="n">
        <f aca="false">N8245-O8245</f>
        <v>138.9</v>
      </c>
      <c r="Q8245" s="15" t="n">
        <f aca="false">J8245*INDEX(dProdutos!$F$2:$F$47,MATCH(E8245,dProdutos!$A$2:$A$47,0))</f>
        <v>68.96</v>
      </c>
      <c r="R8245" s="15" t="n">
        <f aca="false">IF(I8245="Cancelado",0,P8245-Q8245)</f>
        <v>69.94</v>
      </c>
      <c r="S8245" s="17" t="str">
        <f aca="false">INDEX(dProdutos!$D$2:$D$47,MATCH(E8245,dProdutos!$A$2:$A$47,0))</f>
        <v>Eletrônicos</v>
      </c>
    </row>
    <row r="8246" customFormat="false" ht="15" hidden="false" customHeight="false" outlineLevel="0" collapsed="false">
      <c r="A8246" s="17" t="s">
        <v>6540</v>
      </c>
      <c r="B8246" s="17" t="n">
        <v>1</v>
      </c>
      <c r="C8246" s="21" t="n">
        <v>46196</v>
      </c>
      <c r="D8246" s="17" t="s">
        <v>1262</v>
      </c>
      <c r="E8246" s="17" t="s">
        <v>135</v>
      </c>
      <c r="F8246" s="17" t="s">
        <v>1487</v>
      </c>
      <c r="G8246" s="17" t="s">
        <v>59</v>
      </c>
      <c r="H8246" s="17" t="s">
        <v>1537</v>
      </c>
      <c r="I8246" s="17" t="s">
        <v>1524</v>
      </c>
      <c r="J8246" s="17" t="n">
        <v>1</v>
      </c>
      <c r="K8246" s="15" t="n">
        <v>200.9</v>
      </c>
      <c r="L8246" s="22" t="n">
        <v>0.1</v>
      </c>
      <c r="M8246" s="15" t="n">
        <v>19.55</v>
      </c>
      <c r="N8246" s="15" t="n">
        <f aca="false">J8246*K8246</f>
        <v>200.9</v>
      </c>
      <c r="O8246" s="15" t="n">
        <f aca="false">N8246*L8246</f>
        <v>20.09</v>
      </c>
      <c r="P8246" s="15" t="n">
        <f aca="false">N8246-O8246</f>
        <v>180.81</v>
      </c>
      <c r="Q8246" s="15" t="n">
        <f aca="false">J8246*INDEX(dProdutos!$F$2:$F$47,MATCH(E8246,dProdutos!$A$2:$A$47,0))</f>
        <v>80.73</v>
      </c>
      <c r="R8246" s="15" t="n">
        <f aca="false">IF(I8246="Cancelado",0,P8246-Q8246)</f>
        <v>100.08</v>
      </c>
      <c r="S8246" s="17" t="str">
        <f aca="false">INDEX(dProdutos!$D$2:$D$47,MATCH(E8246,dProdutos!$A$2:$A$47,0))</f>
        <v>Calçados</v>
      </c>
    </row>
    <row r="8247" customFormat="false" ht="15" hidden="false" customHeight="false" outlineLevel="0" collapsed="false">
      <c r="A8247" s="17" t="s">
        <v>6540</v>
      </c>
      <c r="B8247" s="17" t="n">
        <v>2</v>
      </c>
      <c r="C8247" s="21" t="n">
        <v>46196</v>
      </c>
      <c r="D8247" s="17" t="s">
        <v>1262</v>
      </c>
      <c r="E8247" s="17" t="s">
        <v>114</v>
      </c>
      <c r="F8247" s="17" t="s">
        <v>1487</v>
      </c>
      <c r="G8247" s="17" t="s">
        <v>59</v>
      </c>
      <c r="H8247" s="17" t="s">
        <v>1537</v>
      </c>
      <c r="I8247" s="17" t="s">
        <v>1524</v>
      </c>
      <c r="J8247" s="17" t="n">
        <v>2</v>
      </c>
      <c r="K8247" s="15" t="n">
        <v>202.9</v>
      </c>
      <c r="L8247" s="22" t="n">
        <v>0.1</v>
      </c>
      <c r="M8247" s="15" t="n">
        <v>0</v>
      </c>
      <c r="N8247" s="15" t="n">
        <f aca="false">J8247*K8247</f>
        <v>405.8</v>
      </c>
      <c r="O8247" s="15" t="n">
        <f aca="false">N8247*L8247</f>
        <v>40.58</v>
      </c>
      <c r="P8247" s="15" t="n">
        <f aca="false">N8247-O8247</f>
        <v>365.22</v>
      </c>
      <c r="Q8247" s="15" t="n">
        <f aca="false">J8247*INDEX(dProdutos!$F$2:$F$47,MATCH(E8247,dProdutos!$A$2:$A$47,0))</f>
        <v>220.78</v>
      </c>
      <c r="R8247" s="15" t="n">
        <f aca="false">IF(I8247="Cancelado",0,P8247-Q8247)</f>
        <v>144.44</v>
      </c>
      <c r="S8247" s="17" t="str">
        <f aca="false">INDEX(dProdutos!$D$2:$D$47,MATCH(E8247,dProdutos!$A$2:$A$47,0))</f>
        <v>Moda Masculina</v>
      </c>
    </row>
    <row r="8248" customFormat="false" ht="15" hidden="false" customHeight="false" outlineLevel="0" collapsed="false">
      <c r="A8248" s="17" t="s">
        <v>6540</v>
      </c>
      <c r="B8248" s="17" t="n">
        <v>3</v>
      </c>
      <c r="C8248" s="21" t="n">
        <v>46196</v>
      </c>
      <c r="D8248" s="17" t="s">
        <v>1262</v>
      </c>
      <c r="E8248" s="17" t="s">
        <v>138</v>
      </c>
      <c r="F8248" s="17" t="s">
        <v>1487</v>
      </c>
      <c r="G8248" s="17" t="s">
        <v>59</v>
      </c>
      <c r="H8248" s="17" t="s">
        <v>1537</v>
      </c>
      <c r="I8248" s="17" t="s">
        <v>1524</v>
      </c>
      <c r="J8248" s="17" t="n">
        <v>1</v>
      </c>
      <c r="K8248" s="15" t="n">
        <v>231.9</v>
      </c>
      <c r="L8248" s="22" t="n">
        <v>0</v>
      </c>
      <c r="M8248" s="15" t="n">
        <v>0</v>
      </c>
      <c r="N8248" s="15" t="n">
        <f aca="false">J8248*K8248</f>
        <v>231.9</v>
      </c>
      <c r="O8248" s="15" t="n">
        <f aca="false">N8248*L8248</f>
        <v>0</v>
      </c>
      <c r="P8248" s="15" t="n">
        <f aca="false">N8248-O8248</f>
        <v>231.9</v>
      </c>
      <c r="Q8248" s="15" t="n">
        <f aca="false">J8248*INDEX(dProdutos!$F$2:$F$47,MATCH(E8248,dProdutos!$A$2:$A$47,0))</f>
        <v>132.21</v>
      </c>
      <c r="R8248" s="15" t="n">
        <f aca="false">IF(I8248="Cancelado",0,P8248-Q8248)</f>
        <v>99.69</v>
      </c>
      <c r="S8248" s="17" t="str">
        <f aca="false">INDEX(dProdutos!$D$2:$D$47,MATCH(E8248,dProdutos!$A$2:$A$47,0))</f>
        <v>Calçados</v>
      </c>
    </row>
    <row r="8249" customFormat="false" ht="15" hidden="false" customHeight="false" outlineLevel="0" collapsed="false">
      <c r="A8249" s="17" t="s">
        <v>6541</v>
      </c>
      <c r="B8249" s="17" t="n">
        <v>1</v>
      </c>
      <c r="C8249" s="21" t="n">
        <v>46196</v>
      </c>
      <c r="D8249" s="17" t="s">
        <v>946</v>
      </c>
      <c r="E8249" s="17" t="s">
        <v>108</v>
      </c>
      <c r="F8249" s="17" t="s">
        <v>1497</v>
      </c>
      <c r="G8249" s="17" t="s">
        <v>61</v>
      </c>
      <c r="H8249" s="17" t="s">
        <v>1537</v>
      </c>
      <c r="I8249" s="17" t="s">
        <v>1531</v>
      </c>
      <c r="J8249" s="17" t="n">
        <v>1</v>
      </c>
      <c r="K8249" s="15" t="n">
        <v>265.9</v>
      </c>
      <c r="L8249" s="22" t="n">
        <v>0.15</v>
      </c>
      <c r="M8249" s="15" t="n">
        <v>32.87</v>
      </c>
      <c r="N8249" s="15" t="n">
        <f aca="false">J8249*K8249</f>
        <v>265.9</v>
      </c>
      <c r="O8249" s="15" t="n">
        <f aca="false">N8249*L8249</f>
        <v>39.885</v>
      </c>
      <c r="P8249" s="15" t="n">
        <f aca="false">N8249-O8249</f>
        <v>226.015</v>
      </c>
      <c r="Q8249" s="15" t="n">
        <f aca="false">J8249*INDEX(dProdutos!$F$2:$F$47,MATCH(E8249,dProdutos!$A$2:$A$47,0))</f>
        <v>155.62</v>
      </c>
      <c r="R8249" s="15" t="n">
        <f aca="false">IF(I8249="Cancelado",0,P8249-Q8249)</f>
        <v>0</v>
      </c>
      <c r="S8249" s="17" t="str">
        <f aca="false">INDEX(dProdutos!$D$2:$D$47,MATCH(E8249,dProdutos!$A$2:$A$47,0))</f>
        <v>Moda Masculina</v>
      </c>
    </row>
    <row r="8250" customFormat="false" ht="15" hidden="false" customHeight="false" outlineLevel="0" collapsed="false">
      <c r="A8250" s="17" t="s">
        <v>6542</v>
      </c>
      <c r="B8250" s="17" t="n">
        <v>1</v>
      </c>
      <c r="C8250" s="21" t="n">
        <v>46197</v>
      </c>
      <c r="D8250" s="17" t="s">
        <v>496</v>
      </c>
      <c r="E8250" s="17" t="s">
        <v>73</v>
      </c>
      <c r="F8250" s="17" t="s">
        <v>1495</v>
      </c>
      <c r="G8250" s="17" t="s">
        <v>62</v>
      </c>
      <c r="H8250" s="17" t="s">
        <v>1537</v>
      </c>
      <c r="I8250" s="17" t="s">
        <v>1524</v>
      </c>
      <c r="J8250" s="17" t="n">
        <v>1</v>
      </c>
      <c r="K8250" s="15" t="n">
        <v>179.9</v>
      </c>
      <c r="L8250" s="22" t="n">
        <v>0.2</v>
      </c>
      <c r="M8250" s="15" t="n">
        <v>0</v>
      </c>
      <c r="N8250" s="15" t="n">
        <f aca="false">J8250*K8250</f>
        <v>179.9</v>
      </c>
      <c r="O8250" s="15" t="n">
        <f aca="false">N8250*L8250</f>
        <v>35.98</v>
      </c>
      <c r="P8250" s="15" t="n">
        <f aca="false">N8250-O8250</f>
        <v>143.92</v>
      </c>
      <c r="Q8250" s="15" t="n">
        <f aca="false">J8250*INDEX(dProdutos!$F$2:$F$47,MATCH(E8250,dProdutos!$A$2:$A$47,0))</f>
        <v>69.44</v>
      </c>
      <c r="R8250" s="15" t="n">
        <f aca="false">IF(I8250="Cancelado",0,P8250-Q8250)</f>
        <v>74.48</v>
      </c>
      <c r="S8250" s="17" t="str">
        <f aca="false">INDEX(dProdutos!$D$2:$D$47,MATCH(E8250,dProdutos!$A$2:$A$47,0))</f>
        <v>Moda Feminina</v>
      </c>
    </row>
    <row r="8251" customFormat="false" ht="15" hidden="false" customHeight="false" outlineLevel="0" collapsed="false">
      <c r="A8251" s="17" t="s">
        <v>6543</v>
      </c>
      <c r="B8251" s="17" t="n">
        <v>1</v>
      </c>
      <c r="C8251" s="21" t="n">
        <v>46197</v>
      </c>
      <c r="D8251" s="17" t="s">
        <v>1327</v>
      </c>
      <c r="E8251" s="17" t="s">
        <v>183</v>
      </c>
      <c r="F8251" s="17" t="s">
        <v>1493</v>
      </c>
      <c r="G8251" s="17" t="s">
        <v>63</v>
      </c>
      <c r="H8251" s="17" t="s">
        <v>1523</v>
      </c>
      <c r="I8251" s="17" t="s">
        <v>1524</v>
      </c>
      <c r="J8251" s="17" t="n">
        <v>1</v>
      </c>
      <c r="K8251" s="15" t="n">
        <v>121.9</v>
      </c>
      <c r="L8251" s="22" t="n">
        <v>0.1</v>
      </c>
      <c r="M8251" s="15" t="n">
        <v>0</v>
      </c>
      <c r="N8251" s="15" t="n">
        <f aca="false">J8251*K8251</f>
        <v>121.9</v>
      </c>
      <c r="O8251" s="15" t="n">
        <f aca="false">N8251*L8251</f>
        <v>12.19</v>
      </c>
      <c r="P8251" s="15" t="n">
        <f aca="false">N8251-O8251</f>
        <v>109.71</v>
      </c>
      <c r="Q8251" s="15" t="n">
        <f aca="false">J8251*INDEX(dProdutos!$F$2:$F$47,MATCH(E8251,dProdutos!$A$2:$A$47,0))</f>
        <v>52.76</v>
      </c>
      <c r="R8251" s="15" t="n">
        <f aca="false">IF(I8251="Cancelado",0,P8251-Q8251)</f>
        <v>56.95</v>
      </c>
      <c r="S8251" s="17" t="str">
        <f aca="false">INDEX(dProdutos!$D$2:$D$47,MATCH(E8251,dProdutos!$A$2:$A$47,0))</f>
        <v>Eletrônicos</v>
      </c>
    </row>
    <row r="8252" customFormat="false" ht="15" hidden="false" customHeight="false" outlineLevel="0" collapsed="false">
      <c r="A8252" s="17" t="s">
        <v>6543</v>
      </c>
      <c r="B8252" s="17" t="n">
        <v>2</v>
      </c>
      <c r="C8252" s="21" t="n">
        <v>46197</v>
      </c>
      <c r="D8252" s="17" t="s">
        <v>1327</v>
      </c>
      <c r="E8252" s="17" t="s">
        <v>183</v>
      </c>
      <c r="F8252" s="17" t="s">
        <v>1493</v>
      </c>
      <c r="G8252" s="17" t="s">
        <v>63</v>
      </c>
      <c r="H8252" s="17" t="s">
        <v>1523</v>
      </c>
      <c r="I8252" s="17" t="s">
        <v>1524</v>
      </c>
      <c r="J8252" s="17" t="n">
        <v>1</v>
      </c>
      <c r="K8252" s="15" t="n">
        <v>121.9</v>
      </c>
      <c r="L8252" s="22" t="n">
        <v>0</v>
      </c>
      <c r="M8252" s="15" t="n">
        <v>0</v>
      </c>
      <c r="N8252" s="15" t="n">
        <f aca="false">J8252*K8252</f>
        <v>121.9</v>
      </c>
      <c r="O8252" s="15" t="n">
        <f aca="false">N8252*L8252</f>
        <v>0</v>
      </c>
      <c r="P8252" s="15" t="n">
        <f aca="false">N8252-O8252</f>
        <v>121.9</v>
      </c>
      <c r="Q8252" s="15" t="n">
        <f aca="false">J8252*INDEX(dProdutos!$F$2:$F$47,MATCH(E8252,dProdutos!$A$2:$A$47,0))</f>
        <v>52.76</v>
      </c>
      <c r="R8252" s="15" t="n">
        <f aca="false">IF(I8252="Cancelado",0,P8252-Q8252)</f>
        <v>69.14</v>
      </c>
      <c r="S8252" s="17" t="str">
        <f aca="false">INDEX(dProdutos!$D$2:$D$47,MATCH(E8252,dProdutos!$A$2:$A$47,0))</f>
        <v>Eletrônicos</v>
      </c>
    </row>
    <row r="8253" customFormat="false" ht="15" hidden="false" customHeight="false" outlineLevel="0" collapsed="false">
      <c r="A8253" s="17" t="s">
        <v>6544</v>
      </c>
      <c r="B8253" s="17" t="n">
        <v>1</v>
      </c>
      <c r="C8253" s="21" t="n">
        <v>46197</v>
      </c>
      <c r="D8253" s="17" t="s">
        <v>987</v>
      </c>
      <c r="E8253" s="17" t="s">
        <v>186</v>
      </c>
      <c r="F8253" s="17" t="s">
        <v>1503</v>
      </c>
      <c r="G8253" s="17" t="s">
        <v>61</v>
      </c>
      <c r="H8253" s="17" t="s">
        <v>1523</v>
      </c>
      <c r="I8253" s="17" t="s">
        <v>1531</v>
      </c>
      <c r="J8253" s="17" t="n">
        <v>2</v>
      </c>
      <c r="K8253" s="15" t="n">
        <v>120.9</v>
      </c>
      <c r="L8253" s="22" t="n">
        <v>0</v>
      </c>
      <c r="M8253" s="15" t="n">
        <v>21.31</v>
      </c>
      <c r="N8253" s="15" t="n">
        <f aca="false">J8253*K8253</f>
        <v>241.8</v>
      </c>
      <c r="O8253" s="15" t="n">
        <f aca="false">N8253*L8253</f>
        <v>0</v>
      </c>
      <c r="P8253" s="15" t="n">
        <f aca="false">N8253-O8253</f>
        <v>241.8</v>
      </c>
      <c r="Q8253" s="15" t="n">
        <f aca="false">J8253*INDEX(dProdutos!$F$2:$F$47,MATCH(E8253,dProdutos!$A$2:$A$47,0))</f>
        <v>144.42</v>
      </c>
      <c r="R8253" s="15" t="n">
        <f aca="false">IF(I8253="Cancelado",0,P8253-Q8253)</f>
        <v>0</v>
      </c>
      <c r="S8253" s="17" t="str">
        <f aca="false">INDEX(dProdutos!$D$2:$D$47,MATCH(E8253,dProdutos!$A$2:$A$47,0))</f>
        <v>Eletrônicos</v>
      </c>
    </row>
    <row r="8254" customFormat="false" ht="15" hidden="false" customHeight="false" outlineLevel="0" collapsed="false">
      <c r="A8254" s="17" t="s">
        <v>6544</v>
      </c>
      <c r="B8254" s="17" t="n">
        <v>2</v>
      </c>
      <c r="C8254" s="21" t="n">
        <v>46197</v>
      </c>
      <c r="D8254" s="17" t="s">
        <v>987</v>
      </c>
      <c r="E8254" s="17" t="s">
        <v>177</v>
      </c>
      <c r="F8254" s="17" t="s">
        <v>1503</v>
      </c>
      <c r="G8254" s="17" t="s">
        <v>61</v>
      </c>
      <c r="H8254" s="17" t="s">
        <v>1523</v>
      </c>
      <c r="I8254" s="17" t="s">
        <v>1531</v>
      </c>
      <c r="J8254" s="17" t="n">
        <v>1</v>
      </c>
      <c r="K8254" s="15" t="n">
        <v>257.9</v>
      </c>
      <c r="L8254" s="22" t="n">
        <v>0.2</v>
      </c>
      <c r="M8254" s="15" t="n">
        <v>0</v>
      </c>
      <c r="N8254" s="15" t="n">
        <f aca="false">J8254*K8254</f>
        <v>257.9</v>
      </c>
      <c r="O8254" s="15" t="n">
        <f aca="false">N8254*L8254</f>
        <v>51.58</v>
      </c>
      <c r="P8254" s="15" t="n">
        <f aca="false">N8254-O8254</f>
        <v>206.32</v>
      </c>
      <c r="Q8254" s="15" t="n">
        <f aca="false">J8254*INDEX(dProdutos!$F$2:$F$47,MATCH(E8254,dProdutos!$A$2:$A$47,0))</f>
        <v>138.23</v>
      </c>
      <c r="R8254" s="15" t="n">
        <f aca="false">IF(I8254="Cancelado",0,P8254-Q8254)</f>
        <v>0</v>
      </c>
      <c r="S8254" s="17" t="str">
        <f aca="false">INDEX(dProdutos!$D$2:$D$47,MATCH(E8254,dProdutos!$A$2:$A$47,0))</f>
        <v>Casa</v>
      </c>
    </row>
    <row r="8255" customFormat="false" ht="15" hidden="false" customHeight="false" outlineLevel="0" collapsed="false">
      <c r="A8255" s="17" t="s">
        <v>6545</v>
      </c>
      <c r="B8255" s="17" t="n">
        <v>1</v>
      </c>
      <c r="C8255" s="21" t="n">
        <v>46197</v>
      </c>
      <c r="D8255" s="17" t="s">
        <v>822</v>
      </c>
      <c r="E8255" s="17" t="s">
        <v>204</v>
      </c>
      <c r="F8255" s="17" t="s">
        <v>1487</v>
      </c>
      <c r="G8255" s="17" t="s">
        <v>62</v>
      </c>
      <c r="H8255" s="17" t="s">
        <v>1523</v>
      </c>
      <c r="I8255" s="17" t="s">
        <v>1524</v>
      </c>
      <c r="J8255" s="17" t="n">
        <v>2</v>
      </c>
      <c r="K8255" s="15" t="n">
        <v>64.9</v>
      </c>
      <c r="L8255" s="22" t="n">
        <v>0.05</v>
      </c>
      <c r="M8255" s="15" t="n">
        <v>24.36</v>
      </c>
      <c r="N8255" s="15" t="n">
        <f aca="false">J8255*K8255</f>
        <v>129.8</v>
      </c>
      <c r="O8255" s="15" t="n">
        <f aca="false">N8255*L8255</f>
        <v>6.49</v>
      </c>
      <c r="P8255" s="15" t="n">
        <f aca="false">N8255-O8255</f>
        <v>123.31</v>
      </c>
      <c r="Q8255" s="15" t="n">
        <f aca="false">J8255*INDEX(dProdutos!$F$2:$F$47,MATCH(E8255,dProdutos!$A$2:$A$47,0))</f>
        <v>55.04</v>
      </c>
      <c r="R8255" s="15" t="n">
        <f aca="false">IF(I8255="Cancelado",0,P8255-Q8255)</f>
        <v>68.27</v>
      </c>
      <c r="S8255" s="17" t="str">
        <f aca="false">INDEX(dProdutos!$D$2:$D$47,MATCH(E8255,dProdutos!$A$2:$A$47,0))</f>
        <v>Beleza</v>
      </c>
    </row>
    <row r="8256" customFormat="false" ht="15" hidden="false" customHeight="false" outlineLevel="0" collapsed="false">
      <c r="A8256" s="17" t="s">
        <v>6546</v>
      </c>
      <c r="B8256" s="17" t="n">
        <v>1</v>
      </c>
      <c r="C8256" s="21" t="n">
        <v>46197</v>
      </c>
      <c r="D8256" s="17" t="s">
        <v>1008</v>
      </c>
      <c r="E8256" s="17" t="s">
        <v>150</v>
      </c>
      <c r="F8256" s="17" t="s">
        <v>1487</v>
      </c>
      <c r="G8256" s="17" t="s">
        <v>59</v>
      </c>
      <c r="H8256" s="17" t="s">
        <v>1537</v>
      </c>
      <c r="I8256" s="17" t="s">
        <v>1524</v>
      </c>
      <c r="J8256" s="17" t="n">
        <v>1</v>
      </c>
      <c r="K8256" s="15" t="n">
        <v>71.9</v>
      </c>
      <c r="L8256" s="22" t="n">
        <v>0.05</v>
      </c>
      <c r="M8256" s="15" t="n">
        <v>0</v>
      </c>
      <c r="N8256" s="15" t="n">
        <f aca="false">J8256*K8256</f>
        <v>71.9</v>
      </c>
      <c r="O8256" s="15" t="n">
        <f aca="false">N8256*L8256</f>
        <v>3.595</v>
      </c>
      <c r="P8256" s="15" t="n">
        <f aca="false">N8256-O8256</f>
        <v>68.305</v>
      </c>
      <c r="Q8256" s="15" t="n">
        <f aca="false">J8256*INDEX(dProdutos!$F$2:$F$47,MATCH(E8256,dProdutos!$A$2:$A$47,0))</f>
        <v>27.38</v>
      </c>
      <c r="R8256" s="15" t="n">
        <f aca="false">IF(I8256="Cancelado",0,P8256-Q8256)</f>
        <v>40.925</v>
      </c>
      <c r="S8256" s="17" t="str">
        <f aca="false">INDEX(dProdutos!$D$2:$D$47,MATCH(E8256,dProdutos!$A$2:$A$47,0))</f>
        <v>Acessórios</v>
      </c>
    </row>
    <row r="8257" customFormat="false" ht="15" hidden="false" customHeight="false" outlineLevel="0" collapsed="false">
      <c r="A8257" s="17" t="s">
        <v>6547</v>
      </c>
      <c r="B8257" s="17" t="n">
        <v>1</v>
      </c>
      <c r="C8257" s="21" t="n">
        <v>46197</v>
      </c>
      <c r="D8257" s="17" t="s">
        <v>1088</v>
      </c>
      <c r="E8257" s="17" t="s">
        <v>135</v>
      </c>
      <c r="F8257" s="17" t="s">
        <v>1495</v>
      </c>
      <c r="G8257" s="17" t="s">
        <v>59</v>
      </c>
      <c r="H8257" s="17" t="s">
        <v>1537</v>
      </c>
      <c r="I8257" s="17" t="s">
        <v>1524</v>
      </c>
      <c r="J8257" s="17" t="n">
        <v>2</v>
      </c>
      <c r="K8257" s="15" t="n">
        <v>200.9</v>
      </c>
      <c r="L8257" s="22" t="n">
        <v>0</v>
      </c>
      <c r="M8257" s="15" t="n">
        <v>12.67</v>
      </c>
      <c r="N8257" s="15" t="n">
        <f aca="false">J8257*K8257</f>
        <v>401.8</v>
      </c>
      <c r="O8257" s="15" t="n">
        <f aca="false">N8257*L8257</f>
        <v>0</v>
      </c>
      <c r="P8257" s="15" t="n">
        <f aca="false">N8257-O8257</f>
        <v>401.8</v>
      </c>
      <c r="Q8257" s="15" t="n">
        <f aca="false">J8257*INDEX(dProdutos!$F$2:$F$47,MATCH(E8257,dProdutos!$A$2:$A$47,0))</f>
        <v>161.46</v>
      </c>
      <c r="R8257" s="15" t="n">
        <f aca="false">IF(I8257="Cancelado",0,P8257-Q8257)</f>
        <v>240.34</v>
      </c>
      <c r="S8257" s="17" t="str">
        <f aca="false">INDEX(dProdutos!$D$2:$D$47,MATCH(E8257,dProdutos!$A$2:$A$47,0))</f>
        <v>Calçados</v>
      </c>
    </row>
    <row r="8258" customFormat="false" ht="15" hidden="false" customHeight="false" outlineLevel="0" collapsed="false">
      <c r="A8258" s="17" t="s">
        <v>6547</v>
      </c>
      <c r="B8258" s="17" t="n">
        <v>2</v>
      </c>
      <c r="C8258" s="21" t="n">
        <v>46197</v>
      </c>
      <c r="D8258" s="17" t="s">
        <v>1088</v>
      </c>
      <c r="E8258" s="17" t="s">
        <v>162</v>
      </c>
      <c r="F8258" s="17" t="s">
        <v>1495</v>
      </c>
      <c r="G8258" s="17" t="s">
        <v>59</v>
      </c>
      <c r="H8258" s="17" t="s">
        <v>1537</v>
      </c>
      <c r="I8258" s="17" t="s">
        <v>1524</v>
      </c>
      <c r="J8258" s="17" t="n">
        <v>1</v>
      </c>
      <c r="K8258" s="15" t="n">
        <v>231.9</v>
      </c>
      <c r="L8258" s="22" t="n">
        <v>0.1</v>
      </c>
      <c r="M8258" s="15" t="n">
        <v>0</v>
      </c>
      <c r="N8258" s="15" t="n">
        <f aca="false">J8258*K8258</f>
        <v>231.9</v>
      </c>
      <c r="O8258" s="15" t="n">
        <f aca="false">N8258*L8258</f>
        <v>23.19</v>
      </c>
      <c r="P8258" s="15" t="n">
        <f aca="false">N8258-O8258</f>
        <v>208.71</v>
      </c>
      <c r="Q8258" s="15" t="n">
        <f aca="false">J8258*INDEX(dProdutos!$F$2:$F$47,MATCH(E8258,dProdutos!$A$2:$A$47,0))</f>
        <v>134.41</v>
      </c>
      <c r="R8258" s="15" t="n">
        <f aca="false">IF(I8258="Cancelado",0,P8258-Q8258)</f>
        <v>74.3</v>
      </c>
      <c r="S8258" s="17" t="str">
        <f aca="false">INDEX(dProdutos!$D$2:$D$47,MATCH(E8258,dProdutos!$A$2:$A$47,0))</f>
        <v>Casa</v>
      </c>
    </row>
    <row r="8259" customFormat="false" ht="15" hidden="false" customHeight="false" outlineLevel="0" collapsed="false">
      <c r="A8259" s="17" t="s">
        <v>6548</v>
      </c>
      <c r="B8259" s="17" t="n">
        <v>1</v>
      </c>
      <c r="C8259" s="21" t="n">
        <v>46197</v>
      </c>
      <c r="D8259" s="17" t="s">
        <v>1380</v>
      </c>
      <c r="E8259" s="17" t="s">
        <v>135</v>
      </c>
      <c r="F8259" s="17" t="s">
        <v>1493</v>
      </c>
      <c r="G8259" s="17" t="s">
        <v>62</v>
      </c>
      <c r="H8259" s="17" t="s">
        <v>1537</v>
      </c>
      <c r="I8259" s="17" t="s">
        <v>1524</v>
      </c>
      <c r="J8259" s="17" t="n">
        <v>1</v>
      </c>
      <c r="K8259" s="15" t="n">
        <v>200.9</v>
      </c>
      <c r="L8259" s="22" t="n">
        <v>0</v>
      </c>
      <c r="M8259" s="15" t="n">
        <v>21.37</v>
      </c>
      <c r="N8259" s="15" t="n">
        <f aca="false">J8259*K8259</f>
        <v>200.9</v>
      </c>
      <c r="O8259" s="15" t="n">
        <f aca="false">N8259*L8259</f>
        <v>0</v>
      </c>
      <c r="P8259" s="15" t="n">
        <f aca="false">N8259-O8259</f>
        <v>200.9</v>
      </c>
      <c r="Q8259" s="15" t="n">
        <f aca="false">J8259*INDEX(dProdutos!$F$2:$F$47,MATCH(E8259,dProdutos!$A$2:$A$47,0))</f>
        <v>80.73</v>
      </c>
      <c r="R8259" s="15" t="n">
        <f aca="false">IF(I8259="Cancelado",0,P8259-Q8259)</f>
        <v>120.17</v>
      </c>
      <c r="S8259" s="17" t="str">
        <f aca="false">INDEX(dProdutos!$D$2:$D$47,MATCH(E8259,dProdutos!$A$2:$A$47,0))</f>
        <v>Calçados</v>
      </c>
    </row>
    <row r="8260" customFormat="false" ht="15" hidden="false" customHeight="false" outlineLevel="0" collapsed="false">
      <c r="A8260" s="17" t="s">
        <v>6549</v>
      </c>
      <c r="B8260" s="17" t="n">
        <v>1</v>
      </c>
      <c r="C8260" s="21" t="n">
        <v>46197</v>
      </c>
      <c r="D8260" s="17" t="s">
        <v>1069</v>
      </c>
      <c r="E8260" s="17" t="s">
        <v>141</v>
      </c>
      <c r="F8260" s="17" t="s">
        <v>1497</v>
      </c>
      <c r="G8260" s="17" t="s">
        <v>61</v>
      </c>
      <c r="H8260" s="17" t="s">
        <v>1537</v>
      </c>
      <c r="I8260" s="17" t="s">
        <v>1524</v>
      </c>
      <c r="J8260" s="17" t="n">
        <v>1</v>
      </c>
      <c r="K8260" s="15" t="n">
        <v>131.9</v>
      </c>
      <c r="L8260" s="22" t="n">
        <v>0</v>
      </c>
      <c r="M8260" s="15" t="n">
        <v>28.27</v>
      </c>
      <c r="N8260" s="15" t="n">
        <f aca="false">J8260*K8260</f>
        <v>131.9</v>
      </c>
      <c r="O8260" s="15" t="n">
        <f aca="false">N8260*L8260</f>
        <v>0</v>
      </c>
      <c r="P8260" s="15" t="n">
        <f aca="false">N8260-O8260</f>
        <v>131.9</v>
      </c>
      <c r="Q8260" s="15" t="n">
        <f aca="false">J8260*INDEX(dProdutos!$F$2:$F$47,MATCH(E8260,dProdutos!$A$2:$A$47,0))</f>
        <v>81.66</v>
      </c>
      <c r="R8260" s="15" t="n">
        <f aca="false">IF(I8260="Cancelado",0,P8260-Q8260)</f>
        <v>50.24</v>
      </c>
      <c r="S8260" s="17" t="str">
        <f aca="false">INDEX(dProdutos!$D$2:$D$47,MATCH(E8260,dProdutos!$A$2:$A$47,0))</f>
        <v>Acessórios</v>
      </c>
    </row>
    <row r="8261" customFormat="false" ht="15" hidden="false" customHeight="false" outlineLevel="0" collapsed="false">
      <c r="A8261" s="17" t="s">
        <v>6549</v>
      </c>
      <c r="B8261" s="17" t="n">
        <v>2</v>
      </c>
      <c r="C8261" s="21" t="n">
        <v>46197</v>
      </c>
      <c r="D8261" s="17" t="s">
        <v>1069</v>
      </c>
      <c r="E8261" s="17" t="s">
        <v>111</v>
      </c>
      <c r="F8261" s="17" t="s">
        <v>1497</v>
      </c>
      <c r="G8261" s="17" t="s">
        <v>61</v>
      </c>
      <c r="H8261" s="17" t="s">
        <v>1537</v>
      </c>
      <c r="I8261" s="17" t="s">
        <v>1524</v>
      </c>
      <c r="J8261" s="17" t="n">
        <v>2</v>
      </c>
      <c r="K8261" s="15" t="n">
        <v>188.9</v>
      </c>
      <c r="L8261" s="22" t="n">
        <v>0.05</v>
      </c>
      <c r="M8261" s="15" t="n">
        <v>0</v>
      </c>
      <c r="N8261" s="15" t="n">
        <f aca="false">J8261*K8261</f>
        <v>377.8</v>
      </c>
      <c r="O8261" s="15" t="n">
        <f aca="false">N8261*L8261</f>
        <v>18.89</v>
      </c>
      <c r="P8261" s="15" t="n">
        <f aca="false">N8261-O8261</f>
        <v>358.91</v>
      </c>
      <c r="Q8261" s="15" t="n">
        <f aca="false">J8261*INDEX(dProdutos!$F$2:$F$47,MATCH(E8261,dProdutos!$A$2:$A$47,0))</f>
        <v>176.64</v>
      </c>
      <c r="R8261" s="15" t="n">
        <f aca="false">IF(I8261="Cancelado",0,P8261-Q8261)</f>
        <v>182.27</v>
      </c>
      <c r="S8261" s="17" t="str">
        <f aca="false">INDEX(dProdutos!$D$2:$D$47,MATCH(E8261,dProdutos!$A$2:$A$47,0))</f>
        <v>Moda Masculina</v>
      </c>
    </row>
    <row r="8262" customFormat="false" ht="15" hidden="false" customHeight="false" outlineLevel="0" collapsed="false">
      <c r="A8262" s="17" t="s">
        <v>6550</v>
      </c>
      <c r="B8262" s="17" t="n">
        <v>1</v>
      </c>
      <c r="C8262" s="21" t="n">
        <v>46197</v>
      </c>
      <c r="D8262" s="17" t="s">
        <v>452</v>
      </c>
      <c r="E8262" s="17" t="s">
        <v>111</v>
      </c>
      <c r="F8262" s="17" t="s">
        <v>1487</v>
      </c>
      <c r="G8262" s="17" t="s">
        <v>59</v>
      </c>
      <c r="H8262" s="17" t="s">
        <v>1523</v>
      </c>
      <c r="I8262" s="17" t="s">
        <v>1524</v>
      </c>
      <c r="J8262" s="17" t="n">
        <v>1</v>
      </c>
      <c r="K8262" s="15" t="n">
        <v>188.9</v>
      </c>
      <c r="L8262" s="22" t="n">
        <v>0.15</v>
      </c>
      <c r="M8262" s="15" t="n">
        <v>16.12</v>
      </c>
      <c r="N8262" s="15" t="n">
        <f aca="false">J8262*K8262</f>
        <v>188.9</v>
      </c>
      <c r="O8262" s="15" t="n">
        <f aca="false">N8262*L8262</f>
        <v>28.335</v>
      </c>
      <c r="P8262" s="15" t="n">
        <f aca="false">N8262-O8262</f>
        <v>160.565</v>
      </c>
      <c r="Q8262" s="15" t="n">
        <f aca="false">J8262*INDEX(dProdutos!$F$2:$F$47,MATCH(E8262,dProdutos!$A$2:$A$47,0))</f>
        <v>88.32</v>
      </c>
      <c r="R8262" s="15" t="n">
        <f aca="false">IF(I8262="Cancelado",0,P8262-Q8262)</f>
        <v>72.245</v>
      </c>
      <c r="S8262" s="17" t="str">
        <f aca="false">INDEX(dProdutos!$D$2:$D$47,MATCH(E8262,dProdutos!$A$2:$A$47,0))</f>
        <v>Moda Masculina</v>
      </c>
    </row>
    <row r="8263" customFormat="false" ht="15" hidden="false" customHeight="false" outlineLevel="0" collapsed="false">
      <c r="A8263" s="17" t="s">
        <v>6551</v>
      </c>
      <c r="B8263" s="17" t="n">
        <v>1</v>
      </c>
      <c r="C8263" s="21" t="n">
        <v>46197</v>
      </c>
      <c r="D8263" s="17" t="s">
        <v>1428</v>
      </c>
      <c r="E8263" s="17" t="s">
        <v>183</v>
      </c>
      <c r="F8263" s="17" t="s">
        <v>1495</v>
      </c>
      <c r="G8263" s="17" t="s">
        <v>61</v>
      </c>
      <c r="H8263" s="17" t="s">
        <v>1540</v>
      </c>
      <c r="I8263" s="17" t="s">
        <v>1524</v>
      </c>
      <c r="J8263" s="17" t="n">
        <v>2</v>
      </c>
      <c r="K8263" s="15" t="n">
        <v>121.9</v>
      </c>
      <c r="L8263" s="22" t="n">
        <v>0.2</v>
      </c>
      <c r="M8263" s="15" t="n">
        <v>31.36</v>
      </c>
      <c r="N8263" s="15" t="n">
        <f aca="false">J8263*K8263</f>
        <v>243.8</v>
      </c>
      <c r="O8263" s="15" t="n">
        <f aca="false">N8263*L8263</f>
        <v>48.76</v>
      </c>
      <c r="P8263" s="15" t="n">
        <f aca="false">N8263-O8263</f>
        <v>195.04</v>
      </c>
      <c r="Q8263" s="15" t="n">
        <f aca="false">J8263*INDEX(dProdutos!$F$2:$F$47,MATCH(E8263,dProdutos!$A$2:$A$47,0))</f>
        <v>105.52</v>
      </c>
      <c r="R8263" s="15" t="n">
        <f aca="false">IF(I8263="Cancelado",0,P8263-Q8263)</f>
        <v>89.52</v>
      </c>
      <c r="S8263" s="17" t="str">
        <f aca="false">INDEX(dProdutos!$D$2:$D$47,MATCH(E8263,dProdutos!$A$2:$A$47,0))</f>
        <v>Eletrônicos</v>
      </c>
    </row>
    <row r="8264" customFormat="false" ht="15" hidden="false" customHeight="false" outlineLevel="0" collapsed="false">
      <c r="A8264" s="17" t="s">
        <v>6551</v>
      </c>
      <c r="B8264" s="17" t="n">
        <v>2</v>
      </c>
      <c r="C8264" s="21" t="n">
        <v>46197</v>
      </c>
      <c r="D8264" s="17" t="s">
        <v>1428</v>
      </c>
      <c r="E8264" s="17" t="s">
        <v>174</v>
      </c>
      <c r="F8264" s="17" t="s">
        <v>1495</v>
      </c>
      <c r="G8264" s="17" t="s">
        <v>61</v>
      </c>
      <c r="H8264" s="17" t="s">
        <v>1540</v>
      </c>
      <c r="I8264" s="17" t="s">
        <v>1524</v>
      </c>
      <c r="J8264" s="17" t="n">
        <v>1</v>
      </c>
      <c r="K8264" s="15" t="n">
        <v>250.9</v>
      </c>
      <c r="L8264" s="22" t="n">
        <v>0</v>
      </c>
      <c r="M8264" s="15" t="n">
        <v>0</v>
      </c>
      <c r="N8264" s="15" t="n">
        <f aca="false">J8264*K8264</f>
        <v>250.9</v>
      </c>
      <c r="O8264" s="15" t="n">
        <f aca="false">N8264*L8264</f>
        <v>0</v>
      </c>
      <c r="P8264" s="15" t="n">
        <f aca="false">N8264-O8264</f>
        <v>250.9</v>
      </c>
      <c r="Q8264" s="15" t="n">
        <f aca="false">J8264*INDEX(dProdutos!$F$2:$F$47,MATCH(E8264,dProdutos!$A$2:$A$47,0))</f>
        <v>151.28</v>
      </c>
      <c r="R8264" s="15" t="n">
        <f aca="false">IF(I8264="Cancelado",0,P8264-Q8264)</f>
        <v>99.62</v>
      </c>
      <c r="S8264" s="17" t="str">
        <f aca="false">INDEX(dProdutos!$D$2:$D$47,MATCH(E8264,dProdutos!$A$2:$A$47,0))</f>
        <v>Casa</v>
      </c>
    </row>
    <row r="8265" customFormat="false" ht="15" hidden="false" customHeight="false" outlineLevel="0" collapsed="false">
      <c r="A8265" s="17" t="s">
        <v>6552</v>
      </c>
      <c r="B8265" s="17" t="n">
        <v>1</v>
      </c>
      <c r="C8265" s="21" t="n">
        <v>46198</v>
      </c>
      <c r="D8265" s="17" t="s">
        <v>1111</v>
      </c>
      <c r="E8265" s="17" t="s">
        <v>171</v>
      </c>
      <c r="F8265" s="17" t="s">
        <v>1495</v>
      </c>
      <c r="G8265" s="17" t="s">
        <v>59</v>
      </c>
      <c r="H8265" s="17" t="s">
        <v>1527</v>
      </c>
      <c r="I8265" s="17" t="s">
        <v>1524</v>
      </c>
      <c r="J8265" s="17" t="n">
        <v>1</v>
      </c>
      <c r="K8265" s="15" t="n">
        <v>246.9</v>
      </c>
      <c r="L8265" s="22" t="n">
        <v>0</v>
      </c>
      <c r="M8265" s="15" t="n">
        <v>0</v>
      </c>
      <c r="N8265" s="15" t="n">
        <f aca="false">J8265*K8265</f>
        <v>246.9</v>
      </c>
      <c r="O8265" s="15" t="n">
        <f aca="false">N8265*L8265</f>
        <v>0</v>
      </c>
      <c r="P8265" s="15" t="n">
        <f aca="false">N8265-O8265</f>
        <v>246.9</v>
      </c>
      <c r="Q8265" s="15" t="n">
        <f aca="false">J8265*INDEX(dProdutos!$F$2:$F$47,MATCH(E8265,dProdutos!$A$2:$A$47,0))</f>
        <v>103.61</v>
      </c>
      <c r="R8265" s="15" t="n">
        <f aca="false">IF(I8265="Cancelado",0,P8265-Q8265)</f>
        <v>143.29</v>
      </c>
      <c r="S8265" s="17" t="str">
        <f aca="false">INDEX(dProdutos!$D$2:$D$47,MATCH(E8265,dProdutos!$A$2:$A$47,0))</f>
        <v>Casa</v>
      </c>
    </row>
    <row r="8266" customFormat="false" ht="15" hidden="false" customHeight="false" outlineLevel="0" collapsed="false">
      <c r="A8266" s="17" t="s">
        <v>6553</v>
      </c>
      <c r="B8266" s="17" t="n">
        <v>1</v>
      </c>
      <c r="C8266" s="21" t="n">
        <v>46198</v>
      </c>
      <c r="D8266" s="17" t="s">
        <v>868</v>
      </c>
      <c r="E8266" s="17" t="s">
        <v>85</v>
      </c>
      <c r="F8266" s="17" t="s">
        <v>1503</v>
      </c>
      <c r="G8266" s="17" t="s">
        <v>59</v>
      </c>
      <c r="H8266" s="17" t="s">
        <v>1537</v>
      </c>
      <c r="I8266" s="17" t="s">
        <v>1524</v>
      </c>
      <c r="J8266" s="17" t="n">
        <v>1</v>
      </c>
      <c r="K8266" s="15" t="n">
        <v>165.9</v>
      </c>
      <c r="L8266" s="22" t="n">
        <v>0.1</v>
      </c>
      <c r="M8266" s="15" t="n">
        <v>13.24</v>
      </c>
      <c r="N8266" s="15" t="n">
        <f aca="false">J8266*K8266</f>
        <v>165.9</v>
      </c>
      <c r="O8266" s="15" t="n">
        <f aca="false">N8266*L8266</f>
        <v>16.59</v>
      </c>
      <c r="P8266" s="15" t="n">
        <f aca="false">N8266-O8266</f>
        <v>149.31</v>
      </c>
      <c r="Q8266" s="15" t="n">
        <f aca="false">J8266*INDEX(dProdutos!$F$2:$F$47,MATCH(E8266,dProdutos!$A$2:$A$47,0))</f>
        <v>91.55</v>
      </c>
      <c r="R8266" s="15" t="n">
        <f aca="false">IF(I8266="Cancelado",0,P8266-Q8266)</f>
        <v>57.76</v>
      </c>
      <c r="S8266" s="17" t="str">
        <f aca="false">INDEX(dProdutos!$D$2:$D$47,MATCH(E8266,dProdutos!$A$2:$A$47,0))</f>
        <v>Moda Feminina</v>
      </c>
    </row>
    <row r="8267" customFormat="false" ht="15" hidden="false" customHeight="false" outlineLevel="0" collapsed="false">
      <c r="A8267" s="17" t="s">
        <v>6553</v>
      </c>
      <c r="B8267" s="17" t="n">
        <v>2</v>
      </c>
      <c r="C8267" s="21" t="n">
        <v>46198</v>
      </c>
      <c r="D8267" s="17" t="s">
        <v>868</v>
      </c>
      <c r="E8267" s="17" t="s">
        <v>73</v>
      </c>
      <c r="F8267" s="17" t="s">
        <v>1503</v>
      </c>
      <c r="G8267" s="17" t="s">
        <v>59</v>
      </c>
      <c r="H8267" s="17" t="s">
        <v>1537</v>
      </c>
      <c r="I8267" s="17" t="s">
        <v>1524</v>
      </c>
      <c r="J8267" s="17" t="n">
        <v>1</v>
      </c>
      <c r="K8267" s="15" t="n">
        <v>179.9</v>
      </c>
      <c r="L8267" s="22" t="n">
        <v>0</v>
      </c>
      <c r="M8267" s="15" t="n">
        <v>0</v>
      </c>
      <c r="N8267" s="15" t="n">
        <f aca="false">J8267*K8267</f>
        <v>179.9</v>
      </c>
      <c r="O8267" s="15" t="n">
        <f aca="false">N8267*L8267</f>
        <v>0</v>
      </c>
      <c r="P8267" s="15" t="n">
        <f aca="false">N8267-O8267</f>
        <v>179.9</v>
      </c>
      <c r="Q8267" s="15" t="n">
        <f aca="false">J8267*INDEX(dProdutos!$F$2:$F$47,MATCH(E8267,dProdutos!$A$2:$A$47,0))</f>
        <v>69.44</v>
      </c>
      <c r="R8267" s="15" t="n">
        <f aca="false">IF(I8267="Cancelado",0,P8267-Q8267)</f>
        <v>110.46</v>
      </c>
      <c r="S8267" s="17" t="str">
        <f aca="false">INDEX(dProdutos!$D$2:$D$47,MATCH(E8267,dProdutos!$A$2:$A$47,0))</f>
        <v>Moda Feminina</v>
      </c>
    </row>
    <row r="8268" customFormat="false" ht="15" hidden="false" customHeight="false" outlineLevel="0" collapsed="false">
      <c r="A8268" s="17" t="s">
        <v>6554</v>
      </c>
      <c r="B8268" s="17" t="n">
        <v>1</v>
      </c>
      <c r="C8268" s="21" t="n">
        <v>46198</v>
      </c>
      <c r="D8268" s="17" t="s">
        <v>960</v>
      </c>
      <c r="E8268" s="17" t="s">
        <v>135</v>
      </c>
      <c r="F8268" s="17" t="s">
        <v>1490</v>
      </c>
      <c r="G8268" s="17" t="s">
        <v>62</v>
      </c>
      <c r="H8268" s="17" t="s">
        <v>1537</v>
      </c>
      <c r="I8268" s="17" t="s">
        <v>1524</v>
      </c>
      <c r="J8268" s="17" t="n">
        <v>1</v>
      </c>
      <c r="K8268" s="15" t="n">
        <v>200.9</v>
      </c>
      <c r="L8268" s="22" t="n">
        <v>0.1</v>
      </c>
      <c r="M8268" s="15" t="n">
        <v>27.47</v>
      </c>
      <c r="N8268" s="15" t="n">
        <f aca="false">J8268*K8268</f>
        <v>200.9</v>
      </c>
      <c r="O8268" s="15" t="n">
        <f aca="false">N8268*L8268</f>
        <v>20.09</v>
      </c>
      <c r="P8268" s="15" t="n">
        <f aca="false">N8268-O8268</f>
        <v>180.81</v>
      </c>
      <c r="Q8268" s="15" t="n">
        <f aca="false">J8268*INDEX(dProdutos!$F$2:$F$47,MATCH(E8268,dProdutos!$A$2:$A$47,0))</f>
        <v>80.73</v>
      </c>
      <c r="R8268" s="15" t="n">
        <f aca="false">IF(I8268="Cancelado",0,P8268-Q8268)</f>
        <v>100.08</v>
      </c>
      <c r="S8268" s="17" t="str">
        <f aca="false">INDEX(dProdutos!$D$2:$D$47,MATCH(E8268,dProdutos!$A$2:$A$47,0))</f>
        <v>Calçados</v>
      </c>
    </row>
    <row r="8269" customFormat="false" ht="15" hidden="false" customHeight="false" outlineLevel="0" collapsed="false">
      <c r="A8269" s="17" t="s">
        <v>6554</v>
      </c>
      <c r="B8269" s="17" t="n">
        <v>2</v>
      </c>
      <c r="C8269" s="21" t="n">
        <v>46198</v>
      </c>
      <c r="D8269" s="17" t="s">
        <v>960</v>
      </c>
      <c r="E8269" s="17" t="s">
        <v>156</v>
      </c>
      <c r="F8269" s="17" t="s">
        <v>1490</v>
      </c>
      <c r="G8269" s="17" t="s">
        <v>62</v>
      </c>
      <c r="H8269" s="17" t="s">
        <v>1537</v>
      </c>
      <c r="I8269" s="17" t="s">
        <v>1524</v>
      </c>
      <c r="J8269" s="17" t="n">
        <v>2</v>
      </c>
      <c r="K8269" s="15" t="n">
        <v>192.9</v>
      </c>
      <c r="L8269" s="22" t="n">
        <v>0.2</v>
      </c>
      <c r="M8269" s="15" t="n">
        <v>0</v>
      </c>
      <c r="N8269" s="15" t="n">
        <f aca="false">J8269*K8269</f>
        <v>385.8</v>
      </c>
      <c r="O8269" s="15" t="n">
        <f aca="false">N8269*L8269</f>
        <v>77.16</v>
      </c>
      <c r="P8269" s="15" t="n">
        <f aca="false">N8269-O8269</f>
        <v>308.64</v>
      </c>
      <c r="Q8269" s="15" t="n">
        <f aca="false">J8269*INDEX(dProdutos!$F$2:$F$47,MATCH(E8269,dProdutos!$A$2:$A$47,0))</f>
        <v>160.76</v>
      </c>
      <c r="R8269" s="15" t="n">
        <f aca="false">IF(I8269="Cancelado",0,P8269-Q8269)</f>
        <v>147.88</v>
      </c>
      <c r="S8269" s="17" t="str">
        <f aca="false">INDEX(dProdutos!$D$2:$D$47,MATCH(E8269,dProdutos!$A$2:$A$47,0))</f>
        <v>Acessórios</v>
      </c>
    </row>
    <row r="8270" customFormat="false" ht="15" hidden="false" customHeight="false" outlineLevel="0" collapsed="false">
      <c r="A8270" s="17" t="s">
        <v>6554</v>
      </c>
      <c r="B8270" s="17" t="n">
        <v>3</v>
      </c>
      <c r="C8270" s="21" t="n">
        <v>46198</v>
      </c>
      <c r="D8270" s="17" t="s">
        <v>960</v>
      </c>
      <c r="E8270" s="17" t="s">
        <v>138</v>
      </c>
      <c r="F8270" s="17" t="s">
        <v>1490</v>
      </c>
      <c r="G8270" s="17" t="s">
        <v>62</v>
      </c>
      <c r="H8270" s="17" t="s">
        <v>1537</v>
      </c>
      <c r="I8270" s="17" t="s">
        <v>1524</v>
      </c>
      <c r="J8270" s="17" t="n">
        <v>1</v>
      </c>
      <c r="K8270" s="15" t="n">
        <v>231.9</v>
      </c>
      <c r="L8270" s="22" t="n">
        <v>0.05</v>
      </c>
      <c r="M8270" s="15" t="n">
        <v>0</v>
      </c>
      <c r="N8270" s="15" t="n">
        <f aca="false">J8270*K8270</f>
        <v>231.9</v>
      </c>
      <c r="O8270" s="15" t="n">
        <f aca="false">N8270*L8270</f>
        <v>11.595</v>
      </c>
      <c r="P8270" s="15" t="n">
        <f aca="false">N8270-O8270</f>
        <v>220.305</v>
      </c>
      <c r="Q8270" s="15" t="n">
        <f aca="false">J8270*INDEX(dProdutos!$F$2:$F$47,MATCH(E8270,dProdutos!$A$2:$A$47,0))</f>
        <v>132.21</v>
      </c>
      <c r="R8270" s="15" t="n">
        <f aca="false">IF(I8270="Cancelado",0,P8270-Q8270)</f>
        <v>88.095</v>
      </c>
      <c r="S8270" s="17" t="str">
        <f aca="false">INDEX(dProdutos!$D$2:$D$47,MATCH(E8270,dProdutos!$A$2:$A$47,0))</f>
        <v>Calçados</v>
      </c>
    </row>
    <row r="8271" customFormat="false" ht="15" hidden="false" customHeight="false" outlineLevel="0" collapsed="false">
      <c r="A8271" s="17" t="s">
        <v>6554</v>
      </c>
      <c r="B8271" s="17" t="n">
        <v>4</v>
      </c>
      <c r="C8271" s="21" t="n">
        <v>46198</v>
      </c>
      <c r="D8271" s="17" t="s">
        <v>960</v>
      </c>
      <c r="E8271" s="17" t="s">
        <v>198</v>
      </c>
      <c r="F8271" s="17" t="s">
        <v>1490</v>
      </c>
      <c r="G8271" s="17" t="s">
        <v>62</v>
      </c>
      <c r="H8271" s="17" t="s">
        <v>1537</v>
      </c>
      <c r="I8271" s="17" t="s">
        <v>1524</v>
      </c>
      <c r="J8271" s="17" t="n">
        <v>1</v>
      </c>
      <c r="K8271" s="15" t="n">
        <v>253.9</v>
      </c>
      <c r="L8271" s="22" t="n">
        <v>0</v>
      </c>
      <c r="M8271" s="15" t="n">
        <v>0</v>
      </c>
      <c r="N8271" s="15" t="n">
        <f aca="false">J8271*K8271</f>
        <v>253.9</v>
      </c>
      <c r="O8271" s="15" t="n">
        <f aca="false">N8271*L8271</f>
        <v>0</v>
      </c>
      <c r="P8271" s="15" t="n">
        <f aca="false">N8271-O8271</f>
        <v>253.9</v>
      </c>
      <c r="Q8271" s="15" t="n">
        <f aca="false">J8271*INDEX(dProdutos!$F$2:$F$47,MATCH(E8271,dProdutos!$A$2:$A$47,0))</f>
        <v>99.78</v>
      </c>
      <c r="R8271" s="15" t="n">
        <f aca="false">IF(I8271="Cancelado",0,P8271-Q8271)</f>
        <v>154.12</v>
      </c>
      <c r="S8271" s="17" t="str">
        <f aca="false">INDEX(dProdutos!$D$2:$D$47,MATCH(E8271,dProdutos!$A$2:$A$47,0))</f>
        <v>Beleza</v>
      </c>
    </row>
    <row r="8272" customFormat="false" ht="15" hidden="false" customHeight="false" outlineLevel="0" collapsed="false">
      <c r="A8272" s="17" t="s">
        <v>6555</v>
      </c>
      <c r="B8272" s="17" t="n">
        <v>1</v>
      </c>
      <c r="C8272" s="21" t="n">
        <v>46198</v>
      </c>
      <c r="D8272" s="17" t="s">
        <v>286</v>
      </c>
      <c r="E8272" s="17" t="s">
        <v>165</v>
      </c>
      <c r="F8272" s="17" t="s">
        <v>1487</v>
      </c>
      <c r="G8272" s="17" t="s">
        <v>64</v>
      </c>
      <c r="H8272" s="17" t="s">
        <v>1523</v>
      </c>
      <c r="I8272" s="17" t="s">
        <v>1524</v>
      </c>
      <c r="J8272" s="17" t="n">
        <v>1</v>
      </c>
      <c r="K8272" s="15" t="n">
        <v>231.9</v>
      </c>
      <c r="L8272" s="22" t="n">
        <v>0.15</v>
      </c>
      <c r="M8272" s="15" t="n">
        <v>0</v>
      </c>
      <c r="N8272" s="15" t="n">
        <f aca="false">J8272*K8272</f>
        <v>231.9</v>
      </c>
      <c r="O8272" s="15" t="n">
        <f aca="false">N8272*L8272</f>
        <v>34.785</v>
      </c>
      <c r="P8272" s="15" t="n">
        <f aca="false">N8272-O8272</f>
        <v>197.115</v>
      </c>
      <c r="Q8272" s="15" t="n">
        <f aca="false">J8272*INDEX(dProdutos!$F$2:$F$47,MATCH(E8272,dProdutos!$A$2:$A$47,0))</f>
        <v>140.83</v>
      </c>
      <c r="R8272" s="15" t="n">
        <f aca="false">IF(I8272="Cancelado",0,P8272-Q8272)</f>
        <v>56.285</v>
      </c>
      <c r="S8272" s="17" t="str">
        <f aca="false">INDEX(dProdutos!$D$2:$D$47,MATCH(E8272,dProdutos!$A$2:$A$47,0))</f>
        <v>Casa</v>
      </c>
    </row>
    <row r="8273" customFormat="false" ht="15" hidden="false" customHeight="false" outlineLevel="0" collapsed="false">
      <c r="A8273" s="17" t="s">
        <v>6555</v>
      </c>
      <c r="B8273" s="17" t="n">
        <v>2</v>
      </c>
      <c r="C8273" s="21" t="n">
        <v>46198</v>
      </c>
      <c r="D8273" s="17" t="s">
        <v>286</v>
      </c>
      <c r="E8273" s="17" t="s">
        <v>105</v>
      </c>
      <c r="F8273" s="17" t="s">
        <v>1487</v>
      </c>
      <c r="G8273" s="17" t="s">
        <v>64</v>
      </c>
      <c r="H8273" s="17" t="s">
        <v>1523</v>
      </c>
      <c r="I8273" s="17" t="s">
        <v>1524</v>
      </c>
      <c r="J8273" s="17" t="n">
        <v>1</v>
      </c>
      <c r="K8273" s="15" t="n">
        <v>175.9</v>
      </c>
      <c r="L8273" s="22" t="n">
        <v>0.1</v>
      </c>
      <c r="M8273" s="15" t="n">
        <v>0</v>
      </c>
      <c r="N8273" s="15" t="n">
        <f aca="false">J8273*K8273</f>
        <v>175.9</v>
      </c>
      <c r="O8273" s="15" t="n">
        <f aca="false">N8273*L8273</f>
        <v>17.59</v>
      </c>
      <c r="P8273" s="15" t="n">
        <f aca="false">N8273-O8273</f>
        <v>158.31</v>
      </c>
      <c r="Q8273" s="15" t="n">
        <f aca="false">J8273*INDEX(dProdutos!$F$2:$F$47,MATCH(E8273,dProdutos!$A$2:$A$47,0))</f>
        <v>96.59</v>
      </c>
      <c r="R8273" s="15" t="n">
        <f aca="false">IF(I8273="Cancelado",0,P8273-Q8273)</f>
        <v>61.72</v>
      </c>
      <c r="S8273" s="17" t="str">
        <f aca="false">INDEX(dProdutos!$D$2:$D$47,MATCH(E8273,dProdutos!$A$2:$A$47,0))</f>
        <v>Moda Masculina</v>
      </c>
    </row>
    <row r="8274" customFormat="false" ht="15" hidden="false" customHeight="false" outlineLevel="0" collapsed="false">
      <c r="A8274" s="17" t="s">
        <v>6556</v>
      </c>
      <c r="B8274" s="17" t="n">
        <v>1</v>
      </c>
      <c r="C8274" s="21" t="n">
        <v>46198</v>
      </c>
      <c r="D8274" s="17" t="s">
        <v>1313</v>
      </c>
      <c r="E8274" s="17" t="s">
        <v>144</v>
      </c>
      <c r="F8274" s="17" t="s">
        <v>1493</v>
      </c>
      <c r="G8274" s="17" t="s">
        <v>62</v>
      </c>
      <c r="H8274" s="17" t="s">
        <v>1523</v>
      </c>
      <c r="I8274" s="17" t="s">
        <v>1524</v>
      </c>
      <c r="J8274" s="17" t="n">
        <v>1</v>
      </c>
      <c r="K8274" s="15" t="n">
        <v>260.9</v>
      </c>
      <c r="L8274" s="22" t="n">
        <v>0</v>
      </c>
      <c r="M8274" s="15" t="n">
        <v>27.74</v>
      </c>
      <c r="N8274" s="15" t="n">
        <f aca="false">J8274*K8274</f>
        <v>260.9</v>
      </c>
      <c r="O8274" s="15" t="n">
        <f aca="false">N8274*L8274</f>
        <v>0</v>
      </c>
      <c r="P8274" s="15" t="n">
        <f aca="false">N8274-O8274</f>
        <v>260.9</v>
      </c>
      <c r="Q8274" s="15" t="n">
        <f aca="false">J8274*INDEX(dProdutos!$F$2:$F$47,MATCH(E8274,dProdutos!$A$2:$A$47,0))</f>
        <v>99.86</v>
      </c>
      <c r="R8274" s="15" t="n">
        <f aca="false">IF(I8274="Cancelado",0,P8274-Q8274)</f>
        <v>161.04</v>
      </c>
      <c r="S8274" s="17" t="str">
        <f aca="false">INDEX(dProdutos!$D$2:$D$47,MATCH(E8274,dProdutos!$A$2:$A$47,0))</f>
        <v>Acessórios</v>
      </c>
    </row>
    <row r="8275" customFormat="false" ht="15" hidden="false" customHeight="false" outlineLevel="0" collapsed="false">
      <c r="A8275" s="17" t="s">
        <v>6556</v>
      </c>
      <c r="B8275" s="17" t="n">
        <v>2</v>
      </c>
      <c r="C8275" s="21" t="n">
        <v>46198</v>
      </c>
      <c r="D8275" s="17" t="s">
        <v>1313</v>
      </c>
      <c r="E8275" s="17" t="s">
        <v>81</v>
      </c>
      <c r="F8275" s="17" t="s">
        <v>1493</v>
      </c>
      <c r="G8275" s="17" t="s">
        <v>62</v>
      </c>
      <c r="H8275" s="17" t="s">
        <v>1523</v>
      </c>
      <c r="I8275" s="17" t="s">
        <v>1524</v>
      </c>
      <c r="J8275" s="17" t="n">
        <v>3</v>
      </c>
      <c r="K8275" s="15" t="n">
        <v>64.9</v>
      </c>
      <c r="L8275" s="22" t="n">
        <v>0</v>
      </c>
      <c r="M8275" s="15" t="n">
        <v>0</v>
      </c>
      <c r="N8275" s="15" t="n">
        <f aca="false">J8275*K8275</f>
        <v>194.7</v>
      </c>
      <c r="O8275" s="15" t="n">
        <f aca="false">N8275*L8275</f>
        <v>0</v>
      </c>
      <c r="P8275" s="15" t="n">
        <f aca="false">N8275-O8275</f>
        <v>194.7</v>
      </c>
      <c r="Q8275" s="15" t="n">
        <f aca="false">J8275*INDEX(dProdutos!$F$2:$F$47,MATCH(E8275,dProdutos!$A$2:$A$47,0))</f>
        <v>78.36</v>
      </c>
      <c r="R8275" s="15" t="n">
        <f aca="false">IF(I8275="Cancelado",0,P8275-Q8275)</f>
        <v>116.34</v>
      </c>
      <c r="S8275" s="17" t="str">
        <f aca="false">INDEX(dProdutos!$D$2:$D$47,MATCH(E8275,dProdutos!$A$2:$A$47,0))</f>
        <v>Moda Feminina</v>
      </c>
    </row>
    <row r="8276" customFormat="false" ht="15" hidden="false" customHeight="false" outlineLevel="0" collapsed="false">
      <c r="A8276" s="17" t="s">
        <v>6557</v>
      </c>
      <c r="B8276" s="17" t="n">
        <v>1</v>
      </c>
      <c r="C8276" s="21" t="n">
        <v>46198</v>
      </c>
      <c r="D8276" s="17" t="s">
        <v>1260</v>
      </c>
      <c r="E8276" s="17" t="s">
        <v>141</v>
      </c>
      <c r="F8276" s="17" t="s">
        <v>1487</v>
      </c>
      <c r="G8276" s="17" t="s">
        <v>60</v>
      </c>
      <c r="H8276" s="17" t="s">
        <v>1540</v>
      </c>
      <c r="I8276" s="17" t="s">
        <v>1524</v>
      </c>
      <c r="J8276" s="17" t="n">
        <v>1</v>
      </c>
      <c r="K8276" s="15" t="n">
        <v>131.9</v>
      </c>
      <c r="L8276" s="22" t="n">
        <v>0</v>
      </c>
      <c r="M8276" s="15" t="n">
        <v>0</v>
      </c>
      <c r="N8276" s="15" t="n">
        <f aca="false">J8276*K8276</f>
        <v>131.9</v>
      </c>
      <c r="O8276" s="15" t="n">
        <f aca="false">N8276*L8276</f>
        <v>0</v>
      </c>
      <c r="P8276" s="15" t="n">
        <f aca="false">N8276-O8276</f>
        <v>131.9</v>
      </c>
      <c r="Q8276" s="15" t="n">
        <f aca="false">J8276*INDEX(dProdutos!$F$2:$F$47,MATCH(E8276,dProdutos!$A$2:$A$47,0))</f>
        <v>81.66</v>
      </c>
      <c r="R8276" s="15" t="n">
        <f aca="false">IF(I8276="Cancelado",0,P8276-Q8276)</f>
        <v>50.24</v>
      </c>
      <c r="S8276" s="17" t="str">
        <f aca="false">INDEX(dProdutos!$D$2:$D$47,MATCH(E8276,dProdutos!$A$2:$A$47,0))</f>
        <v>Acessórios</v>
      </c>
    </row>
    <row r="8277" customFormat="false" ht="15" hidden="false" customHeight="false" outlineLevel="0" collapsed="false">
      <c r="A8277" s="17" t="s">
        <v>6557</v>
      </c>
      <c r="B8277" s="17" t="n">
        <v>2</v>
      </c>
      <c r="C8277" s="21" t="n">
        <v>46198</v>
      </c>
      <c r="D8277" s="17" t="s">
        <v>1260</v>
      </c>
      <c r="E8277" s="17" t="s">
        <v>153</v>
      </c>
      <c r="F8277" s="17" t="s">
        <v>1487</v>
      </c>
      <c r="G8277" s="17" t="s">
        <v>60</v>
      </c>
      <c r="H8277" s="17" t="s">
        <v>1540</v>
      </c>
      <c r="I8277" s="17" t="s">
        <v>1524</v>
      </c>
      <c r="J8277" s="17" t="n">
        <v>1</v>
      </c>
      <c r="K8277" s="15" t="n">
        <v>165.9</v>
      </c>
      <c r="L8277" s="22" t="n">
        <v>0.15</v>
      </c>
      <c r="M8277" s="15" t="n">
        <v>0</v>
      </c>
      <c r="N8277" s="15" t="n">
        <f aca="false">J8277*K8277</f>
        <v>165.9</v>
      </c>
      <c r="O8277" s="15" t="n">
        <f aca="false">N8277*L8277</f>
        <v>24.885</v>
      </c>
      <c r="P8277" s="15" t="n">
        <f aca="false">N8277-O8277</f>
        <v>141.015</v>
      </c>
      <c r="Q8277" s="15" t="n">
        <f aca="false">J8277*INDEX(dProdutos!$F$2:$F$47,MATCH(E8277,dProdutos!$A$2:$A$47,0))</f>
        <v>67.28</v>
      </c>
      <c r="R8277" s="15" t="n">
        <f aca="false">IF(I8277="Cancelado",0,P8277-Q8277)</f>
        <v>73.735</v>
      </c>
      <c r="S8277" s="17" t="str">
        <f aca="false">INDEX(dProdutos!$D$2:$D$47,MATCH(E8277,dProdutos!$A$2:$A$47,0))</f>
        <v>Acessórios</v>
      </c>
    </row>
    <row r="8278" customFormat="false" ht="15" hidden="false" customHeight="false" outlineLevel="0" collapsed="false">
      <c r="A8278" s="17" t="s">
        <v>6558</v>
      </c>
      <c r="B8278" s="17" t="n">
        <v>1</v>
      </c>
      <c r="C8278" s="21" t="n">
        <v>46198</v>
      </c>
      <c r="D8278" s="17" t="s">
        <v>242</v>
      </c>
      <c r="E8278" s="17" t="s">
        <v>85</v>
      </c>
      <c r="F8278" s="17" t="s">
        <v>1497</v>
      </c>
      <c r="G8278" s="17" t="s">
        <v>59</v>
      </c>
      <c r="H8278" s="17" t="s">
        <v>1523</v>
      </c>
      <c r="I8278" s="17" t="s">
        <v>1524</v>
      </c>
      <c r="J8278" s="17" t="n">
        <v>1</v>
      </c>
      <c r="K8278" s="15" t="n">
        <v>165.9</v>
      </c>
      <c r="L8278" s="22" t="n">
        <v>0</v>
      </c>
      <c r="M8278" s="15" t="n">
        <v>0</v>
      </c>
      <c r="N8278" s="15" t="n">
        <f aca="false">J8278*K8278</f>
        <v>165.9</v>
      </c>
      <c r="O8278" s="15" t="n">
        <f aca="false">N8278*L8278</f>
        <v>0</v>
      </c>
      <c r="P8278" s="15" t="n">
        <f aca="false">N8278-O8278</f>
        <v>165.9</v>
      </c>
      <c r="Q8278" s="15" t="n">
        <f aca="false">J8278*INDEX(dProdutos!$F$2:$F$47,MATCH(E8278,dProdutos!$A$2:$A$47,0))</f>
        <v>91.55</v>
      </c>
      <c r="R8278" s="15" t="n">
        <f aca="false">IF(I8278="Cancelado",0,P8278-Q8278)</f>
        <v>74.35</v>
      </c>
      <c r="S8278" s="17" t="str">
        <f aca="false">INDEX(dProdutos!$D$2:$D$47,MATCH(E8278,dProdutos!$A$2:$A$47,0))</f>
        <v>Moda Feminina</v>
      </c>
    </row>
    <row r="8279" customFormat="false" ht="15" hidden="false" customHeight="false" outlineLevel="0" collapsed="false">
      <c r="A8279" s="17" t="s">
        <v>6559</v>
      </c>
      <c r="B8279" s="17" t="n">
        <v>1</v>
      </c>
      <c r="C8279" s="21" t="n">
        <v>46198</v>
      </c>
      <c r="D8279" s="17" t="s">
        <v>1105</v>
      </c>
      <c r="E8279" s="17" t="s">
        <v>135</v>
      </c>
      <c r="F8279" s="17" t="s">
        <v>1501</v>
      </c>
      <c r="G8279" s="17" t="s">
        <v>60</v>
      </c>
      <c r="H8279" s="17" t="s">
        <v>1537</v>
      </c>
      <c r="I8279" s="17" t="s">
        <v>1524</v>
      </c>
      <c r="J8279" s="17" t="n">
        <v>1</v>
      </c>
      <c r="K8279" s="15" t="n">
        <v>200.9</v>
      </c>
      <c r="L8279" s="22" t="n">
        <v>0</v>
      </c>
      <c r="M8279" s="15" t="n">
        <v>15.34</v>
      </c>
      <c r="N8279" s="15" t="n">
        <f aca="false">J8279*K8279</f>
        <v>200.9</v>
      </c>
      <c r="O8279" s="15" t="n">
        <f aca="false">N8279*L8279</f>
        <v>0</v>
      </c>
      <c r="P8279" s="15" t="n">
        <f aca="false">N8279-O8279</f>
        <v>200.9</v>
      </c>
      <c r="Q8279" s="15" t="n">
        <f aca="false">J8279*INDEX(dProdutos!$F$2:$F$47,MATCH(E8279,dProdutos!$A$2:$A$47,0))</f>
        <v>80.73</v>
      </c>
      <c r="R8279" s="15" t="n">
        <f aca="false">IF(I8279="Cancelado",0,P8279-Q8279)</f>
        <v>120.17</v>
      </c>
      <c r="S8279" s="17" t="str">
        <f aca="false">INDEX(dProdutos!$D$2:$D$47,MATCH(E8279,dProdutos!$A$2:$A$47,0))</f>
        <v>Calçados</v>
      </c>
    </row>
    <row r="8280" customFormat="false" ht="15" hidden="false" customHeight="false" outlineLevel="0" collapsed="false">
      <c r="A8280" s="17" t="s">
        <v>6559</v>
      </c>
      <c r="B8280" s="17" t="n">
        <v>2</v>
      </c>
      <c r="C8280" s="21" t="n">
        <v>46198</v>
      </c>
      <c r="D8280" s="17" t="s">
        <v>1105</v>
      </c>
      <c r="E8280" s="17" t="s">
        <v>210</v>
      </c>
      <c r="F8280" s="17" t="s">
        <v>1501</v>
      </c>
      <c r="G8280" s="17" t="s">
        <v>60</v>
      </c>
      <c r="H8280" s="17" t="s">
        <v>1537</v>
      </c>
      <c r="I8280" s="17" t="s">
        <v>1524</v>
      </c>
      <c r="J8280" s="17" t="n">
        <v>3</v>
      </c>
      <c r="K8280" s="15" t="n">
        <v>245.9</v>
      </c>
      <c r="L8280" s="22" t="n">
        <v>0.1</v>
      </c>
      <c r="M8280" s="15" t="n">
        <v>0</v>
      </c>
      <c r="N8280" s="15" t="n">
        <f aca="false">J8280*K8280</f>
        <v>737.7</v>
      </c>
      <c r="O8280" s="15" t="n">
        <f aca="false">N8280*L8280</f>
        <v>73.77</v>
      </c>
      <c r="P8280" s="15" t="n">
        <f aca="false">N8280-O8280</f>
        <v>663.93</v>
      </c>
      <c r="Q8280" s="15" t="n">
        <f aca="false">J8280*INDEX(dProdutos!$F$2:$F$47,MATCH(E8280,dProdutos!$A$2:$A$47,0))</f>
        <v>451.89</v>
      </c>
      <c r="R8280" s="15" t="n">
        <f aca="false">IF(I8280="Cancelado",0,P8280-Q8280)</f>
        <v>212.04</v>
      </c>
      <c r="S8280" s="17" t="str">
        <f aca="false">INDEX(dProdutos!$D$2:$D$47,MATCH(E8280,dProdutos!$A$2:$A$47,0))</f>
        <v>Beleza</v>
      </c>
    </row>
    <row r="8281" customFormat="false" ht="15" hidden="false" customHeight="false" outlineLevel="0" collapsed="false">
      <c r="A8281" s="17" t="s">
        <v>6560</v>
      </c>
      <c r="B8281" s="17" t="n">
        <v>1</v>
      </c>
      <c r="C8281" s="21" t="n">
        <v>46198</v>
      </c>
      <c r="D8281" s="17" t="s">
        <v>690</v>
      </c>
      <c r="E8281" s="17" t="s">
        <v>192</v>
      </c>
      <c r="F8281" s="17" t="s">
        <v>1490</v>
      </c>
      <c r="G8281" s="17" t="s">
        <v>64</v>
      </c>
      <c r="H8281" s="17" t="s">
        <v>1523</v>
      </c>
      <c r="I8281" s="17" t="s">
        <v>1524</v>
      </c>
      <c r="J8281" s="17" t="n">
        <v>2</v>
      </c>
      <c r="K8281" s="15" t="n">
        <v>245.9</v>
      </c>
      <c r="L8281" s="22" t="n">
        <v>0.15</v>
      </c>
      <c r="M8281" s="15" t="n">
        <v>0</v>
      </c>
      <c r="N8281" s="15" t="n">
        <f aca="false">J8281*K8281</f>
        <v>491.8</v>
      </c>
      <c r="O8281" s="15" t="n">
        <f aca="false">N8281*L8281</f>
        <v>73.77</v>
      </c>
      <c r="P8281" s="15" t="n">
        <f aca="false">N8281-O8281</f>
        <v>418.03</v>
      </c>
      <c r="Q8281" s="15" t="n">
        <f aca="false">J8281*INDEX(dProdutos!$F$2:$F$47,MATCH(E8281,dProdutos!$A$2:$A$47,0))</f>
        <v>215.56</v>
      </c>
      <c r="R8281" s="15" t="n">
        <f aca="false">IF(I8281="Cancelado",0,P8281-Q8281)</f>
        <v>202.47</v>
      </c>
      <c r="S8281" s="17" t="str">
        <f aca="false">INDEX(dProdutos!$D$2:$D$47,MATCH(E8281,dProdutos!$A$2:$A$47,0))</f>
        <v>Eletrônicos</v>
      </c>
    </row>
    <row r="8282" customFormat="false" ht="15" hidden="false" customHeight="false" outlineLevel="0" collapsed="false">
      <c r="A8282" s="17" t="s">
        <v>6561</v>
      </c>
      <c r="B8282" s="17" t="n">
        <v>1</v>
      </c>
      <c r="C8282" s="21" t="n">
        <v>46199</v>
      </c>
      <c r="D8282" s="17" t="s">
        <v>677</v>
      </c>
      <c r="E8282" s="17" t="s">
        <v>108</v>
      </c>
      <c r="F8282" s="17" t="s">
        <v>1501</v>
      </c>
      <c r="G8282" s="17" t="s">
        <v>60</v>
      </c>
      <c r="H8282" s="17" t="s">
        <v>1523</v>
      </c>
      <c r="I8282" s="17" t="s">
        <v>1524</v>
      </c>
      <c r="J8282" s="17" t="n">
        <v>1</v>
      </c>
      <c r="K8282" s="15" t="n">
        <v>265.9</v>
      </c>
      <c r="L8282" s="22" t="n">
        <v>0.05</v>
      </c>
      <c r="M8282" s="15" t="n">
        <v>18.3</v>
      </c>
      <c r="N8282" s="15" t="n">
        <f aca="false">J8282*K8282</f>
        <v>265.9</v>
      </c>
      <c r="O8282" s="15" t="n">
        <f aca="false">N8282*L8282</f>
        <v>13.295</v>
      </c>
      <c r="P8282" s="15" t="n">
        <f aca="false">N8282-O8282</f>
        <v>252.605</v>
      </c>
      <c r="Q8282" s="15" t="n">
        <f aca="false">J8282*INDEX(dProdutos!$F$2:$F$47,MATCH(E8282,dProdutos!$A$2:$A$47,0))</f>
        <v>155.62</v>
      </c>
      <c r="R8282" s="15" t="n">
        <f aca="false">IF(I8282="Cancelado",0,P8282-Q8282)</f>
        <v>96.985</v>
      </c>
      <c r="S8282" s="17" t="str">
        <f aca="false">INDEX(dProdutos!$D$2:$D$47,MATCH(E8282,dProdutos!$A$2:$A$47,0))</f>
        <v>Moda Masculina</v>
      </c>
    </row>
    <row r="8283" customFormat="false" ht="15" hidden="false" customHeight="false" outlineLevel="0" collapsed="false">
      <c r="A8283" s="17" t="s">
        <v>6561</v>
      </c>
      <c r="B8283" s="17" t="n">
        <v>2</v>
      </c>
      <c r="C8283" s="21" t="n">
        <v>46199</v>
      </c>
      <c r="D8283" s="17" t="s">
        <v>677</v>
      </c>
      <c r="E8283" s="17" t="s">
        <v>123</v>
      </c>
      <c r="F8283" s="17" t="s">
        <v>1501</v>
      </c>
      <c r="G8283" s="17" t="s">
        <v>60</v>
      </c>
      <c r="H8283" s="17" t="s">
        <v>1523</v>
      </c>
      <c r="I8283" s="17" t="s">
        <v>1524</v>
      </c>
      <c r="J8283" s="17" t="n">
        <v>2</v>
      </c>
      <c r="K8283" s="15" t="n">
        <v>277.9</v>
      </c>
      <c r="L8283" s="22" t="n">
        <v>0</v>
      </c>
      <c r="M8283" s="15" t="n">
        <v>0</v>
      </c>
      <c r="N8283" s="15" t="n">
        <f aca="false">J8283*K8283</f>
        <v>555.8</v>
      </c>
      <c r="O8283" s="15" t="n">
        <f aca="false">N8283*L8283</f>
        <v>0</v>
      </c>
      <c r="P8283" s="15" t="n">
        <f aca="false">N8283-O8283</f>
        <v>555.8</v>
      </c>
      <c r="Q8283" s="15" t="n">
        <f aca="false">J8283*INDEX(dProdutos!$F$2:$F$47,MATCH(E8283,dProdutos!$A$2:$A$47,0))</f>
        <v>264.72</v>
      </c>
      <c r="R8283" s="15" t="n">
        <f aca="false">IF(I8283="Cancelado",0,P8283-Q8283)</f>
        <v>291.08</v>
      </c>
      <c r="S8283" s="17" t="str">
        <f aca="false">INDEX(dProdutos!$D$2:$D$47,MATCH(E8283,dProdutos!$A$2:$A$47,0))</f>
        <v>Calçados</v>
      </c>
    </row>
    <row r="8284" customFormat="false" ht="15" hidden="false" customHeight="false" outlineLevel="0" collapsed="false">
      <c r="A8284" s="17" t="s">
        <v>6562</v>
      </c>
      <c r="B8284" s="17" t="n">
        <v>1</v>
      </c>
      <c r="C8284" s="21" t="n">
        <v>46199</v>
      </c>
      <c r="D8284" s="17" t="s">
        <v>267</v>
      </c>
      <c r="E8284" s="17" t="s">
        <v>132</v>
      </c>
      <c r="F8284" s="17" t="s">
        <v>1495</v>
      </c>
      <c r="G8284" s="17" t="s">
        <v>62</v>
      </c>
      <c r="H8284" s="17" t="s">
        <v>1537</v>
      </c>
      <c r="I8284" s="17" t="s">
        <v>1524</v>
      </c>
      <c r="J8284" s="17" t="n">
        <v>1</v>
      </c>
      <c r="K8284" s="15" t="n">
        <v>179.9</v>
      </c>
      <c r="L8284" s="22" t="n">
        <v>0</v>
      </c>
      <c r="M8284" s="15" t="n">
        <v>0</v>
      </c>
      <c r="N8284" s="15" t="n">
        <f aca="false">J8284*K8284</f>
        <v>179.9</v>
      </c>
      <c r="O8284" s="15" t="n">
        <f aca="false">N8284*L8284</f>
        <v>0</v>
      </c>
      <c r="P8284" s="15" t="n">
        <f aca="false">N8284-O8284</f>
        <v>179.9</v>
      </c>
      <c r="Q8284" s="15" t="n">
        <f aca="false">J8284*INDEX(dProdutos!$F$2:$F$47,MATCH(E8284,dProdutos!$A$2:$A$47,0))</f>
        <v>93.56</v>
      </c>
      <c r="R8284" s="15" t="n">
        <f aca="false">IF(I8284="Cancelado",0,P8284-Q8284)</f>
        <v>86.34</v>
      </c>
      <c r="S8284" s="17" t="str">
        <f aca="false">INDEX(dProdutos!$D$2:$D$47,MATCH(E8284,dProdutos!$A$2:$A$47,0))</f>
        <v>Calçados</v>
      </c>
    </row>
    <row r="8285" customFormat="false" ht="15" hidden="false" customHeight="false" outlineLevel="0" collapsed="false">
      <c r="A8285" s="17" t="s">
        <v>6562</v>
      </c>
      <c r="B8285" s="17" t="n">
        <v>2</v>
      </c>
      <c r="C8285" s="21" t="n">
        <v>46199</v>
      </c>
      <c r="D8285" s="17" t="s">
        <v>267</v>
      </c>
      <c r="E8285" s="17" t="s">
        <v>198</v>
      </c>
      <c r="F8285" s="17" t="s">
        <v>1495</v>
      </c>
      <c r="G8285" s="17" t="s">
        <v>62</v>
      </c>
      <c r="H8285" s="17" t="s">
        <v>1537</v>
      </c>
      <c r="I8285" s="17" t="s">
        <v>1524</v>
      </c>
      <c r="J8285" s="17" t="n">
        <v>1</v>
      </c>
      <c r="K8285" s="15" t="n">
        <v>253.9</v>
      </c>
      <c r="L8285" s="22" t="n">
        <v>0</v>
      </c>
      <c r="M8285" s="15" t="n">
        <v>0</v>
      </c>
      <c r="N8285" s="15" t="n">
        <f aca="false">J8285*K8285</f>
        <v>253.9</v>
      </c>
      <c r="O8285" s="15" t="n">
        <f aca="false">N8285*L8285</f>
        <v>0</v>
      </c>
      <c r="P8285" s="15" t="n">
        <f aca="false">N8285-O8285</f>
        <v>253.9</v>
      </c>
      <c r="Q8285" s="15" t="n">
        <f aca="false">J8285*INDEX(dProdutos!$F$2:$F$47,MATCH(E8285,dProdutos!$A$2:$A$47,0))</f>
        <v>99.78</v>
      </c>
      <c r="R8285" s="15" t="n">
        <f aca="false">IF(I8285="Cancelado",0,P8285-Q8285)</f>
        <v>154.12</v>
      </c>
      <c r="S8285" s="17" t="str">
        <f aca="false">INDEX(dProdutos!$D$2:$D$47,MATCH(E8285,dProdutos!$A$2:$A$47,0))</f>
        <v>Beleza</v>
      </c>
    </row>
    <row r="8286" customFormat="false" ht="15" hidden="false" customHeight="false" outlineLevel="0" collapsed="false">
      <c r="A8286" s="17" t="s">
        <v>6563</v>
      </c>
      <c r="B8286" s="17" t="n">
        <v>1</v>
      </c>
      <c r="C8286" s="21" t="n">
        <v>46199</v>
      </c>
      <c r="D8286" s="17" t="s">
        <v>458</v>
      </c>
      <c r="E8286" s="17" t="s">
        <v>207</v>
      </c>
      <c r="F8286" s="17" t="s">
        <v>1490</v>
      </c>
      <c r="G8286" s="17" t="s">
        <v>59</v>
      </c>
      <c r="H8286" s="17" t="s">
        <v>1523</v>
      </c>
      <c r="I8286" s="17" t="s">
        <v>1524</v>
      </c>
      <c r="J8286" s="17" t="n">
        <v>1</v>
      </c>
      <c r="K8286" s="15" t="n">
        <v>143.9</v>
      </c>
      <c r="L8286" s="22" t="n">
        <v>0</v>
      </c>
      <c r="M8286" s="15" t="n">
        <v>17.8</v>
      </c>
      <c r="N8286" s="15" t="n">
        <f aca="false">J8286*K8286</f>
        <v>143.9</v>
      </c>
      <c r="O8286" s="15" t="n">
        <f aca="false">N8286*L8286</f>
        <v>0</v>
      </c>
      <c r="P8286" s="15" t="n">
        <f aca="false">N8286-O8286</f>
        <v>143.9</v>
      </c>
      <c r="Q8286" s="15" t="n">
        <f aca="false">J8286*INDEX(dProdutos!$F$2:$F$47,MATCH(E8286,dProdutos!$A$2:$A$47,0))</f>
        <v>84.43</v>
      </c>
      <c r="R8286" s="15" t="n">
        <f aca="false">IF(I8286="Cancelado",0,P8286-Q8286)</f>
        <v>59.47</v>
      </c>
      <c r="S8286" s="17" t="str">
        <f aca="false">INDEX(dProdutos!$D$2:$D$47,MATCH(E8286,dProdutos!$A$2:$A$47,0))</f>
        <v>Beleza</v>
      </c>
    </row>
    <row r="8287" customFormat="false" ht="15" hidden="false" customHeight="false" outlineLevel="0" collapsed="false">
      <c r="A8287" s="17" t="s">
        <v>6563</v>
      </c>
      <c r="B8287" s="17" t="n">
        <v>2</v>
      </c>
      <c r="C8287" s="21" t="n">
        <v>46199</v>
      </c>
      <c r="D8287" s="17" t="s">
        <v>458</v>
      </c>
      <c r="E8287" s="17" t="s">
        <v>156</v>
      </c>
      <c r="F8287" s="17" t="s">
        <v>1490</v>
      </c>
      <c r="G8287" s="17" t="s">
        <v>59</v>
      </c>
      <c r="H8287" s="17" t="s">
        <v>1523</v>
      </c>
      <c r="I8287" s="17" t="s">
        <v>1524</v>
      </c>
      <c r="J8287" s="17" t="n">
        <v>3</v>
      </c>
      <c r="K8287" s="15" t="n">
        <v>192.9</v>
      </c>
      <c r="L8287" s="22" t="n">
        <v>0</v>
      </c>
      <c r="M8287" s="15" t="n">
        <v>0</v>
      </c>
      <c r="N8287" s="15" t="n">
        <f aca="false">J8287*K8287</f>
        <v>578.7</v>
      </c>
      <c r="O8287" s="15" t="n">
        <f aca="false">N8287*L8287</f>
        <v>0</v>
      </c>
      <c r="P8287" s="15" t="n">
        <f aca="false">N8287-O8287</f>
        <v>578.7</v>
      </c>
      <c r="Q8287" s="15" t="n">
        <f aca="false">J8287*INDEX(dProdutos!$F$2:$F$47,MATCH(E8287,dProdutos!$A$2:$A$47,0))</f>
        <v>241.14</v>
      </c>
      <c r="R8287" s="15" t="n">
        <f aca="false">IF(I8287="Cancelado",0,P8287-Q8287)</f>
        <v>337.56</v>
      </c>
      <c r="S8287" s="17" t="str">
        <f aca="false">INDEX(dProdutos!$D$2:$D$47,MATCH(E8287,dProdutos!$A$2:$A$47,0))</f>
        <v>Acessórios</v>
      </c>
    </row>
    <row r="8288" customFormat="false" ht="15" hidden="false" customHeight="false" outlineLevel="0" collapsed="false">
      <c r="A8288" s="17" t="s">
        <v>6563</v>
      </c>
      <c r="B8288" s="17" t="n">
        <v>3</v>
      </c>
      <c r="C8288" s="21" t="n">
        <v>46199</v>
      </c>
      <c r="D8288" s="17" t="s">
        <v>458</v>
      </c>
      <c r="E8288" s="17" t="s">
        <v>210</v>
      </c>
      <c r="F8288" s="17" t="s">
        <v>1490</v>
      </c>
      <c r="G8288" s="17" t="s">
        <v>59</v>
      </c>
      <c r="H8288" s="17" t="s">
        <v>1523</v>
      </c>
      <c r="I8288" s="17" t="s">
        <v>1524</v>
      </c>
      <c r="J8288" s="17" t="n">
        <v>1</v>
      </c>
      <c r="K8288" s="15" t="n">
        <v>245.9</v>
      </c>
      <c r="L8288" s="22" t="n">
        <v>0.05</v>
      </c>
      <c r="M8288" s="15" t="n">
        <v>0</v>
      </c>
      <c r="N8288" s="15" t="n">
        <f aca="false">J8288*K8288</f>
        <v>245.9</v>
      </c>
      <c r="O8288" s="15" t="n">
        <f aca="false">N8288*L8288</f>
        <v>12.295</v>
      </c>
      <c r="P8288" s="15" t="n">
        <f aca="false">N8288-O8288</f>
        <v>233.605</v>
      </c>
      <c r="Q8288" s="15" t="n">
        <f aca="false">J8288*INDEX(dProdutos!$F$2:$F$47,MATCH(E8288,dProdutos!$A$2:$A$47,0))</f>
        <v>150.63</v>
      </c>
      <c r="R8288" s="15" t="n">
        <f aca="false">IF(I8288="Cancelado",0,P8288-Q8288)</f>
        <v>82.975</v>
      </c>
      <c r="S8288" s="17" t="str">
        <f aca="false">INDEX(dProdutos!$D$2:$D$47,MATCH(E8288,dProdutos!$A$2:$A$47,0))</f>
        <v>Beleza</v>
      </c>
    </row>
    <row r="8289" customFormat="false" ht="15" hidden="false" customHeight="false" outlineLevel="0" collapsed="false">
      <c r="A8289" s="17" t="s">
        <v>6564</v>
      </c>
      <c r="B8289" s="17" t="n">
        <v>1</v>
      </c>
      <c r="C8289" s="21" t="n">
        <v>46199</v>
      </c>
      <c r="D8289" s="17" t="s">
        <v>1467</v>
      </c>
      <c r="E8289" s="17" t="s">
        <v>171</v>
      </c>
      <c r="F8289" s="17" t="s">
        <v>1499</v>
      </c>
      <c r="G8289" s="17" t="s">
        <v>59</v>
      </c>
      <c r="H8289" s="17" t="s">
        <v>1537</v>
      </c>
      <c r="I8289" s="17" t="s">
        <v>1524</v>
      </c>
      <c r="J8289" s="17" t="n">
        <v>1</v>
      </c>
      <c r="K8289" s="15" t="n">
        <v>246.9</v>
      </c>
      <c r="L8289" s="22" t="n">
        <v>0</v>
      </c>
      <c r="M8289" s="15" t="n">
        <v>17.66</v>
      </c>
      <c r="N8289" s="15" t="n">
        <f aca="false">J8289*K8289</f>
        <v>246.9</v>
      </c>
      <c r="O8289" s="15" t="n">
        <f aca="false">N8289*L8289</f>
        <v>0</v>
      </c>
      <c r="P8289" s="15" t="n">
        <f aca="false">N8289-O8289</f>
        <v>246.9</v>
      </c>
      <c r="Q8289" s="15" t="n">
        <f aca="false">J8289*INDEX(dProdutos!$F$2:$F$47,MATCH(E8289,dProdutos!$A$2:$A$47,0))</f>
        <v>103.61</v>
      </c>
      <c r="R8289" s="15" t="n">
        <f aca="false">IF(I8289="Cancelado",0,P8289-Q8289)</f>
        <v>143.29</v>
      </c>
      <c r="S8289" s="17" t="str">
        <f aca="false">INDEX(dProdutos!$D$2:$D$47,MATCH(E8289,dProdutos!$A$2:$A$47,0))</f>
        <v>Casa</v>
      </c>
    </row>
    <row r="8290" customFormat="false" ht="15" hidden="false" customHeight="false" outlineLevel="0" collapsed="false">
      <c r="A8290" s="17" t="s">
        <v>6564</v>
      </c>
      <c r="B8290" s="17" t="n">
        <v>2</v>
      </c>
      <c r="C8290" s="21" t="n">
        <v>46199</v>
      </c>
      <c r="D8290" s="17" t="s">
        <v>1467</v>
      </c>
      <c r="E8290" s="17" t="s">
        <v>85</v>
      </c>
      <c r="F8290" s="17" t="s">
        <v>1499</v>
      </c>
      <c r="G8290" s="17" t="s">
        <v>59</v>
      </c>
      <c r="H8290" s="17" t="s">
        <v>1537</v>
      </c>
      <c r="I8290" s="17" t="s">
        <v>1524</v>
      </c>
      <c r="J8290" s="17" t="n">
        <v>1</v>
      </c>
      <c r="K8290" s="15" t="n">
        <v>165.9</v>
      </c>
      <c r="L8290" s="22" t="n">
        <v>0.1</v>
      </c>
      <c r="M8290" s="15" t="n">
        <v>0</v>
      </c>
      <c r="N8290" s="15" t="n">
        <f aca="false">J8290*K8290</f>
        <v>165.9</v>
      </c>
      <c r="O8290" s="15" t="n">
        <f aca="false">N8290*L8290</f>
        <v>16.59</v>
      </c>
      <c r="P8290" s="15" t="n">
        <f aca="false">N8290-O8290</f>
        <v>149.31</v>
      </c>
      <c r="Q8290" s="15" t="n">
        <f aca="false">J8290*INDEX(dProdutos!$F$2:$F$47,MATCH(E8290,dProdutos!$A$2:$A$47,0))</f>
        <v>91.55</v>
      </c>
      <c r="R8290" s="15" t="n">
        <f aca="false">IF(I8290="Cancelado",0,P8290-Q8290)</f>
        <v>57.76</v>
      </c>
      <c r="S8290" s="17" t="str">
        <f aca="false">INDEX(dProdutos!$D$2:$D$47,MATCH(E8290,dProdutos!$A$2:$A$47,0))</f>
        <v>Moda Feminina</v>
      </c>
    </row>
    <row r="8291" customFormat="false" ht="15" hidden="false" customHeight="false" outlineLevel="0" collapsed="false">
      <c r="A8291" s="17" t="s">
        <v>6565</v>
      </c>
      <c r="B8291" s="17" t="n">
        <v>1</v>
      </c>
      <c r="C8291" s="21" t="n">
        <v>46199</v>
      </c>
      <c r="D8291" s="17" t="s">
        <v>376</v>
      </c>
      <c r="E8291" s="17" t="s">
        <v>95</v>
      </c>
      <c r="F8291" s="17" t="s">
        <v>1497</v>
      </c>
      <c r="G8291" s="17" t="s">
        <v>59</v>
      </c>
      <c r="H8291" s="17" t="s">
        <v>1527</v>
      </c>
      <c r="I8291" s="17" t="s">
        <v>1524</v>
      </c>
      <c r="J8291" s="17" t="n">
        <v>1</v>
      </c>
      <c r="K8291" s="15" t="n">
        <v>77.9</v>
      </c>
      <c r="L8291" s="22" t="n">
        <v>0.2</v>
      </c>
      <c r="M8291" s="15" t="n">
        <v>0</v>
      </c>
      <c r="N8291" s="15" t="n">
        <f aca="false">J8291*K8291</f>
        <v>77.9</v>
      </c>
      <c r="O8291" s="15" t="n">
        <f aca="false">N8291*L8291</f>
        <v>15.58</v>
      </c>
      <c r="P8291" s="15" t="n">
        <f aca="false">N8291-O8291</f>
        <v>62.32</v>
      </c>
      <c r="Q8291" s="15" t="n">
        <f aca="false">J8291*INDEX(dProdutos!$F$2:$F$47,MATCH(E8291,dProdutos!$A$2:$A$47,0))</f>
        <v>36.71</v>
      </c>
      <c r="R8291" s="15" t="n">
        <f aca="false">IF(I8291="Cancelado",0,P8291-Q8291)</f>
        <v>25.61</v>
      </c>
      <c r="S8291" s="17" t="str">
        <f aca="false">INDEX(dProdutos!$D$2:$D$47,MATCH(E8291,dProdutos!$A$2:$A$47,0))</f>
        <v>Moda Feminina</v>
      </c>
    </row>
    <row r="8292" customFormat="false" ht="15" hidden="false" customHeight="false" outlineLevel="0" collapsed="false">
      <c r="A8292" s="17" t="s">
        <v>6566</v>
      </c>
      <c r="B8292" s="17" t="n">
        <v>1</v>
      </c>
      <c r="C8292" s="21" t="n">
        <v>46199</v>
      </c>
      <c r="D8292" s="17" t="s">
        <v>743</v>
      </c>
      <c r="E8292" s="17" t="s">
        <v>111</v>
      </c>
      <c r="F8292" s="17" t="s">
        <v>1503</v>
      </c>
      <c r="G8292" s="17" t="s">
        <v>60</v>
      </c>
      <c r="H8292" s="17" t="s">
        <v>1540</v>
      </c>
      <c r="I8292" s="17" t="s">
        <v>1524</v>
      </c>
      <c r="J8292" s="17" t="n">
        <v>1</v>
      </c>
      <c r="K8292" s="15" t="n">
        <v>188.9</v>
      </c>
      <c r="L8292" s="22" t="n">
        <v>0.1</v>
      </c>
      <c r="M8292" s="15" t="n">
        <v>13.26</v>
      </c>
      <c r="N8292" s="15" t="n">
        <f aca="false">J8292*K8292</f>
        <v>188.9</v>
      </c>
      <c r="O8292" s="15" t="n">
        <f aca="false">N8292*L8292</f>
        <v>18.89</v>
      </c>
      <c r="P8292" s="15" t="n">
        <f aca="false">N8292-O8292</f>
        <v>170.01</v>
      </c>
      <c r="Q8292" s="15" t="n">
        <f aca="false">J8292*INDEX(dProdutos!$F$2:$F$47,MATCH(E8292,dProdutos!$A$2:$A$47,0))</f>
        <v>88.32</v>
      </c>
      <c r="R8292" s="15" t="n">
        <f aca="false">IF(I8292="Cancelado",0,P8292-Q8292)</f>
        <v>81.69</v>
      </c>
      <c r="S8292" s="17" t="str">
        <f aca="false">INDEX(dProdutos!$D$2:$D$47,MATCH(E8292,dProdutos!$A$2:$A$47,0))</f>
        <v>Moda Masculina</v>
      </c>
    </row>
    <row r="8293" customFormat="false" ht="15" hidden="false" customHeight="false" outlineLevel="0" collapsed="false">
      <c r="A8293" s="17" t="s">
        <v>6567</v>
      </c>
      <c r="B8293" s="17" t="n">
        <v>1</v>
      </c>
      <c r="C8293" s="21" t="n">
        <v>46200</v>
      </c>
      <c r="D8293" s="17" t="s">
        <v>1194</v>
      </c>
      <c r="E8293" s="17" t="s">
        <v>171</v>
      </c>
      <c r="F8293" s="17" t="s">
        <v>1487</v>
      </c>
      <c r="G8293" s="17" t="s">
        <v>60</v>
      </c>
      <c r="H8293" s="17" t="s">
        <v>1523</v>
      </c>
      <c r="I8293" s="17" t="s">
        <v>1524</v>
      </c>
      <c r="J8293" s="17" t="n">
        <v>2</v>
      </c>
      <c r="K8293" s="15" t="n">
        <v>246.9</v>
      </c>
      <c r="L8293" s="22" t="n">
        <v>0</v>
      </c>
      <c r="M8293" s="15" t="n">
        <v>33.57</v>
      </c>
      <c r="N8293" s="15" t="n">
        <f aca="false">J8293*K8293</f>
        <v>493.8</v>
      </c>
      <c r="O8293" s="15" t="n">
        <f aca="false">N8293*L8293</f>
        <v>0</v>
      </c>
      <c r="P8293" s="15" t="n">
        <f aca="false">N8293-O8293</f>
        <v>493.8</v>
      </c>
      <c r="Q8293" s="15" t="n">
        <f aca="false">J8293*INDEX(dProdutos!$F$2:$F$47,MATCH(E8293,dProdutos!$A$2:$A$47,0))</f>
        <v>207.22</v>
      </c>
      <c r="R8293" s="15" t="n">
        <f aca="false">IF(I8293="Cancelado",0,P8293-Q8293)</f>
        <v>286.58</v>
      </c>
      <c r="S8293" s="17" t="str">
        <f aca="false">INDEX(dProdutos!$D$2:$D$47,MATCH(E8293,dProdutos!$A$2:$A$47,0))</f>
        <v>Casa</v>
      </c>
    </row>
    <row r="8294" customFormat="false" ht="15" hidden="false" customHeight="false" outlineLevel="0" collapsed="false">
      <c r="A8294" s="17" t="s">
        <v>6568</v>
      </c>
      <c r="B8294" s="17" t="n">
        <v>1</v>
      </c>
      <c r="C8294" s="21" t="n">
        <v>46200</v>
      </c>
      <c r="D8294" s="17" t="s">
        <v>696</v>
      </c>
      <c r="E8294" s="17" t="s">
        <v>150</v>
      </c>
      <c r="F8294" s="17" t="s">
        <v>1493</v>
      </c>
      <c r="G8294" s="17" t="s">
        <v>59</v>
      </c>
      <c r="H8294" s="17" t="s">
        <v>1527</v>
      </c>
      <c r="I8294" s="17" t="s">
        <v>1524</v>
      </c>
      <c r="J8294" s="17" t="n">
        <v>2</v>
      </c>
      <c r="K8294" s="15" t="n">
        <v>71.9</v>
      </c>
      <c r="L8294" s="22" t="n">
        <v>0</v>
      </c>
      <c r="M8294" s="15" t="n">
        <v>0</v>
      </c>
      <c r="N8294" s="15" t="n">
        <f aca="false">J8294*K8294</f>
        <v>143.8</v>
      </c>
      <c r="O8294" s="15" t="n">
        <f aca="false">N8294*L8294</f>
        <v>0</v>
      </c>
      <c r="P8294" s="15" t="n">
        <f aca="false">N8294-O8294</f>
        <v>143.8</v>
      </c>
      <c r="Q8294" s="15" t="n">
        <f aca="false">J8294*INDEX(dProdutos!$F$2:$F$47,MATCH(E8294,dProdutos!$A$2:$A$47,0))</f>
        <v>54.76</v>
      </c>
      <c r="R8294" s="15" t="n">
        <f aca="false">IF(I8294="Cancelado",0,P8294-Q8294)</f>
        <v>89.04</v>
      </c>
      <c r="S8294" s="17" t="str">
        <f aca="false">INDEX(dProdutos!$D$2:$D$47,MATCH(E8294,dProdutos!$A$2:$A$47,0))</f>
        <v>Acessórios</v>
      </c>
    </row>
    <row r="8295" customFormat="false" ht="15" hidden="false" customHeight="false" outlineLevel="0" collapsed="false">
      <c r="A8295" s="17" t="s">
        <v>6569</v>
      </c>
      <c r="B8295" s="17" t="n">
        <v>1</v>
      </c>
      <c r="C8295" s="21" t="n">
        <v>46200</v>
      </c>
      <c r="D8295" s="17" t="s">
        <v>928</v>
      </c>
      <c r="E8295" s="17" t="s">
        <v>135</v>
      </c>
      <c r="F8295" s="17" t="s">
        <v>1499</v>
      </c>
      <c r="G8295" s="17" t="s">
        <v>61</v>
      </c>
      <c r="H8295" s="17" t="s">
        <v>1527</v>
      </c>
      <c r="I8295" s="17" t="s">
        <v>1524</v>
      </c>
      <c r="J8295" s="17" t="n">
        <v>1</v>
      </c>
      <c r="K8295" s="15" t="n">
        <v>200.9</v>
      </c>
      <c r="L8295" s="22" t="n">
        <v>0</v>
      </c>
      <c r="M8295" s="15" t="n">
        <v>0</v>
      </c>
      <c r="N8295" s="15" t="n">
        <f aca="false">J8295*K8295</f>
        <v>200.9</v>
      </c>
      <c r="O8295" s="15" t="n">
        <f aca="false">N8295*L8295</f>
        <v>0</v>
      </c>
      <c r="P8295" s="15" t="n">
        <f aca="false">N8295-O8295</f>
        <v>200.9</v>
      </c>
      <c r="Q8295" s="15" t="n">
        <f aca="false">J8295*INDEX(dProdutos!$F$2:$F$47,MATCH(E8295,dProdutos!$A$2:$A$47,0))</f>
        <v>80.73</v>
      </c>
      <c r="R8295" s="15" t="n">
        <f aca="false">IF(I8295="Cancelado",0,P8295-Q8295)</f>
        <v>120.17</v>
      </c>
      <c r="S8295" s="17" t="str">
        <f aca="false">INDEX(dProdutos!$D$2:$D$47,MATCH(E8295,dProdutos!$A$2:$A$47,0))</f>
        <v>Calçados</v>
      </c>
    </row>
    <row r="8296" customFormat="false" ht="15" hidden="false" customHeight="false" outlineLevel="0" collapsed="false">
      <c r="A8296" s="17" t="s">
        <v>6570</v>
      </c>
      <c r="B8296" s="17" t="n">
        <v>1</v>
      </c>
      <c r="C8296" s="21" t="n">
        <v>46200</v>
      </c>
      <c r="D8296" s="17" t="s">
        <v>709</v>
      </c>
      <c r="E8296" s="17" t="s">
        <v>108</v>
      </c>
      <c r="F8296" s="17" t="s">
        <v>1503</v>
      </c>
      <c r="G8296" s="17" t="s">
        <v>62</v>
      </c>
      <c r="H8296" s="17" t="s">
        <v>1523</v>
      </c>
      <c r="I8296" s="17" t="s">
        <v>1524</v>
      </c>
      <c r="J8296" s="17" t="n">
        <v>1</v>
      </c>
      <c r="K8296" s="15" t="n">
        <v>265.9</v>
      </c>
      <c r="L8296" s="22" t="n">
        <v>0</v>
      </c>
      <c r="M8296" s="15" t="n">
        <v>15.59</v>
      </c>
      <c r="N8296" s="15" t="n">
        <f aca="false">J8296*K8296</f>
        <v>265.9</v>
      </c>
      <c r="O8296" s="15" t="n">
        <f aca="false">N8296*L8296</f>
        <v>0</v>
      </c>
      <c r="P8296" s="15" t="n">
        <f aca="false">N8296-O8296</f>
        <v>265.9</v>
      </c>
      <c r="Q8296" s="15" t="n">
        <f aca="false">J8296*INDEX(dProdutos!$F$2:$F$47,MATCH(E8296,dProdutos!$A$2:$A$47,0))</f>
        <v>155.62</v>
      </c>
      <c r="R8296" s="15" t="n">
        <f aca="false">IF(I8296="Cancelado",0,P8296-Q8296)</f>
        <v>110.28</v>
      </c>
      <c r="S8296" s="17" t="str">
        <f aca="false">INDEX(dProdutos!$D$2:$D$47,MATCH(E8296,dProdutos!$A$2:$A$47,0))</f>
        <v>Moda Masculina</v>
      </c>
    </row>
    <row r="8297" customFormat="false" ht="15" hidden="false" customHeight="false" outlineLevel="0" collapsed="false">
      <c r="A8297" s="17" t="s">
        <v>6570</v>
      </c>
      <c r="B8297" s="17" t="n">
        <v>2</v>
      </c>
      <c r="C8297" s="21" t="n">
        <v>46200</v>
      </c>
      <c r="D8297" s="17" t="s">
        <v>709</v>
      </c>
      <c r="E8297" s="17" t="s">
        <v>147</v>
      </c>
      <c r="F8297" s="17" t="s">
        <v>1503</v>
      </c>
      <c r="G8297" s="17" t="s">
        <v>62</v>
      </c>
      <c r="H8297" s="17" t="s">
        <v>1523</v>
      </c>
      <c r="I8297" s="17" t="s">
        <v>1524</v>
      </c>
      <c r="J8297" s="17" t="n">
        <v>1</v>
      </c>
      <c r="K8297" s="15" t="n">
        <v>231.9</v>
      </c>
      <c r="L8297" s="22" t="n">
        <v>0</v>
      </c>
      <c r="M8297" s="15" t="n">
        <v>0</v>
      </c>
      <c r="N8297" s="15" t="n">
        <f aca="false">J8297*K8297</f>
        <v>231.9</v>
      </c>
      <c r="O8297" s="15" t="n">
        <f aca="false">N8297*L8297</f>
        <v>0</v>
      </c>
      <c r="P8297" s="15" t="n">
        <f aca="false">N8297-O8297</f>
        <v>231.9</v>
      </c>
      <c r="Q8297" s="15" t="n">
        <f aca="false">J8297*INDEX(dProdutos!$F$2:$F$47,MATCH(E8297,dProdutos!$A$2:$A$47,0))</f>
        <v>130.9</v>
      </c>
      <c r="R8297" s="15" t="n">
        <f aca="false">IF(I8297="Cancelado",0,P8297-Q8297)</f>
        <v>101</v>
      </c>
      <c r="S8297" s="17" t="str">
        <f aca="false">INDEX(dProdutos!$D$2:$D$47,MATCH(E8297,dProdutos!$A$2:$A$47,0))</f>
        <v>Acessórios</v>
      </c>
    </row>
    <row r="8298" customFormat="false" ht="15" hidden="false" customHeight="false" outlineLevel="0" collapsed="false">
      <c r="A8298" s="17" t="s">
        <v>6571</v>
      </c>
      <c r="B8298" s="17" t="n">
        <v>1</v>
      </c>
      <c r="C8298" s="21" t="n">
        <v>46200</v>
      </c>
      <c r="D8298" s="17" t="s">
        <v>1386</v>
      </c>
      <c r="E8298" s="17" t="s">
        <v>81</v>
      </c>
      <c r="F8298" s="17" t="s">
        <v>1499</v>
      </c>
      <c r="G8298" s="17" t="s">
        <v>60</v>
      </c>
      <c r="H8298" s="17" t="s">
        <v>1523</v>
      </c>
      <c r="I8298" s="17" t="s">
        <v>1524</v>
      </c>
      <c r="J8298" s="17" t="n">
        <v>1</v>
      </c>
      <c r="K8298" s="15" t="n">
        <v>64.9</v>
      </c>
      <c r="L8298" s="22" t="n">
        <v>0</v>
      </c>
      <c r="M8298" s="15" t="n">
        <v>0</v>
      </c>
      <c r="N8298" s="15" t="n">
        <f aca="false">J8298*K8298</f>
        <v>64.9</v>
      </c>
      <c r="O8298" s="15" t="n">
        <f aca="false">N8298*L8298</f>
        <v>0</v>
      </c>
      <c r="P8298" s="15" t="n">
        <f aca="false">N8298-O8298</f>
        <v>64.9</v>
      </c>
      <c r="Q8298" s="15" t="n">
        <f aca="false">J8298*INDEX(dProdutos!$F$2:$F$47,MATCH(E8298,dProdutos!$A$2:$A$47,0))</f>
        <v>26.12</v>
      </c>
      <c r="R8298" s="15" t="n">
        <f aca="false">IF(I8298="Cancelado",0,P8298-Q8298)</f>
        <v>38.78</v>
      </c>
      <c r="S8298" s="17" t="str">
        <f aca="false">INDEX(dProdutos!$D$2:$D$47,MATCH(E8298,dProdutos!$A$2:$A$47,0))</f>
        <v>Moda Feminina</v>
      </c>
    </row>
    <row r="8299" customFormat="false" ht="15" hidden="false" customHeight="false" outlineLevel="0" collapsed="false">
      <c r="A8299" s="17" t="s">
        <v>6572</v>
      </c>
      <c r="B8299" s="17" t="n">
        <v>1</v>
      </c>
      <c r="C8299" s="21" t="n">
        <v>46200</v>
      </c>
      <c r="D8299" s="17" t="s">
        <v>382</v>
      </c>
      <c r="E8299" s="17" t="s">
        <v>117</v>
      </c>
      <c r="F8299" s="17" t="s">
        <v>1499</v>
      </c>
      <c r="G8299" s="17" t="s">
        <v>64</v>
      </c>
      <c r="H8299" s="17" t="s">
        <v>1537</v>
      </c>
      <c r="I8299" s="17" t="s">
        <v>1524</v>
      </c>
      <c r="J8299" s="17" t="n">
        <v>1</v>
      </c>
      <c r="K8299" s="15" t="n">
        <v>166.9</v>
      </c>
      <c r="L8299" s="22" t="n">
        <v>0.1</v>
      </c>
      <c r="M8299" s="15" t="n">
        <v>30.29</v>
      </c>
      <c r="N8299" s="15" t="n">
        <f aca="false">J8299*K8299</f>
        <v>166.9</v>
      </c>
      <c r="O8299" s="15" t="n">
        <f aca="false">N8299*L8299</f>
        <v>16.69</v>
      </c>
      <c r="P8299" s="15" t="n">
        <f aca="false">N8299-O8299</f>
        <v>150.21</v>
      </c>
      <c r="Q8299" s="15" t="n">
        <f aca="false">J8299*INDEX(dProdutos!$F$2:$F$47,MATCH(E8299,dProdutos!$A$2:$A$47,0))</f>
        <v>73.23</v>
      </c>
      <c r="R8299" s="15" t="n">
        <f aca="false">IF(I8299="Cancelado",0,P8299-Q8299)</f>
        <v>76.98</v>
      </c>
      <c r="S8299" s="17" t="str">
        <f aca="false">INDEX(dProdutos!$D$2:$D$47,MATCH(E8299,dProdutos!$A$2:$A$47,0))</f>
        <v>Moda Masculina</v>
      </c>
    </row>
    <row r="8300" customFormat="false" ht="15" hidden="false" customHeight="false" outlineLevel="0" collapsed="false">
      <c r="A8300" s="17" t="s">
        <v>6573</v>
      </c>
      <c r="B8300" s="17" t="n">
        <v>1</v>
      </c>
      <c r="C8300" s="21" t="n">
        <v>46200</v>
      </c>
      <c r="D8300" s="17" t="s">
        <v>683</v>
      </c>
      <c r="E8300" s="17" t="s">
        <v>117</v>
      </c>
      <c r="F8300" s="17" t="s">
        <v>1487</v>
      </c>
      <c r="G8300" s="17" t="s">
        <v>63</v>
      </c>
      <c r="H8300" s="17" t="s">
        <v>1537</v>
      </c>
      <c r="I8300" s="17" t="s">
        <v>1524</v>
      </c>
      <c r="J8300" s="17" t="n">
        <v>1</v>
      </c>
      <c r="K8300" s="15" t="n">
        <v>166.9</v>
      </c>
      <c r="L8300" s="22" t="n">
        <v>0.1</v>
      </c>
      <c r="M8300" s="15" t="n">
        <v>11.03</v>
      </c>
      <c r="N8300" s="15" t="n">
        <f aca="false">J8300*K8300</f>
        <v>166.9</v>
      </c>
      <c r="O8300" s="15" t="n">
        <f aca="false">N8300*L8300</f>
        <v>16.69</v>
      </c>
      <c r="P8300" s="15" t="n">
        <f aca="false">N8300-O8300</f>
        <v>150.21</v>
      </c>
      <c r="Q8300" s="15" t="n">
        <f aca="false">J8300*INDEX(dProdutos!$F$2:$F$47,MATCH(E8300,dProdutos!$A$2:$A$47,0))</f>
        <v>73.23</v>
      </c>
      <c r="R8300" s="15" t="n">
        <f aca="false">IF(I8300="Cancelado",0,P8300-Q8300)</f>
        <v>76.98</v>
      </c>
      <c r="S8300" s="17" t="str">
        <f aca="false">INDEX(dProdutos!$D$2:$D$47,MATCH(E8300,dProdutos!$A$2:$A$47,0))</f>
        <v>Moda Masculina</v>
      </c>
    </row>
    <row r="8301" customFormat="false" ht="15" hidden="false" customHeight="false" outlineLevel="0" collapsed="false">
      <c r="A8301" s="17" t="s">
        <v>6574</v>
      </c>
      <c r="B8301" s="17" t="n">
        <v>1</v>
      </c>
      <c r="C8301" s="21" t="n">
        <v>46200</v>
      </c>
      <c r="D8301" s="17" t="s">
        <v>1332</v>
      </c>
      <c r="E8301" s="17" t="s">
        <v>88</v>
      </c>
      <c r="F8301" s="17" t="s">
        <v>1487</v>
      </c>
      <c r="G8301" s="17" t="s">
        <v>63</v>
      </c>
      <c r="H8301" s="17" t="s">
        <v>1523</v>
      </c>
      <c r="I8301" s="17" t="s">
        <v>1524</v>
      </c>
      <c r="J8301" s="17" t="n">
        <v>1</v>
      </c>
      <c r="K8301" s="15" t="n">
        <v>170.9</v>
      </c>
      <c r="L8301" s="22" t="n">
        <v>0</v>
      </c>
      <c r="M8301" s="15" t="n">
        <v>18.18</v>
      </c>
      <c r="N8301" s="15" t="n">
        <f aca="false">J8301*K8301</f>
        <v>170.9</v>
      </c>
      <c r="O8301" s="15" t="n">
        <f aca="false">N8301*L8301</f>
        <v>0</v>
      </c>
      <c r="P8301" s="15" t="n">
        <f aca="false">N8301-O8301</f>
        <v>170.9</v>
      </c>
      <c r="Q8301" s="15" t="n">
        <f aca="false">J8301*INDEX(dProdutos!$F$2:$F$47,MATCH(E8301,dProdutos!$A$2:$A$47,0))</f>
        <v>98.14</v>
      </c>
      <c r="R8301" s="15" t="n">
        <f aca="false">IF(I8301="Cancelado",0,P8301-Q8301)</f>
        <v>72.76</v>
      </c>
      <c r="S8301" s="17" t="str">
        <f aca="false">INDEX(dProdutos!$D$2:$D$47,MATCH(E8301,dProdutos!$A$2:$A$47,0))</f>
        <v>Moda Feminina</v>
      </c>
    </row>
    <row r="8302" customFormat="false" ht="15" hidden="false" customHeight="false" outlineLevel="0" collapsed="false">
      <c r="A8302" s="17" t="s">
        <v>6575</v>
      </c>
      <c r="B8302" s="17" t="n">
        <v>1</v>
      </c>
      <c r="C8302" s="21" t="n">
        <v>46200</v>
      </c>
      <c r="D8302" s="17" t="s">
        <v>458</v>
      </c>
      <c r="E8302" s="17" t="s">
        <v>126</v>
      </c>
      <c r="F8302" s="17" t="s">
        <v>1487</v>
      </c>
      <c r="G8302" s="17" t="s">
        <v>60</v>
      </c>
      <c r="H8302" s="17" t="s">
        <v>1537</v>
      </c>
      <c r="I8302" s="17" t="s">
        <v>1524</v>
      </c>
      <c r="J8302" s="17" t="n">
        <v>1</v>
      </c>
      <c r="K8302" s="15" t="n">
        <v>296.9</v>
      </c>
      <c r="L8302" s="22" t="n">
        <v>0.15</v>
      </c>
      <c r="M8302" s="15" t="n">
        <v>0</v>
      </c>
      <c r="N8302" s="15" t="n">
        <f aca="false">J8302*K8302</f>
        <v>296.9</v>
      </c>
      <c r="O8302" s="15" t="n">
        <f aca="false">N8302*L8302</f>
        <v>44.535</v>
      </c>
      <c r="P8302" s="15" t="n">
        <f aca="false">N8302-O8302</f>
        <v>252.365</v>
      </c>
      <c r="Q8302" s="15" t="n">
        <f aca="false">J8302*INDEX(dProdutos!$F$2:$F$47,MATCH(E8302,dProdutos!$A$2:$A$47,0))</f>
        <v>135.24</v>
      </c>
      <c r="R8302" s="15" t="n">
        <f aca="false">IF(I8302="Cancelado",0,P8302-Q8302)</f>
        <v>117.125</v>
      </c>
      <c r="S8302" s="17" t="str">
        <f aca="false">INDEX(dProdutos!$D$2:$D$47,MATCH(E8302,dProdutos!$A$2:$A$47,0))</f>
        <v>Calçados</v>
      </c>
    </row>
    <row r="8303" customFormat="false" ht="15" hidden="false" customHeight="false" outlineLevel="0" collapsed="false">
      <c r="A8303" s="17" t="s">
        <v>6575</v>
      </c>
      <c r="B8303" s="17" t="n">
        <v>2</v>
      </c>
      <c r="C8303" s="21" t="n">
        <v>46200</v>
      </c>
      <c r="D8303" s="17" t="s">
        <v>458</v>
      </c>
      <c r="E8303" s="17" t="s">
        <v>177</v>
      </c>
      <c r="F8303" s="17" t="s">
        <v>1487</v>
      </c>
      <c r="G8303" s="17" t="s">
        <v>60</v>
      </c>
      <c r="H8303" s="17" t="s">
        <v>1537</v>
      </c>
      <c r="I8303" s="17" t="s">
        <v>1524</v>
      </c>
      <c r="J8303" s="17" t="n">
        <v>1</v>
      </c>
      <c r="K8303" s="15" t="n">
        <v>257.9</v>
      </c>
      <c r="L8303" s="22" t="n">
        <v>0.15</v>
      </c>
      <c r="M8303" s="15" t="n">
        <v>0</v>
      </c>
      <c r="N8303" s="15" t="n">
        <f aca="false">J8303*K8303</f>
        <v>257.9</v>
      </c>
      <c r="O8303" s="15" t="n">
        <f aca="false">N8303*L8303</f>
        <v>38.685</v>
      </c>
      <c r="P8303" s="15" t="n">
        <f aca="false">N8303-O8303</f>
        <v>219.215</v>
      </c>
      <c r="Q8303" s="15" t="n">
        <f aca="false">J8303*INDEX(dProdutos!$F$2:$F$47,MATCH(E8303,dProdutos!$A$2:$A$47,0))</f>
        <v>138.23</v>
      </c>
      <c r="R8303" s="15" t="n">
        <f aca="false">IF(I8303="Cancelado",0,P8303-Q8303)</f>
        <v>80.985</v>
      </c>
      <c r="S8303" s="17" t="str">
        <f aca="false">INDEX(dProdutos!$D$2:$D$47,MATCH(E8303,dProdutos!$A$2:$A$47,0))</f>
        <v>Casa</v>
      </c>
    </row>
    <row r="8304" customFormat="false" ht="15" hidden="false" customHeight="false" outlineLevel="0" collapsed="false">
      <c r="A8304" s="17" t="s">
        <v>6575</v>
      </c>
      <c r="B8304" s="17" t="n">
        <v>3</v>
      </c>
      <c r="C8304" s="21" t="n">
        <v>46200</v>
      </c>
      <c r="D8304" s="17" t="s">
        <v>458</v>
      </c>
      <c r="E8304" s="17" t="s">
        <v>171</v>
      </c>
      <c r="F8304" s="17" t="s">
        <v>1487</v>
      </c>
      <c r="G8304" s="17" t="s">
        <v>60</v>
      </c>
      <c r="H8304" s="17" t="s">
        <v>1537</v>
      </c>
      <c r="I8304" s="17" t="s">
        <v>1524</v>
      </c>
      <c r="J8304" s="17" t="n">
        <v>1</v>
      </c>
      <c r="K8304" s="15" t="n">
        <v>246.9</v>
      </c>
      <c r="L8304" s="22" t="n">
        <v>0</v>
      </c>
      <c r="M8304" s="15" t="n">
        <v>0</v>
      </c>
      <c r="N8304" s="15" t="n">
        <f aca="false">J8304*K8304</f>
        <v>246.9</v>
      </c>
      <c r="O8304" s="15" t="n">
        <f aca="false">N8304*L8304</f>
        <v>0</v>
      </c>
      <c r="P8304" s="15" t="n">
        <f aca="false">N8304-O8304</f>
        <v>246.9</v>
      </c>
      <c r="Q8304" s="15" t="n">
        <f aca="false">J8304*INDEX(dProdutos!$F$2:$F$47,MATCH(E8304,dProdutos!$A$2:$A$47,0))</f>
        <v>103.61</v>
      </c>
      <c r="R8304" s="15" t="n">
        <f aca="false">IF(I8304="Cancelado",0,P8304-Q8304)</f>
        <v>143.29</v>
      </c>
      <c r="S8304" s="17" t="str">
        <f aca="false">INDEX(dProdutos!$D$2:$D$47,MATCH(E8304,dProdutos!$A$2:$A$47,0))</f>
        <v>Casa</v>
      </c>
    </row>
    <row r="8305" customFormat="false" ht="15" hidden="false" customHeight="false" outlineLevel="0" collapsed="false">
      <c r="A8305" s="17" t="s">
        <v>6576</v>
      </c>
      <c r="B8305" s="17" t="n">
        <v>1</v>
      </c>
      <c r="C8305" s="21" t="n">
        <v>46200</v>
      </c>
      <c r="D8305" s="17" t="s">
        <v>327</v>
      </c>
      <c r="E8305" s="17" t="s">
        <v>144</v>
      </c>
      <c r="F8305" s="17" t="s">
        <v>1490</v>
      </c>
      <c r="G8305" s="17" t="s">
        <v>60</v>
      </c>
      <c r="H8305" s="17" t="s">
        <v>1540</v>
      </c>
      <c r="I8305" s="17" t="s">
        <v>1524</v>
      </c>
      <c r="J8305" s="17" t="n">
        <v>2</v>
      </c>
      <c r="K8305" s="15" t="n">
        <v>260.9</v>
      </c>
      <c r="L8305" s="22" t="n">
        <v>0.15</v>
      </c>
      <c r="M8305" s="15" t="n">
        <v>28.18</v>
      </c>
      <c r="N8305" s="15" t="n">
        <f aca="false">J8305*K8305</f>
        <v>521.8</v>
      </c>
      <c r="O8305" s="15" t="n">
        <f aca="false">N8305*L8305</f>
        <v>78.27</v>
      </c>
      <c r="P8305" s="15" t="n">
        <f aca="false">N8305-O8305</f>
        <v>443.53</v>
      </c>
      <c r="Q8305" s="15" t="n">
        <f aca="false">J8305*INDEX(dProdutos!$F$2:$F$47,MATCH(E8305,dProdutos!$A$2:$A$47,0))</f>
        <v>199.72</v>
      </c>
      <c r="R8305" s="15" t="n">
        <f aca="false">IF(I8305="Cancelado",0,P8305-Q8305)</f>
        <v>243.81</v>
      </c>
      <c r="S8305" s="17" t="str">
        <f aca="false">INDEX(dProdutos!$D$2:$D$47,MATCH(E8305,dProdutos!$A$2:$A$47,0))</f>
        <v>Acessórios</v>
      </c>
    </row>
    <row r="8306" customFormat="false" ht="15" hidden="false" customHeight="false" outlineLevel="0" collapsed="false">
      <c r="A8306" s="17" t="s">
        <v>6577</v>
      </c>
      <c r="B8306" s="17" t="n">
        <v>1</v>
      </c>
      <c r="C8306" s="21" t="n">
        <v>46200</v>
      </c>
      <c r="D8306" s="17" t="s">
        <v>280</v>
      </c>
      <c r="E8306" s="17" t="s">
        <v>204</v>
      </c>
      <c r="F8306" s="17" t="s">
        <v>1499</v>
      </c>
      <c r="G8306" s="17" t="s">
        <v>59</v>
      </c>
      <c r="H8306" s="17" t="s">
        <v>1523</v>
      </c>
      <c r="I8306" s="17" t="s">
        <v>1524</v>
      </c>
      <c r="J8306" s="17" t="n">
        <v>2</v>
      </c>
      <c r="K8306" s="15" t="n">
        <v>64.9</v>
      </c>
      <c r="L8306" s="22" t="n">
        <v>0.1</v>
      </c>
      <c r="M8306" s="15" t="n">
        <v>18.29</v>
      </c>
      <c r="N8306" s="15" t="n">
        <f aca="false">J8306*K8306</f>
        <v>129.8</v>
      </c>
      <c r="O8306" s="15" t="n">
        <f aca="false">N8306*L8306</f>
        <v>12.98</v>
      </c>
      <c r="P8306" s="15" t="n">
        <f aca="false">N8306-O8306</f>
        <v>116.82</v>
      </c>
      <c r="Q8306" s="15" t="n">
        <f aca="false">J8306*INDEX(dProdutos!$F$2:$F$47,MATCH(E8306,dProdutos!$A$2:$A$47,0))</f>
        <v>55.04</v>
      </c>
      <c r="R8306" s="15" t="n">
        <f aca="false">IF(I8306="Cancelado",0,P8306-Q8306)</f>
        <v>61.78</v>
      </c>
      <c r="S8306" s="17" t="str">
        <f aca="false">INDEX(dProdutos!$D$2:$D$47,MATCH(E8306,dProdutos!$A$2:$A$47,0))</f>
        <v>Beleza</v>
      </c>
    </row>
    <row r="8307" customFormat="false" ht="15" hidden="false" customHeight="false" outlineLevel="0" collapsed="false">
      <c r="A8307" s="17" t="s">
        <v>6577</v>
      </c>
      <c r="B8307" s="17" t="n">
        <v>2</v>
      </c>
      <c r="C8307" s="21" t="n">
        <v>46200</v>
      </c>
      <c r="D8307" s="17" t="s">
        <v>280</v>
      </c>
      <c r="E8307" s="17" t="s">
        <v>171</v>
      </c>
      <c r="F8307" s="17" t="s">
        <v>1499</v>
      </c>
      <c r="G8307" s="17" t="s">
        <v>59</v>
      </c>
      <c r="H8307" s="17" t="s">
        <v>1523</v>
      </c>
      <c r="I8307" s="17" t="s">
        <v>1524</v>
      </c>
      <c r="J8307" s="17" t="n">
        <v>1</v>
      </c>
      <c r="K8307" s="15" t="n">
        <v>246.9</v>
      </c>
      <c r="L8307" s="22" t="n">
        <v>0.2</v>
      </c>
      <c r="M8307" s="15" t="n">
        <v>0</v>
      </c>
      <c r="N8307" s="15" t="n">
        <f aca="false">J8307*K8307</f>
        <v>246.9</v>
      </c>
      <c r="O8307" s="15" t="n">
        <f aca="false">N8307*L8307</f>
        <v>49.38</v>
      </c>
      <c r="P8307" s="15" t="n">
        <f aca="false">N8307-O8307</f>
        <v>197.52</v>
      </c>
      <c r="Q8307" s="15" t="n">
        <f aca="false">J8307*INDEX(dProdutos!$F$2:$F$47,MATCH(E8307,dProdutos!$A$2:$A$47,0))</f>
        <v>103.61</v>
      </c>
      <c r="R8307" s="15" t="n">
        <f aca="false">IF(I8307="Cancelado",0,P8307-Q8307)</f>
        <v>93.91</v>
      </c>
      <c r="S8307" s="17" t="str">
        <f aca="false">INDEX(dProdutos!$D$2:$D$47,MATCH(E8307,dProdutos!$A$2:$A$47,0))</f>
        <v>Casa</v>
      </c>
    </row>
    <row r="8308" customFormat="false" ht="15" hidden="false" customHeight="false" outlineLevel="0" collapsed="false">
      <c r="A8308" s="17" t="s">
        <v>6577</v>
      </c>
      <c r="B8308" s="17" t="n">
        <v>3</v>
      </c>
      <c r="C8308" s="21" t="n">
        <v>46200</v>
      </c>
      <c r="D8308" s="17" t="s">
        <v>280</v>
      </c>
      <c r="E8308" s="17" t="s">
        <v>204</v>
      </c>
      <c r="F8308" s="17" t="s">
        <v>1499</v>
      </c>
      <c r="G8308" s="17" t="s">
        <v>59</v>
      </c>
      <c r="H8308" s="17" t="s">
        <v>1523</v>
      </c>
      <c r="I8308" s="17" t="s">
        <v>1524</v>
      </c>
      <c r="J8308" s="17" t="n">
        <v>2</v>
      </c>
      <c r="K8308" s="15" t="n">
        <v>64.9</v>
      </c>
      <c r="L8308" s="22" t="n">
        <v>0</v>
      </c>
      <c r="M8308" s="15" t="n">
        <v>0</v>
      </c>
      <c r="N8308" s="15" t="n">
        <f aca="false">J8308*K8308</f>
        <v>129.8</v>
      </c>
      <c r="O8308" s="15" t="n">
        <f aca="false">N8308*L8308</f>
        <v>0</v>
      </c>
      <c r="P8308" s="15" t="n">
        <f aca="false">N8308-O8308</f>
        <v>129.8</v>
      </c>
      <c r="Q8308" s="15" t="n">
        <f aca="false">J8308*INDEX(dProdutos!$F$2:$F$47,MATCH(E8308,dProdutos!$A$2:$A$47,0))</f>
        <v>55.04</v>
      </c>
      <c r="R8308" s="15" t="n">
        <f aca="false">IF(I8308="Cancelado",0,P8308-Q8308)</f>
        <v>74.76</v>
      </c>
      <c r="S8308" s="17" t="str">
        <f aca="false">INDEX(dProdutos!$D$2:$D$47,MATCH(E8308,dProdutos!$A$2:$A$47,0))</f>
        <v>Beleza</v>
      </c>
    </row>
    <row r="8309" customFormat="false" ht="15" hidden="false" customHeight="false" outlineLevel="0" collapsed="false">
      <c r="A8309" s="17" t="s">
        <v>6578</v>
      </c>
      <c r="B8309" s="17" t="n">
        <v>1</v>
      </c>
      <c r="C8309" s="21" t="n">
        <v>46200</v>
      </c>
      <c r="D8309" s="17" t="s">
        <v>1401</v>
      </c>
      <c r="E8309" s="17" t="s">
        <v>129</v>
      </c>
      <c r="F8309" s="17" t="s">
        <v>1499</v>
      </c>
      <c r="G8309" s="17" t="s">
        <v>59</v>
      </c>
      <c r="H8309" s="17" t="s">
        <v>1537</v>
      </c>
      <c r="I8309" s="17" t="s">
        <v>1524</v>
      </c>
      <c r="J8309" s="17" t="n">
        <v>1</v>
      </c>
      <c r="K8309" s="15" t="n">
        <v>105.9</v>
      </c>
      <c r="L8309" s="22" t="n">
        <v>0</v>
      </c>
      <c r="M8309" s="15" t="n">
        <v>0</v>
      </c>
      <c r="N8309" s="15" t="n">
        <f aca="false">J8309*K8309</f>
        <v>105.9</v>
      </c>
      <c r="O8309" s="15" t="n">
        <f aca="false">N8309*L8309</f>
        <v>0</v>
      </c>
      <c r="P8309" s="15" t="n">
        <f aca="false">N8309-O8309</f>
        <v>105.9</v>
      </c>
      <c r="Q8309" s="15" t="n">
        <f aca="false">J8309*INDEX(dProdutos!$F$2:$F$47,MATCH(E8309,dProdutos!$A$2:$A$47,0))</f>
        <v>43.79</v>
      </c>
      <c r="R8309" s="15" t="n">
        <f aca="false">IF(I8309="Cancelado",0,P8309-Q8309)</f>
        <v>62.11</v>
      </c>
      <c r="S8309" s="17" t="str">
        <f aca="false">INDEX(dProdutos!$D$2:$D$47,MATCH(E8309,dProdutos!$A$2:$A$47,0))</f>
        <v>Calçados</v>
      </c>
    </row>
    <row r="8310" customFormat="false" ht="15" hidden="false" customHeight="false" outlineLevel="0" collapsed="false">
      <c r="A8310" s="17" t="s">
        <v>6579</v>
      </c>
      <c r="B8310" s="17" t="n">
        <v>1</v>
      </c>
      <c r="C8310" s="21" t="n">
        <v>46201</v>
      </c>
      <c r="D8310" s="17" t="s">
        <v>294</v>
      </c>
      <c r="E8310" s="17" t="s">
        <v>171</v>
      </c>
      <c r="F8310" s="17" t="s">
        <v>1490</v>
      </c>
      <c r="G8310" s="17" t="s">
        <v>60</v>
      </c>
      <c r="H8310" s="17" t="s">
        <v>1537</v>
      </c>
      <c r="I8310" s="17" t="s">
        <v>1524</v>
      </c>
      <c r="J8310" s="17" t="n">
        <v>2</v>
      </c>
      <c r="K8310" s="15" t="n">
        <v>246.9</v>
      </c>
      <c r="L8310" s="22" t="n">
        <v>0</v>
      </c>
      <c r="M8310" s="15" t="n">
        <v>33.96</v>
      </c>
      <c r="N8310" s="15" t="n">
        <f aca="false">J8310*K8310</f>
        <v>493.8</v>
      </c>
      <c r="O8310" s="15" t="n">
        <f aca="false">N8310*L8310</f>
        <v>0</v>
      </c>
      <c r="P8310" s="15" t="n">
        <f aca="false">N8310-O8310</f>
        <v>493.8</v>
      </c>
      <c r="Q8310" s="15" t="n">
        <f aca="false">J8310*INDEX(dProdutos!$F$2:$F$47,MATCH(E8310,dProdutos!$A$2:$A$47,0))</f>
        <v>207.22</v>
      </c>
      <c r="R8310" s="15" t="n">
        <f aca="false">IF(I8310="Cancelado",0,P8310-Q8310)</f>
        <v>286.58</v>
      </c>
      <c r="S8310" s="17" t="str">
        <f aca="false">INDEX(dProdutos!$D$2:$D$47,MATCH(E8310,dProdutos!$A$2:$A$47,0))</f>
        <v>Casa</v>
      </c>
    </row>
    <row r="8311" customFormat="false" ht="15" hidden="false" customHeight="false" outlineLevel="0" collapsed="false">
      <c r="A8311" s="17" t="s">
        <v>6579</v>
      </c>
      <c r="B8311" s="17" t="n">
        <v>2</v>
      </c>
      <c r="C8311" s="21" t="n">
        <v>46201</v>
      </c>
      <c r="D8311" s="17" t="s">
        <v>294</v>
      </c>
      <c r="E8311" s="17" t="s">
        <v>174</v>
      </c>
      <c r="F8311" s="17" t="s">
        <v>1490</v>
      </c>
      <c r="G8311" s="17" t="s">
        <v>60</v>
      </c>
      <c r="H8311" s="17" t="s">
        <v>1537</v>
      </c>
      <c r="I8311" s="17" t="s">
        <v>1524</v>
      </c>
      <c r="J8311" s="17" t="n">
        <v>2</v>
      </c>
      <c r="K8311" s="15" t="n">
        <v>250.9</v>
      </c>
      <c r="L8311" s="22" t="n">
        <v>0.15</v>
      </c>
      <c r="M8311" s="15" t="n">
        <v>0</v>
      </c>
      <c r="N8311" s="15" t="n">
        <f aca="false">J8311*K8311</f>
        <v>501.8</v>
      </c>
      <c r="O8311" s="15" t="n">
        <f aca="false">N8311*L8311</f>
        <v>75.27</v>
      </c>
      <c r="P8311" s="15" t="n">
        <f aca="false">N8311-O8311</f>
        <v>426.53</v>
      </c>
      <c r="Q8311" s="15" t="n">
        <f aca="false">J8311*INDEX(dProdutos!$F$2:$F$47,MATCH(E8311,dProdutos!$A$2:$A$47,0))</f>
        <v>302.56</v>
      </c>
      <c r="R8311" s="15" t="n">
        <f aca="false">IF(I8311="Cancelado",0,P8311-Q8311)</f>
        <v>123.97</v>
      </c>
      <c r="S8311" s="17" t="str">
        <f aca="false">INDEX(dProdutos!$D$2:$D$47,MATCH(E8311,dProdutos!$A$2:$A$47,0))</f>
        <v>Casa</v>
      </c>
    </row>
    <row r="8312" customFormat="false" ht="15" hidden="false" customHeight="false" outlineLevel="0" collapsed="false">
      <c r="A8312" s="17" t="s">
        <v>6580</v>
      </c>
      <c r="B8312" s="17" t="n">
        <v>1</v>
      </c>
      <c r="C8312" s="21" t="n">
        <v>46201</v>
      </c>
      <c r="D8312" s="17" t="s">
        <v>1453</v>
      </c>
      <c r="E8312" s="17" t="s">
        <v>144</v>
      </c>
      <c r="F8312" s="17" t="s">
        <v>1493</v>
      </c>
      <c r="G8312" s="17" t="s">
        <v>63</v>
      </c>
      <c r="H8312" s="17" t="s">
        <v>1523</v>
      </c>
      <c r="I8312" s="17" t="s">
        <v>1524</v>
      </c>
      <c r="J8312" s="17" t="n">
        <v>1</v>
      </c>
      <c r="K8312" s="15" t="n">
        <v>260.9</v>
      </c>
      <c r="L8312" s="22" t="n">
        <v>0.15</v>
      </c>
      <c r="M8312" s="15" t="n">
        <v>0</v>
      </c>
      <c r="N8312" s="15" t="n">
        <f aca="false">J8312*K8312</f>
        <v>260.9</v>
      </c>
      <c r="O8312" s="15" t="n">
        <f aca="false">N8312*L8312</f>
        <v>39.135</v>
      </c>
      <c r="P8312" s="15" t="n">
        <f aca="false">N8312-O8312</f>
        <v>221.765</v>
      </c>
      <c r="Q8312" s="15" t="n">
        <f aca="false">J8312*INDEX(dProdutos!$F$2:$F$47,MATCH(E8312,dProdutos!$A$2:$A$47,0))</f>
        <v>99.86</v>
      </c>
      <c r="R8312" s="15" t="n">
        <f aca="false">IF(I8312="Cancelado",0,P8312-Q8312)</f>
        <v>121.905</v>
      </c>
      <c r="S8312" s="17" t="str">
        <f aca="false">INDEX(dProdutos!$D$2:$D$47,MATCH(E8312,dProdutos!$A$2:$A$47,0))</f>
        <v>Acessórios</v>
      </c>
    </row>
    <row r="8313" customFormat="false" ht="15" hidden="false" customHeight="false" outlineLevel="0" collapsed="false">
      <c r="A8313" s="17" t="s">
        <v>6581</v>
      </c>
      <c r="B8313" s="17" t="n">
        <v>1</v>
      </c>
      <c r="C8313" s="21" t="n">
        <v>46201</v>
      </c>
      <c r="D8313" s="17" t="s">
        <v>546</v>
      </c>
      <c r="E8313" s="17" t="s">
        <v>135</v>
      </c>
      <c r="F8313" s="17" t="s">
        <v>1501</v>
      </c>
      <c r="G8313" s="17" t="s">
        <v>62</v>
      </c>
      <c r="H8313" s="17" t="s">
        <v>1523</v>
      </c>
      <c r="I8313" s="17" t="s">
        <v>1524</v>
      </c>
      <c r="J8313" s="17" t="n">
        <v>1</v>
      </c>
      <c r="K8313" s="15" t="n">
        <v>200.9</v>
      </c>
      <c r="L8313" s="22" t="n">
        <v>0</v>
      </c>
      <c r="M8313" s="15" t="n">
        <v>23.43</v>
      </c>
      <c r="N8313" s="15" t="n">
        <f aca="false">J8313*K8313</f>
        <v>200.9</v>
      </c>
      <c r="O8313" s="15" t="n">
        <f aca="false">N8313*L8313</f>
        <v>0</v>
      </c>
      <c r="P8313" s="15" t="n">
        <f aca="false">N8313-O8313</f>
        <v>200.9</v>
      </c>
      <c r="Q8313" s="15" t="n">
        <f aca="false">J8313*INDEX(dProdutos!$F$2:$F$47,MATCH(E8313,dProdutos!$A$2:$A$47,0))</f>
        <v>80.73</v>
      </c>
      <c r="R8313" s="15" t="n">
        <f aca="false">IF(I8313="Cancelado",0,P8313-Q8313)</f>
        <v>120.17</v>
      </c>
      <c r="S8313" s="17" t="str">
        <f aca="false">INDEX(dProdutos!$D$2:$D$47,MATCH(E8313,dProdutos!$A$2:$A$47,0))</f>
        <v>Calçados</v>
      </c>
    </row>
    <row r="8314" customFormat="false" ht="15" hidden="false" customHeight="false" outlineLevel="0" collapsed="false">
      <c r="A8314" s="17" t="s">
        <v>6581</v>
      </c>
      <c r="B8314" s="17" t="n">
        <v>2</v>
      </c>
      <c r="C8314" s="21" t="n">
        <v>46201</v>
      </c>
      <c r="D8314" s="17" t="s">
        <v>546</v>
      </c>
      <c r="E8314" s="17" t="s">
        <v>171</v>
      </c>
      <c r="F8314" s="17" t="s">
        <v>1501</v>
      </c>
      <c r="G8314" s="17" t="s">
        <v>62</v>
      </c>
      <c r="H8314" s="17" t="s">
        <v>1523</v>
      </c>
      <c r="I8314" s="17" t="s">
        <v>1524</v>
      </c>
      <c r="J8314" s="17" t="n">
        <v>1</v>
      </c>
      <c r="K8314" s="15" t="n">
        <v>246.9</v>
      </c>
      <c r="L8314" s="22" t="n">
        <v>0</v>
      </c>
      <c r="M8314" s="15" t="n">
        <v>0</v>
      </c>
      <c r="N8314" s="15" t="n">
        <f aca="false">J8314*K8314</f>
        <v>246.9</v>
      </c>
      <c r="O8314" s="15" t="n">
        <f aca="false">N8314*L8314</f>
        <v>0</v>
      </c>
      <c r="P8314" s="15" t="n">
        <f aca="false">N8314-O8314</f>
        <v>246.9</v>
      </c>
      <c r="Q8314" s="15" t="n">
        <f aca="false">J8314*INDEX(dProdutos!$F$2:$F$47,MATCH(E8314,dProdutos!$A$2:$A$47,0))</f>
        <v>103.61</v>
      </c>
      <c r="R8314" s="15" t="n">
        <f aca="false">IF(I8314="Cancelado",0,P8314-Q8314)</f>
        <v>143.29</v>
      </c>
      <c r="S8314" s="17" t="str">
        <f aca="false">INDEX(dProdutos!$D$2:$D$47,MATCH(E8314,dProdutos!$A$2:$A$47,0))</f>
        <v>Casa</v>
      </c>
    </row>
    <row r="8315" customFormat="false" ht="15" hidden="false" customHeight="false" outlineLevel="0" collapsed="false">
      <c r="A8315" s="17" t="s">
        <v>6582</v>
      </c>
      <c r="B8315" s="17" t="n">
        <v>1</v>
      </c>
      <c r="C8315" s="21" t="n">
        <v>46201</v>
      </c>
      <c r="D8315" s="17" t="s">
        <v>1279</v>
      </c>
      <c r="E8315" s="17" t="s">
        <v>177</v>
      </c>
      <c r="F8315" s="17" t="s">
        <v>1490</v>
      </c>
      <c r="G8315" s="17" t="s">
        <v>62</v>
      </c>
      <c r="H8315" s="17" t="s">
        <v>1523</v>
      </c>
      <c r="I8315" s="17" t="s">
        <v>1524</v>
      </c>
      <c r="J8315" s="17" t="n">
        <v>1</v>
      </c>
      <c r="K8315" s="15" t="n">
        <v>257.9</v>
      </c>
      <c r="L8315" s="22" t="n">
        <v>0.1</v>
      </c>
      <c r="M8315" s="15" t="n">
        <v>0</v>
      </c>
      <c r="N8315" s="15" t="n">
        <f aca="false">J8315*K8315</f>
        <v>257.9</v>
      </c>
      <c r="O8315" s="15" t="n">
        <f aca="false">N8315*L8315</f>
        <v>25.79</v>
      </c>
      <c r="P8315" s="15" t="n">
        <f aca="false">N8315-O8315</f>
        <v>232.11</v>
      </c>
      <c r="Q8315" s="15" t="n">
        <f aca="false">J8315*INDEX(dProdutos!$F$2:$F$47,MATCH(E8315,dProdutos!$A$2:$A$47,0))</f>
        <v>138.23</v>
      </c>
      <c r="R8315" s="15" t="n">
        <f aca="false">IF(I8315="Cancelado",0,P8315-Q8315)</f>
        <v>93.88</v>
      </c>
      <c r="S8315" s="17" t="str">
        <f aca="false">INDEX(dProdutos!$D$2:$D$47,MATCH(E8315,dProdutos!$A$2:$A$47,0))</f>
        <v>Casa</v>
      </c>
    </row>
    <row r="8316" customFormat="false" ht="15" hidden="false" customHeight="false" outlineLevel="0" collapsed="false">
      <c r="A8316" s="17" t="s">
        <v>6583</v>
      </c>
      <c r="B8316" s="17" t="n">
        <v>1</v>
      </c>
      <c r="C8316" s="21" t="n">
        <v>46201</v>
      </c>
      <c r="D8316" s="17" t="s">
        <v>562</v>
      </c>
      <c r="E8316" s="17" t="s">
        <v>73</v>
      </c>
      <c r="F8316" s="17" t="s">
        <v>1495</v>
      </c>
      <c r="G8316" s="17" t="s">
        <v>61</v>
      </c>
      <c r="H8316" s="17" t="s">
        <v>1540</v>
      </c>
      <c r="I8316" s="17" t="s">
        <v>1524</v>
      </c>
      <c r="J8316" s="17" t="n">
        <v>1</v>
      </c>
      <c r="K8316" s="15" t="n">
        <v>179.9</v>
      </c>
      <c r="L8316" s="22" t="n">
        <v>0.05</v>
      </c>
      <c r="M8316" s="15" t="n">
        <v>0</v>
      </c>
      <c r="N8316" s="15" t="n">
        <f aca="false">J8316*K8316</f>
        <v>179.9</v>
      </c>
      <c r="O8316" s="15" t="n">
        <f aca="false">N8316*L8316</f>
        <v>8.995</v>
      </c>
      <c r="P8316" s="15" t="n">
        <f aca="false">N8316-O8316</f>
        <v>170.905</v>
      </c>
      <c r="Q8316" s="15" t="n">
        <f aca="false">J8316*INDEX(dProdutos!$F$2:$F$47,MATCH(E8316,dProdutos!$A$2:$A$47,0))</f>
        <v>69.44</v>
      </c>
      <c r="R8316" s="15" t="n">
        <f aca="false">IF(I8316="Cancelado",0,P8316-Q8316)</f>
        <v>101.465</v>
      </c>
      <c r="S8316" s="17" t="str">
        <f aca="false">INDEX(dProdutos!$D$2:$D$47,MATCH(E8316,dProdutos!$A$2:$A$47,0))</f>
        <v>Moda Feminina</v>
      </c>
    </row>
    <row r="8317" customFormat="false" ht="15" hidden="false" customHeight="false" outlineLevel="0" collapsed="false">
      <c r="A8317" s="17" t="s">
        <v>6584</v>
      </c>
      <c r="B8317" s="17" t="n">
        <v>1</v>
      </c>
      <c r="C8317" s="21" t="n">
        <v>46201</v>
      </c>
      <c r="D8317" s="17" t="s">
        <v>994</v>
      </c>
      <c r="E8317" s="17" t="s">
        <v>123</v>
      </c>
      <c r="F8317" s="17" t="s">
        <v>1499</v>
      </c>
      <c r="G8317" s="17" t="s">
        <v>59</v>
      </c>
      <c r="H8317" s="17" t="s">
        <v>1523</v>
      </c>
      <c r="I8317" s="17" t="s">
        <v>1524</v>
      </c>
      <c r="J8317" s="17" t="n">
        <v>1</v>
      </c>
      <c r="K8317" s="15" t="n">
        <v>277.9</v>
      </c>
      <c r="L8317" s="22" t="n">
        <v>0.05</v>
      </c>
      <c r="M8317" s="15" t="n">
        <v>18.1</v>
      </c>
      <c r="N8317" s="15" t="n">
        <f aca="false">J8317*K8317</f>
        <v>277.9</v>
      </c>
      <c r="O8317" s="15" t="n">
        <f aca="false">N8317*L8317</f>
        <v>13.895</v>
      </c>
      <c r="P8317" s="15" t="n">
        <f aca="false">N8317-O8317</f>
        <v>264.005</v>
      </c>
      <c r="Q8317" s="15" t="n">
        <f aca="false">J8317*INDEX(dProdutos!$F$2:$F$47,MATCH(E8317,dProdutos!$A$2:$A$47,0))</f>
        <v>132.36</v>
      </c>
      <c r="R8317" s="15" t="n">
        <f aca="false">IF(I8317="Cancelado",0,P8317-Q8317)</f>
        <v>131.645</v>
      </c>
      <c r="S8317" s="17" t="str">
        <f aca="false">INDEX(dProdutos!$D$2:$D$47,MATCH(E8317,dProdutos!$A$2:$A$47,0))</f>
        <v>Calçados</v>
      </c>
    </row>
    <row r="8318" customFormat="false" ht="15" hidden="false" customHeight="false" outlineLevel="0" collapsed="false">
      <c r="A8318" s="17" t="s">
        <v>6584</v>
      </c>
      <c r="B8318" s="17" t="n">
        <v>2</v>
      </c>
      <c r="C8318" s="21" t="n">
        <v>46201</v>
      </c>
      <c r="D8318" s="17" t="s">
        <v>994</v>
      </c>
      <c r="E8318" s="17" t="s">
        <v>177</v>
      </c>
      <c r="F8318" s="17" t="s">
        <v>1499</v>
      </c>
      <c r="G8318" s="17" t="s">
        <v>59</v>
      </c>
      <c r="H8318" s="17" t="s">
        <v>1523</v>
      </c>
      <c r="I8318" s="17" t="s">
        <v>1524</v>
      </c>
      <c r="J8318" s="17" t="n">
        <v>1</v>
      </c>
      <c r="K8318" s="15" t="n">
        <v>257.9</v>
      </c>
      <c r="L8318" s="22" t="n">
        <v>0</v>
      </c>
      <c r="M8318" s="15" t="n">
        <v>0</v>
      </c>
      <c r="N8318" s="15" t="n">
        <f aca="false">J8318*K8318</f>
        <v>257.9</v>
      </c>
      <c r="O8318" s="15" t="n">
        <f aca="false">N8318*L8318</f>
        <v>0</v>
      </c>
      <c r="P8318" s="15" t="n">
        <f aca="false">N8318-O8318</f>
        <v>257.9</v>
      </c>
      <c r="Q8318" s="15" t="n">
        <f aca="false">J8318*INDEX(dProdutos!$F$2:$F$47,MATCH(E8318,dProdutos!$A$2:$A$47,0))</f>
        <v>138.23</v>
      </c>
      <c r="R8318" s="15" t="n">
        <f aca="false">IF(I8318="Cancelado",0,P8318-Q8318)</f>
        <v>119.67</v>
      </c>
      <c r="S8318" s="17" t="str">
        <f aca="false">INDEX(dProdutos!$D$2:$D$47,MATCH(E8318,dProdutos!$A$2:$A$47,0))</f>
        <v>Casa</v>
      </c>
    </row>
    <row r="8319" customFormat="false" ht="15" hidden="false" customHeight="false" outlineLevel="0" collapsed="false">
      <c r="A8319" s="17" t="s">
        <v>6584</v>
      </c>
      <c r="B8319" s="17" t="n">
        <v>3</v>
      </c>
      <c r="C8319" s="21" t="n">
        <v>46201</v>
      </c>
      <c r="D8319" s="17" t="s">
        <v>994</v>
      </c>
      <c r="E8319" s="17" t="s">
        <v>117</v>
      </c>
      <c r="F8319" s="17" t="s">
        <v>1499</v>
      </c>
      <c r="G8319" s="17" t="s">
        <v>59</v>
      </c>
      <c r="H8319" s="17" t="s">
        <v>1523</v>
      </c>
      <c r="I8319" s="17" t="s">
        <v>1524</v>
      </c>
      <c r="J8319" s="17" t="n">
        <v>1</v>
      </c>
      <c r="K8319" s="15" t="n">
        <v>166.9</v>
      </c>
      <c r="L8319" s="22" t="n">
        <v>0.15</v>
      </c>
      <c r="M8319" s="15" t="n">
        <v>0</v>
      </c>
      <c r="N8319" s="15" t="n">
        <f aca="false">J8319*K8319</f>
        <v>166.9</v>
      </c>
      <c r="O8319" s="15" t="n">
        <f aca="false">N8319*L8319</f>
        <v>25.035</v>
      </c>
      <c r="P8319" s="15" t="n">
        <f aca="false">N8319-O8319</f>
        <v>141.865</v>
      </c>
      <c r="Q8319" s="15" t="n">
        <f aca="false">J8319*INDEX(dProdutos!$F$2:$F$47,MATCH(E8319,dProdutos!$A$2:$A$47,0))</f>
        <v>73.23</v>
      </c>
      <c r="R8319" s="15" t="n">
        <f aca="false">IF(I8319="Cancelado",0,P8319-Q8319)</f>
        <v>68.635</v>
      </c>
      <c r="S8319" s="17" t="str">
        <f aca="false">INDEX(dProdutos!$D$2:$D$47,MATCH(E8319,dProdutos!$A$2:$A$47,0))</f>
        <v>Moda Masculina</v>
      </c>
    </row>
    <row r="8320" customFormat="false" ht="15" hidden="false" customHeight="false" outlineLevel="0" collapsed="false">
      <c r="A8320" s="17" t="s">
        <v>6585</v>
      </c>
      <c r="B8320" s="17" t="n">
        <v>1</v>
      </c>
      <c r="C8320" s="21" t="n">
        <v>46201</v>
      </c>
      <c r="D8320" s="17" t="s">
        <v>1440</v>
      </c>
      <c r="E8320" s="17" t="s">
        <v>165</v>
      </c>
      <c r="F8320" s="17" t="s">
        <v>1503</v>
      </c>
      <c r="G8320" s="17" t="s">
        <v>61</v>
      </c>
      <c r="H8320" s="17" t="s">
        <v>1523</v>
      </c>
      <c r="I8320" s="17" t="s">
        <v>1524</v>
      </c>
      <c r="J8320" s="17" t="n">
        <v>1</v>
      </c>
      <c r="K8320" s="15" t="n">
        <v>231.9</v>
      </c>
      <c r="L8320" s="22" t="n">
        <v>0.05</v>
      </c>
      <c r="M8320" s="15" t="n">
        <v>29.78</v>
      </c>
      <c r="N8320" s="15" t="n">
        <f aca="false">J8320*K8320</f>
        <v>231.9</v>
      </c>
      <c r="O8320" s="15" t="n">
        <f aca="false">N8320*L8320</f>
        <v>11.595</v>
      </c>
      <c r="P8320" s="15" t="n">
        <f aca="false">N8320-O8320</f>
        <v>220.305</v>
      </c>
      <c r="Q8320" s="15" t="n">
        <f aca="false">J8320*INDEX(dProdutos!$F$2:$F$47,MATCH(E8320,dProdutos!$A$2:$A$47,0))</f>
        <v>140.83</v>
      </c>
      <c r="R8320" s="15" t="n">
        <f aca="false">IF(I8320="Cancelado",0,P8320-Q8320)</f>
        <v>79.475</v>
      </c>
      <c r="S8320" s="17" t="str">
        <f aca="false">INDEX(dProdutos!$D$2:$D$47,MATCH(E8320,dProdutos!$A$2:$A$47,0))</f>
        <v>Casa</v>
      </c>
    </row>
    <row r="8321" customFormat="false" ht="15" hidden="false" customHeight="false" outlineLevel="0" collapsed="false">
      <c r="A8321" s="17" t="s">
        <v>6585</v>
      </c>
      <c r="B8321" s="17" t="n">
        <v>2</v>
      </c>
      <c r="C8321" s="21" t="n">
        <v>46201</v>
      </c>
      <c r="D8321" s="17" t="s">
        <v>1440</v>
      </c>
      <c r="E8321" s="17" t="s">
        <v>213</v>
      </c>
      <c r="F8321" s="17" t="s">
        <v>1503</v>
      </c>
      <c r="G8321" s="17" t="s">
        <v>61</v>
      </c>
      <c r="H8321" s="17" t="s">
        <v>1523</v>
      </c>
      <c r="I8321" s="17" t="s">
        <v>1524</v>
      </c>
      <c r="J8321" s="17" t="n">
        <v>1</v>
      </c>
      <c r="K8321" s="15" t="n">
        <v>153.9</v>
      </c>
      <c r="L8321" s="22" t="n">
        <v>0.1</v>
      </c>
      <c r="M8321" s="15" t="n">
        <v>0</v>
      </c>
      <c r="N8321" s="15" t="n">
        <f aca="false">J8321*K8321</f>
        <v>153.9</v>
      </c>
      <c r="O8321" s="15" t="n">
        <f aca="false">N8321*L8321</f>
        <v>15.39</v>
      </c>
      <c r="P8321" s="15" t="n">
        <f aca="false">N8321-O8321</f>
        <v>138.51</v>
      </c>
      <c r="Q8321" s="15" t="n">
        <f aca="false">J8321*INDEX(dProdutos!$F$2:$F$47,MATCH(E8321,dProdutos!$A$2:$A$47,0))</f>
        <v>90.42</v>
      </c>
      <c r="R8321" s="15" t="n">
        <f aca="false">IF(I8321="Cancelado",0,P8321-Q8321)</f>
        <v>48.09</v>
      </c>
      <c r="S8321" s="17" t="str">
        <f aca="false">INDEX(dProdutos!$D$2:$D$47,MATCH(E8321,dProdutos!$A$2:$A$47,0))</f>
        <v>Beleza</v>
      </c>
    </row>
    <row r="8322" customFormat="false" ht="15" hidden="false" customHeight="false" outlineLevel="0" collapsed="false">
      <c r="A8322" s="17" t="s">
        <v>6586</v>
      </c>
      <c r="B8322" s="17" t="n">
        <v>1</v>
      </c>
      <c r="C8322" s="21" t="n">
        <v>46201</v>
      </c>
      <c r="D8322" s="17" t="s">
        <v>1435</v>
      </c>
      <c r="E8322" s="17" t="s">
        <v>95</v>
      </c>
      <c r="F8322" s="17" t="s">
        <v>1487</v>
      </c>
      <c r="G8322" s="17" t="s">
        <v>60</v>
      </c>
      <c r="H8322" s="17" t="s">
        <v>1523</v>
      </c>
      <c r="I8322" s="17" t="s">
        <v>1541</v>
      </c>
      <c r="J8322" s="17" t="n">
        <v>2</v>
      </c>
      <c r="K8322" s="15" t="n">
        <v>77.9</v>
      </c>
      <c r="L8322" s="22" t="n">
        <v>0.1</v>
      </c>
      <c r="M8322" s="15" t="n">
        <v>10.34</v>
      </c>
      <c r="N8322" s="15" t="n">
        <f aca="false">J8322*K8322</f>
        <v>155.8</v>
      </c>
      <c r="O8322" s="15" t="n">
        <f aca="false">N8322*L8322</f>
        <v>15.58</v>
      </c>
      <c r="P8322" s="15" t="n">
        <f aca="false">N8322-O8322</f>
        <v>140.22</v>
      </c>
      <c r="Q8322" s="15" t="n">
        <f aca="false">J8322*INDEX(dProdutos!$F$2:$F$47,MATCH(E8322,dProdutos!$A$2:$A$47,0))</f>
        <v>73.42</v>
      </c>
      <c r="R8322" s="15" t="n">
        <f aca="false">IF(I8322="Cancelado",0,P8322-Q8322)</f>
        <v>66.8</v>
      </c>
      <c r="S8322" s="17" t="str">
        <f aca="false">INDEX(dProdutos!$D$2:$D$47,MATCH(E8322,dProdutos!$A$2:$A$47,0))</f>
        <v>Moda Feminina</v>
      </c>
    </row>
    <row r="8323" customFormat="false" ht="15" hidden="false" customHeight="false" outlineLevel="0" collapsed="false">
      <c r="A8323" s="17" t="s">
        <v>6587</v>
      </c>
      <c r="B8323" s="17" t="n">
        <v>1</v>
      </c>
      <c r="C8323" s="21" t="n">
        <v>46201</v>
      </c>
      <c r="D8323" s="17" t="s">
        <v>1336</v>
      </c>
      <c r="E8323" s="17" t="s">
        <v>105</v>
      </c>
      <c r="F8323" s="17" t="s">
        <v>1499</v>
      </c>
      <c r="G8323" s="17" t="s">
        <v>62</v>
      </c>
      <c r="H8323" s="17" t="s">
        <v>1537</v>
      </c>
      <c r="I8323" s="17" t="s">
        <v>1524</v>
      </c>
      <c r="J8323" s="17" t="n">
        <v>1</v>
      </c>
      <c r="K8323" s="15" t="n">
        <v>175.9</v>
      </c>
      <c r="L8323" s="22" t="n">
        <v>0.1</v>
      </c>
      <c r="M8323" s="15" t="n">
        <v>0</v>
      </c>
      <c r="N8323" s="15" t="n">
        <f aca="false">J8323*K8323</f>
        <v>175.9</v>
      </c>
      <c r="O8323" s="15" t="n">
        <f aca="false">N8323*L8323</f>
        <v>17.59</v>
      </c>
      <c r="P8323" s="15" t="n">
        <f aca="false">N8323-O8323</f>
        <v>158.31</v>
      </c>
      <c r="Q8323" s="15" t="n">
        <f aca="false">J8323*INDEX(dProdutos!$F$2:$F$47,MATCH(E8323,dProdutos!$A$2:$A$47,0))</f>
        <v>96.59</v>
      </c>
      <c r="R8323" s="15" t="n">
        <f aca="false">IF(I8323="Cancelado",0,P8323-Q8323)</f>
        <v>61.72</v>
      </c>
      <c r="S8323" s="17" t="str">
        <f aca="false">INDEX(dProdutos!$D$2:$D$47,MATCH(E8323,dProdutos!$A$2:$A$47,0))</f>
        <v>Moda Masculina</v>
      </c>
    </row>
    <row r="8324" customFormat="false" ht="15" hidden="false" customHeight="false" outlineLevel="0" collapsed="false">
      <c r="A8324" s="17" t="s">
        <v>6588</v>
      </c>
      <c r="B8324" s="17" t="n">
        <v>1</v>
      </c>
      <c r="C8324" s="21" t="n">
        <v>46202</v>
      </c>
      <c r="D8324" s="17" t="s">
        <v>502</v>
      </c>
      <c r="E8324" s="17" t="s">
        <v>183</v>
      </c>
      <c r="F8324" s="17" t="s">
        <v>1490</v>
      </c>
      <c r="G8324" s="17" t="s">
        <v>61</v>
      </c>
      <c r="H8324" s="17" t="s">
        <v>1523</v>
      </c>
      <c r="I8324" s="17" t="s">
        <v>1524</v>
      </c>
      <c r="J8324" s="17" t="n">
        <v>1</v>
      </c>
      <c r="K8324" s="15" t="n">
        <v>121.9</v>
      </c>
      <c r="L8324" s="22" t="n">
        <v>0</v>
      </c>
      <c r="M8324" s="15" t="n">
        <v>23.74</v>
      </c>
      <c r="N8324" s="15" t="n">
        <f aca="false">J8324*K8324</f>
        <v>121.9</v>
      </c>
      <c r="O8324" s="15" t="n">
        <f aca="false">N8324*L8324</f>
        <v>0</v>
      </c>
      <c r="P8324" s="15" t="n">
        <f aca="false">N8324-O8324</f>
        <v>121.9</v>
      </c>
      <c r="Q8324" s="15" t="n">
        <f aca="false">J8324*INDEX(dProdutos!$F$2:$F$47,MATCH(E8324,dProdutos!$A$2:$A$47,0))</f>
        <v>52.76</v>
      </c>
      <c r="R8324" s="15" t="n">
        <f aca="false">IF(I8324="Cancelado",0,P8324-Q8324)</f>
        <v>69.14</v>
      </c>
      <c r="S8324" s="17" t="str">
        <f aca="false">INDEX(dProdutos!$D$2:$D$47,MATCH(E8324,dProdutos!$A$2:$A$47,0))</f>
        <v>Eletrônicos</v>
      </c>
    </row>
    <row r="8325" customFormat="false" ht="15" hidden="false" customHeight="false" outlineLevel="0" collapsed="false">
      <c r="A8325" s="17" t="s">
        <v>6589</v>
      </c>
      <c r="B8325" s="17" t="n">
        <v>1</v>
      </c>
      <c r="C8325" s="21" t="n">
        <v>46202</v>
      </c>
      <c r="D8325" s="17" t="s">
        <v>690</v>
      </c>
      <c r="E8325" s="17" t="s">
        <v>192</v>
      </c>
      <c r="F8325" s="17" t="s">
        <v>1487</v>
      </c>
      <c r="G8325" s="17" t="s">
        <v>61</v>
      </c>
      <c r="H8325" s="17" t="s">
        <v>1527</v>
      </c>
      <c r="I8325" s="17" t="s">
        <v>1524</v>
      </c>
      <c r="J8325" s="17" t="n">
        <v>1</v>
      </c>
      <c r="K8325" s="15" t="n">
        <v>245.9</v>
      </c>
      <c r="L8325" s="22" t="n">
        <v>0</v>
      </c>
      <c r="M8325" s="15" t="n">
        <v>10.09</v>
      </c>
      <c r="N8325" s="15" t="n">
        <f aca="false">J8325*K8325</f>
        <v>245.9</v>
      </c>
      <c r="O8325" s="15" t="n">
        <f aca="false">N8325*L8325</f>
        <v>0</v>
      </c>
      <c r="P8325" s="15" t="n">
        <f aca="false">N8325-O8325</f>
        <v>245.9</v>
      </c>
      <c r="Q8325" s="15" t="n">
        <f aca="false">J8325*INDEX(dProdutos!$F$2:$F$47,MATCH(E8325,dProdutos!$A$2:$A$47,0))</f>
        <v>107.78</v>
      </c>
      <c r="R8325" s="15" t="n">
        <f aca="false">IF(I8325="Cancelado",0,P8325-Q8325)</f>
        <v>138.12</v>
      </c>
      <c r="S8325" s="17" t="str">
        <f aca="false">INDEX(dProdutos!$D$2:$D$47,MATCH(E8325,dProdutos!$A$2:$A$47,0))</f>
        <v>Eletrônicos</v>
      </c>
    </row>
    <row r="8326" customFormat="false" ht="15" hidden="false" customHeight="false" outlineLevel="0" collapsed="false">
      <c r="A8326" s="17" t="s">
        <v>6589</v>
      </c>
      <c r="B8326" s="17" t="n">
        <v>2</v>
      </c>
      <c r="C8326" s="21" t="n">
        <v>46202</v>
      </c>
      <c r="D8326" s="17" t="s">
        <v>690</v>
      </c>
      <c r="E8326" s="17" t="s">
        <v>153</v>
      </c>
      <c r="F8326" s="17" t="s">
        <v>1487</v>
      </c>
      <c r="G8326" s="17" t="s">
        <v>61</v>
      </c>
      <c r="H8326" s="17" t="s">
        <v>1527</v>
      </c>
      <c r="I8326" s="17" t="s">
        <v>1524</v>
      </c>
      <c r="J8326" s="17" t="n">
        <v>1</v>
      </c>
      <c r="K8326" s="15" t="n">
        <v>165.9</v>
      </c>
      <c r="L8326" s="22" t="n">
        <v>0.2</v>
      </c>
      <c r="M8326" s="15" t="n">
        <v>0</v>
      </c>
      <c r="N8326" s="15" t="n">
        <f aca="false">J8326*K8326</f>
        <v>165.9</v>
      </c>
      <c r="O8326" s="15" t="n">
        <f aca="false">N8326*L8326</f>
        <v>33.18</v>
      </c>
      <c r="P8326" s="15" t="n">
        <f aca="false">N8326-O8326</f>
        <v>132.72</v>
      </c>
      <c r="Q8326" s="15" t="n">
        <f aca="false">J8326*INDEX(dProdutos!$F$2:$F$47,MATCH(E8326,dProdutos!$A$2:$A$47,0))</f>
        <v>67.28</v>
      </c>
      <c r="R8326" s="15" t="n">
        <f aca="false">IF(I8326="Cancelado",0,P8326-Q8326)</f>
        <v>65.44</v>
      </c>
      <c r="S8326" s="17" t="str">
        <f aca="false">INDEX(dProdutos!$D$2:$D$47,MATCH(E8326,dProdutos!$A$2:$A$47,0))</f>
        <v>Acessórios</v>
      </c>
    </row>
    <row r="8327" customFormat="false" ht="15" hidden="false" customHeight="false" outlineLevel="0" collapsed="false">
      <c r="A8327" s="17" t="s">
        <v>6590</v>
      </c>
      <c r="B8327" s="17" t="n">
        <v>1</v>
      </c>
      <c r="C8327" s="21" t="n">
        <v>46202</v>
      </c>
      <c r="D8327" s="17" t="s">
        <v>754</v>
      </c>
      <c r="E8327" s="17" t="s">
        <v>111</v>
      </c>
      <c r="F8327" s="17" t="s">
        <v>1493</v>
      </c>
      <c r="G8327" s="17" t="s">
        <v>60</v>
      </c>
      <c r="H8327" s="17" t="s">
        <v>1523</v>
      </c>
      <c r="I8327" s="17" t="s">
        <v>1524</v>
      </c>
      <c r="J8327" s="17" t="n">
        <v>1</v>
      </c>
      <c r="K8327" s="15" t="n">
        <v>188.9</v>
      </c>
      <c r="L8327" s="22" t="n">
        <v>0</v>
      </c>
      <c r="M8327" s="15" t="n">
        <v>0</v>
      </c>
      <c r="N8327" s="15" t="n">
        <f aca="false">J8327*K8327</f>
        <v>188.9</v>
      </c>
      <c r="O8327" s="15" t="n">
        <f aca="false">N8327*L8327</f>
        <v>0</v>
      </c>
      <c r="P8327" s="15" t="n">
        <f aca="false">N8327-O8327</f>
        <v>188.9</v>
      </c>
      <c r="Q8327" s="15" t="n">
        <f aca="false">J8327*INDEX(dProdutos!$F$2:$F$47,MATCH(E8327,dProdutos!$A$2:$A$47,0))</f>
        <v>88.32</v>
      </c>
      <c r="R8327" s="15" t="n">
        <f aca="false">IF(I8327="Cancelado",0,P8327-Q8327)</f>
        <v>100.58</v>
      </c>
      <c r="S8327" s="17" t="str">
        <f aca="false">INDEX(dProdutos!$D$2:$D$47,MATCH(E8327,dProdutos!$A$2:$A$47,0))</f>
        <v>Moda Masculina</v>
      </c>
    </row>
    <row r="8328" customFormat="false" ht="15" hidden="false" customHeight="false" outlineLevel="0" collapsed="false">
      <c r="A8328" s="17" t="s">
        <v>6591</v>
      </c>
      <c r="B8328" s="17" t="n">
        <v>1</v>
      </c>
      <c r="C8328" s="21" t="n">
        <v>46202</v>
      </c>
      <c r="D8328" s="17" t="s">
        <v>373</v>
      </c>
      <c r="E8328" s="17" t="s">
        <v>192</v>
      </c>
      <c r="F8328" s="17" t="s">
        <v>1497</v>
      </c>
      <c r="G8328" s="17" t="s">
        <v>59</v>
      </c>
      <c r="H8328" s="17" t="s">
        <v>1523</v>
      </c>
      <c r="I8328" s="17" t="s">
        <v>1531</v>
      </c>
      <c r="J8328" s="17" t="n">
        <v>1</v>
      </c>
      <c r="K8328" s="15" t="n">
        <v>245.9</v>
      </c>
      <c r="L8328" s="22" t="n">
        <v>0</v>
      </c>
      <c r="M8328" s="15" t="n">
        <v>34.02</v>
      </c>
      <c r="N8328" s="15" t="n">
        <f aca="false">J8328*K8328</f>
        <v>245.9</v>
      </c>
      <c r="O8328" s="15" t="n">
        <f aca="false">N8328*L8328</f>
        <v>0</v>
      </c>
      <c r="P8328" s="15" t="n">
        <f aca="false">N8328-O8328</f>
        <v>245.9</v>
      </c>
      <c r="Q8328" s="15" t="n">
        <f aca="false">J8328*INDEX(dProdutos!$F$2:$F$47,MATCH(E8328,dProdutos!$A$2:$A$47,0))</f>
        <v>107.78</v>
      </c>
      <c r="R8328" s="15" t="n">
        <f aca="false">IF(I8328="Cancelado",0,P8328-Q8328)</f>
        <v>0</v>
      </c>
      <c r="S8328" s="17" t="str">
        <f aca="false">INDEX(dProdutos!$D$2:$D$47,MATCH(E8328,dProdutos!$A$2:$A$47,0))</f>
        <v>Eletrônicos</v>
      </c>
    </row>
    <row r="8329" customFormat="false" ht="15" hidden="false" customHeight="false" outlineLevel="0" collapsed="false">
      <c r="A8329" s="17" t="s">
        <v>6592</v>
      </c>
      <c r="B8329" s="17" t="n">
        <v>1</v>
      </c>
      <c r="C8329" s="21" t="n">
        <v>46202</v>
      </c>
      <c r="D8329" s="17" t="s">
        <v>1181</v>
      </c>
      <c r="E8329" s="17" t="s">
        <v>102</v>
      </c>
      <c r="F8329" s="17" t="s">
        <v>1499</v>
      </c>
      <c r="G8329" s="17" t="s">
        <v>63</v>
      </c>
      <c r="H8329" s="17" t="s">
        <v>1527</v>
      </c>
      <c r="I8329" s="17" t="s">
        <v>1524</v>
      </c>
      <c r="J8329" s="17" t="n">
        <v>2</v>
      </c>
      <c r="K8329" s="15" t="n">
        <v>65.9</v>
      </c>
      <c r="L8329" s="22" t="n">
        <v>0.2</v>
      </c>
      <c r="M8329" s="15" t="n">
        <v>22.17</v>
      </c>
      <c r="N8329" s="15" t="n">
        <f aca="false">J8329*K8329</f>
        <v>131.8</v>
      </c>
      <c r="O8329" s="15" t="n">
        <f aca="false">N8329*L8329</f>
        <v>26.36</v>
      </c>
      <c r="P8329" s="15" t="n">
        <f aca="false">N8329-O8329</f>
        <v>105.44</v>
      </c>
      <c r="Q8329" s="15" t="n">
        <f aca="false">J8329*INDEX(dProdutos!$F$2:$F$47,MATCH(E8329,dProdutos!$A$2:$A$47,0))</f>
        <v>59.36</v>
      </c>
      <c r="R8329" s="15" t="n">
        <f aca="false">IF(I8329="Cancelado",0,P8329-Q8329)</f>
        <v>46.08</v>
      </c>
      <c r="S8329" s="17" t="str">
        <f aca="false">INDEX(dProdutos!$D$2:$D$47,MATCH(E8329,dProdutos!$A$2:$A$47,0))</f>
        <v>Moda Masculina</v>
      </c>
    </row>
    <row r="8330" customFormat="false" ht="15" hidden="false" customHeight="false" outlineLevel="0" collapsed="false">
      <c r="A8330" s="17" t="s">
        <v>6593</v>
      </c>
      <c r="B8330" s="17" t="n">
        <v>1</v>
      </c>
      <c r="C8330" s="21" t="n">
        <v>46202</v>
      </c>
      <c r="D8330" s="17" t="s">
        <v>568</v>
      </c>
      <c r="E8330" s="17" t="s">
        <v>159</v>
      </c>
      <c r="F8330" s="17" t="s">
        <v>1497</v>
      </c>
      <c r="G8330" s="17" t="s">
        <v>63</v>
      </c>
      <c r="H8330" s="17" t="s">
        <v>1523</v>
      </c>
      <c r="I8330" s="17" t="s">
        <v>1524</v>
      </c>
      <c r="J8330" s="17" t="n">
        <v>3</v>
      </c>
      <c r="K8330" s="15" t="n">
        <v>276.9</v>
      </c>
      <c r="L8330" s="22" t="n">
        <v>0</v>
      </c>
      <c r="M8330" s="15" t="n">
        <v>15.03</v>
      </c>
      <c r="N8330" s="15" t="n">
        <f aca="false">J8330*K8330</f>
        <v>830.7</v>
      </c>
      <c r="O8330" s="15" t="n">
        <f aca="false">N8330*L8330</f>
        <v>0</v>
      </c>
      <c r="P8330" s="15" t="n">
        <f aca="false">N8330-O8330</f>
        <v>830.7</v>
      </c>
      <c r="Q8330" s="15" t="n">
        <f aca="false">J8330*INDEX(dProdutos!$F$2:$F$47,MATCH(E8330,dProdutos!$A$2:$A$47,0))</f>
        <v>435.09</v>
      </c>
      <c r="R8330" s="15" t="n">
        <f aca="false">IF(I8330="Cancelado",0,P8330-Q8330)</f>
        <v>395.61</v>
      </c>
      <c r="S8330" s="17" t="str">
        <f aca="false">INDEX(dProdutos!$D$2:$D$47,MATCH(E8330,dProdutos!$A$2:$A$47,0))</f>
        <v>Acessórios</v>
      </c>
    </row>
    <row r="8331" customFormat="false" ht="15" hidden="false" customHeight="false" outlineLevel="0" collapsed="false">
      <c r="A8331" s="17" t="s">
        <v>6593</v>
      </c>
      <c r="B8331" s="17" t="n">
        <v>2</v>
      </c>
      <c r="C8331" s="21" t="n">
        <v>46202</v>
      </c>
      <c r="D8331" s="17" t="s">
        <v>568</v>
      </c>
      <c r="E8331" s="17" t="s">
        <v>195</v>
      </c>
      <c r="F8331" s="17" t="s">
        <v>1497</v>
      </c>
      <c r="G8331" s="17" t="s">
        <v>63</v>
      </c>
      <c r="H8331" s="17" t="s">
        <v>1523</v>
      </c>
      <c r="I8331" s="17" t="s">
        <v>1524</v>
      </c>
      <c r="J8331" s="17" t="n">
        <v>1</v>
      </c>
      <c r="K8331" s="15" t="n">
        <v>72.9</v>
      </c>
      <c r="L8331" s="22" t="n">
        <v>0</v>
      </c>
      <c r="M8331" s="15" t="n">
        <v>0</v>
      </c>
      <c r="N8331" s="15" t="n">
        <f aca="false">J8331*K8331</f>
        <v>72.9</v>
      </c>
      <c r="O8331" s="15" t="n">
        <f aca="false">N8331*L8331</f>
        <v>0</v>
      </c>
      <c r="P8331" s="15" t="n">
        <f aca="false">N8331-O8331</f>
        <v>72.9</v>
      </c>
      <c r="Q8331" s="15" t="n">
        <f aca="false">J8331*INDEX(dProdutos!$F$2:$F$47,MATCH(E8331,dProdutos!$A$2:$A$47,0))</f>
        <v>39.23</v>
      </c>
      <c r="R8331" s="15" t="n">
        <f aca="false">IF(I8331="Cancelado",0,P8331-Q8331)</f>
        <v>33.67</v>
      </c>
      <c r="S8331" s="17" t="str">
        <f aca="false">INDEX(dProdutos!$D$2:$D$47,MATCH(E8331,dProdutos!$A$2:$A$47,0))</f>
        <v>Eletrônicos</v>
      </c>
    </row>
    <row r="8332" customFormat="false" ht="15" hidden="false" customHeight="false" outlineLevel="0" collapsed="false">
      <c r="A8332" s="17" t="s">
        <v>6593</v>
      </c>
      <c r="B8332" s="17" t="n">
        <v>3</v>
      </c>
      <c r="C8332" s="21" t="n">
        <v>46202</v>
      </c>
      <c r="D8332" s="17" t="s">
        <v>568</v>
      </c>
      <c r="E8332" s="17" t="s">
        <v>105</v>
      </c>
      <c r="F8332" s="17" t="s">
        <v>1497</v>
      </c>
      <c r="G8332" s="17" t="s">
        <v>63</v>
      </c>
      <c r="H8332" s="17" t="s">
        <v>1523</v>
      </c>
      <c r="I8332" s="17" t="s">
        <v>1524</v>
      </c>
      <c r="J8332" s="17" t="n">
        <v>1</v>
      </c>
      <c r="K8332" s="15" t="n">
        <v>175.9</v>
      </c>
      <c r="L8332" s="22" t="n">
        <v>0</v>
      </c>
      <c r="M8332" s="15" t="n">
        <v>0</v>
      </c>
      <c r="N8332" s="15" t="n">
        <f aca="false">J8332*K8332</f>
        <v>175.9</v>
      </c>
      <c r="O8332" s="15" t="n">
        <f aca="false">N8332*L8332</f>
        <v>0</v>
      </c>
      <c r="P8332" s="15" t="n">
        <f aca="false">N8332-O8332</f>
        <v>175.9</v>
      </c>
      <c r="Q8332" s="15" t="n">
        <f aca="false">J8332*INDEX(dProdutos!$F$2:$F$47,MATCH(E8332,dProdutos!$A$2:$A$47,0))</f>
        <v>96.59</v>
      </c>
      <c r="R8332" s="15" t="n">
        <f aca="false">IF(I8332="Cancelado",0,P8332-Q8332)</f>
        <v>79.31</v>
      </c>
      <c r="S8332" s="17" t="str">
        <f aca="false">INDEX(dProdutos!$D$2:$D$47,MATCH(E8332,dProdutos!$A$2:$A$47,0))</f>
        <v>Moda Masculina</v>
      </c>
    </row>
    <row r="8333" customFormat="false" ht="15" hidden="false" customHeight="false" outlineLevel="0" collapsed="false">
      <c r="A8333" s="17" t="s">
        <v>6594</v>
      </c>
      <c r="B8333" s="17" t="n">
        <v>1</v>
      </c>
      <c r="C8333" s="21" t="n">
        <v>46202</v>
      </c>
      <c r="D8333" s="17" t="s">
        <v>411</v>
      </c>
      <c r="E8333" s="17" t="s">
        <v>183</v>
      </c>
      <c r="F8333" s="17" t="s">
        <v>1497</v>
      </c>
      <c r="G8333" s="17" t="s">
        <v>60</v>
      </c>
      <c r="H8333" s="17" t="s">
        <v>1537</v>
      </c>
      <c r="I8333" s="17" t="s">
        <v>1531</v>
      </c>
      <c r="J8333" s="17" t="n">
        <v>1</v>
      </c>
      <c r="K8333" s="15" t="n">
        <v>121.9</v>
      </c>
      <c r="L8333" s="22" t="n">
        <v>0.1</v>
      </c>
      <c r="M8333" s="15" t="n">
        <v>0</v>
      </c>
      <c r="N8333" s="15" t="n">
        <f aca="false">J8333*K8333</f>
        <v>121.9</v>
      </c>
      <c r="O8333" s="15" t="n">
        <f aca="false">N8333*L8333</f>
        <v>12.19</v>
      </c>
      <c r="P8333" s="15" t="n">
        <f aca="false">N8333-O8333</f>
        <v>109.71</v>
      </c>
      <c r="Q8333" s="15" t="n">
        <f aca="false">J8333*INDEX(dProdutos!$F$2:$F$47,MATCH(E8333,dProdutos!$A$2:$A$47,0))</f>
        <v>52.76</v>
      </c>
      <c r="R8333" s="15" t="n">
        <f aca="false">IF(I8333="Cancelado",0,P8333-Q8333)</f>
        <v>0</v>
      </c>
      <c r="S8333" s="17" t="str">
        <f aca="false">INDEX(dProdutos!$D$2:$D$47,MATCH(E8333,dProdutos!$A$2:$A$47,0))</f>
        <v>Eletrônicos</v>
      </c>
    </row>
    <row r="8334" customFormat="false" ht="15" hidden="false" customHeight="false" outlineLevel="0" collapsed="false">
      <c r="A8334" s="17" t="s">
        <v>6594</v>
      </c>
      <c r="B8334" s="17" t="n">
        <v>2</v>
      </c>
      <c r="C8334" s="21" t="n">
        <v>46202</v>
      </c>
      <c r="D8334" s="17" t="s">
        <v>411</v>
      </c>
      <c r="E8334" s="17" t="s">
        <v>81</v>
      </c>
      <c r="F8334" s="17" t="s">
        <v>1497</v>
      </c>
      <c r="G8334" s="17" t="s">
        <v>60</v>
      </c>
      <c r="H8334" s="17" t="s">
        <v>1537</v>
      </c>
      <c r="I8334" s="17" t="s">
        <v>1531</v>
      </c>
      <c r="J8334" s="17" t="n">
        <v>1</v>
      </c>
      <c r="K8334" s="15" t="n">
        <v>64.9</v>
      </c>
      <c r="L8334" s="22" t="n">
        <v>0</v>
      </c>
      <c r="M8334" s="15" t="n">
        <v>0</v>
      </c>
      <c r="N8334" s="15" t="n">
        <f aca="false">J8334*K8334</f>
        <v>64.9</v>
      </c>
      <c r="O8334" s="15" t="n">
        <f aca="false">N8334*L8334</f>
        <v>0</v>
      </c>
      <c r="P8334" s="15" t="n">
        <f aca="false">N8334-O8334</f>
        <v>64.9</v>
      </c>
      <c r="Q8334" s="15" t="n">
        <f aca="false">J8334*INDEX(dProdutos!$F$2:$F$47,MATCH(E8334,dProdutos!$A$2:$A$47,0))</f>
        <v>26.12</v>
      </c>
      <c r="R8334" s="15" t="n">
        <f aca="false">IF(I8334="Cancelado",0,P8334-Q8334)</f>
        <v>0</v>
      </c>
      <c r="S8334" s="17" t="str">
        <f aca="false">INDEX(dProdutos!$D$2:$D$47,MATCH(E8334,dProdutos!$A$2:$A$47,0))</f>
        <v>Moda Feminina</v>
      </c>
    </row>
    <row r="8335" customFormat="false" ht="15" hidden="false" customHeight="false" outlineLevel="0" collapsed="false">
      <c r="A8335" s="17" t="s">
        <v>6595</v>
      </c>
      <c r="B8335" s="17" t="n">
        <v>1</v>
      </c>
      <c r="C8335" s="21" t="n">
        <v>46202</v>
      </c>
      <c r="D8335" s="17" t="s">
        <v>411</v>
      </c>
      <c r="E8335" s="17" t="s">
        <v>210</v>
      </c>
      <c r="F8335" s="17" t="s">
        <v>1490</v>
      </c>
      <c r="G8335" s="17" t="s">
        <v>59</v>
      </c>
      <c r="H8335" s="17" t="s">
        <v>1540</v>
      </c>
      <c r="I8335" s="17" t="s">
        <v>1524</v>
      </c>
      <c r="J8335" s="17" t="n">
        <v>1</v>
      </c>
      <c r="K8335" s="15" t="n">
        <v>245.9</v>
      </c>
      <c r="L8335" s="22" t="n">
        <v>0</v>
      </c>
      <c r="M8335" s="15" t="n">
        <v>18.38</v>
      </c>
      <c r="N8335" s="15" t="n">
        <f aca="false">J8335*K8335</f>
        <v>245.9</v>
      </c>
      <c r="O8335" s="15" t="n">
        <f aca="false">N8335*L8335</f>
        <v>0</v>
      </c>
      <c r="P8335" s="15" t="n">
        <f aca="false">N8335-O8335</f>
        <v>245.9</v>
      </c>
      <c r="Q8335" s="15" t="n">
        <f aca="false">J8335*INDEX(dProdutos!$F$2:$F$47,MATCH(E8335,dProdutos!$A$2:$A$47,0))</f>
        <v>150.63</v>
      </c>
      <c r="R8335" s="15" t="n">
        <f aca="false">IF(I8335="Cancelado",0,P8335-Q8335)</f>
        <v>95.27</v>
      </c>
      <c r="S8335" s="17" t="str">
        <f aca="false">INDEX(dProdutos!$D$2:$D$47,MATCH(E8335,dProdutos!$A$2:$A$47,0))</f>
        <v>Beleza</v>
      </c>
    </row>
    <row r="8336" customFormat="false" ht="15" hidden="false" customHeight="false" outlineLevel="0" collapsed="false">
      <c r="A8336" s="17" t="s">
        <v>6595</v>
      </c>
      <c r="B8336" s="17" t="n">
        <v>2</v>
      </c>
      <c r="C8336" s="21" t="n">
        <v>46202</v>
      </c>
      <c r="D8336" s="17" t="s">
        <v>411</v>
      </c>
      <c r="E8336" s="17" t="s">
        <v>105</v>
      </c>
      <c r="F8336" s="17" t="s">
        <v>1490</v>
      </c>
      <c r="G8336" s="17" t="s">
        <v>59</v>
      </c>
      <c r="H8336" s="17" t="s">
        <v>1540</v>
      </c>
      <c r="I8336" s="17" t="s">
        <v>1524</v>
      </c>
      <c r="J8336" s="17" t="n">
        <v>1</v>
      </c>
      <c r="K8336" s="15" t="n">
        <v>175.9</v>
      </c>
      <c r="L8336" s="22" t="n">
        <v>0.05</v>
      </c>
      <c r="M8336" s="15" t="n">
        <v>0</v>
      </c>
      <c r="N8336" s="15" t="n">
        <f aca="false">J8336*K8336</f>
        <v>175.9</v>
      </c>
      <c r="O8336" s="15" t="n">
        <f aca="false">N8336*L8336</f>
        <v>8.795</v>
      </c>
      <c r="P8336" s="15" t="n">
        <f aca="false">N8336-O8336</f>
        <v>167.105</v>
      </c>
      <c r="Q8336" s="15" t="n">
        <f aca="false">J8336*INDEX(dProdutos!$F$2:$F$47,MATCH(E8336,dProdutos!$A$2:$A$47,0))</f>
        <v>96.59</v>
      </c>
      <c r="R8336" s="15" t="n">
        <f aca="false">IF(I8336="Cancelado",0,P8336-Q8336)</f>
        <v>70.515</v>
      </c>
      <c r="S8336" s="17" t="str">
        <f aca="false">INDEX(dProdutos!$D$2:$D$47,MATCH(E8336,dProdutos!$A$2:$A$47,0))</f>
        <v>Moda Masculina</v>
      </c>
    </row>
    <row r="8337" customFormat="false" ht="15" hidden="false" customHeight="false" outlineLevel="0" collapsed="false">
      <c r="A8337" s="17" t="s">
        <v>6596</v>
      </c>
      <c r="B8337" s="17" t="n">
        <v>1</v>
      </c>
      <c r="C8337" s="21" t="n">
        <v>46202</v>
      </c>
      <c r="D8337" s="17" t="s">
        <v>1230</v>
      </c>
      <c r="E8337" s="17" t="s">
        <v>102</v>
      </c>
      <c r="F8337" s="17" t="s">
        <v>1487</v>
      </c>
      <c r="G8337" s="17" t="s">
        <v>63</v>
      </c>
      <c r="H8337" s="17" t="s">
        <v>1537</v>
      </c>
      <c r="I8337" s="17" t="s">
        <v>1524</v>
      </c>
      <c r="J8337" s="17" t="n">
        <v>2</v>
      </c>
      <c r="K8337" s="15" t="n">
        <v>65.9</v>
      </c>
      <c r="L8337" s="22" t="n">
        <v>0</v>
      </c>
      <c r="M8337" s="15" t="n">
        <v>0</v>
      </c>
      <c r="N8337" s="15" t="n">
        <f aca="false">J8337*K8337</f>
        <v>131.8</v>
      </c>
      <c r="O8337" s="15" t="n">
        <f aca="false">N8337*L8337</f>
        <v>0</v>
      </c>
      <c r="P8337" s="15" t="n">
        <f aca="false">N8337-O8337</f>
        <v>131.8</v>
      </c>
      <c r="Q8337" s="15" t="n">
        <f aca="false">J8337*INDEX(dProdutos!$F$2:$F$47,MATCH(E8337,dProdutos!$A$2:$A$47,0))</f>
        <v>59.36</v>
      </c>
      <c r="R8337" s="15" t="n">
        <f aca="false">IF(I8337="Cancelado",0,P8337-Q8337)</f>
        <v>72.44</v>
      </c>
      <c r="S8337" s="17" t="str">
        <f aca="false">INDEX(dProdutos!$D$2:$D$47,MATCH(E8337,dProdutos!$A$2:$A$47,0))</f>
        <v>Moda Masculina</v>
      </c>
    </row>
    <row r="8338" customFormat="false" ht="15" hidden="false" customHeight="false" outlineLevel="0" collapsed="false">
      <c r="A8338" s="17" t="s">
        <v>6597</v>
      </c>
      <c r="B8338" s="17" t="n">
        <v>1</v>
      </c>
      <c r="C8338" s="21" t="n">
        <v>46202</v>
      </c>
      <c r="D8338" s="17" t="s">
        <v>1260</v>
      </c>
      <c r="E8338" s="17" t="s">
        <v>165</v>
      </c>
      <c r="F8338" s="17" t="s">
        <v>1495</v>
      </c>
      <c r="G8338" s="17" t="s">
        <v>59</v>
      </c>
      <c r="H8338" s="17" t="s">
        <v>1537</v>
      </c>
      <c r="I8338" s="17" t="s">
        <v>1524</v>
      </c>
      <c r="J8338" s="17" t="n">
        <v>2</v>
      </c>
      <c r="K8338" s="15" t="n">
        <v>231.9</v>
      </c>
      <c r="L8338" s="22" t="n">
        <v>0.15</v>
      </c>
      <c r="M8338" s="15" t="n">
        <v>0</v>
      </c>
      <c r="N8338" s="15" t="n">
        <f aca="false">J8338*K8338</f>
        <v>463.8</v>
      </c>
      <c r="O8338" s="15" t="n">
        <f aca="false">N8338*L8338</f>
        <v>69.57</v>
      </c>
      <c r="P8338" s="15" t="n">
        <f aca="false">N8338-O8338</f>
        <v>394.23</v>
      </c>
      <c r="Q8338" s="15" t="n">
        <f aca="false">J8338*INDEX(dProdutos!$F$2:$F$47,MATCH(E8338,dProdutos!$A$2:$A$47,0))</f>
        <v>281.66</v>
      </c>
      <c r="R8338" s="15" t="n">
        <f aca="false">IF(I8338="Cancelado",0,P8338-Q8338)</f>
        <v>112.57</v>
      </c>
      <c r="S8338" s="17" t="str">
        <f aca="false">INDEX(dProdutos!$D$2:$D$47,MATCH(E8338,dProdutos!$A$2:$A$47,0))</f>
        <v>Casa</v>
      </c>
    </row>
    <row r="8339" customFormat="false" ht="15" hidden="false" customHeight="false" outlineLevel="0" collapsed="false">
      <c r="A8339" s="17" t="s">
        <v>6598</v>
      </c>
      <c r="B8339" s="17" t="n">
        <v>1</v>
      </c>
      <c r="C8339" s="21" t="n">
        <v>46202</v>
      </c>
      <c r="D8339" s="17" t="s">
        <v>496</v>
      </c>
      <c r="E8339" s="17" t="s">
        <v>186</v>
      </c>
      <c r="F8339" s="17" t="s">
        <v>1499</v>
      </c>
      <c r="G8339" s="17" t="s">
        <v>62</v>
      </c>
      <c r="H8339" s="17" t="s">
        <v>1540</v>
      </c>
      <c r="I8339" s="17" t="s">
        <v>1524</v>
      </c>
      <c r="J8339" s="17" t="n">
        <v>1</v>
      </c>
      <c r="K8339" s="15" t="n">
        <v>120.9</v>
      </c>
      <c r="L8339" s="22" t="n">
        <v>0</v>
      </c>
      <c r="M8339" s="15" t="n">
        <v>22.28</v>
      </c>
      <c r="N8339" s="15" t="n">
        <f aca="false">J8339*K8339</f>
        <v>120.9</v>
      </c>
      <c r="O8339" s="15" t="n">
        <f aca="false">N8339*L8339</f>
        <v>0</v>
      </c>
      <c r="P8339" s="15" t="n">
        <f aca="false">N8339-O8339</f>
        <v>120.9</v>
      </c>
      <c r="Q8339" s="15" t="n">
        <f aca="false">J8339*INDEX(dProdutos!$F$2:$F$47,MATCH(E8339,dProdutos!$A$2:$A$47,0))</f>
        <v>72.21</v>
      </c>
      <c r="R8339" s="15" t="n">
        <f aca="false">IF(I8339="Cancelado",0,P8339-Q8339)</f>
        <v>48.69</v>
      </c>
      <c r="S8339" s="17" t="str">
        <f aca="false">INDEX(dProdutos!$D$2:$D$47,MATCH(E8339,dProdutos!$A$2:$A$47,0))</f>
        <v>Eletrônicos</v>
      </c>
    </row>
    <row r="8340" customFormat="false" ht="15" hidden="false" customHeight="false" outlineLevel="0" collapsed="false">
      <c r="A8340" s="17" t="s">
        <v>6599</v>
      </c>
      <c r="B8340" s="17" t="n">
        <v>1</v>
      </c>
      <c r="C8340" s="21" t="n">
        <v>46202</v>
      </c>
      <c r="D8340" s="17" t="s">
        <v>605</v>
      </c>
      <c r="E8340" s="17" t="s">
        <v>135</v>
      </c>
      <c r="F8340" s="17" t="s">
        <v>1487</v>
      </c>
      <c r="G8340" s="17" t="s">
        <v>62</v>
      </c>
      <c r="H8340" s="17" t="s">
        <v>1523</v>
      </c>
      <c r="I8340" s="17" t="s">
        <v>1524</v>
      </c>
      <c r="J8340" s="17" t="n">
        <v>1</v>
      </c>
      <c r="K8340" s="15" t="n">
        <v>200.9</v>
      </c>
      <c r="L8340" s="22" t="n">
        <v>0</v>
      </c>
      <c r="M8340" s="15" t="n">
        <v>23.43</v>
      </c>
      <c r="N8340" s="15" t="n">
        <f aca="false">J8340*K8340</f>
        <v>200.9</v>
      </c>
      <c r="O8340" s="15" t="n">
        <f aca="false">N8340*L8340</f>
        <v>0</v>
      </c>
      <c r="P8340" s="15" t="n">
        <f aca="false">N8340-O8340</f>
        <v>200.9</v>
      </c>
      <c r="Q8340" s="15" t="n">
        <f aca="false">J8340*INDEX(dProdutos!$F$2:$F$47,MATCH(E8340,dProdutos!$A$2:$A$47,0))</f>
        <v>80.73</v>
      </c>
      <c r="R8340" s="15" t="n">
        <f aca="false">IF(I8340="Cancelado",0,P8340-Q8340)</f>
        <v>120.17</v>
      </c>
      <c r="S8340" s="17" t="str">
        <f aca="false">INDEX(dProdutos!$D$2:$D$47,MATCH(E8340,dProdutos!$A$2:$A$47,0))</f>
        <v>Calçados</v>
      </c>
    </row>
    <row r="8341" customFormat="false" ht="15" hidden="false" customHeight="false" outlineLevel="0" collapsed="false">
      <c r="A8341" s="17" t="s">
        <v>6599</v>
      </c>
      <c r="B8341" s="17" t="n">
        <v>2</v>
      </c>
      <c r="C8341" s="21" t="n">
        <v>46202</v>
      </c>
      <c r="D8341" s="17" t="s">
        <v>605</v>
      </c>
      <c r="E8341" s="17" t="s">
        <v>117</v>
      </c>
      <c r="F8341" s="17" t="s">
        <v>1487</v>
      </c>
      <c r="G8341" s="17" t="s">
        <v>62</v>
      </c>
      <c r="H8341" s="17" t="s">
        <v>1523</v>
      </c>
      <c r="I8341" s="17" t="s">
        <v>1524</v>
      </c>
      <c r="J8341" s="17" t="n">
        <v>2</v>
      </c>
      <c r="K8341" s="15" t="n">
        <v>166.9</v>
      </c>
      <c r="L8341" s="22" t="n">
        <v>0.15</v>
      </c>
      <c r="M8341" s="15" t="n">
        <v>0</v>
      </c>
      <c r="N8341" s="15" t="n">
        <f aca="false">J8341*K8341</f>
        <v>333.8</v>
      </c>
      <c r="O8341" s="15" t="n">
        <f aca="false">N8341*L8341</f>
        <v>50.07</v>
      </c>
      <c r="P8341" s="15" t="n">
        <f aca="false">N8341-O8341</f>
        <v>283.73</v>
      </c>
      <c r="Q8341" s="15" t="n">
        <f aca="false">J8341*INDEX(dProdutos!$F$2:$F$47,MATCH(E8341,dProdutos!$A$2:$A$47,0))</f>
        <v>146.46</v>
      </c>
      <c r="R8341" s="15" t="n">
        <f aca="false">IF(I8341="Cancelado",0,P8341-Q8341)</f>
        <v>137.27</v>
      </c>
      <c r="S8341" s="17" t="str">
        <f aca="false">INDEX(dProdutos!$D$2:$D$47,MATCH(E8341,dProdutos!$A$2:$A$47,0))</f>
        <v>Moda Masculina</v>
      </c>
    </row>
    <row r="8342" customFormat="false" ht="15" hidden="false" customHeight="false" outlineLevel="0" collapsed="false">
      <c r="A8342" s="17" t="s">
        <v>6599</v>
      </c>
      <c r="B8342" s="17" t="n">
        <v>3</v>
      </c>
      <c r="C8342" s="21" t="n">
        <v>46202</v>
      </c>
      <c r="D8342" s="17" t="s">
        <v>605</v>
      </c>
      <c r="E8342" s="17" t="s">
        <v>114</v>
      </c>
      <c r="F8342" s="17" t="s">
        <v>1487</v>
      </c>
      <c r="G8342" s="17" t="s">
        <v>62</v>
      </c>
      <c r="H8342" s="17" t="s">
        <v>1523</v>
      </c>
      <c r="I8342" s="17" t="s">
        <v>1524</v>
      </c>
      <c r="J8342" s="17" t="n">
        <v>1</v>
      </c>
      <c r="K8342" s="15" t="n">
        <v>202.9</v>
      </c>
      <c r="L8342" s="22" t="n">
        <v>0</v>
      </c>
      <c r="M8342" s="15" t="n">
        <v>0</v>
      </c>
      <c r="N8342" s="15" t="n">
        <f aca="false">J8342*K8342</f>
        <v>202.9</v>
      </c>
      <c r="O8342" s="15" t="n">
        <f aca="false">N8342*L8342</f>
        <v>0</v>
      </c>
      <c r="P8342" s="15" t="n">
        <f aca="false">N8342-O8342</f>
        <v>202.9</v>
      </c>
      <c r="Q8342" s="15" t="n">
        <f aca="false">J8342*INDEX(dProdutos!$F$2:$F$47,MATCH(E8342,dProdutos!$A$2:$A$47,0))</f>
        <v>110.39</v>
      </c>
      <c r="R8342" s="15" t="n">
        <f aca="false">IF(I8342="Cancelado",0,P8342-Q8342)</f>
        <v>92.51</v>
      </c>
      <c r="S8342" s="17" t="str">
        <f aca="false">INDEX(dProdutos!$D$2:$D$47,MATCH(E8342,dProdutos!$A$2:$A$47,0))</f>
        <v>Moda Masculina</v>
      </c>
    </row>
    <row r="8343" customFormat="false" ht="15" hidden="false" customHeight="false" outlineLevel="0" collapsed="false">
      <c r="A8343" s="17" t="s">
        <v>6600</v>
      </c>
      <c r="B8343" s="17" t="n">
        <v>1</v>
      </c>
      <c r="C8343" s="21" t="n">
        <v>46203</v>
      </c>
      <c r="D8343" s="17" t="s">
        <v>717</v>
      </c>
      <c r="E8343" s="17" t="s">
        <v>126</v>
      </c>
      <c r="F8343" s="17" t="s">
        <v>1490</v>
      </c>
      <c r="G8343" s="17" t="s">
        <v>64</v>
      </c>
      <c r="H8343" s="17" t="s">
        <v>1523</v>
      </c>
      <c r="I8343" s="17" t="s">
        <v>1524</v>
      </c>
      <c r="J8343" s="17" t="n">
        <v>1</v>
      </c>
      <c r="K8343" s="15" t="n">
        <v>296.9</v>
      </c>
      <c r="L8343" s="22" t="n">
        <v>0.1</v>
      </c>
      <c r="M8343" s="15" t="n">
        <v>0</v>
      </c>
      <c r="N8343" s="15" t="n">
        <f aca="false">J8343*K8343</f>
        <v>296.9</v>
      </c>
      <c r="O8343" s="15" t="n">
        <f aca="false">N8343*L8343</f>
        <v>29.69</v>
      </c>
      <c r="P8343" s="15" t="n">
        <f aca="false">N8343-O8343</f>
        <v>267.21</v>
      </c>
      <c r="Q8343" s="15" t="n">
        <f aca="false">J8343*INDEX(dProdutos!$F$2:$F$47,MATCH(E8343,dProdutos!$A$2:$A$47,0))</f>
        <v>135.24</v>
      </c>
      <c r="R8343" s="15" t="n">
        <f aca="false">IF(I8343="Cancelado",0,P8343-Q8343)</f>
        <v>131.97</v>
      </c>
      <c r="S8343" s="17" t="str">
        <f aca="false">INDEX(dProdutos!$D$2:$D$47,MATCH(E8343,dProdutos!$A$2:$A$47,0))</f>
        <v>Calçados</v>
      </c>
    </row>
    <row r="8344" customFormat="false" ht="15" hidden="false" customHeight="false" outlineLevel="0" collapsed="false">
      <c r="A8344" s="17" t="s">
        <v>6601</v>
      </c>
      <c r="B8344" s="17" t="n">
        <v>1</v>
      </c>
      <c r="C8344" s="21" t="n">
        <v>46203</v>
      </c>
      <c r="D8344" s="17" t="s">
        <v>353</v>
      </c>
      <c r="E8344" s="17" t="s">
        <v>171</v>
      </c>
      <c r="F8344" s="17" t="s">
        <v>1493</v>
      </c>
      <c r="G8344" s="17" t="s">
        <v>64</v>
      </c>
      <c r="H8344" s="17" t="s">
        <v>1537</v>
      </c>
      <c r="I8344" s="17" t="s">
        <v>1524</v>
      </c>
      <c r="J8344" s="17" t="n">
        <v>1</v>
      </c>
      <c r="K8344" s="15" t="n">
        <v>246.9</v>
      </c>
      <c r="L8344" s="22" t="n">
        <v>0</v>
      </c>
      <c r="M8344" s="15" t="n">
        <v>11.93</v>
      </c>
      <c r="N8344" s="15" t="n">
        <f aca="false">J8344*K8344</f>
        <v>246.9</v>
      </c>
      <c r="O8344" s="15" t="n">
        <f aca="false">N8344*L8344</f>
        <v>0</v>
      </c>
      <c r="P8344" s="15" t="n">
        <f aca="false">N8344-O8344</f>
        <v>246.9</v>
      </c>
      <c r="Q8344" s="15" t="n">
        <f aca="false">J8344*INDEX(dProdutos!$F$2:$F$47,MATCH(E8344,dProdutos!$A$2:$A$47,0))</f>
        <v>103.61</v>
      </c>
      <c r="R8344" s="15" t="n">
        <f aca="false">IF(I8344="Cancelado",0,P8344-Q8344)</f>
        <v>143.29</v>
      </c>
      <c r="S8344" s="17" t="str">
        <f aca="false">INDEX(dProdutos!$D$2:$D$47,MATCH(E8344,dProdutos!$A$2:$A$47,0))</f>
        <v>Casa</v>
      </c>
    </row>
    <row r="8345" customFormat="false" ht="15" hidden="false" customHeight="false" outlineLevel="0" collapsed="false">
      <c r="A8345" s="17" t="s">
        <v>6602</v>
      </c>
      <c r="B8345" s="17" t="n">
        <v>1</v>
      </c>
      <c r="C8345" s="21" t="n">
        <v>46203</v>
      </c>
      <c r="D8345" s="17" t="s">
        <v>743</v>
      </c>
      <c r="E8345" s="17" t="s">
        <v>108</v>
      </c>
      <c r="F8345" s="17" t="s">
        <v>1501</v>
      </c>
      <c r="G8345" s="17" t="s">
        <v>59</v>
      </c>
      <c r="H8345" s="17" t="s">
        <v>1537</v>
      </c>
      <c r="I8345" s="17" t="s">
        <v>1524</v>
      </c>
      <c r="J8345" s="17" t="n">
        <v>1</v>
      </c>
      <c r="K8345" s="15" t="n">
        <v>265.9</v>
      </c>
      <c r="L8345" s="22" t="n">
        <v>0</v>
      </c>
      <c r="M8345" s="15" t="n">
        <v>0</v>
      </c>
      <c r="N8345" s="15" t="n">
        <f aca="false">J8345*K8345</f>
        <v>265.9</v>
      </c>
      <c r="O8345" s="15" t="n">
        <f aca="false">N8345*L8345</f>
        <v>0</v>
      </c>
      <c r="P8345" s="15" t="n">
        <f aca="false">N8345-O8345</f>
        <v>265.9</v>
      </c>
      <c r="Q8345" s="15" t="n">
        <f aca="false">J8345*INDEX(dProdutos!$F$2:$F$47,MATCH(E8345,dProdutos!$A$2:$A$47,0))</f>
        <v>155.62</v>
      </c>
      <c r="R8345" s="15" t="n">
        <f aca="false">IF(I8345="Cancelado",0,P8345-Q8345)</f>
        <v>110.28</v>
      </c>
      <c r="S8345" s="17" t="str">
        <f aca="false">INDEX(dProdutos!$D$2:$D$47,MATCH(E8345,dProdutos!$A$2:$A$47,0))</f>
        <v>Moda Masculina</v>
      </c>
    </row>
    <row r="8346" customFormat="false" ht="15" hidden="false" customHeight="false" outlineLevel="0" collapsed="false">
      <c r="A8346" s="17" t="s">
        <v>6603</v>
      </c>
      <c r="B8346" s="17" t="n">
        <v>1</v>
      </c>
      <c r="C8346" s="21" t="n">
        <v>46203</v>
      </c>
      <c r="D8346" s="17" t="s">
        <v>468</v>
      </c>
      <c r="E8346" s="17" t="s">
        <v>165</v>
      </c>
      <c r="F8346" s="17" t="s">
        <v>1501</v>
      </c>
      <c r="G8346" s="17" t="s">
        <v>61</v>
      </c>
      <c r="H8346" s="17" t="s">
        <v>1540</v>
      </c>
      <c r="I8346" s="17" t="s">
        <v>1524</v>
      </c>
      <c r="J8346" s="17" t="n">
        <v>1</v>
      </c>
      <c r="K8346" s="15" t="n">
        <v>231.9</v>
      </c>
      <c r="L8346" s="22" t="n">
        <v>0</v>
      </c>
      <c r="M8346" s="15" t="n">
        <v>21.66</v>
      </c>
      <c r="N8346" s="15" t="n">
        <f aca="false">J8346*K8346</f>
        <v>231.9</v>
      </c>
      <c r="O8346" s="15" t="n">
        <f aca="false">N8346*L8346</f>
        <v>0</v>
      </c>
      <c r="P8346" s="15" t="n">
        <f aca="false">N8346-O8346</f>
        <v>231.9</v>
      </c>
      <c r="Q8346" s="15" t="n">
        <f aca="false">J8346*INDEX(dProdutos!$F$2:$F$47,MATCH(E8346,dProdutos!$A$2:$A$47,0))</f>
        <v>140.83</v>
      </c>
      <c r="R8346" s="15" t="n">
        <f aca="false">IF(I8346="Cancelado",0,P8346-Q8346)</f>
        <v>91.07</v>
      </c>
      <c r="S8346" s="17" t="str">
        <f aca="false">INDEX(dProdutos!$D$2:$D$47,MATCH(E8346,dProdutos!$A$2:$A$47,0))</f>
        <v>Casa</v>
      </c>
    </row>
    <row r="8347" customFormat="false" ht="15" hidden="false" customHeight="false" outlineLevel="0" collapsed="false">
      <c r="A8347" s="17" t="s">
        <v>6604</v>
      </c>
      <c r="B8347" s="17" t="n">
        <v>1</v>
      </c>
      <c r="C8347" s="21" t="n">
        <v>46203</v>
      </c>
      <c r="D8347" s="17" t="s">
        <v>502</v>
      </c>
      <c r="E8347" s="17" t="s">
        <v>117</v>
      </c>
      <c r="F8347" s="17" t="s">
        <v>1497</v>
      </c>
      <c r="G8347" s="17" t="s">
        <v>62</v>
      </c>
      <c r="H8347" s="17" t="s">
        <v>1523</v>
      </c>
      <c r="I8347" s="17" t="s">
        <v>1524</v>
      </c>
      <c r="J8347" s="17" t="n">
        <v>1</v>
      </c>
      <c r="K8347" s="15" t="n">
        <v>166.9</v>
      </c>
      <c r="L8347" s="22" t="n">
        <v>0.1</v>
      </c>
      <c r="M8347" s="15" t="n">
        <v>25.84</v>
      </c>
      <c r="N8347" s="15" t="n">
        <f aca="false">J8347*K8347</f>
        <v>166.9</v>
      </c>
      <c r="O8347" s="15" t="n">
        <f aca="false">N8347*L8347</f>
        <v>16.69</v>
      </c>
      <c r="P8347" s="15" t="n">
        <f aca="false">N8347-O8347</f>
        <v>150.21</v>
      </c>
      <c r="Q8347" s="15" t="n">
        <f aca="false">J8347*INDEX(dProdutos!$F$2:$F$47,MATCH(E8347,dProdutos!$A$2:$A$47,0))</f>
        <v>73.23</v>
      </c>
      <c r="R8347" s="15" t="n">
        <f aca="false">IF(I8347="Cancelado",0,P8347-Q8347)</f>
        <v>76.98</v>
      </c>
      <c r="S8347" s="17" t="str">
        <f aca="false">INDEX(dProdutos!$D$2:$D$47,MATCH(E8347,dProdutos!$A$2:$A$47,0))</f>
        <v>Moda Masculina</v>
      </c>
    </row>
    <row r="8348" customFormat="false" ht="15" hidden="false" customHeight="false" outlineLevel="0" collapsed="false">
      <c r="A8348" s="17" t="s">
        <v>6604</v>
      </c>
      <c r="B8348" s="17" t="n">
        <v>2</v>
      </c>
      <c r="C8348" s="21" t="n">
        <v>46203</v>
      </c>
      <c r="D8348" s="17" t="s">
        <v>502</v>
      </c>
      <c r="E8348" s="17" t="s">
        <v>144</v>
      </c>
      <c r="F8348" s="17" t="s">
        <v>1497</v>
      </c>
      <c r="G8348" s="17" t="s">
        <v>62</v>
      </c>
      <c r="H8348" s="17" t="s">
        <v>1523</v>
      </c>
      <c r="I8348" s="17" t="s">
        <v>1524</v>
      </c>
      <c r="J8348" s="17" t="n">
        <v>2</v>
      </c>
      <c r="K8348" s="15" t="n">
        <v>260.9</v>
      </c>
      <c r="L8348" s="22" t="n">
        <v>0</v>
      </c>
      <c r="M8348" s="15" t="n">
        <v>0</v>
      </c>
      <c r="N8348" s="15" t="n">
        <f aca="false">J8348*K8348</f>
        <v>521.8</v>
      </c>
      <c r="O8348" s="15" t="n">
        <f aca="false">N8348*L8348</f>
        <v>0</v>
      </c>
      <c r="P8348" s="15" t="n">
        <f aca="false">N8348-O8348</f>
        <v>521.8</v>
      </c>
      <c r="Q8348" s="15" t="n">
        <f aca="false">J8348*INDEX(dProdutos!$F$2:$F$47,MATCH(E8348,dProdutos!$A$2:$A$47,0))</f>
        <v>199.72</v>
      </c>
      <c r="R8348" s="15" t="n">
        <f aca="false">IF(I8348="Cancelado",0,P8348-Q8348)</f>
        <v>322.08</v>
      </c>
      <c r="S8348" s="17" t="str">
        <f aca="false">INDEX(dProdutos!$D$2:$D$47,MATCH(E8348,dProdutos!$A$2:$A$47,0))</f>
        <v>Acessórios</v>
      </c>
    </row>
    <row r="8349" customFormat="false" ht="15" hidden="false" customHeight="false" outlineLevel="0" collapsed="false">
      <c r="A8349" s="17" t="s">
        <v>6604</v>
      </c>
      <c r="B8349" s="17" t="n">
        <v>3</v>
      </c>
      <c r="C8349" s="21" t="n">
        <v>46203</v>
      </c>
      <c r="D8349" s="17" t="s">
        <v>502</v>
      </c>
      <c r="E8349" s="17" t="s">
        <v>174</v>
      </c>
      <c r="F8349" s="17" t="s">
        <v>1497</v>
      </c>
      <c r="G8349" s="17" t="s">
        <v>62</v>
      </c>
      <c r="H8349" s="17" t="s">
        <v>1523</v>
      </c>
      <c r="I8349" s="17" t="s">
        <v>1524</v>
      </c>
      <c r="J8349" s="17" t="n">
        <v>2</v>
      </c>
      <c r="K8349" s="15" t="n">
        <v>250.9</v>
      </c>
      <c r="L8349" s="22" t="n">
        <v>0.15</v>
      </c>
      <c r="M8349" s="15" t="n">
        <v>0</v>
      </c>
      <c r="N8349" s="15" t="n">
        <f aca="false">J8349*K8349</f>
        <v>501.8</v>
      </c>
      <c r="O8349" s="15" t="n">
        <f aca="false">N8349*L8349</f>
        <v>75.27</v>
      </c>
      <c r="P8349" s="15" t="n">
        <f aca="false">N8349-O8349</f>
        <v>426.53</v>
      </c>
      <c r="Q8349" s="15" t="n">
        <f aca="false">J8349*INDEX(dProdutos!$F$2:$F$47,MATCH(E8349,dProdutos!$A$2:$A$47,0))</f>
        <v>302.56</v>
      </c>
      <c r="R8349" s="15" t="n">
        <f aca="false">IF(I8349="Cancelado",0,P8349-Q8349)</f>
        <v>123.97</v>
      </c>
      <c r="S8349" s="17" t="str">
        <f aca="false">INDEX(dProdutos!$D$2:$D$47,MATCH(E8349,dProdutos!$A$2:$A$47,0))</f>
        <v>Casa</v>
      </c>
    </row>
    <row r="8350" customFormat="false" ht="15" hidden="false" customHeight="false" outlineLevel="0" collapsed="false">
      <c r="A8350" s="17" t="s">
        <v>6605</v>
      </c>
      <c r="B8350" s="17" t="n">
        <v>1</v>
      </c>
      <c r="C8350" s="21" t="n">
        <v>46203</v>
      </c>
      <c r="D8350" s="17" t="s">
        <v>1246</v>
      </c>
      <c r="E8350" s="17" t="s">
        <v>171</v>
      </c>
      <c r="F8350" s="17" t="s">
        <v>1487</v>
      </c>
      <c r="G8350" s="17" t="s">
        <v>62</v>
      </c>
      <c r="H8350" s="17" t="s">
        <v>1523</v>
      </c>
      <c r="I8350" s="17" t="s">
        <v>1524</v>
      </c>
      <c r="J8350" s="17" t="n">
        <v>1</v>
      </c>
      <c r="K8350" s="15" t="n">
        <v>246.9</v>
      </c>
      <c r="L8350" s="22" t="n">
        <v>0</v>
      </c>
      <c r="M8350" s="15" t="n">
        <v>23.83</v>
      </c>
      <c r="N8350" s="15" t="n">
        <f aca="false">J8350*K8350</f>
        <v>246.9</v>
      </c>
      <c r="O8350" s="15" t="n">
        <f aca="false">N8350*L8350</f>
        <v>0</v>
      </c>
      <c r="P8350" s="15" t="n">
        <f aca="false">N8350-O8350</f>
        <v>246.9</v>
      </c>
      <c r="Q8350" s="15" t="n">
        <f aca="false">J8350*INDEX(dProdutos!$F$2:$F$47,MATCH(E8350,dProdutos!$A$2:$A$47,0))</f>
        <v>103.61</v>
      </c>
      <c r="R8350" s="15" t="n">
        <f aca="false">IF(I8350="Cancelado",0,P8350-Q8350)</f>
        <v>143.29</v>
      </c>
      <c r="S8350" s="17" t="str">
        <f aca="false">INDEX(dProdutos!$D$2:$D$47,MATCH(E8350,dProdutos!$A$2:$A$47,0))</f>
        <v>Casa</v>
      </c>
    </row>
    <row r="8351" customFormat="false" ht="15" hidden="false" customHeight="false" outlineLevel="0" collapsed="false">
      <c r="A8351" s="17" t="s">
        <v>6605</v>
      </c>
      <c r="B8351" s="17" t="n">
        <v>2</v>
      </c>
      <c r="C8351" s="21" t="n">
        <v>46203</v>
      </c>
      <c r="D8351" s="17" t="s">
        <v>1246</v>
      </c>
      <c r="E8351" s="17" t="s">
        <v>147</v>
      </c>
      <c r="F8351" s="17" t="s">
        <v>1487</v>
      </c>
      <c r="G8351" s="17" t="s">
        <v>62</v>
      </c>
      <c r="H8351" s="17" t="s">
        <v>1523</v>
      </c>
      <c r="I8351" s="17" t="s">
        <v>1524</v>
      </c>
      <c r="J8351" s="17" t="n">
        <v>3</v>
      </c>
      <c r="K8351" s="15" t="n">
        <v>231.9</v>
      </c>
      <c r="L8351" s="22" t="n">
        <v>0.05</v>
      </c>
      <c r="M8351" s="15" t="n">
        <v>0</v>
      </c>
      <c r="N8351" s="15" t="n">
        <f aca="false">J8351*K8351</f>
        <v>695.7</v>
      </c>
      <c r="O8351" s="15" t="n">
        <f aca="false">N8351*L8351</f>
        <v>34.785</v>
      </c>
      <c r="P8351" s="15" t="n">
        <f aca="false">N8351-O8351</f>
        <v>660.915</v>
      </c>
      <c r="Q8351" s="15" t="n">
        <f aca="false">J8351*INDEX(dProdutos!$F$2:$F$47,MATCH(E8351,dProdutos!$A$2:$A$47,0))</f>
        <v>392.7</v>
      </c>
      <c r="R8351" s="15" t="n">
        <f aca="false">IF(I8351="Cancelado",0,P8351-Q8351)</f>
        <v>268.215</v>
      </c>
      <c r="S8351" s="17" t="str">
        <f aca="false">INDEX(dProdutos!$D$2:$D$47,MATCH(E8351,dProdutos!$A$2:$A$47,0))</f>
        <v>Acessórios</v>
      </c>
    </row>
    <row r="8352" customFormat="false" ht="15" hidden="false" customHeight="false" outlineLevel="0" collapsed="false">
      <c r="A8352" s="17" t="s">
        <v>6605</v>
      </c>
      <c r="B8352" s="17" t="n">
        <v>3</v>
      </c>
      <c r="C8352" s="21" t="n">
        <v>46203</v>
      </c>
      <c r="D8352" s="17" t="s">
        <v>1246</v>
      </c>
      <c r="E8352" s="17" t="s">
        <v>135</v>
      </c>
      <c r="F8352" s="17" t="s">
        <v>1487</v>
      </c>
      <c r="G8352" s="17" t="s">
        <v>62</v>
      </c>
      <c r="H8352" s="17" t="s">
        <v>1523</v>
      </c>
      <c r="I8352" s="17" t="s">
        <v>1524</v>
      </c>
      <c r="J8352" s="17" t="n">
        <v>1</v>
      </c>
      <c r="K8352" s="15" t="n">
        <v>200.9</v>
      </c>
      <c r="L8352" s="22" t="n">
        <v>0</v>
      </c>
      <c r="M8352" s="15" t="n">
        <v>0</v>
      </c>
      <c r="N8352" s="15" t="n">
        <f aca="false">J8352*K8352</f>
        <v>200.9</v>
      </c>
      <c r="O8352" s="15" t="n">
        <f aca="false">N8352*L8352</f>
        <v>0</v>
      </c>
      <c r="P8352" s="15" t="n">
        <f aca="false">N8352-O8352</f>
        <v>200.9</v>
      </c>
      <c r="Q8352" s="15" t="n">
        <f aca="false">J8352*INDEX(dProdutos!$F$2:$F$47,MATCH(E8352,dProdutos!$A$2:$A$47,0))</f>
        <v>80.73</v>
      </c>
      <c r="R8352" s="15" t="n">
        <f aca="false">IF(I8352="Cancelado",0,P8352-Q8352)</f>
        <v>120.17</v>
      </c>
      <c r="S8352" s="17" t="str">
        <f aca="false">INDEX(dProdutos!$D$2:$D$47,MATCH(E8352,dProdutos!$A$2:$A$47,0))</f>
        <v>Calçados</v>
      </c>
    </row>
    <row r="8353" customFormat="false" ht="15" hidden="false" customHeight="false" outlineLevel="0" collapsed="false">
      <c r="A8353" s="17" t="s">
        <v>6606</v>
      </c>
      <c r="B8353" s="17" t="n">
        <v>1</v>
      </c>
      <c r="C8353" s="21" t="n">
        <v>46203</v>
      </c>
      <c r="D8353" s="17" t="s">
        <v>1374</v>
      </c>
      <c r="E8353" s="17" t="s">
        <v>165</v>
      </c>
      <c r="F8353" s="17" t="s">
        <v>1501</v>
      </c>
      <c r="G8353" s="17" t="s">
        <v>64</v>
      </c>
      <c r="H8353" s="17" t="s">
        <v>1527</v>
      </c>
      <c r="I8353" s="17" t="s">
        <v>1524</v>
      </c>
      <c r="J8353" s="17" t="n">
        <v>1</v>
      </c>
      <c r="K8353" s="15" t="n">
        <v>231.9</v>
      </c>
      <c r="L8353" s="22" t="n">
        <v>0</v>
      </c>
      <c r="M8353" s="15" t="n">
        <v>11.45</v>
      </c>
      <c r="N8353" s="15" t="n">
        <f aca="false">J8353*K8353</f>
        <v>231.9</v>
      </c>
      <c r="O8353" s="15" t="n">
        <f aca="false">N8353*L8353</f>
        <v>0</v>
      </c>
      <c r="P8353" s="15" t="n">
        <f aca="false">N8353-O8353</f>
        <v>231.9</v>
      </c>
      <c r="Q8353" s="15" t="n">
        <f aca="false">J8353*INDEX(dProdutos!$F$2:$F$47,MATCH(E8353,dProdutos!$A$2:$A$47,0))</f>
        <v>140.83</v>
      </c>
      <c r="R8353" s="15" t="n">
        <f aca="false">IF(I8353="Cancelado",0,P8353-Q8353)</f>
        <v>91.07</v>
      </c>
      <c r="S8353" s="17" t="str">
        <f aca="false">INDEX(dProdutos!$D$2:$D$47,MATCH(E8353,dProdutos!$A$2:$A$47,0))</f>
        <v>Casa</v>
      </c>
    </row>
    <row r="8354" customFormat="false" ht="15" hidden="false" customHeight="false" outlineLevel="0" collapsed="false">
      <c r="A8354" s="17" t="s">
        <v>6607</v>
      </c>
      <c r="B8354" s="17" t="n">
        <v>1</v>
      </c>
      <c r="C8354" s="21" t="n">
        <v>46203</v>
      </c>
      <c r="D8354" s="17" t="s">
        <v>1212</v>
      </c>
      <c r="E8354" s="17" t="s">
        <v>114</v>
      </c>
      <c r="F8354" s="17" t="s">
        <v>1487</v>
      </c>
      <c r="G8354" s="17" t="s">
        <v>59</v>
      </c>
      <c r="H8354" s="17" t="s">
        <v>1523</v>
      </c>
      <c r="I8354" s="17" t="s">
        <v>1524</v>
      </c>
      <c r="J8354" s="17" t="n">
        <v>1</v>
      </c>
      <c r="K8354" s="15" t="n">
        <v>202.9</v>
      </c>
      <c r="L8354" s="22" t="n">
        <v>0.05</v>
      </c>
      <c r="M8354" s="15" t="n">
        <v>15.44</v>
      </c>
      <c r="N8354" s="15" t="n">
        <f aca="false">J8354*K8354</f>
        <v>202.9</v>
      </c>
      <c r="O8354" s="15" t="n">
        <f aca="false">N8354*L8354</f>
        <v>10.145</v>
      </c>
      <c r="P8354" s="15" t="n">
        <f aca="false">N8354-O8354</f>
        <v>192.755</v>
      </c>
      <c r="Q8354" s="15" t="n">
        <f aca="false">J8354*INDEX(dProdutos!$F$2:$F$47,MATCH(E8354,dProdutos!$A$2:$A$47,0))</f>
        <v>110.39</v>
      </c>
      <c r="R8354" s="15" t="n">
        <f aca="false">IF(I8354="Cancelado",0,P8354-Q8354)</f>
        <v>82.365</v>
      </c>
      <c r="S8354" s="17" t="str">
        <f aca="false">INDEX(dProdutos!$D$2:$D$47,MATCH(E8354,dProdutos!$A$2:$A$47,0))</f>
        <v>Moda Masculina</v>
      </c>
    </row>
    <row r="8355" customFormat="false" ht="15" hidden="false" customHeight="false" outlineLevel="0" collapsed="false">
      <c r="A8355" s="17" t="s">
        <v>6608</v>
      </c>
      <c r="B8355" s="17" t="n">
        <v>1</v>
      </c>
      <c r="C8355" s="21" t="n">
        <v>46203</v>
      </c>
      <c r="D8355" s="17" t="s">
        <v>1212</v>
      </c>
      <c r="E8355" s="17" t="s">
        <v>111</v>
      </c>
      <c r="F8355" s="17" t="s">
        <v>1493</v>
      </c>
      <c r="G8355" s="17" t="s">
        <v>59</v>
      </c>
      <c r="H8355" s="17" t="s">
        <v>1527</v>
      </c>
      <c r="I8355" s="17" t="s">
        <v>1524</v>
      </c>
      <c r="J8355" s="17" t="n">
        <v>1</v>
      </c>
      <c r="K8355" s="15" t="n">
        <v>188.9</v>
      </c>
      <c r="L8355" s="22" t="n">
        <v>0</v>
      </c>
      <c r="M8355" s="15" t="n">
        <v>17.52</v>
      </c>
      <c r="N8355" s="15" t="n">
        <f aca="false">J8355*K8355</f>
        <v>188.9</v>
      </c>
      <c r="O8355" s="15" t="n">
        <f aca="false">N8355*L8355</f>
        <v>0</v>
      </c>
      <c r="P8355" s="15" t="n">
        <f aca="false">N8355-O8355</f>
        <v>188.9</v>
      </c>
      <c r="Q8355" s="15" t="n">
        <f aca="false">J8355*INDEX(dProdutos!$F$2:$F$47,MATCH(E8355,dProdutos!$A$2:$A$47,0))</f>
        <v>88.32</v>
      </c>
      <c r="R8355" s="15" t="n">
        <f aca="false">IF(I8355="Cancelado",0,P8355-Q8355)</f>
        <v>100.58</v>
      </c>
      <c r="S8355" s="17" t="str">
        <f aca="false">INDEX(dProdutos!$D$2:$D$47,MATCH(E8355,dProdutos!$A$2:$A$47,0))</f>
        <v>Moda Masculina</v>
      </c>
    </row>
    <row r="8356" customFormat="false" ht="15" hidden="false" customHeight="false" outlineLevel="0" collapsed="false">
      <c r="A8356" s="17" t="s">
        <v>6609</v>
      </c>
      <c r="B8356" s="17" t="n">
        <v>1</v>
      </c>
      <c r="C8356" s="21" t="n">
        <v>46204</v>
      </c>
      <c r="D8356" s="17" t="s">
        <v>1443</v>
      </c>
      <c r="E8356" s="17" t="s">
        <v>174</v>
      </c>
      <c r="F8356" s="17" t="s">
        <v>1490</v>
      </c>
      <c r="G8356" s="17" t="s">
        <v>62</v>
      </c>
      <c r="H8356" s="17" t="s">
        <v>1523</v>
      </c>
      <c r="I8356" s="17" t="s">
        <v>1524</v>
      </c>
      <c r="J8356" s="17" t="n">
        <v>1</v>
      </c>
      <c r="K8356" s="15" t="n">
        <v>250.9</v>
      </c>
      <c r="L8356" s="22" t="n">
        <v>0</v>
      </c>
      <c r="M8356" s="15" t="n">
        <v>0</v>
      </c>
      <c r="N8356" s="15" t="n">
        <f aca="false">J8356*K8356</f>
        <v>250.9</v>
      </c>
      <c r="O8356" s="15" t="n">
        <f aca="false">N8356*L8356</f>
        <v>0</v>
      </c>
      <c r="P8356" s="15" t="n">
        <f aca="false">N8356-O8356</f>
        <v>250.9</v>
      </c>
      <c r="Q8356" s="15" t="n">
        <f aca="false">J8356*INDEX(dProdutos!$F$2:$F$47,MATCH(E8356,dProdutos!$A$2:$A$47,0))</f>
        <v>151.28</v>
      </c>
      <c r="R8356" s="15" t="n">
        <f aca="false">IF(I8356="Cancelado",0,P8356-Q8356)</f>
        <v>99.62</v>
      </c>
      <c r="S8356" s="17" t="str">
        <f aca="false">INDEX(dProdutos!$D$2:$D$47,MATCH(E8356,dProdutos!$A$2:$A$47,0))</f>
        <v>Casa</v>
      </c>
    </row>
    <row r="8357" customFormat="false" ht="15" hidden="false" customHeight="false" outlineLevel="0" collapsed="false">
      <c r="A8357" s="17" t="s">
        <v>6609</v>
      </c>
      <c r="B8357" s="17" t="n">
        <v>2</v>
      </c>
      <c r="C8357" s="21" t="n">
        <v>46204</v>
      </c>
      <c r="D8357" s="17" t="s">
        <v>1443</v>
      </c>
      <c r="E8357" s="17" t="s">
        <v>85</v>
      </c>
      <c r="F8357" s="17" t="s">
        <v>1490</v>
      </c>
      <c r="G8357" s="17" t="s">
        <v>62</v>
      </c>
      <c r="H8357" s="17" t="s">
        <v>1523</v>
      </c>
      <c r="I8357" s="17" t="s">
        <v>1524</v>
      </c>
      <c r="J8357" s="17" t="n">
        <v>1</v>
      </c>
      <c r="K8357" s="15" t="n">
        <v>165.9</v>
      </c>
      <c r="L8357" s="22" t="n">
        <v>0</v>
      </c>
      <c r="M8357" s="15" t="n">
        <v>0</v>
      </c>
      <c r="N8357" s="15" t="n">
        <f aca="false">J8357*K8357</f>
        <v>165.9</v>
      </c>
      <c r="O8357" s="15" t="n">
        <f aca="false">N8357*L8357</f>
        <v>0</v>
      </c>
      <c r="P8357" s="15" t="n">
        <f aca="false">N8357-O8357</f>
        <v>165.9</v>
      </c>
      <c r="Q8357" s="15" t="n">
        <f aca="false">J8357*INDEX(dProdutos!$F$2:$F$47,MATCH(E8357,dProdutos!$A$2:$A$47,0))</f>
        <v>91.55</v>
      </c>
      <c r="R8357" s="15" t="n">
        <f aca="false">IF(I8357="Cancelado",0,P8357-Q8357)</f>
        <v>74.35</v>
      </c>
      <c r="S8357" s="17" t="str">
        <f aca="false">INDEX(dProdutos!$D$2:$D$47,MATCH(E8357,dProdutos!$A$2:$A$47,0))</f>
        <v>Moda Feminina</v>
      </c>
    </row>
    <row r="8358" customFormat="false" ht="15" hidden="false" customHeight="false" outlineLevel="0" collapsed="false">
      <c r="A8358" s="17" t="s">
        <v>6610</v>
      </c>
      <c r="B8358" s="17" t="n">
        <v>1</v>
      </c>
      <c r="C8358" s="21" t="n">
        <v>46204</v>
      </c>
      <c r="D8358" s="17" t="s">
        <v>781</v>
      </c>
      <c r="E8358" s="17" t="s">
        <v>201</v>
      </c>
      <c r="F8358" s="17" t="s">
        <v>1503</v>
      </c>
      <c r="G8358" s="17" t="s">
        <v>62</v>
      </c>
      <c r="H8358" s="17" t="s">
        <v>1537</v>
      </c>
      <c r="I8358" s="17" t="s">
        <v>1524</v>
      </c>
      <c r="J8358" s="17" t="n">
        <v>2</v>
      </c>
      <c r="K8358" s="15" t="n">
        <v>236.9</v>
      </c>
      <c r="L8358" s="22" t="n">
        <v>0</v>
      </c>
      <c r="M8358" s="15" t="n">
        <v>0</v>
      </c>
      <c r="N8358" s="15" t="n">
        <f aca="false">J8358*K8358</f>
        <v>473.8</v>
      </c>
      <c r="O8358" s="15" t="n">
        <f aca="false">N8358*L8358</f>
        <v>0</v>
      </c>
      <c r="P8358" s="15" t="n">
        <f aca="false">N8358-O8358</f>
        <v>473.8</v>
      </c>
      <c r="Q8358" s="15" t="n">
        <f aca="false">J8358*INDEX(dProdutos!$F$2:$F$47,MATCH(E8358,dProdutos!$A$2:$A$47,0))</f>
        <v>192.46</v>
      </c>
      <c r="R8358" s="15" t="n">
        <f aca="false">IF(I8358="Cancelado",0,P8358-Q8358)</f>
        <v>281.34</v>
      </c>
      <c r="S8358" s="17" t="str">
        <f aca="false">INDEX(dProdutos!$D$2:$D$47,MATCH(E8358,dProdutos!$A$2:$A$47,0))</f>
        <v>Beleza</v>
      </c>
    </row>
    <row r="8359" customFormat="false" ht="15" hidden="false" customHeight="false" outlineLevel="0" collapsed="false">
      <c r="A8359" s="17" t="s">
        <v>6611</v>
      </c>
      <c r="B8359" s="17" t="n">
        <v>1</v>
      </c>
      <c r="C8359" s="21" t="n">
        <v>46204</v>
      </c>
      <c r="D8359" s="17" t="s">
        <v>979</v>
      </c>
      <c r="E8359" s="17" t="s">
        <v>105</v>
      </c>
      <c r="F8359" s="17" t="s">
        <v>1490</v>
      </c>
      <c r="G8359" s="17" t="s">
        <v>61</v>
      </c>
      <c r="H8359" s="17" t="s">
        <v>1537</v>
      </c>
      <c r="I8359" s="17" t="s">
        <v>1524</v>
      </c>
      <c r="J8359" s="17" t="n">
        <v>2</v>
      </c>
      <c r="K8359" s="15" t="n">
        <v>175.9</v>
      </c>
      <c r="L8359" s="22" t="n">
        <v>0</v>
      </c>
      <c r="M8359" s="15" t="n">
        <v>24.05</v>
      </c>
      <c r="N8359" s="15" t="n">
        <f aca="false">J8359*K8359</f>
        <v>351.8</v>
      </c>
      <c r="O8359" s="15" t="n">
        <f aca="false">N8359*L8359</f>
        <v>0</v>
      </c>
      <c r="P8359" s="15" t="n">
        <f aca="false">N8359-O8359</f>
        <v>351.8</v>
      </c>
      <c r="Q8359" s="15" t="n">
        <f aca="false">J8359*INDEX(dProdutos!$F$2:$F$47,MATCH(E8359,dProdutos!$A$2:$A$47,0))</f>
        <v>193.18</v>
      </c>
      <c r="R8359" s="15" t="n">
        <f aca="false">IF(I8359="Cancelado",0,P8359-Q8359)</f>
        <v>158.62</v>
      </c>
      <c r="S8359" s="17" t="str">
        <f aca="false">INDEX(dProdutos!$D$2:$D$47,MATCH(E8359,dProdutos!$A$2:$A$47,0))</f>
        <v>Moda Masculina</v>
      </c>
    </row>
    <row r="8360" customFormat="false" ht="15" hidden="false" customHeight="false" outlineLevel="0" collapsed="false">
      <c r="A8360" s="17" t="s">
        <v>6611</v>
      </c>
      <c r="B8360" s="17" t="n">
        <v>2</v>
      </c>
      <c r="C8360" s="21" t="n">
        <v>46204</v>
      </c>
      <c r="D8360" s="17" t="s">
        <v>979</v>
      </c>
      <c r="E8360" s="17" t="s">
        <v>108</v>
      </c>
      <c r="F8360" s="17" t="s">
        <v>1490</v>
      </c>
      <c r="G8360" s="17" t="s">
        <v>61</v>
      </c>
      <c r="H8360" s="17" t="s">
        <v>1537</v>
      </c>
      <c r="I8360" s="17" t="s">
        <v>1524</v>
      </c>
      <c r="J8360" s="17" t="n">
        <v>1</v>
      </c>
      <c r="K8360" s="15" t="n">
        <v>265.9</v>
      </c>
      <c r="L8360" s="22" t="n">
        <v>0</v>
      </c>
      <c r="M8360" s="15" t="n">
        <v>0</v>
      </c>
      <c r="N8360" s="15" t="n">
        <f aca="false">J8360*K8360</f>
        <v>265.9</v>
      </c>
      <c r="O8360" s="15" t="n">
        <f aca="false">N8360*L8360</f>
        <v>0</v>
      </c>
      <c r="P8360" s="15" t="n">
        <f aca="false">N8360-O8360</f>
        <v>265.9</v>
      </c>
      <c r="Q8360" s="15" t="n">
        <f aca="false">J8360*INDEX(dProdutos!$F$2:$F$47,MATCH(E8360,dProdutos!$A$2:$A$47,0))</f>
        <v>155.62</v>
      </c>
      <c r="R8360" s="15" t="n">
        <f aca="false">IF(I8360="Cancelado",0,P8360-Q8360)</f>
        <v>110.28</v>
      </c>
      <c r="S8360" s="17" t="str">
        <f aca="false">INDEX(dProdutos!$D$2:$D$47,MATCH(E8360,dProdutos!$A$2:$A$47,0))</f>
        <v>Moda Masculina</v>
      </c>
    </row>
    <row r="8361" customFormat="false" ht="15" hidden="false" customHeight="false" outlineLevel="0" collapsed="false">
      <c r="A8361" s="17" t="s">
        <v>6611</v>
      </c>
      <c r="B8361" s="17" t="n">
        <v>3</v>
      </c>
      <c r="C8361" s="21" t="n">
        <v>46204</v>
      </c>
      <c r="D8361" s="17" t="s">
        <v>979</v>
      </c>
      <c r="E8361" s="17" t="s">
        <v>135</v>
      </c>
      <c r="F8361" s="17" t="s">
        <v>1490</v>
      </c>
      <c r="G8361" s="17" t="s">
        <v>61</v>
      </c>
      <c r="H8361" s="17" t="s">
        <v>1537</v>
      </c>
      <c r="I8361" s="17" t="s">
        <v>1524</v>
      </c>
      <c r="J8361" s="17" t="n">
        <v>2</v>
      </c>
      <c r="K8361" s="15" t="n">
        <v>200.9</v>
      </c>
      <c r="L8361" s="22" t="n">
        <v>0.05</v>
      </c>
      <c r="M8361" s="15" t="n">
        <v>0</v>
      </c>
      <c r="N8361" s="15" t="n">
        <f aca="false">J8361*K8361</f>
        <v>401.8</v>
      </c>
      <c r="O8361" s="15" t="n">
        <f aca="false">N8361*L8361</f>
        <v>20.09</v>
      </c>
      <c r="P8361" s="15" t="n">
        <f aca="false">N8361-O8361</f>
        <v>381.71</v>
      </c>
      <c r="Q8361" s="15" t="n">
        <f aca="false">J8361*INDEX(dProdutos!$F$2:$F$47,MATCH(E8361,dProdutos!$A$2:$A$47,0))</f>
        <v>161.46</v>
      </c>
      <c r="R8361" s="15" t="n">
        <f aca="false">IF(I8361="Cancelado",0,P8361-Q8361)</f>
        <v>220.25</v>
      </c>
      <c r="S8361" s="17" t="str">
        <f aca="false">INDEX(dProdutos!$D$2:$D$47,MATCH(E8361,dProdutos!$A$2:$A$47,0))</f>
        <v>Calçados</v>
      </c>
    </row>
    <row r="8362" customFormat="false" ht="15" hidden="false" customHeight="false" outlineLevel="0" collapsed="false">
      <c r="A8362" s="17" t="s">
        <v>6612</v>
      </c>
      <c r="B8362" s="17" t="n">
        <v>1</v>
      </c>
      <c r="C8362" s="21" t="n">
        <v>46204</v>
      </c>
      <c r="D8362" s="17" t="s">
        <v>573</v>
      </c>
      <c r="E8362" s="17" t="s">
        <v>85</v>
      </c>
      <c r="F8362" s="17" t="s">
        <v>1499</v>
      </c>
      <c r="G8362" s="17" t="s">
        <v>62</v>
      </c>
      <c r="H8362" s="17" t="s">
        <v>1523</v>
      </c>
      <c r="I8362" s="17" t="s">
        <v>1524</v>
      </c>
      <c r="J8362" s="17" t="n">
        <v>1</v>
      </c>
      <c r="K8362" s="15" t="n">
        <v>165.9</v>
      </c>
      <c r="L8362" s="22" t="n">
        <v>0</v>
      </c>
      <c r="M8362" s="15" t="n">
        <v>30.83</v>
      </c>
      <c r="N8362" s="15" t="n">
        <f aca="false">J8362*K8362</f>
        <v>165.9</v>
      </c>
      <c r="O8362" s="15" t="n">
        <f aca="false">N8362*L8362</f>
        <v>0</v>
      </c>
      <c r="P8362" s="15" t="n">
        <f aca="false">N8362-O8362</f>
        <v>165.9</v>
      </c>
      <c r="Q8362" s="15" t="n">
        <f aca="false">J8362*INDEX(dProdutos!$F$2:$F$47,MATCH(E8362,dProdutos!$A$2:$A$47,0))</f>
        <v>91.55</v>
      </c>
      <c r="R8362" s="15" t="n">
        <f aca="false">IF(I8362="Cancelado",0,P8362-Q8362)</f>
        <v>74.35</v>
      </c>
      <c r="S8362" s="17" t="str">
        <f aca="false">INDEX(dProdutos!$D$2:$D$47,MATCH(E8362,dProdutos!$A$2:$A$47,0))</f>
        <v>Moda Feminina</v>
      </c>
    </row>
    <row r="8363" customFormat="false" ht="15" hidden="false" customHeight="false" outlineLevel="0" collapsed="false">
      <c r="A8363" s="17" t="s">
        <v>6613</v>
      </c>
      <c r="B8363" s="17" t="n">
        <v>1</v>
      </c>
      <c r="C8363" s="21" t="n">
        <v>46204</v>
      </c>
      <c r="D8363" s="17" t="s">
        <v>1298</v>
      </c>
      <c r="E8363" s="17" t="s">
        <v>174</v>
      </c>
      <c r="F8363" s="17" t="s">
        <v>1501</v>
      </c>
      <c r="G8363" s="17" t="s">
        <v>59</v>
      </c>
      <c r="H8363" s="17" t="s">
        <v>1537</v>
      </c>
      <c r="I8363" s="17" t="s">
        <v>1524</v>
      </c>
      <c r="J8363" s="17" t="n">
        <v>1</v>
      </c>
      <c r="K8363" s="15" t="n">
        <v>250.9</v>
      </c>
      <c r="L8363" s="22" t="n">
        <v>0</v>
      </c>
      <c r="M8363" s="15" t="n">
        <v>12.43</v>
      </c>
      <c r="N8363" s="15" t="n">
        <f aca="false">J8363*K8363</f>
        <v>250.9</v>
      </c>
      <c r="O8363" s="15" t="n">
        <f aca="false">N8363*L8363</f>
        <v>0</v>
      </c>
      <c r="P8363" s="15" t="n">
        <f aca="false">N8363-O8363</f>
        <v>250.9</v>
      </c>
      <c r="Q8363" s="15" t="n">
        <f aca="false">J8363*INDEX(dProdutos!$F$2:$F$47,MATCH(E8363,dProdutos!$A$2:$A$47,0))</f>
        <v>151.28</v>
      </c>
      <c r="R8363" s="15" t="n">
        <f aca="false">IF(I8363="Cancelado",0,P8363-Q8363)</f>
        <v>99.62</v>
      </c>
      <c r="S8363" s="17" t="str">
        <f aca="false">INDEX(dProdutos!$D$2:$D$47,MATCH(E8363,dProdutos!$A$2:$A$47,0))</f>
        <v>Casa</v>
      </c>
    </row>
    <row r="8364" customFormat="false" ht="15" hidden="false" customHeight="false" outlineLevel="0" collapsed="false">
      <c r="A8364" s="17" t="s">
        <v>6613</v>
      </c>
      <c r="B8364" s="17" t="n">
        <v>2</v>
      </c>
      <c r="C8364" s="21" t="n">
        <v>46204</v>
      </c>
      <c r="D8364" s="17" t="s">
        <v>1298</v>
      </c>
      <c r="E8364" s="17" t="s">
        <v>204</v>
      </c>
      <c r="F8364" s="17" t="s">
        <v>1501</v>
      </c>
      <c r="G8364" s="17" t="s">
        <v>59</v>
      </c>
      <c r="H8364" s="17" t="s">
        <v>1537</v>
      </c>
      <c r="I8364" s="17" t="s">
        <v>1524</v>
      </c>
      <c r="J8364" s="17" t="n">
        <v>1</v>
      </c>
      <c r="K8364" s="15" t="n">
        <v>64.9</v>
      </c>
      <c r="L8364" s="22" t="n">
        <v>0.1</v>
      </c>
      <c r="M8364" s="15" t="n">
        <v>0</v>
      </c>
      <c r="N8364" s="15" t="n">
        <f aca="false">J8364*K8364</f>
        <v>64.9</v>
      </c>
      <c r="O8364" s="15" t="n">
        <f aca="false">N8364*L8364</f>
        <v>6.49</v>
      </c>
      <c r="P8364" s="15" t="n">
        <f aca="false">N8364-O8364</f>
        <v>58.41</v>
      </c>
      <c r="Q8364" s="15" t="n">
        <f aca="false">J8364*INDEX(dProdutos!$F$2:$F$47,MATCH(E8364,dProdutos!$A$2:$A$47,0))</f>
        <v>27.52</v>
      </c>
      <c r="R8364" s="15" t="n">
        <f aca="false">IF(I8364="Cancelado",0,P8364-Q8364)</f>
        <v>30.89</v>
      </c>
      <c r="S8364" s="17" t="str">
        <f aca="false">INDEX(dProdutos!$D$2:$D$47,MATCH(E8364,dProdutos!$A$2:$A$47,0))</f>
        <v>Beleza</v>
      </c>
    </row>
    <row r="8365" customFormat="false" ht="15" hidden="false" customHeight="false" outlineLevel="0" collapsed="false">
      <c r="A8365" s="17" t="s">
        <v>6613</v>
      </c>
      <c r="B8365" s="17" t="n">
        <v>3</v>
      </c>
      <c r="C8365" s="21" t="n">
        <v>46204</v>
      </c>
      <c r="D8365" s="17" t="s">
        <v>1298</v>
      </c>
      <c r="E8365" s="17" t="s">
        <v>192</v>
      </c>
      <c r="F8365" s="17" t="s">
        <v>1501</v>
      </c>
      <c r="G8365" s="17" t="s">
        <v>59</v>
      </c>
      <c r="H8365" s="17" t="s">
        <v>1537</v>
      </c>
      <c r="I8365" s="17" t="s">
        <v>1524</v>
      </c>
      <c r="J8365" s="17" t="n">
        <v>1</v>
      </c>
      <c r="K8365" s="15" t="n">
        <v>245.9</v>
      </c>
      <c r="L8365" s="22" t="n">
        <v>0.1</v>
      </c>
      <c r="M8365" s="15" t="n">
        <v>0</v>
      </c>
      <c r="N8365" s="15" t="n">
        <f aca="false">J8365*K8365</f>
        <v>245.9</v>
      </c>
      <c r="O8365" s="15" t="n">
        <f aca="false">N8365*L8365</f>
        <v>24.59</v>
      </c>
      <c r="P8365" s="15" t="n">
        <f aca="false">N8365-O8365</f>
        <v>221.31</v>
      </c>
      <c r="Q8365" s="15" t="n">
        <f aca="false">J8365*INDEX(dProdutos!$F$2:$F$47,MATCH(E8365,dProdutos!$A$2:$A$47,0))</f>
        <v>107.78</v>
      </c>
      <c r="R8365" s="15" t="n">
        <f aca="false">IF(I8365="Cancelado",0,P8365-Q8365)</f>
        <v>113.53</v>
      </c>
      <c r="S8365" s="17" t="str">
        <f aca="false">INDEX(dProdutos!$D$2:$D$47,MATCH(E8365,dProdutos!$A$2:$A$47,0))</f>
        <v>Eletrônicos</v>
      </c>
    </row>
    <row r="8366" customFormat="false" ht="15" hidden="false" customHeight="false" outlineLevel="0" collapsed="false">
      <c r="A8366" s="17" t="s">
        <v>6614</v>
      </c>
      <c r="B8366" s="17" t="n">
        <v>1</v>
      </c>
      <c r="C8366" s="21" t="n">
        <v>46204</v>
      </c>
      <c r="D8366" s="17" t="s">
        <v>411</v>
      </c>
      <c r="E8366" s="17" t="s">
        <v>95</v>
      </c>
      <c r="F8366" s="17" t="s">
        <v>1497</v>
      </c>
      <c r="G8366" s="17" t="s">
        <v>59</v>
      </c>
      <c r="H8366" s="17" t="s">
        <v>1523</v>
      </c>
      <c r="I8366" s="17" t="s">
        <v>1524</v>
      </c>
      <c r="J8366" s="17" t="n">
        <v>1</v>
      </c>
      <c r="K8366" s="15" t="n">
        <v>77.9</v>
      </c>
      <c r="L8366" s="22" t="n">
        <v>0.2</v>
      </c>
      <c r="M8366" s="15" t="n">
        <v>16.11</v>
      </c>
      <c r="N8366" s="15" t="n">
        <f aca="false">J8366*K8366</f>
        <v>77.9</v>
      </c>
      <c r="O8366" s="15" t="n">
        <f aca="false">N8366*L8366</f>
        <v>15.58</v>
      </c>
      <c r="P8366" s="15" t="n">
        <f aca="false">N8366-O8366</f>
        <v>62.32</v>
      </c>
      <c r="Q8366" s="15" t="n">
        <f aca="false">J8366*INDEX(dProdutos!$F$2:$F$47,MATCH(E8366,dProdutos!$A$2:$A$47,0))</f>
        <v>36.71</v>
      </c>
      <c r="R8366" s="15" t="n">
        <f aca="false">IF(I8366="Cancelado",0,P8366-Q8366)</f>
        <v>25.61</v>
      </c>
      <c r="S8366" s="17" t="str">
        <f aca="false">INDEX(dProdutos!$D$2:$D$47,MATCH(E8366,dProdutos!$A$2:$A$47,0))</f>
        <v>Moda Feminina</v>
      </c>
    </row>
    <row r="8367" customFormat="false" ht="15" hidden="false" customHeight="false" outlineLevel="0" collapsed="false">
      <c r="A8367" s="17" t="s">
        <v>6614</v>
      </c>
      <c r="B8367" s="17" t="n">
        <v>2</v>
      </c>
      <c r="C8367" s="21" t="n">
        <v>46204</v>
      </c>
      <c r="D8367" s="17" t="s">
        <v>411</v>
      </c>
      <c r="E8367" s="17" t="s">
        <v>117</v>
      </c>
      <c r="F8367" s="17" t="s">
        <v>1497</v>
      </c>
      <c r="G8367" s="17" t="s">
        <v>59</v>
      </c>
      <c r="H8367" s="17" t="s">
        <v>1523</v>
      </c>
      <c r="I8367" s="17" t="s">
        <v>1524</v>
      </c>
      <c r="J8367" s="17" t="n">
        <v>2</v>
      </c>
      <c r="K8367" s="15" t="n">
        <v>166.9</v>
      </c>
      <c r="L8367" s="22" t="n">
        <v>0</v>
      </c>
      <c r="M8367" s="15" t="n">
        <v>0</v>
      </c>
      <c r="N8367" s="15" t="n">
        <f aca="false">J8367*K8367</f>
        <v>333.8</v>
      </c>
      <c r="O8367" s="15" t="n">
        <f aca="false">N8367*L8367</f>
        <v>0</v>
      </c>
      <c r="P8367" s="15" t="n">
        <f aca="false">N8367-O8367</f>
        <v>333.8</v>
      </c>
      <c r="Q8367" s="15" t="n">
        <f aca="false">J8367*INDEX(dProdutos!$F$2:$F$47,MATCH(E8367,dProdutos!$A$2:$A$47,0))</f>
        <v>146.46</v>
      </c>
      <c r="R8367" s="15" t="n">
        <f aca="false">IF(I8367="Cancelado",0,P8367-Q8367)</f>
        <v>187.34</v>
      </c>
      <c r="S8367" s="17" t="str">
        <f aca="false">INDEX(dProdutos!$D$2:$D$47,MATCH(E8367,dProdutos!$A$2:$A$47,0))</f>
        <v>Moda Masculina</v>
      </c>
    </row>
    <row r="8368" customFormat="false" ht="15" hidden="false" customHeight="false" outlineLevel="0" collapsed="false">
      <c r="A8368" s="17" t="s">
        <v>6614</v>
      </c>
      <c r="B8368" s="17" t="n">
        <v>3</v>
      </c>
      <c r="C8368" s="21" t="n">
        <v>46204</v>
      </c>
      <c r="D8368" s="17" t="s">
        <v>411</v>
      </c>
      <c r="E8368" s="17" t="s">
        <v>177</v>
      </c>
      <c r="F8368" s="17" t="s">
        <v>1497</v>
      </c>
      <c r="G8368" s="17" t="s">
        <v>59</v>
      </c>
      <c r="H8368" s="17" t="s">
        <v>1523</v>
      </c>
      <c r="I8368" s="17" t="s">
        <v>1524</v>
      </c>
      <c r="J8368" s="17" t="n">
        <v>2</v>
      </c>
      <c r="K8368" s="15" t="n">
        <v>257.9</v>
      </c>
      <c r="L8368" s="22" t="n">
        <v>0.15</v>
      </c>
      <c r="M8368" s="15" t="n">
        <v>0</v>
      </c>
      <c r="N8368" s="15" t="n">
        <f aca="false">J8368*K8368</f>
        <v>515.8</v>
      </c>
      <c r="O8368" s="15" t="n">
        <f aca="false">N8368*L8368</f>
        <v>77.37</v>
      </c>
      <c r="P8368" s="15" t="n">
        <f aca="false">N8368-O8368</f>
        <v>438.43</v>
      </c>
      <c r="Q8368" s="15" t="n">
        <f aca="false">J8368*INDEX(dProdutos!$F$2:$F$47,MATCH(E8368,dProdutos!$A$2:$A$47,0))</f>
        <v>276.46</v>
      </c>
      <c r="R8368" s="15" t="n">
        <f aca="false">IF(I8368="Cancelado",0,P8368-Q8368)</f>
        <v>161.97</v>
      </c>
      <c r="S8368" s="17" t="str">
        <f aca="false">INDEX(dProdutos!$D$2:$D$47,MATCH(E8368,dProdutos!$A$2:$A$47,0))</f>
        <v>Casa</v>
      </c>
    </row>
    <row r="8369" customFormat="false" ht="15" hidden="false" customHeight="false" outlineLevel="0" collapsed="false">
      <c r="A8369" s="17" t="s">
        <v>6614</v>
      </c>
      <c r="B8369" s="17" t="n">
        <v>4</v>
      </c>
      <c r="C8369" s="21" t="n">
        <v>46204</v>
      </c>
      <c r="D8369" s="17" t="s">
        <v>411</v>
      </c>
      <c r="E8369" s="17" t="s">
        <v>159</v>
      </c>
      <c r="F8369" s="17" t="s">
        <v>1497</v>
      </c>
      <c r="G8369" s="17" t="s">
        <v>59</v>
      </c>
      <c r="H8369" s="17" t="s">
        <v>1523</v>
      </c>
      <c r="I8369" s="17" t="s">
        <v>1524</v>
      </c>
      <c r="J8369" s="17" t="n">
        <v>1</v>
      </c>
      <c r="K8369" s="15" t="n">
        <v>276.9</v>
      </c>
      <c r="L8369" s="22" t="n">
        <v>0.05</v>
      </c>
      <c r="M8369" s="15" t="n">
        <v>0</v>
      </c>
      <c r="N8369" s="15" t="n">
        <f aca="false">J8369*K8369</f>
        <v>276.9</v>
      </c>
      <c r="O8369" s="15" t="n">
        <f aca="false">N8369*L8369</f>
        <v>13.845</v>
      </c>
      <c r="P8369" s="15" t="n">
        <f aca="false">N8369-O8369</f>
        <v>263.055</v>
      </c>
      <c r="Q8369" s="15" t="n">
        <f aca="false">J8369*INDEX(dProdutos!$F$2:$F$47,MATCH(E8369,dProdutos!$A$2:$A$47,0))</f>
        <v>145.03</v>
      </c>
      <c r="R8369" s="15" t="n">
        <f aca="false">IF(I8369="Cancelado",0,P8369-Q8369)</f>
        <v>118.025</v>
      </c>
      <c r="S8369" s="17" t="str">
        <f aca="false">INDEX(dProdutos!$D$2:$D$47,MATCH(E8369,dProdutos!$A$2:$A$47,0))</f>
        <v>Acessórios</v>
      </c>
    </row>
    <row r="8370" customFormat="false" ht="15" hidden="false" customHeight="false" outlineLevel="0" collapsed="false">
      <c r="A8370" s="17" t="s">
        <v>6615</v>
      </c>
      <c r="B8370" s="17" t="n">
        <v>1</v>
      </c>
      <c r="C8370" s="21" t="n">
        <v>46204</v>
      </c>
      <c r="D8370" s="17" t="s">
        <v>1028</v>
      </c>
      <c r="E8370" s="17" t="s">
        <v>189</v>
      </c>
      <c r="F8370" s="17" t="s">
        <v>1495</v>
      </c>
      <c r="G8370" s="17" t="s">
        <v>63</v>
      </c>
      <c r="H8370" s="17" t="s">
        <v>1537</v>
      </c>
      <c r="I8370" s="17" t="s">
        <v>1524</v>
      </c>
      <c r="J8370" s="17" t="n">
        <v>2</v>
      </c>
      <c r="K8370" s="15" t="n">
        <v>138.9</v>
      </c>
      <c r="L8370" s="22" t="n">
        <v>0</v>
      </c>
      <c r="M8370" s="15" t="n">
        <v>0</v>
      </c>
      <c r="N8370" s="15" t="n">
        <f aca="false">J8370*K8370</f>
        <v>277.8</v>
      </c>
      <c r="O8370" s="15" t="n">
        <f aca="false">N8370*L8370</f>
        <v>0</v>
      </c>
      <c r="P8370" s="15" t="n">
        <f aca="false">N8370-O8370</f>
        <v>277.8</v>
      </c>
      <c r="Q8370" s="15" t="n">
        <f aca="false">J8370*INDEX(dProdutos!$F$2:$F$47,MATCH(E8370,dProdutos!$A$2:$A$47,0))</f>
        <v>137.92</v>
      </c>
      <c r="R8370" s="15" t="n">
        <f aca="false">IF(I8370="Cancelado",0,P8370-Q8370)</f>
        <v>139.88</v>
      </c>
      <c r="S8370" s="17" t="str">
        <f aca="false">INDEX(dProdutos!$D$2:$D$47,MATCH(E8370,dProdutos!$A$2:$A$47,0))</f>
        <v>Eletrônicos</v>
      </c>
    </row>
    <row r="8371" customFormat="false" ht="15" hidden="false" customHeight="false" outlineLevel="0" collapsed="false">
      <c r="A8371" s="17" t="s">
        <v>6615</v>
      </c>
      <c r="B8371" s="17" t="n">
        <v>2</v>
      </c>
      <c r="C8371" s="21" t="n">
        <v>46204</v>
      </c>
      <c r="D8371" s="17" t="s">
        <v>1028</v>
      </c>
      <c r="E8371" s="17" t="s">
        <v>177</v>
      </c>
      <c r="F8371" s="17" t="s">
        <v>1495</v>
      </c>
      <c r="G8371" s="17" t="s">
        <v>63</v>
      </c>
      <c r="H8371" s="17" t="s">
        <v>1537</v>
      </c>
      <c r="I8371" s="17" t="s">
        <v>1524</v>
      </c>
      <c r="J8371" s="17" t="n">
        <v>2</v>
      </c>
      <c r="K8371" s="15" t="n">
        <v>257.9</v>
      </c>
      <c r="L8371" s="22" t="n">
        <v>0</v>
      </c>
      <c r="M8371" s="15" t="n">
        <v>0</v>
      </c>
      <c r="N8371" s="15" t="n">
        <f aca="false">J8371*K8371</f>
        <v>515.8</v>
      </c>
      <c r="O8371" s="15" t="n">
        <f aca="false">N8371*L8371</f>
        <v>0</v>
      </c>
      <c r="P8371" s="15" t="n">
        <f aca="false">N8371-O8371</f>
        <v>515.8</v>
      </c>
      <c r="Q8371" s="15" t="n">
        <f aca="false">J8371*INDEX(dProdutos!$F$2:$F$47,MATCH(E8371,dProdutos!$A$2:$A$47,0))</f>
        <v>276.46</v>
      </c>
      <c r="R8371" s="15" t="n">
        <f aca="false">IF(I8371="Cancelado",0,P8371-Q8371)</f>
        <v>239.34</v>
      </c>
      <c r="S8371" s="17" t="str">
        <f aca="false">INDEX(dProdutos!$D$2:$D$47,MATCH(E8371,dProdutos!$A$2:$A$47,0))</f>
        <v>Casa</v>
      </c>
    </row>
    <row r="8372" customFormat="false" ht="15" hidden="false" customHeight="false" outlineLevel="0" collapsed="false">
      <c r="A8372" s="17" t="s">
        <v>6616</v>
      </c>
      <c r="B8372" s="17" t="n">
        <v>1</v>
      </c>
      <c r="C8372" s="21" t="n">
        <v>46204</v>
      </c>
      <c r="D8372" s="17" t="s">
        <v>743</v>
      </c>
      <c r="E8372" s="17" t="s">
        <v>98</v>
      </c>
      <c r="F8372" s="17" t="s">
        <v>1495</v>
      </c>
      <c r="G8372" s="17" t="s">
        <v>62</v>
      </c>
      <c r="H8372" s="17" t="s">
        <v>1537</v>
      </c>
      <c r="I8372" s="17" t="s">
        <v>1524</v>
      </c>
      <c r="J8372" s="17" t="n">
        <v>1</v>
      </c>
      <c r="K8372" s="15" t="n">
        <v>108.9</v>
      </c>
      <c r="L8372" s="22" t="n">
        <v>0</v>
      </c>
      <c r="M8372" s="15" t="n">
        <v>0</v>
      </c>
      <c r="N8372" s="15" t="n">
        <f aca="false">J8372*K8372</f>
        <v>108.9</v>
      </c>
      <c r="O8372" s="15" t="n">
        <f aca="false">N8372*L8372</f>
        <v>0</v>
      </c>
      <c r="P8372" s="15" t="n">
        <f aca="false">N8372-O8372</f>
        <v>108.9</v>
      </c>
      <c r="Q8372" s="15" t="n">
        <f aca="false">J8372*INDEX(dProdutos!$F$2:$F$47,MATCH(E8372,dProdutos!$A$2:$A$47,0))</f>
        <v>42.52</v>
      </c>
      <c r="R8372" s="15" t="n">
        <f aca="false">IF(I8372="Cancelado",0,P8372-Q8372)</f>
        <v>66.38</v>
      </c>
      <c r="S8372" s="17" t="str">
        <f aca="false">INDEX(dProdutos!$D$2:$D$47,MATCH(E8372,dProdutos!$A$2:$A$47,0))</f>
        <v>Moda Feminina</v>
      </c>
    </row>
    <row r="8373" customFormat="false" ht="15" hidden="false" customHeight="false" outlineLevel="0" collapsed="false">
      <c r="A8373" s="17" t="s">
        <v>6616</v>
      </c>
      <c r="B8373" s="17" t="n">
        <v>2</v>
      </c>
      <c r="C8373" s="21" t="n">
        <v>46204</v>
      </c>
      <c r="D8373" s="17" t="s">
        <v>743</v>
      </c>
      <c r="E8373" s="17" t="s">
        <v>189</v>
      </c>
      <c r="F8373" s="17" t="s">
        <v>1495</v>
      </c>
      <c r="G8373" s="17" t="s">
        <v>62</v>
      </c>
      <c r="H8373" s="17" t="s">
        <v>1537</v>
      </c>
      <c r="I8373" s="17" t="s">
        <v>1524</v>
      </c>
      <c r="J8373" s="17" t="n">
        <v>1</v>
      </c>
      <c r="K8373" s="15" t="n">
        <v>138.9</v>
      </c>
      <c r="L8373" s="22" t="n">
        <v>0</v>
      </c>
      <c r="M8373" s="15" t="n">
        <v>0</v>
      </c>
      <c r="N8373" s="15" t="n">
        <f aca="false">J8373*K8373</f>
        <v>138.9</v>
      </c>
      <c r="O8373" s="15" t="n">
        <f aca="false">N8373*L8373</f>
        <v>0</v>
      </c>
      <c r="P8373" s="15" t="n">
        <f aca="false">N8373-O8373</f>
        <v>138.9</v>
      </c>
      <c r="Q8373" s="15" t="n">
        <f aca="false">J8373*INDEX(dProdutos!$F$2:$F$47,MATCH(E8373,dProdutos!$A$2:$A$47,0))</f>
        <v>68.96</v>
      </c>
      <c r="R8373" s="15" t="n">
        <f aca="false">IF(I8373="Cancelado",0,P8373-Q8373)</f>
        <v>69.94</v>
      </c>
      <c r="S8373" s="17" t="str">
        <f aca="false">INDEX(dProdutos!$D$2:$D$47,MATCH(E8373,dProdutos!$A$2:$A$47,0))</f>
        <v>Eletrônicos</v>
      </c>
    </row>
    <row r="8374" customFormat="false" ht="15" hidden="false" customHeight="false" outlineLevel="0" collapsed="false">
      <c r="A8374" s="17" t="s">
        <v>6616</v>
      </c>
      <c r="B8374" s="17" t="n">
        <v>3</v>
      </c>
      <c r="C8374" s="21" t="n">
        <v>46204</v>
      </c>
      <c r="D8374" s="17" t="s">
        <v>743</v>
      </c>
      <c r="E8374" s="17" t="s">
        <v>105</v>
      </c>
      <c r="F8374" s="17" t="s">
        <v>1495</v>
      </c>
      <c r="G8374" s="17" t="s">
        <v>62</v>
      </c>
      <c r="H8374" s="17" t="s">
        <v>1537</v>
      </c>
      <c r="I8374" s="17" t="s">
        <v>1524</v>
      </c>
      <c r="J8374" s="17" t="n">
        <v>1</v>
      </c>
      <c r="K8374" s="15" t="n">
        <v>175.9</v>
      </c>
      <c r="L8374" s="22" t="n">
        <v>0.05</v>
      </c>
      <c r="M8374" s="15" t="n">
        <v>0</v>
      </c>
      <c r="N8374" s="15" t="n">
        <f aca="false">J8374*K8374</f>
        <v>175.9</v>
      </c>
      <c r="O8374" s="15" t="n">
        <f aca="false">N8374*L8374</f>
        <v>8.795</v>
      </c>
      <c r="P8374" s="15" t="n">
        <f aca="false">N8374-O8374</f>
        <v>167.105</v>
      </c>
      <c r="Q8374" s="15" t="n">
        <f aca="false">J8374*INDEX(dProdutos!$F$2:$F$47,MATCH(E8374,dProdutos!$A$2:$A$47,0))</f>
        <v>96.59</v>
      </c>
      <c r="R8374" s="15" t="n">
        <f aca="false">IF(I8374="Cancelado",0,P8374-Q8374)</f>
        <v>70.515</v>
      </c>
      <c r="S8374" s="17" t="str">
        <f aca="false">INDEX(dProdutos!$D$2:$D$47,MATCH(E8374,dProdutos!$A$2:$A$47,0))</f>
        <v>Moda Masculina</v>
      </c>
    </row>
    <row r="8375" customFormat="false" ht="15" hidden="false" customHeight="false" outlineLevel="0" collapsed="false">
      <c r="A8375" s="17" t="s">
        <v>6616</v>
      </c>
      <c r="B8375" s="17" t="n">
        <v>4</v>
      </c>
      <c r="C8375" s="21" t="n">
        <v>46204</v>
      </c>
      <c r="D8375" s="17" t="s">
        <v>743</v>
      </c>
      <c r="E8375" s="17" t="s">
        <v>105</v>
      </c>
      <c r="F8375" s="17" t="s">
        <v>1495</v>
      </c>
      <c r="G8375" s="17" t="s">
        <v>62</v>
      </c>
      <c r="H8375" s="17" t="s">
        <v>1537</v>
      </c>
      <c r="I8375" s="17" t="s">
        <v>1524</v>
      </c>
      <c r="J8375" s="17" t="n">
        <v>1</v>
      </c>
      <c r="K8375" s="15" t="n">
        <v>175.9</v>
      </c>
      <c r="L8375" s="22" t="n">
        <v>0.15</v>
      </c>
      <c r="M8375" s="15" t="n">
        <v>0</v>
      </c>
      <c r="N8375" s="15" t="n">
        <f aca="false">J8375*K8375</f>
        <v>175.9</v>
      </c>
      <c r="O8375" s="15" t="n">
        <f aca="false">N8375*L8375</f>
        <v>26.385</v>
      </c>
      <c r="P8375" s="15" t="n">
        <f aca="false">N8375-O8375</f>
        <v>149.515</v>
      </c>
      <c r="Q8375" s="15" t="n">
        <f aca="false">J8375*INDEX(dProdutos!$F$2:$F$47,MATCH(E8375,dProdutos!$A$2:$A$47,0))</f>
        <v>96.59</v>
      </c>
      <c r="R8375" s="15" t="n">
        <f aca="false">IF(I8375="Cancelado",0,P8375-Q8375)</f>
        <v>52.925</v>
      </c>
      <c r="S8375" s="17" t="str">
        <f aca="false">INDEX(dProdutos!$D$2:$D$47,MATCH(E8375,dProdutos!$A$2:$A$47,0))</f>
        <v>Moda Masculina</v>
      </c>
    </row>
    <row r="8376" customFormat="false" ht="15" hidden="false" customHeight="false" outlineLevel="0" collapsed="false">
      <c r="A8376" s="17" t="s">
        <v>6617</v>
      </c>
      <c r="B8376" s="17" t="n">
        <v>1</v>
      </c>
      <c r="C8376" s="21" t="n">
        <v>46205</v>
      </c>
      <c r="D8376" s="17" t="s">
        <v>1246</v>
      </c>
      <c r="E8376" s="17" t="s">
        <v>126</v>
      </c>
      <c r="F8376" s="17" t="s">
        <v>1503</v>
      </c>
      <c r="G8376" s="17" t="s">
        <v>61</v>
      </c>
      <c r="H8376" s="17" t="s">
        <v>1540</v>
      </c>
      <c r="I8376" s="17" t="s">
        <v>1524</v>
      </c>
      <c r="J8376" s="17" t="n">
        <v>1</v>
      </c>
      <c r="K8376" s="15" t="n">
        <v>296.9</v>
      </c>
      <c r="L8376" s="22" t="n">
        <v>0</v>
      </c>
      <c r="M8376" s="15" t="n">
        <v>0</v>
      </c>
      <c r="N8376" s="15" t="n">
        <f aca="false">J8376*K8376</f>
        <v>296.9</v>
      </c>
      <c r="O8376" s="15" t="n">
        <f aca="false">N8376*L8376</f>
        <v>0</v>
      </c>
      <c r="P8376" s="15" t="n">
        <f aca="false">N8376-O8376</f>
        <v>296.9</v>
      </c>
      <c r="Q8376" s="15" t="n">
        <f aca="false">J8376*INDEX(dProdutos!$F$2:$F$47,MATCH(E8376,dProdutos!$A$2:$A$47,0))</f>
        <v>135.24</v>
      </c>
      <c r="R8376" s="15" t="n">
        <f aca="false">IF(I8376="Cancelado",0,P8376-Q8376)</f>
        <v>161.66</v>
      </c>
      <c r="S8376" s="17" t="str">
        <f aca="false">INDEX(dProdutos!$D$2:$D$47,MATCH(E8376,dProdutos!$A$2:$A$47,0))</f>
        <v>Calçados</v>
      </c>
    </row>
    <row r="8377" customFormat="false" ht="15" hidden="false" customHeight="false" outlineLevel="0" collapsed="false">
      <c r="A8377" s="17" t="s">
        <v>6618</v>
      </c>
      <c r="B8377" s="17" t="n">
        <v>1</v>
      </c>
      <c r="C8377" s="21" t="n">
        <v>46205</v>
      </c>
      <c r="D8377" s="17" t="s">
        <v>795</v>
      </c>
      <c r="E8377" s="17" t="s">
        <v>98</v>
      </c>
      <c r="F8377" s="17" t="s">
        <v>1493</v>
      </c>
      <c r="G8377" s="17" t="s">
        <v>59</v>
      </c>
      <c r="H8377" s="17" t="s">
        <v>1537</v>
      </c>
      <c r="I8377" s="17" t="s">
        <v>1524</v>
      </c>
      <c r="J8377" s="17" t="n">
        <v>1</v>
      </c>
      <c r="K8377" s="15" t="n">
        <v>108.9</v>
      </c>
      <c r="L8377" s="22" t="n">
        <v>0</v>
      </c>
      <c r="M8377" s="15" t="n">
        <v>31.62</v>
      </c>
      <c r="N8377" s="15" t="n">
        <f aca="false">J8377*K8377</f>
        <v>108.9</v>
      </c>
      <c r="O8377" s="15" t="n">
        <f aca="false">N8377*L8377</f>
        <v>0</v>
      </c>
      <c r="P8377" s="15" t="n">
        <f aca="false">N8377-O8377</f>
        <v>108.9</v>
      </c>
      <c r="Q8377" s="15" t="n">
        <f aca="false">J8377*INDEX(dProdutos!$F$2:$F$47,MATCH(E8377,dProdutos!$A$2:$A$47,0))</f>
        <v>42.52</v>
      </c>
      <c r="R8377" s="15" t="n">
        <f aca="false">IF(I8377="Cancelado",0,P8377-Q8377)</f>
        <v>66.38</v>
      </c>
      <c r="S8377" s="17" t="str">
        <f aca="false">INDEX(dProdutos!$D$2:$D$47,MATCH(E8377,dProdutos!$A$2:$A$47,0))</f>
        <v>Moda Feminina</v>
      </c>
    </row>
    <row r="8378" customFormat="false" ht="15" hidden="false" customHeight="false" outlineLevel="0" collapsed="false">
      <c r="A8378" s="17" t="s">
        <v>6618</v>
      </c>
      <c r="B8378" s="17" t="n">
        <v>2</v>
      </c>
      <c r="C8378" s="21" t="n">
        <v>46205</v>
      </c>
      <c r="D8378" s="17" t="s">
        <v>795</v>
      </c>
      <c r="E8378" s="17" t="s">
        <v>153</v>
      </c>
      <c r="F8378" s="17" t="s">
        <v>1493</v>
      </c>
      <c r="G8378" s="17" t="s">
        <v>59</v>
      </c>
      <c r="H8378" s="17" t="s">
        <v>1537</v>
      </c>
      <c r="I8378" s="17" t="s">
        <v>1524</v>
      </c>
      <c r="J8378" s="17" t="n">
        <v>1</v>
      </c>
      <c r="K8378" s="15" t="n">
        <v>165.9</v>
      </c>
      <c r="L8378" s="22" t="n">
        <v>0.05</v>
      </c>
      <c r="M8378" s="15" t="n">
        <v>0</v>
      </c>
      <c r="N8378" s="15" t="n">
        <f aca="false">J8378*K8378</f>
        <v>165.9</v>
      </c>
      <c r="O8378" s="15" t="n">
        <f aca="false">N8378*L8378</f>
        <v>8.295</v>
      </c>
      <c r="P8378" s="15" t="n">
        <f aca="false">N8378-O8378</f>
        <v>157.605</v>
      </c>
      <c r="Q8378" s="15" t="n">
        <f aca="false">J8378*INDEX(dProdutos!$F$2:$F$47,MATCH(E8378,dProdutos!$A$2:$A$47,0))</f>
        <v>67.28</v>
      </c>
      <c r="R8378" s="15" t="n">
        <f aca="false">IF(I8378="Cancelado",0,P8378-Q8378)</f>
        <v>90.325</v>
      </c>
      <c r="S8378" s="17" t="str">
        <f aca="false">INDEX(dProdutos!$D$2:$D$47,MATCH(E8378,dProdutos!$A$2:$A$47,0))</f>
        <v>Acessórios</v>
      </c>
    </row>
    <row r="8379" customFormat="false" ht="15" hidden="false" customHeight="false" outlineLevel="0" collapsed="false">
      <c r="A8379" s="17" t="s">
        <v>6618</v>
      </c>
      <c r="B8379" s="17" t="n">
        <v>3</v>
      </c>
      <c r="C8379" s="21" t="n">
        <v>46205</v>
      </c>
      <c r="D8379" s="17" t="s">
        <v>795</v>
      </c>
      <c r="E8379" s="17" t="s">
        <v>126</v>
      </c>
      <c r="F8379" s="17" t="s">
        <v>1493</v>
      </c>
      <c r="G8379" s="17" t="s">
        <v>59</v>
      </c>
      <c r="H8379" s="17" t="s">
        <v>1537</v>
      </c>
      <c r="I8379" s="17" t="s">
        <v>1524</v>
      </c>
      <c r="J8379" s="17" t="n">
        <v>1</v>
      </c>
      <c r="K8379" s="15" t="n">
        <v>296.9</v>
      </c>
      <c r="L8379" s="22" t="n">
        <v>0</v>
      </c>
      <c r="M8379" s="15" t="n">
        <v>0</v>
      </c>
      <c r="N8379" s="15" t="n">
        <f aca="false">J8379*K8379</f>
        <v>296.9</v>
      </c>
      <c r="O8379" s="15" t="n">
        <f aca="false">N8379*L8379</f>
        <v>0</v>
      </c>
      <c r="P8379" s="15" t="n">
        <f aca="false">N8379-O8379</f>
        <v>296.9</v>
      </c>
      <c r="Q8379" s="15" t="n">
        <f aca="false">J8379*INDEX(dProdutos!$F$2:$F$47,MATCH(E8379,dProdutos!$A$2:$A$47,0))</f>
        <v>135.24</v>
      </c>
      <c r="R8379" s="15" t="n">
        <f aca="false">IF(I8379="Cancelado",0,P8379-Q8379)</f>
        <v>161.66</v>
      </c>
      <c r="S8379" s="17" t="str">
        <f aca="false">INDEX(dProdutos!$D$2:$D$47,MATCH(E8379,dProdutos!$A$2:$A$47,0))</f>
        <v>Calçados</v>
      </c>
    </row>
    <row r="8380" customFormat="false" ht="15" hidden="false" customHeight="false" outlineLevel="0" collapsed="false">
      <c r="A8380" s="17" t="s">
        <v>6619</v>
      </c>
      <c r="B8380" s="17" t="n">
        <v>1</v>
      </c>
      <c r="C8380" s="21" t="n">
        <v>46205</v>
      </c>
      <c r="D8380" s="17" t="s">
        <v>461</v>
      </c>
      <c r="E8380" s="17" t="s">
        <v>111</v>
      </c>
      <c r="F8380" s="17" t="s">
        <v>1490</v>
      </c>
      <c r="G8380" s="17" t="s">
        <v>59</v>
      </c>
      <c r="H8380" s="17" t="s">
        <v>1537</v>
      </c>
      <c r="I8380" s="17" t="s">
        <v>1524</v>
      </c>
      <c r="J8380" s="17" t="n">
        <v>1</v>
      </c>
      <c r="K8380" s="15" t="n">
        <v>188.9</v>
      </c>
      <c r="L8380" s="22" t="n">
        <v>0</v>
      </c>
      <c r="M8380" s="15" t="n">
        <v>0</v>
      </c>
      <c r="N8380" s="15" t="n">
        <f aca="false">J8380*K8380</f>
        <v>188.9</v>
      </c>
      <c r="O8380" s="15" t="n">
        <f aca="false">N8380*L8380</f>
        <v>0</v>
      </c>
      <c r="P8380" s="15" t="n">
        <f aca="false">N8380-O8380</f>
        <v>188.9</v>
      </c>
      <c r="Q8380" s="15" t="n">
        <f aca="false">J8380*INDEX(dProdutos!$F$2:$F$47,MATCH(E8380,dProdutos!$A$2:$A$47,0))</f>
        <v>88.32</v>
      </c>
      <c r="R8380" s="15" t="n">
        <f aca="false">IF(I8380="Cancelado",0,P8380-Q8380)</f>
        <v>100.58</v>
      </c>
      <c r="S8380" s="17" t="str">
        <f aca="false">INDEX(dProdutos!$D$2:$D$47,MATCH(E8380,dProdutos!$A$2:$A$47,0))</f>
        <v>Moda Masculina</v>
      </c>
    </row>
    <row r="8381" customFormat="false" ht="15" hidden="false" customHeight="false" outlineLevel="0" collapsed="false">
      <c r="A8381" s="17" t="s">
        <v>6619</v>
      </c>
      <c r="B8381" s="17" t="n">
        <v>2</v>
      </c>
      <c r="C8381" s="21" t="n">
        <v>46205</v>
      </c>
      <c r="D8381" s="17" t="s">
        <v>461</v>
      </c>
      <c r="E8381" s="17" t="s">
        <v>138</v>
      </c>
      <c r="F8381" s="17" t="s">
        <v>1490</v>
      </c>
      <c r="G8381" s="17" t="s">
        <v>59</v>
      </c>
      <c r="H8381" s="17" t="s">
        <v>1537</v>
      </c>
      <c r="I8381" s="17" t="s">
        <v>1524</v>
      </c>
      <c r="J8381" s="17" t="n">
        <v>1</v>
      </c>
      <c r="K8381" s="15" t="n">
        <v>231.9</v>
      </c>
      <c r="L8381" s="22" t="n">
        <v>0</v>
      </c>
      <c r="M8381" s="15" t="n">
        <v>0</v>
      </c>
      <c r="N8381" s="15" t="n">
        <f aca="false">J8381*K8381</f>
        <v>231.9</v>
      </c>
      <c r="O8381" s="15" t="n">
        <f aca="false">N8381*L8381</f>
        <v>0</v>
      </c>
      <c r="P8381" s="15" t="n">
        <f aca="false">N8381-O8381</f>
        <v>231.9</v>
      </c>
      <c r="Q8381" s="15" t="n">
        <f aca="false">J8381*INDEX(dProdutos!$F$2:$F$47,MATCH(E8381,dProdutos!$A$2:$A$47,0))</f>
        <v>132.21</v>
      </c>
      <c r="R8381" s="15" t="n">
        <f aca="false">IF(I8381="Cancelado",0,P8381-Q8381)</f>
        <v>99.69</v>
      </c>
      <c r="S8381" s="17" t="str">
        <f aca="false">INDEX(dProdutos!$D$2:$D$47,MATCH(E8381,dProdutos!$A$2:$A$47,0))</f>
        <v>Calçados</v>
      </c>
    </row>
    <row r="8382" customFormat="false" ht="15" hidden="false" customHeight="false" outlineLevel="0" collapsed="false">
      <c r="A8382" s="17" t="s">
        <v>6619</v>
      </c>
      <c r="B8382" s="17" t="n">
        <v>3</v>
      </c>
      <c r="C8382" s="21" t="n">
        <v>46205</v>
      </c>
      <c r="D8382" s="17" t="s">
        <v>461</v>
      </c>
      <c r="E8382" s="17" t="s">
        <v>198</v>
      </c>
      <c r="F8382" s="17" t="s">
        <v>1490</v>
      </c>
      <c r="G8382" s="17" t="s">
        <v>59</v>
      </c>
      <c r="H8382" s="17" t="s">
        <v>1537</v>
      </c>
      <c r="I8382" s="17" t="s">
        <v>1524</v>
      </c>
      <c r="J8382" s="17" t="n">
        <v>1</v>
      </c>
      <c r="K8382" s="15" t="n">
        <v>253.9</v>
      </c>
      <c r="L8382" s="22" t="n">
        <v>0</v>
      </c>
      <c r="M8382" s="15" t="n">
        <v>0</v>
      </c>
      <c r="N8382" s="15" t="n">
        <f aca="false">J8382*K8382</f>
        <v>253.9</v>
      </c>
      <c r="O8382" s="15" t="n">
        <f aca="false">N8382*L8382</f>
        <v>0</v>
      </c>
      <c r="P8382" s="15" t="n">
        <f aca="false">N8382-O8382</f>
        <v>253.9</v>
      </c>
      <c r="Q8382" s="15" t="n">
        <f aca="false">J8382*INDEX(dProdutos!$F$2:$F$47,MATCH(E8382,dProdutos!$A$2:$A$47,0))</f>
        <v>99.78</v>
      </c>
      <c r="R8382" s="15" t="n">
        <f aca="false">IF(I8382="Cancelado",0,P8382-Q8382)</f>
        <v>154.12</v>
      </c>
      <c r="S8382" s="17" t="str">
        <f aca="false">INDEX(dProdutos!$D$2:$D$47,MATCH(E8382,dProdutos!$A$2:$A$47,0))</f>
        <v>Beleza</v>
      </c>
    </row>
    <row r="8383" customFormat="false" ht="15" hidden="false" customHeight="false" outlineLevel="0" collapsed="false">
      <c r="A8383" s="17" t="s">
        <v>6620</v>
      </c>
      <c r="B8383" s="17" t="n">
        <v>1</v>
      </c>
      <c r="C8383" s="21" t="n">
        <v>46205</v>
      </c>
      <c r="D8383" s="17" t="s">
        <v>1138</v>
      </c>
      <c r="E8383" s="17" t="s">
        <v>102</v>
      </c>
      <c r="F8383" s="17" t="s">
        <v>1490</v>
      </c>
      <c r="G8383" s="17" t="s">
        <v>59</v>
      </c>
      <c r="H8383" s="17" t="s">
        <v>1523</v>
      </c>
      <c r="I8383" s="17" t="s">
        <v>1524</v>
      </c>
      <c r="J8383" s="17" t="n">
        <v>1</v>
      </c>
      <c r="K8383" s="15" t="n">
        <v>65.9</v>
      </c>
      <c r="L8383" s="22" t="n">
        <v>0.15</v>
      </c>
      <c r="M8383" s="15" t="n">
        <v>30.46</v>
      </c>
      <c r="N8383" s="15" t="n">
        <f aca="false">J8383*K8383</f>
        <v>65.9</v>
      </c>
      <c r="O8383" s="15" t="n">
        <f aca="false">N8383*L8383</f>
        <v>9.885</v>
      </c>
      <c r="P8383" s="15" t="n">
        <f aca="false">N8383-O8383</f>
        <v>56.015</v>
      </c>
      <c r="Q8383" s="15" t="n">
        <f aca="false">J8383*INDEX(dProdutos!$F$2:$F$47,MATCH(E8383,dProdutos!$A$2:$A$47,0))</f>
        <v>29.68</v>
      </c>
      <c r="R8383" s="15" t="n">
        <f aca="false">IF(I8383="Cancelado",0,P8383-Q8383)</f>
        <v>26.335</v>
      </c>
      <c r="S8383" s="17" t="str">
        <f aca="false">INDEX(dProdutos!$D$2:$D$47,MATCH(E8383,dProdutos!$A$2:$A$47,0))</f>
        <v>Moda Masculina</v>
      </c>
    </row>
    <row r="8384" customFormat="false" ht="15" hidden="false" customHeight="false" outlineLevel="0" collapsed="false">
      <c r="A8384" s="17" t="s">
        <v>6620</v>
      </c>
      <c r="B8384" s="17" t="n">
        <v>2</v>
      </c>
      <c r="C8384" s="21" t="n">
        <v>46205</v>
      </c>
      <c r="D8384" s="17" t="s">
        <v>1138</v>
      </c>
      <c r="E8384" s="17" t="s">
        <v>85</v>
      </c>
      <c r="F8384" s="17" t="s">
        <v>1490</v>
      </c>
      <c r="G8384" s="17" t="s">
        <v>59</v>
      </c>
      <c r="H8384" s="17" t="s">
        <v>1523</v>
      </c>
      <c r="I8384" s="17" t="s">
        <v>1524</v>
      </c>
      <c r="J8384" s="17" t="n">
        <v>3</v>
      </c>
      <c r="K8384" s="15" t="n">
        <v>165.9</v>
      </c>
      <c r="L8384" s="22" t="n">
        <v>0</v>
      </c>
      <c r="M8384" s="15" t="n">
        <v>0</v>
      </c>
      <c r="N8384" s="15" t="n">
        <f aca="false">J8384*K8384</f>
        <v>497.7</v>
      </c>
      <c r="O8384" s="15" t="n">
        <f aca="false">N8384*L8384</f>
        <v>0</v>
      </c>
      <c r="P8384" s="15" t="n">
        <f aca="false">N8384-O8384</f>
        <v>497.7</v>
      </c>
      <c r="Q8384" s="15" t="n">
        <f aca="false">J8384*INDEX(dProdutos!$F$2:$F$47,MATCH(E8384,dProdutos!$A$2:$A$47,0))</f>
        <v>274.65</v>
      </c>
      <c r="R8384" s="15" t="n">
        <f aca="false">IF(I8384="Cancelado",0,P8384-Q8384)</f>
        <v>223.05</v>
      </c>
      <c r="S8384" s="17" t="str">
        <f aca="false">INDEX(dProdutos!$D$2:$D$47,MATCH(E8384,dProdutos!$A$2:$A$47,0))</f>
        <v>Moda Feminina</v>
      </c>
    </row>
    <row r="8385" customFormat="false" ht="15" hidden="false" customHeight="false" outlineLevel="0" collapsed="false">
      <c r="A8385" s="17" t="s">
        <v>6620</v>
      </c>
      <c r="B8385" s="17" t="n">
        <v>3</v>
      </c>
      <c r="C8385" s="21" t="n">
        <v>46205</v>
      </c>
      <c r="D8385" s="17" t="s">
        <v>1138</v>
      </c>
      <c r="E8385" s="17" t="s">
        <v>123</v>
      </c>
      <c r="F8385" s="17" t="s">
        <v>1490</v>
      </c>
      <c r="G8385" s="17" t="s">
        <v>59</v>
      </c>
      <c r="H8385" s="17" t="s">
        <v>1523</v>
      </c>
      <c r="I8385" s="17" t="s">
        <v>1524</v>
      </c>
      <c r="J8385" s="17" t="n">
        <v>1</v>
      </c>
      <c r="K8385" s="15" t="n">
        <v>277.9</v>
      </c>
      <c r="L8385" s="22" t="n">
        <v>0</v>
      </c>
      <c r="M8385" s="15" t="n">
        <v>0</v>
      </c>
      <c r="N8385" s="15" t="n">
        <f aca="false">J8385*K8385</f>
        <v>277.9</v>
      </c>
      <c r="O8385" s="15" t="n">
        <f aca="false">N8385*L8385</f>
        <v>0</v>
      </c>
      <c r="P8385" s="15" t="n">
        <f aca="false">N8385-O8385</f>
        <v>277.9</v>
      </c>
      <c r="Q8385" s="15" t="n">
        <f aca="false">J8385*INDEX(dProdutos!$F$2:$F$47,MATCH(E8385,dProdutos!$A$2:$A$47,0))</f>
        <v>132.36</v>
      </c>
      <c r="R8385" s="15" t="n">
        <f aca="false">IF(I8385="Cancelado",0,P8385-Q8385)</f>
        <v>145.54</v>
      </c>
      <c r="S8385" s="17" t="str">
        <f aca="false">INDEX(dProdutos!$D$2:$D$47,MATCH(E8385,dProdutos!$A$2:$A$47,0))</f>
        <v>Calçados</v>
      </c>
    </row>
    <row r="8386" customFormat="false" ht="15" hidden="false" customHeight="false" outlineLevel="0" collapsed="false">
      <c r="A8386" s="17" t="s">
        <v>6621</v>
      </c>
      <c r="B8386" s="17" t="n">
        <v>1</v>
      </c>
      <c r="C8386" s="21" t="n">
        <v>46205</v>
      </c>
      <c r="D8386" s="17" t="s">
        <v>540</v>
      </c>
      <c r="E8386" s="17" t="s">
        <v>150</v>
      </c>
      <c r="F8386" s="17" t="s">
        <v>1501</v>
      </c>
      <c r="G8386" s="17" t="s">
        <v>63</v>
      </c>
      <c r="H8386" s="17" t="s">
        <v>1523</v>
      </c>
      <c r="I8386" s="17" t="s">
        <v>1524</v>
      </c>
      <c r="J8386" s="17" t="n">
        <v>1</v>
      </c>
      <c r="K8386" s="15" t="n">
        <v>71.9</v>
      </c>
      <c r="L8386" s="22" t="n">
        <v>0.15</v>
      </c>
      <c r="M8386" s="15" t="n">
        <v>33.33</v>
      </c>
      <c r="N8386" s="15" t="n">
        <f aca="false">J8386*K8386</f>
        <v>71.9</v>
      </c>
      <c r="O8386" s="15" t="n">
        <f aca="false">N8386*L8386</f>
        <v>10.785</v>
      </c>
      <c r="P8386" s="15" t="n">
        <f aca="false">N8386-O8386</f>
        <v>61.115</v>
      </c>
      <c r="Q8386" s="15" t="n">
        <f aca="false">J8386*INDEX(dProdutos!$F$2:$F$47,MATCH(E8386,dProdutos!$A$2:$A$47,0))</f>
        <v>27.38</v>
      </c>
      <c r="R8386" s="15" t="n">
        <f aca="false">IF(I8386="Cancelado",0,P8386-Q8386)</f>
        <v>33.735</v>
      </c>
      <c r="S8386" s="17" t="str">
        <f aca="false">INDEX(dProdutos!$D$2:$D$47,MATCH(E8386,dProdutos!$A$2:$A$47,0))</f>
        <v>Acessórios</v>
      </c>
    </row>
    <row r="8387" customFormat="false" ht="15" hidden="false" customHeight="false" outlineLevel="0" collapsed="false">
      <c r="A8387" s="17" t="s">
        <v>6621</v>
      </c>
      <c r="B8387" s="17" t="n">
        <v>2</v>
      </c>
      <c r="C8387" s="21" t="n">
        <v>46205</v>
      </c>
      <c r="D8387" s="17" t="s">
        <v>540</v>
      </c>
      <c r="E8387" s="17" t="s">
        <v>81</v>
      </c>
      <c r="F8387" s="17" t="s">
        <v>1501</v>
      </c>
      <c r="G8387" s="17" t="s">
        <v>63</v>
      </c>
      <c r="H8387" s="17" t="s">
        <v>1523</v>
      </c>
      <c r="I8387" s="17" t="s">
        <v>1524</v>
      </c>
      <c r="J8387" s="17" t="n">
        <v>1</v>
      </c>
      <c r="K8387" s="15" t="n">
        <v>64.9</v>
      </c>
      <c r="L8387" s="22" t="n">
        <v>0.05</v>
      </c>
      <c r="M8387" s="15" t="n">
        <v>0</v>
      </c>
      <c r="N8387" s="15" t="n">
        <f aca="false">J8387*K8387</f>
        <v>64.9</v>
      </c>
      <c r="O8387" s="15" t="n">
        <f aca="false">N8387*L8387</f>
        <v>3.245</v>
      </c>
      <c r="P8387" s="15" t="n">
        <f aca="false">N8387-O8387</f>
        <v>61.655</v>
      </c>
      <c r="Q8387" s="15" t="n">
        <f aca="false">J8387*INDEX(dProdutos!$F$2:$F$47,MATCH(E8387,dProdutos!$A$2:$A$47,0))</f>
        <v>26.12</v>
      </c>
      <c r="R8387" s="15" t="n">
        <f aca="false">IF(I8387="Cancelado",0,P8387-Q8387)</f>
        <v>35.535</v>
      </c>
      <c r="S8387" s="17" t="str">
        <f aca="false">INDEX(dProdutos!$D$2:$D$47,MATCH(E8387,dProdutos!$A$2:$A$47,0))</f>
        <v>Moda Feminina</v>
      </c>
    </row>
    <row r="8388" customFormat="false" ht="15" hidden="false" customHeight="false" outlineLevel="0" collapsed="false">
      <c r="A8388" s="17" t="s">
        <v>6622</v>
      </c>
      <c r="B8388" s="17" t="n">
        <v>1</v>
      </c>
      <c r="C8388" s="21" t="n">
        <v>46205</v>
      </c>
      <c r="D8388" s="17" t="s">
        <v>1082</v>
      </c>
      <c r="E8388" s="17" t="s">
        <v>120</v>
      </c>
      <c r="F8388" s="17" t="s">
        <v>1497</v>
      </c>
      <c r="G8388" s="17" t="s">
        <v>62</v>
      </c>
      <c r="H8388" s="17" t="s">
        <v>1523</v>
      </c>
      <c r="I8388" s="17" t="s">
        <v>1524</v>
      </c>
      <c r="J8388" s="17" t="n">
        <v>1</v>
      </c>
      <c r="K8388" s="15" t="n">
        <v>96.9</v>
      </c>
      <c r="L8388" s="22" t="n">
        <v>0.2</v>
      </c>
      <c r="M8388" s="15" t="n">
        <v>0</v>
      </c>
      <c r="N8388" s="15" t="n">
        <f aca="false">J8388*K8388</f>
        <v>96.9</v>
      </c>
      <c r="O8388" s="15" t="n">
        <f aca="false">N8388*L8388</f>
        <v>19.38</v>
      </c>
      <c r="P8388" s="15" t="n">
        <f aca="false">N8388-O8388</f>
        <v>77.52</v>
      </c>
      <c r="Q8388" s="15" t="n">
        <f aca="false">J8388*INDEX(dProdutos!$F$2:$F$47,MATCH(E8388,dProdutos!$A$2:$A$47,0))</f>
        <v>44.36</v>
      </c>
      <c r="R8388" s="15" t="n">
        <f aca="false">IF(I8388="Cancelado",0,P8388-Q8388)</f>
        <v>33.16</v>
      </c>
      <c r="S8388" s="17" t="str">
        <f aca="false">INDEX(dProdutos!$D$2:$D$47,MATCH(E8388,dProdutos!$A$2:$A$47,0))</f>
        <v>Moda Masculina</v>
      </c>
    </row>
    <row r="8389" customFormat="false" ht="15" hidden="false" customHeight="false" outlineLevel="0" collapsed="false">
      <c r="A8389" s="17" t="s">
        <v>6623</v>
      </c>
      <c r="B8389" s="17" t="n">
        <v>1</v>
      </c>
      <c r="C8389" s="21" t="n">
        <v>46205</v>
      </c>
      <c r="D8389" s="17" t="s">
        <v>552</v>
      </c>
      <c r="E8389" s="17" t="s">
        <v>85</v>
      </c>
      <c r="F8389" s="17" t="s">
        <v>1497</v>
      </c>
      <c r="G8389" s="17" t="s">
        <v>59</v>
      </c>
      <c r="H8389" s="17" t="s">
        <v>1540</v>
      </c>
      <c r="I8389" s="17" t="s">
        <v>1524</v>
      </c>
      <c r="J8389" s="17" t="n">
        <v>1</v>
      </c>
      <c r="K8389" s="15" t="n">
        <v>165.9</v>
      </c>
      <c r="L8389" s="22" t="n">
        <v>0</v>
      </c>
      <c r="M8389" s="15" t="n">
        <v>33.02</v>
      </c>
      <c r="N8389" s="15" t="n">
        <f aca="false">J8389*K8389</f>
        <v>165.9</v>
      </c>
      <c r="O8389" s="15" t="n">
        <f aca="false">N8389*L8389</f>
        <v>0</v>
      </c>
      <c r="P8389" s="15" t="n">
        <f aca="false">N8389-O8389</f>
        <v>165.9</v>
      </c>
      <c r="Q8389" s="15" t="n">
        <f aca="false">J8389*INDEX(dProdutos!$F$2:$F$47,MATCH(E8389,dProdutos!$A$2:$A$47,0))</f>
        <v>91.55</v>
      </c>
      <c r="R8389" s="15" t="n">
        <f aca="false">IF(I8389="Cancelado",0,P8389-Q8389)</f>
        <v>74.35</v>
      </c>
      <c r="S8389" s="17" t="str">
        <f aca="false">INDEX(dProdutos!$D$2:$D$47,MATCH(E8389,dProdutos!$A$2:$A$47,0))</f>
        <v>Moda Feminina</v>
      </c>
    </row>
    <row r="8390" customFormat="false" ht="15" hidden="false" customHeight="false" outlineLevel="0" collapsed="false">
      <c r="A8390" s="17" t="s">
        <v>6624</v>
      </c>
      <c r="B8390" s="17" t="n">
        <v>1</v>
      </c>
      <c r="C8390" s="21" t="n">
        <v>46206</v>
      </c>
      <c r="D8390" s="17" t="s">
        <v>714</v>
      </c>
      <c r="E8390" s="17" t="s">
        <v>171</v>
      </c>
      <c r="F8390" s="17" t="s">
        <v>1490</v>
      </c>
      <c r="G8390" s="17" t="s">
        <v>59</v>
      </c>
      <c r="H8390" s="17" t="s">
        <v>1540</v>
      </c>
      <c r="I8390" s="17" t="s">
        <v>1524</v>
      </c>
      <c r="J8390" s="17" t="n">
        <v>1</v>
      </c>
      <c r="K8390" s="15" t="n">
        <v>246.9</v>
      </c>
      <c r="L8390" s="22" t="n">
        <v>0</v>
      </c>
      <c r="M8390" s="15" t="n">
        <v>25.74</v>
      </c>
      <c r="N8390" s="15" t="n">
        <f aca="false">J8390*K8390</f>
        <v>246.9</v>
      </c>
      <c r="O8390" s="15" t="n">
        <f aca="false">N8390*L8390</f>
        <v>0</v>
      </c>
      <c r="P8390" s="15" t="n">
        <f aca="false">N8390-O8390</f>
        <v>246.9</v>
      </c>
      <c r="Q8390" s="15" t="n">
        <f aca="false">J8390*INDEX(dProdutos!$F$2:$F$47,MATCH(E8390,dProdutos!$A$2:$A$47,0))</f>
        <v>103.61</v>
      </c>
      <c r="R8390" s="15" t="n">
        <f aca="false">IF(I8390="Cancelado",0,P8390-Q8390)</f>
        <v>143.29</v>
      </c>
      <c r="S8390" s="17" t="str">
        <f aca="false">INDEX(dProdutos!$D$2:$D$47,MATCH(E8390,dProdutos!$A$2:$A$47,0))</f>
        <v>Casa</v>
      </c>
    </row>
    <row r="8391" customFormat="false" ht="15" hidden="false" customHeight="false" outlineLevel="0" collapsed="false">
      <c r="A8391" s="17" t="s">
        <v>6625</v>
      </c>
      <c r="B8391" s="17" t="n">
        <v>1</v>
      </c>
      <c r="C8391" s="21" t="n">
        <v>46206</v>
      </c>
      <c r="D8391" s="17" t="s">
        <v>596</v>
      </c>
      <c r="E8391" s="17" t="s">
        <v>171</v>
      </c>
      <c r="F8391" s="17" t="s">
        <v>1493</v>
      </c>
      <c r="G8391" s="17" t="s">
        <v>62</v>
      </c>
      <c r="H8391" s="17" t="s">
        <v>1537</v>
      </c>
      <c r="I8391" s="17" t="s">
        <v>1524</v>
      </c>
      <c r="J8391" s="17" t="n">
        <v>1</v>
      </c>
      <c r="K8391" s="15" t="n">
        <v>246.9</v>
      </c>
      <c r="L8391" s="22" t="n">
        <v>0.05</v>
      </c>
      <c r="M8391" s="15" t="n">
        <v>34.38</v>
      </c>
      <c r="N8391" s="15" t="n">
        <f aca="false">J8391*K8391</f>
        <v>246.9</v>
      </c>
      <c r="O8391" s="15" t="n">
        <f aca="false">N8391*L8391</f>
        <v>12.345</v>
      </c>
      <c r="P8391" s="15" t="n">
        <f aca="false">N8391-O8391</f>
        <v>234.555</v>
      </c>
      <c r="Q8391" s="15" t="n">
        <f aca="false">J8391*INDEX(dProdutos!$F$2:$F$47,MATCH(E8391,dProdutos!$A$2:$A$47,0))</f>
        <v>103.61</v>
      </c>
      <c r="R8391" s="15" t="n">
        <f aca="false">IF(I8391="Cancelado",0,P8391-Q8391)</f>
        <v>130.945</v>
      </c>
      <c r="S8391" s="17" t="str">
        <f aca="false">INDEX(dProdutos!$D$2:$D$47,MATCH(E8391,dProdutos!$A$2:$A$47,0))</f>
        <v>Casa</v>
      </c>
    </row>
    <row r="8392" customFormat="false" ht="15" hidden="false" customHeight="false" outlineLevel="0" collapsed="false">
      <c r="A8392" s="17" t="s">
        <v>6625</v>
      </c>
      <c r="B8392" s="17" t="n">
        <v>2</v>
      </c>
      <c r="C8392" s="21" t="n">
        <v>46206</v>
      </c>
      <c r="D8392" s="17" t="s">
        <v>596</v>
      </c>
      <c r="E8392" s="17" t="s">
        <v>153</v>
      </c>
      <c r="F8392" s="17" t="s">
        <v>1493</v>
      </c>
      <c r="G8392" s="17" t="s">
        <v>62</v>
      </c>
      <c r="H8392" s="17" t="s">
        <v>1537</v>
      </c>
      <c r="I8392" s="17" t="s">
        <v>1524</v>
      </c>
      <c r="J8392" s="17" t="n">
        <v>1</v>
      </c>
      <c r="K8392" s="15" t="n">
        <v>165.9</v>
      </c>
      <c r="L8392" s="22" t="n">
        <v>0.1</v>
      </c>
      <c r="M8392" s="15" t="n">
        <v>0</v>
      </c>
      <c r="N8392" s="15" t="n">
        <f aca="false">J8392*K8392</f>
        <v>165.9</v>
      </c>
      <c r="O8392" s="15" t="n">
        <f aca="false">N8392*L8392</f>
        <v>16.59</v>
      </c>
      <c r="P8392" s="15" t="n">
        <f aca="false">N8392-O8392</f>
        <v>149.31</v>
      </c>
      <c r="Q8392" s="15" t="n">
        <f aca="false">J8392*INDEX(dProdutos!$F$2:$F$47,MATCH(E8392,dProdutos!$A$2:$A$47,0))</f>
        <v>67.28</v>
      </c>
      <c r="R8392" s="15" t="n">
        <f aca="false">IF(I8392="Cancelado",0,P8392-Q8392)</f>
        <v>82.03</v>
      </c>
      <c r="S8392" s="17" t="str">
        <f aca="false">INDEX(dProdutos!$D$2:$D$47,MATCH(E8392,dProdutos!$A$2:$A$47,0))</f>
        <v>Acessórios</v>
      </c>
    </row>
    <row r="8393" customFormat="false" ht="15" hidden="false" customHeight="false" outlineLevel="0" collapsed="false">
      <c r="A8393" s="17" t="s">
        <v>6625</v>
      </c>
      <c r="B8393" s="17" t="n">
        <v>3</v>
      </c>
      <c r="C8393" s="21" t="n">
        <v>46206</v>
      </c>
      <c r="D8393" s="17" t="s">
        <v>596</v>
      </c>
      <c r="E8393" s="17" t="s">
        <v>102</v>
      </c>
      <c r="F8393" s="17" t="s">
        <v>1493</v>
      </c>
      <c r="G8393" s="17" t="s">
        <v>62</v>
      </c>
      <c r="H8393" s="17" t="s">
        <v>1537</v>
      </c>
      <c r="I8393" s="17" t="s">
        <v>1524</v>
      </c>
      <c r="J8393" s="17" t="n">
        <v>1</v>
      </c>
      <c r="K8393" s="15" t="n">
        <v>65.9</v>
      </c>
      <c r="L8393" s="22" t="n">
        <v>0</v>
      </c>
      <c r="M8393" s="15" t="n">
        <v>0</v>
      </c>
      <c r="N8393" s="15" t="n">
        <f aca="false">J8393*K8393</f>
        <v>65.9</v>
      </c>
      <c r="O8393" s="15" t="n">
        <f aca="false">N8393*L8393</f>
        <v>0</v>
      </c>
      <c r="P8393" s="15" t="n">
        <f aca="false">N8393-O8393</f>
        <v>65.9</v>
      </c>
      <c r="Q8393" s="15" t="n">
        <f aca="false">J8393*INDEX(dProdutos!$F$2:$F$47,MATCH(E8393,dProdutos!$A$2:$A$47,0))</f>
        <v>29.68</v>
      </c>
      <c r="R8393" s="15" t="n">
        <f aca="false">IF(I8393="Cancelado",0,P8393-Q8393)</f>
        <v>36.22</v>
      </c>
      <c r="S8393" s="17" t="str">
        <f aca="false">INDEX(dProdutos!$D$2:$D$47,MATCH(E8393,dProdutos!$A$2:$A$47,0))</f>
        <v>Moda Masculina</v>
      </c>
    </row>
    <row r="8394" customFormat="false" ht="15" hidden="false" customHeight="false" outlineLevel="0" collapsed="false">
      <c r="A8394" s="17" t="s">
        <v>6626</v>
      </c>
      <c r="B8394" s="17" t="n">
        <v>1</v>
      </c>
      <c r="C8394" s="21" t="n">
        <v>46206</v>
      </c>
      <c r="D8394" s="17" t="s">
        <v>1420</v>
      </c>
      <c r="E8394" s="17" t="s">
        <v>156</v>
      </c>
      <c r="F8394" s="17" t="s">
        <v>1493</v>
      </c>
      <c r="G8394" s="17" t="s">
        <v>62</v>
      </c>
      <c r="H8394" s="17" t="s">
        <v>1527</v>
      </c>
      <c r="I8394" s="17" t="s">
        <v>1524</v>
      </c>
      <c r="J8394" s="17" t="n">
        <v>2</v>
      </c>
      <c r="K8394" s="15" t="n">
        <v>192.9</v>
      </c>
      <c r="L8394" s="22" t="n">
        <v>0</v>
      </c>
      <c r="M8394" s="15" t="n">
        <v>15.65</v>
      </c>
      <c r="N8394" s="15" t="n">
        <f aca="false">J8394*K8394</f>
        <v>385.8</v>
      </c>
      <c r="O8394" s="15" t="n">
        <f aca="false">N8394*L8394</f>
        <v>0</v>
      </c>
      <c r="P8394" s="15" t="n">
        <f aca="false">N8394-O8394</f>
        <v>385.8</v>
      </c>
      <c r="Q8394" s="15" t="n">
        <f aca="false">J8394*INDEX(dProdutos!$F$2:$F$47,MATCH(E8394,dProdutos!$A$2:$A$47,0))</f>
        <v>160.76</v>
      </c>
      <c r="R8394" s="15" t="n">
        <f aca="false">IF(I8394="Cancelado",0,P8394-Q8394)</f>
        <v>225.04</v>
      </c>
      <c r="S8394" s="17" t="str">
        <f aca="false">INDEX(dProdutos!$D$2:$D$47,MATCH(E8394,dProdutos!$A$2:$A$47,0))</f>
        <v>Acessórios</v>
      </c>
    </row>
    <row r="8395" customFormat="false" ht="15" hidden="false" customHeight="false" outlineLevel="0" collapsed="false">
      <c r="A8395" s="17" t="s">
        <v>6626</v>
      </c>
      <c r="B8395" s="17" t="n">
        <v>2</v>
      </c>
      <c r="C8395" s="21" t="n">
        <v>46206</v>
      </c>
      <c r="D8395" s="17" t="s">
        <v>1420</v>
      </c>
      <c r="E8395" s="17" t="s">
        <v>174</v>
      </c>
      <c r="F8395" s="17" t="s">
        <v>1493</v>
      </c>
      <c r="G8395" s="17" t="s">
        <v>62</v>
      </c>
      <c r="H8395" s="17" t="s">
        <v>1527</v>
      </c>
      <c r="I8395" s="17" t="s">
        <v>1524</v>
      </c>
      <c r="J8395" s="17" t="n">
        <v>1</v>
      </c>
      <c r="K8395" s="15" t="n">
        <v>250.9</v>
      </c>
      <c r="L8395" s="22" t="n">
        <v>0.15</v>
      </c>
      <c r="M8395" s="15" t="n">
        <v>0</v>
      </c>
      <c r="N8395" s="15" t="n">
        <f aca="false">J8395*K8395</f>
        <v>250.9</v>
      </c>
      <c r="O8395" s="15" t="n">
        <f aca="false">N8395*L8395</f>
        <v>37.635</v>
      </c>
      <c r="P8395" s="15" t="n">
        <f aca="false">N8395-O8395</f>
        <v>213.265</v>
      </c>
      <c r="Q8395" s="15" t="n">
        <f aca="false">J8395*INDEX(dProdutos!$F$2:$F$47,MATCH(E8395,dProdutos!$A$2:$A$47,0))</f>
        <v>151.28</v>
      </c>
      <c r="R8395" s="15" t="n">
        <f aca="false">IF(I8395="Cancelado",0,P8395-Q8395)</f>
        <v>61.985</v>
      </c>
      <c r="S8395" s="17" t="str">
        <f aca="false">INDEX(dProdutos!$D$2:$D$47,MATCH(E8395,dProdutos!$A$2:$A$47,0))</f>
        <v>Casa</v>
      </c>
    </row>
    <row r="8396" customFormat="false" ht="15" hidden="false" customHeight="false" outlineLevel="0" collapsed="false">
      <c r="A8396" s="17" t="s">
        <v>6626</v>
      </c>
      <c r="B8396" s="17" t="n">
        <v>3</v>
      </c>
      <c r="C8396" s="21" t="n">
        <v>46206</v>
      </c>
      <c r="D8396" s="17" t="s">
        <v>1420</v>
      </c>
      <c r="E8396" s="17" t="s">
        <v>198</v>
      </c>
      <c r="F8396" s="17" t="s">
        <v>1493</v>
      </c>
      <c r="G8396" s="17" t="s">
        <v>62</v>
      </c>
      <c r="H8396" s="17" t="s">
        <v>1527</v>
      </c>
      <c r="I8396" s="17" t="s">
        <v>1524</v>
      </c>
      <c r="J8396" s="17" t="n">
        <v>1</v>
      </c>
      <c r="K8396" s="15" t="n">
        <v>253.9</v>
      </c>
      <c r="L8396" s="22" t="n">
        <v>0.05</v>
      </c>
      <c r="M8396" s="15" t="n">
        <v>0</v>
      </c>
      <c r="N8396" s="15" t="n">
        <f aca="false">J8396*K8396</f>
        <v>253.9</v>
      </c>
      <c r="O8396" s="15" t="n">
        <f aca="false">N8396*L8396</f>
        <v>12.695</v>
      </c>
      <c r="P8396" s="15" t="n">
        <f aca="false">N8396-O8396</f>
        <v>241.205</v>
      </c>
      <c r="Q8396" s="15" t="n">
        <f aca="false">J8396*INDEX(dProdutos!$F$2:$F$47,MATCH(E8396,dProdutos!$A$2:$A$47,0))</f>
        <v>99.78</v>
      </c>
      <c r="R8396" s="15" t="n">
        <f aca="false">IF(I8396="Cancelado",0,P8396-Q8396)</f>
        <v>141.425</v>
      </c>
      <c r="S8396" s="17" t="str">
        <f aca="false">INDEX(dProdutos!$D$2:$D$47,MATCH(E8396,dProdutos!$A$2:$A$47,0))</f>
        <v>Beleza</v>
      </c>
    </row>
    <row r="8397" customFormat="false" ht="15" hidden="false" customHeight="false" outlineLevel="0" collapsed="false">
      <c r="A8397" s="17" t="s">
        <v>6626</v>
      </c>
      <c r="B8397" s="17" t="n">
        <v>4</v>
      </c>
      <c r="C8397" s="21" t="n">
        <v>46206</v>
      </c>
      <c r="D8397" s="17" t="s">
        <v>1420</v>
      </c>
      <c r="E8397" s="17" t="s">
        <v>117</v>
      </c>
      <c r="F8397" s="17" t="s">
        <v>1493</v>
      </c>
      <c r="G8397" s="17" t="s">
        <v>62</v>
      </c>
      <c r="H8397" s="17" t="s">
        <v>1527</v>
      </c>
      <c r="I8397" s="17" t="s">
        <v>1524</v>
      </c>
      <c r="J8397" s="17" t="n">
        <v>2</v>
      </c>
      <c r="K8397" s="15" t="n">
        <v>166.9</v>
      </c>
      <c r="L8397" s="22" t="n">
        <v>0.15</v>
      </c>
      <c r="M8397" s="15" t="n">
        <v>0</v>
      </c>
      <c r="N8397" s="15" t="n">
        <f aca="false">J8397*K8397</f>
        <v>333.8</v>
      </c>
      <c r="O8397" s="15" t="n">
        <f aca="false">N8397*L8397</f>
        <v>50.07</v>
      </c>
      <c r="P8397" s="15" t="n">
        <f aca="false">N8397-O8397</f>
        <v>283.73</v>
      </c>
      <c r="Q8397" s="15" t="n">
        <f aca="false">J8397*INDEX(dProdutos!$F$2:$F$47,MATCH(E8397,dProdutos!$A$2:$A$47,0))</f>
        <v>146.46</v>
      </c>
      <c r="R8397" s="15" t="n">
        <f aca="false">IF(I8397="Cancelado",0,P8397-Q8397)</f>
        <v>137.27</v>
      </c>
      <c r="S8397" s="17" t="str">
        <f aca="false">INDEX(dProdutos!$D$2:$D$47,MATCH(E8397,dProdutos!$A$2:$A$47,0))</f>
        <v>Moda Masculina</v>
      </c>
    </row>
    <row r="8398" customFormat="false" ht="15" hidden="false" customHeight="false" outlineLevel="0" collapsed="false">
      <c r="A8398" s="17" t="s">
        <v>6627</v>
      </c>
      <c r="B8398" s="17" t="n">
        <v>1</v>
      </c>
      <c r="C8398" s="21" t="n">
        <v>46206</v>
      </c>
      <c r="D8398" s="17" t="s">
        <v>1292</v>
      </c>
      <c r="E8398" s="17" t="s">
        <v>186</v>
      </c>
      <c r="F8398" s="17" t="s">
        <v>1495</v>
      </c>
      <c r="G8398" s="17" t="s">
        <v>60</v>
      </c>
      <c r="H8398" s="17" t="s">
        <v>1523</v>
      </c>
      <c r="I8398" s="17" t="s">
        <v>1524</v>
      </c>
      <c r="J8398" s="17" t="n">
        <v>1</v>
      </c>
      <c r="K8398" s="15" t="n">
        <v>120.9</v>
      </c>
      <c r="L8398" s="22" t="n">
        <v>0.1</v>
      </c>
      <c r="M8398" s="15" t="n">
        <v>11.3</v>
      </c>
      <c r="N8398" s="15" t="n">
        <f aca="false">J8398*K8398</f>
        <v>120.9</v>
      </c>
      <c r="O8398" s="15" t="n">
        <f aca="false">N8398*L8398</f>
        <v>12.09</v>
      </c>
      <c r="P8398" s="15" t="n">
        <f aca="false">N8398-O8398</f>
        <v>108.81</v>
      </c>
      <c r="Q8398" s="15" t="n">
        <f aca="false">J8398*INDEX(dProdutos!$F$2:$F$47,MATCH(E8398,dProdutos!$A$2:$A$47,0))</f>
        <v>72.21</v>
      </c>
      <c r="R8398" s="15" t="n">
        <f aca="false">IF(I8398="Cancelado",0,P8398-Q8398)</f>
        <v>36.6</v>
      </c>
      <c r="S8398" s="17" t="str">
        <f aca="false">INDEX(dProdutos!$D$2:$D$47,MATCH(E8398,dProdutos!$A$2:$A$47,0))</f>
        <v>Eletrônicos</v>
      </c>
    </row>
    <row r="8399" customFormat="false" ht="15" hidden="false" customHeight="false" outlineLevel="0" collapsed="false">
      <c r="A8399" s="17" t="s">
        <v>6628</v>
      </c>
      <c r="B8399" s="17" t="n">
        <v>1</v>
      </c>
      <c r="C8399" s="21" t="n">
        <v>46206</v>
      </c>
      <c r="D8399" s="17" t="s">
        <v>1430</v>
      </c>
      <c r="E8399" s="17" t="s">
        <v>156</v>
      </c>
      <c r="F8399" s="17" t="s">
        <v>1497</v>
      </c>
      <c r="G8399" s="17" t="s">
        <v>63</v>
      </c>
      <c r="H8399" s="17" t="s">
        <v>1523</v>
      </c>
      <c r="I8399" s="17" t="s">
        <v>1524</v>
      </c>
      <c r="J8399" s="17" t="n">
        <v>1</v>
      </c>
      <c r="K8399" s="15" t="n">
        <v>192.9</v>
      </c>
      <c r="L8399" s="22" t="n">
        <v>0.1</v>
      </c>
      <c r="M8399" s="15" t="n">
        <v>10.89</v>
      </c>
      <c r="N8399" s="15" t="n">
        <f aca="false">J8399*K8399</f>
        <v>192.9</v>
      </c>
      <c r="O8399" s="15" t="n">
        <f aca="false">N8399*L8399</f>
        <v>19.29</v>
      </c>
      <c r="P8399" s="15" t="n">
        <f aca="false">N8399-O8399</f>
        <v>173.61</v>
      </c>
      <c r="Q8399" s="15" t="n">
        <f aca="false">J8399*INDEX(dProdutos!$F$2:$F$47,MATCH(E8399,dProdutos!$A$2:$A$47,0))</f>
        <v>80.38</v>
      </c>
      <c r="R8399" s="15" t="n">
        <f aca="false">IF(I8399="Cancelado",0,P8399-Q8399)</f>
        <v>93.23</v>
      </c>
      <c r="S8399" s="17" t="str">
        <f aca="false">INDEX(dProdutos!$D$2:$D$47,MATCH(E8399,dProdutos!$A$2:$A$47,0))</f>
        <v>Acessórios</v>
      </c>
    </row>
    <row r="8400" customFormat="false" ht="15" hidden="false" customHeight="false" outlineLevel="0" collapsed="false">
      <c r="A8400" s="17" t="s">
        <v>6628</v>
      </c>
      <c r="B8400" s="17" t="n">
        <v>2</v>
      </c>
      <c r="C8400" s="21" t="n">
        <v>46206</v>
      </c>
      <c r="D8400" s="17" t="s">
        <v>1430</v>
      </c>
      <c r="E8400" s="17" t="s">
        <v>144</v>
      </c>
      <c r="F8400" s="17" t="s">
        <v>1497</v>
      </c>
      <c r="G8400" s="17" t="s">
        <v>63</v>
      </c>
      <c r="H8400" s="17" t="s">
        <v>1523</v>
      </c>
      <c r="I8400" s="17" t="s">
        <v>1524</v>
      </c>
      <c r="J8400" s="17" t="n">
        <v>1</v>
      </c>
      <c r="K8400" s="15" t="n">
        <v>260.9</v>
      </c>
      <c r="L8400" s="22" t="n">
        <v>0.2</v>
      </c>
      <c r="M8400" s="15" t="n">
        <v>0</v>
      </c>
      <c r="N8400" s="15" t="n">
        <f aca="false">J8400*K8400</f>
        <v>260.9</v>
      </c>
      <c r="O8400" s="15" t="n">
        <f aca="false">N8400*L8400</f>
        <v>52.18</v>
      </c>
      <c r="P8400" s="15" t="n">
        <f aca="false">N8400-O8400</f>
        <v>208.72</v>
      </c>
      <c r="Q8400" s="15" t="n">
        <f aca="false">J8400*INDEX(dProdutos!$F$2:$F$47,MATCH(E8400,dProdutos!$A$2:$A$47,0))</f>
        <v>99.86</v>
      </c>
      <c r="R8400" s="15" t="n">
        <f aca="false">IF(I8400="Cancelado",0,P8400-Q8400)</f>
        <v>108.86</v>
      </c>
      <c r="S8400" s="17" t="str">
        <f aca="false">INDEX(dProdutos!$D$2:$D$47,MATCH(E8400,dProdutos!$A$2:$A$47,0))</f>
        <v>Acessórios</v>
      </c>
    </row>
    <row r="8401" customFormat="false" ht="15" hidden="false" customHeight="false" outlineLevel="0" collapsed="false">
      <c r="A8401" s="17" t="s">
        <v>6629</v>
      </c>
      <c r="B8401" s="17" t="n">
        <v>1</v>
      </c>
      <c r="C8401" s="21" t="n">
        <v>46206</v>
      </c>
      <c r="D8401" s="17" t="s">
        <v>590</v>
      </c>
      <c r="E8401" s="17" t="s">
        <v>171</v>
      </c>
      <c r="F8401" s="17" t="s">
        <v>1503</v>
      </c>
      <c r="G8401" s="17" t="s">
        <v>60</v>
      </c>
      <c r="H8401" s="17" t="s">
        <v>1537</v>
      </c>
      <c r="I8401" s="17" t="s">
        <v>1524</v>
      </c>
      <c r="J8401" s="17" t="n">
        <v>1</v>
      </c>
      <c r="K8401" s="15" t="n">
        <v>246.9</v>
      </c>
      <c r="L8401" s="22" t="n">
        <v>0</v>
      </c>
      <c r="M8401" s="15" t="n">
        <v>15.77</v>
      </c>
      <c r="N8401" s="15" t="n">
        <f aca="false">J8401*K8401</f>
        <v>246.9</v>
      </c>
      <c r="O8401" s="15" t="n">
        <f aca="false">N8401*L8401</f>
        <v>0</v>
      </c>
      <c r="P8401" s="15" t="n">
        <f aca="false">N8401-O8401</f>
        <v>246.9</v>
      </c>
      <c r="Q8401" s="15" t="n">
        <f aca="false">J8401*INDEX(dProdutos!$F$2:$F$47,MATCH(E8401,dProdutos!$A$2:$A$47,0))</f>
        <v>103.61</v>
      </c>
      <c r="R8401" s="15" t="n">
        <f aca="false">IF(I8401="Cancelado",0,P8401-Q8401)</f>
        <v>143.29</v>
      </c>
      <c r="S8401" s="17" t="str">
        <f aca="false">INDEX(dProdutos!$D$2:$D$47,MATCH(E8401,dProdutos!$A$2:$A$47,0))</f>
        <v>Casa</v>
      </c>
    </row>
    <row r="8402" customFormat="false" ht="15" hidden="false" customHeight="false" outlineLevel="0" collapsed="false">
      <c r="A8402" s="17" t="s">
        <v>6630</v>
      </c>
      <c r="B8402" s="17" t="n">
        <v>1</v>
      </c>
      <c r="C8402" s="21" t="n">
        <v>46206</v>
      </c>
      <c r="D8402" s="17" t="s">
        <v>894</v>
      </c>
      <c r="E8402" s="17" t="s">
        <v>207</v>
      </c>
      <c r="F8402" s="17" t="s">
        <v>1499</v>
      </c>
      <c r="G8402" s="17" t="s">
        <v>60</v>
      </c>
      <c r="H8402" s="17" t="s">
        <v>1537</v>
      </c>
      <c r="I8402" s="17" t="s">
        <v>1524</v>
      </c>
      <c r="J8402" s="17" t="n">
        <v>1</v>
      </c>
      <c r="K8402" s="15" t="n">
        <v>143.9</v>
      </c>
      <c r="L8402" s="22" t="n">
        <v>0</v>
      </c>
      <c r="M8402" s="15" t="n">
        <v>17.24</v>
      </c>
      <c r="N8402" s="15" t="n">
        <f aca="false">J8402*K8402</f>
        <v>143.9</v>
      </c>
      <c r="O8402" s="15" t="n">
        <f aca="false">N8402*L8402</f>
        <v>0</v>
      </c>
      <c r="P8402" s="15" t="n">
        <f aca="false">N8402-O8402</f>
        <v>143.9</v>
      </c>
      <c r="Q8402" s="15" t="n">
        <f aca="false">J8402*INDEX(dProdutos!$F$2:$F$47,MATCH(E8402,dProdutos!$A$2:$A$47,0))</f>
        <v>84.43</v>
      </c>
      <c r="R8402" s="15" t="n">
        <f aca="false">IF(I8402="Cancelado",0,P8402-Q8402)</f>
        <v>59.47</v>
      </c>
      <c r="S8402" s="17" t="str">
        <f aca="false">INDEX(dProdutos!$D$2:$D$47,MATCH(E8402,dProdutos!$A$2:$A$47,0))</f>
        <v>Beleza</v>
      </c>
    </row>
    <row r="8403" customFormat="false" ht="15" hidden="false" customHeight="false" outlineLevel="0" collapsed="false">
      <c r="A8403" s="17" t="s">
        <v>6630</v>
      </c>
      <c r="B8403" s="17" t="n">
        <v>2</v>
      </c>
      <c r="C8403" s="21" t="n">
        <v>46206</v>
      </c>
      <c r="D8403" s="17" t="s">
        <v>894</v>
      </c>
      <c r="E8403" s="17" t="s">
        <v>85</v>
      </c>
      <c r="F8403" s="17" t="s">
        <v>1499</v>
      </c>
      <c r="G8403" s="17" t="s">
        <v>60</v>
      </c>
      <c r="H8403" s="17" t="s">
        <v>1537</v>
      </c>
      <c r="I8403" s="17" t="s">
        <v>1524</v>
      </c>
      <c r="J8403" s="17" t="n">
        <v>1</v>
      </c>
      <c r="K8403" s="15" t="n">
        <v>165.9</v>
      </c>
      <c r="L8403" s="22" t="n">
        <v>0.05</v>
      </c>
      <c r="M8403" s="15" t="n">
        <v>0</v>
      </c>
      <c r="N8403" s="15" t="n">
        <f aca="false">J8403*K8403</f>
        <v>165.9</v>
      </c>
      <c r="O8403" s="15" t="n">
        <f aca="false">N8403*L8403</f>
        <v>8.295</v>
      </c>
      <c r="P8403" s="15" t="n">
        <f aca="false">N8403-O8403</f>
        <v>157.605</v>
      </c>
      <c r="Q8403" s="15" t="n">
        <f aca="false">J8403*INDEX(dProdutos!$F$2:$F$47,MATCH(E8403,dProdutos!$A$2:$A$47,0))</f>
        <v>91.55</v>
      </c>
      <c r="R8403" s="15" t="n">
        <f aca="false">IF(I8403="Cancelado",0,P8403-Q8403)</f>
        <v>66.055</v>
      </c>
      <c r="S8403" s="17" t="str">
        <f aca="false">INDEX(dProdutos!$D$2:$D$47,MATCH(E8403,dProdutos!$A$2:$A$47,0))</f>
        <v>Moda Feminina</v>
      </c>
    </row>
    <row r="8404" customFormat="false" ht="15" hidden="false" customHeight="false" outlineLevel="0" collapsed="false">
      <c r="A8404" s="17" t="s">
        <v>6630</v>
      </c>
      <c r="B8404" s="17" t="n">
        <v>3</v>
      </c>
      <c r="C8404" s="21" t="n">
        <v>46206</v>
      </c>
      <c r="D8404" s="17" t="s">
        <v>894</v>
      </c>
      <c r="E8404" s="17" t="s">
        <v>177</v>
      </c>
      <c r="F8404" s="17" t="s">
        <v>1499</v>
      </c>
      <c r="G8404" s="17" t="s">
        <v>60</v>
      </c>
      <c r="H8404" s="17" t="s">
        <v>1537</v>
      </c>
      <c r="I8404" s="17" t="s">
        <v>1524</v>
      </c>
      <c r="J8404" s="17" t="n">
        <v>1</v>
      </c>
      <c r="K8404" s="15" t="n">
        <v>257.9</v>
      </c>
      <c r="L8404" s="22" t="n">
        <v>0.2</v>
      </c>
      <c r="M8404" s="15" t="n">
        <v>0</v>
      </c>
      <c r="N8404" s="15" t="n">
        <f aca="false">J8404*K8404</f>
        <v>257.9</v>
      </c>
      <c r="O8404" s="15" t="n">
        <f aca="false">N8404*L8404</f>
        <v>51.58</v>
      </c>
      <c r="P8404" s="15" t="n">
        <f aca="false">N8404-O8404</f>
        <v>206.32</v>
      </c>
      <c r="Q8404" s="15" t="n">
        <f aca="false">J8404*INDEX(dProdutos!$F$2:$F$47,MATCH(E8404,dProdutos!$A$2:$A$47,0))</f>
        <v>138.23</v>
      </c>
      <c r="R8404" s="15" t="n">
        <f aca="false">IF(I8404="Cancelado",0,P8404-Q8404)</f>
        <v>68.09</v>
      </c>
      <c r="S8404" s="17" t="str">
        <f aca="false">INDEX(dProdutos!$D$2:$D$47,MATCH(E8404,dProdutos!$A$2:$A$47,0))</f>
        <v>Casa</v>
      </c>
    </row>
    <row r="8405" customFormat="false" ht="15" hidden="false" customHeight="false" outlineLevel="0" collapsed="false">
      <c r="A8405" s="17" t="s">
        <v>6630</v>
      </c>
      <c r="B8405" s="17" t="n">
        <v>4</v>
      </c>
      <c r="C8405" s="21" t="n">
        <v>46206</v>
      </c>
      <c r="D8405" s="17" t="s">
        <v>894</v>
      </c>
      <c r="E8405" s="17" t="s">
        <v>144</v>
      </c>
      <c r="F8405" s="17" t="s">
        <v>1499</v>
      </c>
      <c r="G8405" s="17" t="s">
        <v>60</v>
      </c>
      <c r="H8405" s="17" t="s">
        <v>1537</v>
      </c>
      <c r="I8405" s="17" t="s">
        <v>1524</v>
      </c>
      <c r="J8405" s="17" t="n">
        <v>1</v>
      </c>
      <c r="K8405" s="15" t="n">
        <v>260.9</v>
      </c>
      <c r="L8405" s="22" t="n">
        <v>0</v>
      </c>
      <c r="M8405" s="15" t="n">
        <v>0</v>
      </c>
      <c r="N8405" s="15" t="n">
        <f aca="false">J8405*K8405</f>
        <v>260.9</v>
      </c>
      <c r="O8405" s="15" t="n">
        <f aca="false">N8405*L8405</f>
        <v>0</v>
      </c>
      <c r="P8405" s="15" t="n">
        <f aca="false">N8405-O8405</f>
        <v>260.9</v>
      </c>
      <c r="Q8405" s="15" t="n">
        <f aca="false">J8405*INDEX(dProdutos!$F$2:$F$47,MATCH(E8405,dProdutos!$A$2:$A$47,0))</f>
        <v>99.86</v>
      </c>
      <c r="R8405" s="15" t="n">
        <f aca="false">IF(I8405="Cancelado",0,P8405-Q8405)</f>
        <v>161.04</v>
      </c>
      <c r="S8405" s="17" t="str">
        <f aca="false">INDEX(dProdutos!$D$2:$D$47,MATCH(E8405,dProdutos!$A$2:$A$47,0))</f>
        <v>Acessórios</v>
      </c>
    </row>
    <row r="8406" customFormat="false" ht="15" hidden="false" customHeight="false" outlineLevel="0" collapsed="false">
      <c r="A8406" s="17" t="s">
        <v>6631</v>
      </c>
      <c r="B8406" s="17" t="n">
        <v>1</v>
      </c>
      <c r="C8406" s="21" t="n">
        <v>46206</v>
      </c>
      <c r="D8406" s="17" t="s">
        <v>1341</v>
      </c>
      <c r="E8406" s="17" t="s">
        <v>177</v>
      </c>
      <c r="F8406" s="17" t="s">
        <v>1490</v>
      </c>
      <c r="G8406" s="17" t="s">
        <v>61</v>
      </c>
      <c r="H8406" s="17" t="s">
        <v>1537</v>
      </c>
      <c r="I8406" s="17" t="s">
        <v>1524</v>
      </c>
      <c r="J8406" s="17" t="n">
        <v>1</v>
      </c>
      <c r="K8406" s="15" t="n">
        <v>257.9</v>
      </c>
      <c r="L8406" s="22" t="n">
        <v>0</v>
      </c>
      <c r="M8406" s="15" t="n">
        <v>0</v>
      </c>
      <c r="N8406" s="15" t="n">
        <f aca="false">J8406*K8406</f>
        <v>257.9</v>
      </c>
      <c r="O8406" s="15" t="n">
        <f aca="false">N8406*L8406</f>
        <v>0</v>
      </c>
      <c r="P8406" s="15" t="n">
        <f aca="false">N8406-O8406</f>
        <v>257.9</v>
      </c>
      <c r="Q8406" s="15" t="n">
        <f aca="false">J8406*INDEX(dProdutos!$F$2:$F$47,MATCH(E8406,dProdutos!$A$2:$A$47,0))</f>
        <v>138.23</v>
      </c>
      <c r="R8406" s="15" t="n">
        <f aca="false">IF(I8406="Cancelado",0,P8406-Q8406)</f>
        <v>119.67</v>
      </c>
      <c r="S8406" s="17" t="str">
        <f aca="false">INDEX(dProdutos!$D$2:$D$47,MATCH(E8406,dProdutos!$A$2:$A$47,0))</f>
        <v>Casa</v>
      </c>
    </row>
    <row r="8407" customFormat="false" ht="15" hidden="false" customHeight="false" outlineLevel="0" collapsed="false">
      <c r="A8407" s="17" t="s">
        <v>6632</v>
      </c>
      <c r="B8407" s="17" t="n">
        <v>1</v>
      </c>
      <c r="C8407" s="21" t="n">
        <v>46207</v>
      </c>
      <c r="D8407" s="17" t="s">
        <v>562</v>
      </c>
      <c r="E8407" s="17" t="s">
        <v>174</v>
      </c>
      <c r="F8407" s="17" t="s">
        <v>1495</v>
      </c>
      <c r="G8407" s="17" t="s">
        <v>60</v>
      </c>
      <c r="H8407" s="17" t="s">
        <v>1537</v>
      </c>
      <c r="I8407" s="17" t="s">
        <v>1524</v>
      </c>
      <c r="J8407" s="17" t="n">
        <v>1</v>
      </c>
      <c r="K8407" s="15" t="n">
        <v>250.9</v>
      </c>
      <c r="L8407" s="22" t="n">
        <v>0</v>
      </c>
      <c r="M8407" s="15" t="n">
        <v>28.54</v>
      </c>
      <c r="N8407" s="15" t="n">
        <f aca="false">J8407*K8407</f>
        <v>250.9</v>
      </c>
      <c r="O8407" s="15" t="n">
        <f aca="false">N8407*L8407</f>
        <v>0</v>
      </c>
      <c r="P8407" s="15" t="n">
        <f aca="false">N8407-O8407</f>
        <v>250.9</v>
      </c>
      <c r="Q8407" s="15" t="n">
        <f aca="false">J8407*INDEX(dProdutos!$F$2:$F$47,MATCH(E8407,dProdutos!$A$2:$A$47,0))</f>
        <v>151.28</v>
      </c>
      <c r="R8407" s="15" t="n">
        <f aca="false">IF(I8407="Cancelado",0,P8407-Q8407)</f>
        <v>99.62</v>
      </c>
      <c r="S8407" s="17" t="str">
        <f aca="false">INDEX(dProdutos!$D$2:$D$47,MATCH(E8407,dProdutos!$A$2:$A$47,0))</f>
        <v>Casa</v>
      </c>
    </row>
    <row r="8408" customFormat="false" ht="15" hidden="false" customHeight="false" outlineLevel="0" collapsed="false">
      <c r="A8408" s="17" t="s">
        <v>6633</v>
      </c>
      <c r="B8408" s="17" t="n">
        <v>1</v>
      </c>
      <c r="C8408" s="21" t="n">
        <v>46207</v>
      </c>
      <c r="D8408" s="17" t="s">
        <v>1117</v>
      </c>
      <c r="E8408" s="17" t="s">
        <v>153</v>
      </c>
      <c r="F8408" s="17" t="s">
        <v>1490</v>
      </c>
      <c r="G8408" s="17" t="s">
        <v>59</v>
      </c>
      <c r="H8408" s="17" t="s">
        <v>1537</v>
      </c>
      <c r="I8408" s="17" t="s">
        <v>1524</v>
      </c>
      <c r="J8408" s="17" t="n">
        <v>1</v>
      </c>
      <c r="K8408" s="15" t="n">
        <v>165.9</v>
      </c>
      <c r="L8408" s="22" t="n">
        <v>0</v>
      </c>
      <c r="M8408" s="15" t="n">
        <v>0</v>
      </c>
      <c r="N8408" s="15" t="n">
        <f aca="false">J8408*K8408</f>
        <v>165.9</v>
      </c>
      <c r="O8408" s="15" t="n">
        <f aca="false">N8408*L8408</f>
        <v>0</v>
      </c>
      <c r="P8408" s="15" t="n">
        <f aca="false">N8408-O8408</f>
        <v>165.9</v>
      </c>
      <c r="Q8408" s="15" t="n">
        <f aca="false">J8408*INDEX(dProdutos!$F$2:$F$47,MATCH(E8408,dProdutos!$A$2:$A$47,0))</f>
        <v>67.28</v>
      </c>
      <c r="R8408" s="15" t="n">
        <f aca="false">IF(I8408="Cancelado",0,P8408-Q8408)</f>
        <v>98.62</v>
      </c>
      <c r="S8408" s="17" t="str">
        <f aca="false">INDEX(dProdutos!$D$2:$D$47,MATCH(E8408,dProdutos!$A$2:$A$47,0))</f>
        <v>Acessórios</v>
      </c>
    </row>
    <row r="8409" customFormat="false" ht="15" hidden="false" customHeight="false" outlineLevel="0" collapsed="false">
      <c r="A8409" s="17" t="s">
        <v>6634</v>
      </c>
      <c r="B8409" s="17" t="n">
        <v>1</v>
      </c>
      <c r="C8409" s="21" t="n">
        <v>46207</v>
      </c>
      <c r="D8409" s="17" t="s">
        <v>1114</v>
      </c>
      <c r="E8409" s="17" t="s">
        <v>95</v>
      </c>
      <c r="F8409" s="17" t="s">
        <v>1487</v>
      </c>
      <c r="G8409" s="17" t="s">
        <v>62</v>
      </c>
      <c r="H8409" s="17" t="s">
        <v>1523</v>
      </c>
      <c r="I8409" s="17" t="s">
        <v>1524</v>
      </c>
      <c r="J8409" s="17" t="n">
        <v>1</v>
      </c>
      <c r="K8409" s="15" t="n">
        <v>77.9</v>
      </c>
      <c r="L8409" s="22" t="n">
        <v>0</v>
      </c>
      <c r="M8409" s="15" t="n">
        <v>0</v>
      </c>
      <c r="N8409" s="15" t="n">
        <f aca="false">J8409*K8409</f>
        <v>77.9</v>
      </c>
      <c r="O8409" s="15" t="n">
        <f aca="false">N8409*L8409</f>
        <v>0</v>
      </c>
      <c r="P8409" s="15" t="n">
        <f aca="false">N8409-O8409</f>
        <v>77.9</v>
      </c>
      <c r="Q8409" s="15" t="n">
        <f aca="false">J8409*INDEX(dProdutos!$F$2:$F$47,MATCH(E8409,dProdutos!$A$2:$A$47,0))</f>
        <v>36.71</v>
      </c>
      <c r="R8409" s="15" t="n">
        <f aca="false">IF(I8409="Cancelado",0,P8409-Q8409)</f>
        <v>41.19</v>
      </c>
      <c r="S8409" s="17" t="str">
        <f aca="false">INDEX(dProdutos!$D$2:$D$47,MATCH(E8409,dProdutos!$A$2:$A$47,0))</f>
        <v>Moda Feminina</v>
      </c>
    </row>
    <row r="8410" customFormat="false" ht="15" hidden="false" customHeight="false" outlineLevel="0" collapsed="false">
      <c r="A8410" s="17" t="s">
        <v>6634</v>
      </c>
      <c r="B8410" s="17" t="n">
        <v>2</v>
      </c>
      <c r="C8410" s="21" t="n">
        <v>46207</v>
      </c>
      <c r="D8410" s="17" t="s">
        <v>1114</v>
      </c>
      <c r="E8410" s="17" t="s">
        <v>195</v>
      </c>
      <c r="F8410" s="17" t="s">
        <v>1487</v>
      </c>
      <c r="G8410" s="17" t="s">
        <v>62</v>
      </c>
      <c r="H8410" s="17" t="s">
        <v>1523</v>
      </c>
      <c r="I8410" s="17" t="s">
        <v>1524</v>
      </c>
      <c r="J8410" s="17" t="n">
        <v>1</v>
      </c>
      <c r="K8410" s="15" t="n">
        <v>72.9</v>
      </c>
      <c r="L8410" s="22" t="n">
        <v>0.1</v>
      </c>
      <c r="M8410" s="15" t="n">
        <v>0</v>
      </c>
      <c r="N8410" s="15" t="n">
        <f aca="false">J8410*K8410</f>
        <v>72.9</v>
      </c>
      <c r="O8410" s="15" t="n">
        <f aca="false">N8410*L8410</f>
        <v>7.29</v>
      </c>
      <c r="P8410" s="15" t="n">
        <f aca="false">N8410-O8410</f>
        <v>65.61</v>
      </c>
      <c r="Q8410" s="15" t="n">
        <f aca="false">J8410*INDEX(dProdutos!$F$2:$F$47,MATCH(E8410,dProdutos!$A$2:$A$47,0))</f>
        <v>39.23</v>
      </c>
      <c r="R8410" s="15" t="n">
        <f aca="false">IF(I8410="Cancelado",0,P8410-Q8410)</f>
        <v>26.38</v>
      </c>
      <c r="S8410" s="17" t="str">
        <f aca="false">INDEX(dProdutos!$D$2:$D$47,MATCH(E8410,dProdutos!$A$2:$A$47,0))</f>
        <v>Eletrônicos</v>
      </c>
    </row>
    <row r="8411" customFormat="false" ht="15" hidden="false" customHeight="false" outlineLevel="0" collapsed="false">
      <c r="A8411" s="17" t="s">
        <v>6634</v>
      </c>
      <c r="B8411" s="17" t="n">
        <v>3</v>
      </c>
      <c r="C8411" s="21" t="n">
        <v>46207</v>
      </c>
      <c r="D8411" s="17" t="s">
        <v>1114</v>
      </c>
      <c r="E8411" s="17" t="s">
        <v>177</v>
      </c>
      <c r="F8411" s="17" t="s">
        <v>1487</v>
      </c>
      <c r="G8411" s="17" t="s">
        <v>62</v>
      </c>
      <c r="H8411" s="17" t="s">
        <v>1523</v>
      </c>
      <c r="I8411" s="17" t="s">
        <v>1524</v>
      </c>
      <c r="J8411" s="17" t="n">
        <v>1</v>
      </c>
      <c r="K8411" s="15" t="n">
        <v>257.9</v>
      </c>
      <c r="L8411" s="22" t="n">
        <v>0</v>
      </c>
      <c r="M8411" s="15" t="n">
        <v>0</v>
      </c>
      <c r="N8411" s="15" t="n">
        <f aca="false">J8411*K8411</f>
        <v>257.9</v>
      </c>
      <c r="O8411" s="15" t="n">
        <f aca="false">N8411*L8411</f>
        <v>0</v>
      </c>
      <c r="P8411" s="15" t="n">
        <f aca="false">N8411-O8411</f>
        <v>257.9</v>
      </c>
      <c r="Q8411" s="15" t="n">
        <f aca="false">J8411*INDEX(dProdutos!$F$2:$F$47,MATCH(E8411,dProdutos!$A$2:$A$47,0))</f>
        <v>138.23</v>
      </c>
      <c r="R8411" s="15" t="n">
        <f aca="false">IF(I8411="Cancelado",0,P8411-Q8411)</f>
        <v>119.67</v>
      </c>
      <c r="S8411" s="17" t="str">
        <f aca="false">INDEX(dProdutos!$D$2:$D$47,MATCH(E8411,dProdutos!$A$2:$A$47,0))</f>
        <v>Casa</v>
      </c>
    </row>
    <row r="8412" customFormat="false" ht="15" hidden="false" customHeight="false" outlineLevel="0" collapsed="false">
      <c r="A8412" s="17" t="s">
        <v>6634</v>
      </c>
      <c r="B8412" s="17" t="n">
        <v>4</v>
      </c>
      <c r="C8412" s="21" t="n">
        <v>46207</v>
      </c>
      <c r="D8412" s="17" t="s">
        <v>1114</v>
      </c>
      <c r="E8412" s="17" t="s">
        <v>132</v>
      </c>
      <c r="F8412" s="17" t="s">
        <v>1487</v>
      </c>
      <c r="G8412" s="17" t="s">
        <v>62</v>
      </c>
      <c r="H8412" s="17" t="s">
        <v>1523</v>
      </c>
      <c r="I8412" s="17" t="s">
        <v>1524</v>
      </c>
      <c r="J8412" s="17" t="n">
        <v>1</v>
      </c>
      <c r="K8412" s="15" t="n">
        <v>179.9</v>
      </c>
      <c r="L8412" s="22" t="n">
        <v>0.05</v>
      </c>
      <c r="M8412" s="15" t="n">
        <v>0</v>
      </c>
      <c r="N8412" s="15" t="n">
        <f aca="false">J8412*K8412</f>
        <v>179.9</v>
      </c>
      <c r="O8412" s="15" t="n">
        <f aca="false">N8412*L8412</f>
        <v>8.995</v>
      </c>
      <c r="P8412" s="15" t="n">
        <f aca="false">N8412-O8412</f>
        <v>170.905</v>
      </c>
      <c r="Q8412" s="15" t="n">
        <f aca="false">J8412*INDEX(dProdutos!$F$2:$F$47,MATCH(E8412,dProdutos!$A$2:$A$47,0))</f>
        <v>93.56</v>
      </c>
      <c r="R8412" s="15" t="n">
        <f aca="false">IF(I8412="Cancelado",0,P8412-Q8412)</f>
        <v>77.345</v>
      </c>
      <c r="S8412" s="17" t="str">
        <f aca="false">INDEX(dProdutos!$D$2:$D$47,MATCH(E8412,dProdutos!$A$2:$A$47,0))</f>
        <v>Calçados</v>
      </c>
    </row>
    <row r="8413" customFormat="false" ht="15" hidden="false" customHeight="false" outlineLevel="0" collapsed="false">
      <c r="A8413" s="17" t="s">
        <v>6635</v>
      </c>
      <c r="B8413" s="17" t="n">
        <v>1</v>
      </c>
      <c r="C8413" s="21" t="n">
        <v>46207</v>
      </c>
      <c r="D8413" s="17" t="s">
        <v>297</v>
      </c>
      <c r="E8413" s="17" t="s">
        <v>162</v>
      </c>
      <c r="F8413" s="17" t="s">
        <v>1490</v>
      </c>
      <c r="G8413" s="17" t="s">
        <v>59</v>
      </c>
      <c r="H8413" s="17" t="s">
        <v>1523</v>
      </c>
      <c r="I8413" s="17" t="s">
        <v>1524</v>
      </c>
      <c r="J8413" s="17" t="n">
        <v>1</v>
      </c>
      <c r="K8413" s="15" t="n">
        <v>231.9</v>
      </c>
      <c r="L8413" s="22" t="n">
        <v>0</v>
      </c>
      <c r="M8413" s="15" t="n">
        <v>11.38</v>
      </c>
      <c r="N8413" s="15" t="n">
        <f aca="false">J8413*K8413</f>
        <v>231.9</v>
      </c>
      <c r="O8413" s="15" t="n">
        <f aca="false">N8413*L8413</f>
        <v>0</v>
      </c>
      <c r="P8413" s="15" t="n">
        <f aca="false">N8413-O8413</f>
        <v>231.9</v>
      </c>
      <c r="Q8413" s="15" t="n">
        <f aca="false">J8413*INDEX(dProdutos!$F$2:$F$47,MATCH(E8413,dProdutos!$A$2:$A$47,0))</f>
        <v>134.41</v>
      </c>
      <c r="R8413" s="15" t="n">
        <f aca="false">IF(I8413="Cancelado",0,P8413-Q8413)</f>
        <v>97.49</v>
      </c>
      <c r="S8413" s="17" t="str">
        <f aca="false">INDEX(dProdutos!$D$2:$D$47,MATCH(E8413,dProdutos!$A$2:$A$47,0))</f>
        <v>Casa</v>
      </c>
    </row>
    <row r="8414" customFormat="false" ht="15" hidden="false" customHeight="false" outlineLevel="0" collapsed="false">
      <c r="A8414" s="17" t="s">
        <v>6635</v>
      </c>
      <c r="B8414" s="17" t="n">
        <v>2</v>
      </c>
      <c r="C8414" s="21" t="n">
        <v>46207</v>
      </c>
      <c r="D8414" s="17" t="s">
        <v>297</v>
      </c>
      <c r="E8414" s="17" t="s">
        <v>95</v>
      </c>
      <c r="F8414" s="17" t="s">
        <v>1490</v>
      </c>
      <c r="G8414" s="17" t="s">
        <v>59</v>
      </c>
      <c r="H8414" s="17" t="s">
        <v>1523</v>
      </c>
      <c r="I8414" s="17" t="s">
        <v>1524</v>
      </c>
      <c r="J8414" s="17" t="n">
        <v>1</v>
      </c>
      <c r="K8414" s="15" t="n">
        <v>77.9</v>
      </c>
      <c r="L8414" s="22" t="n">
        <v>0</v>
      </c>
      <c r="M8414" s="15" t="n">
        <v>0</v>
      </c>
      <c r="N8414" s="15" t="n">
        <f aca="false">J8414*K8414</f>
        <v>77.9</v>
      </c>
      <c r="O8414" s="15" t="n">
        <f aca="false">N8414*L8414</f>
        <v>0</v>
      </c>
      <c r="P8414" s="15" t="n">
        <f aca="false">N8414-O8414</f>
        <v>77.9</v>
      </c>
      <c r="Q8414" s="15" t="n">
        <f aca="false">J8414*INDEX(dProdutos!$F$2:$F$47,MATCH(E8414,dProdutos!$A$2:$A$47,0))</f>
        <v>36.71</v>
      </c>
      <c r="R8414" s="15" t="n">
        <f aca="false">IF(I8414="Cancelado",0,P8414-Q8414)</f>
        <v>41.19</v>
      </c>
      <c r="S8414" s="17" t="str">
        <f aca="false">INDEX(dProdutos!$D$2:$D$47,MATCH(E8414,dProdutos!$A$2:$A$47,0))</f>
        <v>Moda Feminina</v>
      </c>
    </row>
    <row r="8415" customFormat="false" ht="15" hidden="false" customHeight="false" outlineLevel="0" collapsed="false">
      <c r="A8415" s="17" t="s">
        <v>6636</v>
      </c>
      <c r="B8415" s="17" t="n">
        <v>1</v>
      </c>
      <c r="C8415" s="21" t="n">
        <v>46207</v>
      </c>
      <c r="D8415" s="17" t="s">
        <v>696</v>
      </c>
      <c r="E8415" s="17" t="s">
        <v>98</v>
      </c>
      <c r="F8415" s="17" t="s">
        <v>1490</v>
      </c>
      <c r="G8415" s="17" t="s">
        <v>59</v>
      </c>
      <c r="H8415" s="17" t="s">
        <v>1523</v>
      </c>
      <c r="I8415" s="17" t="s">
        <v>1524</v>
      </c>
      <c r="J8415" s="17" t="n">
        <v>1</v>
      </c>
      <c r="K8415" s="15" t="n">
        <v>108.9</v>
      </c>
      <c r="L8415" s="22" t="n">
        <v>0</v>
      </c>
      <c r="M8415" s="15" t="n">
        <v>0</v>
      </c>
      <c r="N8415" s="15" t="n">
        <f aca="false">J8415*K8415</f>
        <v>108.9</v>
      </c>
      <c r="O8415" s="15" t="n">
        <f aca="false">N8415*L8415</f>
        <v>0</v>
      </c>
      <c r="P8415" s="15" t="n">
        <f aca="false">N8415-O8415</f>
        <v>108.9</v>
      </c>
      <c r="Q8415" s="15" t="n">
        <f aca="false">J8415*INDEX(dProdutos!$F$2:$F$47,MATCH(E8415,dProdutos!$A$2:$A$47,0))</f>
        <v>42.52</v>
      </c>
      <c r="R8415" s="15" t="n">
        <f aca="false">IF(I8415="Cancelado",0,P8415-Q8415)</f>
        <v>66.38</v>
      </c>
      <c r="S8415" s="17" t="str">
        <f aca="false">INDEX(dProdutos!$D$2:$D$47,MATCH(E8415,dProdutos!$A$2:$A$47,0))</f>
        <v>Moda Feminina</v>
      </c>
    </row>
    <row r="8416" customFormat="false" ht="15" hidden="false" customHeight="false" outlineLevel="0" collapsed="false">
      <c r="A8416" s="17" t="s">
        <v>6636</v>
      </c>
      <c r="B8416" s="17" t="n">
        <v>2</v>
      </c>
      <c r="C8416" s="21" t="n">
        <v>46207</v>
      </c>
      <c r="D8416" s="17" t="s">
        <v>696</v>
      </c>
      <c r="E8416" s="17" t="s">
        <v>77</v>
      </c>
      <c r="F8416" s="17" t="s">
        <v>1490</v>
      </c>
      <c r="G8416" s="17" t="s">
        <v>59</v>
      </c>
      <c r="H8416" s="17" t="s">
        <v>1523</v>
      </c>
      <c r="I8416" s="17" t="s">
        <v>1524</v>
      </c>
      <c r="J8416" s="17" t="n">
        <v>2</v>
      </c>
      <c r="K8416" s="15" t="n">
        <v>198.9</v>
      </c>
      <c r="L8416" s="22" t="n">
        <v>0</v>
      </c>
      <c r="M8416" s="15" t="n">
        <v>0</v>
      </c>
      <c r="N8416" s="15" t="n">
        <f aca="false">J8416*K8416</f>
        <v>397.8</v>
      </c>
      <c r="O8416" s="15" t="n">
        <f aca="false">N8416*L8416</f>
        <v>0</v>
      </c>
      <c r="P8416" s="15" t="n">
        <f aca="false">N8416-O8416</f>
        <v>397.8</v>
      </c>
      <c r="Q8416" s="15" t="n">
        <f aca="false">J8416*INDEX(dProdutos!$F$2:$F$47,MATCH(E8416,dProdutos!$A$2:$A$47,0))</f>
        <v>215.76</v>
      </c>
      <c r="R8416" s="15" t="n">
        <f aca="false">IF(I8416="Cancelado",0,P8416-Q8416)</f>
        <v>182.04</v>
      </c>
      <c r="S8416" s="17" t="str">
        <f aca="false">INDEX(dProdutos!$D$2:$D$47,MATCH(E8416,dProdutos!$A$2:$A$47,0))</f>
        <v>Moda Feminina</v>
      </c>
    </row>
    <row r="8417" customFormat="false" ht="15" hidden="false" customHeight="false" outlineLevel="0" collapsed="false">
      <c r="A8417" s="17" t="s">
        <v>6637</v>
      </c>
      <c r="B8417" s="17" t="n">
        <v>1</v>
      </c>
      <c r="C8417" s="21" t="n">
        <v>46207</v>
      </c>
      <c r="D8417" s="17" t="s">
        <v>1049</v>
      </c>
      <c r="E8417" s="17" t="s">
        <v>198</v>
      </c>
      <c r="F8417" s="17" t="s">
        <v>1490</v>
      </c>
      <c r="G8417" s="17" t="s">
        <v>62</v>
      </c>
      <c r="H8417" s="17" t="s">
        <v>1523</v>
      </c>
      <c r="I8417" s="17" t="s">
        <v>1524</v>
      </c>
      <c r="J8417" s="17" t="n">
        <v>1</v>
      </c>
      <c r="K8417" s="15" t="n">
        <v>253.9</v>
      </c>
      <c r="L8417" s="22" t="n">
        <v>0.15</v>
      </c>
      <c r="M8417" s="15" t="n">
        <v>0</v>
      </c>
      <c r="N8417" s="15" t="n">
        <f aca="false">J8417*K8417</f>
        <v>253.9</v>
      </c>
      <c r="O8417" s="15" t="n">
        <f aca="false">N8417*L8417</f>
        <v>38.085</v>
      </c>
      <c r="P8417" s="15" t="n">
        <f aca="false">N8417-O8417</f>
        <v>215.815</v>
      </c>
      <c r="Q8417" s="15" t="n">
        <f aca="false">J8417*INDEX(dProdutos!$F$2:$F$47,MATCH(E8417,dProdutos!$A$2:$A$47,0))</f>
        <v>99.78</v>
      </c>
      <c r="R8417" s="15" t="n">
        <f aca="false">IF(I8417="Cancelado",0,P8417-Q8417)</f>
        <v>116.035</v>
      </c>
      <c r="S8417" s="17" t="str">
        <f aca="false">INDEX(dProdutos!$D$2:$D$47,MATCH(E8417,dProdutos!$A$2:$A$47,0))</f>
        <v>Beleza</v>
      </c>
    </row>
    <row r="8418" customFormat="false" ht="15" hidden="false" customHeight="false" outlineLevel="0" collapsed="false">
      <c r="A8418" s="17" t="s">
        <v>6637</v>
      </c>
      <c r="B8418" s="17" t="n">
        <v>2</v>
      </c>
      <c r="C8418" s="21" t="n">
        <v>46207</v>
      </c>
      <c r="D8418" s="17" t="s">
        <v>1049</v>
      </c>
      <c r="E8418" s="17" t="s">
        <v>102</v>
      </c>
      <c r="F8418" s="17" t="s">
        <v>1490</v>
      </c>
      <c r="G8418" s="17" t="s">
        <v>62</v>
      </c>
      <c r="H8418" s="17" t="s">
        <v>1523</v>
      </c>
      <c r="I8418" s="17" t="s">
        <v>1524</v>
      </c>
      <c r="J8418" s="17" t="n">
        <v>1</v>
      </c>
      <c r="K8418" s="15" t="n">
        <v>65.9</v>
      </c>
      <c r="L8418" s="22" t="n">
        <v>0</v>
      </c>
      <c r="M8418" s="15" t="n">
        <v>0</v>
      </c>
      <c r="N8418" s="15" t="n">
        <f aca="false">J8418*K8418</f>
        <v>65.9</v>
      </c>
      <c r="O8418" s="15" t="n">
        <f aca="false">N8418*L8418</f>
        <v>0</v>
      </c>
      <c r="P8418" s="15" t="n">
        <f aca="false">N8418-O8418</f>
        <v>65.9</v>
      </c>
      <c r="Q8418" s="15" t="n">
        <f aca="false">J8418*INDEX(dProdutos!$F$2:$F$47,MATCH(E8418,dProdutos!$A$2:$A$47,0))</f>
        <v>29.68</v>
      </c>
      <c r="R8418" s="15" t="n">
        <f aca="false">IF(I8418="Cancelado",0,P8418-Q8418)</f>
        <v>36.22</v>
      </c>
      <c r="S8418" s="17" t="str">
        <f aca="false">INDEX(dProdutos!$D$2:$D$47,MATCH(E8418,dProdutos!$A$2:$A$47,0))</f>
        <v>Moda Masculina</v>
      </c>
    </row>
    <row r="8419" customFormat="false" ht="15" hidden="false" customHeight="false" outlineLevel="0" collapsed="false">
      <c r="A8419" s="17" t="s">
        <v>6638</v>
      </c>
      <c r="B8419" s="17" t="n">
        <v>1</v>
      </c>
      <c r="C8419" s="21" t="n">
        <v>46207</v>
      </c>
      <c r="D8419" s="17" t="s">
        <v>1433</v>
      </c>
      <c r="E8419" s="17" t="s">
        <v>192</v>
      </c>
      <c r="F8419" s="17" t="s">
        <v>1497</v>
      </c>
      <c r="G8419" s="17" t="s">
        <v>62</v>
      </c>
      <c r="H8419" s="17" t="s">
        <v>1537</v>
      </c>
      <c r="I8419" s="17" t="s">
        <v>1524</v>
      </c>
      <c r="J8419" s="17" t="n">
        <v>1</v>
      </c>
      <c r="K8419" s="15" t="n">
        <v>245.9</v>
      </c>
      <c r="L8419" s="22" t="n">
        <v>0</v>
      </c>
      <c r="M8419" s="15" t="n">
        <v>19.97</v>
      </c>
      <c r="N8419" s="15" t="n">
        <f aca="false">J8419*K8419</f>
        <v>245.9</v>
      </c>
      <c r="O8419" s="15" t="n">
        <f aca="false">N8419*L8419</f>
        <v>0</v>
      </c>
      <c r="P8419" s="15" t="n">
        <f aca="false">N8419-O8419</f>
        <v>245.9</v>
      </c>
      <c r="Q8419" s="15" t="n">
        <f aca="false">J8419*INDEX(dProdutos!$F$2:$F$47,MATCH(E8419,dProdutos!$A$2:$A$47,0))</f>
        <v>107.78</v>
      </c>
      <c r="R8419" s="15" t="n">
        <f aca="false">IF(I8419="Cancelado",0,P8419-Q8419)</f>
        <v>138.12</v>
      </c>
      <c r="S8419" s="17" t="str">
        <f aca="false">INDEX(dProdutos!$D$2:$D$47,MATCH(E8419,dProdutos!$A$2:$A$47,0))</f>
        <v>Eletrônicos</v>
      </c>
    </row>
    <row r="8420" customFormat="false" ht="15" hidden="false" customHeight="false" outlineLevel="0" collapsed="false">
      <c r="A8420" s="17" t="s">
        <v>6639</v>
      </c>
      <c r="B8420" s="17" t="n">
        <v>1</v>
      </c>
      <c r="C8420" s="21" t="n">
        <v>46207</v>
      </c>
      <c r="D8420" s="17" t="s">
        <v>1481</v>
      </c>
      <c r="E8420" s="17" t="s">
        <v>165</v>
      </c>
      <c r="F8420" s="17" t="s">
        <v>1495</v>
      </c>
      <c r="G8420" s="17" t="s">
        <v>62</v>
      </c>
      <c r="H8420" s="17" t="s">
        <v>1523</v>
      </c>
      <c r="I8420" s="17" t="s">
        <v>1524</v>
      </c>
      <c r="J8420" s="17" t="n">
        <v>2</v>
      </c>
      <c r="K8420" s="15" t="n">
        <v>231.9</v>
      </c>
      <c r="L8420" s="22" t="n">
        <v>0</v>
      </c>
      <c r="M8420" s="15" t="n">
        <v>0</v>
      </c>
      <c r="N8420" s="15" t="n">
        <f aca="false">J8420*K8420</f>
        <v>463.8</v>
      </c>
      <c r="O8420" s="15" t="n">
        <f aca="false">N8420*L8420</f>
        <v>0</v>
      </c>
      <c r="P8420" s="15" t="n">
        <f aca="false">N8420-O8420</f>
        <v>463.8</v>
      </c>
      <c r="Q8420" s="15" t="n">
        <f aca="false">J8420*INDEX(dProdutos!$F$2:$F$47,MATCH(E8420,dProdutos!$A$2:$A$47,0))</f>
        <v>281.66</v>
      </c>
      <c r="R8420" s="15" t="n">
        <f aca="false">IF(I8420="Cancelado",0,P8420-Q8420)</f>
        <v>182.14</v>
      </c>
      <c r="S8420" s="17" t="str">
        <f aca="false">INDEX(dProdutos!$D$2:$D$47,MATCH(E8420,dProdutos!$A$2:$A$47,0))</f>
        <v>Casa</v>
      </c>
    </row>
    <row r="8421" customFormat="false" ht="15" hidden="false" customHeight="false" outlineLevel="0" collapsed="false">
      <c r="A8421" s="17" t="s">
        <v>6639</v>
      </c>
      <c r="B8421" s="17" t="n">
        <v>2</v>
      </c>
      <c r="C8421" s="21" t="n">
        <v>46207</v>
      </c>
      <c r="D8421" s="17" t="s">
        <v>1481</v>
      </c>
      <c r="E8421" s="17" t="s">
        <v>210</v>
      </c>
      <c r="F8421" s="17" t="s">
        <v>1495</v>
      </c>
      <c r="G8421" s="17" t="s">
        <v>62</v>
      </c>
      <c r="H8421" s="17" t="s">
        <v>1523</v>
      </c>
      <c r="I8421" s="17" t="s">
        <v>1524</v>
      </c>
      <c r="J8421" s="17" t="n">
        <v>1</v>
      </c>
      <c r="K8421" s="15" t="n">
        <v>245.9</v>
      </c>
      <c r="L8421" s="22" t="n">
        <v>0.05</v>
      </c>
      <c r="M8421" s="15" t="n">
        <v>0</v>
      </c>
      <c r="N8421" s="15" t="n">
        <f aca="false">J8421*K8421</f>
        <v>245.9</v>
      </c>
      <c r="O8421" s="15" t="n">
        <f aca="false">N8421*L8421</f>
        <v>12.295</v>
      </c>
      <c r="P8421" s="15" t="n">
        <f aca="false">N8421-O8421</f>
        <v>233.605</v>
      </c>
      <c r="Q8421" s="15" t="n">
        <f aca="false">J8421*INDEX(dProdutos!$F$2:$F$47,MATCH(E8421,dProdutos!$A$2:$A$47,0))</f>
        <v>150.63</v>
      </c>
      <c r="R8421" s="15" t="n">
        <f aca="false">IF(I8421="Cancelado",0,P8421-Q8421)</f>
        <v>82.975</v>
      </c>
      <c r="S8421" s="17" t="str">
        <f aca="false">INDEX(dProdutos!$D$2:$D$47,MATCH(E8421,dProdutos!$A$2:$A$47,0))</f>
        <v>Beleza</v>
      </c>
    </row>
    <row r="8422" customFormat="false" ht="15" hidden="false" customHeight="false" outlineLevel="0" collapsed="false">
      <c r="A8422" s="17" t="s">
        <v>6640</v>
      </c>
      <c r="B8422" s="17" t="n">
        <v>1</v>
      </c>
      <c r="C8422" s="21" t="n">
        <v>46207</v>
      </c>
      <c r="D8422" s="17" t="s">
        <v>1224</v>
      </c>
      <c r="E8422" s="17" t="s">
        <v>98</v>
      </c>
      <c r="F8422" s="17" t="s">
        <v>1499</v>
      </c>
      <c r="G8422" s="17" t="s">
        <v>60</v>
      </c>
      <c r="H8422" s="17" t="s">
        <v>1537</v>
      </c>
      <c r="I8422" s="17" t="s">
        <v>1524</v>
      </c>
      <c r="J8422" s="17" t="n">
        <v>1</v>
      </c>
      <c r="K8422" s="15" t="n">
        <v>108.9</v>
      </c>
      <c r="L8422" s="22" t="n">
        <v>0</v>
      </c>
      <c r="M8422" s="15" t="n">
        <v>17.2</v>
      </c>
      <c r="N8422" s="15" t="n">
        <f aca="false">J8422*K8422</f>
        <v>108.9</v>
      </c>
      <c r="O8422" s="15" t="n">
        <f aca="false">N8422*L8422</f>
        <v>0</v>
      </c>
      <c r="P8422" s="15" t="n">
        <f aca="false">N8422-O8422</f>
        <v>108.9</v>
      </c>
      <c r="Q8422" s="15" t="n">
        <f aca="false">J8422*INDEX(dProdutos!$F$2:$F$47,MATCH(E8422,dProdutos!$A$2:$A$47,0))</f>
        <v>42.52</v>
      </c>
      <c r="R8422" s="15" t="n">
        <f aca="false">IF(I8422="Cancelado",0,P8422-Q8422)</f>
        <v>66.38</v>
      </c>
      <c r="S8422" s="17" t="str">
        <f aca="false">INDEX(dProdutos!$D$2:$D$47,MATCH(E8422,dProdutos!$A$2:$A$47,0))</f>
        <v>Moda Feminina</v>
      </c>
    </row>
    <row r="8423" customFormat="false" ht="15" hidden="false" customHeight="false" outlineLevel="0" collapsed="false">
      <c r="A8423" s="17" t="s">
        <v>6641</v>
      </c>
      <c r="B8423" s="17" t="n">
        <v>1</v>
      </c>
      <c r="C8423" s="21" t="n">
        <v>46207</v>
      </c>
      <c r="D8423" s="17" t="s">
        <v>324</v>
      </c>
      <c r="E8423" s="17" t="s">
        <v>141</v>
      </c>
      <c r="F8423" s="17" t="s">
        <v>1503</v>
      </c>
      <c r="G8423" s="17" t="s">
        <v>62</v>
      </c>
      <c r="H8423" s="17" t="s">
        <v>1523</v>
      </c>
      <c r="I8423" s="17" t="s">
        <v>1524</v>
      </c>
      <c r="J8423" s="17" t="n">
        <v>2</v>
      </c>
      <c r="K8423" s="15" t="n">
        <v>131.9</v>
      </c>
      <c r="L8423" s="22" t="n">
        <v>0</v>
      </c>
      <c r="M8423" s="15" t="n">
        <v>20.22</v>
      </c>
      <c r="N8423" s="15" t="n">
        <f aca="false">J8423*K8423</f>
        <v>263.8</v>
      </c>
      <c r="O8423" s="15" t="n">
        <f aca="false">N8423*L8423</f>
        <v>0</v>
      </c>
      <c r="P8423" s="15" t="n">
        <f aca="false">N8423-O8423</f>
        <v>263.8</v>
      </c>
      <c r="Q8423" s="15" t="n">
        <f aca="false">J8423*INDEX(dProdutos!$F$2:$F$47,MATCH(E8423,dProdutos!$A$2:$A$47,0))</f>
        <v>163.32</v>
      </c>
      <c r="R8423" s="15" t="n">
        <f aca="false">IF(I8423="Cancelado",0,P8423-Q8423)</f>
        <v>100.48</v>
      </c>
      <c r="S8423" s="17" t="str">
        <f aca="false">INDEX(dProdutos!$D$2:$D$47,MATCH(E8423,dProdutos!$A$2:$A$47,0))</f>
        <v>Acessórios</v>
      </c>
    </row>
    <row r="8424" customFormat="false" ht="15" hidden="false" customHeight="false" outlineLevel="0" collapsed="false">
      <c r="A8424" s="17" t="s">
        <v>6642</v>
      </c>
      <c r="B8424" s="17" t="n">
        <v>1</v>
      </c>
      <c r="C8424" s="21" t="n">
        <v>46208</v>
      </c>
      <c r="D8424" s="17" t="s">
        <v>627</v>
      </c>
      <c r="E8424" s="17" t="s">
        <v>162</v>
      </c>
      <c r="F8424" s="17" t="s">
        <v>1490</v>
      </c>
      <c r="G8424" s="17" t="s">
        <v>59</v>
      </c>
      <c r="H8424" s="17" t="s">
        <v>1527</v>
      </c>
      <c r="I8424" s="17" t="s">
        <v>1524</v>
      </c>
      <c r="J8424" s="17" t="n">
        <v>1</v>
      </c>
      <c r="K8424" s="15" t="n">
        <v>231.9</v>
      </c>
      <c r="L8424" s="22" t="n">
        <v>0.05</v>
      </c>
      <c r="M8424" s="15" t="n">
        <v>28.85</v>
      </c>
      <c r="N8424" s="15" t="n">
        <f aca="false">J8424*K8424</f>
        <v>231.9</v>
      </c>
      <c r="O8424" s="15" t="n">
        <f aca="false">N8424*L8424</f>
        <v>11.595</v>
      </c>
      <c r="P8424" s="15" t="n">
        <f aca="false">N8424-O8424</f>
        <v>220.305</v>
      </c>
      <c r="Q8424" s="15" t="n">
        <f aca="false">J8424*INDEX(dProdutos!$F$2:$F$47,MATCH(E8424,dProdutos!$A$2:$A$47,0))</f>
        <v>134.41</v>
      </c>
      <c r="R8424" s="15" t="n">
        <f aca="false">IF(I8424="Cancelado",0,P8424-Q8424)</f>
        <v>85.895</v>
      </c>
      <c r="S8424" s="17" t="str">
        <f aca="false">INDEX(dProdutos!$D$2:$D$47,MATCH(E8424,dProdutos!$A$2:$A$47,0))</f>
        <v>Casa</v>
      </c>
    </row>
    <row r="8425" customFormat="false" ht="15" hidden="false" customHeight="false" outlineLevel="0" collapsed="false">
      <c r="A8425" s="17" t="s">
        <v>6643</v>
      </c>
      <c r="B8425" s="17" t="n">
        <v>1</v>
      </c>
      <c r="C8425" s="21" t="n">
        <v>46208</v>
      </c>
      <c r="D8425" s="17" t="s">
        <v>998</v>
      </c>
      <c r="E8425" s="17" t="s">
        <v>135</v>
      </c>
      <c r="F8425" s="17" t="s">
        <v>1487</v>
      </c>
      <c r="G8425" s="17" t="s">
        <v>60</v>
      </c>
      <c r="H8425" s="17" t="s">
        <v>1523</v>
      </c>
      <c r="I8425" s="17" t="s">
        <v>1524</v>
      </c>
      <c r="J8425" s="17" t="n">
        <v>1</v>
      </c>
      <c r="K8425" s="15" t="n">
        <v>200.9</v>
      </c>
      <c r="L8425" s="22" t="n">
        <v>0</v>
      </c>
      <c r="M8425" s="15" t="n">
        <v>21.78</v>
      </c>
      <c r="N8425" s="15" t="n">
        <f aca="false">J8425*K8425</f>
        <v>200.9</v>
      </c>
      <c r="O8425" s="15" t="n">
        <f aca="false">N8425*L8425</f>
        <v>0</v>
      </c>
      <c r="P8425" s="15" t="n">
        <f aca="false">N8425-O8425</f>
        <v>200.9</v>
      </c>
      <c r="Q8425" s="15" t="n">
        <f aca="false">J8425*INDEX(dProdutos!$F$2:$F$47,MATCH(E8425,dProdutos!$A$2:$A$47,0))</f>
        <v>80.73</v>
      </c>
      <c r="R8425" s="15" t="n">
        <f aca="false">IF(I8425="Cancelado",0,P8425-Q8425)</f>
        <v>120.17</v>
      </c>
      <c r="S8425" s="17" t="str">
        <f aca="false">INDEX(dProdutos!$D$2:$D$47,MATCH(E8425,dProdutos!$A$2:$A$47,0))</f>
        <v>Calçados</v>
      </c>
    </row>
    <row r="8426" customFormat="false" ht="15" hidden="false" customHeight="false" outlineLevel="0" collapsed="false">
      <c r="A8426" s="17" t="s">
        <v>6644</v>
      </c>
      <c r="B8426" s="17" t="n">
        <v>1</v>
      </c>
      <c r="C8426" s="21" t="n">
        <v>46208</v>
      </c>
      <c r="D8426" s="17" t="s">
        <v>874</v>
      </c>
      <c r="E8426" s="17" t="s">
        <v>111</v>
      </c>
      <c r="F8426" s="17" t="s">
        <v>1487</v>
      </c>
      <c r="G8426" s="17" t="s">
        <v>62</v>
      </c>
      <c r="H8426" s="17" t="s">
        <v>1540</v>
      </c>
      <c r="I8426" s="17" t="s">
        <v>1524</v>
      </c>
      <c r="J8426" s="17" t="n">
        <v>1</v>
      </c>
      <c r="K8426" s="15" t="n">
        <v>188.9</v>
      </c>
      <c r="L8426" s="22" t="n">
        <v>0</v>
      </c>
      <c r="M8426" s="15" t="n">
        <v>11.28</v>
      </c>
      <c r="N8426" s="15" t="n">
        <f aca="false">J8426*K8426</f>
        <v>188.9</v>
      </c>
      <c r="O8426" s="15" t="n">
        <f aca="false">N8426*L8426</f>
        <v>0</v>
      </c>
      <c r="P8426" s="15" t="n">
        <f aca="false">N8426-O8426</f>
        <v>188.9</v>
      </c>
      <c r="Q8426" s="15" t="n">
        <f aca="false">J8426*INDEX(dProdutos!$F$2:$F$47,MATCH(E8426,dProdutos!$A$2:$A$47,0))</f>
        <v>88.32</v>
      </c>
      <c r="R8426" s="15" t="n">
        <f aca="false">IF(I8426="Cancelado",0,P8426-Q8426)</f>
        <v>100.58</v>
      </c>
      <c r="S8426" s="17" t="str">
        <f aca="false">INDEX(dProdutos!$D$2:$D$47,MATCH(E8426,dProdutos!$A$2:$A$47,0))</f>
        <v>Moda Masculina</v>
      </c>
    </row>
    <row r="8427" customFormat="false" ht="15" hidden="false" customHeight="false" outlineLevel="0" collapsed="false">
      <c r="A8427" s="17" t="s">
        <v>6645</v>
      </c>
      <c r="B8427" s="17" t="n">
        <v>1</v>
      </c>
      <c r="C8427" s="21" t="n">
        <v>46208</v>
      </c>
      <c r="D8427" s="17" t="s">
        <v>1186</v>
      </c>
      <c r="E8427" s="17" t="s">
        <v>120</v>
      </c>
      <c r="F8427" s="17" t="s">
        <v>1487</v>
      </c>
      <c r="G8427" s="17" t="s">
        <v>63</v>
      </c>
      <c r="H8427" s="17" t="s">
        <v>1540</v>
      </c>
      <c r="I8427" s="17" t="s">
        <v>1541</v>
      </c>
      <c r="J8427" s="17" t="n">
        <v>1</v>
      </c>
      <c r="K8427" s="15" t="n">
        <v>96.9</v>
      </c>
      <c r="L8427" s="22" t="n">
        <v>0</v>
      </c>
      <c r="M8427" s="15" t="n">
        <v>19.64</v>
      </c>
      <c r="N8427" s="15" t="n">
        <f aca="false">J8427*K8427</f>
        <v>96.9</v>
      </c>
      <c r="O8427" s="15" t="n">
        <f aca="false">N8427*L8427</f>
        <v>0</v>
      </c>
      <c r="P8427" s="15" t="n">
        <f aca="false">N8427-O8427</f>
        <v>96.9</v>
      </c>
      <c r="Q8427" s="15" t="n">
        <f aca="false">J8427*INDEX(dProdutos!$F$2:$F$47,MATCH(E8427,dProdutos!$A$2:$A$47,0))</f>
        <v>44.36</v>
      </c>
      <c r="R8427" s="15" t="n">
        <f aca="false">IF(I8427="Cancelado",0,P8427-Q8427)</f>
        <v>52.54</v>
      </c>
      <c r="S8427" s="17" t="str">
        <f aca="false">INDEX(dProdutos!$D$2:$D$47,MATCH(E8427,dProdutos!$A$2:$A$47,0))</f>
        <v>Moda Masculina</v>
      </c>
    </row>
    <row r="8428" customFormat="false" ht="15" hidden="false" customHeight="false" outlineLevel="0" collapsed="false">
      <c r="A8428" s="17" t="s">
        <v>6646</v>
      </c>
      <c r="B8428" s="17" t="n">
        <v>1</v>
      </c>
      <c r="C8428" s="21" t="n">
        <v>46208</v>
      </c>
      <c r="D8428" s="17" t="s">
        <v>1230</v>
      </c>
      <c r="E8428" s="17" t="s">
        <v>88</v>
      </c>
      <c r="F8428" s="17" t="s">
        <v>1497</v>
      </c>
      <c r="G8428" s="17" t="s">
        <v>62</v>
      </c>
      <c r="H8428" s="17" t="s">
        <v>1523</v>
      </c>
      <c r="I8428" s="17" t="s">
        <v>1524</v>
      </c>
      <c r="J8428" s="17" t="n">
        <v>1</v>
      </c>
      <c r="K8428" s="15" t="n">
        <v>170.9</v>
      </c>
      <c r="L8428" s="22" t="n">
        <v>0.1</v>
      </c>
      <c r="M8428" s="15" t="n">
        <v>0</v>
      </c>
      <c r="N8428" s="15" t="n">
        <f aca="false">J8428*K8428</f>
        <v>170.9</v>
      </c>
      <c r="O8428" s="15" t="n">
        <f aca="false">N8428*L8428</f>
        <v>17.09</v>
      </c>
      <c r="P8428" s="15" t="n">
        <f aca="false">N8428-O8428</f>
        <v>153.81</v>
      </c>
      <c r="Q8428" s="15" t="n">
        <f aca="false">J8428*INDEX(dProdutos!$F$2:$F$47,MATCH(E8428,dProdutos!$A$2:$A$47,0))</f>
        <v>98.14</v>
      </c>
      <c r="R8428" s="15" t="n">
        <f aca="false">IF(I8428="Cancelado",0,P8428-Q8428)</f>
        <v>55.67</v>
      </c>
      <c r="S8428" s="17" t="str">
        <f aca="false">INDEX(dProdutos!$D$2:$D$47,MATCH(E8428,dProdutos!$A$2:$A$47,0))</f>
        <v>Moda Feminina</v>
      </c>
    </row>
    <row r="8429" customFormat="false" ht="15" hidden="false" customHeight="false" outlineLevel="0" collapsed="false">
      <c r="A8429" s="17" t="s">
        <v>6647</v>
      </c>
      <c r="B8429" s="17" t="n">
        <v>1</v>
      </c>
      <c r="C8429" s="21" t="n">
        <v>46208</v>
      </c>
      <c r="D8429" s="17" t="s">
        <v>746</v>
      </c>
      <c r="E8429" s="17" t="s">
        <v>177</v>
      </c>
      <c r="F8429" s="17" t="s">
        <v>1490</v>
      </c>
      <c r="G8429" s="17" t="s">
        <v>61</v>
      </c>
      <c r="H8429" s="17" t="s">
        <v>1523</v>
      </c>
      <c r="I8429" s="17" t="s">
        <v>1524</v>
      </c>
      <c r="J8429" s="17" t="n">
        <v>1</v>
      </c>
      <c r="K8429" s="15" t="n">
        <v>257.9</v>
      </c>
      <c r="L8429" s="22" t="n">
        <v>0</v>
      </c>
      <c r="M8429" s="15" t="n">
        <v>21.67</v>
      </c>
      <c r="N8429" s="15" t="n">
        <f aca="false">J8429*K8429</f>
        <v>257.9</v>
      </c>
      <c r="O8429" s="15" t="n">
        <f aca="false">N8429*L8429</f>
        <v>0</v>
      </c>
      <c r="P8429" s="15" t="n">
        <f aca="false">N8429-O8429</f>
        <v>257.9</v>
      </c>
      <c r="Q8429" s="15" t="n">
        <f aca="false">J8429*INDEX(dProdutos!$F$2:$F$47,MATCH(E8429,dProdutos!$A$2:$A$47,0))</f>
        <v>138.23</v>
      </c>
      <c r="R8429" s="15" t="n">
        <f aca="false">IF(I8429="Cancelado",0,P8429-Q8429)</f>
        <v>119.67</v>
      </c>
      <c r="S8429" s="17" t="str">
        <f aca="false">INDEX(dProdutos!$D$2:$D$47,MATCH(E8429,dProdutos!$A$2:$A$47,0))</f>
        <v>Casa</v>
      </c>
    </row>
    <row r="8430" customFormat="false" ht="15" hidden="false" customHeight="false" outlineLevel="0" collapsed="false">
      <c r="A8430" s="17" t="s">
        <v>6647</v>
      </c>
      <c r="B8430" s="17" t="n">
        <v>2</v>
      </c>
      <c r="C8430" s="21" t="n">
        <v>46208</v>
      </c>
      <c r="D8430" s="17" t="s">
        <v>746</v>
      </c>
      <c r="E8430" s="17" t="s">
        <v>177</v>
      </c>
      <c r="F8430" s="17" t="s">
        <v>1490</v>
      </c>
      <c r="G8430" s="17" t="s">
        <v>61</v>
      </c>
      <c r="H8430" s="17" t="s">
        <v>1523</v>
      </c>
      <c r="I8430" s="17" t="s">
        <v>1524</v>
      </c>
      <c r="J8430" s="17" t="n">
        <v>1</v>
      </c>
      <c r="K8430" s="15" t="n">
        <v>257.9</v>
      </c>
      <c r="L8430" s="22" t="n">
        <v>0.1</v>
      </c>
      <c r="M8430" s="15" t="n">
        <v>0</v>
      </c>
      <c r="N8430" s="15" t="n">
        <f aca="false">J8430*K8430</f>
        <v>257.9</v>
      </c>
      <c r="O8430" s="15" t="n">
        <f aca="false">N8430*L8430</f>
        <v>25.79</v>
      </c>
      <c r="P8430" s="15" t="n">
        <f aca="false">N8430-O8430</f>
        <v>232.11</v>
      </c>
      <c r="Q8430" s="15" t="n">
        <f aca="false">J8430*INDEX(dProdutos!$F$2:$F$47,MATCH(E8430,dProdutos!$A$2:$A$47,0))</f>
        <v>138.23</v>
      </c>
      <c r="R8430" s="15" t="n">
        <f aca="false">IF(I8430="Cancelado",0,P8430-Q8430)</f>
        <v>93.88</v>
      </c>
      <c r="S8430" s="17" t="str">
        <f aca="false">INDEX(dProdutos!$D$2:$D$47,MATCH(E8430,dProdutos!$A$2:$A$47,0))</f>
        <v>Casa</v>
      </c>
    </row>
    <row r="8431" customFormat="false" ht="15" hidden="false" customHeight="false" outlineLevel="0" collapsed="false">
      <c r="A8431" s="17" t="s">
        <v>6648</v>
      </c>
      <c r="B8431" s="17" t="n">
        <v>1</v>
      </c>
      <c r="C8431" s="21" t="n">
        <v>46208</v>
      </c>
      <c r="D8431" s="17" t="s">
        <v>1265</v>
      </c>
      <c r="E8431" s="17" t="s">
        <v>210</v>
      </c>
      <c r="F8431" s="17" t="s">
        <v>1493</v>
      </c>
      <c r="G8431" s="17" t="s">
        <v>60</v>
      </c>
      <c r="H8431" s="17" t="s">
        <v>1523</v>
      </c>
      <c r="I8431" s="17" t="s">
        <v>1524</v>
      </c>
      <c r="J8431" s="17" t="n">
        <v>1</v>
      </c>
      <c r="K8431" s="15" t="n">
        <v>245.9</v>
      </c>
      <c r="L8431" s="22" t="n">
        <v>0</v>
      </c>
      <c r="M8431" s="15" t="n">
        <v>19.17</v>
      </c>
      <c r="N8431" s="15" t="n">
        <f aca="false">J8431*K8431</f>
        <v>245.9</v>
      </c>
      <c r="O8431" s="15" t="n">
        <f aca="false">N8431*L8431</f>
        <v>0</v>
      </c>
      <c r="P8431" s="15" t="n">
        <f aca="false">N8431-O8431</f>
        <v>245.9</v>
      </c>
      <c r="Q8431" s="15" t="n">
        <f aca="false">J8431*INDEX(dProdutos!$F$2:$F$47,MATCH(E8431,dProdutos!$A$2:$A$47,0))</f>
        <v>150.63</v>
      </c>
      <c r="R8431" s="15" t="n">
        <f aca="false">IF(I8431="Cancelado",0,P8431-Q8431)</f>
        <v>95.27</v>
      </c>
      <c r="S8431" s="17" t="str">
        <f aca="false">INDEX(dProdutos!$D$2:$D$47,MATCH(E8431,dProdutos!$A$2:$A$47,0))</f>
        <v>Beleza</v>
      </c>
    </row>
    <row r="8432" customFormat="false" ht="15" hidden="false" customHeight="false" outlineLevel="0" collapsed="false">
      <c r="A8432" s="17" t="s">
        <v>6648</v>
      </c>
      <c r="B8432" s="17" t="n">
        <v>2</v>
      </c>
      <c r="C8432" s="21" t="n">
        <v>46208</v>
      </c>
      <c r="D8432" s="17" t="s">
        <v>1265</v>
      </c>
      <c r="E8432" s="17" t="s">
        <v>123</v>
      </c>
      <c r="F8432" s="17" t="s">
        <v>1493</v>
      </c>
      <c r="G8432" s="17" t="s">
        <v>60</v>
      </c>
      <c r="H8432" s="17" t="s">
        <v>1523</v>
      </c>
      <c r="I8432" s="17" t="s">
        <v>1524</v>
      </c>
      <c r="J8432" s="17" t="n">
        <v>2</v>
      </c>
      <c r="K8432" s="15" t="n">
        <v>277.9</v>
      </c>
      <c r="L8432" s="22" t="n">
        <v>0</v>
      </c>
      <c r="M8432" s="15" t="n">
        <v>0</v>
      </c>
      <c r="N8432" s="15" t="n">
        <f aca="false">J8432*K8432</f>
        <v>555.8</v>
      </c>
      <c r="O8432" s="15" t="n">
        <f aca="false">N8432*L8432</f>
        <v>0</v>
      </c>
      <c r="P8432" s="15" t="n">
        <f aca="false">N8432-O8432</f>
        <v>555.8</v>
      </c>
      <c r="Q8432" s="15" t="n">
        <f aca="false">J8432*INDEX(dProdutos!$F$2:$F$47,MATCH(E8432,dProdutos!$A$2:$A$47,0))</f>
        <v>264.72</v>
      </c>
      <c r="R8432" s="15" t="n">
        <f aca="false">IF(I8432="Cancelado",0,P8432-Q8432)</f>
        <v>291.08</v>
      </c>
      <c r="S8432" s="17" t="str">
        <f aca="false">INDEX(dProdutos!$D$2:$D$47,MATCH(E8432,dProdutos!$A$2:$A$47,0))</f>
        <v>Calçados</v>
      </c>
    </row>
    <row r="8433" customFormat="false" ht="15" hidden="false" customHeight="false" outlineLevel="0" collapsed="false">
      <c r="A8433" s="17" t="s">
        <v>6648</v>
      </c>
      <c r="B8433" s="17" t="n">
        <v>3</v>
      </c>
      <c r="C8433" s="21" t="n">
        <v>46208</v>
      </c>
      <c r="D8433" s="17" t="s">
        <v>1265</v>
      </c>
      <c r="E8433" s="17" t="s">
        <v>174</v>
      </c>
      <c r="F8433" s="17" t="s">
        <v>1493</v>
      </c>
      <c r="G8433" s="17" t="s">
        <v>60</v>
      </c>
      <c r="H8433" s="17" t="s">
        <v>1523</v>
      </c>
      <c r="I8433" s="17" t="s">
        <v>1524</v>
      </c>
      <c r="J8433" s="17" t="n">
        <v>1</v>
      </c>
      <c r="K8433" s="15" t="n">
        <v>250.9</v>
      </c>
      <c r="L8433" s="22" t="n">
        <v>0</v>
      </c>
      <c r="M8433" s="15" t="n">
        <v>0</v>
      </c>
      <c r="N8433" s="15" t="n">
        <f aca="false">J8433*K8433</f>
        <v>250.9</v>
      </c>
      <c r="O8433" s="15" t="n">
        <f aca="false">N8433*L8433</f>
        <v>0</v>
      </c>
      <c r="P8433" s="15" t="n">
        <f aca="false">N8433-O8433</f>
        <v>250.9</v>
      </c>
      <c r="Q8433" s="15" t="n">
        <f aca="false">J8433*INDEX(dProdutos!$F$2:$F$47,MATCH(E8433,dProdutos!$A$2:$A$47,0))</f>
        <v>151.28</v>
      </c>
      <c r="R8433" s="15" t="n">
        <f aca="false">IF(I8433="Cancelado",0,P8433-Q8433)</f>
        <v>99.62</v>
      </c>
      <c r="S8433" s="17" t="str">
        <f aca="false">INDEX(dProdutos!$D$2:$D$47,MATCH(E8433,dProdutos!$A$2:$A$47,0))</f>
        <v>Casa</v>
      </c>
    </row>
    <row r="8434" customFormat="false" ht="15" hidden="false" customHeight="false" outlineLevel="0" collapsed="false">
      <c r="A8434" s="17" t="s">
        <v>6649</v>
      </c>
      <c r="B8434" s="17" t="n">
        <v>1</v>
      </c>
      <c r="C8434" s="21" t="n">
        <v>46208</v>
      </c>
      <c r="D8434" s="17" t="s">
        <v>494</v>
      </c>
      <c r="E8434" s="17" t="s">
        <v>153</v>
      </c>
      <c r="F8434" s="17" t="s">
        <v>1487</v>
      </c>
      <c r="G8434" s="17" t="s">
        <v>60</v>
      </c>
      <c r="H8434" s="17" t="s">
        <v>1523</v>
      </c>
      <c r="I8434" s="17" t="s">
        <v>1524</v>
      </c>
      <c r="J8434" s="17" t="n">
        <v>2</v>
      </c>
      <c r="K8434" s="15" t="n">
        <v>165.9</v>
      </c>
      <c r="L8434" s="22" t="n">
        <v>0.15</v>
      </c>
      <c r="M8434" s="15" t="n">
        <v>0</v>
      </c>
      <c r="N8434" s="15" t="n">
        <f aca="false">J8434*K8434</f>
        <v>331.8</v>
      </c>
      <c r="O8434" s="15" t="n">
        <f aca="false">N8434*L8434</f>
        <v>49.77</v>
      </c>
      <c r="P8434" s="15" t="n">
        <f aca="false">N8434-O8434</f>
        <v>282.03</v>
      </c>
      <c r="Q8434" s="15" t="n">
        <f aca="false">J8434*INDEX(dProdutos!$F$2:$F$47,MATCH(E8434,dProdutos!$A$2:$A$47,0))</f>
        <v>134.56</v>
      </c>
      <c r="R8434" s="15" t="n">
        <f aca="false">IF(I8434="Cancelado",0,P8434-Q8434)</f>
        <v>147.47</v>
      </c>
      <c r="S8434" s="17" t="str">
        <f aca="false">INDEX(dProdutos!$D$2:$D$47,MATCH(E8434,dProdutos!$A$2:$A$47,0))</f>
        <v>Acessórios</v>
      </c>
    </row>
    <row r="8435" customFormat="false" ht="15" hidden="false" customHeight="false" outlineLevel="0" collapsed="false">
      <c r="A8435" s="17" t="s">
        <v>6650</v>
      </c>
      <c r="B8435" s="17" t="n">
        <v>1</v>
      </c>
      <c r="C8435" s="21" t="n">
        <v>46208</v>
      </c>
      <c r="D8435" s="17" t="s">
        <v>984</v>
      </c>
      <c r="E8435" s="17" t="s">
        <v>174</v>
      </c>
      <c r="F8435" s="17" t="s">
        <v>1495</v>
      </c>
      <c r="G8435" s="17" t="s">
        <v>59</v>
      </c>
      <c r="H8435" s="17" t="s">
        <v>1523</v>
      </c>
      <c r="I8435" s="17" t="s">
        <v>1524</v>
      </c>
      <c r="J8435" s="17" t="n">
        <v>1</v>
      </c>
      <c r="K8435" s="15" t="n">
        <v>250.9</v>
      </c>
      <c r="L8435" s="22" t="n">
        <v>0</v>
      </c>
      <c r="M8435" s="15" t="n">
        <v>22.97</v>
      </c>
      <c r="N8435" s="15" t="n">
        <f aca="false">J8435*K8435</f>
        <v>250.9</v>
      </c>
      <c r="O8435" s="15" t="n">
        <f aca="false">N8435*L8435</f>
        <v>0</v>
      </c>
      <c r="P8435" s="15" t="n">
        <f aca="false">N8435-O8435</f>
        <v>250.9</v>
      </c>
      <c r="Q8435" s="15" t="n">
        <f aca="false">J8435*INDEX(dProdutos!$F$2:$F$47,MATCH(E8435,dProdutos!$A$2:$A$47,0))</f>
        <v>151.28</v>
      </c>
      <c r="R8435" s="15" t="n">
        <f aca="false">IF(I8435="Cancelado",0,P8435-Q8435)</f>
        <v>99.62</v>
      </c>
      <c r="S8435" s="17" t="str">
        <f aca="false">INDEX(dProdutos!$D$2:$D$47,MATCH(E8435,dProdutos!$A$2:$A$47,0))</f>
        <v>Casa</v>
      </c>
    </row>
    <row r="8436" customFormat="false" ht="15" hidden="false" customHeight="false" outlineLevel="0" collapsed="false">
      <c r="A8436" s="17" t="s">
        <v>6651</v>
      </c>
      <c r="B8436" s="17" t="n">
        <v>1</v>
      </c>
      <c r="C8436" s="21" t="n">
        <v>46208</v>
      </c>
      <c r="D8436" s="17" t="s">
        <v>1253</v>
      </c>
      <c r="E8436" s="17" t="s">
        <v>165</v>
      </c>
      <c r="F8436" s="17" t="s">
        <v>1503</v>
      </c>
      <c r="G8436" s="17" t="s">
        <v>63</v>
      </c>
      <c r="H8436" s="17" t="s">
        <v>1537</v>
      </c>
      <c r="I8436" s="17" t="s">
        <v>1524</v>
      </c>
      <c r="J8436" s="17" t="n">
        <v>1</v>
      </c>
      <c r="K8436" s="15" t="n">
        <v>231.9</v>
      </c>
      <c r="L8436" s="22" t="n">
        <v>0.05</v>
      </c>
      <c r="M8436" s="15" t="n">
        <v>0</v>
      </c>
      <c r="N8436" s="15" t="n">
        <f aca="false">J8436*K8436</f>
        <v>231.9</v>
      </c>
      <c r="O8436" s="15" t="n">
        <f aca="false">N8436*L8436</f>
        <v>11.595</v>
      </c>
      <c r="P8436" s="15" t="n">
        <f aca="false">N8436-O8436</f>
        <v>220.305</v>
      </c>
      <c r="Q8436" s="15" t="n">
        <f aca="false">J8436*INDEX(dProdutos!$F$2:$F$47,MATCH(E8436,dProdutos!$A$2:$A$47,0))</f>
        <v>140.83</v>
      </c>
      <c r="R8436" s="15" t="n">
        <f aca="false">IF(I8436="Cancelado",0,P8436-Q8436)</f>
        <v>79.475</v>
      </c>
      <c r="S8436" s="17" t="str">
        <f aca="false">INDEX(dProdutos!$D$2:$D$47,MATCH(E8436,dProdutos!$A$2:$A$47,0))</f>
        <v>Casa</v>
      </c>
    </row>
    <row r="8437" customFormat="false" ht="15" hidden="false" customHeight="false" outlineLevel="0" collapsed="false">
      <c r="A8437" s="17" t="s">
        <v>6652</v>
      </c>
      <c r="B8437" s="17" t="n">
        <v>1</v>
      </c>
      <c r="C8437" s="21" t="n">
        <v>46209</v>
      </c>
      <c r="D8437" s="17" t="s">
        <v>321</v>
      </c>
      <c r="E8437" s="17" t="s">
        <v>153</v>
      </c>
      <c r="F8437" s="17" t="s">
        <v>1499</v>
      </c>
      <c r="G8437" s="17" t="s">
        <v>59</v>
      </c>
      <c r="H8437" s="17" t="s">
        <v>1523</v>
      </c>
      <c r="I8437" s="17" t="s">
        <v>1531</v>
      </c>
      <c r="J8437" s="17" t="n">
        <v>1</v>
      </c>
      <c r="K8437" s="15" t="n">
        <v>165.9</v>
      </c>
      <c r="L8437" s="22" t="n">
        <v>0.1</v>
      </c>
      <c r="M8437" s="15" t="n">
        <v>33.41</v>
      </c>
      <c r="N8437" s="15" t="n">
        <f aca="false">J8437*K8437</f>
        <v>165.9</v>
      </c>
      <c r="O8437" s="15" t="n">
        <f aca="false">N8437*L8437</f>
        <v>16.59</v>
      </c>
      <c r="P8437" s="15" t="n">
        <f aca="false">N8437-O8437</f>
        <v>149.31</v>
      </c>
      <c r="Q8437" s="15" t="n">
        <f aca="false">J8437*INDEX(dProdutos!$F$2:$F$47,MATCH(E8437,dProdutos!$A$2:$A$47,0))</f>
        <v>67.28</v>
      </c>
      <c r="R8437" s="15" t="n">
        <f aca="false">IF(I8437="Cancelado",0,P8437-Q8437)</f>
        <v>0</v>
      </c>
      <c r="S8437" s="17" t="str">
        <f aca="false">INDEX(dProdutos!$D$2:$D$47,MATCH(E8437,dProdutos!$A$2:$A$47,0))</f>
        <v>Acessórios</v>
      </c>
    </row>
    <row r="8438" customFormat="false" ht="15" hidden="false" customHeight="false" outlineLevel="0" collapsed="false">
      <c r="A8438" s="17" t="s">
        <v>6652</v>
      </c>
      <c r="B8438" s="17" t="n">
        <v>2</v>
      </c>
      <c r="C8438" s="21" t="n">
        <v>46209</v>
      </c>
      <c r="D8438" s="17" t="s">
        <v>321</v>
      </c>
      <c r="E8438" s="17" t="s">
        <v>135</v>
      </c>
      <c r="F8438" s="17" t="s">
        <v>1499</v>
      </c>
      <c r="G8438" s="17" t="s">
        <v>59</v>
      </c>
      <c r="H8438" s="17" t="s">
        <v>1523</v>
      </c>
      <c r="I8438" s="17" t="s">
        <v>1531</v>
      </c>
      <c r="J8438" s="17" t="n">
        <v>1</v>
      </c>
      <c r="K8438" s="15" t="n">
        <v>200.9</v>
      </c>
      <c r="L8438" s="22" t="n">
        <v>0.1</v>
      </c>
      <c r="M8438" s="15" t="n">
        <v>0</v>
      </c>
      <c r="N8438" s="15" t="n">
        <f aca="false">J8438*K8438</f>
        <v>200.9</v>
      </c>
      <c r="O8438" s="15" t="n">
        <f aca="false">N8438*L8438</f>
        <v>20.09</v>
      </c>
      <c r="P8438" s="15" t="n">
        <f aca="false">N8438-O8438</f>
        <v>180.81</v>
      </c>
      <c r="Q8438" s="15" t="n">
        <f aca="false">J8438*INDEX(dProdutos!$F$2:$F$47,MATCH(E8438,dProdutos!$A$2:$A$47,0))</f>
        <v>80.73</v>
      </c>
      <c r="R8438" s="15" t="n">
        <f aca="false">IF(I8438="Cancelado",0,P8438-Q8438)</f>
        <v>0</v>
      </c>
      <c r="S8438" s="17" t="str">
        <f aca="false">INDEX(dProdutos!$D$2:$D$47,MATCH(E8438,dProdutos!$A$2:$A$47,0))</f>
        <v>Calçados</v>
      </c>
    </row>
    <row r="8439" customFormat="false" ht="15" hidden="false" customHeight="false" outlineLevel="0" collapsed="false">
      <c r="A8439" s="17" t="s">
        <v>6652</v>
      </c>
      <c r="B8439" s="17" t="n">
        <v>3</v>
      </c>
      <c r="C8439" s="21" t="n">
        <v>46209</v>
      </c>
      <c r="D8439" s="17" t="s">
        <v>321</v>
      </c>
      <c r="E8439" s="17" t="s">
        <v>81</v>
      </c>
      <c r="F8439" s="17" t="s">
        <v>1499</v>
      </c>
      <c r="G8439" s="17" t="s">
        <v>59</v>
      </c>
      <c r="H8439" s="17" t="s">
        <v>1523</v>
      </c>
      <c r="I8439" s="17" t="s">
        <v>1531</v>
      </c>
      <c r="J8439" s="17" t="n">
        <v>1</v>
      </c>
      <c r="K8439" s="15" t="n">
        <v>64.9</v>
      </c>
      <c r="L8439" s="22" t="n">
        <v>0.2</v>
      </c>
      <c r="M8439" s="15" t="n">
        <v>0</v>
      </c>
      <c r="N8439" s="15" t="n">
        <f aca="false">J8439*K8439</f>
        <v>64.9</v>
      </c>
      <c r="O8439" s="15" t="n">
        <f aca="false">N8439*L8439</f>
        <v>12.98</v>
      </c>
      <c r="P8439" s="15" t="n">
        <f aca="false">N8439-O8439</f>
        <v>51.92</v>
      </c>
      <c r="Q8439" s="15" t="n">
        <f aca="false">J8439*INDEX(dProdutos!$F$2:$F$47,MATCH(E8439,dProdutos!$A$2:$A$47,0))</f>
        <v>26.12</v>
      </c>
      <c r="R8439" s="15" t="n">
        <f aca="false">IF(I8439="Cancelado",0,P8439-Q8439)</f>
        <v>0</v>
      </c>
      <c r="S8439" s="17" t="str">
        <f aca="false">INDEX(dProdutos!$D$2:$D$47,MATCH(E8439,dProdutos!$A$2:$A$47,0))</f>
        <v>Moda Feminina</v>
      </c>
    </row>
    <row r="8440" customFormat="false" ht="15" hidden="false" customHeight="false" outlineLevel="0" collapsed="false">
      <c r="A8440" s="17" t="s">
        <v>6653</v>
      </c>
      <c r="B8440" s="17" t="n">
        <v>1</v>
      </c>
      <c r="C8440" s="21" t="n">
        <v>46209</v>
      </c>
      <c r="D8440" s="17" t="s">
        <v>1246</v>
      </c>
      <c r="E8440" s="17" t="s">
        <v>210</v>
      </c>
      <c r="F8440" s="17" t="s">
        <v>1501</v>
      </c>
      <c r="G8440" s="17" t="s">
        <v>61</v>
      </c>
      <c r="H8440" s="17" t="s">
        <v>1537</v>
      </c>
      <c r="I8440" s="17" t="s">
        <v>1524</v>
      </c>
      <c r="J8440" s="17" t="n">
        <v>1</v>
      </c>
      <c r="K8440" s="15" t="n">
        <v>245.9</v>
      </c>
      <c r="L8440" s="22" t="n">
        <v>0</v>
      </c>
      <c r="M8440" s="15" t="n">
        <v>23.45</v>
      </c>
      <c r="N8440" s="15" t="n">
        <f aca="false">J8440*K8440</f>
        <v>245.9</v>
      </c>
      <c r="O8440" s="15" t="n">
        <f aca="false">N8440*L8440</f>
        <v>0</v>
      </c>
      <c r="P8440" s="15" t="n">
        <f aca="false">N8440-O8440</f>
        <v>245.9</v>
      </c>
      <c r="Q8440" s="15" t="n">
        <f aca="false">J8440*INDEX(dProdutos!$F$2:$F$47,MATCH(E8440,dProdutos!$A$2:$A$47,0))</f>
        <v>150.63</v>
      </c>
      <c r="R8440" s="15" t="n">
        <f aca="false">IF(I8440="Cancelado",0,P8440-Q8440)</f>
        <v>95.27</v>
      </c>
      <c r="S8440" s="17" t="str">
        <f aca="false">INDEX(dProdutos!$D$2:$D$47,MATCH(E8440,dProdutos!$A$2:$A$47,0))</f>
        <v>Beleza</v>
      </c>
    </row>
    <row r="8441" customFormat="false" ht="15" hidden="false" customHeight="false" outlineLevel="0" collapsed="false">
      <c r="A8441" s="17" t="s">
        <v>6654</v>
      </c>
      <c r="B8441" s="17" t="n">
        <v>1</v>
      </c>
      <c r="C8441" s="21" t="n">
        <v>46209</v>
      </c>
      <c r="D8441" s="17" t="s">
        <v>420</v>
      </c>
      <c r="E8441" s="17" t="s">
        <v>171</v>
      </c>
      <c r="F8441" s="17" t="s">
        <v>1490</v>
      </c>
      <c r="G8441" s="17" t="s">
        <v>60</v>
      </c>
      <c r="H8441" s="17" t="s">
        <v>1523</v>
      </c>
      <c r="I8441" s="17" t="s">
        <v>1524</v>
      </c>
      <c r="J8441" s="17" t="n">
        <v>1</v>
      </c>
      <c r="K8441" s="15" t="n">
        <v>246.9</v>
      </c>
      <c r="L8441" s="22" t="n">
        <v>0.05</v>
      </c>
      <c r="M8441" s="15" t="n">
        <v>0</v>
      </c>
      <c r="N8441" s="15" t="n">
        <f aca="false">J8441*K8441</f>
        <v>246.9</v>
      </c>
      <c r="O8441" s="15" t="n">
        <f aca="false">N8441*L8441</f>
        <v>12.345</v>
      </c>
      <c r="P8441" s="15" t="n">
        <f aca="false">N8441-O8441</f>
        <v>234.555</v>
      </c>
      <c r="Q8441" s="15" t="n">
        <f aca="false">J8441*INDEX(dProdutos!$F$2:$F$47,MATCH(E8441,dProdutos!$A$2:$A$47,0))</f>
        <v>103.61</v>
      </c>
      <c r="R8441" s="15" t="n">
        <f aca="false">IF(I8441="Cancelado",0,P8441-Q8441)</f>
        <v>130.945</v>
      </c>
      <c r="S8441" s="17" t="str">
        <f aca="false">INDEX(dProdutos!$D$2:$D$47,MATCH(E8441,dProdutos!$A$2:$A$47,0))</f>
        <v>Casa</v>
      </c>
    </row>
    <row r="8442" customFormat="false" ht="15" hidden="false" customHeight="false" outlineLevel="0" collapsed="false">
      <c r="A8442" s="17" t="s">
        <v>6655</v>
      </c>
      <c r="B8442" s="17" t="n">
        <v>1</v>
      </c>
      <c r="C8442" s="21" t="n">
        <v>46209</v>
      </c>
      <c r="D8442" s="17" t="s">
        <v>605</v>
      </c>
      <c r="E8442" s="17" t="s">
        <v>153</v>
      </c>
      <c r="F8442" s="17" t="s">
        <v>1487</v>
      </c>
      <c r="G8442" s="17" t="s">
        <v>61</v>
      </c>
      <c r="H8442" s="17" t="s">
        <v>1523</v>
      </c>
      <c r="I8442" s="17" t="s">
        <v>1524</v>
      </c>
      <c r="J8442" s="17" t="n">
        <v>1</v>
      </c>
      <c r="K8442" s="15" t="n">
        <v>165.9</v>
      </c>
      <c r="L8442" s="22" t="n">
        <v>0.05</v>
      </c>
      <c r="M8442" s="15" t="n">
        <v>25.22</v>
      </c>
      <c r="N8442" s="15" t="n">
        <f aca="false">J8442*K8442</f>
        <v>165.9</v>
      </c>
      <c r="O8442" s="15" t="n">
        <f aca="false">N8442*L8442</f>
        <v>8.295</v>
      </c>
      <c r="P8442" s="15" t="n">
        <f aca="false">N8442-O8442</f>
        <v>157.605</v>
      </c>
      <c r="Q8442" s="15" t="n">
        <f aca="false">J8442*INDEX(dProdutos!$F$2:$F$47,MATCH(E8442,dProdutos!$A$2:$A$47,0))</f>
        <v>67.28</v>
      </c>
      <c r="R8442" s="15" t="n">
        <f aca="false">IF(I8442="Cancelado",0,P8442-Q8442)</f>
        <v>90.325</v>
      </c>
      <c r="S8442" s="17" t="str">
        <f aca="false">INDEX(dProdutos!$D$2:$D$47,MATCH(E8442,dProdutos!$A$2:$A$47,0))</f>
        <v>Acessórios</v>
      </c>
    </row>
    <row r="8443" customFormat="false" ht="15" hidden="false" customHeight="false" outlineLevel="0" collapsed="false">
      <c r="A8443" s="17" t="s">
        <v>6656</v>
      </c>
      <c r="B8443" s="17" t="n">
        <v>1</v>
      </c>
      <c r="C8443" s="21" t="n">
        <v>46209</v>
      </c>
      <c r="D8443" s="17" t="s">
        <v>496</v>
      </c>
      <c r="E8443" s="17" t="s">
        <v>144</v>
      </c>
      <c r="F8443" s="17" t="s">
        <v>1493</v>
      </c>
      <c r="G8443" s="17" t="s">
        <v>59</v>
      </c>
      <c r="H8443" s="17" t="s">
        <v>1537</v>
      </c>
      <c r="I8443" s="17" t="s">
        <v>1524</v>
      </c>
      <c r="J8443" s="17" t="n">
        <v>1</v>
      </c>
      <c r="K8443" s="15" t="n">
        <v>260.9</v>
      </c>
      <c r="L8443" s="22" t="n">
        <v>0.15</v>
      </c>
      <c r="M8443" s="15" t="n">
        <v>0</v>
      </c>
      <c r="N8443" s="15" t="n">
        <f aca="false">J8443*K8443</f>
        <v>260.9</v>
      </c>
      <c r="O8443" s="15" t="n">
        <f aca="false">N8443*L8443</f>
        <v>39.135</v>
      </c>
      <c r="P8443" s="15" t="n">
        <f aca="false">N8443-O8443</f>
        <v>221.765</v>
      </c>
      <c r="Q8443" s="15" t="n">
        <f aca="false">J8443*INDEX(dProdutos!$F$2:$F$47,MATCH(E8443,dProdutos!$A$2:$A$47,0))</f>
        <v>99.86</v>
      </c>
      <c r="R8443" s="15" t="n">
        <f aca="false">IF(I8443="Cancelado",0,P8443-Q8443)</f>
        <v>121.905</v>
      </c>
      <c r="S8443" s="17" t="str">
        <f aca="false">INDEX(dProdutos!$D$2:$D$47,MATCH(E8443,dProdutos!$A$2:$A$47,0))</f>
        <v>Acessórios</v>
      </c>
    </row>
    <row r="8444" customFormat="false" ht="15" hidden="false" customHeight="false" outlineLevel="0" collapsed="false">
      <c r="A8444" s="17" t="s">
        <v>6656</v>
      </c>
      <c r="B8444" s="17" t="n">
        <v>2</v>
      </c>
      <c r="C8444" s="21" t="n">
        <v>46209</v>
      </c>
      <c r="D8444" s="17" t="s">
        <v>496</v>
      </c>
      <c r="E8444" s="17" t="s">
        <v>108</v>
      </c>
      <c r="F8444" s="17" t="s">
        <v>1493</v>
      </c>
      <c r="G8444" s="17" t="s">
        <v>59</v>
      </c>
      <c r="H8444" s="17" t="s">
        <v>1537</v>
      </c>
      <c r="I8444" s="17" t="s">
        <v>1524</v>
      </c>
      <c r="J8444" s="17" t="n">
        <v>1</v>
      </c>
      <c r="K8444" s="15" t="n">
        <v>265.9</v>
      </c>
      <c r="L8444" s="22" t="n">
        <v>0</v>
      </c>
      <c r="M8444" s="15" t="n">
        <v>0</v>
      </c>
      <c r="N8444" s="15" t="n">
        <f aca="false">J8444*K8444</f>
        <v>265.9</v>
      </c>
      <c r="O8444" s="15" t="n">
        <f aca="false">N8444*L8444</f>
        <v>0</v>
      </c>
      <c r="P8444" s="15" t="n">
        <f aca="false">N8444-O8444</f>
        <v>265.9</v>
      </c>
      <c r="Q8444" s="15" t="n">
        <f aca="false">J8444*INDEX(dProdutos!$F$2:$F$47,MATCH(E8444,dProdutos!$A$2:$A$47,0))</f>
        <v>155.62</v>
      </c>
      <c r="R8444" s="15" t="n">
        <f aca="false">IF(I8444="Cancelado",0,P8444-Q8444)</f>
        <v>110.28</v>
      </c>
      <c r="S8444" s="17" t="str">
        <f aca="false">INDEX(dProdutos!$D$2:$D$47,MATCH(E8444,dProdutos!$A$2:$A$47,0))</f>
        <v>Moda Masculina</v>
      </c>
    </row>
    <row r="8445" customFormat="false" ht="15" hidden="false" customHeight="false" outlineLevel="0" collapsed="false">
      <c r="A8445" s="17" t="s">
        <v>6657</v>
      </c>
      <c r="B8445" s="17" t="n">
        <v>1</v>
      </c>
      <c r="C8445" s="21" t="n">
        <v>46209</v>
      </c>
      <c r="D8445" s="17" t="s">
        <v>568</v>
      </c>
      <c r="E8445" s="17" t="s">
        <v>156</v>
      </c>
      <c r="F8445" s="17" t="s">
        <v>1495</v>
      </c>
      <c r="G8445" s="17" t="s">
        <v>59</v>
      </c>
      <c r="H8445" s="17" t="s">
        <v>1523</v>
      </c>
      <c r="I8445" s="17" t="s">
        <v>1524</v>
      </c>
      <c r="J8445" s="17" t="n">
        <v>1</v>
      </c>
      <c r="K8445" s="15" t="n">
        <v>192.9</v>
      </c>
      <c r="L8445" s="22" t="n">
        <v>0</v>
      </c>
      <c r="M8445" s="15" t="n">
        <v>15.86</v>
      </c>
      <c r="N8445" s="15" t="n">
        <f aca="false">J8445*K8445</f>
        <v>192.9</v>
      </c>
      <c r="O8445" s="15" t="n">
        <f aca="false">N8445*L8445</f>
        <v>0</v>
      </c>
      <c r="P8445" s="15" t="n">
        <f aca="false">N8445-O8445</f>
        <v>192.9</v>
      </c>
      <c r="Q8445" s="15" t="n">
        <f aca="false">J8445*INDEX(dProdutos!$F$2:$F$47,MATCH(E8445,dProdutos!$A$2:$A$47,0))</f>
        <v>80.38</v>
      </c>
      <c r="R8445" s="15" t="n">
        <f aca="false">IF(I8445="Cancelado",0,P8445-Q8445)</f>
        <v>112.52</v>
      </c>
      <c r="S8445" s="17" t="str">
        <f aca="false">INDEX(dProdutos!$D$2:$D$47,MATCH(E8445,dProdutos!$A$2:$A$47,0))</f>
        <v>Acessórios</v>
      </c>
    </row>
    <row r="8446" customFormat="false" ht="15" hidden="false" customHeight="false" outlineLevel="0" collapsed="false">
      <c r="A8446" s="17" t="s">
        <v>6658</v>
      </c>
      <c r="B8446" s="17" t="n">
        <v>1</v>
      </c>
      <c r="C8446" s="21" t="n">
        <v>46209</v>
      </c>
      <c r="D8446" s="17" t="s">
        <v>759</v>
      </c>
      <c r="E8446" s="17" t="s">
        <v>168</v>
      </c>
      <c r="F8446" s="17" t="s">
        <v>1497</v>
      </c>
      <c r="G8446" s="17" t="s">
        <v>60</v>
      </c>
      <c r="H8446" s="17" t="s">
        <v>1527</v>
      </c>
      <c r="I8446" s="17" t="s">
        <v>1541</v>
      </c>
      <c r="J8446" s="17" t="n">
        <v>2</v>
      </c>
      <c r="K8446" s="15" t="n">
        <v>253.9</v>
      </c>
      <c r="L8446" s="22" t="n">
        <v>0</v>
      </c>
      <c r="M8446" s="15" t="n">
        <v>34.66</v>
      </c>
      <c r="N8446" s="15" t="n">
        <f aca="false">J8446*K8446</f>
        <v>507.8</v>
      </c>
      <c r="O8446" s="15" t="n">
        <f aca="false">N8446*L8446</f>
        <v>0</v>
      </c>
      <c r="P8446" s="15" t="n">
        <f aca="false">N8446-O8446</f>
        <v>507.8</v>
      </c>
      <c r="Q8446" s="15" t="n">
        <f aca="false">J8446*INDEX(dProdutos!$F$2:$F$47,MATCH(E8446,dProdutos!$A$2:$A$47,0))</f>
        <v>257.88</v>
      </c>
      <c r="R8446" s="15" t="n">
        <f aca="false">IF(I8446="Cancelado",0,P8446-Q8446)</f>
        <v>249.92</v>
      </c>
      <c r="S8446" s="17" t="str">
        <f aca="false">INDEX(dProdutos!$D$2:$D$47,MATCH(E8446,dProdutos!$A$2:$A$47,0))</f>
        <v>Casa</v>
      </c>
    </row>
    <row r="8447" customFormat="false" ht="15" hidden="false" customHeight="false" outlineLevel="0" collapsed="false">
      <c r="A8447" s="17" t="s">
        <v>6658</v>
      </c>
      <c r="B8447" s="17" t="n">
        <v>2</v>
      </c>
      <c r="C8447" s="21" t="n">
        <v>46209</v>
      </c>
      <c r="D8447" s="17" t="s">
        <v>759</v>
      </c>
      <c r="E8447" s="17" t="s">
        <v>174</v>
      </c>
      <c r="F8447" s="17" t="s">
        <v>1497</v>
      </c>
      <c r="G8447" s="17" t="s">
        <v>60</v>
      </c>
      <c r="H8447" s="17" t="s">
        <v>1527</v>
      </c>
      <c r="I8447" s="17" t="s">
        <v>1541</v>
      </c>
      <c r="J8447" s="17" t="n">
        <v>1</v>
      </c>
      <c r="K8447" s="15" t="n">
        <v>250.9</v>
      </c>
      <c r="L8447" s="22" t="n">
        <v>0</v>
      </c>
      <c r="M8447" s="15" t="n">
        <v>0</v>
      </c>
      <c r="N8447" s="15" t="n">
        <f aca="false">J8447*K8447</f>
        <v>250.9</v>
      </c>
      <c r="O8447" s="15" t="n">
        <f aca="false">N8447*L8447</f>
        <v>0</v>
      </c>
      <c r="P8447" s="15" t="n">
        <f aca="false">N8447-O8447</f>
        <v>250.9</v>
      </c>
      <c r="Q8447" s="15" t="n">
        <f aca="false">J8447*INDEX(dProdutos!$F$2:$F$47,MATCH(E8447,dProdutos!$A$2:$A$47,0))</f>
        <v>151.28</v>
      </c>
      <c r="R8447" s="15" t="n">
        <f aca="false">IF(I8447="Cancelado",0,P8447-Q8447)</f>
        <v>99.62</v>
      </c>
      <c r="S8447" s="17" t="str">
        <f aca="false">INDEX(dProdutos!$D$2:$D$47,MATCH(E8447,dProdutos!$A$2:$A$47,0))</f>
        <v>Casa</v>
      </c>
    </row>
    <row r="8448" customFormat="false" ht="15" hidden="false" customHeight="false" outlineLevel="0" collapsed="false">
      <c r="A8448" s="17" t="s">
        <v>6659</v>
      </c>
      <c r="B8448" s="17" t="n">
        <v>1</v>
      </c>
      <c r="C8448" s="21" t="n">
        <v>46209</v>
      </c>
      <c r="D8448" s="17" t="s">
        <v>822</v>
      </c>
      <c r="E8448" s="17" t="s">
        <v>186</v>
      </c>
      <c r="F8448" s="17" t="s">
        <v>1497</v>
      </c>
      <c r="G8448" s="17" t="s">
        <v>62</v>
      </c>
      <c r="H8448" s="17" t="s">
        <v>1523</v>
      </c>
      <c r="I8448" s="17" t="s">
        <v>1524</v>
      </c>
      <c r="J8448" s="17" t="n">
        <v>1</v>
      </c>
      <c r="K8448" s="15" t="n">
        <v>120.9</v>
      </c>
      <c r="L8448" s="22" t="n">
        <v>0</v>
      </c>
      <c r="M8448" s="15" t="n">
        <v>29.29</v>
      </c>
      <c r="N8448" s="15" t="n">
        <f aca="false">J8448*K8448</f>
        <v>120.9</v>
      </c>
      <c r="O8448" s="15" t="n">
        <f aca="false">N8448*L8448</f>
        <v>0</v>
      </c>
      <c r="P8448" s="15" t="n">
        <f aca="false">N8448-O8448</f>
        <v>120.9</v>
      </c>
      <c r="Q8448" s="15" t="n">
        <f aca="false">J8448*INDEX(dProdutos!$F$2:$F$47,MATCH(E8448,dProdutos!$A$2:$A$47,0))</f>
        <v>72.21</v>
      </c>
      <c r="R8448" s="15" t="n">
        <f aca="false">IF(I8448="Cancelado",0,P8448-Q8448)</f>
        <v>48.69</v>
      </c>
      <c r="S8448" s="17" t="str">
        <f aca="false">INDEX(dProdutos!$D$2:$D$47,MATCH(E8448,dProdutos!$A$2:$A$47,0))</f>
        <v>Eletrônicos</v>
      </c>
    </row>
    <row r="8449" customFormat="false" ht="15" hidden="false" customHeight="false" outlineLevel="0" collapsed="false">
      <c r="A8449" s="17" t="s">
        <v>6660</v>
      </c>
      <c r="B8449" s="17" t="n">
        <v>1</v>
      </c>
      <c r="C8449" s="21" t="n">
        <v>46209</v>
      </c>
      <c r="D8449" s="17" t="s">
        <v>1370</v>
      </c>
      <c r="E8449" s="17" t="s">
        <v>165</v>
      </c>
      <c r="F8449" s="17" t="s">
        <v>1501</v>
      </c>
      <c r="G8449" s="17" t="s">
        <v>59</v>
      </c>
      <c r="H8449" s="17" t="s">
        <v>1523</v>
      </c>
      <c r="I8449" s="17" t="s">
        <v>1531</v>
      </c>
      <c r="J8449" s="17" t="n">
        <v>1</v>
      </c>
      <c r="K8449" s="15" t="n">
        <v>231.9</v>
      </c>
      <c r="L8449" s="22" t="n">
        <v>0.2</v>
      </c>
      <c r="M8449" s="15" t="n">
        <v>23.62</v>
      </c>
      <c r="N8449" s="15" t="n">
        <f aca="false">J8449*K8449</f>
        <v>231.9</v>
      </c>
      <c r="O8449" s="15" t="n">
        <f aca="false">N8449*L8449</f>
        <v>46.38</v>
      </c>
      <c r="P8449" s="15" t="n">
        <f aca="false">N8449-O8449</f>
        <v>185.52</v>
      </c>
      <c r="Q8449" s="15" t="n">
        <f aca="false">J8449*INDEX(dProdutos!$F$2:$F$47,MATCH(E8449,dProdutos!$A$2:$A$47,0))</f>
        <v>140.83</v>
      </c>
      <c r="R8449" s="15" t="n">
        <f aca="false">IF(I8449="Cancelado",0,P8449-Q8449)</f>
        <v>0</v>
      </c>
      <c r="S8449" s="17" t="str">
        <f aca="false">INDEX(dProdutos!$D$2:$D$47,MATCH(E8449,dProdutos!$A$2:$A$47,0))</f>
        <v>Casa</v>
      </c>
    </row>
    <row r="8450" customFormat="false" ht="15" hidden="false" customHeight="false" outlineLevel="0" collapsed="false">
      <c r="A8450" s="17" t="s">
        <v>6660</v>
      </c>
      <c r="B8450" s="17" t="n">
        <v>2</v>
      </c>
      <c r="C8450" s="21" t="n">
        <v>46209</v>
      </c>
      <c r="D8450" s="17" t="s">
        <v>1370</v>
      </c>
      <c r="E8450" s="17" t="s">
        <v>111</v>
      </c>
      <c r="F8450" s="17" t="s">
        <v>1501</v>
      </c>
      <c r="G8450" s="17" t="s">
        <v>59</v>
      </c>
      <c r="H8450" s="17" t="s">
        <v>1523</v>
      </c>
      <c r="I8450" s="17" t="s">
        <v>1531</v>
      </c>
      <c r="J8450" s="17" t="n">
        <v>2</v>
      </c>
      <c r="K8450" s="15" t="n">
        <v>188.9</v>
      </c>
      <c r="L8450" s="22" t="n">
        <v>0</v>
      </c>
      <c r="M8450" s="15" t="n">
        <v>0</v>
      </c>
      <c r="N8450" s="15" t="n">
        <f aca="false">J8450*K8450</f>
        <v>377.8</v>
      </c>
      <c r="O8450" s="15" t="n">
        <f aca="false">N8450*L8450</f>
        <v>0</v>
      </c>
      <c r="P8450" s="15" t="n">
        <f aca="false">N8450-O8450</f>
        <v>377.8</v>
      </c>
      <c r="Q8450" s="15" t="n">
        <f aca="false">J8450*INDEX(dProdutos!$F$2:$F$47,MATCH(E8450,dProdutos!$A$2:$A$47,0))</f>
        <v>176.64</v>
      </c>
      <c r="R8450" s="15" t="n">
        <f aca="false">IF(I8450="Cancelado",0,P8450-Q8450)</f>
        <v>0</v>
      </c>
      <c r="S8450" s="17" t="str">
        <f aca="false">INDEX(dProdutos!$D$2:$D$47,MATCH(E8450,dProdutos!$A$2:$A$47,0))</f>
        <v>Moda Masculina</v>
      </c>
    </row>
    <row r="8451" customFormat="false" ht="15" hidden="false" customHeight="false" outlineLevel="0" collapsed="false">
      <c r="A8451" s="17" t="s">
        <v>6661</v>
      </c>
      <c r="B8451" s="17" t="n">
        <v>1</v>
      </c>
      <c r="C8451" s="21" t="n">
        <v>46210</v>
      </c>
      <c r="D8451" s="17" t="s">
        <v>754</v>
      </c>
      <c r="E8451" s="17" t="s">
        <v>111</v>
      </c>
      <c r="F8451" s="17" t="s">
        <v>1497</v>
      </c>
      <c r="G8451" s="17" t="s">
        <v>62</v>
      </c>
      <c r="H8451" s="17" t="s">
        <v>1523</v>
      </c>
      <c r="I8451" s="17" t="s">
        <v>1524</v>
      </c>
      <c r="J8451" s="17" t="n">
        <v>1</v>
      </c>
      <c r="K8451" s="15" t="n">
        <v>188.9</v>
      </c>
      <c r="L8451" s="22" t="n">
        <v>0.15</v>
      </c>
      <c r="M8451" s="15" t="n">
        <v>0</v>
      </c>
      <c r="N8451" s="15" t="n">
        <f aca="false">J8451*K8451</f>
        <v>188.9</v>
      </c>
      <c r="O8451" s="15" t="n">
        <f aca="false">N8451*L8451</f>
        <v>28.335</v>
      </c>
      <c r="P8451" s="15" t="n">
        <f aca="false">N8451-O8451</f>
        <v>160.565</v>
      </c>
      <c r="Q8451" s="15" t="n">
        <f aca="false">J8451*INDEX(dProdutos!$F$2:$F$47,MATCH(E8451,dProdutos!$A$2:$A$47,0))</f>
        <v>88.32</v>
      </c>
      <c r="R8451" s="15" t="n">
        <f aca="false">IF(I8451="Cancelado",0,P8451-Q8451)</f>
        <v>72.245</v>
      </c>
      <c r="S8451" s="17" t="str">
        <f aca="false">INDEX(dProdutos!$D$2:$D$47,MATCH(E8451,dProdutos!$A$2:$A$47,0))</f>
        <v>Moda Masculina</v>
      </c>
    </row>
    <row r="8452" customFormat="false" ht="15" hidden="false" customHeight="false" outlineLevel="0" collapsed="false">
      <c r="A8452" s="17" t="s">
        <v>6661</v>
      </c>
      <c r="B8452" s="17" t="n">
        <v>2</v>
      </c>
      <c r="C8452" s="21" t="n">
        <v>46210</v>
      </c>
      <c r="D8452" s="17" t="s">
        <v>754</v>
      </c>
      <c r="E8452" s="17" t="s">
        <v>95</v>
      </c>
      <c r="F8452" s="17" t="s">
        <v>1497</v>
      </c>
      <c r="G8452" s="17" t="s">
        <v>62</v>
      </c>
      <c r="H8452" s="17" t="s">
        <v>1523</v>
      </c>
      <c r="I8452" s="17" t="s">
        <v>1524</v>
      </c>
      <c r="J8452" s="17" t="n">
        <v>1</v>
      </c>
      <c r="K8452" s="15" t="n">
        <v>77.9</v>
      </c>
      <c r="L8452" s="22" t="n">
        <v>0</v>
      </c>
      <c r="M8452" s="15" t="n">
        <v>0</v>
      </c>
      <c r="N8452" s="15" t="n">
        <f aca="false">J8452*K8452</f>
        <v>77.9</v>
      </c>
      <c r="O8452" s="15" t="n">
        <f aca="false">N8452*L8452</f>
        <v>0</v>
      </c>
      <c r="P8452" s="15" t="n">
        <f aca="false">N8452-O8452</f>
        <v>77.9</v>
      </c>
      <c r="Q8452" s="15" t="n">
        <f aca="false">J8452*INDEX(dProdutos!$F$2:$F$47,MATCH(E8452,dProdutos!$A$2:$A$47,0))</f>
        <v>36.71</v>
      </c>
      <c r="R8452" s="15" t="n">
        <f aca="false">IF(I8452="Cancelado",0,P8452-Q8452)</f>
        <v>41.19</v>
      </c>
      <c r="S8452" s="17" t="str">
        <f aca="false">INDEX(dProdutos!$D$2:$D$47,MATCH(E8452,dProdutos!$A$2:$A$47,0))</f>
        <v>Moda Feminina</v>
      </c>
    </row>
    <row r="8453" customFormat="false" ht="15" hidden="false" customHeight="false" outlineLevel="0" collapsed="false">
      <c r="A8453" s="17" t="s">
        <v>6662</v>
      </c>
      <c r="B8453" s="17" t="n">
        <v>1</v>
      </c>
      <c r="C8453" s="21" t="n">
        <v>46210</v>
      </c>
      <c r="D8453" s="17" t="s">
        <v>1277</v>
      </c>
      <c r="E8453" s="17" t="s">
        <v>85</v>
      </c>
      <c r="F8453" s="17" t="s">
        <v>1501</v>
      </c>
      <c r="G8453" s="17" t="s">
        <v>60</v>
      </c>
      <c r="H8453" s="17" t="s">
        <v>1523</v>
      </c>
      <c r="I8453" s="17" t="s">
        <v>1524</v>
      </c>
      <c r="J8453" s="17" t="n">
        <v>1</v>
      </c>
      <c r="K8453" s="15" t="n">
        <v>165.9</v>
      </c>
      <c r="L8453" s="22" t="n">
        <v>0.1</v>
      </c>
      <c r="M8453" s="15" t="n">
        <v>10.77</v>
      </c>
      <c r="N8453" s="15" t="n">
        <f aca="false">J8453*K8453</f>
        <v>165.9</v>
      </c>
      <c r="O8453" s="15" t="n">
        <f aca="false">N8453*L8453</f>
        <v>16.59</v>
      </c>
      <c r="P8453" s="15" t="n">
        <f aca="false">N8453-O8453</f>
        <v>149.31</v>
      </c>
      <c r="Q8453" s="15" t="n">
        <f aca="false">J8453*INDEX(dProdutos!$F$2:$F$47,MATCH(E8453,dProdutos!$A$2:$A$47,0))</f>
        <v>91.55</v>
      </c>
      <c r="R8453" s="15" t="n">
        <f aca="false">IF(I8453="Cancelado",0,P8453-Q8453)</f>
        <v>57.76</v>
      </c>
      <c r="S8453" s="17" t="str">
        <f aca="false">INDEX(dProdutos!$D$2:$D$47,MATCH(E8453,dProdutos!$A$2:$A$47,0))</f>
        <v>Moda Feminina</v>
      </c>
    </row>
    <row r="8454" customFormat="false" ht="15" hidden="false" customHeight="false" outlineLevel="0" collapsed="false">
      <c r="A8454" s="17" t="s">
        <v>6662</v>
      </c>
      <c r="B8454" s="17" t="n">
        <v>2</v>
      </c>
      <c r="C8454" s="21" t="n">
        <v>46210</v>
      </c>
      <c r="D8454" s="17" t="s">
        <v>1277</v>
      </c>
      <c r="E8454" s="17" t="s">
        <v>117</v>
      </c>
      <c r="F8454" s="17" t="s">
        <v>1501</v>
      </c>
      <c r="G8454" s="17" t="s">
        <v>60</v>
      </c>
      <c r="H8454" s="17" t="s">
        <v>1523</v>
      </c>
      <c r="I8454" s="17" t="s">
        <v>1524</v>
      </c>
      <c r="J8454" s="17" t="n">
        <v>1</v>
      </c>
      <c r="K8454" s="15" t="n">
        <v>166.9</v>
      </c>
      <c r="L8454" s="22" t="n">
        <v>0.05</v>
      </c>
      <c r="M8454" s="15" t="n">
        <v>0</v>
      </c>
      <c r="N8454" s="15" t="n">
        <f aca="false">J8454*K8454</f>
        <v>166.9</v>
      </c>
      <c r="O8454" s="15" t="n">
        <f aca="false">N8454*L8454</f>
        <v>8.345</v>
      </c>
      <c r="P8454" s="15" t="n">
        <f aca="false">N8454-O8454</f>
        <v>158.555</v>
      </c>
      <c r="Q8454" s="15" t="n">
        <f aca="false">J8454*INDEX(dProdutos!$F$2:$F$47,MATCH(E8454,dProdutos!$A$2:$A$47,0))</f>
        <v>73.23</v>
      </c>
      <c r="R8454" s="15" t="n">
        <f aca="false">IF(I8454="Cancelado",0,P8454-Q8454)</f>
        <v>85.325</v>
      </c>
      <c r="S8454" s="17" t="str">
        <f aca="false">INDEX(dProdutos!$D$2:$D$47,MATCH(E8454,dProdutos!$A$2:$A$47,0))</f>
        <v>Moda Masculina</v>
      </c>
    </row>
    <row r="8455" customFormat="false" ht="15" hidden="false" customHeight="false" outlineLevel="0" collapsed="false">
      <c r="A8455" s="17" t="s">
        <v>6662</v>
      </c>
      <c r="B8455" s="17" t="n">
        <v>3</v>
      </c>
      <c r="C8455" s="21" t="n">
        <v>46210</v>
      </c>
      <c r="D8455" s="17" t="s">
        <v>1277</v>
      </c>
      <c r="E8455" s="17" t="s">
        <v>105</v>
      </c>
      <c r="F8455" s="17" t="s">
        <v>1501</v>
      </c>
      <c r="G8455" s="17" t="s">
        <v>60</v>
      </c>
      <c r="H8455" s="17" t="s">
        <v>1523</v>
      </c>
      <c r="I8455" s="17" t="s">
        <v>1524</v>
      </c>
      <c r="J8455" s="17" t="n">
        <v>1</v>
      </c>
      <c r="K8455" s="15" t="n">
        <v>175.9</v>
      </c>
      <c r="L8455" s="22" t="n">
        <v>0</v>
      </c>
      <c r="M8455" s="15" t="n">
        <v>0</v>
      </c>
      <c r="N8455" s="15" t="n">
        <f aca="false">J8455*K8455</f>
        <v>175.9</v>
      </c>
      <c r="O8455" s="15" t="n">
        <f aca="false">N8455*L8455</f>
        <v>0</v>
      </c>
      <c r="P8455" s="15" t="n">
        <f aca="false">N8455-O8455</f>
        <v>175.9</v>
      </c>
      <c r="Q8455" s="15" t="n">
        <f aca="false">J8455*INDEX(dProdutos!$F$2:$F$47,MATCH(E8455,dProdutos!$A$2:$A$47,0))</f>
        <v>96.59</v>
      </c>
      <c r="R8455" s="15" t="n">
        <f aca="false">IF(I8455="Cancelado",0,P8455-Q8455)</f>
        <v>79.31</v>
      </c>
      <c r="S8455" s="17" t="str">
        <f aca="false">INDEX(dProdutos!$D$2:$D$47,MATCH(E8455,dProdutos!$A$2:$A$47,0))</f>
        <v>Moda Masculina</v>
      </c>
    </row>
    <row r="8456" customFormat="false" ht="15" hidden="false" customHeight="false" outlineLevel="0" collapsed="false">
      <c r="A8456" s="17" t="s">
        <v>6663</v>
      </c>
      <c r="B8456" s="17" t="n">
        <v>1</v>
      </c>
      <c r="C8456" s="21" t="n">
        <v>46210</v>
      </c>
      <c r="D8456" s="17" t="s">
        <v>584</v>
      </c>
      <c r="E8456" s="17" t="s">
        <v>138</v>
      </c>
      <c r="F8456" s="17" t="s">
        <v>1490</v>
      </c>
      <c r="G8456" s="17" t="s">
        <v>62</v>
      </c>
      <c r="H8456" s="17" t="s">
        <v>1527</v>
      </c>
      <c r="I8456" s="17" t="s">
        <v>1524</v>
      </c>
      <c r="J8456" s="17" t="n">
        <v>1</v>
      </c>
      <c r="K8456" s="15" t="n">
        <v>231.9</v>
      </c>
      <c r="L8456" s="22" t="n">
        <v>0.05</v>
      </c>
      <c r="M8456" s="15" t="n">
        <v>0</v>
      </c>
      <c r="N8456" s="15" t="n">
        <f aca="false">J8456*K8456</f>
        <v>231.9</v>
      </c>
      <c r="O8456" s="15" t="n">
        <f aca="false">N8456*L8456</f>
        <v>11.595</v>
      </c>
      <c r="P8456" s="15" t="n">
        <f aca="false">N8456-O8456</f>
        <v>220.305</v>
      </c>
      <c r="Q8456" s="15" t="n">
        <f aca="false">J8456*INDEX(dProdutos!$F$2:$F$47,MATCH(E8456,dProdutos!$A$2:$A$47,0))</f>
        <v>132.21</v>
      </c>
      <c r="R8456" s="15" t="n">
        <f aca="false">IF(I8456="Cancelado",0,P8456-Q8456)</f>
        <v>88.095</v>
      </c>
      <c r="S8456" s="17" t="str">
        <f aca="false">INDEX(dProdutos!$D$2:$D$47,MATCH(E8456,dProdutos!$A$2:$A$47,0))</f>
        <v>Calçados</v>
      </c>
    </row>
    <row r="8457" customFormat="false" ht="15" hidden="false" customHeight="false" outlineLevel="0" collapsed="false">
      <c r="A8457" s="17" t="s">
        <v>6664</v>
      </c>
      <c r="B8457" s="17" t="n">
        <v>1</v>
      </c>
      <c r="C8457" s="21" t="n">
        <v>46210</v>
      </c>
      <c r="D8457" s="17" t="s">
        <v>502</v>
      </c>
      <c r="E8457" s="17" t="s">
        <v>156</v>
      </c>
      <c r="F8457" s="17" t="s">
        <v>1501</v>
      </c>
      <c r="G8457" s="17" t="s">
        <v>61</v>
      </c>
      <c r="H8457" s="17" t="s">
        <v>1540</v>
      </c>
      <c r="I8457" s="17" t="s">
        <v>1541</v>
      </c>
      <c r="J8457" s="17" t="n">
        <v>3</v>
      </c>
      <c r="K8457" s="15" t="n">
        <v>192.9</v>
      </c>
      <c r="L8457" s="22" t="n">
        <v>0</v>
      </c>
      <c r="M8457" s="15" t="n">
        <v>32.19</v>
      </c>
      <c r="N8457" s="15" t="n">
        <f aca="false">J8457*K8457</f>
        <v>578.7</v>
      </c>
      <c r="O8457" s="15" t="n">
        <f aca="false">N8457*L8457</f>
        <v>0</v>
      </c>
      <c r="P8457" s="15" t="n">
        <f aca="false">N8457-O8457</f>
        <v>578.7</v>
      </c>
      <c r="Q8457" s="15" t="n">
        <f aca="false">J8457*INDEX(dProdutos!$F$2:$F$47,MATCH(E8457,dProdutos!$A$2:$A$47,0))</f>
        <v>241.14</v>
      </c>
      <c r="R8457" s="15" t="n">
        <f aca="false">IF(I8457="Cancelado",0,P8457-Q8457)</f>
        <v>337.56</v>
      </c>
      <c r="S8457" s="17" t="str">
        <f aca="false">INDEX(dProdutos!$D$2:$D$47,MATCH(E8457,dProdutos!$A$2:$A$47,0))</f>
        <v>Acessórios</v>
      </c>
    </row>
    <row r="8458" customFormat="false" ht="15" hidden="false" customHeight="false" outlineLevel="0" collapsed="false">
      <c r="A8458" s="17" t="s">
        <v>6665</v>
      </c>
      <c r="B8458" s="17" t="n">
        <v>1</v>
      </c>
      <c r="C8458" s="21" t="n">
        <v>46210</v>
      </c>
      <c r="D8458" s="17" t="s">
        <v>1253</v>
      </c>
      <c r="E8458" s="17" t="s">
        <v>156</v>
      </c>
      <c r="F8458" s="17" t="s">
        <v>1495</v>
      </c>
      <c r="G8458" s="17" t="s">
        <v>59</v>
      </c>
      <c r="H8458" s="17" t="s">
        <v>1537</v>
      </c>
      <c r="I8458" s="17" t="s">
        <v>1524</v>
      </c>
      <c r="J8458" s="17" t="n">
        <v>3</v>
      </c>
      <c r="K8458" s="15" t="n">
        <v>192.9</v>
      </c>
      <c r="L8458" s="22" t="n">
        <v>0</v>
      </c>
      <c r="M8458" s="15" t="n">
        <v>11.19</v>
      </c>
      <c r="N8458" s="15" t="n">
        <f aca="false">J8458*K8458</f>
        <v>578.7</v>
      </c>
      <c r="O8458" s="15" t="n">
        <f aca="false">N8458*L8458</f>
        <v>0</v>
      </c>
      <c r="P8458" s="15" t="n">
        <f aca="false">N8458-O8458</f>
        <v>578.7</v>
      </c>
      <c r="Q8458" s="15" t="n">
        <f aca="false">J8458*INDEX(dProdutos!$F$2:$F$47,MATCH(E8458,dProdutos!$A$2:$A$47,0))</f>
        <v>241.14</v>
      </c>
      <c r="R8458" s="15" t="n">
        <f aca="false">IF(I8458="Cancelado",0,P8458-Q8458)</f>
        <v>337.56</v>
      </c>
      <c r="S8458" s="17" t="str">
        <f aca="false">INDEX(dProdutos!$D$2:$D$47,MATCH(E8458,dProdutos!$A$2:$A$47,0))</f>
        <v>Acessórios</v>
      </c>
    </row>
    <row r="8459" customFormat="false" ht="15" hidden="false" customHeight="false" outlineLevel="0" collapsed="false">
      <c r="A8459" s="17" t="s">
        <v>6665</v>
      </c>
      <c r="B8459" s="17" t="n">
        <v>2</v>
      </c>
      <c r="C8459" s="21" t="n">
        <v>46210</v>
      </c>
      <c r="D8459" s="17" t="s">
        <v>1253</v>
      </c>
      <c r="E8459" s="17" t="s">
        <v>174</v>
      </c>
      <c r="F8459" s="17" t="s">
        <v>1495</v>
      </c>
      <c r="G8459" s="17" t="s">
        <v>59</v>
      </c>
      <c r="H8459" s="17" t="s">
        <v>1537</v>
      </c>
      <c r="I8459" s="17" t="s">
        <v>1524</v>
      </c>
      <c r="J8459" s="17" t="n">
        <v>2</v>
      </c>
      <c r="K8459" s="15" t="n">
        <v>250.9</v>
      </c>
      <c r="L8459" s="22" t="n">
        <v>0.1</v>
      </c>
      <c r="M8459" s="15" t="n">
        <v>0</v>
      </c>
      <c r="N8459" s="15" t="n">
        <f aca="false">J8459*K8459</f>
        <v>501.8</v>
      </c>
      <c r="O8459" s="15" t="n">
        <f aca="false">N8459*L8459</f>
        <v>50.18</v>
      </c>
      <c r="P8459" s="15" t="n">
        <f aca="false">N8459-O8459</f>
        <v>451.62</v>
      </c>
      <c r="Q8459" s="15" t="n">
        <f aca="false">J8459*INDEX(dProdutos!$F$2:$F$47,MATCH(E8459,dProdutos!$A$2:$A$47,0))</f>
        <v>302.56</v>
      </c>
      <c r="R8459" s="15" t="n">
        <f aca="false">IF(I8459="Cancelado",0,P8459-Q8459)</f>
        <v>149.06</v>
      </c>
      <c r="S8459" s="17" t="str">
        <f aca="false">INDEX(dProdutos!$D$2:$D$47,MATCH(E8459,dProdutos!$A$2:$A$47,0))</f>
        <v>Casa</v>
      </c>
    </row>
    <row r="8460" customFormat="false" ht="15" hidden="false" customHeight="false" outlineLevel="0" collapsed="false">
      <c r="A8460" s="17" t="s">
        <v>6665</v>
      </c>
      <c r="B8460" s="17" t="n">
        <v>3</v>
      </c>
      <c r="C8460" s="21" t="n">
        <v>46210</v>
      </c>
      <c r="D8460" s="17" t="s">
        <v>1253</v>
      </c>
      <c r="E8460" s="17" t="s">
        <v>95</v>
      </c>
      <c r="F8460" s="17" t="s">
        <v>1495</v>
      </c>
      <c r="G8460" s="17" t="s">
        <v>59</v>
      </c>
      <c r="H8460" s="17" t="s">
        <v>1537</v>
      </c>
      <c r="I8460" s="17" t="s">
        <v>1524</v>
      </c>
      <c r="J8460" s="17" t="n">
        <v>1</v>
      </c>
      <c r="K8460" s="15" t="n">
        <v>77.9</v>
      </c>
      <c r="L8460" s="22" t="n">
        <v>0.1</v>
      </c>
      <c r="M8460" s="15" t="n">
        <v>0</v>
      </c>
      <c r="N8460" s="15" t="n">
        <f aca="false">J8460*K8460</f>
        <v>77.9</v>
      </c>
      <c r="O8460" s="15" t="n">
        <f aca="false">N8460*L8460</f>
        <v>7.79</v>
      </c>
      <c r="P8460" s="15" t="n">
        <f aca="false">N8460-O8460</f>
        <v>70.11</v>
      </c>
      <c r="Q8460" s="15" t="n">
        <f aca="false">J8460*INDEX(dProdutos!$F$2:$F$47,MATCH(E8460,dProdutos!$A$2:$A$47,0))</f>
        <v>36.71</v>
      </c>
      <c r="R8460" s="15" t="n">
        <f aca="false">IF(I8460="Cancelado",0,P8460-Q8460)</f>
        <v>33.4</v>
      </c>
      <c r="S8460" s="17" t="str">
        <f aca="false">INDEX(dProdutos!$D$2:$D$47,MATCH(E8460,dProdutos!$A$2:$A$47,0))</f>
        <v>Moda Feminina</v>
      </c>
    </row>
    <row r="8461" customFormat="false" ht="15" hidden="false" customHeight="false" outlineLevel="0" collapsed="false">
      <c r="A8461" s="17" t="s">
        <v>6665</v>
      </c>
      <c r="B8461" s="17" t="n">
        <v>4</v>
      </c>
      <c r="C8461" s="21" t="n">
        <v>46210</v>
      </c>
      <c r="D8461" s="17" t="s">
        <v>1253</v>
      </c>
      <c r="E8461" s="17" t="s">
        <v>95</v>
      </c>
      <c r="F8461" s="17" t="s">
        <v>1495</v>
      </c>
      <c r="G8461" s="17" t="s">
        <v>59</v>
      </c>
      <c r="H8461" s="17" t="s">
        <v>1537</v>
      </c>
      <c r="I8461" s="17" t="s">
        <v>1524</v>
      </c>
      <c r="J8461" s="17" t="n">
        <v>1</v>
      </c>
      <c r="K8461" s="15" t="n">
        <v>77.9</v>
      </c>
      <c r="L8461" s="22" t="n">
        <v>0</v>
      </c>
      <c r="M8461" s="15" t="n">
        <v>0</v>
      </c>
      <c r="N8461" s="15" t="n">
        <f aca="false">J8461*K8461</f>
        <v>77.9</v>
      </c>
      <c r="O8461" s="15" t="n">
        <f aca="false">N8461*L8461</f>
        <v>0</v>
      </c>
      <c r="P8461" s="15" t="n">
        <f aca="false">N8461-O8461</f>
        <v>77.9</v>
      </c>
      <c r="Q8461" s="15" t="n">
        <f aca="false">J8461*INDEX(dProdutos!$F$2:$F$47,MATCH(E8461,dProdutos!$A$2:$A$47,0))</f>
        <v>36.71</v>
      </c>
      <c r="R8461" s="15" t="n">
        <f aca="false">IF(I8461="Cancelado",0,P8461-Q8461)</f>
        <v>41.19</v>
      </c>
      <c r="S8461" s="17" t="str">
        <f aca="false">INDEX(dProdutos!$D$2:$D$47,MATCH(E8461,dProdutos!$A$2:$A$47,0))</f>
        <v>Moda Feminina</v>
      </c>
    </row>
    <row r="8462" customFormat="false" ht="15" hidden="false" customHeight="false" outlineLevel="0" collapsed="false">
      <c r="A8462" s="17" t="s">
        <v>6666</v>
      </c>
      <c r="B8462" s="17" t="n">
        <v>1</v>
      </c>
      <c r="C8462" s="21" t="n">
        <v>46210</v>
      </c>
      <c r="D8462" s="17" t="s">
        <v>255</v>
      </c>
      <c r="E8462" s="17" t="s">
        <v>165</v>
      </c>
      <c r="F8462" s="17" t="s">
        <v>1493</v>
      </c>
      <c r="G8462" s="17" t="s">
        <v>60</v>
      </c>
      <c r="H8462" s="17" t="s">
        <v>1537</v>
      </c>
      <c r="I8462" s="17" t="s">
        <v>1524</v>
      </c>
      <c r="J8462" s="17" t="n">
        <v>1</v>
      </c>
      <c r="K8462" s="15" t="n">
        <v>231.9</v>
      </c>
      <c r="L8462" s="22" t="n">
        <v>0</v>
      </c>
      <c r="M8462" s="15" t="n">
        <v>13.23</v>
      </c>
      <c r="N8462" s="15" t="n">
        <f aca="false">J8462*K8462</f>
        <v>231.9</v>
      </c>
      <c r="O8462" s="15" t="n">
        <f aca="false">N8462*L8462</f>
        <v>0</v>
      </c>
      <c r="P8462" s="15" t="n">
        <f aca="false">N8462-O8462</f>
        <v>231.9</v>
      </c>
      <c r="Q8462" s="15" t="n">
        <f aca="false">J8462*INDEX(dProdutos!$F$2:$F$47,MATCH(E8462,dProdutos!$A$2:$A$47,0))</f>
        <v>140.83</v>
      </c>
      <c r="R8462" s="15" t="n">
        <f aca="false">IF(I8462="Cancelado",0,P8462-Q8462)</f>
        <v>91.07</v>
      </c>
      <c r="S8462" s="17" t="str">
        <f aca="false">INDEX(dProdutos!$D$2:$D$47,MATCH(E8462,dProdutos!$A$2:$A$47,0))</f>
        <v>Casa</v>
      </c>
    </row>
    <row r="8463" customFormat="false" ht="15" hidden="false" customHeight="false" outlineLevel="0" collapsed="false">
      <c r="A8463" s="17" t="s">
        <v>6666</v>
      </c>
      <c r="B8463" s="17" t="n">
        <v>2</v>
      </c>
      <c r="C8463" s="21" t="n">
        <v>46210</v>
      </c>
      <c r="D8463" s="17" t="s">
        <v>255</v>
      </c>
      <c r="E8463" s="17" t="s">
        <v>126</v>
      </c>
      <c r="F8463" s="17" t="s">
        <v>1493</v>
      </c>
      <c r="G8463" s="17" t="s">
        <v>60</v>
      </c>
      <c r="H8463" s="17" t="s">
        <v>1537</v>
      </c>
      <c r="I8463" s="17" t="s">
        <v>1524</v>
      </c>
      <c r="J8463" s="17" t="n">
        <v>1</v>
      </c>
      <c r="K8463" s="15" t="n">
        <v>296.9</v>
      </c>
      <c r="L8463" s="22" t="n">
        <v>0</v>
      </c>
      <c r="M8463" s="15" t="n">
        <v>0</v>
      </c>
      <c r="N8463" s="15" t="n">
        <f aca="false">J8463*K8463</f>
        <v>296.9</v>
      </c>
      <c r="O8463" s="15" t="n">
        <f aca="false">N8463*L8463</f>
        <v>0</v>
      </c>
      <c r="P8463" s="15" t="n">
        <f aca="false">N8463-O8463</f>
        <v>296.9</v>
      </c>
      <c r="Q8463" s="15" t="n">
        <f aca="false">J8463*INDEX(dProdutos!$F$2:$F$47,MATCH(E8463,dProdutos!$A$2:$A$47,0))</f>
        <v>135.24</v>
      </c>
      <c r="R8463" s="15" t="n">
        <f aca="false">IF(I8463="Cancelado",0,P8463-Q8463)</f>
        <v>161.66</v>
      </c>
      <c r="S8463" s="17" t="str">
        <f aca="false">INDEX(dProdutos!$D$2:$D$47,MATCH(E8463,dProdutos!$A$2:$A$47,0))</f>
        <v>Calçados</v>
      </c>
    </row>
    <row r="8464" customFormat="false" ht="15" hidden="false" customHeight="false" outlineLevel="0" collapsed="false">
      <c r="A8464" s="17" t="s">
        <v>6667</v>
      </c>
      <c r="B8464" s="17" t="n">
        <v>1</v>
      </c>
      <c r="C8464" s="21" t="n">
        <v>46210</v>
      </c>
      <c r="D8464" s="17" t="s">
        <v>1205</v>
      </c>
      <c r="E8464" s="17" t="s">
        <v>183</v>
      </c>
      <c r="F8464" s="17" t="s">
        <v>1495</v>
      </c>
      <c r="G8464" s="17" t="s">
        <v>59</v>
      </c>
      <c r="H8464" s="17" t="s">
        <v>1523</v>
      </c>
      <c r="I8464" s="17" t="s">
        <v>1524</v>
      </c>
      <c r="J8464" s="17" t="n">
        <v>1</v>
      </c>
      <c r="K8464" s="15" t="n">
        <v>121.9</v>
      </c>
      <c r="L8464" s="22" t="n">
        <v>0</v>
      </c>
      <c r="M8464" s="15" t="n">
        <v>0</v>
      </c>
      <c r="N8464" s="15" t="n">
        <f aca="false">J8464*K8464</f>
        <v>121.9</v>
      </c>
      <c r="O8464" s="15" t="n">
        <f aca="false">N8464*L8464</f>
        <v>0</v>
      </c>
      <c r="P8464" s="15" t="n">
        <f aca="false">N8464-O8464</f>
        <v>121.9</v>
      </c>
      <c r="Q8464" s="15" t="n">
        <f aca="false">J8464*INDEX(dProdutos!$F$2:$F$47,MATCH(E8464,dProdutos!$A$2:$A$47,0))</f>
        <v>52.76</v>
      </c>
      <c r="R8464" s="15" t="n">
        <f aca="false">IF(I8464="Cancelado",0,P8464-Q8464)</f>
        <v>69.14</v>
      </c>
      <c r="S8464" s="17" t="str">
        <f aca="false">INDEX(dProdutos!$D$2:$D$47,MATCH(E8464,dProdutos!$A$2:$A$47,0))</f>
        <v>Eletrônicos</v>
      </c>
    </row>
    <row r="8465" customFormat="false" ht="15" hidden="false" customHeight="false" outlineLevel="0" collapsed="false">
      <c r="A8465" s="17" t="s">
        <v>6668</v>
      </c>
      <c r="B8465" s="17" t="n">
        <v>1</v>
      </c>
      <c r="C8465" s="21" t="n">
        <v>46210</v>
      </c>
      <c r="D8465" s="17" t="s">
        <v>618</v>
      </c>
      <c r="E8465" s="17" t="s">
        <v>153</v>
      </c>
      <c r="F8465" s="17" t="s">
        <v>1487</v>
      </c>
      <c r="G8465" s="17" t="s">
        <v>62</v>
      </c>
      <c r="H8465" s="17" t="s">
        <v>1537</v>
      </c>
      <c r="I8465" s="17" t="s">
        <v>1524</v>
      </c>
      <c r="J8465" s="17" t="n">
        <v>1</v>
      </c>
      <c r="K8465" s="15" t="n">
        <v>165.9</v>
      </c>
      <c r="L8465" s="22" t="n">
        <v>0.05</v>
      </c>
      <c r="M8465" s="15" t="n">
        <v>0</v>
      </c>
      <c r="N8465" s="15" t="n">
        <f aca="false">J8465*K8465</f>
        <v>165.9</v>
      </c>
      <c r="O8465" s="15" t="n">
        <f aca="false">N8465*L8465</f>
        <v>8.295</v>
      </c>
      <c r="P8465" s="15" t="n">
        <f aca="false">N8465-O8465</f>
        <v>157.605</v>
      </c>
      <c r="Q8465" s="15" t="n">
        <f aca="false">J8465*INDEX(dProdutos!$F$2:$F$47,MATCH(E8465,dProdutos!$A$2:$A$47,0))</f>
        <v>67.28</v>
      </c>
      <c r="R8465" s="15" t="n">
        <f aca="false">IF(I8465="Cancelado",0,P8465-Q8465)</f>
        <v>90.325</v>
      </c>
      <c r="S8465" s="17" t="str">
        <f aca="false">INDEX(dProdutos!$D$2:$D$47,MATCH(E8465,dProdutos!$A$2:$A$47,0))</f>
        <v>Acessórios</v>
      </c>
    </row>
    <row r="8466" customFormat="false" ht="15" hidden="false" customHeight="false" outlineLevel="0" collapsed="false">
      <c r="A8466" s="17" t="s">
        <v>6668</v>
      </c>
      <c r="B8466" s="17" t="n">
        <v>2</v>
      </c>
      <c r="C8466" s="21" t="n">
        <v>46210</v>
      </c>
      <c r="D8466" s="17" t="s">
        <v>618</v>
      </c>
      <c r="E8466" s="17" t="s">
        <v>144</v>
      </c>
      <c r="F8466" s="17" t="s">
        <v>1487</v>
      </c>
      <c r="G8466" s="17" t="s">
        <v>62</v>
      </c>
      <c r="H8466" s="17" t="s">
        <v>1537</v>
      </c>
      <c r="I8466" s="17" t="s">
        <v>1524</v>
      </c>
      <c r="J8466" s="17" t="n">
        <v>2</v>
      </c>
      <c r="K8466" s="15" t="n">
        <v>260.9</v>
      </c>
      <c r="L8466" s="22" t="n">
        <v>0</v>
      </c>
      <c r="M8466" s="15" t="n">
        <v>0</v>
      </c>
      <c r="N8466" s="15" t="n">
        <f aca="false">J8466*K8466</f>
        <v>521.8</v>
      </c>
      <c r="O8466" s="15" t="n">
        <f aca="false">N8466*L8466</f>
        <v>0</v>
      </c>
      <c r="P8466" s="15" t="n">
        <f aca="false">N8466-O8466</f>
        <v>521.8</v>
      </c>
      <c r="Q8466" s="15" t="n">
        <f aca="false">J8466*INDEX(dProdutos!$F$2:$F$47,MATCH(E8466,dProdutos!$A$2:$A$47,0))</f>
        <v>199.72</v>
      </c>
      <c r="R8466" s="15" t="n">
        <f aca="false">IF(I8466="Cancelado",0,P8466-Q8466)</f>
        <v>322.08</v>
      </c>
      <c r="S8466" s="17" t="str">
        <f aca="false">INDEX(dProdutos!$D$2:$D$47,MATCH(E8466,dProdutos!$A$2:$A$47,0))</f>
        <v>Acessórios</v>
      </c>
    </row>
    <row r="8467" customFormat="false" ht="15" hidden="false" customHeight="false" outlineLevel="0" collapsed="false">
      <c r="A8467" s="17" t="s">
        <v>6669</v>
      </c>
      <c r="B8467" s="17" t="n">
        <v>1</v>
      </c>
      <c r="C8467" s="21" t="n">
        <v>46211</v>
      </c>
      <c r="D8467" s="17" t="s">
        <v>787</v>
      </c>
      <c r="E8467" s="17" t="s">
        <v>150</v>
      </c>
      <c r="F8467" s="17" t="s">
        <v>1497</v>
      </c>
      <c r="G8467" s="17" t="s">
        <v>59</v>
      </c>
      <c r="H8467" s="17" t="s">
        <v>1537</v>
      </c>
      <c r="I8467" s="17" t="s">
        <v>1524</v>
      </c>
      <c r="J8467" s="17" t="n">
        <v>1</v>
      </c>
      <c r="K8467" s="15" t="n">
        <v>71.9</v>
      </c>
      <c r="L8467" s="22" t="n">
        <v>0.15</v>
      </c>
      <c r="M8467" s="15" t="n">
        <v>0</v>
      </c>
      <c r="N8467" s="15" t="n">
        <f aca="false">J8467*K8467</f>
        <v>71.9</v>
      </c>
      <c r="O8467" s="15" t="n">
        <f aca="false">N8467*L8467</f>
        <v>10.785</v>
      </c>
      <c r="P8467" s="15" t="n">
        <f aca="false">N8467-O8467</f>
        <v>61.115</v>
      </c>
      <c r="Q8467" s="15" t="n">
        <f aca="false">J8467*INDEX(dProdutos!$F$2:$F$47,MATCH(E8467,dProdutos!$A$2:$A$47,0))</f>
        <v>27.38</v>
      </c>
      <c r="R8467" s="15" t="n">
        <f aca="false">IF(I8467="Cancelado",0,P8467-Q8467)</f>
        <v>33.735</v>
      </c>
      <c r="S8467" s="17" t="str">
        <f aca="false">INDEX(dProdutos!$D$2:$D$47,MATCH(E8467,dProdutos!$A$2:$A$47,0))</f>
        <v>Acessórios</v>
      </c>
    </row>
    <row r="8468" customFormat="false" ht="15" hidden="false" customHeight="false" outlineLevel="0" collapsed="false">
      <c r="A8468" s="17" t="s">
        <v>6670</v>
      </c>
      <c r="B8468" s="17" t="n">
        <v>1</v>
      </c>
      <c r="C8468" s="21" t="n">
        <v>46211</v>
      </c>
      <c r="D8468" s="17" t="s">
        <v>455</v>
      </c>
      <c r="E8468" s="17" t="s">
        <v>144</v>
      </c>
      <c r="F8468" s="17" t="s">
        <v>1490</v>
      </c>
      <c r="G8468" s="17" t="s">
        <v>59</v>
      </c>
      <c r="H8468" s="17" t="s">
        <v>1523</v>
      </c>
      <c r="I8468" s="17" t="s">
        <v>1524</v>
      </c>
      <c r="J8468" s="17" t="n">
        <v>1</v>
      </c>
      <c r="K8468" s="15" t="n">
        <v>260.9</v>
      </c>
      <c r="L8468" s="22" t="n">
        <v>0.1</v>
      </c>
      <c r="M8468" s="15" t="n">
        <v>10.82</v>
      </c>
      <c r="N8468" s="15" t="n">
        <f aca="false">J8468*K8468</f>
        <v>260.9</v>
      </c>
      <c r="O8468" s="15" t="n">
        <f aca="false">N8468*L8468</f>
        <v>26.09</v>
      </c>
      <c r="P8468" s="15" t="n">
        <f aca="false">N8468-O8468</f>
        <v>234.81</v>
      </c>
      <c r="Q8468" s="15" t="n">
        <f aca="false">J8468*INDEX(dProdutos!$F$2:$F$47,MATCH(E8468,dProdutos!$A$2:$A$47,0))</f>
        <v>99.86</v>
      </c>
      <c r="R8468" s="15" t="n">
        <f aca="false">IF(I8468="Cancelado",0,P8468-Q8468)</f>
        <v>134.95</v>
      </c>
      <c r="S8468" s="17" t="str">
        <f aca="false">INDEX(dProdutos!$D$2:$D$47,MATCH(E8468,dProdutos!$A$2:$A$47,0))</f>
        <v>Acessórios</v>
      </c>
    </row>
    <row r="8469" customFormat="false" ht="15" hidden="false" customHeight="false" outlineLevel="0" collapsed="false">
      <c r="A8469" s="17" t="s">
        <v>6671</v>
      </c>
      <c r="B8469" s="17" t="n">
        <v>1</v>
      </c>
      <c r="C8469" s="21" t="n">
        <v>46211</v>
      </c>
      <c r="D8469" s="17" t="s">
        <v>444</v>
      </c>
      <c r="E8469" s="17" t="s">
        <v>183</v>
      </c>
      <c r="F8469" s="17" t="s">
        <v>1495</v>
      </c>
      <c r="G8469" s="17" t="s">
        <v>61</v>
      </c>
      <c r="H8469" s="17" t="s">
        <v>1523</v>
      </c>
      <c r="I8469" s="17" t="s">
        <v>1524</v>
      </c>
      <c r="J8469" s="17" t="n">
        <v>1</v>
      </c>
      <c r="K8469" s="15" t="n">
        <v>121.9</v>
      </c>
      <c r="L8469" s="22" t="n">
        <v>0</v>
      </c>
      <c r="M8469" s="15" t="n">
        <v>0</v>
      </c>
      <c r="N8469" s="15" t="n">
        <f aca="false">J8469*K8469</f>
        <v>121.9</v>
      </c>
      <c r="O8469" s="15" t="n">
        <f aca="false">N8469*L8469</f>
        <v>0</v>
      </c>
      <c r="P8469" s="15" t="n">
        <f aca="false">N8469-O8469</f>
        <v>121.9</v>
      </c>
      <c r="Q8469" s="15" t="n">
        <f aca="false">J8469*INDEX(dProdutos!$F$2:$F$47,MATCH(E8469,dProdutos!$A$2:$A$47,0))</f>
        <v>52.76</v>
      </c>
      <c r="R8469" s="15" t="n">
        <f aca="false">IF(I8469="Cancelado",0,P8469-Q8469)</f>
        <v>69.14</v>
      </c>
      <c r="S8469" s="17" t="str">
        <f aca="false">INDEX(dProdutos!$D$2:$D$47,MATCH(E8469,dProdutos!$A$2:$A$47,0))</f>
        <v>Eletrônicos</v>
      </c>
    </row>
    <row r="8470" customFormat="false" ht="15" hidden="false" customHeight="false" outlineLevel="0" collapsed="false">
      <c r="A8470" s="17" t="s">
        <v>6671</v>
      </c>
      <c r="B8470" s="17" t="n">
        <v>2</v>
      </c>
      <c r="C8470" s="21" t="n">
        <v>46211</v>
      </c>
      <c r="D8470" s="17" t="s">
        <v>444</v>
      </c>
      <c r="E8470" s="17" t="s">
        <v>171</v>
      </c>
      <c r="F8470" s="17" t="s">
        <v>1495</v>
      </c>
      <c r="G8470" s="17" t="s">
        <v>61</v>
      </c>
      <c r="H8470" s="17" t="s">
        <v>1523</v>
      </c>
      <c r="I8470" s="17" t="s">
        <v>1524</v>
      </c>
      <c r="J8470" s="17" t="n">
        <v>1</v>
      </c>
      <c r="K8470" s="15" t="n">
        <v>246.9</v>
      </c>
      <c r="L8470" s="22" t="n">
        <v>0.15</v>
      </c>
      <c r="M8470" s="15" t="n">
        <v>0</v>
      </c>
      <c r="N8470" s="15" t="n">
        <f aca="false">J8470*K8470</f>
        <v>246.9</v>
      </c>
      <c r="O8470" s="15" t="n">
        <f aca="false">N8470*L8470</f>
        <v>37.035</v>
      </c>
      <c r="P8470" s="15" t="n">
        <f aca="false">N8470-O8470</f>
        <v>209.865</v>
      </c>
      <c r="Q8470" s="15" t="n">
        <f aca="false">J8470*INDEX(dProdutos!$F$2:$F$47,MATCH(E8470,dProdutos!$A$2:$A$47,0))</f>
        <v>103.61</v>
      </c>
      <c r="R8470" s="15" t="n">
        <f aca="false">IF(I8470="Cancelado",0,P8470-Q8470)</f>
        <v>106.255</v>
      </c>
      <c r="S8470" s="17" t="str">
        <f aca="false">INDEX(dProdutos!$D$2:$D$47,MATCH(E8470,dProdutos!$A$2:$A$47,0))</f>
        <v>Casa</v>
      </c>
    </row>
    <row r="8471" customFormat="false" ht="15" hidden="false" customHeight="false" outlineLevel="0" collapsed="false">
      <c r="A8471" s="17" t="s">
        <v>6672</v>
      </c>
      <c r="B8471" s="17" t="n">
        <v>1</v>
      </c>
      <c r="C8471" s="21" t="n">
        <v>46211</v>
      </c>
      <c r="D8471" s="17" t="s">
        <v>976</v>
      </c>
      <c r="E8471" s="17" t="s">
        <v>85</v>
      </c>
      <c r="F8471" s="17" t="s">
        <v>1499</v>
      </c>
      <c r="G8471" s="17" t="s">
        <v>59</v>
      </c>
      <c r="H8471" s="17" t="s">
        <v>1523</v>
      </c>
      <c r="I8471" s="17" t="s">
        <v>1524</v>
      </c>
      <c r="J8471" s="17" t="n">
        <v>1</v>
      </c>
      <c r="K8471" s="15" t="n">
        <v>165.9</v>
      </c>
      <c r="L8471" s="22" t="n">
        <v>0.15</v>
      </c>
      <c r="M8471" s="15" t="n">
        <v>28.85</v>
      </c>
      <c r="N8471" s="15" t="n">
        <f aca="false">J8471*K8471</f>
        <v>165.9</v>
      </c>
      <c r="O8471" s="15" t="n">
        <f aca="false">N8471*L8471</f>
        <v>24.885</v>
      </c>
      <c r="P8471" s="15" t="n">
        <f aca="false">N8471-O8471</f>
        <v>141.015</v>
      </c>
      <c r="Q8471" s="15" t="n">
        <f aca="false">J8471*INDEX(dProdutos!$F$2:$F$47,MATCH(E8471,dProdutos!$A$2:$A$47,0))</f>
        <v>91.55</v>
      </c>
      <c r="R8471" s="15" t="n">
        <f aca="false">IF(I8471="Cancelado",0,P8471-Q8471)</f>
        <v>49.465</v>
      </c>
      <c r="S8471" s="17" t="str">
        <f aca="false">INDEX(dProdutos!$D$2:$D$47,MATCH(E8471,dProdutos!$A$2:$A$47,0))</f>
        <v>Moda Feminina</v>
      </c>
    </row>
    <row r="8472" customFormat="false" ht="15" hidden="false" customHeight="false" outlineLevel="0" collapsed="false">
      <c r="A8472" s="17" t="s">
        <v>6673</v>
      </c>
      <c r="B8472" s="17" t="n">
        <v>1</v>
      </c>
      <c r="C8472" s="21" t="n">
        <v>46211</v>
      </c>
      <c r="D8472" s="17" t="s">
        <v>928</v>
      </c>
      <c r="E8472" s="17" t="s">
        <v>92</v>
      </c>
      <c r="F8472" s="17" t="s">
        <v>1499</v>
      </c>
      <c r="G8472" s="17" t="s">
        <v>59</v>
      </c>
      <c r="H8472" s="17" t="s">
        <v>1523</v>
      </c>
      <c r="I8472" s="17" t="s">
        <v>1531</v>
      </c>
      <c r="J8472" s="17" t="n">
        <v>1</v>
      </c>
      <c r="K8472" s="15" t="n">
        <v>191.9</v>
      </c>
      <c r="L8472" s="22" t="n">
        <v>0</v>
      </c>
      <c r="M8472" s="15" t="n">
        <v>0</v>
      </c>
      <c r="N8472" s="15" t="n">
        <f aca="false">J8472*K8472</f>
        <v>191.9</v>
      </c>
      <c r="O8472" s="15" t="n">
        <f aca="false">N8472*L8472</f>
        <v>0</v>
      </c>
      <c r="P8472" s="15" t="n">
        <f aca="false">N8472-O8472</f>
        <v>191.9</v>
      </c>
      <c r="Q8472" s="15" t="n">
        <f aca="false">J8472*INDEX(dProdutos!$F$2:$F$47,MATCH(E8472,dProdutos!$A$2:$A$47,0))</f>
        <v>88.59</v>
      </c>
      <c r="R8472" s="15" t="n">
        <f aca="false">IF(I8472="Cancelado",0,P8472-Q8472)</f>
        <v>0</v>
      </c>
      <c r="S8472" s="17" t="str">
        <f aca="false">INDEX(dProdutos!$D$2:$D$47,MATCH(E8472,dProdutos!$A$2:$A$47,0))</f>
        <v>Moda Feminina</v>
      </c>
    </row>
    <row r="8473" customFormat="false" ht="15" hidden="false" customHeight="false" outlineLevel="0" collapsed="false">
      <c r="A8473" s="17" t="s">
        <v>6674</v>
      </c>
      <c r="B8473" s="17" t="n">
        <v>1</v>
      </c>
      <c r="C8473" s="21" t="n">
        <v>46211</v>
      </c>
      <c r="D8473" s="17" t="s">
        <v>605</v>
      </c>
      <c r="E8473" s="17" t="s">
        <v>105</v>
      </c>
      <c r="F8473" s="17" t="s">
        <v>1499</v>
      </c>
      <c r="G8473" s="17" t="s">
        <v>60</v>
      </c>
      <c r="H8473" s="17" t="s">
        <v>1523</v>
      </c>
      <c r="I8473" s="17" t="s">
        <v>1524</v>
      </c>
      <c r="J8473" s="17" t="n">
        <v>1</v>
      </c>
      <c r="K8473" s="15" t="n">
        <v>175.9</v>
      </c>
      <c r="L8473" s="22" t="n">
        <v>0.05</v>
      </c>
      <c r="M8473" s="15" t="n">
        <v>34</v>
      </c>
      <c r="N8473" s="15" t="n">
        <f aca="false">J8473*K8473</f>
        <v>175.9</v>
      </c>
      <c r="O8473" s="15" t="n">
        <f aca="false">N8473*L8473</f>
        <v>8.795</v>
      </c>
      <c r="P8473" s="15" t="n">
        <f aca="false">N8473-O8473</f>
        <v>167.105</v>
      </c>
      <c r="Q8473" s="15" t="n">
        <f aca="false">J8473*INDEX(dProdutos!$F$2:$F$47,MATCH(E8473,dProdutos!$A$2:$A$47,0))</f>
        <v>96.59</v>
      </c>
      <c r="R8473" s="15" t="n">
        <f aca="false">IF(I8473="Cancelado",0,P8473-Q8473)</f>
        <v>70.515</v>
      </c>
      <c r="S8473" s="17" t="str">
        <f aca="false">INDEX(dProdutos!$D$2:$D$47,MATCH(E8473,dProdutos!$A$2:$A$47,0))</f>
        <v>Moda Masculina</v>
      </c>
    </row>
    <row r="8474" customFormat="false" ht="15" hidden="false" customHeight="false" outlineLevel="0" collapsed="false">
      <c r="A8474" s="17" t="s">
        <v>6675</v>
      </c>
      <c r="B8474" s="17" t="n">
        <v>1</v>
      </c>
      <c r="C8474" s="21" t="n">
        <v>46212</v>
      </c>
      <c r="D8474" s="17" t="s">
        <v>1069</v>
      </c>
      <c r="E8474" s="17" t="s">
        <v>204</v>
      </c>
      <c r="F8474" s="17" t="s">
        <v>1499</v>
      </c>
      <c r="G8474" s="17" t="s">
        <v>62</v>
      </c>
      <c r="H8474" s="17" t="s">
        <v>1523</v>
      </c>
      <c r="I8474" s="17" t="s">
        <v>1531</v>
      </c>
      <c r="J8474" s="17" t="n">
        <v>1</v>
      </c>
      <c r="K8474" s="15" t="n">
        <v>64.9</v>
      </c>
      <c r="L8474" s="22" t="n">
        <v>0.05</v>
      </c>
      <c r="M8474" s="15" t="n">
        <v>25.29</v>
      </c>
      <c r="N8474" s="15" t="n">
        <f aca="false">J8474*K8474</f>
        <v>64.9</v>
      </c>
      <c r="O8474" s="15" t="n">
        <f aca="false">N8474*L8474</f>
        <v>3.245</v>
      </c>
      <c r="P8474" s="15" t="n">
        <f aca="false">N8474-O8474</f>
        <v>61.655</v>
      </c>
      <c r="Q8474" s="15" t="n">
        <f aca="false">J8474*INDEX(dProdutos!$F$2:$F$47,MATCH(E8474,dProdutos!$A$2:$A$47,0))</f>
        <v>27.52</v>
      </c>
      <c r="R8474" s="15" t="n">
        <f aca="false">IF(I8474="Cancelado",0,P8474-Q8474)</f>
        <v>0</v>
      </c>
      <c r="S8474" s="17" t="str">
        <f aca="false">INDEX(dProdutos!$D$2:$D$47,MATCH(E8474,dProdutos!$A$2:$A$47,0))</f>
        <v>Beleza</v>
      </c>
    </row>
    <row r="8475" customFormat="false" ht="15" hidden="false" customHeight="false" outlineLevel="0" collapsed="false">
      <c r="A8475" s="17" t="s">
        <v>6676</v>
      </c>
      <c r="B8475" s="17" t="n">
        <v>1</v>
      </c>
      <c r="C8475" s="21" t="n">
        <v>46212</v>
      </c>
      <c r="D8475" s="17" t="s">
        <v>960</v>
      </c>
      <c r="E8475" s="17" t="s">
        <v>98</v>
      </c>
      <c r="F8475" s="17" t="s">
        <v>1490</v>
      </c>
      <c r="G8475" s="17" t="s">
        <v>62</v>
      </c>
      <c r="H8475" s="17" t="s">
        <v>1537</v>
      </c>
      <c r="I8475" s="17" t="s">
        <v>1524</v>
      </c>
      <c r="J8475" s="17" t="n">
        <v>2</v>
      </c>
      <c r="K8475" s="15" t="n">
        <v>108.9</v>
      </c>
      <c r="L8475" s="22" t="n">
        <v>0.05</v>
      </c>
      <c r="M8475" s="15" t="n">
        <v>0</v>
      </c>
      <c r="N8475" s="15" t="n">
        <f aca="false">J8475*K8475</f>
        <v>217.8</v>
      </c>
      <c r="O8475" s="15" t="n">
        <f aca="false">N8475*L8475</f>
        <v>10.89</v>
      </c>
      <c r="P8475" s="15" t="n">
        <f aca="false">N8475-O8475</f>
        <v>206.91</v>
      </c>
      <c r="Q8475" s="15" t="n">
        <f aca="false">J8475*INDEX(dProdutos!$F$2:$F$47,MATCH(E8475,dProdutos!$A$2:$A$47,0))</f>
        <v>85.04</v>
      </c>
      <c r="R8475" s="15" t="n">
        <f aca="false">IF(I8475="Cancelado",0,P8475-Q8475)</f>
        <v>121.87</v>
      </c>
      <c r="S8475" s="17" t="str">
        <f aca="false">INDEX(dProdutos!$D$2:$D$47,MATCH(E8475,dProdutos!$A$2:$A$47,0))</f>
        <v>Moda Feminina</v>
      </c>
    </row>
    <row r="8476" customFormat="false" ht="15" hidden="false" customHeight="false" outlineLevel="0" collapsed="false">
      <c r="A8476" s="17" t="s">
        <v>6676</v>
      </c>
      <c r="B8476" s="17" t="n">
        <v>2</v>
      </c>
      <c r="C8476" s="21" t="n">
        <v>46212</v>
      </c>
      <c r="D8476" s="17" t="s">
        <v>960</v>
      </c>
      <c r="E8476" s="17" t="s">
        <v>156</v>
      </c>
      <c r="F8476" s="17" t="s">
        <v>1490</v>
      </c>
      <c r="G8476" s="17" t="s">
        <v>62</v>
      </c>
      <c r="H8476" s="17" t="s">
        <v>1537</v>
      </c>
      <c r="I8476" s="17" t="s">
        <v>1524</v>
      </c>
      <c r="J8476" s="17" t="n">
        <v>1</v>
      </c>
      <c r="K8476" s="15" t="n">
        <v>192.9</v>
      </c>
      <c r="L8476" s="22" t="n">
        <v>0.1</v>
      </c>
      <c r="M8476" s="15" t="n">
        <v>0</v>
      </c>
      <c r="N8476" s="15" t="n">
        <f aca="false">J8476*K8476</f>
        <v>192.9</v>
      </c>
      <c r="O8476" s="15" t="n">
        <f aca="false">N8476*L8476</f>
        <v>19.29</v>
      </c>
      <c r="P8476" s="15" t="n">
        <f aca="false">N8476-O8476</f>
        <v>173.61</v>
      </c>
      <c r="Q8476" s="15" t="n">
        <f aca="false">J8476*INDEX(dProdutos!$F$2:$F$47,MATCH(E8476,dProdutos!$A$2:$A$47,0))</f>
        <v>80.38</v>
      </c>
      <c r="R8476" s="15" t="n">
        <f aca="false">IF(I8476="Cancelado",0,P8476-Q8476)</f>
        <v>93.23</v>
      </c>
      <c r="S8476" s="17" t="str">
        <f aca="false">INDEX(dProdutos!$D$2:$D$47,MATCH(E8476,dProdutos!$A$2:$A$47,0))</f>
        <v>Acessórios</v>
      </c>
    </row>
    <row r="8477" customFormat="false" ht="15" hidden="false" customHeight="false" outlineLevel="0" collapsed="false">
      <c r="A8477" s="17" t="s">
        <v>6676</v>
      </c>
      <c r="B8477" s="17" t="n">
        <v>3</v>
      </c>
      <c r="C8477" s="21" t="n">
        <v>46212</v>
      </c>
      <c r="D8477" s="17" t="s">
        <v>960</v>
      </c>
      <c r="E8477" s="17" t="s">
        <v>177</v>
      </c>
      <c r="F8477" s="17" t="s">
        <v>1490</v>
      </c>
      <c r="G8477" s="17" t="s">
        <v>62</v>
      </c>
      <c r="H8477" s="17" t="s">
        <v>1537</v>
      </c>
      <c r="I8477" s="17" t="s">
        <v>1524</v>
      </c>
      <c r="J8477" s="17" t="n">
        <v>1</v>
      </c>
      <c r="K8477" s="15" t="n">
        <v>257.9</v>
      </c>
      <c r="L8477" s="22" t="n">
        <v>0.2</v>
      </c>
      <c r="M8477" s="15" t="n">
        <v>0</v>
      </c>
      <c r="N8477" s="15" t="n">
        <f aca="false">J8477*K8477</f>
        <v>257.9</v>
      </c>
      <c r="O8477" s="15" t="n">
        <f aca="false">N8477*L8477</f>
        <v>51.58</v>
      </c>
      <c r="P8477" s="15" t="n">
        <f aca="false">N8477-O8477</f>
        <v>206.32</v>
      </c>
      <c r="Q8477" s="15" t="n">
        <f aca="false">J8477*INDEX(dProdutos!$F$2:$F$47,MATCH(E8477,dProdutos!$A$2:$A$47,0))</f>
        <v>138.23</v>
      </c>
      <c r="R8477" s="15" t="n">
        <f aca="false">IF(I8477="Cancelado",0,P8477-Q8477)</f>
        <v>68.09</v>
      </c>
      <c r="S8477" s="17" t="str">
        <f aca="false">INDEX(dProdutos!$D$2:$D$47,MATCH(E8477,dProdutos!$A$2:$A$47,0))</f>
        <v>Casa</v>
      </c>
    </row>
    <row r="8478" customFormat="false" ht="15" hidden="false" customHeight="false" outlineLevel="0" collapsed="false">
      <c r="A8478" s="17" t="s">
        <v>6677</v>
      </c>
      <c r="B8478" s="17" t="n">
        <v>1</v>
      </c>
      <c r="C8478" s="21" t="n">
        <v>46212</v>
      </c>
      <c r="D8478" s="17" t="s">
        <v>1026</v>
      </c>
      <c r="E8478" s="17" t="s">
        <v>183</v>
      </c>
      <c r="F8478" s="17" t="s">
        <v>1487</v>
      </c>
      <c r="G8478" s="17" t="s">
        <v>64</v>
      </c>
      <c r="H8478" s="17" t="s">
        <v>1537</v>
      </c>
      <c r="I8478" s="17" t="s">
        <v>1524</v>
      </c>
      <c r="J8478" s="17" t="n">
        <v>2</v>
      </c>
      <c r="K8478" s="15" t="n">
        <v>121.9</v>
      </c>
      <c r="L8478" s="22" t="n">
        <v>0</v>
      </c>
      <c r="M8478" s="15" t="n">
        <v>16.75</v>
      </c>
      <c r="N8478" s="15" t="n">
        <f aca="false">J8478*K8478</f>
        <v>243.8</v>
      </c>
      <c r="O8478" s="15" t="n">
        <f aca="false">N8478*L8478</f>
        <v>0</v>
      </c>
      <c r="P8478" s="15" t="n">
        <f aca="false">N8478-O8478</f>
        <v>243.8</v>
      </c>
      <c r="Q8478" s="15" t="n">
        <f aca="false">J8478*INDEX(dProdutos!$F$2:$F$47,MATCH(E8478,dProdutos!$A$2:$A$47,0))</f>
        <v>105.52</v>
      </c>
      <c r="R8478" s="15" t="n">
        <f aca="false">IF(I8478="Cancelado",0,P8478-Q8478)</f>
        <v>138.28</v>
      </c>
      <c r="S8478" s="17" t="str">
        <f aca="false">INDEX(dProdutos!$D$2:$D$47,MATCH(E8478,dProdutos!$A$2:$A$47,0))</f>
        <v>Eletrônicos</v>
      </c>
    </row>
    <row r="8479" customFormat="false" ht="15" hidden="false" customHeight="false" outlineLevel="0" collapsed="false">
      <c r="A8479" s="17" t="s">
        <v>6678</v>
      </c>
      <c r="B8479" s="17" t="n">
        <v>1</v>
      </c>
      <c r="C8479" s="21" t="n">
        <v>46212</v>
      </c>
      <c r="D8479" s="17" t="s">
        <v>327</v>
      </c>
      <c r="E8479" s="17" t="s">
        <v>95</v>
      </c>
      <c r="F8479" s="17" t="s">
        <v>1487</v>
      </c>
      <c r="G8479" s="17" t="s">
        <v>59</v>
      </c>
      <c r="H8479" s="17" t="s">
        <v>1537</v>
      </c>
      <c r="I8479" s="17" t="s">
        <v>1524</v>
      </c>
      <c r="J8479" s="17" t="n">
        <v>2</v>
      </c>
      <c r="K8479" s="15" t="n">
        <v>77.9</v>
      </c>
      <c r="L8479" s="22" t="n">
        <v>0</v>
      </c>
      <c r="M8479" s="15" t="n">
        <v>21.87</v>
      </c>
      <c r="N8479" s="15" t="n">
        <f aca="false">J8479*K8479</f>
        <v>155.8</v>
      </c>
      <c r="O8479" s="15" t="n">
        <f aca="false">N8479*L8479</f>
        <v>0</v>
      </c>
      <c r="P8479" s="15" t="n">
        <f aca="false">N8479-O8479</f>
        <v>155.8</v>
      </c>
      <c r="Q8479" s="15" t="n">
        <f aca="false">J8479*INDEX(dProdutos!$F$2:$F$47,MATCH(E8479,dProdutos!$A$2:$A$47,0))</f>
        <v>73.42</v>
      </c>
      <c r="R8479" s="15" t="n">
        <f aca="false">IF(I8479="Cancelado",0,P8479-Q8479)</f>
        <v>82.38</v>
      </c>
      <c r="S8479" s="17" t="str">
        <f aca="false">INDEX(dProdutos!$D$2:$D$47,MATCH(E8479,dProdutos!$A$2:$A$47,0))</f>
        <v>Moda Feminina</v>
      </c>
    </row>
    <row r="8480" customFormat="false" ht="15" hidden="false" customHeight="false" outlineLevel="0" collapsed="false">
      <c r="A8480" s="17" t="s">
        <v>6679</v>
      </c>
      <c r="B8480" s="17" t="n">
        <v>1</v>
      </c>
      <c r="C8480" s="21" t="n">
        <v>46212</v>
      </c>
      <c r="D8480" s="17" t="s">
        <v>656</v>
      </c>
      <c r="E8480" s="17" t="s">
        <v>156</v>
      </c>
      <c r="F8480" s="17" t="s">
        <v>1503</v>
      </c>
      <c r="G8480" s="17" t="s">
        <v>61</v>
      </c>
      <c r="H8480" s="17" t="s">
        <v>1527</v>
      </c>
      <c r="I8480" s="17" t="s">
        <v>1524</v>
      </c>
      <c r="J8480" s="17" t="n">
        <v>1</v>
      </c>
      <c r="K8480" s="15" t="n">
        <v>192.9</v>
      </c>
      <c r="L8480" s="22" t="n">
        <v>0</v>
      </c>
      <c r="M8480" s="15" t="n">
        <v>0</v>
      </c>
      <c r="N8480" s="15" t="n">
        <f aca="false">J8480*K8480</f>
        <v>192.9</v>
      </c>
      <c r="O8480" s="15" t="n">
        <f aca="false">N8480*L8480</f>
        <v>0</v>
      </c>
      <c r="P8480" s="15" t="n">
        <f aca="false">N8480-O8480</f>
        <v>192.9</v>
      </c>
      <c r="Q8480" s="15" t="n">
        <f aca="false">J8480*INDEX(dProdutos!$F$2:$F$47,MATCH(E8480,dProdutos!$A$2:$A$47,0))</f>
        <v>80.38</v>
      </c>
      <c r="R8480" s="15" t="n">
        <f aca="false">IF(I8480="Cancelado",0,P8480-Q8480)</f>
        <v>112.52</v>
      </c>
      <c r="S8480" s="17" t="str">
        <f aca="false">INDEX(dProdutos!$D$2:$D$47,MATCH(E8480,dProdutos!$A$2:$A$47,0))</f>
        <v>Acessórios</v>
      </c>
    </row>
    <row r="8481" customFormat="false" ht="15" hidden="false" customHeight="false" outlineLevel="0" collapsed="false">
      <c r="A8481" s="17" t="s">
        <v>6680</v>
      </c>
      <c r="B8481" s="17" t="n">
        <v>1</v>
      </c>
      <c r="C8481" s="21" t="n">
        <v>46212</v>
      </c>
      <c r="D8481" s="17" t="s">
        <v>1164</v>
      </c>
      <c r="E8481" s="17" t="s">
        <v>177</v>
      </c>
      <c r="F8481" s="17" t="s">
        <v>1497</v>
      </c>
      <c r="G8481" s="17" t="s">
        <v>61</v>
      </c>
      <c r="H8481" s="17" t="s">
        <v>1523</v>
      </c>
      <c r="I8481" s="17" t="s">
        <v>1524</v>
      </c>
      <c r="J8481" s="17" t="n">
        <v>2</v>
      </c>
      <c r="K8481" s="15" t="n">
        <v>257.9</v>
      </c>
      <c r="L8481" s="22" t="n">
        <v>0</v>
      </c>
      <c r="M8481" s="15" t="n">
        <v>33.14</v>
      </c>
      <c r="N8481" s="15" t="n">
        <f aca="false">J8481*K8481</f>
        <v>515.8</v>
      </c>
      <c r="O8481" s="15" t="n">
        <f aca="false">N8481*L8481</f>
        <v>0</v>
      </c>
      <c r="P8481" s="15" t="n">
        <f aca="false">N8481-O8481</f>
        <v>515.8</v>
      </c>
      <c r="Q8481" s="15" t="n">
        <f aca="false">J8481*INDEX(dProdutos!$F$2:$F$47,MATCH(E8481,dProdutos!$A$2:$A$47,0))</f>
        <v>276.46</v>
      </c>
      <c r="R8481" s="15" t="n">
        <f aca="false">IF(I8481="Cancelado",0,P8481-Q8481)</f>
        <v>239.34</v>
      </c>
      <c r="S8481" s="17" t="str">
        <f aca="false">INDEX(dProdutos!$D$2:$D$47,MATCH(E8481,dProdutos!$A$2:$A$47,0))</f>
        <v>Casa</v>
      </c>
    </row>
    <row r="8482" customFormat="false" ht="15" hidden="false" customHeight="false" outlineLevel="0" collapsed="false">
      <c r="A8482" s="17" t="s">
        <v>6680</v>
      </c>
      <c r="B8482" s="17" t="n">
        <v>2</v>
      </c>
      <c r="C8482" s="21" t="n">
        <v>46212</v>
      </c>
      <c r="D8482" s="17" t="s">
        <v>1164</v>
      </c>
      <c r="E8482" s="17" t="s">
        <v>92</v>
      </c>
      <c r="F8482" s="17" t="s">
        <v>1497</v>
      </c>
      <c r="G8482" s="17" t="s">
        <v>61</v>
      </c>
      <c r="H8482" s="17" t="s">
        <v>1523</v>
      </c>
      <c r="I8482" s="17" t="s">
        <v>1524</v>
      </c>
      <c r="J8482" s="17" t="n">
        <v>1</v>
      </c>
      <c r="K8482" s="15" t="n">
        <v>191.9</v>
      </c>
      <c r="L8482" s="22" t="n">
        <v>0.15</v>
      </c>
      <c r="M8482" s="15" t="n">
        <v>0</v>
      </c>
      <c r="N8482" s="15" t="n">
        <f aca="false">J8482*K8482</f>
        <v>191.9</v>
      </c>
      <c r="O8482" s="15" t="n">
        <f aca="false">N8482*L8482</f>
        <v>28.785</v>
      </c>
      <c r="P8482" s="15" t="n">
        <f aca="false">N8482-O8482</f>
        <v>163.115</v>
      </c>
      <c r="Q8482" s="15" t="n">
        <f aca="false">J8482*INDEX(dProdutos!$F$2:$F$47,MATCH(E8482,dProdutos!$A$2:$A$47,0))</f>
        <v>88.59</v>
      </c>
      <c r="R8482" s="15" t="n">
        <f aca="false">IF(I8482="Cancelado",0,P8482-Q8482)</f>
        <v>74.525</v>
      </c>
      <c r="S8482" s="17" t="str">
        <f aca="false">INDEX(dProdutos!$D$2:$D$47,MATCH(E8482,dProdutos!$A$2:$A$47,0))</f>
        <v>Moda Feminina</v>
      </c>
    </row>
    <row r="8483" customFormat="false" ht="15" hidden="false" customHeight="false" outlineLevel="0" collapsed="false">
      <c r="A8483" s="17" t="s">
        <v>6681</v>
      </c>
      <c r="B8483" s="17" t="n">
        <v>1</v>
      </c>
      <c r="C8483" s="21" t="n">
        <v>46212</v>
      </c>
      <c r="D8483" s="17" t="s">
        <v>656</v>
      </c>
      <c r="E8483" s="17" t="s">
        <v>150</v>
      </c>
      <c r="F8483" s="17" t="s">
        <v>1497</v>
      </c>
      <c r="G8483" s="17" t="s">
        <v>61</v>
      </c>
      <c r="H8483" s="17" t="s">
        <v>1537</v>
      </c>
      <c r="I8483" s="17" t="s">
        <v>1524</v>
      </c>
      <c r="J8483" s="17" t="n">
        <v>2</v>
      </c>
      <c r="K8483" s="15" t="n">
        <v>71.9</v>
      </c>
      <c r="L8483" s="22" t="n">
        <v>0</v>
      </c>
      <c r="M8483" s="15" t="n">
        <v>10.43</v>
      </c>
      <c r="N8483" s="15" t="n">
        <f aca="false">J8483*K8483</f>
        <v>143.8</v>
      </c>
      <c r="O8483" s="15" t="n">
        <f aca="false">N8483*L8483</f>
        <v>0</v>
      </c>
      <c r="P8483" s="15" t="n">
        <f aca="false">N8483-O8483</f>
        <v>143.8</v>
      </c>
      <c r="Q8483" s="15" t="n">
        <f aca="false">J8483*INDEX(dProdutos!$F$2:$F$47,MATCH(E8483,dProdutos!$A$2:$A$47,0))</f>
        <v>54.76</v>
      </c>
      <c r="R8483" s="15" t="n">
        <f aca="false">IF(I8483="Cancelado",0,P8483-Q8483)</f>
        <v>89.04</v>
      </c>
      <c r="S8483" s="17" t="str">
        <f aca="false">INDEX(dProdutos!$D$2:$D$47,MATCH(E8483,dProdutos!$A$2:$A$47,0))</f>
        <v>Acessórios</v>
      </c>
    </row>
    <row r="8484" customFormat="false" ht="15" hidden="false" customHeight="false" outlineLevel="0" collapsed="false">
      <c r="A8484" s="17" t="s">
        <v>6682</v>
      </c>
      <c r="B8484" s="17" t="n">
        <v>1</v>
      </c>
      <c r="C8484" s="21" t="n">
        <v>46212</v>
      </c>
      <c r="D8484" s="17" t="s">
        <v>411</v>
      </c>
      <c r="E8484" s="17" t="s">
        <v>186</v>
      </c>
      <c r="F8484" s="17" t="s">
        <v>1487</v>
      </c>
      <c r="G8484" s="17" t="s">
        <v>59</v>
      </c>
      <c r="H8484" s="17" t="s">
        <v>1537</v>
      </c>
      <c r="I8484" s="17" t="s">
        <v>1524</v>
      </c>
      <c r="J8484" s="17" t="n">
        <v>2</v>
      </c>
      <c r="K8484" s="15" t="n">
        <v>120.9</v>
      </c>
      <c r="L8484" s="22" t="n">
        <v>0</v>
      </c>
      <c r="M8484" s="15" t="n">
        <v>33.68</v>
      </c>
      <c r="N8484" s="15" t="n">
        <f aca="false">J8484*K8484</f>
        <v>241.8</v>
      </c>
      <c r="O8484" s="15" t="n">
        <f aca="false">N8484*L8484</f>
        <v>0</v>
      </c>
      <c r="P8484" s="15" t="n">
        <f aca="false">N8484-O8484</f>
        <v>241.8</v>
      </c>
      <c r="Q8484" s="15" t="n">
        <f aca="false">J8484*INDEX(dProdutos!$F$2:$F$47,MATCH(E8484,dProdutos!$A$2:$A$47,0))</f>
        <v>144.42</v>
      </c>
      <c r="R8484" s="15" t="n">
        <f aca="false">IF(I8484="Cancelado",0,P8484-Q8484)</f>
        <v>97.38</v>
      </c>
      <c r="S8484" s="17" t="str">
        <f aca="false">INDEX(dProdutos!$D$2:$D$47,MATCH(E8484,dProdutos!$A$2:$A$47,0))</f>
        <v>Eletrônicos</v>
      </c>
    </row>
    <row r="8485" customFormat="false" ht="15" hidden="false" customHeight="false" outlineLevel="0" collapsed="false">
      <c r="A8485" s="17" t="s">
        <v>6683</v>
      </c>
      <c r="B8485" s="17" t="n">
        <v>1</v>
      </c>
      <c r="C8485" s="21" t="n">
        <v>46212</v>
      </c>
      <c r="D8485" s="17" t="s">
        <v>1004</v>
      </c>
      <c r="E8485" s="17" t="s">
        <v>180</v>
      </c>
      <c r="F8485" s="17" t="s">
        <v>1490</v>
      </c>
      <c r="G8485" s="17" t="s">
        <v>64</v>
      </c>
      <c r="H8485" s="17" t="s">
        <v>1537</v>
      </c>
      <c r="I8485" s="17" t="s">
        <v>1524</v>
      </c>
      <c r="J8485" s="17" t="n">
        <v>1</v>
      </c>
      <c r="K8485" s="15" t="n">
        <v>82.9</v>
      </c>
      <c r="L8485" s="22" t="n">
        <v>0</v>
      </c>
      <c r="M8485" s="15" t="n">
        <v>0</v>
      </c>
      <c r="N8485" s="15" t="n">
        <f aca="false">J8485*K8485</f>
        <v>82.9</v>
      </c>
      <c r="O8485" s="15" t="n">
        <f aca="false">N8485*L8485</f>
        <v>0</v>
      </c>
      <c r="P8485" s="15" t="n">
        <f aca="false">N8485-O8485</f>
        <v>82.9</v>
      </c>
      <c r="Q8485" s="15" t="n">
        <f aca="false">J8485*INDEX(dProdutos!$F$2:$F$47,MATCH(E8485,dProdutos!$A$2:$A$47,0))</f>
        <v>35.97</v>
      </c>
      <c r="R8485" s="15" t="n">
        <f aca="false">IF(I8485="Cancelado",0,P8485-Q8485)</f>
        <v>46.93</v>
      </c>
      <c r="S8485" s="17" t="str">
        <f aca="false">INDEX(dProdutos!$D$2:$D$47,MATCH(E8485,dProdutos!$A$2:$A$47,0))</f>
        <v>Eletrônicos</v>
      </c>
    </row>
    <row r="8486" customFormat="false" ht="15" hidden="false" customHeight="false" outlineLevel="0" collapsed="false">
      <c r="A8486" s="17" t="s">
        <v>6684</v>
      </c>
      <c r="B8486" s="17" t="n">
        <v>1</v>
      </c>
      <c r="C8486" s="21" t="n">
        <v>46212</v>
      </c>
      <c r="D8486" s="17" t="s">
        <v>1172</v>
      </c>
      <c r="E8486" s="17" t="s">
        <v>88</v>
      </c>
      <c r="F8486" s="17" t="s">
        <v>1503</v>
      </c>
      <c r="G8486" s="17" t="s">
        <v>59</v>
      </c>
      <c r="H8486" s="17" t="s">
        <v>1537</v>
      </c>
      <c r="I8486" s="17" t="s">
        <v>1524</v>
      </c>
      <c r="J8486" s="17" t="n">
        <v>1</v>
      </c>
      <c r="K8486" s="15" t="n">
        <v>170.9</v>
      </c>
      <c r="L8486" s="22" t="n">
        <v>0.2</v>
      </c>
      <c r="M8486" s="15" t="n">
        <v>10.26</v>
      </c>
      <c r="N8486" s="15" t="n">
        <f aca="false">J8486*K8486</f>
        <v>170.9</v>
      </c>
      <c r="O8486" s="15" t="n">
        <f aca="false">N8486*L8486</f>
        <v>34.18</v>
      </c>
      <c r="P8486" s="15" t="n">
        <f aca="false">N8486-O8486</f>
        <v>136.72</v>
      </c>
      <c r="Q8486" s="15" t="n">
        <f aca="false">J8486*INDEX(dProdutos!$F$2:$F$47,MATCH(E8486,dProdutos!$A$2:$A$47,0))</f>
        <v>98.14</v>
      </c>
      <c r="R8486" s="15" t="n">
        <f aca="false">IF(I8486="Cancelado",0,P8486-Q8486)</f>
        <v>38.58</v>
      </c>
      <c r="S8486" s="17" t="str">
        <f aca="false">INDEX(dProdutos!$D$2:$D$47,MATCH(E8486,dProdutos!$A$2:$A$47,0))</f>
        <v>Moda Feminina</v>
      </c>
    </row>
    <row r="8487" customFormat="false" ht="15" hidden="false" customHeight="false" outlineLevel="0" collapsed="false">
      <c r="A8487" s="17" t="s">
        <v>6684</v>
      </c>
      <c r="B8487" s="17" t="n">
        <v>2</v>
      </c>
      <c r="C8487" s="21" t="n">
        <v>46212</v>
      </c>
      <c r="D8487" s="17" t="s">
        <v>1172</v>
      </c>
      <c r="E8487" s="17" t="s">
        <v>174</v>
      </c>
      <c r="F8487" s="17" t="s">
        <v>1503</v>
      </c>
      <c r="G8487" s="17" t="s">
        <v>59</v>
      </c>
      <c r="H8487" s="17" t="s">
        <v>1537</v>
      </c>
      <c r="I8487" s="17" t="s">
        <v>1524</v>
      </c>
      <c r="J8487" s="17" t="n">
        <v>1</v>
      </c>
      <c r="K8487" s="15" t="n">
        <v>250.9</v>
      </c>
      <c r="L8487" s="22" t="n">
        <v>0</v>
      </c>
      <c r="M8487" s="15" t="n">
        <v>0</v>
      </c>
      <c r="N8487" s="15" t="n">
        <f aca="false">J8487*K8487</f>
        <v>250.9</v>
      </c>
      <c r="O8487" s="15" t="n">
        <f aca="false">N8487*L8487</f>
        <v>0</v>
      </c>
      <c r="P8487" s="15" t="n">
        <f aca="false">N8487-O8487</f>
        <v>250.9</v>
      </c>
      <c r="Q8487" s="15" t="n">
        <f aca="false">J8487*INDEX(dProdutos!$F$2:$F$47,MATCH(E8487,dProdutos!$A$2:$A$47,0))</f>
        <v>151.28</v>
      </c>
      <c r="R8487" s="15" t="n">
        <f aca="false">IF(I8487="Cancelado",0,P8487-Q8487)</f>
        <v>99.62</v>
      </c>
      <c r="S8487" s="17" t="str">
        <f aca="false">INDEX(dProdutos!$D$2:$D$47,MATCH(E8487,dProdutos!$A$2:$A$47,0))</f>
        <v>Casa</v>
      </c>
    </row>
    <row r="8488" customFormat="false" ht="15" hidden="false" customHeight="false" outlineLevel="0" collapsed="false">
      <c r="A8488" s="17" t="s">
        <v>6685</v>
      </c>
      <c r="B8488" s="17" t="n">
        <v>1</v>
      </c>
      <c r="C8488" s="21" t="n">
        <v>46212</v>
      </c>
      <c r="D8488" s="17" t="s">
        <v>854</v>
      </c>
      <c r="E8488" s="17" t="s">
        <v>150</v>
      </c>
      <c r="F8488" s="17" t="s">
        <v>1495</v>
      </c>
      <c r="G8488" s="17" t="s">
        <v>62</v>
      </c>
      <c r="H8488" s="17" t="s">
        <v>1527</v>
      </c>
      <c r="I8488" s="17" t="s">
        <v>1524</v>
      </c>
      <c r="J8488" s="17" t="n">
        <v>1</v>
      </c>
      <c r="K8488" s="15" t="n">
        <v>71.9</v>
      </c>
      <c r="L8488" s="22" t="n">
        <v>0.05</v>
      </c>
      <c r="M8488" s="15" t="n">
        <v>29.78</v>
      </c>
      <c r="N8488" s="15" t="n">
        <f aca="false">J8488*K8488</f>
        <v>71.9</v>
      </c>
      <c r="O8488" s="15" t="n">
        <f aca="false">N8488*L8488</f>
        <v>3.595</v>
      </c>
      <c r="P8488" s="15" t="n">
        <f aca="false">N8488-O8488</f>
        <v>68.305</v>
      </c>
      <c r="Q8488" s="15" t="n">
        <f aca="false">J8488*INDEX(dProdutos!$F$2:$F$47,MATCH(E8488,dProdutos!$A$2:$A$47,0))</f>
        <v>27.38</v>
      </c>
      <c r="R8488" s="15" t="n">
        <f aca="false">IF(I8488="Cancelado",0,P8488-Q8488)</f>
        <v>40.925</v>
      </c>
      <c r="S8488" s="17" t="str">
        <f aca="false">INDEX(dProdutos!$D$2:$D$47,MATCH(E8488,dProdutos!$A$2:$A$47,0))</f>
        <v>Acessórios</v>
      </c>
    </row>
    <row r="8489" customFormat="false" ht="15" hidden="false" customHeight="false" outlineLevel="0" collapsed="false">
      <c r="A8489" s="17" t="s">
        <v>6685</v>
      </c>
      <c r="B8489" s="17" t="n">
        <v>2</v>
      </c>
      <c r="C8489" s="21" t="n">
        <v>46212</v>
      </c>
      <c r="D8489" s="17" t="s">
        <v>854</v>
      </c>
      <c r="E8489" s="17" t="s">
        <v>144</v>
      </c>
      <c r="F8489" s="17" t="s">
        <v>1495</v>
      </c>
      <c r="G8489" s="17" t="s">
        <v>62</v>
      </c>
      <c r="H8489" s="17" t="s">
        <v>1527</v>
      </c>
      <c r="I8489" s="17" t="s">
        <v>1524</v>
      </c>
      <c r="J8489" s="17" t="n">
        <v>3</v>
      </c>
      <c r="K8489" s="15" t="n">
        <v>260.9</v>
      </c>
      <c r="L8489" s="22" t="n">
        <v>0</v>
      </c>
      <c r="M8489" s="15" t="n">
        <v>0</v>
      </c>
      <c r="N8489" s="15" t="n">
        <f aca="false">J8489*K8489</f>
        <v>782.7</v>
      </c>
      <c r="O8489" s="15" t="n">
        <f aca="false">N8489*L8489</f>
        <v>0</v>
      </c>
      <c r="P8489" s="15" t="n">
        <f aca="false">N8489-O8489</f>
        <v>782.7</v>
      </c>
      <c r="Q8489" s="15" t="n">
        <f aca="false">J8489*INDEX(dProdutos!$F$2:$F$47,MATCH(E8489,dProdutos!$A$2:$A$47,0))</f>
        <v>299.58</v>
      </c>
      <c r="R8489" s="15" t="n">
        <f aca="false">IF(I8489="Cancelado",0,P8489-Q8489)</f>
        <v>483.12</v>
      </c>
      <c r="S8489" s="17" t="str">
        <f aca="false">INDEX(dProdutos!$D$2:$D$47,MATCH(E8489,dProdutos!$A$2:$A$47,0))</f>
        <v>Acessórios</v>
      </c>
    </row>
    <row r="8490" customFormat="false" ht="15" hidden="false" customHeight="false" outlineLevel="0" collapsed="false">
      <c r="A8490" s="17" t="s">
        <v>6686</v>
      </c>
      <c r="B8490" s="17" t="n">
        <v>1</v>
      </c>
      <c r="C8490" s="21" t="n">
        <v>46212</v>
      </c>
      <c r="D8490" s="17" t="s">
        <v>1287</v>
      </c>
      <c r="E8490" s="17" t="s">
        <v>177</v>
      </c>
      <c r="F8490" s="17" t="s">
        <v>1501</v>
      </c>
      <c r="G8490" s="17" t="s">
        <v>59</v>
      </c>
      <c r="H8490" s="17" t="s">
        <v>1537</v>
      </c>
      <c r="I8490" s="17" t="s">
        <v>1524</v>
      </c>
      <c r="J8490" s="17" t="n">
        <v>2</v>
      </c>
      <c r="K8490" s="15" t="n">
        <v>257.9</v>
      </c>
      <c r="L8490" s="22" t="n">
        <v>0.15</v>
      </c>
      <c r="M8490" s="15" t="n">
        <v>0</v>
      </c>
      <c r="N8490" s="15" t="n">
        <f aca="false">J8490*K8490</f>
        <v>515.8</v>
      </c>
      <c r="O8490" s="15" t="n">
        <f aca="false">N8490*L8490</f>
        <v>77.37</v>
      </c>
      <c r="P8490" s="15" t="n">
        <f aca="false">N8490-O8490</f>
        <v>438.43</v>
      </c>
      <c r="Q8490" s="15" t="n">
        <f aca="false">J8490*INDEX(dProdutos!$F$2:$F$47,MATCH(E8490,dProdutos!$A$2:$A$47,0))</f>
        <v>276.46</v>
      </c>
      <c r="R8490" s="15" t="n">
        <f aca="false">IF(I8490="Cancelado",0,P8490-Q8490)</f>
        <v>161.97</v>
      </c>
      <c r="S8490" s="17" t="str">
        <f aca="false">INDEX(dProdutos!$D$2:$D$47,MATCH(E8490,dProdutos!$A$2:$A$47,0))</f>
        <v>Casa</v>
      </c>
    </row>
    <row r="8491" customFormat="false" ht="15" hidden="false" customHeight="false" outlineLevel="0" collapsed="false">
      <c r="A8491" s="17" t="s">
        <v>6687</v>
      </c>
      <c r="B8491" s="17" t="n">
        <v>1</v>
      </c>
      <c r="C8491" s="21" t="n">
        <v>46213</v>
      </c>
      <c r="D8491" s="17" t="s">
        <v>312</v>
      </c>
      <c r="E8491" s="17" t="s">
        <v>123</v>
      </c>
      <c r="F8491" s="17" t="s">
        <v>1499</v>
      </c>
      <c r="G8491" s="17" t="s">
        <v>59</v>
      </c>
      <c r="H8491" s="17" t="s">
        <v>1537</v>
      </c>
      <c r="I8491" s="17" t="s">
        <v>1524</v>
      </c>
      <c r="J8491" s="17" t="n">
        <v>1</v>
      </c>
      <c r="K8491" s="15" t="n">
        <v>277.9</v>
      </c>
      <c r="L8491" s="22" t="n">
        <v>0.15</v>
      </c>
      <c r="M8491" s="15" t="n">
        <v>29.65</v>
      </c>
      <c r="N8491" s="15" t="n">
        <f aca="false">J8491*K8491</f>
        <v>277.9</v>
      </c>
      <c r="O8491" s="15" t="n">
        <f aca="false">N8491*L8491</f>
        <v>41.685</v>
      </c>
      <c r="P8491" s="15" t="n">
        <f aca="false">N8491-O8491</f>
        <v>236.215</v>
      </c>
      <c r="Q8491" s="15" t="n">
        <f aca="false">J8491*INDEX(dProdutos!$F$2:$F$47,MATCH(E8491,dProdutos!$A$2:$A$47,0))</f>
        <v>132.36</v>
      </c>
      <c r="R8491" s="15" t="n">
        <f aca="false">IF(I8491="Cancelado",0,P8491-Q8491)</f>
        <v>103.855</v>
      </c>
      <c r="S8491" s="17" t="str">
        <f aca="false">INDEX(dProdutos!$D$2:$D$47,MATCH(E8491,dProdutos!$A$2:$A$47,0))</f>
        <v>Calçados</v>
      </c>
    </row>
    <row r="8492" customFormat="false" ht="15" hidden="false" customHeight="false" outlineLevel="0" collapsed="false">
      <c r="A8492" s="17" t="s">
        <v>6688</v>
      </c>
      <c r="B8492" s="17" t="n">
        <v>1</v>
      </c>
      <c r="C8492" s="21" t="n">
        <v>46213</v>
      </c>
      <c r="D8492" s="17" t="s">
        <v>1099</v>
      </c>
      <c r="E8492" s="17" t="s">
        <v>117</v>
      </c>
      <c r="F8492" s="17" t="s">
        <v>1497</v>
      </c>
      <c r="G8492" s="17" t="s">
        <v>63</v>
      </c>
      <c r="H8492" s="17" t="s">
        <v>1527</v>
      </c>
      <c r="I8492" s="17" t="s">
        <v>1524</v>
      </c>
      <c r="J8492" s="17" t="n">
        <v>1</v>
      </c>
      <c r="K8492" s="15" t="n">
        <v>166.9</v>
      </c>
      <c r="L8492" s="22" t="n">
        <v>0</v>
      </c>
      <c r="M8492" s="15" t="n">
        <v>17.41</v>
      </c>
      <c r="N8492" s="15" t="n">
        <f aca="false">J8492*K8492</f>
        <v>166.9</v>
      </c>
      <c r="O8492" s="15" t="n">
        <f aca="false">N8492*L8492</f>
        <v>0</v>
      </c>
      <c r="P8492" s="15" t="n">
        <f aca="false">N8492-O8492</f>
        <v>166.9</v>
      </c>
      <c r="Q8492" s="15" t="n">
        <f aca="false">J8492*INDEX(dProdutos!$F$2:$F$47,MATCH(E8492,dProdutos!$A$2:$A$47,0))</f>
        <v>73.23</v>
      </c>
      <c r="R8492" s="15" t="n">
        <f aca="false">IF(I8492="Cancelado",0,P8492-Q8492)</f>
        <v>93.67</v>
      </c>
      <c r="S8492" s="17" t="str">
        <f aca="false">INDEX(dProdutos!$D$2:$D$47,MATCH(E8492,dProdutos!$A$2:$A$47,0))</f>
        <v>Moda Masculina</v>
      </c>
    </row>
    <row r="8493" customFormat="false" ht="15" hidden="false" customHeight="false" outlineLevel="0" collapsed="false">
      <c r="A8493" s="17" t="s">
        <v>6688</v>
      </c>
      <c r="B8493" s="17" t="n">
        <v>2</v>
      </c>
      <c r="C8493" s="21" t="n">
        <v>46213</v>
      </c>
      <c r="D8493" s="17" t="s">
        <v>1099</v>
      </c>
      <c r="E8493" s="17" t="s">
        <v>105</v>
      </c>
      <c r="F8493" s="17" t="s">
        <v>1497</v>
      </c>
      <c r="G8493" s="17" t="s">
        <v>63</v>
      </c>
      <c r="H8493" s="17" t="s">
        <v>1527</v>
      </c>
      <c r="I8493" s="17" t="s">
        <v>1524</v>
      </c>
      <c r="J8493" s="17" t="n">
        <v>1</v>
      </c>
      <c r="K8493" s="15" t="n">
        <v>175.9</v>
      </c>
      <c r="L8493" s="22" t="n">
        <v>0.05</v>
      </c>
      <c r="M8493" s="15" t="n">
        <v>0</v>
      </c>
      <c r="N8493" s="15" t="n">
        <f aca="false">J8493*K8493</f>
        <v>175.9</v>
      </c>
      <c r="O8493" s="15" t="n">
        <f aca="false">N8493*L8493</f>
        <v>8.795</v>
      </c>
      <c r="P8493" s="15" t="n">
        <f aca="false">N8493-O8493</f>
        <v>167.105</v>
      </c>
      <c r="Q8493" s="15" t="n">
        <f aca="false">J8493*INDEX(dProdutos!$F$2:$F$47,MATCH(E8493,dProdutos!$A$2:$A$47,0))</f>
        <v>96.59</v>
      </c>
      <c r="R8493" s="15" t="n">
        <f aca="false">IF(I8493="Cancelado",0,P8493-Q8493)</f>
        <v>70.515</v>
      </c>
      <c r="S8493" s="17" t="str">
        <f aca="false">INDEX(dProdutos!$D$2:$D$47,MATCH(E8493,dProdutos!$A$2:$A$47,0))</f>
        <v>Moda Masculina</v>
      </c>
    </row>
    <row r="8494" customFormat="false" ht="15" hidden="false" customHeight="false" outlineLevel="0" collapsed="false">
      <c r="A8494" s="17" t="s">
        <v>6689</v>
      </c>
      <c r="B8494" s="17" t="n">
        <v>1</v>
      </c>
      <c r="C8494" s="21" t="n">
        <v>46213</v>
      </c>
      <c r="D8494" s="17" t="s">
        <v>1066</v>
      </c>
      <c r="E8494" s="17" t="s">
        <v>189</v>
      </c>
      <c r="F8494" s="17" t="s">
        <v>1487</v>
      </c>
      <c r="G8494" s="17" t="s">
        <v>63</v>
      </c>
      <c r="H8494" s="17" t="s">
        <v>1523</v>
      </c>
      <c r="I8494" s="17" t="s">
        <v>1524</v>
      </c>
      <c r="J8494" s="17" t="n">
        <v>1</v>
      </c>
      <c r="K8494" s="15" t="n">
        <v>138.9</v>
      </c>
      <c r="L8494" s="22" t="n">
        <v>0</v>
      </c>
      <c r="M8494" s="15" t="n">
        <v>21.92</v>
      </c>
      <c r="N8494" s="15" t="n">
        <f aca="false">J8494*K8494</f>
        <v>138.9</v>
      </c>
      <c r="O8494" s="15" t="n">
        <f aca="false">N8494*L8494</f>
        <v>0</v>
      </c>
      <c r="P8494" s="15" t="n">
        <f aca="false">N8494-O8494</f>
        <v>138.9</v>
      </c>
      <c r="Q8494" s="15" t="n">
        <f aca="false">J8494*INDEX(dProdutos!$F$2:$F$47,MATCH(E8494,dProdutos!$A$2:$A$47,0))</f>
        <v>68.96</v>
      </c>
      <c r="R8494" s="15" t="n">
        <f aca="false">IF(I8494="Cancelado",0,P8494-Q8494)</f>
        <v>69.94</v>
      </c>
      <c r="S8494" s="17" t="str">
        <f aca="false">INDEX(dProdutos!$D$2:$D$47,MATCH(E8494,dProdutos!$A$2:$A$47,0))</f>
        <v>Eletrônicos</v>
      </c>
    </row>
    <row r="8495" customFormat="false" ht="15" hidden="false" customHeight="false" outlineLevel="0" collapsed="false">
      <c r="A8495" s="17" t="s">
        <v>6690</v>
      </c>
      <c r="B8495" s="17" t="n">
        <v>1</v>
      </c>
      <c r="C8495" s="21" t="n">
        <v>46213</v>
      </c>
      <c r="D8495" s="17" t="s">
        <v>1456</v>
      </c>
      <c r="E8495" s="17" t="s">
        <v>195</v>
      </c>
      <c r="F8495" s="17" t="s">
        <v>1499</v>
      </c>
      <c r="G8495" s="17" t="s">
        <v>62</v>
      </c>
      <c r="H8495" s="17" t="s">
        <v>1540</v>
      </c>
      <c r="I8495" s="17" t="s">
        <v>1524</v>
      </c>
      <c r="J8495" s="17" t="n">
        <v>1</v>
      </c>
      <c r="K8495" s="15" t="n">
        <v>72.9</v>
      </c>
      <c r="L8495" s="22" t="n">
        <v>0</v>
      </c>
      <c r="M8495" s="15" t="n">
        <v>23.1</v>
      </c>
      <c r="N8495" s="15" t="n">
        <f aca="false">J8495*K8495</f>
        <v>72.9</v>
      </c>
      <c r="O8495" s="15" t="n">
        <f aca="false">N8495*L8495</f>
        <v>0</v>
      </c>
      <c r="P8495" s="15" t="n">
        <f aca="false">N8495-O8495</f>
        <v>72.9</v>
      </c>
      <c r="Q8495" s="15" t="n">
        <f aca="false">J8495*INDEX(dProdutos!$F$2:$F$47,MATCH(E8495,dProdutos!$A$2:$A$47,0))</f>
        <v>39.23</v>
      </c>
      <c r="R8495" s="15" t="n">
        <f aca="false">IF(I8495="Cancelado",0,P8495-Q8495)</f>
        <v>33.67</v>
      </c>
      <c r="S8495" s="17" t="str">
        <f aca="false">INDEX(dProdutos!$D$2:$D$47,MATCH(E8495,dProdutos!$A$2:$A$47,0))</f>
        <v>Eletrônicos</v>
      </c>
    </row>
    <row r="8496" customFormat="false" ht="15" hidden="false" customHeight="false" outlineLevel="0" collapsed="false">
      <c r="A8496" s="17" t="s">
        <v>6691</v>
      </c>
      <c r="B8496" s="17" t="n">
        <v>1</v>
      </c>
      <c r="C8496" s="21" t="n">
        <v>46213</v>
      </c>
      <c r="D8496" s="17" t="s">
        <v>345</v>
      </c>
      <c r="E8496" s="17" t="s">
        <v>88</v>
      </c>
      <c r="F8496" s="17" t="s">
        <v>1490</v>
      </c>
      <c r="G8496" s="17" t="s">
        <v>64</v>
      </c>
      <c r="H8496" s="17" t="s">
        <v>1523</v>
      </c>
      <c r="I8496" s="17" t="s">
        <v>1524</v>
      </c>
      <c r="J8496" s="17" t="n">
        <v>1</v>
      </c>
      <c r="K8496" s="15" t="n">
        <v>170.9</v>
      </c>
      <c r="L8496" s="22" t="n">
        <v>0</v>
      </c>
      <c r="M8496" s="15" t="n">
        <v>0</v>
      </c>
      <c r="N8496" s="15" t="n">
        <f aca="false">J8496*K8496</f>
        <v>170.9</v>
      </c>
      <c r="O8496" s="15" t="n">
        <f aca="false">N8496*L8496</f>
        <v>0</v>
      </c>
      <c r="P8496" s="15" t="n">
        <f aca="false">N8496-O8496</f>
        <v>170.9</v>
      </c>
      <c r="Q8496" s="15" t="n">
        <f aca="false">J8496*INDEX(dProdutos!$F$2:$F$47,MATCH(E8496,dProdutos!$A$2:$A$47,0))</f>
        <v>98.14</v>
      </c>
      <c r="R8496" s="15" t="n">
        <f aca="false">IF(I8496="Cancelado",0,P8496-Q8496)</f>
        <v>72.76</v>
      </c>
      <c r="S8496" s="17" t="str">
        <f aca="false">INDEX(dProdutos!$D$2:$D$47,MATCH(E8496,dProdutos!$A$2:$A$47,0))</f>
        <v>Moda Feminina</v>
      </c>
    </row>
    <row r="8497" customFormat="false" ht="15" hidden="false" customHeight="false" outlineLevel="0" collapsed="false">
      <c r="A8497" s="17" t="s">
        <v>6692</v>
      </c>
      <c r="B8497" s="17" t="n">
        <v>1</v>
      </c>
      <c r="C8497" s="21" t="n">
        <v>46213</v>
      </c>
      <c r="D8497" s="17" t="s">
        <v>1175</v>
      </c>
      <c r="E8497" s="17" t="s">
        <v>171</v>
      </c>
      <c r="F8497" s="17" t="s">
        <v>1503</v>
      </c>
      <c r="G8497" s="17" t="s">
        <v>59</v>
      </c>
      <c r="H8497" s="17" t="s">
        <v>1537</v>
      </c>
      <c r="I8497" s="17" t="s">
        <v>1531</v>
      </c>
      <c r="J8497" s="17" t="n">
        <v>2</v>
      </c>
      <c r="K8497" s="15" t="n">
        <v>246.9</v>
      </c>
      <c r="L8497" s="22" t="n">
        <v>0.15</v>
      </c>
      <c r="M8497" s="15" t="n">
        <v>19.06</v>
      </c>
      <c r="N8497" s="15" t="n">
        <f aca="false">J8497*K8497</f>
        <v>493.8</v>
      </c>
      <c r="O8497" s="15" t="n">
        <f aca="false">N8497*L8497</f>
        <v>74.07</v>
      </c>
      <c r="P8497" s="15" t="n">
        <f aca="false">N8497-O8497</f>
        <v>419.73</v>
      </c>
      <c r="Q8497" s="15" t="n">
        <f aca="false">J8497*INDEX(dProdutos!$F$2:$F$47,MATCH(E8497,dProdutos!$A$2:$A$47,0))</f>
        <v>207.22</v>
      </c>
      <c r="R8497" s="15" t="n">
        <f aca="false">IF(I8497="Cancelado",0,P8497-Q8497)</f>
        <v>0</v>
      </c>
      <c r="S8497" s="17" t="str">
        <f aca="false">INDEX(dProdutos!$D$2:$D$47,MATCH(E8497,dProdutos!$A$2:$A$47,0))</f>
        <v>Casa</v>
      </c>
    </row>
    <row r="8498" customFormat="false" ht="15" hidden="false" customHeight="false" outlineLevel="0" collapsed="false">
      <c r="A8498" s="17" t="s">
        <v>6693</v>
      </c>
      <c r="B8498" s="17" t="n">
        <v>1</v>
      </c>
      <c r="C8498" s="21" t="n">
        <v>46213</v>
      </c>
      <c r="D8498" s="17" t="s">
        <v>1186</v>
      </c>
      <c r="E8498" s="17" t="s">
        <v>81</v>
      </c>
      <c r="F8498" s="17" t="s">
        <v>1499</v>
      </c>
      <c r="G8498" s="17" t="s">
        <v>60</v>
      </c>
      <c r="H8498" s="17" t="s">
        <v>1523</v>
      </c>
      <c r="I8498" s="17" t="s">
        <v>1524</v>
      </c>
      <c r="J8498" s="17" t="n">
        <v>1</v>
      </c>
      <c r="K8498" s="15" t="n">
        <v>64.9</v>
      </c>
      <c r="L8498" s="22" t="n">
        <v>0.05</v>
      </c>
      <c r="M8498" s="15" t="n">
        <v>0</v>
      </c>
      <c r="N8498" s="15" t="n">
        <f aca="false">J8498*K8498</f>
        <v>64.9</v>
      </c>
      <c r="O8498" s="15" t="n">
        <f aca="false">N8498*L8498</f>
        <v>3.245</v>
      </c>
      <c r="P8498" s="15" t="n">
        <f aca="false">N8498-O8498</f>
        <v>61.655</v>
      </c>
      <c r="Q8498" s="15" t="n">
        <f aca="false">J8498*INDEX(dProdutos!$F$2:$F$47,MATCH(E8498,dProdutos!$A$2:$A$47,0))</f>
        <v>26.12</v>
      </c>
      <c r="R8498" s="15" t="n">
        <f aca="false">IF(I8498="Cancelado",0,P8498-Q8498)</f>
        <v>35.535</v>
      </c>
      <c r="S8498" s="17" t="str">
        <f aca="false">INDEX(dProdutos!$D$2:$D$47,MATCH(E8498,dProdutos!$A$2:$A$47,0))</f>
        <v>Moda Feminina</v>
      </c>
    </row>
    <row r="8499" customFormat="false" ht="15" hidden="false" customHeight="false" outlineLevel="0" collapsed="false">
      <c r="A8499" s="17" t="s">
        <v>6694</v>
      </c>
      <c r="B8499" s="17" t="n">
        <v>1</v>
      </c>
      <c r="C8499" s="21" t="n">
        <v>46213</v>
      </c>
      <c r="D8499" s="17" t="s">
        <v>960</v>
      </c>
      <c r="E8499" s="17" t="s">
        <v>153</v>
      </c>
      <c r="F8499" s="17" t="s">
        <v>1497</v>
      </c>
      <c r="G8499" s="17" t="s">
        <v>60</v>
      </c>
      <c r="H8499" s="17" t="s">
        <v>1537</v>
      </c>
      <c r="I8499" s="17" t="s">
        <v>1524</v>
      </c>
      <c r="J8499" s="17" t="n">
        <v>1</v>
      </c>
      <c r="K8499" s="15" t="n">
        <v>165.9</v>
      </c>
      <c r="L8499" s="22" t="n">
        <v>0</v>
      </c>
      <c r="M8499" s="15" t="n">
        <v>0</v>
      </c>
      <c r="N8499" s="15" t="n">
        <f aca="false">J8499*K8499</f>
        <v>165.9</v>
      </c>
      <c r="O8499" s="15" t="n">
        <f aca="false">N8499*L8499</f>
        <v>0</v>
      </c>
      <c r="P8499" s="15" t="n">
        <f aca="false">N8499-O8499</f>
        <v>165.9</v>
      </c>
      <c r="Q8499" s="15" t="n">
        <f aca="false">J8499*INDEX(dProdutos!$F$2:$F$47,MATCH(E8499,dProdutos!$A$2:$A$47,0))</f>
        <v>67.28</v>
      </c>
      <c r="R8499" s="15" t="n">
        <f aca="false">IF(I8499="Cancelado",0,P8499-Q8499)</f>
        <v>98.62</v>
      </c>
      <c r="S8499" s="17" t="str">
        <f aca="false">INDEX(dProdutos!$D$2:$D$47,MATCH(E8499,dProdutos!$A$2:$A$47,0))</f>
        <v>Acessórios</v>
      </c>
    </row>
    <row r="8500" customFormat="false" ht="15" hidden="false" customHeight="false" outlineLevel="0" collapsed="false">
      <c r="A8500" s="17" t="s">
        <v>6694</v>
      </c>
      <c r="B8500" s="17" t="n">
        <v>2</v>
      </c>
      <c r="C8500" s="21" t="n">
        <v>46213</v>
      </c>
      <c r="D8500" s="17" t="s">
        <v>960</v>
      </c>
      <c r="E8500" s="17" t="s">
        <v>92</v>
      </c>
      <c r="F8500" s="17" t="s">
        <v>1497</v>
      </c>
      <c r="G8500" s="17" t="s">
        <v>60</v>
      </c>
      <c r="H8500" s="17" t="s">
        <v>1537</v>
      </c>
      <c r="I8500" s="17" t="s">
        <v>1524</v>
      </c>
      <c r="J8500" s="17" t="n">
        <v>1</v>
      </c>
      <c r="K8500" s="15" t="n">
        <v>191.9</v>
      </c>
      <c r="L8500" s="22" t="n">
        <v>0.15</v>
      </c>
      <c r="M8500" s="15" t="n">
        <v>0</v>
      </c>
      <c r="N8500" s="15" t="n">
        <f aca="false">J8500*K8500</f>
        <v>191.9</v>
      </c>
      <c r="O8500" s="15" t="n">
        <f aca="false">N8500*L8500</f>
        <v>28.785</v>
      </c>
      <c r="P8500" s="15" t="n">
        <f aca="false">N8500-O8500</f>
        <v>163.115</v>
      </c>
      <c r="Q8500" s="15" t="n">
        <f aca="false">J8500*INDEX(dProdutos!$F$2:$F$47,MATCH(E8500,dProdutos!$A$2:$A$47,0))</f>
        <v>88.59</v>
      </c>
      <c r="R8500" s="15" t="n">
        <f aca="false">IF(I8500="Cancelado",0,P8500-Q8500)</f>
        <v>74.525</v>
      </c>
      <c r="S8500" s="17" t="str">
        <f aca="false">INDEX(dProdutos!$D$2:$D$47,MATCH(E8500,dProdutos!$A$2:$A$47,0))</f>
        <v>Moda Feminina</v>
      </c>
    </row>
    <row r="8501" customFormat="false" ht="15" hidden="false" customHeight="false" outlineLevel="0" collapsed="false">
      <c r="A8501" s="17" t="s">
        <v>6695</v>
      </c>
      <c r="B8501" s="17" t="n">
        <v>1</v>
      </c>
      <c r="C8501" s="21" t="n">
        <v>46214</v>
      </c>
      <c r="D8501" s="17" t="s">
        <v>610</v>
      </c>
      <c r="E8501" s="17" t="s">
        <v>98</v>
      </c>
      <c r="F8501" s="17" t="s">
        <v>1487</v>
      </c>
      <c r="G8501" s="17" t="s">
        <v>62</v>
      </c>
      <c r="H8501" s="17" t="s">
        <v>1540</v>
      </c>
      <c r="I8501" s="17" t="s">
        <v>1524</v>
      </c>
      <c r="J8501" s="17" t="n">
        <v>1</v>
      </c>
      <c r="K8501" s="15" t="n">
        <v>108.9</v>
      </c>
      <c r="L8501" s="22" t="n">
        <v>0</v>
      </c>
      <c r="M8501" s="15" t="n">
        <v>20.03</v>
      </c>
      <c r="N8501" s="15" t="n">
        <f aca="false">J8501*K8501</f>
        <v>108.9</v>
      </c>
      <c r="O8501" s="15" t="n">
        <f aca="false">N8501*L8501</f>
        <v>0</v>
      </c>
      <c r="P8501" s="15" t="n">
        <f aca="false">N8501-O8501</f>
        <v>108.9</v>
      </c>
      <c r="Q8501" s="15" t="n">
        <f aca="false">J8501*INDEX(dProdutos!$F$2:$F$47,MATCH(E8501,dProdutos!$A$2:$A$47,0))</f>
        <v>42.52</v>
      </c>
      <c r="R8501" s="15" t="n">
        <f aca="false">IF(I8501="Cancelado",0,P8501-Q8501)</f>
        <v>66.38</v>
      </c>
      <c r="S8501" s="17" t="str">
        <f aca="false">INDEX(dProdutos!$D$2:$D$47,MATCH(E8501,dProdutos!$A$2:$A$47,0))</f>
        <v>Moda Feminina</v>
      </c>
    </row>
    <row r="8502" customFormat="false" ht="15" hidden="false" customHeight="false" outlineLevel="0" collapsed="false">
      <c r="A8502" s="17" t="s">
        <v>6696</v>
      </c>
      <c r="B8502" s="17" t="n">
        <v>1</v>
      </c>
      <c r="C8502" s="21" t="n">
        <v>46214</v>
      </c>
      <c r="D8502" s="17" t="s">
        <v>1423</v>
      </c>
      <c r="E8502" s="17" t="s">
        <v>198</v>
      </c>
      <c r="F8502" s="17" t="s">
        <v>1487</v>
      </c>
      <c r="G8502" s="17" t="s">
        <v>59</v>
      </c>
      <c r="H8502" s="17" t="s">
        <v>1537</v>
      </c>
      <c r="I8502" s="17" t="s">
        <v>1524</v>
      </c>
      <c r="J8502" s="17" t="n">
        <v>3</v>
      </c>
      <c r="K8502" s="15" t="n">
        <v>253.9</v>
      </c>
      <c r="L8502" s="22" t="n">
        <v>0</v>
      </c>
      <c r="M8502" s="15" t="n">
        <v>10.14</v>
      </c>
      <c r="N8502" s="15" t="n">
        <f aca="false">J8502*K8502</f>
        <v>761.7</v>
      </c>
      <c r="O8502" s="15" t="n">
        <f aca="false">N8502*L8502</f>
        <v>0</v>
      </c>
      <c r="P8502" s="15" t="n">
        <f aca="false">N8502-O8502</f>
        <v>761.7</v>
      </c>
      <c r="Q8502" s="15" t="n">
        <f aca="false">J8502*INDEX(dProdutos!$F$2:$F$47,MATCH(E8502,dProdutos!$A$2:$A$47,0))</f>
        <v>299.34</v>
      </c>
      <c r="R8502" s="15" t="n">
        <f aca="false">IF(I8502="Cancelado",0,P8502-Q8502)</f>
        <v>462.36</v>
      </c>
      <c r="S8502" s="17" t="str">
        <f aca="false">INDEX(dProdutos!$D$2:$D$47,MATCH(E8502,dProdutos!$A$2:$A$47,0))</f>
        <v>Beleza</v>
      </c>
    </row>
    <row r="8503" customFormat="false" ht="15" hidden="false" customHeight="false" outlineLevel="0" collapsed="false">
      <c r="A8503" s="17" t="s">
        <v>6697</v>
      </c>
      <c r="B8503" s="17" t="n">
        <v>1</v>
      </c>
      <c r="C8503" s="21" t="n">
        <v>46214</v>
      </c>
      <c r="D8503" s="17" t="s">
        <v>720</v>
      </c>
      <c r="E8503" s="17" t="s">
        <v>105</v>
      </c>
      <c r="F8503" s="17" t="s">
        <v>1487</v>
      </c>
      <c r="G8503" s="17" t="s">
        <v>59</v>
      </c>
      <c r="H8503" s="17" t="s">
        <v>1537</v>
      </c>
      <c r="I8503" s="17" t="s">
        <v>1524</v>
      </c>
      <c r="J8503" s="17" t="n">
        <v>1</v>
      </c>
      <c r="K8503" s="15" t="n">
        <v>175.9</v>
      </c>
      <c r="L8503" s="22" t="n">
        <v>0.1</v>
      </c>
      <c r="M8503" s="15" t="n">
        <v>0</v>
      </c>
      <c r="N8503" s="15" t="n">
        <f aca="false">J8503*K8503</f>
        <v>175.9</v>
      </c>
      <c r="O8503" s="15" t="n">
        <f aca="false">N8503*L8503</f>
        <v>17.59</v>
      </c>
      <c r="P8503" s="15" t="n">
        <f aca="false">N8503-O8503</f>
        <v>158.31</v>
      </c>
      <c r="Q8503" s="15" t="n">
        <f aca="false">J8503*INDEX(dProdutos!$F$2:$F$47,MATCH(E8503,dProdutos!$A$2:$A$47,0))</f>
        <v>96.59</v>
      </c>
      <c r="R8503" s="15" t="n">
        <f aca="false">IF(I8503="Cancelado",0,P8503-Q8503)</f>
        <v>61.72</v>
      </c>
      <c r="S8503" s="17" t="str">
        <f aca="false">INDEX(dProdutos!$D$2:$D$47,MATCH(E8503,dProdutos!$A$2:$A$47,0))</f>
        <v>Moda Masculina</v>
      </c>
    </row>
    <row r="8504" customFormat="false" ht="15" hidden="false" customHeight="false" outlineLevel="0" collapsed="false">
      <c r="A8504" s="17" t="s">
        <v>6698</v>
      </c>
      <c r="B8504" s="17" t="n">
        <v>1</v>
      </c>
      <c r="C8504" s="21" t="n">
        <v>46214</v>
      </c>
      <c r="D8504" s="17" t="s">
        <v>1014</v>
      </c>
      <c r="E8504" s="17" t="s">
        <v>105</v>
      </c>
      <c r="F8504" s="17" t="s">
        <v>1490</v>
      </c>
      <c r="G8504" s="17" t="s">
        <v>62</v>
      </c>
      <c r="H8504" s="17" t="s">
        <v>1523</v>
      </c>
      <c r="I8504" s="17" t="s">
        <v>1524</v>
      </c>
      <c r="J8504" s="17" t="n">
        <v>1</v>
      </c>
      <c r="K8504" s="15" t="n">
        <v>175.9</v>
      </c>
      <c r="L8504" s="22" t="n">
        <v>0</v>
      </c>
      <c r="M8504" s="15" t="n">
        <v>13.52</v>
      </c>
      <c r="N8504" s="15" t="n">
        <f aca="false">J8504*K8504</f>
        <v>175.9</v>
      </c>
      <c r="O8504" s="15" t="n">
        <f aca="false">N8504*L8504</f>
        <v>0</v>
      </c>
      <c r="P8504" s="15" t="n">
        <f aca="false">N8504-O8504</f>
        <v>175.9</v>
      </c>
      <c r="Q8504" s="15" t="n">
        <f aca="false">J8504*INDEX(dProdutos!$F$2:$F$47,MATCH(E8504,dProdutos!$A$2:$A$47,0))</f>
        <v>96.59</v>
      </c>
      <c r="R8504" s="15" t="n">
        <f aca="false">IF(I8504="Cancelado",0,P8504-Q8504)</f>
        <v>79.31</v>
      </c>
      <c r="S8504" s="17" t="str">
        <f aca="false">INDEX(dProdutos!$D$2:$D$47,MATCH(E8504,dProdutos!$A$2:$A$47,0))</f>
        <v>Moda Masculina</v>
      </c>
    </row>
    <row r="8505" customFormat="false" ht="15" hidden="false" customHeight="false" outlineLevel="0" collapsed="false">
      <c r="A8505" s="17" t="s">
        <v>6698</v>
      </c>
      <c r="B8505" s="17" t="n">
        <v>2</v>
      </c>
      <c r="C8505" s="21" t="n">
        <v>46214</v>
      </c>
      <c r="D8505" s="17" t="s">
        <v>1014</v>
      </c>
      <c r="E8505" s="17" t="s">
        <v>129</v>
      </c>
      <c r="F8505" s="17" t="s">
        <v>1490</v>
      </c>
      <c r="G8505" s="17" t="s">
        <v>62</v>
      </c>
      <c r="H8505" s="17" t="s">
        <v>1523</v>
      </c>
      <c r="I8505" s="17" t="s">
        <v>1524</v>
      </c>
      <c r="J8505" s="17" t="n">
        <v>1</v>
      </c>
      <c r="K8505" s="15" t="n">
        <v>105.9</v>
      </c>
      <c r="L8505" s="22" t="n">
        <v>0</v>
      </c>
      <c r="M8505" s="15" t="n">
        <v>0</v>
      </c>
      <c r="N8505" s="15" t="n">
        <f aca="false">J8505*K8505</f>
        <v>105.9</v>
      </c>
      <c r="O8505" s="15" t="n">
        <f aca="false">N8505*L8505</f>
        <v>0</v>
      </c>
      <c r="P8505" s="15" t="n">
        <f aca="false">N8505-O8505</f>
        <v>105.9</v>
      </c>
      <c r="Q8505" s="15" t="n">
        <f aca="false">J8505*INDEX(dProdutos!$F$2:$F$47,MATCH(E8505,dProdutos!$A$2:$A$47,0))</f>
        <v>43.79</v>
      </c>
      <c r="R8505" s="15" t="n">
        <f aca="false">IF(I8505="Cancelado",0,P8505-Q8505)</f>
        <v>62.11</v>
      </c>
      <c r="S8505" s="17" t="str">
        <f aca="false">INDEX(dProdutos!$D$2:$D$47,MATCH(E8505,dProdutos!$A$2:$A$47,0))</f>
        <v>Calçados</v>
      </c>
    </row>
    <row r="8506" customFormat="false" ht="15" hidden="false" customHeight="false" outlineLevel="0" collapsed="false">
      <c r="A8506" s="17" t="s">
        <v>6698</v>
      </c>
      <c r="B8506" s="17" t="n">
        <v>3</v>
      </c>
      <c r="C8506" s="21" t="n">
        <v>46214</v>
      </c>
      <c r="D8506" s="17" t="s">
        <v>1014</v>
      </c>
      <c r="E8506" s="17" t="s">
        <v>114</v>
      </c>
      <c r="F8506" s="17" t="s">
        <v>1490</v>
      </c>
      <c r="G8506" s="17" t="s">
        <v>62</v>
      </c>
      <c r="H8506" s="17" t="s">
        <v>1523</v>
      </c>
      <c r="I8506" s="17" t="s">
        <v>1524</v>
      </c>
      <c r="J8506" s="17" t="n">
        <v>1</v>
      </c>
      <c r="K8506" s="15" t="n">
        <v>202.9</v>
      </c>
      <c r="L8506" s="22" t="n">
        <v>0.15</v>
      </c>
      <c r="M8506" s="15" t="n">
        <v>0</v>
      </c>
      <c r="N8506" s="15" t="n">
        <f aca="false">J8506*K8506</f>
        <v>202.9</v>
      </c>
      <c r="O8506" s="15" t="n">
        <f aca="false">N8506*L8506</f>
        <v>30.435</v>
      </c>
      <c r="P8506" s="15" t="n">
        <f aca="false">N8506-O8506</f>
        <v>172.465</v>
      </c>
      <c r="Q8506" s="15" t="n">
        <f aca="false">J8506*INDEX(dProdutos!$F$2:$F$47,MATCH(E8506,dProdutos!$A$2:$A$47,0))</f>
        <v>110.39</v>
      </c>
      <c r="R8506" s="15" t="n">
        <f aca="false">IF(I8506="Cancelado",0,P8506-Q8506)</f>
        <v>62.075</v>
      </c>
      <c r="S8506" s="17" t="str">
        <f aca="false">INDEX(dProdutos!$D$2:$D$47,MATCH(E8506,dProdutos!$A$2:$A$47,0))</f>
        <v>Moda Masculina</v>
      </c>
    </row>
    <row r="8507" customFormat="false" ht="15" hidden="false" customHeight="false" outlineLevel="0" collapsed="false">
      <c r="A8507" s="17" t="s">
        <v>6699</v>
      </c>
      <c r="B8507" s="17" t="n">
        <v>1</v>
      </c>
      <c r="C8507" s="21" t="n">
        <v>46214</v>
      </c>
      <c r="D8507" s="17" t="s">
        <v>461</v>
      </c>
      <c r="E8507" s="17" t="s">
        <v>92</v>
      </c>
      <c r="F8507" s="17" t="s">
        <v>1487</v>
      </c>
      <c r="G8507" s="17" t="s">
        <v>61</v>
      </c>
      <c r="H8507" s="17" t="s">
        <v>1523</v>
      </c>
      <c r="I8507" s="17" t="s">
        <v>1531</v>
      </c>
      <c r="J8507" s="17" t="n">
        <v>1</v>
      </c>
      <c r="K8507" s="15" t="n">
        <v>191.9</v>
      </c>
      <c r="L8507" s="22" t="n">
        <v>0.2</v>
      </c>
      <c r="M8507" s="15" t="n">
        <v>0</v>
      </c>
      <c r="N8507" s="15" t="n">
        <f aca="false">J8507*K8507</f>
        <v>191.9</v>
      </c>
      <c r="O8507" s="15" t="n">
        <f aca="false">N8507*L8507</f>
        <v>38.38</v>
      </c>
      <c r="P8507" s="15" t="n">
        <f aca="false">N8507-O8507</f>
        <v>153.52</v>
      </c>
      <c r="Q8507" s="15" t="n">
        <f aca="false">J8507*INDEX(dProdutos!$F$2:$F$47,MATCH(E8507,dProdutos!$A$2:$A$47,0))</f>
        <v>88.59</v>
      </c>
      <c r="R8507" s="15" t="n">
        <f aca="false">IF(I8507="Cancelado",0,P8507-Q8507)</f>
        <v>0</v>
      </c>
      <c r="S8507" s="17" t="str">
        <f aca="false">INDEX(dProdutos!$D$2:$D$47,MATCH(E8507,dProdutos!$A$2:$A$47,0))</f>
        <v>Moda Feminina</v>
      </c>
    </row>
    <row r="8508" customFormat="false" ht="15" hidden="false" customHeight="false" outlineLevel="0" collapsed="false">
      <c r="A8508" s="17" t="s">
        <v>6700</v>
      </c>
      <c r="B8508" s="17" t="n">
        <v>1</v>
      </c>
      <c r="C8508" s="21" t="n">
        <v>46214</v>
      </c>
      <c r="D8508" s="17" t="s">
        <v>936</v>
      </c>
      <c r="E8508" s="17" t="s">
        <v>153</v>
      </c>
      <c r="F8508" s="17" t="s">
        <v>1501</v>
      </c>
      <c r="G8508" s="17" t="s">
        <v>62</v>
      </c>
      <c r="H8508" s="17" t="s">
        <v>1537</v>
      </c>
      <c r="I8508" s="17" t="s">
        <v>1524</v>
      </c>
      <c r="J8508" s="17" t="n">
        <v>1</v>
      </c>
      <c r="K8508" s="15" t="n">
        <v>165.9</v>
      </c>
      <c r="L8508" s="22" t="n">
        <v>0</v>
      </c>
      <c r="M8508" s="15" t="n">
        <v>21.33</v>
      </c>
      <c r="N8508" s="15" t="n">
        <f aca="false">J8508*K8508</f>
        <v>165.9</v>
      </c>
      <c r="O8508" s="15" t="n">
        <f aca="false">N8508*L8508</f>
        <v>0</v>
      </c>
      <c r="P8508" s="15" t="n">
        <f aca="false">N8508-O8508</f>
        <v>165.9</v>
      </c>
      <c r="Q8508" s="15" t="n">
        <f aca="false">J8508*INDEX(dProdutos!$F$2:$F$47,MATCH(E8508,dProdutos!$A$2:$A$47,0))</f>
        <v>67.28</v>
      </c>
      <c r="R8508" s="15" t="n">
        <f aca="false">IF(I8508="Cancelado",0,P8508-Q8508)</f>
        <v>98.62</v>
      </c>
      <c r="S8508" s="17" t="str">
        <f aca="false">INDEX(dProdutos!$D$2:$D$47,MATCH(E8508,dProdutos!$A$2:$A$47,0))</f>
        <v>Acessórios</v>
      </c>
    </row>
    <row r="8509" customFormat="false" ht="15" hidden="false" customHeight="false" outlineLevel="0" collapsed="false">
      <c r="A8509" s="17" t="s">
        <v>6701</v>
      </c>
      <c r="B8509" s="17" t="n">
        <v>1</v>
      </c>
      <c r="C8509" s="21" t="n">
        <v>46215</v>
      </c>
      <c r="D8509" s="17" t="s">
        <v>1071</v>
      </c>
      <c r="E8509" s="17" t="s">
        <v>88</v>
      </c>
      <c r="F8509" s="17" t="s">
        <v>1490</v>
      </c>
      <c r="G8509" s="17" t="s">
        <v>59</v>
      </c>
      <c r="H8509" s="17" t="s">
        <v>1537</v>
      </c>
      <c r="I8509" s="17" t="s">
        <v>1524</v>
      </c>
      <c r="J8509" s="17" t="n">
        <v>1</v>
      </c>
      <c r="K8509" s="15" t="n">
        <v>170.9</v>
      </c>
      <c r="L8509" s="22" t="n">
        <v>0</v>
      </c>
      <c r="M8509" s="15" t="n">
        <v>12.88</v>
      </c>
      <c r="N8509" s="15" t="n">
        <f aca="false">J8509*K8509</f>
        <v>170.9</v>
      </c>
      <c r="O8509" s="15" t="n">
        <f aca="false">N8509*L8509</f>
        <v>0</v>
      </c>
      <c r="P8509" s="15" t="n">
        <f aca="false">N8509-O8509</f>
        <v>170.9</v>
      </c>
      <c r="Q8509" s="15" t="n">
        <f aca="false">J8509*INDEX(dProdutos!$F$2:$F$47,MATCH(E8509,dProdutos!$A$2:$A$47,0))</f>
        <v>98.14</v>
      </c>
      <c r="R8509" s="15" t="n">
        <f aca="false">IF(I8509="Cancelado",0,P8509-Q8509)</f>
        <v>72.76</v>
      </c>
      <c r="S8509" s="17" t="str">
        <f aca="false">INDEX(dProdutos!$D$2:$D$47,MATCH(E8509,dProdutos!$A$2:$A$47,0))</f>
        <v>Moda Feminina</v>
      </c>
    </row>
    <row r="8510" customFormat="false" ht="15" hidden="false" customHeight="false" outlineLevel="0" collapsed="false">
      <c r="A8510" s="17" t="s">
        <v>6702</v>
      </c>
      <c r="B8510" s="17" t="n">
        <v>1</v>
      </c>
      <c r="C8510" s="21" t="n">
        <v>46215</v>
      </c>
      <c r="D8510" s="17" t="s">
        <v>1440</v>
      </c>
      <c r="E8510" s="17" t="s">
        <v>95</v>
      </c>
      <c r="F8510" s="17" t="s">
        <v>1490</v>
      </c>
      <c r="G8510" s="17" t="s">
        <v>59</v>
      </c>
      <c r="H8510" s="17" t="s">
        <v>1537</v>
      </c>
      <c r="I8510" s="17" t="s">
        <v>1524</v>
      </c>
      <c r="J8510" s="17" t="n">
        <v>1</v>
      </c>
      <c r="K8510" s="15" t="n">
        <v>77.9</v>
      </c>
      <c r="L8510" s="22" t="n">
        <v>0</v>
      </c>
      <c r="M8510" s="15" t="n">
        <v>27.26</v>
      </c>
      <c r="N8510" s="15" t="n">
        <f aca="false">J8510*K8510</f>
        <v>77.9</v>
      </c>
      <c r="O8510" s="15" t="n">
        <f aca="false">N8510*L8510</f>
        <v>0</v>
      </c>
      <c r="P8510" s="15" t="n">
        <f aca="false">N8510-O8510</f>
        <v>77.9</v>
      </c>
      <c r="Q8510" s="15" t="n">
        <f aca="false">J8510*INDEX(dProdutos!$F$2:$F$47,MATCH(E8510,dProdutos!$A$2:$A$47,0))</f>
        <v>36.71</v>
      </c>
      <c r="R8510" s="15" t="n">
        <f aca="false">IF(I8510="Cancelado",0,P8510-Q8510)</f>
        <v>41.19</v>
      </c>
      <c r="S8510" s="17" t="str">
        <f aca="false">INDEX(dProdutos!$D$2:$D$47,MATCH(E8510,dProdutos!$A$2:$A$47,0))</f>
        <v>Moda Feminina</v>
      </c>
    </row>
    <row r="8511" customFormat="false" ht="15" hidden="false" customHeight="false" outlineLevel="0" collapsed="false">
      <c r="A8511" s="17" t="s">
        <v>6702</v>
      </c>
      <c r="B8511" s="17" t="n">
        <v>2</v>
      </c>
      <c r="C8511" s="21" t="n">
        <v>46215</v>
      </c>
      <c r="D8511" s="17" t="s">
        <v>1440</v>
      </c>
      <c r="E8511" s="17" t="s">
        <v>135</v>
      </c>
      <c r="F8511" s="17" t="s">
        <v>1490</v>
      </c>
      <c r="G8511" s="17" t="s">
        <v>59</v>
      </c>
      <c r="H8511" s="17" t="s">
        <v>1537</v>
      </c>
      <c r="I8511" s="17" t="s">
        <v>1524</v>
      </c>
      <c r="J8511" s="17" t="n">
        <v>1</v>
      </c>
      <c r="K8511" s="15" t="n">
        <v>200.9</v>
      </c>
      <c r="L8511" s="22" t="n">
        <v>0.2</v>
      </c>
      <c r="M8511" s="15" t="n">
        <v>0</v>
      </c>
      <c r="N8511" s="15" t="n">
        <f aca="false">J8511*K8511</f>
        <v>200.9</v>
      </c>
      <c r="O8511" s="15" t="n">
        <f aca="false">N8511*L8511</f>
        <v>40.18</v>
      </c>
      <c r="P8511" s="15" t="n">
        <f aca="false">N8511-O8511</f>
        <v>160.72</v>
      </c>
      <c r="Q8511" s="15" t="n">
        <f aca="false">J8511*INDEX(dProdutos!$F$2:$F$47,MATCH(E8511,dProdutos!$A$2:$A$47,0))</f>
        <v>80.73</v>
      </c>
      <c r="R8511" s="15" t="n">
        <f aca="false">IF(I8511="Cancelado",0,P8511-Q8511)</f>
        <v>79.99</v>
      </c>
      <c r="S8511" s="17" t="str">
        <f aca="false">INDEX(dProdutos!$D$2:$D$47,MATCH(E8511,dProdutos!$A$2:$A$47,0))</f>
        <v>Calçados</v>
      </c>
    </row>
    <row r="8512" customFormat="false" ht="15" hidden="false" customHeight="false" outlineLevel="0" collapsed="false">
      <c r="A8512" s="17" t="s">
        <v>6703</v>
      </c>
      <c r="B8512" s="17" t="n">
        <v>1</v>
      </c>
      <c r="C8512" s="21" t="n">
        <v>46215</v>
      </c>
      <c r="D8512" s="17" t="s">
        <v>1298</v>
      </c>
      <c r="E8512" s="17" t="s">
        <v>198</v>
      </c>
      <c r="F8512" s="17" t="s">
        <v>1493</v>
      </c>
      <c r="G8512" s="17" t="s">
        <v>59</v>
      </c>
      <c r="H8512" s="17" t="s">
        <v>1537</v>
      </c>
      <c r="I8512" s="17" t="s">
        <v>1524</v>
      </c>
      <c r="J8512" s="17" t="n">
        <v>1</v>
      </c>
      <c r="K8512" s="15" t="n">
        <v>253.9</v>
      </c>
      <c r="L8512" s="22" t="n">
        <v>0</v>
      </c>
      <c r="M8512" s="15" t="n">
        <v>33.94</v>
      </c>
      <c r="N8512" s="15" t="n">
        <f aca="false">J8512*K8512</f>
        <v>253.9</v>
      </c>
      <c r="O8512" s="15" t="n">
        <f aca="false">N8512*L8512</f>
        <v>0</v>
      </c>
      <c r="P8512" s="15" t="n">
        <f aca="false">N8512-O8512</f>
        <v>253.9</v>
      </c>
      <c r="Q8512" s="15" t="n">
        <f aca="false">J8512*INDEX(dProdutos!$F$2:$F$47,MATCH(E8512,dProdutos!$A$2:$A$47,0))</f>
        <v>99.78</v>
      </c>
      <c r="R8512" s="15" t="n">
        <f aca="false">IF(I8512="Cancelado",0,P8512-Q8512)</f>
        <v>154.12</v>
      </c>
      <c r="S8512" s="17" t="str">
        <f aca="false">INDEX(dProdutos!$D$2:$D$47,MATCH(E8512,dProdutos!$A$2:$A$47,0))</f>
        <v>Beleza</v>
      </c>
    </row>
    <row r="8513" customFormat="false" ht="15" hidden="false" customHeight="false" outlineLevel="0" collapsed="false">
      <c r="A8513" s="17" t="s">
        <v>6704</v>
      </c>
      <c r="B8513" s="17" t="n">
        <v>1</v>
      </c>
      <c r="C8513" s="21" t="n">
        <v>46215</v>
      </c>
      <c r="D8513" s="17" t="s">
        <v>336</v>
      </c>
      <c r="E8513" s="17" t="s">
        <v>192</v>
      </c>
      <c r="F8513" s="17" t="s">
        <v>1497</v>
      </c>
      <c r="G8513" s="17" t="s">
        <v>60</v>
      </c>
      <c r="H8513" s="17" t="s">
        <v>1537</v>
      </c>
      <c r="I8513" s="17" t="s">
        <v>1524</v>
      </c>
      <c r="J8513" s="17" t="n">
        <v>1</v>
      </c>
      <c r="K8513" s="15" t="n">
        <v>245.9</v>
      </c>
      <c r="L8513" s="22" t="n">
        <v>0.1</v>
      </c>
      <c r="M8513" s="15" t="n">
        <v>0</v>
      </c>
      <c r="N8513" s="15" t="n">
        <f aca="false">J8513*K8513</f>
        <v>245.9</v>
      </c>
      <c r="O8513" s="15" t="n">
        <f aca="false">N8513*L8513</f>
        <v>24.59</v>
      </c>
      <c r="P8513" s="15" t="n">
        <f aca="false">N8513-O8513</f>
        <v>221.31</v>
      </c>
      <c r="Q8513" s="15" t="n">
        <f aca="false">J8513*INDEX(dProdutos!$F$2:$F$47,MATCH(E8513,dProdutos!$A$2:$A$47,0))</f>
        <v>107.78</v>
      </c>
      <c r="R8513" s="15" t="n">
        <f aca="false">IF(I8513="Cancelado",0,P8513-Q8513)</f>
        <v>113.53</v>
      </c>
      <c r="S8513" s="17" t="str">
        <f aca="false">INDEX(dProdutos!$D$2:$D$47,MATCH(E8513,dProdutos!$A$2:$A$47,0))</f>
        <v>Eletrônicos</v>
      </c>
    </row>
    <row r="8514" customFormat="false" ht="15" hidden="false" customHeight="false" outlineLevel="0" collapsed="false">
      <c r="A8514" s="17" t="s">
        <v>6704</v>
      </c>
      <c r="B8514" s="17" t="n">
        <v>2</v>
      </c>
      <c r="C8514" s="21" t="n">
        <v>46215</v>
      </c>
      <c r="D8514" s="17" t="s">
        <v>336</v>
      </c>
      <c r="E8514" s="17" t="s">
        <v>150</v>
      </c>
      <c r="F8514" s="17" t="s">
        <v>1497</v>
      </c>
      <c r="G8514" s="17" t="s">
        <v>60</v>
      </c>
      <c r="H8514" s="17" t="s">
        <v>1537</v>
      </c>
      <c r="I8514" s="17" t="s">
        <v>1524</v>
      </c>
      <c r="J8514" s="17" t="n">
        <v>1</v>
      </c>
      <c r="K8514" s="15" t="n">
        <v>71.9</v>
      </c>
      <c r="L8514" s="22" t="n">
        <v>0.15</v>
      </c>
      <c r="M8514" s="15" t="n">
        <v>0</v>
      </c>
      <c r="N8514" s="15" t="n">
        <f aca="false">J8514*K8514</f>
        <v>71.9</v>
      </c>
      <c r="O8514" s="15" t="n">
        <f aca="false">N8514*L8514</f>
        <v>10.785</v>
      </c>
      <c r="P8514" s="15" t="n">
        <f aca="false">N8514-O8514</f>
        <v>61.115</v>
      </c>
      <c r="Q8514" s="15" t="n">
        <f aca="false">J8514*INDEX(dProdutos!$F$2:$F$47,MATCH(E8514,dProdutos!$A$2:$A$47,0))</f>
        <v>27.38</v>
      </c>
      <c r="R8514" s="15" t="n">
        <f aca="false">IF(I8514="Cancelado",0,P8514-Q8514)</f>
        <v>33.735</v>
      </c>
      <c r="S8514" s="17" t="str">
        <f aca="false">INDEX(dProdutos!$D$2:$D$47,MATCH(E8514,dProdutos!$A$2:$A$47,0))</f>
        <v>Acessórios</v>
      </c>
    </row>
    <row r="8515" customFormat="false" ht="15" hidden="false" customHeight="false" outlineLevel="0" collapsed="false">
      <c r="A8515" s="17" t="s">
        <v>6704</v>
      </c>
      <c r="B8515" s="17" t="n">
        <v>3</v>
      </c>
      <c r="C8515" s="21" t="n">
        <v>46215</v>
      </c>
      <c r="D8515" s="17" t="s">
        <v>336</v>
      </c>
      <c r="E8515" s="17" t="s">
        <v>150</v>
      </c>
      <c r="F8515" s="17" t="s">
        <v>1497</v>
      </c>
      <c r="G8515" s="17" t="s">
        <v>60</v>
      </c>
      <c r="H8515" s="17" t="s">
        <v>1537</v>
      </c>
      <c r="I8515" s="17" t="s">
        <v>1524</v>
      </c>
      <c r="J8515" s="17" t="n">
        <v>1</v>
      </c>
      <c r="K8515" s="15" t="n">
        <v>71.9</v>
      </c>
      <c r="L8515" s="22" t="n">
        <v>0</v>
      </c>
      <c r="M8515" s="15" t="n">
        <v>0</v>
      </c>
      <c r="N8515" s="15" t="n">
        <f aca="false">J8515*K8515</f>
        <v>71.9</v>
      </c>
      <c r="O8515" s="15" t="n">
        <f aca="false">N8515*L8515</f>
        <v>0</v>
      </c>
      <c r="P8515" s="15" t="n">
        <f aca="false">N8515-O8515</f>
        <v>71.9</v>
      </c>
      <c r="Q8515" s="15" t="n">
        <f aca="false">J8515*INDEX(dProdutos!$F$2:$F$47,MATCH(E8515,dProdutos!$A$2:$A$47,0))</f>
        <v>27.38</v>
      </c>
      <c r="R8515" s="15" t="n">
        <f aca="false">IF(I8515="Cancelado",0,P8515-Q8515)</f>
        <v>44.52</v>
      </c>
      <c r="S8515" s="17" t="str">
        <f aca="false">INDEX(dProdutos!$D$2:$D$47,MATCH(E8515,dProdutos!$A$2:$A$47,0))</f>
        <v>Acessórios</v>
      </c>
    </row>
    <row r="8516" customFormat="false" ht="15" hidden="false" customHeight="false" outlineLevel="0" collapsed="false">
      <c r="A8516" s="17" t="s">
        <v>6704</v>
      </c>
      <c r="B8516" s="17" t="n">
        <v>4</v>
      </c>
      <c r="C8516" s="21" t="n">
        <v>46215</v>
      </c>
      <c r="D8516" s="17" t="s">
        <v>336</v>
      </c>
      <c r="E8516" s="17" t="s">
        <v>117</v>
      </c>
      <c r="F8516" s="17" t="s">
        <v>1497</v>
      </c>
      <c r="G8516" s="17" t="s">
        <v>60</v>
      </c>
      <c r="H8516" s="17" t="s">
        <v>1537</v>
      </c>
      <c r="I8516" s="17" t="s">
        <v>1524</v>
      </c>
      <c r="J8516" s="17" t="n">
        <v>2</v>
      </c>
      <c r="K8516" s="15" t="n">
        <v>166.9</v>
      </c>
      <c r="L8516" s="22" t="n">
        <v>0.05</v>
      </c>
      <c r="M8516" s="15" t="n">
        <v>0</v>
      </c>
      <c r="N8516" s="15" t="n">
        <f aca="false">J8516*K8516</f>
        <v>333.8</v>
      </c>
      <c r="O8516" s="15" t="n">
        <f aca="false">N8516*L8516</f>
        <v>16.69</v>
      </c>
      <c r="P8516" s="15" t="n">
        <f aca="false">N8516-O8516</f>
        <v>317.11</v>
      </c>
      <c r="Q8516" s="15" t="n">
        <f aca="false">J8516*INDEX(dProdutos!$F$2:$F$47,MATCH(E8516,dProdutos!$A$2:$A$47,0))</f>
        <v>146.46</v>
      </c>
      <c r="R8516" s="15" t="n">
        <f aca="false">IF(I8516="Cancelado",0,P8516-Q8516)</f>
        <v>170.65</v>
      </c>
      <c r="S8516" s="17" t="str">
        <f aca="false">INDEX(dProdutos!$D$2:$D$47,MATCH(E8516,dProdutos!$A$2:$A$47,0))</f>
        <v>Moda Masculina</v>
      </c>
    </row>
    <row r="8517" customFormat="false" ht="15" hidden="false" customHeight="false" outlineLevel="0" collapsed="false">
      <c r="A8517" s="17" t="s">
        <v>6705</v>
      </c>
      <c r="B8517" s="17" t="n">
        <v>1</v>
      </c>
      <c r="C8517" s="21" t="n">
        <v>46215</v>
      </c>
      <c r="D8517" s="17" t="s">
        <v>261</v>
      </c>
      <c r="E8517" s="17" t="s">
        <v>132</v>
      </c>
      <c r="F8517" s="17" t="s">
        <v>1495</v>
      </c>
      <c r="G8517" s="17" t="s">
        <v>59</v>
      </c>
      <c r="H8517" s="17" t="s">
        <v>1537</v>
      </c>
      <c r="I8517" s="17" t="s">
        <v>1524</v>
      </c>
      <c r="J8517" s="17" t="n">
        <v>2</v>
      </c>
      <c r="K8517" s="15" t="n">
        <v>179.9</v>
      </c>
      <c r="L8517" s="22" t="n">
        <v>0</v>
      </c>
      <c r="M8517" s="15" t="n">
        <v>0</v>
      </c>
      <c r="N8517" s="15" t="n">
        <f aca="false">J8517*K8517</f>
        <v>359.8</v>
      </c>
      <c r="O8517" s="15" t="n">
        <f aca="false">N8517*L8517</f>
        <v>0</v>
      </c>
      <c r="P8517" s="15" t="n">
        <f aca="false">N8517-O8517</f>
        <v>359.8</v>
      </c>
      <c r="Q8517" s="15" t="n">
        <f aca="false">J8517*INDEX(dProdutos!$F$2:$F$47,MATCH(E8517,dProdutos!$A$2:$A$47,0))</f>
        <v>187.12</v>
      </c>
      <c r="R8517" s="15" t="n">
        <f aca="false">IF(I8517="Cancelado",0,P8517-Q8517)</f>
        <v>172.68</v>
      </c>
      <c r="S8517" s="17" t="str">
        <f aca="false">INDEX(dProdutos!$D$2:$D$47,MATCH(E8517,dProdutos!$A$2:$A$47,0))</f>
        <v>Calçados</v>
      </c>
    </row>
    <row r="8518" customFormat="false" ht="15" hidden="false" customHeight="false" outlineLevel="0" collapsed="false">
      <c r="A8518" s="17" t="s">
        <v>6705</v>
      </c>
      <c r="B8518" s="17" t="n">
        <v>2</v>
      </c>
      <c r="C8518" s="21" t="n">
        <v>46215</v>
      </c>
      <c r="D8518" s="17" t="s">
        <v>261</v>
      </c>
      <c r="E8518" s="17" t="s">
        <v>85</v>
      </c>
      <c r="F8518" s="17" t="s">
        <v>1495</v>
      </c>
      <c r="G8518" s="17" t="s">
        <v>59</v>
      </c>
      <c r="H8518" s="17" t="s">
        <v>1537</v>
      </c>
      <c r="I8518" s="17" t="s">
        <v>1524</v>
      </c>
      <c r="J8518" s="17" t="n">
        <v>2</v>
      </c>
      <c r="K8518" s="15" t="n">
        <v>165.9</v>
      </c>
      <c r="L8518" s="22" t="n">
        <v>0</v>
      </c>
      <c r="M8518" s="15" t="n">
        <v>0</v>
      </c>
      <c r="N8518" s="15" t="n">
        <f aca="false">J8518*K8518</f>
        <v>331.8</v>
      </c>
      <c r="O8518" s="15" t="n">
        <f aca="false">N8518*L8518</f>
        <v>0</v>
      </c>
      <c r="P8518" s="15" t="n">
        <f aca="false">N8518-O8518</f>
        <v>331.8</v>
      </c>
      <c r="Q8518" s="15" t="n">
        <f aca="false">J8518*INDEX(dProdutos!$F$2:$F$47,MATCH(E8518,dProdutos!$A$2:$A$47,0))</f>
        <v>183.1</v>
      </c>
      <c r="R8518" s="15" t="n">
        <f aca="false">IF(I8518="Cancelado",0,P8518-Q8518)</f>
        <v>148.7</v>
      </c>
      <c r="S8518" s="17" t="str">
        <f aca="false">INDEX(dProdutos!$D$2:$D$47,MATCH(E8518,dProdutos!$A$2:$A$47,0))</f>
        <v>Moda Feminina</v>
      </c>
    </row>
    <row r="8519" customFormat="false" ht="15" hidden="false" customHeight="false" outlineLevel="0" collapsed="false">
      <c r="A8519" s="17" t="s">
        <v>6706</v>
      </c>
      <c r="B8519" s="17" t="n">
        <v>1</v>
      </c>
      <c r="C8519" s="21" t="n">
        <v>46215</v>
      </c>
      <c r="D8519" s="17" t="s">
        <v>468</v>
      </c>
      <c r="E8519" s="17" t="s">
        <v>153</v>
      </c>
      <c r="F8519" s="17" t="s">
        <v>1490</v>
      </c>
      <c r="G8519" s="17" t="s">
        <v>60</v>
      </c>
      <c r="H8519" s="17" t="s">
        <v>1537</v>
      </c>
      <c r="I8519" s="17" t="s">
        <v>1524</v>
      </c>
      <c r="J8519" s="17" t="n">
        <v>1</v>
      </c>
      <c r="K8519" s="15" t="n">
        <v>165.9</v>
      </c>
      <c r="L8519" s="22" t="n">
        <v>0</v>
      </c>
      <c r="M8519" s="15" t="n">
        <v>0</v>
      </c>
      <c r="N8519" s="15" t="n">
        <f aca="false">J8519*K8519</f>
        <v>165.9</v>
      </c>
      <c r="O8519" s="15" t="n">
        <f aca="false">N8519*L8519</f>
        <v>0</v>
      </c>
      <c r="P8519" s="15" t="n">
        <f aca="false">N8519-O8519</f>
        <v>165.9</v>
      </c>
      <c r="Q8519" s="15" t="n">
        <f aca="false">J8519*INDEX(dProdutos!$F$2:$F$47,MATCH(E8519,dProdutos!$A$2:$A$47,0))</f>
        <v>67.28</v>
      </c>
      <c r="R8519" s="15" t="n">
        <f aca="false">IF(I8519="Cancelado",0,P8519-Q8519)</f>
        <v>98.62</v>
      </c>
      <c r="S8519" s="17" t="str">
        <f aca="false">INDEX(dProdutos!$D$2:$D$47,MATCH(E8519,dProdutos!$A$2:$A$47,0))</f>
        <v>Acessórios</v>
      </c>
    </row>
    <row r="8520" customFormat="false" ht="15" hidden="false" customHeight="false" outlineLevel="0" collapsed="false">
      <c r="A8520" s="17" t="s">
        <v>6707</v>
      </c>
      <c r="B8520" s="17" t="n">
        <v>1</v>
      </c>
      <c r="C8520" s="21" t="n">
        <v>46215</v>
      </c>
      <c r="D8520" s="17" t="s">
        <v>982</v>
      </c>
      <c r="E8520" s="17" t="s">
        <v>114</v>
      </c>
      <c r="F8520" s="17" t="s">
        <v>1487</v>
      </c>
      <c r="G8520" s="17" t="s">
        <v>60</v>
      </c>
      <c r="H8520" s="17" t="s">
        <v>1523</v>
      </c>
      <c r="I8520" s="17" t="s">
        <v>1524</v>
      </c>
      <c r="J8520" s="17" t="n">
        <v>1</v>
      </c>
      <c r="K8520" s="15" t="n">
        <v>202.9</v>
      </c>
      <c r="L8520" s="22" t="n">
        <v>0</v>
      </c>
      <c r="M8520" s="15" t="n">
        <v>0</v>
      </c>
      <c r="N8520" s="15" t="n">
        <f aca="false">J8520*K8520</f>
        <v>202.9</v>
      </c>
      <c r="O8520" s="15" t="n">
        <f aca="false">N8520*L8520</f>
        <v>0</v>
      </c>
      <c r="P8520" s="15" t="n">
        <f aca="false">N8520-O8520</f>
        <v>202.9</v>
      </c>
      <c r="Q8520" s="15" t="n">
        <f aca="false">J8520*INDEX(dProdutos!$F$2:$F$47,MATCH(E8520,dProdutos!$A$2:$A$47,0))</f>
        <v>110.39</v>
      </c>
      <c r="R8520" s="15" t="n">
        <f aca="false">IF(I8520="Cancelado",0,P8520-Q8520)</f>
        <v>92.51</v>
      </c>
      <c r="S8520" s="17" t="str">
        <f aca="false">INDEX(dProdutos!$D$2:$D$47,MATCH(E8520,dProdutos!$A$2:$A$47,0))</f>
        <v>Moda Masculina</v>
      </c>
    </row>
    <row r="8521" customFormat="false" ht="15" hidden="false" customHeight="false" outlineLevel="0" collapsed="false">
      <c r="A8521" s="17" t="s">
        <v>6708</v>
      </c>
      <c r="B8521" s="17" t="n">
        <v>1</v>
      </c>
      <c r="C8521" s="21" t="n">
        <v>46215</v>
      </c>
      <c r="D8521" s="17" t="s">
        <v>1178</v>
      </c>
      <c r="E8521" s="17" t="s">
        <v>144</v>
      </c>
      <c r="F8521" s="17" t="s">
        <v>1497</v>
      </c>
      <c r="G8521" s="17" t="s">
        <v>60</v>
      </c>
      <c r="H8521" s="17" t="s">
        <v>1537</v>
      </c>
      <c r="I8521" s="17" t="s">
        <v>1524</v>
      </c>
      <c r="J8521" s="17" t="n">
        <v>1</v>
      </c>
      <c r="K8521" s="15" t="n">
        <v>260.9</v>
      </c>
      <c r="L8521" s="22" t="n">
        <v>0</v>
      </c>
      <c r="M8521" s="15" t="n">
        <v>0</v>
      </c>
      <c r="N8521" s="15" t="n">
        <f aca="false">J8521*K8521</f>
        <v>260.9</v>
      </c>
      <c r="O8521" s="15" t="n">
        <f aca="false">N8521*L8521</f>
        <v>0</v>
      </c>
      <c r="P8521" s="15" t="n">
        <f aca="false">N8521-O8521</f>
        <v>260.9</v>
      </c>
      <c r="Q8521" s="15" t="n">
        <f aca="false">J8521*INDEX(dProdutos!$F$2:$F$47,MATCH(E8521,dProdutos!$A$2:$A$47,0))</f>
        <v>99.86</v>
      </c>
      <c r="R8521" s="15" t="n">
        <f aca="false">IF(I8521="Cancelado",0,P8521-Q8521)</f>
        <v>161.04</v>
      </c>
      <c r="S8521" s="17" t="str">
        <f aca="false">INDEX(dProdutos!$D$2:$D$47,MATCH(E8521,dProdutos!$A$2:$A$47,0))</f>
        <v>Acessórios</v>
      </c>
    </row>
    <row r="8522" customFormat="false" ht="15" hidden="false" customHeight="false" outlineLevel="0" collapsed="false">
      <c r="A8522" s="17" t="s">
        <v>6708</v>
      </c>
      <c r="B8522" s="17" t="n">
        <v>2</v>
      </c>
      <c r="C8522" s="21" t="n">
        <v>46215</v>
      </c>
      <c r="D8522" s="17" t="s">
        <v>1178</v>
      </c>
      <c r="E8522" s="17" t="s">
        <v>126</v>
      </c>
      <c r="F8522" s="17" t="s">
        <v>1497</v>
      </c>
      <c r="G8522" s="17" t="s">
        <v>60</v>
      </c>
      <c r="H8522" s="17" t="s">
        <v>1537</v>
      </c>
      <c r="I8522" s="17" t="s">
        <v>1524</v>
      </c>
      <c r="J8522" s="17" t="n">
        <v>2</v>
      </c>
      <c r="K8522" s="15" t="n">
        <v>296.9</v>
      </c>
      <c r="L8522" s="22" t="n">
        <v>0</v>
      </c>
      <c r="M8522" s="15" t="n">
        <v>0</v>
      </c>
      <c r="N8522" s="15" t="n">
        <f aca="false">J8522*K8522</f>
        <v>593.8</v>
      </c>
      <c r="O8522" s="15" t="n">
        <f aca="false">N8522*L8522</f>
        <v>0</v>
      </c>
      <c r="P8522" s="15" t="n">
        <f aca="false">N8522-O8522</f>
        <v>593.8</v>
      </c>
      <c r="Q8522" s="15" t="n">
        <f aca="false">J8522*INDEX(dProdutos!$F$2:$F$47,MATCH(E8522,dProdutos!$A$2:$A$47,0))</f>
        <v>270.48</v>
      </c>
      <c r="R8522" s="15" t="n">
        <f aca="false">IF(I8522="Cancelado",0,P8522-Q8522)</f>
        <v>323.32</v>
      </c>
      <c r="S8522" s="17" t="str">
        <f aca="false">INDEX(dProdutos!$D$2:$D$47,MATCH(E8522,dProdutos!$A$2:$A$47,0))</f>
        <v>Calçados</v>
      </c>
    </row>
    <row r="8523" customFormat="false" ht="15" hidden="false" customHeight="false" outlineLevel="0" collapsed="false">
      <c r="A8523" s="17" t="s">
        <v>6709</v>
      </c>
      <c r="B8523" s="17" t="n">
        <v>1</v>
      </c>
      <c r="C8523" s="21" t="n">
        <v>46215</v>
      </c>
      <c r="D8523" s="17" t="s">
        <v>1370</v>
      </c>
      <c r="E8523" s="17" t="s">
        <v>95</v>
      </c>
      <c r="F8523" s="17" t="s">
        <v>1497</v>
      </c>
      <c r="G8523" s="17" t="s">
        <v>59</v>
      </c>
      <c r="H8523" s="17" t="s">
        <v>1540</v>
      </c>
      <c r="I8523" s="17" t="s">
        <v>1524</v>
      </c>
      <c r="J8523" s="17" t="n">
        <v>1</v>
      </c>
      <c r="K8523" s="15" t="n">
        <v>77.9</v>
      </c>
      <c r="L8523" s="22" t="n">
        <v>0</v>
      </c>
      <c r="M8523" s="15" t="n">
        <v>0</v>
      </c>
      <c r="N8523" s="15" t="n">
        <f aca="false">J8523*K8523</f>
        <v>77.9</v>
      </c>
      <c r="O8523" s="15" t="n">
        <f aca="false">N8523*L8523</f>
        <v>0</v>
      </c>
      <c r="P8523" s="15" t="n">
        <f aca="false">N8523-O8523</f>
        <v>77.9</v>
      </c>
      <c r="Q8523" s="15" t="n">
        <f aca="false">J8523*INDEX(dProdutos!$F$2:$F$47,MATCH(E8523,dProdutos!$A$2:$A$47,0))</f>
        <v>36.71</v>
      </c>
      <c r="R8523" s="15" t="n">
        <f aca="false">IF(I8523="Cancelado",0,P8523-Q8523)</f>
        <v>41.19</v>
      </c>
      <c r="S8523" s="17" t="str">
        <f aca="false">INDEX(dProdutos!$D$2:$D$47,MATCH(E8523,dProdutos!$A$2:$A$47,0))</f>
        <v>Moda Feminina</v>
      </c>
    </row>
    <row r="8524" customFormat="false" ht="15" hidden="false" customHeight="false" outlineLevel="0" collapsed="false">
      <c r="A8524" s="17" t="s">
        <v>6710</v>
      </c>
      <c r="B8524" s="17" t="n">
        <v>1</v>
      </c>
      <c r="C8524" s="21" t="n">
        <v>46215</v>
      </c>
      <c r="D8524" s="17" t="s">
        <v>1345</v>
      </c>
      <c r="E8524" s="17" t="s">
        <v>165</v>
      </c>
      <c r="F8524" s="17" t="s">
        <v>1487</v>
      </c>
      <c r="G8524" s="17" t="s">
        <v>63</v>
      </c>
      <c r="H8524" s="17" t="s">
        <v>1527</v>
      </c>
      <c r="I8524" s="17" t="s">
        <v>1531</v>
      </c>
      <c r="J8524" s="17" t="n">
        <v>1</v>
      </c>
      <c r="K8524" s="15" t="n">
        <v>231.9</v>
      </c>
      <c r="L8524" s="22" t="n">
        <v>0.05</v>
      </c>
      <c r="M8524" s="15" t="n">
        <v>0</v>
      </c>
      <c r="N8524" s="15" t="n">
        <f aca="false">J8524*K8524</f>
        <v>231.9</v>
      </c>
      <c r="O8524" s="15" t="n">
        <f aca="false">N8524*L8524</f>
        <v>11.595</v>
      </c>
      <c r="P8524" s="15" t="n">
        <f aca="false">N8524-O8524</f>
        <v>220.305</v>
      </c>
      <c r="Q8524" s="15" t="n">
        <f aca="false">J8524*INDEX(dProdutos!$F$2:$F$47,MATCH(E8524,dProdutos!$A$2:$A$47,0))</f>
        <v>140.83</v>
      </c>
      <c r="R8524" s="15" t="n">
        <f aca="false">IF(I8524="Cancelado",0,P8524-Q8524)</f>
        <v>0</v>
      </c>
      <c r="S8524" s="17" t="str">
        <f aca="false">INDEX(dProdutos!$D$2:$D$47,MATCH(E8524,dProdutos!$A$2:$A$47,0))</f>
        <v>Casa</v>
      </c>
    </row>
    <row r="8525" customFormat="false" ht="15" hidden="false" customHeight="false" outlineLevel="0" collapsed="false">
      <c r="A8525" s="17" t="s">
        <v>6711</v>
      </c>
      <c r="B8525" s="17" t="n">
        <v>1</v>
      </c>
      <c r="C8525" s="21" t="n">
        <v>46215</v>
      </c>
      <c r="D8525" s="17" t="s">
        <v>1194</v>
      </c>
      <c r="E8525" s="17" t="s">
        <v>177</v>
      </c>
      <c r="F8525" s="17" t="s">
        <v>1490</v>
      </c>
      <c r="G8525" s="17" t="s">
        <v>61</v>
      </c>
      <c r="H8525" s="17" t="s">
        <v>1523</v>
      </c>
      <c r="I8525" s="17" t="s">
        <v>1524</v>
      </c>
      <c r="J8525" s="17" t="n">
        <v>3</v>
      </c>
      <c r="K8525" s="15" t="n">
        <v>257.9</v>
      </c>
      <c r="L8525" s="22" t="n">
        <v>0.1</v>
      </c>
      <c r="M8525" s="15" t="n">
        <v>23.24</v>
      </c>
      <c r="N8525" s="15" t="n">
        <f aca="false">J8525*K8525</f>
        <v>773.7</v>
      </c>
      <c r="O8525" s="15" t="n">
        <f aca="false">N8525*L8525</f>
        <v>77.37</v>
      </c>
      <c r="P8525" s="15" t="n">
        <f aca="false">N8525-O8525</f>
        <v>696.33</v>
      </c>
      <c r="Q8525" s="15" t="n">
        <f aca="false">J8525*INDEX(dProdutos!$F$2:$F$47,MATCH(E8525,dProdutos!$A$2:$A$47,0))</f>
        <v>414.69</v>
      </c>
      <c r="R8525" s="15" t="n">
        <f aca="false">IF(I8525="Cancelado",0,P8525-Q8525)</f>
        <v>281.64</v>
      </c>
      <c r="S8525" s="17" t="str">
        <f aca="false">INDEX(dProdutos!$D$2:$D$47,MATCH(E8525,dProdutos!$A$2:$A$47,0))</f>
        <v>Casa</v>
      </c>
    </row>
    <row r="8526" customFormat="false" ht="15" hidden="false" customHeight="false" outlineLevel="0" collapsed="false">
      <c r="A8526" s="17" t="s">
        <v>6711</v>
      </c>
      <c r="B8526" s="17" t="n">
        <v>2</v>
      </c>
      <c r="C8526" s="21" t="n">
        <v>46215</v>
      </c>
      <c r="D8526" s="17" t="s">
        <v>1194</v>
      </c>
      <c r="E8526" s="17" t="s">
        <v>165</v>
      </c>
      <c r="F8526" s="17" t="s">
        <v>1490</v>
      </c>
      <c r="G8526" s="17" t="s">
        <v>61</v>
      </c>
      <c r="H8526" s="17" t="s">
        <v>1523</v>
      </c>
      <c r="I8526" s="17" t="s">
        <v>1524</v>
      </c>
      <c r="J8526" s="17" t="n">
        <v>1</v>
      </c>
      <c r="K8526" s="15" t="n">
        <v>231.9</v>
      </c>
      <c r="L8526" s="22" t="n">
        <v>0.05</v>
      </c>
      <c r="M8526" s="15" t="n">
        <v>0</v>
      </c>
      <c r="N8526" s="15" t="n">
        <f aca="false">J8526*K8526</f>
        <v>231.9</v>
      </c>
      <c r="O8526" s="15" t="n">
        <f aca="false">N8526*L8526</f>
        <v>11.595</v>
      </c>
      <c r="P8526" s="15" t="n">
        <f aca="false">N8526-O8526</f>
        <v>220.305</v>
      </c>
      <c r="Q8526" s="15" t="n">
        <f aca="false">J8526*INDEX(dProdutos!$F$2:$F$47,MATCH(E8526,dProdutos!$A$2:$A$47,0))</f>
        <v>140.83</v>
      </c>
      <c r="R8526" s="15" t="n">
        <f aca="false">IF(I8526="Cancelado",0,P8526-Q8526)</f>
        <v>79.475</v>
      </c>
      <c r="S8526" s="17" t="str">
        <f aca="false">INDEX(dProdutos!$D$2:$D$47,MATCH(E8526,dProdutos!$A$2:$A$47,0))</f>
        <v>Casa</v>
      </c>
    </row>
    <row r="8527" customFormat="false" ht="15" hidden="false" customHeight="false" outlineLevel="0" collapsed="false">
      <c r="A8527" s="17" t="s">
        <v>6712</v>
      </c>
      <c r="B8527" s="17" t="n">
        <v>1</v>
      </c>
      <c r="C8527" s="21" t="n">
        <v>46215</v>
      </c>
      <c r="D8527" s="17" t="s">
        <v>468</v>
      </c>
      <c r="E8527" s="17" t="s">
        <v>177</v>
      </c>
      <c r="F8527" s="17" t="s">
        <v>1487</v>
      </c>
      <c r="G8527" s="17" t="s">
        <v>63</v>
      </c>
      <c r="H8527" s="17" t="s">
        <v>1537</v>
      </c>
      <c r="I8527" s="17" t="s">
        <v>1524</v>
      </c>
      <c r="J8527" s="17" t="n">
        <v>1</v>
      </c>
      <c r="K8527" s="15" t="n">
        <v>257.9</v>
      </c>
      <c r="L8527" s="22" t="n">
        <v>0.15</v>
      </c>
      <c r="M8527" s="15" t="n">
        <v>12.63</v>
      </c>
      <c r="N8527" s="15" t="n">
        <f aca="false">J8527*K8527</f>
        <v>257.9</v>
      </c>
      <c r="O8527" s="15" t="n">
        <f aca="false">N8527*L8527</f>
        <v>38.685</v>
      </c>
      <c r="P8527" s="15" t="n">
        <f aca="false">N8527-O8527</f>
        <v>219.215</v>
      </c>
      <c r="Q8527" s="15" t="n">
        <f aca="false">J8527*INDEX(dProdutos!$F$2:$F$47,MATCH(E8527,dProdutos!$A$2:$A$47,0))</f>
        <v>138.23</v>
      </c>
      <c r="R8527" s="15" t="n">
        <f aca="false">IF(I8527="Cancelado",0,P8527-Q8527)</f>
        <v>80.985</v>
      </c>
      <c r="S8527" s="17" t="str">
        <f aca="false">INDEX(dProdutos!$D$2:$D$47,MATCH(E8527,dProdutos!$A$2:$A$47,0))</f>
        <v>Casa</v>
      </c>
    </row>
    <row r="8528" customFormat="false" ht="15" hidden="false" customHeight="false" outlineLevel="0" collapsed="false">
      <c r="A8528" s="17" t="s">
        <v>6713</v>
      </c>
      <c r="B8528" s="17" t="n">
        <v>1</v>
      </c>
      <c r="C8528" s="21" t="n">
        <v>46215</v>
      </c>
      <c r="D8528" s="17" t="s">
        <v>1238</v>
      </c>
      <c r="E8528" s="17" t="s">
        <v>102</v>
      </c>
      <c r="F8528" s="17" t="s">
        <v>1495</v>
      </c>
      <c r="G8528" s="17" t="s">
        <v>62</v>
      </c>
      <c r="H8528" s="17" t="s">
        <v>1523</v>
      </c>
      <c r="I8528" s="17" t="s">
        <v>1524</v>
      </c>
      <c r="J8528" s="17" t="n">
        <v>1</v>
      </c>
      <c r="K8528" s="15" t="n">
        <v>65.9</v>
      </c>
      <c r="L8528" s="22" t="n">
        <v>0</v>
      </c>
      <c r="M8528" s="15" t="n">
        <v>0</v>
      </c>
      <c r="N8528" s="15" t="n">
        <f aca="false">J8528*K8528</f>
        <v>65.9</v>
      </c>
      <c r="O8528" s="15" t="n">
        <f aca="false">N8528*L8528</f>
        <v>0</v>
      </c>
      <c r="P8528" s="15" t="n">
        <f aca="false">N8528-O8528</f>
        <v>65.9</v>
      </c>
      <c r="Q8528" s="15" t="n">
        <f aca="false">J8528*INDEX(dProdutos!$F$2:$F$47,MATCH(E8528,dProdutos!$A$2:$A$47,0))</f>
        <v>29.68</v>
      </c>
      <c r="R8528" s="15" t="n">
        <f aca="false">IF(I8528="Cancelado",0,P8528-Q8528)</f>
        <v>36.22</v>
      </c>
      <c r="S8528" s="17" t="str">
        <f aca="false">INDEX(dProdutos!$D$2:$D$47,MATCH(E8528,dProdutos!$A$2:$A$47,0))</f>
        <v>Moda Masculina</v>
      </c>
    </row>
    <row r="8529" customFormat="false" ht="15" hidden="false" customHeight="false" outlineLevel="0" collapsed="false">
      <c r="A8529" s="17" t="s">
        <v>6714</v>
      </c>
      <c r="B8529" s="17" t="n">
        <v>1</v>
      </c>
      <c r="C8529" s="21" t="n">
        <v>46216</v>
      </c>
      <c r="D8529" s="17" t="s">
        <v>477</v>
      </c>
      <c r="E8529" s="17" t="s">
        <v>171</v>
      </c>
      <c r="F8529" s="17" t="s">
        <v>1487</v>
      </c>
      <c r="G8529" s="17" t="s">
        <v>61</v>
      </c>
      <c r="H8529" s="17" t="s">
        <v>1523</v>
      </c>
      <c r="I8529" s="17" t="s">
        <v>1524</v>
      </c>
      <c r="J8529" s="17" t="n">
        <v>2</v>
      </c>
      <c r="K8529" s="15" t="n">
        <v>246.9</v>
      </c>
      <c r="L8529" s="22" t="n">
        <v>0.1</v>
      </c>
      <c r="M8529" s="15" t="n">
        <v>13.91</v>
      </c>
      <c r="N8529" s="15" t="n">
        <f aca="false">J8529*K8529</f>
        <v>493.8</v>
      </c>
      <c r="O8529" s="15" t="n">
        <f aca="false">N8529*L8529</f>
        <v>49.38</v>
      </c>
      <c r="P8529" s="15" t="n">
        <f aca="false">N8529-O8529</f>
        <v>444.42</v>
      </c>
      <c r="Q8529" s="15" t="n">
        <f aca="false">J8529*INDEX(dProdutos!$F$2:$F$47,MATCH(E8529,dProdutos!$A$2:$A$47,0))</f>
        <v>207.22</v>
      </c>
      <c r="R8529" s="15" t="n">
        <f aca="false">IF(I8529="Cancelado",0,P8529-Q8529)</f>
        <v>237.2</v>
      </c>
      <c r="S8529" s="17" t="str">
        <f aca="false">INDEX(dProdutos!$D$2:$D$47,MATCH(E8529,dProdutos!$A$2:$A$47,0))</f>
        <v>Casa</v>
      </c>
    </row>
    <row r="8530" customFormat="false" ht="15" hidden="false" customHeight="false" outlineLevel="0" collapsed="false">
      <c r="A8530" s="17" t="s">
        <v>6715</v>
      </c>
      <c r="B8530" s="17" t="n">
        <v>1</v>
      </c>
      <c r="C8530" s="21" t="n">
        <v>46216</v>
      </c>
      <c r="D8530" s="17" t="s">
        <v>651</v>
      </c>
      <c r="E8530" s="17" t="s">
        <v>102</v>
      </c>
      <c r="F8530" s="17" t="s">
        <v>1499</v>
      </c>
      <c r="G8530" s="17" t="s">
        <v>59</v>
      </c>
      <c r="H8530" s="17" t="s">
        <v>1523</v>
      </c>
      <c r="I8530" s="17" t="s">
        <v>1524</v>
      </c>
      <c r="J8530" s="17" t="n">
        <v>2</v>
      </c>
      <c r="K8530" s="15" t="n">
        <v>65.9</v>
      </c>
      <c r="L8530" s="22" t="n">
        <v>0.1</v>
      </c>
      <c r="M8530" s="15" t="n">
        <v>33.78</v>
      </c>
      <c r="N8530" s="15" t="n">
        <f aca="false">J8530*K8530</f>
        <v>131.8</v>
      </c>
      <c r="O8530" s="15" t="n">
        <f aca="false">N8530*L8530</f>
        <v>13.18</v>
      </c>
      <c r="P8530" s="15" t="n">
        <f aca="false">N8530-O8530</f>
        <v>118.62</v>
      </c>
      <c r="Q8530" s="15" t="n">
        <f aca="false">J8530*INDEX(dProdutos!$F$2:$F$47,MATCH(E8530,dProdutos!$A$2:$A$47,0))</f>
        <v>59.36</v>
      </c>
      <c r="R8530" s="15" t="n">
        <f aca="false">IF(I8530="Cancelado",0,P8530-Q8530)</f>
        <v>59.26</v>
      </c>
      <c r="S8530" s="17" t="str">
        <f aca="false">INDEX(dProdutos!$D$2:$D$47,MATCH(E8530,dProdutos!$A$2:$A$47,0))</f>
        <v>Moda Masculina</v>
      </c>
    </row>
    <row r="8531" customFormat="false" ht="15" hidden="false" customHeight="false" outlineLevel="0" collapsed="false">
      <c r="A8531" s="17" t="s">
        <v>6716</v>
      </c>
      <c r="B8531" s="17" t="n">
        <v>1</v>
      </c>
      <c r="C8531" s="21" t="n">
        <v>46216</v>
      </c>
      <c r="D8531" s="17" t="s">
        <v>1184</v>
      </c>
      <c r="E8531" s="17" t="s">
        <v>192</v>
      </c>
      <c r="F8531" s="17" t="s">
        <v>1495</v>
      </c>
      <c r="G8531" s="17" t="s">
        <v>61</v>
      </c>
      <c r="H8531" s="17" t="s">
        <v>1537</v>
      </c>
      <c r="I8531" s="17" t="s">
        <v>1541</v>
      </c>
      <c r="J8531" s="17" t="n">
        <v>1</v>
      </c>
      <c r="K8531" s="15" t="n">
        <v>245.9</v>
      </c>
      <c r="L8531" s="22" t="n">
        <v>0</v>
      </c>
      <c r="M8531" s="15" t="n">
        <v>24.23</v>
      </c>
      <c r="N8531" s="15" t="n">
        <f aca="false">J8531*K8531</f>
        <v>245.9</v>
      </c>
      <c r="O8531" s="15" t="n">
        <f aca="false">N8531*L8531</f>
        <v>0</v>
      </c>
      <c r="P8531" s="15" t="n">
        <f aca="false">N8531-O8531</f>
        <v>245.9</v>
      </c>
      <c r="Q8531" s="15" t="n">
        <f aca="false">J8531*INDEX(dProdutos!$F$2:$F$47,MATCH(E8531,dProdutos!$A$2:$A$47,0))</f>
        <v>107.78</v>
      </c>
      <c r="R8531" s="15" t="n">
        <f aca="false">IF(I8531="Cancelado",0,P8531-Q8531)</f>
        <v>138.12</v>
      </c>
      <c r="S8531" s="17" t="str">
        <f aca="false">INDEX(dProdutos!$D$2:$D$47,MATCH(E8531,dProdutos!$A$2:$A$47,0))</f>
        <v>Eletrônicos</v>
      </c>
    </row>
    <row r="8532" customFormat="false" ht="15" hidden="false" customHeight="false" outlineLevel="0" collapsed="false">
      <c r="A8532" s="17" t="s">
        <v>6717</v>
      </c>
      <c r="B8532" s="17" t="n">
        <v>1</v>
      </c>
      <c r="C8532" s="21" t="n">
        <v>46216</v>
      </c>
      <c r="D8532" s="17" t="s">
        <v>458</v>
      </c>
      <c r="E8532" s="17" t="s">
        <v>195</v>
      </c>
      <c r="F8532" s="17" t="s">
        <v>1499</v>
      </c>
      <c r="G8532" s="17" t="s">
        <v>62</v>
      </c>
      <c r="H8532" s="17" t="s">
        <v>1523</v>
      </c>
      <c r="I8532" s="17" t="s">
        <v>1524</v>
      </c>
      <c r="J8532" s="17" t="n">
        <v>2</v>
      </c>
      <c r="K8532" s="15" t="n">
        <v>72.9</v>
      </c>
      <c r="L8532" s="22" t="n">
        <v>0</v>
      </c>
      <c r="M8532" s="15" t="n">
        <v>0</v>
      </c>
      <c r="N8532" s="15" t="n">
        <f aca="false">J8532*K8532</f>
        <v>145.8</v>
      </c>
      <c r="O8532" s="15" t="n">
        <f aca="false">N8532*L8532</f>
        <v>0</v>
      </c>
      <c r="P8532" s="15" t="n">
        <f aca="false">N8532-O8532</f>
        <v>145.8</v>
      </c>
      <c r="Q8532" s="15" t="n">
        <f aca="false">J8532*INDEX(dProdutos!$F$2:$F$47,MATCH(E8532,dProdutos!$A$2:$A$47,0))</f>
        <v>78.46</v>
      </c>
      <c r="R8532" s="15" t="n">
        <f aca="false">IF(I8532="Cancelado",0,P8532-Q8532)</f>
        <v>67.34</v>
      </c>
      <c r="S8532" s="17" t="str">
        <f aca="false">INDEX(dProdutos!$D$2:$D$47,MATCH(E8532,dProdutos!$A$2:$A$47,0))</f>
        <v>Eletrônicos</v>
      </c>
    </row>
    <row r="8533" customFormat="false" ht="15" hidden="false" customHeight="false" outlineLevel="0" collapsed="false">
      <c r="A8533" s="17" t="s">
        <v>6718</v>
      </c>
      <c r="B8533" s="17" t="n">
        <v>1</v>
      </c>
      <c r="C8533" s="21" t="n">
        <v>46216</v>
      </c>
      <c r="D8533" s="17" t="s">
        <v>557</v>
      </c>
      <c r="E8533" s="17" t="s">
        <v>95</v>
      </c>
      <c r="F8533" s="17" t="s">
        <v>1490</v>
      </c>
      <c r="G8533" s="17" t="s">
        <v>60</v>
      </c>
      <c r="H8533" s="17" t="s">
        <v>1537</v>
      </c>
      <c r="I8533" s="17" t="s">
        <v>1524</v>
      </c>
      <c r="J8533" s="17" t="n">
        <v>2</v>
      </c>
      <c r="K8533" s="15" t="n">
        <v>77.9</v>
      </c>
      <c r="L8533" s="22" t="n">
        <v>0.05</v>
      </c>
      <c r="M8533" s="15" t="n">
        <v>11.62</v>
      </c>
      <c r="N8533" s="15" t="n">
        <f aca="false">J8533*K8533</f>
        <v>155.8</v>
      </c>
      <c r="O8533" s="15" t="n">
        <f aca="false">N8533*L8533</f>
        <v>7.79</v>
      </c>
      <c r="P8533" s="15" t="n">
        <f aca="false">N8533-O8533</f>
        <v>148.01</v>
      </c>
      <c r="Q8533" s="15" t="n">
        <f aca="false">J8533*INDEX(dProdutos!$F$2:$F$47,MATCH(E8533,dProdutos!$A$2:$A$47,0))</f>
        <v>73.42</v>
      </c>
      <c r="R8533" s="15" t="n">
        <f aca="false">IF(I8533="Cancelado",0,P8533-Q8533)</f>
        <v>74.59</v>
      </c>
      <c r="S8533" s="17" t="str">
        <f aca="false">INDEX(dProdutos!$D$2:$D$47,MATCH(E8533,dProdutos!$A$2:$A$47,0))</f>
        <v>Moda Feminina</v>
      </c>
    </row>
    <row r="8534" customFormat="false" ht="15" hidden="false" customHeight="false" outlineLevel="0" collapsed="false">
      <c r="A8534" s="17" t="s">
        <v>6718</v>
      </c>
      <c r="B8534" s="17" t="n">
        <v>2</v>
      </c>
      <c r="C8534" s="21" t="n">
        <v>46216</v>
      </c>
      <c r="D8534" s="17" t="s">
        <v>557</v>
      </c>
      <c r="E8534" s="17" t="s">
        <v>138</v>
      </c>
      <c r="F8534" s="17" t="s">
        <v>1490</v>
      </c>
      <c r="G8534" s="17" t="s">
        <v>60</v>
      </c>
      <c r="H8534" s="17" t="s">
        <v>1537</v>
      </c>
      <c r="I8534" s="17" t="s">
        <v>1524</v>
      </c>
      <c r="J8534" s="17" t="n">
        <v>1</v>
      </c>
      <c r="K8534" s="15" t="n">
        <v>231.9</v>
      </c>
      <c r="L8534" s="22" t="n">
        <v>0</v>
      </c>
      <c r="M8534" s="15" t="n">
        <v>0</v>
      </c>
      <c r="N8534" s="15" t="n">
        <f aca="false">J8534*K8534</f>
        <v>231.9</v>
      </c>
      <c r="O8534" s="15" t="n">
        <f aca="false">N8534*L8534</f>
        <v>0</v>
      </c>
      <c r="P8534" s="15" t="n">
        <f aca="false">N8534-O8534</f>
        <v>231.9</v>
      </c>
      <c r="Q8534" s="15" t="n">
        <f aca="false">J8534*INDEX(dProdutos!$F$2:$F$47,MATCH(E8534,dProdutos!$A$2:$A$47,0))</f>
        <v>132.21</v>
      </c>
      <c r="R8534" s="15" t="n">
        <f aca="false">IF(I8534="Cancelado",0,P8534-Q8534)</f>
        <v>99.69</v>
      </c>
      <c r="S8534" s="17" t="str">
        <f aca="false">INDEX(dProdutos!$D$2:$D$47,MATCH(E8534,dProdutos!$A$2:$A$47,0))</f>
        <v>Calçados</v>
      </c>
    </row>
    <row r="8535" customFormat="false" ht="15" hidden="false" customHeight="false" outlineLevel="0" collapsed="false">
      <c r="A8535" s="17" t="s">
        <v>6718</v>
      </c>
      <c r="B8535" s="17" t="n">
        <v>3</v>
      </c>
      <c r="C8535" s="21" t="n">
        <v>46216</v>
      </c>
      <c r="D8535" s="17" t="s">
        <v>557</v>
      </c>
      <c r="E8535" s="17" t="s">
        <v>85</v>
      </c>
      <c r="F8535" s="17" t="s">
        <v>1490</v>
      </c>
      <c r="G8535" s="17" t="s">
        <v>60</v>
      </c>
      <c r="H8535" s="17" t="s">
        <v>1537</v>
      </c>
      <c r="I8535" s="17" t="s">
        <v>1524</v>
      </c>
      <c r="J8535" s="17" t="n">
        <v>1</v>
      </c>
      <c r="K8535" s="15" t="n">
        <v>165.9</v>
      </c>
      <c r="L8535" s="22" t="n">
        <v>0.05</v>
      </c>
      <c r="M8535" s="15" t="n">
        <v>0</v>
      </c>
      <c r="N8535" s="15" t="n">
        <f aca="false">J8535*K8535</f>
        <v>165.9</v>
      </c>
      <c r="O8535" s="15" t="n">
        <f aca="false">N8535*L8535</f>
        <v>8.295</v>
      </c>
      <c r="P8535" s="15" t="n">
        <f aca="false">N8535-O8535</f>
        <v>157.605</v>
      </c>
      <c r="Q8535" s="15" t="n">
        <f aca="false">J8535*INDEX(dProdutos!$F$2:$F$47,MATCH(E8535,dProdutos!$A$2:$A$47,0))</f>
        <v>91.55</v>
      </c>
      <c r="R8535" s="15" t="n">
        <f aca="false">IF(I8535="Cancelado",0,P8535-Q8535)</f>
        <v>66.055</v>
      </c>
      <c r="S8535" s="17" t="str">
        <f aca="false">INDEX(dProdutos!$D$2:$D$47,MATCH(E8535,dProdutos!$A$2:$A$47,0))</f>
        <v>Moda Feminina</v>
      </c>
    </row>
    <row r="8536" customFormat="false" ht="15" hidden="false" customHeight="false" outlineLevel="0" collapsed="false">
      <c r="A8536" s="17" t="s">
        <v>6719</v>
      </c>
      <c r="B8536" s="17" t="n">
        <v>1</v>
      </c>
      <c r="C8536" s="21" t="n">
        <v>46216</v>
      </c>
      <c r="D8536" s="17" t="s">
        <v>877</v>
      </c>
      <c r="E8536" s="17" t="s">
        <v>144</v>
      </c>
      <c r="F8536" s="17" t="s">
        <v>1497</v>
      </c>
      <c r="G8536" s="17" t="s">
        <v>61</v>
      </c>
      <c r="H8536" s="17" t="s">
        <v>1523</v>
      </c>
      <c r="I8536" s="17" t="s">
        <v>1524</v>
      </c>
      <c r="J8536" s="17" t="n">
        <v>1</v>
      </c>
      <c r="K8536" s="15" t="n">
        <v>260.9</v>
      </c>
      <c r="L8536" s="22" t="n">
        <v>0</v>
      </c>
      <c r="M8536" s="15" t="n">
        <v>0</v>
      </c>
      <c r="N8536" s="15" t="n">
        <f aca="false">J8536*K8536</f>
        <v>260.9</v>
      </c>
      <c r="O8536" s="15" t="n">
        <f aca="false">N8536*L8536</f>
        <v>0</v>
      </c>
      <c r="P8536" s="15" t="n">
        <f aca="false">N8536-O8536</f>
        <v>260.9</v>
      </c>
      <c r="Q8536" s="15" t="n">
        <f aca="false">J8536*INDEX(dProdutos!$F$2:$F$47,MATCH(E8536,dProdutos!$A$2:$A$47,0))</f>
        <v>99.86</v>
      </c>
      <c r="R8536" s="15" t="n">
        <f aca="false">IF(I8536="Cancelado",0,P8536-Q8536)</f>
        <v>161.04</v>
      </c>
      <c r="S8536" s="17" t="str">
        <f aca="false">INDEX(dProdutos!$D$2:$D$47,MATCH(E8536,dProdutos!$A$2:$A$47,0))</f>
        <v>Acessórios</v>
      </c>
    </row>
    <row r="8537" customFormat="false" ht="15" hidden="false" customHeight="false" outlineLevel="0" collapsed="false">
      <c r="A8537" s="17" t="s">
        <v>6720</v>
      </c>
      <c r="B8537" s="17" t="n">
        <v>1</v>
      </c>
      <c r="C8537" s="21" t="n">
        <v>46216</v>
      </c>
      <c r="D8537" s="17" t="s">
        <v>1186</v>
      </c>
      <c r="E8537" s="17" t="s">
        <v>126</v>
      </c>
      <c r="F8537" s="17" t="s">
        <v>1490</v>
      </c>
      <c r="G8537" s="17" t="s">
        <v>61</v>
      </c>
      <c r="H8537" s="17" t="s">
        <v>1537</v>
      </c>
      <c r="I8537" s="17" t="s">
        <v>1531</v>
      </c>
      <c r="J8537" s="17" t="n">
        <v>1</v>
      </c>
      <c r="K8537" s="15" t="n">
        <v>296.9</v>
      </c>
      <c r="L8537" s="22" t="n">
        <v>0</v>
      </c>
      <c r="M8537" s="15" t="n">
        <v>33.9</v>
      </c>
      <c r="N8537" s="15" t="n">
        <f aca="false">J8537*K8537</f>
        <v>296.9</v>
      </c>
      <c r="O8537" s="15" t="n">
        <f aca="false">N8537*L8537</f>
        <v>0</v>
      </c>
      <c r="P8537" s="15" t="n">
        <f aca="false">N8537-O8537</f>
        <v>296.9</v>
      </c>
      <c r="Q8537" s="15" t="n">
        <f aca="false">J8537*INDEX(dProdutos!$F$2:$F$47,MATCH(E8537,dProdutos!$A$2:$A$47,0))</f>
        <v>135.24</v>
      </c>
      <c r="R8537" s="15" t="n">
        <f aca="false">IF(I8537="Cancelado",0,P8537-Q8537)</f>
        <v>0</v>
      </c>
      <c r="S8537" s="17" t="str">
        <f aca="false">INDEX(dProdutos!$D$2:$D$47,MATCH(E8537,dProdutos!$A$2:$A$47,0))</f>
        <v>Calçados</v>
      </c>
    </row>
    <row r="8538" customFormat="false" ht="15" hidden="false" customHeight="false" outlineLevel="0" collapsed="false">
      <c r="A8538" s="17" t="s">
        <v>6721</v>
      </c>
      <c r="B8538" s="17" t="n">
        <v>1</v>
      </c>
      <c r="C8538" s="21" t="n">
        <v>46216</v>
      </c>
      <c r="D8538" s="17" t="s">
        <v>998</v>
      </c>
      <c r="E8538" s="17" t="s">
        <v>108</v>
      </c>
      <c r="F8538" s="17" t="s">
        <v>1495</v>
      </c>
      <c r="G8538" s="17" t="s">
        <v>59</v>
      </c>
      <c r="H8538" s="17" t="s">
        <v>1537</v>
      </c>
      <c r="I8538" s="17" t="s">
        <v>1524</v>
      </c>
      <c r="J8538" s="17" t="n">
        <v>1</v>
      </c>
      <c r="K8538" s="15" t="n">
        <v>265.9</v>
      </c>
      <c r="L8538" s="22" t="n">
        <v>0.15</v>
      </c>
      <c r="M8538" s="15" t="n">
        <v>22.33</v>
      </c>
      <c r="N8538" s="15" t="n">
        <f aca="false">J8538*K8538</f>
        <v>265.9</v>
      </c>
      <c r="O8538" s="15" t="n">
        <f aca="false">N8538*L8538</f>
        <v>39.885</v>
      </c>
      <c r="P8538" s="15" t="n">
        <f aca="false">N8538-O8538</f>
        <v>226.015</v>
      </c>
      <c r="Q8538" s="15" t="n">
        <f aca="false">J8538*INDEX(dProdutos!$F$2:$F$47,MATCH(E8538,dProdutos!$A$2:$A$47,0))</f>
        <v>155.62</v>
      </c>
      <c r="R8538" s="15" t="n">
        <f aca="false">IF(I8538="Cancelado",0,P8538-Q8538)</f>
        <v>70.395</v>
      </c>
      <c r="S8538" s="17" t="str">
        <f aca="false">INDEX(dProdutos!$D$2:$D$47,MATCH(E8538,dProdutos!$A$2:$A$47,0))</f>
        <v>Moda Masculina</v>
      </c>
    </row>
    <row r="8539" customFormat="false" ht="15" hidden="false" customHeight="false" outlineLevel="0" collapsed="false">
      <c r="A8539" s="17" t="s">
        <v>6722</v>
      </c>
      <c r="B8539" s="17" t="n">
        <v>1</v>
      </c>
      <c r="C8539" s="21" t="n">
        <v>46216</v>
      </c>
      <c r="D8539" s="17" t="s">
        <v>275</v>
      </c>
      <c r="E8539" s="17" t="s">
        <v>105</v>
      </c>
      <c r="F8539" s="17" t="s">
        <v>1499</v>
      </c>
      <c r="G8539" s="17" t="s">
        <v>62</v>
      </c>
      <c r="H8539" s="17" t="s">
        <v>1523</v>
      </c>
      <c r="I8539" s="17" t="s">
        <v>1524</v>
      </c>
      <c r="J8539" s="17" t="n">
        <v>1</v>
      </c>
      <c r="K8539" s="15" t="n">
        <v>175.9</v>
      </c>
      <c r="L8539" s="22" t="n">
        <v>0</v>
      </c>
      <c r="M8539" s="15" t="n">
        <v>14.97</v>
      </c>
      <c r="N8539" s="15" t="n">
        <f aca="false">J8539*K8539</f>
        <v>175.9</v>
      </c>
      <c r="O8539" s="15" t="n">
        <f aca="false">N8539*L8539</f>
        <v>0</v>
      </c>
      <c r="P8539" s="15" t="n">
        <f aca="false">N8539-O8539</f>
        <v>175.9</v>
      </c>
      <c r="Q8539" s="15" t="n">
        <f aca="false">J8539*INDEX(dProdutos!$F$2:$F$47,MATCH(E8539,dProdutos!$A$2:$A$47,0))</f>
        <v>96.59</v>
      </c>
      <c r="R8539" s="15" t="n">
        <f aca="false">IF(I8539="Cancelado",0,P8539-Q8539)</f>
        <v>79.31</v>
      </c>
      <c r="S8539" s="17" t="str">
        <f aca="false">INDEX(dProdutos!$D$2:$D$47,MATCH(E8539,dProdutos!$A$2:$A$47,0))</f>
        <v>Moda Masculina</v>
      </c>
    </row>
    <row r="8540" customFormat="false" ht="15" hidden="false" customHeight="false" outlineLevel="0" collapsed="false">
      <c r="A8540" s="17" t="s">
        <v>6722</v>
      </c>
      <c r="B8540" s="17" t="n">
        <v>2</v>
      </c>
      <c r="C8540" s="21" t="n">
        <v>46216</v>
      </c>
      <c r="D8540" s="17" t="s">
        <v>275</v>
      </c>
      <c r="E8540" s="17" t="s">
        <v>95</v>
      </c>
      <c r="F8540" s="17" t="s">
        <v>1499</v>
      </c>
      <c r="G8540" s="17" t="s">
        <v>62</v>
      </c>
      <c r="H8540" s="17" t="s">
        <v>1523</v>
      </c>
      <c r="I8540" s="17" t="s">
        <v>1524</v>
      </c>
      <c r="J8540" s="17" t="n">
        <v>1</v>
      </c>
      <c r="K8540" s="15" t="n">
        <v>77.9</v>
      </c>
      <c r="L8540" s="22" t="n">
        <v>0.15</v>
      </c>
      <c r="M8540" s="15" t="n">
        <v>0</v>
      </c>
      <c r="N8540" s="15" t="n">
        <f aca="false">J8540*K8540</f>
        <v>77.9</v>
      </c>
      <c r="O8540" s="15" t="n">
        <f aca="false">N8540*L8540</f>
        <v>11.685</v>
      </c>
      <c r="P8540" s="15" t="n">
        <f aca="false">N8540-O8540</f>
        <v>66.215</v>
      </c>
      <c r="Q8540" s="15" t="n">
        <f aca="false">J8540*INDEX(dProdutos!$F$2:$F$47,MATCH(E8540,dProdutos!$A$2:$A$47,0))</f>
        <v>36.71</v>
      </c>
      <c r="R8540" s="15" t="n">
        <f aca="false">IF(I8540="Cancelado",0,P8540-Q8540)</f>
        <v>29.505</v>
      </c>
      <c r="S8540" s="17" t="str">
        <f aca="false">INDEX(dProdutos!$D$2:$D$47,MATCH(E8540,dProdutos!$A$2:$A$47,0))</f>
        <v>Moda Feminina</v>
      </c>
    </row>
    <row r="8541" customFormat="false" ht="15" hidden="false" customHeight="false" outlineLevel="0" collapsed="false">
      <c r="A8541" s="17" t="s">
        <v>6722</v>
      </c>
      <c r="B8541" s="17" t="n">
        <v>3</v>
      </c>
      <c r="C8541" s="21" t="n">
        <v>46216</v>
      </c>
      <c r="D8541" s="17" t="s">
        <v>275</v>
      </c>
      <c r="E8541" s="17" t="s">
        <v>81</v>
      </c>
      <c r="F8541" s="17" t="s">
        <v>1499</v>
      </c>
      <c r="G8541" s="17" t="s">
        <v>62</v>
      </c>
      <c r="H8541" s="17" t="s">
        <v>1523</v>
      </c>
      <c r="I8541" s="17" t="s">
        <v>1524</v>
      </c>
      <c r="J8541" s="17" t="n">
        <v>1</v>
      </c>
      <c r="K8541" s="15" t="n">
        <v>64.9</v>
      </c>
      <c r="L8541" s="22" t="n">
        <v>0.1</v>
      </c>
      <c r="M8541" s="15" t="n">
        <v>0</v>
      </c>
      <c r="N8541" s="15" t="n">
        <f aca="false">J8541*K8541</f>
        <v>64.9</v>
      </c>
      <c r="O8541" s="15" t="n">
        <f aca="false">N8541*L8541</f>
        <v>6.49</v>
      </c>
      <c r="P8541" s="15" t="n">
        <f aca="false">N8541-O8541</f>
        <v>58.41</v>
      </c>
      <c r="Q8541" s="15" t="n">
        <f aca="false">J8541*INDEX(dProdutos!$F$2:$F$47,MATCH(E8541,dProdutos!$A$2:$A$47,0))</f>
        <v>26.12</v>
      </c>
      <c r="R8541" s="15" t="n">
        <f aca="false">IF(I8541="Cancelado",0,P8541-Q8541)</f>
        <v>32.29</v>
      </c>
      <c r="S8541" s="17" t="str">
        <f aca="false">INDEX(dProdutos!$D$2:$D$47,MATCH(E8541,dProdutos!$A$2:$A$47,0))</f>
        <v>Moda Feminina</v>
      </c>
    </row>
    <row r="8542" customFormat="false" ht="15" hidden="false" customHeight="false" outlineLevel="0" collapsed="false">
      <c r="A8542" s="17" t="s">
        <v>6723</v>
      </c>
      <c r="B8542" s="17" t="n">
        <v>1</v>
      </c>
      <c r="C8542" s="21" t="n">
        <v>46216</v>
      </c>
      <c r="D8542" s="17" t="s">
        <v>926</v>
      </c>
      <c r="E8542" s="17" t="s">
        <v>126</v>
      </c>
      <c r="F8542" s="17" t="s">
        <v>1490</v>
      </c>
      <c r="G8542" s="17" t="s">
        <v>63</v>
      </c>
      <c r="H8542" s="17" t="s">
        <v>1523</v>
      </c>
      <c r="I8542" s="17" t="s">
        <v>1524</v>
      </c>
      <c r="J8542" s="17" t="n">
        <v>1</v>
      </c>
      <c r="K8542" s="15" t="n">
        <v>296.9</v>
      </c>
      <c r="L8542" s="22" t="n">
        <v>0</v>
      </c>
      <c r="M8542" s="15" t="n">
        <v>0</v>
      </c>
      <c r="N8542" s="15" t="n">
        <f aca="false">J8542*K8542</f>
        <v>296.9</v>
      </c>
      <c r="O8542" s="15" t="n">
        <f aca="false">N8542*L8542</f>
        <v>0</v>
      </c>
      <c r="P8542" s="15" t="n">
        <f aca="false">N8542-O8542</f>
        <v>296.9</v>
      </c>
      <c r="Q8542" s="15" t="n">
        <f aca="false">J8542*INDEX(dProdutos!$F$2:$F$47,MATCH(E8542,dProdutos!$A$2:$A$47,0))</f>
        <v>135.24</v>
      </c>
      <c r="R8542" s="15" t="n">
        <f aca="false">IF(I8542="Cancelado",0,P8542-Q8542)</f>
        <v>161.66</v>
      </c>
      <c r="S8542" s="17" t="str">
        <f aca="false">INDEX(dProdutos!$D$2:$D$47,MATCH(E8542,dProdutos!$A$2:$A$47,0))</f>
        <v>Calçados</v>
      </c>
    </row>
    <row r="8543" customFormat="false" ht="15" hidden="false" customHeight="false" outlineLevel="0" collapsed="false">
      <c r="A8543" s="17" t="s">
        <v>6724</v>
      </c>
      <c r="B8543" s="17" t="n">
        <v>1</v>
      </c>
      <c r="C8543" s="21" t="n">
        <v>46216</v>
      </c>
      <c r="D8543" s="17" t="s">
        <v>1255</v>
      </c>
      <c r="E8543" s="17" t="s">
        <v>108</v>
      </c>
      <c r="F8543" s="17" t="s">
        <v>1497</v>
      </c>
      <c r="G8543" s="17" t="s">
        <v>64</v>
      </c>
      <c r="H8543" s="17" t="s">
        <v>1537</v>
      </c>
      <c r="I8543" s="17" t="s">
        <v>1524</v>
      </c>
      <c r="J8543" s="17" t="n">
        <v>1</v>
      </c>
      <c r="K8543" s="15" t="n">
        <v>265.9</v>
      </c>
      <c r="L8543" s="22" t="n">
        <v>0</v>
      </c>
      <c r="M8543" s="15" t="n">
        <v>33.1</v>
      </c>
      <c r="N8543" s="15" t="n">
        <f aca="false">J8543*K8543</f>
        <v>265.9</v>
      </c>
      <c r="O8543" s="15" t="n">
        <f aca="false">N8543*L8543</f>
        <v>0</v>
      </c>
      <c r="P8543" s="15" t="n">
        <f aca="false">N8543-O8543</f>
        <v>265.9</v>
      </c>
      <c r="Q8543" s="15" t="n">
        <f aca="false">J8543*INDEX(dProdutos!$F$2:$F$47,MATCH(E8543,dProdutos!$A$2:$A$47,0))</f>
        <v>155.62</v>
      </c>
      <c r="R8543" s="15" t="n">
        <f aca="false">IF(I8543="Cancelado",0,P8543-Q8543)</f>
        <v>110.28</v>
      </c>
      <c r="S8543" s="17" t="str">
        <f aca="false">INDEX(dProdutos!$D$2:$D$47,MATCH(E8543,dProdutos!$A$2:$A$47,0))</f>
        <v>Moda Masculina</v>
      </c>
    </row>
    <row r="8544" customFormat="false" ht="15" hidden="false" customHeight="false" outlineLevel="0" collapsed="false">
      <c r="A8544" s="17" t="s">
        <v>6725</v>
      </c>
      <c r="B8544" s="17" t="n">
        <v>1</v>
      </c>
      <c r="C8544" s="21" t="n">
        <v>46216</v>
      </c>
      <c r="D8544" s="17" t="s">
        <v>537</v>
      </c>
      <c r="E8544" s="17" t="s">
        <v>95</v>
      </c>
      <c r="F8544" s="17" t="s">
        <v>1487</v>
      </c>
      <c r="G8544" s="17" t="s">
        <v>59</v>
      </c>
      <c r="H8544" s="17" t="s">
        <v>1537</v>
      </c>
      <c r="I8544" s="17" t="s">
        <v>1524</v>
      </c>
      <c r="J8544" s="17" t="n">
        <v>1</v>
      </c>
      <c r="K8544" s="15" t="n">
        <v>77.9</v>
      </c>
      <c r="L8544" s="22" t="n">
        <v>0</v>
      </c>
      <c r="M8544" s="15" t="n">
        <v>31.46</v>
      </c>
      <c r="N8544" s="15" t="n">
        <f aca="false">J8544*K8544</f>
        <v>77.9</v>
      </c>
      <c r="O8544" s="15" t="n">
        <f aca="false">N8544*L8544</f>
        <v>0</v>
      </c>
      <c r="P8544" s="15" t="n">
        <f aca="false">N8544-O8544</f>
        <v>77.9</v>
      </c>
      <c r="Q8544" s="15" t="n">
        <f aca="false">J8544*INDEX(dProdutos!$F$2:$F$47,MATCH(E8544,dProdutos!$A$2:$A$47,0))</f>
        <v>36.71</v>
      </c>
      <c r="R8544" s="15" t="n">
        <f aca="false">IF(I8544="Cancelado",0,P8544-Q8544)</f>
        <v>41.19</v>
      </c>
      <c r="S8544" s="17" t="str">
        <f aca="false">INDEX(dProdutos!$D$2:$D$47,MATCH(E8544,dProdutos!$A$2:$A$47,0))</f>
        <v>Moda Feminina</v>
      </c>
    </row>
    <row r="8545" customFormat="false" ht="15" hidden="false" customHeight="false" outlineLevel="0" collapsed="false">
      <c r="A8545" s="17" t="s">
        <v>6725</v>
      </c>
      <c r="B8545" s="17" t="n">
        <v>2</v>
      </c>
      <c r="C8545" s="21" t="n">
        <v>46216</v>
      </c>
      <c r="D8545" s="17" t="s">
        <v>537</v>
      </c>
      <c r="E8545" s="17" t="s">
        <v>174</v>
      </c>
      <c r="F8545" s="17" t="s">
        <v>1487</v>
      </c>
      <c r="G8545" s="17" t="s">
        <v>59</v>
      </c>
      <c r="H8545" s="17" t="s">
        <v>1537</v>
      </c>
      <c r="I8545" s="17" t="s">
        <v>1524</v>
      </c>
      <c r="J8545" s="17" t="n">
        <v>1</v>
      </c>
      <c r="K8545" s="15" t="n">
        <v>250.9</v>
      </c>
      <c r="L8545" s="22" t="n">
        <v>0.15</v>
      </c>
      <c r="M8545" s="15" t="n">
        <v>0</v>
      </c>
      <c r="N8545" s="15" t="n">
        <f aca="false">J8545*K8545</f>
        <v>250.9</v>
      </c>
      <c r="O8545" s="15" t="n">
        <f aca="false">N8545*L8545</f>
        <v>37.635</v>
      </c>
      <c r="P8545" s="15" t="n">
        <f aca="false">N8545-O8545</f>
        <v>213.265</v>
      </c>
      <c r="Q8545" s="15" t="n">
        <f aca="false">J8545*INDEX(dProdutos!$F$2:$F$47,MATCH(E8545,dProdutos!$A$2:$A$47,0))</f>
        <v>151.28</v>
      </c>
      <c r="R8545" s="15" t="n">
        <f aca="false">IF(I8545="Cancelado",0,P8545-Q8545)</f>
        <v>61.985</v>
      </c>
      <c r="S8545" s="17" t="str">
        <f aca="false">INDEX(dProdutos!$D$2:$D$47,MATCH(E8545,dProdutos!$A$2:$A$47,0))</f>
        <v>Casa</v>
      </c>
    </row>
    <row r="8546" customFormat="false" ht="15" hidden="false" customHeight="false" outlineLevel="0" collapsed="false">
      <c r="A8546" s="17" t="s">
        <v>6726</v>
      </c>
      <c r="B8546" s="17" t="n">
        <v>1</v>
      </c>
      <c r="C8546" s="21" t="n">
        <v>46216</v>
      </c>
      <c r="D8546" s="17" t="s">
        <v>634</v>
      </c>
      <c r="E8546" s="17" t="s">
        <v>186</v>
      </c>
      <c r="F8546" s="17" t="s">
        <v>1490</v>
      </c>
      <c r="G8546" s="17" t="s">
        <v>59</v>
      </c>
      <c r="H8546" s="17" t="s">
        <v>1537</v>
      </c>
      <c r="I8546" s="17" t="s">
        <v>1524</v>
      </c>
      <c r="J8546" s="17" t="n">
        <v>2</v>
      </c>
      <c r="K8546" s="15" t="n">
        <v>120.9</v>
      </c>
      <c r="L8546" s="22" t="n">
        <v>0.05</v>
      </c>
      <c r="M8546" s="15" t="n">
        <v>34.81</v>
      </c>
      <c r="N8546" s="15" t="n">
        <f aca="false">J8546*K8546</f>
        <v>241.8</v>
      </c>
      <c r="O8546" s="15" t="n">
        <f aca="false">N8546*L8546</f>
        <v>12.09</v>
      </c>
      <c r="P8546" s="15" t="n">
        <f aca="false">N8546-O8546</f>
        <v>229.71</v>
      </c>
      <c r="Q8546" s="15" t="n">
        <f aca="false">J8546*INDEX(dProdutos!$F$2:$F$47,MATCH(E8546,dProdutos!$A$2:$A$47,0))</f>
        <v>144.42</v>
      </c>
      <c r="R8546" s="15" t="n">
        <f aca="false">IF(I8546="Cancelado",0,P8546-Q8546)</f>
        <v>85.29</v>
      </c>
      <c r="S8546" s="17" t="str">
        <f aca="false">INDEX(dProdutos!$D$2:$D$47,MATCH(E8546,dProdutos!$A$2:$A$47,0))</f>
        <v>Eletrônicos</v>
      </c>
    </row>
    <row r="8547" customFormat="false" ht="15" hidden="false" customHeight="false" outlineLevel="0" collapsed="false">
      <c r="A8547" s="17" t="s">
        <v>6727</v>
      </c>
      <c r="B8547" s="17" t="n">
        <v>1</v>
      </c>
      <c r="C8547" s="21" t="n">
        <v>46216</v>
      </c>
      <c r="D8547" s="17" t="s">
        <v>252</v>
      </c>
      <c r="E8547" s="17" t="s">
        <v>141</v>
      </c>
      <c r="F8547" s="17" t="s">
        <v>1487</v>
      </c>
      <c r="G8547" s="17" t="s">
        <v>59</v>
      </c>
      <c r="H8547" s="17" t="s">
        <v>1523</v>
      </c>
      <c r="I8547" s="17" t="s">
        <v>1524</v>
      </c>
      <c r="J8547" s="17" t="n">
        <v>1</v>
      </c>
      <c r="K8547" s="15" t="n">
        <v>131.9</v>
      </c>
      <c r="L8547" s="22" t="n">
        <v>0</v>
      </c>
      <c r="M8547" s="15" t="n">
        <v>0</v>
      </c>
      <c r="N8547" s="15" t="n">
        <f aca="false">J8547*K8547</f>
        <v>131.9</v>
      </c>
      <c r="O8547" s="15" t="n">
        <f aca="false">N8547*L8547</f>
        <v>0</v>
      </c>
      <c r="P8547" s="15" t="n">
        <f aca="false">N8547-O8547</f>
        <v>131.9</v>
      </c>
      <c r="Q8547" s="15" t="n">
        <f aca="false">J8547*INDEX(dProdutos!$F$2:$F$47,MATCH(E8547,dProdutos!$A$2:$A$47,0))</f>
        <v>81.66</v>
      </c>
      <c r="R8547" s="15" t="n">
        <f aca="false">IF(I8547="Cancelado",0,P8547-Q8547)</f>
        <v>50.24</v>
      </c>
      <c r="S8547" s="17" t="str">
        <f aca="false">INDEX(dProdutos!$D$2:$D$47,MATCH(E8547,dProdutos!$A$2:$A$47,0))</f>
        <v>Acessórios</v>
      </c>
    </row>
    <row r="8548" customFormat="false" ht="15" hidden="false" customHeight="false" outlineLevel="0" collapsed="false">
      <c r="A8548" s="17" t="s">
        <v>6728</v>
      </c>
      <c r="B8548" s="17" t="n">
        <v>1</v>
      </c>
      <c r="C8548" s="21" t="n">
        <v>46217</v>
      </c>
      <c r="D8548" s="17" t="s">
        <v>1301</v>
      </c>
      <c r="E8548" s="17" t="s">
        <v>95</v>
      </c>
      <c r="F8548" s="17" t="s">
        <v>1495</v>
      </c>
      <c r="G8548" s="17" t="s">
        <v>59</v>
      </c>
      <c r="H8548" s="17" t="s">
        <v>1523</v>
      </c>
      <c r="I8548" s="17" t="s">
        <v>1524</v>
      </c>
      <c r="J8548" s="17" t="n">
        <v>1</v>
      </c>
      <c r="K8548" s="15" t="n">
        <v>77.9</v>
      </c>
      <c r="L8548" s="22" t="n">
        <v>0</v>
      </c>
      <c r="M8548" s="15" t="n">
        <v>28.52</v>
      </c>
      <c r="N8548" s="15" t="n">
        <f aca="false">J8548*K8548</f>
        <v>77.9</v>
      </c>
      <c r="O8548" s="15" t="n">
        <f aca="false">N8548*L8548</f>
        <v>0</v>
      </c>
      <c r="P8548" s="15" t="n">
        <f aca="false">N8548-O8548</f>
        <v>77.9</v>
      </c>
      <c r="Q8548" s="15" t="n">
        <f aca="false">J8548*INDEX(dProdutos!$F$2:$F$47,MATCH(E8548,dProdutos!$A$2:$A$47,0))</f>
        <v>36.71</v>
      </c>
      <c r="R8548" s="15" t="n">
        <f aca="false">IF(I8548="Cancelado",0,P8548-Q8548)</f>
        <v>41.19</v>
      </c>
      <c r="S8548" s="17" t="str">
        <f aca="false">INDEX(dProdutos!$D$2:$D$47,MATCH(E8548,dProdutos!$A$2:$A$47,0))</f>
        <v>Moda Feminina</v>
      </c>
    </row>
    <row r="8549" customFormat="false" ht="15" hidden="false" customHeight="false" outlineLevel="0" collapsed="false">
      <c r="A8549" s="17" t="s">
        <v>6729</v>
      </c>
      <c r="B8549" s="17" t="n">
        <v>1</v>
      </c>
      <c r="C8549" s="21" t="n">
        <v>46217</v>
      </c>
      <c r="D8549" s="17" t="s">
        <v>275</v>
      </c>
      <c r="E8549" s="17" t="s">
        <v>102</v>
      </c>
      <c r="F8549" s="17" t="s">
        <v>1493</v>
      </c>
      <c r="G8549" s="17" t="s">
        <v>60</v>
      </c>
      <c r="H8549" s="17" t="s">
        <v>1523</v>
      </c>
      <c r="I8549" s="17" t="s">
        <v>1524</v>
      </c>
      <c r="J8549" s="17" t="n">
        <v>1</v>
      </c>
      <c r="K8549" s="15" t="n">
        <v>65.9</v>
      </c>
      <c r="L8549" s="22" t="n">
        <v>0</v>
      </c>
      <c r="M8549" s="15" t="n">
        <v>0</v>
      </c>
      <c r="N8549" s="15" t="n">
        <f aca="false">J8549*K8549</f>
        <v>65.9</v>
      </c>
      <c r="O8549" s="15" t="n">
        <f aca="false">N8549*L8549</f>
        <v>0</v>
      </c>
      <c r="P8549" s="15" t="n">
        <f aca="false">N8549-O8549</f>
        <v>65.9</v>
      </c>
      <c r="Q8549" s="15" t="n">
        <f aca="false">J8549*INDEX(dProdutos!$F$2:$F$47,MATCH(E8549,dProdutos!$A$2:$A$47,0))</f>
        <v>29.68</v>
      </c>
      <c r="R8549" s="15" t="n">
        <f aca="false">IF(I8549="Cancelado",0,P8549-Q8549)</f>
        <v>36.22</v>
      </c>
      <c r="S8549" s="17" t="str">
        <f aca="false">INDEX(dProdutos!$D$2:$D$47,MATCH(E8549,dProdutos!$A$2:$A$47,0))</f>
        <v>Moda Masculina</v>
      </c>
    </row>
    <row r="8550" customFormat="false" ht="15" hidden="false" customHeight="false" outlineLevel="0" collapsed="false">
      <c r="A8550" s="17" t="s">
        <v>6730</v>
      </c>
      <c r="B8550" s="17" t="n">
        <v>1</v>
      </c>
      <c r="C8550" s="21" t="n">
        <v>46217</v>
      </c>
      <c r="D8550" s="17" t="s">
        <v>690</v>
      </c>
      <c r="E8550" s="17" t="s">
        <v>129</v>
      </c>
      <c r="F8550" s="17" t="s">
        <v>1499</v>
      </c>
      <c r="G8550" s="17" t="s">
        <v>59</v>
      </c>
      <c r="H8550" s="17" t="s">
        <v>1537</v>
      </c>
      <c r="I8550" s="17" t="s">
        <v>1524</v>
      </c>
      <c r="J8550" s="17" t="n">
        <v>1</v>
      </c>
      <c r="K8550" s="15" t="n">
        <v>105.9</v>
      </c>
      <c r="L8550" s="22" t="n">
        <v>0</v>
      </c>
      <c r="M8550" s="15" t="n">
        <v>22.08</v>
      </c>
      <c r="N8550" s="15" t="n">
        <f aca="false">J8550*K8550</f>
        <v>105.9</v>
      </c>
      <c r="O8550" s="15" t="n">
        <f aca="false">N8550*L8550</f>
        <v>0</v>
      </c>
      <c r="P8550" s="15" t="n">
        <f aca="false">N8550-O8550</f>
        <v>105.9</v>
      </c>
      <c r="Q8550" s="15" t="n">
        <f aca="false">J8550*INDEX(dProdutos!$F$2:$F$47,MATCH(E8550,dProdutos!$A$2:$A$47,0))</f>
        <v>43.79</v>
      </c>
      <c r="R8550" s="15" t="n">
        <f aca="false">IF(I8550="Cancelado",0,P8550-Q8550)</f>
        <v>62.11</v>
      </c>
      <c r="S8550" s="17" t="str">
        <f aca="false">INDEX(dProdutos!$D$2:$D$47,MATCH(E8550,dProdutos!$A$2:$A$47,0))</f>
        <v>Calçados</v>
      </c>
    </row>
    <row r="8551" customFormat="false" ht="15" hidden="false" customHeight="false" outlineLevel="0" collapsed="false">
      <c r="A8551" s="17" t="s">
        <v>6731</v>
      </c>
      <c r="B8551" s="17" t="n">
        <v>1</v>
      </c>
      <c r="C8551" s="21" t="n">
        <v>46217</v>
      </c>
      <c r="D8551" s="17" t="s">
        <v>1238</v>
      </c>
      <c r="E8551" s="17" t="s">
        <v>171</v>
      </c>
      <c r="F8551" s="17" t="s">
        <v>1490</v>
      </c>
      <c r="G8551" s="17" t="s">
        <v>59</v>
      </c>
      <c r="H8551" s="17" t="s">
        <v>1537</v>
      </c>
      <c r="I8551" s="17" t="s">
        <v>1524</v>
      </c>
      <c r="J8551" s="17" t="n">
        <v>1</v>
      </c>
      <c r="K8551" s="15" t="n">
        <v>246.9</v>
      </c>
      <c r="L8551" s="22" t="n">
        <v>0.05</v>
      </c>
      <c r="M8551" s="15" t="n">
        <v>20.95</v>
      </c>
      <c r="N8551" s="15" t="n">
        <f aca="false">J8551*K8551</f>
        <v>246.9</v>
      </c>
      <c r="O8551" s="15" t="n">
        <f aca="false">N8551*L8551</f>
        <v>12.345</v>
      </c>
      <c r="P8551" s="15" t="n">
        <f aca="false">N8551-O8551</f>
        <v>234.555</v>
      </c>
      <c r="Q8551" s="15" t="n">
        <f aca="false">J8551*INDEX(dProdutos!$F$2:$F$47,MATCH(E8551,dProdutos!$A$2:$A$47,0))</f>
        <v>103.61</v>
      </c>
      <c r="R8551" s="15" t="n">
        <f aca="false">IF(I8551="Cancelado",0,P8551-Q8551)</f>
        <v>130.945</v>
      </c>
      <c r="S8551" s="17" t="str">
        <f aca="false">INDEX(dProdutos!$D$2:$D$47,MATCH(E8551,dProdutos!$A$2:$A$47,0))</f>
        <v>Casa</v>
      </c>
    </row>
    <row r="8552" customFormat="false" ht="15" hidden="false" customHeight="false" outlineLevel="0" collapsed="false">
      <c r="A8552" s="17" t="s">
        <v>6731</v>
      </c>
      <c r="B8552" s="17" t="n">
        <v>2</v>
      </c>
      <c r="C8552" s="21" t="n">
        <v>46217</v>
      </c>
      <c r="D8552" s="17" t="s">
        <v>1238</v>
      </c>
      <c r="E8552" s="17" t="s">
        <v>105</v>
      </c>
      <c r="F8552" s="17" t="s">
        <v>1490</v>
      </c>
      <c r="G8552" s="17" t="s">
        <v>59</v>
      </c>
      <c r="H8552" s="17" t="s">
        <v>1537</v>
      </c>
      <c r="I8552" s="17" t="s">
        <v>1524</v>
      </c>
      <c r="J8552" s="17" t="n">
        <v>1</v>
      </c>
      <c r="K8552" s="15" t="n">
        <v>175.9</v>
      </c>
      <c r="L8552" s="22" t="n">
        <v>0</v>
      </c>
      <c r="M8552" s="15" t="n">
        <v>0</v>
      </c>
      <c r="N8552" s="15" t="n">
        <f aca="false">J8552*K8552</f>
        <v>175.9</v>
      </c>
      <c r="O8552" s="15" t="n">
        <f aca="false">N8552*L8552</f>
        <v>0</v>
      </c>
      <c r="P8552" s="15" t="n">
        <f aca="false">N8552-O8552</f>
        <v>175.9</v>
      </c>
      <c r="Q8552" s="15" t="n">
        <f aca="false">J8552*INDEX(dProdutos!$F$2:$F$47,MATCH(E8552,dProdutos!$A$2:$A$47,0))</f>
        <v>96.59</v>
      </c>
      <c r="R8552" s="15" t="n">
        <f aca="false">IF(I8552="Cancelado",0,P8552-Q8552)</f>
        <v>79.31</v>
      </c>
      <c r="S8552" s="17" t="str">
        <f aca="false">INDEX(dProdutos!$D$2:$D$47,MATCH(E8552,dProdutos!$A$2:$A$47,0))</f>
        <v>Moda Masculina</v>
      </c>
    </row>
    <row r="8553" customFormat="false" ht="15" hidden="false" customHeight="false" outlineLevel="0" collapsed="false">
      <c r="A8553" s="17" t="s">
        <v>6732</v>
      </c>
      <c r="B8553" s="17" t="n">
        <v>1</v>
      </c>
      <c r="C8553" s="21" t="n">
        <v>46217</v>
      </c>
      <c r="D8553" s="17" t="s">
        <v>1043</v>
      </c>
      <c r="E8553" s="17" t="s">
        <v>141</v>
      </c>
      <c r="F8553" s="17" t="s">
        <v>1503</v>
      </c>
      <c r="G8553" s="17" t="s">
        <v>60</v>
      </c>
      <c r="H8553" s="17" t="s">
        <v>1537</v>
      </c>
      <c r="I8553" s="17" t="s">
        <v>1531</v>
      </c>
      <c r="J8553" s="17" t="n">
        <v>3</v>
      </c>
      <c r="K8553" s="15" t="n">
        <v>131.9</v>
      </c>
      <c r="L8553" s="22" t="n">
        <v>0</v>
      </c>
      <c r="M8553" s="15" t="n">
        <v>33.87</v>
      </c>
      <c r="N8553" s="15" t="n">
        <f aca="false">J8553*K8553</f>
        <v>395.7</v>
      </c>
      <c r="O8553" s="15" t="n">
        <f aca="false">N8553*L8553</f>
        <v>0</v>
      </c>
      <c r="P8553" s="15" t="n">
        <f aca="false">N8553-O8553</f>
        <v>395.7</v>
      </c>
      <c r="Q8553" s="15" t="n">
        <f aca="false">J8553*INDEX(dProdutos!$F$2:$F$47,MATCH(E8553,dProdutos!$A$2:$A$47,0))</f>
        <v>244.98</v>
      </c>
      <c r="R8553" s="15" t="n">
        <f aca="false">IF(I8553="Cancelado",0,P8553-Q8553)</f>
        <v>0</v>
      </c>
      <c r="S8553" s="17" t="str">
        <f aca="false">INDEX(dProdutos!$D$2:$D$47,MATCH(E8553,dProdutos!$A$2:$A$47,0))</f>
        <v>Acessórios</v>
      </c>
    </row>
    <row r="8554" customFormat="false" ht="15" hidden="false" customHeight="false" outlineLevel="0" collapsed="false">
      <c r="A8554" s="17" t="s">
        <v>6732</v>
      </c>
      <c r="B8554" s="17" t="n">
        <v>2</v>
      </c>
      <c r="C8554" s="21" t="n">
        <v>46217</v>
      </c>
      <c r="D8554" s="17" t="s">
        <v>1043</v>
      </c>
      <c r="E8554" s="17" t="s">
        <v>174</v>
      </c>
      <c r="F8554" s="17" t="s">
        <v>1503</v>
      </c>
      <c r="G8554" s="17" t="s">
        <v>60</v>
      </c>
      <c r="H8554" s="17" t="s">
        <v>1537</v>
      </c>
      <c r="I8554" s="17" t="s">
        <v>1531</v>
      </c>
      <c r="J8554" s="17" t="n">
        <v>1</v>
      </c>
      <c r="K8554" s="15" t="n">
        <v>250.9</v>
      </c>
      <c r="L8554" s="22" t="n">
        <v>0</v>
      </c>
      <c r="M8554" s="15" t="n">
        <v>0</v>
      </c>
      <c r="N8554" s="15" t="n">
        <f aca="false">J8554*K8554</f>
        <v>250.9</v>
      </c>
      <c r="O8554" s="15" t="n">
        <f aca="false">N8554*L8554</f>
        <v>0</v>
      </c>
      <c r="P8554" s="15" t="n">
        <f aca="false">N8554-O8554</f>
        <v>250.9</v>
      </c>
      <c r="Q8554" s="15" t="n">
        <f aca="false">J8554*INDEX(dProdutos!$F$2:$F$47,MATCH(E8554,dProdutos!$A$2:$A$47,0))</f>
        <v>151.28</v>
      </c>
      <c r="R8554" s="15" t="n">
        <f aca="false">IF(I8554="Cancelado",0,P8554-Q8554)</f>
        <v>0</v>
      </c>
      <c r="S8554" s="17" t="str">
        <f aca="false">INDEX(dProdutos!$D$2:$D$47,MATCH(E8554,dProdutos!$A$2:$A$47,0))</f>
        <v>Casa</v>
      </c>
    </row>
    <row r="8555" customFormat="false" ht="15" hidden="false" customHeight="false" outlineLevel="0" collapsed="false">
      <c r="A8555" s="17" t="s">
        <v>6732</v>
      </c>
      <c r="B8555" s="17" t="n">
        <v>3</v>
      </c>
      <c r="C8555" s="21" t="n">
        <v>46217</v>
      </c>
      <c r="D8555" s="17" t="s">
        <v>1043</v>
      </c>
      <c r="E8555" s="17" t="s">
        <v>138</v>
      </c>
      <c r="F8555" s="17" t="s">
        <v>1503</v>
      </c>
      <c r="G8555" s="17" t="s">
        <v>60</v>
      </c>
      <c r="H8555" s="17" t="s">
        <v>1537</v>
      </c>
      <c r="I8555" s="17" t="s">
        <v>1531</v>
      </c>
      <c r="J8555" s="17" t="n">
        <v>2</v>
      </c>
      <c r="K8555" s="15" t="n">
        <v>231.9</v>
      </c>
      <c r="L8555" s="22" t="n">
        <v>0</v>
      </c>
      <c r="M8555" s="15" t="n">
        <v>0</v>
      </c>
      <c r="N8555" s="15" t="n">
        <f aca="false">J8555*K8555</f>
        <v>463.8</v>
      </c>
      <c r="O8555" s="15" t="n">
        <f aca="false">N8555*L8555</f>
        <v>0</v>
      </c>
      <c r="P8555" s="15" t="n">
        <f aca="false">N8555-O8555</f>
        <v>463.8</v>
      </c>
      <c r="Q8555" s="15" t="n">
        <f aca="false">J8555*INDEX(dProdutos!$F$2:$F$47,MATCH(E8555,dProdutos!$A$2:$A$47,0))</f>
        <v>264.42</v>
      </c>
      <c r="R8555" s="15" t="n">
        <f aca="false">IF(I8555="Cancelado",0,P8555-Q8555)</f>
        <v>0</v>
      </c>
      <c r="S8555" s="17" t="str">
        <f aca="false">INDEX(dProdutos!$D$2:$D$47,MATCH(E8555,dProdutos!$A$2:$A$47,0))</f>
        <v>Calçados</v>
      </c>
    </row>
    <row r="8556" customFormat="false" ht="15" hidden="false" customHeight="false" outlineLevel="0" collapsed="false">
      <c r="A8556" s="17" t="s">
        <v>6732</v>
      </c>
      <c r="B8556" s="17" t="n">
        <v>4</v>
      </c>
      <c r="C8556" s="21" t="n">
        <v>46217</v>
      </c>
      <c r="D8556" s="17" t="s">
        <v>1043</v>
      </c>
      <c r="E8556" s="17" t="s">
        <v>171</v>
      </c>
      <c r="F8556" s="17" t="s">
        <v>1503</v>
      </c>
      <c r="G8556" s="17" t="s">
        <v>60</v>
      </c>
      <c r="H8556" s="17" t="s">
        <v>1537</v>
      </c>
      <c r="I8556" s="17" t="s">
        <v>1531</v>
      </c>
      <c r="J8556" s="17" t="n">
        <v>2</v>
      </c>
      <c r="K8556" s="15" t="n">
        <v>246.9</v>
      </c>
      <c r="L8556" s="22" t="n">
        <v>0.05</v>
      </c>
      <c r="M8556" s="15" t="n">
        <v>0</v>
      </c>
      <c r="N8556" s="15" t="n">
        <f aca="false">J8556*K8556</f>
        <v>493.8</v>
      </c>
      <c r="O8556" s="15" t="n">
        <f aca="false">N8556*L8556</f>
        <v>24.69</v>
      </c>
      <c r="P8556" s="15" t="n">
        <f aca="false">N8556-O8556</f>
        <v>469.11</v>
      </c>
      <c r="Q8556" s="15" t="n">
        <f aca="false">J8556*INDEX(dProdutos!$F$2:$F$47,MATCH(E8556,dProdutos!$A$2:$A$47,0))</f>
        <v>207.22</v>
      </c>
      <c r="R8556" s="15" t="n">
        <f aca="false">IF(I8556="Cancelado",0,P8556-Q8556)</f>
        <v>0</v>
      </c>
      <c r="S8556" s="17" t="str">
        <f aca="false">INDEX(dProdutos!$D$2:$D$47,MATCH(E8556,dProdutos!$A$2:$A$47,0))</f>
        <v>Casa</v>
      </c>
    </row>
    <row r="8557" customFormat="false" ht="15" hidden="false" customHeight="false" outlineLevel="0" collapsed="false">
      <c r="A8557" s="17" t="s">
        <v>6733</v>
      </c>
      <c r="B8557" s="17" t="n">
        <v>1</v>
      </c>
      <c r="C8557" s="21" t="n">
        <v>46217</v>
      </c>
      <c r="D8557" s="17" t="s">
        <v>508</v>
      </c>
      <c r="E8557" s="17" t="s">
        <v>135</v>
      </c>
      <c r="F8557" s="17" t="s">
        <v>1493</v>
      </c>
      <c r="G8557" s="17" t="s">
        <v>59</v>
      </c>
      <c r="H8557" s="17" t="s">
        <v>1527</v>
      </c>
      <c r="I8557" s="17" t="s">
        <v>1531</v>
      </c>
      <c r="J8557" s="17" t="n">
        <v>2</v>
      </c>
      <c r="K8557" s="15" t="n">
        <v>200.9</v>
      </c>
      <c r="L8557" s="22" t="n">
        <v>0</v>
      </c>
      <c r="M8557" s="15" t="n">
        <v>12.07</v>
      </c>
      <c r="N8557" s="15" t="n">
        <f aca="false">J8557*K8557</f>
        <v>401.8</v>
      </c>
      <c r="O8557" s="15" t="n">
        <f aca="false">N8557*L8557</f>
        <v>0</v>
      </c>
      <c r="P8557" s="15" t="n">
        <f aca="false">N8557-O8557</f>
        <v>401.8</v>
      </c>
      <c r="Q8557" s="15" t="n">
        <f aca="false">J8557*INDEX(dProdutos!$F$2:$F$47,MATCH(E8557,dProdutos!$A$2:$A$47,0))</f>
        <v>161.46</v>
      </c>
      <c r="R8557" s="15" t="n">
        <f aca="false">IF(I8557="Cancelado",0,P8557-Q8557)</f>
        <v>0</v>
      </c>
      <c r="S8557" s="17" t="str">
        <f aca="false">INDEX(dProdutos!$D$2:$D$47,MATCH(E8557,dProdutos!$A$2:$A$47,0))</f>
        <v>Calçados</v>
      </c>
    </row>
    <row r="8558" customFormat="false" ht="15" hidden="false" customHeight="false" outlineLevel="0" collapsed="false">
      <c r="A8558" s="17" t="s">
        <v>6733</v>
      </c>
      <c r="B8558" s="17" t="n">
        <v>2</v>
      </c>
      <c r="C8558" s="21" t="n">
        <v>46217</v>
      </c>
      <c r="D8558" s="17" t="s">
        <v>508</v>
      </c>
      <c r="E8558" s="17" t="s">
        <v>207</v>
      </c>
      <c r="F8558" s="17" t="s">
        <v>1493</v>
      </c>
      <c r="G8558" s="17" t="s">
        <v>59</v>
      </c>
      <c r="H8558" s="17" t="s">
        <v>1527</v>
      </c>
      <c r="I8558" s="17" t="s">
        <v>1531</v>
      </c>
      <c r="J8558" s="17" t="n">
        <v>2</v>
      </c>
      <c r="K8558" s="15" t="n">
        <v>143.9</v>
      </c>
      <c r="L8558" s="22" t="n">
        <v>0</v>
      </c>
      <c r="M8558" s="15" t="n">
        <v>0</v>
      </c>
      <c r="N8558" s="15" t="n">
        <f aca="false">J8558*K8558</f>
        <v>287.8</v>
      </c>
      <c r="O8558" s="15" t="n">
        <f aca="false">N8558*L8558</f>
        <v>0</v>
      </c>
      <c r="P8558" s="15" t="n">
        <f aca="false">N8558-O8558</f>
        <v>287.8</v>
      </c>
      <c r="Q8558" s="15" t="n">
        <f aca="false">J8558*INDEX(dProdutos!$F$2:$F$47,MATCH(E8558,dProdutos!$A$2:$A$47,0))</f>
        <v>168.86</v>
      </c>
      <c r="R8558" s="15" t="n">
        <f aca="false">IF(I8558="Cancelado",0,P8558-Q8558)</f>
        <v>0</v>
      </c>
      <c r="S8558" s="17" t="str">
        <f aca="false">INDEX(dProdutos!$D$2:$D$47,MATCH(E8558,dProdutos!$A$2:$A$47,0))</f>
        <v>Beleza</v>
      </c>
    </row>
    <row r="8559" customFormat="false" ht="15" hidden="false" customHeight="false" outlineLevel="0" collapsed="false">
      <c r="A8559" s="17" t="s">
        <v>6734</v>
      </c>
      <c r="B8559" s="17" t="n">
        <v>1</v>
      </c>
      <c r="C8559" s="21" t="n">
        <v>46217</v>
      </c>
      <c r="D8559" s="17" t="s">
        <v>1051</v>
      </c>
      <c r="E8559" s="17" t="s">
        <v>135</v>
      </c>
      <c r="F8559" s="17" t="s">
        <v>1487</v>
      </c>
      <c r="G8559" s="17" t="s">
        <v>59</v>
      </c>
      <c r="H8559" s="17" t="s">
        <v>1537</v>
      </c>
      <c r="I8559" s="17" t="s">
        <v>1524</v>
      </c>
      <c r="J8559" s="17" t="n">
        <v>1</v>
      </c>
      <c r="K8559" s="15" t="n">
        <v>200.9</v>
      </c>
      <c r="L8559" s="22" t="n">
        <v>0.15</v>
      </c>
      <c r="M8559" s="15" t="n">
        <v>0</v>
      </c>
      <c r="N8559" s="15" t="n">
        <f aca="false">J8559*K8559</f>
        <v>200.9</v>
      </c>
      <c r="O8559" s="15" t="n">
        <f aca="false">N8559*L8559</f>
        <v>30.135</v>
      </c>
      <c r="P8559" s="15" t="n">
        <f aca="false">N8559-O8559</f>
        <v>170.765</v>
      </c>
      <c r="Q8559" s="15" t="n">
        <f aca="false">J8559*INDEX(dProdutos!$F$2:$F$47,MATCH(E8559,dProdutos!$A$2:$A$47,0))</f>
        <v>80.73</v>
      </c>
      <c r="R8559" s="15" t="n">
        <f aca="false">IF(I8559="Cancelado",0,P8559-Q8559)</f>
        <v>90.035</v>
      </c>
      <c r="S8559" s="17" t="str">
        <f aca="false">INDEX(dProdutos!$D$2:$D$47,MATCH(E8559,dProdutos!$A$2:$A$47,0))</f>
        <v>Calçados</v>
      </c>
    </row>
    <row r="8560" customFormat="false" ht="15" hidden="false" customHeight="false" outlineLevel="0" collapsed="false">
      <c r="A8560" s="17" t="s">
        <v>6734</v>
      </c>
      <c r="B8560" s="17" t="n">
        <v>2</v>
      </c>
      <c r="C8560" s="21" t="n">
        <v>46217</v>
      </c>
      <c r="D8560" s="17" t="s">
        <v>1051</v>
      </c>
      <c r="E8560" s="17" t="s">
        <v>138</v>
      </c>
      <c r="F8560" s="17" t="s">
        <v>1487</v>
      </c>
      <c r="G8560" s="17" t="s">
        <v>59</v>
      </c>
      <c r="H8560" s="17" t="s">
        <v>1537</v>
      </c>
      <c r="I8560" s="17" t="s">
        <v>1524</v>
      </c>
      <c r="J8560" s="17" t="n">
        <v>1</v>
      </c>
      <c r="K8560" s="15" t="n">
        <v>231.9</v>
      </c>
      <c r="L8560" s="22" t="n">
        <v>0.05</v>
      </c>
      <c r="M8560" s="15" t="n">
        <v>0</v>
      </c>
      <c r="N8560" s="15" t="n">
        <f aca="false">J8560*K8560</f>
        <v>231.9</v>
      </c>
      <c r="O8560" s="15" t="n">
        <f aca="false">N8560*L8560</f>
        <v>11.595</v>
      </c>
      <c r="P8560" s="15" t="n">
        <f aca="false">N8560-O8560</f>
        <v>220.305</v>
      </c>
      <c r="Q8560" s="15" t="n">
        <f aca="false">J8560*INDEX(dProdutos!$F$2:$F$47,MATCH(E8560,dProdutos!$A$2:$A$47,0))</f>
        <v>132.21</v>
      </c>
      <c r="R8560" s="15" t="n">
        <f aca="false">IF(I8560="Cancelado",0,P8560-Q8560)</f>
        <v>88.095</v>
      </c>
      <c r="S8560" s="17" t="str">
        <f aca="false">INDEX(dProdutos!$D$2:$D$47,MATCH(E8560,dProdutos!$A$2:$A$47,0))</f>
        <v>Calçados</v>
      </c>
    </row>
    <row r="8561" customFormat="false" ht="15" hidden="false" customHeight="false" outlineLevel="0" collapsed="false">
      <c r="A8561" s="17" t="s">
        <v>6735</v>
      </c>
      <c r="B8561" s="17" t="n">
        <v>1</v>
      </c>
      <c r="C8561" s="21" t="n">
        <v>46218</v>
      </c>
      <c r="D8561" s="17" t="s">
        <v>1151</v>
      </c>
      <c r="E8561" s="17" t="s">
        <v>186</v>
      </c>
      <c r="F8561" s="17" t="s">
        <v>1503</v>
      </c>
      <c r="G8561" s="17" t="s">
        <v>61</v>
      </c>
      <c r="H8561" s="17" t="s">
        <v>1527</v>
      </c>
      <c r="I8561" s="17" t="s">
        <v>1531</v>
      </c>
      <c r="J8561" s="17" t="n">
        <v>1</v>
      </c>
      <c r="K8561" s="15" t="n">
        <v>120.9</v>
      </c>
      <c r="L8561" s="22" t="n">
        <v>0</v>
      </c>
      <c r="M8561" s="15" t="n">
        <v>19.53</v>
      </c>
      <c r="N8561" s="15" t="n">
        <f aca="false">J8561*K8561</f>
        <v>120.9</v>
      </c>
      <c r="O8561" s="15" t="n">
        <f aca="false">N8561*L8561</f>
        <v>0</v>
      </c>
      <c r="P8561" s="15" t="n">
        <f aca="false">N8561-O8561</f>
        <v>120.9</v>
      </c>
      <c r="Q8561" s="15" t="n">
        <f aca="false">J8561*INDEX(dProdutos!$F$2:$F$47,MATCH(E8561,dProdutos!$A$2:$A$47,0))</f>
        <v>72.21</v>
      </c>
      <c r="R8561" s="15" t="n">
        <f aca="false">IF(I8561="Cancelado",0,P8561-Q8561)</f>
        <v>0</v>
      </c>
      <c r="S8561" s="17" t="str">
        <f aca="false">INDEX(dProdutos!$D$2:$D$47,MATCH(E8561,dProdutos!$A$2:$A$47,0))</f>
        <v>Eletrônicos</v>
      </c>
    </row>
    <row r="8562" customFormat="false" ht="15" hidden="false" customHeight="false" outlineLevel="0" collapsed="false">
      <c r="A8562" s="17" t="s">
        <v>6735</v>
      </c>
      <c r="B8562" s="17" t="n">
        <v>2</v>
      </c>
      <c r="C8562" s="21" t="n">
        <v>46218</v>
      </c>
      <c r="D8562" s="17" t="s">
        <v>1151</v>
      </c>
      <c r="E8562" s="17" t="s">
        <v>108</v>
      </c>
      <c r="F8562" s="17" t="s">
        <v>1503</v>
      </c>
      <c r="G8562" s="17" t="s">
        <v>61</v>
      </c>
      <c r="H8562" s="17" t="s">
        <v>1527</v>
      </c>
      <c r="I8562" s="17" t="s">
        <v>1531</v>
      </c>
      <c r="J8562" s="17" t="n">
        <v>3</v>
      </c>
      <c r="K8562" s="15" t="n">
        <v>265.9</v>
      </c>
      <c r="L8562" s="22" t="n">
        <v>0</v>
      </c>
      <c r="M8562" s="15" t="n">
        <v>0</v>
      </c>
      <c r="N8562" s="15" t="n">
        <f aca="false">J8562*K8562</f>
        <v>797.7</v>
      </c>
      <c r="O8562" s="15" t="n">
        <f aca="false">N8562*L8562</f>
        <v>0</v>
      </c>
      <c r="P8562" s="15" t="n">
        <f aca="false">N8562-O8562</f>
        <v>797.7</v>
      </c>
      <c r="Q8562" s="15" t="n">
        <f aca="false">J8562*INDEX(dProdutos!$F$2:$F$47,MATCH(E8562,dProdutos!$A$2:$A$47,0))</f>
        <v>466.86</v>
      </c>
      <c r="R8562" s="15" t="n">
        <f aca="false">IF(I8562="Cancelado",0,P8562-Q8562)</f>
        <v>0</v>
      </c>
      <c r="S8562" s="17" t="str">
        <f aca="false">INDEX(dProdutos!$D$2:$D$47,MATCH(E8562,dProdutos!$A$2:$A$47,0))</f>
        <v>Moda Masculina</v>
      </c>
    </row>
    <row r="8563" customFormat="false" ht="15" hidden="false" customHeight="false" outlineLevel="0" collapsed="false">
      <c r="A8563" s="17" t="s">
        <v>6736</v>
      </c>
      <c r="B8563" s="17" t="n">
        <v>1</v>
      </c>
      <c r="C8563" s="21" t="n">
        <v>46218</v>
      </c>
      <c r="D8563" s="17" t="s">
        <v>1430</v>
      </c>
      <c r="E8563" s="17" t="s">
        <v>85</v>
      </c>
      <c r="F8563" s="17" t="s">
        <v>1497</v>
      </c>
      <c r="G8563" s="17" t="s">
        <v>61</v>
      </c>
      <c r="H8563" s="17" t="s">
        <v>1523</v>
      </c>
      <c r="I8563" s="17" t="s">
        <v>1524</v>
      </c>
      <c r="J8563" s="17" t="n">
        <v>1</v>
      </c>
      <c r="K8563" s="15" t="n">
        <v>165.9</v>
      </c>
      <c r="L8563" s="22" t="n">
        <v>0</v>
      </c>
      <c r="M8563" s="15" t="n">
        <v>14.32</v>
      </c>
      <c r="N8563" s="15" t="n">
        <f aca="false">J8563*K8563</f>
        <v>165.9</v>
      </c>
      <c r="O8563" s="15" t="n">
        <f aca="false">N8563*L8563</f>
        <v>0</v>
      </c>
      <c r="P8563" s="15" t="n">
        <f aca="false">N8563-O8563</f>
        <v>165.9</v>
      </c>
      <c r="Q8563" s="15" t="n">
        <f aca="false">J8563*INDEX(dProdutos!$F$2:$F$47,MATCH(E8563,dProdutos!$A$2:$A$47,0))</f>
        <v>91.55</v>
      </c>
      <c r="R8563" s="15" t="n">
        <f aca="false">IF(I8563="Cancelado",0,P8563-Q8563)</f>
        <v>74.35</v>
      </c>
      <c r="S8563" s="17" t="str">
        <f aca="false">INDEX(dProdutos!$D$2:$D$47,MATCH(E8563,dProdutos!$A$2:$A$47,0))</f>
        <v>Moda Feminina</v>
      </c>
    </row>
    <row r="8564" customFormat="false" ht="15" hidden="false" customHeight="false" outlineLevel="0" collapsed="false">
      <c r="A8564" s="17" t="s">
        <v>6736</v>
      </c>
      <c r="B8564" s="17" t="n">
        <v>2</v>
      </c>
      <c r="C8564" s="21" t="n">
        <v>46218</v>
      </c>
      <c r="D8564" s="17" t="s">
        <v>1430</v>
      </c>
      <c r="E8564" s="17" t="s">
        <v>174</v>
      </c>
      <c r="F8564" s="17" t="s">
        <v>1497</v>
      </c>
      <c r="G8564" s="17" t="s">
        <v>61</v>
      </c>
      <c r="H8564" s="17" t="s">
        <v>1523</v>
      </c>
      <c r="I8564" s="17" t="s">
        <v>1524</v>
      </c>
      <c r="J8564" s="17" t="n">
        <v>1</v>
      </c>
      <c r="K8564" s="15" t="n">
        <v>250.9</v>
      </c>
      <c r="L8564" s="22" t="n">
        <v>0.15</v>
      </c>
      <c r="M8564" s="15" t="n">
        <v>0</v>
      </c>
      <c r="N8564" s="15" t="n">
        <f aca="false">J8564*K8564</f>
        <v>250.9</v>
      </c>
      <c r="O8564" s="15" t="n">
        <f aca="false">N8564*L8564</f>
        <v>37.635</v>
      </c>
      <c r="P8564" s="15" t="n">
        <f aca="false">N8564-O8564</f>
        <v>213.265</v>
      </c>
      <c r="Q8564" s="15" t="n">
        <f aca="false">J8564*INDEX(dProdutos!$F$2:$F$47,MATCH(E8564,dProdutos!$A$2:$A$47,0))</f>
        <v>151.28</v>
      </c>
      <c r="R8564" s="15" t="n">
        <f aca="false">IF(I8564="Cancelado",0,P8564-Q8564)</f>
        <v>61.985</v>
      </c>
      <c r="S8564" s="17" t="str">
        <f aca="false">INDEX(dProdutos!$D$2:$D$47,MATCH(E8564,dProdutos!$A$2:$A$47,0))</f>
        <v>Casa</v>
      </c>
    </row>
    <row r="8565" customFormat="false" ht="15" hidden="false" customHeight="false" outlineLevel="0" collapsed="false">
      <c r="A8565" s="17" t="s">
        <v>6737</v>
      </c>
      <c r="B8565" s="17" t="n">
        <v>1</v>
      </c>
      <c r="C8565" s="21" t="n">
        <v>46218</v>
      </c>
      <c r="D8565" s="17" t="s">
        <v>1035</v>
      </c>
      <c r="E8565" s="17" t="s">
        <v>95</v>
      </c>
      <c r="F8565" s="17" t="s">
        <v>1490</v>
      </c>
      <c r="G8565" s="17" t="s">
        <v>62</v>
      </c>
      <c r="H8565" s="17" t="s">
        <v>1523</v>
      </c>
      <c r="I8565" s="17" t="s">
        <v>1524</v>
      </c>
      <c r="J8565" s="17" t="n">
        <v>1</v>
      </c>
      <c r="K8565" s="15" t="n">
        <v>77.9</v>
      </c>
      <c r="L8565" s="22" t="n">
        <v>0</v>
      </c>
      <c r="M8565" s="15" t="n">
        <v>33.09</v>
      </c>
      <c r="N8565" s="15" t="n">
        <f aca="false">J8565*K8565</f>
        <v>77.9</v>
      </c>
      <c r="O8565" s="15" t="n">
        <f aca="false">N8565*L8565</f>
        <v>0</v>
      </c>
      <c r="P8565" s="15" t="n">
        <f aca="false">N8565-O8565</f>
        <v>77.9</v>
      </c>
      <c r="Q8565" s="15" t="n">
        <f aca="false">J8565*INDEX(dProdutos!$F$2:$F$47,MATCH(E8565,dProdutos!$A$2:$A$47,0))</f>
        <v>36.71</v>
      </c>
      <c r="R8565" s="15" t="n">
        <f aca="false">IF(I8565="Cancelado",0,P8565-Q8565)</f>
        <v>41.19</v>
      </c>
      <c r="S8565" s="17" t="str">
        <f aca="false">INDEX(dProdutos!$D$2:$D$47,MATCH(E8565,dProdutos!$A$2:$A$47,0))</f>
        <v>Moda Feminina</v>
      </c>
    </row>
    <row r="8566" customFormat="false" ht="15" hidden="false" customHeight="false" outlineLevel="0" collapsed="false">
      <c r="A8566" s="17" t="s">
        <v>6738</v>
      </c>
      <c r="B8566" s="17" t="n">
        <v>1</v>
      </c>
      <c r="C8566" s="21" t="n">
        <v>46218</v>
      </c>
      <c r="D8566" s="17" t="s">
        <v>674</v>
      </c>
      <c r="E8566" s="17" t="s">
        <v>88</v>
      </c>
      <c r="F8566" s="17" t="s">
        <v>1497</v>
      </c>
      <c r="G8566" s="17" t="s">
        <v>62</v>
      </c>
      <c r="H8566" s="17" t="s">
        <v>1523</v>
      </c>
      <c r="I8566" s="17" t="s">
        <v>1524</v>
      </c>
      <c r="J8566" s="17" t="n">
        <v>1</v>
      </c>
      <c r="K8566" s="15" t="n">
        <v>170.9</v>
      </c>
      <c r="L8566" s="22" t="n">
        <v>0.1</v>
      </c>
      <c r="M8566" s="15" t="n">
        <v>10.14</v>
      </c>
      <c r="N8566" s="15" t="n">
        <f aca="false">J8566*K8566</f>
        <v>170.9</v>
      </c>
      <c r="O8566" s="15" t="n">
        <f aca="false">N8566*L8566</f>
        <v>17.09</v>
      </c>
      <c r="P8566" s="15" t="n">
        <f aca="false">N8566-O8566</f>
        <v>153.81</v>
      </c>
      <c r="Q8566" s="15" t="n">
        <f aca="false">J8566*INDEX(dProdutos!$F$2:$F$47,MATCH(E8566,dProdutos!$A$2:$A$47,0))</f>
        <v>98.14</v>
      </c>
      <c r="R8566" s="15" t="n">
        <f aca="false">IF(I8566="Cancelado",0,P8566-Q8566)</f>
        <v>55.67</v>
      </c>
      <c r="S8566" s="17" t="str">
        <f aca="false">INDEX(dProdutos!$D$2:$D$47,MATCH(E8566,dProdutos!$A$2:$A$47,0))</f>
        <v>Moda Feminina</v>
      </c>
    </row>
    <row r="8567" customFormat="false" ht="15" hidden="false" customHeight="false" outlineLevel="0" collapsed="false">
      <c r="A8567" s="17" t="s">
        <v>6739</v>
      </c>
      <c r="B8567" s="17" t="n">
        <v>1</v>
      </c>
      <c r="C8567" s="21" t="n">
        <v>46218</v>
      </c>
      <c r="D8567" s="17" t="s">
        <v>396</v>
      </c>
      <c r="E8567" s="17" t="s">
        <v>88</v>
      </c>
      <c r="F8567" s="17" t="s">
        <v>1490</v>
      </c>
      <c r="G8567" s="17" t="s">
        <v>59</v>
      </c>
      <c r="H8567" s="17" t="s">
        <v>1540</v>
      </c>
      <c r="I8567" s="17" t="s">
        <v>1524</v>
      </c>
      <c r="J8567" s="17" t="n">
        <v>1</v>
      </c>
      <c r="K8567" s="15" t="n">
        <v>170.9</v>
      </c>
      <c r="L8567" s="22" t="n">
        <v>0</v>
      </c>
      <c r="M8567" s="15" t="n">
        <v>22.97</v>
      </c>
      <c r="N8567" s="15" t="n">
        <f aca="false">J8567*K8567</f>
        <v>170.9</v>
      </c>
      <c r="O8567" s="15" t="n">
        <f aca="false">N8567*L8567</f>
        <v>0</v>
      </c>
      <c r="P8567" s="15" t="n">
        <f aca="false">N8567-O8567</f>
        <v>170.9</v>
      </c>
      <c r="Q8567" s="15" t="n">
        <f aca="false">J8567*INDEX(dProdutos!$F$2:$F$47,MATCH(E8567,dProdutos!$A$2:$A$47,0))</f>
        <v>98.14</v>
      </c>
      <c r="R8567" s="15" t="n">
        <f aca="false">IF(I8567="Cancelado",0,P8567-Q8567)</f>
        <v>72.76</v>
      </c>
      <c r="S8567" s="17" t="str">
        <f aca="false">INDEX(dProdutos!$D$2:$D$47,MATCH(E8567,dProdutos!$A$2:$A$47,0))</f>
        <v>Moda Feminina</v>
      </c>
    </row>
    <row r="8568" customFormat="false" ht="15" hidden="false" customHeight="false" outlineLevel="0" collapsed="false">
      <c r="A8568" s="17" t="s">
        <v>6739</v>
      </c>
      <c r="B8568" s="17" t="n">
        <v>2</v>
      </c>
      <c r="C8568" s="21" t="n">
        <v>46218</v>
      </c>
      <c r="D8568" s="17" t="s">
        <v>396</v>
      </c>
      <c r="E8568" s="17" t="s">
        <v>144</v>
      </c>
      <c r="F8568" s="17" t="s">
        <v>1490</v>
      </c>
      <c r="G8568" s="17" t="s">
        <v>59</v>
      </c>
      <c r="H8568" s="17" t="s">
        <v>1540</v>
      </c>
      <c r="I8568" s="17" t="s">
        <v>1524</v>
      </c>
      <c r="J8568" s="17" t="n">
        <v>1</v>
      </c>
      <c r="K8568" s="15" t="n">
        <v>260.9</v>
      </c>
      <c r="L8568" s="22" t="n">
        <v>0</v>
      </c>
      <c r="M8568" s="15" t="n">
        <v>0</v>
      </c>
      <c r="N8568" s="15" t="n">
        <f aca="false">J8568*K8568</f>
        <v>260.9</v>
      </c>
      <c r="O8568" s="15" t="n">
        <f aca="false">N8568*L8568</f>
        <v>0</v>
      </c>
      <c r="P8568" s="15" t="n">
        <f aca="false">N8568-O8568</f>
        <v>260.9</v>
      </c>
      <c r="Q8568" s="15" t="n">
        <f aca="false">J8568*INDEX(dProdutos!$F$2:$F$47,MATCH(E8568,dProdutos!$A$2:$A$47,0))</f>
        <v>99.86</v>
      </c>
      <c r="R8568" s="15" t="n">
        <f aca="false">IF(I8568="Cancelado",0,P8568-Q8568)</f>
        <v>161.04</v>
      </c>
      <c r="S8568" s="17" t="str">
        <f aca="false">INDEX(dProdutos!$D$2:$D$47,MATCH(E8568,dProdutos!$A$2:$A$47,0))</f>
        <v>Acessórios</v>
      </c>
    </row>
    <row r="8569" customFormat="false" ht="15" hidden="false" customHeight="false" outlineLevel="0" collapsed="false">
      <c r="A8569" s="17" t="s">
        <v>6740</v>
      </c>
      <c r="B8569" s="17" t="n">
        <v>1</v>
      </c>
      <c r="C8569" s="21" t="n">
        <v>46218</v>
      </c>
      <c r="D8569" s="17" t="s">
        <v>557</v>
      </c>
      <c r="E8569" s="17" t="s">
        <v>210</v>
      </c>
      <c r="F8569" s="17" t="s">
        <v>1493</v>
      </c>
      <c r="G8569" s="17" t="s">
        <v>59</v>
      </c>
      <c r="H8569" s="17" t="s">
        <v>1537</v>
      </c>
      <c r="I8569" s="17" t="s">
        <v>1524</v>
      </c>
      <c r="J8569" s="17" t="n">
        <v>1</v>
      </c>
      <c r="K8569" s="15" t="n">
        <v>245.9</v>
      </c>
      <c r="L8569" s="22" t="n">
        <v>0</v>
      </c>
      <c r="M8569" s="15" t="n">
        <v>17.44</v>
      </c>
      <c r="N8569" s="15" t="n">
        <f aca="false">J8569*K8569</f>
        <v>245.9</v>
      </c>
      <c r="O8569" s="15" t="n">
        <f aca="false">N8569*L8569</f>
        <v>0</v>
      </c>
      <c r="P8569" s="15" t="n">
        <f aca="false">N8569-O8569</f>
        <v>245.9</v>
      </c>
      <c r="Q8569" s="15" t="n">
        <f aca="false">J8569*INDEX(dProdutos!$F$2:$F$47,MATCH(E8569,dProdutos!$A$2:$A$47,0))</f>
        <v>150.63</v>
      </c>
      <c r="R8569" s="15" t="n">
        <f aca="false">IF(I8569="Cancelado",0,P8569-Q8569)</f>
        <v>95.27</v>
      </c>
      <c r="S8569" s="17" t="str">
        <f aca="false">INDEX(dProdutos!$D$2:$D$47,MATCH(E8569,dProdutos!$A$2:$A$47,0))</f>
        <v>Beleza</v>
      </c>
    </row>
    <row r="8570" customFormat="false" ht="15" hidden="false" customHeight="false" outlineLevel="0" collapsed="false">
      <c r="A8570" s="17" t="s">
        <v>6741</v>
      </c>
      <c r="B8570" s="17" t="n">
        <v>1</v>
      </c>
      <c r="C8570" s="21" t="n">
        <v>46218</v>
      </c>
      <c r="D8570" s="17" t="s">
        <v>920</v>
      </c>
      <c r="E8570" s="17" t="s">
        <v>88</v>
      </c>
      <c r="F8570" s="17" t="s">
        <v>1490</v>
      </c>
      <c r="G8570" s="17" t="s">
        <v>60</v>
      </c>
      <c r="H8570" s="17" t="s">
        <v>1537</v>
      </c>
      <c r="I8570" s="17" t="s">
        <v>1524</v>
      </c>
      <c r="J8570" s="17" t="n">
        <v>1</v>
      </c>
      <c r="K8570" s="15" t="n">
        <v>170.9</v>
      </c>
      <c r="L8570" s="22" t="n">
        <v>0.1</v>
      </c>
      <c r="M8570" s="15" t="n">
        <v>0</v>
      </c>
      <c r="N8570" s="15" t="n">
        <f aca="false">J8570*K8570</f>
        <v>170.9</v>
      </c>
      <c r="O8570" s="15" t="n">
        <f aca="false">N8570*L8570</f>
        <v>17.09</v>
      </c>
      <c r="P8570" s="15" t="n">
        <f aca="false">N8570-O8570</f>
        <v>153.81</v>
      </c>
      <c r="Q8570" s="15" t="n">
        <f aca="false">J8570*INDEX(dProdutos!$F$2:$F$47,MATCH(E8570,dProdutos!$A$2:$A$47,0))</f>
        <v>98.14</v>
      </c>
      <c r="R8570" s="15" t="n">
        <f aca="false">IF(I8570="Cancelado",0,P8570-Q8570)</f>
        <v>55.67</v>
      </c>
      <c r="S8570" s="17" t="str">
        <f aca="false">INDEX(dProdutos!$D$2:$D$47,MATCH(E8570,dProdutos!$A$2:$A$47,0))</f>
        <v>Moda Feminina</v>
      </c>
    </row>
    <row r="8571" customFormat="false" ht="15" hidden="false" customHeight="false" outlineLevel="0" collapsed="false">
      <c r="A8571" s="17" t="s">
        <v>6741</v>
      </c>
      <c r="B8571" s="17" t="n">
        <v>2</v>
      </c>
      <c r="C8571" s="21" t="n">
        <v>46218</v>
      </c>
      <c r="D8571" s="17" t="s">
        <v>920</v>
      </c>
      <c r="E8571" s="17" t="s">
        <v>138</v>
      </c>
      <c r="F8571" s="17" t="s">
        <v>1490</v>
      </c>
      <c r="G8571" s="17" t="s">
        <v>60</v>
      </c>
      <c r="H8571" s="17" t="s">
        <v>1537</v>
      </c>
      <c r="I8571" s="17" t="s">
        <v>1524</v>
      </c>
      <c r="J8571" s="17" t="n">
        <v>1</v>
      </c>
      <c r="K8571" s="15" t="n">
        <v>231.9</v>
      </c>
      <c r="L8571" s="22" t="n">
        <v>0</v>
      </c>
      <c r="M8571" s="15" t="n">
        <v>0</v>
      </c>
      <c r="N8571" s="15" t="n">
        <f aca="false">J8571*K8571</f>
        <v>231.9</v>
      </c>
      <c r="O8571" s="15" t="n">
        <f aca="false">N8571*L8571</f>
        <v>0</v>
      </c>
      <c r="P8571" s="15" t="n">
        <f aca="false">N8571-O8571</f>
        <v>231.9</v>
      </c>
      <c r="Q8571" s="15" t="n">
        <f aca="false">J8571*INDEX(dProdutos!$F$2:$F$47,MATCH(E8571,dProdutos!$A$2:$A$47,0))</f>
        <v>132.21</v>
      </c>
      <c r="R8571" s="15" t="n">
        <f aca="false">IF(I8571="Cancelado",0,P8571-Q8571)</f>
        <v>99.69</v>
      </c>
      <c r="S8571" s="17" t="str">
        <f aca="false">INDEX(dProdutos!$D$2:$D$47,MATCH(E8571,dProdutos!$A$2:$A$47,0))</f>
        <v>Calçados</v>
      </c>
    </row>
    <row r="8572" customFormat="false" ht="15" hidden="false" customHeight="false" outlineLevel="0" collapsed="false">
      <c r="A8572" s="17" t="s">
        <v>6741</v>
      </c>
      <c r="B8572" s="17" t="n">
        <v>3</v>
      </c>
      <c r="C8572" s="21" t="n">
        <v>46218</v>
      </c>
      <c r="D8572" s="17" t="s">
        <v>920</v>
      </c>
      <c r="E8572" s="17" t="s">
        <v>174</v>
      </c>
      <c r="F8572" s="17" t="s">
        <v>1490</v>
      </c>
      <c r="G8572" s="17" t="s">
        <v>60</v>
      </c>
      <c r="H8572" s="17" t="s">
        <v>1537</v>
      </c>
      <c r="I8572" s="17" t="s">
        <v>1524</v>
      </c>
      <c r="J8572" s="17" t="n">
        <v>1</v>
      </c>
      <c r="K8572" s="15" t="n">
        <v>250.9</v>
      </c>
      <c r="L8572" s="22" t="n">
        <v>0</v>
      </c>
      <c r="M8572" s="15" t="n">
        <v>0</v>
      </c>
      <c r="N8572" s="15" t="n">
        <f aca="false">J8572*K8572</f>
        <v>250.9</v>
      </c>
      <c r="O8572" s="15" t="n">
        <f aca="false">N8572*L8572</f>
        <v>0</v>
      </c>
      <c r="P8572" s="15" t="n">
        <f aca="false">N8572-O8572</f>
        <v>250.9</v>
      </c>
      <c r="Q8572" s="15" t="n">
        <f aca="false">J8572*INDEX(dProdutos!$F$2:$F$47,MATCH(E8572,dProdutos!$A$2:$A$47,0))</f>
        <v>151.28</v>
      </c>
      <c r="R8572" s="15" t="n">
        <f aca="false">IF(I8572="Cancelado",0,P8572-Q8572)</f>
        <v>99.62</v>
      </c>
      <c r="S8572" s="17" t="str">
        <f aca="false">INDEX(dProdutos!$D$2:$D$47,MATCH(E8572,dProdutos!$A$2:$A$47,0))</f>
        <v>Casa</v>
      </c>
    </row>
    <row r="8573" customFormat="false" ht="15" hidden="false" customHeight="false" outlineLevel="0" collapsed="false">
      <c r="A8573" s="17" t="s">
        <v>6742</v>
      </c>
      <c r="B8573" s="17" t="n">
        <v>1</v>
      </c>
      <c r="C8573" s="21" t="n">
        <v>46218</v>
      </c>
      <c r="D8573" s="17" t="s">
        <v>1135</v>
      </c>
      <c r="E8573" s="17" t="s">
        <v>153</v>
      </c>
      <c r="F8573" s="17" t="s">
        <v>1497</v>
      </c>
      <c r="G8573" s="17" t="s">
        <v>62</v>
      </c>
      <c r="H8573" s="17" t="s">
        <v>1537</v>
      </c>
      <c r="I8573" s="17" t="s">
        <v>1524</v>
      </c>
      <c r="J8573" s="17" t="n">
        <v>1</v>
      </c>
      <c r="K8573" s="15" t="n">
        <v>165.9</v>
      </c>
      <c r="L8573" s="22" t="n">
        <v>0.1</v>
      </c>
      <c r="M8573" s="15" t="n">
        <v>0</v>
      </c>
      <c r="N8573" s="15" t="n">
        <f aca="false">J8573*K8573</f>
        <v>165.9</v>
      </c>
      <c r="O8573" s="15" t="n">
        <f aca="false">N8573*L8573</f>
        <v>16.59</v>
      </c>
      <c r="P8573" s="15" t="n">
        <f aca="false">N8573-O8573</f>
        <v>149.31</v>
      </c>
      <c r="Q8573" s="15" t="n">
        <f aca="false">J8573*INDEX(dProdutos!$F$2:$F$47,MATCH(E8573,dProdutos!$A$2:$A$47,0))</f>
        <v>67.28</v>
      </c>
      <c r="R8573" s="15" t="n">
        <f aca="false">IF(I8573="Cancelado",0,P8573-Q8573)</f>
        <v>82.03</v>
      </c>
      <c r="S8573" s="17" t="str">
        <f aca="false">INDEX(dProdutos!$D$2:$D$47,MATCH(E8573,dProdutos!$A$2:$A$47,0))</f>
        <v>Acessórios</v>
      </c>
    </row>
    <row r="8574" customFormat="false" ht="15" hidden="false" customHeight="false" outlineLevel="0" collapsed="false">
      <c r="A8574" s="17" t="s">
        <v>6743</v>
      </c>
      <c r="B8574" s="17" t="n">
        <v>1</v>
      </c>
      <c r="C8574" s="21" t="n">
        <v>46218</v>
      </c>
      <c r="D8574" s="17" t="s">
        <v>757</v>
      </c>
      <c r="E8574" s="17" t="s">
        <v>165</v>
      </c>
      <c r="F8574" s="17" t="s">
        <v>1490</v>
      </c>
      <c r="G8574" s="17" t="s">
        <v>62</v>
      </c>
      <c r="H8574" s="17" t="s">
        <v>1523</v>
      </c>
      <c r="I8574" s="17" t="s">
        <v>1524</v>
      </c>
      <c r="J8574" s="17" t="n">
        <v>1</v>
      </c>
      <c r="K8574" s="15" t="n">
        <v>231.9</v>
      </c>
      <c r="L8574" s="22" t="n">
        <v>0.1</v>
      </c>
      <c r="M8574" s="15" t="n">
        <v>0</v>
      </c>
      <c r="N8574" s="15" t="n">
        <f aca="false">J8574*K8574</f>
        <v>231.9</v>
      </c>
      <c r="O8574" s="15" t="n">
        <f aca="false">N8574*L8574</f>
        <v>23.19</v>
      </c>
      <c r="P8574" s="15" t="n">
        <f aca="false">N8574-O8574</f>
        <v>208.71</v>
      </c>
      <c r="Q8574" s="15" t="n">
        <f aca="false">J8574*INDEX(dProdutos!$F$2:$F$47,MATCH(E8574,dProdutos!$A$2:$A$47,0))</f>
        <v>140.83</v>
      </c>
      <c r="R8574" s="15" t="n">
        <f aca="false">IF(I8574="Cancelado",0,P8574-Q8574)</f>
        <v>67.88</v>
      </c>
      <c r="S8574" s="17" t="str">
        <f aca="false">INDEX(dProdutos!$D$2:$D$47,MATCH(E8574,dProdutos!$A$2:$A$47,0))</f>
        <v>Casa</v>
      </c>
    </row>
    <row r="8575" customFormat="false" ht="15" hidden="false" customHeight="false" outlineLevel="0" collapsed="false">
      <c r="A8575" s="17" t="s">
        <v>6744</v>
      </c>
      <c r="B8575" s="17" t="n">
        <v>1</v>
      </c>
      <c r="C8575" s="21" t="n">
        <v>46219</v>
      </c>
      <c r="D8575" s="17" t="s">
        <v>408</v>
      </c>
      <c r="E8575" s="17" t="s">
        <v>213</v>
      </c>
      <c r="F8575" s="17" t="s">
        <v>1503</v>
      </c>
      <c r="G8575" s="17" t="s">
        <v>62</v>
      </c>
      <c r="H8575" s="17" t="s">
        <v>1523</v>
      </c>
      <c r="I8575" s="17" t="s">
        <v>1541</v>
      </c>
      <c r="J8575" s="17" t="n">
        <v>1</v>
      </c>
      <c r="K8575" s="15" t="n">
        <v>153.9</v>
      </c>
      <c r="L8575" s="22" t="n">
        <v>0</v>
      </c>
      <c r="M8575" s="15" t="n">
        <v>14.69</v>
      </c>
      <c r="N8575" s="15" t="n">
        <f aca="false">J8575*K8575</f>
        <v>153.9</v>
      </c>
      <c r="O8575" s="15" t="n">
        <f aca="false">N8575*L8575</f>
        <v>0</v>
      </c>
      <c r="P8575" s="15" t="n">
        <f aca="false">N8575-O8575</f>
        <v>153.9</v>
      </c>
      <c r="Q8575" s="15" t="n">
        <f aca="false">J8575*INDEX(dProdutos!$F$2:$F$47,MATCH(E8575,dProdutos!$A$2:$A$47,0))</f>
        <v>90.42</v>
      </c>
      <c r="R8575" s="15" t="n">
        <f aca="false">IF(I8575="Cancelado",0,P8575-Q8575)</f>
        <v>63.48</v>
      </c>
      <c r="S8575" s="17" t="str">
        <f aca="false">INDEX(dProdutos!$D$2:$D$47,MATCH(E8575,dProdutos!$A$2:$A$47,0))</f>
        <v>Beleza</v>
      </c>
    </row>
    <row r="8576" customFormat="false" ht="15" hidden="false" customHeight="false" outlineLevel="0" collapsed="false">
      <c r="A8576" s="17" t="s">
        <v>6745</v>
      </c>
      <c r="B8576" s="17" t="n">
        <v>1</v>
      </c>
      <c r="C8576" s="21" t="n">
        <v>46219</v>
      </c>
      <c r="D8576" s="17" t="s">
        <v>865</v>
      </c>
      <c r="E8576" s="17" t="s">
        <v>156</v>
      </c>
      <c r="F8576" s="17" t="s">
        <v>1487</v>
      </c>
      <c r="G8576" s="17" t="s">
        <v>59</v>
      </c>
      <c r="H8576" s="17" t="s">
        <v>1523</v>
      </c>
      <c r="I8576" s="17" t="s">
        <v>1524</v>
      </c>
      <c r="J8576" s="17" t="n">
        <v>1</v>
      </c>
      <c r="K8576" s="15" t="n">
        <v>192.9</v>
      </c>
      <c r="L8576" s="22" t="n">
        <v>0</v>
      </c>
      <c r="M8576" s="15" t="n">
        <v>18.48</v>
      </c>
      <c r="N8576" s="15" t="n">
        <f aca="false">J8576*K8576</f>
        <v>192.9</v>
      </c>
      <c r="O8576" s="15" t="n">
        <f aca="false">N8576*L8576</f>
        <v>0</v>
      </c>
      <c r="P8576" s="15" t="n">
        <f aca="false">N8576-O8576</f>
        <v>192.9</v>
      </c>
      <c r="Q8576" s="15" t="n">
        <f aca="false">J8576*INDEX(dProdutos!$F$2:$F$47,MATCH(E8576,dProdutos!$A$2:$A$47,0))</f>
        <v>80.38</v>
      </c>
      <c r="R8576" s="15" t="n">
        <f aca="false">IF(I8576="Cancelado",0,P8576-Q8576)</f>
        <v>112.52</v>
      </c>
      <c r="S8576" s="17" t="str">
        <f aca="false">INDEX(dProdutos!$D$2:$D$47,MATCH(E8576,dProdutos!$A$2:$A$47,0))</f>
        <v>Acessórios</v>
      </c>
    </row>
    <row r="8577" customFormat="false" ht="15" hidden="false" customHeight="false" outlineLevel="0" collapsed="false">
      <c r="A8577" s="17" t="s">
        <v>6745</v>
      </c>
      <c r="B8577" s="17" t="n">
        <v>2</v>
      </c>
      <c r="C8577" s="21" t="n">
        <v>46219</v>
      </c>
      <c r="D8577" s="17" t="s">
        <v>865</v>
      </c>
      <c r="E8577" s="17" t="s">
        <v>186</v>
      </c>
      <c r="F8577" s="17" t="s">
        <v>1487</v>
      </c>
      <c r="G8577" s="17" t="s">
        <v>59</v>
      </c>
      <c r="H8577" s="17" t="s">
        <v>1523</v>
      </c>
      <c r="I8577" s="17" t="s">
        <v>1524</v>
      </c>
      <c r="J8577" s="17" t="n">
        <v>1</v>
      </c>
      <c r="K8577" s="15" t="n">
        <v>120.9</v>
      </c>
      <c r="L8577" s="22" t="n">
        <v>0</v>
      </c>
      <c r="M8577" s="15" t="n">
        <v>0</v>
      </c>
      <c r="N8577" s="15" t="n">
        <f aca="false">J8577*K8577</f>
        <v>120.9</v>
      </c>
      <c r="O8577" s="15" t="n">
        <f aca="false">N8577*L8577</f>
        <v>0</v>
      </c>
      <c r="P8577" s="15" t="n">
        <f aca="false">N8577-O8577</f>
        <v>120.9</v>
      </c>
      <c r="Q8577" s="15" t="n">
        <f aca="false">J8577*INDEX(dProdutos!$F$2:$F$47,MATCH(E8577,dProdutos!$A$2:$A$47,0))</f>
        <v>72.21</v>
      </c>
      <c r="R8577" s="15" t="n">
        <f aca="false">IF(I8577="Cancelado",0,P8577-Q8577)</f>
        <v>48.69</v>
      </c>
      <c r="S8577" s="17" t="str">
        <f aca="false">INDEX(dProdutos!$D$2:$D$47,MATCH(E8577,dProdutos!$A$2:$A$47,0))</f>
        <v>Eletrônicos</v>
      </c>
    </row>
    <row r="8578" customFormat="false" ht="15" hidden="false" customHeight="false" outlineLevel="0" collapsed="false">
      <c r="A8578" s="17" t="s">
        <v>6745</v>
      </c>
      <c r="B8578" s="17" t="n">
        <v>3</v>
      </c>
      <c r="C8578" s="21" t="n">
        <v>46219</v>
      </c>
      <c r="D8578" s="17" t="s">
        <v>865</v>
      </c>
      <c r="E8578" s="17" t="s">
        <v>135</v>
      </c>
      <c r="F8578" s="17" t="s">
        <v>1487</v>
      </c>
      <c r="G8578" s="17" t="s">
        <v>59</v>
      </c>
      <c r="H8578" s="17" t="s">
        <v>1523</v>
      </c>
      <c r="I8578" s="17" t="s">
        <v>1524</v>
      </c>
      <c r="J8578" s="17" t="n">
        <v>1</v>
      </c>
      <c r="K8578" s="15" t="n">
        <v>200.9</v>
      </c>
      <c r="L8578" s="22" t="n">
        <v>0</v>
      </c>
      <c r="M8578" s="15" t="n">
        <v>0</v>
      </c>
      <c r="N8578" s="15" t="n">
        <f aca="false">J8578*K8578</f>
        <v>200.9</v>
      </c>
      <c r="O8578" s="15" t="n">
        <f aca="false">N8578*L8578</f>
        <v>0</v>
      </c>
      <c r="P8578" s="15" t="n">
        <f aca="false">N8578-O8578</f>
        <v>200.9</v>
      </c>
      <c r="Q8578" s="15" t="n">
        <f aca="false">J8578*INDEX(dProdutos!$F$2:$F$47,MATCH(E8578,dProdutos!$A$2:$A$47,0))</f>
        <v>80.73</v>
      </c>
      <c r="R8578" s="15" t="n">
        <f aca="false">IF(I8578="Cancelado",0,P8578-Q8578)</f>
        <v>120.17</v>
      </c>
      <c r="S8578" s="17" t="str">
        <f aca="false">INDEX(dProdutos!$D$2:$D$47,MATCH(E8578,dProdutos!$A$2:$A$47,0))</f>
        <v>Calçados</v>
      </c>
    </row>
    <row r="8579" customFormat="false" ht="15" hidden="false" customHeight="false" outlineLevel="0" collapsed="false">
      <c r="A8579" s="17" t="s">
        <v>6746</v>
      </c>
      <c r="B8579" s="17" t="n">
        <v>1</v>
      </c>
      <c r="C8579" s="21" t="n">
        <v>46219</v>
      </c>
      <c r="D8579" s="17" t="s">
        <v>546</v>
      </c>
      <c r="E8579" s="17" t="s">
        <v>177</v>
      </c>
      <c r="F8579" s="17" t="s">
        <v>1499</v>
      </c>
      <c r="G8579" s="17" t="s">
        <v>64</v>
      </c>
      <c r="H8579" s="17" t="s">
        <v>1523</v>
      </c>
      <c r="I8579" s="17" t="s">
        <v>1524</v>
      </c>
      <c r="J8579" s="17" t="n">
        <v>2</v>
      </c>
      <c r="K8579" s="15" t="n">
        <v>257.9</v>
      </c>
      <c r="L8579" s="22" t="n">
        <v>0</v>
      </c>
      <c r="M8579" s="15" t="n">
        <v>13.41</v>
      </c>
      <c r="N8579" s="15" t="n">
        <f aca="false">J8579*K8579</f>
        <v>515.8</v>
      </c>
      <c r="O8579" s="15" t="n">
        <f aca="false">N8579*L8579</f>
        <v>0</v>
      </c>
      <c r="P8579" s="15" t="n">
        <f aca="false">N8579-O8579</f>
        <v>515.8</v>
      </c>
      <c r="Q8579" s="15" t="n">
        <f aca="false">J8579*INDEX(dProdutos!$F$2:$F$47,MATCH(E8579,dProdutos!$A$2:$A$47,0))</f>
        <v>276.46</v>
      </c>
      <c r="R8579" s="15" t="n">
        <f aca="false">IF(I8579="Cancelado",0,P8579-Q8579)</f>
        <v>239.34</v>
      </c>
      <c r="S8579" s="17" t="str">
        <f aca="false">INDEX(dProdutos!$D$2:$D$47,MATCH(E8579,dProdutos!$A$2:$A$47,0))</f>
        <v>Casa</v>
      </c>
    </row>
    <row r="8580" customFormat="false" ht="15" hidden="false" customHeight="false" outlineLevel="0" collapsed="false">
      <c r="A8580" s="17" t="s">
        <v>6747</v>
      </c>
      <c r="B8580" s="17" t="n">
        <v>1</v>
      </c>
      <c r="C8580" s="21" t="n">
        <v>46219</v>
      </c>
      <c r="D8580" s="17" t="s">
        <v>894</v>
      </c>
      <c r="E8580" s="17" t="s">
        <v>171</v>
      </c>
      <c r="F8580" s="17" t="s">
        <v>1490</v>
      </c>
      <c r="G8580" s="17" t="s">
        <v>61</v>
      </c>
      <c r="H8580" s="17" t="s">
        <v>1523</v>
      </c>
      <c r="I8580" s="17" t="s">
        <v>1524</v>
      </c>
      <c r="J8580" s="17" t="n">
        <v>1</v>
      </c>
      <c r="K8580" s="15" t="n">
        <v>246.9</v>
      </c>
      <c r="L8580" s="22" t="n">
        <v>0</v>
      </c>
      <c r="M8580" s="15" t="n">
        <v>0</v>
      </c>
      <c r="N8580" s="15" t="n">
        <f aca="false">J8580*K8580</f>
        <v>246.9</v>
      </c>
      <c r="O8580" s="15" t="n">
        <f aca="false">N8580*L8580</f>
        <v>0</v>
      </c>
      <c r="P8580" s="15" t="n">
        <f aca="false">N8580-O8580</f>
        <v>246.9</v>
      </c>
      <c r="Q8580" s="15" t="n">
        <f aca="false">J8580*INDEX(dProdutos!$F$2:$F$47,MATCH(E8580,dProdutos!$A$2:$A$47,0))</f>
        <v>103.61</v>
      </c>
      <c r="R8580" s="15" t="n">
        <f aca="false">IF(I8580="Cancelado",0,P8580-Q8580)</f>
        <v>143.29</v>
      </c>
      <c r="S8580" s="17" t="str">
        <f aca="false">INDEX(dProdutos!$D$2:$D$47,MATCH(E8580,dProdutos!$A$2:$A$47,0))</f>
        <v>Casa</v>
      </c>
    </row>
    <row r="8581" customFormat="false" ht="15" hidden="false" customHeight="false" outlineLevel="0" collapsed="false">
      <c r="A8581" s="17" t="s">
        <v>6748</v>
      </c>
      <c r="B8581" s="17" t="n">
        <v>1</v>
      </c>
      <c r="C8581" s="21" t="n">
        <v>46219</v>
      </c>
      <c r="D8581" s="17" t="s">
        <v>732</v>
      </c>
      <c r="E8581" s="17" t="s">
        <v>95</v>
      </c>
      <c r="F8581" s="17" t="s">
        <v>1495</v>
      </c>
      <c r="G8581" s="17" t="s">
        <v>62</v>
      </c>
      <c r="H8581" s="17" t="s">
        <v>1540</v>
      </c>
      <c r="I8581" s="17" t="s">
        <v>1524</v>
      </c>
      <c r="J8581" s="17" t="n">
        <v>1</v>
      </c>
      <c r="K8581" s="15" t="n">
        <v>77.9</v>
      </c>
      <c r="L8581" s="22" t="n">
        <v>0.05</v>
      </c>
      <c r="M8581" s="15" t="n">
        <v>15.7</v>
      </c>
      <c r="N8581" s="15" t="n">
        <f aca="false">J8581*K8581</f>
        <v>77.9</v>
      </c>
      <c r="O8581" s="15" t="n">
        <f aca="false">N8581*L8581</f>
        <v>3.895</v>
      </c>
      <c r="P8581" s="15" t="n">
        <f aca="false">N8581-O8581</f>
        <v>74.005</v>
      </c>
      <c r="Q8581" s="15" t="n">
        <f aca="false">J8581*INDEX(dProdutos!$F$2:$F$47,MATCH(E8581,dProdutos!$A$2:$A$47,0))</f>
        <v>36.71</v>
      </c>
      <c r="R8581" s="15" t="n">
        <f aca="false">IF(I8581="Cancelado",0,P8581-Q8581)</f>
        <v>37.295</v>
      </c>
      <c r="S8581" s="17" t="str">
        <f aca="false">INDEX(dProdutos!$D$2:$D$47,MATCH(E8581,dProdutos!$A$2:$A$47,0))</f>
        <v>Moda Feminina</v>
      </c>
    </row>
    <row r="8582" customFormat="false" ht="15" hidden="false" customHeight="false" outlineLevel="0" collapsed="false">
      <c r="A8582" s="17" t="s">
        <v>6749</v>
      </c>
      <c r="B8582" s="17" t="n">
        <v>1</v>
      </c>
      <c r="C8582" s="21" t="n">
        <v>46219</v>
      </c>
      <c r="D8582" s="17" t="s">
        <v>382</v>
      </c>
      <c r="E8582" s="17" t="s">
        <v>126</v>
      </c>
      <c r="F8582" s="17" t="s">
        <v>1495</v>
      </c>
      <c r="G8582" s="17" t="s">
        <v>62</v>
      </c>
      <c r="H8582" s="17" t="s">
        <v>1537</v>
      </c>
      <c r="I8582" s="17" t="s">
        <v>1524</v>
      </c>
      <c r="J8582" s="17" t="n">
        <v>1</v>
      </c>
      <c r="K8582" s="15" t="n">
        <v>296.9</v>
      </c>
      <c r="L8582" s="22" t="n">
        <v>0.05</v>
      </c>
      <c r="M8582" s="15" t="n">
        <v>32.97</v>
      </c>
      <c r="N8582" s="15" t="n">
        <f aca="false">J8582*K8582</f>
        <v>296.9</v>
      </c>
      <c r="O8582" s="15" t="n">
        <f aca="false">N8582*L8582</f>
        <v>14.845</v>
      </c>
      <c r="P8582" s="15" t="n">
        <f aca="false">N8582-O8582</f>
        <v>282.055</v>
      </c>
      <c r="Q8582" s="15" t="n">
        <f aca="false">J8582*INDEX(dProdutos!$F$2:$F$47,MATCH(E8582,dProdutos!$A$2:$A$47,0))</f>
        <v>135.24</v>
      </c>
      <c r="R8582" s="15" t="n">
        <f aca="false">IF(I8582="Cancelado",0,P8582-Q8582)</f>
        <v>146.815</v>
      </c>
      <c r="S8582" s="17" t="str">
        <f aca="false">INDEX(dProdutos!$D$2:$D$47,MATCH(E8582,dProdutos!$A$2:$A$47,0))</f>
        <v>Calçados</v>
      </c>
    </row>
    <row r="8583" customFormat="false" ht="15" hidden="false" customHeight="false" outlineLevel="0" collapsed="false">
      <c r="A8583" s="17" t="s">
        <v>6750</v>
      </c>
      <c r="B8583" s="17" t="n">
        <v>1</v>
      </c>
      <c r="C8583" s="21" t="n">
        <v>46219</v>
      </c>
      <c r="D8583" s="17" t="s">
        <v>857</v>
      </c>
      <c r="E8583" s="17" t="s">
        <v>171</v>
      </c>
      <c r="F8583" s="17" t="s">
        <v>1495</v>
      </c>
      <c r="G8583" s="17" t="s">
        <v>62</v>
      </c>
      <c r="H8583" s="17" t="s">
        <v>1523</v>
      </c>
      <c r="I8583" s="17" t="s">
        <v>1524</v>
      </c>
      <c r="J8583" s="17" t="n">
        <v>1</v>
      </c>
      <c r="K8583" s="15" t="n">
        <v>246.9</v>
      </c>
      <c r="L8583" s="22" t="n">
        <v>0</v>
      </c>
      <c r="M8583" s="15" t="n">
        <v>14.96</v>
      </c>
      <c r="N8583" s="15" t="n">
        <f aca="false">J8583*K8583</f>
        <v>246.9</v>
      </c>
      <c r="O8583" s="15" t="n">
        <f aca="false">N8583*L8583</f>
        <v>0</v>
      </c>
      <c r="P8583" s="15" t="n">
        <f aca="false">N8583-O8583</f>
        <v>246.9</v>
      </c>
      <c r="Q8583" s="15" t="n">
        <f aca="false">J8583*INDEX(dProdutos!$F$2:$F$47,MATCH(E8583,dProdutos!$A$2:$A$47,0))</f>
        <v>103.61</v>
      </c>
      <c r="R8583" s="15" t="n">
        <f aca="false">IF(I8583="Cancelado",0,P8583-Q8583)</f>
        <v>143.29</v>
      </c>
      <c r="S8583" s="17" t="str">
        <f aca="false">INDEX(dProdutos!$D$2:$D$47,MATCH(E8583,dProdutos!$A$2:$A$47,0))</f>
        <v>Casa</v>
      </c>
    </row>
    <row r="8584" customFormat="false" ht="15" hidden="false" customHeight="false" outlineLevel="0" collapsed="false">
      <c r="A8584" s="17" t="s">
        <v>6750</v>
      </c>
      <c r="B8584" s="17" t="n">
        <v>2</v>
      </c>
      <c r="C8584" s="21" t="n">
        <v>46219</v>
      </c>
      <c r="D8584" s="17" t="s">
        <v>857</v>
      </c>
      <c r="E8584" s="17" t="s">
        <v>153</v>
      </c>
      <c r="F8584" s="17" t="s">
        <v>1495</v>
      </c>
      <c r="G8584" s="17" t="s">
        <v>62</v>
      </c>
      <c r="H8584" s="17" t="s">
        <v>1523</v>
      </c>
      <c r="I8584" s="17" t="s">
        <v>1524</v>
      </c>
      <c r="J8584" s="17" t="n">
        <v>1</v>
      </c>
      <c r="K8584" s="15" t="n">
        <v>165.9</v>
      </c>
      <c r="L8584" s="22" t="n">
        <v>0.15</v>
      </c>
      <c r="M8584" s="15" t="n">
        <v>0</v>
      </c>
      <c r="N8584" s="15" t="n">
        <f aca="false">J8584*K8584</f>
        <v>165.9</v>
      </c>
      <c r="O8584" s="15" t="n">
        <f aca="false">N8584*L8584</f>
        <v>24.885</v>
      </c>
      <c r="P8584" s="15" t="n">
        <f aca="false">N8584-O8584</f>
        <v>141.015</v>
      </c>
      <c r="Q8584" s="15" t="n">
        <f aca="false">J8584*INDEX(dProdutos!$F$2:$F$47,MATCH(E8584,dProdutos!$A$2:$A$47,0))</f>
        <v>67.28</v>
      </c>
      <c r="R8584" s="15" t="n">
        <f aca="false">IF(I8584="Cancelado",0,P8584-Q8584)</f>
        <v>73.735</v>
      </c>
      <c r="S8584" s="17" t="str">
        <f aca="false">INDEX(dProdutos!$D$2:$D$47,MATCH(E8584,dProdutos!$A$2:$A$47,0))</f>
        <v>Acessórios</v>
      </c>
    </row>
    <row r="8585" customFormat="false" ht="15" hidden="false" customHeight="false" outlineLevel="0" collapsed="false">
      <c r="A8585" s="17" t="s">
        <v>6751</v>
      </c>
      <c r="B8585" s="17" t="n">
        <v>1</v>
      </c>
      <c r="C8585" s="21" t="n">
        <v>46219</v>
      </c>
      <c r="D8585" s="17" t="s">
        <v>732</v>
      </c>
      <c r="E8585" s="17" t="s">
        <v>183</v>
      </c>
      <c r="F8585" s="17" t="s">
        <v>1499</v>
      </c>
      <c r="G8585" s="17" t="s">
        <v>61</v>
      </c>
      <c r="H8585" s="17" t="s">
        <v>1527</v>
      </c>
      <c r="I8585" s="17" t="s">
        <v>1524</v>
      </c>
      <c r="J8585" s="17" t="n">
        <v>1</v>
      </c>
      <c r="K8585" s="15" t="n">
        <v>121.9</v>
      </c>
      <c r="L8585" s="22" t="n">
        <v>0</v>
      </c>
      <c r="M8585" s="15" t="n">
        <v>0</v>
      </c>
      <c r="N8585" s="15" t="n">
        <f aca="false">J8585*K8585</f>
        <v>121.9</v>
      </c>
      <c r="O8585" s="15" t="n">
        <f aca="false">N8585*L8585</f>
        <v>0</v>
      </c>
      <c r="P8585" s="15" t="n">
        <f aca="false">N8585-O8585</f>
        <v>121.9</v>
      </c>
      <c r="Q8585" s="15" t="n">
        <f aca="false">J8585*INDEX(dProdutos!$F$2:$F$47,MATCH(E8585,dProdutos!$A$2:$A$47,0))</f>
        <v>52.76</v>
      </c>
      <c r="R8585" s="15" t="n">
        <f aca="false">IF(I8585="Cancelado",0,P8585-Q8585)</f>
        <v>69.14</v>
      </c>
      <c r="S8585" s="17" t="str">
        <f aca="false">INDEX(dProdutos!$D$2:$D$47,MATCH(E8585,dProdutos!$A$2:$A$47,0))</f>
        <v>Eletrônicos</v>
      </c>
    </row>
    <row r="8586" customFormat="false" ht="15" hidden="false" customHeight="false" outlineLevel="0" collapsed="false">
      <c r="A8586" s="17" t="s">
        <v>6751</v>
      </c>
      <c r="B8586" s="17" t="n">
        <v>2</v>
      </c>
      <c r="C8586" s="21" t="n">
        <v>46219</v>
      </c>
      <c r="D8586" s="17" t="s">
        <v>732</v>
      </c>
      <c r="E8586" s="17" t="s">
        <v>102</v>
      </c>
      <c r="F8586" s="17" t="s">
        <v>1499</v>
      </c>
      <c r="G8586" s="17" t="s">
        <v>61</v>
      </c>
      <c r="H8586" s="17" t="s">
        <v>1527</v>
      </c>
      <c r="I8586" s="17" t="s">
        <v>1524</v>
      </c>
      <c r="J8586" s="17" t="n">
        <v>1</v>
      </c>
      <c r="K8586" s="15" t="n">
        <v>65.9</v>
      </c>
      <c r="L8586" s="22" t="n">
        <v>0.1</v>
      </c>
      <c r="M8586" s="15" t="n">
        <v>0</v>
      </c>
      <c r="N8586" s="15" t="n">
        <f aca="false">J8586*K8586</f>
        <v>65.9</v>
      </c>
      <c r="O8586" s="15" t="n">
        <f aca="false">N8586*L8586</f>
        <v>6.59</v>
      </c>
      <c r="P8586" s="15" t="n">
        <f aca="false">N8586-O8586</f>
        <v>59.31</v>
      </c>
      <c r="Q8586" s="15" t="n">
        <f aca="false">J8586*INDEX(dProdutos!$F$2:$F$47,MATCH(E8586,dProdutos!$A$2:$A$47,0))</f>
        <v>29.68</v>
      </c>
      <c r="R8586" s="15" t="n">
        <f aca="false">IF(I8586="Cancelado",0,P8586-Q8586)</f>
        <v>29.63</v>
      </c>
      <c r="S8586" s="17" t="str">
        <f aca="false">INDEX(dProdutos!$D$2:$D$47,MATCH(E8586,dProdutos!$A$2:$A$47,0))</f>
        <v>Moda Masculina</v>
      </c>
    </row>
    <row r="8587" customFormat="false" ht="15" hidden="false" customHeight="false" outlineLevel="0" collapsed="false">
      <c r="A8587" s="17" t="s">
        <v>6751</v>
      </c>
      <c r="B8587" s="17" t="n">
        <v>3</v>
      </c>
      <c r="C8587" s="21" t="n">
        <v>46219</v>
      </c>
      <c r="D8587" s="17" t="s">
        <v>732</v>
      </c>
      <c r="E8587" s="17" t="s">
        <v>165</v>
      </c>
      <c r="F8587" s="17" t="s">
        <v>1499</v>
      </c>
      <c r="G8587" s="17" t="s">
        <v>61</v>
      </c>
      <c r="H8587" s="17" t="s">
        <v>1527</v>
      </c>
      <c r="I8587" s="17" t="s">
        <v>1524</v>
      </c>
      <c r="J8587" s="17" t="n">
        <v>1</v>
      </c>
      <c r="K8587" s="15" t="n">
        <v>231.9</v>
      </c>
      <c r="L8587" s="22" t="n">
        <v>0.2</v>
      </c>
      <c r="M8587" s="15" t="n">
        <v>0</v>
      </c>
      <c r="N8587" s="15" t="n">
        <f aca="false">J8587*K8587</f>
        <v>231.9</v>
      </c>
      <c r="O8587" s="15" t="n">
        <f aca="false">N8587*L8587</f>
        <v>46.38</v>
      </c>
      <c r="P8587" s="15" t="n">
        <f aca="false">N8587-O8587</f>
        <v>185.52</v>
      </c>
      <c r="Q8587" s="15" t="n">
        <f aca="false">J8587*INDEX(dProdutos!$F$2:$F$47,MATCH(E8587,dProdutos!$A$2:$A$47,0))</f>
        <v>140.83</v>
      </c>
      <c r="R8587" s="15" t="n">
        <f aca="false">IF(I8587="Cancelado",0,P8587-Q8587)</f>
        <v>44.69</v>
      </c>
      <c r="S8587" s="17" t="str">
        <f aca="false">INDEX(dProdutos!$D$2:$D$47,MATCH(E8587,dProdutos!$A$2:$A$47,0))</f>
        <v>Casa</v>
      </c>
    </row>
    <row r="8588" customFormat="false" ht="15" hidden="false" customHeight="false" outlineLevel="0" collapsed="false">
      <c r="A8588" s="17" t="s">
        <v>6752</v>
      </c>
      <c r="B8588" s="17" t="n">
        <v>1</v>
      </c>
      <c r="C8588" s="21" t="n">
        <v>46220</v>
      </c>
      <c r="D8588" s="17" t="s">
        <v>447</v>
      </c>
      <c r="E8588" s="17" t="s">
        <v>126</v>
      </c>
      <c r="F8588" s="17" t="s">
        <v>1487</v>
      </c>
      <c r="G8588" s="17" t="s">
        <v>64</v>
      </c>
      <c r="H8588" s="17" t="s">
        <v>1523</v>
      </c>
      <c r="I8588" s="17" t="s">
        <v>1524</v>
      </c>
      <c r="J8588" s="17" t="n">
        <v>1</v>
      </c>
      <c r="K8588" s="15" t="n">
        <v>296.9</v>
      </c>
      <c r="L8588" s="22" t="n">
        <v>0</v>
      </c>
      <c r="M8588" s="15" t="n">
        <v>13.37</v>
      </c>
      <c r="N8588" s="15" t="n">
        <f aca="false">J8588*K8588</f>
        <v>296.9</v>
      </c>
      <c r="O8588" s="15" t="n">
        <f aca="false">N8588*L8588</f>
        <v>0</v>
      </c>
      <c r="P8588" s="15" t="n">
        <f aca="false">N8588-O8588</f>
        <v>296.9</v>
      </c>
      <c r="Q8588" s="15" t="n">
        <f aca="false">J8588*INDEX(dProdutos!$F$2:$F$47,MATCH(E8588,dProdutos!$A$2:$A$47,0))</f>
        <v>135.24</v>
      </c>
      <c r="R8588" s="15" t="n">
        <f aca="false">IF(I8588="Cancelado",0,P8588-Q8588)</f>
        <v>161.66</v>
      </c>
      <c r="S8588" s="17" t="str">
        <f aca="false">INDEX(dProdutos!$D$2:$D$47,MATCH(E8588,dProdutos!$A$2:$A$47,0))</f>
        <v>Calçados</v>
      </c>
    </row>
    <row r="8589" customFormat="false" ht="15" hidden="false" customHeight="false" outlineLevel="0" collapsed="false">
      <c r="A8589" s="17" t="s">
        <v>6752</v>
      </c>
      <c r="B8589" s="17" t="n">
        <v>2</v>
      </c>
      <c r="C8589" s="21" t="n">
        <v>46220</v>
      </c>
      <c r="D8589" s="17" t="s">
        <v>447</v>
      </c>
      <c r="E8589" s="17" t="s">
        <v>114</v>
      </c>
      <c r="F8589" s="17" t="s">
        <v>1487</v>
      </c>
      <c r="G8589" s="17" t="s">
        <v>64</v>
      </c>
      <c r="H8589" s="17" t="s">
        <v>1523</v>
      </c>
      <c r="I8589" s="17" t="s">
        <v>1524</v>
      </c>
      <c r="J8589" s="17" t="n">
        <v>2</v>
      </c>
      <c r="K8589" s="15" t="n">
        <v>202.9</v>
      </c>
      <c r="L8589" s="22" t="n">
        <v>0</v>
      </c>
      <c r="M8589" s="15" t="n">
        <v>0</v>
      </c>
      <c r="N8589" s="15" t="n">
        <f aca="false">J8589*K8589</f>
        <v>405.8</v>
      </c>
      <c r="O8589" s="15" t="n">
        <f aca="false">N8589*L8589</f>
        <v>0</v>
      </c>
      <c r="P8589" s="15" t="n">
        <f aca="false">N8589-O8589</f>
        <v>405.8</v>
      </c>
      <c r="Q8589" s="15" t="n">
        <f aca="false">J8589*INDEX(dProdutos!$F$2:$F$47,MATCH(E8589,dProdutos!$A$2:$A$47,0))</f>
        <v>220.78</v>
      </c>
      <c r="R8589" s="15" t="n">
        <f aca="false">IF(I8589="Cancelado",0,P8589-Q8589)</f>
        <v>185.02</v>
      </c>
      <c r="S8589" s="17" t="str">
        <f aca="false">INDEX(dProdutos!$D$2:$D$47,MATCH(E8589,dProdutos!$A$2:$A$47,0))</f>
        <v>Moda Masculina</v>
      </c>
    </row>
    <row r="8590" customFormat="false" ht="15" hidden="false" customHeight="false" outlineLevel="0" collapsed="false">
      <c r="A8590" s="17" t="s">
        <v>6753</v>
      </c>
      <c r="B8590" s="17" t="n">
        <v>1</v>
      </c>
      <c r="C8590" s="21" t="n">
        <v>46220</v>
      </c>
      <c r="D8590" s="17" t="s">
        <v>1023</v>
      </c>
      <c r="E8590" s="17" t="s">
        <v>105</v>
      </c>
      <c r="F8590" s="17" t="s">
        <v>1490</v>
      </c>
      <c r="G8590" s="17" t="s">
        <v>61</v>
      </c>
      <c r="H8590" s="17" t="s">
        <v>1527</v>
      </c>
      <c r="I8590" s="17" t="s">
        <v>1524</v>
      </c>
      <c r="J8590" s="17" t="n">
        <v>2</v>
      </c>
      <c r="K8590" s="15" t="n">
        <v>175.9</v>
      </c>
      <c r="L8590" s="22" t="n">
        <v>0.1</v>
      </c>
      <c r="M8590" s="15" t="n">
        <v>22.98</v>
      </c>
      <c r="N8590" s="15" t="n">
        <f aca="false">J8590*K8590</f>
        <v>351.8</v>
      </c>
      <c r="O8590" s="15" t="n">
        <f aca="false">N8590*L8590</f>
        <v>35.18</v>
      </c>
      <c r="P8590" s="15" t="n">
        <f aca="false">N8590-O8590</f>
        <v>316.62</v>
      </c>
      <c r="Q8590" s="15" t="n">
        <f aca="false">J8590*INDEX(dProdutos!$F$2:$F$47,MATCH(E8590,dProdutos!$A$2:$A$47,0))</f>
        <v>193.18</v>
      </c>
      <c r="R8590" s="15" t="n">
        <f aca="false">IF(I8590="Cancelado",0,P8590-Q8590)</f>
        <v>123.44</v>
      </c>
      <c r="S8590" s="17" t="str">
        <f aca="false">INDEX(dProdutos!$D$2:$D$47,MATCH(E8590,dProdutos!$A$2:$A$47,0))</f>
        <v>Moda Masculina</v>
      </c>
    </row>
    <row r="8591" customFormat="false" ht="15" hidden="false" customHeight="false" outlineLevel="0" collapsed="false">
      <c r="A8591" s="17" t="s">
        <v>6753</v>
      </c>
      <c r="B8591" s="17" t="n">
        <v>2</v>
      </c>
      <c r="C8591" s="21" t="n">
        <v>46220</v>
      </c>
      <c r="D8591" s="17" t="s">
        <v>1023</v>
      </c>
      <c r="E8591" s="17" t="s">
        <v>95</v>
      </c>
      <c r="F8591" s="17" t="s">
        <v>1490</v>
      </c>
      <c r="G8591" s="17" t="s">
        <v>61</v>
      </c>
      <c r="H8591" s="17" t="s">
        <v>1527</v>
      </c>
      <c r="I8591" s="17" t="s">
        <v>1524</v>
      </c>
      <c r="J8591" s="17" t="n">
        <v>1</v>
      </c>
      <c r="K8591" s="15" t="n">
        <v>77.9</v>
      </c>
      <c r="L8591" s="22" t="n">
        <v>0.2</v>
      </c>
      <c r="M8591" s="15" t="n">
        <v>0</v>
      </c>
      <c r="N8591" s="15" t="n">
        <f aca="false">J8591*K8591</f>
        <v>77.9</v>
      </c>
      <c r="O8591" s="15" t="n">
        <f aca="false">N8591*L8591</f>
        <v>15.58</v>
      </c>
      <c r="P8591" s="15" t="n">
        <f aca="false">N8591-O8591</f>
        <v>62.32</v>
      </c>
      <c r="Q8591" s="15" t="n">
        <f aca="false">J8591*INDEX(dProdutos!$F$2:$F$47,MATCH(E8591,dProdutos!$A$2:$A$47,0))</f>
        <v>36.71</v>
      </c>
      <c r="R8591" s="15" t="n">
        <f aca="false">IF(I8591="Cancelado",0,P8591-Q8591)</f>
        <v>25.61</v>
      </c>
      <c r="S8591" s="17" t="str">
        <f aca="false">INDEX(dProdutos!$D$2:$D$47,MATCH(E8591,dProdutos!$A$2:$A$47,0))</f>
        <v>Moda Feminina</v>
      </c>
    </row>
    <row r="8592" customFormat="false" ht="15" hidden="false" customHeight="false" outlineLevel="0" collapsed="false">
      <c r="A8592" s="17" t="s">
        <v>6754</v>
      </c>
      <c r="B8592" s="17" t="n">
        <v>1</v>
      </c>
      <c r="C8592" s="21" t="n">
        <v>46220</v>
      </c>
      <c r="D8592" s="17" t="s">
        <v>1205</v>
      </c>
      <c r="E8592" s="17" t="s">
        <v>95</v>
      </c>
      <c r="F8592" s="17" t="s">
        <v>1503</v>
      </c>
      <c r="G8592" s="17" t="s">
        <v>59</v>
      </c>
      <c r="H8592" s="17" t="s">
        <v>1537</v>
      </c>
      <c r="I8592" s="17" t="s">
        <v>1524</v>
      </c>
      <c r="J8592" s="17" t="n">
        <v>3</v>
      </c>
      <c r="K8592" s="15" t="n">
        <v>77.9</v>
      </c>
      <c r="L8592" s="22" t="n">
        <v>0.15</v>
      </c>
      <c r="M8592" s="15" t="n">
        <v>27.26</v>
      </c>
      <c r="N8592" s="15" t="n">
        <f aca="false">J8592*K8592</f>
        <v>233.7</v>
      </c>
      <c r="O8592" s="15" t="n">
        <f aca="false">N8592*L8592</f>
        <v>35.055</v>
      </c>
      <c r="P8592" s="15" t="n">
        <f aca="false">N8592-O8592</f>
        <v>198.645</v>
      </c>
      <c r="Q8592" s="15" t="n">
        <f aca="false">J8592*INDEX(dProdutos!$F$2:$F$47,MATCH(E8592,dProdutos!$A$2:$A$47,0))</f>
        <v>110.13</v>
      </c>
      <c r="R8592" s="15" t="n">
        <f aca="false">IF(I8592="Cancelado",0,P8592-Q8592)</f>
        <v>88.515</v>
      </c>
      <c r="S8592" s="17" t="str">
        <f aca="false">INDEX(dProdutos!$D$2:$D$47,MATCH(E8592,dProdutos!$A$2:$A$47,0))</f>
        <v>Moda Feminina</v>
      </c>
    </row>
    <row r="8593" customFormat="false" ht="15" hidden="false" customHeight="false" outlineLevel="0" collapsed="false">
      <c r="A8593" s="17" t="s">
        <v>6755</v>
      </c>
      <c r="B8593" s="17" t="n">
        <v>1</v>
      </c>
      <c r="C8593" s="21" t="n">
        <v>46220</v>
      </c>
      <c r="D8593" s="17" t="s">
        <v>379</v>
      </c>
      <c r="E8593" s="17" t="s">
        <v>168</v>
      </c>
      <c r="F8593" s="17" t="s">
        <v>1501</v>
      </c>
      <c r="G8593" s="17" t="s">
        <v>61</v>
      </c>
      <c r="H8593" s="17" t="s">
        <v>1523</v>
      </c>
      <c r="I8593" s="17" t="s">
        <v>1524</v>
      </c>
      <c r="J8593" s="17" t="n">
        <v>1</v>
      </c>
      <c r="K8593" s="15" t="n">
        <v>253.9</v>
      </c>
      <c r="L8593" s="22" t="n">
        <v>0.1</v>
      </c>
      <c r="M8593" s="15" t="n">
        <v>12.36</v>
      </c>
      <c r="N8593" s="15" t="n">
        <f aca="false">J8593*K8593</f>
        <v>253.9</v>
      </c>
      <c r="O8593" s="15" t="n">
        <f aca="false">N8593*L8593</f>
        <v>25.39</v>
      </c>
      <c r="P8593" s="15" t="n">
        <f aca="false">N8593-O8593</f>
        <v>228.51</v>
      </c>
      <c r="Q8593" s="15" t="n">
        <f aca="false">J8593*INDEX(dProdutos!$F$2:$F$47,MATCH(E8593,dProdutos!$A$2:$A$47,0))</f>
        <v>128.94</v>
      </c>
      <c r="R8593" s="15" t="n">
        <f aca="false">IF(I8593="Cancelado",0,P8593-Q8593)</f>
        <v>99.57</v>
      </c>
      <c r="S8593" s="17" t="str">
        <f aca="false">INDEX(dProdutos!$D$2:$D$47,MATCH(E8593,dProdutos!$A$2:$A$47,0))</f>
        <v>Casa</v>
      </c>
    </row>
    <row r="8594" customFormat="false" ht="15" hidden="false" customHeight="false" outlineLevel="0" collapsed="false">
      <c r="A8594" s="17" t="s">
        <v>6755</v>
      </c>
      <c r="B8594" s="17" t="n">
        <v>2</v>
      </c>
      <c r="C8594" s="21" t="n">
        <v>46220</v>
      </c>
      <c r="D8594" s="17" t="s">
        <v>379</v>
      </c>
      <c r="E8594" s="17" t="s">
        <v>168</v>
      </c>
      <c r="F8594" s="17" t="s">
        <v>1501</v>
      </c>
      <c r="G8594" s="17" t="s">
        <v>61</v>
      </c>
      <c r="H8594" s="17" t="s">
        <v>1523</v>
      </c>
      <c r="I8594" s="17" t="s">
        <v>1524</v>
      </c>
      <c r="J8594" s="17" t="n">
        <v>2</v>
      </c>
      <c r="K8594" s="15" t="n">
        <v>253.9</v>
      </c>
      <c r="L8594" s="22" t="n">
        <v>0.1</v>
      </c>
      <c r="M8594" s="15" t="n">
        <v>0</v>
      </c>
      <c r="N8594" s="15" t="n">
        <f aca="false">J8594*K8594</f>
        <v>507.8</v>
      </c>
      <c r="O8594" s="15" t="n">
        <f aca="false">N8594*L8594</f>
        <v>50.78</v>
      </c>
      <c r="P8594" s="15" t="n">
        <f aca="false">N8594-O8594</f>
        <v>457.02</v>
      </c>
      <c r="Q8594" s="15" t="n">
        <f aca="false">J8594*INDEX(dProdutos!$F$2:$F$47,MATCH(E8594,dProdutos!$A$2:$A$47,0))</f>
        <v>257.88</v>
      </c>
      <c r="R8594" s="15" t="n">
        <f aca="false">IF(I8594="Cancelado",0,P8594-Q8594)</f>
        <v>199.14</v>
      </c>
      <c r="S8594" s="17" t="str">
        <f aca="false">INDEX(dProdutos!$D$2:$D$47,MATCH(E8594,dProdutos!$A$2:$A$47,0))</f>
        <v>Casa</v>
      </c>
    </row>
    <row r="8595" customFormat="false" ht="15" hidden="false" customHeight="false" outlineLevel="0" collapsed="false">
      <c r="A8595" s="17" t="s">
        <v>6756</v>
      </c>
      <c r="B8595" s="17" t="n">
        <v>1</v>
      </c>
      <c r="C8595" s="21" t="n">
        <v>46220</v>
      </c>
      <c r="D8595" s="17" t="s">
        <v>1365</v>
      </c>
      <c r="E8595" s="17" t="s">
        <v>141</v>
      </c>
      <c r="F8595" s="17" t="s">
        <v>1493</v>
      </c>
      <c r="G8595" s="17" t="s">
        <v>61</v>
      </c>
      <c r="H8595" s="17" t="s">
        <v>1537</v>
      </c>
      <c r="I8595" s="17" t="s">
        <v>1524</v>
      </c>
      <c r="J8595" s="17" t="n">
        <v>2</v>
      </c>
      <c r="K8595" s="15" t="n">
        <v>131.9</v>
      </c>
      <c r="L8595" s="22" t="n">
        <v>0</v>
      </c>
      <c r="M8595" s="15" t="n">
        <v>0</v>
      </c>
      <c r="N8595" s="15" t="n">
        <f aca="false">J8595*K8595</f>
        <v>263.8</v>
      </c>
      <c r="O8595" s="15" t="n">
        <f aca="false">N8595*L8595</f>
        <v>0</v>
      </c>
      <c r="P8595" s="15" t="n">
        <f aca="false">N8595-O8595</f>
        <v>263.8</v>
      </c>
      <c r="Q8595" s="15" t="n">
        <f aca="false">J8595*INDEX(dProdutos!$F$2:$F$47,MATCH(E8595,dProdutos!$A$2:$A$47,0))</f>
        <v>163.32</v>
      </c>
      <c r="R8595" s="15" t="n">
        <f aca="false">IF(I8595="Cancelado",0,P8595-Q8595)</f>
        <v>100.48</v>
      </c>
      <c r="S8595" s="17" t="str">
        <f aca="false">INDEX(dProdutos!$D$2:$D$47,MATCH(E8595,dProdutos!$A$2:$A$47,0))</f>
        <v>Acessórios</v>
      </c>
    </row>
    <row r="8596" customFormat="false" ht="15" hidden="false" customHeight="false" outlineLevel="0" collapsed="false">
      <c r="A8596" s="17" t="s">
        <v>6757</v>
      </c>
      <c r="B8596" s="17" t="n">
        <v>1</v>
      </c>
      <c r="C8596" s="21" t="n">
        <v>46220</v>
      </c>
      <c r="D8596" s="17" t="s">
        <v>757</v>
      </c>
      <c r="E8596" s="17" t="s">
        <v>88</v>
      </c>
      <c r="F8596" s="17" t="s">
        <v>1499</v>
      </c>
      <c r="G8596" s="17" t="s">
        <v>62</v>
      </c>
      <c r="H8596" s="17" t="s">
        <v>1527</v>
      </c>
      <c r="I8596" s="17" t="s">
        <v>1524</v>
      </c>
      <c r="J8596" s="17" t="n">
        <v>1</v>
      </c>
      <c r="K8596" s="15" t="n">
        <v>170.9</v>
      </c>
      <c r="L8596" s="22" t="n">
        <v>0</v>
      </c>
      <c r="M8596" s="15" t="n">
        <v>28.21</v>
      </c>
      <c r="N8596" s="15" t="n">
        <f aca="false">J8596*K8596</f>
        <v>170.9</v>
      </c>
      <c r="O8596" s="15" t="n">
        <f aca="false">N8596*L8596</f>
        <v>0</v>
      </c>
      <c r="P8596" s="15" t="n">
        <f aca="false">N8596-O8596</f>
        <v>170.9</v>
      </c>
      <c r="Q8596" s="15" t="n">
        <f aca="false">J8596*INDEX(dProdutos!$F$2:$F$47,MATCH(E8596,dProdutos!$A$2:$A$47,0))</f>
        <v>98.14</v>
      </c>
      <c r="R8596" s="15" t="n">
        <f aca="false">IF(I8596="Cancelado",0,P8596-Q8596)</f>
        <v>72.76</v>
      </c>
      <c r="S8596" s="17" t="str">
        <f aca="false">INDEX(dProdutos!$D$2:$D$47,MATCH(E8596,dProdutos!$A$2:$A$47,0))</f>
        <v>Moda Feminina</v>
      </c>
    </row>
    <row r="8597" customFormat="false" ht="15" hidden="false" customHeight="false" outlineLevel="0" collapsed="false">
      <c r="A8597" s="17" t="s">
        <v>6758</v>
      </c>
      <c r="B8597" s="17" t="n">
        <v>1</v>
      </c>
      <c r="C8597" s="21" t="n">
        <v>46220</v>
      </c>
      <c r="D8597" s="17" t="s">
        <v>1289</v>
      </c>
      <c r="E8597" s="17" t="s">
        <v>156</v>
      </c>
      <c r="F8597" s="17" t="s">
        <v>1487</v>
      </c>
      <c r="G8597" s="17" t="s">
        <v>61</v>
      </c>
      <c r="H8597" s="17" t="s">
        <v>1537</v>
      </c>
      <c r="I8597" s="17" t="s">
        <v>1524</v>
      </c>
      <c r="J8597" s="17" t="n">
        <v>2</v>
      </c>
      <c r="K8597" s="15" t="n">
        <v>192.9</v>
      </c>
      <c r="L8597" s="22" t="n">
        <v>0.2</v>
      </c>
      <c r="M8597" s="15" t="n">
        <v>22.11</v>
      </c>
      <c r="N8597" s="15" t="n">
        <f aca="false">J8597*K8597</f>
        <v>385.8</v>
      </c>
      <c r="O8597" s="15" t="n">
        <f aca="false">N8597*L8597</f>
        <v>77.16</v>
      </c>
      <c r="P8597" s="15" t="n">
        <f aca="false">N8597-O8597</f>
        <v>308.64</v>
      </c>
      <c r="Q8597" s="15" t="n">
        <f aca="false">J8597*INDEX(dProdutos!$F$2:$F$47,MATCH(E8597,dProdutos!$A$2:$A$47,0))</f>
        <v>160.76</v>
      </c>
      <c r="R8597" s="15" t="n">
        <f aca="false">IF(I8597="Cancelado",0,P8597-Q8597)</f>
        <v>147.88</v>
      </c>
      <c r="S8597" s="17" t="str">
        <f aca="false">INDEX(dProdutos!$D$2:$D$47,MATCH(E8597,dProdutos!$A$2:$A$47,0))</f>
        <v>Acessórios</v>
      </c>
    </row>
    <row r="8598" customFormat="false" ht="15" hidden="false" customHeight="false" outlineLevel="0" collapsed="false">
      <c r="A8598" s="17" t="s">
        <v>6758</v>
      </c>
      <c r="B8598" s="17" t="n">
        <v>2</v>
      </c>
      <c r="C8598" s="21" t="n">
        <v>46220</v>
      </c>
      <c r="D8598" s="17" t="s">
        <v>1289</v>
      </c>
      <c r="E8598" s="17" t="s">
        <v>153</v>
      </c>
      <c r="F8598" s="17" t="s">
        <v>1487</v>
      </c>
      <c r="G8598" s="17" t="s">
        <v>61</v>
      </c>
      <c r="H8598" s="17" t="s">
        <v>1537</v>
      </c>
      <c r="I8598" s="17" t="s">
        <v>1524</v>
      </c>
      <c r="J8598" s="17" t="n">
        <v>1</v>
      </c>
      <c r="K8598" s="15" t="n">
        <v>165.9</v>
      </c>
      <c r="L8598" s="22" t="n">
        <v>0.05</v>
      </c>
      <c r="M8598" s="15" t="n">
        <v>0</v>
      </c>
      <c r="N8598" s="15" t="n">
        <f aca="false">J8598*K8598</f>
        <v>165.9</v>
      </c>
      <c r="O8598" s="15" t="n">
        <f aca="false">N8598*L8598</f>
        <v>8.295</v>
      </c>
      <c r="P8598" s="15" t="n">
        <f aca="false">N8598-O8598</f>
        <v>157.605</v>
      </c>
      <c r="Q8598" s="15" t="n">
        <f aca="false">J8598*INDEX(dProdutos!$F$2:$F$47,MATCH(E8598,dProdutos!$A$2:$A$47,0))</f>
        <v>67.28</v>
      </c>
      <c r="R8598" s="15" t="n">
        <f aca="false">IF(I8598="Cancelado",0,P8598-Q8598)</f>
        <v>90.325</v>
      </c>
      <c r="S8598" s="17" t="str">
        <f aca="false">INDEX(dProdutos!$D$2:$D$47,MATCH(E8598,dProdutos!$A$2:$A$47,0))</f>
        <v>Acessórios</v>
      </c>
    </row>
    <row r="8599" customFormat="false" ht="15" hidden="false" customHeight="false" outlineLevel="0" collapsed="false">
      <c r="A8599" s="17" t="s">
        <v>6759</v>
      </c>
      <c r="B8599" s="17" t="n">
        <v>1</v>
      </c>
      <c r="C8599" s="21" t="n">
        <v>46220</v>
      </c>
      <c r="D8599" s="17" t="s">
        <v>618</v>
      </c>
      <c r="E8599" s="17" t="s">
        <v>117</v>
      </c>
      <c r="F8599" s="17" t="s">
        <v>1490</v>
      </c>
      <c r="G8599" s="17" t="s">
        <v>59</v>
      </c>
      <c r="H8599" s="17" t="s">
        <v>1523</v>
      </c>
      <c r="I8599" s="17" t="s">
        <v>1524</v>
      </c>
      <c r="J8599" s="17" t="n">
        <v>1</v>
      </c>
      <c r="K8599" s="15" t="n">
        <v>166.9</v>
      </c>
      <c r="L8599" s="22" t="n">
        <v>0</v>
      </c>
      <c r="M8599" s="15" t="n">
        <v>0</v>
      </c>
      <c r="N8599" s="15" t="n">
        <f aca="false">J8599*K8599</f>
        <v>166.9</v>
      </c>
      <c r="O8599" s="15" t="n">
        <f aca="false">N8599*L8599</f>
        <v>0</v>
      </c>
      <c r="P8599" s="15" t="n">
        <f aca="false">N8599-O8599</f>
        <v>166.9</v>
      </c>
      <c r="Q8599" s="15" t="n">
        <f aca="false">J8599*INDEX(dProdutos!$F$2:$F$47,MATCH(E8599,dProdutos!$A$2:$A$47,0))</f>
        <v>73.23</v>
      </c>
      <c r="R8599" s="15" t="n">
        <f aca="false">IF(I8599="Cancelado",0,P8599-Q8599)</f>
        <v>93.67</v>
      </c>
      <c r="S8599" s="17" t="str">
        <f aca="false">INDEX(dProdutos!$D$2:$D$47,MATCH(E8599,dProdutos!$A$2:$A$47,0))</f>
        <v>Moda Masculina</v>
      </c>
    </row>
    <row r="8600" customFormat="false" ht="15" hidden="false" customHeight="false" outlineLevel="0" collapsed="false">
      <c r="A8600" s="17" t="s">
        <v>6760</v>
      </c>
      <c r="B8600" s="17" t="n">
        <v>1</v>
      </c>
      <c r="C8600" s="21" t="n">
        <v>46220</v>
      </c>
      <c r="D8600" s="17" t="s">
        <v>1358</v>
      </c>
      <c r="E8600" s="17" t="s">
        <v>213</v>
      </c>
      <c r="F8600" s="17" t="s">
        <v>1487</v>
      </c>
      <c r="G8600" s="17" t="s">
        <v>62</v>
      </c>
      <c r="H8600" s="17" t="s">
        <v>1540</v>
      </c>
      <c r="I8600" s="17" t="s">
        <v>1524</v>
      </c>
      <c r="J8600" s="17" t="n">
        <v>3</v>
      </c>
      <c r="K8600" s="15" t="n">
        <v>153.9</v>
      </c>
      <c r="L8600" s="22" t="n">
        <v>0.2</v>
      </c>
      <c r="M8600" s="15" t="n">
        <v>0</v>
      </c>
      <c r="N8600" s="15" t="n">
        <f aca="false">J8600*K8600</f>
        <v>461.7</v>
      </c>
      <c r="O8600" s="15" t="n">
        <f aca="false">N8600*L8600</f>
        <v>92.34</v>
      </c>
      <c r="P8600" s="15" t="n">
        <f aca="false">N8600-O8600</f>
        <v>369.36</v>
      </c>
      <c r="Q8600" s="15" t="n">
        <f aca="false">J8600*INDEX(dProdutos!$F$2:$F$47,MATCH(E8600,dProdutos!$A$2:$A$47,0))</f>
        <v>271.26</v>
      </c>
      <c r="R8600" s="15" t="n">
        <f aca="false">IF(I8600="Cancelado",0,P8600-Q8600)</f>
        <v>98.1</v>
      </c>
      <c r="S8600" s="17" t="str">
        <f aca="false">INDEX(dProdutos!$D$2:$D$47,MATCH(E8600,dProdutos!$A$2:$A$47,0))</f>
        <v>Beleza</v>
      </c>
    </row>
    <row r="8601" customFormat="false" ht="15" hidden="false" customHeight="false" outlineLevel="0" collapsed="false">
      <c r="A8601" s="17" t="s">
        <v>6760</v>
      </c>
      <c r="B8601" s="17" t="n">
        <v>2</v>
      </c>
      <c r="C8601" s="21" t="n">
        <v>46220</v>
      </c>
      <c r="D8601" s="17" t="s">
        <v>1358</v>
      </c>
      <c r="E8601" s="17" t="s">
        <v>171</v>
      </c>
      <c r="F8601" s="17" t="s">
        <v>1487</v>
      </c>
      <c r="G8601" s="17" t="s">
        <v>62</v>
      </c>
      <c r="H8601" s="17" t="s">
        <v>1540</v>
      </c>
      <c r="I8601" s="17" t="s">
        <v>1524</v>
      </c>
      <c r="J8601" s="17" t="n">
        <v>2</v>
      </c>
      <c r="K8601" s="15" t="n">
        <v>246.9</v>
      </c>
      <c r="L8601" s="22" t="n">
        <v>0.05</v>
      </c>
      <c r="M8601" s="15" t="n">
        <v>0</v>
      </c>
      <c r="N8601" s="15" t="n">
        <f aca="false">J8601*K8601</f>
        <v>493.8</v>
      </c>
      <c r="O8601" s="15" t="n">
        <f aca="false">N8601*L8601</f>
        <v>24.69</v>
      </c>
      <c r="P8601" s="15" t="n">
        <f aca="false">N8601-O8601</f>
        <v>469.11</v>
      </c>
      <c r="Q8601" s="15" t="n">
        <f aca="false">J8601*INDEX(dProdutos!$F$2:$F$47,MATCH(E8601,dProdutos!$A$2:$A$47,0))</f>
        <v>207.22</v>
      </c>
      <c r="R8601" s="15" t="n">
        <f aca="false">IF(I8601="Cancelado",0,P8601-Q8601)</f>
        <v>261.89</v>
      </c>
      <c r="S8601" s="17" t="str">
        <f aca="false">INDEX(dProdutos!$D$2:$D$47,MATCH(E8601,dProdutos!$A$2:$A$47,0))</f>
        <v>Casa</v>
      </c>
    </row>
    <row r="8602" customFormat="false" ht="15" hidden="false" customHeight="false" outlineLevel="0" collapsed="false">
      <c r="A8602" s="17" t="s">
        <v>6761</v>
      </c>
      <c r="B8602" s="17" t="n">
        <v>1</v>
      </c>
      <c r="C8602" s="21" t="n">
        <v>46220</v>
      </c>
      <c r="D8602" s="17" t="s">
        <v>1470</v>
      </c>
      <c r="E8602" s="17" t="s">
        <v>156</v>
      </c>
      <c r="F8602" s="17" t="s">
        <v>1501</v>
      </c>
      <c r="G8602" s="17" t="s">
        <v>59</v>
      </c>
      <c r="H8602" s="17" t="s">
        <v>1523</v>
      </c>
      <c r="I8602" s="17" t="s">
        <v>1524</v>
      </c>
      <c r="J8602" s="17" t="n">
        <v>3</v>
      </c>
      <c r="K8602" s="15" t="n">
        <v>192.9</v>
      </c>
      <c r="L8602" s="22" t="n">
        <v>0</v>
      </c>
      <c r="M8602" s="15" t="n">
        <v>0</v>
      </c>
      <c r="N8602" s="15" t="n">
        <f aca="false">J8602*K8602</f>
        <v>578.7</v>
      </c>
      <c r="O8602" s="15" t="n">
        <f aca="false">N8602*L8602</f>
        <v>0</v>
      </c>
      <c r="P8602" s="15" t="n">
        <f aca="false">N8602-O8602</f>
        <v>578.7</v>
      </c>
      <c r="Q8602" s="15" t="n">
        <f aca="false">J8602*INDEX(dProdutos!$F$2:$F$47,MATCH(E8602,dProdutos!$A$2:$A$47,0))</f>
        <v>241.14</v>
      </c>
      <c r="R8602" s="15" t="n">
        <f aca="false">IF(I8602="Cancelado",0,P8602-Q8602)</f>
        <v>337.56</v>
      </c>
      <c r="S8602" s="17" t="str">
        <f aca="false">INDEX(dProdutos!$D$2:$D$47,MATCH(E8602,dProdutos!$A$2:$A$47,0))</f>
        <v>Acessórios</v>
      </c>
    </row>
    <row r="8603" customFormat="false" ht="15" hidden="false" customHeight="false" outlineLevel="0" collapsed="false">
      <c r="A8603" s="17" t="s">
        <v>6761</v>
      </c>
      <c r="B8603" s="17" t="n">
        <v>2</v>
      </c>
      <c r="C8603" s="21" t="n">
        <v>46220</v>
      </c>
      <c r="D8603" s="17" t="s">
        <v>1470</v>
      </c>
      <c r="E8603" s="17" t="s">
        <v>98</v>
      </c>
      <c r="F8603" s="17" t="s">
        <v>1501</v>
      </c>
      <c r="G8603" s="17" t="s">
        <v>59</v>
      </c>
      <c r="H8603" s="17" t="s">
        <v>1523</v>
      </c>
      <c r="I8603" s="17" t="s">
        <v>1524</v>
      </c>
      <c r="J8603" s="17" t="n">
        <v>2</v>
      </c>
      <c r="K8603" s="15" t="n">
        <v>108.9</v>
      </c>
      <c r="L8603" s="22" t="n">
        <v>0.05</v>
      </c>
      <c r="M8603" s="15" t="n">
        <v>0</v>
      </c>
      <c r="N8603" s="15" t="n">
        <f aca="false">J8603*K8603</f>
        <v>217.8</v>
      </c>
      <c r="O8603" s="15" t="n">
        <f aca="false">N8603*L8603</f>
        <v>10.89</v>
      </c>
      <c r="P8603" s="15" t="n">
        <f aca="false">N8603-O8603</f>
        <v>206.91</v>
      </c>
      <c r="Q8603" s="15" t="n">
        <f aca="false">J8603*INDEX(dProdutos!$F$2:$F$47,MATCH(E8603,dProdutos!$A$2:$A$47,0))</f>
        <v>85.04</v>
      </c>
      <c r="R8603" s="15" t="n">
        <f aca="false">IF(I8603="Cancelado",0,P8603-Q8603)</f>
        <v>121.87</v>
      </c>
      <c r="S8603" s="17" t="str">
        <f aca="false">INDEX(dProdutos!$D$2:$D$47,MATCH(E8603,dProdutos!$A$2:$A$47,0))</f>
        <v>Moda Feminina</v>
      </c>
    </row>
    <row r="8604" customFormat="false" ht="15" hidden="false" customHeight="false" outlineLevel="0" collapsed="false">
      <c r="A8604" s="17" t="s">
        <v>6761</v>
      </c>
      <c r="B8604" s="17" t="n">
        <v>3</v>
      </c>
      <c r="C8604" s="21" t="n">
        <v>46220</v>
      </c>
      <c r="D8604" s="17" t="s">
        <v>1470</v>
      </c>
      <c r="E8604" s="17" t="s">
        <v>144</v>
      </c>
      <c r="F8604" s="17" t="s">
        <v>1501</v>
      </c>
      <c r="G8604" s="17" t="s">
        <v>59</v>
      </c>
      <c r="H8604" s="17" t="s">
        <v>1523</v>
      </c>
      <c r="I8604" s="17" t="s">
        <v>1524</v>
      </c>
      <c r="J8604" s="17" t="n">
        <v>1</v>
      </c>
      <c r="K8604" s="15" t="n">
        <v>260.9</v>
      </c>
      <c r="L8604" s="22" t="n">
        <v>0.1</v>
      </c>
      <c r="M8604" s="15" t="n">
        <v>0</v>
      </c>
      <c r="N8604" s="15" t="n">
        <f aca="false">J8604*K8604</f>
        <v>260.9</v>
      </c>
      <c r="O8604" s="15" t="n">
        <f aca="false">N8604*L8604</f>
        <v>26.09</v>
      </c>
      <c r="P8604" s="15" t="n">
        <f aca="false">N8604-O8604</f>
        <v>234.81</v>
      </c>
      <c r="Q8604" s="15" t="n">
        <f aca="false">J8604*INDEX(dProdutos!$F$2:$F$47,MATCH(E8604,dProdutos!$A$2:$A$47,0))</f>
        <v>99.86</v>
      </c>
      <c r="R8604" s="15" t="n">
        <f aca="false">IF(I8604="Cancelado",0,P8604-Q8604)</f>
        <v>134.95</v>
      </c>
      <c r="S8604" s="17" t="str">
        <f aca="false">INDEX(dProdutos!$D$2:$D$47,MATCH(E8604,dProdutos!$A$2:$A$47,0))</f>
        <v>Acessórios</v>
      </c>
    </row>
    <row r="8605" customFormat="false" ht="15" hidden="false" customHeight="false" outlineLevel="0" collapsed="false">
      <c r="A8605" s="17" t="s">
        <v>6762</v>
      </c>
      <c r="B8605" s="17" t="n">
        <v>1</v>
      </c>
      <c r="C8605" s="21" t="n">
        <v>46220</v>
      </c>
      <c r="D8605" s="17" t="s">
        <v>1322</v>
      </c>
      <c r="E8605" s="17" t="s">
        <v>111</v>
      </c>
      <c r="F8605" s="17" t="s">
        <v>1497</v>
      </c>
      <c r="G8605" s="17" t="s">
        <v>63</v>
      </c>
      <c r="H8605" s="17" t="s">
        <v>1537</v>
      </c>
      <c r="I8605" s="17" t="s">
        <v>1524</v>
      </c>
      <c r="J8605" s="17" t="n">
        <v>1</v>
      </c>
      <c r="K8605" s="15" t="n">
        <v>188.9</v>
      </c>
      <c r="L8605" s="22" t="n">
        <v>0</v>
      </c>
      <c r="M8605" s="15" t="n">
        <v>29.4</v>
      </c>
      <c r="N8605" s="15" t="n">
        <f aca="false">J8605*K8605</f>
        <v>188.9</v>
      </c>
      <c r="O8605" s="15" t="n">
        <f aca="false">N8605*L8605</f>
        <v>0</v>
      </c>
      <c r="P8605" s="15" t="n">
        <f aca="false">N8605-O8605</f>
        <v>188.9</v>
      </c>
      <c r="Q8605" s="15" t="n">
        <f aca="false">J8605*INDEX(dProdutos!$F$2:$F$47,MATCH(E8605,dProdutos!$A$2:$A$47,0))</f>
        <v>88.32</v>
      </c>
      <c r="R8605" s="15" t="n">
        <f aca="false">IF(I8605="Cancelado",0,P8605-Q8605)</f>
        <v>100.58</v>
      </c>
      <c r="S8605" s="17" t="str">
        <f aca="false">INDEX(dProdutos!$D$2:$D$47,MATCH(E8605,dProdutos!$A$2:$A$47,0))</f>
        <v>Moda Masculina</v>
      </c>
    </row>
    <row r="8606" customFormat="false" ht="15" hidden="false" customHeight="false" outlineLevel="0" collapsed="false">
      <c r="A8606" s="17" t="s">
        <v>6763</v>
      </c>
      <c r="B8606" s="17" t="n">
        <v>1</v>
      </c>
      <c r="C8606" s="21" t="n">
        <v>46221</v>
      </c>
      <c r="D8606" s="17" t="s">
        <v>1464</v>
      </c>
      <c r="E8606" s="17" t="s">
        <v>213</v>
      </c>
      <c r="F8606" s="17" t="s">
        <v>1490</v>
      </c>
      <c r="G8606" s="17" t="s">
        <v>59</v>
      </c>
      <c r="H8606" s="17" t="s">
        <v>1537</v>
      </c>
      <c r="I8606" s="17" t="s">
        <v>1524</v>
      </c>
      <c r="J8606" s="17" t="n">
        <v>1</v>
      </c>
      <c r="K8606" s="15" t="n">
        <v>153.9</v>
      </c>
      <c r="L8606" s="22" t="n">
        <v>0.05</v>
      </c>
      <c r="M8606" s="15" t="n">
        <v>23.6</v>
      </c>
      <c r="N8606" s="15" t="n">
        <f aca="false">J8606*K8606</f>
        <v>153.9</v>
      </c>
      <c r="O8606" s="15" t="n">
        <f aca="false">N8606*L8606</f>
        <v>7.695</v>
      </c>
      <c r="P8606" s="15" t="n">
        <f aca="false">N8606-O8606</f>
        <v>146.205</v>
      </c>
      <c r="Q8606" s="15" t="n">
        <f aca="false">J8606*INDEX(dProdutos!$F$2:$F$47,MATCH(E8606,dProdutos!$A$2:$A$47,0))</f>
        <v>90.42</v>
      </c>
      <c r="R8606" s="15" t="n">
        <f aca="false">IF(I8606="Cancelado",0,P8606-Q8606)</f>
        <v>55.785</v>
      </c>
      <c r="S8606" s="17" t="str">
        <f aca="false">INDEX(dProdutos!$D$2:$D$47,MATCH(E8606,dProdutos!$A$2:$A$47,0))</f>
        <v>Beleza</v>
      </c>
    </row>
    <row r="8607" customFormat="false" ht="15" hidden="false" customHeight="false" outlineLevel="0" collapsed="false">
      <c r="A8607" s="17" t="s">
        <v>6764</v>
      </c>
      <c r="B8607" s="17" t="n">
        <v>1</v>
      </c>
      <c r="C8607" s="21" t="n">
        <v>46221</v>
      </c>
      <c r="D8607" s="17" t="s">
        <v>1091</v>
      </c>
      <c r="E8607" s="17" t="s">
        <v>165</v>
      </c>
      <c r="F8607" s="17" t="s">
        <v>1503</v>
      </c>
      <c r="G8607" s="17" t="s">
        <v>60</v>
      </c>
      <c r="H8607" s="17" t="s">
        <v>1537</v>
      </c>
      <c r="I8607" s="17" t="s">
        <v>1524</v>
      </c>
      <c r="J8607" s="17" t="n">
        <v>1</v>
      </c>
      <c r="K8607" s="15" t="n">
        <v>231.9</v>
      </c>
      <c r="L8607" s="22" t="n">
        <v>0</v>
      </c>
      <c r="M8607" s="15" t="n">
        <v>13.84</v>
      </c>
      <c r="N8607" s="15" t="n">
        <f aca="false">J8607*K8607</f>
        <v>231.9</v>
      </c>
      <c r="O8607" s="15" t="n">
        <f aca="false">N8607*L8607</f>
        <v>0</v>
      </c>
      <c r="P8607" s="15" t="n">
        <f aca="false">N8607-O8607</f>
        <v>231.9</v>
      </c>
      <c r="Q8607" s="15" t="n">
        <f aca="false">J8607*INDEX(dProdutos!$F$2:$F$47,MATCH(E8607,dProdutos!$A$2:$A$47,0))</f>
        <v>140.83</v>
      </c>
      <c r="R8607" s="15" t="n">
        <f aca="false">IF(I8607="Cancelado",0,P8607-Q8607)</f>
        <v>91.07</v>
      </c>
      <c r="S8607" s="17" t="str">
        <f aca="false">INDEX(dProdutos!$D$2:$D$47,MATCH(E8607,dProdutos!$A$2:$A$47,0))</f>
        <v>Casa</v>
      </c>
    </row>
    <row r="8608" customFormat="false" ht="15" hidden="false" customHeight="false" outlineLevel="0" collapsed="false">
      <c r="A8608" s="17" t="s">
        <v>6764</v>
      </c>
      <c r="B8608" s="17" t="n">
        <v>2</v>
      </c>
      <c r="C8608" s="21" t="n">
        <v>46221</v>
      </c>
      <c r="D8608" s="17" t="s">
        <v>1091</v>
      </c>
      <c r="E8608" s="17" t="s">
        <v>150</v>
      </c>
      <c r="F8608" s="17" t="s">
        <v>1503</v>
      </c>
      <c r="G8608" s="17" t="s">
        <v>60</v>
      </c>
      <c r="H8608" s="17" t="s">
        <v>1537</v>
      </c>
      <c r="I8608" s="17" t="s">
        <v>1524</v>
      </c>
      <c r="J8608" s="17" t="n">
        <v>3</v>
      </c>
      <c r="K8608" s="15" t="n">
        <v>71.9</v>
      </c>
      <c r="L8608" s="22" t="n">
        <v>0.1</v>
      </c>
      <c r="M8608" s="15" t="n">
        <v>0</v>
      </c>
      <c r="N8608" s="15" t="n">
        <f aca="false">J8608*K8608</f>
        <v>215.7</v>
      </c>
      <c r="O8608" s="15" t="n">
        <f aca="false">N8608*L8608</f>
        <v>21.57</v>
      </c>
      <c r="P8608" s="15" t="n">
        <f aca="false">N8608-O8608</f>
        <v>194.13</v>
      </c>
      <c r="Q8608" s="15" t="n">
        <f aca="false">J8608*INDEX(dProdutos!$F$2:$F$47,MATCH(E8608,dProdutos!$A$2:$A$47,0))</f>
        <v>82.14</v>
      </c>
      <c r="R8608" s="15" t="n">
        <f aca="false">IF(I8608="Cancelado",0,P8608-Q8608)</f>
        <v>111.99</v>
      </c>
      <c r="S8608" s="17" t="str">
        <f aca="false">INDEX(dProdutos!$D$2:$D$47,MATCH(E8608,dProdutos!$A$2:$A$47,0))</f>
        <v>Acessórios</v>
      </c>
    </row>
    <row r="8609" customFormat="false" ht="15" hidden="false" customHeight="false" outlineLevel="0" collapsed="false">
      <c r="A8609" s="17" t="s">
        <v>6765</v>
      </c>
      <c r="B8609" s="17" t="n">
        <v>1</v>
      </c>
      <c r="C8609" s="21" t="n">
        <v>46221</v>
      </c>
      <c r="D8609" s="17" t="s">
        <v>814</v>
      </c>
      <c r="E8609" s="17" t="s">
        <v>171</v>
      </c>
      <c r="F8609" s="17" t="s">
        <v>1493</v>
      </c>
      <c r="G8609" s="17" t="s">
        <v>59</v>
      </c>
      <c r="H8609" s="17" t="s">
        <v>1537</v>
      </c>
      <c r="I8609" s="17" t="s">
        <v>1524</v>
      </c>
      <c r="J8609" s="17" t="n">
        <v>1</v>
      </c>
      <c r="K8609" s="15" t="n">
        <v>246.9</v>
      </c>
      <c r="L8609" s="22" t="n">
        <v>0</v>
      </c>
      <c r="M8609" s="15" t="n">
        <v>21.16</v>
      </c>
      <c r="N8609" s="15" t="n">
        <f aca="false">J8609*K8609</f>
        <v>246.9</v>
      </c>
      <c r="O8609" s="15" t="n">
        <f aca="false">N8609*L8609</f>
        <v>0</v>
      </c>
      <c r="P8609" s="15" t="n">
        <f aca="false">N8609-O8609</f>
        <v>246.9</v>
      </c>
      <c r="Q8609" s="15" t="n">
        <f aca="false">J8609*INDEX(dProdutos!$F$2:$F$47,MATCH(E8609,dProdutos!$A$2:$A$47,0))</f>
        <v>103.61</v>
      </c>
      <c r="R8609" s="15" t="n">
        <f aca="false">IF(I8609="Cancelado",0,P8609-Q8609)</f>
        <v>143.29</v>
      </c>
      <c r="S8609" s="17" t="str">
        <f aca="false">INDEX(dProdutos!$D$2:$D$47,MATCH(E8609,dProdutos!$A$2:$A$47,0))</f>
        <v>Casa</v>
      </c>
    </row>
    <row r="8610" customFormat="false" ht="15" hidden="false" customHeight="false" outlineLevel="0" collapsed="false">
      <c r="A8610" s="17" t="s">
        <v>6765</v>
      </c>
      <c r="B8610" s="17" t="n">
        <v>2</v>
      </c>
      <c r="C8610" s="21" t="n">
        <v>46221</v>
      </c>
      <c r="D8610" s="17" t="s">
        <v>814</v>
      </c>
      <c r="E8610" s="17" t="s">
        <v>77</v>
      </c>
      <c r="F8610" s="17" t="s">
        <v>1493</v>
      </c>
      <c r="G8610" s="17" t="s">
        <v>59</v>
      </c>
      <c r="H8610" s="17" t="s">
        <v>1537</v>
      </c>
      <c r="I8610" s="17" t="s">
        <v>1524</v>
      </c>
      <c r="J8610" s="17" t="n">
        <v>2</v>
      </c>
      <c r="K8610" s="15" t="n">
        <v>198.9</v>
      </c>
      <c r="L8610" s="22" t="n">
        <v>0</v>
      </c>
      <c r="M8610" s="15" t="n">
        <v>0</v>
      </c>
      <c r="N8610" s="15" t="n">
        <f aca="false">J8610*K8610</f>
        <v>397.8</v>
      </c>
      <c r="O8610" s="15" t="n">
        <f aca="false">N8610*L8610</f>
        <v>0</v>
      </c>
      <c r="P8610" s="15" t="n">
        <f aca="false">N8610-O8610</f>
        <v>397.8</v>
      </c>
      <c r="Q8610" s="15" t="n">
        <f aca="false">J8610*INDEX(dProdutos!$F$2:$F$47,MATCH(E8610,dProdutos!$A$2:$A$47,0))</f>
        <v>215.76</v>
      </c>
      <c r="R8610" s="15" t="n">
        <f aca="false">IF(I8610="Cancelado",0,P8610-Q8610)</f>
        <v>182.04</v>
      </c>
      <c r="S8610" s="17" t="str">
        <f aca="false">INDEX(dProdutos!$D$2:$D$47,MATCH(E8610,dProdutos!$A$2:$A$47,0))</f>
        <v>Moda Feminina</v>
      </c>
    </row>
    <row r="8611" customFormat="false" ht="15" hidden="false" customHeight="false" outlineLevel="0" collapsed="false">
      <c r="A8611" s="17" t="s">
        <v>6765</v>
      </c>
      <c r="B8611" s="17" t="n">
        <v>3</v>
      </c>
      <c r="C8611" s="21" t="n">
        <v>46221</v>
      </c>
      <c r="D8611" s="17" t="s">
        <v>814</v>
      </c>
      <c r="E8611" s="17" t="s">
        <v>77</v>
      </c>
      <c r="F8611" s="17" t="s">
        <v>1493</v>
      </c>
      <c r="G8611" s="17" t="s">
        <v>59</v>
      </c>
      <c r="H8611" s="17" t="s">
        <v>1537</v>
      </c>
      <c r="I8611" s="17" t="s">
        <v>1524</v>
      </c>
      <c r="J8611" s="17" t="n">
        <v>2</v>
      </c>
      <c r="K8611" s="15" t="n">
        <v>198.9</v>
      </c>
      <c r="L8611" s="22" t="n">
        <v>0.05</v>
      </c>
      <c r="M8611" s="15" t="n">
        <v>0</v>
      </c>
      <c r="N8611" s="15" t="n">
        <f aca="false">J8611*K8611</f>
        <v>397.8</v>
      </c>
      <c r="O8611" s="15" t="n">
        <f aca="false">N8611*L8611</f>
        <v>19.89</v>
      </c>
      <c r="P8611" s="15" t="n">
        <f aca="false">N8611-O8611</f>
        <v>377.91</v>
      </c>
      <c r="Q8611" s="15" t="n">
        <f aca="false">J8611*INDEX(dProdutos!$F$2:$F$47,MATCH(E8611,dProdutos!$A$2:$A$47,0))</f>
        <v>215.76</v>
      </c>
      <c r="R8611" s="15" t="n">
        <f aca="false">IF(I8611="Cancelado",0,P8611-Q8611)</f>
        <v>162.15</v>
      </c>
      <c r="S8611" s="17" t="str">
        <f aca="false">INDEX(dProdutos!$D$2:$D$47,MATCH(E8611,dProdutos!$A$2:$A$47,0))</f>
        <v>Moda Feminina</v>
      </c>
    </row>
    <row r="8612" customFormat="false" ht="15" hidden="false" customHeight="false" outlineLevel="0" collapsed="false">
      <c r="A8612" s="17" t="s">
        <v>6766</v>
      </c>
      <c r="B8612" s="17" t="n">
        <v>1</v>
      </c>
      <c r="C8612" s="21" t="n">
        <v>46221</v>
      </c>
      <c r="D8612" s="17" t="s">
        <v>1253</v>
      </c>
      <c r="E8612" s="17" t="s">
        <v>207</v>
      </c>
      <c r="F8612" s="17" t="s">
        <v>1487</v>
      </c>
      <c r="G8612" s="17" t="s">
        <v>62</v>
      </c>
      <c r="H8612" s="17" t="s">
        <v>1537</v>
      </c>
      <c r="I8612" s="17" t="s">
        <v>1524</v>
      </c>
      <c r="J8612" s="17" t="n">
        <v>1</v>
      </c>
      <c r="K8612" s="15" t="n">
        <v>143.9</v>
      </c>
      <c r="L8612" s="22" t="n">
        <v>0</v>
      </c>
      <c r="M8612" s="15" t="n">
        <v>0</v>
      </c>
      <c r="N8612" s="15" t="n">
        <f aca="false">J8612*K8612</f>
        <v>143.9</v>
      </c>
      <c r="O8612" s="15" t="n">
        <f aca="false">N8612*L8612</f>
        <v>0</v>
      </c>
      <c r="P8612" s="15" t="n">
        <f aca="false">N8612-O8612</f>
        <v>143.9</v>
      </c>
      <c r="Q8612" s="15" t="n">
        <f aca="false">J8612*INDEX(dProdutos!$F$2:$F$47,MATCH(E8612,dProdutos!$A$2:$A$47,0))</f>
        <v>84.43</v>
      </c>
      <c r="R8612" s="15" t="n">
        <f aca="false">IF(I8612="Cancelado",0,P8612-Q8612)</f>
        <v>59.47</v>
      </c>
      <c r="S8612" s="17" t="str">
        <f aca="false">INDEX(dProdutos!$D$2:$D$47,MATCH(E8612,dProdutos!$A$2:$A$47,0))</f>
        <v>Beleza</v>
      </c>
    </row>
    <row r="8613" customFormat="false" ht="15" hidden="false" customHeight="false" outlineLevel="0" collapsed="false">
      <c r="A8613" s="17" t="s">
        <v>6767</v>
      </c>
      <c r="B8613" s="17" t="n">
        <v>1</v>
      </c>
      <c r="C8613" s="21" t="n">
        <v>46221</v>
      </c>
      <c r="D8613" s="17" t="s">
        <v>1205</v>
      </c>
      <c r="E8613" s="17" t="s">
        <v>177</v>
      </c>
      <c r="F8613" s="17" t="s">
        <v>1493</v>
      </c>
      <c r="G8613" s="17" t="s">
        <v>59</v>
      </c>
      <c r="H8613" s="17" t="s">
        <v>1523</v>
      </c>
      <c r="I8613" s="17" t="s">
        <v>1524</v>
      </c>
      <c r="J8613" s="17" t="n">
        <v>1</v>
      </c>
      <c r="K8613" s="15" t="n">
        <v>257.9</v>
      </c>
      <c r="L8613" s="22" t="n">
        <v>0.05</v>
      </c>
      <c r="M8613" s="15" t="n">
        <v>11.66</v>
      </c>
      <c r="N8613" s="15" t="n">
        <f aca="false">J8613*K8613</f>
        <v>257.9</v>
      </c>
      <c r="O8613" s="15" t="n">
        <f aca="false">N8613*L8613</f>
        <v>12.895</v>
      </c>
      <c r="P8613" s="15" t="n">
        <f aca="false">N8613-O8613</f>
        <v>245.005</v>
      </c>
      <c r="Q8613" s="15" t="n">
        <f aca="false">J8613*INDEX(dProdutos!$F$2:$F$47,MATCH(E8613,dProdutos!$A$2:$A$47,0))</f>
        <v>138.23</v>
      </c>
      <c r="R8613" s="15" t="n">
        <f aca="false">IF(I8613="Cancelado",0,P8613-Q8613)</f>
        <v>106.775</v>
      </c>
      <c r="S8613" s="17" t="str">
        <f aca="false">INDEX(dProdutos!$D$2:$D$47,MATCH(E8613,dProdutos!$A$2:$A$47,0))</f>
        <v>Casa</v>
      </c>
    </row>
    <row r="8614" customFormat="false" ht="15" hidden="false" customHeight="false" outlineLevel="0" collapsed="false">
      <c r="A8614" s="17" t="s">
        <v>6768</v>
      </c>
      <c r="B8614" s="17" t="n">
        <v>1</v>
      </c>
      <c r="C8614" s="21" t="n">
        <v>46221</v>
      </c>
      <c r="D8614" s="17" t="s">
        <v>699</v>
      </c>
      <c r="E8614" s="17" t="s">
        <v>195</v>
      </c>
      <c r="F8614" s="17" t="s">
        <v>1490</v>
      </c>
      <c r="G8614" s="17" t="s">
        <v>63</v>
      </c>
      <c r="H8614" s="17" t="s">
        <v>1537</v>
      </c>
      <c r="I8614" s="17" t="s">
        <v>1524</v>
      </c>
      <c r="J8614" s="17" t="n">
        <v>2</v>
      </c>
      <c r="K8614" s="15" t="n">
        <v>72.9</v>
      </c>
      <c r="L8614" s="22" t="n">
        <v>0.05</v>
      </c>
      <c r="M8614" s="15" t="n">
        <v>29.02</v>
      </c>
      <c r="N8614" s="15" t="n">
        <f aca="false">J8614*K8614</f>
        <v>145.8</v>
      </c>
      <c r="O8614" s="15" t="n">
        <f aca="false">N8614*L8614</f>
        <v>7.29</v>
      </c>
      <c r="P8614" s="15" t="n">
        <f aca="false">N8614-O8614</f>
        <v>138.51</v>
      </c>
      <c r="Q8614" s="15" t="n">
        <f aca="false">J8614*INDEX(dProdutos!$F$2:$F$47,MATCH(E8614,dProdutos!$A$2:$A$47,0))</f>
        <v>78.46</v>
      </c>
      <c r="R8614" s="15" t="n">
        <f aca="false">IF(I8614="Cancelado",0,P8614-Q8614)</f>
        <v>60.05</v>
      </c>
      <c r="S8614" s="17" t="str">
        <f aca="false">INDEX(dProdutos!$D$2:$D$47,MATCH(E8614,dProdutos!$A$2:$A$47,0))</f>
        <v>Eletrônicos</v>
      </c>
    </row>
    <row r="8615" customFormat="false" ht="15" hidden="false" customHeight="false" outlineLevel="0" collapsed="false">
      <c r="A8615" s="17" t="s">
        <v>6769</v>
      </c>
      <c r="B8615" s="17" t="n">
        <v>1</v>
      </c>
      <c r="C8615" s="21" t="n">
        <v>46221</v>
      </c>
      <c r="D8615" s="17" t="s">
        <v>353</v>
      </c>
      <c r="E8615" s="17" t="s">
        <v>81</v>
      </c>
      <c r="F8615" s="17" t="s">
        <v>1497</v>
      </c>
      <c r="G8615" s="17" t="s">
        <v>63</v>
      </c>
      <c r="H8615" s="17" t="s">
        <v>1537</v>
      </c>
      <c r="I8615" s="17" t="s">
        <v>1524</v>
      </c>
      <c r="J8615" s="17" t="n">
        <v>1</v>
      </c>
      <c r="K8615" s="15" t="n">
        <v>64.9</v>
      </c>
      <c r="L8615" s="22" t="n">
        <v>0</v>
      </c>
      <c r="M8615" s="15" t="n">
        <v>0</v>
      </c>
      <c r="N8615" s="15" t="n">
        <f aca="false">J8615*K8615</f>
        <v>64.9</v>
      </c>
      <c r="O8615" s="15" t="n">
        <f aca="false">N8615*L8615</f>
        <v>0</v>
      </c>
      <c r="P8615" s="15" t="n">
        <f aca="false">N8615-O8615</f>
        <v>64.9</v>
      </c>
      <c r="Q8615" s="15" t="n">
        <f aca="false">J8615*INDEX(dProdutos!$F$2:$F$47,MATCH(E8615,dProdutos!$A$2:$A$47,0))</f>
        <v>26.12</v>
      </c>
      <c r="R8615" s="15" t="n">
        <f aca="false">IF(I8615="Cancelado",0,P8615-Q8615)</f>
        <v>38.78</v>
      </c>
      <c r="S8615" s="17" t="str">
        <f aca="false">INDEX(dProdutos!$D$2:$D$47,MATCH(E8615,dProdutos!$A$2:$A$47,0))</f>
        <v>Moda Feminina</v>
      </c>
    </row>
    <row r="8616" customFormat="false" ht="15" hidden="false" customHeight="false" outlineLevel="0" collapsed="false">
      <c r="A8616" s="17" t="s">
        <v>6769</v>
      </c>
      <c r="B8616" s="17" t="n">
        <v>2</v>
      </c>
      <c r="C8616" s="21" t="n">
        <v>46221</v>
      </c>
      <c r="D8616" s="17" t="s">
        <v>353</v>
      </c>
      <c r="E8616" s="17" t="s">
        <v>120</v>
      </c>
      <c r="F8616" s="17" t="s">
        <v>1497</v>
      </c>
      <c r="G8616" s="17" t="s">
        <v>63</v>
      </c>
      <c r="H8616" s="17" t="s">
        <v>1537</v>
      </c>
      <c r="I8616" s="17" t="s">
        <v>1524</v>
      </c>
      <c r="J8616" s="17" t="n">
        <v>2</v>
      </c>
      <c r="K8616" s="15" t="n">
        <v>96.9</v>
      </c>
      <c r="L8616" s="22" t="n">
        <v>0.1</v>
      </c>
      <c r="M8616" s="15" t="n">
        <v>0</v>
      </c>
      <c r="N8616" s="15" t="n">
        <f aca="false">J8616*K8616</f>
        <v>193.8</v>
      </c>
      <c r="O8616" s="15" t="n">
        <f aca="false">N8616*L8616</f>
        <v>19.38</v>
      </c>
      <c r="P8616" s="15" t="n">
        <f aca="false">N8616-O8616</f>
        <v>174.42</v>
      </c>
      <c r="Q8616" s="15" t="n">
        <f aca="false">J8616*INDEX(dProdutos!$F$2:$F$47,MATCH(E8616,dProdutos!$A$2:$A$47,0))</f>
        <v>88.72</v>
      </c>
      <c r="R8616" s="15" t="n">
        <f aca="false">IF(I8616="Cancelado",0,P8616-Q8616)</f>
        <v>85.7</v>
      </c>
      <c r="S8616" s="17" t="str">
        <f aca="false">INDEX(dProdutos!$D$2:$D$47,MATCH(E8616,dProdutos!$A$2:$A$47,0))</f>
        <v>Moda Masculina</v>
      </c>
    </row>
    <row r="8617" customFormat="false" ht="15" hidden="false" customHeight="false" outlineLevel="0" collapsed="false">
      <c r="A8617" s="17" t="s">
        <v>6770</v>
      </c>
      <c r="B8617" s="17" t="n">
        <v>1</v>
      </c>
      <c r="C8617" s="21" t="n">
        <v>46221</v>
      </c>
      <c r="D8617" s="17" t="s">
        <v>938</v>
      </c>
      <c r="E8617" s="17" t="s">
        <v>150</v>
      </c>
      <c r="F8617" s="17" t="s">
        <v>1487</v>
      </c>
      <c r="G8617" s="17" t="s">
        <v>60</v>
      </c>
      <c r="H8617" s="17" t="s">
        <v>1537</v>
      </c>
      <c r="I8617" s="17" t="s">
        <v>1524</v>
      </c>
      <c r="J8617" s="17" t="n">
        <v>1</v>
      </c>
      <c r="K8617" s="15" t="n">
        <v>71.9</v>
      </c>
      <c r="L8617" s="22" t="n">
        <v>0</v>
      </c>
      <c r="M8617" s="15" t="n">
        <v>0</v>
      </c>
      <c r="N8617" s="15" t="n">
        <f aca="false">J8617*K8617</f>
        <v>71.9</v>
      </c>
      <c r="O8617" s="15" t="n">
        <f aca="false">N8617*L8617</f>
        <v>0</v>
      </c>
      <c r="P8617" s="15" t="n">
        <f aca="false">N8617-O8617</f>
        <v>71.9</v>
      </c>
      <c r="Q8617" s="15" t="n">
        <f aca="false">J8617*INDEX(dProdutos!$F$2:$F$47,MATCH(E8617,dProdutos!$A$2:$A$47,0))</f>
        <v>27.38</v>
      </c>
      <c r="R8617" s="15" t="n">
        <f aca="false">IF(I8617="Cancelado",0,P8617-Q8617)</f>
        <v>44.52</v>
      </c>
      <c r="S8617" s="17" t="str">
        <f aca="false">INDEX(dProdutos!$D$2:$D$47,MATCH(E8617,dProdutos!$A$2:$A$47,0))</f>
        <v>Acessórios</v>
      </c>
    </row>
    <row r="8618" customFormat="false" ht="15" hidden="false" customHeight="false" outlineLevel="0" collapsed="false">
      <c r="A8618" s="17" t="s">
        <v>6771</v>
      </c>
      <c r="B8618" s="17" t="n">
        <v>1</v>
      </c>
      <c r="C8618" s="21" t="n">
        <v>46222</v>
      </c>
      <c r="D8618" s="17" t="s">
        <v>1169</v>
      </c>
      <c r="E8618" s="17" t="s">
        <v>171</v>
      </c>
      <c r="F8618" s="17" t="s">
        <v>1490</v>
      </c>
      <c r="G8618" s="17" t="s">
        <v>60</v>
      </c>
      <c r="H8618" s="17" t="s">
        <v>1523</v>
      </c>
      <c r="I8618" s="17" t="s">
        <v>1524</v>
      </c>
      <c r="J8618" s="17" t="n">
        <v>1</v>
      </c>
      <c r="K8618" s="15" t="n">
        <v>246.9</v>
      </c>
      <c r="L8618" s="22" t="n">
        <v>0</v>
      </c>
      <c r="M8618" s="15" t="n">
        <v>34.56</v>
      </c>
      <c r="N8618" s="15" t="n">
        <f aca="false">J8618*K8618</f>
        <v>246.9</v>
      </c>
      <c r="O8618" s="15" t="n">
        <f aca="false">N8618*L8618</f>
        <v>0</v>
      </c>
      <c r="P8618" s="15" t="n">
        <f aca="false">N8618-O8618</f>
        <v>246.9</v>
      </c>
      <c r="Q8618" s="15" t="n">
        <f aca="false">J8618*INDEX(dProdutos!$F$2:$F$47,MATCH(E8618,dProdutos!$A$2:$A$47,0))</f>
        <v>103.61</v>
      </c>
      <c r="R8618" s="15" t="n">
        <f aca="false">IF(I8618="Cancelado",0,P8618-Q8618)</f>
        <v>143.29</v>
      </c>
      <c r="S8618" s="17" t="str">
        <f aca="false">INDEX(dProdutos!$D$2:$D$47,MATCH(E8618,dProdutos!$A$2:$A$47,0))</f>
        <v>Casa</v>
      </c>
    </row>
    <row r="8619" customFormat="false" ht="15" hidden="false" customHeight="false" outlineLevel="0" collapsed="false">
      <c r="A8619" s="17" t="s">
        <v>6772</v>
      </c>
      <c r="B8619" s="17" t="n">
        <v>1</v>
      </c>
      <c r="C8619" s="21" t="n">
        <v>46222</v>
      </c>
      <c r="D8619" s="17" t="s">
        <v>1028</v>
      </c>
      <c r="E8619" s="17" t="s">
        <v>153</v>
      </c>
      <c r="F8619" s="17" t="s">
        <v>1503</v>
      </c>
      <c r="G8619" s="17" t="s">
        <v>59</v>
      </c>
      <c r="H8619" s="17" t="s">
        <v>1523</v>
      </c>
      <c r="I8619" s="17" t="s">
        <v>1524</v>
      </c>
      <c r="J8619" s="17" t="n">
        <v>2</v>
      </c>
      <c r="K8619" s="15" t="n">
        <v>165.9</v>
      </c>
      <c r="L8619" s="22" t="n">
        <v>0.1</v>
      </c>
      <c r="M8619" s="15" t="n">
        <v>12.62</v>
      </c>
      <c r="N8619" s="15" t="n">
        <f aca="false">J8619*K8619</f>
        <v>331.8</v>
      </c>
      <c r="O8619" s="15" t="n">
        <f aca="false">N8619*L8619</f>
        <v>33.18</v>
      </c>
      <c r="P8619" s="15" t="n">
        <f aca="false">N8619-O8619</f>
        <v>298.62</v>
      </c>
      <c r="Q8619" s="15" t="n">
        <f aca="false">J8619*INDEX(dProdutos!$F$2:$F$47,MATCH(E8619,dProdutos!$A$2:$A$47,0))</f>
        <v>134.56</v>
      </c>
      <c r="R8619" s="15" t="n">
        <f aca="false">IF(I8619="Cancelado",0,P8619-Q8619)</f>
        <v>164.06</v>
      </c>
      <c r="S8619" s="17" t="str">
        <f aca="false">INDEX(dProdutos!$D$2:$D$47,MATCH(E8619,dProdutos!$A$2:$A$47,0))</f>
        <v>Acessórios</v>
      </c>
    </row>
    <row r="8620" customFormat="false" ht="15" hidden="false" customHeight="false" outlineLevel="0" collapsed="false">
      <c r="A8620" s="17" t="s">
        <v>6772</v>
      </c>
      <c r="B8620" s="17" t="n">
        <v>2</v>
      </c>
      <c r="C8620" s="21" t="n">
        <v>46222</v>
      </c>
      <c r="D8620" s="17" t="s">
        <v>1028</v>
      </c>
      <c r="E8620" s="17" t="s">
        <v>95</v>
      </c>
      <c r="F8620" s="17" t="s">
        <v>1503</v>
      </c>
      <c r="G8620" s="17" t="s">
        <v>59</v>
      </c>
      <c r="H8620" s="17" t="s">
        <v>1523</v>
      </c>
      <c r="I8620" s="17" t="s">
        <v>1524</v>
      </c>
      <c r="J8620" s="17" t="n">
        <v>1</v>
      </c>
      <c r="K8620" s="15" t="n">
        <v>77.9</v>
      </c>
      <c r="L8620" s="22" t="n">
        <v>0.1</v>
      </c>
      <c r="M8620" s="15" t="n">
        <v>0</v>
      </c>
      <c r="N8620" s="15" t="n">
        <f aca="false">J8620*K8620</f>
        <v>77.9</v>
      </c>
      <c r="O8620" s="15" t="n">
        <f aca="false">N8620*L8620</f>
        <v>7.79</v>
      </c>
      <c r="P8620" s="15" t="n">
        <f aca="false">N8620-O8620</f>
        <v>70.11</v>
      </c>
      <c r="Q8620" s="15" t="n">
        <f aca="false">J8620*INDEX(dProdutos!$F$2:$F$47,MATCH(E8620,dProdutos!$A$2:$A$47,0))</f>
        <v>36.71</v>
      </c>
      <c r="R8620" s="15" t="n">
        <f aca="false">IF(I8620="Cancelado",0,P8620-Q8620)</f>
        <v>33.4</v>
      </c>
      <c r="S8620" s="17" t="str">
        <f aca="false">INDEX(dProdutos!$D$2:$D$47,MATCH(E8620,dProdutos!$A$2:$A$47,0))</f>
        <v>Moda Feminina</v>
      </c>
    </row>
    <row r="8621" customFormat="false" ht="15" hidden="false" customHeight="false" outlineLevel="0" collapsed="false">
      <c r="A8621" s="17" t="s">
        <v>6772</v>
      </c>
      <c r="B8621" s="17" t="n">
        <v>3</v>
      </c>
      <c r="C8621" s="21" t="n">
        <v>46222</v>
      </c>
      <c r="D8621" s="17" t="s">
        <v>1028</v>
      </c>
      <c r="E8621" s="17" t="s">
        <v>189</v>
      </c>
      <c r="F8621" s="17" t="s">
        <v>1503</v>
      </c>
      <c r="G8621" s="17" t="s">
        <v>59</v>
      </c>
      <c r="H8621" s="17" t="s">
        <v>1523</v>
      </c>
      <c r="I8621" s="17" t="s">
        <v>1524</v>
      </c>
      <c r="J8621" s="17" t="n">
        <v>1</v>
      </c>
      <c r="K8621" s="15" t="n">
        <v>138.9</v>
      </c>
      <c r="L8621" s="22" t="n">
        <v>0</v>
      </c>
      <c r="M8621" s="15" t="n">
        <v>0</v>
      </c>
      <c r="N8621" s="15" t="n">
        <f aca="false">J8621*K8621</f>
        <v>138.9</v>
      </c>
      <c r="O8621" s="15" t="n">
        <f aca="false">N8621*L8621</f>
        <v>0</v>
      </c>
      <c r="P8621" s="15" t="n">
        <f aca="false">N8621-O8621</f>
        <v>138.9</v>
      </c>
      <c r="Q8621" s="15" t="n">
        <f aca="false">J8621*INDEX(dProdutos!$F$2:$F$47,MATCH(E8621,dProdutos!$A$2:$A$47,0))</f>
        <v>68.96</v>
      </c>
      <c r="R8621" s="15" t="n">
        <f aca="false">IF(I8621="Cancelado",0,P8621-Q8621)</f>
        <v>69.94</v>
      </c>
      <c r="S8621" s="17" t="str">
        <f aca="false">INDEX(dProdutos!$D$2:$D$47,MATCH(E8621,dProdutos!$A$2:$A$47,0))</f>
        <v>Eletrônicos</v>
      </c>
    </row>
    <row r="8622" customFormat="false" ht="15" hidden="false" customHeight="false" outlineLevel="0" collapsed="false">
      <c r="A8622" s="17" t="s">
        <v>6773</v>
      </c>
      <c r="B8622" s="17" t="n">
        <v>1</v>
      </c>
      <c r="C8622" s="21" t="n">
        <v>46222</v>
      </c>
      <c r="D8622" s="17" t="s">
        <v>1267</v>
      </c>
      <c r="E8622" s="17" t="s">
        <v>192</v>
      </c>
      <c r="F8622" s="17" t="s">
        <v>1490</v>
      </c>
      <c r="G8622" s="17" t="s">
        <v>62</v>
      </c>
      <c r="H8622" s="17" t="s">
        <v>1540</v>
      </c>
      <c r="I8622" s="17" t="s">
        <v>1524</v>
      </c>
      <c r="J8622" s="17" t="n">
        <v>2</v>
      </c>
      <c r="K8622" s="15" t="n">
        <v>245.9</v>
      </c>
      <c r="L8622" s="22" t="n">
        <v>0</v>
      </c>
      <c r="M8622" s="15" t="n">
        <v>10.47</v>
      </c>
      <c r="N8622" s="15" t="n">
        <f aca="false">J8622*K8622</f>
        <v>491.8</v>
      </c>
      <c r="O8622" s="15" t="n">
        <f aca="false">N8622*L8622</f>
        <v>0</v>
      </c>
      <c r="P8622" s="15" t="n">
        <f aca="false">N8622-O8622</f>
        <v>491.8</v>
      </c>
      <c r="Q8622" s="15" t="n">
        <f aca="false">J8622*INDEX(dProdutos!$F$2:$F$47,MATCH(E8622,dProdutos!$A$2:$A$47,0))</f>
        <v>215.56</v>
      </c>
      <c r="R8622" s="15" t="n">
        <f aca="false">IF(I8622="Cancelado",0,P8622-Q8622)</f>
        <v>276.24</v>
      </c>
      <c r="S8622" s="17" t="str">
        <f aca="false">INDEX(dProdutos!$D$2:$D$47,MATCH(E8622,dProdutos!$A$2:$A$47,0))</f>
        <v>Eletrônicos</v>
      </c>
    </row>
    <row r="8623" customFormat="false" ht="15" hidden="false" customHeight="false" outlineLevel="0" collapsed="false">
      <c r="A8623" s="17" t="s">
        <v>6774</v>
      </c>
      <c r="B8623" s="17" t="n">
        <v>1</v>
      </c>
      <c r="C8623" s="21" t="n">
        <v>46222</v>
      </c>
      <c r="D8623" s="17" t="s">
        <v>910</v>
      </c>
      <c r="E8623" s="17" t="s">
        <v>195</v>
      </c>
      <c r="F8623" s="17" t="s">
        <v>1490</v>
      </c>
      <c r="G8623" s="17" t="s">
        <v>60</v>
      </c>
      <c r="H8623" s="17" t="s">
        <v>1540</v>
      </c>
      <c r="I8623" s="17" t="s">
        <v>1524</v>
      </c>
      <c r="J8623" s="17" t="n">
        <v>1</v>
      </c>
      <c r="K8623" s="15" t="n">
        <v>72.9</v>
      </c>
      <c r="L8623" s="22" t="n">
        <v>0.15</v>
      </c>
      <c r="M8623" s="15" t="n">
        <v>28.82</v>
      </c>
      <c r="N8623" s="15" t="n">
        <f aca="false">J8623*K8623</f>
        <v>72.9</v>
      </c>
      <c r="O8623" s="15" t="n">
        <f aca="false">N8623*L8623</f>
        <v>10.935</v>
      </c>
      <c r="P8623" s="15" t="n">
        <f aca="false">N8623-O8623</f>
        <v>61.965</v>
      </c>
      <c r="Q8623" s="15" t="n">
        <f aca="false">J8623*INDEX(dProdutos!$F$2:$F$47,MATCH(E8623,dProdutos!$A$2:$A$47,0))</f>
        <v>39.23</v>
      </c>
      <c r="R8623" s="15" t="n">
        <f aca="false">IF(I8623="Cancelado",0,P8623-Q8623)</f>
        <v>22.735</v>
      </c>
      <c r="S8623" s="17" t="str">
        <f aca="false">INDEX(dProdutos!$D$2:$D$47,MATCH(E8623,dProdutos!$A$2:$A$47,0))</f>
        <v>Eletrônicos</v>
      </c>
    </row>
    <row r="8624" customFormat="false" ht="15" hidden="false" customHeight="false" outlineLevel="0" collapsed="false">
      <c r="A8624" s="17" t="s">
        <v>6774</v>
      </c>
      <c r="B8624" s="17" t="n">
        <v>2</v>
      </c>
      <c r="C8624" s="21" t="n">
        <v>46222</v>
      </c>
      <c r="D8624" s="17" t="s">
        <v>910</v>
      </c>
      <c r="E8624" s="17" t="s">
        <v>126</v>
      </c>
      <c r="F8624" s="17" t="s">
        <v>1490</v>
      </c>
      <c r="G8624" s="17" t="s">
        <v>60</v>
      </c>
      <c r="H8624" s="17" t="s">
        <v>1540</v>
      </c>
      <c r="I8624" s="17" t="s">
        <v>1524</v>
      </c>
      <c r="J8624" s="17" t="n">
        <v>2</v>
      </c>
      <c r="K8624" s="15" t="n">
        <v>296.9</v>
      </c>
      <c r="L8624" s="22" t="n">
        <v>0</v>
      </c>
      <c r="M8624" s="15" t="n">
        <v>0</v>
      </c>
      <c r="N8624" s="15" t="n">
        <f aca="false">J8624*K8624</f>
        <v>593.8</v>
      </c>
      <c r="O8624" s="15" t="n">
        <f aca="false">N8624*L8624</f>
        <v>0</v>
      </c>
      <c r="P8624" s="15" t="n">
        <f aca="false">N8624-O8624</f>
        <v>593.8</v>
      </c>
      <c r="Q8624" s="15" t="n">
        <f aca="false">J8624*INDEX(dProdutos!$F$2:$F$47,MATCH(E8624,dProdutos!$A$2:$A$47,0))</f>
        <v>270.48</v>
      </c>
      <c r="R8624" s="15" t="n">
        <f aca="false">IF(I8624="Cancelado",0,P8624-Q8624)</f>
        <v>323.32</v>
      </c>
      <c r="S8624" s="17" t="str">
        <f aca="false">INDEX(dProdutos!$D$2:$D$47,MATCH(E8624,dProdutos!$A$2:$A$47,0))</f>
        <v>Calçados</v>
      </c>
    </row>
    <row r="8625" customFormat="false" ht="15" hidden="false" customHeight="false" outlineLevel="0" collapsed="false">
      <c r="A8625" s="17" t="s">
        <v>6775</v>
      </c>
      <c r="B8625" s="17" t="n">
        <v>1</v>
      </c>
      <c r="C8625" s="21" t="n">
        <v>46222</v>
      </c>
      <c r="D8625" s="17" t="s">
        <v>249</v>
      </c>
      <c r="E8625" s="17" t="s">
        <v>73</v>
      </c>
      <c r="F8625" s="17" t="s">
        <v>1499</v>
      </c>
      <c r="G8625" s="17" t="s">
        <v>63</v>
      </c>
      <c r="H8625" s="17" t="s">
        <v>1523</v>
      </c>
      <c r="I8625" s="17" t="s">
        <v>1531</v>
      </c>
      <c r="J8625" s="17" t="n">
        <v>1</v>
      </c>
      <c r="K8625" s="15" t="n">
        <v>179.9</v>
      </c>
      <c r="L8625" s="22" t="n">
        <v>0.15</v>
      </c>
      <c r="M8625" s="15" t="n">
        <v>30.55</v>
      </c>
      <c r="N8625" s="15" t="n">
        <f aca="false">J8625*K8625</f>
        <v>179.9</v>
      </c>
      <c r="O8625" s="15" t="n">
        <f aca="false">N8625*L8625</f>
        <v>26.985</v>
      </c>
      <c r="P8625" s="15" t="n">
        <f aca="false">N8625-O8625</f>
        <v>152.915</v>
      </c>
      <c r="Q8625" s="15" t="n">
        <f aca="false">J8625*INDEX(dProdutos!$F$2:$F$47,MATCH(E8625,dProdutos!$A$2:$A$47,0))</f>
        <v>69.44</v>
      </c>
      <c r="R8625" s="15" t="n">
        <f aca="false">IF(I8625="Cancelado",0,P8625-Q8625)</f>
        <v>0</v>
      </c>
      <c r="S8625" s="17" t="str">
        <f aca="false">INDEX(dProdutos!$D$2:$D$47,MATCH(E8625,dProdutos!$A$2:$A$47,0))</f>
        <v>Moda Feminina</v>
      </c>
    </row>
    <row r="8626" customFormat="false" ht="15" hidden="false" customHeight="false" outlineLevel="0" collapsed="false">
      <c r="A8626" s="17" t="s">
        <v>6776</v>
      </c>
      <c r="B8626" s="17" t="n">
        <v>1</v>
      </c>
      <c r="C8626" s="21" t="n">
        <v>46222</v>
      </c>
      <c r="D8626" s="17" t="s">
        <v>1272</v>
      </c>
      <c r="E8626" s="17" t="s">
        <v>132</v>
      </c>
      <c r="F8626" s="17" t="s">
        <v>1497</v>
      </c>
      <c r="G8626" s="17" t="s">
        <v>59</v>
      </c>
      <c r="H8626" s="17" t="s">
        <v>1523</v>
      </c>
      <c r="I8626" s="17" t="s">
        <v>1524</v>
      </c>
      <c r="J8626" s="17" t="n">
        <v>1</v>
      </c>
      <c r="K8626" s="15" t="n">
        <v>179.9</v>
      </c>
      <c r="L8626" s="22" t="n">
        <v>0</v>
      </c>
      <c r="M8626" s="15" t="n">
        <v>14.14</v>
      </c>
      <c r="N8626" s="15" t="n">
        <f aca="false">J8626*K8626</f>
        <v>179.9</v>
      </c>
      <c r="O8626" s="15" t="n">
        <f aca="false">N8626*L8626</f>
        <v>0</v>
      </c>
      <c r="P8626" s="15" t="n">
        <f aca="false">N8626-O8626</f>
        <v>179.9</v>
      </c>
      <c r="Q8626" s="15" t="n">
        <f aca="false">J8626*INDEX(dProdutos!$F$2:$F$47,MATCH(E8626,dProdutos!$A$2:$A$47,0))</f>
        <v>93.56</v>
      </c>
      <c r="R8626" s="15" t="n">
        <f aca="false">IF(I8626="Cancelado",0,P8626-Q8626)</f>
        <v>86.34</v>
      </c>
      <c r="S8626" s="17" t="str">
        <f aca="false">INDEX(dProdutos!$D$2:$D$47,MATCH(E8626,dProdutos!$A$2:$A$47,0))</f>
        <v>Calçados</v>
      </c>
    </row>
    <row r="8627" customFormat="false" ht="15" hidden="false" customHeight="false" outlineLevel="0" collapsed="false">
      <c r="A8627" s="17" t="s">
        <v>6777</v>
      </c>
      <c r="B8627" s="17" t="n">
        <v>1</v>
      </c>
      <c r="C8627" s="21" t="n">
        <v>46222</v>
      </c>
      <c r="D8627" s="17" t="s">
        <v>917</v>
      </c>
      <c r="E8627" s="17" t="s">
        <v>117</v>
      </c>
      <c r="F8627" s="17" t="s">
        <v>1493</v>
      </c>
      <c r="G8627" s="17" t="s">
        <v>59</v>
      </c>
      <c r="H8627" s="17" t="s">
        <v>1537</v>
      </c>
      <c r="I8627" s="17" t="s">
        <v>1524</v>
      </c>
      <c r="J8627" s="17" t="n">
        <v>1</v>
      </c>
      <c r="K8627" s="15" t="n">
        <v>166.9</v>
      </c>
      <c r="L8627" s="22" t="n">
        <v>0</v>
      </c>
      <c r="M8627" s="15" t="n">
        <v>34.86</v>
      </c>
      <c r="N8627" s="15" t="n">
        <f aca="false">J8627*K8627</f>
        <v>166.9</v>
      </c>
      <c r="O8627" s="15" t="n">
        <f aca="false">N8627*L8627</f>
        <v>0</v>
      </c>
      <c r="P8627" s="15" t="n">
        <f aca="false">N8627-O8627</f>
        <v>166.9</v>
      </c>
      <c r="Q8627" s="15" t="n">
        <f aca="false">J8627*INDEX(dProdutos!$F$2:$F$47,MATCH(E8627,dProdutos!$A$2:$A$47,0))</f>
        <v>73.23</v>
      </c>
      <c r="R8627" s="15" t="n">
        <f aca="false">IF(I8627="Cancelado",0,P8627-Q8627)</f>
        <v>93.67</v>
      </c>
      <c r="S8627" s="17" t="str">
        <f aca="false">INDEX(dProdutos!$D$2:$D$47,MATCH(E8627,dProdutos!$A$2:$A$47,0))</f>
        <v>Moda Masculina</v>
      </c>
    </row>
    <row r="8628" customFormat="false" ht="15" hidden="false" customHeight="false" outlineLevel="0" collapsed="false">
      <c r="A8628" s="17" t="s">
        <v>6777</v>
      </c>
      <c r="B8628" s="17" t="n">
        <v>2</v>
      </c>
      <c r="C8628" s="21" t="n">
        <v>46222</v>
      </c>
      <c r="D8628" s="17" t="s">
        <v>917</v>
      </c>
      <c r="E8628" s="17" t="s">
        <v>108</v>
      </c>
      <c r="F8628" s="17" t="s">
        <v>1493</v>
      </c>
      <c r="G8628" s="17" t="s">
        <v>59</v>
      </c>
      <c r="H8628" s="17" t="s">
        <v>1537</v>
      </c>
      <c r="I8628" s="17" t="s">
        <v>1524</v>
      </c>
      <c r="J8628" s="17" t="n">
        <v>1</v>
      </c>
      <c r="K8628" s="15" t="n">
        <v>265.9</v>
      </c>
      <c r="L8628" s="22" t="n">
        <v>0.05</v>
      </c>
      <c r="M8628" s="15" t="n">
        <v>0</v>
      </c>
      <c r="N8628" s="15" t="n">
        <f aca="false">J8628*K8628</f>
        <v>265.9</v>
      </c>
      <c r="O8628" s="15" t="n">
        <f aca="false">N8628*L8628</f>
        <v>13.295</v>
      </c>
      <c r="P8628" s="15" t="n">
        <f aca="false">N8628-O8628</f>
        <v>252.605</v>
      </c>
      <c r="Q8628" s="15" t="n">
        <f aca="false">J8628*INDEX(dProdutos!$F$2:$F$47,MATCH(E8628,dProdutos!$A$2:$A$47,0))</f>
        <v>155.62</v>
      </c>
      <c r="R8628" s="15" t="n">
        <f aca="false">IF(I8628="Cancelado",0,P8628-Q8628)</f>
        <v>96.985</v>
      </c>
      <c r="S8628" s="17" t="str">
        <f aca="false">INDEX(dProdutos!$D$2:$D$47,MATCH(E8628,dProdutos!$A$2:$A$47,0))</f>
        <v>Moda Masculina</v>
      </c>
    </row>
    <row r="8629" customFormat="false" ht="15" hidden="false" customHeight="false" outlineLevel="0" collapsed="false">
      <c r="A8629" s="17" t="s">
        <v>6778</v>
      </c>
      <c r="B8629" s="17" t="n">
        <v>1</v>
      </c>
      <c r="C8629" s="21" t="n">
        <v>46223</v>
      </c>
      <c r="D8629" s="17" t="s">
        <v>642</v>
      </c>
      <c r="E8629" s="17" t="s">
        <v>156</v>
      </c>
      <c r="F8629" s="17" t="s">
        <v>1490</v>
      </c>
      <c r="G8629" s="17" t="s">
        <v>62</v>
      </c>
      <c r="H8629" s="17" t="s">
        <v>1527</v>
      </c>
      <c r="I8629" s="17" t="s">
        <v>1524</v>
      </c>
      <c r="J8629" s="17" t="n">
        <v>1</v>
      </c>
      <c r="K8629" s="15" t="n">
        <v>192.9</v>
      </c>
      <c r="L8629" s="22" t="n">
        <v>0</v>
      </c>
      <c r="M8629" s="15" t="n">
        <v>0</v>
      </c>
      <c r="N8629" s="15" t="n">
        <f aca="false">J8629*K8629</f>
        <v>192.9</v>
      </c>
      <c r="O8629" s="15" t="n">
        <f aca="false">N8629*L8629</f>
        <v>0</v>
      </c>
      <c r="P8629" s="15" t="n">
        <f aca="false">N8629-O8629</f>
        <v>192.9</v>
      </c>
      <c r="Q8629" s="15" t="n">
        <f aca="false">J8629*INDEX(dProdutos!$F$2:$F$47,MATCH(E8629,dProdutos!$A$2:$A$47,0))</f>
        <v>80.38</v>
      </c>
      <c r="R8629" s="15" t="n">
        <f aca="false">IF(I8629="Cancelado",0,P8629-Q8629)</f>
        <v>112.52</v>
      </c>
      <c r="S8629" s="17" t="str">
        <f aca="false">INDEX(dProdutos!$D$2:$D$47,MATCH(E8629,dProdutos!$A$2:$A$47,0))</f>
        <v>Acessórios</v>
      </c>
    </row>
    <row r="8630" customFormat="false" ht="15" hidden="false" customHeight="false" outlineLevel="0" collapsed="false">
      <c r="A8630" s="17" t="s">
        <v>6779</v>
      </c>
      <c r="B8630" s="17" t="n">
        <v>1</v>
      </c>
      <c r="C8630" s="21" t="n">
        <v>46223</v>
      </c>
      <c r="D8630" s="17" t="s">
        <v>965</v>
      </c>
      <c r="E8630" s="17" t="s">
        <v>126</v>
      </c>
      <c r="F8630" s="17" t="s">
        <v>1499</v>
      </c>
      <c r="G8630" s="17" t="s">
        <v>60</v>
      </c>
      <c r="H8630" s="17" t="s">
        <v>1537</v>
      </c>
      <c r="I8630" s="17" t="s">
        <v>1524</v>
      </c>
      <c r="J8630" s="17" t="n">
        <v>1</v>
      </c>
      <c r="K8630" s="15" t="n">
        <v>296.9</v>
      </c>
      <c r="L8630" s="22" t="n">
        <v>0.1</v>
      </c>
      <c r="M8630" s="15" t="n">
        <v>0</v>
      </c>
      <c r="N8630" s="15" t="n">
        <f aca="false">J8630*K8630</f>
        <v>296.9</v>
      </c>
      <c r="O8630" s="15" t="n">
        <f aca="false">N8630*L8630</f>
        <v>29.69</v>
      </c>
      <c r="P8630" s="15" t="n">
        <f aca="false">N8630-O8630</f>
        <v>267.21</v>
      </c>
      <c r="Q8630" s="15" t="n">
        <f aca="false">J8630*INDEX(dProdutos!$F$2:$F$47,MATCH(E8630,dProdutos!$A$2:$A$47,0))</f>
        <v>135.24</v>
      </c>
      <c r="R8630" s="15" t="n">
        <f aca="false">IF(I8630="Cancelado",0,P8630-Q8630)</f>
        <v>131.97</v>
      </c>
      <c r="S8630" s="17" t="str">
        <f aca="false">INDEX(dProdutos!$D$2:$D$47,MATCH(E8630,dProdutos!$A$2:$A$47,0))</f>
        <v>Calçados</v>
      </c>
    </row>
    <row r="8631" customFormat="false" ht="15" hidden="false" customHeight="false" outlineLevel="0" collapsed="false">
      <c r="A8631" s="17" t="s">
        <v>6779</v>
      </c>
      <c r="B8631" s="17" t="n">
        <v>2</v>
      </c>
      <c r="C8631" s="21" t="n">
        <v>46223</v>
      </c>
      <c r="D8631" s="17" t="s">
        <v>965</v>
      </c>
      <c r="E8631" s="17" t="s">
        <v>102</v>
      </c>
      <c r="F8631" s="17" t="s">
        <v>1499</v>
      </c>
      <c r="G8631" s="17" t="s">
        <v>60</v>
      </c>
      <c r="H8631" s="17" t="s">
        <v>1537</v>
      </c>
      <c r="I8631" s="17" t="s">
        <v>1524</v>
      </c>
      <c r="J8631" s="17" t="n">
        <v>1</v>
      </c>
      <c r="K8631" s="15" t="n">
        <v>65.9</v>
      </c>
      <c r="L8631" s="22" t="n">
        <v>0</v>
      </c>
      <c r="M8631" s="15" t="n">
        <v>0</v>
      </c>
      <c r="N8631" s="15" t="n">
        <f aca="false">J8631*K8631</f>
        <v>65.9</v>
      </c>
      <c r="O8631" s="15" t="n">
        <f aca="false">N8631*L8631</f>
        <v>0</v>
      </c>
      <c r="P8631" s="15" t="n">
        <f aca="false">N8631-O8631</f>
        <v>65.9</v>
      </c>
      <c r="Q8631" s="15" t="n">
        <f aca="false">J8631*INDEX(dProdutos!$F$2:$F$47,MATCH(E8631,dProdutos!$A$2:$A$47,0))</f>
        <v>29.68</v>
      </c>
      <c r="R8631" s="15" t="n">
        <f aca="false">IF(I8631="Cancelado",0,P8631-Q8631)</f>
        <v>36.22</v>
      </c>
      <c r="S8631" s="17" t="str">
        <f aca="false">INDEX(dProdutos!$D$2:$D$47,MATCH(E8631,dProdutos!$A$2:$A$47,0))</f>
        <v>Moda Masculina</v>
      </c>
    </row>
    <row r="8632" customFormat="false" ht="15" hidden="false" customHeight="false" outlineLevel="0" collapsed="false">
      <c r="A8632" s="17" t="s">
        <v>6780</v>
      </c>
      <c r="B8632" s="17" t="n">
        <v>1</v>
      </c>
      <c r="C8632" s="21" t="n">
        <v>46223</v>
      </c>
      <c r="D8632" s="17" t="s">
        <v>1175</v>
      </c>
      <c r="E8632" s="17" t="s">
        <v>204</v>
      </c>
      <c r="F8632" s="17" t="s">
        <v>1497</v>
      </c>
      <c r="G8632" s="17" t="s">
        <v>61</v>
      </c>
      <c r="H8632" s="17" t="s">
        <v>1523</v>
      </c>
      <c r="I8632" s="17" t="s">
        <v>1524</v>
      </c>
      <c r="J8632" s="17" t="n">
        <v>1</v>
      </c>
      <c r="K8632" s="15" t="n">
        <v>64.9</v>
      </c>
      <c r="L8632" s="22" t="n">
        <v>0.05</v>
      </c>
      <c r="M8632" s="15" t="n">
        <v>24.21</v>
      </c>
      <c r="N8632" s="15" t="n">
        <f aca="false">J8632*K8632</f>
        <v>64.9</v>
      </c>
      <c r="O8632" s="15" t="n">
        <f aca="false">N8632*L8632</f>
        <v>3.245</v>
      </c>
      <c r="P8632" s="15" t="n">
        <f aca="false">N8632-O8632</f>
        <v>61.655</v>
      </c>
      <c r="Q8632" s="15" t="n">
        <f aca="false">J8632*INDEX(dProdutos!$F$2:$F$47,MATCH(E8632,dProdutos!$A$2:$A$47,0))</f>
        <v>27.52</v>
      </c>
      <c r="R8632" s="15" t="n">
        <f aca="false">IF(I8632="Cancelado",0,P8632-Q8632)</f>
        <v>34.135</v>
      </c>
      <c r="S8632" s="17" t="str">
        <f aca="false">INDEX(dProdutos!$D$2:$D$47,MATCH(E8632,dProdutos!$A$2:$A$47,0))</f>
        <v>Beleza</v>
      </c>
    </row>
    <row r="8633" customFormat="false" ht="15" hidden="false" customHeight="false" outlineLevel="0" collapsed="false">
      <c r="A8633" s="17" t="s">
        <v>6781</v>
      </c>
      <c r="B8633" s="17" t="n">
        <v>1</v>
      </c>
      <c r="C8633" s="21" t="n">
        <v>46223</v>
      </c>
      <c r="D8633" s="17" t="s">
        <v>968</v>
      </c>
      <c r="E8633" s="17" t="s">
        <v>73</v>
      </c>
      <c r="F8633" s="17" t="s">
        <v>1487</v>
      </c>
      <c r="G8633" s="17" t="s">
        <v>62</v>
      </c>
      <c r="H8633" s="17" t="s">
        <v>1523</v>
      </c>
      <c r="I8633" s="17" t="s">
        <v>1524</v>
      </c>
      <c r="J8633" s="17" t="n">
        <v>1</v>
      </c>
      <c r="K8633" s="15" t="n">
        <v>179.9</v>
      </c>
      <c r="L8633" s="22" t="n">
        <v>0</v>
      </c>
      <c r="M8633" s="15" t="n">
        <v>13.34</v>
      </c>
      <c r="N8633" s="15" t="n">
        <f aca="false">J8633*K8633</f>
        <v>179.9</v>
      </c>
      <c r="O8633" s="15" t="n">
        <f aca="false">N8633*L8633</f>
        <v>0</v>
      </c>
      <c r="P8633" s="15" t="n">
        <f aca="false">N8633-O8633</f>
        <v>179.9</v>
      </c>
      <c r="Q8633" s="15" t="n">
        <f aca="false">J8633*INDEX(dProdutos!$F$2:$F$47,MATCH(E8633,dProdutos!$A$2:$A$47,0))</f>
        <v>69.44</v>
      </c>
      <c r="R8633" s="15" t="n">
        <f aca="false">IF(I8633="Cancelado",0,P8633-Q8633)</f>
        <v>110.46</v>
      </c>
      <c r="S8633" s="17" t="str">
        <f aca="false">INDEX(dProdutos!$D$2:$D$47,MATCH(E8633,dProdutos!$A$2:$A$47,0))</f>
        <v>Moda Feminina</v>
      </c>
    </row>
    <row r="8634" customFormat="false" ht="15" hidden="false" customHeight="false" outlineLevel="0" collapsed="false">
      <c r="A8634" s="17" t="s">
        <v>6781</v>
      </c>
      <c r="B8634" s="17" t="n">
        <v>2</v>
      </c>
      <c r="C8634" s="21" t="n">
        <v>46223</v>
      </c>
      <c r="D8634" s="17" t="s">
        <v>968</v>
      </c>
      <c r="E8634" s="17" t="s">
        <v>165</v>
      </c>
      <c r="F8634" s="17" t="s">
        <v>1487</v>
      </c>
      <c r="G8634" s="17" t="s">
        <v>62</v>
      </c>
      <c r="H8634" s="17" t="s">
        <v>1523</v>
      </c>
      <c r="I8634" s="17" t="s">
        <v>1524</v>
      </c>
      <c r="J8634" s="17" t="n">
        <v>3</v>
      </c>
      <c r="K8634" s="15" t="n">
        <v>231.9</v>
      </c>
      <c r="L8634" s="22" t="n">
        <v>0.15</v>
      </c>
      <c r="M8634" s="15" t="n">
        <v>0</v>
      </c>
      <c r="N8634" s="15" t="n">
        <f aca="false">J8634*K8634</f>
        <v>695.7</v>
      </c>
      <c r="O8634" s="15" t="n">
        <f aca="false">N8634*L8634</f>
        <v>104.355</v>
      </c>
      <c r="P8634" s="15" t="n">
        <f aca="false">N8634-O8634</f>
        <v>591.345</v>
      </c>
      <c r="Q8634" s="15" t="n">
        <f aca="false">J8634*INDEX(dProdutos!$F$2:$F$47,MATCH(E8634,dProdutos!$A$2:$A$47,0))</f>
        <v>422.49</v>
      </c>
      <c r="R8634" s="15" t="n">
        <f aca="false">IF(I8634="Cancelado",0,P8634-Q8634)</f>
        <v>168.855</v>
      </c>
      <c r="S8634" s="17" t="str">
        <f aca="false">INDEX(dProdutos!$D$2:$D$47,MATCH(E8634,dProdutos!$A$2:$A$47,0))</f>
        <v>Casa</v>
      </c>
    </row>
    <row r="8635" customFormat="false" ht="15" hidden="false" customHeight="false" outlineLevel="0" collapsed="false">
      <c r="A8635" s="17" t="s">
        <v>6781</v>
      </c>
      <c r="B8635" s="17" t="n">
        <v>3</v>
      </c>
      <c r="C8635" s="21" t="n">
        <v>46223</v>
      </c>
      <c r="D8635" s="17" t="s">
        <v>968</v>
      </c>
      <c r="E8635" s="17" t="s">
        <v>98</v>
      </c>
      <c r="F8635" s="17" t="s">
        <v>1487</v>
      </c>
      <c r="G8635" s="17" t="s">
        <v>62</v>
      </c>
      <c r="H8635" s="17" t="s">
        <v>1523</v>
      </c>
      <c r="I8635" s="17" t="s">
        <v>1524</v>
      </c>
      <c r="J8635" s="17" t="n">
        <v>1</v>
      </c>
      <c r="K8635" s="15" t="n">
        <v>108.9</v>
      </c>
      <c r="L8635" s="22" t="n">
        <v>0.2</v>
      </c>
      <c r="M8635" s="15" t="n">
        <v>0</v>
      </c>
      <c r="N8635" s="15" t="n">
        <f aca="false">J8635*K8635</f>
        <v>108.9</v>
      </c>
      <c r="O8635" s="15" t="n">
        <f aca="false">N8635*L8635</f>
        <v>21.78</v>
      </c>
      <c r="P8635" s="15" t="n">
        <f aca="false">N8635-O8635</f>
        <v>87.12</v>
      </c>
      <c r="Q8635" s="15" t="n">
        <f aca="false">J8635*INDEX(dProdutos!$F$2:$F$47,MATCH(E8635,dProdutos!$A$2:$A$47,0))</f>
        <v>42.52</v>
      </c>
      <c r="R8635" s="15" t="n">
        <f aca="false">IF(I8635="Cancelado",0,P8635-Q8635)</f>
        <v>44.6</v>
      </c>
      <c r="S8635" s="17" t="str">
        <f aca="false">INDEX(dProdutos!$D$2:$D$47,MATCH(E8635,dProdutos!$A$2:$A$47,0))</f>
        <v>Moda Feminina</v>
      </c>
    </row>
    <row r="8636" customFormat="false" ht="15" hidden="false" customHeight="false" outlineLevel="0" collapsed="false">
      <c r="A8636" s="17" t="s">
        <v>6782</v>
      </c>
      <c r="B8636" s="17" t="n">
        <v>1</v>
      </c>
      <c r="C8636" s="21" t="n">
        <v>46223</v>
      </c>
      <c r="D8636" s="17" t="s">
        <v>767</v>
      </c>
      <c r="E8636" s="17" t="s">
        <v>114</v>
      </c>
      <c r="F8636" s="17" t="s">
        <v>1487</v>
      </c>
      <c r="G8636" s="17" t="s">
        <v>59</v>
      </c>
      <c r="H8636" s="17" t="s">
        <v>1537</v>
      </c>
      <c r="I8636" s="17" t="s">
        <v>1531</v>
      </c>
      <c r="J8636" s="17" t="n">
        <v>1</v>
      </c>
      <c r="K8636" s="15" t="n">
        <v>202.9</v>
      </c>
      <c r="L8636" s="22" t="n">
        <v>0</v>
      </c>
      <c r="M8636" s="15" t="n">
        <v>31.1</v>
      </c>
      <c r="N8636" s="15" t="n">
        <f aca="false">J8636*K8636</f>
        <v>202.9</v>
      </c>
      <c r="O8636" s="15" t="n">
        <f aca="false">N8636*L8636</f>
        <v>0</v>
      </c>
      <c r="P8636" s="15" t="n">
        <f aca="false">N8636-O8636</f>
        <v>202.9</v>
      </c>
      <c r="Q8636" s="15" t="n">
        <f aca="false">J8636*INDEX(dProdutos!$F$2:$F$47,MATCH(E8636,dProdutos!$A$2:$A$47,0))</f>
        <v>110.39</v>
      </c>
      <c r="R8636" s="15" t="n">
        <f aca="false">IF(I8636="Cancelado",0,P8636-Q8636)</f>
        <v>0</v>
      </c>
      <c r="S8636" s="17" t="str">
        <f aca="false">INDEX(dProdutos!$D$2:$D$47,MATCH(E8636,dProdutos!$A$2:$A$47,0))</f>
        <v>Moda Masculina</v>
      </c>
    </row>
    <row r="8637" customFormat="false" ht="15" hidden="false" customHeight="false" outlineLevel="0" collapsed="false">
      <c r="A8637" s="17" t="s">
        <v>6782</v>
      </c>
      <c r="B8637" s="17" t="n">
        <v>2</v>
      </c>
      <c r="C8637" s="21" t="n">
        <v>46223</v>
      </c>
      <c r="D8637" s="17" t="s">
        <v>767</v>
      </c>
      <c r="E8637" s="17" t="s">
        <v>165</v>
      </c>
      <c r="F8637" s="17" t="s">
        <v>1487</v>
      </c>
      <c r="G8637" s="17" t="s">
        <v>59</v>
      </c>
      <c r="H8637" s="17" t="s">
        <v>1537</v>
      </c>
      <c r="I8637" s="17" t="s">
        <v>1531</v>
      </c>
      <c r="J8637" s="17" t="n">
        <v>1</v>
      </c>
      <c r="K8637" s="15" t="n">
        <v>231.9</v>
      </c>
      <c r="L8637" s="22" t="n">
        <v>0</v>
      </c>
      <c r="M8637" s="15" t="n">
        <v>0</v>
      </c>
      <c r="N8637" s="15" t="n">
        <f aca="false">J8637*K8637</f>
        <v>231.9</v>
      </c>
      <c r="O8637" s="15" t="n">
        <f aca="false">N8637*L8637</f>
        <v>0</v>
      </c>
      <c r="P8637" s="15" t="n">
        <f aca="false">N8637-O8637</f>
        <v>231.9</v>
      </c>
      <c r="Q8637" s="15" t="n">
        <f aca="false">J8637*INDEX(dProdutos!$F$2:$F$47,MATCH(E8637,dProdutos!$A$2:$A$47,0))</f>
        <v>140.83</v>
      </c>
      <c r="R8637" s="15" t="n">
        <f aca="false">IF(I8637="Cancelado",0,P8637-Q8637)</f>
        <v>0</v>
      </c>
      <c r="S8637" s="17" t="str">
        <f aca="false">INDEX(dProdutos!$D$2:$D$47,MATCH(E8637,dProdutos!$A$2:$A$47,0))</f>
        <v>Casa</v>
      </c>
    </row>
    <row r="8638" customFormat="false" ht="15" hidden="false" customHeight="false" outlineLevel="0" collapsed="false">
      <c r="A8638" s="17" t="s">
        <v>6783</v>
      </c>
      <c r="B8638" s="17" t="n">
        <v>1</v>
      </c>
      <c r="C8638" s="21" t="n">
        <v>46223</v>
      </c>
      <c r="D8638" s="17" t="s">
        <v>720</v>
      </c>
      <c r="E8638" s="17" t="s">
        <v>117</v>
      </c>
      <c r="F8638" s="17" t="s">
        <v>1490</v>
      </c>
      <c r="G8638" s="17" t="s">
        <v>60</v>
      </c>
      <c r="H8638" s="17" t="s">
        <v>1523</v>
      </c>
      <c r="I8638" s="17" t="s">
        <v>1524</v>
      </c>
      <c r="J8638" s="17" t="n">
        <v>1</v>
      </c>
      <c r="K8638" s="15" t="n">
        <v>166.9</v>
      </c>
      <c r="L8638" s="22" t="n">
        <v>0</v>
      </c>
      <c r="M8638" s="15" t="n">
        <v>31.93</v>
      </c>
      <c r="N8638" s="15" t="n">
        <f aca="false">J8638*K8638</f>
        <v>166.9</v>
      </c>
      <c r="O8638" s="15" t="n">
        <f aca="false">N8638*L8638</f>
        <v>0</v>
      </c>
      <c r="P8638" s="15" t="n">
        <f aca="false">N8638-O8638</f>
        <v>166.9</v>
      </c>
      <c r="Q8638" s="15" t="n">
        <f aca="false">J8638*INDEX(dProdutos!$F$2:$F$47,MATCH(E8638,dProdutos!$A$2:$A$47,0))</f>
        <v>73.23</v>
      </c>
      <c r="R8638" s="15" t="n">
        <f aca="false">IF(I8638="Cancelado",0,P8638-Q8638)</f>
        <v>93.67</v>
      </c>
      <c r="S8638" s="17" t="str">
        <f aca="false">INDEX(dProdutos!$D$2:$D$47,MATCH(E8638,dProdutos!$A$2:$A$47,0))</f>
        <v>Moda Masculina</v>
      </c>
    </row>
    <row r="8639" customFormat="false" ht="15" hidden="false" customHeight="false" outlineLevel="0" collapsed="false">
      <c r="A8639" s="17" t="s">
        <v>6784</v>
      </c>
      <c r="B8639" s="17" t="n">
        <v>1</v>
      </c>
      <c r="C8639" s="21" t="n">
        <v>46223</v>
      </c>
      <c r="D8639" s="17" t="s">
        <v>816</v>
      </c>
      <c r="E8639" s="17" t="s">
        <v>147</v>
      </c>
      <c r="F8639" s="17" t="s">
        <v>1487</v>
      </c>
      <c r="G8639" s="17" t="s">
        <v>59</v>
      </c>
      <c r="H8639" s="17" t="s">
        <v>1537</v>
      </c>
      <c r="I8639" s="17" t="s">
        <v>1524</v>
      </c>
      <c r="J8639" s="17" t="n">
        <v>1</v>
      </c>
      <c r="K8639" s="15" t="n">
        <v>231.9</v>
      </c>
      <c r="L8639" s="22" t="n">
        <v>0</v>
      </c>
      <c r="M8639" s="15" t="n">
        <v>23.25</v>
      </c>
      <c r="N8639" s="15" t="n">
        <f aca="false">J8639*K8639</f>
        <v>231.9</v>
      </c>
      <c r="O8639" s="15" t="n">
        <f aca="false">N8639*L8639</f>
        <v>0</v>
      </c>
      <c r="P8639" s="15" t="n">
        <f aca="false">N8639-O8639</f>
        <v>231.9</v>
      </c>
      <c r="Q8639" s="15" t="n">
        <f aca="false">J8639*INDEX(dProdutos!$F$2:$F$47,MATCH(E8639,dProdutos!$A$2:$A$47,0))</f>
        <v>130.9</v>
      </c>
      <c r="R8639" s="15" t="n">
        <f aca="false">IF(I8639="Cancelado",0,P8639-Q8639)</f>
        <v>101</v>
      </c>
      <c r="S8639" s="17" t="str">
        <f aca="false">INDEX(dProdutos!$D$2:$D$47,MATCH(E8639,dProdutos!$A$2:$A$47,0))</f>
        <v>Acessórios</v>
      </c>
    </row>
    <row r="8640" customFormat="false" ht="15" hidden="false" customHeight="false" outlineLevel="0" collapsed="false">
      <c r="A8640" s="17" t="s">
        <v>6784</v>
      </c>
      <c r="B8640" s="17" t="n">
        <v>2</v>
      </c>
      <c r="C8640" s="21" t="n">
        <v>46223</v>
      </c>
      <c r="D8640" s="17" t="s">
        <v>816</v>
      </c>
      <c r="E8640" s="17" t="s">
        <v>144</v>
      </c>
      <c r="F8640" s="17" t="s">
        <v>1487</v>
      </c>
      <c r="G8640" s="17" t="s">
        <v>59</v>
      </c>
      <c r="H8640" s="17" t="s">
        <v>1537</v>
      </c>
      <c r="I8640" s="17" t="s">
        <v>1524</v>
      </c>
      <c r="J8640" s="17" t="n">
        <v>1</v>
      </c>
      <c r="K8640" s="15" t="n">
        <v>260.9</v>
      </c>
      <c r="L8640" s="22" t="n">
        <v>0</v>
      </c>
      <c r="M8640" s="15" t="n">
        <v>0</v>
      </c>
      <c r="N8640" s="15" t="n">
        <f aca="false">J8640*K8640</f>
        <v>260.9</v>
      </c>
      <c r="O8640" s="15" t="n">
        <f aca="false">N8640*L8640</f>
        <v>0</v>
      </c>
      <c r="P8640" s="15" t="n">
        <f aca="false">N8640-O8640</f>
        <v>260.9</v>
      </c>
      <c r="Q8640" s="15" t="n">
        <f aca="false">J8640*INDEX(dProdutos!$F$2:$F$47,MATCH(E8640,dProdutos!$A$2:$A$47,0))</f>
        <v>99.86</v>
      </c>
      <c r="R8640" s="15" t="n">
        <f aca="false">IF(I8640="Cancelado",0,P8640-Q8640)</f>
        <v>161.04</v>
      </c>
      <c r="S8640" s="17" t="str">
        <f aca="false">INDEX(dProdutos!$D$2:$D$47,MATCH(E8640,dProdutos!$A$2:$A$47,0))</f>
        <v>Acessórios</v>
      </c>
    </row>
    <row r="8641" customFormat="false" ht="15" hidden="false" customHeight="false" outlineLevel="0" collapsed="false">
      <c r="A8641" s="17" t="s">
        <v>6785</v>
      </c>
      <c r="B8641" s="17" t="n">
        <v>1</v>
      </c>
      <c r="C8641" s="21" t="n">
        <v>46223</v>
      </c>
      <c r="D8641" s="17" t="s">
        <v>843</v>
      </c>
      <c r="E8641" s="17" t="s">
        <v>195</v>
      </c>
      <c r="F8641" s="17" t="s">
        <v>1497</v>
      </c>
      <c r="G8641" s="17" t="s">
        <v>61</v>
      </c>
      <c r="H8641" s="17" t="s">
        <v>1523</v>
      </c>
      <c r="I8641" s="17" t="s">
        <v>1524</v>
      </c>
      <c r="J8641" s="17" t="n">
        <v>1</v>
      </c>
      <c r="K8641" s="15" t="n">
        <v>72.9</v>
      </c>
      <c r="L8641" s="22" t="n">
        <v>0.2</v>
      </c>
      <c r="M8641" s="15" t="n">
        <v>31.83</v>
      </c>
      <c r="N8641" s="15" t="n">
        <f aca="false">J8641*K8641</f>
        <v>72.9</v>
      </c>
      <c r="O8641" s="15" t="n">
        <f aca="false">N8641*L8641</f>
        <v>14.58</v>
      </c>
      <c r="P8641" s="15" t="n">
        <f aca="false">N8641-O8641</f>
        <v>58.32</v>
      </c>
      <c r="Q8641" s="15" t="n">
        <f aca="false">J8641*INDEX(dProdutos!$F$2:$F$47,MATCH(E8641,dProdutos!$A$2:$A$47,0))</f>
        <v>39.23</v>
      </c>
      <c r="R8641" s="15" t="n">
        <f aca="false">IF(I8641="Cancelado",0,P8641-Q8641)</f>
        <v>19.09</v>
      </c>
      <c r="S8641" s="17" t="str">
        <f aca="false">INDEX(dProdutos!$D$2:$D$47,MATCH(E8641,dProdutos!$A$2:$A$47,0))</f>
        <v>Eletrônicos</v>
      </c>
    </row>
    <row r="8642" customFormat="false" ht="15" hidden="false" customHeight="false" outlineLevel="0" collapsed="false">
      <c r="A8642" s="17" t="s">
        <v>6785</v>
      </c>
      <c r="B8642" s="17" t="n">
        <v>2</v>
      </c>
      <c r="C8642" s="21" t="n">
        <v>46223</v>
      </c>
      <c r="D8642" s="17" t="s">
        <v>843</v>
      </c>
      <c r="E8642" s="17" t="s">
        <v>144</v>
      </c>
      <c r="F8642" s="17" t="s">
        <v>1497</v>
      </c>
      <c r="G8642" s="17" t="s">
        <v>61</v>
      </c>
      <c r="H8642" s="17" t="s">
        <v>1523</v>
      </c>
      <c r="I8642" s="17" t="s">
        <v>1524</v>
      </c>
      <c r="J8642" s="17" t="n">
        <v>1</v>
      </c>
      <c r="K8642" s="15" t="n">
        <v>260.9</v>
      </c>
      <c r="L8642" s="22" t="n">
        <v>0</v>
      </c>
      <c r="M8642" s="15" t="n">
        <v>0</v>
      </c>
      <c r="N8642" s="15" t="n">
        <f aca="false">J8642*K8642</f>
        <v>260.9</v>
      </c>
      <c r="O8642" s="15" t="n">
        <f aca="false">N8642*L8642</f>
        <v>0</v>
      </c>
      <c r="P8642" s="15" t="n">
        <f aca="false">N8642-O8642</f>
        <v>260.9</v>
      </c>
      <c r="Q8642" s="15" t="n">
        <f aca="false">J8642*INDEX(dProdutos!$F$2:$F$47,MATCH(E8642,dProdutos!$A$2:$A$47,0))</f>
        <v>99.86</v>
      </c>
      <c r="R8642" s="15" t="n">
        <f aca="false">IF(I8642="Cancelado",0,P8642-Q8642)</f>
        <v>161.04</v>
      </c>
      <c r="S8642" s="17" t="str">
        <f aca="false">INDEX(dProdutos!$D$2:$D$47,MATCH(E8642,dProdutos!$A$2:$A$47,0))</f>
        <v>Acessórios</v>
      </c>
    </row>
    <row r="8643" customFormat="false" ht="15" hidden="false" customHeight="false" outlineLevel="0" collapsed="false">
      <c r="A8643" s="17" t="s">
        <v>6785</v>
      </c>
      <c r="B8643" s="17" t="n">
        <v>3</v>
      </c>
      <c r="C8643" s="21" t="n">
        <v>46223</v>
      </c>
      <c r="D8643" s="17" t="s">
        <v>843</v>
      </c>
      <c r="E8643" s="17" t="s">
        <v>177</v>
      </c>
      <c r="F8643" s="17" t="s">
        <v>1497</v>
      </c>
      <c r="G8643" s="17" t="s">
        <v>61</v>
      </c>
      <c r="H8643" s="17" t="s">
        <v>1523</v>
      </c>
      <c r="I8643" s="17" t="s">
        <v>1524</v>
      </c>
      <c r="J8643" s="17" t="n">
        <v>1</v>
      </c>
      <c r="K8643" s="15" t="n">
        <v>257.9</v>
      </c>
      <c r="L8643" s="22" t="n">
        <v>0.1</v>
      </c>
      <c r="M8643" s="15" t="n">
        <v>0</v>
      </c>
      <c r="N8643" s="15" t="n">
        <f aca="false">J8643*K8643</f>
        <v>257.9</v>
      </c>
      <c r="O8643" s="15" t="n">
        <f aca="false">N8643*L8643</f>
        <v>25.79</v>
      </c>
      <c r="P8643" s="15" t="n">
        <f aca="false">N8643-O8643</f>
        <v>232.11</v>
      </c>
      <c r="Q8643" s="15" t="n">
        <f aca="false">J8643*INDEX(dProdutos!$F$2:$F$47,MATCH(E8643,dProdutos!$A$2:$A$47,0))</f>
        <v>138.23</v>
      </c>
      <c r="R8643" s="15" t="n">
        <f aca="false">IF(I8643="Cancelado",0,P8643-Q8643)</f>
        <v>93.88</v>
      </c>
      <c r="S8643" s="17" t="str">
        <f aca="false">INDEX(dProdutos!$D$2:$D$47,MATCH(E8643,dProdutos!$A$2:$A$47,0))</f>
        <v>Casa</v>
      </c>
    </row>
    <row r="8644" customFormat="false" ht="15" hidden="false" customHeight="false" outlineLevel="0" collapsed="false">
      <c r="A8644" s="17" t="s">
        <v>6786</v>
      </c>
      <c r="B8644" s="17" t="n">
        <v>1</v>
      </c>
      <c r="C8644" s="21" t="n">
        <v>46223</v>
      </c>
      <c r="D8644" s="17" t="s">
        <v>723</v>
      </c>
      <c r="E8644" s="17" t="s">
        <v>88</v>
      </c>
      <c r="F8644" s="17" t="s">
        <v>1490</v>
      </c>
      <c r="G8644" s="17" t="s">
        <v>62</v>
      </c>
      <c r="H8644" s="17" t="s">
        <v>1540</v>
      </c>
      <c r="I8644" s="17" t="s">
        <v>1524</v>
      </c>
      <c r="J8644" s="17" t="n">
        <v>1</v>
      </c>
      <c r="K8644" s="15" t="n">
        <v>170.9</v>
      </c>
      <c r="L8644" s="22" t="n">
        <v>0</v>
      </c>
      <c r="M8644" s="15" t="n">
        <v>0</v>
      </c>
      <c r="N8644" s="15" t="n">
        <f aca="false">J8644*K8644</f>
        <v>170.9</v>
      </c>
      <c r="O8644" s="15" t="n">
        <f aca="false">N8644*L8644</f>
        <v>0</v>
      </c>
      <c r="P8644" s="15" t="n">
        <f aca="false">N8644-O8644</f>
        <v>170.9</v>
      </c>
      <c r="Q8644" s="15" t="n">
        <f aca="false">J8644*INDEX(dProdutos!$F$2:$F$47,MATCH(E8644,dProdutos!$A$2:$A$47,0))</f>
        <v>98.14</v>
      </c>
      <c r="R8644" s="15" t="n">
        <f aca="false">IF(I8644="Cancelado",0,P8644-Q8644)</f>
        <v>72.76</v>
      </c>
      <c r="S8644" s="17" t="str">
        <f aca="false">INDEX(dProdutos!$D$2:$D$47,MATCH(E8644,dProdutos!$A$2:$A$47,0))</f>
        <v>Moda Feminina</v>
      </c>
    </row>
    <row r="8645" customFormat="false" ht="15" hidden="false" customHeight="false" outlineLevel="0" collapsed="false">
      <c r="A8645" s="17" t="s">
        <v>6786</v>
      </c>
      <c r="B8645" s="17" t="n">
        <v>2</v>
      </c>
      <c r="C8645" s="21" t="n">
        <v>46223</v>
      </c>
      <c r="D8645" s="17" t="s">
        <v>723</v>
      </c>
      <c r="E8645" s="17" t="s">
        <v>174</v>
      </c>
      <c r="F8645" s="17" t="s">
        <v>1490</v>
      </c>
      <c r="G8645" s="17" t="s">
        <v>62</v>
      </c>
      <c r="H8645" s="17" t="s">
        <v>1540</v>
      </c>
      <c r="I8645" s="17" t="s">
        <v>1524</v>
      </c>
      <c r="J8645" s="17" t="n">
        <v>1</v>
      </c>
      <c r="K8645" s="15" t="n">
        <v>250.9</v>
      </c>
      <c r="L8645" s="22" t="n">
        <v>0</v>
      </c>
      <c r="M8645" s="15" t="n">
        <v>0</v>
      </c>
      <c r="N8645" s="15" t="n">
        <f aca="false">J8645*K8645</f>
        <v>250.9</v>
      </c>
      <c r="O8645" s="15" t="n">
        <f aca="false">N8645*L8645</f>
        <v>0</v>
      </c>
      <c r="P8645" s="15" t="n">
        <f aca="false">N8645-O8645</f>
        <v>250.9</v>
      </c>
      <c r="Q8645" s="15" t="n">
        <f aca="false">J8645*INDEX(dProdutos!$F$2:$F$47,MATCH(E8645,dProdutos!$A$2:$A$47,0))</f>
        <v>151.28</v>
      </c>
      <c r="R8645" s="15" t="n">
        <f aca="false">IF(I8645="Cancelado",0,P8645-Q8645)</f>
        <v>99.62</v>
      </c>
      <c r="S8645" s="17" t="str">
        <f aca="false">INDEX(dProdutos!$D$2:$D$47,MATCH(E8645,dProdutos!$A$2:$A$47,0))</f>
        <v>Casa</v>
      </c>
    </row>
    <row r="8646" customFormat="false" ht="15" hidden="false" customHeight="false" outlineLevel="0" collapsed="false">
      <c r="A8646" s="17" t="s">
        <v>6786</v>
      </c>
      <c r="B8646" s="17" t="n">
        <v>3</v>
      </c>
      <c r="C8646" s="21" t="n">
        <v>46223</v>
      </c>
      <c r="D8646" s="17" t="s">
        <v>723</v>
      </c>
      <c r="E8646" s="17" t="s">
        <v>114</v>
      </c>
      <c r="F8646" s="17" t="s">
        <v>1490</v>
      </c>
      <c r="G8646" s="17" t="s">
        <v>62</v>
      </c>
      <c r="H8646" s="17" t="s">
        <v>1540</v>
      </c>
      <c r="I8646" s="17" t="s">
        <v>1524</v>
      </c>
      <c r="J8646" s="17" t="n">
        <v>1</v>
      </c>
      <c r="K8646" s="15" t="n">
        <v>202.9</v>
      </c>
      <c r="L8646" s="22" t="n">
        <v>0.2</v>
      </c>
      <c r="M8646" s="15" t="n">
        <v>0</v>
      </c>
      <c r="N8646" s="15" t="n">
        <f aca="false">J8646*K8646</f>
        <v>202.9</v>
      </c>
      <c r="O8646" s="15" t="n">
        <f aca="false">N8646*L8646</f>
        <v>40.58</v>
      </c>
      <c r="P8646" s="15" t="n">
        <f aca="false">N8646-O8646</f>
        <v>162.32</v>
      </c>
      <c r="Q8646" s="15" t="n">
        <f aca="false">J8646*INDEX(dProdutos!$F$2:$F$47,MATCH(E8646,dProdutos!$A$2:$A$47,0))</f>
        <v>110.39</v>
      </c>
      <c r="R8646" s="15" t="n">
        <f aca="false">IF(I8646="Cancelado",0,P8646-Q8646)</f>
        <v>51.93</v>
      </c>
      <c r="S8646" s="17" t="str">
        <f aca="false">INDEX(dProdutos!$D$2:$D$47,MATCH(E8646,dProdutos!$A$2:$A$47,0))</f>
        <v>Moda Masculina</v>
      </c>
    </row>
    <row r="8647" customFormat="false" ht="15" hidden="false" customHeight="false" outlineLevel="0" collapsed="false">
      <c r="A8647" s="17" t="s">
        <v>6786</v>
      </c>
      <c r="B8647" s="17" t="n">
        <v>4</v>
      </c>
      <c r="C8647" s="21" t="n">
        <v>46223</v>
      </c>
      <c r="D8647" s="17" t="s">
        <v>723</v>
      </c>
      <c r="E8647" s="17" t="s">
        <v>201</v>
      </c>
      <c r="F8647" s="17" t="s">
        <v>1490</v>
      </c>
      <c r="G8647" s="17" t="s">
        <v>62</v>
      </c>
      <c r="H8647" s="17" t="s">
        <v>1540</v>
      </c>
      <c r="I8647" s="17" t="s">
        <v>1524</v>
      </c>
      <c r="J8647" s="17" t="n">
        <v>1</v>
      </c>
      <c r="K8647" s="15" t="n">
        <v>236.9</v>
      </c>
      <c r="L8647" s="22" t="n">
        <v>0.15</v>
      </c>
      <c r="M8647" s="15" t="n">
        <v>0</v>
      </c>
      <c r="N8647" s="15" t="n">
        <f aca="false">J8647*K8647</f>
        <v>236.9</v>
      </c>
      <c r="O8647" s="15" t="n">
        <f aca="false">N8647*L8647</f>
        <v>35.535</v>
      </c>
      <c r="P8647" s="15" t="n">
        <f aca="false">N8647-O8647</f>
        <v>201.365</v>
      </c>
      <c r="Q8647" s="15" t="n">
        <f aca="false">J8647*INDEX(dProdutos!$F$2:$F$47,MATCH(E8647,dProdutos!$A$2:$A$47,0))</f>
        <v>96.23</v>
      </c>
      <c r="R8647" s="15" t="n">
        <f aca="false">IF(I8647="Cancelado",0,P8647-Q8647)</f>
        <v>105.135</v>
      </c>
      <c r="S8647" s="17" t="str">
        <f aca="false">INDEX(dProdutos!$D$2:$D$47,MATCH(E8647,dProdutos!$A$2:$A$47,0))</f>
        <v>Beleza</v>
      </c>
    </row>
    <row r="8648" customFormat="false" ht="15" hidden="false" customHeight="false" outlineLevel="0" collapsed="false">
      <c r="A8648" s="17" t="s">
        <v>6787</v>
      </c>
      <c r="B8648" s="17" t="n">
        <v>1</v>
      </c>
      <c r="C8648" s="21" t="n">
        <v>46223</v>
      </c>
      <c r="D8648" s="17" t="s">
        <v>1234</v>
      </c>
      <c r="E8648" s="17" t="s">
        <v>105</v>
      </c>
      <c r="F8648" s="17" t="s">
        <v>1497</v>
      </c>
      <c r="G8648" s="17" t="s">
        <v>63</v>
      </c>
      <c r="H8648" s="17" t="s">
        <v>1540</v>
      </c>
      <c r="I8648" s="17" t="s">
        <v>1524</v>
      </c>
      <c r="J8648" s="17" t="n">
        <v>1</v>
      </c>
      <c r="K8648" s="15" t="n">
        <v>175.9</v>
      </c>
      <c r="L8648" s="22" t="n">
        <v>0</v>
      </c>
      <c r="M8648" s="15" t="n">
        <v>0</v>
      </c>
      <c r="N8648" s="15" t="n">
        <f aca="false">J8648*K8648</f>
        <v>175.9</v>
      </c>
      <c r="O8648" s="15" t="n">
        <f aca="false">N8648*L8648</f>
        <v>0</v>
      </c>
      <c r="P8648" s="15" t="n">
        <f aca="false">N8648-O8648</f>
        <v>175.9</v>
      </c>
      <c r="Q8648" s="15" t="n">
        <f aca="false">J8648*INDEX(dProdutos!$F$2:$F$47,MATCH(E8648,dProdutos!$A$2:$A$47,0))</f>
        <v>96.59</v>
      </c>
      <c r="R8648" s="15" t="n">
        <f aca="false">IF(I8648="Cancelado",0,P8648-Q8648)</f>
        <v>79.31</v>
      </c>
      <c r="S8648" s="17" t="str">
        <f aca="false">INDEX(dProdutos!$D$2:$D$47,MATCH(E8648,dProdutos!$A$2:$A$47,0))</f>
        <v>Moda Masculina</v>
      </c>
    </row>
    <row r="8649" customFormat="false" ht="15" hidden="false" customHeight="false" outlineLevel="0" collapsed="false">
      <c r="A8649" s="17" t="s">
        <v>6787</v>
      </c>
      <c r="B8649" s="17" t="n">
        <v>2</v>
      </c>
      <c r="C8649" s="21" t="n">
        <v>46223</v>
      </c>
      <c r="D8649" s="17" t="s">
        <v>1234</v>
      </c>
      <c r="E8649" s="17" t="s">
        <v>88</v>
      </c>
      <c r="F8649" s="17" t="s">
        <v>1497</v>
      </c>
      <c r="G8649" s="17" t="s">
        <v>63</v>
      </c>
      <c r="H8649" s="17" t="s">
        <v>1540</v>
      </c>
      <c r="I8649" s="17" t="s">
        <v>1524</v>
      </c>
      <c r="J8649" s="17" t="n">
        <v>1</v>
      </c>
      <c r="K8649" s="15" t="n">
        <v>170.9</v>
      </c>
      <c r="L8649" s="22" t="n">
        <v>0</v>
      </c>
      <c r="M8649" s="15" t="n">
        <v>0</v>
      </c>
      <c r="N8649" s="15" t="n">
        <f aca="false">J8649*K8649</f>
        <v>170.9</v>
      </c>
      <c r="O8649" s="15" t="n">
        <f aca="false">N8649*L8649</f>
        <v>0</v>
      </c>
      <c r="P8649" s="15" t="n">
        <f aca="false">N8649-O8649</f>
        <v>170.9</v>
      </c>
      <c r="Q8649" s="15" t="n">
        <f aca="false">J8649*INDEX(dProdutos!$F$2:$F$47,MATCH(E8649,dProdutos!$A$2:$A$47,0))</f>
        <v>98.14</v>
      </c>
      <c r="R8649" s="15" t="n">
        <f aca="false">IF(I8649="Cancelado",0,P8649-Q8649)</f>
        <v>72.76</v>
      </c>
      <c r="S8649" s="17" t="str">
        <f aca="false">INDEX(dProdutos!$D$2:$D$47,MATCH(E8649,dProdutos!$A$2:$A$47,0))</f>
        <v>Moda Feminina</v>
      </c>
    </row>
    <row r="8650" customFormat="false" ht="15" hidden="false" customHeight="false" outlineLevel="0" collapsed="false">
      <c r="A8650" s="17" t="s">
        <v>6787</v>
      </c>
      <c r="B8650" s="17" t="n">
        <v>3</v>
      </c>
      <c r="C8650" s="21" t="n">
        <v>46223</v>
      </c>
      <c r="D8650" s="17" t="s">
        <v>1234</v>
      </c>
      <c r="E8650" s="17" t="s">
        <v>165</v>
      </c>
      <c r="F8650" s="17" t="s">
        <v>1497</v>
      </c>
      <c r="G8650" s="17" t="s">
        <v>63</v>
      </c>
      <c r="H8650" s="17" t="s">
        <v>1540</v>
      </c>
      <c r="I8650" s="17" t="s">
        <v>1524</v>
      </c>
      <c r="J8650" s="17" t="n">
        <v>2</v>
      </c>
      <c r="K8650" s="15" t="n">
        <v>231.9</v>
      </c>
      <c r="L8650" s="22" t="n">
        <v>0</v>
      </c>
      <c r="M8650" s="15" t="n">
        <v>0</v>
      </c>
      <c r="N8650" s="15" t="n">
        <f aca="false">J8650*K8650</f>
        <v>463.8</v>
      </c>
      <c r="O8650" s="15" t="n">
        <f aca="false">N8650*L8650</f>
        <v>0</v>
      </c>
      <c r="P8650" s="15" t="n">
        <f aca="false">N8650-O8650</f>
        <v>463.8</v>
      </c>
      <c r="Q8650" s="15" t="n">
        <f aca="false">J8650*INDEX(dProdutos!$F$2:$F$47,MATCH(E8650,dProdutos!$A$2:$A$47,0))</f>
        <v>281.66</v>
      </c>
      <c r="R8650" s="15" t="n">
        <f aca="false">IF(I8650="Cancelado",0,P8650-Q8650)</f>
        <v>182.14</v>
      </c>
      <c r="S8650" s="17" t="str">
        <f aca="false">INDEX(dProdutos!$D$2:$D$47,MATCH(E8650,dProdutos!$A$2:$A$47,0))</f>
        <v>Casa</v>
      </c>
    </row>
    <row r="8651" customFormat="false" ht="15" hidden="false" customHeight="false" outlineLevel="0" collapsed="false">
      <c r="A8651" s="17" t="s">
        <v>6788</v>
      </c>
      <c r="B8651" s="17" t="n">
        <v>1</v>
      </c>
      <c r="C8651" s="21" t="n">
        <v>46223</v>
      </c>
      <c r="D8651" s="17" t="s">
        <v>784</v>
      </c>
      <c r="E8651" s="17" t="s">
        <v>198</v>
      </c>
      <c r="F8651" s="17" t="s">
        <v>1493</v>
      </c>
      <c r="G8651" s="17" t="s">
        <v>59</v>
      </c>
      <c r="H8651" s="17" t="s">
        <v>1527</v>
      </c>
      <c r="I8651" s="17" t="s">
        <v>1531</v>
      </c>
      <c r="J8651" s="17" t="n">
        <v>1</v>
      </c>
      <c r="K8651" s="15" t="n">
        <v>253.9</v>
      </c>
      <c r="L8651" s="22" t="n">
        <v>0.15</v>
      </c>
      <c r="M8651" s="15" t="n">
        <v>0</v>
      </c>
      <c r="N8651" s="15" t="n">
        <f aca="false">J8651*K8651</f>
        <v>253.9</v>
      </c>
      <c r="O8651" s="15" t="n">
        <f aca="false">N8651*L8651</f>
        <v>38.085</v>
      </c>
      <c r="P8651" s="15" t="n">
        <f aca="false">N8651-O8651</f>
        <v>215.815</v>
      </c>
      <c r="Q8651" s="15" t="n">
        <f aca="false">J8651*INDEX(dProdutos!$F$2:$F$47,MATCH(E8651,dProdutos!$A$2:$A$47,0))</f>
        <v>99.78</v>
      </c>
      <c r="R8651" s="15" t="n">
        <f aca="false">IF(I8651="Cancelado",0,P8651-Q8651)</f>
        <v>0</v>
      </c>
      <c r="S8651" s="17" t="str">
        <f aca="false">INDEX(dProdutos!$D$2:$D$47,MATCH(E8651,dProdutos!$A$2:$A$47,0))</f>
        <v>Beleza</v>
      </c>
    </row>
    <row r="8652" customFormat="false" ht="15" hidden="false" customHeight="false" outlineLevel="0" collapsed="false">
      <c r="A8652" s="17" t="s">
        <v>6789</v>
      </c>
      <c r="B8652" s="17" t="n">
        <v>1</v>
      </c>
      <c r="C8652" s="21" t="n">
        <v>46223</v>
      </c>
      <c r="D8652" s="17" t="s">
        <v>359</v>
      </c>
      <c r="E8652" s="17" t="s">
        <v>114</v>
      </c>
      <c r="F8652" s="17" t="s">
        <v>1493</v>
      </c>
      <c r="G8652" s="17" t="s">
        <v>64</v>
      </c>
      <c r="H8652" s="17" t="s">
        <v>1527</v>
      </c>
      <c r="I8652" s="17" t="s">
        <v>1524</v>
      </c>
      <c r="J8652" s="17" t="n">
        <v>1</v>
      </c>
      <c r="K8652" s="15" t="n">
        <v>202.9</v>
      </c>
      <c r="L8652" s="22" t="n">
        <v>0.05</v>
      </c>
      <c r="M8652" s="15" t="n">
        <v>0</v>
      </c>
      <c r="N8652" s="15" t="n">
        <f aca="false">J8652*K8652</f>
        <v>202.9</v>
      </c>
      <c r="O8652" s="15" t="n">
        <f aca="false">N8652*L8652</f>
        <v>10.145</v>
      </c>
      <c r="P8652" s="15" t="n">
        <f aca="false">N8652-O8652</f>
        <v>192.755</v>
      </c>
      <c r="Q8652" s="15" t="n">
        <f aca="false">J8652*INDEX(dProdutos!$F$2:$F$47,MATCH(E8652,dProdutos!$A$2:$A$47,0))</f>
        <v>110.39</v>
      </c>
      <c r="R8652" s="15" t="n">
        <f aca="false">IF(I8652="Cancelado",0,P8652-Q8652)</f>
        <v>82.365</v>
      </c>
      <c r="S8652" s="17" t="str">
        <f aca="false">INDEX(dProdutos!$D$2:$D$47,MATCH(E8652,dProdutos!$A$2:$A$47,0))</f>
        <v>Moda Masculina</v>
      </c>
    </row>
    <row r="8653" customFormat="false" ht="15" hidden="false" customHeight="false" outlineLevel="0" collapsed="false">
      <c r="A8653" s="17" t="s">
        <v>6789</v>
      </c>
      <c r="B8653" s="17" t="n">
        <v>2</v>
      </c>
      <c r="C8653" s="21" t="n">
        <v>46223</v>
      </c>
      <c r="D8653" s="17" t="s">
        <v>359</v>
      </c>
      <c r="E8653" s="17" t="s">
        <v>213</v>
      </c>
      <c r="F8653" s="17" t="s">
        <v>1493</v>
      </c>
      <c r="G8653" s="17" t="s">
        <v>64</v>
      </c>
      <c r="H8653" s="17" t="s">
        <v>1527</v>
      </c>
      <c r="I8653" s="17" t="s">
        <v>1524</v>
      </c>
      <c r="J8653" s="17" t="n">
        <v>2</v>
      </c>
      <c r="K8653" s="15" t="n">
        <v>153.9</v>
      </c>
      <c r="L8653" s="22" t="n">
        <v>0.2</v>
      </c>
      <c r="M8653" s="15" t="n">
        <v>0</v>
      </c>
      <c r="N8653" s="15" t="n">
        <f aca="false">J8653*K8653</f>
        <v>307.8</v>
      </c>
      <c r="O8653" s="15" t="n">
        <f aca="false">N8653*L8653</f>
        <v>61.56</v>
      </c>
      <c r="P8653" s="15" t="n">
        <f aca="false">N8653-O8653</f>
        <v>246.24</v>
      </c>
      <c r="Q8653" s="15" t="n">
        <f aca="false">J8653*INDEX(dProdutos!$F$2:$F$47,MATCH(E8653,dProdutos!$A$2:$A$47,0))</f>
        <v>180.84</v>
      </c>
      <c r="R8653" s="15" t="n">
        <f aca="false">IF(I8653="Cancelado",0,P8653-Q8653)</f>
        <v>65.4</v>
      </c>
      <c r="S8653" s="17" t="str">
        <f aca="false">INDEX(dProdutos!$D$2:$D$47,MATCH(E8653,dProdutos!$A$2:$A$47,0))</f>
        <v>Beleza</v>
      </c>
    </row>
    <row r="8654" customFormat="false" ht="15" hidden="false" customHeight="false" outlineLevel="0" collapsed="false">
      <c r="A8654" s="17" t="s">
        <v>6790</v>
      </c>
      <c r="B8654" s="17" t="n">
        <v>1</v>
      </c>
      <c r="C8654" s="21" t="n">
        <v>46224</v>
      </c>
      <c r="D8654" s="17" t="s">
        <v>414</v>
      </c>
      <c r="E8654" s="17" t="s">
        <v>98</v>
      </c>
      <c r="F8654" s="17" t="s">
        <v>1499</v>
      </c>
      <c r="G8654" s="17" t="s">
        <v>59</v>
      </c>
      <c r="H8654" s="17" t="s">
        <v>1540</v>
      </c>
      <c r="I8654" s="17" t="s">
        <v>1541</v>
      </c>
      <c r="J8654" s="17" t="n">
        <v>1</v>
      </c>
      <c r="K8654" s="15" t="n">
        <v>108.9</v>
      </c>
      <c r="L8654" s="22" t="n">
        <v>0</v>
      </c>
      <c r="M8654" s="15" t="n">
        <v>13.4</v>
      </c>
      <c r="N8654" s="15" t="n">
        <f aca="false">J8654*K8654</f>
        <v>108.9</v>
      </c>
      <c r="O8654" s="15" t="n">
        <f aca="false">N8654*L8654</f>
        <v>0</v>
      </c>
      <c r="P8654" s="15" t="n">
        <f aca="false">N8654-O8654</f>
        <v>108.9</v>
      </c>
      <c r="Q8654" s="15" t="n">
        <f aca="false">J8654*INDEX(dProdutos!$F$2:$F$47,MATCH(E8654,dProdutos!$A$2:$A$47,0))</f>
        <v>42.52</v>
      </c>
      <c r="R8654" s="15" t="n">
        <f aca="false">IF(I8654="Cancelado",0,P8654-Q8654)</f>
        <v>66.38</v>
      </c>
      <c r="S8654" s="17" t="str">
        <f aca="false">INDEX(dProdutos!$D$2:$D$47,MATCH(E8654,dProdutos!$A$2:$A$47,0))</f>
        <v>Moda Feminina</v>
      </c>
    </row>
    <row r="8655" customFormat="false" ht="15" hidden="false" customHeight="false" outlineLevel="0" collapsed="false">
      <c r="A8655" s="17" t="s">
        <v>6791</v>
      </c>
      <c r="B8655" s="17" t="n">
        <v>1</v>
      </c>
      <c r="C8655" s="21" t="n">
        <v>46224</v>
      </c>
      <c r="D8655" s="17" t="s">
        <v>426</v>
      </c>
      <c r="E8655" s="17" t="s">
        <v>111</v>
      </c>
      <c r="F8655" s="17" t="s">
        <v>1501</v>
      </c>
      <c r="G8655" s="17" t="s">
        <v>64</v>
      </c>
      <c r="H8655" s="17" t="s">
        <v>1537</v>
      </c>
      <c r="I8655" s="17" t="s">
        <v>1524</v>
      </c>
      <c r="J8655" s="17" t="n">
        <v>1</v>
      </c>
      <c r="K8655" s="15" t="n">
        <v>188.9</v>
      </c>
      <c r="L8655" s="22" t="n">
        <v>0.1</v>
      </c>
      <c r="M8655" s="15" t="n">
        <v>24.83</v>
      </c>
      <c r="N8655" s="15" t="n">
        <f aca="false">J8655*K8655</f>
        <v>188.9</v>
      </c>
      <c r="O8655" s="15" t="n">
        <f aca="false">N8655*L8655</f>
        <v>18.89</v>
      </c>
      <c r="P8655" s="15" t="n">
        <f aca="false">N8655-O8655</f>
        <v>170.01</v>
      </c>
      <c r="Q8655" s="15" t="n">
        <f aca="false">J8655*INDEX(dProdutos!$F$2:$F$47,MATCH(E8655,dProdutos!$A$2:$A$47,0))</f>
        <v>88.32</v>
      </c>
      <c r="R8655" s="15" t="n">
        <f aca="false">IF(I8655="Cancelado",0,P8655-Q8655)</f>
        <v>81.69</v>
      </c>
      <c r="S8655" s="17" t="str">
        <f aca="false">INDEX(dProdutos!$D$2:$D$47,MATCH(E8655,dProdutos!$A$2:$A$47,0))</f>
        <v>Moda Masculina</v>
      </c>
    </row>
    <row r="8656" customFormat="false" ht="15" hidden="false" customHeight="false" outlineLevel="0" collapsed="false">
      <c r="A8656" s="17" t="s">
        <v>6792</v>
      </c>
      <c r="B8656" s="17" t="n">
        <v>1</v>
      </c>
      <c r="C8656" s="21" t="n">
        <v>46224</v>
      </c>
      <c r="D8656" s="17" t="s">
        <v>720</v>
      </c>
      <c r="E8656" s="17" t="s">
        <v>102</v>
      </c>
      <c r="F8656" s="17" t="s">
        <v>1499</v>
      </c>
      <c r="G8656" s="17" t="s">
        <v>60</v>
      </c>
      <c r="H8656" s="17" t="s">
        <v>1537</v>
      </c>
      <c r="I8656" s="17" t="s">
        <v>1524</v>
      </c>
      <c r="J8656" s="17" t="n">
        <v>1</v>
      </c>
      <c r="K8656" s="15" t="n">
        <v>65.9</v>
      </c>
      <c r="L8656" s="22" t="n">
        <v>0</v>
      </c>
      <c r="M8656" s="15" t="n">
        <v>28.73</v>
      </c>
      <c r="N8656" s="15" t="n">
        <f aca="false">J8656*K8656</f>
        <v>65.9</v>
      </c>
      <c r="O8656" s="15" t="n">
        <f aca="false">N8656*L8656</f>
        <v>0</v>
      </c>
      <c r="P8656" s="15" t="n">
        <f aca="false">N8656-O8656</f>
        <v>65.9</v>
      </c>
      <c r="Q8656" s="15" t="n">
        <f aca="false">J8656*INDEX(dProdutos!$F$2:$F$47,MATCH(E8656,dProdutos!$A$2:$A$47,0))</f>
        <v>29.68</v>
      </c>
      <c r="R8656" s="15" t="n">
        <f aca="false">IF(I8656="Cancelado",0,P8656-Q8656)</f>
        <v>36.22</v>
      </c>
      <c r="S8656" s="17" t="str">
        <f aca="false">INDEX(dProdutos!$D$2:$D$47,MATCH(E8656,dProdutos!$A$2:$A$47,0))</f>
        <v>Moda Masculina</v>
      </c>
    </row>
    <row r="8657" customFormat="false" ht="15" hidden="false" customHeight="false" outlineLevel="0" collapsed="false">
      <c r="A8657" s="17" t="s">
        <v>6792</v>
      </c>
      <c r="B8657" s="17" t="n">
        <v>2</v>
      </c>
      <c r="C8657" s="21" t="n">
        <v>46224</v>
      </c>
      <c r="D8657" s="17" t="s">
        <v>720</v>
      </c>
      <c r="E8657" s="17" t="s">
        <v>141</v>
      </c>
      <c r="F8657" s="17" t="s">
        <v>1499</v>
      </c>
      <c r="G8657" s="17" t="s">
        <v>60</v>
      </c>
      <c r="H8657" s="17" t="s">
        <v>1537</v>
      </c>
      <c r="I8657" s="17" t="s">
        <v>1524</v>
      </c>
      <c r="J8657" s="17" t="n">
        <v>1</v>
      </c>
      <c r="K8657" s="15" t="n">
        <v>131.9</v>
      </c>
      <c r="L8657" s="22" t="n">
        <v>0.1</v>
      </c>
      <c r="M8657" s="15" t="n">
        <v>0</v>
      </c>
      <c r="N8657" s="15" t="n">
        <f aca="false">J8657*K8657</f>
        <v>131.9</v>
      </c>
      <c r="O8657" s="15" t="n">
        <f aca="false">N8657*L8657</f>
        <v>13.19</v>
      </c>
      <c r="P8657" s="15" t="n">
        <f aca="false">N8657-O8657</f>
        <v>118.71</v>
      </c>
      <c r="Q8657" s="15" t="n">
        <f aca="false">J8657*INDEX(dProdutos!$F$2:$F$47,MATCH(E8657,dProdutos!$A$2:$A$47,0))</f>
        <v>81.66</v>
      </c>
      <c r="R8657" s="15" t="n">
        <f aca="false">IF(I8657="Cancelado",0,P8657-Q8657)</f>
        <v>37.05</v>
      </c>
      <c r="S8657" s="17" t="str">
        <f aca="false">INDEX(dProdutos!$D$2:$D$47,MATCH(E8657,dProdutos!$A$2:$A$47,0))</f>
        <v>Acessórios</v>
      </c>
    </row>
    <row r="8658" customFormat="false" ht="15" hidden="false" customHeight="false" outlineLevel="0" collapsed="false">
      <c r="A8658" s="17" t="s">
        <v>6792</v>
      </c>
      <c r="B8658" s="17" t="n">
        <v>3</v>
      </c>
      <c r="C8658" s="21" t="n">
        <v>46224</v>
      </c>
      <c r="D8658" s="17" t="s">
        <v>720</v>
      </c>
      <c r="E8658" s="17" t="s">
        <v>150</v>
      </c>
      <c r="F8658" s="17" t="s">
        <v>1499</v>
      </c>
      <c r="G8658" s="17" t="s">
        <v>60</v>
      </c>
      <c r="H8658" s="17" t="s">
        <v>1537</v>
      </c>
      <c r="I8658" s="17" t="s">
        <v>1524</v>
      </c>
      <c r="J8658" s="17" t="n">
        <v>1</v>
      </c>
      <c r="K8658" s="15" t="n">
        <v>71.9</v>
      </c>
      <c r="L8658" s="22" t="n">
        <v>0</v>
      </c>
      <c r="M8658" s="15" t="n">
        <v>0</v>
      </c>
      <c r="N8658" s="15" t="n">
        <f aca="false">J8658*K8658</f>
        <v>71.9</v>
      </c>
      <c r="O8658" s="15" t="n">
        <f aca="false">N8658*L8658</f>
        <v>0</v>
      </c>
      <c r="P8658" s="15" t="n">
        <f aca="false">N8658-O8658</f>
        <v>71.9</v>
      </c>
      <c r="Q8658" s="15" t="n">
        <f aca="false">J8658*INDEX(dProdutos!$F$2:$F$47,MATCH(E8658,dProdutos!$A$2:$A$47,0))</f>
        <v>27.38</v>
      </c>
      <c r="R8658" s="15" t="n">
        <f aca="false">IF(I8658="Cancelado",0,P8658-Q8658)</f>
        <v>44.52</v>
      </c>
      <c r="S8658" s="17" t="str">
        <f aca="false">INDEX(dProdutos!$D$2:$D$47,MATCH(E8658,dProdutos!$A$2:$A$47,0))</f>
        <v>Acessórios</v>
      </c>
    </row>
    <row r="8659" customFormat="false" ht="15" hidden="false" customHeight="false" outlineLevel="0" collapsed="false">
      <c r="A8659" s="17" t="s">
        <v>6792</v>
      </c>
      <c r="B8659" s="17" t="n">
        <v>4</v>
      </c>
      <c r="C8659" s="21" t="n">
        <v>46224</v>
      </c>
      <c r="D8659" s="17" t="s">
        <v>720</v>
      </c>
      <c r="E8659" s="17" t="s">
        <v>174</v>
      </c>
      <c r="F8659" s="17" t="s">
        <v>1499</v>
      </c>
      <c r="G8659" s="17" t="s">
        <v>60</v>
      </c>
      <c r="H8659" s="17" t="s">
        <v>1537</v>
      </c>
      <c r="I8659" s="17" t="s">
        <v>1524</v>
      </c>
      <c r="J8659" s="17" t="n">
        <v>1</v>
      </c>
      <c r="K8659" s="15" t="n">
        <v>250.9</v>
      </c>
      <c r="L8659" s="22" t="n">
        <v>0</v>
      </c>
      <c r="M8659" s="15" t="n">
        <v>0</v>
      </c>
      <c r="N8659" s="15" t="n">
        <f aca="false">J8659*K8659</f>
        <v>250.9</v>
      </c>
      <c r="O8659" s="15" t="n">
        <f aca="false">N8659*L8659</f>
        <v>0</v>
      </c>
      <c r="P8659" s="15" t="n">
        <f aca="false">N8659-O8659</f>
        <v>250.9</v>
      </c>
      <c r="Q8659" s="15" t="n">
        <f aca="false">J8659*INDEX(dProdutos!$F$2:$F$47,MATCH(E8659,dProdutos!$A$2:$A$47,0))</f>
        <v>151.28</v>
      </c>
      <c r="R8659" s="15" t="n">
        <f aca="false">IF(I8659="Cancelado",0,P8659-Q8659)</f>
        <v>99.62</v>
      </c>
      <c r="S8659" s="17" t="str">
        <f aca="false">INDEX(dProdutos!$D$2:$D$47,MATCH(E8659,dProdutos!$A$2:$A$47,0))</f>
        <v>Casa</v>
      </c>
    </row>
    <row r="8660" customFormat="false" ht="15" hidden="false" customHeight="false" outlineLevel="0" collapsed="false">
      <c r="A8660" s="17" t="s">
        <v>6793</v>
      </c>
      <c r="B8660" s="17" t="n">
        <v>1</v>
      </c>
      <c r="C8660" s="21" t="n">
        <v>46224</v>
      </c>
      <c r="D8660" s="17" t="s">
        <v>1102</v>
      </c>
      <c r="E8660" s="17" t="s">
        <v>171</v>
      </c>
      <c r="F8660" s="17" t="s">
        <v>1490</v>
      </c>
      <c r="G8660" s="17" t="s">
        <v>62</v>
      </c>
      <c r="H8660" s="17" t="s">
        <v>1523</v>
      </c>
      <c r="I8660" s="17" t="s">
        <v>1524</v>
      </c>
      <c r="J8660" s="17" t="n">
        <v>1</v>
      </c>
      <c r="K8660" s="15" t="n">
        <v>246.9</v>
      </c>
      <c r="L8660" s="22" t="n">
        <v>0.05</v>
      </c>
      <c r="M8660" s="15" t="n">
        <v>25.23</v>
      </c>
      <c r="N8660" s="15" t="n">
        <f aca="false">J8660*K8660</f>
        <v>246.9</v>
      </c>
      <c r="O8660" s="15" t="n">
        <f aca="false">N8660*L8660</f>
        <v>12.345</v>
      </c>
      <c r="P8660" s="15" t="n">
        <f aca="false">N8660-O8660</f>
        <v>234.555</v>
      </c>
      <c r="Q8660" s="15" t="n">
        <f aca="false">J8660*INDEX(dProdutos!$F$2:$F$47,MATCH(E8660,dProdutos!$A$2:$A$47,0))</f>
        <v>103.61</v>
      </c>
      <c r="R8660" s="15" t="n">
        <f aca="false">IF(I8660="Cancelado",0,P8660-Q8660)</f>
        <v>130.945</v>
      </c>
      <c r="S8660" s="17" t="str">
        <f aca="false">INDEX(dProdutos!$D$2:$D$47,MATCH(E8660,dProdutos!$A$2:$A$47,0))</f>
        <v>Casa</v>
      </c>
    </row>
    <row r="8661" customFormat="false" ht="15" hidden="false" customHeight="false" outlineLevel="0" collapsed="false">
      <c r="A8661" s="17" t="s">
        <v>6793</v>
      </c>
      <c r="B8661" s="17" t="n">
        <v>2</v>
      </c>
      <c r="C8661" s="21" t="n">
        <v>46224</v>
      </c>
      <c r="D8661" s="17" t="s">
        <v>1102</v>
      </c>
      <c r="E8661" s="17" t="s">
        <v>156</v>
      </c>
      <c r="F8661" s="17" t="s">
        <v>1490</v>
      </c>
      <c r="G8661" s="17" t="s">
        <v>62</v>
      </c>
      <c r="H8661" s="17" t="s">
        <v>1523</v>
      </c>
      <c r="I8661" s="17" t="s">
        <v>1524</v>
      </c>
      <c r="J8661" s="17" t="n">
        <v>1</v>
      </c>
      <c r="K8661" s="15" t="n">
        <v>192.9</v>
      </c>
      <c r="L8661" s="22" t="n">
        <v>0</v>
      </c>
      <c r="M8661" s="15" t="n">
        <v>0</v>
      </c>
      <c r="N8661" s="15" t="n">
        <f aca="false">J8661*K8661</f>
        <v>192.9</v>
      </c>
      <c r="O8661" s="15" t="n">
        <f aca="false">N8661*L8661</f>
        <v>0</v>
      </c>
      <c r="P8661" s="15" t="n">
        <f aca="false">N8661-O8661</f>
        <v>192.9</v>
      </c>
      <c r="Q8661" s="15" t="n">
        <f aca="false">J8661*INDEX(dProdutos!$F$2:$F$47,MATCH(E8661,dProdutos!$A$2:$A$47,0))</f>
        <v>80.38</v>
      </c>
      <c r="R8661" s="15" t="n">
        <f aca="false">IF(I8661="Cancelado",0,P8661-Q8661)</f>
        <v>112.52</v>
      </c>
      <c r="S8661" s="17" t="str">
        <f aca="false">INDEX(dProdutos!$D$2:$D$47,MATCH(E8661,dProdutos!$A$2:$A$47,0))</f>
        <v>Acessórios</v>
      </c>
    </row>
    <row r="8662" customFormat="false" ht="15" hidden="false" customHeight="false" outlineLevel="0" collapsed="false">
      <c r="A8662" s="17" t="s">
        <v>6794</v>
      </c>
      <c r="B8662" s="17" t="n">
        <v>1</v>
      </c>
      <c r="C8662" s="21" t="n">
        <v>46224</v>
      </c>
      <c r="D8662" s="17" t="s">
        <v>938</v>
      </c>
      <c r="E8662" s="17" t="s">
        <v>111</v>
      </c>
      <c r="F8662" s="17" t="s">
        <v>1487</v>
      </c>
      <c r="G8662" s="17" t="s">
        <v>61</v>
      </c>
      <c r="H8662" s="17" t="s">
        <v>1523</v>
      </c>
      <c r="I8662" s="17" t="s">
        <v>1524</v>
      </c>
      <c r="J8662" s="17" t="n">
        <v>1</v>
      </c>
      <c r="K8662" s="15" t="n">
        <v>188.9</v>
      </c>
      <c r="L8662" s="22" t="n">
        <v>0</v>
      </c>
      <c r="M8662" s="15" t="n">
        <v>14.64</v>
      </c>
      <c r="N8662" s="15" t="n">
        <f aca="false">J8662*K8662</f>
        <v>188.9</v>
      </c>
      <c r="O8662" s="15" t="n">
        <f aca="false">N8662*L8662</f>
        <v>0</v>
      </c>
      <c r="P8662" s="15" t="n">
        <f aca="false">N8662-O8662</f>
        <v>188.9</v>
      </c>
      <c r="Q8662" s="15" t="n">
        <f aca="false">J8662*INDEX(dProdutos!$F$2:$F$47,MATCH(E8662,dProdutos!$A$2:$A$47,0))</f>
        <v>88.32</v>
      </c>
      <c r="R8662" s="15" t="n">
        <f aca="false">IF(I8662="Cancelado",0,P8662-Q8662)</f>
        <v>100.58</v>
      </c>
      <c r="S8662" s="17" t="str">
        <f aca="false">INDEX(dProdutos!$D$2:$D$47,MATCH(E8662,dProdutos!$A$2:$A$47,0))</f>
        <v>Moda Masculina</v>
      </c>
    </row>
    <row r="8663" customFormat="false" ht="15" hidden="false" customHeight="false" outlineLevel="0" collapsed="false">
      <c r="A8663" s="17" t="s">
        <v>6795</v>
      </c>
      <c r="B8663" s="17" t="n">
        <v>1</v>
      </c>
      <c r="C8663" s="21" t="n">
        <v>46224</v>
      </c>
      <c r="D8663" s="17" t="s">
        <v>871</v>
      </c>
      <c r="E8663" s="17" t="s">
        <v>153</v>
      </c>
      <c r="F8663" s="17" t="s">
        <v>1503</v>
      </c>
      <c r="G8663" s="17" t="s">
        <v>59</v>
      </c>
      <c r="H8663" s="17" t="s">
        <v>1523</v>
      </c>
      <c r="I8663" s="17" t="s">
        <v>1524</v>
      </c>
      <c r="J8663" s="17" t="n">
        <v>1</v>
      </c>
      <c r="K8663" s="15" t="n">
        <v>165.9</v>
      </c>
      <c r="L8663" s="22" t="n">
        <v>0.2</v>
      </c>
      <c r="M8663" s="15" t="n">
        <v>25.3</v>
      </c>
      <c r="N8663" s="15" t="n">
        <f aca="false">J8663*K8663</f>
        <v>165.9</v>
      </c>
      <c r="O8663" s="15" t="n">
        <f aca="false">N8663*L8663</f>
        <v>33.18</v>
      </c>
      <c r="P8663" s="15" t="n">
        <f aca="false">N8663-O8663</f>
        <v>132.72</v>
      </c>
      <c r="Q8663" s="15" t="n">
        <f aca="false">J8663*INDEX(dProdutos!$F$2:$F$47,MATCH(E8663,dProdutos!$A$2:$A$47,0))</f>
        <v>67.28</v>
      </c>
      <c r="R8663" s="15" t="n">
        <f aca="false">IF(I8663="Cancelado",0,P8663-Q8663)</f>
        <v>65.44</v>
      </c>
      <c r="S8663" s="17" t="str">
        <f aca="false">INDEX(dProdutos!$D$2:$D$47,MATCH(E8663,dProdutos!$A$2:$A$47,0))</f>
        <v>Acessórios</v>
      </c>
    </row>
    <row r="8664" customFormat="false" ht="15" hidden="false" customHeight="false" outlineLevel="0" collapsed="false">
      <c r="A8664" s="17" t="s">
        <v>6795</v>
      </c>
      <c r="B8664" s="17" t="n">
        <v>2</v>
      </c>
      <c r="C8664" s="21" t="n">
        <v>46224</v>
      </c>
      <c r="D8664" s="17" t="s">
        <v>871</v>
      </c>
      <c r="E8664" s="17" t="s">
        <v>195</v>
      </c>
      <c r="F8664" s="17" t="s">
        <v>1503</v>
      </c>
      <c r="G8664" s="17" t="s">
        <v>59</v>
      </c>
      <c r="H8664" s="17" t="s">
        <v>1523</v>
      </c>
      <c r="I8664" s="17" t="s">
        <v>1524</v>
      </c>
      <c r="J8664" s="17" t="n">
        <v>2</v>
      </c>
      <c r="K8664" s="15" t="n">
        <v>72.9</v>
      </c>
      <c r="L8664" s="22" t="n">
        <v>0</v>
      </c>
      <c r="M8664" s="15" t="n">
        <v>0</v>
      </c>
      <c r="N8664" s="15" t="n">
        <f aca="false">J8664*K8664</f>
        <v>145.8</v>
      </c>
      <c r="O8664" s="15" t="n">
        <f aca="false">N8664*L8664</f>
        <v>0</v>
      </c>
      <c r="P8664" s="15" t="n">
        <f aca="false">N8664-O8664</f>
        <v>145.8</v>
      </c>
      <c r="Q8664" s="15" t="n">
        <f aca="false">J8664*INDEX(dProdutos!$F$2:$F$47,MATCH(E8664,dProdutos!$A$2:$A$47,0))</f>
        <v>78.46</v>
      </c>
      <c r="R8664" s="15" t="n">
        <f aca="false">IF(I8664="Cancelado",0,P8664-Q8664)</f>
        <v>67.34</v>
      </c>
      <c r="S8664" s="17" t="str">
        <f aca="false">INDEX(dProdutos!$D$2:$D$47,MATCH(E8664,dProdutos!$A$2:$A$47,0))</f>
        <v>Eletrônicos</v>
      </c>
    </row>
    <row r="8665" customFormat="false" ht="15" hidden="false" customHeight="false" outlineLevel="0" collapsed="false">
      <c r="A8665" s="17" t="s">
        <v>6796</v>
      </c>
      <c r="B8665" s="17" t="n">
        <v>1</v>
      </c>
      <c r="C8665" s="21" t="n">
        <v>46224</v>
      </c>
      <c r="D8665" s="17" t="s">
        <v>775</v>
      </c>
      <c r="E8665" s="17" t="s">
        <v>156</v>
      </c>
      <c r="F8665" s="17" t="s">
        <v>1490</v>
      </c>
      <c r="G8665" s="17" t="s">
        <v>61</v>
      </c>
      <c r="H8665" s="17" t="s">
        <v>1523</v>
      </c>
      <c r="I8665" s="17" t="s">
        <v>1524</v>
      </c>
      <c r="J8665" s="17" t="n">
        <v>1</v>
      </c>
      <c r="K8665" s="15" t="n">
        <v>192.9</v>
      </c>
      <c r="L8665" s="22" t="n">
        <v>0.15</v>
      </c>
      <c r="M8665" s="15" t="n">
        <v>22.39</v>
      </c>
      <c r="N8665" s="15" t="n">
        <f aca="false">J8665*K8665</f>
        <v>192.9</v>
      </c>
      <c r="O8665" s="15" t="n">
        <f aca="false">N8665*L8665</f>
        <v>28.935</v>
      </c>
      <c r="P8665" s="15" t="n">
        <f aca="false">N8665-O8665</f>
        <v>163.965</v>
      </c>
      <c r="Q8665" s="15" t="n">
        <f aca="false">J8665*INDEX(dProdutos!$F$2:$F$47,MATCH(E8665,dProdutos!$A$2:$A$47,0))</f>
        <v>80.38</v>
      </c>
      <c r="R8665" s="15" t="n">
        <f aca="false">IF(I8665="Cancelado",0,P8665-Q8665)</f>
        <v>83.585</v>
      </c>
      <c r="S8665" s="17" t="str">
        <f aca="false">INDEX(dProdutos!$D$2:$D$47,MATCH(E8665,dProdutos!$A$2:$A$47,0))</f>
        <v>Acessórios</v>
      </c>
    </row>
    <row r="8666" customFormat="false" ht="15" hidden="false" customHeight="false" outlineLevel="0" collapsed="false">
      <c r="A8666" s="17" t="s">
        <v>6797</v>
      </c>
      <c r="B8666" s="17" t="n">
        <v>1</v>
      </c>
      <c r="C8666" s="21" t="n">
        <v>46224</v>
      </c>
      <c r="D8666" s="17" t="s">
        <v>1218</v>
      </c>
      <c r="E8666" s="17" t="s">
        <v>81</v>
      </c>
      <c r="F8666" s="17" t="s">
        <v>1490</v>
      </c>
      <c r="G8666" s="17" t="s">
        <v>59</v>
      </c>
      <c r="H8666" s="17" t="s">
        <v>1523</v>
      </c>
      <c r="I8666" s="17" t="s">
        <v>1524</v>
      </c>
      <c r="J8666" s="17" t="n">
        <v>1</v>
      </c>
      <c r="K8666" s="15" t="n">
        <v>64.9</v>
      </c>
      <c r="L8666" s="22" t="n">
        <v>0.15</v>
      </c>
      <c r="M8666" s="15" t="n">
        <v>30.32</v>
      </c>
      <c r="N8666" s="15" t="n">
        <f aca="false">J8666*K8666</f>
        <v>64.9</v>
      </c>
      <c r="O8666" s="15" t="n">
        <f aca="false">N8666*L8666</f>
        <v>9.735</v>
      </c>
      <c r="P8666" s="15" t="n">
        <f aca="false">N8666-O8666</f>
        <v>55.165</v>
      </c>
      <c r="Q8666" s="15" t="n">
        <f aca="false">J8666*INDEX(dProdutos!$F$2:$F$47,MATCH(E8666,dProdutos!$A$2:$A$47,0))</f>
        <v>26.12</v>
      </c>
      <c r="R8666" s="15" t="n">
        <f aca="false">IF(I8666="Cancelado",0,P8666-Q8666)</f>
        <v>29.045</v>
      </c>
      <c r="S8666" s="17" t="str">
        <f aca="false">INDEX(dProdutos!$D$2:$D$47,MATCH(E8666,dProdutos!$A$2:$A$47,0))</f>
        <v>Moda Feminina</v>
      </c>
    </row>
    <row r="8667" customFormat="false" ht="15" hidden="false" customHeight="false" outlineLevel="0" collapsed="false">
      <c r="A8667" s="17" t="s">
        <v>6798</v>
      </c>
      <c r="B8667" s="17" t="n">
        <v>1</v>
      </c>
      <c r="C8667" s="21" t="n">
        <v>46225</v>
      </c>
      <c r="D8667" s="17" t="s">
        <v>968</v>
      </c>
      <c r="E8667" s="17" t="s">
        <v>108</v>
      </c>
      <c r="F8667" s="17" t="s">
        <v>1487</v>
      </c>
      <c r="G8667" s="17" t="s">
        <v>64</v>
      </c>
      <c r="H8667" s="17" t="s">
        <v>1523</v>
      </c>
      <c r="I8667" s="17" t="s">
        <v>1524</v>
      </c>
      <c r="J8667" s="17" t="n">
        <v>1</v>
      </c>
      <c r="K8667" s="15" t="n">
        <v>265.9</v>
      </c>
      <c r="L8667" s="22" t="n">
        <v>0</v>
      </c>
      <c r="M8667" s="15" t="n">
        <v>26.36</v>
      </c>
      <c r="N8667" s="15" t="n">
        <f aca="false">J8667*K8667</f>
        <v>265.9</v>
      </c>
      <c r="O8667" s="15" t="n">
        <f aca="false">N8667*L8667</f>
        <v>0</v>
      </c>
      <c r="P8667" s="15" t="n">
        <f aca="false">N8667-O8667</f>
        <v>265.9</v>
      </c>
      <c r="Q8667" s="15" t="n">
        <f aca="false">J8667*INDEX(dProdutos!$F$2:$F$47,MATCH(E8667,dProdutos!$A$2:$A$47,0))</f>
        <v>155.62</v>
      </c>
      <c r="R8667" s="15" t="n">
        <f aca="false">IF(I8667="Cancelado",0,P8667-Q8667)</f>
        <v>110.28</v>
      </c>
      <c r="S8667" s="17" t="str">
        <f aca="false">INDEX(dProdutos!$D$2:$D$47,MATCH(E8667,dProdutos!$A$2:$A$47,0))</f>
        <v>Moda Masculina</v>
      </c>
    </row>
    <row r="8668" customFormat="false" ht="15" hidden="false" customHeight="false" outlineLevel="0" collapsed="false">
      <c r="A8668" s="17" t="s">
        <v>6799</v>
      </c>
      <c r="B8668" s="17" t="n">
        <v>1</v>
      </c>
      <c r="C8668" s="21" t="n">
        <v>46225</v>
      </c>
      <c r="D8668" s="17" t="s">
        <v>789</v>
      </c>
      <c r="E8668" s="17" t="s">
        <v>114</v>
      </c>
      <c r="F8668" s="17" t="s">
        <v>1503</v>
      </c>
      <c r="G8668" s="17" t="s">
        <v>61</v>
      </c>
      <c r="H8668" s="17" t="s">
        <v>1537</v>
      </c>
      <c r="I8668" s="17" t="s">
        <v>1524</v>
      </c>
      <c r="J8668" s="17" t="n">
        <v>2</v>
      </c>
      <c r="K8668" s="15" t="n">
        <v>202.9</v>
      </c>
      <c r="L8668" s="22" t="n">
        <v>0</v>
      </c>
      <c r="M8668" s="15" t="n">
        <v>31.34</v>
      </c>
      <c r="N8668" s="15" t="n">
        <f aca="false">J8668*K8668</f>
        <v>405.8</v>
      </c>
      <c r="O8668" s="15" t="n">
        <f aca="false">N8668*L8668</f>
        <v>0</v>
      </c>
      <c r="P8668" s="15" t="n">
        <f aca="false">N8668-O8668</f>
        <v>405.8</v>
      </c>
      <c r="Q8668" s="15" t="n">
        <f aca="false">J8668*INDEX(dProdutos!$F$2:$F$47,MATCH(E8668,dProdutos!$A$2:$A$47,0))</f>
        <v>220.78</v>
      </c>
      <c r="R8668" s="15" t="n">
        <f aca="false">IF(I8668="Cancelado",0,P8668-Q8668)</f>
        <v>185.02</v>
      </c>
      <c r="S8668" s="17" t="str">
        <f aca="false">INDEX(dProdutos!$D$2:$D$47,MATCH(E8668,dProdutos!$A$2:$A$47,0))</f>
        <v>Moda Masculina</v>
      </c>
    </row>
    <row r="8669" customFormat="false" ht="15" hidden="false" customHeight="false" outlineLevel="0" collapsed="false">
      <c r="A8669" s="17" t="s">
        <v>6800</v>
      </c>
      <c r="B8669" s="17" t="n">
        <v>1</v>
      </c>
      <c r="C8669" s="21" t="n">
        <v>46225</v>
      </c>
      <c r="D8669" s="17" t="s">
        <v>1418</v>
      </c>
      <c r="E8669" s="17" t="s">
        <v>210</v>
      </c>
      <c r="F8669" s="17" t="s">
        <v>1503</v>
      </c>
      <c r="G8669" s="17" t="s">
        <v>63</v>
      </c>
      <c r="H8669" s="17" t="s">
        <v>1537</v>
      </c>
      <c r="I8669" s="17" t="s">
        <v>1524</v>
      </c>
      <c r="J8669" s="17" t="n">
        <v>1</v>
      </c>
      <c r="K8669" s="15" t="n">
        <v>245.9</v>
      </c>
      <c r="L8669" s="22" t="n">
        <v>0</v>
      </c>
      <c r="M8669" s="15" t="n">
        <v>16.08</v>
      </c>
      <c r="N8669" s="15" t="n">
        <f aca="false">J8669*K8669</f>
        <v>245.9</v>
      </c>
      <c r="O8669" s="15" t="n">
        <f aca="false">N8669*L8669</f>
        <v>0</v>
      </c>
      <c r="P8669" s="15" t="n">
        <f aca="false">N8669-O8669</f>
        <v>245.9</v>
      </c>
      <c r="Q8669" s="15" t="n">
        <f aca="false">J8669*INDEX(dProdutos!$F$2:$F$47,MATCH(E8669,dProdutos!$A$2:$A$47,0))</f>
        <v>150.63</v>
      </c>
      <c r="R8669" s="15" t="n">
        <f aca="false">IF(I8669="Cancelado",0,P8669-Q8669)</f>
        <v>95.27</v>
      </c>
      <c r="S8669" s="17" t="str">
        <f aca="false">INDEX(dProdutos!$D$2:$D$47,MATCH(E8669,dProdutos!$A$2:$A$47,0))</f>
        <v>Beleza</v>
      </c>
    </row>
    <row r="8670" customFormat="false" ht="15" hidden="false" customHeight="false" outlineLevel="0" collapsed="false">
      <c r="A8670" s="17" t="s">
        <v>6801</v>
      </c>
      <c r="B8670" s="17" t="n">
        <v>1</v>
      </c>
      <c r="C8670" s="21" t="n">
        <v>46225</v>
      </c>
      <c r="D8670" s="17" t="s">
        <v>926</v>
      </c>
      <c r="E8670" s="17" t="s">
        <v>95</v>
      </c>
      <c r="F8670" s="17" t="s">
        <v>1493</v>
      </c>
      <c r="G8670" s="17" t="s">
        <v>62</v>
      </c>
      <c r="H8670" s="17" t="s">
        <v>1537</v>
      </c>
      <c r="I8670" s="17" t="s">
        <v>1524</v>
      </c>
      <c r="J8670" s="17" t="n">
        <v>1</v>
      </c>
      <c r="K8670" s="15" t="n">
        <v>77.9</v>
      </c>
      <c r="L8670" s="22" t="n">
        <v>0</v>
      </c>
      <c r="M8670" s="15" t="n">
        <v>0</v>
      </c>
      <c r="N8670" s="15" t="n">
        <f aca="false">J8670*K8670</f>
        <v>77.9</v>
      </c>
      <c r="O8670" s="15" t="n">
        <f aca="false">N8670*L8670</f>
        <v>0</v>
      </c>
      <c r="P8670" s="15" t="n">
        <f aca="false">N8670-O8670</f>
        <v>77.9</v>
      </c>
      <c r="Q8670" s="15" t="n">
        <f aca="false">J8670*INDEX(dProdutos!$F$2:$F$47,MATCH(E8670,dProdutos!$A$2:$A$47,0))</f>
        <v>36.71</v>
      </c>
      <c r="R8670" s="15" t="n">
        <f aca="false">IF(I8670="Cancelado",0,P8670-Q8670)</f>
        <v>41.19</v>
      </c>
      <c r="S8670" s="17" t="str">
        <f aca="false">INDEX(dProdutos!$D$2:$D$47,MATCH(E8670,dProdutos!$A$2:$A$47,0))</f>
        <v>Moda Feminina</v>
      </c>
    </row>
    <row r="8671" customFormat="false" ht="15" hidden="false" customHeight="false" outlineLevel="0" collapsed="false">
      <c r="A8671" s="17" t="s">
        <v>6802</v>
      </c>
      <c r="B8671" s="17" t="n">
        <v>1</v>
      </c>
      <c r="C8671" s="21" t="n">
        <v>46225</v>
      </c>
      <c r="D8671" s="17" t="s">
        <v>1224</v>
      </c>
      <c r="E8671" s="17" t="s">
        <v>108</v>
      </c>
      <c r="F8671" s="17" t="s">
        <v>1490</v>
      </c>
      <c r="G8671" s="17" t="s">
        <v>62</v>
      </c>
      <c r="H8671" s="17" t="s">
        <v>1537</v>
      </c>
      <c r="I8671" s="17" t="s">
        <v>1524</v>
      </c>
      <c r="J8671" s="17" t="n">
        <v>1</v>
      </c>
      <c r="K8671" s="15" t="n">
        <v>265.9</v>
      </c>
      <c r="L8671" s="22" t="n">
        <v>0</v>
      </c>
      <c r="M8671" s="15" t="n">
        <v>0</v>
      </c>
      <c r="N8671" s="15" t="n">
        <f aca="false">J8671*K8671</f>
        <v>265.9</v>
      </c>
      <c r="O8671" s="15" t="n">
        <f aca="false">N8671*L8671</f>
        <v>0</v>
      </c>
      <c r="P8671" s="15" t="n">
        <f aca="false">N8671-O8671</f>
        <v>265.9</v>
      </c>
      <c r="Q8671" s="15" t="n">
        <f aca="false">J8671*INDEX(dProdutos!$F$2:$F$47,MATCH(E8671,dProdutos!$A$2:$A$47,0))</f>
        <v>155.62</v>
      </c>
      <c r="R8671" s="15" t="n">
        <f aca="false">IF(I8671="Cancelado",0,P8671-Q8671)</f>
        <v>110.28</v>
      </c>
      <c r="S8671" s="17" t="str">
        <f aca="false">INDEX(dProdutos!$D$2:$D$47,MATCH(E8671,dProdutos!$A$2:$A$47,0))</f>
        <v>Moda Masculina</v>
      </c>
    </row>
    <row r="8672" customFormat="false" ht="15" hidden="false" customHeight="false" outlineLevel="0" collapsed="false">
      <c r="A8672" s="17" t="s">
        <v>6802</v>
      </c>
      <c r="B8672" s="17" t="n">
        <v>2</v>
      </c>
      <c r="C8672" s="21" t="n">
        <v>46225</v>
      </c>
      <c r="D8672" s="17" t="s">
        <v>1224</v>
      </c>
      <c r="E8672" s="17" t="s">
        <v>150</v>
      </c>
      <c r="F8672" s="17" t="s">
        <v>1490</v>
      </c>
      <c r="G8672" s="17" t="s">
        <v>62</v>
      </c>
      <c r="H8672" s="17" t="s">
        <v>1537</v>
      </c>
      <c r="I8672" s="17" t="s">
        <v>1524</v>
      </c>
      <c r="J8672" s="17" t="n">
        <v>1</v>
      </c>
      <c r="K8672" s="15" t="n">
        <v>71.9</v>
      </c>
      <c r="L8672" s="22" t="n">
        <v>0.2</v>
      </c>
      <c r="M8672" s="15" t="n">
        <v>0</v>
      </c>
      <c r="N8672" s="15" t="n">
        <f aca="false">J8672*K8672</f>
        <v>71.9</v>
      </c>
      <c r="O8672" s="15" t="n">
        <f aca="false">N8672*L8672</f>
        <v>14.38</v>
      </c>
      <c r="P8672" s="15" t="n">
        <f aca="false">N8672-O8672</f>
        <v>57.52</v>
      </c>
      <c r="Q8672" s="15" t="n">
        <f aca="false">J8672*INDEX(dProdutos!$F$2:$F$47,MATCH(E8672,dProdutos!$A$2:$A$47,0))</f>
        <v>27.38</v>
      </c>
      <c r="R8672" s="15" t="n">
        <f aca="false">IF(I8672="Cancelado",0,P8672-Q8672)</f>
        <v>30.14</v>
      </c>
      <c r="S8672" s="17" t="str">
        <f aca="false">INDEX(dProdutos!$D$2:$D$47,MATCH(E8672,dProdutos!$A$2:$A$47,0))</f>
        <v>Acessórios</v>
      </c>
    </row>
    <row r="8673" customFormat="false" ht="15" hidden="false" customHeight="false" outlineLevel="0" collapsed="false">
      <c r="A8673" s="17" t="s">
        <v>6802</v>
      </c>
      <c r="B8673" s="17" t="n">
        <v>3</v>
      </c>
      <c r="C8673" s="21" t="n">
        <v>46225</v>
      </c>
      <c r="D8673" s="17" t="s">
        <v>1224</v>
      </c>
      <c r="E8673" s="17" t="s">
        <v>156</v>
      </c>
      <c r="F8673" s="17" t="s">
        <v>1490</v>
      </c>
      <c r="G8673" s="17" t="s">
        <v>62</v>
      </c>
      <c r="H8673" s="17" t="s">
        <v>1537</v>
      </c>
      <c r="I8673" s="17" t="s">
        <v>1524</v>
      </c>
      <c r="J8673" s="17" t="n">
        <v>2</v>
      </c>
      <c r="K8673" s="15" t="n">
        <v>192.9</v>
      </c>
      <c r="L8673" s="22" t="n">
        <v>0</v>
      </c>
      <c r="M8673" s="15" t="n">
        <v>0</v>
      </c>
      <c r="N8673" s="15" t="n">
        <f aca="false">J8673*K8673</f>
        <v>385.8</v>
      </c>
      <c r="O8673" s="15" t="n">
        <f aca="false">N8673*L8673</f>
        <v>0</v>
      </c>
      <c r="P8673" s="15" t="n">
        <f aca="false">N8673-O8673</f>
        <v>385.8</v>
      </c>
      <c r="Q8673" s="15" t="n">
        <f aca="false">J8673*INDEX(dProdutos!$F$2:$F$47,MATCH(E8673,dProdutos!$A$2:$A$47,0))</f>
        <v>160.76</v>
      </c>
      <c r="R8673" s="15" t="n">
        <f aca="false">IF(I8673="Cancelado",0,P8673-Q8673)</f>
        <v>225.04</v>
      </c>
      <c r="S8673" s="17" t="str">
        <f aca="false">INDEX(dProdutos!$D$2:$D$47,MATCH(E8673,dProdutos!$A$2:$A$47,0))</f>
        <v>Acessórios</v>
      </c>
    </row>
    <row r="8674" customFormat="false" ht="15" hidden="false" customHeight="false" outlineLevel="0" collapsed="false">
      <c r="A8674" s="17" t="s">
        <v>6802</v>
      </c>
      <c r="B8674" s="17" t="n">
        <v>4</v>
      </c>
      <c r="C8674" s="21" t="n">
        <v>46225</v>
      </c>
      <c r="D8674" s="17" t="s">
        <v>1224</v>
      </c>
      <c r="E8674" s="17" t="s">
        <v>153</v>
      </c>
      <c r="F8674" s="17" t="s">
        <v>1490</v>
      </c>
      <c r="G8674" s="17" t="s">
        <v>62</v>
      </c>
      <c r="H8674" s="17" t="s">
        <v>1537</v>
      </c>
      <c r="I8674" s="17" t="s">
        <v>1524</v>
      </c>
      <c r="J8674" s="17" t="n">
        <v>1</v>
      </c>
      <c r="K8674" s="15" t="n">
        <v>165.9</v>
      </c>
      <c r="L8674" s="22" t="n">
        <v>0</v>
      </c>
      <c r="M8674" s="15" t="n">
        <v>0</v>
      </c>
      <c r="N8674" s="15" t="n">
        <f aca="false">J8674*K8674</f>
        <v>165.9</v>
      </c>
      <c r="O8674" s="15" t="n">
        <f aca="false">N8674*L8674</f>
        <v>0</v>
      </c>
      <c r="P8674" s="15" t="n">
        <f aca="false">N8674-O8674</f>
        <v>165.9</v>
      </c>
      <c r="Q8674" s="15" t="n">
        <f aca="false">J8674*INDEX(dProdutos!$F$2:$F$47,MATCH(E8674,dProdutos!$A$2:$A$47,0))</f>
        <v>67.28</v>
      </c>
      <c r="R8674" s="15" t="n">
        <f aca="false">IF(I8674="Cancelado",0,P8674-Q8674)</f>
        <v>98.62</v>
      </c>
      <c r="S8674" s="17" t="str">
        <f aca="false">INDEX(dProdutos!$D$2:$D$47,MATCH(E8674,dProdutos!$A$2:$A$47,0))</f>
        <v>Acessórios</v>
      </c>
    </row>
    <row r="8675" customFormat="false" ht="15" hidden="false" customHeight="false" outlineLevel="0" collapsed="false">
      <c r="A8675" s="17" t="s">
        <v>6803</v>
      </c>
      <c r="B8675" s="17" t="n">
        <v>1</v>
      </c>
      <c r="C8675" s="21" t="n">
        <v>46225</v>
      </c>
      <c r="D8675" s="17" t="s">
        <v>648</v>
      </c>
      <c r="E8675" s="17" t="s">
        <v>204</v>
      </c>
      <c r="F8675" s="17" t="s">
        <v>1501</v>
      </c>
      <c r="G8675" s="17" t="s">
        <v>59</v>
      </c>
      <c r="H8675" s="17" t="s">
        <v>1523</v>
      </c>
      <c r="I8675" s="17" t="s">
        <v>1524</v>
      </c>
      <c r="J8675" s="17" t="n">
        <v>2</v>
      </c>
      <c r="K8675" s="15" t="n">
        <v>64.9</v>
      </c>
      <c r="L8675" s="22" t="n">
        <v>0</v>
      </c>
      <c r="M8675" s="15" t="n">
        <v>28.79</v>
      </c>
      <c r="N8675" s="15" t="n">
        <f aca="false">J8675*K8675</f>
        <v>129.8</v>
      </c>
      <c r="O8675" s="15" t="n">
        <f aca="false">N8675*L8675</f>
        <v>0</v>
      </c>
      <c r="P8675" s="15" t="n">
        <f aca="false">N8675-O8675</f>
        <v>129.8</v>
      </c>
      <c r="Q8675" s="15" t="n">
        <f aca="false">J8675*INDEX(dProdutos!$F$2:$F$47,MATCH(E8675,dProdutos!$A$2:$A$47,0))</f>
        <v>55.04</v>
      </c>
      <c r="R8675" s="15" t="n">
        <f aca="false">IF(I8675="Cancelado",0,P8675-Q8675)</f>
        <v>74.76</v>
      </c>
      <c r="S8675" s="17" t="str">
        <f aca="false">INDEX(dProdutos!$D$2:$D$47,MATCH(E8675,dProdutos!$A$2:$A$47,0))</f>
        <v>Beleza</v>
      </c>
    </row>
    <row r="8676" customFormat="false" ht="15" hidden="false" customHeight="false" outlineLevel="0" collapsed="false">
      <c r="A8676" s="17" t="s">
        <v>6804</v>
      </c>
      <c r="B8676" s="17" t="n">
        <v>1</v>
      </c>
      <c r="C8676" s="21" t="n">
        <v>46225</v>
      </c>
      <c r="D8676" s="17" t="s">
        <v>468</v>
      </c>
      <c r="E8676" s="17" t="s">
        <v>129</v>
      </c>
      <c r="F8676" s="17" t="s">
        <v>1499</v>
      </c>
      <c r="G8676" s="17" t="s">
        <v>60</v>
      </c>
      <c r="H8676" s="17" t="s">
        <v>1537</v>
      </c>
      <c r="I8676" s="17" t="s">
        <v>1524</v>
      </c>
      <c r="J8676" s="17" t="n">
        <v>1</v>
      </c>
      <c r="K8676" s="15" t="n">
        <v>105.9</v>
      </c>
      <c r="L8676" s="22" t="n">
        <v>0.1</v>
      </c>
      <c r="M8676" s="15" t="n">
        <v>26.09</v>
      </c>
      <c r="N8676" s="15" t="n">
        <f aca="false">J8676*K8676</f>
        <v>105.9</v>
      </c>
      <c r="O8676" s="15" t="n">
        <f aca="false">N8676*L8676</f>
        <v>10.59</v>
      </c>
      <c r="P8676" s="15" t="n">
        <f aca="false">N8676-O8676</f>
        <v>95.31</v>
      </c>
      <c r="Q8676" s="15" t="n">
        <f aca="false">J8676*INDEX(dProdutos!$F$2:$F$47,MATCH(E8676,dProdutos!$A$2:$A$47,0))</f>
        <v>43.79</v>
      </c>
      <c r="R8676" s="15" t="n">
        <f aca="false">IF(I8676="Cancelado",0,P8676-Q8676)</f>
        <v>51.52</v>
      </c>
      <c r="S8676" s="17" t="str">
        <f aca="false">INDEX(dProdutos!$D$2:$D$47,MATCH(E8676,dProdutos!$A$2:$A$47,0))</f>
        <v>Calçados</v>
      </c>
    </row>
    <row r="8677" customFormat="false" ht="15" hidden="false" customHeight="false" outlineLevel="0" collapsed="false">
      <c r="A8677" s="17" t="s">
        <v>6805</v>
      </c>
      <c r="B8677" s="17" t="n">
        <v>1</v>
      </c>
      <c r="C8677" s="21" t="n">
        <v>46225</v>
      </c>
      <c r="D8677" s="17" t="s">
        <v>912</v>
      </c>
      <c r="E8677" s="17" t="s">
        <v>150</v>
      </c>
      <c r="F8677" s="17" t="s">
        <v>1493</v>
      </c>
      <c r="G8677" s="17" t="s">
        <v>62</v>
      </c>
      <c r="H8677" s="17" t="s">
        <v>1540</v>
      </c>
      <c r="I8677" s="17" t="s">
        <v>1524</v>
      </c>
      <c r="J8677" s="17" t="n">
        <v>2</v>
      </c>
      <c r="K8677" s="15" t="n">
        <v>71.9</v>
      </c>
      <c r="L8677" s="22" t="n">
        <v>0</v>
      </c>
      <c r="M8677" s="15" t="n">
        <v>13.88</v>
      </c>
      <c r="N8677" s="15" t="n">
        <f aca="false">J8677*K8677</f>
        <v>143.8</v>
      </c>
      <c r="O8677" s="15" t="n">
        <f aca="false">N8677*L8677</f>
        <v>0</v>
      </c>
      <c r="P8677" s="15" t="n">
        <f aca="false">N8677-O8677</f>
        <v>143.8</v>
      </c>
      <c r="Q8677" s="15" t="n">
        <f aca="false">J8677*INDEX(dProdutos!$F$2:$F$47,MATCH(E8677,dProdutos!$A$2:$A$47,0))</f>
        <v>54.76</v>
      </c>
      <c r="R8677" s="15" t="n">
        <f aca="false">IF(I8677="Cancelado",0,P8677-Q8677)</f>
        <v>89.04</v>
      </c>
      <c r="S8677" s="17" t="str">
        <f aca="false">INDEX(dProdutos!$D$2:$D$47,MATCH(E8677,dProdutos!$A$2:$A$47,0))</f>
        <v>Acessórios</v>
      </c>
    </row>
    <row r="8678" customFormat="false" ht="15" hidden="false" customHeight="false" outlineLevel="0" collapsed="false">
      <c r="A8678" s="17" t="s">
        <v>6805</v>
      </c>
      <c r="B8678" s="17" t="n">
        <v>2</v>
      </c>
      <c r="C8678" s="21" t="n">
        <v>46225</v>
      </c>
      <c r="D8678" s="17" t="s">
        <v>912</v>
      </c>
      <c r="E8678" s="17" t="s">
        <v>195</v>
      </c>
      <c r="F8678" s="17" t="s">
        <v>1493</v>
      </c>
      <c r="G8678" s="17" t="s">
        <v>62</v>
      </c>
      <c r="H8678" s="17" t="s">
        <v>1540</v>
      </c>
      <c r="I8678" s="17" t="s">
        <v>1524</v>
      </c>
      <c r="J8678" s="17" t="n">
        <v>1</v>
      </c>
      <c r="K8678" s="15" t="n">
        <v>72.9</v>
      </c>
      <c r="L8678" s="22" t="n">
        <v>0.1</v>
      </c>
      <c r="M8678" s="15" t="n">
        <v>0</v>
      </c>
      <c r="N8678" s="15" t="n">
        <f aca="false">J8678*K8678</f>
        <v>72.9</v>
      </c>
      <c r="O8678" s="15" t="n">
        <f aca="false">N8678*L8678</f>
        <v>7.29</v>
      </c>
      <c r="P8678" s="15" t="n">
        <f aca="false">N8678-O8678</f>
        <v>65.61</v>
      </c>
      <c r="Q8678" s="15" t="n">
        <f aca="false">J8678*INDEX(dProdutos!$F$2:$F$47,MATCH(E8678,dProdutos!$A$2:$A$47,0))</f>
        <v>39.23</v>
      </c>
      <c r="R8678" s="15" t="n">
        <f aca="false">IF(I8678="Cancelado",0,P8678-Q8678)</f>
        <v>26.38</v>
      </c>
      <c r="S8678" s="17" t="str">
        <f aca="false">INDEX(dProdutos!$D$2:$D$47,MATCH(E8678,dProdutos!$A$2:$A$47,0))</f>
        <v>Eletrônicos</v>
      </c>
    </row>
    <row r="8679" customFormat="false" ht="15" hidden="false" customHeight="false" outlineLevel="0" collapsed="false">
      <c r="A8679" s="17" t="s">
        <v>6806</v>
      </c>
      <c r="B8679" s="17" t="n">
        <v>1</v>
      </c>
      <c r="C8679" s="21" t="n">
        <v>46225</v>
      </c>
      <c r="D8679" s="17" t="s">
        <v>846</v>
      </c>
      <c r="E8679" s="17" t="s">
        <v>174</v>
      </c>
      <c r="F8679" s="17" t="s">
        <v>1499</v>
      </c>
      <c r="G8679" s="17" t="s">
        <v>61</v>
      </c>
      <c r="H8679" s="17" t="s">
        <v>1537</v>
      </c>
      <c r="I8679" s="17" t="s">
        <v>1531</v>
      </c>
      <c r="J8679" s="17" t="n">
        <v>1</v>
      </c>
      <c r="K8679" s="15" t="n">
        <v>250.9</v>
      </c>
      <c r="L8679" s="22" t="n">
        <v>0.15</v>
      </c>
      <c r="M8679" s="15" t="n">
        <v>0</v>
      </c>
      <c r="N8679" s="15" t="n">
        <f aca="false">J8679*K8679</f>
        <v>250.9</v>
      </c>
      <c r="O8679" s="15" t="n">
        <f aca="false">N8679*L8679</f>
        <v>37.635</v>
      </c>
      <c r="P8679" s="15" t="n">
        <f aca="false">N8679-O8679</f>
        <v>213.265</v>
      </c>
      <c r="Q8679" s="15" t="n">
        <f aca="false">J8679*INDEX(dProdutos!$F$2:$F$47,MATCH(E8679,dProdutos!$A$2:$A$47,0))</f>
        <v>151.28</v>
      </c>
      <c r="R8679" s="15" t="n">
        <f aca="false">IF(I8679="Cancelado",0,P8679-Q8679)</f>
        <v>0</v>
      </c>
      <c r="S8679" s="17" t="str">
        <f aca="false">INDEX(dProdutos!$D$2:$D$47,MATCH(E8679,dProdutos!$A$2:$A$47,0))</f>
        <v>Casa</v>
      </c>
    </row>
    <row r="8680" customFormat="false" ht="15" hidden="false" customHeight="false" outlineLevel="0" collapsed="false">
      <c r="A8680" s="17" t="s">
        <v>6807</v>
      </c>
      <c r="B8680" s="17" t="n">
        <v>1</v>
      </c>
      <c r="C8680" s="21" t="n">
        <v>46225</v>
      </c>
      <c r="D8680" s="17" t="s">
        <v>1017</v>
      </c>
      <c r="E8680" s="17" t="s">
        <v>111</v>
      </c>
      <c r="F8680" s="17" t="s">
        <v>1499</v>
      </c>
      <c r="G8680" s="17" t="s">
        <v>63</v>
      </c>
      <c r="H8680" s="17" t="s">
        <v>1527</v>
      </c>
      <c r="I8680" s="17" t="s">
        <v>1524</v>
      </c>
      <c r="J8680" s="17" t="n">
        <v>1</v>
      </c>
      <c r="K8680" s="15" t="n">
        <v>188.9</v>
      </c>
      <c r="L8680" s="22" t="n">
        <v>0</v>
      </c>
      <c r="M8680" s="15" t="n">
        <v>22.59</v>
      </c>
      <c r="N8680" s="15" t="n">
        <f aca="false">J8680*K8680</f>
        <v>188.9</v>
      </c>
      <c r="O8680" s="15" t="n">
        <f aca="false">N8680*L8680</f>
        <v>0</v>
      </c>
      <c r="P8680" s="15" t="n">
        <f aca="false">N8680-O8680</f>
        <v>188.9</v>
      </c>
      <c r="Q8680" s="15" t="n">
        <f aca="false">J8680*INDEX(dProdutos!$F$2:$F$47,MATCH(E8680,dProdutos!$A$2:$A$47,0))</f>
        <v>88.32</v>
      </c>
      <c r="R8680" s="15" t="n">
        <f aca="false">IF(I8680="Cancelado",0,P8680-Q8680)</f>
        <v>100.58</v>
      </c>
      <c r="S8680" s="17" t="str">
        <f aca="false">INDEX(dProdutos!$D$2:$D$47,MATCH(E8680,dProdutos!$A$2:$A$47,0))</f>
        <v>Moda Masculina</v>
      </c>
    </row>
    <row r="8681" customFormat="false" ht="15" hidden="false" customHeight="false" outlineLevel="0" collapsed="false">
      <c r="A8681" s="17" t="s">
        <v>6807</v>
      </c>
      <c r="B8681" s="17" t="n">
        <v>2</v>
      </c>
      <c r="C8681" s="21" t="n">
        <v>46225</v>
      </c>
      <c r="D8681" s="17" t="s">
        <v>1017</v>
      </c>
      <c r="E8681" s="17" t="s">
        <v>98</v>
      </c>
      <c r="F8681" s="17" t="s">
        <v>1499</v>
      </c>
      <c r="G8681" s="17" t="s">
        <v>63</v>
      </c>
      <c r="H8681" s="17" t="s">
        <v>1527</v>
      </c>
      <c r="I8681" s="17" t="s">
        <v>1524</v>
      </c>
      <c r="J8681" s="17" t="n">
        <v>1</v>
      </c>
      <c r="K8681" s="15" t="n">
        <v>108.9</v>
      </c>
      <c r="L8681" s="22" t="n">
        <v>0.1</v>
      </c>
      <c r="M8681" s="15" t="n">
        <v>0</v>
      </c>
      <c r="N8681" s="15" t="n">
        <f aca="false">J8681*K8681</f>
        <v>108.9</v>
      </c>
      <c r="O8681" s="15" t="n">
        <f aca="false">N8681*L8681</f>
        <v>10.89</v>
      </c>
      <c r="P8681" s="15" t="n">
        <f aca="false">N8681-O8681</f>
        <v>98.01</v>
      </c>
      <c r="Q8681" s="15" t="n">
        <f aca="false">J8681*INDEX(dProdutos!$F$2:$F$47,MATCH(E8681,dProdutos!$A$2:$A$47,0))</f>
        <v>42.52</v>
      </c>
      <c r="R8681" s="15" t="n">
        <f aca="false">IF(I8681="Cancelado",0,P8681-Q8681)</f>
        <v>55.49</v>
      </c>
      <c r="S8681" s="17" t="str">
        <f aca="false">INDEX(dProdutos!$D$2:$D$47,MATCH(E8681,dProdutos!$A$2:$A$47,0))</f>
        <v>Moda Feminina</v>
      </c>
    </row>
    <row r="8682" customFormat="false" ht="15" hidden="false" customHeight="false" outlineLevel="0" collapsed="false">
      <c r="A8682" s="17" t="s">
        <v>6807</v>
      </c>
      <c r="B8682" s="17" t="n">
        <v>3</v>
      </c>
      <c r="C8682" s="21" t="n">
        <v>46225</v>
      </c>
      <c r="D8682" s="17" t="s">
        <v>1017</v>
      </c>
      <c r="E8682" s="17" t="s">
        <v>144</v>
      </c>
      <c r="F8682" s="17" t="s">
        <v>1499</v>
      </c>
      <c r="G8682" s="17" t="s">
        <v>63</v>
      </c>
      <c r="H8682" s="17" t="s">
        <v>1527</v>
      </c>
      <c r="I8682" s="17" t="s">
        <v>1524</v>
      </c>
      <c r="J8682" s="17" t="n">
        <v>1</v>
      </c>
      <c r="K8682" s="15" t="n">
        <v>260.9</v>
      </c>
      <c r="L8682" s="22" t="n">
        <v>0</v>
      </c>
      <c r="M8682" s="15" t="n">
        <v>0</v>
      </c>
      <c r="N8682" s="15" t="n">
        <f aca="false">J8682*K8682</f>
        <v>260.9</v>
      </c>
      <c r="O8682" s="15" t="n">
        <f aca="false">N8682*L8682</f>
        <v>0</v>
      </c>
      <c r="P8682" s="15" t="n">
        <f aca="false">N8682-O8682</f>
        <v>260.9</v>
      </c>
      <c r="Q8682" s="15" t="n">
        <f aca="false">J8682*INDEX(dProdutos!$F$2:$F$47,MATCH(E8682,dProdutos!$A$2:$A$47,0))</f>
        <v>99.86</v>
      </c>
      <c r="R8682" s="15" t="n">
        <f aca="false">IF(I8682="Cancelado",0,P8682-Q8682)</f>
        <v>161.04</v>
      </c>
      <c r="S8682" s="17" t="str">
        <f aca="false">INDEX(dProdutos!$D$2:$D$47,MATCH(E8682,dProdutos!$A$2:$A$47,0))</f>
        <v>Acessórios</v>
      </c>
    </row>
    <row r="8683" customFormat="false" ht="15" hidden="false" customHeight="false" outlineLevel="0" collapsed="false">
      <c r="A8683" s="17" t="s">
        <v>6808</v>
      </c>
      <c r="B8683" s="17" t="n">
        <v>1</v>
      </c>
      <c r="C8683" s="21" t="n">
        <v>46226</v>
      </c>
      <c r="D8683" s="17" t="s">
        <v>511</v>
      </c>
      <c r="E8683" s="17" t="s">
        <v>150</v>
      </c>
      <c r="F8683" s="17" t="s">
        <v>1497</v>
      </c>
      <c r="G8683" s="17" t="s">
        <v>61</v>
      </c>
      <c r="H8683" s="17" t="s">
        <v>1527</v>
      </c>
      <c r="I8683" s="17" t="s">
        <v>1524</v>
      </c>
      <c r="J8683" s="17" t="n">
        <v>1</v>
      </c>
      <c r="K8683" s="15" t="n">
        <v>71.9</v>
      </c>
      <c r="L8683" s="22" t="n">
        <v>0</v>
      </c>
      <c r="M8683" s="15" t="n">
        <v>0</v>
      </c>
      <c r="N8683" s="15" t="n">
        <f aca="false">J8683*K8683</f>
        <v>71.9</v>
      </c>
      <c r="O8683" s="15" t="n">
        <f aca="false">N8683*L8683</f>
        <v>0</v>
      </c>
      <c r="P8683" s="15" t="n">
        <f aca="false">N8683-O8683</f>
        <v>71.9</v>
      </c>
      <c r="Q8683" s="15" t="n">
        <f aca="false">J8683*INDEX(dProdutos!$F$2:$F$47,MATCH(E8683,dProdutos!$A$2:$A$47,0))</f>
        <v>27.38</v>
      </c>
      <c r="R8683" s="15" t="n">
        <f aca="false">IF(I8683="Cancelado",0,P8683-Q8683)</f>
        <v>44.52</v>
      </c>
      <c r="S8683" s="17" t="str">
        <f aca="false">INDEX(dProdutos!$D$2:$D$47,MATCH(E8683,dProdutos!$A$2:$A$47,0))</f>
        <v>Acessórios</v>
      </c>
    </row>
    <row r="8684" customFormat="false" ht="15" hidden="false" customHeight="false" outlineLevel="0" collapsed="false">
      <c r="A8684" s="17" t="s">
        <v>6809</v>
      </c>
      <c r="B8684" s="17" t="n">
        <v>1</v>
      </c>
      <c r="C8684" s="21" t="n">
        <v>46226</v>
      </c>
      <c r="D8684" s="17" t="s">
        <v>767</v>
      </c>
      <c r="E8684" s="17" t="s">
        <v>180</v>
      </c>
      <c r="F8684" s="17" t="s">
        <v>1495</v>
      </c>
      <c r="G8684" s="17" t="s">
        <v>59</v>
      </c>
      <c r="H8684" s="17" t="s">
        <v>1537</v>
      </c>
      <c r="I8684" s="17" t="s">
        <v>1524</v>
      </c>
      <c r="J8684" s="17" t="n">
        <v>2</v>
      </c>
      <c r="K8684" s="15" t="n">
        <v>82.9</v>
      </c>
      <c r="L8684" s="22" t="n">
        <v>0.05</v>
      </c>
      <c r="M8684" s="15" t="n">
        <v>28</v>
      </c>
      <c r="N8684" s="15" t="n">
        <f aca="false">J8684*K8684</f>
        <v>165.8</v>
      </c>
      <c r="O8684" s="15" t="n">
        <f aca="false">N8684*L8684</f>
        <v>8.29</v>
      </c>
      <c r="P8684" s="15" t="n">
        <f aca="false">N8684-O8684</f>
        <v>157.51</v>
      </c>
      <c r="Q8684" s="15" t="n">
        <f aca="false">J8684*INDEX(dProdutos!$F$2:$F$47,MATCH(E8684,dProdutos!$A$2:$A$47,0))</f>
        <v>71.94</v>
      </c>
      <c r="R8684" s="15" t="n">
        <f aca="false">IF(I8684="Cancelado",0,P8684-Q8684)</f>
        <v>85.57</v>
      </c>
      <c r="S8684" s="17" t="str">
        <f aca="false">INDEX(dProdutos!$D$2:$D$47,MATCH(E8684,dProdutos!$A$2:$A$47,0))</f>
        <v>Eletrônicos</v>
      </c>
    </row>
    <row r="8685" customFormat="false" ht="15" hidden="false" customHeight="false" outlineLevel="0" collapsed="false">
      <c r="A8685" s="17" t="s">
        <v>6810</v>
      </c>
      <c r="B8685" s="17" t="n">
        <v>1</v>
      </c>
      <c r="C8685" s="21" t="n">
        <v>46226</v>
      </c>
      <c r="D8685" s="17" t="s">
        <v>576</v>
      </c>
      <c r="E8685" s="17" t="s">
        <v>183</v>
      </c>
      <c r="F8685" s="17" t="s">
        <v>1487</v>
      </c>
      <c r="G8685" s="17" t="s">
        <v>63</v>
      </c>
      <c r="H8685" s="17" t="s">
        <v>1537</v>
      </c>
      <c r="I8685" s="17" t="s">
        <v>1524</v>
      </c>
      <c r="J8685" s="17" t="n">
        <v>1</v>
      </c>
      <c r="K8685" s="15" t="n">
        <v>121.9</v>
      </c>
      <c r="L8685" s="22" t="n">
        <v>0</v>
      </c>
      <c r="M8685" s="15" t="n">
        <v>16.49</v>
      </c>
      <c r="N8685" s="15" t="n">
        <f aca="false">J8685*K8685</f>
        <v>121.9</v>
      </c>
      <c r="O8685" s="15" t="n">
        <f aca="false">N8685*L8685</f>
        <v>0</v>
      </c>
      <c r="P8685" s="15" t="n">
        <f aca="false">N8685-O8685</f>
        <v>121.9</v>
      </c>
      <c r="Q8685" s="15" t="n">
        <f aca="false">J8685*INDEX(dProdutos!$F$2:$F$47,MATCH(E8685,dProdutos!$A$2:$A$47,0))</f>
        <v>52.76</v>
      </c>
      <c r="R8685" s="15" t="n">
        <f aca="false">IF(I8685="Cancelado",0,P8685-Q8685)</f>
        <v>69.14</v>
      </c>
      <c r="S8685" s="17" t="str">
        <f aca="false">INDEX(dProdutos!$D$2:$D$47,MATCH(E8685,dProdutos!$A$2:$A$47,0))</f>
        <v>Eletrônicos</v>
      </c>
    </row>
    <row r="8686" customFormat="false" ht="15" hidden="false" customHeight="false" outlineLevel="0" collapsed="false">
      <c r="A8686" s="17" t="s">
        <v>6810</v>
      </c>
      <c r="B8686" s="17" t="n">
        <v>2</v>
      </c>
      <c r="C8686" s="21" t="n">
        <v>46226</v>
      </c>
      <c r="D8686" s="17" t="s">
        <v>576</v>
      </c>
      <c r="E8686" s="17" t="s">
        <v>138</v>
      </c>
      <c r="F8686" s="17" t="s">
        <v>1487</v>
      </c>
      <c r="G8686" s="17" t="s">
        <v>63</v>
      </c>
      <c r="H8686" s="17" t="s">
        <v>1537</v>
      </c>
      <c r="I8686" s="17" t="s">
        <v>1524</v>
      </c>
      <c r="J8686" s="17" t="n">
        <v>1</v>
      </c>
      <c r="K8686" s="15" t="n">
        <v>231.9</v>
      </c>
      <c r="L8686" s="22" t="n">
        <v>0.05</v>
      </c>
      <c r="M8686" s="15" t="n">
        <v>0</v>
      </c>
      <c r="N8686" s="15" t="n">
        <f aca="false">J8686*K8686</f>
        <v>231.9</v>
      </c>
      <c r="O8686" s="15" t="n">
        <f aca="false">N8686*L8686</f>
        <v>11.595</v>
      </c>
      <c r="P8686" s="15" t="n">
        <f aca="false">N8686-O8686</f>
        <v>220.305</v>
      </c>
      <c r="Q8686" s="15" t="n">
        <f aca="false">J8686*INDEX(dProdutos!$F$2:$F$47,MATCH(E8686,dProdutos!$A$2:$A$47,0))</f>
        <v>132.21</v>
      </c>
      <c r="R8686" s="15" t="n">
        <f aca="false">IF(I8686="Cancelado",0,P8686-Q8686)</f>
        <v>88.095</v>
      </c>
      <c r="S8686" s="17" t="str">
        <f aca="false">INDEX(dProdutos!$D$2:$D$47,MATCH(E8686,dProdutos!$A$2:$A$47,0))</f>
        <v>Calçados</v>
      </c>
    </row>
    <row r="8687" customFormat="false" ht="15" hidden="false" customHeight="false" outlineLevel="0" collapsed="false">
      <c r="A8687" s="17" t="s">
        <v>6811</v>
      </c>
      <c r="B8687" s="17" t="n">
        <v>1</v>
      </c>
      <c r="C8687" s="21" t="n">
        <v>46226</v>
      </c>
      <c r="D8687" s="17" t="s">
        <v>579</v>
      </c>
      <c r="E8687" s="17" t="s">
        <v>183</v>
      </c>
      <c r="F8687" s="17" t="s">
        <v>1490</v>
      </c>
      <c r="G8687" s="17" t="s">
        <v>61</v>
      </c>
      <c r="H8687" s="17" t="s">
        <v>1537</v>
      </c>
      <c r="I8687" s="17" t="s">
        <v>1524</v>
      </c>
      <c r="J8687" s="17" t="n">
        <v>1</v>
      </c>
      <c r="K8687" s="15" t="n">
        <v>121.9</v>
      </c>
      <c r="L8687" s="22" t="n">
        <v>0.05</v>
      </c>
      <c r="M8687" s="15" t="n">
        <v>24.25</v>
      </c>
      <c r="N8687" s="15" t="n">
        <f aca="false">J8687*K8687</f>
        <v>121.9</v>
      </c>
      <c r="O8687" s="15" t="n">
        <f aca="false">N8687*L8687</f>
        <v>6.095</v>
      </c>
      <c r="P8687" s="15" t="n">
        <f aca="false">N8687-O8687</f>
        <v>115.805</v>
      </c>
      <c r="Q8687" s="15" t="n">
        <f aca="false">J8687*INDEX(dProdutos!$F$2:$F$47,MATCH(E8687,dProdutos!$A$2:$A$47,0))</f>
        <v>52.76</v>
      </c>
      <c r="R8687" s="15" t="n">
        <f aca="false">IF(I8687="Cancelado",0,P8687-Q8687)</f>
        <v>63.045</v>
      </c>
      <c r="S8687" s="17" t="str">
        <f aca="false">INDEX(dProdutos!$D$2:$D$47,MATCH(E8687,dProdutos!$A$2:$A$47,0))</f>
        <v>Eletrônicos</v>
      </c>
    </row>
    <row r="8688" customFormat="false" ht="15" hidden="false" customHeight="false" outlineLevel="0" collapsed="false">
      <c r="A8688" s="17" t="s">
        <v>6812</v>
      </c>
      <c r="B8688" s="17" t="n">
        <v>1</v>
      </c>
      <c r="C8688" s="21" t="n">
        <v>46226</v>
      </c>
      <c r="D8688" s="17" t="s">
        <v>949</v>
      </c>
      <c r="E8688" s="17" t="s">
        <v>108</v>
      </c>
      <c r="F8688" s="17" t="s">
        <v>1487</v>
      </c>
      <c r="G8688" s="17" t="s">
        <v>64</v>
      </c>
      <c r="H8688" s="17" t="s">
        <v>1537</v>
      </c>
      <c r="I8688" s="17" t="s">
        <v>1524</v>
      </c>
      <c r="J8688" s="17" t="n">
        <v>1</v>
      </c>
      <c r="K8688" s="15" t="n">
        <v>265.9</v>
      </c>
      <c r="L8688" s="22" t="n">
        <v>0</v>
      </c>
      <c r="M8688" s="15" t="n">
        <v>30.75</v>
      </c>
      <c r="N8688" s="15" t="n">
        <f aca="false">J8688*K8688</f>
        <v>265.9</v>
      </c>
      <c r="O8688" s="15" t="n">
        <f aca="false">N8688*L8688</f>
        <v>0</v>
      </c>
      <c r="P8688" s="15" t="n">
        <f aca="false">N8688-O8688</f>
        <v>265.9</v>
      </c>
      <c r="Q8688" s="15" t="n">
        <f aca="false">J8688*INDEX(dProdutos!$F$2:$F$47,MATCH(E8688,dProdutos!$A$2:$A$47,0))</f>
        <v>155.62</v>
      </c>
      <c r="R8688" s="15" t="n">
        <f aca="false">IF(I8688="Cancelado",0,P8688-Q8688)</f>
        <v>110.28</v>
      </c>
      <c r="S8688" s="17" t="str">
        <f aca="false">INDEX(dProdutos!$D$2:$D$47,MATCH(E8688,dProdutos!$A$2:$A$47,0))</f>
        <v>Moda Masculina</v>
      </c>
    </row>
    <row r="8689" customFormat="false" ht="15" hidden="false" customHeight="false" outlineLevel="0" collapsed="false">
      <c r="A8689" s="17" t="s">
        <v>6813</v>
      </c>
      <c r="B8689" s="17" t="n">
        <v>1</v>
      </c>
      <c r="C8689" s="21" t="n">
        <v>46226</v>
      </c>
      <c r="D8689" s="17" t="s">
        <v>1248</v>
      </c>
      <c r="E8689" s="17" t="s">
        <v>147</v>
      </c>
      <c r="F8689" s="17" t="s">
        <v>1495</v>
      </c>
      <c r="G8689" s="17" t="s">
        <v>60</v>
      </c>
      <c r="H8689" s="17" t="s">
        <v>1523</v>
      </c>
      <c r="I8689" s="17" t="s">
        <v>1524</v>
      </c>
      <c r="J8689" s="17" t="n">
        <v>1</v>
      </c>
      <c r="K8689" s="15" t="n">
        <v>231.9</v>
      </c>
      <c r="L8689" s="22" t="n">
        <v>0.05</v>
      </c>
      <c r="M8689" s="15" t="n">
        <v>15.18</v>
      </c>
      <c r="N8689" s="15" t="n">
        <f aca="false">J8689*K8689</f>
        <v>231.9</v>
      </c>
      <c r="O8689" s="15" t="n">
        <f aca="false">N8689*L8689</f>
        <v>11.595</v>
      </c>
      <c r="P8689" s="15" t="n">
        <f aca="false">N8689-O8689</f>
        <v>220.305</v>
      </c>
      <c r="Q8689" s="15" t="n">
        <f aca="false">J8689*INDEX(dProdutos!$F$2:$F$47,MATCH(E8689,dProdutos!$A$2:$A$47,0))</f>
        <v>130.9</v>
      </c>
      <c r="R8689" s="15" t="n">
        <f aca="false">IF(I8689="Cancelado",0,P8689-Q8689)</f>
        <v>89.405</v>
      </c>
      <c r="S8689" s="17" t="str">
        <f aca="false">INDEX(dProdutos!$D$2:$D$47,MATCH(E8689,dProdutos!$A$2:$A$47,0))</f>
        <v>Acessórios</v>
      </c>
    </row>
    <row r="8690" customFormat="false" ht="15" hidden="false" customHeight="false" outlineLevel="0" collapsed="false">
      <c r="A8690" s="17" t="s">
        <v>6814</v>
      </c>
      <c r="B8690" s="17" t="n">
        <v>1</v>
      </c>
      <c r="C8690" s="21" t="n">
        <v>46226</v>
      </c>
      <c r="D8690" s="17" t="s">
        <v>674</v>
      </c>
      <c r="E8690" s="17" t="s">
        <v>165</v>
      </c>
      <c r="F8690" s="17" t="s">
        <v>1490</v>
      </c>
      <c r="G8690" s="17" t="s">
        <v>61</v>
      </c>
      <c r="H8690" s="17" t="s">
        <v>1523</v>
      </c>
      <c r="I8690" s="17" t="s">
        <v>1524</v>
      </c>
      <c r="J8690" s="17" t="n">
        <v>2</v>
      </c>
      <c r="K8690" s="15" t="n">
        <v>231.9</v>
      </c>
      <c r="L8690" s="22" t="n">
        <v>0.1</v>
      </c>
      <c r="M8690" s="15" t="n">
        <v>23.02</v>
      </c>
      <c r="N8690" s="15" t="n">
        <f aca="false">J8690*K8690</f>
        <v>463.8</v>
      </c>
      <c r="O8690" s="15" t="n">
        <f aca="false">N8690*L8690</f>
        <v>46.38</v>
      </c>
      <c r="P8690" s="15" t="n">
        <f aca="false">N8690-O8690</f>
        <v>417.42</v>
      </c>
      <c r="Q8690" s="15" t="n">
        <f aca="false">J8690*INDEX(dProdutos!$F$2:$F$47,MATCH(E8690,dProdutos!$A$2:$A$47,0))</f>
        <v>281.66</v>
      </c>
      <c r="R8690" s="15" t="n">
        <f aca="false">IF(I8690="Cancelado",0,P8690-Q8690)</f>
        <v>135.76</v>
      </c>
      <c r="S8690" s="17" t="str">
        <f aca="false">INDEX(dProdutos!$D$2:$D$47,MATCH(E8690,dProdutos!$A$2:$A$47,0))</f>
        <v>Casa</v>
      </c>
    </row>
    <row r="8691" customFormat="false" ht="15" hidden="false" customHeight="false" outlineLevel="0" collapsed="false">
      <c r="A8691" s="17" t="s">
        <v>6815</v>
      </c>
      <c r="B8691" s="17" t="n">
        <v>1</v>
      </c>
      <c r="C8691" s="21" t="n">
        <v>46226</v>
      </c>
      <c r="D8691" s="17" t="s">
        <v>1238</v>
      </c>
      <c r="E8691" s="17" t="s">
        <v>165</v>
      </c>
      <c r="F8691" s="17" t="s">
        <v>1499</v>
      </c>
      <c r="G8691" s="17" t="s">
        <v>63</v>
      </c>
      <c r="H8691" s="17" t="s">
        <v>1523</v>
      </c>
      <c r="I8691" s="17" t="s">
        <v>1524</v>
      </c>
      <c r="J8691" s="17" t="n">
        <v>1</v>
      </c>
      <c r="K8691" s="15" t="n">
        <v>231.9</v>
      </c>
      <c r="L8691" s="22" t="n">
        <v>0.1</v>
      </c>
      <c r="M8691" s="15" t="n">
        <v>22.39</v>
      </c>
      <c r="N8691" s="15" t="n">
        <f aca="false">J8691*K8691</f>
        <v>231.9</v>
      </c>
      <c r="O8691" s="15" t="n">
        <f aca="false">N8691*L8691</f>
        <v>23.19</v>
      </c>
      <c r="P8691" s="15" t="n">
        <f aca="false">N8691-O8691</f>
        <v>208.71</v>
      </c>
      <c r="Q8691" s="15" t="n">
        <f aca="false">J8691*INDEX(dProdutos!$F$2:$F$47,MATCH(E8691,dProdutos!$A$2:$A$47,0))</f>
        <v>140.83</v>
      </c>
      <c r="R8691" s="15" t="n">
        <f aca="false">IF(I8691="Cancelado",0,P8691-Q8691)</f>
        <v>67.88</v>
      </c>
      <c r="S8691" s="17" t="str">
        <f aca="false">INDEX(dProdutos!$D$2:$D$47,MATCH(E8691,dProdutos!$A$2:$A$47,0))</f>
        <v>Casa</v>
      </c>
    </row>
    <row r="8692" customFormat="false" ht="15" hidden="false" customHeight="false" outlineLevel="0" collapsed="false">
      <c r="A8692" s="17" t="s">
        <v>6815</v>
      </c>
      <c r="B8692" s="17" t="n">
        <v>2</v>
      </c>
      <c r="C8692" s="21" t="n">
        <v>46226</v>
      </c>
      <c r="D8692" s="17" t="s">
        <v>1238</v>
      </c>
      <c r="E8692" s="17" t="s">
        <v>135</v>
      </c>
      <c r="F8692" s="17" t="s">
        <v>1499</v>
      </c>
      <c r="G8692" s="17" t="s">
        <v>63</v>
      </c>
      <c r="H8692" s="17" t="s">
        <v>1523</v>
      </c>
      <c r="I8692" s="17" t="s">
        <v>1524</v>
      </c>
      <c r="J8692" s="17" t="n">
        <v>3</v>
      </c>
      <c r="K8692" s="15" t="n">
        <v>200.9</v>
      </c>
      <c r="L8692" s="22" t="n">
        <v>0.15</v>
      </c>
      <c r="M8692" s="15" t="n">
        <v>0</v>
      </c>
      <c r="N8692" s="15" t="n">
        <f aca="false">J8692*K8692</f>
        <v>602.7</v>
      </c>
      <c r="O8692" s="15" t="n">
        <f aca="false">N8692*L8692</f>
        <v>90.405</v>
      </c>
      <c r="P8692" s="15" t="n">
        <f aca="false">N8692-O8692</f>
        <v>512.295</v>
      </c>
      <c r="Q8692" s="15" t="n">
        <f aca="false">J8692*INDEX(dProdutos!$F$2:$F$47,MATCH(E8692,dProdutos!$A$2:$A$47,0))</f>
        <v>242.19</v>
      </c>
      <c r="R8692" s="15" t="n">
        <f aca="false">IF(I8692="Cancelado",0,P8692-Q8692)</f>
        <v>270.105</v>
      </c>
      <c r="S8692" s="17" t="str">
        <f aca="false">INDEX(dProdutos!$D$2:$D$47,MATCH(E8692,dProdutos!$A$2:$A$47,0))</f>
        <v>Calçados</v>
      </c>
    </row>
    <row r="8693" customFormat="false" ht="15" hidden="false" customHeight="false" outlineLevel="0" collapsed="false">
      <c r="A8693" s="17" t="s">
        <v>6816</v>
      </c>
      <c r="B8693" s="17" t="n">
        <v>1</v>
      </c>
      <c r="C8693" s="21" t="n">
        <v>46226</v>
      </c>
      <c r="D8693" s="17" t="s">
        <v>778</v>
      </c>
      <c r="E8693" s="17" t="s">
        <v>135</v>
      </c>
      <c r="F8693" s="17" t="s">
        <v>1493</v>
      </c>
      <c r="G8693" s="17" t="s">
        <v>59</v>
      </c>
      <c r="H8693" s="17" t="s">
        <v>1523</v>
      </c>
      <c r="I8693" s="17" t="s">
        <v>1524</v>
      </c>
      <c r="J8693" s="17" t="n">
        <v>3</v>
      </c>
      <c r="K8693" s="15" t="n">
        <v>200.9</v>
      </c>
      <c r="L8693" s="22" t="n">
        <v>0.15</v>
      </c>
      <c r="M8693" s="15" t="n">
        <v>32.53</v>
      </c>
      <c r="N8693" s="15" t="n">
        <f aca="false">J8693*K8693</f>
        <v>602.7</v>
      </c>
      <c r="O8693" s="15" t="n">
        <f aca="false">N8693*L8693</f>
        <v>90.405</v>
      </c>
      <c r="P8693" s="15" t="n">
        <f aca="false">N8693-O8693</f>
        <v>512.295</v>
      </c>
      <c r="Q8693" s="15" t="n">
        <f aca="false">J8693*INDEX(dProdutos!$F$2:$F$47,MATCH(E8693,dProdutos!$A$2:$A$47,0))</f>
        <v>242.19</v>
      </c>
      <c r="R8693" s="15" t="n">
        <f aca="false">IF(I8693="Cancelado",0,P8693-Q8693)</f>
        <v>270.105</v>
      </c>
      <c r="S8693" s="17" t="str">
        <f aca="false">INDEX(dProdutos!$D$2:$D$47,MATCH(E8693,dProdutos!$A$2:$A$47,0))</f>
        <v>Calçados</v>
      </c>
    </row>
    <row r="8694" customFormat="false" ht="15" hidden="false" customHeight="false" outlineLevel="0" collapsed="false">
      <c r="A8694" s="17" t="s">
        <v>6817</v>
      </c>
      <c r="B8694" s="17" t="n">
        <v>1</v>
      </c>
      <c r="C8694" s="21" t="n">
        <v>46226</v>
      </c>
      <c r="D8694" s="17" t="s">
        <v>1159</v>
      </c>
      <c r="E8694" s="17" t="s">
        <v>177</v>
      </c>
      <c r="F8694" s="17" t="s">
        <v>1497</v>
      </c>
      <c r="G8694" s="17" t="s">
        <v>61</v>
      </c>
      <c r="H8694" s="17" t="s">
        <v>1523</v>
      </c>
      <c r="I8694" s="17" t="s">
        <v>1524</v>
      </c>
      <c r="J8694" s="17" t="n">
        <v>1</v>
      </c>
      <c r="K8694" s="15" t="n">
        <v>257.9</v>
      </c>
      <c r="L8694" s="22" t="n">
        <v>0</v>
      </c>
      <c r="M8694" s="15" t="n">
        <v>17.71</v>
      </c>
      <c r="N8694" s="15" t="n">
        <f aca="false">J8694*K8694</f>
        <v>257.9</v>
      </c>
      <c r="O8694" s="15" t="n">
        <f aca="false">N8694*L8694</f>
        <v>0</v>
      </c>
      <c r="P8694" s="15" t="n">
        <f aca="false">N8694-O8694</f>
        <v>257.9</v>
      </c>
      <c r="Q8694" s="15" t="n">
        <f aca="false">J8694*INDEX(dProdutos!$F$2:$F$47,MATCH(E8694,dProdutos!$A$2:$A$47,0))</f>
        <v>138.23</v>
      </c>
      <c r="R8694" s="15" t="n">
        <f aca="false">IF(I8694="Cancelado",0,P8694-Q8694)</f>
        <v>119.67</v>
      </c>
      <c r="S8694" s="17" t="str">
        <f aca="false">INDEX(dProdutos!$D$2:$D$47,MATCH(E8694,dProdutos!$A$2:$A$47,0))</f>
        <v>Casa</v>
      </c>
    </row>
    <row r="8695" customFormat="false" ht="15" hidden="false" customHeight="false" outlineLevel="0" collapsed="false">
      <c r="A8695" s="17" t="s">
        <v>6818</v>
      </c>
      <c r="B8695" s="17" t="n">
        <v>1</v>
      </c>
      <c r="C8695" s="21" t="n">
        <v>46226</v>
      </c>
      <c r="D8695" s="17" t="s">
        <v>1420</v>
      </c>
      <c r="E8695" s="17" t="s">
        <v>135</v>
      </c>
      <c r="F8695" s="17" t="s">
        <v>1493</v>
      </c>
      <c r="G8695" s="17" t="s">
        <v>61</v>
      </c>
      <c r="H8695" s="17" t="s">
        <v>1537</v>
      </c>
      <c r="I8695" s="17" t="s">
        <v>1524</v>
      </c>
      <c r="J8695" s="17" t="n">
        <v>1</v>
      </c>
      <c r="K8695" s="15" t="n">
        <v>200.9</v>
      </c>
      <c r="L8695" s="22" t="n">
        <v>0.05</v>
      </c>
      <c r="M8695" s="15" t="n">
        <v>27.9</v>
      </c>
      <c r="N8695" s="15" t="n">
        <f aca="false">J8695*K8695</f>
        <v>200.9</v>
      </c>
      <c r="O8695" s="15" t="n">
        <f aca="false">N8695*L8695</f>
        <v>10.045</v>
      </c>
      <c r="P8695" s="15" t="n">
        <f aca="false">N8695-O8695</f>
        <v>190.855</v>
      </c>
      <c r="Q8695" s="15" t="n">
        <f aca="false">J8695*INDEX(dProdutos!$F$2:$F$47,MATCH(E8695,dProdutos!$A$2:$A$47,0))</f>
        <v>80.73</v>
      </c>
      <c r="R8695" s="15" t="n">
        <f aca="false">IF(I8695="Cancelado",0,P8695-Q8695)</f>
        <v>110.125</v>
      </c>
      <c r="S8695" s="17" t="str">
        <f aca="false">INDEX(dProdutos!$D$2:$D$47,MATCH(E8695,dProdutos!$A$2:$A$47,0))</f>
        <v>Calçados</v>
      </c>
    </row>
    <row r="8696" customFormat="false" ht="15" hidden="false" customHeight="false" outlineLevel="0" collapsed="false">
      <c r="A8696" s="17" t="s">
        <v>6819</v>
      </c>
      <c r="B8696" s="17" t="n">
        <v>1</v>
      </c>
      <c r="C8696" s="21" t="n">
        <v>46227</v>
      </c>
      <c r="D8696" s="17" t="s">
        <v>471</v>
      </c>
      <c r="E8696" s="17" t="s">
        <v>153</v>
      </c>
      <c r="F8696" s="17" t="s">
        <v>1499</v>
      </c>
      <c r="G8696" s="17" t="s">
        <v>59</v>
      </c>
      <c r="H8696" s="17" t="s">
        <v>1527</v>
      </c>
      <c r="I8696" s="17" t="s">
        <v>1524</v>
      </c>
      <c r="J8696" s="17" t="n">
        <v>2</v>
      </c>
      <c r="K8696" s="15" t="n">
        <v>165.9</v>
      </c>
      <c r="L8696" s="22" t="n">
        <v>0</v>
      </c>
      <c r="M8696" s="15" t="n">
        <v>13.17</v>
      </c>
      <c r="N8696" s="15" t="n">
        <f aca="false">J8696*K8696</f>
        <v>331.8</v>
      </c>
      <c r="O8696" s="15" t="n">
        <f aca="false">N8696*L8696</f>
        <v>0</v>
      </c>
      <c r="P8696" s="15" t="n">
        <f aca="false">N8696-O8696</f>
        <v>331.8</v>
      </c>
      <c r="Q8696" s="15" t="n">
        <f aca="false">J8696*INDEX(dProdutos!$F$2:$F$47,MATCH(E8696,dProdutos!$A$2:$A$47,0))</f>
        <v>134.56</v>
      </c>
      <c r="R8696" s="15" t="n">
        <f aca="false">IF(I8696="Cancelado",0,P8696-Q8696)</f>
        <v>197.24</v>
      </c>
      <c r="S8696" s="17" t="str">
        <f aca="false">INDEX(dProdutos!$D$2:$D$47,MATCH(E8696,dProdutos!$A$2:$A$47,0))</f>
        <v>Acessórios</v>
      </c>
    </row>
    <row r="8697" customFormat="false" ht="15" hidden="false" customHeight="false" outlineLevel="0" collapsed="false">
      <c r="A8697" s="17" t="s">
        <v>6820</v>
      </c>
      <c r="B8697" s="17" t="n">
        <v>1</v>
      </c>
      <c r="C8697" s="21" t="n">
        <v>46227</v>
      </c>
      <c r="D8697" s="17" t="s">
        <v>520</v>
      </c>
      <c r="E8697" s="17" t="s">
        <v>171</v>
      </c>
      <c r="F8697" s="17" t="s">
        <v>1497</v>
      </c>
      <c r="G8697" s="17" t="s">
        <v>61</v>
      </c>
      <c r="H8697" s="17" t="s">
        <v>1523</v>
      </c>
      <c r="I8697" s="17" t="s">
        <v>1524</v>
      </c>
      <c r="J8697" s="17" t="n">
        <v>2</v>
      </c>
      <c r="K8697" s="15" t="n">
        <v>246.9</v>
      </c>
      <c r="L8697" s="22" t="n">
        <v>0.05</v>
      </c>
      <c r="M8697" s="15" t="n">
        <v>12.5</v>
      </c>
      <c r="N8697" s="15" t="n">
        <f aca="false">J8697*K8697</f>
        <v>493.8</v>
      </c>
      <c r="O8697" s="15" t="n">
        <f aca="false">N8697*L8697</f>
        <v>24.69</v>
      </c>
      <c r="P8697" s="15" t="n">
        <f aca="false">N8697-O8697</f>
        <v>469.11</v>
      </c>
      <c r="Q8697" s="15" t="n">
        <f aca="false">J8697*INDEX(dProdutos!$F$2:$F$47,MATCH(E8697,dProdutos!$A$2:$A$47,0))</f>
        <v>207.22</v>
      </c>
      <c r="R8697" s="15" t="n">
        <f aca="false">IF(I8697="Cancelado",0,P8697-Q8697)</f>
        <v>261.89</v>
      </c>
      <c r="S8697" s="17" t="str">
        <f aca="false">INDEX(dProdutos!$D$2:$D$47,MATCH(E8697,dProdutos!$A$2:$A$47,0))</f>
        <v>Casa</v>
      </c>
    </row>
    <row r="8698" customFormat="false" ht="15" hidden="false" customHeight="false" outlineLevel="0" collapsed="false">
      <c r="A8698" s="17" t="s">
        <v>6821</v>
      </c>
      <c r="B8698" s="17" t="n">
        <v>1</v>
      </c>
      <c r="C8698" s="21" t="n">
        <v>46227</v>
      </c>
      <c r="D8698" s="17" t="s">
        <v>1476</v>
      </c>
      <c r="E8698" s="17" t="s">
        <v>144</v>
      </c>
      <c r="F8698" s="17" t="s">
        <v>1490</v>
      </c>
      <c r="G8698" s="17" t="s">
        <v>61</v>
      </c>
      <c r="H8698" s="17" t="s">
        <v>1537</v>
      </c>
      <c r="I8698" s="17" t="s">
        <v>1524</v>
      </c>
      <c r="J8698" s="17" t="n">
        <v>1</v>
      </c>
      <c r="K8698" s="15" t="n">
        <v>260.9</v>
      </c>
      <c r="L8698" s="22" t="n">
        <v>0.2</v>
      </c>
      <c r="M8698" s="15" t="n">
        <v>17.87</v>
      </c>
      <c r="N8698" s="15" t="n">
        <f aca="false">J8698*K8698</f>
        <v>260.9</v>
      </c>
      <c r="O8698" s="15" t="n">
        <f aca="false">N8698*L8698</f>
        <v>52.18</v>
      </c>
      <c r="P8698" s="15" t="n">
        <f aca="false">N8698-O8698</f>
        <v>208.72</v>
      </c>
      <c r="Q8698" s="15" t="n">
        <f aca="false">J8698*INDEX(dProdutos!$F$2:$F$47,MATCH(E8698,dProdutos!$A$2:$A$47,0))</f>
        <v>99.86</v>
      </c>
      <c r="R8698" s="15" t="n">
        <f aca="false">IF(I8698="Cancelado",0,P8698-Q8698)</f>
        <v>108.86</v>
      </c>
      <c r="S8698" s="17" t="str">
        <f aca="false">INDEX(dProdutos!$D$2:$D$47,MATCH(E8698,dProdutos!$A$2:$A$47,0))</f>
        <v>Acessórios</v>
      </c>
    </row>
    <row r="8699" customFormat="false" ht="15" hidden="false" customHeight="false" outlineLevel="0" collapsed="false">
      <c r="A8699" s="17" t="s">
        <v>6822</v>
      </c>
      <c r="B8699" s="17" t="n">
        <v>1</v>
      </c>
      <c r="C8699" s="21" t="n">
        <v>46227</v>
      </c>
      <c r="D8699" s="17" t="s">
        <v>333</v>
      </c>
      <c r="E8699" s="17" t="s">
        <v>165</v>
      </c>
      <c r="F8699" s="17" t="s">
        <v>1501</v>
      </c>
      <c r="G8699" s="17" t="s">
        <v>59</v>
      </c>
      <c r="H8699" s="17" t="s">
        <v>1523</v>
      </c>
      <c r="I8699" s="17" t="s">
        <v>1524</v>
      </c>
      <c r="J8699" s="17" t="n">
        <v>1</v>
      </c>
      <c r="K8699" s="15" t="n">
        <v>231.9</v>
      </c>
      <c r="L8699" s="22" t="n">
        <v>0</v>
      </c>
      <c r="M8699" s="15" t="n">
        <v>26.05</v>
      </c>
      <c r="N8699" s="15" t="n">
        <f aca="false">J8699*K8699</f>
        <v>231.9</v>
      </c>
      <c r="O8699" s="15" t="n">
        <f aca="false">N8699*L8699</f>
        <v>0</v>
      </c>
      <c r="P8699" s="15" t="n">
        <f aca="false">N8699-O8699</f>
        <v>231.9</v>
      </c>
      <c r="Q8699" s="15" t="n">
        <f aca="false">J8699*INDEX(dProdutos!$F$2:$F$47,MATCH(E8699,dProdutos!$A$2:$A$47,0))</f>
        <v>140.83</v>
      </c>
      <c r="R8699" s="15" t="n">
        <f aca="false">IF(I8699="Cancelado",0,P8699-Q8699)</f>
        <v>91.07</v>
      </c>
      <c r="S8699" s="17" t="str">
        <f aca="false">INDEX(dProdutos!$D$2:$D$47,MATCH(E8699,dProdutos!$A$2:$A$47,0))</f>
        <v>Casa</v>
      </c>
    </row>
    <row r="8700" customFormat="false" ht="15" hidden="false" customHeight="false" outlineLevel="0" collapsed="false">
      <c r="A8700" s="17" t="s">
        <v>6823</v>
      </c>
      <c r="B8700" s="17" t="n">
        <v>1</v>
      </c>
      <c r="C8700" s="21" t="n">
        <v>46227</v>
      </c>
      <c r="D8700" s="17" t="s">
        <v>854</v>
      </c>
      <c r="E8700" s="17" t="s">
        <v>192</v>
      </c>
      <c r="F8700" s="17" t="s">
        <v>1487</v>
      </c>
      <c r="G8700" s="17" t="s">
        <v>60</v>
      </c>
      <c r="H8700" s="17" t="s">
        <v>1523</v>
      </c>
      <c r="I8700" s="17" t="s">
        <v>1524</v>
      </c>
      <c r="J8700" s="17" t="n">
        <v>1</v>
      </c>
      <c r="K8700" s="15" t="n">
        <v>245.9</v>
      </c>
      <c r="L8700" s="22" t="n">
        <v>0.1</v>
      </c>
      <c r="M8700" s="15" t="n">
        <v>0</v>
      </c>
      <c r="N8700" s="15" t="n">
        <f aca="false">J8700*K8700</f>
        <v>245.9</v>
      </c>
      <c r="O8700" s="15" t="n">
        <f aca="false">N8700*L8700</f>
        <v>24.59</v>
      </c>
      <c r="P8700" s="15" t="n">
        <f aca="false">N8700-O8700</f>
        <v>221.31</v>
      </c>
      <c r="Q8700" s="15" t="n">
        <f aca="false">J8700*INDEX(dProdutos!$F$2:$F$47,MATCH(E8700,dProdutos!$A$2:$A$47,0))</f>
        <v>107.78</v>
      </c>
      <c r="R8700" s="15" t="n">
        <f aca="false">IF(I8700="Cancelado",0,P8700-Q8700)</f>
        <v>113.53</v>
      </c>
      <c r="S8700" s="17" t="str">
        <f aca="false">INDEX(dProdutos!$D$2:$D$47,MATCH(E8700,dProdutos!$A$2:$A$47,0))</f>
        <v>Eletrônicos</v>
      </c>
    </row>
    <row r="8701" customFormat="false" ht="15" hidden="false" customHeight="false" outlineLevel="0" collapsed="false">
      <c r="A8701" s="17" t="s">
        <v>6823</v>
      </c>
      <c r="B8701" s="17" t="n">
        <v>2</v>
      </c>
      <c r="C8701" s="21" t="n">
        <v>46227</v>
      </c>
      <c r="D8701" s="17" t="s">
        <v>854</v>
      </c>
      <c r="E8701" s="17" t="s">
        <v>171</v>
      </c>
      <c r="F8701" s="17" t="s">
        <v>1487</v>
      </c>
      <c r="G8701" s="17" t="s">
        <v>60</v>
      </c>
      <c r="H8701" s="17" t="s">
        <v>1523</v>
      </c>
      <c r="I8701" s="17" t="s">
        <v>1524</v>
      </c>
      <c r="J8701" s="17" t="n">
        <v>1</v>
      </c>
      <c r="K8701" s="15" t="n">
        <v>246.9</v>
      </c>
      <c r="L8701" s="22" t="n">
        <v>0</v>
      </c>
      <c r="M8701" s="15" t="n">
        <v>0</v>
      </c>
      <c r="N8701" s="15" t="n">
        <f aca="false">J8701*K8701</f>
        <v>246.9</v>
      </c>
      <c r="O8701" s="15" t="n">
        <f aca="false">N8701*L8701</f>
        <v>0</v>
      </c>
      <c r="P8701" s="15" t="n">
        <f aca="false">N8701-O8701</f>
        <v>246.9</v>
      </c>
      <c r="Q8701" s="15" t="n">
        <f aca="false">J8701*INDEX(dProdutos!$F$2:$F$47,MATCH(E8701,dProdutos!$A$2:$A$47,0))</f>
        <v>103.61</v>
      </c>
      <c r="R8701" s="15" t="n">
        <f aca="false">IF(I8701="Cancelado",0,P8701-Q8701)</f>
        <v>143.29</v>
      </c>
      <c r="S8701" s="17" t="str">
        <f aca="false">INDEX(dProdutos!$D$2:$D$47,MATCH(E8701,dProdutos!$A$2:$A$47,0))</f>
        <v>Casa</v>
      </c>
    </row>
    <row r="8702" customFormat="false" ht="15" hidden="false" customHeight="false" outlineLevel="0" collapsed="false">
      <c r="A8702" s="17" t="s">
        <v>6824</v>
      </c>
      <c r="B8702" s="17" t="n">
        <v>1</v>
      </c>
      <c r="C8702" s="21" t="n">
        <v>46227</v>
      </c>
      <c r="D8702" s="17" t="s">
        <v>1345</v>
      </c>
      <c r="E8702" s="17" t="s">
        <v>165</v>
      </c>
      <c r="F8702" s="17" t="s">
        <v>1497</v>
      </c>
      <c r="G8702" s="17" t="s">
        <v>59</v>
      </c>
      <c r="H8702" s="17" t="s">
        <v>1537</v>
      </c>
      <c r="I8702" s="17" t="s">
        <v>1524</v>
      </c>
      <c r="J8702" s="17" t="n">
        <v>1</v>
      </c>
      <c r="K8702" s="15" t="n">
        <v>231.9</v>
      </c>
      <c r="L8702" s="22" t="n">
        <v>0.15</v>
      </c>
      <c r="M8702" s="15" t="n">
        <v>22.89</v>
      </c>
      <c r="N8702" s="15" t="n">
        <f aca="false">J8702*K8702</f>
        <v>231.9</v>
      </c>
      <c r="O8702" s="15" t="n">
        <f aca="false">N8702*L8702</f>
        <v>34.785</v>
      </c>
      <c r="P8702" s="15" t="n">
        <f aca="false">N8702-O8702</f>
        <v>197.115</v>
      </c>
      <c r="Q8702" s="15" t="n">
        <f aca="false">J8702*INDEX(dProdutos!$F$2:$F$47,MATCH(E8702,dProdutos!$A$2:$A$47,0))</f>
        <v>140.83</v>
      </c>
      <c r="R8702" s="15" t="n">
        <f aca="false">IF(I8702="Cancelado",0,P8702-Q8702)</f>
        <v>56.285</v>
      </c>
      <c r="S8702" s="17" t="str">
        <f aca="false">INDEX(dProdutos!$D$2:$D$47,MATCH(E8702,dProdutos!$A$2:$A$47,0))</f>
        <v>Casa</v>
      </c>
    </row>
    <row r="8703" customFormat="false" ht="15" hidden="false" customHeight="false" outlineLevel="0" collapsed="false">
      <c r="A8703" s="17" t="s">
        <v>6825</v>
      </c>
      <c r="B8703" s="17" t="n">
        <v>1</v>
      </c>
      <c r="C8703" s="21" t="n">
        <v>46228</v>
      </c>
      <c r="D8703" s="17" t="s">
        <v>629</v>
      </c>
      <c r="E8703" s="17" t="s">
        <v>88</v>
      </c>
      <c r="F8703" s="17" t="s">
        <v>1501</v>
      </c>
      <c r="G8703" s="17" t="s">
        <v>59</v>
      </c>
      <c r="H8703" s="17" t="s">
        <v>1537</v>
      </c>
      <c r="I8703" s="17" t="s">
        <v>1524</v>
      </c>
      <c r="J8703" s="17" t="n">
        <v>1</v>
      </c>
      <c r="K8703" s="15" t="n">
        <v>170.9</v>
      </c>
      <c r="L8703" s="22" t="n">
        <v>0.05</v>
      </c>
      <c r="M8703" s="15" t="n">
        <v>19.89</v>
      </c>
      <c r="N8703" s="15" t="n">
        <f aca="false">J8703*K8703</f>
        <v>170.9</v>
      </c>
      <c r="O8703" s="15" t="n">
        <f aca="false">N8703*L8703</f>
        <v>8.545</v>
      </c>
      <c r="P8703" s="15" t="n">
        <f aca="false">N8703-O8703</f>
        <v>162.355</v>
      </c>
      <c r="Q8703" s="15" t="n">
        <f aca="false">J8703*INDEX(dProdutos!$F$2:$F$47,MATCH(E8703,dProdutos!$A$2:$A$47,0))</f>
        <v>98.14</v>
      </c>
      <c r="R8703" s="15" t="n">
        <f aca="false">IF(I8703="Cancelado",0,P8703-Q8703)</f>
        <v>64.215</v>
      </c>
      <c r="S8703" s="17" t="str">
        <f aca="false">INDEX(dProdutos!$D$2:$D$47,MATCH(E8703,dProdutos!$A$2:$A$47,0))</f>
        <v>Moda Feminina</v>
      </c>
    </row>
    <row r="8704" customFormat="false" ht="15" hidden="false" customHeight="false" outlineLevel="0" collapsed="false">
      <c r="A8704" s="17" t="s">
        <v>6826</v>
      </c>
      <c r="B8704" s="17" t="n">
        <v>1</v>
      </c>
      <c r="C8704" s="21" t="n">
        <v>46228</v>
      </c>
      <c r="D8704" s="17" t="s">
        <v>1420</v>
      </c>
      <c r="E8704" s="17" t="s">
        <v>150</v>
      </c>
      <c r="F8704" s="17" t="s">
        <v>1497</v>
      </c>
      <c r="G8704" s="17" t="s">
        <v>64</v>
      </c>
      <c r="H8704" s="17" t="s">
        <v>1537</v>
      </c>
      <c r="I8704" s="17" t="s">
        <v>1524</v>
      </c>
      <c r="J8704" s="17" t="n">
        <v>1</v>
      </c>
      <c r="K8704" s="15" t="n">
        <v>71.9</v>
      </c>
      <c r="L8704" s="22" t="n">
        <v>0</v>
      </c>
      <c r="M8704" s="15" t="n">
        <v>21.71</v>
      </c>
      <c r="N8704" s="15" t="n">
        <f aca="false">J8704*K8704</f>
        <v>71.9</v>
      </c>
      <c r="O8704" s="15" t="n">
        <f aca="false">N8704*L8704</f>
        <v>0</v>
      </c>
      <c r="P8704" s="15" t="n">
        <f aca="false">N8704-O8704</f>
        <v>71.9</v>
      </c>
      <c r="Q8704" s="15" t="n">
        <f aca="false">J8704*INDEX(dProdutos!$F$2:$F$47,MATCH(E8704,dProdutos!$A$2:$A$47,0))</f>
        <v>27.38</v>
      </c>
      <c r="R8704" s="15" t="n">
        <f aca="false">IF(I8704="Cancelado",0,P8704-Q8704)</f>
        <v>44.52</v>
      </c>
      <c r="S8704" s="17" t="str">
        <f aca="false">INDEX(dProdutos!$D$2:$D$47,MATCH(E8704,dProdutos!$A$2:$A$47,0))</f>
        <v>Acessórios</v>
      </c>
    </row>
    <row r="8705" customFormat="false" ht="15" hidden="false" customHeight="false" outlineLevel="0" collapsed="false">
      <c r="A8705" s="17" t="s">
        <v>6826</v>
      </c>
      <c r="B8705" s="17" t="n">
        <v>2</v>
      </c>
      <c r="C8705" s="21" t="n">
        <v>46228</v>
      </c>
      <c r="D8705" s="17" t="s">
        <v>1420</v>
      </c>
      <c r="E8705" s="17" t="s">
        <v>95</v>
      </c>
      <c r="F8705" s="17" t="s">
        <v>1497</v>
      </c>
      <c r="G8705" s="17" t="s">
        <v>64</v>
      </c>
      <c r="H8705" s="17" t="s">
        <v>1537</v>
      </c>
      <c r="I8705" s="17" t="s">
        <v>1524</v>
      </c>
      <c r="J8705" s="17" t="n">
        <v>1</v>
      </c>
      <c r="K8705" s="15" t="n">
        <v>77.9</v>
      </c>
      <c r="L8705" s="22" t="n">
        <v>0</v>
      </c>
      <c r="M8705" s="15" t="n">
        <v>0</v>
      </c>
      <c r="N8705" s="15" t="n">
        <f aca="false">J8705*K8705</f>
        <v>77.9</v>
      </c>
      <c r="O8705" s="15" t="n">
        <f aca="false">N8705*L8705</f>
        <v>0</v>
      </c>
      <c r="P8705" s="15" t="n">
        <f aca="false">N8705-O8705</f>
        <v>77.9</v>
      </c>
      <c r="Q8705" s="15" t="n">
        <f aca="false">J8705*INDEX(dProdutos!$F$2:$F$47,MATCH(E8705,dProdutos!$A$2:$A$47,0))</f>
        <v>36.71</v>
      </c>
      <c r="R8705" s="15" t="n">
        <f aca="false">IF(I8705="Cancelado",0,P8705-Q8705)</f>
        <v>41.19</v>
      </c>
      <c r="S8705" s="17" t="str">
        <f aca="false">INDEX(dProdutos!$D$2:$D$47,MATCH(E8705,dProdutos!$A$2:$A$47,0))</f>
        <v>Moda Feminina</v>
      </c>
    </row>
    <row r="8706" customFormat="false" ht="15" hidden="false" customHeight="false" outlineLevel="0" collapsed="false">
      <c r="A8706" s="17" t="s">
        <v>6827</v>
      </c>
      <c r="B8706" s="17" t="n">
        <v>1</v>
      </c>
      <c r="C8706" s="21" t="n">
        <v>46228</v>
      </c>
      <c r="D8706" s="17" t="s">
        <v>1365</v>
      </c>
      <c r="E8706" s="17" t="s">
        <v>105</v>
      </c>
      <c r="F8706" s="17" t="s">
        <v>1493</v>
      </c>
      <c r="G8706" s="17" t="s">
        <v>59</v>
      </c>
      <c r="H8706" s="17" t="s">
        <v>1537</v>
      </c>
      <c r="I8706" s="17" t="s">
        <v>1524</v>
      </c>
      <c r="J8706" s="17" t="n">
        <v>1</v>
      </c>
      <c r="K8706" s="15" t="n">
        <v>175.9</v>
      </c>
      <c r="L8706" s="22" t="n">
        <v>0</v>
      </c>
      <c r="M8706" s="15" t="n">
        <v>14.64</v>
      </c>
      <c r="N8706" s="15" t="n">
        <f aca="false">J8706*K8706</f>
        <v>175.9</v>
      </c>
      <c r="O8706" s="15" t="n">
        <f aca="false">N8706*L8706</f>
        <v>0</v>
      </c>
      <c r="P8706" s="15" t="n">
        <f aca="false">N8706-O8706</f>
        <v>175.9</v>
      </c>
      <c r="Q8706" s="15" t="n">
        <f aca="false">J8706*INDEX(dProdutos!$F$2:$F$47,MATCH(E8706,dProdutos!$A$2:$A$47,0))</f>
        <v>96.59</v>
      </c>
      <c r="R8706" s="15" t="n">
        <f aca="false">IF(I8706="Cancelado",0,P8706-Q8706)</f>
        <v>79.31</v>
      </c>
      <c r="S8706" s="17" t="str">
        <f aca="false">INDEX(dProdutos!$D$2:$D$47,MATCH(E8706,dProdutos!$A$2:$A$47,0))</f>
        <v>Moda Masculina</v>
      </c>
    </row>
    <row r="8707" customFormat="false" ht="15" hidden="false" customHeight="false" outlineLevel="0" collapsed="false">
      <c r="A8707" s="17" t="s">
        <v>6828</v>
      </c>
      <c r="B8707" s="17" t="n">
        <v>1</v>
      </c>
      <c r="C8707" s="21" t="n">
        <v>46228</v>
      </c>
      <c r="D8707" s="17" t="s">
        <v>1212</v>
      </c>
      <c r="E8707" s="17" t="s">
        <v>144</v>
      </c>
      <c r="F8707" s="17" t="s">
        <v>1497</v>
      </c>
      <c r="G8707" s="17" t="s">
        <v>62</v>
      </c>
      <c r="H8707" s="17" t="s">
        <v>1537</v>
      </c>
      <c r="I8707" s="17" t="s">
        <v>1524</v>
      </c>
      <c r="J8707" s="17" t="n">
        <v>2</v>
      </c>
      <c r="K8707" s="15" t="n">
        <v>260.9</v>
      </c>
      <c r="L8707" s="22" t="n">
        <v>0</v>
      </c>
      <c r="M8707" s="15" t="n">
        <v>33.41</v>
      </c>
      <c r="N8707" s="15" t="n">
        <f aca="false">J8707*K8707</f>
        <v>521.8</v>
      </c>
      <c r="O8707" s="15" t="n">
        <f aca="false">N8707*L8707</f>
        <v>0</v>
      </c>
      <c r="P8707" s="15" t="n">
        <f aca="false">N8707-O8707</f>
        <v>521.8</v>
      </c>
      <c r="Q8707" s="15" t="n">
        <f aca="false">J8707*INDEX(dProdutos!$F$2:$F$47,MATCH(E8707,dProdutos!$A$2:$A$47,0))</f>
        <v>199.72</v>
      </c>
      <c r="R8707" s="15" t="n">
        <f aca="false">IF(I8707="Cancelado",0,P8707-Q8707)</f>
        <v>322.08</v>
      </c>
      <c r="S8707" s="17" t="str">
        <f aca="false">INDEX(dProdutos!$D$2:$D$47,MATCH(E8707,dProdutos!$A$2:$A$47,0))</f>
        <v>Acessórios</v>
      </c>
    </row>
    <row r="8708" customFormat="false" ht="15" hidden="false" customHeight="false" outlineLevel="0" collapsed="false">
      <c r="A8708" s="17" t="s">
        <v>6829</v>
      </c>
      <c r="B8708" s="17" t="n">
        <v>1</v>
      </c>
      <c r="C8708" s="21" t="n">
        <v>46228</v>
      </c>
      <c r="D8708" s="17" t="s">
        <v>1380</v>
      </c>
      <c r="E8708" s="17" t="s">
        <v>126</v>
      </c>
      <c r="F8708" s="17" t="s">
        <v>1497</v>
      </c>
      <c r="G8708" s="17" t="s">
        <v>61</v>
      </c>
      <c r="H8708" s="17" t="s">
        <v>1540</v>
      </c>
      <c r="I8708" s="17" t="s">
        <v>1524</v>
      </c>
      <c r="J8708" s="17" t="n">
        <v>1</v>
      </c>
      <c r="K8708" s="15" t="n">
        <v>296.9</v>
      </c>
      <c r="L8708" s="22" t="n">
        <v>0</v>
      </c>
      <c r="M8708" s="15" t="n">
        <v>19.04</v>
      </c>
      <c r="N8708" s="15" t="n">
        <f aca="false">J8708*K8708</f>
        <v>296.9</v>
      </c>
      <c r="O8708" s="15" t="n">
        <f aca="false">N8708*L8708</f>
        <v>0</v>
      </c>
      <c r="P8708" s="15" t="n">
        <f aca="false">N8708-O8708</f>
        <v>296.9</v>
      </c>
      <c r="Q8708" s="15" t="n">
        <f aca="false">J8708*INDEX(dProdutos!$F$2:$F$47,MATCH(E8708,dProdutos!$A$2:$A$47,0))</f>
        <v>135.24</v>
      </c>
      <c r="R8708" s="15" t="n">
        <f aca="false">IF(I8708="Cancelado",0,P8708-Q8708)</f>
        <v>161.66</v>
      </c>
      <c r="S8708" s="17" t="str">
        <f aca="false">INDEX(dProdutos!$D$2:$D$47,MATCH(E8708,dProdutos!$A$2:$A$47,0))</f>
        <v>Calçados</v>
      </c>
    </row>
    <row r="8709" customFormat="false" ht="15" hidden="false" customHeight="false" outlineLevel="0" collapsed="false">
      <c r="A8709" s="17" t="s">
        <v>6830</v>
      </c>
      <c r="B8709" s="17" t="n">
        <v>1</v>
      </c>
      <c r="C8709" s="21" t="n">
        <v>46228</v>
      </c>
      <c r="D8709" s="17" t="s">
        <v>662</v>
      </c>
      <c r="E8709" s="17" t="s">
        <v>189</v>
      </c>
      <c r="F8709" s="17" t="s">
        <v>1503</v>
      </c>
      <c r="G8709" s="17" t="s">
        <v>63</v>
      </c>
      <c r="H8709" s="17" t="s">
        <v>1537</v>
      </c>
      <c r="I8709" s="17" t="s">
        <v>1541</v>
      </c>
      <c r="J8709" s="17" t="n">
        <v>1</v>
      </c>
      <c r="K8709" s="15" t="n">
        <v>138.9</v>
      </c>
      <c r="L8709" s="22" t="n">
        <v>0</v>
      </c>
      <c r="M8709" s="15" t="n">
        <v>19.47</v>
      </c>
      <c r="N8709" s="15" t="n">
        <f aca="false">J8709*K8709</f>
        <v>138.9</v>
      </c>
      <c r="O8709" s="15" t="n">
        <f aca="false">N8709*L8709</f>
        <v>0</v>
      </c>
      <c r="P8709" s="15" t="n">
        <f aca="false">N8709-O8709</f>
        <v>138.9</v>
      </c>
      <c r="Q8709" s="15" t="n">
        <f aca="false">J8709*INDEX(dProdutos!$F$2:$F$47,MATCH(E8709,dProdutos!$A$2:$A$47,0))</f>
        <v>68.96</v>
      </c>
      <c r="R8709" s="15" t="n">
        <f aca="false">IF(I8709="Cancelado",0,P8709-Q8709)</f>
        <v>69.94</v>
      </c>
      <c r="S8709" s="17" t="str">
        <f aca="false">INDEX(dProdutos!$D$2:$D$47,MATCH(E8709,dProdutos!$A$2:$A$47,0))</f>
        <v>Eletrônicos</v>
      </c>
    </row>
    <row r="8710" customFormat="false" ht="15" hidden="false" customHeight="false" outlineLevel="0" collapsed="false">
      <c r="A8710" s="17" t="s">
        <v>6830</v>
      </c>
      <c r="B8710" s="17" t="n">
        <v>2</v>
      </c>
      <c r="C8710" s="21" t="n">
        <v>46228</v>
      </c>
      <c r="D8710" s="17" t="s">
        <v>662</v>
      </c>
      <c r="E8710" s="17" t="s">
        <v>174</v>
      </c>
      <c r="F8710" s="17" t="s">
        <v>1503</v>
      </c>
      <c r="G8710" s="17" t="s">
        <v>63</v>
      </c>
      <c r="H8710" s="17" t="s">
        <v>1537</v>
      </c>
      <c r="I8710" s="17" t="s">
        <v>1541</v>
      </c>
      <c r="J8710" s="17" t="n">
        <v>1</v>
      </c>
      <c r="K8710" s="15" t="n">
        <v>250.9</v>
      </c>
      <c r="L8710" s="22" t="n">
        <v>0.1</v>
      </c>
      <c r="M8710" s="15" t="n">
        <v>0</v>
      </c>
      <c r="N8710" s="15" t="n">
        <f aca="false">J8710*K8710</f>
        <v>250.9</v>
      </c>
      <c r="O8710" s="15" t="n">
        <f aca="false">N8710*L8710</f>
        <v>25.09</v>
      </c>
      <c r="P8710" s="15" t="n">
        <f aca="false">N8710-O8710</f>
        <v>225.81</v>
      </c>
      <c r="Q8710" s="15" t="n">
        <f aca="false">J8710*INDEX(dProdutos!$F$2:$F$47,MATCH(E8710,dProdutos!$A$2:$A$47,0))</f>
        <v>151.28</v>
      </c>
      <c r="R8710" s="15" t="n">
        <f aca="false">IF(I8710="Cancelado",0,P8710-Q8710)</f>
        <v>74.53</v>
      </c>
      <c r="S8710" s="17" t="str">
        <f aca="false">INDEX(dProdutos!$D$2:$D$47,MATCH(E8710,dProdutos!$A$2:$A$47,0))</f>
        <v>Casa</v>
      </c>
    </row>
    <row r="8711" customFormat="false" ht="15" hidden="false" customHeight="false" outlineLevel="0" collapsed="false">
      <c r="A8711" s="17" t="s">
        <v>6831</v>
      </c>
      <c r="B8711" s="17" t="n">
        <v>1</v>
      </c>
      <c r="C8711" s="21" t="n">
        <v>46228</v>
      </c>
      <c r="D8711" s="17" t="s">
        <v>447</v>
      </c>
      <c r="E8711" s="17" t="s">
        <v>114</v>
      </c>
      <c r="F8711" s="17" t="s">
        <v>1495</v>
      </c>
      <c r="G8711" s="17" t="s">
        <v>59</v>
      </c>
      <c r="H8711" s="17" t="s">
        <v>1523</v>
      </c>
      <c r="I8711" s="17" t="s">
        <v>1524</v>
      </c>
      <c r="J8711" s="17" t="n">
        <v>1</v>
      </c>
      <c r="K8711" s="15" t="n">
        <v>202.9</v>
      </c>
      <c r="L8711" s="22" t="n">
        <v>0</v>
      </c>
      <c r="M8711" s="15" t="n">
        <v>11.66</v>
      </c>
      <c r="N8711" s="15" t="n">
        <f aca="false">J8711*K8711</f>
        <v>202.9</v>
      </c>
      <c r="O8711" s="15" t="n">
        <f aca="false">N8711*L8711</f>
        <v>0</v>
      </c>
      <c r="P8711" s="15" t="n">
        <f aca="false">N8711-O8711</f>
        <v>202.9</v>
      </c>
      <c r="Q8711" s="15" t="n">
        <f aca="false">J8711*INDEX(dProdutos!$F$2:$F$47,MATCH(E8711,dProdutos!$A$2:$A$47,0))</f>
        <v>110.39</v>
      </c>
      <c r="R8711" s="15" t="n">
        <f aca="false">IF(I8711="Cancelado",0,P8711-Q8711)</f>
        <v>92.51</v>
      </c>
      <c r="S8711" s="17" t="str">
        <f aca="false">INDEX(dProdutos!$D$2:$D$47,MATCH(E8711,dProdutos!$A$2:$A$47,0))</f>
        <v>Moda Masculina</v>
      </c>
    </row>
    <row r="8712" customFormat="false" ht="15" hidden="false" customHeight="false" outlineLevel="0" collapsed="false">
      <c r="A8712" s="17" t="s">
        <v>6831</v>
      </c>
      <c r="B8712" s="17" t="n">
        <v>2</v>
      </c>
      <c r="C8712" s="21" t="n">
        <v>46228</v>
      </c>
      <c r="D8712" s="17" t="s">
        <v>447</v>
      </c>
      <c r="E8712" s="17" t="s">
        <v>183</v>
      </c>
      <c r="F8712" s="17" t="s">
        <v>1495</v>
      </c>
      <c r="G8712" s="17" t="s">
        <v>59</v>
      </c>
      <c r="H8712" s="17" t="s">
        <v>1523</v>
      </c>
      <c r="I8712" s="17" t="s">
        <v>1524</v>
      </c>
      <c r="J8712" s="17" t="n">
        <v>1</v>
      </c>
      <c r="K8712" s="15" t="n">
        <v>121.9</v>
      </c>
      <c r="L8712" s="22" t="n">
        <v>0.15</v>
      </c>
      <c r="M8712" s="15" t="n">
        <v>0</v>
      </c>
      <c r="N8712" s="15" t="n">
        <f aca="false">J8712*K8712</f>
        <v>121.9</v>
      </c>
      <c r="O8712" s="15" t="n">
        <f aca="false">N8712*L8712</f>
        <v>18.285</v>
      </c>
      <c r="P8712" s="15" t="n">
        <f aca="false">N8712-O8712</f>
        <v>103.615</v>
      </c>
      <c r="Q8712" s="15" t="n">
        <f aca="false">J8712*INDEX(dProdutos!$F$2:$F$47,MATCH(E8712,dProdutos!$A$2:$A$47,0))</f>
        <v>52.76</v>
      </c>
      <c r="R8712" s="15" t="n">
        <f aca="false">IF(I8712="Cancelado",0,P8712-Q8712)</f>
        <v>50.855</v>
      </c>
      <c r="S8712" s="17" t="str">
        <f aca="false">INDEX(dProdutos!$D$2:$D$47,MATCH(E8712,dProdutos!$A$2:$A$47,0))</f>
        <v>Eletrônicos</v>
      </c>
    </row>
    <row r="8713" customFormat="false" ht="15" hidden="false" customHeight="false" outlineLevel="0" collapsed="false">
      <c r="A8713" s="17" t="s">
        <v>6832</v>
      </c>
      <c r="B8713" s="17" t="n">
        <v>1</v>
      </c>
      <c r="C8713" s="21" t="n">
        <v>46228</v>
      </c>
      <c r="D8713" s="17" t="s">
        <v>1175</v>
      </c>
      <c r="E8713" s="17" t="s">
        <v>85</v>
      </c>
      <c r="F8713" s="17" t="s">
        <v>1495</v>
      </c>
      <c r="G8713" s="17" t="s">
        <v>60</v>
      </c>
      <c r="H8713" s="17" t="s">
        <v>1523</v>
      </c>
      <c r="I8713" s="17" t="s">
        <v>1524</v>
      </c>
      <c r="J8713" s="17" t="n">
        <v>1</v>
      </c>
      <c r="K8713" s="15" t="n">
        <v>165.9</v>
      </c>
      <c r="L8713" s="22" t="n">
        <v>0.05</v>
      </c>
      <c r="M8713" s="15" t="n">
        <v>10.55</v>
      </c>
      <c r="N8713" s="15" t="n">
        <f aca="false">J8713*K8713</f>
        <v>165.9</v>
      </c>
      <c r="O8713" s="15" t="n">
        <f aca="false">N8713*L8713</f>
        <v>8.295</v>
      </c>
      <c r="P8713" s="15" t="n">
        <f aca="false">N8713-O8713</f>
        <v>157.605</v>
      </c>
      <c r="Q8713" s="15" t="n">
        <f aca="false">J8713*INDEX(dProdutos!$F$2:$F$47,MATCH(E8713,dProdutos!$A$2:$A$47,0))</f>
        <v>91.55</v>
      </c>
      <c r="R8713" s="15" t="n">
        <f aca="false">IF(I8713="Cancelado",0,P8713-Q8713)</f>
        <v>66.055</v>
      </c>
      <c r="S8713" s="17" t="str">
        <f aca="false">INDEX(dProdutos!$D$2:$D$47,MATCH(E8713,dProdutos!$A$2:$A$47,0))</f>
        <v>Moda Feminina</v>
      </c>
    </row>
    <row r="8714" customFormat="false" ht="15" hidden="false" customHeight="false" outlineLevel="0" collapsed="false">
      <c r="A8714" s="17" t="s">
        <v>6833</v>
      </c>
      <c r="B8714" s="17" t="n">
        <v>1</v>
      </c>
      <c r="C8714" s="21" t="n">
        <v>46229</v>
      </c>
      <c r="D8714" s="17" t="s">
        <v>751</v>
      </c>
      <c r="E8714" s="17" t="s">
        <v>180</v>
      </c>
      <c r="F8714" s="17" t="s">
        <v>1499</v>
      </c>
      <c r="G8714" s="17" t="s">
        <v>64</v>
      </c>
      <c r="H8714" s="17" t="s">
        <v>1537</v>
      </c>
      <c r="I8714" s="17" t="s">
        <v>1524</v>
      </c>
      <c r="J8714" s="17" t="n">
        <v>2</v>
      </c>
      <c r="K8714" s="15" t="n">
        <v>82.9</v>
      </c>
      <c r="L8714" s="22" t="n">
        <v>0</v>
      </c>
      <c r="M8714" s="15" t="n">
        <v>20.22</v>
      </c>
      <c r="N8714" s="15" t="n">
        <f aca="false">J8714*K8714</f>
        <v>165.8</v>
      </c>
      <c r="O8714" s="15" t="n">
        <f aca="false">N8714*L8714</f>
        <v>0</v>
      </c>
      <c r="P8714" s="15" t="n">
        <f aca="false">N8714-O8714</f>
        <v>165.8</v>
      </c>
      <c r="Q8714" s="15" t="n">
        <f aca="false">J8714*INDEX(dProdutos!$F$2:$F$47,MATCH(E8714,dProdutos!$A$2:$A$47,0))</f>
        <v>71.94</v>
      </c>
      <c r="R8714" s="15" t="n">
        <f aca="false">IF(I8714="Cancelado",0,P8714-Q8714)</f>
        <v>93.86</v>
      </c>
      <c r="S8714" s="17" t="str">
        <f aca="false">INDEX(dProdutos!$D$2:$D$47,MATCH(E8714,dProdutos!$A$2:$A$47,0))</f>
        <v>Eletrônicos</v>
      </c>
    </row>
    <row r="8715" customFormat="false" ht="15" hidden="false" customHeight="false" outlineLevel="0" collapsed="false">
      <c r="A8715" s="17" t="s">
        <v>6834</v>
      </c>
      <c r="B8715" s="17" t="n">
        <v>1</v>
      </c>
      <c r="C8715" s="21" t="n">
        <v>46229</v>
      </c>
      <c r="D8715" s="17" t="s">
        <v>1085</v>
      </c>
      <c r="E8715" s="17" t="s">
        <v>135</v>
      </c>
      <c r="F8715" s="17" t="s">
        <v>1503</v>
      </c>
      <c r="G8715" s="17" t="s">
        <v>59</v>
      </c>
      <c r="H8715" s="17" t="s">
        <v>1523</v>
      </c>
      <c r="I8715" s="17" t="s">
        <v>1524</v>
      </c>
      <c r="J8715" s="17" t="n">
        <v>1</v>
      </c>
      <c r="K8715" s="15" t="n">
        <v>200.9</v>
      </c>
      <c r="L8715" s="22" t="n">
        <v>0.15</v>
      </c>
      <c r="M8715" s="15" t="n">
        <v>34.64</v>
      </c>
      <c r="N8715" s="15" t="n">
        <f aca="false">J8715*K8715</f>
        <v>200.9</v>
      </c>
      <c r="O8715" s="15" t="n">
        <f aca="false">N8715*L8715</f>
        <v>30.135</v>
      </c>
      <c r="P8715" s="15" t="n">
        <f aca="false">N8715-O8715</f>
        <v>170.765</v>
      </c>
      <c r="Q8715" s="15" t="n">
        <f aca="false">J8715*INDEX(dProdutos!$F$2:$F$47,MATCH(E8715,dProdutos!$A$2:$A$47,0))</f>
        <v>80.73</v>
      </c>
      <c r="R8715" s="15" t="n">
        <f aca="false">IF(I8715="Cancelado",0,P8715-Q8715)</f>
        <v>90.035</v>
      </c>
      <c r="S8715" s="17" t="str">
        <f aca="false">INDEX(dProdutos!$D$2:$D$47,MATCH(E8715,dProdutos!$A$2:$A$47,0))</f>
        <v>Calçados</v>
      </c>
    </row>
    <row r="8716" customFormat="false" ht="15" hidden="false" customHeight="false" outlineLevel="0" collapsed="false">
      <c r="A8716" s="17" t="s">
        <v>6834</v>
      </c>
      <c r="B8716" s="17" t="n">
        <v>2</v>
      </c>
      <c r="C8716" s="21" t="n">
        <v>46229</v>
      </c>
      <c r="D8716" s="17" t="s">
        <v>1085</v>
      </c>
      <c r="E8716" s="17" t="s">
        <v>201</v>
      </c>
      <c r="F8716" s="17" t="s">
        <v>1503</v>
      </c>
      <c r="G8716" s="17" t="s">
        <v>59</v>
      </c>
      <c r="H8716" s="17" t="s">
        <v>1523</v>
      </c>
      <c r="I8716" s="17" t="s">
        <v>1524</v>
      </c>
      <c r="J8716" s="17" t="n">
        <v>2</v>
      </c>
      <c r="K8716" s="15" t="n">
        <v>236.9</v>
      </c>
      <c r="L8716" s="22" t="n">
        <v>0.15</v>
      </c>
      <c r="M8716" s="15" t="n">
        <v>0</v>
      </c>
      <c r="N8716" s="15" t="n">
        <f aca="false">J8716*K8716</f>
        <v>473.8</v>
      </c>
      <c r="O8716" s="15" t="n">
        <f aca="false">N8716*L8716</f>
        <v>71.07</v>
      </c>
      <c r="P8716" s="15" t="n">
        <f aca="false">N8716-O8716</f>
        <v>402.73</v>
      </c>
      <c r="Q8716" s="15" t="n">
        <f aca="false">J8716*INDEX(dProdutos!$F$2:$F$47,MATCH(E8716,dProdutos!$A$2:$A$47,0))</f>
        <v>192.46</v>
      </c>
      <c r="R8716" s="15" t="n">
        <f aca="false">IF(I8716="Cancelado",0,P8716-Q8716)</f>
        <v>210.27</v>
      </c>
      <c r="S8716" s="17" t="str">
        <f aca="false">INDEX(dProdutos!$D$2:$D$47,MATCH(E8716,dProdutos!$A$2:$A$47,0))</f>
        <v>Beleza</v>
      </c>
    </row>
    <row r="8717" customFormat="false" ht="15" hidden="false" customHeight="false" outlineLevel="0" collapsed="false">
      <c r="A8717" s="17" t="s">
        <v>6835</v>
      </c>
      <c r="B8717" s="17" t="n">
        <v>1</v>
      </c>
      <c r="C8717" s="21" t="n">
        <v>46229</v>
      </c>
      <c r="D8717" s="17" t="s">
        <v>615</v>
      </c>
      <c r="E8717" s="17" t="s">
        <v>192</v>
      </c>
      <c r="F8717" s="17" t="s">
        <v>1503</v>
      </c>
      <c r="G8717" s="17" t="s">
        <v>60</v>
      </c>
      <c r="H8717" s="17" t="s">
        <v>1523</v>
      </c>
      <c r="I8717" s="17" t="s">
        <v>1524</v>
      </c>
      <c r="J8717" s="17" t="n">
        <v>1</v>
      </c>
      <c r="K8717" s="15" t="n">
        <v>245.9</v>
      </c>
      <c r="L8717" s="22" t="n">
        <v>0</v>
      </c>
      <c r="M8717" s="15" t="n">
        <v>17.82</v>
      </c>
      <c r="N8717" s="15" t="n">
        <f aca="false">J8717*K8717</f>
        <v>245.9</v>
      </c>
      <c r="O8717" s="15" t="n">
        <f aca="false">N8717*L8717</f>
        <v>0</v>
      </c>
      <c r="P8717" s="15" t="n">
        <f aca="false">N8717-O8717</f>
        <v>245.9</v>
      </c>
      <c r="Q8717" s="15" t="n">
        <f aca="false">J8717*INDEX(dProdutos!$F$2:$F$47,MATCH(E8717,dProdutos!$A$2:$A$47,0))</f>
        <v>107.78</v>
      </c>
      <c r="R8717" s="15" t="n">
        <f aca="false">IF(I8717="Cancelado",0,P8717-Q8717)</f>
        <v>138.12</v>
      </c>
      <c r="S8717" s="17" t="str">
        <f aca="false">INDEX(dProdutos!$D$2:$D$47,MATCH(E8717,dProdutos!$A$2:$A$47,0))</f>
        <v>Eletrônicos</v>
      </c>
    </row>
    <row r="8718" customFormat="false" ht="15" hidden="false" customHeight="false" outlineLevel="0" collapsed="false">
      <c r="A8718" s="17" t="s">
        <v>6835</v>
      </c>
      <c r="B8718" s="17" t="n">
        <v>2</v>
      </c>
      <c r="C8718" s="21" t="n">
        <v>46229</v>
      </c>
      <c r="D8718" s="17" t="s">
        <v>615</v>
      </c>
      <c r="E8718" s="17" t="s">
        <v>171</v>
      </c>
      <c r="F8718" s="17" t="s">
        <v>1503</v>
      </c>
      <c r="G8718" s="17" t="s">
        <v>60</v>
      </c>
      <c r="H8718" s="17" t="s">
        <v>1523</v>
      </c>
      <c r="I8718" s="17" t="s">
        <v>1524</v>
      </c>
      <c r="J8718" s="17" t="n">
        <v>1</v>
      </c>
      <c r="K8718" s="15" t="n">
        <v>246.9</v>
      </c>
      <c r="L8718" s="22" t="n">
        <v>0.05</v>
      </c>
      <c r="M8718" s="15" t="n">
        <v>0</v>
      </c>
      <c r="N8718" s="15" t="n">
        <f aca="false">J8718*K8718</f>
        <v>246.9</v>
      </c>
      <c r="O8718" s="15" t="n">
        <f aca="false">N8718*L8718</f>
        <v>12.345</v>
      </c>
      <c r="P8718" s="15" t="n">
        <f aca="false">N8718-O8718</f>
        <v>234.555</v>
      </c>
      <c r="Q8718" s="15" t="n">
        <f aca="false">J8718*INDEX(dProdutos!$F$2:$F$47,MATCH(E8718,dProdutos!$A$2:$A$47,0))</f>
        <v>103.61</v>
      </c>
      <c r="R8718" s="15" t="n">
        <f aca="false">IF(I8718="Cancelado",0,P8718-Q8718)</f>
        <v>130.945</v>
      </c>
      <c r="S8718" s="17" t="str">
        <f aca="false">INDEX(dProdutos!$D$2:$D$47,MATCH(E8718,dProdutos!$A$2:$A$47,0))</f>
        <v>Casa</v>
      </c>
    </row>
    <row r="8719" customFormat="false" ht="15" hidden="false" customHeight="false" outlineLevel="0" collapsed="false">
      <c r="A8719" s="17" t="s">
        <v>6835</v>
      </c>
      <c r="B8719" s="17" t="n">
        <v>3</v>
      </c>
      <c r="C8719" s="21" t="n">
        <v>46229</v>
      </c>
      <c r="D8719" s="17" t="s">
        <v>615</v>
      </c>
      <c r="E8719" s="17" t="s">
        <v>126</v>
      </c>
      <c r="F8719" s="17" t="s">
        <v>1503</v>
      </c>
      <c r="G8719" s="17" t="s">
        <v>60</v>
      </c>
      <c r="H8719" s="17" t="s">
        <v>1523</v>
      </c>
      <c r="I8719" s="17" t="s">
        <v>1524</v>
      </c>
      <c r="J8719" s="17" t="n">
        <v>1</v>
      </c>
      <c r="K8719" s="15" t="n">
        <v>296.9</v>
      </c>
      <c r="L8719" s="22" t="n">
        <v>0</v>
      </c>
      <c r="M8719" s="15" t="n">
        <v>0</v>
      </c>
      <c r="N8719" s="15" t="n">
        <f aca="false">J8719*K8719</f>
        <v>296.9</v>
      </c>
      <c r="O8719" s="15" t="n">
        <f aca="false">N8719*L8719</f>
        <v>0</v>
      </c>
      <c r="P8719" s="15" t="n">
        <f aca="false">N8719-O8719</f>
        <v>296.9</v>
      </c>
      <c r="Q8719" s="15" t="n">
        <f aca="false">J8719*INDEX(dProdutos!$F$2:$F$47,MATCH(E8719,dProdutos!$A$2:$A$47,0))</f>
        <v>135.24</v>
      </c>
      <c r="R8719" s="15" t="n">
        <f aca="false">IF(I8719="Cancelado",0,P8719-Q8719)</f>
        <v>161.66</v>
      </c>
      <c r="S8719" s="17" t="str">
        <f aca="false">INDEX(dProdutos!$D$2:$D$47,MATCH(E8719,dProdutos!$A$2:$A$47,0))</f>
        <v>Calçados</v>
      </c>
    </row>
    <row r="8720" customFormat="false" ht="15" hidden="false" customHeight="false" outlineLevel="0" collapsed="false">
      <c r="A8720" s="17" t="s">
        <v>6836</v>
      </c>
      <c r="B8720" s="17" t="n">
        <v>1</v>
      </c>
      <c r="C8720" s="21" t="n">
        <v>46229</v>
      </c>
      <c r="D8720" s="17" t="s">
        <v>634</v>
      </c>
      <c r="E8720" s="17" t="s">
        <v>98</v>
      </c>
      <c r="F8720" s="17" t="s">
        <v>1497</v>
      </c>
      <c r="G8720" s="17" t="s">
        <v>62</v>
      </c>
      <c r="H8720" s="17" t="s">
        <v>1540</v>
      </c>
      <c r="I8720" s="17" t="s">
        <v>1524</v>
      </c>
      <c r="J8720" s="17" t="n">
        <v>2</v>
      </c>
      <c r="K8720" s="15" t="n">
        <v>108.9</v>
      </c>
      <c r="L8720" s="22" t="n">
        <v>0</v>
      </c>
      <c r="M8720" s="15" t="n">
        <v>26.76</v>
      </c>
      <c r="N8720" s="15" t="n">
        <f aca="false">J8720*K8720</f>
        <v>217.8</v>
      </c>
      <c r="O8720" s="15" t="n">
        <f aca="false">N8720*L8720</f>
        <v>0</v>
      </c>
      <c r="P8720" s="15" t="n">
        <f aca="false">N8720-O8720</f>
        <v>217.8</v>
      </c>
      <c r="Q8720" s="15" t="n">
        <f aca="false">J8720*INDEX(dProdutos!$F$2:$F$47,MATCH(E8720,dProdutos!$A$2:$A$47,0))</f>
        <v>85.04</v>
      </c>
      <c r="R8720" s="15" t="n">
        <f aca="false">IF(I8720="Cancelado",0,P8720-Q8720)</f>
        <v>132.76</v>
      </c>
      <c r="S8720" s="17" t="str">
        <f aca="false">INDEX(dProdutos!$D$2:$D$47,MATCH(E8720,dProdutos!$A$2:$A$47,0))</f>
        <v>Moda Feminina</v>
      </c>
    </row>
    <row r="8721" customFormat="false" ht="15" hidden="false" customHeight="false" outlineLevel="0" collapsed="false">
      <c r="A8721" s="17" t="s">
        <v>6837</v>
      </c>
      <c r="B8721" s="17" t="n">
        <v>1</v>
      </c>
      <c r="C8721" s="21" t="n">
        <v>46229</v>
      </c>
      <c r="D8721" s="17" t="s">
        <v>1361</v>
      </c>
      <c r="E8721" s="17" t="s">
        <v>192</v>
      </c>
      <c r="F8721" s="17" t="s">
        <v>1501</v>
      </c>
      <c r="G8721" s="17" t="s">
        <v>59</v>
      </c>
      <c r="H8721" s="17" t="s">
        <v>1537</v>
      </c>
      <c r="I8721" s="17" t="s">
        <v>1524</v>
      </c>
      <c r="J8721" s="17" t="n">
        <v>1</v>
      </c>
      <c r="K8721" s="15" t="n">
        <v>245.9</v>
      </c>
      <c r="L8721" s="22" t="n">
        <v>0</v>
      </c>
      <c r="M8721" s="15" t="n">
        <v>12.09</v>
      </c>
      <c r="N8721" s="15" t="n">
        <f aca="false">J8721*K8721</f>
        <v>245.9</v>
      </c>
      <c r="O8721" s="15" t="n">
        <f aca="false">N8721*L8721</f>
        <v>0</v>
      </c>
      <c r="P8721" s="15" t="n">
        <f aca="false">N8721-O8721</f>
        <v>245.9</v>
      </c>
      <c r="Q8721" s="15" t="n">
        <f aca="false">J8721*INDEX(dProdutos!$F$2:$F$47,MATCH(E8721,dProdutos!$A$2:$A$47,0))</f>
        <v>107.78</v>
      </c>
      <c r="R8721" s="15" t="n">
        <f aca="false">IF(I8721="Cancelado",0,P8721-Q8721)</f>
        <v>138.12</v>
      </c>
      <c r="S8721" s="17" t="str">
        <f aca="false">INDEX(dProdutos!$D$2:$D$47,MATCH(E8721,dProdutos!$A$2:$A$47,0))</f>
        <v>Eletrônicos</v>
      </c>
    </row>
    <row r="8722" customFormat="false" ht="15" hidden="false" customHeight="false" outlineLevel="0" collapsed="false">
      <c r="A8722" s="17" t="s">
        <v>6837</v>
      </c>
      <c r="B8722" s="17" t="n">
        <v>2</v>
      </c>
      <c r="C8722" s="21" t="n">
        <v>46229</v>
      </c>
      <c r="D8722" s="17" t="s">
        <v>1361</v>
      </c>
      <c r="E8722" s="17" t="s">
        <v>111</v>
      </c>
      <c r="F8722" s="17" t="s">
        <v>1501</v>
      </c>
      <c r="G8722" s="17" t="s">
        <v>59</v>
      </c>
      <c r="H8722" s="17" t="s">
        <v>1537</v>
      </c>
      <c r="I8722" s="17" t="s">
        <v>1524</v>
      </c>
      <c r="J8722" s="17" t="n">
        <v>1</v>
      </c>
      <c r="K8722" s="15" t="n">
        <v>188.9</v>
      </c>
      <c r="L8722" s="22" t="n">
        <v>0</v>
      </c>
      <c r="M8722" s="15" t="n">
        <v>0</v>
      </c>
      <c r="N8722" s="15" t="n">
        <f aca="false">J8722*K8722</f>
        <v>188.9</v>
      </c>
      <c r="O8722" s="15" t="n">
        <f aca="false">N8722*L8722</f>
        <v>0</v>
      </c>
      <c r="P8722" s="15" t="n">
        <f aca="false">N8722-O8722</f>
        <v>188.9</v>
      </c>
      <c r="Q8722" s="15" t="n">
        <f aca="false">J8722*INDEX(dProdutos!$F$2:$F$47,MATCH(E8722,dProdutos!$A$2:$A$47,0))</f>
        <v>88.32</v>
      </c>
      <c r="R8722" s="15" t="n">
        <f aca="false">IF(I8722="Cancelado",0,P8722-Q8722)</f>
        <v>100.58</v>
      </c>
      <c r="S8722" s="17" t="str">
        <f aca="false">INDEX(dProdutos!$D$2:$D$47,MATCH(E8722,dProdutos!$A$2:$A$47,0))</f>
        <v>Moda Masculina</v>
      </c>
    </row>
    <row r="8723" customFormat="false" ht="15" hidden="false" customHeight="false" outlineLevel="0" collapsed="false">
      <c r="A8723" s="17" t="s">
        <v>6838</v>
      </c>
      <c r="B8723" s="17" t="n">
        <v>1</v>
      </c>
      <c r="C8723" s="21" t="n">
        <v>46229</v>
      </c>
      <c r="D8723" s="17" t="s">
        <v>1199</v>
      </c>
      <c r="E8723" s="17" t="s">
        <v>174</v>
      </c>
      <c r="F8723" s="17" t="s">
        <v>1497</v>
      </c>
      <c r="G8723" s="17" t="s">
        <v>61</v>
      </c>
      <c r="H8723" s="17" t="s">
        <v>1537</v>
      </c>
      <c r="I8723" s="17" t="s">
        <v>1524</v>
      </c>
      <c r="J8723" s="17" t="n">
        <v>1</v>
      </c>
      <c r="K8723" s="15" t="n">
        <v>250.9</v>
      </c>
      <c r="L8723" s="22" t="n">
        <v>0</v>
      </c>
      <c r="M8723" s="15" t="n">
        <v>0</v>
      </c>
      <c r="N8723" s="15" t="n">
        <f aca="false">J8723*K8723</f>
        <v>250.9</v>
      </c>
      <c r="O8723" s="15" t="n">
        <f aca="false">N8723*L8723</f>
        <v>0</v>
      </c>
      <c r="P8723" s="15" t="n">
        <f aca="false">N8723-O8723</f>
        <v>250.9</v>
      </c>
      <c r="Q8723" s="15" t="n">
        <f aca="false">J8723*INDEX(dProdutos!$F$2:$F$47,MATCH(E8723,dProdutos!$A$2:$A$47,0))</f>
        <v>151.28</v>
      </c>
      <c r="R8723" s="15" t="n">
        <f aca="false">IF(I8723="Cancelado",0,P8723-Q8723)</f>
        <v>99.62</v>
      </c>
      <c r="S8723" s="17" t="str">
        <f aca="false">INDEX(dProdutos!$D$2:$D$47,MATCH(E8723,dProdutos!$A$2:$A$47,0))</f>
        <v>Casa</v>
      </c>
    </row>
    <row r="8724" customFormat="false" ht="15" hidden="false" customHeight="false" outlineLevel="0" collapsed="false">
      <c r="A8724" s="17" t="s">
        <v>6838</v>
      </c>
      <c r="B8724" s="17" t="n">
        <v>2</v>
      </c>
      <c r="C8724" s="21" t="n">
        <v>46229</v>
      </c>
      <c r="D8724" s="17" t="s">
        <v>1199</v>
      </c>
      <c r="E8724" s="17" t="s">
        <v>95</v>
      </c>
      <c r="F8724" s="17" t="s">
        <v>1497</v>
      </c>
      <c r="G8724" s="17" t="s">
        <v>61</v>
      </c>
      <c r="H8724" s="17" t="s">
        <v>1537</v>
      </c>
      <c r="I8724" s="17" t="s">
        <v>1524</v>
      </c>
      <c r="J8724" s="17" t="n">
        <v>1</v>
      </c>
      <c r="K8724" s="15" t="n">
        <v>77.9</v>
      </c>
      <c r="L8724" s="22" t="n">
        <v>0.1</v>
      </c>
      <c r="M8724" s="15" t="n">
        <v>0</v>
      </c>
      <c r="N8724" s="15" t="n">
        <f aca="false">J8724*K8724</f>
        <v>77.9</v>
      </c>
      <c r="O8724" s="15" t="n">
        <f aca="false">N8724*L8724</f>
        <v>7.79</v>
      </c>
      <c r="P8724" s="15" t="n">
        <f aca="false">N8724-O8724</f>
        <v>70.11</v>
      </c>
      <c r="Q8724" s="15" t="n">
        <f aca="false">J8724*INDEX(dProdutos!$F$2:$F$47,MATCH(E8724,dProdutos!$A$2:$A$47,0))</f>
        <v>36.71</v>
      </c>
      <c r="R8724" s="15" t="n">
        <f aca="false">IF(I8724="Cancelado",0,P8724-Q8724)</f>
        <v>33.4</v>
      </c>
      <c r="S8724" s="17" t="str">
        <f aca="false">INDEX(dProdutos!$D$2:$D$47,MATCH(E8724,dProdutos!$A$2:$A$47,0))</f>
        <v>Moda Feminina</v>
      </c>
    </row>
    <row r="8725" customFormat="false" ht="15" hidden="false" customHeight="false" outlineLevel="0" collapsed="false">
      <c r="A8725" s="17" t="s">
        <v>6838</v>
      </c>
      <c r="B8725" s="17" t="n">
        <v>3</v>
      </c>
      <c r="C8725" s="21" t="n">
        <v>46229</v>
      </c>
      <c r="D8725" s="17" t="s">
        <v>1199</v>
      </c>
      <c r="E8725" s="17" t="s">
        <v>81</v>
      </c>
      <c r="F8725" s="17" t="s">
        <v>1497</v>
      </c>
      <c r="G8725" s="17" t="s">
        <v>61</v>
      </c>
      <c r="H8725" s="17" t="s">
        <v>1537</v>
      </c>
      <c r="I8725" s="17" t="s">
        <v>1524</v>
      </c>
      <c r="J8725" s="17" t="n">
        <v>1</v>
      </c>
      <c r="K8725" s="15" t="n">
        <v>64.9</v>
      </c>
      <c r="L8725" s="22" t="n">
        <v>0.15</v>
      </c>
      <c r="M8725" s="15" t="n">
        <v>0</v>
      </c>
      <c r="N8725" s="15" t="n">
        <f aca="false">J8725*K8725</f>
        <v>64.9</v>
      </c>
      <c r="O8725" s="15" t="n">
        <f aca="false">N8725*L8725</f>
        <v>9.735</v>
      </c>
      <c r="P8725" s="15" t="n">
        <f aca="false">N8725-O8725</f>
        <v>55.165</v>
      </c>
      <c r="Q8725" s="15" t="n">
        <f aca="false">J8725*INDEX(dProdutos!$F$2:$F$47,MATCH(E8725,dProdutos!$A$2:$A$47,0))</f>
        <v>26.12</v>
      </c>
      <c r="R8725" s="15" t="n">
        <f aca="false">IF(I8725="Cancelado",0,P8725-Q8725)</f>
        <v>29.045</v>
      </c>
      <c r="S8725" s="17" t="str">
        <f aca="false">INDEX(dProdutos!$D$2:$D$47,MATCH(E8725,dProdutos!$A$2:$A$47,0))</f>
        <v>Moda Feminina</v>
      </c>
    </row>
    <row r="8726" customFormat="false" ht="15" hidden="false" customHeight="false" outlineLevel="0" collapsed="false">
      <c r="A8726" s="17" t="s">
        <v>6839</v>
      </c>
      <c r="B8726" s="17" t="n">
        <v>1</v>
      </c>
      <c r="C8726" s="21" t="n">
        <v>46229</v>
      </c>
      <c r="D8726" s="17" t="s">
        <v>364</v>
      </c>
      <c r="E8726" s="17" t="s">
        <v>147</v>
      </c>
      <c r="F8726" s="17" t="s">
        <v>1490</v>
      </c>
      <c r="G8726" s="17" t="s">
        <v>59</v>
      </c>
      <c r="H8726" s="17" t="s">
        <v>1537</v>
      </c>
      <c r="I8726" s="17" t="s">
        <v>1524</v>
      </c>
      <c r="J8726" s="17" t="n">
        <v>1</v>
      </c>
      <c r="K8726" s="15" t="n">
        <v>231.9</v>
      </c>
      <c r="L8726" s="22" t="n">
        <v>0.05</v>
      </c>
      <c r="M8726" s="15" t="n">
        <v>20.75</v>
      </c>
      <c r="N8726" s="15" t="n">
        <f aca="false">J8726*K8726</f>
        <v>231.9</v>
      </c>
      <c r="O8726" s="15" t="n">
        <f aca="false">N8726*L8726</f>
        <v>11.595</v>
      </c>
      <c r="P8726" s="15" t="n">
        <f aca="false">N8726-O8726</f>
        <v>220.305</v>
      </c>
      <c r="Q8726" s="15" t="n">
        <f aca="false">J8726*INDEX(dProdutos!$F$2:$F$47,MATCH(E8726,dProdutos!$A$2:$A$47,0))</f>
        <v>130.9</v>
      </c>
      <c r="R8726" s="15" t="n">
        <f aca="false">IF(I8726="Cancelado",0,P8726-Q8726)</f>
        <v>89.405</v>
      </c>
      <c r="S8726" s="17" t="str">
        <f aca="false">INDEX(dProdutos!$D$2:$D$47,MATCH(E8726,dProdutos!$A$2:$A$47,0))</f>
        <v>Acessórios</v>
      </c>
    </row>
    <row r="8727" customFormat="false" ht="15" hidden="false" customHeight="false" outlineLevel="0" collapsed="false">
      <c r="A8727" s="17" t="s">
        <v>6839</v>
      </c>
      <c r="B8727" s="17" t="n">
        <v>2</v>
      </c>
      <c r="C8727" s="21" t="n">
        <v>46229</v>
      </c>
      <c r="D8727" s="17" t="s">
        <v>364</v>
      </c>
      <c r="E8727" s="17" t="s">
        <v>195</v>
      </c>
      <c r="F8727" s="17" t="s">
        <v>1490</v>
      </c>
      <c r="G8727" s="17" t="s">
        <v>59</v>
      </c>
      <c r="H8727" s="17" t="s">
        <v>1537</v>
      </c>
      <c r="I8727" s="17" t="s">
        <v>1524</v>
      </c>
      <c r="J8727" s="17" t="n">
        <v>1</v>
      </c>
      <c r="K8727" s="15" t="n">
        <v>72.9</v>
      </c>
      <c r="L8727" s="22" t="n">
        <v>0</v>
      </c>
      <c r="M8727" s="15" t="n">
        <v>0</v>
      </c>
      <c r="N8727" s="15" t="n">
        <f aca="false">J8727*K8727</f>
        <v>72.9</v>
      </c>
      <c r="O8727" s="15" t="n">
        <f aca="false">N8727*L8727</f>
        <v>0</v>
      </c>
      <c r="P8727" s="15" t="n">
        <f aca="false">N8727-O8727</f>
        <v>72.9</v>
      </c>
      <c r="Q8727" s="15" t="n">
        <f aca="false">J8727*INDEX(dProdutos!$F$2:$F$47,MATCH(E8727,dProdutos!$A$2:$A$47,0))</f>
        <v>39.23</v>
      </c>
      <c r="R8727" s="15" t="n">
        <f aca="false">IF(I8727="Cancelado",0,P8727-Q8727)</f>
        <v>33.67</v>
      </c>
      <c r="S8727" s="17" t="str">
        <f aca="false">INDEX(dProdutos!$D$2:$D$47,MATCH(E8727,dProdutos!$A$2:$A$47,0))</f>
        <v>Eletrônicos</v>
      </c>
    </row>
    <row r="8728" customFormat="false" ht="15" hidden="false" customHeight="false" outlineLevel="0" collapsed="false">
      <c r="A8728" s="17" t="s">
        <v>6839</v>
      </c>
      <c r="B8728" s="17" t="n">
        <v>3</v>
      </c>
      <c r="C8728" s="21" t="n">
        <v>46229</v>
      </c>
      <c r="D8728" s="17" t="s">
        <v>364</v>
      </c>
      <c r="E8728" s="17" t="s">
        <v>129</v>
      </c>
      <c r="F8728" s="17" t="s">
        <v>1490</v>
      </c>
      <c r="G8728" s="17" t="s">
        <v>59</v>
      </c>
      <c r="H8728" s="17" t="s">
        <v>1537</v>
      </c>
      <c r="I8728" s="17" t="s">
        <v>1524</v>
      </c>
      <c r="J8728" s="17" t="n">
        <v>1</v>
      </c>
      <c r="K8728" s="15" t="n">
        <v>105.9</v>
      </c>
      <c r="L8728" s="22" t="n">
        <v>0</v>
      </c>
      <c r="M8728" s="15" t="n">
        <v>0</v>
      </c>
      <c r="N8728" s="15" t="n">
        <f aca="false">J8728*K8728</f>
        <v>105.9</v>
      </c>
      <c r="O8728" s="15" t="n">
        <f aca="false">N8728*L8728</f>
        <v>0</v>
      </c>
      <c r="P8728" s="15" t="n">
        <f aca="false">N8728-O8728</f>
        <v>105.9</v>
      </c>
      <c r="Q8728" s="15" t="n">
        <f aca="false">J8728*INDEX(dProdutos!$F$2:$F$47,MATCH(E8728,dProdutos!$A$2:$A$47,0))</f>
        <v>43.79</v>
      </c>
      <c r="R8728" s="15" t="n">
        <f aca="false">IF(I8728="Cancelado",0,P8728-Q8728)</f>
        <v>62.11</v>
      </c>
      <c r="S8728" s="17" t="str">
        <f aca="false">INDEX(dProdutos!$D$2:$D$47,MATCH(E8728,dProdutos!$A$2:$A$47,0))</f>
        <v>Calçados</v>
      </c>
    </row>
    <row r="8729" customFormat="false" ht="15" hidden="false" customHeight="false" outlineLevel="0" collapsed="false">
      <c r="A8729" s="17" t="s">
        <v>6840</v>
      </c>
      <c r="B8729" s="17" t="n">
        <v>1</v>
      </c>
      <c r="C8729" s="21" t="n">
        <v>46229</v>
      </c>
      <c r="D8729" s="17" t="s">
        <v>280</v>
      </c>
      <c r="E8729" s="17" t="s">
        <v>88</v>
      </c>
      <c r="F8729" s="17" t="s">
        <v>1490</v>
      </c>
      <c r="G8729" s="17" t="s">
        <v>61</v>
      </c>
      <c r="H8729" s="17" t="s">
        <v>1523</v>
      </c>
      <c r="I8729" s="17" t="s">
        <v>1524</v>
      </c>
      <c r="J8729" s="17" t="n">
        <v>1</v>
      </c>
      <c r="K8729" s="15" t="n">
        <v>170.9</v>
      </c>
      <c r="L8729" s="22" t="n">
        <v>0</v>
      </c>
      <c r="M8729" s="15" t="n">
        <v>0</v>
      </c>
      <c r="N8729" s="15" t="n">
        <f aca="false">J8729*K8729</f>
        <v>170.9</v>
      </c>
      <c r="O8729" s="15" t="n">
        <f aca="false">N8729*L8729</f>
        <v>0</v>
      </c>
      <c r="P8729" s="15" t="n">
        <f aca="false">N8729-O8729</f>
        <v>170.9</v>
      </c>
      <c r="Q8729" s="15" t="n">
        <f aca="false">J8729*INDEX(dProdutos!$F$2:$F$47,MATCH(E8729,dProdutos!$A$2:$A$47,0))</f>
        <v>98.14</v>
      </c>
      <c r="R8729" s="15" t="n">
        <f aca="false">IF(I8729="Cancelado",0,P8729-Q8729)</f>
        <v>72.76</v>
      </c>
      <c r="S8729" s="17" t="str">
        <f aca="false">INDEX(dProdutos!$D$2:$D$47,MATCH(E8729,dProdutos!$A$2:$A$47,0))</f>
        <v>Moda Feminina</v>
      </c>
    </row>
    <row r="8730" customFormat="false" ht="15" hidden="false" customHeight="false" outlineLevel="0" collapsed="false">
      <c r="A8730" s="17" t="s">
        <v>6840</v>
      </c>
      <c r="B8730" s="17" t="n">
        <v>2</v>
      </c>
      <c r="C8730" s="21" t="n">
        <v>46229</v>
      </c>
      <c r="D8730" s="17" t="s">
        <v>280</v>
      </c>
      <c r="E8730" s="17" t="s">
        <v>105</v>
      </c>
      <c r="F8730" s="17" t="s">
        <v>1490</v>
      </c>
      <c r="G8730" s="17" t="s">
        <v>61</v>
      </c>
      <c r="H8730" s="17" t="s">
        <v>1523</v>
      </c>
      <c r="I8730" s="17" t="s">
        <v>1524</v>
      </c>
      <c r="J8730" s="17" t="n">
        <v>1</v>
      </c>
      <c r="K8730" s="15" t="n">
        <v>175.9</v>
      </c>
      <c r="L8730" s="22" t="n">
        <v>0.15</v>
      </c>
      <c r="M8730" s="15" t="n">
        <v>0</v>
      </c>
      <c r="N8730" s="15" t="n">
        <f aca="false">J8730*K8730</f>
        <v>175.9</v>
      </c>
      <c r="O8730" s="15" t="n">
        <f aca="false">N8730*L8730</f>
        <v>26.385</v>
      </c>
      <c r="P8730" s="15" t="n">
        <f aca="false">N8730-O8730</f>
        <v>149.515</v>
      </c>
      <c r="Q8730" s="15" t="n">
        <f aca="false">J8730*INDEX(dProdutos!$F$2:$F$47,MATCH(E8730,dProdutos!$A$2:$A$47,0))</f>
        <v>96.59</v>
      </c>
      <c r="R8730" s="15" t="n">
        <f aca="false">IF(I8730="Cancelado",0,P8730-Q8730)</f>
        <v>52.925</v>
      </c>
      <c r="S8730" s="17" t="str">
        <f aca="false">INDEX(dProdutos!$D$2:$D$47,MATCH(E8730,dProdutos!$A$2:$A$47,0))</f>
        <v>Moda Masculina</v>
      </c>
    </row>
    <row r="8731" customFormat="false" ht="15" hidden="false" customHeight="false" outlineLevel="0" collapsed="false">
      <c r="A8731" s="17" t="s">
        <v>6840</v>
      </c>
      <c r="B8731" s="17" t="n">
        <v>3</v>
      </c>
      <c r="C8731" s="21" t="n">
        <v>46229</v>
      </c>
      <c r="D8731" s="17" t="s">
        <v>280</v>
      </c>
      <c r="E8731" s="17" t="s">
        <v>150</v>
      </c>
      <c r="F8731" s="17" t="s">
        <v>1490</v>
      </c>
      <c r="G8731" s="17" t="s">
        <v>61</v>
      </c>
      <c r="H8731" s="17" t="s">
        <v>1523</v>
      </c>
      <c r="I8731" s="17" t="s">
        <v>1524</v>
      </c>
      <c r="J8731" s="17" t="n">
        <v>1</v>
      </c>
      <c r="K8731" s="15" t="n">
        <v>71.9</v>
      </c>
      <c r="L8731" s="22" t="n">
        <v>0.15</v>
      </c>
      <c r="M8731" s="15" t="n">
        <v>0</v>
      </c>
      <c r="N8731" s="15" t="n">
        <f aca="false">J8731*K8731</f>
        <v>71.9</v>
      </c>
      <c r="O8731" s="15" t="n">
        <f aca="false">N8731*L8731</f>
        <v>10.785</v>
      </c>
      <c r="P8731" s="15" t="n">
        <f aca="false">N8731-O8731</f>
        <v>61.115</v>
      </c>
      <c r="Q8731" s="15" t="n">
        <f aca="false">J8731*INDEX(dProdutos!$F$2:$F$47,MATCH(E8731,dProdutos!$A$2:$A$47,0))</f>
        <v>27.38</v>
      </c>
      <c r="R8731" s="15" t="n">
        <f aca="false">IF(I8731="Cancelado",0,P8731-Q8731)</f>
        <v>33.735</v>
      </c>
      <c r="S8731" s="17" t="str">
        <f aca="false">INDEX(dProdutos!$D$2:$D$47,MATCH(E8731,dProdutos!$A$2:$A$47,0))</f>
        <v>Acessórios</v>
      </c>
    </row>
    <row r="8732" customFormat="false" ht="15" hidden="false" customHeight="false" outlineLevel="0" collapsed="false">
      <c r="A8732" s="17" t="s">
        <v>6840</v>
      </c>
      <c r="B8732" s="17" t="n">
        <v>4</v>
      </c>
      <c r="C8732" s="21" t="n">
        <v>46229</v>
      </c>
      <c r="D8732" s="17" t="s">
        <v>280</v>
      </c>
      <c r="E8732" s="17" t="s">
        <v>153</v>
      </c>
      <c r="F8732" s="17" t="s">
        <v>1490</v>
      </c>
      <c r="G8732" s="17" t="s">
        <v>61</v>
      </c>
      <c r="H8732" s="17" t="s">
        <v>1523</v>
      </c>
      <c r="I8732" s="17" t="s">
        <v>1524</v>
      </c>
      <c r="J8732" s="17" t="n">
        <v>1</v>
      </c>
      <c r="K8732" s="15" t="n">
        <v>165.9</v>
      </c>
      <c r="L8732" s="22" t="n">
        <v>0.1</v>
      </c>
      <c r="M8732" s="15" t="n">
        <v>0</v>
      </c>
      <c r="N8732" s="15" t="n">
        <f aca="false">J8732*K8732</f>
        <v>165.9</v>
      </c>
      <c r="O8732" s="15" t="n">
        <f aca="false">N8732*L8732</f>
        <v>16.59</v>
      </c>
      <c r="P8732" s="15" t="n">
        <f aca="false">N8732-O8732</f>
        <v>149.31</v>
      </c>
      <c r="Q8732" s="15" t="n">
        <f aca="false">J8732*INDEX(dProdutos!$F$2:$F$47,MATCH(E8732,dProdutos!$A$2:$A$47,0))</f>
        <v>67.28</v>
      </c>
      <c r="R8732" s="15" t="n">
        <f aca="false">IF(I8732="Cancelado",0,P8732-Q8732)</f>
        <v>82.03</v>
      </c>
      <c r="S8732" s="17" t="str">
        <f aca="false">INDEX(dProdutos!$D$2:$D$47,MATCH(E8732,dProdutos!$A$2:$A$47,0))</f>
        <v>Acessórios</v>
      </c>
    </row>
    <row r="8733" customFormat="false" ht="15" hidden="false" customHeight="false" outlineLevel="0" collapsed="false">
      <c r="A8733" s="17" t="s">
        <v>6841</v>
      </c>
      <c r="B8733" s="17" t="n">
        <v>1</v>
      </c>
      <c r="C8733" s="21" t="n">
        <v>46229</v>
      </c>
      <c r="D8733" s="17" t="s">
        <v>1332</v>
      </c>
      <c r="E8733" s="17" t="s">
        <v>123</v>
      </c>
      <c r="F8733" s="17" t="s">
        <v>1503</v>
      </c>
      <c r="G8733" s="17" t="s">
        <v>64</v>
      </c>
      <c r="H8733" s="17" t="s">
        <v>1540</v>
      </c>
      <c r="I8733" s="17" t="s">
        <v>1524</v>
      </c>
      <c r="J8733" s="17" t="n">
        <v>1</v>
      </c>
      <c r="K8733" s="15" t="n">
        <v>277.9</v>
      </c>
      <c r="L8733" s="22" t="n">
        <v>0</v>
      </c>
      <c r="M8733" s="15" t="n">
        <v>30.75</v>
      </c>
      <c r="N8733" s="15" t="n">
        <f aca="false">J8733*K8733</f>
        <v>277.9</v>
      </c>
      <c r="O8733" s="15" t="n">
        <f aca="false">N8733*L8733</f>
        <v>0</v>
      </c>
      <c r="P8733" s="15" t="n">
        <f aca="false">N8733-O8733</f>
        <v>277.9</v>
      </c>
      <c r="Q8733" s="15" t="n">
        <f aca="false">J8733*INDEX(dProdutos!$F$2:$F$47,MATCH(E8733,dProdutos!$A$2:$A$47,0))</f>
        <v>132.36</v>
      </c>
      <c r="R8733" s="15" t="n">
        <f aca="false">IF(I8733="Cancelado",0,P8733-Q8733)</f>
        <v>145.54</v>
      </c>
      <c r="S8733" s="17" t="str">
        <f aca="false">INDEX(dProdutos!$D$2:$D$47,MATCH(E8733,dProdutos!$A$2:$A$47,0))</f>
        <v>Calçados</v>
      </c>
    </row>
    <row r="8734" customFormat="false" ht="15" hidden="false" customHeight="false" outlineLevel="0" collapsed="false">
      <c r="A8734" s="17" t="s">
        <v>6841</v>
      </c>
      <c r="B8734" s="17" t="n">
        <v>2</v>
      </c>
      <c r="C8734" s="21" t="n">
        <v>46229</v>
      </c>
      <c r="D8734" s="17" t="s">
        <v>1332</v>
      </c>
      <c r="E8734" s="17" t="s">
        <v>88</v>
      </c>
      <c r="F8734" s="17" t="s">
        <v>1503</v>
      </c>
      <c r="G8734" s="17" t="s">
        <v>64</v>
      </c>
      <c r="H8734" s="17" t="s">
        <v>1540</v>
      </c>
      <c r="I8734" s="17" t="s">
        <v>1524</v>
      </c>
      <c r="J8734" s="17" t="n">
        <v>2</v>
      </c>
      <c r="K8734" s="15" t="n">
        <v>170.9</v>
      </c>
      <c r="L8734" s="22" t="n">
        <v>0</v>
      </c>
      <c r="M8734" s="15" t="n">
        <v>0</v>
      </c>
      <c r="N8734" s="15" t="n">
        <f aca="false">J8734*K8734</f>
        <v>341.8</v>
      </c>
      <c r="O8734" s="15" t="n">
        <f aca="false">N8734*L8734</f>
        <v>0</v>
      </c>
      <c r="P8734" s="15" t="n">
        <f aca="false">N8734-O8734</f>
        <v>341.8</v>
      </c>
      <c r="Q8734" s="15" t="n">
        <f aca="false">J8734*INDEX(dProdutos!$F$2:$F$47,MATCH(E8734,dProdutos!$A$2:$A$47,0))</f>
        <v>196.28</v>
      </c>
      <c r="R8734" s="15" t="n">
        <f aca="false">IF(I8734="Cancelado",0,P8734-Q8734)</f>
        <v>145.52</v>
      </c>
      <c r="S8734" s="17" t="str">
        <f aca="false">INDEX(dProdutos!$D$2:$D$47,MATCH(E8734,dProdutos!$A$2:$A$47,0))</f>
        <v>Moda Feminina</v>
      </c>
    </row>
    <row r="8735" customFormat="false" ht="15" hidden="false" customHeight="false" outlineLevel="0" collapsed="false">
      <c r="A8735" s="17" t="s">
        <v>6841</v>
      </c>
      <c r="B8735" s="17" t="n">
        <v>3</v>
      </c>
      <c r="C8735" s="21" t="n">
        <v>46229</v>
      </c>
      <c r="D8735" s="17" t="s">
        <v>1332</v>
      </c>
      <c r="E8735" s="17" t="s">
        <v>156</v>
      </c>
      <c r="F8735" s="17" t="s">
        <v>1503</v>
      </c>
      <c r="G8735" s="17" t="s">
        <v>64</v>
      </c>
      <c r="H8735" s="17" t="s">
        <v>1540</v>
      </c>
      <c r="I8735" s="17" t="s">
        <v>1524</v>
      </c>
      <c r="J8735" s="17" t="n">
        <v>1</v>
      </c>
      <c r="K8735" s="15" t="n">
        <v>192.9</v>
      </c>
      <c r="L8735" s="22" t="n">
        <v>0</v>
      </c>
      <c r="M8735" s="15" t="n">
        <v>0</v>
      </c>
      <c r="N8735" s="15" t="n">
        <f aca="false">J8735*K8735</f>
        <v>192.9</v>
      </c>
      <c r="O8735" s="15" t="n">
        <f aca="false">N8735*L8735</f>
        <v>0</v>
      </c>
      <c r="P8735" s="15" t="n">
        <f aca="false">N8735-O8735</f>
        <v>192.9</v>
      </c>
      <c r="Q8735" s="15" t="n">
        <f aca="false">J8735*INDEX(dProdutos!$F$2:$F$47,MATCH(E8735,dProdutos!$A$2:$A$47,0))</f>
        <v>80.38</v>
      </c>
      <c r="R8735" s="15" t="n">
        <f aca="false">IF(I8735="Cancelado",0,P8735-Q8735)</f>
        <v>112.52</v>
      </c>
      <c r="S8735" s="17" t="str">
        <f aca="false">INDEX(dProdutos!$D$2:$D$47,MATCH(E8735,dProdutos!$A$2:$A$47,0))</f>
        <v>Acessórios</v>
      </c>
    </row>
    <row r="8736" customFormat="false" ht="15" hidden="false" customHeight="false" outlineLevel="0" collapsed="false">
      <c r="A8736" s="17" t="s">
        <v>6842</v>
      </c>
      <c r="B8736" s="17" t="n">
        <v>1</v>
      </c>
      <c r="C8736" s="21" t="n">
        <v>46229</v>
      </c>
      <c r="D8736" s="17" t="s">
        <v>1304</v>
      </c>
      <c r="E8736" s="17" t="s">
        <v>108</v>
      </c>
      <c r="F8736" s="17" t="s">
        <v>1501</v>
      </c>
      <c r="G8736" s="17" t="s">
        <v>59</v>
      </c>
      <c r="H8736" s="17" t="s">
        <v>1523</v>
      </c>
      <c r="I8736" s="17" t="s">
        <v>1524</v>
      </c>
      <c r="J8736" s="17" t="n">
        <v>1</v>
      </c>
      <c r="K8736" s="15" t="n">
        <v>265.9</v>
      </c>
      <c r="L8736" s="22" t="n">
        <v>0.05</v>
      </c>
      <c r="M8736" s="15" t="n">
        <v>17.54</v>
      </c>
      <c r="N8736" s="15" t="n">
        <f aca="false">J8736*K8736</f>
        <v>265.9</v>
      </c>
      <c r="O8736" s="15" t="n">
        <f aca="false">N8736*L8736</f>
        <v>13.295</v>
      </c>
      <c r="P8736" s="15" t="n">
        <f aca="false">N8736-O8736</f>
        <v>252.605</v>
      </c>
      <c r="Q8736" s="15" t="n">
        <f aca="false">J8736*INDEX(dProdutos!$F$2:$F$47,MATCH(E8736,dProdutos!$A$2:$A$47,0))</f>
        <v>155.62</v>
      </c>
      <c r="R8736" s="15" t="n">
        <f aca="false">IF(I8736="Cancelado",0,P8736-Q8736)</f>
        <v>96.985</v>
      </c>
      <c r="S8736" s="17" t="str">
        <f aca="false">INDEX(dProdutos!$D$2:$D$47,MATCH(E8736,dProdutos!$A$2:$A$47,0))</f>
        <v>Moda Masculina</v>
      </c>
    </row>
    <row r="8737" customFormat="false" ht="15" hidden="false" customHeight="false" outlineLevel="0" collapsed="false">
      <c r="A8737" s="17" t="s">
        <v>6843</v>
      </c>
      <c r="B8737" s="17" t="n">
        <v>1</v>
      </c>
      <c r="C8737" s="21" t="n">
        <v>46229</v>
      </c>
      <c r="D8737" s="17" t="s">
        <v>891</v>
      </c>
      <c r="E8737" s="17" t="s">
        <v>204</v>
      </c>
      <c r="F8737" s="17" t="s">
        <v>1499</v>
      </c>
      <c r="G8737" s="17" t="s">
        <v>64</v>
      </c>
      <c r="H8737" s="17" t="s">
        <v>1537</v>
      </c>
      <c r="I8737" s="17" t="s">
        <v>1524</v>
      </c>
      <c r="J8737" s="17" t="n">
        <v>1</v>
      </c>
      <c r="K8737" s="15" t="n">
        <v>64.9</v>
      </c>
      <c r="L8737" s="22" t="n">
        <v>0.2</v>
      </c>
      <c r="M8737" s="15" t="n">
        <v>0</v>
      </c>
      <c r="N8737" s="15" t="n">
        <f aca="false">J8737*K8737</f>
        <v>64.9</v>
      </c>
      <c r="O8737" s="15" t="n">
        <f aca="false">N8737*L8737</f>
        <v>12.98</v>
      </c>
      <c r="P8737" s="15" t="n">
        <f aca="false">N8737-O8737</f>
        <v>51.92</v>
      </c>
      <c r="Q8737" s="15" t="n">
        <f aca="false">J8737*INDEX(dProdutos!$F$2:$F$47,MATCH(E8737,dProdutos!$A$2:$A$47,0))</f>
        <v>27.52</v>
      </c>
      <c r="R8737" s="15" t="n">
        <f aca="false">IF(I8737="Cancelado",0,P8737-Q8737)</f>
        <v>24.4</v>
      </c>
      <c r="S8737" s="17" t="str">
        <f aca="false">INDEX(dProdutos!$D$2:$D$47,MATCH(E8737,dProdutos!$A$2:$A$47,0))</f>
        <v>Beleza</v>
      </c>
    </row>
    <row r="8738" customFormat="false" ht="15" hidden="false" customHeight="false" outlineLevel="0" collapsed="false">
      <c r="A8738" s="17" t="s">
        <v>6844</v>
      </c>
      <c r="B8738" s="17" t="n">
        <v>1</v>
      </c>
      <c r="C8738" s="21" t="n">
        <v>46229</v>
      </c>
      <c r="D8738" s="17" t="s">
        <v>1363</v>
      </c>
      <c r="E8738" s="17" t="s">
        <v>153</v>
      </c>
      <c r="F8738" s="17" t="s">
        <v>1501</v>
      </c>
      <c r="G8738" s="17" t="s">
        <v>62</v>
      </c>
      <c r="H8738" s="17" t="s">
        <v>1540</v>
      </c>
      <c r="I8738" s="17" t="s">
        <v>1524</v>
      </c>
      <c r="J8738" s="17" t="n">
        <v>1</v>
      </c>
      <c r="K8738" s="15" t="n">
        <v>165.9</v>
      </c>
      <c r="L8738" s="22" t="n">
        <v>0.15</v>
      </c>
      <c r="M8738" s="15" t="n">
        <v>17.48</v>
      </c>
      <c r="N8738" s="15" t="n">
        <f aca="false">J8738*K8738</f>
        <v>165.9</v>
      </c>
      <c r="O8738" s="15" t="n">
        <f aca="false">N8738*L8738</f>
        <v>24.885</v>
      </c>
      <c r="P8738" s="15" t="n">
        <f aca="false">N8738-O8738</f>
        <v>141.015</v>
      </c>
      <c r="Q8738" s="15" t="n">
        <f aca="false">J8738*INDEX(dProdutos!$F$2:$F$47,MATCH(E8738,dProdutos!$A$2:$A$47,0))</f>
        <v>67.28</v>
      </c>
      <c r="R8738" s="15" t="n">
        <f aca="false">IF(I8738="Cancelado",0,P8738-Q8738)</f>
        <v>73.735</v>
      </c>
      <c r="S8738" s="17" t="str">
        <f aca="false">INDEX(dProdutos!$D$2:$D$47,MATCH(E8738,dProdutos!$A$2:$A$47,0))</f>
        <v>Acessórios</v>
      </c>
    </row>
    <row r="8739" customFormat="false" ht="15" hidden="false" customHeight="false" outlineLevel="0" collapsed="false">
      <c r="A8739" s="17" t="s">
        <v>6844</v>
      </c>
      <c r="B8739" s="17" t="n">
        <v>2</v>
      </c>
      <c r="C8739" s="21" t="n">
        <v>46229</v>
      </c>
      <c r="D8739" s="17" t="s">
        <v>1363</v>
      </c>
      <c r="E8739" s="17" t="s">
        <v>183</v>
      </c>
      <c r="F8739" s="17" t="s">
        <v>1501</v>
      </c>
      <c r="G8739" s="17" t="s">
        <v>62</v>
      </c>
      <c r="H8739" s="17" t="s">
        <v>1540</v>
      </c>
      <c r="I8739" s="17" t="s">
        <v>1524</v>
      </c>
      <c r="J8739" s="17" t="n">
        <v>1</v>
      </c>
      <c r="K8739" s="15" t="n">
        <v>121.9</v>
      </c>
      <c r="L8739" s="22" t="n">
        <v>0.2</v>
      </c>
      <c r="M8739" s="15" t="n">
        <v>0</v>
      </c>
      <c r="N8739" s="15" t="n">
        <f aca="false">J8739*K8739</f>
        <v>121.9</v>
      </c>
      <c r="O8739" s="15" t="n">
        <f aca="false">N8739*L8739</f>
        <v>24.38</v>
      </c>
      <c r="P8739" s="15" t="n">
        <f aca="false">N8739-O8739</f>
        <v>97.52</v>
      </c>
      <c r="Q8739" s="15" t="n">
        <f aca="false">J8739*INDEX(dProdutos!$F$2:$F$47,MATCH(E8739,dProdutos!$A$2:$A$47,0))</f>
        <v>52.76</v>
      </c>
      <c r="R8739" s="15" t="n">
        <f aca="false">IF(I8739="Cancelado",0,P8739-Q8739)</f>
        <v>44.76</v>
      </c>
      <c r="S8739" s="17" t="str">
        <f aca="false">INDEX(dProdutos!$D$2:$D$47,MATCH(E8739,dProdutos!$A$2:$A$47,0))</f>
        <v>Eletrônicos</v>
      </c>
    </row>
    <row r="8740" customFormat="false" ht="15" hidden="false" customHeight="false" outlineLevel="0" collapsed="false">
      <c r="A8740" s="17" t="s">
        <v>6845</v>
      </c>
      <c r="B8740" s="17" t="n">
        <v>1</v>
      </c>
      <c r="C8740" s="21" t="n">
        <v>46230</v>
      </c>
      <c r="D8740" s="17" t="s">
        <v>928</v>
      </c>
      <c r="E8740" s="17" t="s">
        <v>210</v>
      </c>
      <c r="F8740" s="17" t="s">
        <v>1493</v>
      </c>
      <c r="G8740" s="17" t="s">
        <v>60</v>
      </c>
      <c r="H8740" s="17" t="s">
        <v>1523</v>
      </c>
      <c r="I8740" s="17" t="s">
        <v>1524</v>
      </c>
      <c r="J8740" s="17" t="n">
        <v>2</v>
      </c>
      <c r="K8740" s="15" t="n">
        <v>245.9</v>
      </c>
      <c r="L8740" s="22" t="n">
        <v>0</v>
      </c>
      <c r="M8740" s="15" t="n">
        <v>0</v>
      </c>
      <c r="N8740" s="15" t="n">
        <f aca="false">J8740*K8740</f>
        <v>491.8</v>
      </c>
      <c r="O8740" s="15" t="n">
        <f aca="false">N8740*L8740</f>
        <v>0</v>
      </c>
      <c r="P8740" s="15" t="n">
        <f aca="false">N8740-O8740</f>
        <v>491.8</v>
      </c>
      <c r="Q8740" s="15" t="n">
        <f aca="false">J8740*INDEX(dProdutos!$F$2:$F$47,MATCH(E8740,dProdutos!$A$2:$A$47,0))</f>
        <v>301.26</v>
      </c>
      <c r="R8740" s="15" t="n">
        <f aca="false">IF(I8740="Cancelado",0,P8740-Q8740)</f>
        <v>190.54</v>
      </c>
      <c r="S8740" s="17" t="str">
        <f aca="false">INDEX(dProdutos!$D$2:$D$47,MATCH(E8740,dProdutos!$A$2:$A$47,0))</f>
        <v>Beleza</v>
      </c>
    </row>
    <row r="8741" customFormat="false" ht="15" hidden="false" customHeight="false" outlineLevel="0" collapsed="false">
      <c r="A8741" s="17" t="s">
        <v>6846</v>
      </c>
      <c r="B8741" s="17" t="n">
        <v>1</v>
      </c>
      <c r="C8741" s="21" t="n">
        <v>46230</v>
      </c>
      <c r="D8741" s="17" t="s">
        <v>557</v>
      </c>
      <c r="E8741" s="17" t="s">
        <v>177</v>
      </c>
      <c r="F8741" s="17" t="s">
        <v>1490</v>
      </c>
      <c r="G8741" s="17" t="s">
        <v>63</v>
      </c>
      <c r="H8741" s="17" t="s">
        <v>1537</v>
      </c>
      <c r="I8741" s="17" t="s">
        <v>1524</v>
      </c>
      <c r="J8741" s="17" t="n">
        <v>1</v>
      </c>
      <c r="K8741" s="15" t="n">
        <v>257.9</v>
      </c>
      <c r="L8741" s="22" t="n">
        <v>0</v>
      </c>
      <c r="M8741" s="15" t="n">
        <v>20.31</v>
      </c>
      <c r="N8741" s="15" t="n">
        <f aca="false">J8741*K8741</f>
        <v>257.9</v>
      </c>
      <c r="O8741" s="15" t="n">
        <f aca="false">N8741*L8741</f>
        <v>0</v>
      </c>
      <c r="P8741" s="15" t="n">
        <f aca="false">N8741-O8741</f>
        <v>257.9</v>
      </c>
      <c r="Q8741" s="15" t="n">
        <f aca="false">J8741*INDEX(dProdutos!$F$2:$F$47,MATCH(E8741,dProdutos!$A$2:$A$47,0))</f>
        <v>138.23</v>
      </c>
      <c r="R8741" s="15" t="n">
        <f aca="false">IF(I8741="Cancelado",0,P8741-Q8741)</f>
        <v>119.67</v>
      </c>
      <c r="S8741" s="17" t="str">
        <f aca="false">INDEX(dProdutos!$D$2:$D$47,MATCH(E8741,dProdutos!$A$2:$A$47,0))</f>
        <v>Casa</v>
      </c>
    </row>
    <row r="8742" customFormat="false" ht="15" hidden="false" customHeight="false" outlineLevel="0" collapsed="false">
      <c r="A8742" s="17" t="s">
        <v>6847</v>
      </c>
      <c r="B8742" s="17" t="n">
        <v>1</v>
      </c>
      <c r="C8742" s="21" t="n">
        <v>46230</v>
      </c>
      <c r="D8742" s="17" t="s">
        <v>1383</v>
      </c>
      <c r="E8742" s="17" t="s">
        <v>92</v>
      </c>
      <c r="F8742" s="17" t="s">
        <v>1497</v>
      </c>
      <c r="G8742" s="17" t="s">
        <v>60</v>
      </c>
      <c r="H8742" s="17" t="s">
        <v>1537</v>
      </c>
      <c r="I8742" s="17" t="s">
        <v>1524</v>
      </c>
      <c r="J8742" s="17" t="n">
        <v>1</v>
      </c>
      <c r="K8742" s="15" t="n">
        <v>191.9</v>
      </c>
      <c r="L8742" s="22" t="n">
        <v>0</v>
      </c>
      <c r="M8742" s="15" t="n">
        <v>0</v>
      </c>
      <c r="N8742" s="15" t="n">
        <f aca="false">J8742*K8742</f>
        <v>191.9</v>
      </c>
      <c r="O8742" s="15" t="n">
        <f aca="false">N8742*L8742</f>
        <v>0</v>
      </c>
      <c r="P8742" s="15" t="n">
        <f aca="false">N8742-O8742</f>
        <v>191.9</v>
      </c>
      <c r="Q8742" s="15" t="n">
        <f aca="false">J8742*INDEX(dProdutos!$F$2:$F$47,MATCH(E8742,dProdutos!$A$2:$A$47,0))</f>
        <v>88.59</v>
      </c>
      <c r="R8742" s="15" t="n">
        <f aca="false">IF(I8742="Cancelado",0,P8742-Q8742)</f>
        <v>103.31</v>
      </c>
      <c r="S8742" s="17" t="str">
        <f aca="false">INDEX(dProdutos!$D$2:$D$47,MATCH(E8742,dProdutos!$A$2:$A$47,0))</f>
        <v>Moda Feminina</v>
      </c>
    </row>
    <row r="8743" customFormat="false" ht="15" hidden="false" customHeight="false" outlineLevel="0" collapsed="false">
      <c r="A8743" s="17" t="s">
        <v>6848</v>
      </c>
      <c r="B8743" s="17" t="n">
        <v>1</v>
      </c>
      <c r="C8743" s="21" t="n">
        <v>46230</v>
      </c>
      <c r="D8743" s="17" t="s">
        <v>615</v>
      </c>
      <c r="E8743" s="17" t="s">
        <v>156</v>
      </c>
      <c r="F8743" s="17" t="s">
        <v>1499</v>
      </c>
      <c r="G8743" s="17" t="s">
        <v>62</v>
      </c>
      <c r="H8743" s="17" t="s">
        <v>1537</v>
      </c>
      <c r="I8743" s="17" t="s">
        <v>1524</v>
      </c>
      <c r="J8743" s="17" t="n">
        <v>1</v>
      </c>
      <c r="K8743" s="15" t="n">
        <v>192.9</v>
      </c>
      <c r="L8743" s="22" t="n">
        <v>0.15</v>
      </c>
      <c r="M8743" s="15" t="n">
        <v>0</v>
      </c>
      <c r="N8743" s="15" t="n">
        <f aca="false">J8743*K8743</f>
        <v>192.9</v>
      </c>
      <c r="O8743" s="15" t="n">
        <f aca="false">N8743*L8743</f>
        <v>28.935</v>
      </c>
      <c r="P8743" s="15" t="n">
        <f aca="false">N8743-O8743</f>
        <v>163.965</v>
      </c>
      <c r="Q8743" s="15" t="n">
        <f aca="false">J8743*INDEX(dProdutos!$F$2:$F$47,MATCH(E8743,dProdutos!$A$2:$A$47,0))</f>
        <v>80.38</v>
      </c>
      <c r="R8743" s="15" t="n">
        <f aca="false">IF(I8743="Cancelado",0,P8743-Q8743)</f>
        <v>83.585</v>
      </c>
      <c r="S8743" s="17" t="str">
        <f aca="false">INDEX(dProdutos!$D$2:$D$47,MATCH(E8743,dProdutos!$A$2:$A$47,0))</f>
        <v>Acessórios</v>
      </c>
    </row>
    <row r="8744" customFormat="false" ht="15" hidden="false" customHeight="false" outlineLevel="0" collapsed="false">
      <c r="A8744" s="17" t="s">
        <v>6848</v>
      </c>
      <c r="B8744" s="17" t="n">
        <v>2</v>
      </c>
      <c r="C8744" s="21" t="n">
        <v>46230</v>
      </c>
      <c r="D8744" s="17" t="s">
        <v>615</v>
      </c>
      <c r="E8744" s="17" t="s">
        <v>95</v>
      </c>
      <c r="F8744" s="17" t="s">
        <v>1499</v>
      </c>
      <c r="G8744" s="17" t="s">
        <v>62</v>
      </c>
      <c r="H8744" s="17" t="s">
        <v>1537</v>
      </c>
      <c r="I8744" s="17" t="s">
        <v>1524</v>
      </c>
      <c r="J8744" s="17" t="n">
        <v>1</v>
      </c>
      <c r="K8744" s="15" t="n">
        <v>77.9</v>
      </c>
      <c r="L8744" s="22" t="n">
        <v>0</v>
      </c>
      <c r="M8744" s="15" t="n">
        <v>0</v>
      </c>
      <c r="N8744" s="15" t="n">
        <f aca="false">J8744*K8744</f>
        <v>77.9</v>
      </c>
      <c r="O8744" s="15" t="n">
        <f aca="false">N8744*L8744</f>
        <v>0</v>
      </c>
      <c r="P8744" s="15" t="n">
        <f aca="false">N8744-O8744</f>
        <v>77.9</v>
      </c>
      <c r="Q8744" s="15" t="n">
        <f aca="false">J8744*INDEX(dProdutos!$F$2:$F$47,MATCH(E8744,dProdutos!$A$2:$A$47,0))</f>
        <v>36.71</v>
      </c>
      <c r="R8744" s="15" t="n">
        <f aca="false">IF(I8744="Cancelado",0,P8744-Q8744)</f>
        <v>41.19</v>
      </c>
      <c r="S8744" s="17" t="str">
        <f aca="false">INDEX(dProdutos!$D$2:$D$47,MATCH(E8744,dProdutos!$A$2:$A$47,0))</f>
        <v>Moda Feminina</v>
      </c>
    </row>
    <row r="8745" customFormat="false" ht="15" hidden="false" customHeight="false" outlineLevel="0" collapsed="false">
      <c r="A8745" s="17" t="s">
        <v>6849</v>
      </c>
      <c r="B8745" s="17" t="n">
        <v>1</v>
      </c>
      <c r="C8745" s="21" t="n">
        <v>46230</v>
      </c>
      <c r="D8745" s="17" t="s">
        <v>1143</v>
      </c>
      <c r="E8745" s="17" t="s">
        <v>192</v>
      </c>
      <c r="F8745" s="17" t="s">
        <v>1501</v>
      </c>
      <c r="G8745" s="17" t="s">
        <v>61</v>
      </c>
      <c r="H8745" s="17" t="s">
        <v>1523</v>
      </c>
      <c r="I8745" s="17" t="s">
        <v>1524</v>
      </c>
      <c r="J8745" s="17" t="n">
        <v>1</v>
      </c>
      <c r="K8745" s="15" t="n">
        <v>245.9</v>
      </c>
      <c r="L8745" s="22" t="n">
        <v>0.2</v>
      </c>
      <c r="M8745" s="15" t="n">
        <v>26.42</v>
      </c>
      <c r="N8745" s="15" t="n">
        <f aca="false">J8745*K8745</f>
        <v>245.9</v>
      </c>
      <c r="O8745" s="15" t="n">
        <f aca="false">N8745*L8745</f>
        <v>49.18</v>
      </c>
      <c r="P8745" s="15" t="n">
        <f aca="false">N8745-O8745</f>
        <v>196.72</v>
      </c>
      <c r="Q8745" s="15" t="n">
        <f aca="false">J8745*INDEX(dProdutos!$F$2:$F$47,MATCH(E8745,dProdutos!$A$2:$A$47,0))</f>
        <v>107.78</v>
      </c>
      <c r="R8745" s="15" t="n">
        <f aca="false">IF(I8745="Cancelado",0,P8745-Q8745)</f>
        <v>88.94</v>
      </c>
      <c r="S8745" s="17" t="str">
        <f aca="false">INDEX(dProdutos!$D$2:$D$47,MATCH(E8745,dProdutos!$A$2:$A$47,0))</f>
        <v>Eletrônicos</v>
      </c>
    </row>
    <row r="8746" customFormat="false" ht="15" hidden="false" customHeight="false" outlineLevel="0" collapsed="false">
      <c r="A8746" s="17" t="s">
        <v>6850</v>
      </c>
      <c r="B8746" s="17" t="n">
        <v>1</v>
      </c>
      <c r="C8746" s="21" t="n">
        <v>46230</v>
      </c>
      <c r="D8746" s="17" t="s">
        <v>1132</v>
      </c>
      <c r="E8746" s="17" t="s">
        <v>171</v>
      </c>
      <c r="F8746" s="17" t="s">
        <v>1490</v>
      </c>
      <c r="G8746" s="17" t="s">
        <v>64</v>
      </c>
      <c r="H8746" s="17" t="s">
        <v>1523</v>
      </c>
      <c r="I8746" s="17" t="s">
        <v>1524</v>
      </c>
      <c r="J8746" s="17" t="n">
        <v>1</v>
      </c>
      <c r="K8746" s="15" t="n">
        <v>246.9</v>
      </c>
      <c r="L8746" s="22" t="n">
        <v>0</v>
      </c>
      <c r="M8746" s="15" t="n">
        <v>0</v>
      </c>
      <c r="N8746" s="15" t="n">
        <f aca="false">J8746*K8746</f>
        <v>246.9</v>
      </c>
      <c r="O8746" s="15" t="n">
        <f aca="false">N8746*L8746</f>
        <v>0</v>
      </c>
      <c r="P8746" s="15" t="n">
        <f aca="false">N8746-O8746</f>
        <v>246.9</v>
      </c>
      <c r="Q8746" s="15" t="n">
        <f aca="false">J8746*INDEX(dProdutos!$F$2:$F$47,MATCH(E8746,dProdutos!$A$2:$A$47,0))</f>
        <v>103.61</v>
      </c>
      <c r="R8746" s="15" t="n">
        <f aca="false">IF(I8746="Cancelado",0,P8746-Q8746)</f>
        <v>143.29</v>
      </c>
      <c r="S8746" s="17" t="str">
        <f aca="false">INDEX(dProdutos!$D$2:$D$47,MATCH(E8746,dProdutos!$A$2:$A$47,0))</f>
        <v>Casa</v>
      </c>
    </row>
    <row r="8747" customFormat="false" ht="15" hidden="false" customHeight="false" outlineLevel="0" collapsed="false">
      <c r="A8747" s="17" t="s">
        <v>6850</v>
      </c>
      <c r="B8747" s="17" t="n">
        <v>2</v>
      </c>
      <c r="C8747" s="21" t="n">
        <v>46230</v>
      </c>
      <c r="D8747" s="17" t="s">
        <v>1132</v>
      </c>
      <c r="E8747" s="17" t="s">
        <v>165</v>
      </c>
      <c r="F8747" s="17" t="s">
        <v>1490</v>
      </c>
      <c r="G8747" s="17" t="s">
        <v>64</v>
      </c>
      <c r="H8747" s="17" t="s">
        <v>1523</v>
      </c>
      <c r="I8747" s="17" t="s">
        <v>1524</v>
      </c>
      <c r="J8747" s="17" t="n">
        <v>1</v>
      </c>
      <c r="K8747" s="15" t="n">
        <v>231.9</v>
      </c>
      <c r="L8747" s="22" t="n">
        <v>0</v>
      </c>
      <c r="M8747" s="15" t="n">
        <v>0</v>
      </c>
      <c r="N8747" s="15" t="n">
        <f aca="false">J8747*K8747</f>
        <v>231.9</v>
      </c>
      <c r="O8747" s="15" t="n">
        <f aca="false">N8747*L8747</f>
        <v>0</v>
      </c>
      <c r="P8747" s="15" t="n">
        <f aca="false">N8747-O8747</f>
        <v>231.9</v>
      </c>
      <c r="Q8747" s="15" t="n">
        <f aca="false">J8747*INDEX(dProdutos!$F$2:$F$47,MATCH(E8747,dProdutos!$A$2:$A$47,0))</f>
        <v>140.83</v>
      </c>
      <c r="R8747" s="15" t="n">
        <f aca="false">IF(I8747="Cancelado",0,P8747-Q8747)</f>
        <v>91.07</v>
      </c>
      <c r="S8747" s="17" t="str">
        <f aca="false">INDEX(dProdutos!$D$2:$D$47,MATCH(E8747,dProdutos!$A$2:$A$47,0))</f>
        <v>Casa</v>
      </c>
    </row>
    <row r="8748" customFormat="false" ht="15" hidden="false" customHeight="false" outlineLevel="0" collapsed="false">
      <c r="A8748" s="17" t="s">
        <v>6851</v>
      </c>
      <c r="B8748" s="17" t="n">
        <v>1</v>
      </c>
      <c r="C8748" s="21" t="n">
        <v>46230</v>
      </c>
      <c r="D8748" s="17" t="s">
        <v>862</v>
      </c>
      <c r="E8748" s="17" t="s">
        <v>88</v>
      </c>
      <c r="F8748" s="17" t="s">
        <v>1487</v>
      </c>
      <c r="G8748" s="17" t="s">
        <v>63</v>
      </c>
      <c r="H8748" s="17" t="s">
        <v>1537</v>
      </c>
      <c r="I8748" s="17" t="s">
        <v>1524</v>
      </c>
      <c r="J8748" s="17" t="n">
        <v>3</v>
      </c>
      <c r="K8748" s="15" t="n">
        <v>170.9</v>
      </c>
      <c r="L8748" s="22" t="n">
        <v>0</v>
      </c>
      <c r="M8748" s="15" t="n">
        <v>33.43</v>
      </c>
      <c r="N8748" s="15" t="n">
        <f aca="false">J8748*K8748</f>
        <v>512.7</v>
      </c>
      <c r="O8748" s="15" t="n">
        <f aca="false">N8748*L8748</f>
        <v>0</v>
      </c>
      <c r="P8748" s="15" t="n">
        <f aca="false">N8748-O8748</f>
        <v>512.7</v>
      </c>
      <c r="Q8748" s="15" t="n">
        <f aca="false">J8748*INDEX(dProdutos!$F$2:$F$47,MATCH(E8748,dProdutos!$A$2:$A$47,0))</f>
        <v>294.42</v>
      </c>
      <c r="R8748" s="15" t="n">
        <f aca="false">IF(I8748="Cancelado",0,P8748-Q8748)</f>
        <v>218.28</v>
      </c>
      <c r="S8748" s="17" t="str">
        <f aca="false">INDEX(dProdutos!$D$2:$D$47,MATCH(E8748,dProdutos!$A$2:$A$47,0))</f>
        <v>Moda Feminina</v>
      </c>
    </row>
    <row r="8749" customFormat="false" ht="15" hidden="false" customHeight="false" outlineLevel="0" collapsed="false">
      <c r="A8749" s="17" t="s">
        <v>6852</v>
      </c>
      <c r="B8749" s="17" t="n">
        <v>1</v>
      </c>
      <c r="C8749" s="21" t="n">
        <v>46230</v>
      </c>
      <c r="D8749" s="17" t="s">
        <v>732</v>
      </c>
      <c r="E8749" s="17" t="s">
        <v>165</v>
      </c>
      <c r="F8749" s="17" t="s">
        <v>1493</v>
      </c>
      <c r="G8749" s="17" t="s">
        <v>61</v>
      </c>
      <c r="H8749" s="17" t="s">
        <v>1523</v>
      </c>
      <c r="I8749" s="17" t="s">
        <v>1524</v>
      </c>
      <c r="J8749" s="17" t="n">
        <v>1</v>
      </c>
      <c r="K8749" s="15" t="n">
        <v>231.9</v>
      </c>
      <c r="L8749" s="22" t="n">
        <v>0.05</v>
      </c>
      <c r="M8749" s="15" t="n">
        <v>0</v>
      </c>
      <c r="N8749" s="15" t="n">
        <f aca="false">J8749*K8749</f>
        <v>231.9</v>
      </c>
      <c r="O8749" s="15" t="n">
        <f aca="false">N8749*L8749</f>
        <v>11.595</v>
      </c>
      <c r="P8749" s="15" t="n">
        <f aca="false">N8749-O8749</f>
        <v>220.305</v>
      </c>
      <c r="Q8749" s="15" t="n">
        <f aca="false">J8749*INDEX(dProdutos!$F$2:$F$47,MATCH(E8749,dProdutos!$A$2:$A$47,0))</f>
        <v>140.83</v>
      </c>
      <c r="R8749" s="15" t="n">
        <f aca="false">IF(I8749="Cancelado",0,P8749-Q8749)</f>
        <v>79.475</v>
      </c>
      <c r="S8749" s="17" t="str">
        <f aca="false">INDEX(dProdutos!$D$2:$D$47,MATCH(E8749,dProdutos!$A$2:$A$47,0))</f>
        <v>Casa</v>
      </c>
    </row>
    <row r="8750" customFormat="false" ht="15" hidden="false" customHeight="false" outlineLevel="0" collapsed="false">
      <c r="A8750" s="17" t="s">
        <v>6852</v>
      </c>
      <c r="B8750" s="17" t="n">
        <v>2</v>
      </c>
      <c r="C8750" s="21" t="n">
        <v>46230</v>
      </c>
      <c r="D8750" s="17" t="s">
        <v>732</v>
      </c>
      <c r="E8750" s="17" t="s">
        <v>85</v>
      </c>
      <c r="F8750" s="17" t="s">
        <v>1493</v>
      </c>
      <c r="G8750" s="17" t="s">
        <v>61</v>
      </c>
      <c r="H8750" s="17" t="s">
        <v>1523</v>
      </c>
      <c r="I8750" s="17" t="s">
        <v>1524</v>
      </c>
      <c r="J8750" s="17" t="n">
        <v>1</v>
      </c>
      <c r="K8750" s="15" t="n">
        <v>165.9</v>
      </c>
      <c r="L8750" s="22" t="n">
        <v>0</v>
      </c>
      <c r="M8750" s="15" t="n">
        <v>0</v>
      </c>
      <c r="N8750" s="15" t="n">
        <f aca="false">J8750*K8750</f>
        <v>165.9</v>
      </c>
      <c r="O8750" s="15" t="n">
        <f aca="false">N8750*L8750</f>
        <v>0</v>
      </c>
      <c r="P8750" s="15" t="n">
        <f aca="false">N8750-O8750</f>
        <v>165.9</v>
      </c>
      <c r="Q8750" s="15" t="n">
        <f aca="false">J8750*INDEX(dProdutos!$F$2:$F$47,MATCH(E8750,dProdutos!$A$2:$A$47,0))</f>
        <v>91.55</v>
      </c>
      <c r="R8750" s="15" t="n">
        <f aca="false">IF(I8750="Cancelado",0,P8750-Q8750)</f>
        <v>74.35</v>
      </c>
      <c r="S8750" s="17" t="str">
        <f aca="false">INDEX(dProdutos!$D$2:$D$47,MATCH(E8750,dProdutos!$A$2:$A$47,0))</f>
        <v>Moda Feminina</v>
      </c>
    </row>
    <row r="8751" customFormat="false" ht="15" hidden="false" customHeight="false" outlineLevel="0" collapsed="false">
      <c r="A8751" s="17" t="s">
        <v>6852</v>
      </c>
      <c r="B8751" s="17" t="n">
        <v>3</v>
      </c>
      <c r="C8751" s="21" t="n">
        <v>46230</v>
      </c>
      <c r="D8751" s="17" t="s">
        <v>732</v>
      </c>
      <c r="E8751" s="17" t="s">
        <v>129</v>
      </c>
      <c r="F8751" s="17" t="s">
        <v>1493</v>
      </c>
      <c r="G8751" s="17" t="s">
        <v>61</v>
      </c>
      <c r="H8751" s="17" t="s">
        <v>1523</v>
      </c>
      <c r="I8751" s="17" t="s">
        <v>1524</v>
      </c>
      <c r="J8751" s="17" t="n">
        <v>2</v>
      </c>
      <c r="K8751" s="15" t="n">
        <v>105.9</v>
      </c>
      <c r="L8751" s="22" t="n">
        <v>0.05</v>
      </c>
      <c r="M8751" s="15" t="n">
        <v>0</v>
      </c>
      <c r="N8751" s="15" t="n">
        <f aca="false">J8751*K8751</f>
        <v>211.8</v>
      </c>
      <c r="O8751" s="15" t="n">
        <f aca="false">N8751*L8751</f>
        <v>10.59</v>
      </c>
      <c r="P8751" s="15" t="n">
        <f aca="false">N8751-O8751</f>
        <v>201.21</v>
      </c>
      <c r="Q8751" s="15" t="n">
        <f aca="false">J8751*INDEX(dProdutos!$F$2:$F$47,MATCH(E8751,dProdutos!$A$2:$A$47,0))</f>
        <v>87.58</v>
      </c>
      <c r="R8751" s="15" t="n">
        <f aca="false">IF(I8751="Cancelado",0,P8751-Q8751)</f>
        <v>113.63</v>
      </c>
      <c r="S8751" s="17" t="str">
        <f aca="false">INDEX(dProdutos!$D$2:$D$47,MATCH(E8751,dProdutos!$A$2:$A$47,0))</f>
        <v>Calçados</v>
      </c>
    </row>
    <row r="8752" customFormat="false" ht="15" hidden="false" customHeight="false" outlineLevel="0" collapsed="false">
      <c r="A8752" s="17" t="s">
        <v>6852</v>
      </c>
      <c r="B8752" s="17" t="n">
        <v>4</v>
      </c>
      <c r="C8752" s="21" t="n">
        <v>46230</v>
      </c>
      <c r="D8752" s="17" t="s">
        <v>732</v>
      </c>
      <c r="E8752" s="17" t="s">
        <v>81</v>
      </c>
      <c r="F8752" s="17" t="s">
        <v>1493</v>
      </c>
      <c r="G8752" s="17" t="s">
        <v>61</v>
      </c>
      <c r="H8752" s="17" t="s">
        <v>1523</v>
      </c>
      <c r="I8752" s="17" t="s">
        <v>1524</v>
      </c>
      <c r="J8752" s="17" t="n">
        <v>1</v>
      </c>
      <c r="K8752" s="15" t="n">
        <v>64.9</v>
      </c>
      <c r="L8752" s="22" t="n">
        <v>0</v>
      </c>
      <c r="M8752" s="15" t="n">
        <v>0</v>
      </c>
      <c r="N8752" s="15" t="n">
        <f aca="false">J8752*K8752</f>
        <v>64.9</v>
      </c>
      <c r="O8752" s="15" t="n">
        <f aca="false">N8752*L8752</f>
        <v>0</v>
      </c>
      <c r="P8752" s="15" t="n">
        <f aca="false">N8752-O8752</f>
        <v>64.9</v>
      </c>
      <c r="Q8752" s="15" t="n">
        <f aca="false">J8752*INDEX(dProdutos!$F$2:$F$47,MATCH(E8752,dProdutos!$A$2:$A$47,0))</f>
        <v>26.12</v>
      </c>
      <c r="R8752" s="15" t="n">
        <f aca="false">IF(I8752="Cancelado",0,P8752-Q8752)</f>
        <v>38.78</v>
      </c>
      <c r="S8752" s="17" t="str">
        <f aca="false">INDEX(dProdutos!$D$2:$D$47,MATCH(E8752,dProdutos!$A$2:$A$47,0))</f>
        <v>Moda Feminina</v>
      </c>
    </row>
    <row r="8753" customFormat="false" ht="15" hidden="false" customHeight="false" outlineLevel="0" collapsed="false">
      <c r="A8753" s="17" t="s">
        <v>6853</v>
      </c>
      <c r="B8753" s="17" t="n">
        <v>1</v>
      </c>
      <c r="C8753" s="21" t="n">
        <v>46230</v>
      </c>
      <c r="D8753" s="17" t="s">
        <v>309</v>
      </c>
      <c r="E8753" s="17" t="s">
        <v>171</v>
      </c>
      <c r="F8753" s="17" t="s">
        <v>1495</v>
      </c>
      <c r="G8753" s="17" t="s">
        <v>59</v>
      </c>
      <c r="H8753" s="17" t="s">
        <v>1523</v>
      </c>
      <c r="I8753" s="17" t="s">
        <v>1524</v>
      </c>
      <c r="J8753" s="17" t="n">
        <v>3</v>
      </c>
      <c r="K8753" s="15" t="n">
        <v>246.9</v>
      </c>
      <c r="L8753" s="22" t="n">
        <v>0.1</v>
      </c>
      <c r="M8753" s="15" t="n">
        <v>0</v>
      </c>
      <c r="N8753" s="15" t="n">
        <f aca="false">J8753*K8753</f>
        <v>740.7</v>
      </c>
      <c r="O8753" s="15" t="n">
        <f aca="false">N8753*L8753</f>
        <v>74.07</v>
      </c>
      <c r="P8753" s="15" t="n">
        <f aca="false">N8753-O8753</f>
        <v>666.63</v>
      </c>
      <c r="Q8753" s="15" t="n">
        <f aca="false">J8753*INDEX(dProdutos!$F$2:$F$47,MATCH(E8753,dProdutos!$A$2:$A$47,0))</f>
        <v>310.83</v>
      </c>
      <c r="R8753" s="15" t="n">
        <f aca="false">IF(I8753="Cancelado",0,P8753-Q8753)</f>
        <v>355.8</v>
      </c>
      <c r="S8753" s="17" t="str">
        <f aca="false">INDEX(dProdutos!$D$2:$D$47,MATCH(E8753,dProdutos!$A$2:$A$47,0))</f>
        <v>Casa</v>
      </c>
    </row>
    <row r="8754" customFormat="false" ht="15" hidden="false" customHeight="false" outlineLevel="0" collapsed="false">
      <c r="A8754" s="17" t="s">
        <v>6854</v>
      </c>
      <c r="B8754" s="17" t="n">
        <v>1</v>
      </c>
      <c r="C8754" s="21" t="n">
        <v>46230</v>
      </c>
      <c r="D8754" s="17" t="s">
        <v>1120</v>
      </c>
      <c r="E8754" s="17" t="s">
        <v>201</v>
      </c>
      <c r="F8754" s="17" t="s">
        <v>1503</v>
      </c>
      <c r="G8754" s="17" t="s">
        <v>61</v>
      </c>
      <c r="H8754" s="17" t="s">
        <v>1537</v>
      </c>
      <c r="I8754" s="17" t="s">
        <v>1531</v>
      </c>
      <c r="J8754" s="17" t="n">
        <v>1</v>
      </c>
      <c r="K8754" s="15" t="n">
        <v>236.9</v>
      </c>
      <c r="L8754" s="22" t="n">
        <v>0.05</v>
      </c>
      <c r="M8754" s="15" t="n">
        <v>0</v>
      </c>
      <c r="N8754" s="15" t="n">
        <f aca="false">J8754*K8754</f>
        <v>236.9</v>
      </c>
      <c r="O8754" s="15" t="n">
        <f aca="false">N8754*L8754</f>
        <v>11.845</v>
      </c>
      <c r="P8754" s="15" t="n">
        <f aca="false">N8754-O8754</f>
        <v>225.055</v>
      </c>
      <c r="Q8754" s="15" t="n">
        <f aca="false">J8754*INDEX(dProdutos!$F$2:$F$47,MATCH(E8754,dProdutos!$A$2:$A$47,0))</f>
        <v>96.23</v>
      </c>
      <c r="R8754" s="15" t="n">
        <f aca="false">IF(I8754="Cancelado",0,P8754-Q8754)</f>
        <v>0</v>
      </c>
      <c r="S8754" s="17" t="str">
        <f aca="false">INDEX(dProdutos!$D$2:$D$47,MATCH(E8754,dProdutos!$A$2:$A$47,0))</f>
        <v>Beleza</v>
      </c>
    </row>
    <row r="8755" customFormat="false" ht="15" hidden="false" customHeight="false" outlineLevel="0" collapsed="false">
      <c r="A8755" s="17" t="s">
        <v>6855</v>
      </c>
      <c r="B8755" s="17" t="n">
        <v>1</v>
      </c>
      <c r="C8755" s="21" t="n">
        <v>46230</v>
      </c>
      <c r="D8755" s="17" t="s">
        <v>1282</v>
      </c>
      <c r="E8755" s="17" t="s">
        <v>129</v>
      </c>
      <c r="F8755" s="17" t="s">
        <v>1501</v>
      </c>
      <c r="G8755" s="17" t="s">
        <v>62</v>
      </c>
      <c r="H8755" s="17" t="s">
        <v>1523</v>
      </c>
      <c r="I8755" s="17" t="s">
        <v>1524</v>
      </c>
      <c r="J8755" s="17" t="n">
        <v>1</v>
      </c>
      <c r="K8755" s="15" t="n">
        <v>105.9</v>
      </c>
      <c r="L8755" s="22" t="n">
        <v>0.05</v>
      </c>
      <c r="M8755" s="15" t="n">
        <v>0</v>
      </c>
      <c r="N8755" s="15" t="n">
        <f aca="false">J8755*K8755</f>
        <v>105.9</v>
      </c>
      <c r="O8755" s="15" t="n">
        <f aca="false">N8755*L8755</f>
        <v>5.295</v>
      </c>
      <c r="P8755" s="15" t="n">
        <f aca="false">N8755-O8755</f>
        <v>100.605</v>
      </c>
      <c r="Q8755" s="15" t="n">
        <f aca="false">J8755*INDEX(dProdutos!$F$2:$F$47,MATCH(E8755,dProdutos!$A$2:$A$47,0))</f>
        <v>43.79</v>
      </c>
      <c r="R8755" s="15" t="n">
        <f aca="false">IF(I8755="Cancelado",0,P8755-Q8755)</f>
        <v>56.815</v>
      </c>
      <c r="S8755" s="17" t="str">
        <f aca="false">INDEX(dProdutos!$D$2:$D$47,MATCH(E8755,dProdutos!$A$2:$A$47,0))</f>
        <v>Calçados</v>
      </c>
    </row>
    <row r="8756" customFormat="false" ht="15" hidden="false" customHeight="false" outlineLevel="0" collapsed="false">
      <c r="A8756" s="17" t="s">
        <v>6856</v>
      </c>
      <c r="B8756" s="17" t="n">
        <v>1</v>
      </c>
      <c r="C8756" s="21" t="n">
        <v>46230</v>
      </c>
      <c r="D8756" s="17" t="s">
        <v>1332</v>
      </c>
      <c r="E8756" s="17" t="s">
        <v>138</v>
      </c>
      <c r="F8756" s="17" t="s">
        <v>1497</v>
      </c>
      <c r="G8756" s="17" t="s">
        <v>59</v>
      </c>
      <c r="H8756" s="17" t="s">
        <v>1537</v>
      </c>
      <c r="I8756" s="17" t="s">
        <v>1524</v>
      </c>
      <c r="J8756" s="17" t="n">
        <v>1</v>
      </c>
      <c r="K8756" s="15" t="n">
        <v>231.9</v>
      </c>
      <c r="L8756" s="22" t="n">
        <v>0</v>
      </c>
      <c r="M8756" s="15" t="n">
        <v>0</v>
      </c>
      <c r="N8756" s="15" t="n">
        <f aca="false">J8756*K8756</f>
        <v>231.9</v>
      </c>
      <c r="O8756" s="15" t="n">
        <f aca="false">N8756*L8756</f>
        <v>0</v>
      </c>
      <c r="P8756" s="15" t="n">
        <f aca="false">N8756-O8756</f>
        <v>231.9</v>
      </c>
      <c r="Q8756" s="15" t="n">
        <f aca="false">J8756*INDEX(dProdutos!$F$2:$F$47,MATCH(E8756,dProdutos!$A$2:$A$47,0))</f>
        <v>132.21</v>
      </c>
      <c r="R8756" s="15" t="n">
        <f aca="false">IF(I8756="Cancelado",0,P8756-Q8756)</f>
        <v>99.69</v>
      </c>
      <c r="S8756" s="17" t="str">
        <f aca="false">INDEX(dProdutos!$D$2:$D$47,MATCH(E8756,dProdutos!$A$2:$A$47,0))</f>
        <v>Calçados</v>
      </c>
    </row>
    <row r="8757" customFormat="false" ht="15" hidden="false" customHeight="false" outlineLevel="0" collapsed="false">
      <c r="A8757" s="17" t="s">
        <v>6857</v>
      </c>
      <c r="B8757" s="17" t="n">
        <v>1</v>
      </c>
      <c r="C8757" s="21" t="n">
        <v>46230</v>
      </c>
      <c r="D8757" s="17" t="s">
        <v>938</v>
      </c>
      <c r="E8757" s="17" t="s">
        <v>192</v>
      </c>
      <c r="F8757" s="17" t="s">
        <v>1501</v>
      </c>
      <c r="G8757" s="17" t="s">
        <v>59</v>
      </c>
      <c r="H8757" s="17" t="s">
        <v>1523</v>
      </c>
      <c r="I8757" s="17" t="s">
        <v>1524</v>
      </c>
      <c r="J8757" s="17" t="n">
        <v>1</v>
      </c>
      <c r="K8757" s="15" t="n">
        <v>245.9</v>
      </c>
      <c r="L8757" s="22" t="n">
        <v>0</v>
      </c>
      <c r="M8757" s="15" t="n">
        <v>11.91</v>
      </c>
      <c r="N8757" s="15" t="n">
        <f aca="false">J8757*K8757</f>
        <v>245.9</v>
      </c>
      <c r="O8757" s="15" t="n">
        <f aca="false">N8757*L8757</f>
        <v>0</v>
      </c>
      <c r="P8757" s="15" t="n">
        <f aca="false">N8757-O8757</f>
        <v>245.9</v>
      </c>
      <c r="Q8757" s="15" t="n">
        <f aca="false">J8757*INDEX(dProdutos!$F$2:$F$47,MATCH(E8757,dProdutos!$A$2:$A$47,0))</f>
        <v>107.78</v>
      </c>
      <c r="R8757" s="15" t="n">
        <f aca="false">IF(I8757="Cancelado",0,P8757-Q8757)</f>
        <v>138.12</v>
      </c>
      <c r="S8757" s="17" t="str">
        <f aca="false">INDEX(dProdutos!$D$2:$D$47,MATCH(E8757,dProdutos!$A$2:$A$47,0))</f>
        <v>Eletrônicos</v>
      </c>
    </row>
    <row r="8758" customFormat="false" ht="15" hidden="false" customHeight="false" outlineLevel="0" collapsed="false">
      <c r="A8758" s="17" t="s">
        <v>6857</v>
      </c>
      <c r="B8758" s="17" t="n">
        <v>2</v>
      </c>
      <c r="C8758" s="21" t="n">
        <v>46230</v>
      </c>
      <c r="D8758" s="17" t="s">
        <v>938</v>
      </c>
      <c r="E8758" s="17" t="s">
        <v>73</v>
      </c>
      <c r="F8758" s="17" t="s">
        <v>1501</v>
      </c>
      <c r="G8758" s="17" t="s">
        <v>59</v>
      </c>
      <c r="H8758" s="17" t="s">
        <v>1523</v>
      </c>
      <c r="I8758" s="17" t="s">
        <v>1524</v>
      </c>
      <c r="J8758" s="17" t="n">
        <v>1</v>
      </c>
      <c r="K8758" s="15" t="n">
        <v>179.9</v>
      </c>
      <c r="L8758" s="22" t="n">
        <v>0</v>
      </c>
      <c r="M8758" s="15" t="n">
        <v>0</v>
      </c>
      <c r="N8758" s="15" t="n">
        <f aca="false">J8758*K8758</f>
        <v>179.9</v>
      </c>
      <c r="O8758" s="15" t="n">
        <f aca="false">N8758*L8758</f>
        <v>0</v>
      </c>
      <c r="P8758" s="15" t="n">
        <f aca="false">N8758-O8758</f>
        <v>179.9</v>
      </c>
      <c r="Q8758" s="15" t="n">
        <f aca="false">J8758*INDEX(dProdutos!$F$2:$F$47,MATCH(E8758,dProdutos!$A$2:$A$47,0))</f>
        <v>69.44</v>
      </c>
      <c r="R8758" s="15" t="n">
        <f aca="false">IF(I8758="Cancelado",0,P8758-Q8758)</f>
        <v>110.46</v>
      </c>
      <c r="S8758" s="17" t="str">
        <f aca="false">INDEX(dProdutos!$D$2:$D$47,MATCH(E8758,dProdutos!$A$2:$A$47,0))</f>
        <v>Moda Feminina</v>
      </c>
    </row>
    <row r="8759" customFormat="false" ht="15" hidden="false" customHeight="false" outlineLevel="0" collapsed="false">
      <c r="A8759" s="17" t="s">
        <v>6857</v>
      </c>
      <c r="B8759" s="17" t="n">
        <v>3</v>
      </c>
      <c r="C8759" s="21" t="n">
        <v>46230</v>
      </c>
      <c r="D8759" s="17" t="s">
        <v>938</v>
      </c>
      <c r="E8759" s="17" t="s">
        <v>162</v>
      </c>
      <c r="F8759" s="17" t="s">
        <v>1501</v>
      </c>
      <c r="G8759" s="17" t="s">
        <v>59</v>
      </c>
      <c r="H8759" s="17" t="s">
        <v>1523</v>
      </c>
      <c r="I8759" s="17" t="s">
        <v>1524</v>
      </c>
      <c r="J8759" s="17" t="n">
        <v>2</v>
      </c>
      <c r="K8759" s="15" t="n">
        <v>231.9</v>
      </c>
      <c r="L8759" s="22" t="n">
        <v>0.1</v>
      </c>
      <c r="M8759" s="15" t="n">
        <v>0</v>
      </c>
      <c r="N8759" s="15" t="n">
        <f aca="false">J8759*K8759</f>
        <v>463.8</v>
      </c>
      <c r="O8759" s="15" t="n">
        <f aca="false">N8759*L8759</f>
        <v>46.38</v>
      </c>
      <c r="P8759" s="15" t="n">
        <f aca="false">N8759-O8759</f>
        <v>417.42</v>
      </c>
      <c r="Q8759" s="15" t="n">
        <f aca="false">J8759*INDEX(dProdutos!$F$2:$F$47,MATCH(E8759,dProdutos!$A$2:$A$47,0))</f>
        <v>268.82</v>
      </c>
      <c r="R8759" s="15" t="n">
        <f aca="false">IF(I8759="Cancelado",0,P8759-Q8759)</f>
        <v>148.6</v>
      </c>
      <c r="S8759" s="17" t="str">
        <f aca="false">INDEX(dProdutos!$D$2:$D$47,MATCH(E8759,dProdutos!$A$2:$A$47,0))</f>
        <v>Casa</v>
      </c>
    </row>
    <row r="8760" customFormat="false" ht="15" hidden="false" customHeight="false" outlineLevel="0" collapsed="false">
      <c r="A8760" s="17" t="s">
        <v>6858</v>
      </c>
      <c r="B8760" s="17" t="n">
        <v>1</v>
      </c>
      <c r="C8760" s="21" t="n">
        <v>46231</v>
      </c>
      <c r="D8760" s="17" t="s">
        <v>910</v>
      </c>
      <c r="E8760" s="17" t="s">
        <v>153</v>
      </c>
      <c r="F8760" s="17" t="s">
        <v>1503</v>
      </c>
      <c r="G8760" s="17" t="s">
        <v>61</v>
      </c>
      <c r="H8760" s="17" t="s">
        <v>1540</v>
      </c>
      <c r="I8760" s="17" t="s">
        <v>1524</v>
      </c>
      <c r="J8760" s="17" t="n">
        <v>1</v>
      </c>
      <c r="K8760" s="15" t="n">
        <v>165.9</v>
      </c>
      <c r="L8760" s="22" t="n">
        <v>0</v>
      </c>
      <c r="M8760" s="15" t="n">
        <v>0</v>
      </c>
      <c r="N8760" s="15" t="n">
        <f aca="false">J8760*K8760</f>
        <v>165.9</v>
      </c>
      <c r="O8760" s="15" t="n">
        <f aca="false">N8760*L8760</f>
        <v>0</v>
      </c>
      <c r="P8760" s="15" t="n">
        <f aca="false">N8760-O8760</f>
        <v>165.9</v>
      </c>
      <c r="Q8760" s="15" t="n">
        <f aca="false">J8760*INDEX(dProdutos!$F$2:$F$47,MATCH(E8760,dProdutos!$A$2:$A$47,0))</f>
        <v>67.28</v>
      </c>
      <c r="R8760" s="15" t="n">
        <f aca="false">IF(I8760="Cancelado",0,P8760-Q8760)</f>
        <v>98.62</v>
      </c>
      <c r="S8760" s="17" t="str">
        <f aca="false">INDEX(dProdutos!$D$2:$D$47,MATCH(E8760,dProdutos!$A$2:$A$47,0))</f>
        <v>Acessórios</v>
      </c>
    </row>
    <row r="8761" customFormat="false" ht="15" hidden="false" customHeight="false" outlineLevel="0" collapsed="false">
      <c r="A8761" s="17" t="s">
        <v>6859</v>
      </c>
      <c r="B8761" s="17" t="n">
        <v>1</v>
      </c>
      <c r="C8761" s="21" t="n">
        <v>46231</v>
      </c>
      <c r="D8761" s="17" t="s">
        <v>775</v>
      </c>
      <c r="E8761" s="17" t="s">
        <v>174</v>
      </c>
      <c r="F8761" s="17" t="s">
        <v>1490</v>
      </c>
      <c r="G8761" s="17" t="s">
        <v>59</v>
      </c>
      <c r="H8761" s="17" t="s">
        <v>1523</v>
      </c>
      <c r="I8761" s="17" t="s">
        <v>1524</v>
      </c>
      <c r="J8761" s="17" t="n">
        <v>1</v>
      </c>
      <c r="K8761" s="15" t="n">
        <v>250.9</v>
      </c>
      <c r="L8761" s="22" t="n">
        <v>0.1</v>
      </c>
      <c r="M8761" s="15" t="n">
        <v>0</v>
      </c>
      <c r="N8761" s="15" t="n">
        <f aca="false">J8761*K8761</f>
        <v>250.9</v>
      </c>
      <c r="O8761" s="15" t="n">
        <f aca="false">N8761*L8761</f>
        <v>25.09</v>
      </c>
      <c r="P8761" s="15" t="n">
        <f aca="false">N8761-O8761</f>
        <v>225.81</v>
      </c>
      <c r="Q8761" s="15" t="n">
        <f aca="false">J8761*INDEX(dProdutos!$F$2:$F$47,MATCH(E8761,dProdutos!$A$2:$A$47,0))</f>
        <v>151.28</v>
      </c>
      <c r="R8761" s="15" t="n">
        <f aca="false">IF(I8761="Cancelado",0,P8761-Q8761)</f>
        <v>74.53</v>
      </c>
      <c r="S8761" s="17" t="str">
        <f aca="false">INDEX(dProdutos!$D$2:$D$47,MATCH(E8761,dProdutos!$A$2:$A$47,0))</f>
        <v>Casa</v>
      </c>
    </row>
    <row r="8762" customFormat="false" ht="15" hidden="false" customHeight="false" outlineLevel="0" collapsed="false">
      <c r="A8762" s="17" t="s">
        <v>6860</v>
      </c>
      <c r="B8762" s="17" t="n">
        <v>1</v>
      </c>
      <c r="C8762" s="21" t="n">
        <v>46231</v>
      </c>
      <c r="D8762" s="17" t="s">
        <v>517</v>
      </c>
      <c r="E8762" s="17" t="s">
        <v>77</v>
      </c>
      <c r="F8762" s="17" t="s">
        <v>1497</v>
      </c>
      <c r="G8762" s="17" t="s">
        <v>59</v>
      </c>
      <c r="H8762" s="17" t="s">
        <v>1537</v>
      </c>
      <c r="I8762" s="17" t="s">
        <v>1524</v>
      </c>
      <c r="J8762" s="17" t="n">
        <v>1</v>
      </c>
      <c r="K8762" s="15" t="n">
        <v>198.9</v>
      </c>
      <c r="L8762" s="22" t="n">
        <v>0</v>
      </c>
      <c r="M8762" s="15" t="n">
        <v>32.73</v>
      </c>
      <c r="N8762" s="15" t="n">
        <f aca="false">J8762*K8762</f>
        <v>198.9</v>
      </c>
      <c r="O8762" s="15" t="n">
        <f aca="false">N8762*L8762</f>
        <v>0</v>
      </c>
      <c r="P8762" s="15" t="n">
        <f aca="false">N8762-O8762</f>
        <v>198.9</v>
      </c>
      <c r="Q8762" s="15" t="n">
        <f aca="false">J8762*INDEX(dProdutos!$F$2:$F$47,MATCH(E8762,dProdutos!$A$2:$A$47,0))</f>
        <v>107.88</v>
      </c>
      <c r="R8762" s="15" t="n">
        <f aca="false">IF(I8762="Cancelado",0,P8762-Q8762)</f>
        <v>91.02</v>
      </c>
      <c r="S8762" s="17" t="str">
        <f aca="false">INDEX(dProdutos!$D$2:$D$47,MATCH(E8762,dProdutos!$A$2:$A$47,0))</f>
        <v>Moda Feminina</v>
      </c>
    </row>
    <row r="8763" customFormat="false" ht="15" hidden="false" customHeight="false" outlineLevel="0" collapsed="false">
      <c r="A8763" s="17" t="s">
        <v>6861</v>
      </c>
      <c r="B8763" s="17" t="n">
        <v>1</v>
      </c>
      <c r="C8763" s="21" t="n">
        <v>46231</v>
      </c>
      <c r="D8763" s="17" t="s">
        <v>463</v>
      </c>
      <c r="E8763" s="17" t="s">
        <v>138</v>
      </c>
      <c r="F8763" s="17" t="s">
        <v>1487</v>
      </c>
      <c r="G8763" s="17" t="s">
        <v>61</v>
      </c>
      <c r="H8763" s="17" t="s">
        <v>1537</v>
      </c>
      <c r="I8763" s="17" t="s">
        <v>1524</v>
      </c>
      <c r="J8763" s="17" t="n">
        <v>1</v>
      </c>
      <c r="K8763" s="15" t="n">
        <v>231.9</v>
      </c>
      <c r="L8763" s="22" t="n">
        <v>0.15</v>
      </c>
      <c r="M8763" s="15" t="n">
        <v>30.45</v>
      </c>
      <c r="N8763" s="15" t="n">
        <f aca="false">J8763*K8763</f>
        <v>231.9</v>
      </c>
      <c r="O8763" s="15" t="n">
        <f aca="false">N8763*L8763</f>
        <v>34.785</v>
      </c>
      <c r="P8763" s="15" t="n">
        <f aca="false">N8763-O8763</f>
        <v>197.115</v>
      </c>
      <c r="Q8763" s="15" t="n">
        <f aca="false">J8763*INDEX(dProdutos!$F$2:$F$47,MATCH(E8763,dProdutos!$A$2:$A$47,0))</f>
        <v>132.21</v>
      </c>
      <c r="R8763" s="15" t="n">
        <f aca="false">IF(I8763="Cancelado",0,P8763-Q8763)</f>
        <v>64.905</v>
      </c>
      <c r="S8763" s="17" t="str">
        <f aca="false">INDEX(dProdutos!$D$2:$D$47,MATCH(E8763,dProdutos!$A$2:$A$47,0))</f>
        <v>Calçados</v>
      </c>
    </row>
    <row r="8764" customFormat="false" ht="15" hidden="false" customHeight="false" outlineLevel="0" collapsed="false">
      <c r="A8764" s="17" t="s">
        <v>6861</v>
      </c>
      <c r="B8764" s="17" t="n">
        <v>2</v>
      </c>
      <c r="C8764" s="21" t="n">
        <v>46231</v>
      </c>
      <c r="D8764" s="17" t="s">
        <v>463</v>
      </c>
      <c r="E8764" s="17" t="s">
        <v>162</v>
      </c>
      <c r="F8764" s="17" t="s">
        <v>1487</v>
      </c>
      <c r="G8764" s="17" t="s">
        <v>61</v>
      </c>
      <c r="H8764" s="17" t="s">
        <v>1537</v>
      </c>
      <c r="I8764" s="17" t="s">
        <v>1524</v>
      </c>
      <c r="J8764" s="17" t="n">
        <v>2</v>
      </c>
      <c r="K8764" s="15" t="n">
        <v>231.9</v>
      </c>
      <c r="L8764" s="22" t="n">
        <v>0</v>
      </c>
      <c r="M8764" s="15" t="n">
        <v>0</v>
      </c>
      <c r="N8764" s="15" t="n">
        <f aca="false">J8764*K8764</f>
        <v>463.8</v>
      </c>
      <c r="O8764" s="15" t="n">
        <f aca="false">N8764*L8764</f>
        <v>0</v>
      </c>
      <c r="P8764" s="15" t="n">
        <f aca="false">N8764-O8764</f>
        <v>463.8</v>
      </c>
      <c r="Q8764" s="15" t="n">
        <f aca="false">J8764*INDEX(dProdutos!$F$2:$F$47,MATCH(E8764,dProdutos!$A$2:$A$47,0))</f>
        <v>268.82</v>
      </c>
      <c r="R8764" s="15" t="n">
        <f aca="false">IF(I8764="Cancelado",0,P8764-Q8764)</f>
        <v>194.98</v>
      </c>
      <c r="S8764" s="17" t="str">
        <f aca="false">INDEX(dProdutos!$D$2:$D$47,MATCH(E8764,dProdutos!$A$2:$A$47,0))</f>
        <v>Casa</v>
      </c>
    </row>
    <row r="8765" customFormat="false" ht="15" hidden="false" customHeight="false" outlineLevel="0" collapsed="false">
      <c r="A8765" s="17" t="s">
        <v>6862</v>
      </c>
      <c r="B8765" s="17" t="n">
        <v>1</v>
      </c>
      <c r="C8765" s="21" t="n">
        <v>46231</v>
      </c>
      <c r="D8765" s="17" t="s">
        <v>1162</v>
      </c>
      <c r="E8765" s="17" t="s">
        <v>177</v>
      </c>
      <c r="F8765" s="17" t="s">
        <v>1499</v>
      </c>
      <c r="G8765" s="17" t="s">
        <v>59</v>
      </c>
      <c r="H8765" s="17" t="s">
        <v>1523</v>
      </c>
      <c r="I8765" s="17" t="s">
        <v>1524</v>
      </c>
      <c r="J8765" s="17" t="n">
        <v>2</v>
      </c>
      <c r="K8765" s="15" t="n">
        <v>257.9</v>
      </c>
      <c r="L8765" s="22" t="n">
        <v>0</v>
      </c>
      <c r="M8765" s="15" t="n">
        <v>25.91</v>
      </c>
      <c r="N8765" s="15" t="n">
        <f aca="false">J8765*K8765</f>
        <v>515.8</v>
      </c>
      <c r="O8765" s="15" t="n">
        <f aca="false">N8765*L8765</f>
        <v>0</v>
      </c>
      <c r="P8765" s="15" t="n">
        <f aca="false">N8765-O8765</f>
        <v>515.8</v>
      </c>
      <c r="Q8765" s="15" t="n">
        <f aca="false">J8765*INDEX(dProdutos!$F$2:$F$47,MATCH(E8765,dProdutos!$A$2:$A$47,0))</f>
        <v>276.46</v>
      </c>
      <c r="R8765" s="15" t="n">
        <f aca="false">IF(I8765="Cancelado",0,P8765-Q8765)</f>
        <v>239.34</v>
      </c>
      <c r="S8765" s="17" t="str">
        <f aca="false">INDEX(dProdutos!$D$2:$D$47,MATCH(E8765,dProdutos!$A$2:$A$47,0))</f>
        <v>Casa</v>
      </c>
    </row>
    <row r="8766" customFormat="false" ht="15" hidden="false" customHeight="false" outlineLevel="0" collapsed="false">
      <c r="A8766" s="17" t="s">
        <v>6863</v>
      </c>
      <c r="B8766" s="17" t="n">
        <v>1</v>
      </c>
      <c r="C8766" s="21" t="n">
        <v>46231</v>
      </c>
      <c r="D8766" s="17" t="s">
        <v>1412</v>
      </c>
      <c r="E8766" s="17" t="s">
        <v>102</v>
      </c>
      <c r="F8766" s="17" t="s">
        <v>1493</v>
      </c>
      <c r="G8766" s="17" t="s">
        <v>61</v>
      </c>
      <c r="H8766" s="17" t="s">
        <v>1537</v>
      </c>
      <c r="I8766" s="17" t="s">
        <v>1541</v>
      </c>
      <c r="J8766" s="17" t="n">
        <v>1</v>
      </c>
      <c r="K8766" s="15" t="n">
        <v>65.9</v>
      </c>
      <c r="L8766" s="22" t="n">
        <v>0</v>
      </c>
      <c r="M8766" s="15" t="n">
        <v>0</v>
      </c>
      <c r="N8766" s="15" t="n">
        <f aca="false">J8766*K8766</f>
        <v>65.9</v>
      </c>
      <c r="O8766" s="15" t="n">
        <f aca="false">N8766*L8766</f>
        <v>0</v>
      </c>
      <c r="P8766" s="15" t="n">
        <f aca="false">N8766-O8766</f>
        <v>65.9</v>
      </c>
      <c r="Q8766" s="15" t="n">
        <f aca="false">J8766*INDEX(dProdutos!$F$2:$F$47,MATCH(E8766,dProdutos!$A$2:$A$47,0))</f>
        <v>29.68</v>
      </c>
      <c r="R8766" s="15" t="n">
        <f aca="false">IF(I8766="Cancelado",0,P8766-Q8766)</f>
        <v>36.22</v>
      </c>
      <c r="S8766" s="17" t="str">
        <f aca="false">INDEX(dProdutos!$D$2:$D$47,MATCH(E8766,dProdutos!$A$2:$A$47,0))</f>
        <v>Moda Masculina</v>
      </c>
    </row>
    <row r="8767" customFormat="false" ht="15" hidden="false" customHeight="false" outlineLevel="0" collapsed="false">
      <c r="A8767" s="17" t="s">
        <v>6863</v>
      </c>
      <c r="B8767" s="17" t="n">
        <v>2</v>
      </c>
      <c r="C8767" s="21" t="n">
        <v>46231</v>
      </c>
      <c r="D8767" s="17" t="s">
        <v>1412</v>
      </c>
      <c r="E8767" s="17" t="s">
        <v>105</v>
      </c>
      <c r="F8767" s="17" t="s">
        <v>1493</v>
      </c>
      <c r="G8767" s="17" t="s">
        <v>61</v>
      </c>
      <c r="H8767" s="17" t="s">
        <v>1537</v>
      </c>
      <c r="I8767" s="17" t="s">
        <v>1541</v>
      </c>
      <c r="J8767" s="17" t="n">
        <v>1</v>
      </c>
      <c r="K8767" s="15" t="n">
        <v>175.9</v>
      </c>
      <c r="L8767" s="22" t="n">
        <v>0</v>
      </c>
      <c r="M8767" s="15" t="n">
        <v>0</v>
      </c>
      <c r="N8767" s="15" t="n">
        <f aca="false">J8767*K8767</f>
        <v>175.9</v>
      </c>
      <c r="O8767" s="15" t="n">
        <f aca="false">N8767*L8767</f>
        <v>0</v>
      </c>
      <c r="P8767" s="15" t="n">
        <f aca="false">N8767-O8767</f>
        <v>175.9</v>
      </c>
      <c r="Q8767" s="15" t="n">
        <f aca="false">J8767*INDEX(dProdutos!$F$2:$F$47,MATCH(E8767,dProdutos!$A$2:$A$47,0))</f>
        <v>96.59</v>
      </c>
      <c r="R8767" s="15" t="n">
        <f aca="false">IF(I8767="Cancelado",0,P8767-Q8767)</f>
        <v>79.31</v>
      </c>
      <c r="S8767" s="17" t="str">
        <f aca="false">INDEX(dProdutos!$D$2:$D$47,MATCH(E8767,dProdutos!$A$2:$A$47,0))</f>
        <v>Moda Masculina</v>
      </c>
    </row>
    <row r="8768" customFormat="false" ht="15" hidden="false" customHeight="false" outlineLevel="0" collapsed="false">
      <c r="A8768" s="17" t="s">
        <v>6864</v>
      </c>
      <c r="B8768" s="17" t="n">
        <v>1</v>
      </c>
      <c r="C8768" s="21" t="n">
        <v>46231</v>
      </c>
      <c r="D8768" s="17" t="s">
        <v>1355</v>
      </c>
      <c r="E8768" s="17" t="s">
        <v>129</v>
      </c>
      <c r="F8768" s="17" t="s">
        <v>1487</v>
      </c>
      <c r="G8768" s="17" t="s">
        <v>59</v>
      </c>
      <c r="H8768" s="17" t="s">
        <v>1523</v>
      </c>
      <c r="I8768" s="17" t="s">
        <v>1524</v>
      </c>
      <c r="J8768" s="17" t="n">
        <v>1</v>
      </c>
      <c r="K8768" s="15" t="n">
        <v>105.9</v>
      </c>
      <c r="L8768" s="22" t="n">
        <v>0</v>
      </c>
      <c r="M8768" s="15" t="n">
        <v>0</v>
      </c>
      <c r="N8768" s="15" t="n">
        <f aca="false">J8768*K8768</f>
        <v>105.9</v>
      </c>
      <c r="O8768" s="15" t="n">
        <f aca="false">N8768*L8768</f>
        <v>0</v>
      </c>
      <c r="P8768" s="15" t="n">
        <f aca="false">N8768-O8768</f>
        <v>105.9</v>
      </c>
      <c r="Q8768" s="15" t="n">
        <f aca="false">J8768*INDEX(dProdutos!$F$2:$F$47,MATCH(E8768,dProdutos!$A$2:$A$47,0))</f>
        <v>43.79</v>
      </c>
      <c r="R8768" s="15" t="n">
        <f aca="false">IF(I8768="Cancelado",0,P8768-Q8768)</f>
        <v>62.11</v>
      </c>
      <c r="S8768" s="17" t="str">
        <f aca="false">INDEX(dProdutos!$D$2:$D$47,MATCH(E8768,dProdutos!$A$2:$A$47,0))</f>
        <v>Calçados</v>
      </c>
    </row>
    <row r="8769" customFormat="false" ht="15" hidden="false" customHeight="false" outlineLevel="0" collapsed="false">
      <c r="A8769" s="17" t="s">
        <v>6864</v>
      </c>
      <c r="B8769" s="17" t="n">
        <v>2</v>
      </c>
      <c r="C8769" s="21" t="n">
        <v>46231</v>
      </c>
      <c r="D8769" s="17" t="s">
        <v>1355</v>
      </c>
      <c r="E8769" s="17" t="s">
        <v>88</v>
      </c>
      <c r="F8769" s="17" t="s">
        <v>1487</v>
      </c>
      <c r="G8769" s="17" t="s">
        <v>59</v>
      </c>
      <c r="H8769" s="17" t="s">
        <v>1523</v>
      </c>
      <c r="I8769" s="17" t="s">
        <v>1524</v>
      </c>
      <c r="J8769" s="17" t="n">
        <v>3</v>
      </c>
      <c r="K8769" s="15" t="n">
        <v>170.9</v>
      </c>
      <c r="L8769" s="22" t="n">
        <v>0</v>
      </c>
      <c r="M8769" s="15" t="n">
        <v>0</v>
      </c>
      <c r="N8769" s="15" t="n">
        <f aca="false">J8769*K8769</f>
        <v>512.7</v>
      </c>
      <c r="O8769" s="15" t="n">
        <f aca="false">N8769*L8769</f>
        <v>0</v>
      </c>
      <c r="P8769" s="15" t="n">
        <f aca="false">N8769-O8769</f>
        <v>512.7</v>
      </c>
      <c r="Q8769" s="15" t="n">
        <f aca="false">J8769*INDEX(dProdutos!$F$2:$F$47,MATCH(E8769,dProdutos!$A$2:$A$47,0))</f>
        <v>294.42</v>
      </c>
      <c r="R8769" s="15" t="n">
        <f aca="false">IF(I8769="Cancelado",0,P8769-Q8769)</f>
        <v>218.28</v>
      </c>
      <c r="S8769" s="17" t="str">
        <f aca="false">INDEX(dProdutos!$D$2:$D$47,MATCH(E8769,dProdutos!$A$2:$A$47,0))</f>
        <v>Moda Feminina</v>
      </c>
    </row>
    <row r="8770" customFormat="false" ht="15" hidden="false" customHeight="false" outlineLevel="0" collapsed="false">
      <c r="A8770" s="17" t="s">
        <v>6865</v>
      </c>
      <c r="B8770" s="17" t="n">
        <v>1</v>
      </c>
      <c r="C8770" s="21" t="n">
        <v>46231</v>
      </c>
      <c r="D8770" s="17" t="s">
        <v>275</v>
      </c>
      <c r="E8770" s="17" t="s">
        <v>177</v>
      </c>
      <c r="F8770" s="17" t="s">
        <v>1490</v>
      </c>
      <c r="G8770" s="17" t="s">
        <v>59</v>
      </c>
      <c r="H8770" s="17" t="s">
        <v>1527</v>
      </c>
      <c r="I8770" s="17" t="s">
        <v>1531</v>
      </c>
      <c r="J8770" s="17" t="n">
        <v>1</v>
      </c>
      <c r="K8770" s="15" t="n">
        <v>257.9</v>
      </c>
      <c r="L8770" s="22" t="n">
        <v>0.1</v>
      </c>
      <c r="M8770" s="15" t="n">
        <v>0</v>
      </c>
      <c r="N8770" s="15" t="n">
        <f aca="false">J8770*K8770</f>
        <v>257.9</v>
      </c>
      <c r="O8770" s="15" t="n">
        <f aca="false">N8770*L8770</f>
        <v>25.79</v>
      </c>
      <c r="P8770" s="15" t="n">
        <f aca="false">N8770-O8770</f>
        <v>232.11</v>
      </c>
      <c r="Q8770" s="15" t="n">
        <f aca="false">J8770*INDEX(dProdutos!$F$2:$F$47,MATCH(E8770,dProdutos!$A$2:$A$47,0))</f>
        <v>138.23</v>
      </c>
      <c r="R8770" s="15" t="n">
        <f aca="false">IF(I8770="Cancelado",0,P8770-Q8770)</f>
        <v>0</v>
      </c>
      <c r="S8770" s="17" t="str">
        <f aca="false">INDEX(dProdutos!$D$2:$D$47,MATCH(E8770,dProdutos!$A$2:$A$47,0))</f>
        <v>Casa</v>
      </c>
    </row>
    <row r="8771" customFormat="false" ht="15" hidden="false" customHeight="false" outlineLevel="0" collapsed="false">
      <c r="A8771" s="17" t="s">
        <v>6865</v>
      </c>
      <c r="B8771" s="17" t="n">
        <v>2</v>
      </c>
      <c r="C8771" s="21" t="n">
        <v>46231</v>
      </c>
      <c r="D8771" s="17" t="s">
        <v>275</v>
      </c>
      <c r="E8771" s="17" t="s">
        <v>129</v>
      </c>
      <c r="F8771" s="17" t="s">
        <v>1490</v>
      </c>
      <c r="G8771" s="17" t="s">
        <v>59</v>
      </c>
      <c r="H8771" s="17" t="s">
        <v>1527</v>
      </c>
      <c r="I8771" s="17" t="s">
        <v>1531</v>
      </c>
      <c r="J8771" s="17" t="n">
        <v>1</v>
      </c>
      <c r="K8771" s="15" t="n">
        <v>105.9</v>
      </c>
      <c r="L8771" s="22" t="n">
        <v>0.15</v>
      </c>
      <c r="M8771" s="15" t="n">
        <v>0</v>
      </c>
      <c r="N8771" s="15" t="n">
        <f aca="false">J8771*K8771</f>
        <v>105.9</v>
      </c>
      <c r="O8771" s="15" t="n">
        <f aca="false">N8771*L8771</f>
        <v>15.885</v>
      </c>
      <c r="P8771" s="15" t="n">
        <f aca="false">N8771-O8771</f>
        <v>90.015</v>
      </c>
      <c r="Q8771" s="15" t="n">
        <f aca="false">J8771*INDEX(dProdutos!$F$2:$F$47,MATCH(E8771,dProdutos!$A$2:$A$47,0))</f>
        <v>43.79</v>
      </c>
      <c r="R8771" s="15" t="n">
        <f aca="false">IF(I8771="Cancelado",0,P8771-Q8771)</f>
        <v>0</v>
      </c>
      <c r="S8771" s="17" t="str">
        <f aca="false">INDEX(dProdutos!$D$2:$D$47,MATCH(E8771,dProdutos!$A$2:$A$47,0))</f>
        <v>Calçados</v>
      </c>
    </row>
    <row r="8772" customFormat="false" ht="15" hidden="false" customHeight="false" outlineLevel="0" collapsed="false">
      <c r="A8772" s="17" t="s">
        <v>6865</v>
      </c>
      <c r="B8772" s="17" t="n">
        <v>3</v>
      </c>
      <c r="C8772" s="21" t="n">
        <v>46231</v>
      </c>
      <c r="D8772" s="17" t="s">
        <v>275</v>
      </c>
      <c r="E8772" s="17" t="s">
        <v>177</v>
      </c>
      <c r="F8772" s="17" t="s">
        <v>1490</v>
      </c>
      <c r="G8772" s="17" t="s">
        <v>59</v>
      </c>
      <c r="H8772" s="17" t="s">
        <v>1527</v>
      </c>
      <c r="I8772" s="17" t="s">
        <v>1531</v>
      </c>
      <c r="J8772" s="17" t="n">
        <v>1</v>
      </c>
      <c r="K8772" s="15" t="n">
        <v>257.9</v>
      </c>
      <c r="L8772" s="22" t="n">
        <v>0.15</v>
      </c>
      <c r="M8772" s="15" t="n">
        <v>0</v>
      </c>
      <c r="N8772" s="15" t="n">
        <f aca="false">J8772*K8772</f>
        <v>257.9</v>
      </c>
      <c r="O8772" s="15" t="n">
        <f aca="false">N8772*L8772</f>
        <v>38.685</v>
      </c>
      <c r="P8772" s="15" t="n">
        <f aca="false">N8772-O8772</f>
        <v>219.215</v>
      </c>
      <c r="Q8772" s="15" t="n">
        <f aca="false">J8772*INDEX(dProdutos!$F$2:$F$47,MATCH(E8772,dProdutos!$A$2:$A$47,0))</f>
        <v>138.23</v>
      </c>
      <c r="R8772" s="15" t="n">
        <f aca="false">IF(I8772="Cancelado",0,P8772-Q8772)</f>
        <v>0</v>
      </c>
      <c r="S8772" s="17" t="str">
        <f aca="false">INDEX(dProdutos!$D$2:$D$47,MATCH(E8772,dProdutos!$A$2:$A$47,0))</f>
        <v>Casa</v>
      </c>
    </row>
    <row r="8773" customFormat="false" ht="15" hidden="false" customHeight="false" outlineLevel="0" collapsed="false">
      <c r="A8773" s="17" t="s">
        <v>6866</v>
      </c>
      <c r="B8773" s="17" t="n">
        <v>1</v>
      </c>
      <c r="C8773" s="21" t="n">
        <v>46231</v>
      </c>
      <c r="D8773" s="17" t="s">
        <v>1227</v>
      </c>
      <c r="E8773" s="17" t="s">
        <v>105</v>
      </c>
      <c r="F8773" s="17" t="s">
        <v>1503</v>
      </c>
      <c r="G8773" s="17" t="s">
        <v>61</v>
      </c>
      <c r="H8773" s="17" t="s">
        <v>1537</v>
      </c>
      <c r="I8773" s="17" t="s">
        <v>1524</v>
      </c>
      <c r="J8773" s="17" t="n">
        <v>1</v>
      </c>
      <c r="K8773" s="15" t="n">
        <v>175.9</v>
      </c>
      <c r="L8773" s="22" t="n">
        <v>0</v>
      </c>
      <c r="M8773" s="15" t="n">
        <v>0</v>
      </c>
      <c r="N8773" s="15" t="n">
        <f aca="false">J8773*K8773</f>
        <v>175.9</v>
      </c>
      <c r="O8773" s="15" t="n">
        <f aca="false">N8773*L8773</f>
        <v>0</v>
      </c>
      <c r="P8773" s="15" t="n">
        <f aca="false">N8773-O8773</f>
        <v>175.9</v>
      </c>
      <c r="Q8773" s="15" t="n">
        <f aca="false">J8773*INDEX(dProdutos!$F$2:$F$47,MATCH(E8773,dProdutos!$A$2:$A$47,0))</f>
        <v>96.59</v>
      </c>
      <c r="R8773" s="15" t="n">
        <f aca="false">IF(I8773="Cancelado",0,P8773-Q8773)</f>
        <v>79.31</v>
      </c>
      <c r="S8773" s="17" t="str">
        <f aca="false">INDEX(dProdutos!$D$2:$D$47,MATCH(E8773,dProdutos!$A$2:$A$47,0))</f>
        <v>Moda Masculina</v>
      </c>
    </row>
    <row r="8774" customFormat="false" ht="15" hidden="false" customHeight="false" outlineLevel="0" collapsed="false">
      <c r="A8774" s="17" t="s">
        <v>6866</v>
      </c>
      <c r="B8774" s="17" t="n">
        <v>2</v>
      </c>
      <c r="C8774" s="21" t="n">
        <v>46231</v>
      </c>
      <c r="D8774" s="17" t="s">
        <v>1227</v>
      </c>
      <c r="E8774" s="17" t="s">
        <v>105</v>
      </c>
      <c r="F8774" s="17" t="s">
        <v>1503</v>
      </c>
      <c r="G8774" s="17" t="s">
        <v>61</v>
      </c>
      <c r="H8774" s="17" t="s">
        <v>1537</v>
      </c>
      <c r="I8774" s="17" t="s">
        <v>1524</v>
      </c>
      <c r="J8774" s="17" t="n">
        <v>2</v>
      </c>
      <c r="K8774" s="15" t="n">
        <v>175.9</v>
      </c>
      <c r="L8774" s="22" t="n">
        <v>0</v>
      </c>
      <c r="M8774" s="15" t="n">
        <v>0</v>
      </c>
      <c r="N8774" s="15" t="n">
        <f aca="false">J8774*K8774</f>
        <v>351.8</v>
      </c>
      <c r="O8774" s="15" t="n">
        <f aca="false">N8774*L8774</f>
        <v>0</v>
      </c>
      <c r="P8774" s="15" t="n">
        <f aca="false">N8774-O8774</f>
        <v>351.8</v>
      </c>
      <c r="Q8774" s="15" t="n">
        <f aca="false">J8774*INDEX(dProdutos!$F$2:$F$47,MATCH(E8774,dProdutos!$A$2:$A$47,0))</f>
        <v>193.18</v>
      </c>
      <c r="R8774" s="15" t="n">
        <f aca="false">IF(I8774="Cancelado",0,P8774-Q8774)</f>
        <v>158.62</v>
      </c>
      <c r="S8774" s="17" t="str">
        <f aca="false">INDEX(dProdutos!$D$2:$D$47,MATCH(E8774,dProdutos!$A$2:$A$47,0))</f>
        <v>Moda Masculina</v>
      </c>
    </row>
    <row r="8775" customFormat="false" ht="15" hidden="false" customHeight="false" outlineLevel="0" collapsed="false">
      <c r="A8775" s="17" t="s">
        <v>6866</v>
      </c>
      <c r="B8775" s="17" t="n">
        <v>3</v>
      </c>
      <c r="C8775" s="21" t="n">
        <v>46231</v>
      </c>
      <c r="D8775" s="17" t="s">
        <v>1227</v>
      </c>
      <c r="E8775" s="17" t="s">
        <v>162</v>
      </c>
      <c r="F8775" s="17" t="s">
        <v>1503</v>
      </c>
      <c r="G8775" s="17" t="s">
        <v>61</v>
      </c>
      <c r="H8775" s="17" t="s">
        <v>1537</v>
      </c>
      <c r="I8775" s="17" t="s">
        <v>1524</v>
      </c>
      <c r="J8775" s="17" t="n">
        <v>2</v>
      </c>
      <c r="K8775" s="15" t="n">
        <v>231.9</v>
      </c>
      <c r="L8775" s="22" t="n">
        <v>0</v>
      </c>
      <c r="M8775" s="15" t="n">
        <v>0</v>
      </c>
      <c r="N8775" s="15" t="n">
        <f aca="false">J8775*K8775</f>
        <v>463.8</v>
      </c>
      <c r="O8775" s="15" t="n">
        <f aca="false">N8775*L8775</f>
        <v>0</v>
      </c>
      <c r="P8775" s="15" t="n">
        <f aca="false">N8775-O8775</f>
        <v>463.8</v>
      </c>
      <c r="Q8775" s="15" t="n">
        <f aca="false">J8775*INDEX(dProdutos!$F$2:$F$47,MATCH(E8775,dProdutos!$A$2:$A$47,0))</f>
        <v>268.82</v>
      </c>
      <c r="R8775" s="15" t="n">
        <f aca="false">IF(I8775="Cancelado",0,P8775-Q8775)</f>
        <v>194.98</v>
      </c>
      <c r="S8775" s="17" t="str">
        <f aca="false">INDEX(dProdutos!$D$2:$D$47,MATCH(E8775,dProdutos!$A$2:$A$47,0))</f>
        <v>Casa</v>
      </c>
    </row>
    <row r="8776" customFormat="false" ht="15" hidden="false" customHeight="false" outlineLevel="0" collapsed="false">
      <c r="A8776" s="17" t="s">
        <v>6867</v>
      </c>
      <c r="B8776" s="17" t="n">
        <v>1</v>
      </c>
      <c r="C8776" s="21" t="n">
        <v>46231</v>
      </c>
      <c r="D8776" s="17" t="s">
        <v>452</v>
      </c>
      <c r="E8776" s="17" t="s">
        <v>81</v>
      </c>
      <c r="F8776" s="17" t="s">
        <v>1493</v>
      </c>
      <c r="G8776" s="17" t="s">
        <v>61</v>
      </c>
      <c r="H8776" s="17" t="s">
        <v>1537</v>
      </c>
      <c r="I8776" s="17" t="s">
        <v>1524</v>
      </c>
      <c r="J8776" s="17" t="n">
        <v>1</v>
      </c>
      <c r="K8776" s="15" t="n">
        <v>64.9</v>
      </c>
      <c r="L8776" s="22" t="n">
        <v>0</v>
      </c>
      <c r="M8776" s="15" t="n">
        <v>0</v>
      </c>
      <c r="N8776" s="15" t="n">
        <f aca="false">J8776*K8776</f>
        <v>64.9</v>
      </c>
      <c r="O8776" s="15" t="n">
        <f aca="false">N8776*L8776</f>
        <v>0</v>
      </c>
      <c r="P8776" s="15" t="n">
        <f aca="false">N8776-O8776</f>
        <v>64.9</v>
      </c>
      <c r="Q8776" s="15" t="n">
        <f aca="false">J8776*INDEX(dProdutos!$F$2:$F$47,MATCH(E8776,dProdutos!$A$2:$A$47,0))</f>
        <v>26.12</v>
      </c>
      <c r="R8776" s="15" t="n">
        <f aca="false">IF(I8776="Cancelado",0,P8776-Q8776)</f>
        <v>38.78</v>
      </c>
      <c r="S8776" s="17" t="str">
        <f aca="false">INDEX(dProdutos!$D$2:$D$47,MATCH(E8776,dProdutos!$A$2:$A$47,0))</f>
        <v>Moda Feminina</v>
      </c>
    </row>
    <row r="8777" customFormat="false" ht="15" hidden="false" customHeight="false" outlineLevel="0" collapsed="false">
      <c r="A8777" s="17" t="s">
        <v>6868</v>
      </c>
      <c r="B8777" s="17" t="n">
        <v>1</v>
      </c>
      <c r="C8777" s="21" t="n">
        <v>46231</v>
      </c>
      <c r="D8777" s="17" t="s">
        <v>258</v>
      </c>
      <c r="E8777" s="17" t="s">
        <v>150</v>
      </c>
      <c r="F8777" s="17" t="s">
        <v>1487</v>
      </c>
      <c r="G8777" s="17" t="s">
        <v>62</v>
      </c>
      <c r="H8777" s="17" t="s">
        <v>1537</v>
      </c>
      <c r="I8777" s="17" t="s">
        <v>1524</v>
      </c>
      <c r="J8777" s="17" t="n">
        <v>2</v>
      </c>
      <c r="K8777" s="15" t="n">
        <v>71.9</v>
      </c>
      <c r="L8777" s="22" t="n">
        <v>0</v>
      </c>
      <c r="M8777" s="15" t="n">
        <v>0</v>
      </c>
      <c r="N8777" s="15" t="n">
        <f aca="false">J8777*K8777</f>
        <v>143.8</v>
      </c>
      <c r="O8777" s="15" t="n">
        <f aca="false">N8777*L8777</f>
        <v>0</v>
      </c>
      <c r="P8777" s="15" t="n">
        <f aca="false">N8777-O8777</f>
        <v>143.8</v>
      </c>
      <c r="Q8777" s="15" t="n">
        <f aca="false">J8777*INDEX(dProdutos!$F$2:$F$47,MATCH(E8777,dProdutos!$A$2:$A$47,0))</f>
        <v>54.76</v>
      </c>
      <c r="R8777" s="15" t="n">
        <f aca="false">IF(I8777="Cancelado",0,P8777-Q8777)</f>
        <v>89.04</v>
      </c>
      <c r="S8777" s="17" t="str">
        <f aca="false">INDEX(dProdutos!$D$2:$D$47,MATCH(E8777,dProdutos!$A$2:$A$47,0))</f>
        <v>Acessórios</v>
      </c>
    </row>
    <row r="8778" customFormat="false" ht="15" hidden="false" customHeight="false" outlineLevel="0" collapsed="false">
      <c r="A8778" s="17" t="s">
        <v>6868</v>
      </c>
      <c r="B8778" s="17" t="n">
        <v>2</v>
      </c>
      <c r="C8778" s="21" t="n">
        <v>46231</v>
      </c>
      <c r="D8778" s="17" t="s">
        <v>258</v>
      </c>
      <c r="E8778" s="17" t="s">
        <v>153</v>
      </c>
      <c r="F8778" s="17" t="s">
        <v>1487</v>
      </c>
      <c r="G8778" s="17" t="s">
        <v>62</v>
      </c>
      <c r="H8778" s="17" t="s">
        <v>1537</v>
      </c>
      <c r="I8778" s="17" t="s">
        <v>1524</v>
      </c>
      <c r="J8778" s="17" t="n">
        <v>1</v>
      </c>
      <c r="K8778" s="15" t="n">
        <v>165.9</v>
      </c>
      <c r="L8778" s="22" t="n">
        <v>0.1</v>
      </c>
      <c r="M8778" s="15" t="n">
        <v>0</v>
      </c>
      <c r="N8778" s="15" t="n">
        <f aca="false">J8778*K8778</f>
        <v>165.9</v>
      </c>
      <c r="O8778" s="15" t="n">
        <f aca="false">N8778*L8778</f>
        <v>16.59</v>
      </c>
      <c r="P8778" s="15" t="n">
        <f aca="false">N8778-O8778</f>
        <v>149.31</v>
      </c>
      <c r="Q8778" s="15" t="n">
        <f aca="false">J8778*INDEX(dProdutos!$F$2:$F$47,MATCH(E8778,dProdutos!$A$2:$A$47,0))</f>
        <v>67.28</v>
      </c>
      <c r="R8778" s="15" t="n">
        <f aca="false">IF(I8778="Cancelado",0,P8778-Q8778)</f>
        <v>82.03</v>
      </c>
      <c r="S8778" s="17" t="str">
        <f aca="false">INDEX(dProdutos!$D$2:$D$47,MATCH(E8778,dProdutos!$A$2:$A$47,0))</f>
        <v>Acessórios</v>
      </c>
    </row>
    <row r="8779" customFormat="false" ht="15" hidden="false" customHeight="false" outlineLevel="0" collapsed="false">
      <c r="A8779" s="17" t="s">
        <v>6869</v>
      </c>
      <c r="B8779" s="17" t="n">
        <v>1</v>
      </c>
      <c r="C8779" s="21" t="n">
        <v>46232</v>
      </c>
      <c r="D8779" s="17" t="s">
        <v>933</v>
      </c>
      <c r="E8779" s="17" t="s">
        <v>153</v>
      </c>
      <c r="F8779" s="17" t="s">
        <v>1501</v>
      </c>
      <c r="G8779" s="17" t="s">
        <v>61</v>
      </c>
      <c r="H8779" s="17" t="s">
        <v>1540</v>
      </c>
      <c r="I8779" s="17" t="s">
        <v>1524</v>
      </c>
      <c r="J8779" s="17" t="n">
        <v>1</v>
      </c>
      <c r="K8779" s="15" t="n">
        <v>165.9</v>
      </c>
      <c r="L8779" s="22" t="n">
        <v>0</v>
      </c>
      <c r="M8779" s="15" t="n">
        <v>0</v>
      </c>
      <c r="N8779" s="15" t="n">
        <f aca="false">J8779*K8779</f>
        <v>165.9</v>
      </c>
      <c r="O8779" s="15" t="n">
        <f aca="false">N8779*L8779</f>
        <v>0</v>
      </c>
      <c r="P8779" s="15" t="n">
        <f aca="false">N8779-O8779</f>
        <v>165.9</v>
      </c>
      <c r="Q8779" s="15" t="n">
        <f aca="false">J8779*INDEX(dProdutos!$F$2:$F$47,MATCH(E8779,dProdutos!$A$2:$A$47,0))</f>
        <v>67.28</v>
      </c>
      <c r="R8779" s="15" t="n">
        <f aca="false">IF(I8779="Cancelado",0,P8779-Q8779)</f>
        <v>98.62</v>
      </c>
      <c r="S8779" s="17" t="str">
        <f aca="false">INDEX(dProdutos!$D$2:$D$47,MATCH(E8779,dProdutos!$A$2:$A$47,0))</f>
        <v>Acessórios</v>
      </c>
    </row>
    <row r="8780" customFormat="false" ht="15" hidden="false" customHeight="false" outlineLevel="0" collapsed="false">
      <c r="A8780" s="17" t="s">
        <v>6869</v>
      </c>
      <c r="B8780" s="17" t="n">
        <v>2</v>
      </c>
      <c r="C8780" s="21" t="n">
        <v>46232</v>
      </c>
      <c r="D8780" s="17" t="s">
        <v>933</v>
      </c>
      <c r="E8780" s="17" t="s">
        <v>165</v>
      </c>
      <c r="F8780" s="17" t="s">
        <v>1501</v>
      </c>
      <c r="G8780" s="17" t="s">
        <v>61</v>
      </c>
      <c r="H8780" s="17" t="s">
        <v>1540</v>
      </c>
      <c r="I8780" s="17" t="s">
        <v>1524</v>
      </c>
      <c r="J8780" s="17" t="n">
        <v>2</v>
      </c>
      <c r="K8780" s="15" t="n">
        <v>231.9</v>
      </c>
      <c r="L8780" s="22" t="n">
        <v>0</v>
      </c>
      <c r="M8780" s="15" t="n">
        <v>0</v>
      </c>
      <c r="N8780" s="15" t="n">
        <f aca="false">J8780*K8780</f>
        <v>463.8</v>
      </c>
      <c r="O8780" s="15" t="n">
        <f aca="false">N8780*L8780</f>
        <v>0</v>
      </c>
      <c r="P8780" s="15" t="n">
        <f aca="false">N8780-O8780</f>
        <v>463.8</v>
      </c>
      <c r="Q8780" s="15" t="n">
        <f aca="false">J8780*INDEX(dProdutos!$F$2:$F$47,MATCH(E8780,dProdutos!$A$2:$A$47,0))</f>
        <v>281.66</v>
      </c>
      <c r="R8780" s="15" t="n">
        <f aca="false">IF(I8780="Cancelado",0,P8780-Q8780)</f>
        <v>182.14</v>
      </c>
      <c r="S8780" s="17" t="str">
        <f aca="false">INDEX(dProdutos!$D$2:$D$47,MATCH(E8780,dProdutos!$A$2:$A$47,0))</f>
        <v>Casa</v>
      </c>
    </row>
    <row r="8781" customFormat="false" ht="15" hidden="false" customHeight="false" outlineLevel="0" collapsed="false">
      <c r="A8781" s="17" t="s">
        <v>6870</v>
      </c>
      <c r="B8781" s="17" t="n">
        <v>1</v>
      </c>
      <c r="C8781" s="21" t="n">
        <v>46232</v>
      </c>
      <c r="D8781" s="17" t="s">
        <v>1478</v>
      </c>
      <c r="E8781" s="17" t="s">
        <v>92</v>
      </c>
      <c r="F8781" s="17" t="s">
        <v>1501</v>
      </c>
      <c r="G8781" s="17" t="s">
        <v>59</v>
      </c>
      <c r="H8781" s="17" t="s">
        <v>1540</v>
      </c>
      <c r="I8781" s="17" t="s">
        <v>1524</v>
      </c>
      <c r="J8781" s="17" t="n">
        <v>1</v>
      </c>
      <c r="K8781" s="15" t="n">
        <v>191.9</v>
      </c>
      <c r="L8781" s="22" t="n">
        <v>0</v>
      </c>
      <c r="M8781" s="15" t="n">
        <v>17.35</v>
      </c>
      <c r="N8781" s="15" t="n">
        <f aca="false">J8781*K8781</f>
        <v>191.9</v>
      </c>
      <c r="O8781" s="15" t="n">
        <f aca="false">N8781*L8781</f>
        <v>0</v>
      </c>
      <c r="P8781" s="15" t="n">
        <f aca="false">N8781-O8781</f>
        <v>191.9</v>
      </c>
      <c r="Q8781" s="15" t="n">
        <f aca="false">J8781*INDEX(dProdutos!$F$2:$F$47,MATCH(E8781,dProdutos!$A$2:$A$47,0))</f>
        <v>88.59</v>
      </c>
      <c r="R8781" s="15" t="n">
        <f aca="false">IF(I8781="Cancelado",0,P8781-Q8781)</f>
        <v>103.31</v>
      </c>
      <c r="S8781" s="17" t="str">
        <f aca="false">INDEX(dProdutos!$D$2:$D$47,MATCH(E8781,dProdutos!$A$2:$A$47,0))</f>
        <v>Moda Feminina</v>
      </c>
    </row>
    <row r="8782" customFormat="false" ht="15" hidden="false" customHeight="false" outlineLevel="0" collapsed="false">
      <c r="A8782" s="17" t="s">
        <v>6870</v>
      </c>
      <c r="B8782" s="17" t="n">
        <v>2</v>
      </c>
      <c r="C8782" s="21" t="n">
        <v>46232</v>
      </c>
      <c r="D8782" s="17" t="s">
        <v>1478</v>
      </c>
      <c r="E8782" s="17" t="s">
        <v>150</v>
      </c>
      <c r="F8782" s="17" t="s">
        <v>1501</v>
      </c>
      <c r="G8782" s="17" t="s">
        <v>59</v>
      </c>
      <c r="H8782" s="17" t="s">
        <v>1540</v>
      </c>
      <c r="I8782" s="17" t="s">
        <v>1524</v>
      </c>
      <c r="J8782" s="17" t="n">
        <v>1</v>
      </c>
      <c r="K8782" s="15" t="n">
        <v>71.9</v>
      </c>
      <c r="L8782" s="22" t="n">
        <v>0</v>
      </c>
      <c r="M8782" s="15" t="n">
        <v>0</v>
      </c>
      <c r="N8782" s="15" t="n">
        <f aca="false">J8782*K8782</f>
        <v>71.9</v>
      </c>
      <c r="O8782" s="15" t="n">
        <f aca="false">N8782*L8782</f>
        <v>0</v>
      </c>
      <c r="P8782" s="15" t="n">
        <f aca="false">N8782-O8782</f>
        <v>71.9</v>
      </c>
      <c r="Q8782" s="15" t="n">
        <f aca="false">J8782*INDEX(dProdutos!$F$2:$F$47,MATCH(E8782,dProdutos!$A$2:$A$47,0))</f>
        <v>27.38</v>
      </c>
      <c r="R8782" s="15" t="n">
        <f aca="false">IF(I8782="Cancelado",0,P8782-Q8782)</f>
        <v>44.52</v>
      </c>
      <c r="S8782" s="17" t="str">
        <f aca="false">INDEX(dProdutos!$D$2:$D$47,MATCH(E8782,dProdutos!$A$2:$A$47,0))</f>
        <v>Acessórios</v>
      </c>
    </row>
    <row r="8783" customFormat="false" ht="15" hidden="false" customHeight="false" outlineLevel="0" collapsed="false">
      <c r="A8783" s="17" t="s">
        <v>6871</v>
      </c>
      <c r="B8783" s="17" t="n">
        <v>1</v>
      </c>
      <c r="C8783" s="21" t="n">
        <v>46232</v>
      </c>
      <c r="D8783" s="17" t="s">
        <v>1418</v>
      </c>
      <c r="E8783" s="17" t="s">
        <v>73</v>
      </c>
      <c r="F8783" s="17" t="s">
        <v>1490</v>
      </c>
      <c r="G8783" s="17" t="s">
        <v>59</v>
      </c>
      <c r="H8783" s="17" t="s">
        <v>1537</v>
      </c>
      <c r="I8783" s="17" t="s">
        <v>1524</v>
      </c>
      <c r="J8783" s="17" t="n">
        <v>1</v>
      </c>
      <c r="K8783" s="15" t="n">
        <v>179.9</v>
      </c>
      <c r="L8783" s="22" t="n">
        <v>0</v>
      </c>
      <c r="M8783" s="15" t="n">
        <v>14.04</v>
      </c>
      <c r="N8783" s="15" t="n">
        <f aca="false">J8783*K8783</f>
        <v>179.9</v>
      </c>
      <c r="O8783" s="15" t="n">
        <f aca="false">N8783*L8783</f>
        <v>0</v>
      </c>
      <c r="P8783" s="15" t="n">
        <f aca="false">N8783-O8783</f>
        <v>179.9</v>
      </c>
      <c r="Q8783" s="15" t="n">
        <f aca="false">J8783*INDEX(dProdutos!$F$2:$F$47,MATCH(E8783,dProdutos!$A$2:$A$47,0))</f>
        <v>69.44</v>
      </c>
      <c r="R8783" s="15" t="n">
        <f aca="false">IF(I8783="Cancelado",0,P8783-Q8783)</f>
        <v>110.46</v>
      </c>
      <c r="S8783" s="17" t="str">
        <f aca="false">INDEX(dProdutos!$D$2:$D$47,MATCH(E8783,dProdutos!$A$2:$A$47,0))</f>
        <v>Moda Feminina</v>
      </c>
    </row>
    <row r="8784" customFormat="false" ht="15" hidden="false" customHeight="false" outlineLevel="0" collapsed="false">
      <c r="A8784" s="17" t="s">
        <v>6872</v>
      </c>
      <c r="B8784" s="17" t="n">
        <v>1</v>
      </c>
      <c r="C8784" s="21" t="n">
        <v>46232</v>
      </c>
      <c r="D8784" s="17" t="s">
        <v>554</v>
      </c>
      <c r="E8784" s="17" t="s">
        <v>174</v>
      </c>
      <c r="F8784" s="17" t="s">
        <v>1497</v>
      </c>
      <c r="G8784" s="17" t="s">
        <v>61</v>
      </c>
      <c r="H8784" s="17" t="s">
        <v>1540</v>
      </c>
      <c r="I8784" s="17" t="s">
        <v>1524</v>
      </c>
      <c r="J8784" s="17" t="n">
        <v>1</v>
      </c>
      <c r="K8784" s="15" t="n">
        <v>250.9</v>
      </c>
      <c r="L8784" s="22" t="n">
        <v>0</v>
      </c>
      <c r="M8784" s="15" t="n">
        <v>0</v>
      </c>
      <c r="N8784" s="15" t="n">
        <f aca="false">J8784*K8784</f>
        <v>250.9</v>
      </c>
      <c r="O8784" s="15" t="n">
        <f aca="false">N8784*L8784</f>
        <v>0</v>
      </c>
      <c r="P8784" s="15" t="n">
        <f aca="false">N8784-O8784</f>
        <v>250.9</v>
      </c>
      <c r="Q8784" s="15" t="n">
        <f aca="false">J8784*INDEX(dProdutos!$F$2:$F$47,MATCH(E8784,dProdutos!$A$2:$A$47,0))</f>
        <v>151.28</v>
      </c>
      <c r="R8784" s="15" t="n">
        <f aca="false">IF(I8784="Cancelado",0,P8784-Q8784)</f>
        <v>99.62</v>
      </c>
      <c r="S8784" s="17" t="str">
        <f aca="false">INDEX(dProdutos!$D$2:$D$47,MATCH(E8784,dProdutos!$A$2:$A$47,0))</f>
        <v>Casa</v>
      </c>
    </row>
    <row r="8785" customFormat="false" ht="15" hidden="false" customHeight="false" outlineLevel="0" collapsed="false">
      <c r="A8785" s="17" t="s">
        <v>6873</v>
      </c>
      <c r="B8785" s="17" t="n">
        <v>1</v>
      </c>
      <c r="C8785" s="21" t="n">
        <v>46232</v>
      </c>
      <c r="D8785" s="17" t="s">
        <v>1430</v>
      </c>
      <c r="E8785" s="17" t="s">
        <v>98</v>
      </c>
      <c r="F8785" s="17" t="s">
        <v>1499</v>
      </c>
      <c r="G8785" s="17" t="s">
        <v>60</v>
      </c>
      <c r="H8785" s="17" t="s">
        <v>1537</v>
      </c>
      <c r="I8785" s="17" t="s">
        <v>1524</v>
      </c>
      <c r="J8785" s="17" t="n">
        <v>2</v>
      </c>
      <c r="K8785" s="15" t="n">
        <v>108.9</v>
      </c>
      <c r="L8785" s="22" t="n">
        <v>0.1</v>
      </c>
      <c r="M8785" s="15" t="n">
        <v>20.71</v>
      </c>
      <c r="N8785" s="15" t="n">
        <f aca="false">J8785*K8785</f>
        <v>217.8</v>
      </c>
      <c r="O8785" s="15" t="n">
        <f aca="false">N8785*L8785</f>
        <v>21.78</v>
      </c>
      <c r="P8785" s="15" t="n">
        <f aca="false">N8785-O8785</f>
        <v>196.02</v>
      </c>
      <c r="Q8785" s="15" t="n">
        <f aca="false">J8785*INDEX(dProdutos!$F$2:$F$47,MATCH(E8785,dProdutos!$A$2:$A$47,0))</f>
        <v>85.04</v>
      </c>
      <c r="R8785" s="15" t="n">
        <f aca="false">IF(I8785="Cancelado",0,P8785-Q8785)</f>
        <v>110.98</v>
      </c>
      <c r="S8785" s="17" t="str">
        <f aca="false">INDEX(dProdutos!$D$2:$D$47,MATCH(E8785,dProdutos!$A$2:$A$47,0))</f>
        <v>Moda Feminina</v>
      </c>
    </row>
    <row r="8786" customFormat="false" ht="15" hidden="false" customHeight="false" outlineLevel="0" collapsed="false">
      <c r="A8786" s="17" t="s">
        <v>6874</v>
      </c>
      <c r="B8786" s="17" t="n">
        <v>1</v>
      </c>
      <c r="C8786" s="21" t="n">
        <v>46232</v>
      </c>
      <c r="D8786" s="17" t="s">
        <v>651</v>
      </c>
      <c r="E8786" s="17" t="s">
        <v>207</v>
      </c>
      <c r="F8786" s="17" t="s">
        <v>1490</v>
      </c>
      <c r="G8786" s="17" t="s">
        <v>61</v>
      </c>
      <c r="H8786" s="17" t="s">
        <v>1537</v>
      </c>
      <c r="I8786" s="17" t="s">
        <v>1524</v>
      </c>
      <c r="J8786" s="17" t="n">
        <v>1</v>
      </c>
      <c r="K8786" s="15" t="n">
        <v>143.9</v>
      </c>
      <c r="L8786" s="22" t="n">
        <v>0</v>
      </c>
      <c r="M8786" s="15" t="n">
        <v>0</v>
      </c>
      <c r="N8786" s="15" t="n">
        <f aca="false">J8786*K8786</f>
        <v>143.9</v>
      </c>
      <c r="O8786" s="15" t="n">
        <f aca="false">N8786*L8786</f>
        <v>0</v>
      </c>
      <c r="P8786" s="15" t="n">
        <f aca="false">N8786-O8786</f>
        <v>143.9</v>
      </c>
      <c r="Q8786" s="15" t="n">
        <f aca="false">J8786*INDEX(dProdutos!$F$2:$F$47,MATCH(E8786,dProdutos!$A$2:$A$47,0))</f>
        <v>84.43</v>
      </c>
      <c r="R8786" s="15" t="n">
        <f aca="false">IF(I8786="Cancelado",0,P8786-Q8786)</f>
        <v>59.47</v>
      </c>
      <c r="S8786" s="17" t="str">
        <f aca="false">INDEX(dProdutos!$D$2:$D$47,MATCH(E8786,dProdutos!$A$2:$A$47,0))</f>
        <v>Beleza</v>
      </c>
    </row>
    <row r="8787" customFormat="false" ht="15" hidden="false" customHeight="false" outlineLevel="0" collapsed="false">
      <c r="A8787" s="17" t="s">
        <v>6875</v>
      </c>
      <c r="B8787" s="17" t="n">
        <v>1</v>
      </c>
      <c r="C8787" s="21" t="n">
        <v>46232</v>
      </c>
      <c r="D8787" s="17" t="s">
        <v>960</v>
      </c>
      <c r="E8787" s="17" t="s">
        <v>156</v>
      </c>
      <c r="F8787" s="17" t="s">
        <v>1493</v>
      </c>
      <c r="G8787" s="17" t="s">
        <v>59</v>
      </c>
      <c r="H8787" s="17" t="s">
        <v>1523</v>
      </c>
      <c r="I8787" s="17" t="s">
        <v>1541</v>
      </c>
      <c r="J8787" s="17" t="n">
        <v>1</v>
      </c>
      <c r="K8787" s="15" t="n">
        <v>192.9</v>
      </c>
      <c r="L8787" s="22" t="n">
        <v>0</v>
      </c>
      <c r="M8787" s="15" t="n">
        <v>29.01</v>
      </c>
      <c r="N8787" s="15" t="n">
        <f aca="false">J8787*K8787</f>
        <v>192.9</v>
      </c>
      <c r="O8787" s="15" t="n">
        <f aca="false">N8787*L8787</f>
        <v>0</v>
      </c>
      <c r="P8787" s="15" t="n">
        <f aca="false">N8787-O8787</f>
        <v>192.9</v>
      </c>
      <c r="Q8787" s="15" t="n">
        <f aca="false">J8787*INDEX(dProdutos!$F$2:$F$47,MATCH(E8787,dProdutos!$A$2:$A$47,0))</f>
        <v>80.38</v>
      </c>
      <c r="R8787" s="15" t="n">
        <f aca="false">IF(I8787="Cancelado",0,P8787-Q8787)</f>
        <v>112.52</v>
      </c>
      <c r="S8787" s="17" t="str">
        <f aca="false">INDEX(dProdutos!$D$2:$D$47,MATCH(E8787,dProdutos!$A$2:$A$47,0))</f>
        <v>Acessórios</v>
      </c>
    </row>
    <row r="8788" customFormat="false" ht="15" hidden="false" customHeight="false" outlineLevel="0" collapsed="false">
      <c r="A8788" s="17" t="s">
        <v>6875</v>
      </c>
      <c r="B8788" s="17" t="n">
        <v>2</v>
      </c>
      <c r="C8788" s="21" t="n">
        <v>46232</v>
      </c>
      <c r="D8788" s="17" t="s">
        <v>960</v>
      </c>
      <c r="E8788" s="17" t="s">
        <v>117</v>
      </c>
      <c r="F8788" s="17" t="s">
        <v>1493</v>
      </c>
      <c r="G8788" s="17" t="s">
        <v>59</v>
      </c>
      <c r="H8788" s="17" t="s">
        <v>1523</v>
      </c>
      <c r="I8788" s="17" t="s">
        <v>1541</v>
      </c>
      <c r="J8788" s="17" t="n">
        <v>1</v>
      </c>
      <c r="K8788" s="15" t="n">
        <v>166.9</v>
      </c>
      <c r="L8788" s="22" t="n">
        <v>0.2</v>
      </c>
      <c r="M8788" s="15" t="n">
        <v>0</v>
      </c>
      <c r="N8788" s="15" t="n">
        <f aca="false">J8788*K8788</f>
        <v>166.9</v>
      </c>
      <c r="O8788" s="15" t="n">
        <f aca="false">N8788*L8788</f>
        <v>33.38</v>
      </c>
      <c r="P8788" s="15" t="n">
        <f aca="false">N8788-O8788</f>
        <v>133.52</v>
      </c>
      <c r="Q8788" s="15" t="n">
        <f aca="false">J8788*INDEX(dProdutos!$F$2:$F$47,MATCH(E8788,dProdutos!$A$2:$A$47,0))</f>
        <v>73.23</v>
      </c>
      <c r="R8788" s="15" t="n">
        <f aca="false">IF(I8788="Cancelado",0,P8788-Q8788)</f>
        <v>60.29</v>
      </c>
      <c r="S8788" s="17" t="str">
        <f aca="false">INDEX(dProdutos!$D$2:$D$47,MATCH(E8788,dProdutos!$A$2:$A$47,0))</f>
        <v>Moda Masculina</v>
      </c>
    </row>
    <row r="8789" customFormat="false" ht="15" hidden="false" customHeight="false" outlineLevel="0" collapsed="false">
      <c r="A8789" s="17" t="s">
        <v>6875</v>
      </c>
      <c r="B8789" s="17" t="n">
        <v>3</v>
      </c>
      <c r="C8789" s="21" t="n">
        <v>46232</v>
      </c>
      <c r="D8789" s="17" t="s">
        <v>960</v>
      </c>
      <c r="E8789" s="17" t="s">
        <v>135</v>
      </c>
      <c r="F8789" s="17" t="s">
        <v>1493</v>
      </c>
      <c r="G8789" s="17" t="s">
        <v>59</v>
      </c>
      <c r="H8789" s="17" t="s">
        <v>1523</v>
      </c>
      <c r="I8789" s="17" t="s">
        <v>1541</v>
      </c>
      <c r="J8789" s="17" t="n">
        <v>1</v>
      </c>
      <c r="K8789" s="15" t="n">
        <v>200.9</v>
      </c>
      <c r="L8789" s="22" t="n">
        <v>0</v>
      </c>
      <c r="M8789" s="15" t="n">
        <v>0</v>
      </c>
      <c r="N8789" s="15" t="n">
        <f aca="false">J8789*K8789</f>
        <v>200.9</v>
      </c>
      <c r="O8789" s="15" t="n">
        <f aca="false">N8789*L8789</f>
        <v>0</v>
      </c>
      <c r="P8789" s="15" t="n">
        <f aca="false">N8789-O8789</f>
        <v>200.9</v>
      </c>
      <c r="Q8789" s="15" t="n">
        <f aca="false">J8789*INDEX(dProdutos!$F$2:$F$47,MATCH(E8789,dProdutos!$A$2:$A$47,0))</f>
        <v>80.73</v>
      </c>
      <c r="R8789" s="15" t="n">
        <f aca="false">IF(I8789="Cancelado",0,P8789-Q8789)</f>
        <v>120.17</v>
      </c>
      <c r="S8789" s="17" t="str">
        <f aca="false">INDEX(dProdutos!$D$2:$D$47,MATCH(E8789,dProdutos!$A$2:$A$47,0))</f>
        <v>Calçados</v>
      </c>
    </row>
    <row r="8790" customFormat="false" ht="15" hidden="false" customHeight="false" outlineLevel="0" collapsed="false">
      <c r="A8790" s="17" t="s">
        <v>6876</v>
      </c>
      <c r="B8790" s="17" t="n">
        <v>1</v>
      </c>
      <c r="C8790" s="21" t="n">
        <v>46233</v>
      </c>
      <c r="D8790" s="17" t="s">
        <v>602</v>
      </c>
      <c r="E8790" s="17" t="s">
        <v>201</v>
      </c>
      <c r="F8790" s="17" t="s">
        <v>1503</v>
      </c>
      <c r="G8790" s="17" t="s">
        <v>59</v>
      </c>
      <c r="H8790" s="17" t="s">
        <v>1537</v>
      </c>
      <c r="I8790" s="17" t="s">
        <v>1524</v>
      </c>
      <c r="J8790" s="17" t="n">
        <v>1</v>
      </c>
      <c r="K8790" s="15" t="n">
        <v>236.9</v>
      </c>
      <c r="L8790" s="22" t="n">
        <v>0</v>
      </c>
      <c r="M8790" s="15" t="n">
        <v>18.96</v>
      </c>
      <c r="N8790" s="15" t="n">
        <f aca="false">J8790*K8790</f>
        <v>236.9</v>
      </c>
      <c r="O8790" s="15" t="n">
        <f aca="false">N8790*L8790</f>
        <v>0</v>
      </c>
      <c r="P8790" s="15" t="n">
        <f aca="false">N8790-O8790</f>
        <v>236.9</v>
      </c>
      <c r="Q8790" s="15" t="n">
        <f aca="false">J8790*INDEX(dProdutos!$F$2:$F$47,MATCH(E8790,dProdutos!$A$2:$A$47,0))</f>
        <v>96.23</v>
      </c>
      <c r="R8790" s="15" t="n">
        <f aca="false">IF(I8790="Cancelado",0,P8790-Q8790)</f>
        <v>140.67</v>
      </c>
      <c r="S8790" s="17" t="str">
        <f aca="false">INDEX(dProdutos!$D$2:$D$47,MATCH(E8790,dProdutos!$A$2:$A$47,0))</f>
        <v>Beleza</v>
      </c>
    </row>
    <row r="8791" customFormat="false" ht="15" hidden="false" customHeight="false" outlineLevel="0" collapsed="false">
      <c r="A8791" s="17" t="s">
        <v>6877</v>
      </c>
      <c r="B8791" s="17" t="n">
        <v>1</v>
      </c>
      <c r="C8791" s="21" t="n">
        <v>46233</v>
      </c>
      <c r="D8791" s="17" t="s">
        <v>356</v>
      </c>
      <c r="E8791" s="17" t="s">
        <v>153</v>
      </c>
      <c r="F8791" s="17" t="s">
        <v>1501</v>
      </c>
      <c r="G8791" s="17" t="s">
        <v>59</v>
      </c>
      <c r="H8791" s="17" t="s">
        <v>1537</v>
      </c>
      <c r="I8791" s="17" t="s">
        <v>1524</v>
      </c>
      <c r="J8791" s="17" t="n">
        <v>1</v>
      </c>
      <c r="K8791" s="15" t="n">
        <v>165.9</v>
      </c>
      <c r="L8791" s="22" t="n">
        <v>0.1</v>
      </c>
      <c r="M8791" s="15" t="n">
        <v>23.93</v>
      </c>
      <c r="N8791" s="15" t="n">
        <f aca="false">J8791*K8791</f>
        <v>165.9</v>
      </c>
      <c r="O8791" s="15" t="n">
        <f aca="false">N8791*L8791</f>
        <v>16.59</v>
      </c>
      <c r="P8791" s="15" t="n">
        <f aca="false">N8791-O8791</f>
        <v>149.31</v>
      </c>
      <c r="Q8791" s="15" t="n">
        <f aca="false">J8791*INDEX(dProdutos!$F$2:$F$47,MATCH(E8791,dProdutos!$A$2:$A$47,0))</f>
        <v>67.28</v>
      </c>
      <c r="R8791" s="15" t="n">
        <f aca="false">IF(I8791="Cancelado",0,P8791-Q8791)</f>
        <v>82.03</v>
      </c>
      <c r="S8791" s="17" t="str">
        <f aca="false">INDEX(dProdutos!$D$2:$D$47,MATCH(E8791,dProdutos!$A$2:$A$47,0))</f>
        <v>Acessórios</v>
      </c>
    </row>
    <row r="8792" customFormat="false" ht="15" hidden="false" customHeight="false" outlineLevel="0" collapsed="false">
      <c r="A8792" s="17" t="s">
        <v>6878</v>
      </c>
      <c r="B8792" s="17" t="n">
        <v>1</v>
      </c>
      <c r="C8792" s="21" t="n">
        <v>46233</v>
      </c>
      <c r="D8792" s="17" t="s">
        <v>1275</v>
      </c>
      <c r="E8792" s="17" t="s">
        <v>73</v>
      </c>
      <c r="F8792" s="17" t="s">
        <v>1503</v>
      </c>
      <c r="G8792" s="17" t="s">
        <v>59</v>
      </c>
      <c r="H8792" s="17" t="s">
        <v>1540</v>
      </c>
      <c r="I8792" s="17" t="s">
        <v>1524</v>
      </c>
      <c r="J8792" s="17" t="n">
        <v>1</v>
      </c>
      <c r="K8792" s="15" t="n">
        <v>179.9</v>
      </c>
      <c r="L8792" s="22" t="n">
        <v>0.15</v>
      </c>
      <c r="M8792" s="15" t="n">
        <v>14.59</v>
      </c>
      <c r="N8792" s="15" t="n">
        <f aca="false">J8792*K8792</f>
        <v>179.9</v>
      </c>
      <c r="O8792" s="15" t="n">
        <f aca="false">N8792*L8792</f>
        <v>26.985</v>
      </c>
      <c r="P8792" s="15" t="n">
        <f aca="false">N8792-O8792</f>
        <v>152.915</v>
      </c>
      <c r="Q8792" s="15" t="n">
        <f aca="false">J8792*INDEX(dProdutos!$F$2:$F$47,MATCH(E8792,dProdutos!$A$2:$A$47,0))</f>
        <v>69.44</v>
      </c>
      <c r="R8792" s="15" t="n">
        <f aca="false">IF(I8792="Cancelado",0,P8792-Q8792)</f>
        <v>83.475</v>
      </c>
      <c r="S8792" s="17" t="str">
        <f aca="false">INDEX(dProdutos!$D$2:$D$47,MATCH(E8792,dProdutos!$A$2:$A$47,0))</f>
        <v>Moda Feminina</v>
      </c>
    </row>
    <row r="8793" customFormat="false" ht="15" hidden="false" customHeight="false" outlineLevel="0" collapsed="false">
      <c r="A8793" s="17" t="s">
        <v>6878</v>
      </c>
      <c r="B8793" s="17" t="n">
        <v>2</v>
      </c>
      <c r="C8793" s="21" t="n">
        <v>46233</v>
      </c>
      <c r="D8793" s="17" t="s">
        <v>1275</v>
      </c>
      <c r="E8793" s="17" t="s">
        <v>147</v>
      </c>
      <c r="F8793" s="17" t="s">
        <v>1503</v>
      </c>
      <c r="G8793" s="17" t="s">
        <v>59</v>
      </c>
      <c r="H8793" s="17" t="s">
        <v>1540</v>
      </c>
      <c r="I8793" s="17" t="s">
        <v>1524</v>
      </c>
      <c r="J8793" s="17" t="n">
        <v>1</v>
      </c>
      <c r="K8793" s="15" t="n">
        <v>231.9</v>
      </c>
      <c r="L8793" s="22" t="n">
        <v>0</v>
      </c>
      <c r="M8793" s="15" t="n">
        <v>0</v>
      </c>
      <c r="N8793" s="15" t="n">
        <f aca="false">J8793*K8793</f>
        <v>231.9</v>
      </c>
      <c r="O8793" s="15" t="n">
        <f aca="false">N8793*L8793</f>
        <v>0</v>
      </c>
      <c r="P8793" s="15" t="n">
        <f aca="false">N8793-O8793</f>
        <v>231.9</v>
      </c>
      <c r="Q8793" s="15" t="n">
        <f aca="false">J8793*INDEX(dProdutos!$F$2:$F$47,MATCH(E8793,dProdutos!$A$2:$A$47,0))</f>
        <v>130.9</v>
      </c>
      <c r="R8793" s="15" t="n">
        <f aca="false">IF(I8793="Cancelado",0,P8793-Q8793)</f>
        <v>101</v>
      </c>
      <c r="S8793" s="17" t="str">
        <f aca="false">INDEX(dProdutos!$D$2:$D$47,MATCH(E8793,dProdutos!$A$2:$A$47,0))</f>
        <v>Acessórios</v>
      </c>
    </row>
    <row r="8794" customFormat="false" ht="15" hidden="false" customHeight="false" outlineLevel="0" collapsed="false">
      <c r="A8794" s="17" t="s">
        <v>6878</v>
      </c>
      <c r="B8794" s="17" t="n">
        <v>3</v>
      </c>
      <c r="C8794" s="21" t="n">
        <v>46233</v>
      </c>
      <c r="D8794" s="17" t="s">
        <v>1275</v>
      </c>
      <c r="E8794" s="17" t="s">
        <v>156</v>
      </c>
      <c r="F8794" s="17" t="s">
        <v>1503</v>
      </c>
      <c r="G8794" s="17" t="s">
        <v>59</v>
      </c>
      <c r="H8794" s="17" t="s">
        <v>1540</v>
      </c>
      <c r="I8794" s="17" t="s">
        <v>1524</v>
      </c>
      <c r="J8794" s="17" t="n">
        <v>1</v>
      </c>
      <c r="K8794" s="15" t="n">
        <v>192.9</v>
      </c>
      <c r="L8794" s="22" t="n">
        <v>0</v>
      </c>
      <c r="M8794" s="15" t="n">
        <v>0</v>
      </c>
      <c r="N8794" s="15" t="n">
        <f aca="false">J8794*K8794</f>
        <v>192.9</v>
      </c>
      <c r="O8794" s="15" t="n">
        <f aca="false">N8794*L8794</f>
        <v>0</v>
      </c>
      <c r="P8794" s="15" t="n">
        <f aca="false">N8794-O8794</f>
        <v>192.9</v>
      </c>
      <c r="Q8794" s="15" t="n">
        <f aca="false">J8794*INDEX(dProdutos!$F$2:$F$47,MATCH(E8794,dProdutos!$A$2:$A$47,0))</f>
        <v>80.38</v>
      </c>
      <c r="R8794" s="15" t="n">
        <f aca="false">IF(I8794="Cancelado",0,P8794-Q8794)</f>
        <v>112.52</v>
      </c>
      <c r="S8794" s="17" t="str">
        <f aca="false">INDEX(dProdutos!$D$2:$D$47,MATCH(E8794,dProdutos!$A$2:$A$47,0))</f>
        <v>Acessórios</v>
      </c>
    </row>
    <row r="8795" customFormat="false" ht="15" hidden="false" customHeight="false" outlineLevel="0" collapsed="false">
      <c r="A8795" s="17" t="s">
        <v>6879</v>
      </c>
      <c r="B8795" s="17" t="n">
        <v>1</v>
      </c>
      <c r="C8795" s="21" t="n">
        <v>46233</v>
      </c>
      <c r="D8795" s="17" t="s">
        <v>1196</v>
      </c>
      <c r="E8795" s="17" t="s">
        <v>88</v>
      </c>
      <c r="F8795" s="17" t="s">
        <v>1495</v>
      </c>
      <c r="G8795" s="17" t="s">
        <v>60</v>
      </c>
      <c r="H8795" s="17" t="s">
        <v>1537</v>
      </c>
      <c r="I8795" s="17" t="s">
        <v>1524</v>
      </c>
      <c r="J8795" s="17" t="n">
        <v>1</v>
      </c>
      <c r="K8795" s="15" t="n">
        <v>170.9</v>
      </c>
      <c r="L8795" s="22" t="n">
        <v>0.05</v>
      </c>
      <c r="M8795" s="15" t="n">
        <v>0</v>
      </c>
      <c r="N8795" s="15" t="n">
        <f aca="false">J8795*K8795</f>
        <v>170.9</v>
      </c>
      <c r="O8795" s="15" t="n">
        <f aca="false">N8795*L8795</f>
        <v>8.545</v>
      </c>
      <c r="P8795" s="15" t="n">
        <f aca="false">N8795-O8795</f>
        <v>162.355</v>
      </c>
      <c r="Q8795" s="15" t="n">
        <f aca="false">J8795*INDEX(dProdutos!$F$2:$F$47,MATCH(E8795,dProdutos!$A$2:$A$47,0))</f>
        <v>98.14</v>
      </c>
      <c r="R8795" s="15" t="n">
        <f aca="false">IF(I8795="Cancelado",0,P8795-Q8795)</f>
        <v>64.215</v>
      </c>
      <c r="S8795" s="17" t="str">
        <f aca="false">INDEX(dProdutos!$D$2:$D$47,MATCH(E8795,dProdutos!$A$2:$A$47,0))</f>
        <v>Moda Feminina</v>
      </c>
    </row>
    <row r="8796" customFormat="false" ht="15" hidden="false" customHeight="false" outlineLevel="0" collapsed="false">
      <c r="A8796" s="17" t="s">
        <v>6880</v>
      </c>
      <c r="B8796" s="17" t="n">
        <v>1</v>
      </c>
      <c r="C8796" s="21" t="n">
        <v>46233</v>
      </c>
      <c r="D8796" s="17" t="s">
        <v>1443</v>
      </c>
      <c r="E8796" s="17" t="s">
        <v>138</v>
      </c>
      <c r="F8796" s="17" t="s">
        <v>1499</v>
      </c>
      <c r="G8796" s="17" t="s">
        <v>62</v>
      </c>
      <c r="H8796" s="17" t="s">
        <v>1540</v>
      </c>
      <c r="I8796" s="17" t="s">
        <v>1524</v>
      </c>
      <c r="J8796" s="17" t="n">
        <v>1</v>
      </c>
      <c r="K8796" s="15" t="n">
        <v>231.9</v>
      </c>
      <c r="L8796" s="22" t="n">
        <v>0.15</v>
      </c>
      <c r="M8796" s="15" t="n">
        <v>20.03</v>
      </c>
      <c r="N8796" s="15" t="n">
        <f aca="false">J8796*K8796</f>
        <v>231.9</v>
      </c>
      <c r="O8796" s="15" t="n">
        <f aca="false">N8796*L8796</f>
        <v>34.785</v>
      </c>
      <c r="P8796" s="15" t="n">
        <f aca="false">N8796-O8796</f>
        <v>197.115</v>
      </c>
      <c r="Q8796" s="15" t="n">
        <f aca="false">J8796*INDEX(dProdutos!$F$2:$F$47,MATCH(E8796,dProdutos!$A$2:$A$47,0))</f>
        <v>132.21</v>
      </c>
      <c r="R8796" s="15" t="n">
        <f aca="false">IF(I8796="Cancelado",0,P8796-Q8796)</f>
        <v>64.905</v>
      </c>
      <c r="S8796" s="17" t="str">
        <f aca="false">INDEX(dProdutos!$D$2:$D$47,MATCH(E8796,dProdutos!$A$2:$A$47,0))</f>
        <v>Calçados</v>
      </c>
    </row>
    <row r="8797" customFormat="false" ht="15" hidden="false" customHeight="false" outlineLevel="0" collapsed="false">
      <c r="A8797" s="17" t="s">
        <v>6881</v>
      </c>
      <c r="B8797" s="17" t="n">
        <v>1</v>
      </c>
      <c r="C8797" s="21" t="n">
        <v>46233</v>
      </c>
      <c r="D8797" s="17" t="s">
        <v>463</v>
      </c>
      <c r="E8797" s="17" t="s">
        <v>186</v>
      </c>
      <c r="F8797" s="17" t="s">
        <v>1503</v>
      </c>
      <c r="G8797" s="17" t="s">
        <v>61</v>
      </c>
      <c r="H8797" s="17" t="s">
        <v>1537</v>
      </c>
      <c r="I8797" s="17" t="s">
        <v>1524</v>
      </c>
      <c r="J8797" s="17" t="n">
        <v>1</v>
      </c>
      <c r="K8797" s="15" t="n">
        <v>120.9</v>
      </c>
      <c r="L8797" s="22" t="n">
        <v>0</v>
      </c>
      <c r="M8797" s="15" t="n">
        <v>28.06</v>
      </c>
      <c r="N8797" s="15" t="n">
        <f aca="false">J8797*K8797</f>
        <v>120.9</v>
      </c>
      <c r="O8797" s="15" t="n">
        <f aca="false">N8797*L8797</f>
        <v>0</v>
      </c>
      <c r="P8797" s="15" t="n">
        <f aca="false">N8797-O8797</f>
        <v>120.9</v>
      </c>
      <c r="Q8797" s="15" t="n">
        <f aca="false">J8797*INDEX(dProdutos!$F$2:$F$47,MATCH(E8797,dProdutos!$A$2:$A$47,0))</f>
        <v>72.21</v>
      </c>
      <c r="R8797" s="15" t="n">
        <f aca="false">IF(I8797="Cancelado",0,P8797-Q8797)</f>
        <v>48.69</v>
      </c>
      <c r="S8797" s="17" t="str">
        <f aca="false">INDEX(dProdutos!$D$2:$D$47,MATCH(E8797,dProdutos!$A$2:$A$47,0))</f>
        <v>Eletrônicos</v>
      </c>
    </row>
    <row r="8798" customFormat="false" ht="15" hidden="false" customHeight="false" outlineLevel="0" collapsed="false">
      <c r="A8798" s="17" t="s">
        <v>6882</v>
      </c>
      <c r="B8798" s="17" t="n">
        <v>1</v>
      </c>
      <c r="C8798" s="21" t="n">
        <v>46233</v>
      </c>
      <c r="D8798" s="17" t="s">
        <v>1368</v>
      </c>
      <c r="E8798" s="17" t="s">
        <v>165</v>
      </c>
      <c r="F8798" s="17" t="s">
        <v>1490</v>
      </c>
      <c r="G8798" s="17" t="s">
        <v>63</v>
      </c>
      <c r="H8798" s="17" t="s">
        <v>1523</v>
      </c>
      <c r="I8798" s="17" t="s">
        <v>1524</v>
      </c>
      <c r="J8798" s="17" t="n">
        <v>2</v>
      </c>
      <c r="K8798" s="15" t="n">
        <v>231.9</v>
      </c>
      <c r="L8798" s="22" t="n">
        <v>0.05</v>
      </c>
      <c r="M8798" s="15" t="n">
        <v>11.63</v>
      </c>
      <c r="N8798" s="15" t="n">
        <f aca="false">J8798*K8798</f>
        <v>463.8</v>
      </c>
      <c r="O8798" s="15" t="n">
        <f aca="false">N8798*L8798</f>
        <v>23.19</v>
      </c>
      <c r="P8798" s="15" t="n">
        <f aca="false">N8798-O8798</f>
        <v>440.61</v>
      </c>
      <c r="Q8798" s="15" t="n">
        <f aca="false">J8798*INDEX(dProdutos!$F$2:$F$47,MATCH(E8798,dProdutos!$A$2:$A$47,0))</f>
        <v>281.66</v>
      </c>
      <c r="R8798" s="15" t="n">
        <f aca="false">IF(I8798="Cancelado",0,P8798-Q8798)</f>
        <v>158.95</v>
      </c>
      <c r="S8798" s="17" t="str">
        <f aca="false">INDEX(dProdutos!$D$2:$D$47,MATCH(E8798,dProdutos!$A$2:$A$47,0))</f>
        <v>Casa</v>
      </c>
    </row>
    <row r="8799" customFormat="false" ht="15" hidden="false" customHeight="false" outlineLevel="0" collapsed="false">
      <c r="A8799" s="17" t="s">
        <v>6883</v>
      </c>
      <c r="B8799" s="17" t="n">
        <v>1</v>
      </c>
      <c r="C8799" s="21" t="n">
        <v>46233</v>
      </c>
      <c r="D8799" s="17" t="s">
        <v>596</v>
      </c>
      <c r="E8799" s="17" t="s">
        <v>135</v>
      </c>
      <c r="F8799" s="17" t="s">
        <v>1490</v>
      </c>
      <c r="G8799" s="17" t="s">
        <v>60</v>
      </c>
      <c r="H8799" s="17" t="s">
        <v>1523</v>
      </c>
      <c r="I8799" s="17" t="s">
        <v>1541</v>
      </c>
      <c r="J8799" s="17" t="n">
        <v>1</v>
      </c>
      <c r="K8799" s="15" t="n">
        <v>200.9</v>
      </c>
      <c r="L8799" s="22" t="n">
        <v>0</v>
      </c>
      <c r="M8799" s="15" t="n">
        <v>13.47</v>
      </c>
      <c r="N8799" s="15" t="n">
        <f aca="false">J8799*K8799</f>
        <v>200.9</v>
      </c>
      <c r="O8799" s="15" t="n">
        <f aca="false">N8799*L8799</f>
        <v>0</v>
      </c>
      <c r="P8799" s="15" t="n">
        <f aca="false">N8799-O8799</f>
        <v>200.9</v>
      </c>
      <c r="Q8799" s="15" t="n">
        <f aca="false">J8799*INDEX(dProdutos!$F$2:$F$47,MATCH(E8799,dProdutos!$A$2:$A$47,0))</f>
        <v>80.73</v>
      </c>
      <c r="R8799" s="15" t="n">
        <f aca="false">IF(I8799="Cancelado",0,P8799-Q8799)</f>
        <v>120.17</v>
      </c>
      <c r="S8799" s="17" t="str">
        <f aca="false">INDEX(dProdutos!$D$2:$D$47,MATCH(E8799,dProdutos!$A$2:$A$47,0))</f>
        <v>Calçados</v>
      </c>
    </row>
    <row r="8800" customFormat="false" ht="15" hidden="false" customHeight="false" outlineLevel="0" collapsed="false">
      <c r="A8800" s="17" t="s">
        <v>6883</v>
      </c>
      <c r="B8800" s="17" t="n">
        <v>2</v>
      </c>
      <c r="C8800" s="21" t="n">
        <v>46233</v>
      </c>
      <c r="D8800" s="17" t="s">
        <v>596</v>
      </c>
      <c r="E8800" s="17" t="s">
        <v>102</v>
      </c>
      <c r="F8800" s="17" t="s">
        <v>1490</v>
      </c>
      <c r="G8800" s="17" t="s">
        <v>60</v>
      </c>
      <c r="H8800" s="17" t="s">
        <v>1523</v>
      </c>
      <c r="I8800" s="17" t="s">
        <v>1541</v>
      </c>
      <c r="J8800" s="17" t="n">
        <v>1</v>
      </c>
      <c r="K8800" s="15" t="n">
        <v>65.9</v>
      </c>
      <c r="L8800" s="22" t="n">
        <v>0.05</v>
      </c>
      <c r="M8800" s="15" t="n">
        <v>0</v>
      </c>
      <c r="N8800" s="15" t="n">
        <f aca="false">J8800*K8800</f>
        <v>65.9</v>
      </c>
      <c r="O8800" s="15" t="n">
        <f aca="false">N8800*L8800</f>
        <v>3.295</v>
      </c>
      <c r="P8800" s="15" t="n">
        <f aca="false">N8800-O8800</f>
        <v>62.605</v>
      </c>
      <c r="Q8800" s="15" t="n">
        <f aca="false">J8800*INDEX(dProdutos!$F$2:$F$47,MATCH(E8800,dProdutos!$A$2:$A$47,0))</f>
        <v>29.68</v>
      </c>
      <c r="R8800" s="15" t="n">
        <f aca="false">IF(I8800="Cancelado",0,P8800-Q8800)</f>
        <v>32.925</v>
      </c>
      <c r="S8800" s="17" t="str">
        <f aca="false">INDEX(dProdutos!$D$2:$D$47,MATCH(E8800,dProdutos!$A$2:$A$47,0))</f>
        <v>Moda Masculina</v>
      </c>
    </row>
    <row r="8801" customFormat="false" ht="15" hidden="false" customHeight="false" outlineLevel="0" collapsed="false">
      <c r="A8801" s="17" t="s">
        <v>6884</v>
      </c>
      <c r="B8801" s="17" t="n">
        <v>1</v>
      </c>
      <c r="C8801" s="21" t="n">
        <v>46234</v>
      </c>
      <c r="D8801" s="17" t="s">
        <v>1397</v>
      </c>
      <c r="E8801" s="17" t="s">
        <v>150</v>
      </c>
      <c r="F8801" s="17" t="s">
        <v>1501</v>
      </c>
      <c r="G8801" s="17" t="s">
        <v>60</v>
      </c>
      <c r="H8801" s="17" t="s">
        <v>1537</v>
      </c>
      <c r="I8801" s="17" t="s">
        <v>1524</v>
      </c>
      <c r="J8801" s="17" t="n">
        <v>1</v>
      </c>
      <c r="K8801" s="15" t="n">
        <v>71.9</v>
      </c>
      <c r="L8801" s="22" t="n">
        <v>0</v>
      </c>
      <c r="M8801" s="15" t="n">
        <v>21.43</v>
      </c>
      <c r="N8801" s="15" t="n">
        <f aca="false">J8801*K8801</f>
        <v>71.9</v>
      </c>
      <c r="O8801" s="15" t="n">
        <f aca="false">N8801*L8801</f>
        <v>0</v>
      </c>
      <c r="P8801" s="15" t="n">
        <f aca="false">N8801-O8801</f>
        <v>71.9</v>
      </c>
      <c r="Q8801" s="15" t="n">
        <f aca="false">J8801*INDEX(dProdutos!$F$2:$F$47,MATCH(E8801,dProdutos!$A$2:$A$47,0))</f>
        <v>27.38</v>
      </c>
      <c r="R8801" s="15" t="n">
        <f aca="false">IF(I8801="Cancelado",0,P8801-Q8801)</f>
        <v>44.52</v>
      </c>
      <c r="S8801" s="17" t="str">
        <f aca="false">INDEX(dProdutos!$D$2:$D$47,MATCH(E8801,dProdutos!$A$2:$A$47,0))</f>
        <v>Acessórios</v>
      </c>
    </row>
    <row r="8802" customFormat="false" ht="15" hidden="false" customHeight="false" outlineLevel="0" collapsed="false">
      <c r="A8802" s="17" t="s">
        <v>6884</v>
      </c>
      <c r="B8802" s="17" t="n">
        <v>2</v>
      </c>
      <c r="C8802" s="21" t="n">
        <v>46234</v>
      </c>
      <c r="D8802" s="17" t="s">
        <v>1397</v>
      </c>
      <c r="E8802" s="17" t="s">
        <v>135</v>
      </c>
      <c r="F8802" s="17" t="s">
        <v>1501</v>
      </c>
      <c r="G8802" s="17" t="s">
        <v>60</v>
      </c>
      <c r="H8802" s="17" t="s">
        <v>1537</v>
      </c>
      <c r="I8802" s="17" t="s">
        <v>1524</v>
      </c>
      <c r="J8802" s="17" t="n">
        <v>1</v>
      </c>
      <c r="K8802" s="15" t="n">
        <v>200.9</v>
      </c>
      <c r="L8802" s="22" t="n">
        <v>0.15</v>
      </c>
      <c r="M8802" s="15" t="n">
        <v>0</v>
      </c>
      <c r="N8802" s="15" t="n">
        <f aca="false">J8802*K8802</f>
        <v>200.9</v>
      </c>
      <c r="O8802" s="15" t="n">
        <f aca="false">N8802*L8802</f>
        <v>30.135</v>
      </c>
      <c r="P8802" s="15" t="n">
        <f aca="false">N8802-O8802</f>
        <v>170.765</v>
      </c>
      <c r="Q8802" s="15" t="n">
        <f aca="false">J8802*INDEX(dProdutos!$F$2:$F$47,MATCH(E8802,dProdutos!$A$2:$A$47,0))</f>
        <v>80.73</v>
      </c>
      <c r="R8802" s="15" t="n">
        <f aca="false">IF(I8802="Cancelado",0,P8802-Q8802)</f>
        <v>90.035</v>
      </c>
      <c r="S8802" s="17" t="str">
        <f aca="false">INDEX(dProdutos!$D$2:$D$47,MATCH(E8802,dProdutos!$A$2:$A$47,0))</f>
        <v>Calçados</v>
      </c>
    </row>
    <row r="8803" customFormat="false" ht="15" hidden="false" customHeight="false" outlineLevel="0" collapsed="false">
      <c r="A8803" s="17" t="s">
        <v>6884</v>
      </c>
      <c r="B8803" s="17" t="n">
        <v>3</v>
      </c>
      <c r="C8803" s="21" t="n">
        <v>46234</v>
      </c>
      <c r="D8803" s="17" t="s">
        <v>1397</v>
      </c>
      <c r="E8803" s="17" t="s">
        <v>153</v>
      </c>
      <c r="F8803" s="17" t="s">
        <v>1501</v>
      </c>
      <c r="G8803" s="17" t="s">
        <v>60</v>
      </c>
      <c r="H8803" s="17" t="s">
        <v>1537</v>
      </c>
      <c r="I8803" s="17" t="s">
        <v>1524</v>
      </c>
      <c r="J8803" s="17" t="n">
        <v>2</v>
      </c>
      <c r="K8803" s="15" t="n">
        <v>165.9</v>
      </c>
      <c r="L8803" s="22" t="n">
        <v>0</v>
      </c>
      <c r="M8803" s="15" t="n">
        <v>0</v>
      </c>
      <c r="N8803" s="15" t="n">
        <f aca="false">J8803*K8803</f>
        <v>331.8</v>
      </c>
      <c r="O8803" s="15" t="n">
        <f aca="false">N8803*L8803</f>
        <v>0</v>
      </c>
      <c r="P8803" s="15" t="n">
        <f aca="false">N8803-O8803</f>
        <v>331.8</v>
      </c>
      <c r="Q8803" s="15" t="n">
        <f aca="false">J8803*INDEX(dProdutos!$F$2:$F$47,MATCH(E8803,dProdutos!$A$2:$A$47,0))</f>
        <v>134.56</v>
      </c>
      <c r="R8803" s="15" t="n">
        <f aca="false">IF(I8803="Cancelado",0,P8803-Q8803)</f>
        <v>197.24</v>
      </c>
      <c r="S8803" s="17" t="str">
        <f aca="false">INDEX(dProdutos!$D$2:$D$47,MATCH(E8803,dProdutos!$A$2:$A$47,0))</f>
        <v>Acessórios</v>
      </c>
    </row>
    <row r="8804" customFormat="false" ht="15" hidden="false" customHeight="false" outlineLevel="0" collapsed="false">
      <c r="A8804" s="17" t="s">
        <v>6884</v>
      </c>
      <c r="B8804" s="17" t="n">
        <v>4</v>
      </c>
      <c r="C8804" s="21" t="n">
        <v>46234</v>
      </c>
      <c r="D8804" s="17" t="s">
        <v>1397</v>
      </c>
      <c r="E8804" s="17" t="s">
        <v>102</v>
      </c>
      <c r="F8804" s="17" t="s">
        <v>1501</v>
      </c>
      <c r="G8804" s="17" t="s">
        <v>60</v>
      </c>
      <c r="H8804" s="17" t="s">
        <v>1537</v>
      </c>
      <c r="I8804" s="17" t="s">
        <v>1524</v>
      </c>
      <c r="J8804" s="17" t="n">
        <v>1</v>
      </c>
      <c r="K8804" s="15" t="n">
        <v>65.9</v>
      </c>
      <c r="L8804" s="22" t="n">
        <v>0</v>
      </c>
      <c r="M8804" s="15" t="n">
        <v>0</v>
      </c>
      <c r="N8804" s="15" t="n">
        <f aca="false">J8804*K8804</f>
        <v>65.9</v>
      </c>
      <c r="O8804" s="15" t="n">
        <f aca="false">N8804*L8804</f>
        <v>0</v>
      </c>
      <c r="P8804" s="15" t="n">
        <f aca="false">N8804-O8804</f>
        <v>65.9</v>
      </c>
      <c r="Q8804" s="15" t="n">
        <f aca="false">J8804*INDEX(dProdutos!$F$2:$F$47,MATCH(E8804,dProdutos!$A$2:$A$47,0))</f>
        <v>29.68</v>
      </c>
      <c r="R8804" s="15" t="n">
        <f aca="false">IF(I8804="Cancelado",0,P8804-Q8804)</f>
        <v>36.22</v>
      </c>
      <c r="S8804" s="17" t="str">
        <f aca="false">INDEX(dProdutos!$D$2:$D$47,MATCH(E8804,dProdutos!$A$2:$A$47,0))</f>
        <v>Moda Masculina</v>
      </c>
    </row>
    <row r="8805" customFormat="false" ht="15" hidden="false" customHeight="false" outlineLevel="0" collapsed="false">
      <c r="A8805" s="17" t="s">
        <v>6885</v>
      </c>
      <c r="B8805" s="17" t="n">
        <v>1</v>
      </c>
      <c r="C8805" s="21" t="n">
        <v>46234</v>
      </c>
      <c r="D8805" s="17" t="s">
        <v>841</v>
      </c>
      <c r="E8805" s="17" t="s">
        <v>141</v>
      </c>
      <c r="F8805" s="17" t="s">
        <v>1487</v>
      </c>
      <c r="G8805" s="17" t="s">
        <v>62</v>
      </c>
      <c r="H8805" s="17" t="s">
        <v>1537</v>
      </c>
      <c r="I8805" s="17" t="s">
        <v>1524</v>
      </c>
      <c r="J8805" s="17" t="n">
        <v>1</v>
      </c>
      <c r="K8805" s="15" t="n">
        <v>131.9</v>
      </c>
      <c r="L8805" s="22" t="n">
        <v>0.05</v>
      </c>
      <c r="M8805" s="15" t="n">
        <v>9.97</v>
      </c>
      <c r="N8805" s="15" t="n">
        <f aca="false">J8805*K8805</f>
        <v>131.9</v>
      </c>
      <c r="O8805" s="15" t="n">
        <f aca="false">N8805*L8805</f>
        <v>6.595</v>
      </c>
      <c r="P8805" s="15" t="n">
        <f aca="false">N8805-O8805</f>
        <v>125.305</v>
      </c>
      <c r="Q8805" s="15" t="n">
        <f aca="false">J8805*INDEX(dProdutos!$F$2:$F$47,MATCH(E8805,dProdutos!$A$2:$A$47,0))</f>
        <v>81.66</v>
      </c>
      <c r="R8805" s="15" t="n">
        <f aca="false">IF(I8805="Cancelado",0,P8805-Q8805)</f>
        <v>43.645</v>
      </c>
      <c r="S8805" s="17" t="str">
        <f aca="false">INDEX(dProdutos!$D$2:$D$47,MATCH(E8805,dProdutos!$A$2:$A$47,0))</f>
        <v>Acessórios</v>
      </c>
    </row>
    <row r="8806" customFormat="false" ht="15" hidden="false" customHeight="false" outlineLevel="0" collapsed="false">
      <c r="A8806" s="17" t="s">
        <v>6885</v>
      </c>
      <c r="B8806" s="17" t="n">
        <v>2</v>
      </c>
      <c r="C8806" s="21" t="n">
        <v>46234</v>
      </c>
      <c r="D8806" s="17" t="s">
        <v>841</v>
      </c>
      <c r="E8806" s="17" t="s">
        <v>73</v>
      </c>
      <c r="F8806" s="17" t="s">
        <v>1487</v>
      </c>
      <c r="G8806" s="17" t="s">
        <v>62</v>
      </c>
      <c r="H8806" s="17" t="s">
        <v>1537</v>
      </c>
      <c r="I8806" s="17" t="s">
        <v>1524</v>
      </c>
      <c r="J8806" s="17" t="n">
        <v>1</v>
      </c>
      <c r="K8806" s="15" t="n">
        <v>179.9</v>
      </c>
      <c r="L8806" s="22" t="n">
        <v>0</v>
      </c>
      <c r="M8806" s="15" t="n">
        <v>0</v>
      </c>
      <c r="N8806" s="15" t="n">
        <f aca="false">J8806*K8806</f>
        <v>179.9</v>
      </c>
      <c r="O8806" s="15" t="n">
        <f aca="false">N8806*L8806</f>
        <v>0</v>
      </c>
      <c r="P8806" s="15" t="n">
        <f aca="false">N8806-O8806</f>
        <v>179.9</v>
      </c>
      <c r="Q8806" s="15" t="n">
        <f aca="false">J8806*INDEX(dProdutos!$F$2:$F$47,MATCH(E8806,dProdutos!$A$2:$A$47,0))</f>
        <v>69.44</v>
      </c>
      <c r="R8806" s="15" t="n">
        <f aca="false">IF(I8806="Cancelado",0,P8806-Q8806)</f>
        <v>110.46</v>
      </c>
      <c r="S8806" s="17" t="str">
        <f aca="false">INDEX(dProdutos!$D$2:$D$47,MATCH(E8806,dProdutos!$A$2:$A$47,0))</f>
        <v>Moda Feminina</v>
      </c>
    </row>
    <row r="8807" customFormat="false" ht="15" hidden="false" customHeight="false" outlineLevel="0" collapsed="false">
      <c r="A8807" s="17" t="s">
        <v>6886</v>
      </c>
      <c r="B8807" s="17" t="n">
        <v>1</v>
      </c>
      <c r="C8807" s="21" t="n">
        <v>46234</v>
      </c>
      <c r="D8807" s="17" t="s">
        <v>987</v>
      </c>
      <c r="E8807" s="17" t="s">
        <v>198</v>
      </c>
      <c r="F8807" s="17" t="s">
        <v>1493</v>
      </c>
      <c r="G8807" s="17" t="s">
        <v>61</v>
      </c>
      <c r="H8807" s="17" t="s">
        <v>1537</v>
      </c>
      <c r="I8807" s="17" t="s">
        <v>1541</v>
      </c>
      <c r="J8807" s="17" t="n">
        <v>1</v>
      </c>
      <c r="K8807" s="15" t="n">
        <v>253.9</v>
      </c>
      <c r="L8807" s="22" t="n">
        <v>0.15</v>
      </c>
      <c r="M8807" s="15" t="n">
        <v>11.52</v>
      </c>
      <c r="N8807" s="15" t="n">
        <f aca="false">J8807*K8807</f>
        <v>253.9</v>
      </c>
      <c r="O8807" s="15" t="n">
        <f aca="false">N8807*L8807</f>
        <v>38.085</v>
      </c>
      <c r="P8807" s="15" t="n">
        <f aca="false">N8807-O8807</f>
        <v>215.815</v>
      </c>
      <c r="Q8807" s="15" t="n">
        <f aca="false">J8807*INDEX(dProdutos!$F$2:$F$47,MATCH(E8807,dProdutos!$A$2:$A$47,0))</f>
        <v>99.78</v>
      </c>
      <c r="R8807" s="15" t="n">
        <f aca="false">IF(I8807="Cancelado",0,P8807-Q8807)</f>
        <v>116.035</v>
      </c>
      <c r="S8807" s="17" t="str">
        <f aca="false">INDEX(dProdutos!$D$2:$D$47,MATCH(E8807,dProdutos!$A$2:$A$47,0))</f>
        <v>Beleza</v>
      </c>
    </row>
    <row r="8808" customFormat="false" ht="15" hidden="false" customHeight="false" outlineLevel="0" collapsed="false">
      <c r="A8808" s="17" t="s">
        <v>6887</v>
      </c>
      <c r="B8808" s="17" t="n">
        <v>1</v>
      </c>
      <c r="C8808" s="21" t="n">
        <v>46234</v>
      </c>
      <c r="D8808" s="17" t="s">
        <v>477</v>
      </c>
      <c r="E8808" s="17" t="s">
        <v>144</v>
      </c>
      <c r="F8808" s="17" t="s">
        <v>1499</v>
      </c>
      <c r="G8808" s="17" t="s">
        <v>59</v>
      </c>
      <c r="H8808" s="17" t="s">
        <v>1537</v>
      </c>
      <c r="I8808" s="17" t="s">
        <v>1524</v>
      </c>
      <c r="J8808" s="17" t="n">
        <v>1</v>
      </c>
      <c r="K8808" s="15" t="n">
        <v>260.9</v>
      </c>
      <c r="L8808" s="22" t="n">
        <v>0</v>
      </c>
      <c r="M8808" s="15" t="n">
        <v>25.43</v>
      </c>
      <c r="N8808" s="15" t="n">
        <f aca="false">J8808*K8808</f>
        <v>260.9</v>
      </c>
      <c r="O8808" s="15" t="n">
        <f aca="false">N8808*L8808</f>
        <v>0</v>
      </c>
      <c r="P8808" s="15" t="n">
        <f aca="false">N8808-O8808</f>
        <v>260.9</v>
      </c>
      <c r="Q8808" s="15" t="n">
        <f aca="false">J8808*INDEX(dProdutos!$F$2:$F$47,MATCH(E8808,dProdutos!$A$2:$A$47,0))</f>
        <v>99.86</v>
      </c>
      <c r="R8808" s="15" t="n">
        <f aca="false">IF(I8808="Cancelado",0,P8808-Q8808)</f>
        <v>161.04</v>
      </c>
      <c r="S8808" s="17" t="str">
        <f aca="false">INDEX(dProdutos!$D$2:$D$47,MATCH(E8808,dProdutos!$A$2:$A$47,0))</f>
        <v>Acessórios</v>
      </c>
    </row>
    <row r="8809" customFormat="false" ht="15" hidden="false" customHeight="false" outlineLevel="0" collapsed="false">
      <c r="A8809" s="17" t="s">
        <v>6887</v>
      </c>
      <c r="B8809" s="17" t="n">
        <v>2</v>
      </c>
      <c r="C8809" s="21" t="n">
        <v>46234</v>
      </c>
      <c r="D8809" s="17" t="s">
        <v>477</v>
      </c>
      <c r="E8809" s="17" t="s">
        <v>77</v>
      </c>
      <c r="F8809" s="17" t="s">
        <v>1499</v>
      </c>
      <c r="G8809" s="17" t="s">
        <v>59</v>
      </c>
      <c r="H8809" s="17" t="s">
        <v>1537</v>
      </c>
      <c r="I8809" s="17" t="s">
        <v>1524</v>
      </c>
      <c r="J8809" s="17" t="n">
        <v>2</v>
      </c>
      <c r="K8809" s="15" t="n">
        <v>198.9</v>
      </c>
      <c r="L8809" s="22" t="n">
        <v>0</v>
      </c>
      <c r="M8809" s="15" t="n">
        <v>0</v>
      </c>
      <c r="N8809" s="15" t="n">
        <f aca="false">J8809*K8809</f>
        <v>397.8</v>
      </c>
      <c r="O8809" s="15" t="n">
        <f aca="false">N8809*L8809</f>
        <v>0</v>
      </c>
      <c r="P8809" s="15" t="n">
        <f aca="false">N8809-O8809</f>
        <v>397.8</v>
      </c>
      <c r="Q8809" s="15" t="n">
        <f aca="false">J8809*INDEX(dProdutos!$F$2:$F$47,MATCH(E8809,dProdutos!$A$2:$A$47,0))</f>
        <v>215.76</v>
      </c>
      <c r="R8809" s="15" t="n">
        <f aca="false">IF(I8809="Cancelado",0,P8809-Q8809)</f>
        <v>182.04</v>
      </c>
      <c r="S8809" s="17" t="str">
        <f aca="false">INDEX(dProdutos!$D$2:$D$47,MATCH(E8809,dProdutos!$A$2:$A$47,0))</f>
        <v>Moda Feminina</v>
      </c>
    </row>
    <row r="8810" customFormat="false" ht="15" hidden="false" customHeight="false" outlineLevel="0" collapsed="false">
      <c r="A8810" s="17" t="s">
        <v>6888</v>
      </c>
      <c r="B8810" s="17" t="n">
        <v>1</v>
      </c>
      <c r="C8810" s="21" t="n">
        <v>46234</v>
      </c>
      <c r="D8810" s="17" t="s">
        <v>1008</v>
      </c>
      <c r="E8810" s="17" t="s">
        <v>102</v>
      </c>
      <c r="F8810" s="17" t="s">
        <v>1490</v>
      </c>
      <c r="G8810" s="17" t="s">
        <v>61</v>
      </c>
      <c r="H8810" s="17" t="s">
        <v>1537</v>
      </c>
      <c r="I8810" s="17" t="s">
        <v>1524</v>
      </c>
      <c r="J8810" s="17" t="n">
        <v>1</v>
      </c>
      <c r="K8810" s="15" t="n">
        <v>65.9</v>
      </c>
      <c r="L8810" s="22" t="n">
        <v>0</v>
      </c>
      <c r="M8810" s="15" t="n">
        <v>16.45</v>
      </c>
      <c r="N8810" s="15" t="n">
        <f aca="false">J8810*K8810</f>
        <v>65.9</v>
      </c>
      <c r="O8810" s="15" t="n">
        <f aca="false">N8810*L8810</f>
        <v>0</v>
      </c>
      <c r="P8810" s="15" t="n">
        <f aca="false">N8810-O8810</f>
        <v>65.9</v>
      </c>
      <c r="Q8810" s="15" t="n">
        <f aca="false">J8810*INDEX(dProdutos!$F$2:$F$47,MATCH(E8810,dProdutos!$A$2:$A$47,0))</f>
        <v>29.68</v>
      </c>
      <c r="R8810" s="15" t="n">
        <f aca="false">IF(I8810="Cancelado",0,P8810-Q8810)</f>
        <v>36.22</v>
      </c>
      <c r="S8810" s="17" t="str">
        <f aca="false">INDEX(dProdutos!$D$2:$D$47,MATCH(E8810,dProdutos!$A$2:$A$47,0))</f>
        <v>Moda Masculina</v>
      </c>
    </row>
    <row r="8811" customFormat="false" ht="15" hidden="false" customHeight="false" outlineLevel="0" collapsed="false">
      <c r="A8811" s="17" t="s">
        <v>6888</v>
      </c>
      <c r="B8811" s="17" t="n">
        <v>2</v>
      </c>
      <c r="C8811" s="21" t="n">
        <v>46234</v>
      </c>
      <c r="D8811" s="17" t="s">
        <v>1008</v>
      </c>
      <c r="E8811" s="17" t="s">
        <v>213</v>
      </c>
      <c r="F8811" s="17" t="s">
        <v>1490</v>
      </c>
      <c r="G8811" s="17" t="s">
        <v>61</v>
      </c>
      <c r="H8811" s="17" t="s">
        <v>1537</v>
      </c>
      <c r="I8811" s="17" t="s">
        <v>1524</v>
      </c>
      <c r="J8811" s="17" t="n">
        <v>1</v>
      </c>
      <c r="K8811" s="15" t="n">
        <v>153.9</v>
      </c>
      <c r="L8811" s="22" t="n">
        <v>0.2</v>
      </c>
      <c r="M8811" s="15" t="n">
        <v>0</v>
      </c>
      <c r="N8811" s="15" t="n">
        <f aca="false">J8811*K8811</f>
        <v>153.9</v>
      </c>
      <c r="O8811" s="15" t="n">
        <f aca="false">N8811*L8811</f>
        <v>30.78</v>
      </c>
      <c r="P8811" s="15" t="n">
        <f aca="false">N8811-O8811</f>
        <v>123.12</v>
      </c>
      <c r="Q8811" s="15" t="n">
        <f aca="false">J8811*INDEX(dProdutos!$F$2:$F$47,MATCH(E8811,dProdutos!$A$2:$A$47,0))</f>
        <v>90.42</v>
      </c>
      <c r="R8811" s="15" t="n">
        <f aca="false">IF(I8811="Cancelado",0,P8811-Q8811)</f>
        <v>32.7</v>
      </c>
      <c r="S8811" s="17" t="str">
        <f aca="false">INDEX(dProdutos!$D$2:$D$47,MATCH(E8811,dProdutos!$A$2:$A$47,0))</f>
        <v>Beleza</v>
      </c>
    </row>
    <row r="8812" customFormat="false" ht="15" hidden="false" customHeight="false" outlineLevel="0" collapsed="false">
      <c r="A8812" s="17" t="s">
        <v>6889</v>
      </c>
      <c r="B8812" s="17" t="n">
        <v>1</v>
      </c>
      <c r="C8812" s="21" t="n">
        <v>46234</v>
      </c>
      <c r="D8812" s="17" t="s">
        <v>874</v>
      </c>
      <c r="E8812" s="17" t="s">
        <v>174</v>
      </c>
      <c r="F8812" s="17" t="s">
        <v>1499</v>
      </c>
      <c r="G8812" s="17" t="s">
        <v>59</v>
      </c>
      <c r="H8812" s="17" t="s">
        <v>1523</v>
      </c>
      <c r="I8812" s="17" t="s">
        <v>1524</v>
      </c>
      <c r="J8812" s="17" t="n">
        <v>1</v>
      </c>
      <c r="K8812" s="15" t="n">
        <v>250.9</v>
      </c>
      <c r="L8812" s="22" t="n">
        <v>0</v>
      </c>
      <c r="M8812" s="15" t="n">
        <v>21.75</v>
      </c>
      <c r="N8812" s="15" t="n">
        <f aca="false">J8812*K8812</f>
        <v>250.9</v>
      </c>
      <c r="O8812" s="15" t="n">
        <f aca="false">N8812*L8812</f>
        <v>0</v>
      </c>
      <c r="P8812" s="15" t="n">
        <f aca="false">N8812-O8812</f>
        <v>250.9</v>
      </c>
      <c r="Q8812" s="15" t="n">
        <f aca="false">J8812*INDEX(dProdutos!$F$2:$F$47,MATCH(E8812,dProdutos!$A$2:$A$47,0))</f>
        <v>151.28</v>
      </c>
      <c r="R8812" s="15" t="n">
        <f aca="false">IF(I8812="Cancelado",0,P8812-Q8812)</f>
        <v>99.62</v>
      </c>
      <c r="S8812" s="17" t="str">
        <f aca="false">INDEX(dProdutos!$D$2:$D$47,MATCH(E8812,dProdutos!$A$2:$A$47,0))</f>
        <v>Casa</v>
      </c>
    </row>
    <row r="8813" customFormat="false" ht="15" hidden="false" customHeight="false" outlineLevel="0" collapsed="false">
      <c r="A8813" s="17" t="s">
        <v>6890</v>
      </c>
      <c r="B8813" s="17" t="n">
        <v>1</v>
      </c>
      <c r="C8813" s="21" t="n">
        <v>46234</v>
      </c>
      <c r="D8813" s="17" t="s">
        <v>373</v>
      </c>
      <c r="E8813" s="17" t="s">
        <v>117</v>
      </c>
      <c r="F8813" s="17" t="s">
        <v>1497</v>
      </c>
      <c r="G8813" s="17" t="s">
        <v>60</v>
      </c>
      <c r="H8813" s="17" t="s">
        <v>1523</v>
      </c>
      <c r="I8813" s="17" t="s">
        <v>1524</v>
      </c>
      <c r="J8813" s="17" t="n">
        <v>1</v>
      </c>
      <c r="K8813" s="15" t="n">
        <v>166.9</v>
      </c>
      <c r="L8813" s="22" t="n">
        <v>0</v>
      </c>
      <c r="M8813" s="15" t="n">
        <v>26.39</v>
      </c>
      <c r="N8813" s="15" t="n">
        <f aca="false">J8813*K8813</f>
        <v>166.9</v>
      </c>
      <c r="O8813" s="15" t="n">
        <f aca="false">N8813*L8813</f>
        <v>0</v>
      </c>
      <c r="P8813" s="15" t="n">
        <f aca="false">N8813-O8813</f>
        <v>166.9</v>
      </c>
      <c r="Q8813" s="15" t="n">
        <f aca="false">J8813*INDEX(dProdutos!$F$2:$F$47,MATCH(E8813,dProdutos!$A$2:$A$47,0))</f>
        <v>73.23</v>
      </c>
      <c r="R8813" s="15" t="n">
        <f aca="false">IF(I8813="Cancelado",0,P8813-Q8813)</f>
        <v>93.67</v>
      </c>
      <c r="S8813" s="17" t="str">
        <f aca="false">INDEX(dProdutos!$D$2:$D$47,MATCH(E8813,dProdutos!$A$2:$A$47,0))</f>
        <v>Moda Masculina</v>
      </c>
    </row>
    <row r="8814" customFormat="false" ht="15" hidden="false" customHeight="false" outlineLevel="0" collapsed="false">
      <c r="A8814" s="17" t="s">
        <v>6891</v>
      </c>
      <c r="B8814" s="17" t="n">
        <v>1</v>
      </c>
      <c r="C8814" s="21" t="n">
        <v>46234</v>
      </c>
      <c r="D8814" s="17" t="s">
        <v>798</v>
      </c>
      <c r="E8814" s="17" t="s">
        <v>123</v>
      </c>
      <c r="F8814" s="17" t="s">
        <v>1497</v>
      </c>
      <c r="G8814" s="17" t="s">
        <v>62</v>
      </c>
      <c r="H8814" s="17" t="s">
        <v>1523</v>
      </c>
      <c r="I8814" s="17" t="s">
        <v>1524</v>
      </c>
      <c r="J8814" s="17" t="n">
        <v>1</v>
      </c>
      <c r="K8814" s="15" t="n">
        <v>277.9</v>
      </c>
      <c r="L8814" s="22" t="n">
        <v>0</v>
      </c>
      <c r="M8814" s="15" t="n">
        <v>30.49</v>
      </c>
      <c r="N8814" s="15" t="n">
        <f aca="false">J8814*K8814</f>
        <v>277.9</v>
      </c>
      <c r="O8814" s="15" t="n">
        <f aca="false">N8814*L8814</f>
        <v>0</v>
      </c>
      <c r="P8814" s="15" t="n">
        <f aca="false">N8814-O8814</f>
        <v>277.9</v>
      </c>
      <c r="Q8814" s="15" t="n">
        <f aca="false">J8814*INDEX(dProdutos!$F$2:$F$47,MATCH(E8814,dProdutos!$A$2:$A$47,0))</f>
        <v>132.36</v>
      </c>
      <c r="R8814" s="15" t="n">
        <f aca="false">IF(I8814="Cancelado",0,P8814-Q8814)</f>
        <v>145.54</v>
      </c>
      <c r="S8814" s="17" t="str">
        <f aca="false">INDEX(dProdutos!$D$2:$D$47,MATCH(E8814,dProdutos!$A$2:$A$47,0))</f>
        <v>Calçados</v>
      </c>
    </row>
    <row r="8815" customFormat="false" ht="15" hidden="false" customHeight="false" outlineLevel="0" collapsed="false">
      <c r="A8815" s="17" t="s">
        <v>6891</v>
      </c>
      <c r="B8815" s="17" t="n">
        <v>2</v>
      </c>
      <c r="C8815" s="21" t="n">
        <v>46234</v>
      </c>
      <c r="D8815" s="17" t="s">
        <v>798</v>
      </c>
      <c r="E8815" s="17" t="s">
        <v>153</v>
      </c>
      <c r="F8815" s="17" t="s">
        <v>1497</v>
      </c>
      <c r="G8815" s="17" t="s">
        <v>62</v>
      </c>
      <c r="H8815" s="17" t="s">
        <v>1523</v>
      </c>
      <c r="I8815" s="17" t="s">
        <v>1524</v>
      </c>
      <c r="J8815" s="17" t="n">
        <v>2</v>
      </c>
      <c r="K8815" s="15" t="n">
        <v>165.9</v>
      </c>
      <c r="L8815" s="22" t="n">
        <v>0</v>
      </c>
      <c r="M8815" s="15" t="n">
        <v>0</v>
      </c>
      <c r="N8815" s="15" t="n">
        <f aca="false">J8815*K8815</f>
        <v>331.8</v>
      </c>
      <c r="O8815" s="15" t="n">
        <f aca="false">N8815*L8815</f>
        <v>0</v>
      </c>
      <c r="P8815" s="15" t="n">
        <f aca="false">N8815-O8815</f>
        <v>331.8</v>
      </c>
      <c r="Q8815" s="15" t="n">
        <f aca="false">J8815*INDEX(dProdutos!$F$2:$F$47,MATCH(E8815,dProdutos!$A$2:$A$47,0))</f>
        <v>134.56</v>
      </c>
      <c r="R8815" s="15" t="n">
        <f aca="false">IF(I8815="Cancelado",0,P8815-Q8815)</f>
        <v>197.24</v>
      </c>
      <c r="S8815" s="17" t="str">
        <f aca="false">INDEX(dProdutos!$D$2:$D$47,MATCH(E8815,dProdutos!$A$2:$A$47,0))</f>
        <v>Acessórios</v>
      </c>
    </row>
    <row r="8816" customFormat="false" ht="15" hidden="false" customHeight="false" outlineLevel="0" collapsed="false">
      <c r="A8816" s="17" t="s">
        <v>6892</v>
      </c>
      <c r="B8816" s="17" t="n">
        <v>1</v>
      </c>
      <c r="C8816" s="21" t="n">
        <v>46235</v>
      </c>
      <c r="D8816" s="17" t="s">
        <v>1006</v>
      </c>
      <c r="E8816" s="17" t="s">
        <v>195</v>
      </c>
      <c r="F8816" s="17" t="s">
        <v>1497</v>
      </c>
      <c r="G8816" s="17" t="s">
        <v>61</v>
      </c>
      <c r="H8816" s="17" t="s">
        <v>1537</v>
      </c>
      <c r="I8816" s="17" t="s">
        <v>1524</v>
      </c>
      <c r="J8816" s="17" t="n">
        <v>1</v>
      </c>
      <c r="K8816" s="15" t="n">
        <v>72.9</v>
      </c>
      <c r="L8816" s="22" t="n">
        <v>0</v>
      </c>
      <c r="M8816" s="15" t="n">
        <v>23.15</v>
      </c>
      <c r="N8816" s="15" t="n">
        <f aca="false">J8816*K8816</f>
        <v>72.9</v>
      </c>
      <c r="O8816" s="15" t="n">
        <f aca="false">N8816*L8816</f>
        <v>0</v>
      </c>
      <c r="P8816" s="15" t="n">
        <f aca="false">N8816-O8816</f>
        <v>72.9</v>
      </c>
      <c r="Q8816" s="15" t="n">
        <f aca="false">J8816*INDEX(dProdutos!$F$2:$F$47,MATCH(E8816,dProdutos!$A$2:$A$47,0))</f>
        <v>39.23</v>
      </c>
      <c r="R8816" s="15" t="n">
        <f aca="false">IF(I8816="Cancelado",0,P8816-Q8816)</f>
        <v>33.67</v>
      </c>
      <c r="S8816" s="17" t="str">
        <f aca="false">INDEX(dProdutos!$D$2:$D$47,MATCH(E8816,dProdutos!$A$2:$A$47,0))</f>
        <v>Eletrônicos</v>
      </c>
    </row>
    <row r="8817" customFormat="false" ht="15" hidden="false" customHeight="false" outlineLevel="0" collapsed="false">
      <c r="A8817" s="17" t="s">
        <v>6893</v>
      </c>
      <c r="B8817" s="17" t="n">
        <v>1</v>
      </c>
      <c r="C8817" s="21" t="n">
        <v>46235</v>
      </c>
      <c r="D8817" s="17" t="s">
        <v>1028</v>
      </c>
      <c r="E8817" s="17" t="s">
        <v>183</v>
      </c>
      <c r="F8817" s="17" t="s">
        <v>1501</v>
      </c>
      <c r="G8817" s="17" t="s">
        <v>59</v>
      </c>
      <c r="H8817" s="17" t="s">
        <v>1537</v>
      </c>
      <c r="I8817" s="17" t="s">
        <v>1524</v>
      </c>
      <c r="J8817" s="17" t="n">
        <v>1</v>
      </c>
      <c r="K8817" s="15" t="n">
        <v>121.9</v>
      </c>
      <c r="L8817" s="22" t="n">
        <v>0</v>
      </c>
      <c r="M8817" s="15" t="n">
        <v>20.97</v>
      </c>
      <c r="N8817" s="15" t="n">
        <f aca="false">J8817*K8817</f>
        <v>121.9</v>
      </c>
      <c r="O8817" s="15" t="n">
        <f aca="false">N8817*L8817</f>
        <v>0</v>
      </c>
      <c r="P8817" s="15" t="n">
        <f aca="false">N8817-O8817</f>
        <v>121.9</v>
      </c>
      <c r="Q8817" s="15" t="n">
        <f aca="false">J8817*INDEX(dProdutos!$F$2:$F$47,MATCH(E8817,dProdutos!$A$2:$A$47,0))</f>
        <v>52.76</v>
      </c>
      <c r="R8817" s="15" t="n">
        <f aca="false">IF(I8817="Cancelado",0,P8817-Q8817)</f>
        <v>69.14</v>
      </c>
      <c r="S8817" s="17" t="str">
        <f aca="false">INDEX(dProdutos!$D$2:$D$47,MATCH(E8817,dProdutos!$A$2:$A$47,0))</f>
        <v>Eletrônicos</v>
      </c>
    </row>
    <row r="8818" customFormat="false" ht="15" hidden="false" customHeight="false" outlineLevel="0" collapsed="false">
      <c r="A8818" s="17" t="s">
        <v>6894</v>
      </c>
      <c r="B8818" s="17" t="n">
        <v>1</v>
      </c>
      <c r="C8818" s="21" t="n">
        <v>46235</v>
      </c>
      <c r="D8818" s="17" t="s">
        <v>862</v>
      </c>
      <c r="E8818" s="17" t="s">
        <v>129</v>
      </c>
      <c r="F8818" s="17" t="s">
        <v>1487</v>
      </c>
      <c r="G8818" s="17" t="s">
        <v>64</v>
      </c>
      <c r="H8818" s="17" t="s">
        <v>1523</v>
      </c>
      <c r="I8818" s="17" t="s">
        <v>1524</v>
      </c>
      <c r="J8818" s="17" t="n">
        <v>1</v>
      </c>
      <c r="K8818" s="15" t="n">
        <v>105.9</v>
      </c>
      <c r="L8818" s="22" t="n">
        <v>0.2</v>
      </c>
      <c r="M8818" s="15" t="n">
        <v>0</v>
      </c>
      <c r="N8818" s="15" t="n">
        <f aca="false">J8818*K8818</f>
        <v>105.9</v>
      </c>
      <c r="O8818" s="15" t="n">
        <f aca="false">N8818*L8818</f>
        <v>21.18</v>
      </c>
      <c r="P8818" s="15" t="n">
        <f aca="false">N8818-O8818</f>
        <v>84.72</v>
      </c>
      <c r="Q8818" s="15" t="n">
        <f aca="false">J8818*INDEX(dProdutos!$F$2:$F$47,MATCH(E8818,dProdutos!$A$2:$A$47,0))</f>
        <v>43.79</v>
      </c>
      <c r="R8818" s="15" t="n">
        <f aca="false">IF(I8818="Cancelado",0,P8818-Q8818)</f>
        <v>40.93</v>
      </c>
      <c r="S8818" s="17" t="str">
        <f aca="false">INDEX(dProdutos!$D$2:$D$47,MATCH(E8818,dProdutos!$A$2:$A$47,0))</f>
        <v>Calçados</v>
      </c>
    </row>
    <row r="8819" customFormat="false" ht="15" hidden="false" customHeight="false" outlineLevel="0" collapsed="false">
      <c r="A8819" s="17" t="s">
        <v>6895</v>
      </c>
      <c r="B8819" s="17" t="n">
        <v>1</v>
      </c>
      <c r="C8819" s="21" t="n">
        <v>46235</v>
      </c>
      <c r="D8819" s="17" t="s">
        <v>1412</v>
      </c>
      <c r="E8819" s="17" t="s">
        <v>213</v>
      </c>
      <c r="F8819" s="17" t="s">
        <v>1490</v>
      </c>
      <c r="G8819" s="17" t="s">
        <v>62</v>
      </c>
      <c r="H8819" s="17" t="s">
        <v>1537</v>
      </c>
      <c r="I8819" s="17" t="s">
        <v>1524</v>
      </c>
      <c r="J8819" s="17" t="n">
        <v>3</v>
      </c>
      <c r="K8819" s="15" t="n">
        <v>153.9</v>
      </c>
      <c r="L8819" s="22" t="n">
        <v>0</v>
      </c>
      <c r="M8819" s="15" t="n">
        <v>0</v>
      </c>
      <c r="N8819" s="15" t="n">
        <f aca="false">J8819*K8819</f>
        <v>461.7</v>
      </c>
      <c r="O8819" s="15" t="n">
        <f aca="false">N8819*L8819</f>
        <v>0</v>
      </c>
      <c r="P8819" s="15" t="n">
        <f aca="false">N8819-O8819</f>
        <v>461.7</v>
      </c>
      <c r="Q8819" s="15" t="n">
        <f aca="false">J8819*INDEX(dProdutos!$F$2:$F$47,MATCH(E8819,dProdutos!$A$2:$A$47,0))</f>
        <v>271.26</v>
      </c>
      <c r="R8819" s="15" t="n">
        <f aca="false">IF(I8819="Cancelado",0,P8819-Q8819)</f>
        <v>190.44</v>
      </c>
      <c r="S8819" s="17" t="str">
        <f aca="false">INDEX(dProdutos!$D$2:$D$47,MATCH(E8819,dProdutos!$A$2:$A$47,0))</f>
        <v>Beleza</v>
      </c>
    </row>
    <row r="8820" customFormat="false" ht="15" hidden="false" customHeight="false" outlineLevel="0" collapsed="false">
      <c r="A8820" s="17" t="s">
        <v>6896</v>
      </c>
      <c r="B8820" s="17" t="n">
        <v>1</v>
      </c>
      <c r="C8820" s="21" t="n">
        <v>46235</v>
      </c>
      <c r="D8820" s="17" t="s">
        <v>1138</v>
      </c>
      <c r="E8820" s="17" t="s">
        <v>195</v>
      </c>
      <c r="F8820" s="17" t="s">
        <v>1493</v>
      </c>
      <c r="G8820" s="17" t="s">
        <v>62</v>
      </c>
      <c r="H8820" s="17" t="s">
        <v>1537</v>
      </c>
      <c r="I8820" s="17" t="s">
        <v>1524</v>
      </c>
      <c r="J8820" s="17" t="n">
        <v>1</v>
      </c>
      <c r="K8820" s="15" t="n">
        <v>72.9</v>
      </c>
      <c r="L8820" s="22" t="n">
        <v>0</v>
      </c>
      <c r="M8820" s="15" t="n">
        <v>13.48</v>
      </c>
      <c r="N8820" s="15" t="n">
        <f aca="false">J8820*K8820</f>
        <v>72.9</v>
      </c>
      <c r="O8820" s="15" t="n">
        <f aca="false">N8820*L8820</f>
        <v>0</v>
      </c>
      <c r="P8820" s="15" t="n">
        <f aca="false">N8820-O8820</f>
        <v>72.9</v>
      </c>
      <c r="Q8820" s="15" t="n">
        <f aca="false">J8820*INDEX(dProdutos!$F$2:$F$47,MATCH(E8820,dProdutos!$A$2:$A$47,0))</f>
        <v>39.23</v>
      </c>
      <c r="R8820" s="15" t="n">
        <f aca="false">IF(I8820="Cancelado",0,P8820-Q8820)</f>
        <v>33.67</v>
      </c>
      <c r="S8820" s="17" t="str">
        <f aca="false">INDEX(dProdutos!$D$2:$D$47,MATCH(E8820,dProdutos!$A$2:$A$47,0))</f>
        <v>Eletrônicos</v>
      </c>
    </row>
    <row r="8821" customFormat="false" ht="15" hidden="false" customHeight="false" outlineLevel="0" collapsed="false">
      <c r="A8821" s="17" t="s">
        <v>6897</v>
      </c>
      <c r="B8821" s="17" t="n">
        <v>1</v>
      </c>
      <c r="C8821" s="21" t="n">
        <v>46235</v>
      </c>
      <c r="D8821" s="17" t="s">
        <v>1221</v>
      </c>
      <c r="E8821" s="17" t="s">
        <v>95</v>
      </c>
      <c r="F8821" s="17" t="s">
        <v>1499</v>
      </c>
      <c r="G8821" s="17" t="s">
        <v>59</v>
      </c>
      <c r="H8821" s="17" t="s">
        <v>1523</v>
      </c>
      <c r="I8821" s="17" t="s">
        <v>1524</v>
      </c>
      <c r="J8821" s="17" t="n">
        <v>2</v>
      </c>
      <c r="K8821" s="15" t="n">
        <v>77.9</v>
      </c>
      <c r="L8821" s="22" t="n">
        <v>0</v>
      </c>
      <c r="M8821" s="15" t="n">
        <v>0</v>
      </c>
      <c r="N8821" s="15" t="n">
        <f aca="false">J8821*K8821</f>
        <v>155.8</v>
      </c>
      <c r="O8821" s="15" t="n">
        <f aca="false">N8821*L8821</f>
        <v>0</v>
      </c>
      <c r="P8821" s="15" t="n">
        <f aca="false">N8821-O8821</f>
        <v>155.8</v>
      </c>
      <c r="Q8821" s="15" t="n">
        <f aca="false">J8821*INDEX(dProdutos!$F$2:$F$47,MATCH(E8821,dProdutos!$A$2:$A$47,0))</f>
        <v>73.42</v>
      </c>
      <c r="R8821" s="15" t="n">
        <f aca="false">IF(I8821="Cancelado",0,P8821-Q8821)</f>
        <v>82.38</v>
      </c>
      <c r="S8821" s="17" t="str">
        <f aca="false">INDEX(dProdutos!$D$2:$D$47,MATCH(E8821,dProdutos!$A$2:$A$47,0))</f>
        <v>Moda Feminina</v>
      </c>
    </row>
    <row r="8822" customFormat="false" ht="15" hidden="false" customHeight="false" outlineLevel="0" collapsed="false">
      <c r="A8822" s="17" t="s">
        <v>6898</v>
      </c>
      <c r="B8822" s="17" t="n">
        <v>1</v>
      </c>
      <c r="C8822" s="21" t="n">
        <v>46235</v>
      </c>
      <c r="D8822" s="17" t="s">
        <v>1350</v>
      </c>
      <c r="E8822" s="17" t="s">
        <v>95</v>
      </c>
      <c r="F8822" s="17" t="s">
        <v>1490</v>
      </c>
      <c r="G8822" s="17" t="s">
        <v>62</v>
      </c>
      <c r="H8822" s="17" t="s">
        <v>1523</v>
      </c>
      <c r="I8822" s="17" t="s">
        <v>1524</v>
      </c>
      <c r="J8822" s="17" t="n">
        <v>1</v>
      </c>
      <c r="K8822" s="15" t="n">
        <v>77.9</v>
      </c>
      <c r="L8822" s="22" t="n">
        <v>0</v>
      </c>
      <c r="M8822" s="15" t="n">
        <v>0</v>
      </c>
      <c r="N8822" s="15" t="n">
        <f aca="false">J8822*K8822</f>
        <v>77.9</v>
      </c>
      <c r="O8822" s="15" t="n">
        <f aca="false">N8822*L8822</f>
        <v>0</v>
      </c>
      <c r="P8822" s="15" t="n">
        <f aca="false">N8822-O8822</f>
        <v>77.9</v>
      </c>
      <c r="Q8822" s="15" t="n">
        <f aca="false">J8822*INDEX(dProdutos!$F$2:$F$47,MATCH(E8822,dProdutos!$A$2:$A$47,0))</f>
        <v>36.71</v>
      </c>
      <c r="R8822" s="15" t="n">
        <f aca="false">IF(I8822="Cancelado",0,P8822-Q8822)</f>
        <v>41.19</v>
      </c>
      <c r="S8822" s="17" t="str">
        <f aca="false">INDEX(dProdutos!$D$2:$D$47,MATCH(E8822,dProdutos!$A$2:$A$47,0))</f>
        <v>Moda Feminina</v>
      </c>
    </row>
    <row r="8823" customFormat="false" ht="15" hidden="false" customHeight="false" outlineLevel="0" collapsed="false">
      <c r="A8823" s="17" t="s">
        <v>6899</v>
      </c>
      <c r="B8823" s="17" t="n">
        <v>1</v>
      </c>
      <c r="C8823" s="21" t="n">
        <v>46235</v>
      </c>
      <c r="D8823" s="17" t="s">
        <v>1284</v>
      </c>
      <c r="E8823" s="17" t="s">
        <v>108</v>
      </c>
      <c r="F8823" s="17" t="s">
        <v>1493</v>
      </c>
      <c r="G8823" s="17" t="s">
        <v>62</v>
      </c>
      <c r="H8823" s="17" t="s">
        <v>1540</v>
      </c>
      <c r="I8823" s="17" t="s">
        <v>1524</v>
      </c>
      <c r="J8823" s="17" t="n">
        <v>1</v>
      </c>
      <c r="K8823" s="15" t="n">
        <v>265.9</v>
      </c>
      <c r="L8823" s="22" t="n">
        <v>0</v>
      </c>
      <c r="M8823" s="15" t="n">
        <v>18.62</v>
      </c>
      <c r="N8823" s="15" t="n">
        <f aca="false">J8823*K8823</f>
        <v>265.9</v>
      </c>
      <c r="O8823" s="15" t="n">
        <f aca="false">N8823*L8823</f>
        <v>0</v>
      </c>
      <c r="P8823" s="15" t="n">
        <f aca="false">N8823-O8823</f>
        <v>265.9</v>
      </c>
      <c r="Q8823" s="15" t="n">
        <f aca="false">J8823*INDEX(dProdutos!$F$2:$F$47,MATCH(E8823,dProdutos!$A$2:$A$47,0))</f>
        <v>155.62</v>
      </c>
      <c r="R8823" s="15" t="n">
        <f aca="false">IF(I8823="Cancelado",0,P8823-Q8823)</f>
        <v>110.28</v>
      </c>
      <c r="S8823" s="17" t="str">
        <f aca="false">INDEX(dProdutos!$D$2:$D$47,MATCH(E8823,dProdutos!$A$2:$A$47,0))</f>
        <v>Moda Masculina</v>
      </c>
    </row>
    <row r="8824" customFormat="false" ht="15" hidden="false" customHeight="false" outlineLevel="0" collapsed="false">
      <c r="A8824" s="17" t="s">
        <v>6900</v>
      </c>
      <c r="B8824" s="17" t="n">
        <v>1</v>
      </c>
      <c r="C8824" s="21" t="n">
        <v>46235</v>
      </c>
      <c r="D8824" s="17" t="s">
        <v>704</v>
      </c>
      <c r="E8824" s="17" t="s">
        <v>111</v>
      </c>
      <c r="F8824" s="17" t="s">
        <v>1499</v>
      </c>
      <c r="G8824" s="17" t="s">
        <v>61</v>
      </c>
      <c r="H8824" s="17" t="s">
        <v>1523</v>
      </c>
      <c r="I8824" s="17" t="s">
        <v>1524</v>
      </c>
      <c r="J8824" s="17" t="n">
        <v>1</v>
      </c>
      <c r="K8824" s="15" t="n">
        <v>188.9</v>
      </c>
      <c r="L8824" s="22" t="n">
        <v>0</v>
      </c>
      <c r="M8824" s="15" t="n">
        <v>23.48</v>
      </c>
      <c r="N8824" s="15" t="n">
        <f aca="false">J8824*K8824</f>
        <v>188.9</v>
      </c>
      <c r="O8824" s="15" t="n">
        <f aca="false">N8824*L8824</f>
        <v>0</v>
      </c>
      <c r="P8824" s="15" t="n">
        <f aca="false">N8824-O8824</f>
        <v>188.9</v>
      </c>
      <c r="Q8824" s="15" t="n">
        <f aca="false">J8824*INDEX(dProdutos!$F$2:$F$47,MATCH(E8824,dProdutos!$A$2:$A$47,0))</f>
        <v>88.32</v>
      </c>
      <c r="R8824" s="15" t="n">
        <f aca="false">IF(I8824="Cancelado",0,P8824-Q8824)</f>
        <v>100.58</v>
      </c>
      <c r="S8824" s="17" t="str">
        <f aca="false">INDEX(dProdutos!$D$2:$D$47,MATCH(E8824,dProdutos!$A$2:$A$47,0))</f>
        <v>Moda Masculina</v>
      </c>
    </row>
    <row r="8825" customFormat="false" ht="15" hidden="false" customHeight="false" outlineLevel="0" collapsed="false">
      <c r="A8825" s="17" t="s">
        <v>6901</v>
      </c>
      <c r="B8825" s="17" t="n">
        <v>1</v>
      </c>
      <c r="C8825" s="21" t="n">
        <v>46236</v>
      </c>
      <c r="D8825" s="17" t="s">
        <v>463</v>
      </c>
      <c r="E8825" s="17" t="s">
        <v>129</v>
      </c>
      <c r="F8825" s="17" t="s">
        <v>1493</v>
      </c>
      <c r="G8825" s="17" t="s">
        <v>60</v>
      </c>
      <c r="H8825" s="17" t="s">
        <v>1537</v>
      </c>
      <c r="I8825" s="17" t="s">
        <v>1524</v>
      </c>
      <c r="J8825" s="17" t="n">
        <v>1</v>
      </c>
      <c r="K8825" s="15" t="n">
        <v>105.9</v>
      </c>
      <c r="L8825" s="22" t="n">
        <v>0.05</v>
      </c>
      <c r="M8825" s="15" t="n">
        <v>16.78</v>
      </c>
      <c r="N8825" s="15" t="n">
        <f aca="false">J8825*K8825</f>
        <v>105.9</v>
      </c>
      <c r="O8825" s="15" t="n">
        <f aca="false">N8825*L8825</f>
        <v>5.295</v>
      </c>
      <c r="P8825" s="15" t="n">
        <f aca="false">N8825-O8825</f>
        <v>100.605</v>
      </c>
      <c r="Q8825" s="15" t="n">
        <f aca="false">J8825*INDEX(dProdutos!$F$2:$F$47,MATCH(E8825,dProdutos!$A$2:$A$47,0))</f>
        <v>43.79</v>
      </c>
      <c r="R8825" s="15" t="n">
        <f aca="false">IF(I8825="Cancelado",0,P8825-Q8825)</f>
        <v>56.815</v>
      </c>
      <c r="S8825" s="17" t="str">
        <f aca="false">INDEX(dProdutos!$D$2:$D$47,MATCH(E8825,dProdutos!$A$2:$A$47,0))</f>
        <v>Calçados</v>
      </c>
    </row>
    <row r="8826" customFormat="false" ht="15" hidden="false" customHeight="false" outlineLevel="0" collapsed="false">
      <c r="A8826" s="17" t="s">
        <v>6901</v>
      </c>
      <c r="B8826" s="17" t="n">
        <v>2</v>
      </c>
      <c r="C8826" s="21" t="n">
        <v>46236</v>
      </c>
      <c r="D8826" s="17" t="s">
        <v>463</v>
      </c>
      <c r="E8826" s="17" t="s">
        <v>95</v>
      </c>
      <c r="F8826" s="17" t="s">
        <v>1493</v>
      </c>
      <c r="G8826" s="17" t="s">
        <v>60</v>
      </c>
      <c r="H8826" s="17" t="s">
        <v>1537</v>
      </c>
      <c r="I8826" s="17" t="s">
        <v>1524</v>
      </c>
      <c r="J8826" s="17" t="n">
        <v>1</v>
      </c>
      <c r="K8826" s="15" t="n">
        <v>77.9</v>
      </c>
      <c r="L8826" s="22" t="n">
        <v>0.1</v>
      </c>
      <c r="M8826" s="15" t="n">
        <v>0</v>
      </c>
      <c r="N8826" s="15" t="n">
        <f aca="false">J8826*K8826</f>
        <v>77.9</v>
      </c>
      <c r="O8826" s="15" t="n">
        <f aca="false">N8826*L8826</f>
        <v>7.79</v>
      </c>
      <c r="P8826" s="15" t="n">
        <f aca="false">N8826-O8826</f>
        <v>70.11</v>
      </c>
      <c r="Q8826" s="15" t="n">
        <f aca="false">J8826*INDEX(dProdutos!$F$2:$F$47,MATCH(E8826,dProdutos!$A$2:$A$47,0))</f>
        <v>36.71</v>
      </c>
      <c r="R8826" s="15" t="n">
        <f aca="false">IF(I8826="Cancelado",0,P8826-Q8826)</f>
        <v>33.4</v>
      </c>
      <c r="S8826" s="17" t="str">
        <f aca="false">INDEX(dProdutos!$D$2:$D$47,MATCH(E8826,dProdutos!$A$2:$A$47,0))</f>
        <v>Moda Feminina</v>
      </c>
    </row>
    <row r="8827" customFormat="false" ht="15" hidden="false" customHeight="false" outlineLevel="0" collapsed="false">
      <c r="A8827" s="17" t="s">
        <v>6902</v>
      </c>
      <c r="B8827" s="17" t="n">
        <v>1</v>
      </c>
      <c r="C8827" s="21" t="n">
        <v>46236</v>
      </c>
      <c r="D8827" s="17" t="s">
        <v>318</v>
      </c>
      <c r="E8827" s="17" t="s">
        <v>201</v>
      </c>
      <c r="F8827" s="17" t="s">
        <v>1490</v>
      </c>
      <c r="G8827" s="17" t="s">
        <v>63</v>
      </c>
      <c r="H8827" s="17" t="s">
        <v>1537</v>
      </c>
      <c r="I8827" s="17" t="s">
        <v>1524</v>
      </c>
      <c r="J8827" s="17" t="n">
        <v>1</v>
      </c>
      <c r="K8827" s="15" t="n">
        <v>236.9</v>
      </c>
      <c r="L8827" s="22" t="n">
        <v>0.05</v>
      </c>
      <c r="M8827" s="15" t="n">
        <v>0</v>
      </c>
      <c r="N8827" s="15" t="n">
        <f aca="false">J8827*K8827</f>
        <v>236.9</v>
      </c>
      <c r="O8827" s="15" t="n">
        <f aca="false">N8827*L8827</f>
        <v>11.845</v>
      </c>
      <c r="P8827" s="15" t="n">
        <f aca="false">N8827-O8827</f>
        <v>225.055</v>
      </c>
      <c r="Q8827" s="15" t="n">
        <f aca="false">J8827*INDEX(dProdutos!$F$2:$F$47,MATCH(E8827,dProdutos!$A$2:$A$47,0))</f>
        <v>96.23</v>
      </c>
      <c r="R8827" s="15" t="n">
        <f aca="false">IF(I8827="Cancelado",0,P8827-Q8827)</f>
        <v>128.825</v>
      </c>
      <c r="S8827" s="17" t="str">
        <f aca="false">INDEX(dProdutos!$D$2:$D$47,MATCH(E8827,dProdutos!$A$2:$A$47,0))</f>
        <v>Beleza</v>
      </c>
    </row>
    <row r="8828" customFormat="false" ht="15" hidden="false" customHeight="false" outlineLevel="0" collapsed="false">
      <c r="A8828" s="17" t="s">
        <v>6902</v>
      </c>
      <c r="B8828" s="17" t="n">
        <v>2</v>
      </c>
      <c r="C8828" s="21" t="n">
        <v>46236</v>
      </c>
      <c r="D8828" s="17" t="s">
        <v>318</v>
      </c>
      <c r="E8828" s="17" t="s">
        <v>135</v>
      </c>
      <c r="F8828" s="17" t="s">
        <v>1490</v>
      </c>
      <c r="G8828" s="17" t="s">
        <v>63</v>
      </c>
      <c r="H8828" s="17" t="s">
        <v>1537</v>
      </c>
      <c r="I8828" s="17" t="s">
        <v>1524</v>
      </c>
      <c r="J8828" s="17" t="n">
        <v>1</v>
      </c>
      <c r="K8828" s="15" t="n">
        <v>200.9</v>
      </c>
      <c r="L8828" s="22" t="n">
        <v>0.05</v>
      </c>
      <c r="M8828" s="15" t="n">
        <v>0</v>
      </c>
      <c r="N8828" s="15" t="n">
        <f aca="false">J8828*K8828</f>
        <v>200.9</v>
      </c>
      <c r="O8828" s="15" t="n">
        <f aca="false">N8828*L8828</f>
        <v>10.045</v>
      </c>
      <c r="P8828" s="15" t="n">
        <f aca="false">N8828-O8828</f>
        <v>190.855</v>
      </c>
      <c r="Q8828" s="15" t="n">
        <f aca="false">J8828*INDEX(dProdutos!$F$2:$F$47,MATCH(E8828,dProdutos!$A$2:$A$47,0))</f>
        <v>80.73</v>
      </c>
      <c r="R8828" s="15" t="n">
        <f aca="false">IF(I8828="Cancelado",0,P8828-Q8828)</f>
        <v>110.125</v>
      </c>
      <c r="S8828" s="17" t="str">
        <f aca="false">INDEX(dProdutos!$D$2:$D$47,MATCH(E8828,dProdutos!$A$2:$A$47,0))</f>
        <v>Calçados</v>
      </c>
    </row>
    <row r="8829" customFormat="false" ht="15" hidden="false" customHeight="false" outlineLevel="0" collapsed="false">
      <c r="A8829" s="17" t="s">
        <v>6902</v>
      </c>
      <c r="B8829" s="17" t="n">
        <v>3</v>
      </c>
      <c r="C8829" s="21" t="n">
        <v>46236</v>
      </c>
      <c r="D8829" s="17" t="s">
        <v>318</v>
      </c>
      <c r="E8829" s="17" t="s">
        <v>204</v>
      </c>
      <c r="F8829" s="17" t="s">
        <v>1490</v>
      </c>
      <c r="G8829" s="17" t="s">
        <v>63</v>
      </c>
      <c r="H8829" s="17" t="s">
        <v>1537</v>
      </c>
      <c r="I8829" s="17" t="s">
        <v>1524</v>
      </c>
      <c r="J8829" s="17" t="n">
        <v>1</v>
      </c>
      <c r="K8829" s="15" t="n">
        <v>64.9</v>
      </c>
      <c r="L8829" s="22" t="n">
        <v>0</v>
      </c>
      <c r="M8829" s="15" t="n">
        <v>0</v>
      </c>
      <c r="N8829" s="15" t="n">
        <f aca="false">J8829*K8829</f>
        <v>64.9</v>
      </c>
      <c r="O8829" s="15" t="n">
        <f aca="false">N8829*L8829</f>
        <v>0</v>
      </c>
      <c r="P8829" s="15" t="n">
        <f aca="false">N8829-O8829</f>
        <v>64.9</v>
      </c>
      <c r="Q8829" s="15" t="n">
        <f aca="false">J8829*INDEX(dProdutos!$F$2:$F$47,MATCH(E8829,dProdutos!$A$2:$A$47,0))</f>
        <v>27.52</v>
      </c>
      <c r="R8829" s="15" t="n">
        <f aca="false">IF(I8829="Cancelado",0,P8829-Q8829)</f>
        <v>37.38</v>
      </c>
      <c r="S8829" s="17" t="str">
        <f aca="false">INDEX(dProdutos!$D$2:$D$47,MATCH(E8829,dProdutos!$A$2:$A$47,0))</f>
        <v>Beleza</v>
      </c>
    </row>
    <row r="8830" customFormat="false" ht="15" hidden="false" customHeight="false" outlineLevel="0" collapsed="false">
      <c r="A8830" s="17" t="s">
        <v>6902</v>
      </c>
      <c r="B8830" s="17" t="n">
        <v>4</v>
      </c>
      <c r="C8830" s="21" t="n">
        <v>46236</v>
      </c>
      <c r="D8830" s="17" t="s">
        <v>318</v>
      </c>
      <c r="E8830" s="17" t="s">
        <v>210</v>
      </c>
      <c r="F8830" s="17" t="s">
        <v>1490</v>
      </c>
      <c r="G8830" s="17" t="s">
        <v>63</v>
      </c>
      <c r="H8830" s="17" t="s">
        <v>1537</v>
      </c>
      <c r="I8830" s="17" t="s">
        <v>1524</v>
      </c>
      <c r="J8830" s="17" t="n">
        <v>1</v>
      </c>
      <c r="K8830" s="15" t="n">
        <v>245.9</v>
      </c>
      <c r="L8830" s="22" t="n">
        <v>0</v>
      </c>
      <c r="M8830" s="15" t="n">
        <v>0</v>
      </c>
      <c r="N8830" s="15" t="n">
        <f aca="false">J8830*K8830</f>
        <v>245.9</v>
      </c>
      <c r="O8830" s="15" t="n">
        <f aca="false">N8830*L8830</f>
        <v>0</v>
      </c>
      <c r="P8830" s="15" t="n">
        <f aca="false">N8830-O8830</f>
        <v>245.9</v>
      </c>
      <c r="Q8830" s="15" t="n">
        <f aca="false">J8830*INDEX(dProdutos!$F$2:$F$47,MATCH(E8830,dProdutos!$A$2:$A$47,0))</f>
        <v>150.63</v>
      </c>
      <c r="R8830" s="15" t="n">
        <f aca="false">IF(I8830="Cancelado",0,P8830-Q8830)</f>
        <v>95.27</v>
      </c>
      <c r="S8830" s="17" t="str">
        <f aca="false">INDEX(dProdutos!$D$2:$D$47,MATCH(E8830,dProdutos!$A$2:$A$47,0))</f>
        <v>Beleza</v>
      </c>
    </row>
    <row r="8831" customFormat="false" ht="15" hidden="false" customHeight="false" outlineLevel="0" collapsed="false">
      <c r="A8831" s="17" t="s">
        <v>6903</v>
      </c>
      <c r="B8831" s="17" t="n">
        <v>1</v>
      </c>
      <c r="C8831" s="21" t="n">
        <v>46236</v>
      </c>
      <c r="D8831" s="17" t="s">
        <v>1145</v>
      </c>
      <c r="E8831" s="17" t="s">
        <v>150</v>
      </c>
      <c r="F8831" s="17" t="s">
        <v>1493</v>
      </c>
      <c r="G8831" s="17" t="s">
        <v>61</v>
      </c>
      <c r="H8831" s="17" t="s">
        <v>1537</v>
      </c>
      <c r="I8831" s="17" t="s">
        <v>1524</v>
      </c>
      <c r="J8831" s="17" t="n">
        <v>2</v>
      </c>
      <c r="K8831" s="15" t="n">
        <v>71.9</v>
      </c>
      <c r="L8831" s="22" t="n">
        <v>0</v>
      </c>
      <c r="M8831" s="15" t="n">
        <v>21.93</v>
      </c>
      <c r="N8831" s="15" t="n">
        <f aca="false">J8831*K8831</f>
        <v>143.8</v>
      </c>
      <c r="O8831" s="15" t="n">
        <f aca="false">N8831*L8831</f>
        <v>0</v>
      </c>
      <c r="P8831" s="15" t="n">
        <f aca="false">N8831-O8831</f>
        <v>143.8</v>
      </c>
      <c r="Q8831" s="15" t="n">
        <f aca="false">J8831*INDEX(dProdutos!$F$2:$F$47,MATCH(E8831,dProdutos!$A$2:$A$47,0))</f>
        <v>54.76</v>
      </c>
      <c r="R8831" s="15" t="n">
        <f aca="false">IF(I8831="Cancelado",0,P8831-Q8831)</f>
        <v>89.04</v>
      </c>
      <c r="S8831" s="17" t="str">
        <f aca="false">INDEX(dProdutos!$D$2:$D$47,MATCH(E8831,dProdutos!$A$2:$A$47,0))</f>
        <v>Acessórios</v>
      </c>
    </row>
    <row r="8832" customFormat="false" ht="15" hidden="false" customHeight="false" outlineLevel="0" collapsed="false">
      <c r="A8832" s="17" t="s">
        <v>6903</v>
      </c>
      <c r="B8832" s="17" t="n">
        <v>2</v>
      </c>
      <c r="C8832" s="21" t="n">
        <v>46236</v>
      </c>
      <c r="D8832" s="17" t="s">
        <v>1145</v>
      </c>
      <c r="E8832" s="17" t="s">
        <v>147</v>
      </c>
      <c r="F8832" s="17" t="s">
        <v>1493</v>
      </c>
      <c r="G8832" s="17" t="s">
        <v>61</v>
      </c>
      <c r="H8832" s="17" t="s">
        <v>1537</v>
      </c>
      <c r="I8832" s="17" t="s">
        <v>1524</v>
      </c>
      <c r="J8832" s="17" t="n">
        <v>1</v>
      </c>
      <c r="K8832" s="15" t="n">
        <v>231.9</v>
      </c>
      <c r="L8832" s="22" t="n">
        <v>0.05</v>
      </c>
      <c r="M8832" s="15" t="n">
        <v>0</v>
      </c>
      <c r="N8832" s="15" t="n">
        <f aca="false">J8832*K8832</f>
        <v>231.9</v>
      </c>
      <c r="O8832" s="15" t="n">
        <f aca="false">N8832*L8832</f>
        <v>11.595</v>
      </c>
      <c r="P8832" s="15" t="n">
        <f aca="false">N8832-O8832</f>
        <v>220.305</v>
      </c>
      <c r="Q8832" s="15" t="n">
        <f aca="false">J8832*INDEX(dProdutos!$F$2:$F$47,MATCH(E8832,dProdutos!$A$2:$A$47,0))</f>
        <v>130.9</v>
      </c>
      <c r="R8832" s="15" t="n">
        <f aca="false">IF(I8832="Cancelado",0,P8832-Q8832)</f>
        <v>89.405</v>
      </c>
      <c r="S8832" s="17" t="str">
        <f aca="false">INDEX(dProdutos!$D$2:$D$47,MATCH(E8832,dProdutos!$A$2:$A$47,0))</f>
        <v>Acessórios</v>
      </c>
    </row>
    <row r="8833" customFormat="false" ht="15" hidden="false" customHeight="false" outlineLevel="0" collapsed="false">
      <c r="A8833" s="17" t="s">
        <v>6904</v>
      </c>
      <c r="B8833" s="17" t="n">
        <v>1</v>
      </c>
      <c r="C8833" s="21" t="n">
        <v>46236</v>
      </c>
      <c r="D8833" s="17" t="s">
        <v>1079</v>
      </c>
      <c r="E8833" s="17" t="s">
        <v>180</v>
      </c>
      <c r="F8833" s="17" t="s">
        <v>1490</v>
      </c>
      <c r="G8833" s="17" t="s">
        <v>64</v>
      </c>
      <c r="H8833" s="17" t="s">
        <v>1537</v>
      </c>
      <c r="I8833" s="17" t="s">
        <v>1524</v>
      </c>
      <c r="J8833" s="17" t="n">
        <v>3</v>
      </c>
      <c r="K8833" s="15" t="n">
        <v>82.9</v>
      </c>
      <c r="L8833" s="22" t="n">
        <v>0.1</v>
      </c>
      <c r="M8833" s="15" t="n">
        <v>25.1</v>
      </c>
      <c r="N8833" s="15" t="n">
        <f aca="false">J8833*K8833</f>
        <v>248.7</v>
      </c>
      <c r="O8833" s="15" t="n">
        <f aca="false">N8833*L8833</f>
        <v>24.87</v>
      </c>
      <c r="P8833" s="15" t="n">
        <f aca="false">N8833-O8833</f>
        <v>223.83</v>
      </c>
      <c r="Q8833" s="15" t="n">
        <f aca="false">J8833*INDEX(dProdutos!$F$2:$F$47,MATCH(E8833,dProdutos!$A$2:$A$47,0))</f>
        <v>107.91</v>
      </c>
      <c r="R8833" s="15" t="n">
        <f aca="false">IF(I8833="Cancelado",0,P8833-Q8833)</f>
        <v>115.92</v>
      </c>
      <c r="S8833" s="17" t="str">
        <f aca="false">INDEX(dProdutos!$D$2:$D$47,MATCH(E8833,dProdutos!$A$2:$A$47,0))</f>
        <v>Eletrônicos</v>
      </c>
    </row>
    <row r="8834" customFormat="false" ht="15" hidden="false" customHeight="false" outlineLevel="0" collapsed="false">
      <c r="A8834" s="17" t="s">
        <v>6904</v>
      </c>
      <c r="B8834" s="17" t="n">
        <v>2</v>
      </c>
      <c r="C8834" s="21" t="n">
        <v>46236</v>
      </c>
      <c r="D8834" s="17" t="s">
        <v>1079</v>
      </c>
      <c r="E8834" s="17" t="s">
        <v>95</v>
      </c>
      <c r="F8834" s="17" t="s">
        <v>1490</v>
      </c>
      <c r="G8834" s="17" t="s">
        <v>64</v>
      </c>
      <c r="H8834" s="17" t="s">
        <v>1537</v>
      </c>
      <c r="I8834" s="17" t="s">
        <v>1524</v>
      </c>
      <c r="J8834" s="17" t="n">
        <v>1</v>
      </c>
      <c r="K8834" s="15" t="n">
        <v>77.9</v>
      </c>
      <c r="L8834" s="22" t="n">
        <v>0</v>
      </c>
      <c r="M8834" s="15" t="n">
        <v>0</v>
      </c>
      <c r="N8834" s="15" t="n">
        <f aca="false">J8834*K8834</f>
        <v>77.9</v>
      </c>
      <c r="O8834" s="15" t="n">
        <f aca="false">N8834*L8834</f>
        <v>0</v>
      </c>
      <c r="P8834" s="15" t="n">
        <f aca="false">N8834-O8834</f>
        <v>77.9</v>
      </c>
      <c r="Q8834" s="15" t="n">
        <f aca="false">J8834*INDEX(dProdutos!$F$2:$F$47,MATCH(E8834,dProdutos!$A$2:$A$47,0))</f>
        <v>36.71</v>
      </c>
      <c r="R8834" s="15" t="n">
        <f aca="false">IF(I8834="Cancelado",0,P8834-Q8834)</f>
        <v>41.19</v>
      </c>
      <c r="S8834" s="17" t="str">
        <f aca="false">INDEX(dProdutos!$D$2:$D$47,MATCH(E8834,dProdutos!$A$2:$A$47,0))</f>
        <v>Moda Feminina</v>
      </c>
    </row>
    <row r="8835" customFormat="false" ht="15" hidden="false" customHeight="false" outlineLevel="0" collapsed="false">
      <c r="A8835" s="17" t="s">
        <v>6905</v>
      </c>
      <c r="B8835" s="17" t="n">
        <v>1</v>
      </c>
      <c r="C8835" s="21" t="n">
        <v>46236</v>
      </c>
      <c r="D8835" s="17" t="s">
        <v>1189</v>
      </c>
      <c r="E8835" s="17" t="s">
        <v>210</v>
      </c>
      <c r="F8835" s="17" t="s">
        <v>1503</v>
      </c>
      <c r="G8835" s="17" t="s">
        <v>62</v>
      </c>
      <c r="H8835" s="17" t="s">
        <v>1537</v>
      </c>
      <c r="I8835" s="17" t="s">
        <v>1524</v>
      </c>
      <c r="J8835" s="17" t="n">
        <v>1</v>
      </c>
      <c r="K8835" s="15" t="n">
        <v>245.9</v>
      </c>
      <c r="L8835" s="22" t="n">
        <v>0.05</v>
      </c>
      <c r="M8835" s="15" t="n">
        <v>23.47</v>
      </c>
      <c r="N8835" s="15" t="n">
        <f aca="false">J8835*K8835</f>
        <v>245.9</v>
      </c>
      <c r="O8835" s="15" t="n">
        <f aca="false">N8835*L8835</f>
        <v>12.295</v>
      </c>
      <c r="P8835" s="15" t="n">
        <f aca="false">N8835-O8835</f>
        <v>233.605</v>
      </c>
      <c r="Q8835" s="15" t="n">
        <f aca="false">J8835*INDEX(dProdutos!$F$2:$F$47,MATCH(E8835,dProdutos!$A$2:$A$47,0))</f>
        <v>150.63</v>
      </c>
      <c r="R8835" s="15" t="n">
        <f aca="false">IF(I8835="Cancelado",0,P8835-Q8835)</f>
        <v>82.975</v>
      </c>
      <c r="S8835" s="17" t="str">
        <f aca="false">INDEX(dProdutos!$D$2:$D$47,MATCH(E8835,dProdutos!$A$2:$A$47,0))</f>
        <v>Beleza</v>
      </c>
    </row>
    <row r="8836" customFormat="false" ht="15" hidden="false" customHeight="false" outlineLevel="0" collapsed="false">
      <c r="A8836" s="17" t="s">
        <v>6906</v>
      </c>
      <c r="B8836" s="17" t="n">
        <v>1</v>
      </c>
      <c r="C8836" s="21" t="n">
        <v>46236</v>
      </c>
      <c r="D8836" s="17" t="s">
        <v>1181</v>
      </c>
      <c r="E8836" s="17" t="s">
        <v>144</v>
      </c>
      <c r="F8836" s="17" t="s">
        <v>1487</v>
      </c>
      <c r="G8836" s="17" t="s">
        <v>62</v>
      </c>
      <c r="H8836" s="17" t="s">
        <v>1537</v>
      </c>
      <c r="I8836" s="17" t="s">
        <v>1524</v>
      </c>
      <c r="J8836" s="17" t="n">
        <v>1</v>
      </c>
      <c r="K8836" s="15" t="n">
        <v>260.9</v>
      </c>
      <c r="L8836" s="22" t="n">
        <v>0</v>
      </c>
      <c r="M8836" s="15" t="n">
        <v>20.27</v>
      </c>
      <c r="N8836" s="15" t="n">
        <f aca="false">J8836*K8836</f>
        <v>260.9</v>
      </c>
      <c r="O8836" s="15" t="n">
        <f aca="false">N8836*L8836</f>
        <v>0</v>
      </c>
      <c r="P8836" s="15" t="n">
        <f aca="false">N8836-O8836</f>
        <v>260.9</v>
      </c>
      <c r="Q8836" s="15" t="n">
        <f aca="false">J8836*INDEX(dProdutos!$F$2:$F$47,MATCH(E8836,dProdutos!$A$2:$A$47,0))</f>
        <v>99.86</v>
      </c>
      <c r="R8836" s="15" t="n">
        <f aca="false">IF(I8836="Cancelado",0,P8836-Q8836)</f>
        <v>161.04</v>
      </c>
      <c r="S8836" s="17" t="str">
        <f aca="false">INDEX(dProdutos!$D$2:$D$47,MATCH(E8836,dProdutos!$A$2:$A$47,0))</f>
        <v>Acessórios</v>
      </c>
    </row>
    <row r="8837" customFormat="false" ht="15" hidden="false" customHeight="false" outlineLevel="0" collapsed="false">
      <c r="A8837" s="17" t="s">
        <v>6906</v>
      </c>
      <c r="B8837" s="17" t="n">
        <v>2</v>
      </c>
      <c r="C8837" s="21" t="n">
        <v>46236</v>
      </c>
      <c r="D8837" s="17" t="s">
        <v>1181</v>
      </c>
      <c r="E8837" s="17" t="s">
        <v>105</v>
      </c>
      <c r="F8837" s="17" t="s">
        <v>1487</v>
      </c>
      <c r="G8837" s="17" t="s">
        <v>62</v>
      </c>
      <c r="H8837" s="17" t="s">
        <v>1537</v>
      </c>
      <c r="I8837" s="17" t="s">
        <v>1524</v>
      </c>
      <c r="J8837" s="17" t="n">
        <v>1</v>
      </c>
      <c r="K8837" s="15" t="n">
        <v>175.9</v>
      </c>
      <c r="L8837" s="22" t="n">
        <v>0</v>
      </c>
      <c r="M8837" s="15" t="n">
        <v>0</v>
      </c>
      <c r="N8837" s="15" t="n">
        <f aca="false">J8837*K8837</f>
        <v>175.9</v>
      </c>
      <c r="O8837" s="15" t="n">
        <f aca="false">N8837*L8837</f>
        <v>0</v>
      </c>
      <c r="P8837" s="15" t="n">
        <f aca="false">N8837-O8837</f>
        <v>175.9</v>
      </c>
      <c r="Q8837" s="15" t="n">
        <f aca="false">J8837*INDEX(dProdutos!$F$2:$F$47,MATCH(E8837,dProdutos!$A$2:$A$47,0))</f>
        <v>96.59</v>
      </c>
      <c r="R8837" s="15" t="n">
        <f aca="false">IF(I8837="Cancelado",0,P8837-Q8837)</f>
        <v>79.31</v>
      </c>
      <c r="S8837" s="17" t="str">
        <f aca="false">INDEX(dProdutos!$D$2:$D$47,MATCH(E8837,dProdutos!$A$2:$A$47,0))</f>
        <v>Moda Masculina</v>
      </c>
    </row>
    <row r="8838" customFormat="false" ht="15" hidden="false" customHeight="false" outlineLevel="0" collapsed="false">
      <c r="A8838" s="17" t="s">
        <v>6906</v>
      </c>
      <c r="B8838" s="17" t="n">
        <v>3</v>
      </c>
      <c r="C8838" s="21" t="n">
        <v>46236</v>
      </c>
      <c r="D8838" s="17" t="s">
        <v>1181</v>
      </c>
      <c r="E8838" s="17" t="s">
        <v>213</v>
      </c>
      <c r="F8838" s="17" t="s">
        <v>1487</v>
      </c>
      <c r="G8838" s="17" t="s">
        <v>62</v>
      </c>
      <c r="H8838" s="17" t="s">
        <v>1537</v>
      </c>
      <c r="I8838" s="17" t="s">
        <v>1524</v>
      </c>
      <c r="J8838" s="17" t="n">
        <v>1</v>
      </c>
      <c r="K8838" s="15" t="n">
        <v>153.9</v>
      </c>
      <c r="L8838" s="22" t="n">
        <v>0</v>
      </c>
      <c r="M8838" s="15" t="n">
        <v>0</v>
      </c>
      <c r="N8838" s="15" t="n">
        <f aca="false">J8838*K8838</f>
        <v>153.9</v>
      </c>
      <c r="O8838" s="15" t="n">
        <f aca="false">N8838*L8838</f>
        <v>0</v>
      </c>
      <c r="P8838" s="15" t="n">
        <f aca="false">N8838-O8838</f>
        <v>153.9</v>
      </c>
      <c r="Q8838" s="15" t="n">
        <f aca="false">J8838*INDEX(dProdutos!$F$2:$F$47,MATCH(E8838,dProdutos!$A$2:$A$47,0))</f>
        <v>90.42</v>
      </c>
      <c r="R8838" s="15" t="n">
        <f aca="false">IF(I8838="Cancelado",0,P8838-Q8838)</f>
        <v>63.48</v>
      </c>
      <c r="S8838" s="17" t="str">
        <f aca="false">INDEX(dProdutos!$D$2:$D$47,MATCH(E8838,dProdutos!$A$2:$A$47,0))</f>
        <v>Beleza</v>
      </c>
    </row>
    <row r="8839" customFormat="false" ht="15" hidden="false" customHeight="false" outlineLevel="0" collapsed="false">
      <c r="A8839" s="17" t="s">
        <v>6906</v>
      </c>
      <c r="B8839" s="17" t="n">
        <v>4</v>
      </c>
      <c r="C8839" s="21" t="n">
        <v>46236</v>
      </c>
      <c r="D8839" s="17" t="s">
        <v>1181</v>
      </c>
      <c r="E8839" s="17" t="s">
        <v>174</v>
      </c>
      <c r="F8839" s="17" t="s">
        <v>1487</v>
      </c>
      <c r="G8839" s="17" t="s">
        <v>62</v>
      </c>
      <c r="H8839" s="17" t="s">
        <v>1537</v>
      </c>
      <c r="I8839" s="17" t="s">
        <v>1524</v>
      </c>
      <c r="J8839" s="17" t="n">
        <v>3</v>
      </c>
      <c r="K8839" s="15" t="n">
        <v>250.9</v>
      </c>
      <c r="L8839" s="22" t="n">
        <v>0.2</v>
      </c>
      <c r="M8839" s="15" t="n">
        <v>0</v>
      </c>
      <c r="N8839" s="15" t="n">
        <f aca="false">J8839*K8839</f>
        <v>752.7</v>
      </c>
      <c r="O8839" s="15" t="n">
        <f aca="false">N8839*L8839</f>
        <v>150.54</v>
      </c>
      <c r="P8839" s="15" t="n">
        <f aca="false">N8839-O8839</f>
        <v>602.16</v>
      </c>
      <c r="Q8839" s="15" t="n">
        <f aca="false">J8839*INDEX(dProdutos!$F$2:$F$47,MATCH(E8839,dProdutos!$A$2:$A$47,0))</f>
        <v>453.84</v>
      </c>
      <c r="R8839" s="15" t="n">
        <f aca="false">IF(I8839="Cancelado",0,P8839-Q8839)</f>
        <v>148.32</v>
      </c>
      <c r="S8839" s="17" t="str">
        <f aca="false">INDEX(dProdutos!$D$2:$D$47,MATCH(E8839,dProdutos!$A$2:$A$47,0))</f>
        <v>Casa</v>
      </c>
    </row>
    <row r="8840" customFormat="false" ht="15" hidden="false" customHeight="false" outlineLevel="0" collapsed="false">
      <c r="A8840" s="17" t="s">
        <v>6907</v>
      </c>
      <c r="B8840" s="17" t="n">
        <v>1</v>
      </c>
      <c r="C8840" s="21" t="n">
        <v>46236</v>
      </c>
      <c r="D8840" s="17" t="s">
        <v>373</v>
      </c>
      <c r="E8840" s="17" t="s">
        <v>207</v>
      </c>
      <c r="F8840" s="17" t="s">
        <v>1499</v>
      </c>
      <c r="G8840" s="17" t="s">
        <v>59</v>
      </c>
      <c r="H8840" s="17" t="s">
        <v>1523</v>
      </c>
      <c r="I8840" s="17" t="s">
        <v>1531</v>
      </c>
      <c r="J8840" s="17" t="n">
        <v>1</v>
      </c>
      <c r="K8840" s="15" t="n">
        <v>143.9</v>
      </c>
      <c r="L8840" s="22" t="n">
        <v>0.15</v>
      </c>
      <c r="M8840" s="15" t="n">
        <v>18.67</v>
      </c>
      <c r="N8840" s="15" t="n">
        <f aca="false">J8840*K8840</f>
        <v>143.9</v>
      </c>
      <c r="O8840" s="15" t="n">
        <f aca="false">N8840*L8840</f>
        <v>21.585</v>
      </c>
      <c r="P8840" s="15" t="n">
        <f aca="false">N8840-O8840</f>
        <v>122.315</v>
      </c>
      <c r="Q8840" s="15" t="n">
        <f aca="false">J8840*INDEX(dProdutos!$F$2:$F$47,MATCH(E8840,dProdutos!$A$2:$A$47,0))</f>
        <v>84.43</v>
      </c>
      <c r="R8840" s="15" t="n">
        <f aca="false">IF(I8840="Cancelado",0,P8840-Q8840)</f>
        <v>0</v>
      </c>
      <c r="S8840" s="17" t="str">
        <f aca="false">INDEX(dProdutos!$D$2:$D$47,MATCH(E8840,dProdutos!$A$2:$A$47,0))</f>
        <v>Beleza</v>
      </c>
    </row>
    <row r="8841" customFormat="false" ht="15" hidden="false" customHeight="false" outlineLevel="0" collapsed="false">
      <c r="A8841" s="17" t="s">
        <v>6908</v>
      </c>
      <c r="B8841" s="17" t="n">
        <v>1</v>
      </c>
      <c r="C8841" s="21" t="n">
        <v>46236</v>
      </c>
      <c r="D8841" s="17" t="s">
        <v>399</v>
      </c>
      <c r="E8841" s="17" t="s">
        <v>192</v>
      </c>
      <c r="F8841" s="17" t="s">
        <v>1499</v>
      </c>
      <c r="G8841" s="17" t="s">
        <v>62</v>
      </c>
      <c r="H8841" s="17" t="s">
        <v>1523</v>
      </c>
      <c r="I8841" s="17" t="s">
        <v>1524</v>
      </c>
      <c r="J8841" s="17" t="n">
        <v>1</v>
      </c>
      <c r="K8841" s="15" t="n">
        <v>245.9</v>
      </c>
      <c r="L8841" s="22" t="n">
        <v>0.15</v>
      </c>
      <c r="M8841" s="15" t="n">
        <v>17.05</v>
      </c>
      <c r="N8841" s="15" t="n">
        <f aca="false">J8841*K8841</f>
        <v>245.9</v>
      </c>
      <c r="O8841" s="15" t="n">
        <f aca="false">N8841*L8841</f>
        <v>36.885</v>
      </c>
      <c r="P8841" s="15" t="n">
        <f aca="false">N8841-O8841</f>
        <v>209.015</v>
      </c>
      <c r="Q8841" s="15" t="n">
        <f aca="false">J8841*INDEX(dProdutos!$F$2:$F$47,MATCH(E8841,dProdutos!$A$2:$A$47,0))</f>
        <v>107.78</v>
      </c>
      <c r="R8841" s="15" t="n">
        <f aca="false">IF(I8841="Cancelado",0,P8841-Q8841)</f>
        <v>101.235</v>
      </c>
      <c r="S8841" s="17" t="str">
        <f aca="false">INDEX(dProdutos!$D$2:$D$47,MATCH(E8841,dProdutos!$A$2:$A$47,0))</f>
        <v>Eletrônicos</v>
      </c>
    </row>
    <row r="8842" customFormat="false" ht="15" hidden="false" customHeight="false" outlineLevel="0" collapsed="false">
      <c r="A8842" s="17" t="s">
        <v>6909</v>
      </c>
      <c r="B8842" s="17" t="n">
        <v>1</v>
      </c>
      <c r="C8842" s="21" t="n">
        <v>46236</v>
      </c>
      <c r="D8842" s="17" t="s">
        <v>1383</v>
      </c>
      <c r="E8842" s="17" t="s">
        <v>105</v>
      </c>
      <c r="F8842" s="17" t="s">
        <v>1497</v>
      </c>
      <c r="G8842" s="17" t="s">
        <v>62</v>
      </c>
      <c r="H8842" s="17" t="s">
        <v>1523</v>
      </c>
      <c r="I8842" s="17" t="s">
        <v>1524</v>
      </c>
      <c r="J8842" s="17" t="n">
        <v>1</v>
      </c>
      <c r="K8842" s="15" t="n">
        <v>175.9</v>
      </c>
      <c r="L8842" s="22" t="n">
        <v>0</v>
      </c>
      <c r="M8842" s="15" t="n">
        <v>25.08</v>
      </c>
      <c r="N8842" s="15" t="n">
        <f aca="false">J8842*K8842</f>
        <v>175.9</v>
      </c>
      <c r="O8842" s="15" t="n">
        <f aca="false">N8842*L8842</f>
        <v>0</v>
      </c>
      <c r="P8842" s="15" t="n">
        <f aca="false">N8842-O8842</f>
        <v>175.9</v>
      </c>
      <c r="Q8842" s="15" t="n">
        <f aca="false">J8842*INDEX(dProdutos!$F$2:$F$47,MATCH(E8842,dProdutos!$A$2:$A$47,0))</f>
        <v>96.59</v>
      </c>
      <c r="R8842" s="15" t="n">
        <f aca="false">IF(I8842="Cancelado",0,P8842-Q8842)</f>
        <v>79.31</v>
      </c>
      <c r="S8842" s="17" t="str">
        <f aca="false">INDEX(dProdutos!$D$2:$D$47,MATCH(E8842,dProdutos!$A$2:$A$47,0))</f>
        <v>Moda Masculina</v>
      </c>
    </row>
    <row r="8843" customFormat="false" ht="15" hidden="false" customHeight="false" outlineLevel="0" collapsed="false">
      <c r="A8843" s="17" t="s">
        <v>6910</v>
      </c>
      <c r="B8843" s="17" t="n">
        <v>1</v>
      </c>
      <c r="C8843" s="21" t="n">
        <v>46236</v>
      </c>
      <c r="D8843" s="17" t="s">
        <v>943</v>
      </c>
      <c r="E8843" s="17" t="s">
        <v>135</v>
      </c>
      <c r="F8843" s="17" t="s">
        <v>1497</v>
      </c>
      <c r="G8843" s="17" t="s">
        <v>59</v>
      </c>
      <c r="H8843" s="17" t="s">
        <v>1537</v>
      </c>
      <c r="I8843" s="17" t="s">
        <v>1524</v>
      </c>
      <c r="J8843" s="17" t="n">
        <v>2</v>
      </c>
      <c r="K8843" s="15" t="n">
        <v>200.9</v>
      </c>
      <c r="L8843" s="22" t="n">
        <v>0</v>
      </c>
      <c r="M8843" s="15" t="n">
        <v>13.92</v>
      </c>
      <c r="N8843" s="15" t="n">
        <f aca="false">J8843*K8843</f>
        <v>401.8</v>
      </c>
      <c r="O8843" s="15" t="n">
        <f aca="false">N8843*L8843</f>
        <v>0</v>
      </c>
      <c r="P8843" s="15" t="n">
        <f aca="false">N8843-O8843</f>
        <v>401.8</v>
      </c>
      <c r="Q8843" s="15" t="n">
        <f aca="false">J8843*INDEX(dProdutos!$F$2:$F$47,MATCH(E8843,dProdutos!$A$2:$A$47,0))</f>
        <v>161.46</v>
      </c>
      <c r="R8843" s="15" t="n">
        <f aca="false">IF(I8843="Cancelado",0,P8843-Q8843)</f>
        <v>240.34</v>
      </c>
      <c r="S8843" s="17" t="str">
        <f aca="false">INDEX(dProdutos!$D$2:$D$47,MATCH(E8843,dProdutos!$A$2:$A$47,0))</f>
        <v>Calçados</v>
      </c>
    </row>
    <row r="8844" customFormat="false" ht="15" hidden="false" customHeight="false" outlineLevel="0" collapsed="false">
      <c r="A8844" s="17" t="s">
        <v>6911</v>
      </c>
      <c r="B8844" s="17" t="n">
        <v>1</v>
      </c>
      <c r="C8844" s="21" t="n">
        <v>46236</v>
      </c>
      <c r="D8844" s="17" t="s">
        <v>1440</v>
      </c>
      <c r="E8844" s="17" t="s">
        <v>88</v>
      </c>
      <c r="F8844" s="17" t="s">
        <v>1487</v>
      </c>
      <c r="G8844" s="17" t="s">
        <v>59</v>
      </c>
      <c r="H8844" s="17" t="s">
        <v>1537</v>
      </c>
      <c r="I8844" s="17" t="s">
        <v>1524</v>
      </c>
      <c r="J8844" s="17" t="n">
        <v>1</v>
      </c>
      <c r="K8844" s="15" t="n">
        <v>170.9</v>
      </c>
      <c r="L8844" s="22" t="n">
        <v>0.1</v>
      </c>
      <c r="M8844" s="15" t="n">
        <v>20.54</v>
      </c>
      <c r="N8844" s="15" t="n">
        <f aca="false">J8844*K8844</f>
        <v>170.9</v>
      </c>
      <c r="O8844" s="15" t="n">
        <f aca="false">N8844*L8844</f>
        <v>17.09</v>
      </c>
      <c r="P8844" s="15" t="n">
        <f aca="false">N8844-O8844</f>
        <v>153.81</v>
      </c>
      <c r="Q8844" s="15" t="n">
        <f aca="false">J8844*INDEX(dProdutos!$F$2:$F$47,MATCH(E8844,dProdutos!$A$2:$A$47,0))</f>
        <v>98.14</v>
      </c>
      <c r="R8844" s="15" t="n">
        <f aca="false">IF(I8844="Cancelado",0,P8844-Q8844)</f>
        <v>55.67</v>
      </c>
      <c r="S8844" s="17" t="str">
        <f aca="false">INDEX(dProdutos!$D$2:$D$47,MATCH(E8844,dProdutos!$A$2:$A$47,0))</f>
        <v>Moda Feminina</v>
      </c>
    </row>
    <row r="8845" customFormat="false" ht="15" hidden="false" customHeight="false" outlineLevel="0" collapsed="false">
      <c r="A8845" s="17" t="s">
        <v>6911</v>
      </c>
      <c r="B8845" s="17" t="n">
        <v>2</v>
      </c>
      <c r="C8845" s="21" t="n">
        <v>46236</v>
      </c>
      <c r="D8845" s="17" t="s">
        <v>1440</v>
      </c>
      <c r="E8845" s="17" t="s">
        <v>204</v>
      </c>
      <c r="F8845" s="17" t="s">
        <v>1487</v>
      </c>
      <c r="G8845" s="17" t="s">
        <v>59</v>
      </c>
      <c r="H8845" s="17" t="s">
        <v>1537</v>
      </c>
      <c r="I8845" s="17" t="s">
        <v>1524</v>
      </c>
      <c r="J8845" s="17" t="n">
        <v>1</v>
      </c>
      <c r="K8845" s="15" t="n">
        <v>64.9</v>
      </c>
      <c r="L8845" s="22" t="n">
        <v>0</v>
      </c>
      <c r="M8845" s="15" t="n">
        <v>0</v>
      </c>
      <c r="N8845" s="15" t="n">
        <f aca="false">J8845*K8845</f>
        <v>64.9</v>
      </c>
      <c r="O8845" s="15" t="n">
        <f aca="false">N8845*L8845</f>
        <v>0</v>
      </c>
      <c r="P8845" s="15" t="n">
        <f aca="false">N8845-O8845</f>
        <v>64.9</v>
      </c>
      <c r="Q8845" s="15" t="n">
        <f aca="false">J8845*INDEX(dProdutos!$F$2:$F$47,MATCH(E8845,dProdutos!$A$2:$A$47,0))</f>
        <v>27.52</v>
      </c>
      <c r="R8845" s="15" t="n">
        <f aca="false">IF(I8845="Cancelado",0,P8845-Q8845)</f>
        <v>37.38</v>
      </c>
      <c r="S8845" s="17" t="str">
        <f aca="false">INDEX(dProdutos!$D$2:$D$47,MATCH(E8845,dProdutos!$A$2:$A$47,0))</f>
        <v>Beleza</v>
      </c>
    </row>
    <row r="8846" customFormat="false" ht="15" hidden="false" customHeight="false" outlineLevel="0" collapsed="false">
      <c r="A8846" s="17" t="s">
        <v>6912</v>
      </c>
      <c r="B8846" s="17" t="n">
        <v>1</v>
      </c>
      <c r="C8846" s="21" t="n">
        <v>46236</v>
      </c>
      <c r="D8846" s="17" t="s">
        <v>677</v>
      </c>
      <c r="E8846" s="17" t="s">
        <v>183</v>
      </c>
      <c r="F8846" s="17" t="s">
        <v>1487</v>
      </c>
      <c r="G8846" s="17" t="s">
        <v>60</v>
      </c>
      <c r="H8846" s="17" t="s">
        <v>1537</v>
      </c>
      <c r="I8846" s="17" t="s">
        <v>1524</v>
      </c>
      <c r="J8846" s="17" t="n">
        <v>1</v>
      </c>
      <c r="K8846" s="15" t="n">
        <v>121.9</v>
      </c>
      <c r="L8846" s="22" t="n">
        <v>0</v>
      </c>
      <c r="M8846" s="15" t="n">
        <v>0</v>
      </c>
      <c r="N8846" s="15" t="n">
        <f aca="false">J8846*K8846</f>
        <v>121.9</v>
      </c>
      <c r="O8846" s="15" t="n">
        <f aca="false">N8846*L8846</f>
        <v>0</v>
      </c>
      <c r="P8846" s="15" t="n">
        <f aca="false">N8846-O8846</f>
        <v>121.9</v>
      </c>
      <c r="Q8846" s="15" t="n">
        <f aca="false">J8846*INDEX(dProdutos!$F$2:$F$47,MATCH(E8846,dProdutos!$A$2:$A$47,0))</f>
        <v>52.76</v>
      </c>
      <c r="R8846" s="15" t="n">
        <f aca="false">IF(I8846="Cancelado",0,P8846-Q8846)</f>
        <v>69.14</v>
      </c>
      <c r="S8846" s="17" t="str">
        <f aca="false">INDEX(dProdutos!$D$2:$D$47,MATCH(E8846,dProdutos!$A$2:$A$47,0))</f>
        <v>Eletrônicos</v>
      </c>
    </row>
    <row r="8847" customFormat="false" ht="15" hidden="false" customHeight="false" outlineLevel="0" collapsed="false">
      <c r="A8847" s="17" t="s">
        <v>6913</v>
      </c>
      <c r="B8847" s="17" t="n">
        <v>1</v>
      </c>
      <c r="C8847" s="21" t="n">
        <v>46236</v>
      </c>
      <c r="D8847" s="17" t="s">
        <v>648</v>
      </c>
      <c r="E8847" s="17" t="s">
        <v>156</v>
      </c>
      <c r="F8847" s="17" t="s">
        <v>1490</v>
      </c>
      <c r="G8847" s="17" t="s">
        <v>64</v>
      </c>
      <c r="H8847" s="17" t="s">
        <v>1537</v>
      </c>
      <c r="I8847" s="17" t="s">
        <v>1524</v>
      </c>
      <c r="J8847" s="17" t="n">
        <v>1</v>
      </c>
      <c r="K8847" s="15" t="n">
        <v>192.9</v>
      </c>
      <c r="L8847" s="22" t="n">
        <v>0.1</v>
      </c>
      <c r="M8847" s="15" t="n">
        <v>30.87</v>
      </c>
      <c r="N8847" s="15" t="n">
        <f aca="false">J8847*K8847</f>
        <v>192.9</v>
      </c>
      <c r="O8847" s="15" t="n">
        <f aca="false">N8847*L8847</f>
        <v>19.29</v>
      </c>
      <c r="P8847" s="15" t="n">
        <f aca="false">N8847-O8847</f>
        <v>173.61</v>
      </c>
      <c r="Q8847" s="15" t="n">
        <f aca="false">J8847*INDEX(dProdutos!$F$2:$F$47,MATCH(E8847,dProdutos!$A$2:$A$47,0))</f>
        <v>80.38</v>
      </c>
      <c r="R8847" s="15" t="n">
        <f aca="false">IF(I8847="Cancelado",0,P8847-Q8847)</f>
        <v>93.23</v>
      </c>
      <c r="S8847" s="17" t="str">
        <f aca="false">INDEX(dProdutos!$D$2:$D$47,MATCH(E8847,dProdutos!$A$2:$A$47,0))</f>
        <v>Acessórios</v>
      </c>
    </row>
    <row r="8848" customFormat="false" ht="15" hidden="false" customHeight="false" outlineLevel="0" collapsed="false">
      <c r="A8848" s="17" t="s">
        <v>6914</v>
      </c>
      <c r="B8848" s="17" t="n">
        <v>1</v>
      </c>
      <c r="C8848" s="21" t="n">
        <v>46236</v>
      </c>
      <c r="D8848" s="17" t="s">
        <v>770</v>
      </c>
      <c r="E8848" s="17" t="s">
        <v>88</v>
      </c>
      <c r="F8848" s="17" t="s">
        <v>1490</v>
      </c>
      <c r="G8848" s="17" t="s">
        <v>60</v>
      </c>
      <c r="H8848" s="17" t="s">
        <v>1523</v>
      </c>
      <c r="I8848" s="17" t="s">
        <v>1524</v>
      </c>
      <c r="J8848" s="17" t="n">
        <v>1</v>
      </c>
      <c r="K8848" s="15" t="n">
        <v>170.9</v>
      </c>
      <c r="L8848" s="22" t="n">
        <v>0.05</v>
      </c>
      <c r="M8848" s="15" t="n">
        <v>34.66</v>
      </c>
      <c r="N8848" s="15" t="n">
        <f aca="false">J8848*K8848</f>
        <v>170.9</v>
      </c>
      <c r="O8848" s="15" t="n">
        <f aca="false">N8848*L8848</f>
        <v>8.545</v>
      </c>
      <c r="P8848" s="15" t="n">
        <f aca="false">N8848-O8848</f>
        <v>162.355</v>
      </c>
      <c r="Q8848" s="15" t="n">
        <f aca="false">J8848*INDEX(dProdutos!$F$2:$F$47,MATCH(E8848,dProdutos!$A$2:$A$47,0))</f>
        <v>98.14</v>
      </c>
      <c r="R8848" s="15" t="n">
        <f aca="false">IF(I8848="Cancelado",0,P8848-Q8848)</f>
        <v>64.215</v>
      </c>
      <c r="S8848" s="17" t="str">
        <f aca="false">INDEX(dProdutos!$D$2:$D$47,MATCH(E8848,dProdutos!$A$2:$A$47,0))</f>
        <v>Moda Feminina</v>
      </c>
    </row>
    <row r="8849" customFormat="false" ht="15" hidden="false" customHeight="false" outlineLevel="0" collapsed="false">
      <c r="A8849" s="17" t="s">
        <v>6915</v>
      </c>
      <c r="B8849" s="17" t="n">
        <v>1</v>
      </c>
      <c r="C8849" s="21" t="n">
        <v>46236</v>
      </c>
      <c r="D8849" s="17" t="s">
        <v>1063</v>
      </c>
      <c r="E8849" s="17" t="s">
        <v>73</v>
      </c>
      <c r="F8849" s="17" t="s">
        <v>1487</v>
      </c>
      <c r="G8849" s="17" t="s">
        <v>63</v>
      </c>
      <c r="H8849" s="17" t="s">
        <v>1537</v>
      </c>
      <c r="I8849" s="17" t="s">
        <v>1524</v>
      </c>
      <c r="J8849" s="17" t="n">
        <v>2</v>
      </c>
      <c r="K8849" s="15" t="n">
        <v>179.9</v>
      </c>
      <c r="L8849" s="22" t="n">
        <v>0.05</v>
      </c>
      <c r="M8849" s="15" t="n">
        <v>10.16</v>
      </c>
      <c r="N8849" s="15" t="n">
        <f aca="false">J8849*K8849</f>
        <v>359.8</v>
      </c>
      <c r="O8849" s="15" t="n">
        <f aca="false">N8849*L8849</f>
        <v>17.99</v>
      </c>
      <c r="P8849" s="15" t="n">
        <f aca="false">N8849-O8849</f>
        <v>341.81</v>
      </c>
      <c r="Q8849" s="15" t="n">
        <f aca="false">J8849*INDEX(dProdutos!$F$2:$F$47,MATCH(E8849,dProdutos!$A$2:$A$47,0))</f>
        <v>138.88</v>
      </c>
      <c r="R8849" s="15" t="n">
        <f aca="false">IF(I8849="Cancelado",0,P8849-Q8849)</f>
        <v>202.93</v>
      </c>
      <c r="S8849" s="17" t="str">
        <f aca="false">INDEX(dProdutos!$D$2:$D$47,MATCH(E8849,dProdutos!$A$2:$A$47,0))</f>
        <v>Moda Feminina</v>
      </c>
    </row>
    <row r="8850" customFormat="false" ht="15" hidden="false" customHeight="false" outlineLevel="0" collapsed="false">
      <c r="A8850" s="17" t="s">
        <v>6916</v>
      </c>
      <c r="B8850" s="17" t="n">
        <v>1</v>
      </c>
      <c r="C8850" s="21" t="n">
        <v>46237</v>
      </c>
      <c r="D8850" s="17" t="s">
        <v>1401</v>
      </c>
      <c r="E8850" s="17" t="s">
        <v>135</v>
      </c>
      <c r="F8850" s="17" t="s">
        <v>1499</v>
      </c>
      <c r="G8850" s="17" t="s">
        <v>59</v>
      </c>
      <c r="H8850" s="17" t="s">
        <v>1523</v>
      </c>
      <c r="I8850" s="17" t="s">
        <v>1524</v>
      </c>
      <c r="J8850" s="17" t="n">
        <v>1</v>
      </c>
      <c r="K8850" s="15" t="n">
        <v>200.9</v>
      </c>
      <c r="L8850" s="22" t="n">
        <v>0.15</v>
      </c>
      <c r="M8850" s="15" t="n">
        <v>0</v>
      </c>
      <c r="N8850" s="15" t="n">
        <f aca="false">J8850*K8850</f>
        <v>200.9</v>
      </c>
      <c r="O8850" s="15" t="n">
        <f aca="false">N8850*L8850</f>
        <v>30.135</v>
      </c>
      <c r="P8850" s="15" t="n">
        <f aca="false">N8850-O8850</f>
        <v>170.765</v>
      </c>
      <c r="Q8850" s="15" t="n">
        <f aca="false">J8850*INDEX(dProdutos!$F$2:$F$47,MATCH(E8850,dProdutos!$A$2:$A$47,0))</f>
        <v>80.73</v>
      </c>
      <c r="R8850" s="15" t="n">
        <f aca="false">IF(I8850="Cancelado",0,P8850-Q8850)</f>
        <v>90.035</v>
      </c>
      <c r="S8850" s="17" t="str">
        <f aca="false">INDEX(dProdutos!$D$2:$D$47,MATCH(E8850,dProdutos!$A$2:$A$47,0))</f>
        <v>Calçados</v>
      </c>
    </row>
    <row r="8851" customFormat="false" ht="15" hidden="false" customHeight="false" outlineLevel="0" collapsed="false">
      <c r="A8851" s="17" t="s">
        <v>6917</v>
      </c>
      <c r="B8851" s="17" t="n">
        <v>1</v>
      </c>
      <c r="C8851" s="21" t="n">
        <v>46237</v>
      </c>
      <c r="D8851" s="17" t="s">
        <v>888</v>
      </c>
      <c r="E8851" s="17" t="s">
        <v>92</v>
      </c>
      <c r="F8851" s="17" t="s">
        <v>1497</v>
      </c>
      <c r="G8851" s="17" t="s">
        <v>61</v>
      </c>
      <c r="H8851" s="17" t="s">
        <v>1523</v>
      </c>
      <c r="I8851" s="17" t="s">
        <v>1541</v>
      </c>
      <c r="J8851" s="17" t="n">
        <v>1</v>
      </c>
      <c r="K8851" s="15" t="n">
        <v>191.9</v>
      </c>
      <c r="L8851" s="22" t="n">
        <v>0</v>
      </c>
      <c r="M8851" s="15" t="n">
        <v>0</v>
      </c>
      <c r="N8851" s="15" t="n">
        <f aca="false">J8851*K8851</f>
        <v>191.9</v>
      </c>
      <c r="O8851" s="15" t="n">
        <f aca="false">N8851*L8851</f>
        <v>0</v>
      </c>
      <c r="P8851" s="15" t="n">
        <f aca="false">N8851-O8851</f>
        <v>191.9</v>
      </c>
      <c r="Q8851" s="15" t="n">
        <f aca="false">J8851*INDEX(dProdutos!$F$2:$F$47,MATCH(E8851,dProdutos!$A$2:$A$47,0))</f>
        <v>88.59</v>
      </c>
      <c r="R8851" s="15" t="n">
        <f aca="false">IF(I8851="Cancelado",0,P8851-Q8851)</f>
        <v>103.31</v>
      </c>
      <c r="S8851" s="17" t="str">
        <f aca="false">INDEX(dProdutos!$D$2:$D$47,MATCH(E8851,dProdutos!$A$2:$A$47,0))</f>
        <v>Moda Feminina</v>
      </c>
    </row>
    <row r="8852" customFormat="false" ht="15" hidden="false" customHeight="false" outlineLevel="0" collapsed="false">
      <c r="A8852" s="17" t="s">
        <v>6918</v>
      </c>
      <c r="B8852" s="17" t="n">
        <v>1</v>
      </c>
      <c r="C8852" s="21" t="n">
        <v>46237</v>
      </c>
      <c r="D8852" s="17" t="s">
        <v>1145</v>
      </c>
      <c r="E8852" s="17" t="s">
        <v>120</v>
      </c>
      <c r="F8852" s="17" t="s">
        <v>1487</v>
      </c>
      <c r="G8852" s="17" t="s">
        <v>59</v>
      </c>
      <c r="H8852" s="17" t="s">
        <v>1523</v>
      </c>
      <c r="I8852" s="17" t="s">
        <v>1524</v>
      </c>
      <c r="J8852" s="17" t="n">
        <v>1</v>
      </c>
      <c r="K8852" s="15" t="n">
        <v>96.9</v>
      </c>
      <c r="L8852" s="22" t="n">
        <v>0.2</v>
      </c>
      <c r="M8852" s="15" t="n">
        <v>0</v>
      </c>
      <c r="N8852" s="15" t="n">
        <f aca="false">J8852*K8852</f>
        <v>96.9</v>
      </c>
      <c r="O8852" s="15" t="n">
        <f aca="false">N8852*L8852</f>
        <v>19.38</v>
      </c>
      <c r="P8852" s="15" t="n">
        <f aca="false">N8852-O8852</f>
        <v>77.52</v>
      </c>
      <c r="Q8852" s="15" t="n">
        <f aca="false">J8852*INDEX(dProdutos!$F$2:$F$47,MATCH(E8852,dProdutos!$A$2:$A$47,0))</f>
        <v>44.36</v>
      </c>
      <c r="R8852" s="15" t="n">
        <f aca="false">IF(I8852="Cancelado",0,P8852-Q8852)</f>
        <v>33.16</v>
      </c>
      <c r="S8852" s="17" t="str">
        <f aca="false">INDEX(dProdutos!$D$2:$D$47,MATCH(E8852,dProdutos!$A$2:$A$47,0))</f>
        <v>Moda Masculina</v>
      </c>
    </row>
    <row r="8853" customFormat="false" ht="15" hidden="false" customHeight="false" outlineLevel="0" collapsed="false">
      <c r="A8853" s="17" t="s">
        <v>6919</v>
      </c>
      <c r="B8853" s="17" t="n">
        <v>1</v>
      </c>
      <c r="C8853" s="21" t="n">
        <v>46237</v>
      </c>
      <c r="D8853" s="17" t="s">
        <v>992</v>
      </c>
      <c r="E8853" s="17" t="s">
        <v>207</v>
      </c>
      <c r="F8853" s="17" t="s">
        <v>1501</v>
      </c>
      <c r="G8853" s="17" t="s">
        <v>59</v>
      </c>
      <c r="H8853" s="17" t="s">
        <v>1523</v>
      </c>
      <c r="I8853" s="17" t="s">
        <v>1524</v>
      </c>
      <c r="J8853" s="17" t="n">
        <v>2</v>
      </c>
      <c r="K8853" s="15" t="n">
        <v>143.9</v>
      </c>
      <c r="L8853" s="22" t="n">
        <v>0.05</v>
      </c>
      <c r="M8853" s="15" t="n">
        <v>15.39</v>
      </c>
      <c r="N8853" s="15" t="n">
        <f aca="false">J8853*K8853</f>
        <v>287.8</v>
      </c>
      <c r="O8853" s="15" t="n">
        <f aca="false">N8853*L8853</f>
        <v>14.39</v>
      </c>
      <c r="P8853" s="15" t="n">
        <f aca="false">N8853-O8853</f>
        <v>273.41</v>
      </c>
      <c r="Q8853" s="15" t="n">
        <f aca="false">J8853*INDEX(dProdutos!$F$2:$F$47,MATCH(E8853,dProdutos!$A$2:$A$47,0))</f>
        <v>168.86</v>
      </c>
      <c r="R8853" s="15" t="n">
        <f aca="false">IF(I8853="Cancelado",0,P8853-Q8853)</f>
        <v>104.55</v>
      </c>
      <c r="S8853" s="17" t="str">
        <f aca="false">INDEX(dProdutos!$D$2:$D$47,MATCH(E8853,dProdutos!$A$2:$A$47,0))</f>
        <v>Beleza</v>
      </c>
    </row>
    <row r="8854" customFormat="false" ht="15" hidden="false" customHeight="false" outlineLevel="0" collapsed="false">
      <c r="A8854" s="17" t="s">
        <v>6920</v>
      </c>
      <c r="B8854" s="17" t="n">
        <v>1</v>
      </c>
      <c r="C8854" s="21" t="n">
        <v>46237</v>
      </c>
      <c r="D8854" s="17" t="s">
        <v>1153</v>
      </c>
      <c r="E8854" s="17" t="s">
        <v>171</v>
      </c>
      <c r="F8854" s="17" t="s">
        <v>1503</v>
      </c>
      <c r="G8854" s="17" t="s">
        <v>61</v>
      </c>
      <c r="H8854" s="17" t="s">
        <v>1537</v>
      </c>
      <c r="I8854" s="17" t="s">
        <v>1524</v>
      </c>
      <c r="J8854" s="17" t="n">
        <v>2</v>
      </c>
      <c r="K8854" s="15" t="n">
        <v>246.9</v>
      </c>
      <c r="L8854" s="22" t="n">
        <v>0.1</v>
      </c>
      <c r="M8854" s="15" t="n">
        <v>0</v>
      </c>
      <c r="N8854" s="15" t="n">
        <f aca="false">J8854*K8854</f>
        <v>493.8</v>
      </c>
      <c r="O8854" s="15" t="n">
        <f aca="false">N8854*L8854</f>
        <v>49.38</v>
      </c>
      <c r="P8854" s="15" t="n">
        <f aca="false">N8854-O8854</f>
        <v>444.42</v>
      </c>
      <c r="Q8854" s="15" t="n">
        <f aca="false">J8854*INDEX(dProdutos!$F$2:$F$47,MATCH(E8854,dProdutos!$A$2:$A$47,0))</f>
        <v>207.22</v>
      </c>
      <c r="R8854" s="15" t="n">
        <f aca="false">IF(I8854="Cancelado",0,P8854-Q8854)</f>
        <v>237.2</v>
      </c>
      <c r="S8854" s="17" t="str">
        <f aca="false">INDEX(dProdutos!$D$2:$D$47,MATCH(E8854,dProdutos!$A$2:$A$47,0))</f>
        <v>Casa</v>
      </c>
    </row>
    <row r="8855" customFormat="false" ht="15" hidden="false" customHeight="false" outlineLevel="0" collapsed="false">
      <c r="A8855" s="17" t="s">
        <v>6921</v>
      </c>
      <c r="B8855" s="17" t="n">
        <v>1</v>
      </c>
      <c r="C8855" s="21" t="n">
        <v>46237</v>
      </c>
      <c r="D8855" s="17" t="s">
        <v>1230</v>
      </c>
      <c r="E8855" s="17" t="s">
        <v>141</v>
      </c>
      <c r="F8855" s="17" t="s">
        <v>1501</v>
      </c>
      <c r="G8855" s="17" t="s">
        <v>61</v>
      </c>
      <c r="H8855" s="17" t="s">
        <v>1523</v>
      </c>
      <c r="I8855" s="17" t="s">
        <v>1524</v>
      </c>
      <c r="J8855" s="17" t="n">
        <v>1</v>
      </c>
      <c r="K8855" s="15" t="n">
        <v>131.9</v>
      </c>
      <c r="L8855" s="22" t="n">
        <v>0.05</v>
      </c>
      <c r="M8855" s="15" t="n">
        <v>21.36</v>
      </c>
      <c r="N8855" s="15" t="n">
        <f aca="false">J8855*K8855</f>
        <v>131.9</v>
      </c>
      <c r="O8855" s="15" t="n">
        <f aca="false">N8855*L8855</f>
        <v>6.595</v>
      </c>
      <c r="P8855" s="15" t="n">
        <f aca="false">N8855-O8855</f>
        <v>125.305</v>
      </c>
      <c r="Q8855" s="15" t="n">
        <f aca="false">J8855*INDEX(dProdutos!$F$2:$F$47,MATCH(E8855,dProdutos!$A$2:$A$47,0))</f>
        <v>81.66</v>
      </c>
      <c r="R8855" s="15" t="n">
        <f aca="false">IF(I8855="Cancelado",0,P8855-Q8855)</f>
        <v>43.645</v>
      </c>
      <c r="S8855" s="17" t="str">
        <f aca="false">INDEX(dProdutos!$D$2:$D$47,MATCH(E8855,dProdutos!$A$2:$A$47,0))</f>
        <v>Acessórios</v>
      </c>
    </row>
    <row r="8856" customFormat="false" ht="15" hidden="false" customHeight="false" outlineLevel="0" collapsed="false">
      <c r="A8856" s="17" t="s">
        <v>6922</v>
      </c>
      <c r="B8856" s="17" t="n">
        <v>1</v>
      </c>
      <c r="C8856" s="21" t="n">
        <v>46237</v>
      </c>
      <c r="D8856" s="17" t="s">
        <v>746</v>
      </c>
      <c r="E8856" s="17" t="s">
        <v>147</v>
      </c>
      <c r="F8856" s="17" t="s">
        <v>1497</v>
      </c>
      <c r="G8856" s="17" t="s">
        <v>62</v>
      </c>
      <c r="H8856" s="17" t="s">
        <v>1537</v>
      </c>
      <c r="I8856" s="17" t="s">
        <v>1524</v>
      </c>
      <c r="J8856" s="17" t="n">
        <v>1</v>
      </c>
      <c r="K8856" s="15" t="n">
        <v>231.9</v>
      </c>
      <c r="L8856" s="22" t="n">
        <v>0</v>
      </c>
      <c r="M8856" s="15" t="n">
        <v>31.24</v>
      </c>
      <c r="N8856" s="15" t="n">
        <f aca="false">J8856*K8856</f>
        <v>231.9</v>
      </c>
      <c r="O8856" s="15" t="n">
        <f aca="false">N8856*L8856</f>
        <v>0</v>
      </c>
      <c r="P8856" s="15" t="n">
        <f aca="false">N8856-O8856</f>
        <v>231.9</v>
      </c>
      <c r="Q8856" s="15" t="n">
        <f aca="false">J8856*INDEX(dProdutos!$F$2:$F$47,MATCH(E8856,dProdutos!$A$2:$A$47,0))</f>
        <v>130.9</v>
      </c>
      <c r="R8856" s="15" t="n">
        <f aca="false">IF(I8856="Cancelado",0,P8856-Q8856)</f>
        <v>101</v>
      </c>
      <c r="S8856" s="17" t="str">
        <f aca="false">INDEX(dProdutos!$D$2:$D$47,MATCH(E8856,dProdutos!$A$2:$A$47,0))</f>
        <v>Acessórios</v>
      </c>
    </row>
    <row r="8857" customFormat="false" ht="15" hidden="false" customHeight="false" outlineLevel="0" collapsed="false">
      <c r="A8857" s="17" t="s">
        <v>6922</v>
      </c>
      <c r="B8857" s="17" t="n">
        <v>2</v>
      </c>
      <c r="C8857" s="21" t="n">
        <v>46237</v>
      </c>
      <c r="D8857" s="17" t="s">
        <v>746</v>
      </c>
      <c r="E8857" s="17" t="s">
        <v>95</v>
      </c>
      <c r="F8857" s="17" t="s">
        <v>1497</v>
      </c>
      <c r="G8857" s="17" t="s">
        <v>62</v>
      </c>
      <c r="H8857" s="17" t="s">
        <v>1537</v>
      </c>
      <c r="I8857" s="17" t="s">
        <v>1524</v>
      </c>
      <c r="J8857" s="17" t="n">
        <v>2</v>
      </c>
      <c r="K8857" s="15" t="n">
        <v>77.9</v>
      </c>
      <c r="L8857" s="22" t="n">
        <v>0.1</v>
      </c>
      <c r="M8857" s="15" t="n">
        <v>0</v>
      </c>
      <c r="N8857" s="15" t="n">
        <f aca="false">J8857*K8857</f>
        <v>155.8</v>
      </c>
      <c r="O8857" s="15" t="n">
        <f aca="false">N8857*L8857</f>
        <v>15.58</v>
      </c>
      <c r="P8857" s="15" t="n">
        <f aca="false">N8857-O8857</f>
        <v>140.22</v>
      </c>
      <c r="Q8857" s="15" t="n">
        <f aca="false">J8857*INDEX(dProdutos!$F$2:$F$47,MATCH(E8857,dProdutos!$A$2:$A$47,0))</f>
        <v>73.42</v>
      </c>
      <c r="R8857" s="15" t="n">
        <f aca="false">IF(I8857="Cancelado",0,P8857-Q8857)</f>
        <v>66.8</v>
      </c>
      <c r="S8857" s="17" t="str">
        <f aca="false">INDEX(dProdutos!$D$2:$D$47,MATCH(E8857,dProdutos!$A$2:$A$47,0))</f>
        <v>Moda Feminina</v>
      </c>
    </row>
    <row r="8858" customFormat="false" ht="15" hidden="false" customHeight="false" outlineLevel="0" collapsed="false">
      <c r="A8858" s="17" t="s">
        <v>6923</v>
      </c>
      <c r="B8858" s="17" t="n">
        <v>1</v>
      </c>
      <c r="C8858" s="21" t="n">
        <v>46237</v>
      </c>
      <c r="D8858" s="17" t="s">
        <v>897</v>
      </c>
      <c r="E8858" s="17" t="s">
        <v>102</v>
      </c>
      <c r="F8858" s="17" t="s">
        <v>1495</v>
      </c>
      <c r="G8858" s="17" t="s">
        <v>61</v>
      </c>
      <c r="H8858" s="17" t="s">
        <v>1523</v>
      </c>
      <c r="I8858" s="17" t="s">
        <v>1524</v>
      </c>
      <c r="J8858" s="17" t="n">
        <v>1</v>
      </c>
      <c r="K8858" s="15" t="n">
        <v>65.9</v>
      </c>
      <c r="L8858" s="22" t="n">
        <v>0.05</v>
      </c>
      <c r="M8858" s="15" t="n">
        <v>29.44</v>
      </c>
      <c r="N8858" s="15" t="n">
        <f aca="false">J8858*K8858</f>
        <v>65.9</v>
      </c>
      <c r="O8858" s="15" t="n">
        <f aca="false">N8858*L8858</f>
        <v>3.295</v>
      </c>
      <c r="P8858" s="15" t="n">
        <f aca="false">N8858-O8858</f>
        <v>62.605</v>
      </c>
      <c r="Q8858" s="15" t="n">
        <f aca="false">J8858*INDEX(dProdutos!$F$2:$F$47,MATCH(E8858,dProdutos!$A$2:$A$47,0))</f>
        <v>29.68</v>
      </c>
      <c r="R8858" s="15" t="n">
        <f aca="false">IF(I8858="Cancelado",0,P8858-Q8858)</f>
        <v>32.925</v>
      </c>
      <c r="S8858" s="17" t="str">
        <f aca="false">INDEX(dProdutos!$D$2:$D$47,MATCH(E8858,dProdutos!$A$2:$A$47,0))</f>
        <v>Moda Masculina</v>
      </c>
    </row>
    <row r="8859" customFormat="false" ht="15" hidden="false" customHeight="false" outlineLevel="0" collapsed="false">
      <c r="A8859" s="17" t="s">
        <v>6924</v>
      </c>
      <c r="B8859" s="17" t="n">
        <v>1</v>
      </c>
      <c r="C8859" s="21" t="n">
        <v>46237</v>
      </c>
      <c r="D8859" s="17" t="s">
        <v>1403</v>
      </c>
      <c r="E8859" s="17" t="s">
        <v>102</v>
      </c>
      <c r="F8859" s="17" t="s">
        <v>1503</v>
      </c>
      <c r="G8859" s="17" t="s">
        <v>59</v>
      </c>
      <c r="H8859" s="17" t="s">
        <v>1523</v>
      </c>
      <c r="I8859" s="17" t="s">
        <v>1524</v>
      </c>
      <c r="J8859" s="17" t="n">
        <v>1</v>
      </c>
      <c r="K8859" s="15" t="n">
        <v>65.9</v>
      </c>
      <c r="L8859" s="22" t="n">
        <v>0.05</v>
      </c>
      <c r="M8859" s="15" t="n">
        <v>0</v>
      </c>
      <c r="N8859" s="15" t="n">
        <f aca="false">J8859*K8859</f>
        <v>65.9</v>
      </c>
      <c r="O8859" s="15" t="n">
        <f aca="false">N8859*L8859</f>
        <v>3.295</v>
      </c>
      <c r="P8859" s="15" t="n">
        <f aca="false">N8859-O8859</f>
        <v>62.605</v>
      </c>
      <c r="Q8859" s="15" t="n">
        <f aca="false">J8859*INDEX(dProdutos!$F$2:$F$47,MATCH(E8859,dProdutos!$A$2:$A$47,0))</f>
        <v>29.68</v>
      </c>
      <c r="R8859" s="15" t="n">
        <f aca="false">IF(I8859="Cancelado",0,P8859-Q8859)</f>
        <v>32.925</v>
      </c>
      <c r="S8859" s="17" t="str">
        <f aca="false">INDEX(dProdutos!$D$2:$D$47,MATCH(E8859,dProdutos!$A$2:$A$47,0))</f>
        <v>Moda Masculina</v>
      </c>
    </row>
    <row r="8860" customFormat="false" ht="15" hidden="false" customHeight="false" outlineLevel="0" collapsed="false">
      <c r="A8860" s="17" t="s">
        <v>6924</v>
      </c>
      <c r="B8860" s="17" t="n">
        <v>2</v>
      </c>
      <c r="C8860" s="21" t="n">
        <v>46237</v>
      </c>
      <c r="D8860" s="17" t="s">
        <v>1403</v>
      </c>
      <c r="E8860" s="17" t="s">
        <v>153</v>
      </c>
      <c r="F8860" s="17" t="s">
        <v>1503</v>
      </c>
      <c r="G8860" s="17" t="s">
        <v>59</v>
      </c>
      <c r="H8860" s="17" t="s">
        <v>1523</v>
      </c>
      <c r="I8860" s="17" t="s">
        <v>1524</v>
      </c>
      <c r="J8860" s="17" t="n">
        <v>3</v>
      </c>
      <c r="K8860" s="15" t="n">
        <v>165.9</v>
      </c>
      <c r="L8860" s="22" t="n">
        <v>0</v>
      </c>
      <c r="M8860" s="15" t="n">
        <v>0</v>
      </c>
      <c r="N8860" s="15" t="n">
        <f aca="false">J8860*K8860</f>
        <v>497.7</v>
      </c>
      <c r="O8860" s="15" t="n">
        <f aca="false">N8860*L8860</f>
        <v>0</v>
      </c>
      <c r="P8860" s="15" t="n">
        <f aca="false">N8860-O8860</f>
        <v>497.7</v>
      </c>
      <c r="Q8860" s="15" t="n">
        <f aca="false">J8860*INDEX(dProdutos!$F$2:$F$47,MATCH(E8860,dProdutos!$A$2:$A$47,0))</f>
        <v>201.84</v>
      </c>
      <c r="R8860" s="15" t="n">
        <f aca="false">IF(I8860="Cancelado",0,P8860-Q8860)</f>
        <v>295.86</v>
      </c>
      <c r="S8860" s="17" t="str">
        <f aca="false">INDEX(dProdutos!$D$2:$D$47,MATCH(E8860,dProdutos!$A$2:$A$47,0))</f>
        <v>Acessórios</v>
      </c>
    </row>
    <row r="8861" customFormat="false" ht="15" hidden="false" customHeight="false" outlineLevel="0" collapsed="false">
      <c r="A8861" s="17" t="s">
        <v>6925</v>
      </c>
      <c r="B8861" s="17" t="n">
        <v>1</v>
      </c>
      <c r="C8861" s="21" t="n">
        <v>46238</v>
      </c>
      <c r="D8861" s="17" t="s">
        <v>1096</v>
      </c>
      <c r="E8861" s="17" t="s">
        <v>165</v>
      </c>
      <c r="F8861" s="17" t="s">
        <v>1499</v>
      </c>
      <c r="G8861" s="17" t="s">
        <v>64</v>
      </c>
      <c r="H8861" s="17" t="s">
        <v>1537</v>
      </c>
      <c r="I8861" s="17" t="s">
        <v>1524</v>
      </c>
      <c r="J8861" s="17" t="n">
        <v>1</v>
      </c>
      <c r="K8861" s="15" t="n">
        <v>231.9</v>
      </c>
      <c r="L8861" s="22" t="n">
        <v>0.15</v>
      </c>
      <c r="M8861" s="15" t="n">
        <v>20.69</v>
      </c>
      <c r="N8861" s="15" t="n">
        <f aca="false">J8861*K8861</f>
        <v>231.9</v>
      </c>
      <c r="O8861" s="15" t="n">
        <f aca="false">N8861*L8861</f>
        <v>34.785</v>
      </c>
      <c r="P8861" s="15" t="n">
        <f aca="false">N8861-O8861</f>
        <v>197.115</v>
      </c>
      <c r="Q8861" s="15" t="n">
        <f aca="false">J8861*INDEX(dProdutos!$F$2:$F$47,MATCH(E8861,dProdutos!$A$2:$A$47,0))</f>
        <v>140.83</v>
      </c>
      <c r="R8861" s="15" t="n">
        <f aca="false">IF(I8861="Cancelado",0,P8861-Q8861)</f>
        <v>56.285</v>
      </c>
      <c r="S8861" s="17" t="str">
        <f aca="false">INDEX(dProdutos!$D$2:$D$47,MATCH(E8861,dProdutos!$A$2:$A$47,0))</f>
        <v>Casa</v>
      </c>
    </row>
    <row r="8862" customFormat="false" ht="15" hidden="false" customHeight="false" outlineLevel="0" collapsed="false">
      <c r="A8862" s="17" t="s">
        <v>6926</v>
      </c>
      <c r="B8862" s="17" t="n">
        <v>1</v>
      </c>
      <c r="C8862" s="21" t="n">
        <v>46238</v>
      </c>
      <c r="D8862" s="17" t="s">
        <v>249</v>
      </c>
      <c r="E8862" s="17" t="s">
        <v>147</v>
      </c>
      <c r="F8862" s="17" t="s">
        <v>1487</v>
      </c>
      <c r="G8862" s="17" t="s">
        <v>61</v>
      </c>
      <c r="H8862" s="17" t="s">
        <v>1523</v>
      </c>
      <c r="I8862" s="17" t="s">
        <v>1524</v>
      </c>
      <c r="J8862" s="17" t="n">
        <v>1</v>
      </c>
      <c r="K8862" s="15" t="n">
        <v>231.9</v>
      </c>
      <c r="L8862" s="22" t="n">
        <v>0.2</v>
      </c>
      <c r="M8862" s="15" t="n">
        <v>16.33</v>
      </c>
      <c r="N8862" s="15" t="n">
        <f aca="false">J8862*K8862</f>
        <v>231.9</v>
      </c>
      <c r="O8862" s="15" t="n">
        <f aca="false">N8862*L8862</f>
        <v>46.38</v>
      </c>
      <c r="P8862" s="15" t="n">
        <f aca="false">N8862-O8862</f>
        <v>185.52</v>
      </c>
      <c r="Q8862" s="15" t="n">
        <f aca="false">J8862*INDEX(dProdutos!$F$2:$F$47,MATCH(E8862,dProdutos!$A$2:$A$47,0))</f>
        <v>130.9</v>
      </c>
      <c r="R8862" s="15" t="n">
        <f aca="false">IF(I8862="Cancelado",0,P8862-Q8862)</f>
        <v>54.62</v>
      </c>
      <c r="S8862" s="17" t="str">
        <f aca="false">INDEX(dProdutos!$D$2:$D$47,MATCH(E8862,dProdutos!$A$2:$A$47,0))</f>
        <v>Acessórios</v>
      </c>
    </row>
    <row r="8863" customFormat="false" ht="15" hidden="false" customHeight="false" outlineLevel="0" collapsed="false">
      <c r="A8863" s="17" t="s">
        <v>6926</v>
      </c>
      <c r="B8863" s="17" t="n">
        <v>2</v>
      </c>
      <c r="C8863" s="21" t="n">
        <v>46238</v>
      </c>
      <c r="D8863" s="17" t="s">
        <v>249</v>
      </c>
      <c r="E8863" s="17" t="s">
        <v>88</v>
      </c>
      <c r="F8863" s="17" t="s">
        <v>1487</v>
      </c>
      <c r="G8863" s="17" t="s">
        <v>61</v>
      </c>
      <c r="H8863" s="17" t="s">
        <v>1523</v>
      </c>
      <c r="I8863" s="17" t="s">
        <v>1524</v>
      </c>
      <c r="J8863" s="17" t="n">
        <v>1</v>
      </c>
      <c r="K8863" s="15" t="n">
        <v>170.9</v>
      </c>
      <c r="L8863" s="22" t="n">
        <v>0.1</v>
      </c>
      <c r="M8863" s="15" t="n">
        <v>0</v>
      </c>
      <c r="N8863" s="15" t="n">
        <f aca="false">J8863*K8863</f>
        <v>170.9</v>
      </c>
      <c r="O8863" s="15" t="n">
        <f aca="false">N8863*L8863</f>
        <v>17.09</v>
      </c>
      <c r="P8863" s="15" t="n">
        <f aca="false">N8863-O8863</f>
        <v>153.81</v>
      </c>
      <c r="Q8863" s="15" t="n">
        <f aca="false">J8863*INDEX(dProdutos!$F$2:$F$47,MATCH(E8863,dProdutos!$A$2:$A$47,0))</f>
        <v>98.14</v>
      </c>
      <c r="R8863" s="15" t="n">
        <f aca="false">IF(I8863="Cancelado",0,P8863-Q8863)</f>
        <v>55.67</v>
      </c>
      <c r="S8863" s="17" t="str">
        <f aca="false">INDEX(dProdutos!$D$2:$D$47,MATCH(E8863,dProdutos!$A$2:$A$47,0))</f>
        <v>Moda Feminina</v>
      </c>
    </row>
    <row r="8864" customFormat="false" ht="15" hidden="false" customHeight="false" outlineLevel="0" collapsed="false">
      <c r="A8864" s="17" t="s">
        <v>6926</v>
      </c>
      <c r="B8864" s="17" t="n">
        <v>3</v>
      </c>
      <c r="C8864" s="21" t="n">
        <v>46238</v>
      </c>
      <c r="D8864" s="17" t="s">
        <v>249</v>
      </c>
      <c r="E8864" s="17" t="s">
        <v>183</v>
      </c>
      <c r="F8864" s="17" t="s">
        <v>1487</v>
      </c>
      <c r="G8864" s="17" t="s">
        <v>61</v>
      </c>
      <c r="H8864" s="17" t="s">
        <v>1523</v>
      </c>
      <c r="I8864" s="17" t="s">
        <v>1524</v>
      </c>
      <c r="J8864" s="17" t="n">
        <v>1</v>
      </c>
      <c r="K8864" s="15" t="n">
        <v>121.9</v>
      </c>
      <c r="L8864" s="22" t="n">
        <v>0</v>
      </c>
      <c r="M8864" s="15" t="n">
        <v>0</v>
      </c>
      <c r="N8864" s="15" t="n">
        <f aca="false">J8864*K8864</f>
        <v>121.9</v>
      </c>
      <c r="O8864" s="15" t="n">
        <f aca="false">N8864*L8864</f>
        <v>0</v>
      </c>
      <c r="P8864" s="15" t="n">
        <f aca="false">N8864-O8864</f>
        <v>121.9</v>
      </c>
      <c r="Q8864" s="15" t="n">
        <f aca="false">J8864*INDEX(dProdutos!$F$2:$F$47,MATCH(E8864,dProdutos!$A$2:$A$47,0))</f>
        <v>52.76</v>
      </c>
      <c r="R8864" s="15" t="n">
        <f aca="false">IF(I8864="Cancelado",0,P8864-Q8864)</f>
        <v>69.14</v>
      </c>
      <c r="S8864" s="17" t="str">
        <f aca="false">INDEX(dProdutos!$D$2:$D$47,MATCH(E8864,dProdutos!$A$2:$A$47,0))</f>
        <v>Eletrônicos</v>
      </c>
    </row>
    <row r="8865" customFormat="false" ht="15" hidden="false" customHeight="false" outlineLevel="0" collapsed="false">
      <c r="A8865" s="17" t="s">
        <v>6927</v>
      </c>
      <c r="B8865" s="17" t="n">
        <v>1</v>
      </c>
      <c r="C8865" s="21" t="n">
        <v>46238</v>
      </c>
      <c r="D8865" s="17" t="s">
        <v>1212</v>
      </c>
      <c r="E8865" s="17" t="s">
        <v>117</v>
      </c>
      <c r="F8865" s="17" t="s">
        <v>1490</v>
      </c>
      <c r="G8865" s="17" t="s">
        <v>62</v>
      </c>
      <c r="H8865" s="17" t="s">
        <v>1537</v>
      </c>
      <c r="I8865" s="17" t="s">
        <v>1524</v>
      </c>
      <c r="J8865" s="17" t="n">
        <v>1</v>
      </c>
      <c r="K8865" s="15" t="n">
        <v>166.9</v>
      </c>
      <c r="L8865" s="22" t="n">
        <v>0.15</v>
      </c>
      <c r="M8865" s="15" t="n">
        <v>0</v>
      </c>
      <c r="N8865" s="15" t="n">
        <f aca="false">J8865*K8865</f>
        <v>166.9</v>
      </c>
      <c r="O8865" s="15" t="n">
        <f aca="false">N8865*L8865</f>
        <v>25.035</v>
      </c>
      <c r="P8865" s="15" t="n">
        <f aca="false">N8865-O8865</f>
        <v>141.865</v>
      </c>
      <c r="Q8865" s="15" t="n">
        <f aca="false">J8865*INDEX(dProdutos!$F$2:$F$47,MATCH(E8865,dProdutos!$A$2:$A$47,0))</f>
        <v>73.23</v>
      </c>
      <c r="R8865" s="15" t="n">
        <f aca="false">IF(I8865="Cancelado",0,P8865-Q8865)</f>
        <v>68.635</v>
      </c>
      <c r="S8865" s="17" t="str">
        <f aca="false">INDEX(dProdutos!$D$2:$D$47,MATCH(E8865,dProdutos!$A$2:$A$47,0))</f>
        <v>Moda Masculina</v>
      </c>
    </row>
    <row r="8866" customFormat="false" ht="15" hidden="false" customHeight="false" outlineLevel="0" collapsed="false">
      <c r="A8866" s="17" t="s">
        <v>6928</v>
      </c>
      <c r="B8866" s="17" t="n">
        <v>1</v>
      </c>
      <c r="C8866" s="21" t="n">
        <v>46238</v>
      </c>
      <c r="D8866" s="17" t="s">
        <v>345</v>
      </c>
      <c r="E8866" s="17" t="s">
        <v>88</v>
      </c>
      <c r="F8866" s="17" t="s">
        <v>1503</v>
      </c>
      <c r="G8866" s="17" t="s">
        <v>60</v>
      </c>
      <c r="H8866" s="17" t="s">
        <v>1523</v>
      </c>
      <c r="I8866" s="17" t="s">
        <v>1524</v>
      </c>
      <c r="J8866" s="17" t="n">
        <v>1</v>
      </c>
      <c r="K8866" s="15" t="n">
        <v>170.9</v>
      </c>
      <c r="L8866" s="22" t="n">
        <v>0.2</v>
      </c>
      <c r="M8866" s="15" t="n">
        <v>29.88</v>
      </c>
      <c r="N8866" s="15" t="n">
        <f aca="false">J8866*K8866</f>
        <v>170.9</v>
      </c>
      <c r="O8866" s="15" t="n">
        <f aca="false">N8866*L8866</f>
        <v>34.18</v>
      </c>
      <c r="P8866" s="15" t="n">
        <f aca="false">N8866-O8866</f>
        <v>136.72</v>
      </c>
      <c r="Q8866" s="15" t="n">
        <f aca="false">J8866*INDEX(dProdutos!$F$2:$F$47,MATCH(E8866,dProdutos!$A$2:$A$47,0))</f>
        <v>98.14</v>
      </c>
      <c r="R8866" s="15" t="n">
        <f aca="false">IF(I8866="Cancelado",0,P8866-Q8866)</f>
        <v>38.58</v>
      </c>
      <c r="S8866" s="17" t="str">
        <f aca="false">INDEX(dProdutos!$D$2:$D$47,MATCH(E8866,dProdutos!$A$2:$A$47,0))</f>
        <v>Moda Feminina</v>
      </c>
    </row>
    <row r="8867" customFormat="false" ht="15" hidden="false" customHeight="false" outlineLevel="0" collapsed="false">
      <c r="A8867" s="17" t="s">
        <v>6929</v>
      </c>
      <c r="B8867" s="17" t="n">
        <v>1</v>
      </c>
      <c r="C8867" s="21" t="n">
        <v>46238</v>
      </c>
      <c r="D8867" s="17" t="s">
        <v>537</v>
      </c>
      <c r="E8867" s="17" t="s">
        <v>162</v>
      </c>
      <c r="F8867" s="17" t="s">
        <v>1499</v>
      </c>
      <c r="G8867" s="17" t="s">
        <v>61</v>
      </c>
      <c r="H8867" s="17" t="s">
        <v>1523</v>
      </c>
      <c r="I8867" s="17" t="s">
        <v>1531</v>
      </c>
      <c r="J8867" s="17" t="n">
        <v>1</v>
      </c>
      <c r="K8867" s="15" t="n">
        <v>231.9</v>
      </c>
      <c r="L8867" s="22" t="n">
        <v>0.1</v>
      </c>
      <c r="M8867" s="15" t="n">
        <v>19.51</v>
      </c>
      <c r="N8867" s="15" t="n">
        <f aca="false">J8867*K8867</f>
        <v>231.9</v>
      </c>
      <c r="O8867" s="15" t="n">
        <f aca="false">N8867*L8867</f>
        <v>23.19</v>
      </c>
      <c r="P8867" s="15" t="n">
        <f aca="false">N8867-O8867</f>
        <v>208.71</v>
      </c>
      <c r="Q8867" s="15" t="n">
        <f aca="false">J8867*INDEX(dProdutos!$F$2:$F$47,MATCH(E8867,dProdutos!$A$2:$A$47,0))</f>
        <v>134.41</v>
      </c>
      <c r="R8867" s="15" t="n">
        <f aca="false">IF(I8867="Cancelado",0,P8867-Q8867)</f>
        <v>0</v>
      </c>
      <c r="S8867" s="17" t="str">
        <f aca="false">INDEX(dProdutos!$D$2:$D$47,MATCH(E8867,dProdutos!$A$2:$A$47,0))</f>
        <v>Casa</v>
      </c>
    </row>
    <row r="8868" customFormat="false" ht="15" hidden="false" customHeight="false" outlineLevel="0" collapsed="false">
      <c r="A8868" s="17" t="s">
        <v>6930</v>
      </c>
      <c r="B8868" s="17" t="n">
        <v>1</v>
      </c>
      <c r="C8868" s="21" t="n">
        <v>46238</v>
      </c>
      <c r="D8868" s="17" t="s">
        <v>482</v>
      </c>
      <c r="E8868" s="17" t="s">
        <v>171</v>
      </c>
      <c r="F8868" s="17" t="s">
        <v>1490</v>
      </c>
      <c r="G8868" s="17" t="s">
        <v>62</v>
      </c>
      <c r="H8868" s="17" t="s">
        <v>1523</v>
      </c>
      <c r="I8868" s="17" t="s">
        <v>1524</v>
      </c>
      <c r="J8868" s="17" t="n">
        <v>1</v>
      </c>
      <c r="K8868" s="15" t="n">
        <v>246.9</v>
      </c>
      <c r="L8868" s="22" t="n">
        <v>0.15</v>
      </c>
      <c r="M8868" s="15" t="n">
        <v>20.59</v>
      </c>
      <c r="N8868" s="15" t="n">
        <f aca="false">J8868*K8868</f>
        <v>246.9</v>
      </c>
      <c r="O8868" s="15" t="n">
        <f aca="false">N8868*L8868</f>
        <v>37.035</v>
      </c>
      <c r="P8868" s="15" t="n">
        <f aca="false">N8868-O8868</f>
        <v>209.865</v>
      </c>
      <c r="Q8868" s="15" t="n">
        <f aca="false">J8868*INDEX(dProdutos!$F$2:$F$47,MATCH(E8868,dProdutos!$A$2:$A$47,0))</f>
        <v>103.61</v>
      </c>
      <c r="R8868" s="15" t="n">
        <f aca="false">IF(I8868="Cancelado",0,P8868-Q8868)</f>
        <v>106.255</v>
      </c>
      <c r="S8868" s="17" t="str">
        <f aca="false">INDEX(dProdutos!$D$2:$D$47,MATCH(E8868,dProdutos!$A$2:$A$47,0))</f>
        <v>Casa</v>
      </c>
    </row>
    <row r="8869" customFormat="false" ht="15" hidden="false" customHeight="false" outlineLevel="0" collapsed="false">
      <c r="A8869" s="17" t="s">
        <v>6931</v>
      </c>
      <c r="B8869" s="17" t="n">
        <v>1</v>
      </c>
      <c r="C8869" s="21" t="n">
        <v>46238</v>
      </c>
      <c r="D8869" s="17" t="s">
        <v>272</v>
      </c>
      <c r="E8869" s="17" t="s">
        <v>114</v>
      </c>
      <c r="F8869" s="17" t="s">
        <v>1490</v>
      </c>
      <c r="G8869" s="17" t="s">
        <v>62</v>
      </c>
      <c r="H8869" s="17" t="s">
        <v>1523</v>
      </c>
      <c r="I8869" s="17" t="s">
        <v>1524</v>
      </c>
      <c r="J8869" s="17" t="n">
        <v>2</v>
      </c>
      <c r="K8869" s="15" t="n">
        <v>202.9</v>
      </c>
      <c r="L8869" s="22" t="n">
        <v>0.05</v>
      </c>
      <c r="M8869" s="15" t="n">
        <v>15.94</v>
      </c>
      <c r="N8869" s="15" t="n">
        <f aca="false">J8869*K8869</f>
        <v>405.8</v>
      </c>
      <c r="O8869" s="15" t="n">
        <f aca="false">N8869*L8869</f>
        <v>20.29</v>
      </c>
      <c r="P8869" s="15" t="n">
        <f aca="false">N8869-O8869</f>
        <v>385.51</v>
      </c>
      <c r="Q8869" s="15" t="n">
        <f aca="false">J8869*INDEX(dProdutos!$F$2:$F$47,MATCH(E8869,dProdutos!$A$2:$A$47,0))</f>
        <v>220.78</v>
      </c>
      <c r="R8869" s="15" t="n">
        <f aca="false">IF(I8869="Cancelado",0,P8869-Q8869)</f>
        <v>164.73</v>
      </c>
      <c r="S8869" s="17" t="str">
        <f aca="false">INDEX(dProdutos!$D$2:$D$47,MATCH(E8869,dProdutos!$A$2:$A$47,0))</f>
        <v>Moda Masculina</v>
      </c>
    </row>
    <row r="8870" customFormat="false" ht="15" hidden="false" customHeight="false" outlineLevel="0" collapsed="false">
      <c r="A8870" s="17" t="s">
        <v>6932</v>
      </c>
      <c r="B8870" s="17" t="n">
        <v>1</v>
      </c>
      <c r="C8870" s="21" t="n">
        <v>46238</v>
      </c>
      <c r="D8870" s="17" t="s">
        <v>376</v>
      </c>
      <c r="E8870" s="17" t="s">
        <v>192</v>
      </c>
      <c r="F8870" s="17" t="s">
        <v>1499</v>
      </c>
      <c r="G8870" s="17" t="s">
        <v>61</v>
      </c>
      <c r="H8870" s="17" t="s">
        <v>1537</v>
      </c>
      <c r="I8870" s="17" t="s">
        <v>1524</v>
      </c>
      <c r="J8870" s="17" t="n">
        <v>1</v>
      </c>
      <c r="K8870" s="15" t="n">
        <v>245.9</v>
      </c>
      <c r="L8870" s="22" t="n">
        <v>0</v>
      </c>
      <c r="M8870" s="15" t="n">
        <v>0</v>
      </c>
      <c r="N8870" s="15" t="n">
        <f aca="false">J8870*K8870</f>
        <v>245.9</v>
      </c>
      <c r="O8870" s="15" t="n">
        <f aca="false">N8870*L8870</f>
        <v>0</v>
      </c>
      <c r="P8870" s="15" t="n">
        <f aca="false">N8870-O8870</f>
        <v>245.9</v>
      </c>
      <c r="Q8870" s="15" t="n">
        <f aca="false">J8870*INDEX(dProdutos!$F$2:$F$47,MATCH(E8870,dProdutos!$A$2:$A$47,0))</f>
        <v>107.78</v>
      </c>
      <c r="R8870" s="15" t="n">
        <f aca="false">IF(I8870="Cancelado",0,P8870-Q8870)</f>
        <v>138.12</v>
      </c>
      <c r="S8870" s="17" t="str">
        <f aca="false">INDEX(dProdutos!$D$2:$D$47,MATCH(E8870,dProdutos!$A$2:$A$47,0))</f>
        <v>Eletrônicos</v>
      </c>
    </row>
    <row r="8871" customFormat="false" ht="15" hidden="false" customHeight="false" outlineLevel="0" collapsed="false">
      <c r="A8871" s="17" t="s">
        <v>6932</v>
      </c>
      <c r="B8871" s="17" t="n">
        <v>2</v>
      </c>
      <c r="C8871" s="21" t="n">
        <v>46238</v>
      </c>
      <c r="D8871" s="17" t="s">
        <v>376</v>
      </c>
      <c r="E8871" s="17" t="s">
        <v>123</v>
      </c>
      <c r="F8871" s="17" t="s">
        <v>1499</v>
      </c>
      <c r="G8871" s="17" t="s">
        <v>61</v>
      </c>
      <c r="H8871" s="17" t="s">
        <v>1537</v>
      </c>
      <c r="I8871" s="17" t="s">
        <v>1524</v>
      </c>
      <c r="J8871" s="17" t="n">
        <v>1</v>
      </c>
      <c r="K8871" s="15" t="n">
        <v>277.9</v>
      </c>
      <c r="L8871" s="22" t="n">
        <v>0.05</v>
      </c>
      <c r="M8871" s="15" t="n">
        <v>0</v>
      </c>
      <c r="N8871" s="15" t="n">
        <f aca="false">J8871*K8871</f>
        <v>277.9</v>
      </c>
      <c r="O8871" s="15" t="n">
        <f aca="false">N8871*L8871</f>
        <v>13.895</v>
      </c>
      <c r="P8871" s="15" t="n">
        <f aca="false">N8871-O8871</f>
        <v>264.005</v>
      </c>
      <c r="Q8871" s="15" t="n">
        <f aca="false">J8871*INDEX(dProdutos!$F$2:$F$47,MATCH(E8871,dProdutos!$A$2:$A$47,0))</f>
        <v>132.36</v>
      </c>
      <c r="R8871" s="15" t="n">
        <f aca="false">IF(I8871="Cancelado",0,P8871-Q8871)</f>
        <v>131.645</v>
      </c>
      <c r="S8871" s="17" t="str">
        <f aca="false">INDEX(dProdutos!$D$2:$D$47,MATCH(E8871,dProdutos!$A$2:$A$47,0))</f>
        <v>Calçados</v>
      </c>
    </row>
    <row r="8872" customFormat="false" ht="15" hidden="false" customHeight="false" outlineLevel="0" collapsed="false">
      <c r="A8872" s="17" t="s">
        <v>6932</v>
      </c>
      <c r="B8872" s="17" t="n">
        <v>3</v>
      </c>
      <c r="C8872" s="21" t="n">
        <v>46238</v>
      </c>
      <c r="D8872" s="17" t="s">
        <v>376</v>
      </c>
      <c r="E8872" s="17" t="s">
        <v>168</v>
      </c>
      <c r="F8872" s="17" t="s">
        <v>1499</v>
      </c>
      <c r="G8872" s="17" t="s">
        <v>61</v>
      </c>
      <c r="H8872" s="17" t="s">
        <v>1537</v>
      </c>
      <c r="I8872" s="17" t="s">
        <v>1524</v>
      </c>
      <c r="J8872" s="17" t="n">
        <v>1</v>
      </c>
      <c r="K8872" s="15" t="n">
        <v>253.9</v>
      </c>
      <c r="L8872" s="22" t="n">
        <v>0</v>
      </c>
      <c r="M8872" s="15" t="n">
        <v>0</v>
      </c>
      <c r="N8872" s="15" t="n">
        <f aca="false">J8872*K8872</f>
        <v>253.9</v>
      </c>
      <c r="O8872" s="15" t="n">
        <f aca="false">N8872*L8872</f>
        <v>0</v>
      </c>
      <c r="P8872" s="15" t="n">
        <f aca="false">N8872-O8872</f>
        <v>253.9</v>
      </c>
      <c r="Q8872" s="15" t="n">
        <f aca="false">J8872*INDEX(dProdutos!$F$2:$F$47,MATCH(E8872,dProdutos!$A$2:$A$47,0))</f>
        <v>128.94</v>
      </c>
      <c r="R8872" s="15" t="n">
        <f aca="false">IF(I8872="Cancelado",0,P8872-Q8872)</f>
        <v>124.96</v>
      </c>
      <c r="S8872" s="17" t="str">
        <f aca="false">INDEX(dProdutos!$D$2:$D$47,MATCH(E8872,dProdutos!$A$2:$A$47,0))</f>
        <v>Casa</v>
      </c>
    </row>
    <row r="8873" customFormat="false" ht="15" hidden="false" customHeight="false" outlineLevel="0" collapsed="false">
      <c r="A8873" s="17" t="s">
        <v>6932</v>
      </c>
      <c r="B8873" s="17" t="n">
        <v>4</v>
      </c>
      <c r="C8873" s="21" t="n">
        <v>46238</v>
      </c>
      <c r="D8873" s="17" t="s">
        <v>376</v>
      </c>
      <c r="E8873" s="17" t="s">
        <v>180</v>
      </c>
      <c r="F8873" s="17" t="s">
        <v>1499</v>
      </c>
      <c r="G8873" s="17" t="s">
        <v>61</v>
      </c>
      <c r="H8873" s="17" t="s">
        <v>1537</v>
      </c>
      <c r="I8873" s="17" t="s">
        <v>1524</v>
      </c>
      <c r="J8873" s="17" t="n">
        <v>1</v>
      </c>
      <c r="K8873" s="15" t="n">
        <v>82.9</v>
      </c>
      <c r="L8873" s="22" t="n">
        <v>0.05</v>
      </c>
      <c r="M8873" s="15" t="n">
        <v>0</v>
      </c>
      <c r="N8873" s="15" t="n">
        <f aca="false">J8873*K8873</f>
        <v>82.9</v>
      </c>
      <c r="O8873" s="15" t="n">
        <f aca="false">N8873*L8873</f>
        <v>4.145</v>
      </c>
      <c r="P8873" s="15" t="n">
        <f aca="false">N8873-O8873</f>
        <v>78.755</v>
      </c>
      <c r="Q8873" s="15" t="n">
        <f aca="false">J8873*INDEX(dProdutos!$F$2:$F$47,MATCH(E8873,dProdutos!$A$2:$A$47,0))</f>
        <v>35.97</v>
      </c>
      <c r="R8873" s="15" t="n">
        <f aca="false">IF(I8873="Cancelado",0,P8873-Q8873)</f>
        <v>42.785</v>
      </c>
      <c r="S8873" s="17" t="str">
        <f aca="false">INDEX(dProdutos!$D$2:$D$47,MATCH(E8873,dProdutos!$A$2:$A$47,0))</f>
        <v>Eletrônicos</v>
      </c>
    </row>
    <row r="8874" customFormat="false" ht="15" hidden="false" customHeight="false" outlineLevel="0" collapsed="false">
      <c r="A8874" s="17" t="s">
        <v>6933</v>
      </c>
      <c r="B8874" s="17" t="n">
        <v>1</v>
      </c>
      <c r="C8874" s="21" t="n">
        <v>46239</v>
      </c>
      <c r="D8874" s="17" t="s">
        <v>471</v>
      </c>
      <c r="E8874" s="17" t="s">
        <v>85</v>
      </c>
      <c r="F8874" s="17" t="s">
        <v>1497</v>
      </c>
      <c r="G8874" s="17" t="s">
        <v>62</v>
      </c>
      <c r="H8874" s="17" t="s">
        <v>1540</v>
      </c>
      <c r="I8874" s="17" t="s">
        <v>1524</v>
      </c>
      <c r="J8874" s="17" t="n">
        <v>1</v>
      </c>
      <c r="K8874" s="15" t="n">
        <v>165.9</v>
      </c>
      <c r="L8874" s="22" t="n">
        <v>0</v>
      </c>
      <c r="M8874" s="15" t="n">
        <v>22.43</v>
      </c>
      <c r="N8874" s="15" t="n">
        <f aca="false">J8874*K8874</f>
        <v>165.9</v>
      </c>
      <c r="O8874" s="15" t="n">
        <f aca="false">N8874*L8874</f>
        <v>0</v>
      </c>
      <c r="P8874" s="15" t="n">
        <f aca="false">N8874-O8874</f>
        <v>165.9</v>
      </c>
      <c r="Q8874" s="15" t="n">
        <f aca="false">J8874*INDEX(dProdutos!$F$2:$F$47,MATCH(E8874,dProdutos!$A$2:$A$47,0))</f>
        <v>91.55</v>
      </c>
      <c r="R8874" s="15" t="n">
        <f aca="false">IF(I8874="Cancelado",0,P8874-Q8874)</f>
        <v>74.35</v>
      </c>
      <c r="S8874" s="17" t="str">
        <f aca="false">INDEX(dProdutos!$D$2:$D$47,MATCH(E8874,dProdutos!$A$2:$A$47,0))</f>
        <v>Moda Feminina</v>
      </c>
    </row>
    <row r="8875" customFormat="false" ht="15" hidden="false" customHeight="false" outlineLevel="0" collapsed="false">
      <c r="A8875" s="17" t="s">
        <v>6934</v>
      </c>
      <c r="B8875" s="17" t="n">
        <v>1</v>
      </c>
      <c r="C8875" s="21" t="n">
        <v>46239</v>
      </c>
      <c r="D8875" s="17" t="s">
        <v>1370</v>
      </c>
      <c r="E8875" s="17" t="s">
        <v>88</v>
      </c>
      <c r="F8875" s="17" t="s">
        <v>1490</v>
      </c>
      <c r="G8875" s="17" t="s">
        <v>59</v>
      </c>
      <c r="H8875" s="17" t="s">
        <v>1537</v>
      </c>
      <c r="I8875" s="17" t="s">
        <v>1524</v>
      </c>
      <c r="J8875" s="17" t="n">
        <v>1</v>
      </c>
      <c r="K8875" s="15" t="n">
        <v>170.9</v>
      </c>
      <c r="L8875" s="22" t="n">
        <v>0.1</v>
      </c>
      <c r="M8875" s="15" t="n">
        <v>0</v>
      </c>
      <c r="N8875" s="15" t="n">
        <f aca="false">J8875*K8875</f>
        <v>170.9</v>
      </c>
      <c r="O8875" s="15" t="n">
        <f aca="false">N8875*L8875</f>
        <v>17.09</v>
      </c>
      <c r="P8875" s="15" t="n">
        <f aca="false">N8875-O8875</f>
        <v>153.81</v>
      </c>
      <c r="Q8875" s="15" t="n">
        <f aca="false">J8875*INDEX(dProdutos!$F$2:$F$47,MATCH(E8875,dProdutos!$A$2:$A$47,0))</f>
        <v>98.14</v>
      </c>
      <c r="R8875" s="15" t="n">
        <f aca="false">IF(I8875="Cancelado",0,P8875-Q8875)</f>
        <v>55.67</v>
      </c>
      <c r="S8875" s="17" t="str">
        <f aca="false">INDEX(dProdutos!$D$2:$D$47,MATCH(E8875,dProdutos!$A$2:$A$47,0))</f>
        <v>Moda Feminina</v>
      </c>
    </row>
    <row r="8876" customFormat="false" ht="15" hidden="false" customHeight="false" outlineLevel="0" collapsed="false">
      <c r="A8876" s="17" t="s">
        <v>6935</v>
      </c>
      <c r="B8876" s="17" t="n">
        <v>1</v>
      </c>
      <c r="C8876" s="21" t="n">
        <v>46239</v>
      </c>
      <c r="D8876" s="17" t="s">
        <v>772</v>
      </c>
      <c r="E8876" s="17" t="s">
        <v>95</v>
      </c>
      <c r="F8876" s="17" t="s">
        <v>1501</v>
      </c>
      <c r="G8876" s="17" t="s">
        <v>61</v>
      </c>
      <c r="H8876" s="17" t="s">
        <v>1523</v>
      </c>
      <c r="I8876" s="17" t="s">
        <v>1524</v>
      </c>
      <c r="J8876" s="17" t="n">
        <v>1</v>
      </c>
      <c r="K8876" s="15" t="n">
        <v>77.9</v>
      </c>
      <c r="L8876" s="22" t="n">
        <v>0</v>
      </c>
      <c r="M8876" s="15" t="n">
        <v>12.01</v>
      </c>
      <c r="N8876" s="15" t="n">
        <f aca="false">J8876*K8876</f>
        <v>77.9</v>
      </c>
      <c r="O8876" s="15" t="n">
        <f aca="false">N8876*L8876</f>
        <v>0</v>
      </c>
      <c r="P8876" s="15" t="n">
        <f aca="false">N8876-O8876</f>
        <v>77.9</v>
      </c>
      <c r="Q8876" s="15" t="n">
        <f aca="false">J8876*INDEX(dProdutos!$F$2:$F$47,MATCH(E8876,dProdutos!$A$2:$A$47,0))</f>
        <v>36.71</v>
      </c>
      <c r="R8876" s="15" t="n">
        <f aca="false">IF(I8876="Cancelado",0,P8876-Q8876)</f>
        <v>41.19</v>
      </c>
      <c r="S8876" s="17" t="str">
        <f aca="false">INDEX(dProdutos!$D$2:$D$47,MATCH(E8876,dProdutos!$A$2:$A$47,0))</f>
        <v>Moda Feminina</v>
      </c>
    </row>
    <row r="8877" customFormat="false" ht="15" hidden="false" customHeight="false" outlineLevel="0" collapsed="false">
      <c r="A8877" s="17" t="s">
        <v>6936</v>
      </c>
      <c r="B8877" s="17" t="n">
        <v>1</v>
      </c>
      <c r="C8877" s="21" t="n">
        <v>46239</v>
      </c>
      <c r="D8877" s="17" t="s">
        <v>267</v>
      </c>
      <c r="E8877" s="17" t="s">
        <v>135</v>
      </c>
      <c r="F8877" s="17" t="s">
        <v>1490</v>
      </c>
      <c r="G8877" s="17" t="s">
        <v>60</v>
      </c>
      <c r="H8877" s="17" t="s">
        <v>1537</v>
      </c>
      <c r="I8877" s="17" t="s">
        <v>1524</v>
      </c>
      <c r="J8877" s="17" t="n">
        <v>1</v>
      </c>
      <c r="K8877" s="15" t="n">
        <v>200.9</v>
      </c>
      <c r="L8877" s="22" t="n">
        <v>0</v>
      </c>
      <c r="M8877" s="15" t="n">
        <v>32.78</v>
      </c>
      <c r="N8877" s="15" t="n">
        <f aca="false">J8877*K8877</f>
        <v>200.9</v>
      </c>
      <c r="O8877" s="15" t="n">
        <f aca="false">N8877*L8877</f>
        <v>0</v>
      </c>
      <c r="P8877" s="15" t="n">
        <f aca="false">N8877-O8877</f>
        <v>200.9</v>
      </c>
      <c r="Q8877" s="15" t="n">
        <f aca="false">J8877*INDEX(dProdutos!$F$2:$F$47,MATCH(E8877,dProdutos!$A$2:$A$47,0))</f>
        <v>80.73</v>
      </c>
      <c r="R8877" s="15" t="n">
        <f aca="false">IF(I8877="Cancelado",0,P8877-Q8877)</f>
        <v>120.17</v>
      </c>
      <c r="S8877" s="17" t="str">
        <f aca="false">INDEX(dProdutos!$D$2:$D$47,MATCH(E8877,dProdutos!$A$2:$A$47,0))</f>
        <v>Calçados</v>
      </c>
    </row>
    <row r="8878" customFormat="false" ht="15" hidden="false" customHeight="false" outlineLevel="0" collapsed="false">
      <c r="A8878" s="17" t="s">
        <v>6937</v>
      </c>
      <c r="B8878" s="17" t="n">
        <v>1</v>
      </c>
      <c r="C8878" s="21" t="n">
        <v>46239</v>
      </c>
      <c r="D8878" s="17" t="s">
        <v>962</v>
      </c>
      <c r="E8878" s="17" t="s">
        <v>98</v>
      </c>
      <c r="F8878" s="17" t="s">
        <v>1490</v>
      </c>
      <c r="G8878" s="17" t="s">
        <v>61</v>
      </c>
      <c r="H8878" s="17" t="s">
        <v>1537</v>
      </c>
      <c r="I8878" s="17" t="s">
        <v>1524</v>
      </c>
      <c r="J8878" s="17" t="n">
        <v>2</v>
      </c>
      <c r="K8878" s="15" t="n">
        <v>108.9</v>
      </c>
      <c r="L8878" s="22" t="n">
        <v>0.05</v>
      </c>
      <c r="M8878" s="15" t="n">
        <v>13.29</v>
      </c>
      <c r="N8878" s="15" t="n">
        <f aca="false">J8878*K8878</f>
        <v>217.8</v>
      </c>
      <c r="O8878" s="15" t="n">
        <f aca="false">N8878*L8878</f>
        <v>10.89</v>
      </c>
      <c r="P8878" s="15" t="n">
        <f aca="false">N8878-O8878</f>
        <v>206.91</v>
      </c>
      <c r="Q8878" s="15" t="n">
        <f aca="false">J8878*INDEX(dProdutos!$F$2:$F$47,MATCH(E8878,dProdutos!$A$2:$A$47,0))</f>
        <v>85.04</v>
      </c>
      <c r="R8878" s="15" t="n">
        <f aca="false">IF(I8878="Cancelado",0,P8878-Q8878)</f>
        <v>121.87</v>
      </c>
      <c r="S8878" s="17" t="str">
        <f aca="false">INDEX(dProdutos!$D$2:$D$47,MATCH(E8878,dProdutos!$A$2:$A$47,0))</f>
        <v>Moda Feminina</v>
      </c>
    </row>
    <row r="8879" customFormat="false" ht="15" hidden="false" customHeight="false" outlineLevel="0" collapsed="false">
      <c r="A8879" s="17" t="s">
        <v>6937</v>
      </c>
      <c r="B8879" s="17" t="n">
        <v>2</v>
      </c>
      <c r="C8879" s="21" t="n">
        <v>46239</v>
      </c>
      <c r="D8879" s="17" t="s">
        <v>962</v>
      </c>
      <c r="E8879" s="17" t="s">
        <v>183</v>
      </c>
      <c r="F8879" s="17" t="s">
        <v>1490</v>
      </c>
      <c r="G8879" s="17" t="s">
        <v>61</v>
      </c>
      <c r="H8879" s="17" t="s">
        <v>1537</v>
      </c>
      <c r="I8879" s="17" t="s">
        <v>1524</v>
      </c>
      <c r="J8879" s="17" t="n">
        <v>1</v>
      </c>
      <c r="K8879" s="15" t="n">
        <v>121.9</v>
      </c>
      <c r="L8879" s="22" t="n">
        <v>0.1</v>
      </c>
      <c r="M8879" s="15" t="n">
        <v>0</v>
      </c>
      <c r="N8879" s="15" t="n">
        <f aca="false">J8879*K8879</f>
        <v>121.9</v>
      </c>
      <c r="O8879" s="15" t="n">
        <f aca="false">N8879*L8879</f>
        <v>12.19</v>
      </c>
      <c r="P8879" s="15" t="n">
        <f aca="false">N8879-O8879</f>
        <v>109.71</v>
      </c>
      <c r="Q8879" s="15" t="n">
        <f aca="false">J8879*INDEX(dProdutos!$F$2:$F$47,MATCH(E8879,dProdutos!$A$2:$A$47,0))</f>
        <v>52.76</v>
      </c>
      <c r="R8879" s="15" t="n">
        <f aca="false">IF(I8879="Cancelado",0,P8879-Q8879)</f>
        <v>56.95</v>
      </c>
      <c r="S8879" s="17" t="str">
        <f aca="false">INDEX(dProdutos!$D$2:$D$47,MATCH(E8879,dProdutos!$A$2:$A$47,0))</f>
        <v>Eletrônicos</v>
      </c>
    </row>
    <row r="8880" customFormat="false" ht="15" hidden="false" customHeight="false" outlineLevel="0" collapsed="false">
      <c r="A8880" s="17" t="s">
        <v>6938</v>
      </c>
      <c r="B8880" s="17" t="n">
        <v>1</v>
      </c>
      <c r="C8880" s="21" t="n">
        <v>46239</v>
      </c>
      <c r="D8880" s="17" t="s">
        <v>1336</v>
      </c>
      <c r="E8880" s="17" t="s">
        <v>129</v>
      </c>
      <c r="F8880" s="17" t="s">
        <v>1501</v>
      </c>
      <c r="G8880" s="17" t="s">
        <v>63</v>
      </c>
      <c r="H8880" s="17" t="s">
        <v>1537</v>
      </c>
      <c r="I8880" s="17" t="s">
        <v>1524</v>
      </c>
      <c r="J8880" s="17" t="n">
        <v>1</v>
      </c>
      <c r="K8880" s="15" t="n">
        <v>105.9</v>
      </c>
      <c r="L8880" s="22" t="n">
        <v>0</v>
      </c>
      <c r="M8880" s="15" t="n">
        <v>33.58</v>
      </c>
      <c r="N8880" s="15" t="n">
        <f aca="false">J8880*K8880</f>
        <v>105.9</v>
      </c>
      <c r="O8880" s="15" t="n">
        <f aca="false">N8880*L8880</f>
        <v>0</v>
      </c>
      <c r="P8880" s="15" t="n">
        <f aca="false">N8880-O8880</f>
        <v>105.9</v>
      </c>
      <c r="Q8880" s="15" t="n">
        <f aca="false">J8880*INDEX(dProdutos!$F$2:$F$47,MATCH(E8880,dProdutos!$A$2:$A$47,0))</f>
        <v>43.79</v>
      </c>
      <c r="R8880" s="15" t="n">
        <f aca="false">IF(I8880="Cancelado",0,P8880-Q8880)</f>
        <v>62.11</v>
      </c>
      <c r="S8880" s="17" t="str">
        <f aca="false">INDEX(dProdutos!$D$2:$D$47,MATCH(E8880,dProdutos!$A$2:$A$47,0))</f>
        <v>Calçados</v>
      </c>
    </row>
    <row r="8881" customFormat="false" ht="15" hidden="false" customHeight="false" outlineLevel="0" collapsed="false">
      <c r="A8881" s="17" t="s">
        <v>6938</v>
      </c>
      <c r="B8881" s="17" t="n">
        <v>2</v>
      </c>
      <c r="C8881" s="21" t="n">
        <v>46239</v>
      </c>
      <c r="D8881" s="17" t="s">
        <v>1336</v>
      </c>
      <c r="E8881" s="17" t="s">
        <v>183</v>
      </c>
      <c r="F8881" s="17" t="s">
        <v>1501</v>
      </c>
      <c r="G8881" s="17" t="s">
        <v>63</v>
      </c>
      <c r="H8881" s="17" t="s">
        <v>1537</v>
      </c>
      <c r="I8881" s="17" t="s">
        <v>1524</v>
      </c>
      <c r="J8881" s="17" t="n">
        <v>1</v>
      </c>
      <c r="K8881" s="15" t="n">
        <v>121.9</v>
      </c>
      <c r="L8881" s="22" t="n">
        <v>0</v>
      </c>
      <c r="M8881" s="15" t="n">
        <v>0</v>
      </c>
      <c r="N8881" s="15" t="n">
        <f aca="false">J8881*K8881</f>
        <v>121.9</v>
      </c>
      <c r="O8881" s="15" t="n">
        <f aca="false">N8881*L8881</f>
        <v>0</v>
      </c>
      <c r="P8881" s="15" t="n">
        <f aca="false">N8881-O8881</f>
        <v>121.9</v>
      </c>
      <c r="Q8881" s="15" t="n">
        <f aca="false">J8881*INDEX(dProdutos!$F$2:$F$47,MATCH(E8881,dProdutos!$A$2:$A$47,0))</f>
        <v>52.76</v>
      </c>
      <c r="R8881" s="15" t="n">
        <f aca="false">IF(I8881="Cancelado",0,P8881-Q8881)</f>
        <v>69.14</v>
      </c>
      <c r="S8881" s="17" t="str">
        <f aca="false">INDEX(dProdutos!$D$2:$D$47,MATCH(E8881,dProdutos!$A$2:$A$47,0))</f>
        <v>Eletrônicos</v>
      </c>
    </row>
    <row r="8882" customFormat="false" ht="15" hidden="false" customHeight="false" outlineLevel="0" collapsed="false">
      <c r="A8882" s="17" t="s">
        <v>6939</v>
      </c>
      <c r="B8882" s="17" t="n">
        <v>1</v>
      </c>
      <c r="C8882" s="21" t="n">
        <v>46239</v>
      </c>
      <c r="D8882" s="17" t="s">
        <v>888</v>
      </c>
      <c r="E8882" s="17" t="s">
        <v>192</v>
      </c>
      <c r="F8882" s="17" t="s">
        <v>1499</v>
      </c>
      <c r="G8882" s="17" t="s">
        <v>61</v>
      </c>
      <c r="H8882" s="17" t="s">
        <v>1523</v>
      </c>
      <c r="I8882" s="17" t="s">
        <v>1524</v>
      </c>
      <c r="J8882" s="17" t="n">
        <v>1</v>
      </c>
      <c r="K8882" s="15" t="n">
        <v>245.9</v>
      </c>
      <c r="L8882" s="22" t="n">
        <v>0</v>
      </c>
      <c r="M8882" s="15" t="n">
        <v>21.76</v>
      </c>
      <c r="N8882" s="15" t="n">
        <f aca="false">J8882*K8882</f>
        <v>245.9</v>
      </c>
      <c r="O8882" s="15" t="n">
        <f aca="false">N8882*L8882</f>
        <v>0</v>
      </c>
      <c r="P8882" s="15" t="n">
        <f aca="false">N8882-O8882</f>
        <v>245.9</v>
      </c>
      <c r="Q8882" s="15" t="n">
        <f aca="false">J8882*INDEX(dProdutos!$F$2:$F$47,MATCH(E8882,dProdutos!$A$2:$A$47,0))</f>
        <v>107.78</v>
      </c>
      <c r="R8882" s="15" t="n">
        <f aca="false">IF(I8882="Cancelado",0,P8882-Q8882)</f>
        <v>138.12</v>
      </c>
      <c r="S8882" s="17" t="str">
        <f aca="false">INDEX(dProdutos!$D$2:$D$47,MATCH(E8882,dProdutos!$A$2:$A$47,0))</f>
        <v>Eletrônicos</v>
      </c>
    </row>
    <row r="8883" customFormat="false" ht="15" hidden="false" customHeight="false" outlineLevel="0" collapsed="false">
      <c r="A8883" s="17" t="s">
        <v>6940</v>
      </c>
      <c r="B8883" s="17" t="n">
        <v>1</v>
      </c>
      <c r="C8883" s="21" t="n">
        <v>46239</v>
      </c>
      <c r="D8883" s="17" t="s">
        <v>1186</v>
      </c>
      <c r="E8883" s="17" t="s">
        <v>144</v>
      </c>
      <c r="F8883" s="17" t="s">
        <v>1490</v>
      </c>
      <c r="G8883" s="17" t="s">
        <v>63</v>
      </c>
      <c r="H8883" s="17" t="s">
        <v>1527</v>
      </c>
      <c r="I8883" s="17" t="s">
        <v>1524</v>
      </c>
      <c r="J8883" s="17" t="n">
        <v>1</v>
      </c>
      <c r="K8883" s="15" t="n">
        <v>260.9</v>
      </c>
      <c r="L8883" s="22" t="n">
        <v>0</v>
      </c>
      <c r="M8883" s="15" t="n">
        <v>29.71</v>
      </c>
      <c r="N8883" s="15" t="n">
        <f aca="false">J8883*K8883</f>
        <v>260.9</v>
      </c>
      <c r="O8883" s="15" t="n">
        <f aca="false">N8883*L8883</f>
        <v>0</v>
      </c>
      <c r="P8883" s="15" t="n">
        <f aca="false">N8883-O8883</f>
        <v>260.9</v>
      </c>
      <c r="Q8883" s="15" t="n">
        <f aca="false">J8883*INDEX(dProdutos!$F$2:$F$47,MATCH(E8883,dProdutos!$A$2:$A$47,0))</f>
        <v>99.86</v>
      </c>
      <c r="R8883" s="15" t="n">
        <f aca="false">IF(I8883="Cancelado",0,P8883-Q8883)</f>
        <v>161.04</v>
      </c>
      <c r="S8883" s="17" t="str">
        <f aca="false">INDEX(dProdutos!$D$2:$D$47,MATCH(E8883,dProdutos!$A$2:$A$47,0))</f>
        <v>Acessórios</v>
      </c>
    </row>
    <row r="8884" customFormat="false" ht="15" hidden="false" customHeight="false" outlineLevel="0" collapsed="false">
      <c r="A8884" s="17" t="s">
        <v>6941</v>
      </c>
      <c r="B8884" s="17" t="n">
        <v>1</v>
      </c>
      <c r="C8884" s="21" t="n">
        <v>46239</v>
      </c>
      <c r="D8884" s="17" t="s">
        <v>1085</v>
      </c>
      <c r="E8884" s="17" t="s">
        <v>81</v>
      </c>
      <c r="F8884" s="17" t="s">
        <v>1501</v>
      </c>
      <c r="G8884" s="17" t="s">
        <v>60</v>
      </c>
      <c r="H8884" s="17" t="s">
        <v>1523</v>
      </c>
      <c r="I8884" s="17" t="s">
        <v>1524</v>
      </c>
      <c r="J8884" s="17" t="n">
        <v>2</v>
      </c>
      <c r="K8884" s="15" t="n">
        <v>64.9</v>
      </c>
      <c r="L8884" s="22" t="n">
        <v>0</v>
      </c>
      <c r="M8884" s="15" t="n">
        <v>0</v>
      </c>
      <c r="N8884" s="15" t="n">
        <f aca="false">J8884*K8884</f>
        <v>129.8</v>
      </c>
      <c r="O8884" s="15" t="n">
        <f aca="false">N8884*L8884</f>
        <v>0</v>
      </c>
      <c r="P8884" s="15" t="n">
        <f aca="false">N8884-O8884</f>
        <v>129.8</v>
      </c>
      <c r="Q8884" s="15" t="n">
        <f aca="false">J8884*INDEX(dProdutos!$F$2:$F$47,MATCH(E8884,dProdutos!$A$2:$A$47,0))</f>
        <v>52.24</v>
      </c>
      <c r="R8884" s="15" t="n">
        <f aca="false">IF(I8884="Cancelado",0,P8884-Q8884)</f>
        <v>77.56</v>
      </c>
      <c r="S8884" s="17" t="str">
        <f aca="false">INDEX(dProdutos!$D$2:$D$47,MATCH(E8884,dProdutos!$A$2:$A$47,0))</f>
        <v>Moda Feminina</v>
      </c>
    </row>
    <row r="8885" customFormat="false" ht="15" hidden="false" customHeight="false" outlineLevel="0" collapsed="false">
      <c r="A8885" s="17" t="s">
        <v>6942</v>
      </c>
      <c r="B8885" s="17" t="n">
        <v>1</v>
      </c>
      <c r="C8885" s="21" t="n">
        <v>46239</v>
      </c>
      <c r="D8885" s="17" t="s">
        <v>1389</v>
      </c>
      <c r="E8885" s="17" t="s">
        <v>81</v>
      </c>
      <c r="F8885" s="17" t="s">
        <v>1490</v>
      </c>
      <c r="G8885" s="17" t="s">
        <v>61</v>
      </c>
      <c r="H8885" s="17" t="s">
        <v>1523</v>
      </c>
      <c r="I8885" s="17" t="s">
        <v>1524</v>
      </c>
      <c r="J8885" s="17" t="n">
        <v>1</v>
      </c>
      <c r="K8885" s="15" t="n">
        <v>64.9</v>
      </c>
      <c r="L8885" s="22" t="n">
        <v>0.1</v>
      </c>
      <c r="M8885" s="15" t="n">
        <v>34.31</v>
      </c>
      <c r="N8885" s="15" t="n">
        <f aca="false">J8885*K8885</f>
        <v>64.9</v>
      </c>
      <c r="O8885" s="15" t="n">
        <f aca="false">N8885*L8885</f>
        <v>6.49</v>
      </c>
      <c r="P8885" s="15" t="n">
        <f aca="false">N8885-O8885</f>
        <v>58.41</v>
      </c>
      <c r="Q8885" s="15" t="n">
        <f aca="false">J8885*INDEX(dProdutos!$F$2:$F$47,MATCH(E8885,dProdutos!$A$2:$A$47,0))</f>
        <v>26.12</v>
      </c>
      <c r="R8885" s="15" t="n">
        <f aca="false">IF(I8885="Cancelado",0,P8885-Q8885)</f>
        <v>32.29</v>
      </c>
      <c r="S8885" s="17" t="str">
        <f aca="false">INDEX(dProdutos!$D$2:$D$47,MATCH(E8885,dProdutos!$A$2:$A$47,0))</f>
        <v>Moda Feminina</v>
      </c>
    </row>
    <row r="8886" customFormat="false" ht="15" hidden="false" customHeight="false" outlineLevel="0" collapsed="false">
      <c r="A8886" s="17" t="s">
        <v>6942</v>
      </c>
      <c r="B8886" s="17" t="n">
        <v>2</v>
      </c>
      <c r="C8886" s="21" t="n">
        <v>46239</v>
      </c>
      <c r="D8886" s="17" t="s">
        <v>1389</v>
      </c>
      <c r="E8886" s="17" t="s">
        <v>98</v>
      </c>
      <c r="F8886" s="17" t="s">
        <v>1490</v>
      </c>
      <c r="G8886" s="17" t="s">
        <v>61</v>
      </c>
      <c r="H8886" s="17" t="s">
        <v>1523</v>
      </c>
      <c r="I8886" s="17" t="s">
        <v>1524</v>
      </c>
      <c r="J8886" s="17" t="n">
        <v>2</v>
      </c>
      <c r="K8886" s="15" t="n">
        <v>108.9</v>
      </c>
      <c r="L8886" s="22" t="n">
        <v>0</v>
      </c>
      <c r="M8886" s="15" t="n">
        <v>0</v>
      </c>
      <c r="N8886" s="15" t="n">
        <f aca="false">J8886*K8886</f>
        <v>217.8</v>
      </c>
      <c r="O8886" s="15" t="n">
        <f aca="false">N8886*L8886</f>
        <v>0</v>
      </c>
      <c r="P8886" s="15" t="n">
        <f aca="false">N8886-O8886</f>
        <v>217.8</v>
      </c>
      <c r="Q8886" s="15" t="n">
        <f aca="false">J8886*INDEX(dProdutos!$F$2:$F$47,MATCH(E8886,dProdutos!$A$2:$A$47,0))</f>
        <v>85.04</v>
      </c>
      <c r="R8886" s="15" t="n">
        <f aca="false">IF(I8886="Cancelado",0,P8886-Q8886)</f>
        <v>132.76</v>
      </c>
      <c r="S8886" s="17" t="str">
        <f aca="false">INDEX(dProdutos!$D$2:$D$47,MATCH(E8886,dProdutos!$A$2:$A$47,0))</f>
        <v>Moda Feminina</v>
      </c>
    </row>
    <row r="8887" customFormat="false" ht="15" hidden="false" customHeight="false" outlineLevel="0" collapsed="false">
      <c r="A8887" s="17" t="s">
        <v>6942</v>
      </c>
      <c r="B8887" s="17" t="n">
        <v>3</v>
      </c>
      <c r="C8887" s="21" t="n">
        <v>46239</v>
      </c>
      <c r="D8887" s="17" t="s">
        <v>1389</v>
      </c>
      <c r="E8887" s="17" t="s">
        <v>177</v>
      </c>
      <c r="F8887" s="17" t="s">
        <v>1490</v>
      </c>
      <c r="G8887" s="17" t="s">
        <v>61</v>
      </c>
      <c r="H8887" s="17" t="s">
        <v>1523</v>
      </c>
      <c r="I8887" s="17" t="s">
        <v>1524</v>
      </c>
      <c r="J8887" s="17" t="n">
        <v>1</v>
      </c>
      <c r="K8887" s="15" t="n">
        <v>257.9</v>
      </c>
      <c r="L8887" s="22" t="n">
        <v>0.1</v>
      </c>
      <c r="M8887" s="15" t="n">
        <v>0</v>
      </c>
      <c r="N8887" s="15" t="n">
        <f aca="false">J8887*K8887</f>
        <v>257.9</v>
      </c>
      <c r="O8887" s="15" t="n">
        <f aca="false">N8887*L8887</f>
        <v>25.79</v>
      </c>
      <c r="P8887" s="15" t="n">
        <f aca="false">N8887-O8887</f>
        <v>232.11</v>
      </c>
      <c r="Q8887" s="15" t="n">
        <f aca="false">J8887*INDEX(dProdutos!$F$2:$F$47,MATCH(E8887,dProdutos!$A$2:$A$47,0))</f>
        <v>138.23</v>
      </c>
      <c r="R8887" s="15" t="n">
        <f aca="false">IF(I8887="Cancelado",0,P8887-Q8887)</f>
        <v>93.88</v>
      </c>
      <c r="S8887" s="17" t="str">
        <f aca="false">INDEX(dProdutos!$D$2:$D$47,MATCH(E8887,dProdutos!$A$2:$A$47,0))</f>
        <v>Casa</v>
      </c>
    </row>
    <row r="8888" customFormat="false" ht="15" hidden="false" customHeight="false" outlineLevel="0" collapsed="false">
      <c r="A8888" s="17" t="s">
        <v>6942</v>
      </c>
      <c r="B8888" s="17" t="n">
        <v>4</v>
      </c>
      <c r="C8888" s="21" t="n">
        <v>46239</v>
      </c>
      <c r="D8888" s="17" t="s">
        <v>1389</v>
      </c>
      <c r="E8888" s="17" t="s">
        <v>204</v>
      </c>
      <c r="F8888" s="17" t="s">
        <v>1490</v>
      </c>
      <c r="G8888" s="17" t="s">
        <v>61</v>
      </c>
      <c r="H8888" s="17" t="s">
        <v>1523</v>
      </c>
      <c r="I8888" s="17" t="s">
        <v>1524</v>
      </c>
      <c r="J8888" s="17" t="n">
        <v>1</v>
      </c>
      <c r="K8888" s="15" t="n">
        <v>64.9</v>
      </c>
      <c r="L8888" s="22" t="n">
        <v>0</v>
      </c>
      <c r="M8888" s="15" t="n">
        <v>0</v>
      </c>
      <c r="N8888" s="15" t="n">
        <f aca="false">J8888*K8888</f>
        <v>64.9</v>
      </c>
      <c r="O8888" s="15" t="n">
        <f aca="false">N8888*L8888</f>
        <v>0</v>
      </c>
      <c r="P8888" s="15" t="n">
        <f aca="false">N8888-O8888</f>
        <v>64.9</v>
      </c>
      <c r="Q8888" s="15" t="n">
        <f aca="false">J8888*INDEX(dProdutos!$F$2:$F$47,MATCH(E8888,dProdutos!$A$2:$A$47,0))</f>
        <v>27.52</v>
      </c>
      <c r="R8888" s="15" t="n">
        <f aca="false">IF(I8888="Cancelado",0,P8888-Q8888)</f>
        <v>37.38</v>
      </c>
      <c r="S8888" s="17" t="str">
        <f aca="false">INDEX(dProdutos!$D$2:$D$47,MATCH(E8888,dProdutos!$A$2:$A$47,0))</f>
        <v>Beleza</v>
      </c>
    </row>
    <row r="8889" customFormat="false" ht="15" hidden="false" customHeight="false" outlineLevel="0" collapsed="false">
      <c r="A8889" s="17" t="s">
        <v>6943</v>
      </c>
      <c r="B8889" s="17" t="n">
        <v>1</v>
      </c>
      <c r="C8889" s="21" t="n">
        <v>46239</v>
      </c>
      <c r="D8889" s="17" t="s">
        <v>1227</v>
      </c>
      <c r="E8889" s="17" t="s">
        <v>210</v>
      </c>
      <c r="F8889" s="17" t="s">
        <v>1490</v>
      </c>
      <c r="G8889" s="17" t="s">
        <v>62</v>
      </c>
      <c r="H8889" s="17" t="s">
        <v>1523</v>
      </c>
      <c r="I8889" s="17" t="s">
        <v>1524</v>
      </c>
      <c r="J8889" s="17" t="n">
        <v>1</v>
      </c>
      <c r="K8889" s="15" t="n">
        <v>245.9</v>
      </c>
      <c r="L8889" s="22" t="n">
        <v>0.05</v>
      </c>
      <c r="M8889" s="15" t="n">
        <v>0</v>
      </c>
      <c r="N8889" s="15" t="n">
        <f aca="false">J8889*K8889</f>
        <v>245.9</v>
      </c>
      <c r="O8889" s="15" t="n">
        <f aca="false">N8889*L8889</f>
        <v>12.295</v>
      </c>
      <c r="P8889" s="15" t="n">
        <f aca="false">N8889-O8889</f>
        <v>233.605</v>
      </c>
      <c r="Q8889" s="15" t="n">
        <f aca="false">J8889*INDEX(dProdutos!$F$2:$F$47,MATCH(E8889,dProdutos!$A$2:$A$47,0))</f>
        <v>150.63</v>
      </c>
      <c r="R8889" s="15" t="n">
        <f aca="false">IF(I8889="Cancelado",0,P8889-Q8889)</f>
        <v>82.975</v>
      </c>
      <c r="S8889" s="17" t="str">
        <f aca="false">INDEX(dProdutos!$D$2:$D$47,MATCH(E8889,dProdutos!$A$2:$A$47,0))</f>
        <v>Beleza</v>
      </c>
    </row>
    <row r="8890" customFormat="false" ht="15" hidden="false" customHeight="false" outlineLevel="0" collapsed="false">
      <c r="A8890" s="17" t="s">
        <v>6943</v>
      </c>
      <c r="B8890" s="17" t="n">
        <v>2</v>
      </c>
      <c r="C8890" s="21" t="n">
        <v>46239</v>
      </c>
      <c r="D8890" s="17" t="s">
        <v>1227</v>
      </c>
      <c r="E8890" s="17" t="s">
        <v>138</v>
      </c>
      <c r="F8890" s="17" t="s">
        <v>1490</v>
      </c>
      <c r="G8890" s="17" t="s">
        <v>62</v>
      </c>
      <c r="H8890" s="17" t="s">
        <v>1523</v>
      </c>
      <c r="I8890" s="17" t="s">
        <v>1524</v>
      </c>
      <c r="J8890" s="17" t="n">
        <v>2</v>
      </c>
      <c r="K8890" s="15" t="n">
        <v>231.9</v>
      </c>
      <c r="L8890" s="22" t="n">
        <v>0</v>
      </c>
      <c r="M8890" s="15" t="n">
        <v>0</v>
      </c>
      <c r="N8890" s="15" t="n">
        <f aca="false">J8890*K8890</f>
        <v>463.8</v>
      </c>
      <c r="O8890" s="15" t="n">
        <f aca="false">N8890*L8890</f>
        <v>0</v>
      </c>
      <c r="P8890" s="15" t="n">
        <f aca="false">N8890-O8890</f>
        <v>463.8</v>
      </c>
      <c r="Q8890" s="15" t="n">
        <f aca="false">J8890*INDEX(dProdutos!$F$2:$F$47,MATCH(E8890,dProdutos!$A$2:$A$47,0))</f>
        <v>264.42</v>
      </c>
      <c r="R8890" s="15" t="n">
        <f aca="false">IF(I8890="Cancelado",0,P8890-Q8890)</f>
        <v>199.38</v>
      </c>
      <c r="S8890" s="17" t="str">
        <f aca="false">INDEX(dProdutos!$D$2:$D$47,MATCH(E8890,dProdutos!$A$2:$A$47,0))</f>
        <v>Calçados</v>
      </c>
    </row>
    <row r="8891" customFormat="false" ht="15" hidden="false" customHeight="false" outlineLevel="0" collapsed="false">
      <c r="A8891" s="17" t="s">
        <v>6944</v>
      </c>
      <c r="B8891" s="17" t="n">
        <v>1</v>
      </c>
      <c r="C8891" s="21" t="n">
        <v>46239</v>
      </c>
      <c r="D8891" s="17" t="s">
        <v>294</v>
      </c>
      <c r="E8891" s="17" t="s">
        <v>88</v>
      </c>
      <c r="F8891" s="17" t="s">
        <v>1497</v>
      </c>
      <c r="G8891" s="17" t="s">
        <v>62</v>
      </c>
      <c r="H8891" s="17" t="s">
        <v>1537</v>
      </c>
      <c r="I8891" s="17" t="s">
        <v>1524</v>
      </c>
      <c r="J8891" s="17" t="n">
        <v>3</v>
      </c>
      <c r="K8891" s="15" t="n">
        <v>170.9</v>
      </c>
      <c r="L8891" s="22" t="n">
        <v>0.1</v>
      </c>
      <c r="M8891" s="15" t="n">
        <v>18.73</v>
      </c>
      <c r="N8891" s="15" t="n">
        <f aca="false">J8891*K8891</f>
        <v>512.7</v>
      </c>
      <c r="O8891" s="15" t="n">
        <f aca="false">N8891*L8891</f>
        <v>51.27</v>
      </c>
      <c r="P8891" s="15" t="n">
        <f aca="false">N8891-O8891</f>
        <v>461.43</v>
      </c>
      <c r="Q8891" s="15" t="n">
        <f aca="false">J8891*INDEX(dProdutos!$F$2:$F$47,MATCH(E8891,dProdutos!$A$2:$A$47,0))</f>
        <v>294.42</v>
      </c>
      <c r="R8891" s="15" t="n">
        <f aca="false">IF(I8891="Cancelado",0,P8891-Q8891)</f>
        <v>167.01</v>
      </c>
      <c r="S8891" s="17" t="str">
        <f aca="false">INDEX(dProdutos!$D$2:$D$47,MATCH(E8891,dProdutos!$A$2:$A$47,0))</f>
        <v>Moda Feminina</v>
      </c>
    </row>
    <row r="8892" customFormat="false" ht="15" hidden="false" customHeight="false" outlineLevel="0" collapsed="false">
      <c r="A8892" s="17" t="s">
        <v>6944</v>
      </c>
      <c r="B8892" s="17" t="n">
        <v>2</v>
      </c>
      <c r="C8892" s="21" t="n">
        <v>46239</v>
      </c>
      <c r="D8892" s="17" t="s">
        <v>294</v>
      </c>
      <c r="E8892" s="17" t="s">
        <v>95</v>
      </c>
      <c r="F8892" s="17" t="s">
        <v>1497</v>
      </c>
      <c r="G8892" s="17" t="s">
        <v>62</v>
      </c>
      <c r="H8892" s="17" t="s">
        <v>1537</v>
      </c>
      <c r="I8892" s="17" t="s">
        <v>1524</v>
      </c>
      <c r="J8892" s="17" t="n">
        <v>2</v>
      </c>
      <c r="K8892" s="15" t="n">
        <v>77.9</v>
      </c>
      <c r="L8892" s="22" t="n">
        <v>0</v>
      </c>
      <c r="M8892" s="15" t="n">
        <v>0</v>
      </c>
      <c r="N8892" s="15" t="n">
        <f aca="false">J8892*K8892</f>
        <v>155.8</v>
      </c>
      <c r="O8892" s="15" t="n">
        <f aca="false">N8892*L8892</f>
        <v>0</v>
      </c>
      <c r="P8892" s="15" t="n">
        <f aca="false">N8892-O8892</f>
        <v>155.8</v>
      </c>
      <c r="Q8892" s="15" t="n">
        <f aca="false">J8892*INDEX(dProdutos!$F$2:$F$47,MATCH(E8892,dProdutos!$A$2:$A$47,0))</f>
        <v>73.42</v>
      </c>
      <c r="R8892" s="15" t="n">
        <f aca="false">IF(I8892="Cancelado",0,P8892-Q8892)</f>
        <v>82.38</v>
      </c>
      <c r="S8892" s="17" t="str">
        <f aca="false">INDEX(dProdutos!$D$2:$D$47,MATCH(E8892,dProdutos!$A$2:$A$47,0))</f>
        <v>Moda Feminina</v>
      </c>
    </row>
    <row r="8893" customFormat="false" ht="15" hidden="false" customHeight="false" outlineLevel="0" collapsed="false">
      <c r="A8893" s="17" t="s">
        <v>6944</v>
      </c>
      <c r="B8893" s="17" t="n">
        <v>3</v>
      </c>
      <c r="C8893" s="21" t="n">
        <v>46239</v>
      </c>
      <c r="D8893" s="17" t="s">
        <v>294</v>
      </c>
      <c r="E8893" s="17" t="s">
        <v>192</v>
      </c>
      <c r="F8893" s="17" t="s">
        <v>1497</v>
      </c>
      <c r="G8893" s="17" t="s">
        <v>62</v>
      </c>
      <c r="H8893" s="17" t="s">
        <v>1537</v>
      </c>
      <c r="I8893" s="17" t="s">
        <v>1524</v>
      </c>
      <c r="J8893" s="17" t="n">
        <v>1</v>
      </c>
      <c r="K8893" s="15" t="n">
        <v>245.9</v>
      </c>
      <c r="L8893" s="22" t="n">
        <v>0</v>
      </c>
      <c r="M8893" s="15" t="n">
        <v>0</v>
      </c>
      <c r="N8893" s="15" t="n">
        <f aca="false">J8893*K8893</f>
        <v>245.9</v>
      </c>
      <c r="O8893" s="15" t="n">
        <f aca="false">N8893*L8893</f>
        <v>0</v>
      </c>
      <c r="P8893" s="15" t="n">
        <f aca="false">N8893-O8893</f>
        <v>245.9</v>
      </c>
      <c r="Q8893" s="15" t="n">
        <f aca="false">J8893*INDEX(dProdutos!$F$2:$F$47,MATCH(E8893,dProdutos!$A$2:$A$47,0))</f>
        <v>107.78</v>
      </c>
      <c r="R8893" s="15" t="n">
        <f aca="false">IF(I8893="Cancelado",0,P8893-Q8893)</f>
        <v>138.12</v>
      </c>
      <c r="S8893" s="17" t="str">
        <f aca="false">INDEX(dProdutos!$D$2:$D$47,MATCH(E8893,dProdutos!$A$2:$A$47,0))</f>
        <v>Eletrônicos</v>
      </c>
    </row>
    <row r="8894" customFormat="false" ht="15" hidden="false" customHeight="false" outlineLevel="0" collapsed="false">
      <c r="A8894" s="17" t="s">
        <v>6945</v>
      </c>
      <c r="B8894" s="17" t="n">
        <v>1</v>
      </c>
      <c r="C8894" s="21" t="n">
        <v>46239</v>
      </c>
      <c r="D8894" s="17" t="s">
        <v>417</v>
      </c>
      <c r="E8894" s="17" t="s">
        <v>177</v>
      </c>
      <c r="F8894" s="17" t="s">
        <v>1497</v>
      </c>
      <c r="G8894" s="17" t="s">
        <v>62</v>
      </c>
      <c r="H8894" s="17" t="s">
        <v>1537</v>
      </c>
      <c r="I8894" s="17" t="s">
        <v>1531</v>
      </c>
      <c r="J8894" s="17" t="n">
        <v>1</v>
      </c>
      <c r="K8894" s="15" t="n">
        <v>257.9</v>
      </c>
      <c r="L8894" s="22" t="n">
        <v>0.05</v>
      </c>
      <c r="M8894" s="15" t="n">
        <v>0</v>
      </c>
      <c r="N8894" s="15" t="n">
        <f aca="false">J8894*K8894</f>
        <v>257.9</v>
      </c>
      <c r="O8894" s="15" t="n">
        <f aca="false">N8894*L8894</f>
        <v>12.895</v>
      </c>
      <c r="P8894" s="15" t="n">
        <f aca="false">N8894-O8894</f>
        <v>245.005</v>
      </c>
      <c r="Q8894" s="15" t="n">
        <f aca="false">J8894*INDEX(dProdutos!$F$2:$F$47,MATCH(E8894,dProdutos!$A$2:$A$47,0))</f>
        <v>138.23</v>
      </c>
      <c r="R8894" s="15" t="n">
        <f aca="false">IF(I8894="Cancelado",0,P8894-Q8894)</f>
        <v>0</v>
      </c>
      <c r="S8894" s="17" t="str">
        <f aca="false">INDEX(dProdutos!$D$2:$D$47,MATCH(E8894,dProdutos!$A$2:$A$47,0))</f>
        <v>Casa</v>
      </c>
    </row>
    <row r="8895" customFormat="false" ht="15" hidden="false" customHeight="false" outlineLevel="0" collapsed="false">
      <c r="A8895" s="17" t="s">
        <v>6945</v>
      </c>
      <c r="B8895" s="17" t="n">
        <v>2</v>
      </c>
      <c r="C8895" s="21" t="n">
        <v>46239</v>
      </c>
      <c r="D8895" s="17" t="s">
        <v>417</v>
      </c>
      <c r="E8895" s="17" t="s">
        <v>129</v>
      </c>
      <c r="F8895" s="17" t="s">
        <v>1497</v>
      </c>
      <c r="G8895" s="17" t="s">
        <v>62</v>
      </c>
      <c r="H8895" s="17" t="s">
        <v>1537</v>
      </c>
      <c r="I8895" s="17" t="s">
        <v>1531</v>
      </c>
      <c r="J8895" s="17" t="n">
        <v>2</v>
      </c>
      <c r="K8895" s="15" t="n">
        <v>105.9</v>
      </c>
      <c r="L8895" s="22" t="n">
        <v>0</v>
      </c>
      <c r="M8895" s="15" t="n">
        <v>0</v>
      </c>
      <c r="N8895" s="15" t="n">
        <f aca="false">J8895*K8895</f>
        <v>211.8</v>
      </c>
      <c r="O8895" s="15" t="n">
        <f aca="false">N8895*L8895</f>
        <v>0</v>
      </c>
      <c r="P8895" s="15" t="n">
        <f aca="false">N8895-O8895</f>
        <v>211.8</v>
      </c>
      <c r="Q8895" s="15" t="n">
        <f aca="false">J8895*INDEX(dProdutos!$F$2:$F$47,MATCH(E8895,dProdutos!$A$2:$A$47,0))</f>
        <v>87.58</v>
      </c>
      <c r="R8895" s="15" t="n">
        <f aca="false">IF(I8895="Cancelado",0,P8895-Q8895)</f>
        <v>0</v>
      </c>
      <c r="S8895" s="17" t="str">
        <f aca="false">INDEX(dProdutos!$D$2:$D$47,MATCH(E8895,dProdutos!$A$2:$A$47,0))</f>
        <v>Calçados</v>
      </c>
    </row>
    <row r="8896" customFormat="false" ht="15" hidden="false" customHeight="false" outlineLevel="0" collapsed="false">
      <c r="A8896" s="17" t="s">
        <v>6945</v>
      </c>
      <c r="B8896" s="17" t="n">
        <v>3</v>
      </c>
      <c r="C8896" s="21" t="n">
        <v>46239</v>
      </c>
      <c r="D8896" s="17" t="s">
        <v>417</v>
      </c>
      <c r="E8896" s="17" t="s">
        <v>201</v>
      </c>
      <c r="F8896" s="17" t="s">
        <v>1497</v>
      </c>
      <c r="G8896" s="17" t="s">
        <v>62</v>
      </c>
      <c r="H8896" s="17" t="s">
        <v>1537</v>
      </c>
      <c r="I8896" s="17" t="s">
        <v>1531</v>
      </c>
      <c r="J8896" s="17" t="n">
        <v>2</v>
      </c>
      <c r="K8896" s="15" t="n">
        <v>236.9</v>
      </c>
      <c r="L8896" s="22" t="n">
        <v>0</v>
      </c>
      <c r="M8896" s="15" t="n">
        <v>0</v>
      </c>
      <c r="N8896" s="15" t="n">
        <f aca="false">J8896*K8896</f>
        <v>473.8</v>
      </c>
      <c r="O8896" s="15" t="n">
        <f aca="false">N8896*L8896</f>
        <v>0</v>
      </c>
      <c r="P8896" s="15" t="n">
        <f aca="false">N8896-O8896</f>
        <v>473.8</v>
      </c>
      <c r="Q8896" s="15" t="n">
        <f aca="false">J8896*INDEX(dProdutos!$F$2:$F$47,MATCH(E8896,dProdutos!$A$2:$A$47,0))</f>
        <v>192.46</v>
      </c>
      <c r="R8896" s="15" t="n">
        <f aca="false">IF(I8896="Cancelado",0,P8896-Q8896)</f>
        <v>0</v>
      </c>
      <c r="S8896" s="17" t="str">
        <f aca="false">INDEX(dProdutos!$D$2:$D$47,MATCH(E8896,dProdutos!$A$2:$A$47,0))</f>
        <v>Beleza</v>
      </c>
    </row>
    <row r="8897" customFormat="false" ht="15" hidden="false" customHeight="false" outlineLevel="0" collapsed="false">
      <c r="A8897" s="17" t="s">
        <v>6946</v>
      </c>
      <c r="B8897" s="17" t="n">
        <v>1</v>
      </c>
      <c r="C8897" s="21" t="n">
        <v>46239</v>
      </c>
      <c r="D8897" s="17" t="s">
        <v>1120</v>
      </c>
      <c r="E8897" s="17" t="s">
        <v>73</v>
      </c>
      <c r="F8897" s="17" t="s">
        <v>1503</v>
      </c>
      <c r="G8897" s="17" t="s">
        <v>62</v>
      </c>
      <c r="H8897" s="17" t="s">
        <v>1523</v>
      </c>
      <c r="I8897" s="17" t="s">
        <v>1524</v>
      </c>
      <c r="J8897" s="17" t="n">
        <v>1</v>
      </c>
      <c r="K8897" s="15" t="n">
        <v>179.9</v>
      </c>
      <c r="L8897" s="22" t="n">
        <v>0</v>
      </c>
      <c r="M8897" s="15" t="n">
        <v>21.55</v>
      </c>
      <c r="N8897" s="15" t="n">
        <f aca="false">J8897*K8897</f>
        <v>179.9</v>
      </c>
      <c r="O8897" s="15" t="n">
        <f aca="false">N8897*L8897</f>
        <v>0</v>
      </c>
      <c r="P8897" s="15" t="n">
        <f aca="false">N8897-O8897</f>
        <v>179.9</v>
      </c>
      <c r="Q8897" s="15" t="n">
        <f aca="false">J8897*INDEX(dProdutos!$F$2:$F$47,MATCH(E8897,dProdutos!$A$2:$A$47,0))</f>
        <v>69.44</v>
      </c>
      <c r="R8897" s="15" t="n">
        <f aca="false">IF(I8897="Cancelado",0,P8897-Q8897)</f>
        <v>110.46</v>
      </c>
      <c r="S8897" s="17" t="str">
        <f aca="false">INDEX(dProdutos!$D$2:$D$47,MATCH(E8897,dProdutos!$A$2:$A$47,0))</f>
        <v>Moda Feminina</v>
      </c>
    </row>
    <row r="8898" customFormat="false" ht="15" hidden="false" customHeight="false" outlineLevel="0" collapsed="false">
      <c r="A8898" s="17" t="s">
        <v>6946</v>
      </c>
      <c r="B8898" s="17" t="n">
        <v>2</v>
      </c>
      <c r="C8898" s="21" t="n">
        <v>46239</v>
      </c>
      <c r="D8898" s="17" t="s">
        <v>1120</v>
      </c>
      <c r="E8898" s="17" t="s">
        <v>213</v>
      </c>
      <c r="F8898" s="17" t="s">
        <v>1503</v>
      </c>
      <c r="G8898" s="17" t="s">
        <v>62</v>
      </c>
      <c r="H8898" s="17" t="s">
        <v>1523</v>
      </c>
      <c r="I8898" s="17" t="s">
        <v>1524</v>
      </c>
      <c r="J8898" s="17" t="n">
        <v>2</v>
      </c>
      <c r="K8898" s="15" t="n">
        <v>153.9</v>
      </c>
      <c r="L8898" s="22" t="n">
        <v>0</v>
      </c>
      <c r="M8898" s="15" t="n">
        <v>0</v>
      </c>
      <c r="N8898" s="15" t="n">
        <f aca="false">J8898*K8898</f>
        <v>307.8</v>
      </c>
      <c r="O8898" s="15" t="n">
        <f aca="false">N8898*L8898</f>
        <v>0</v>
      </c>
      <c r="P8898" s="15" t="n">
        <f aca="false">N8898-O8898</f>
        <v>307.8</v>
      </c>
      <c r="Q8898" s="15" t="n">
        <f aca="false">J8898*INDEX(dProdutos!$F$2:$F$47,MATCH(E8898,dProdutos!$A$2:$A$47,0))</f>
        <v>180.84</v>
      </c>
      <c r="R8898" s="15" t="n">
        <f aca="false">IF(I8898="Cancelado",0,P8898-Q8898)</f>
        <v>126.96</v>
      </c>
      <c r="S8898" s="17" t="str">
        <f aca="false">INDEX(dProdutos!$D$2:$D$47,MATCH(E8898,dProdutos!$A$2:$A$47,0))</f>
        <v>Beleza</v>
      </c>
    </row>
    <row r="8899" customFormat="false" ht="15" hidden="false" customHeight="false" outlineLevel="0" collapsed="false">
      <c r="A8899" s="17" t="s">
        <v>6947</v>
      </c>
      <c r="B8899" s="17" t="n">
        <v>1</v>
      </c>
      <c r="C8899" s="21" t="n">
        <v>46240</v>
      </c>
      <c r="D8899" s="17" t="s">
        <v>746</v>
      </c>
      <c r="E8899" s="17" t="s">
        <v>102</v>
      </c>
      <c r="F8899" s="17" t="s">
        <v>1497</v>
      </c>
      <c r="G8899" s="17" t="s">
        <v>61</v>
      </c>
      <c r="H8899" s="17" t="s">
        <v>1537</v>
      </c>
      <c r="I8899" s="17" t="s">
        <v>1524</v>
      </c>
      <c r="J8899" s="17" t="n">
        <v>1</v>
      </c>
      <c r="K8899" s="15" t="n">
        <v>65.9</v>
      </c>
      <c r="L8899" s="22" t="n">
        <v>0</v>
      </c>
      <c r="M8899" s="15" t="n">
        <v>34.35</v>
      </c>
      <c r="N8899" s="15" t="n">
        <f aca="false">J8899*K8899</f>
        <v>65.9</v>
      </c>
      <c r="O8899" s="15" t="n">
        <f aca="false">N8899*L8899</f>
        <v>0</v>
      </c>
      <c r="P8899" s="15" t="n">
        <f aca="false">N8899-O8899</f>
        <v>65.9</v>
      </c>
      <c r="Q8899" s="15" t="n">
        <f aca="false">J8899*INDEX(dProdutos!$F$2:$F$47,MATCH(E8899,dProdutos!$A$2:$A$47,0))</f>
        <v>29.68</v>
      </c>
      <c r="R8899" s="15" t="n">
        <f aca="false">IF(I8899="Cancelado",0,P8899-Q8899)</f>
        <v>36.22</v>
      </c>
      <c r="S8899" s="17" t="str">
        <f aca="false">INDEX(dProdutos!$D$2:$D$47,MATCH(E8899,dProdutos!$A$2:$A$47,0))</f>
        <v>Moda Masculina</v>
      </c>
    </row>
    <row r="8900" customFormat="false" ht="15" hidden="false" customHeight="false" outlineLevel="0" collapsed="false">
      <c r="A8900" s="17" t="s">
        <v>6947</v>
      </c>
      <c r="B8900" s="17" t="n">
        <v>2</v>
      </c>
      <c r="C8900" s="21" t="n">
        <v>46240</v>
      </c>
      <c r="D8900" s="17" t="s">
        <v>746</v>
      </c>
      <c r="E8900" s="17" t="s">
        <v>150</v>
      </c>
      <c r="F8900" s="17" t="s">
        <v>1497</v>
      </c>
      <c r="G8900" s="17" t="s">
        <v>61</v>
      </c>
      <c r="H8900" s="17" t="s">
        <v>1537</v>
      </c>
      <c r="I8900" s="17" t="s">
        <v>1524</v>
      </c>
      <c r="J8900" s="17" t="n">
        <v>1</v>
      </c>
      <c r="K8900" s="15" t="n">
        <v>71.9</v>
      </c>
      <c r="L8900" s="22" t="n">
        <v>0</v>
      </c>
      <c r="M8900" s="15" t="n">
        <v>0</v>
      </c>
      <c r="N8900" s="15" t="n">
        <f aca="false">J8900*K8900</f>
        <v>71.9</v>
      </c>
      <c r="O8900" s="15" t="n">
        <f aca="false">N8900*L8900</f>
        <v>0</v>
      </c>
      <c r="P8900" s="15" t="n">
        <f aca="false">N8900-O8900</f>
        <v>71.9</v>
      </c>
      <c r="Q8900" s="15" t="n">
        <f aca="false">J8900*INDEX(dProdutos!$F$2:$F$47,MATCH(E8900,dProdutos!$A$2:$A$47,0))</f>
        <v>27.38</v>
      </c>
      <c r="R8900" s="15" t="n">
        <f aca="false">IF(I8900="Cancelado",0,P8900-Q8900)</f>
        <v>44.52</v>
      </c>
      <c r="S8900" s="17" t="str">
        <f aca="false">INDEX(dProdutos!$D$2:$D$47,MATCH(E8900,dProdutos!$A$2:$A$47,0))</f>
        <v>Acessórios</v>
      </c>
    </row>
    <row r="8901" customFormat="false" ht="15" hidden="false" customHeight="false" outlineLevel="0" collapsed="false">
      <c r="A8901" s="17" t="s">
        <v>6947</v>
      </c>
      <c r="B8901" s="17" t="n">
        <v>3</v>
      </c>
      <c r="C8901" s="21" t="n">
        <v>46240</v>
      </c>
      <c r="D8901" s="17" t="s">
        <v>746</v>
      </c>
      <c r="E8901" s="17" t="s">
        <v>177</v>
      </c>
      <c r="F8901" s="17" t="s">
        <v>1497</v>
      </c>
      <c r="G8901" s="17" t="s">
        <v>61</v>
      </c>
      <c r="H8901" s="17" t="s">
        <v>1537</v>
      </c>
      <c r="I8901" s="17" t="s">
        <v>1524</v>
      </c>
      <c r="J8901" s="17" t="n">
        <v>1</v>
      </c>
      <c r="K8901" s="15" t="n">
        <v>257.9</v>
      </c>
      <c r="L8901" s="22" t="n">
        <v>0.2</v>
      </c>
      <c r="M8901" s="15" t="n">
        <v>0</v>
      </c>
      <c r="N8901" s="15" t="n">
        <f aca="false">J8901*K8901</f>
        <v>257.9</v>
      </c>
      <c r="O8901" s="15" t="n">
        <f aca="false">N8901*L8901</f>
        <v>51.58</v>
      </c>
      <c r="P8901" s="15" t="n">
        <f aca="false">N8901-O8901</f>
        <v>206.32</v>
      </c>
      <c r="Q8901" s="15" t="n">
        <f aca="false">J8901*INDEX(dProdutos!$F$2:$F$47,MATCH(E8901,dProdutos!$A$2:$A$47,0))</f>
        <v>138.23</v>
      </c>
      <c r="R8901" s="15" t="n">
        <f aca="false">IF(I8901="Cancelado",0,P8901-Q8901)</f>
        <v>68.09</v>
      </c>
      <c r="S8901" s="17" t="str">
        <f aca="false">INDEX(dProdutos!$D$2:$D$47,MATCH(E8901,dProdutos!$A$2:$A$47,0))</f>
        <v>Casa</v>
      </c>
    </row>
    <row r="8902" customFormat="false" ht="15" hidden="false" customHeight="false" outlineLevel="0" collapsed="false">
      <c r="A8902" s="17" t="s">
        <v>6948</v>
      </c>
      <c r="B8902" s="17" t="n">
        <v>1</v>
      </c>
      <c r="C8902" s="21" t="n">
        <v>46240</v>
      </c>
      <c r="D8902" s="17" t="s">
        <v>1322</v>
      </c>
      <c r="E8902" s="17" t="s">
        <v>102</v>
      </c>
      <c r="F8902" s="17" t="s">
        <v>1497</v>
      </c>
      <c r="G8902" s="17" t="s">
        <v>60</v>
      </c>
      <c r="H8902" s="17" t="s">
        <v>1537</v>
      </c>
      <c r="I8902" s="17" t="s">
        <v>1524</v>
      </c>
      <c r="J8902" s="17" t="n">
        <v>2</v>
      </c>
      <c r="K8902" s="15" t="n">
        <v>65.9</v>
      </c>
      <c r="L8902" s="22" t="n">
        <v>0.1</v>
      </c>
      <c r="M8902" s="15" t="n">
        <v>32.3</v>
      </c>
      <c r="N8902" s="15" t="n">
        <f aca="false">J8902*K8902</f>
        <v>131.8</v>
      </c>
      <c r="O8902" s="15" t="n">
        <f aca="false">N8902*L8902</f>
        <v>13.18</v>
      </c>
      <c r="P8902" s="15" t="n">
        <f aca="false">N8902-O8902</f>
        <v>118.62</v>
      </c>
      <c r="Q8902" s="15" t="n">
        <f aca="false">J8902*INDEX(dProdutos!$F$2:$F$47,MATCH(E8902,dProdutos!$A$2:$A$47,0))</f>
        <v>59.36</v>
      </c>
      <c r="R8902" s="15" t="n">
        <f aca="false">IF(I8902="Cancelado",0,P8902-Q8902)</f>
        <v>59.26</v>
      </c>
      <c r="S8902" s="17" t="str">
        <f aca="false">INDEX(dProdutos!$D$2:$D$47,MATCH(E8902,dProdutos!$A$2:$A$47,0))</f>
        <v>Moda Masculina</v>
      </c>
    </row>
    <row r="8903" customFormat="false" ht="15" hidden="false" customHeight="false" outlineLevel="0" collapsed="false">
      <c r="A8903" s="17" t="s">
        <v>6949</v>
      </c>
      <c r="B8903" s="17" t="n">
        <v>1</v>
      </c>
      <c r="C8903" s="21" t="n">
        <v>46240</v>
      </c>
      <c r="D8903" s="17" t="s">
        <v>1464</v>
      </c>
      <c r="E8903" s="17" t="s">
        <v>95</v>
      </c>
      <c r="F8903" s="17" t="s">
        <v>1495</v>
      </c>
      <c r="G8903" s="17" t="s">
        <v>64</v>
      </c>
      <c r="H8903" s="17" t="s">
        <v>1523</v>
      </c>
      <c r="I8903" s="17" t="s">
        <v>1524</v>
      </c>
      <c r="J8903" s="17" t="n">
        <v>1</v>
      </c>
      <c r="K8903" s="15" t="n">
        <v>77.9</v>
      </c>
      <c r="L8903" s="22" t="n">
        <v>0</v>
      </c>
      <c r="M8903" s="15" t="n">
        <v>24.72</v>
      </c>
      <c r="N8903" s="15" t="n">
        <f aca="false">J8903*K8903</f>
        <v>77.9</v>
      </c>
      <c r="O8903" s="15" t="n">
        <f aca="false">N8903*L8903</f>
        <v>0</v>
      </c>
      <c r="P8903" s="15" t="n">
        <f aca="false">N8903-O8903</f>
        <v>77.9</v>
      </c>
      <c r="Q8903" s="15" t="n">
        <f aca="false">J8903*INDEX(dProdutos!$F$2:$F$47,MATCH(E8903,dProdutos!$A$2:$A$47,0))</f>
        <v>36.71</v>
      </c>
      <c r="R8903" s="15" t="n">
        <f aca="false">IF(I8903="Cancelado",0,P8903-Q8903)</f>
        <v>41.19</v>
      </c>
      <c r="S8903" s="17" t="str">
        <f aca="false">INDEX(dProdutos!$D$2:$D$47,MATCH(E8903,dProdutos!$A$2:$A$47,0))</f>
        <v>Moda Feminina</v>
      </c>
    </row>
    <row r="8904" customFormat="false" ht="15" hidden="false" customHeight="false" outlineLevel="0" collapsed="false">
      <c r="A8904" s="17" t="s">
        <v>6949</v>
      </c>
      <c r="B8904" s="17" t="n">
        <v>2</v>
      </c>
      <c r="C8904" s="21" t="n">
        <v>46240</v>
      </c>
      <c r="D8904" s="17" t="s">
        <v>1464</v>
      </c>
      <c r="E8904" s="17" t="s">
        <v>177</v>
      </c>
      <c r="F8904" s="17" t="s">
        <v>1495</v>
      </c>
      <c r="G8904" s="17" t="s">
        <v>64</v>
      </c>
      <c r="H8904" s="17" t="s">
        <v>1523</v>
      </c>
      <c r="I8904" s="17" t="s">
        <v>1524</v>
      </c>
      <c r="J8904" s="17" t="n">
        <v>1</v>
      </c>
      <c r="K8904" s="15" t="n">
        <v>257.9</v>
      </c>
      <c r="L8904" s="22" t="n">
        <v>0</v>
      </c>
      <c r="M8904" s="15" t="n">
        <v>0</v>
      </c>
      <c r="N8904" s="15" t="n">
        <f aca="false">J8904*K8904</f>
        <v>257.9</v>
      </c>
      <c r="O8904" s="15" t="n">
        <f aca="false">N8904*L8904</f>
        <v>0</v>
      </c>
      <c r="P8904" s="15" t="n">
        <f aca="false">N8904-O8904</f>
        <v>257.9</v>
      </c>
      <c r="Q8904" s="15" t="n">
        <f aca="false">J8904*INDEX(dProdutos!$F$2:$F$47,MATCH(E8904,dProdutos!$A$2:$A$47,0))</f>
        <v>138.23</v>
      </c>
      <c r="R8904" s="15" t="n">
        <f aca="false">IF(I8904="Cancelado",0,P8904-Q8904)</f>
        <v>119.67</v>
      </c>
      <c r="S8904" s="17" t="str">
        <f aca="false">INDEX(dProdutos!$D$2:$D$47,MATCH(E8904,dProdutos!$A$2:$A$47,0))</f>
        <v>Casa</v>
      </c>
    </row>
    <row r="8905" customFormat="false" ht="15" hidden="false" customHeight="false" outlineLevel="0" collapsed="false">
      <c r="A8905" s="17" t="s">
        <v>6949</v>
      </c>
      <c r="B8905" s="17" t="n">
        <v>3</v>
      </c>
      <c r="C8905" s="21" t="n">
        <v>46240</v>
      </c>
      <c r="D8905" s="17" t="s">
        <v>1464</v>
      </c>
      <c r="E8905" s="17" t="s">
        <v>144</v>
      </c>
      <c r="F8905" s="17" t="s">
        <v>1495</v>
      </c>
      <c r="G8905" s="17" t="s">
        <v>64</v>
      </c>
      <c r="H8905" s="17" t="s">
        <v>1523</v>
      </c>
      <c r="I8905" s="17" t="s">
        <v>1524</v>
      </c>
      <c r="J8905" s="17" t="n">
        <v>1</v>
      </c>
      <c r="K8905" s="15" t="n">
        <v>260.9</v>
      </c>
      <c r="L8905" s="22" t="n">
        <v>0</v>
      </c>
      <c r="M8905" s="15" t="n">
        <v>0</v>
      </c>
      <c r="N8905" s="15" t="n">
        <f aca="false">J8905*K8905</f>
        <v>260.9</v>
      </c>
      <c r="O8905" s="15" t="n">
        <f aca="false">N8905*L8905</f>
        <v>0</v>
      </c>
      <c r="P8905" s="15" t="n">
        <f aca="false">N8905-O8905</f>
        <v>260.9</v>
      </c>
      <c r="Q8905" s="15" t="n">
        <f aca="false">J8905*INDEX(dProdutos!$F$2:$F$47,MATCH(E8905,dProdutos!$A$2:$A$47,0))</f>
        <v>99.86</v>
      </c>
      <c r="R8905" s="15" t="n">
        <f aca="false">IF(I8905="Cancelado",0,P8905-Q8905)</f>
        <v>161.04</v>
      </c>
      <c r="S8905" s="17" t="str">
        <f aca="false">INDEX(dProdutos!$D$2:$D$47,MATCH(E8905,dProdutos!$A$2:$A$47,0))</f>
        <v>Acessórios</v>
      </c>
    </row>
    <row r="8906" customFormat="false" ht="15" hidden="false" customHeight="false" outlineLevel="0" collapsed="false">
      <c r="A8906" s="17" t="s">
        <v>6950</v>
      </c>
      <c r="B8906" s="17" t="n">
        <v>1</v>
      </c>
      <c r="C8906" s="21" t="n">
        <v>46240</v>
      </c>
      <c r="D8906" s="17" t="s">
        <v>634</v>
      </c>
      <c r="E8906" s="17" t="s">
        <v>108</v>
      </c>
      <c r="F8906" s="17" t="s">
        <v>1490</v>
      </c>
      <c r="G8906" s="17" t="s">
        <v>59</v>
      </c>
      <c r="H8906" s="17" t="s">
        <v>1523</v>
      </c>
      <c r="I8906" s="17" t="s">
        <v>1524</v>
      </c>
      <c r="J8906" s="17" t="n">
        <v>2</v>
      </c>
      <c r="K8906" s="15" t="n">
        <v>265.9</v>
      </c>
      <c r="L8906" s="22" t="n">
        <v>0.05</v>
      </c>
      <c r="M8906" s="15" t="n">
        <v>0</v>
      </c>
      <c r="N8906" s="15" t="n">
        <f aca="false">J8906*K8906</f>
        <v>531.8</v>
      </c>
      <c r="O8906" s="15" t="n">
        <f aca="false">N8906*L8906</f>
        <v>26.59</v>
      </c>
      <c r="P8906" s="15" t="n">
        <f aca="false">N8906-O8906</f>
        <v>505.21</v>
      </c>
      <c r="Q8906" s="15" t="n">
        <f aca="false">J8906*INDEX(dProdutos!$F$2:$F$47,MATCH(E8906,dProdutos!$A$2:$A$47,0))</f>
        <v>311.24</v>
      </c>
      <c r="R8906" s="15" t="n">
        <f aca="false">IF(I8906="Cancelado",0,P8906-Q8906)</f>
        <v>193.97</v>
      </c>
      <c r="S8906" s="17" t="str">
        <f aca="false">INDEX(dProdutos!$D$2:$D$47,MATCH(E8906,dProdutos!$A$2:$A$47,0))</f>
        <v>Moda Masculina</v>
      </c>
    </row>
    <row r="8907" customFormat="false" ht="15" hidden="false" customHeight="false" outlineLevel="0" collapsed="false">
      <c r="A8907" s="17" t="s">
        <v>6951</v>
      </c>
      <c r="B8907" s="17" t="n">
        <v>1</v>
      </c>
      <c r="C8907" s="21" t="n">
        <v>46240</v>
      </c>
      <c r="D8907" s="17" t="s">
        <v>1125</v>
      </c>
      <c r="E8907" s="17" t="s">
        <v>135</v>
      </c>
      <c r="F8907" s="17" t="s">
        <v>1495</v>
      </c>
      <c r="G8907" s="17" t="s">
        <v>60</v>
      </c>
      <c r="H8907" s="17" t="s">
        <v>1537</v>
      </c>
      <c r="I8907" s="17" t="s">
        <v>1524</v>
      </c>
      <c r="J8907" s="17" t="n">
        <v>1</v>
      </c>
      <c r="K8907" s="15" t="n">
        <v>200.9</v>
      </c>
      <c r="L8907" s="22" t="n">
        <v>0</v>
      </c>
      <c r="M8907" s="15" t="n">
        <v>13.37</v>
      </c>
      <c r="N8907" s="15" t="n">
        <f aca="false">J8907*K8907</f>
        <v>200.9</v>
      </c>
      <c r="O8907" s="15" t="n">
        <f aca="false">N8907*L8907</f>
        <v>0</v>
      </c>
      <c r="P8907" s="15" t="n">
        <f aca="false">N8907-O8907</f>
        <v>200.9</v>
      </c>
      <c r="Q8907" s="15" t="n">
        <f aca="false">J8907*INDEX(dProdutos!$F$2:$F$47,MATCH(E8907,dProdutos!$A$2:$A$47,0))</f>
        <v>80.73</v>
      </c>
      <c r="R8907" s="15" t="n">
        <f aca="false">IF(I8907="Cancelado",0,P8907-Q8907)</f>
        <v>120.17</v>
      </c>
      <c r="S8907" s="17" t="str">
        <f aca="false">INDEX(dProdutos!$D$2:$D$47,MATCH(E8907,dProdutos!$A$2:$A$47,0))</f>
        <v>Calçados</v>
      </c>
    </row>
    <row r="8908" customFormat="false" ht="15" hidden="false" customHeight="false" outlineLevel="0" collapsed="false">
      <c r="A8908" s="17" t="s">
        <v>6951</v>
      </c>
      <c r="B8908" s="17" t="n">
        <v>2</v>
      </c>
      <c r="C8908" s="21" t="n">
        <v>46240</v>
      </c>
      <c r="D8908" s="17" t="s">
        <v>1125</v>
      </c>
      <c r="E8908" s="17" t="s">
        <v>114</v>
      </c>
      <c r="F8908" s="17" t="s">
        <v>1495</v>
      </c>
      <c r="G8908" s="17" t="s">
        <v>60</v>
      </c>
      <c r="H8908" s="17" t="s">
        <v>1537</v>
      </c>
      <c r="I8908" s="17" t="s">
        <v>1524</v>
      </c>
      <c r="J8908" s="17" t="n">
        <v>1</v>
      </c>
      <c r="K8908" s="15" t="n">
        <v>202.9</v>
      </c>
      <c r="L8908" s="22" t="n">
        <v>0.05</v>
      </c>
      <c r="M8908" s="15" t="n">
        <v>0</v>
      </c>
      <c r="N8908" s="15" t="n">
        <f aca="false">J8908*K8908</f>
        <v>202.9</v>
      </c>
      <c r="O8908" s="15" t="n">
        <f aca="false">N8908*L8908</f>
        <v>10.145</v>
      </c>
      <c r="P8908" s="15" t="n">
        <f aca="false">N8908-O8908</f>
        <v>192.755</v>
      </c>
      <c r="Q8908" s="15" t="n">
        <f aca="false">J8908*INDEX(dProdutos!$F$2:$F$47,MATCH(E8908,dProdutos!$A$2:$A$47,0))</f>
        <v>110.39</v>
      </c>
      <c r="R8908" s="15" t="n">
        <f aca="false">IF(I8908="Cancelado",0,P8908-Q8908)</f>
        <v>82.365</v>
      </c>
      <c r="S8908" s="17" t="str">
        <f aca="false">INDEX(dProdutos!$D$2:$D$47,MATCH(E8908,dProdutos!$A$2:$A$47,0))</f>
        <v>Moda Masculina</v>
      </c>
    </row>
    <row r="8909" customFormat="false" ht="15" hidden="false" customHeight="false" outlineLevel="0" collapsed="false">
      <c r="A8909" s="17" t="s">
        <v>6951</v>
      </c>
      <c r="B8909" s="17" t="n">
        <v>3</v>
      </c>
      <c r="C8909" s="21" t="n">
        <v>46240</v>
      </c>
      <c r="D8909" s="17" t="s">
        <v>1125</v>
      </c>
      <c r="E8909" s="17" t="s">
        <v>150</v>
      </c>
      <c r="F8909" s="17" t="s">
        <v>1495</v>
      </c>
      <c r="G8909" s="17" t="s">
        <v>60</v>
      </c>
      <c r="H8909" s="17" t="s">
        <v>1537</v>
      </c>
      <c r="I8909" s="17" t="s">
        <v>1524</v>
      </c>
      <c r="J8909" s="17" t="n">
        <v>1</v>
      </c>
      <c r="K8909" s="15" t="n">
        <v>71.9</v>
      </c>
      <c r="L8909" s="22" t="n">
        <v>0</v>
      </c>
      <c r="M8909" s="15" t="n">
        <v>0</v>
      </c>
      <c r="N8909" s="15" t="n">
        <f aca="false">J8909*K8909</f>
        <v>71.9</v>
      </c>
      <c r="O8909" s="15" t="n">
        <f aca="false">N8909*L8909</f>
        <v>0</v>
      </c>
      <c r="P8909" s="15" t="n">
        <f aca="false">N8909-O8909</f>
        <v>71.9</v>
      </c>
      <c r="Q8909" s="15" t="n">
        <f aca="false">J8909*INDEX(dProdutos!$F$2:$F$47,MATCH(E8909,dProdutos!$A$2:$A$47,0))</f>
        <v>27.38</v>
      </c>
      <c r="R8909" s="15" t="n">
        <f aca="false">IF(I8909="Cancelado",0,P8909-Q8909)</f>
        <v>44.52</v>
      </c>
      <c r="S8909" s="17" t="str">
        <f aca="false">INDEX(dProdutos!$D$2:$D$47,MATCH(E8909,dProdutos!$A$2:$A$47,0))</f>
        <v>Acessórios</v>
      </c>
    </row>
    <row r="8910" customFormat="false" ht="15" hidden="false" customHeight="false" outlineLevel="0" collapsed="false">
      <c r="A8910" s="17" t="s">
        <v>6951</v>
      </c>
      <c r="B8910" s="17" t="n">
        <v>4</v>
      </c>
      <c r="C8910" s="21" t="n">
        <v>46240</v>
      </c>
      <c r="D8910" s="17" t="s">
        <v>1125</v>
      </c>
      <c r="E8910" s="17" t="s">
        <v>198</v>
      </c>
      <c r="F8910" s="17" t="s">
        <v>1495</v>
      </c>
      <c r="G8910" s="17" t="s">
        <v>60</v>
      </c>
      <c r="H8910" s="17" t="s">
        <v>1537</v>
      </c>
      <c r="I8910" s="17" t="s">
        <v>1524</v>
      </c>
      <c r="J8910" s="17" t="n">
        <v>1</v>
      </c>
      <c r="K8910" s="15" t="n">
        <v>253.9</v>
      </c>
      <c r="L8910" s="22" t="n">
        <v>0.15</v>
      </c>
      <c r="M8910" s="15" t="n">
        <v>0</v>
      </c>
      <c r="N8910" s="15" t="n">
        <f aca="false">J8910*K8910</f>
        <v>253.9</v>
      </c>
      <c r="O8910" s="15" t="n">
        <f aca="false">N8910*L8910</f>
        <v>38.085</v>
      </c>
      <c r="P8910" s="15" t="n">
        <f aca="false">N8910-O8910</f>
        <v>215.815</v>
      </c>
      <c r="Q8910" s="15" t="n">
        <f aca="false">J8910*INDEX(dProdutos!$F$2:$F$47,MATCH(E8910,dProdutos!$A$2:$A$47,0))</f>
        <v>99.78</v>
      </c>
      <c r="R8910" s="15" t="n">
        <f aca="false">IF(I8910="Cancelado",0,P8910-Q8910)</f>
        <v>116.035</v>
      </c>
      <c r="S8910" s="17" t="str">
        <f aca="false">INDEX(dProdutos!$D$2:$D$47,MATCH(E8910,dProdutos!$A$2:$A$47,0))</f>
        <v>Beleza</v>
      </c>
    </row>
    <row r="8911" customFormat="false" ht="15" hidden="false" customHeight="false" outlineLevel="0" collapsed="false">
      <c r="A8911" s="17" t="s">
        <v>6952</v>
      </c>
      <c r="B8911" s="17" t="n">
        <v>1</v>
      </c>
      <c r="C8911" s="21" t="n">
        <v>46240</v>
      </c>
      <c r="D8911" s="17" t="s">
        <v>280</v>
      </c>
      <c r="E8911" s="17" t="s">
        <v>198</v>
      </c>
      <c r="F8911" s="17" t="s">
        <v>1493</v>
      </c>
      <c r="G8911" s="17" t="s">
        <v>59</v>
      </c>
      <c r="H8911" s="17" t="s">
        <v>1523</v>
      </c>
      <c r="I8911" s="17" t="s">
        <v>1524</v>
      </c>
      <c r="J8911" s="17" t="n">
        <v>2</v>
      </c>
      <c r="K8911" s="15" t="n">
        <v>253.9</v>
      </c>
      <c r="L8911" s="22" t="n">
        <v>0</v>
      </c>
      <c r="M8911" s="15" t="n">
        <v>22.27</v>
      </c>
      <c r="N8911" s="15" t="n">
        <f aca="false">J8911*K8911</f>
        <v>507.8</v>
      </c>
      <c r="O8911" s="15" t="n">
        <f aca="false">N8911*L8911</f>
        <v>0</v>
      </c>
      <c r="P8911" s="15" t="n">
        <f aca="false">N8911-O8911</f>
        <v>507.8</v>
      </c>
      <c r="Q8911" s="15" t="n">
        <f aca="false">J8911*INDEX(dProdutos!$F$2:$F$47,MATCH(E8911,dProdutos!$A$2:$A$47,0))</f>
        <v>199.56</v>
      </c>
      <c r="R8911" s="15" t="n">
        <f aca="false">IF(I8911="Cancelado",0,P8911-Q8911)</f>
        <v>308.24</v>
      </c>
      <c r="S8911" s="17" t="str">
        <f aca="false">INDEX(dProdutos!$D$2:$D$47,MATCH(E8911,dProdutos!$A$2:$A$47,0))</f>
        <v>Beleza</v>
      </c>
    </row>
    <row r="8912" customFormat="false" ht="15" hidden="false" customHeight="false" outlineLevel="0" collapsed="false">
      <c r="A8912" s="17" t="s">
        <v>6953</v>
      </c>
      <c r="B8912" s="17" t="n">
        <v>1</v>
      </c>
      <c r="C8912" s="21" t="n">
        <v>46240</v>
      </c>
      <c r="D8912" s="17" t="s">
        <v>494</v>
      </c>
      <c r="E8912" s="17" t="s">
        <v>201</v>
      </c>
      <c r="F8912" s="17" t="s">
        <v>1493</v>
      </c>
      <c r="G8912" s="17" t="s">
        <v>63</v>
      </c>
      <c r="H8912" s="17" t="s">
        <v>1540</v>
      </c>
      <c r="I8912" s="17" t="s">
        <v>1524</v>
      </c>
      <c r="J8912" s="17" t="n">
        <v>1</v>
      </c>
      <c r="K8912" s="15" t="n">
        <v>236.9</v>
      </c>
      <c r="L8912" s="22" t="n">
        <v>0.1</v>
      </c>
      <c r="M8912" s="15" t="n">
        <v>26.54</v>
      </c>
      <c r="N8912" s="15" t="n">
        <f aca="false">J8912*K8912</f>
        <v>236.9</v>
      </c>
      <c r="O8912" s="15" t="n">
        <f aca="false">N8912*L8912</f>
        <v>23.69</v>
      </c>
      <c r="P8912" s="15" t="n">
        <f aca="false">N8912-O8912</f>
        <v>213.21</v>
      </c>
      <c r="Q8912" s="15" t="n">
        <f aca="false">J8912*INDEX(dProdutos!$F$2:$F$47,MATCH(E8912,dProdutos!$A$2:$A$47,0))</f>
        <v>96.23</v>
      </c>
      <c r="R8912" s="15" t="n">
        <f aca="false">IF(I8912="Cancelado",0,P8912-Q8912)</f>
        <v>116.98</v>
      </c>
      <c r="S8912" s="17" t="str">
        <f aca="false">INDEX(dProdutos!$D$2:$D$47,MATCH(E8912,dProdutos!$A$2:$A$47,0))</f>
        <v>Beleza</v>
      </c>
    </row>
    <row r="8913" customFormat="false" ht="15" hidden="false" customHeight="false" outlineLevel="0" collapsed="false">
      <c r="A8913" s="17" t="s">
        <v>6954</v>
      </c>
      <c r="B8913" s="17" t="n">
        <v>1</v>
      </c>
      <c r="C8913" s="21" t="n">
        <v>46240</v>
      </c>
      <c r="D8913" s="17" t="s">
        <v>1343</v>
      </c>
      <c r="E8913" s="17" t="s">
        <v>98</v>
      </c>
      <c r="F8913" s="17" t="s">
        <v>1495</v>
      </c>
      <c r="G8913" s="17" t="s">
        <v>62</v>
      </c>
      <c r="H8913" s="17" t="s">
        <v>1537</v>
      </c>
      <c r="I8913" s="17" t="s">
        <v>1524</v>
      </c>
      <c r="J8913" s="17" t="n">
        <v>1</v>
      </c>
      <c r="K8913" s="15" t="n">
        <v>108.9</v>
      </c>
      <c r="L8913" s="22" t="n">
        <v>0</v>
      </c>
      <c r="M8913" s="15" t="n">
        <v>22.66</v>
      </c>
      <c r="N8913" s="15" t="n">
        <f aca="false">J8913*K8913</f>
        <v>108.9</v>
      </c>
      <c r="O8913" s="15" t="n">
        <f aca="false">N8913*L8913</f>
        <v>0</v>
      </c>
      <c r="P8913" s="15" t="n">
        <f aca="false">N8913-O8913</f>
        <v>108.9</v>
      </c>
      <c r="Q8913" s="15" t="n">
        <f aca="false">J8913*INDEX(dProdutos!$F$2:$F$47,MATCH(E8913,dProdutos!$A$2:$A$47,0))</f>
        <v>42.52</v>
      </c>
      <c r="R8913" s="15" t="n">
        <f aca="false">IF(I8913="Cancelado",0,P8913-Q8913)</f>
        <v>66.38</v>
      </c>
      <c r="S8913" s="17" t="str">
        <f aca="false">INDEX(dProdutos!$D$2:$D$47,MATCH(E8913,dProdutos!$A$2:$A$47,0))</f>
        <v>Moda Feminina</v>
      </c>
    </row>
    <row r="8914" customFormat="false" ht="15" hidden="false" customHeight="false" outlineLevel="0" collapsed="false">
      <c r="A8914" s="17" t="s">
        <v>6955</v>
      </c>
      <c r="B8914" s="17" t="n">
        <v>1</v>
      </c>
      <c r="C8914" s="21" t="n">
        <v>46240</v>
      </c>
      <c r="D8914" s="17" t="s">
        <v>933</v>
      </c>
      <c r="E8914" s="17" t="s">
        <v>105</v>
      </c>
      <c r="F8914" s="17" t="s">
        <v>1495</v>
      </c>
      <c r="G8914" s="17" t="s">
        <v>62</v>
      </c>
      <c r="H8914" s="17" t="s">
        <v>1537</v>
      </c>
      <c r="I8914" s="17" t="s">
        <v>1524</v>
      </c>
      <c r="J8914" s="17" t="n">
        <v>1</v>
      </c>
      <c r="K8914" s="15" t="n">
        <v>175.9</v>
      </c>
      <c r="L8914" s="22" t="n">
        <v>0</v>
      </c>
      <c r="M8914" s="15" t="n">
        <v>0</v>
      </c>
      <c r="N8914" s="15" t="n">
        <f aca="false">J8914*K8914</f>
        <v>175.9</v>
      </c>
      <c r="O8914" s="15" t="n">
        <f aca="false">N8914*L8914</f>
        <v>0</v>
      </c>
      <c r="P8914" s="15" t="n">
        <f aca="false">N8914-O8914</f>
        <v>175.9</v>
      </c>
      <c r="Q8914" s="15" t="n">
        <f aca="false">J8914*INDEX(dProdutos!$F$2:$F$47,MATCH(E8914,dProdutos!$A$2:$A$47,0))</f>
        <v>96.59</v>
      </c>
      <c r="R8914" s="15" t="n">
        <f aca="false">IF(I8914="Cancelado",0,P8914-Q8914)</f>
        <v>79.31</v>
      </c>
      <c r="S8914" s="17" t="str">
        <f aca="false">INDEX(dProdutos!$D$2:$D$47,MATCH(E8914,dProdutos!$A$2:$A$47,0))</f>
        <v>Moda Masculina</v>
      </c>
    </row>
    <row r="8915" customFormat="false" ht="15" hidden="false" customHeight="false" outlineLevel="0" collapsed="false">
      <c r="A8915" s="17" t="s">
        <v>6955</v>
      </c>
      <c r="B8915" s="17" t="n">
        <v>2</v>
      </c>
      <c r="C8915" s="21" t="n">
        <v>46240</v>
      </c>
      <c r="D8915" s="17" t="s">
        <v>933</v>
      </c>
      <c r="E8915" s="17" t="s">
        <v>126</v>
      </c>
      <c r="F8915" s="17" t="s">
        <v>1495</v>
      </c>
      <c r="G8915" s="17" t="s">
        <v>62</v>
      </c>
      <c r="H8915" s="17" t="s">
        <v>1537</v>
      </c>
      <c r="I8915" s="17" t="s">
        <v>1524</v>
      </c>
      <c r="J8915" s="17" t="n">
        <v>1</v>
      </c>
      <c r="K8915" s="15" t="n">
        <v>296.9</v>
      </c>
      <c r="L8915" s="22" t="n">
        <v>0</v>
      </c>
      <c r="M8915" s="15" t="n">
        <v>0</v>
      </c>
      <c r="N8915" s="15" t="n">
        <f aca="false">J8915*K8915</f>
        <v>296.9</v>
      </c>
      <c r="O8915" s="15" t="n">
        <f aca="false">N8915*L8915</f>
        <v>0</v>
      </c>
      <c r="P8915" s="15" t="n">
        <f aca="false">N8915-O8915</f>
        <v>296.9</v>
      </c>
      <c r="Q8915" s="15" t="n">
        <f aca="false">J8915*INDEX(dProdutos!$F$2:$F$47,MATCH(E8915,dProdutos!$A$2:$A$47,0))</f>
        <v>135.24</v>
      </c>
      <c r="R8915" s="15" t="n">
        <f aca="false">IF(I8915="Cancelado",0,P8915-Q8915)</f>
        <v>161.66</v>
      </c>
      <c r="S8915" s="17" t="str">
        <f aca="false">INDEX(dProdutos!$D$2:$D$47,MATCH(E8915,dProdutos!$A$2:$A$47,0))</f>
        <v>Calçados</v>
      </c>
    </row>
    <row r="8916" customFormat="false" ht="15" hidden="false" customHeight="false" outlineLevel="0" collapsed="false">
      <c r="A8916" s="17" t="s">
        <v>6956</v>
      </c>
      <c r="B8916" s="17" t="n">
        <v>1</v>
      </c>
      <c r="C8916" s="21" t="n">
        <v>46240</v>
      </c>
      <c r="D8916" s="17" t="s">
        <v>1008</v>
      </c>
      <c r="E8916" s="17" t="s">
        <v>85</v>
      </c>
      <c r="F8916" s="17" t="s">
        <v>1493</v>
      </c>
      <c r="G8916" s="17" t="s">
        <v>59</v>
      </c>
      <c r="H8916" s="17" t="s">
        <v>1537</v>
      </c>
      <c r="I8916" s="17" t="s">
        <v>1524</v>
      </c>
      <c r="J8916" s="17" t="n">
        <v>1</v>
      </c>
      <c r="K8916" s="15" t="n">
        <v>165.9</v>
      </c>
      <c r="L8916" s="22" t="n">
        <v>0.05</v>
      </c>
      <c r="M8916" s="15" t="n">
        <v>19.2</v>
      </c>
      <c r="N8916" s="15" t="n">
        <f aca="false">J8916*K8916</f>
        <v>165.9</v>
      </c>
      <c r="O8916" s="15" t="n">
        <f aca="false">N8916*L8916</f>
        <v>8.295</v>
      </c>
      <c r="P8916" s="15" t="n">
        <f aca="false">N8916-O8916</f>
        <v>157.605</v>
      </c>
      <c r="Q8916" s="15" t="n">
        <f aca="false">J8916*INDEX(dProdutos!$F$2:$F$47,MATCH(E8916,dProdutos!$A$2:$A$47,0))</f>
        <v>91.55</v>
      </c>
      <c r="R8916" s="15" t="n">
        <f aca="false">IF(I8916="Cancelado",0,P8916-Q8916)</f>
        <v>66.055</v>
      </c>
      <c r="S8916" s="17" t="str">
        <f aca="false">INDEX(dProdutos!$D$2:$D$47,MATCH(E8916,dProdutos!$A$2:$A$47,0))</f>
        <v>Moda Feminina</v>
      </c>
    </row>
    <row r="8917" customFormat="false" ht="15" hidden="false" customHeight="false" outlineLevel="0" collapsed="false">
      <c r="A8917" s="17" t="s">
        <v>6956</v>
      </c>
      <c r="B8917" s="17" t="n">
        <v>2</v>
      </c>
      <c r="C8917" s="21" t="n">
        <v>46240</v>
      </c>
      <c r="D8917" s="17" t="s">
        <v>1008</v>
      </c>
      <c r="E8917" s="17" t="s">
        <v>85</v>
      </c>
      <c r="F8917" s="17" t="s">
        <v>1493</v>
      </c>
      <c r="G8917" s="17" t="s">
        <v>59</v>
      </c>
      <c r="H8917" s="17" t="s">
        <v>1537</v>
      </c>
      <c r="I8917" s="17" t="s">
        <v>1524</v>
      </c>
      <c r="J8917" s="17" t="n">
        <v>2</v>
      </c>
      <c r="K8917" s="15" t="n">
        <v>165.9</v>
      </c>
      <c r="L8917" s="22" t="n">
        <v>0.05</v>
      </c>
      <c r="M8917" s="15" t="n">
        <v>0</v>
      </c>
      <c r="N8917" s="15" t="n">
        <f aca="false">J8917*K8917</f>
        <v>331.8</v>
      </c>
      <c r="O8917" s="15" t="n">
        <f aca="false">N8917*L8917</f>
        <v>16.59</v>
      </c>
      <c r="P8917" s="15" t="n">
        <f aca="false">N8917-O8917</f>
        <v>315.21</v>
      </c>
      <c r="Q8917" s="15" t="n">
        <f aca="false">J8917*INDEX(dProdutos!$F$2:$F$47,MATCH(E8917,dProdutos!$A$2:$A$47,0))</f>
        <v>183.1</v>
      </c>
      <c r="R8917" s="15" t="n">
        <f aca="false">IF(I8917="Cancelado",0,P8917-Q8917)</f>
        <v>132.11</v>
      </c>
      <c r="S8917" s="17" t="str">
        <f aca="false">INDEX(dProdutos!$D$2:$D$47,MATCH(E8917,dProdutos!$A$2:$A$47,0))</f>
        <v>Moda Feminina</v>
      </c>
    </row>
    <row r="8918" customFormat="false" ht="15" hidden="false" customHeight="false" outlineLevel="0" collapsed="false">
      <c r="A8918" s="17" t="s">
        <v>6956</v>
      </c>
      <c r="B8918" s="17" t="n">
        <v>3</v>
      </c>
      <c r="C8918" s="21" t="n">
        <v>46240</v>
      </c>
      <c r="D8918" s="17" t="s">
        <v>1008</v>
      </c>
      <c r="E8918" s="17" t="s">
        <v>150</v>
      </c>
      <c r="F8918" s="17" t="s">
        <v>1493</v>
      </c>
      <c r="G8918" s="17" t="s">
        <v>59</v>
      </c>
      <c r="H8918" s="17" t="s">
        <v>1537</v>
      </c>
      <c r="I8918" s="17" t="s">
        <v>1524</v>
      </c>
      <c r="J8918" s="17" t="n">
        <v>1</v>
      </c>
      <c r="K8918" s="15" t="n">
        <v>71.9</v>
      </c>
      <c r="L8918" s="22" t="n">
        <v>0.1</v>
      </c>
      <c r="M8918" s="15" t="n">
        <v>0</v>
      </c>
      <c r="N8918" s="15" t="n">
        <f aca="false">J8918*K8918</f>
        <v>71.9</v>
      </c>
      <c r="O8918" s="15" t="n">
        <f aca="false">N8918*L8918</f>
        <v>7.19</v>
      </c>
      <c r="P8918" s="15" t="n">
        <f aca="false">N8918-O8918</f>
        <v>64.71</v>
      </c>
      <c r="Q8918" s="15" t="n">
        <f aca="false">J8918*INDEX(dProdutos!$F$2:$F$47,MATCH(E8918,dProdutos!$A$2:$A$47,0))</f>
        <v>27.38</v>
      </c>
      <c r="R8918" s="15" t="n">
        <f aca="false">IF(I8918="Cancelado",0,P8918-Q8918)</f>
        <v>37.33</v>
      </c>
      <c r="S8918" s="17" t="str">
        <f aca="false">INDEX(dProdutos!$D$2:$D$47,MATCH(E8918,dProdutos!$A$2:$A$47,0))</f>
        <v>Acessórios</v>
      </c>
    </row>
    <row r="8919" customFormat="false" ht="15" hidden="false" customHeight="false" outlineLevel="0" collapsed="false">
      <c r="A8919" s="17" t="s">
        <v>6957</v>
      </c>
      <c r="B8919" s="17" t="n">
        <v>1</v>
      </c>
      <c r="C8919" s="21" t="n">
        <v>46240</v>
      </c>
      <c r="D8919" s="17" t="s">
        <v>849</v>
      </c>
      <c r="E8919" s="17" t="s">
        <v>126</v>
      </c>
      <c r="F8919" s="17" t="s">
        <v>1490</v>
      </c>
      <c r="G8919" s="17" t="s">
        <v>61</v>
      </c>
      <c r="H8919" s="17" t="s">
        <v>1523</v>
      </c>
      <c r="I8919" s="17" t="s">
        <v>1524</v>
      </c>
      <c r="J8919" s="17" t="n">
        <v>1</v>
      </c>
      <c r="K8919" s="15" t="n">
        <v>296.9</v>
      </c>
      <c r="L8919" s="22" t="n">
        <v>0</v>
      </c>
      <c r="M8919" s="15" t="n">
        <v>0</v>
      </c>
      <c r="N8919" s="15" t="n">
        <f aca="false">J8919*K8919</f>
        <v>296.9</v>
      </c>
      <c r="O8919" s="15" t="n">
        <f aca="false">N8919*L8919</f>
        <v>0</v>
      </c>
      <c r="P8919" s="15" t="n">
        <f aca="false">N8919-O8919</f>
        <v>296.9</v>
      </c>
      <c r="Q8919" s="15" t="n">
        <f aca="false">J8919*INDEX(dProdutos!$F$2:$F$47,MATCH(E8919,dProdutos!$A$2:$A$47,0))</f>
        <v>135.24</v>
      </c>
      <c r="R8919" s="15" t="n">
        <f aca="false">IF(I8919="Cancelado",0,P8919-Q8919)</f>
        <v>161.66</v>
      </c>
      <c r="S8919" s="17" t="str">
        <f aca="false">INDEX(dProdutos!$D$2:$D$47,MATCH(E8919,dProdutos!$A$2:$A$47,0))</f>
        <v>Calçados</v>
      </c>
    </row>
    <row r="8920" customFormat="false" ht="15" hidden="false" customHeight="false" outlineLevel="0" collapsed="false">
      <c r="A8920" s="17" t="s">
        <v>6958</v>
      </c>
      <c r="B8920" s="17" t="n">
        <v>1</v>
      </c>
      <c r="C8920" s="21" t="n">
        <v>46240</v>
      </c>
      <c r="D8920" s="17" t="s">
        <v>463</v>
      </c>
      <c r="E8920" s="17" t="s">
        <v>174</v>
      </c>
      <c r="F8920" s="17" t="s">
        <v>1495</v>
      </c>
      <c r="G8920" s="17" t="s">
        <v>59</v>
      </c>
      <c r="H8920" s="17" t="s">
        <v>1527</v>
      </c>
      <c r="I8920" s="17" t="s">
        <v>1524</v>
      </c>
      <c r="J8920" s="17" t="n">
        <v>2</v>
      </c>
      <c r="K8920" s="15" t="n">
        <v>250.9</v>
      </c>
      <c r="L8920" s="22" t="n">
        <v>0</v>
      </c>
      <c r="M8920" s="15" t="n">
        <v>12.48</v>
      </c>
      <c r="N8920" s="15" t="n">
        <f aca="false">J8920*K8920</f>
        <v>501.8</v>
      </c>
      <c r="O8920" s="15" t="n">
        <f aca="false">N8920*L8920</f>
        <v>0</v>
      </c>
      <c r="P8920" s="15" t="n">
        <f aca="false">N8920-O8920</f>
        <v>501.8</v>
      </c>
      <c r="Q8920" s="15" t="n">
        <f aca="false">J8920*INDEX(dProdutos!$F$2:$F$47,MATCH(E8920,dProdutos!$A$2:$A$47,0))</f>
        <v>302.56</v>
      </c>
      <c r="R8920" s="15" t="n">
        <f aca="false">IF(I8920="Cancelado",0,P8920-Q8920)</f>
        <v>199.24</v>
      </c>
      <c r="S8920" s="17" t="str">
        <f aca="false">INDEX(dProdutos!$D$2:$D$47,MATCH(E8920,dProdutos!$A$2:$A$47,0))</f>
        <v>Casa</v>
      </c>
    </row>
    <row r="8921" customFormat="false" ht="15" hidden="false" customHeight="false" outlineLevel="0" collapsed="false">
      <c r="A8921" s="17" t="s">
        <v>6958</v>
      </c>
      <c r="B8921" s="17" t="n">
        <v>2</v>
      </c>
      <c r="C8921" s="21" t="n">
        <v>46240</v>
      </c>
      <c r="D8921" s="17" t="s">
        <v>463</v>
      </c>
      <c r="E8921" s="17" t="s">
        <v>123</v>
      </c>
      <c r="F8921" s="17" t="s">
        <v>1495</v>
      </c>
      <c r="G8921" s="17" t="s">
        <v>59</v>
      </c>
      <c r="H8921" s="17" t="s">
        <v>1527</v>
      </c>
      <c r="I8921" s="17" t="s">
        <v>1524</v>
      </c>
      <c r="J8921" s="17" t="n">
        <v>1</v>
      </c>
      <c r="K8921" s="15" t="n">
        <v>277.9</v>
      </c>
      <c r="L8921" s="22" t="n">
        <v>0</v>
      </c>
      <c r="M8921" s="15" t="n">
        <v>0</v>
      </c>
      <c r="N8921" s="15" t="n">
        <f aca="false">J8921*K8921</f>
        <v>277.9</v>
      </c>
      <c r="O8921" s="15" t="n">
        <f aca="false">N8921*L8921</f>
        <v>0</v>
      </c>
      <c r="P8921" s="15" t="n">
        <f aca="false">N8921-O8921</f>
        <v>277.9</v>
      </c>
      <c r="Q8921" s="15" t="n">
        <f aca="false">J8921*INDEX(dProdutos!$F$2:$F$47,MATCH(E8921,dProdutos!$A$2:$A$47,0))</f>
        <v>132.36</v>
      </c>
      <c r="R8921" s="15" t="n">
        <f aca="false">IF(I8921="Cancelado",0,P8921-Q8921)</f>
        <v>145.54</v>
      </c>
      <c r="S8921" s="17" t="str">
        <f aca="false">INDEX(dProdutos!$D$2:$D$47,MATCH(E8921,dProdutos!$A$2:$A$47,0))</f>
        <v>Calçados</v>
      </c>
    </row>
    <row r="8922" customFormat="false" ht="15" hidden="false" customHeight="false" outlineLevel="0" collapsed="false">
      <c r="A8922" s="17" t="s">
        <v>6958</v>
      </c>
      <c r="B8922" s="17" t="n">
        <v>3</v>
      </c>
      <c r="C8922" s="21" t="n">
        <v>46240</v>
      </c>
      <c r="D8922" s="17" t="s">
        <v>463</v>
      </c>
      <c r="E8922" s="17" t="s">
        <v>150</v>
      </c>
      <c r="F8922" s="17" t="s">
        <v>1495</v>
      </c>
      <c r="G8922" s="17" t="s">
        <v>59</v>
      </c>
      <c r="H8922" s="17" t="s">
        <v>1527</v>
      </c>
      <c r="I8922" s="17" t="s">
        <v>1524</v>
      </c>
      <c r="J8922" s="17" t="n">
        <v>1</v>
      </c>
      <c r="K8922" s="15" t="n">
        <v>71.9</v>
      </c>
      <c r="L8922" s="22" t="n">
        <v>0.1</v>
      </c>
      <c r="M8922" s="15" t="n">
        <v>0</v>
      </c>
      <c r="N8922" s="15" t="n">
        <f aca="false">J8922*K8922</f>
        <v>71.9</v>
      </c>
      <c r="O8922" s="15" t="n">
        <f aca="false">N8922*L8922</f>
        <v>7.19</v>
      </c>
      <c r="P8922" s="15" t="n">
        <f aca="false">N8922-O8922</f>
        <v>64.71</v>
      </c>
      <c r="Q8922" s="15" t="n">
        <f aca="false">J8922*INDEX(dProdutos!$F$2:$F$47,MATCH(E8922,dProdutos!$A$2:$A$47,0))</f>
        <v>27.38</v>
      </c>
      <c r="R8922" s="15" t="n">
        <f aca="false">IF(I8922="Cancelado",0,P8922-Q8922)</f>
        <v>37.33</v>
      </c>
      <c r="S8922" s="17" t="str">
        <f aca="false">INDEX(dProdutos!$D$2:$D$47,MATCH(E8922,dProdutos!$A$2:$A$47,0))</f>
        <v>Acessórios</v>
      </c>
    </row>
    <row r="8923" customFormat="false" ht="15" hidden="false" customHeight="false" outlineLevel="0" collapsed="false">
      <c r="A8923" s="17" t="s">
        <v>6959</v>
      </c>
      <c r="B8923" s="17" t="n">
        <v>1</v>
      </c>
      <c r="C8923" s="21" t="n">
        <v>46240</v>
      </c>
      <c r="D8923" s="17" t="s">
        <v>324</v>
      </c>
      <c r="E8923" s="17" t="s">
        <v>162</v>
      </c>
      <c r="F8923" s="17" t="s">
        <v>1493</v>
      </c>
      <c r="G8923" s="17" t="s">
        <v>60</v>
      </c>
      <c r="H8923" s="17" t="s">
        <v>1540</v>
      </c>
      <c r="I8923" s="17" t="s">
        <v>1524</v>
      </c>
      <c r="J8923" s="17" t="n">
        <v>1</v>
      </c>
      <c r="K8923" s="15" t="n">
        <v>231.9</v>
      </c>
      <c r="L8923" s="22" t="n">
        <v>0</v>
      </c>
      <c r="M8923" s="15" t="n">
        <v>25.12</v>
      </c>
      <c r="N8923" s="15" t="n">
        <f aca="false">J8923*K8923</f>
        <v>231.9</v>
      </c>
      <c r="O8923" s="15" t="n">
        <f aca="false">N8923*L8923</f>
        <v>0</v>
      </c>
      <c r="P8923" s="15" t="n">
        <f aca="false">N8923-O8923</f>
        <v>231.9</v>
      </c>
      <c r="Q8923" s="15" t="n">
        <f aca="false">J8923*INDEX(dProdutos!$F$2:$F$47,MATCH(E8923,dProdutos!$A$2:$A$47,0))</f>
        <v>134.41</v>
      </c>
      <c r="R8923" s="15" t="n">
        <f aca="false">IF(I8923="Cancelado",0,P8923-Q8923)</f>
        <v>97.49</v>
      </c>
      <c r="S8923" s="17" t="str">
        <f aca="false">INDEX(dProdutos!$D$2:$D$47,MATCH(E8923,dProdutos!$A$2:$A$47,0))</f>
        <v>Casa</v>
      </c>
    </row>
    <row r="8924" customFormat="false" ht="15" hidden="false" customHeight="false" outlineLevel="0" collapsed="false">
      <c r="A8924" s="17" t="s">
        <v>6960</v>
      </c>
      <c r="B8924" s="17" t="n">
        <v>1</v>
      </c>
      <c r="C8924" s="21" t="n">
        <v>46241</v>
      </c>
      <c r="D8924" s="17" t="s">
        <v>877</v>
      </c>
      <c r="E8924" s="17" t="s">
        <v>73</v>
      </c>
      <c r="F8924" s="17" t="s">
        <v>1493</v>
      </c>
      <c r="G8924" s="17" t="s">
        <v>64</v>
      </c>
      <c r="H8924" s="17" t="s">
        <v>1523</v>
      </c>
      <c r="I8924" s="17" t="s">
        <v>1524</v>
      </c>
      <c r="J8924" s="17" t="n">
        <v>1</v>
      </c>
      <c r="K8924" s="15" t="n">
        <v>179.9</v>
      </c>
      <c r="L8924" s="22" t="n">
        <v>0.1</v>
      </c>
      <c r="M8924" s="15" t="n">
        <v>21</v>
      </c>
      <c r="N8924" s="15" t="n">
        <f aca="false">J8924*K8924</f>
        <v>179.9</v>
      </c>
      <c r="O8924" s="15" t="n">
        <f aca="false">N8924*L8924</f>
        <v>17.99</v>
      </c>
      <c r="P8924" s="15" t="n">
        <f aca="false">N8924-O8924</f>
        <v>161.91</v>
      </c>
      <c r="Q8924" s="15" t="n">
        <f aca="false">J8924*INDEX(dProdutos!$F$2:$F$47,MATCH(E8924,dProdutos!$A$2:$A$47,0))</f>
        <v>69.44</v>
      </c>
      <c r="R8924" s="15" t="n">
        <f aca="false">IF(I8924="Cancelado",0,P8924-Q8924)</f>
        <v>92.47</v>
      </c>
      <c r="S8924" s="17" t="str">
        <f aca="false">INDEX(dProdutos!$D$2:$D$47,MATCH(E8924,dProdutos!$A$2:$A$47,0))</f>
        <v>Moda Feminina</v>
      </c>
    </row>
    <row r="8925" customFormat="false" ht="15" hidden="false" customHeight="false" outlineLevel="0" collapsed="false">
      <c r="A8925" s="17" t="s">
        <v>6961</v>
      </c>
      <c r="B8925" s="17" t="n">
        <v>1</v>
      </c>
      <c r="C8925" s="21" t="n">
        <v>46241</v>
      </c>
      <c r="D8925" s="17" t="s">
        <v>1049</v>
      </c>
      <c r="E8925" s="17" t="s">
        <v>102</v>
      </c>
      <c r="F8925" s="17" t="s">
        <v>1497</v>
      </c>
      <c r="G8925" s="17" t="s">
        <v>59</v>
      </c>
      <c r="H8925" s="17" t="s">
        <v>1537</v>
      </c>
      <c r="I8925" s="17" t="s">
        <v>1524</v>
      </c>
      <c r="J8925" s="17" t="n">
        <v>1</v>
      </c>
      <c r="K8925" s="15" t="n">
        <v>65.9</v>
      </c>
      <c r="L8925" s="22" t="n">
        <v>0</v>
      </c>
      <c r="M8925" s="15" t="n">
        <v>0</v>
      </c>
      <c r="N8925" s="15" t="n">
        <f aca="false">J8925*K8925</f>
        <v>65.9</v>
      </c>
      <c r="O8925" s="15" t="n">
        <f aca="false">N8925*L8925</f>
        <v>0</v>
      </c>
      <c r="P8925" s="15" t="n">
        <f aca="false">N8925-O8925</f>
        <v>65.9</v>
      </c>
      <c r="Q8925" s="15" t="n">
        <f aca="false">J8925*INDEX(dProdutos!$F$2:$F$47,MATCH(E8925,dProdutos!$A$2:$A$47,0))</f>
        <v>29.68</v>
      </c>
      <c r="R8925" s="15" t="n">
        <f aca="false">IF(I8925="Cancelado",0,P8925-Q8925)</f>
        <v>36.22</v>
      </c>
      <c r="S8925" s="17" t="str">
        <f aca="false">INDEX(dProdutos!$D$2:$D$47,MATCH(E8925,dProdutos!$A$2:$A$47,0))</f>
        <v>Moda Masculina</v>
      </c>
    </row>
    <row r="8926" customFormat="false" ht="15" hidden="false" customHeight="false" outlineLevel="0" collapsed="false">
      <c r="A8926" s="17" t="s">
        <v>6962</v>
      </c>
      <c r="B8926" s="17" t="n">
        <v>1</v>
      </c>
      <c r="C8926" s="21" t="n">
        <v>46241</v>
      </c>
      <c r="D8926" s="17" t="s">
        <v>928</v>
      </c>
      <c r="E8926" s="17" t="s">
        <v>98</v>
      </c>
      <c r="F8926" s="17" t="s">
        <v>1493</v>
      </c>
      <c r="G8926" s="17" t="s">
        <v>62</v>
      </c>
      <c r="H8926" s="17" t="s">
        <v>1537</v>
      </c>
      <c r="I8926" s="17" t="s">
        <v>1541</v>
      </c>
      <c r="J8926" s="17" t="n">
        <v>1</v>
      </c>
      <c r="K8926" s="15" t="n">
        <v>108.9</v>
      </c>
      <c r="L8926" s="22" t="n">
        <v>0.2</v>
      </c>
      <c r="M8926" s="15" t="n">
        <v>19.09</v>
      </c>
      <c r="N8926" s="15" t="n">
        <f aca="false">J8926*K8926</f>
        <v>108.9</v>
      </c>
      <c r="O8926" s="15" t="n">
        <f aca="false">N8926*L8926</f>
        <v>21.78</v>
      </c>
      <c r="P8926" s="15" t="n">
        <f aca="false">N8926-O8926</f>
        <v>87.12</v>
      </c>
      <c r="Q8926" s="15" t="n">
        <f aca="false">J8926*INDEX(dProdutos!$F$2:$F$47,MATCH(E8926,dProdutos!$A$2:$A$47,0))</f>
        <v>42.52</v>
      </c>
      <c r="R8926" s="15" t="n">
        <f aca="false">IF(I8926="Cancelado",0,P8926-Q8926)</f>
        <v>44.6</v>
      </c>
      <c r="S8926" s="17" t="str">
        <f aca="false">INDEX(dProdutos!$D$2:$D$47,MATCH(E8926,dProdutos!$A$2:$A$47,0))</f>
        <v>Moda Feminina</v>
      </c>
    </row>
    <row r="8927" customFormat="false" ht="15" hidden="false" customHeight="false" outlineLevel="0" collapsed="false">
      <c r="A8927" s="17" t="s">
        <v>6962</v>
      </c>
      <c r="B8927" s="17" t="n">
        <v>2</v>
      </c>
      <c r="C8927" s="21" t="n">
        <v>46241</v>
      </c>
      <c r="D8927" s="17" t="s">
        <v>928</v>
      </c>
      <c r="E8927" s="17" t="s">
        <v>108</v>
      </c>
      <c r="F8927" s="17" t="s">
        <v>1493</v>
      </c>
      <c r="G8927" s="17" t="s">
        <v>62</v>
      </c>
      <c r="H8927" s="17" t="s">
        <v>1537</v>
      </c>
      <c r="I8927" s="17" t="s">
        <v>1541</v>
      </c>
      <c r="J8927" s="17" t="n">
        <v>1</v>
      </c>
      <c r="K8927" s="15" t="n">
        <v>265.9</v>
      </c>
      <c r="L8927" s="22" t="n">
        <v>0.15</v>
      </c>
      <c r="M8927" s="15" t="n">
        <v>0</v>
      </c>
      <c r="N8927" s="15" t="n">
        <f aca="false">J8927*K8927</f>
        <v>265.9</v>
      </c>
      <c r="O8927" s="15" t="n">
        <f aca="false">N8927*L8927</f>
        <v>39.885</v>
      </c>
      <c r="P8927" s="15" t="n">
        <f aca="false">N8927-O8927</f>
        <v>226.015</v>
      </c>
      <c r="Q8927" s="15" t="n">
        <f aca="false">J8927*INDEX(dProdutos!$F$2:$F$47,MATCH(E8927,dProdutos!$A$2:$A$47,0))</f>
        <v>155.62</v>
      </c>
      <c r="R8927" s="15" t="n">
        <f aca="false">IF(I8927="Cancelado",0,P8927-Q8927)</f>
        <v>70.395</v>
      </c>
      <c r="S8927" s="17" t="str">
        <f aca="false">INDEX(dProdutos!$D$2:$D$47,MATCH(E8927,dProdutos!$A$2:$A$47,0))</f>
        <v>Moda Masculina</v>
      </c>
    </row>
    <row r="8928" customFormat="false" ht="15" hidden="false" customHeight="false" outlineLevel="0" collapsed="false">
      <c r="A8928" s="17" t="s">
        <v>6963</v>
      </c>
      <c r="B8928" s="17" t="n">
        <v>1</v>
      </c>
      <c r="C8928" s="21" t="n">
        <v>46241</v>
      </c>
      <c r="D8928" s="17" t="s">
        <v>910</v>
      </c>
      <c r="E8928" s="17" t="s">
        <v>126</v>
      </c>
      <c r="F8928" s="17" t="s">
        <v>1493</v>
      </c>
      <c r="G8928" s="17" t="s">
        <v>60</v>
      </c>
      <c r="H8928" s="17" t="s">
        <v>1523</v>
      </c>
      <c r="I8928" s="17" t="s">
        <v>1541</v>
      </c>
      <c r="J8928" s="17" t="n">
        <v>1</v>
      </c>
      <c r="K8928" s="15" t="n">
        <v>296.9</v>
      </c>
      <c r="L8928" s="22" t="n">
        <v>0</v>
      </c>
      <c r="M8928" s="15" t="n">
        <v>12.34</v>
      </c>
      <c r="N8928" s="15" t="n">
        <f aca="false">J8928*K8928</f>
        <v>296.9</v>
      </c>
      <c r="O8928" s="15" t="n">
        <f aca="false">N8928*L8928</f>
        <v>0</v>
      </c>
      <c r="P8928" s="15" t="n">
        <f aca="false">N8928-O8928</f>
        <v>296.9</v>
      </c>
      <c r="Q8928" s="15" t="n">
        <f aca="false">J8928*INDEX(dProdutos!$F$2:$F$47,MATCH(E8928,dProdutos!$A$2:$A$47,0))</f>
        <v>135.24</v>
      </c>
      <c r="R8928" s="15" t="n">
        <f aca="false">IF(I8928="Cancelado",0,P8928-Q8928)</f>
        <v>161.66</v>
      </c>
      <c r="S8928" s="17" t="str">
        <f aca="false">INDEX(dProdutos!$D$2:$D$47,MATCH(E8928,dProdutos!$A$2:$A$47,0))</f>
        <v>Calçados</v>
      </c>
    </row>
    <row r="8929" customFormat="false" ht="15" hidden="false" customHeight="false" outlineLevel="0" collapsed="false">
      <c r="A8929" s="17" t="s">
        <v>6964</v>
      </c>
      <c r="B8929" s="17" t="n">
        <v>1</v>
      </c>
      <c r="C8929" s="21" t="n">
        <v>46241</v>
      </c>
      <c r="D8929" s="17" t="s">
        <v>931</v>
      </c>
      <c r="E8929" s="17" t="s">
        <v>117</v>
      </c>
      <c r="F8929" s="17" t="s">
        <v>1495</v>
      </c>
      <c r="G8929" s="17" t="s">
        <v>60</v>
      </c>
      <c r="H8929" s="17" t="s">
        <v>1527</v>
      </c>
      <c r="I8929" s="17" t="s">
        <v>1524</v>
      </c>
      <c r="J8929" s="17" t="n">
        <v>1</v>
      </c>
      <c r="K8929" s="15" t="n">
        <v>166.9</v>
      </c>
      <c r="L8929" s="22" t="n">
        <v>0</v>
      </c>
      <c r="M8929" s="15" t="n">
        <v>0</v>
      </c>
      <c r="N8929" s="15" t="n">
        <f aca="false">J8929*K8929</f>
        <v>166.9</v>
      </c>
      <c r="O8929" s="15" t="n">
        <f aca="false">N8929*L8929</f>
        <v>0</v>
      </c>
      <c r="P8929" s="15" t="n">
        <f aca="false">N8929-O8929</f>
        <v>166.9</v>
      </c>
      <c r="Q8929" s="15" t="n">
        <f aca="false">J8929*INDEX(dProdutos!$F$2:$F$47,MATCH(E8929,dProdutos!$A$2:$A$47,0))</f>
        <v>73.23</v>
      </c>
      <c r="R8929" s="15" t="n">
        <f aca="false">IF(I8929="Cancelado",0,P8929-Q8929)</f>
        <v>93.67</v>
      </c>
      <c r="S8929" s="17" t="str">
        <f aca="false">INDEX(dProdutos!$D$2:$D$47,MATCH(E8929,dProdutos!$A$2:$A$47,0))</f>
        <v>Moda Masculina</v>
      </c>
    </row>
    <row r="8930" customFormat="false" ht="15" hidden="false" customHeight="false" outlineLevel="0" collapsed="false">
      <c r="A8930" s="17" t="s">
        <v>6965</v>
      </c>
      <c r="B8930" s="17" t="n">
        <v>1</v>
      </c>
      <c r="C8930" s="21" t="n">
        <v>46241</v>
      </c>
      <c r="D8930" s="17" t="s">
        <v>1307</v>
      </c>
      <c r="E8930" s="17" t="s">
        <v>177</v>
      </c>
      <c r="F8930" s="17" t="s">
        <v>1490</v>
      </c>
      <c r="G8930" s="17" t="s">
        <v>59</v>
      </c>
      <c r="H8930" s="17" t="s">
        <v>1537</v>
      </c>
      <c r="I8930" s="17" t="s">
        <v>1524</v>
      </c>
      <c r="J8930" s="17" t="n">
        <v>1</v>
      </c>
      <c r="K8930" s="15" t="n">
        <v>257.9</v>
      </c>
      <c r="L8930" s="22" t="n">
        <v>0</v>
      </c>
      <c r="M8930" s="15" t="n">
        <v>29.41</v>
      </c>
      <c r="N8930" s="15" t="n">
        <f aca="false">J8930*K8930</f>
        <v>257.9</v>
      </c>
      <c r="O8930" s="15" t="n">
        <f aca="false">N8930*L8930</f>
        <v>0</v>
      </c>
      <c r="P8930" s="15" t="n">
        <f aca="false">N8930-O8930</f>
        <v>257.9</v>
      </c>
      <c r="Q8930" s="15" t="n">
        <f aca="false">J8930*INDEX(dProdutos!$F$2:$F$47,MATCH(E8930,dProdutos!$A$2:$A$47,0))</f>
        <v>138.23</v>
      </c>
      <c r="R8930" s="15" t="n">
        <f aca="false">IF(I8930="Cancelado",0,P8930-Q8930)</f>
        <v>119.67</v>
      </c>
      <c r="S8930" s="17" t="str">
        <f aca="false">INDEX(dProdutos!$D$2:$D$47,MATCH(E8930,dProdutos!$A$2:$A$47,0))</f>
        <v>Casa</v>
      </c>
    </row>
    <row r="8931" customFormat="false" ht="15" hidden="false" customHeight="false" outlineLevel="0" collapsed="false">
      <c r="A8931" s="17" t="s">
        <v>6965</v>
      </c>
      <c r="B8931" s="17" t="n">
        <v>2</v>
      </c>
      <c r="C8931" s="21" t="n">
        <v>46241</v>
      </c>
      <c r="D8931" s="17" t="s">
        <v>1307</v>
      </c>
      <c r="E8931" s="17" t="s">
        <v>73</v>
      </c>
      <c r="F8931" s="17" t="s">
        <v>1490</v>
      </c>
      <c r="G8931" s="17" t="s">
        <v>59</v>
      </c>
      <c r="H8931" s="17" t="s">
        <v>1537</v>
      </c>
      <c r="I8931" s="17" t="s">
        <v>1524</v>
      </c>
      <c r="J8931" s="17" t="n">
        <v>2</v>
      </c>
      <c r="K8931" s="15" t="n">
        <v>179.9</v>
      </c>
      <c r="L8931" s="22" t="n">
        <v>0</v>
      </c>
      <c r="M8931" s="15" t="n">
        <v>0</v>
      </c>
      <c r="N8931" s="15" t="n">
        <f aca="false">J8931*K8931</f>
        <v>359.8</v>
      </c>
      <c r="O8931" s="15" t="n">
        <f aca="false">N8931*L8931</f>
        <v>0</v>
      </c>
      <c r="P8931" s="15" t="n">
        <f aca="false">N8931-O8931</f>
        <v>359.8</v>
      </c>
      <c r="Q8931" s="15" t="n">
        <f aca="false">J8931*INDEX(dProdutos!$F$2:$F$47,MATCH(E8931,dProdutos!$A$2:$A$47,0))</f>
        <v>138.88</v>
      </c>
      <c r="R8931" s="15" t="n">
        <f aca="false">IF(I8931="Cancelado",0,P8931-Q8931)</f>
        <v>220.92</v>
      </c>
      <c r="S8931" s="17" t="str">
        <f aca="false">INDEX(dProdutos!$D$2:$D$47,MATCH(E8931,dProdutos!$A$2:$A$47,0))</f>
        <v>Moda Feminina</v>
      </c>
    </row>
    <row r="8932" customFormat="false" ht="15" hidden="false" customHeight="false" outlineLevel="0" collapsed="false">
      <c r="A8932" s="17" t="s">
        <v>6966</v>
      </c>
      <c r="B8932" s="17" t="n">
        <v>1</v>
      </c>
      <c r="C8932" s="21" t="n">
        <v>46241</v>
      </c>
      <c r="D8932" s="17" t="s">
        <v>458</v>
      </c>
      <c r="E8932" s="17" t="s">
        <v>138</v>
      </c>
      <c r="F8932" s="17" t="s">
        <v>1499</v>
      </c>
      <c r="G8932" s="17" t="s">
        <v>59</v>
      </c>
      <c r="H8932" s="17" t="s">
        <v>1537</v>
      </c>
      <c r="I8932" s="17" t="s">
        <v>1524</v>
      </c>
      <c r="J8932" s="17" t="n">
        <v>1</v>
      </c>
      <c r="K8932" s="15" t="n">
        <v>231.9</v>
      </c>
      <c r="L8932" s="22" t="n">
        <v>0</v>
      </c>
      <c r="M8932" s="15" t="n">
        <v>0</v>
      </c>
      <c r="N8932" s="15" t="n">
        <f aca="false">J8932*K8932</f>
        <v>231.9</v>
      </c>
      <c r="O8932" s="15" t="n">
        <f aca="false">N8932*L8932</f>
        <v>0</v>
      </c>
      <c r="P8932" s="15" t="n">
        <f aca="false">N8932-O8932</f>
        <v>231.9</v>
      </c>
      <c r="Q8932" s="15" t="n">
        <f aca="false">J8932*INDEX(dProdutos!$F$2:$F$47,MATCH(E8932,dProdutos!$A$2:$A$47,0))</f>
        <v>132.21</v>
      </c>
      <c r="R8932" s="15" t="n">
        <f aca="false">IF(I8932="Cancelado",0,P8932-Q8932)</f>
        <v>99.69</v>
      </c>
      <c r="S8932" s="17" t="str">
        <f aca="false">INDEX(dProdutos!$D$2:$D$47,MATCH(E8932,dProdutos!$A$2:$A$47,0))</f>
        <v>Calçados</v>
      </c>
    </row>
    <row r="8933" customFormat="false" ht="15" hidden="false" customHeight="false" outlineLevel="0" collapsed="false">
      <c r="A8933" s="17" t="s">
        <v>6966</v>
      </c>
      <c r="B8933" s="17" t="n">
        <v>2</v>
      </c>
      <c r="C8933" s="21" t="n">
        <v>46241</v>
      </c>
      <c r="D8933" s="17" t="s">
        <v>458</v>
      </c>
      <c r="E8933" s="17" t="s">
        <v>102</v>
      </c>
      <c r="F8933" s="17" t="s">
        <v>1499</v>
      </c>
      <c r="G8933" s="17" t="s">
        <v>59</v>
      </c>
      <c r="H8933" s="17" t="s">
        <v>1537</v>
      </c>
      <c r="I8933" s="17" t="s">
        <v>1524</v>
      </c>
      <c r="J8933" s="17" t="n">
        <v>1</v>
      </c>
      <c r="K8933" s="15" t="n">
        <v>65.9</v>
      </c>
      <c r="L8933" s="22" t="n">
        <v>0</v>
      </c>
      <c r="M8933" s="15" t="n">
        <v>0</v>
      </c>
      <c r="N8933" s="15" t="n">
        <f aca="false">J8933*K8933</f>
        <v>65.9</v>
      </c>
      <c r="O8933" s="15" t="n">
        <f aca="false">N8933*L8933</f>
        <v>0</v>
      </c>
      <c r="P8933" s="15" t="n">
        <f aca="false">N8933-O8933</f>
        <v>65.9</v>
      </c>
      <c r="Q8933" s="15" t="n">
        <f aca="false">J8933*INDEX(dProdutos!$F$2:$F$47,MATCH(E8933,dProdutos!$A$2:$A$47,0))</f>
        <v>29.68</v>
      </c>
      <c r="R8933" s="15" t="n">
        <f aca="false">IF(I8933="Cancelado",0,P8933-Q8933)</f>
        <v>36.22</v>
      </c>
      <c r="S8933" s="17" t="str">
        <f aca="false">INDEX(dProdutos!$D$2:$D$47,MATCH(E8933,dProdutos!$A$2:$A$47,0))</f>
        <v>Moda Masculina</v>
      </c>
    </row>
    <row r="8934" customFormat="false" ht="15" hidden="false" customHeight="false" outlineLevel="0" collapsed="false">
      <c r="A8934" s="17" t="s">
        <v>6967</v>
      </c>
      <c r="B8934" s="17" t="n">
        <v>1</v>
      </c>
      <c r="C8934" s="21" t="n">
        <v>46241</v>
      </c>
      <c r="D8934" s="17" t="s">
        <v>955</v>
      </c>
      <c r="E8934" s="17" t="s">
        <v>92</v>
      </c>
      <c r="F8934" s="17" t="s">
        <v>1487</v>
      </c>
      <c r="G8934" s="17" t="s">
        <v>61</v>
      </c>
      <c r="H8934" s="17" t="s">
        <v>1537</v>
      </c>
      <c r="I8934" s="17" t="s">
        <v>1524</v>
      </c>
      <c r="J8934" s="17" t="n">
        <v>1</v>
      </c>
      <c r="K8934" s="15" t="n">
        <v>191.9</v>
      </c>
      <c r="L8934" s="22" t="n">
        <v>0</v>
      </c>
      <c r="M8934" s="15" t="n">
        <v>0</v>
      </c>
      <c r="N8934" s="15" t="n">
        <f aca="false">J8934*K8934</f>
        <v>191.9</v>
      </c>
      <c r="O8934" s="15" t="n">
        <f aca="false">N8934*L8934</f>
        <v>0</v>
      </c>
      <c r="P8934" s="15" t="n">
        <f aca="false">N8934-O8934</f>
        <v>191.9</v>
      </c>
      <c r="Q8934" s="15" t="n">
        <f aca="false">J8934*INDEX(dProdutos!$F$2:$F$47,MATCH(E8934,dProdutos!$A$2:$A$47,0))</f>
        <v>88.59</v>
      </c>
      <c r="R8934" s="15" t="n">
        <f aca="false">IF(I8934="Cancelado",0,P8934-Q8934)</f>
        <v>103.31</v>
      </c>
      <c r="S8934" s="17" t="str">
        <f aca="false">INDEX(dProdutos!$D$2:$D$47,MATCH(E8934,dProdutos!$A$2:$A$47,0))</f>
        <v>Moda Feminina</v>
      </c>
    </row>
    <row r="8935" customFormat="false" ht="15" hidden="false" customHeight="false" outlineLevel="0" collapsed="false">
      <c r="A8935" s="17" t="s">
        <v>6967</v>
      </c>
      <c r="B8935" s="17" t="n">
        <v>2</v>
      </c>
      <c r="C8935" s="21" t="n">
        <v>46241</v>
      </c>
      <c r="D8935" s="17" t="s">
        <v>955</v>
      </c>
      <c r="E8935" s="17" t="s">
        <v>111</v>
      </c>
      <c r="F8935" s="17" t="s">
        <v>1487</v>
      </c>
      <c r="G8935" s="17" t="s">
        <v>61</v>
      </c>
      <c r="H8935" s="17" t="s">
        <v>1537</v>
      </c>
      <c r="I8935" s="17" t="s">
        <v>1524</v>
      </c>
      <c r="J8935" s="17" t="n">
        <v>2</v>
      </c>
      <c r="K8935" s="15" t="n">
        <v>188.9</v>
      </c>
      <c r="L8935" s="22" t="n">
        <v>0.2</v>
      </c>
      <c r="M8935" s="15" t="n">
        <v>0</v>
      </c>
      <c r="N8935" s="15" t="n">
        <f aca="false">J8935*K8935</f>
        <v>377.8</v>
      </c>
      <c r="O8935" s="15" t="n">
        <f aca="false">N8935*L8935</f>
        <v>75.56</v>
      </c>
      <c r="P8935" s="15" t="n">
        <f aca="false">N8935-O8935</f>
        <v>302.24</v>
      </c>
      <c r="Q8935" s="15" t="n">
        <f aca="false">J8935*INDEX(dProdutos!$F$2:$F$47,MATCH(E8935,dProdutos!$A$2:$A$47,0))</f>
        <v>176.64</v>
      </c>
      <c r="R8935" s="15" t="n">
        <f aca="false">IF(I8935="Cancelado",0,P8935-Q8935)</f>
        <v>125.6</v>
      </c>
      <c r="S8935" s="17" t="str">
        <f aca="false">INDEX(dProdutos!$D$2:$D$47,MATCH(E8935,dProdutos!$A$2:$A$47,0))</f>
        <v>Moda Masculina</v>
      </c>
    </row>
    <row r="8936" customFormat="false" ht="15" hidden="false" customHeight="false" outlineLevel="0" collapsed="false">
      <c r="A8936" s="17" t="s">
        <v>6968</v>
      </c>
      <c r="B8936" s="17" t="n">
        <v>1</v>
      </c>
      <c r="C8936" s="21" t="n">
        <v>46242</v>
      </c>
      <c r="D8936" s="17" t="s">
        <v>814</v>
      </c>
      <c r="E8936" s="17" t="s">
        <v>88</v>
      </c>
      <c r="F8936" s="17" t="s">
        <v>1499</v>
      </c>
      <c r="G8936" s="17" t="s">
        <v>63</v>
      </c>
      <c r="H8936" s="17" t="s">
        <v>1537</v>
      </c>
      <c r="I8936" s="17" t="s">
        <v>1524</v>
      </c>
      <c r="J8936" s="17" t="n">
        <v>1</v>
      </c>
      <c r="K8936" s="15" t="n">
        <v>170.9</v>
      </c>
      <c r="L8936" s="22" t="n">
        <v>0.05</v>
      </c>
      <c r="M8936" s="15" t="n">
        <v>11.22</v>
      </c>
      <c r="N8936" s="15" t="n">
        <f aca="false">J8936*K8936</f>
        <v>170.9</v>
      </c>
      <c r="O8936" s="15" t="n">
        <f aca="false">N8936*L8936</f>
        <v>8.545</v>
      </c>
      <c r="P8936" s="15" t="n">
        <f aca="false">N8936-O8936</f>
        <v>162.355</v>
      </c>
      <c r="Q8936" s="15" t="n">
        <f aca="false">J8936*INDEX(dProdutos!$F$2:$F$47,MATCH(E8936,dProdutos!$A$2:$A$47,0))</f>
        <v>98.14</v>
      </c>
      <c r="R8936" s="15" t="n">
        <f aca="false">IF(I8936="Cancelado",0,P8936-Q8936)</f>
        <v>64.215</v>
      </c>
      <c r="S8936" s="17" t="str">
        <f aca="false">INDEX(dProdutos!$D$2:$D$47,MATCH(E8936,dProdutos!$A$2:$A$47,0))</f>
        <v>Moda Feminina</v>
      </c>
    </row>
    <row r="8937" customFormat="false" ht="15" hidden="false" customHeight="false" outlineLevel="0" collapsed="false">
      <c r="A8937" s="17" t="s">
        <v>6969</v>
      </c>
      <c r="B8937" s="17" t="n">
        <v>1</v>
      </c>
      <c r="C8937" s="21" t="n">
        <v>46242</v>
      </c>
      <c r="D8937" s="17" t="s">
        <v>1272</v>
      </c>
      <c r="E8937" s="17" t="s">
        <v>123</v>
      </c>
      <c r="F8937" s="17" t="s">
        <v>1493</v>
      </c>
      <c r="G8937" s="17" t="s">
        <v>63</v>
      </c>
      <c r="H8937" s="17" t="s">
        <v>1537</v>
      </c>
      <c r="I8937" s="17" t="s">
        <v>1524</v>
      </c>
      <c r="J8937" s="17" t="n">
        <v>1</v>
      </c>
      <c r="K8937" s="15" t="n">
        <v>277.9</v>
      </c>
      <c r="L8937" s="22" t="n">
        <v>0</v>
      </c>
      <c r="M8937" s="15" t="n">
        <v>0</v>
      </c>
      <c r="N8937" s="15" t="n">
        <f aca="false">J8937*K8937</f>
        <v>277.9</v>
      </c>
      <c r="O8937" s="15" t="n">
        <f aca="false">N8937*L8937</f>
        <v>0</v>
      </c>
      <c r="P8937" s="15" t="n">
        <f aca="false">N8937-O8937</f>
        <v>277.9</v>
      </c>
      <c r="Q8937" s="15" t="n">
        <f aca="false">J8937*INDEX(dProdutos!$F$2:$F$47,MATCH(E8937,dProdutos!$A$2:$A$47,0))</f>
        <v>132.36</v>
      </c>
      <c r="R8937" s="15" t="n">
        <f aca="false">IF(I8937="Cancelado",0,P8937-Q8937)</f>
        <v>145.54</v>
      </c>
      <c r="S8937" s="17" t="str">
        <f aca="false">INDEX(dProdutos!$D$2:$D$47,MATCH(E8937,dProdutos!$A$2:$A$47,0))</f>
        <v>Calçados</v>
      </c>
    </row>
    <row r="8938" customFormat="false" ht="15" hidden="false" customHeight="false" outlineLevel="0" collapsed="false">
      <c r="A8938" s="17" t="s">
        <v>6969</v>
      </c>
      <c r="B8938" s="17" t="n">
        <v>2</v>
      </c>
      <c r="C8938" s="21" t="n">
        <v>46242</v>
      </c>
      <c r="D8938" s="17" t="s">
        <v>1272</v>
      </c>
      <c r="E8938" s="17" t="s">
        <v>95</v>
      </c>
      <c r="F8938" s="17" t="s">
        <v>1493</v>
      </c>
      <c r="G8938" s="17" t="s">
        <v>63</v>
      </c>
      <c r="H8938" s="17" t="s">
        <v>1537</v>
      </c>
      <c r="I8938" s="17" t="s">
        <v>1524</v>
      </c>
      <c r="J8938" s="17" t="n">
        <v>1</v>
      </c>
      <c r="K8938" s="15" t="n">
        <v>77.9</v>
      </c>
      <c r="L8938" s="22" t="n">
        <v>0</v>
      </c>
      <c r="M8938" s="15" t="n">
        <v>0</v>
      </c>
      <c r="N8938" s="15" t="n">
        <f aca="false">J8938*K8938</f>
        <v>77.9</v>
      </c>
      <c r="O8938" s="15" t="n">
        <f aca="false">N8938*L8938</f>
        <v>0</v>
      </c>
      <c r="P8938" s="15" t="n">
        <f aca="false">N8938-O8938</f>
        <v>77.9</v>
      </c>
      <c r="Q8938" s="15" t="n">
        <f aca="false">J8938*INDEX(dProdutos!$F$2:$F$47,MATCH(E8938,dProdutos!$A$2:$A$47,0))</f>
        <v>36.71</v>
      </c>
      <c r="R8938" s="15" t="n">
        <f aca="false">IF(I8938="Cancelado",0,P8938-Q8938)</f>
        <v>41.19</v>
      </c>
      <c r="S8938" s="17" t="str">
        <f aca="false">INDEX(dProdutos!$D$2:$D$47,MATCH(E8938,dProdutos!$A$2:$A$47,0))</f>
        <v>Moda Feminina</v>
      </c>
    </row>
    <row r="8939" customFormat="false" ht="15" hidden="false" customHeight="false" outlineLevel="0" collapsed="false">
      <c r="A8939" s="17" t="s">
        <v>6970</v>
      </c>
      <c r="B8939" s="17" t="n">
        <v>1</v>
      </c>
      <c r="C8939" s="21" t="n">
        <v>46242</v>
      </c>
      <c r="D8939" s="17" t="s">
        <v>373</v>
      </c>
      <c r="E8939" s="17" t="s">
        <v>111</v>
      </c>
      <c r="F8939" s="17" t="s">
        <v>1495</v>
      </c>
      <c r="G8939" s="17" t="s">
        <v>59</v>
      </c>
      <c r="H8939" s="17" t="s">
        <v>1527</v>
      </c>
      <c r="I8939" s="17" t="s">
        <v>1524</v>
      </c>
      <c r="J8939" s="17" t="n">
        <v>1</v>
      </c>
      <c r="K8939" s="15" t="n">
        <v>188.9</v>
      </c>
      <c r="L8939" s="22" t="n">
        <v>0</v>
      </c>
      <c r="M8939" s="15" t="n">
        <v>30.18</v>
      </c>
      <c r="N8939" s="15" t="n">
        <f aca="false">J8939*K8939</f>
        <v>188.9</v>
      </c>
      <c r="O8939" s="15" t="n">
        <f aca="false">N8939*L8939</f>
        <v>0</v>
      </c>
      <c r="P8939" s="15" t="n">
        <f aca="false">N8939-O8939</f>
        <v>188.9</v>
      </c>
      <c r="Q8939" s="15" t="n">
        <f aca="false">J8939*INDEX(dProdutos!$F$2:$F$47,MATCH(E8939,dProdutos!$A$2:$A$47,0))</f>
        <v>88.32</v>
      </c>
      <c r="R8939" s="15" t="n">
        <f aca="false">IF(I8939="Cancelado",0,P8939-Q8939)</f>
        <v>100.58</v>
      </c>
      <c r="S8939" s="17" t="str">
        <f aca="false">INDEX(dProdutos!$D$2:$D$47,MATCH(E8939,dProdutos!$A$2:$A$47,0))</f>
        <v>Moda Masculina</v>
      </c>
    </row>
    <row r="8940" customFormat="false" ht="15" hidden="false" customHeight="false" outlineLevel="0" collapsed="false">
      <c r="A8940" s="17" t="s">
        <v>6970</v>
      </c>
      <c r="B8940" s="17" t="n">
        <v>2</v>
      </c>
      <c r="C8940" s="21" t="n">
        <v>46242</v>
      </c>
      <c r="D8940" s="17" t="s">
        <v>373</v>
      </c>
      <c r="E8940" s="17" t="s">
        <v>129</v>
      </c>
      <c r="F8940" s="17" t="s">
        <v>1495</v>
      </c>
      <c r="G8940" s="17" t="s">
        <v>59</v>
      </c>
      <c r="H8940" s="17" t="s">
        <v>1527</v>
      </c>
      <c r="I8940" s="17" t="s">
        <v>1524</v>
      </c>
      <c r="J8940" s="17" t="n">
        <v>1</v>
      </c>
      <c r="K8940" s="15" t="n">
        <v>105.9</v>
      </c>
      <c r="L8940" s="22" t="n">
        <v>0</v>
      </c>
      <c r="M8940" s="15" t="n">
        <v>0</v>
      </c>
      <c r="N8940" s="15" t="n">
        <f aca="false">J8940*K8940</f>
        <v>105.9</v>
      </c>
      <c r="O8940" s="15" t="n">
        <f aca="false">N8940*L8940</f>
        <v>0</v>
      </c>
      <c r="P8940" s="15" t="n">
        <f aca="false">N8940-O8940</f>
        <v>105.9</v>
      </c>
      <c r="Q8940" s="15" t="n">
        <f aca="false">J8940*INDEX(dProdutos!$F$2:$F$47,MATCH(E8940,dProdutos!$A$2:$A$47,0))</f>
        <v>43.79</v>
      </c>
      <c r="R8940" s="15" t="n">
        <f aca="false">IF(I8940="Cancelado",0,P8940-Q8940)</f>
        <v>62.11</v>
      </c>
      <c r="S8940" s="17" t="str">
        <f aca="false">INDEX(dProdutos!$D$2:$D$47,MATCH(E8940,dProdutos!$A$2:$A$47,0))</f>
        <v>Calçados</v>
      </c>
    </row>
    <row r="8941" customFormat="false" ht="15" hidden="false" customHeight="false" outlineLevel="0" collapsed="false">
      <c r="A8941" s="17" t="s">
        <v>6971</v>
      </c>
      <c r="B8941" s="17" t="n">
        <v>1</v>
      </c>
      <c r="C8941" s="21" t="n">
        <v>46242</v>
      </c>
      <c r="D8941" s="17" t="s">
        <v>968</v>
      </c>
      <c r="E8941" s="17" t="s">
        <v>102</v>
      </c>
      <c r="F8941" s="17" t="s">
        <v>1493</v>
      </c>
      <c r="G8941" s="17" t="s">
        <v>59</v>
      </c>
      <c r="H8941" s="17" t="s">
        <v>1523</v>
      </c>
      <c r="I8941" s="17" t="s">
        <v>1524</v>
      </c>
      <c r="J8941" s="17" t="n">
        <v>2</v>
      </c>
      <c r="K8941" s="15" t="n">
        <v>65.9</v>
      </c>
      <c r="L8941" s="22" t="n">
        <v>0.15</v>
      </c>
      <c r="M8941" s="15" t="n">
        <v>15.52</v>
      </c>
      <c r="N8941" s="15" t="n">
        <f aca="false">J8941*K8941</f>
        <v>131.8</v>
      </c>
      <c r="O8941" s="15" t="n">
        <f aca="false">N8941*L8941</f>
        <v>19.77</v>
      </c>
      <c r="P8941" s="15" t="n">
        <f aca="false">N8941-O8941</f>
        <v>112.03</v>
      </c>
      <c r="Q8941" s="15" t="n">
        <f aca="false">J8941*INDEX(dProdutos!$F$2:$F$47,MATCH(E8941,dProdutos!$A$2:$A$47,0))</f>
        <v>59.36</v>
      </c>
      <c r="R8941" s="15" t="n">
        <f aca="false">IF(I8941="Cancelado",0,P8941-Q8941)</f>
        <v>52.67</v>
      </c>
      <c r="S8941" s="17" t="str">
        <f aca="false">INDEX(dProdutos!$D$2:$D$47,MATCH(E8941,dProdutos!$A$2:$A$47,0))</f>
        <v>Moda Masculina</v>
      </c>
    </row>
    <row r="8942" customFormat="false" ht="15" hidden="false" customHeight="false" outlineLevel="0" collapsed="false">
      <c r="A8942" s="17" t="s">
        <v>6971</v>
      </c>
      <c r="B8942" s="17" t="n">
        <v>2</v>
      </c>
      <c r="C8942" s="21" t="n">
        <v>46242</v>
      </c>
      <c r="D8942" s="17" t="s">
        <v>968</v>
      </c>
      <c r="E8942" s="17" t="s">
        <v>177</v>
      </c>
      <c r="F8942" s="17" t="s">
        <v>1493</v>
      </c>
      <c r="G8942" s="17" t="s">
        <v>59</v>
      </c>
      <c r="H8942" s="17" t="s">
        <v>1523</v>
      </c>
      <c r="I8942" s="17" t="s">
        <v>1524</v>
      </c>
      <c r="J8942" s="17" t="n">
        <v>1</v>
      </c>
      <c r="K8942" s="15" t="n">
        <v>257.9</v>
      </c>
      <c r="L8942" s="22" t="n">
        <v>0.15</v>
      </c>
      <c r="M8942" s="15" t="n">
        <v>0</v>
      </c>
      <c r="N8942" s="15" t="n">
        <f aca="false">J8942*K8942</f>
        <v>257.9</v>
      </c>
      <c r="O8942" s="15" t="n">
        <f aca="false">N8942*L8942</f>
        <v>38.685</v>
      </c>
      <c r="P8942" s="15" t="n">
        <f aca="false">N8942-O8942</f>
        <v>219.215</v>
      </c>
      <c r="Q8942" s="15" t="n">
        <f aca="false">J8942*INDEX(dProdutos!$F$2:$F$47,MATCH(E8942,dProdutos!$A$2:$A$47,0))</f>
        <v>138.23</v>
      </c>
      <c r="R8942" s="15" t="n">
        <f aca="false">IF(I8942="Cancelado",0,P8942-Q8942)</f>
        <v>80.985</v>
      </c>
      <c r="S8942" s="17" t="str">
        <f aca="false">INDEX(dProdutos!$D$2:$D$47,MATCH(E8942,dProdutos!$A$2:$A$47,0))</f>
        <v>Casa</v>
      </c>
    </row>
    <row r="8943" customFormat="false" ht="15" hidden="false" customHeight="false" outlineLevel="0" collapsed="false">
      <c r="A8943" s="17" t="s">
        <v>6971</v>
      </c>
      <c r="B8943" s="17" t="n">
        <v>3</v>
      </c>
      <c r="C8943" s="21" t="n">
        <v>46242</v>
      </c>
      <c r="D8943" s="17" t="s">
        <v>968</v>
      </c>
      <c r="E8943" s="17" t="s">
        <v>88</v>
      </c>
      <c r="F8943" s="17" t="s">
        <v>1493</v>
      </c>
      <c r="G8943" s="17" t="s">
        <v>59</v>
      </c>
      <c r="H8943" s="17" t="s">
        <v>1523</v>
      </c>
      <c r="I8943" s="17" t="s">
        <v>1524</v>
      </c>
      <c r="J8943" s="17" t="n">
        <v>1</v>
      </c>
      <c r="K8943" s="15" t="n">
        <v>170.9</v>
      </c>
      <c r="L8943" s="22" t="n">
        <v>0.2</v>
      </c>
      <c r="M8943" s="15" t="n">
        <v>0</v>
      </c>
      <c r="N8943" s="15" t="n">
        <f aca="false">J8943*K8943</f>
        <v>170.9</v>
      </c>
      <c r="O8943" s="15" t="n">
        <f aca="false">N8943*L8943</f>
        <v>34.18</v>
      </c>
      <c r="P8943" s="15" t="n">
        <f aca="false">N8943-O8943</f>
        <v>136.72</v>
      </c>
      <c r="Q8943" s="15" t="n">
        <f aca="false">J8943*INDEX(dProdutos!$F$2:$F$47,MATCH(E8943,dProdutos!$A$2:$A$47,0))</f>
        <v>98.14</v>
      </c>
      <c r="R8943" s="15" t="n">
        <f aca="false">IF(I8943="Cancelado",0,P8943-Q8943)</f>
        <v>38.58</v>
      </c>
      <c r="S8943" s="17" t="str">
        <f aca="false">INDEX(dProdutos!$D$2:$D$47,MATCH(E8943,dProdutos!$A$2:$A$47,0))</f>
        <v>Moda Feminina</v>
      </c>
    </row>
    <row r="8944" customFormat="false" ht="15" hidden="false" customHeight="false" outlineLevel="0" collapsed="false">
      <c r="A8944" s="17" t="s">
        <v>6972</v>
      </c>
      <c r="B8944" s="17" t="n">
        <v>1</v>
      </c>
      <c r="C8944" s="21" t="n">
        <v>46242</v>
      </c>
      <c r="D8944" s="17" t="s">
        <v>1394</v>
      </c>
      <c r="E8944" s="17" t="s">
        <v>144</v>
      </c>
      <c r="F8944" s="17" t="s">
        <v>1503</v>
      </c>
      <c r="G8944" s="17" t="s">
        <v>64</v>
      </c>
      <c r="H8944" s="17" t="s">
        <v>1523</v>
      </c>
      <c r="I8944" s="17" t="s">
        <v>1524</v>
      </c>
      <c r="J8944" s="17" t="n">
        <v>1</v>
      </c>
      <c r="K8944" s="15" t="n">
        <v>260.9</v>
      </c>
      <c r="L8944" s="22" t="n">
        <v>0.2</v>
      </c>
      <c r="M8944" s="15" t="n">
        <v>0</v>
      </c>
      <c r="N8944" s="15" t="n">
        <f aca="false">J8944*K8944</f>
        <v>260.9</v>
      </c>
      <c r="O8944" s="15" t="n">
        <f aca="false">N8944*L8944</f>
        <v>52.18</v>
      </c>
      <c r="P8944" s="15" t="n">
        <f aca="false">N8944-O8944</f>
        <v>208.72</v>
      </c>
      <c r="Q8944" s="15" t="n">
        <f aca="false">J8944*INDEX(dProdutos!$F$2:$F$47,MATCH(E8944,dProdutos!$A$2:$A$47,0))</f>
        <v>99.86</v>
      </c>
      <c r="R8944" s="15" t="n">
        <f aca="false">IF(I8944="Cancelado",0,P8944-Q8944)</f>
        <v>108.86</v>
      </c>
      <c r="S8944" s="17" t="str">
        <f aca="false">INDEX(dProdutos!$D$2:$D$47,MATCH(E8944,dProdutos!$A$2:$A$47,0))</f>
        <v>Acessórios</v>
      </c>
    </row>
    <row r="8945" customFormat="false" ht="15" hidden="false" customHeight="false" outlineLevel="0" collapsed="false">
      <c r="A8945" s="17" t="s">
        <v>6972</v>
      </c>
      <c r="B8945" s="17" t="n">
        <v>2</v>
      </c>
      <c r="C8945" s="21" t="n">
        <v>46242</v>
      </c>
      <c r="D8945" s="17" t="s">
        <v>1394</v>
      </c>
      <c r="E8945" s="17" t="s">
        <v>183</v>
      </c>
      <c r="F8945" s="17" t="s">
        <v>1503</v>
      </c>
      <c r="G8945" s="17" t="s">
        <v>64</v>
      </c>
      <c r="H8945" s="17" t="s">
        <v>1523</v>
      </c>
      <c r="I8945" s="17" t="s">
        <v>1524</v>
      </c>
      <c r="J8945" s="17" t="n">
        <v>1</v>
      </c>
      <c r="K8945" s="15" t="n">
        <v>121.9</v>
      </c>
      <c r="L8945" s="22" t="n">
        <v>0.05</v>
      </c>
      <c r="M8945" s="15" t="n">
        <v>0</v>
      </c>
      <c r="N8945" s="15" t="n">
        <f aca="false">J8945*K8945</f>
        <v>121.9</v>
      </c>
      <c r="O8945" s="15" t="n">
        <f aca="false">N8945*L8945</f>
        <v>6.095</v>
      </c>
      <c r="P8945" s="15" t="n">
        <f aca="false">N8945-O8945</f>
        <v>115.805</v>
      </c>
      <c r="Q8945" s="15" t="n">
        <f aca="false">J8945*INDEX(dProdutos!$F$2:$F$47,MATCH(E8945,dProdutos!$A$2:$A$47,0))</f>
        <v>52.76</v>
      </c>
      <c r="R8945" s="15" t="n">
        <f aca="false">IF(I8945="Cancelado",0,P8945-Q8945)</f>
        <v>63.045</v>
      </c>
      <c r="S8945" s="17" t="str">
        <f aca="false">INDEX(dProdutos!$D$2:$D$47,MATCH(E8945,dProdutos!$A$2:$A$47,0))</f>
        <v>Eletrônicos</v>
      </c>
    </row>
    <row r="8946" customFormat="false" ht="15" hidden="false" customHeight="false" outlineLevel="0" collapsed="false">
      <c r="A8946" s="17" t="s">
        <v>6973</v>
      </c>
      <c r="B8946" s="17" t="n">
        <v>1</v>
      </c>
      <c r="C8946" s="21" t="n">
        <v>46242</v>
      </c>
      <c r="D8946" s="17" t="s">
        <v>846</v>
      </c>
      <c r="E8946" s="17" t="s">
        <v>135</v>
      </c>
      <c r="F8946" s="17" t="s">
        <v>1495</v>
      </c>
      <c r="G8946" s="17" t="s">
        <v>60</v>
      </c>
      <c r="H8946" s="17" t="s">
        <v>1523</v>
      </c>
      <c r="I8946" s="17" t="s">
        <v>1524</v>
      </c>
      <c r="J8946" s="17" t="n">
        <v>1</v>
      </c>
      <c r="K8946" s="15" t="n">
        <v>200.9</v>
      </c>
      <c r="L8946" s="22" t="n">
        <v>0.1</v>
      </c>
      <c r="M8946" s="15" t="n">
        <v>12.97</v>
      </c>
      <c r="N8946" s="15" t="n">
        <f aca="false">J8946*K8946</f>
        <v>200.9</v>
      </c>
      <c r="O8946" s="15" t="n">
        <f aca="false">N8946*L8946</f>
        <v>20.09</v>
      </c>
      <c r="P8946" s="15" t="n">
        <f aca="false">N8946-O8946</f>
        <v>180.81</v>
      </c>
      <c r="Q8946" s="15" t="n">
        <f aca="false">J8946*INDEX(dProdutos!$F$2:$F$47,MATCH(E8946,dProdutos!$A$2:$A$47,0))</f>
        <v>80.73</v>
      </c>
      <c r="R8946" s="15" t="n">
        <f aca="false">IF(I8946="Cancelado",0,P8946-Q8946)</f>
        <v>100.08</v>
      </c>
      <c r="S8946" s="17" t="str">
        <f aca="false">INDEX(dProdutos!$D$2:$D$47,MATCH(E8946,dProdutos!$A$2:$A$47,0))</f>
        <v>Calçados</v>
      </c>
    </row>
    <row r="8947" customFormat="false" ht="15" hidden="false" customHeight="false" outlineLevel="0" collapsed="false">
      <c r="A8947" s="17" t="s">
        <v>6974</v>
      </c>
      <c r="B8947" s="17" t="n">
        <v>1</v>
      </c>
      <c r="C8947" s="21" t="n">
        <v>46242</v>
      </c>
      <c r="D8947" s="17" t="s">
        <v>1284</v>
      </c>
      <c r="E8947" s="17" t="s">
        <v>183</v>
      </c>
      <c r="F8947" s="17" t="s">
        <v>1490</v>
      </c>
      <c r="G8947" s="17" t="s">
        <v>59</v>
      </c>
      <c r="H8947" s="17" t="s">
        <v>1523</v>
      </c>
      <c r="I8947" s="17" t="s">
        <v>1524</v>
      </c>
      <c r="J8947" s="17" t="n">
        <v>1</v>
      </c>
      <c r="K8947" s="15" t="n">
        <v>121.9</v>
      </c>
      <c r="L8947" s="22" t="n">
        <v>0.2</v>
      </c>
      <c r="M8947" s="15" t="n">
        <v>0</v>
      </c>
      <c r="N8947" s="15" t="n">
        <f aca="false">J8947*K8947</f>
        <v>121.9</v>
      </c>
      <c r="O8947" s="15" t="n">
        <f aca="false">N8947*L8947</f>
        <v>24.38</v>
      </c>
      <c r="P8947" s="15" t="n">
        <f aca="false">N8947-O8947</f>
        <v>97.52</v>
      </c>
      <c r="Q8947" s="15" t="n">
        <f aca="false">J8947*INDEX(dProdutos!$F$2:$F$47,MATCH(E8947,dProdutos!$A$2:$A$47,0))</f>
        <v>52.76</v>
      </c>
      <c r="R8947" s="15" t="n">
        <f aca="false">IF(I8947="Cancelado",0,P8947-Q8947)</f>
        <v>44.76</v>
      </c>
      <c r="S8947" s="17" t="str">
        <f aca="false">INDEX(dProdutos!$D$2:$D$47,MATCH(E8947,dProdutos!$A$2:$A$47,0))</f>
        <v>Eletrônicos</v>
      </c>
    </row>
    <row r="8948" customFormat="false" ht="15" hidden="false" customHeight="false" outlineLevel="0" collapsed="false">
      <c r="A8948" s="17" t="s">
        <v>6974</v>
      </c>
      <c r="B8948" s="17" t="n">
        <v>2</v>
      </c>
      <c r="C8948" s="21" t="n">
        <v>46242</v>
      </c>
      <c r="D8948" s="17" t="s">
        <v>1284</v>
      </c>
      <c r="E8948" s="17" t="s">
        <v>192</v>
      </c>
      <c r="F8948" s="17" t="s">
        <v>1490</v>
      </c>
      <c r="G8948" s="17" t="s">
        <v>59</v>
      </c>
      <c r="H8948" s="17" t="s">
        <v>1523</v>
      </c>
      <c r="I8948" s="17" t="s">
        <v>1524</v>
      </c>
      <c r="J8948" s="17" t="n">
        <v>1</v>
      </c>
      <c r="K8948" s="15" t="n">
        <v>245.9</v>
      </c>
      <c r="L8948" s="22" t="n">
        <v>0</v>
      </c>
      <c r="M8948" s="15" t="n">
        <v>0</v>
      </c>
      <c r="N8948" s="15" t="n">
        <f aca="false">J8948*K8948</f>
        <v>245.9</v>
      </c>
      <c r="O8948" s="15" t="n">
        <f aca="false">N8948*L8948</f>
        <v>0</v>
      </c>
      <c r="P8948" s="15" t="n">
        <f aca="false">N8948-O8948</f>
        <v>245.9</v>
      </c>
      <c r="Q8948" s="15" t="n">
        <f aca="false">J8948*INDEX(dProdutos!$F$2:$F$47,MATCH(E8948,dProdutos!$A$2:$A$47,0))</f>
        <v>107.78</v>
      </c>
      <c r="R8948" s="15" t="n">
        <f aca="false">IF(I8948="Cancelado",0,P8948-Q8948)</f>
        <v>138.12</v>
      </c>
      <c r="S8948" s="17" t="str">
        <f aca="false">INDEX(dProdutos!$D$2:$D$47,MATCH(E8948,dProdutos!$A$2:$A$47,0))</f>
        <v>Eletrônicos</v>
      </c>
    </row>
    <row r="8949" customFormat="false" ht="15" hidden="false" customHeight="false" outlineLevel="0" collapsed="false">
      <c r="A8949" s="17" t="s">
        <v>6974</v>
      </c>
      <c r="B8949" s="17" t="n">
        <v>3</v>
      </c>
      <c r="C8949" s="21" t="n">
        <v>46242</v>
      </c>
      <c r="D8949" s="17" t="s">
        <v>1284</v>
      </c>
      <c r="E8949" s="17" t="s">
        <v>192</v>
      </c>
      <c r="F8949" s="17" t="s">
        <v>1490</v>
      </c>
      <c r="G8949" s="17" t="s">
        <v>59</v>
      </c>
      <c r="H8949" s="17" t="s">
        <v>1523</v>
      </c>
      <c r="I8949" s="17" t="s">
        <v>1524</v>
      </c>
      <c r="J8949" s="17" t="n">
        <v>2</v>
      </c>
      <c r="K8949" s="15" t="n">
        <v>245.9</v>
      </c>
      <c r="L8949" s="22" t="n">
        <v>0</v>
      </c>
      <c r="M8949" s="15" t="n">
        <v>0</v>
      </c>
      <c r="N8949" s="15" t="n">
        <f aca="false">J8949*K8949</f>
        <v>491.8</v>
      </c>
      <c r="O8949" s="15" t="n">
        <f aca="false">N8949*L8949</f>
        <v>0</v>
      </c>
      <c r="P8949" s="15" t="n">
        <f aca="false">N8949-O8949</f>
        <v>491.8</v>
      </c>
      <c r="Q8949" s="15" t="n">
        <f aca="false">J8949*INDEX(dProdutos!$F$2:$F$47,MATCH(E8949,dProdutos!$A$2:$A$47,0))</f>
        <v>215.56</v>
      </c>
      <c r="R8949" s="15" t="n">
        <f aca="false">IF(I8949="Cancelado",0,P8949-Q8949)</f>
        <v>276.24</v>
      </c>
      <c r="S8949" s="17" t="str">
        <f aca="false">INDEX(dProdutos!$D$2:$D$47,MATCH(E8949,dProdutos!$A$2:$A$47,0))</f>
        <v>Eletrônicos</v>
      </c>
    </row>
    <row r="8950" customFormat="false" ht="15" hidden="false" customHeight="false" outlineLevel="0" collapsed="false">
      <c r="A8950" s="17" t="s">
        <v>6975</v>
      </c>
      <c r="B8950" s="17" t="n">
        <v>1</v>
      </c>
      <c r="C8950" s="21" t="n">
        <v>46242</v>
      </c>
      <c r="D8950" s="17" t="s">
        <v>477</v>
      </c>
      <c r="E8950" s="17" t="s">
        <v>126</v>
      </c>
      <c r="F8950" s="17" t="s">
        <v>1503</v>
      </c>
      <c r="G8950" s="17" t="s">
        <v>62</v>
      </c>
      <c r="H8950" s="17" t="s">
        <v>1537</v>
      </c>
      <c r="I8950" s="17" t="s">
        <v>1531</v>
      </c>
      <c r="J8950" s="17" t="n">
        <v>1</v>
      </c>
      <c r="K8950" s="15" t="n">
        <v>296.9</v>
      </c>
      <c r="L8950" s="22" t="n">
        <v>0</v>
      </c>
      <c r="M8950" s="15" t="n">
        <v>33.91</v>
      </c>
      <c r="N8950" s="15" t="n">
        <f aca="false">J8950*K8950</f>
        <v>296.9</v>
      </c>
      <c r="O8950" s="15" t="n">
        <f aca="false">N8950*L8950</f>
        <v>0</v>
      </c>
      <c r="P8950" s="15" t="n">
        <f aca="false">N8950-O8950</f>
        <v>296.9</v>
      </c>
      <c r="Q8950" s="15" t="n">
        <f aca="false">J8950*INDEX(dProdutos!$F$2:$F$47,MATCH(E8950,dProdutos!$A$2:$A$47,0))</f>
        <v>135.24</v>
      </c>
      <c r="R8950" s="15" t="n">
        <f aca="false">IF(I8950="Cancelado",0,P8950-Q8950)</f>
        <v>0</v>
      </c>
      <c r="S8950" s="17" t="str">
        <f aca="false">INDEX(dProdutos!$D$2:$D$47,MATCH(E8950,dProdutos!$A$2:$A$47,0))</f>
        <v>Calçados</v>
      </c>
    </row>
    <row r="8951" customFormat="false" ht="15" hidden="false" customHeight="false" outlineLevel="0" collapsed="false">
      <c r="A8951" s="17" t="s">
        <v>6975</v>
      </c>
      <c r="B8951" s="17" t="n">
        <v>2</v>
      </c>
      <c r="C8951" s="21" t="n">
        <v>46242</v>
      </c>
      <c r="D8951" s="17" t="s">
        <v>477</v>
      </c>
      <c r="E8951" s="17" t="s">
        <v>141</v>
      </c>
      <c r="F8951" s="17" t="s">
        <v>1503</v>
      </c>
      <c r="G8951" s="17" t="s">
        <v>62</v>
      </c>
      <c r="H8951" s="17" t="s">
        <v>1537</v>
      </c>
      <c r="I8951" s="17" t="s">
        <v>1531</v>
      </c>
      <c r="J8951" s="17" t="n">
        <v>2</v>
      </c>
      <c r="K8951" s="15" t="n">
        <v>131.9</v>
      </c>
      <c r="L8951" s="22" t="n">
        <v>0</v>
      </c>
      <c r="M8951" s="15" t="n">
        <v>0</v>
      </c>
      <c r="N8951" s="15" t="n">
        <f aca="false">J8951*K8951</f>
        <v>263.8</v>
      </c>
      <c r="O8951" s="15" t="n">
        <f aca="false">N8951*L8951</f>
        <v>0</v>
      </c>
      <c r="P8951" s="15" t="n">
        <f aca="false">N8951-O8951</f>
        <v>263.8</v>
      </c>
      <c r="Q8951" s="15" t="n">
        <f aca="false">J8951*INDEX(dProdutos!$F$2:$F$47,MATCH(E8951,dProdutos!$A$2:$A$47,0))</f>
        <v>163.32</v>
      </c>
      <c r="R8951" s="15" t="n">
        <f aca="false">IF(I8951="Cancelado",0,P8951-Q8951)</f>
        <v>0</v>
      </c>
      <c r="S8951" s="17" t="str">
        <f aca="false">INDEX(dProdutos!$D$2:$D$47,MATCH(E8951,dProdutos!$A$2:$A$47,0))</f>
        <v>Acessórios</v>
      </c>
    </row>
    <row r="8952" customFormat="false" ht="15" hidden="false" customHeight="false" outlineLevel="0" collapsed="false">
      <c r="A8952" s="17" t="s">
        <v>6976</v>
      </c>
      <c r="B8952" s="17" t="n">
        <v>1</v>
      </c>
      <c r="C8952" s="21" t="n">
        <v>46242</v>
      </c>
      <c r="D8952" s="17" t="s">
        <v>825</v>
      </c>
      <c r="E8952" s="17" t="s">
        <v>150</v>
      </c>
      <c r="F8952" s="17" t="s">
        <v>1490</v>
      </c>
      <c r="G8952" s="17" t="s">
        <v>62</v>
      </c>
      <c r="H8952" s="17" t="s">
        <v>1537</v>
      </c>
      <c r="I8952" s="17" t="s">
        <v>1524</v>
      </c>
      <c r="J8952" s="17" t="n">
        <v>1</v>
      </c>
      <c r="K8952" s="15" t="n">
        <v>71.9</v>
      </c>
      <c r="L8952" s="22" t="n">
        <v>0</v>
      </c>
      <c r="M8952" s="15" t="n">
        <v>0</v>
      </c>
      <c r="N8952" s="15" t="n">
        <f aca="false">J8952*K8952</f>
        <v>71.9</v>
      </c>
      <c r="O8952" s="15" t="n">
        <f aca="false">N8952*L8952</f>
        <v>0</v>
      </c>
      <c r="P8952" s="15" t="n">
        <f aca="false">N8952-O8952</f>
        <v>71.9</v>
      </c>
      <c r="Q8952" s="15" t="n">
        <f aca="false">J8952*INDEX(dProdutos!$F$2:$F$47,MATCH(E8952,dProdutos!$A$2:$A$47,0))</f>
        <v>27.38</v>
      </c>
      <c r="R8952" s="15" t="n">
        <f aca="false">IF(I8952="Cancelado",0,P8952-Q8952)</f>
        <v>44.52</v>
      </c>
      <c r="S8952" s="17" t="str">
        <f aca="false">INDEX(dProdutos!$D$2:$D$47,MATCH(E8952,dProdutos!$A$2:$A$47,0))</f>
        <v>Acessórios</v>
      </c>
    </row>
    <row r="8953" customFormat="false" ht="15" hidden="false" customHeight="false" outlineLevel="0" collapsed="false">
      <c r="A8953" s="17" t="s">
        <v>6976</v>
      </c>
      <c r="B8953" s="17" t="n">
        <v>2</v>
      </c>
      <c r="C8953" s="21" t="n">
        <v>46242</v>
      </c>
      <c r="D8953" s="17" t="s">
        <v>825</v>
      </c>
      <c r="E8953" s="17" t="s">
        <v>102</v>
      </c>
      <c r="F8953" s="17" t="s">
        <v>1490</v>
      </c>
      <c r="G8953" s="17" t="s">
        <v>62</v>
      </c>
      <c r="H8953" s="17" t="s">
        <v>1537</v>
      </c>
      <c r="I8953" s="17" t="s">
        <v>1524</v>
      </c>
      <c r="J8953" s="17" t="n">
        <v>1</v>
      </c>
      <c r="K8953" s="15" t="n">
        <v>65.9</v>
      </c>
      <c r="L8953" s="22" t="n">
        <v>0</v>
      </c>
      <c r="M8953" s="15" t="n">
        <v>0</v>
      </c>
      <c r="N8953" s="15" t="n">
        <f aca="false">J8953*K8953</f>
        <v>65.9</v>
      </c>
      <c r="O8953" s="15" t="n">
        <f aca="false">N8953*L8953</f>
        <v>0</v>
      </c>
      <c r="P8953" s="15" t="n">
        <f aca="false">N8953-O8953</f>
        <v>65.9</v>
      </c>
      <c r="Q8953" s="15" t="n">
        <f aca="false">J8953*INDEX(dProdutos!$F$2:$F$47,MATCH(E8953,dProdutos!$A$2:$A$47,0))</f>
        <v>29.68</v>
      </c>
      <c r="R8953" s="15" t="n">
        <f aca="false">IF(I8953="Cancelado",0,P8953-Q8953)</f>
        <v>36.22</v>
      </c>
      <c r="S8953" s="17" t="str">
        <f aca="false">INDEX(dProdutos!$D$2:$D$47,MATCH(E8953,dProdutos!$A$2:$A$47,0))</f>
        <v>Moda Masculina</v>
      </c>
    </row>
    <row r="8954" customFormat="false" ht="15" hidden="false" customHeight="false" outlineLevel="0" collapsed="false">
      <c r="A8954" s="17" t="s">
        <v>6977</v>
      </c>
      <c r="B8954" s="17" t="n">
        <v>1</v>
      </c>
      <c r="C8954" s="21" t="n">
        <v>46242</v>
      </c>
      <c r="D8954" s="17" t="s">
        <v>714</v>
      </c>
      <c r="E8954" s="17" t="s">
        <v>156</v>
      </c>
      <c r="F8954" s="17" t="s">
        <v>1487</v>
      </c>
      <c r="G8954" s="17" t="s">
        <v>62</v>
      </c>
      <c r="H8954" s="17" t="s">
        <v>1537</v>
      </c>
      <c r="I8954" s="17" t="s">
        <v>1524</v>
      </c>
      <c r="J8954" s="17" t="n">
        <v>1</v>
      </c>
      <c r="K8954" s="15" t="n">
        <v>192.9</v>
      </c>
      <c r="L8954" s="22" t="n">
        <v>0</v>
      </c>
      <c r="M8954" s="15" t="n">
        <v>0</v>
      </c>
      <c r="N8954" s="15" t="n">
        <f aca="false">J8954*K8954</f>
        <v>192.9</v>
      </c>
      <c r="O8954" s="15" t="n">
        <f aca="false">N8954*L8954</f>
        <v>0</v>
      </c>
      <c r="P8954" s="15" t="n">
        <f aca="false">N8954-O8954</f>
        <v>192.9</v>
      </c>
      <c r="Q8954" s="15" t="n">
        <f aca="false">J8954*INDEX(dProdutos!$F$2:$F$47,MATCH(E8954,dProdutos!$A$2:$A$47,0))</f>
        <v>80.38</v>
      </c>
      <c r="R8954" s="15" t="n">
        <f aca="false">IF(I8954="Cancelado",0,P8954-Q8954)</f>
        <v>112.52</v>
      </c>
      <c r="S8954" s="17" t="str">
        <f aca="false">INDEX(dProdutos!$D$2:$D$47,MATCH(E8954,dProdutos!$A$2:$A$47,0))</f>
        <v>Acessórios</v>
      </c>
    </row>
    <row r="8955" customFormat="false" ht="15" hidden="false" customHeight="false" outlineLevel="0" collapsed="false">
      <c r="A8955" s="17" t="s">
        <v>6978</v>
      </c>
      <c r="B8955" s="17" t="n">
        <v>1</v>
      </c>
      <c r="C8955" s="21" t="n">
        <v>46243</v>
      </c>
      <c r="D8955" s="17" t="s">
        <v>1399</v>
      </c>
      <c r="E8955" s="17" t="s">
        <v>174</v>
      </c>
      <c r="F8955" s="17" t="s">
        <v>1490</v>
      </c>
      <c r="G8955" s="17" t="s">
        <v>60</v>
      </c>
      <c r="H8955" s="17" t="s">
        <v>1537</v>
      </c>
      <c r="I8955" s="17" t="s">
        <v>1524</v>
      </c>
      <c r="J8955" s="17" t="n">
        <v>1</v>
      </c>
      <c r="K8955" s="15" t="n">
        <v>250.9</v>
      </c>
      <c r="L8955" s="22" t="n">
        <v>0</v>
      </c>
      <c r="M8955" s="15" t="n">
        <v>24.22</v>
      </c>
      <c r="N8955" s="15" t="n">
        <f aca="false">J8955*K8955</f>
        <v>250.9</v>
      </c>
      <c r="O8955" s="15" t="n">
        <f aca="false">N8955*L8955</f>
        <v>0</v>
      </c>
      <c r="P8955" s="15" t="n">
        <f aca="false">N8955-O8955</f>
        <v>250.9</v>
      </c>
      <c r="Q8955" s="15" t="n">
        <f aca="false">J8955*INDEX(dProdutos!$F$2:$F$47,MATCH(E8955,dProdutos!$A$2:$A$47,0))</f>
        <v>151.28</v>
      </c>
      <c r="R8955" s="15" t="n">
        <f aca="false">IF(I8955="Cancelado",0,P8955-Q8955)</f>
        <v>99.62</v>
      </c>
      <c r="S8955" s="17" t="str">
        <f aca="false">INDEX(dProdutos!$D$2:$D$47,MATCH(E8955,dProdutos!$A$2:$A$47,0))</f>
        <v>Casa</v>
      </c>
    </row>
    <row r="8956" customFormat="false" ht="15" hidden="false" customHeight="false" outlineLevel="0" collapsed="false">
      <c r="A8956" s="17" t="s">
        <v>6979</v>
      </c>
      <c r="B8956" s="17" t="n">
        <v>1</v>
      </c>
      <c r="C8956" s="21" t="n">
        <v>46243</v>
      </c>
      <c r="D8956" s="17" t="s">
        <v>1191</v>
      </c>
      <c r="E8956" s="17" t="s">
        <v>177</v>
      </c>
      <c r="F8956" s="17" t="s">
        <v>1503</v>
      </c>
      <c r="G8956" s="17" t="s">
        <v>59</v>
      </c>
      <c r="H8956" s="17" t="s">
        <v>1537</v>
      </c>
      <c r="I8956" s="17" t="s">
        <v>1524</v>
      </c>
      <c r="J8956" s="17" t="n">
        <v>1</v>
      </c>
      <c r="K8956" s="15" t="n">
        <v>257.9</v>
      </c>
      <c r="L8956" s="22" t="n">
        <v>0</v>
      </c>
      <c r="M8956" s="15" t="n">
        <v>25.07</v>
      </c>
      <c r="N8956" s="15" t="n">
        <f aca="false">J8956*K8956</f>
        <v>257.9</v>
      </c>
      <c r="O8956" s="15" t="n">
        <f aca="false">N8956*L8956</f>
        <v>0</v>
      </c>
      <c r="P8956" s="15" t="n">
        <f aca="false">N8956-O8956</f>
        <v>257.9</v>
      </c>
      <c r="Q8956" s="15" t="n">
        <f aca="false">J8956*INDEX(dProdutos!$F$2:$F$47,MATCH(E8956,dProdutos!$A$2:$A$47,0))</f>
        <v>138.23</v>
      </c>
      <c r="R8956" s="15" t="n">
        <f aca="false">IF(I8956="Cancelado",0,P8956-Q8956)</f>
        <v>119.67</v>
      </c>
      <c r="S8956" s="17" t="str">
        <f aca="false">INDEX(dProdutos!$D$2:$D$47,MATCH(E8956,dProdutos!$A$2:$A$47,0))</f>
        <v>Casa</v>
      </c>
    </row>
    <row r="8957" customFormat="false" ht="15" hidden="false" customHeight="false" outlineLevel="0" collapsed="false">
      <c r="A8957" s="17" t="s">
        <v>6979</v>
      </c>
      <c r="B8957" s="17" t="n">
        <v>2</v>
      </c>
      <c r="C8957" s="21" t="n">
        <v>46243</v>
      </c>
      <c r="D8957" s="17" t="s">
        <v>1191</v>
      </c>
      <c r="E8957" s="17" t="s">
        <v>165</v>
      </c>
      <c r="F8957" s="17" t="s">
        <v>1503</v>
      </c>
      <c r="G8957" s="17" t="s">
        <v>59</v>
      </c>
      <c r="H8957" s="17" t="s">
        <v>1537</v>
      </c>
      <c r="I8957" s="17" t="s">
        <v>1524</v>
      </c>
      <c r="J8957" s="17" t="n">
        <v>1</v>
      </c>
      <c r="K8957" s="15" t="n">
        <v>231.9</v>
      </c>
      <c r="L8957" s="22" t="n">
        <v>0.2</v>
      </c>
      <c r="M8957" s="15" t="n">
        <v>0</v>
      </c>
      <c r="N8957" s="15" t="n">
        <f aca="false">J8957*K8957</f>
        <v>231.9</v>
      </c>
      <c r="O8957" s="15" t="n">
        <f aca="false">N8957*L8957</f>
        <v>46.38</v>
      </c>
      <c r="P8957" s="15" t="n">
        <f aca="false">N8957-O8957</f>
        <v>185.52</v>
      </c>
      <c r="Q8957" s="15" t="n">
        <f aca="false">J8957*INDEX(dProdutos!$F$2:$F$47,MATCH(E8957,dProdutos!$A$2:$A$47,0))</f>
        <v>140.83</v>
      </c>
      <c r="R8957" s="15" t="n">
        <f aca="false">IF(I8957="Cancelado",0,P8957-Q8957)</f>
        <v>44.69</v>
      </c>
      <c r="S8957" s="17" t="str">
        <f aca="false">INDEX(dProdutos!$D$2:$D$47,MATCH(E8957,dProdutos!$A$2:$A$47,0))</f>
        <v>Casa</v>
      </c>
    </row>
    <row r="8958" customFormat="false" ht="15" hidden="false" customHeight="false" outlineLevel="0" collapsed="false">
      <c r="A8958" s="17" t="s">
        <v>6980</v>
      </c>
      <c r="B8958" s="17" t="n">
        <v>1</v>
      </c>
      <c r="C8958" s="21" t="n">
        <v>46243</v>
      </c>
      <c r="D8958" s="17" t="s">
        <v>885</v>
      </c>
      <c r="E8958" s="17" t="s">
        <v>147</v>
      </c>
      <c r="F8958" s="17" t="s">
        <v>1487</v>
      </c>
      <c r="G8958" s="17" t="s">
        <v>61</v>
      </c>
      <c r="H8958" s="17" t="s">
        <v>1523</v>
      </c>
      <c r="I8958" s="17" t="s">
        <v>1524</v>
      </c>
      <c r="J8958" s="17" t="n">
        <v>2</v>
      </c>
      <c r="K8958" s="15" t="n">
        <v>231.9</v>
      </c>
      <c r="L8958" s="22" t="n">
        <v>0</v>
      </c>
      <c r="M8958" s="15" t="n">
        <v>0</v>
      </c>
      <c r="N8958" s="15" t="n">
        <f aca="false">J8958*K8958</f>
        <v>463.8</v>
      </c>
      <c r="O8958" s="15" t="n">
        <f aca="false">N8958*L8958</f>
        <v>0</v>
      </c>
      <c r="P8958" s="15" t="n">
        <f aca="false">N8958-O8958</f>
        <v>463.8</v>
      </c>
      <c r="Q8958" s="15" t="n">
        <f aca="false">J8958*INDEX(dProdutos!$F$2:$F$47,MATCH(E8958,dProdutos!$A$2:$A$47,0))</f>
        <v>261.8</v>
      </c>
      <c r="R8958" s="15" t="n">
        <f aca="false">IF(I8958="Cancelado",0,P8958-Q8958)</f>
        <v>202</v>
      </c>
      <c r="S8958" s="17" t="str">
        <f aca="false">INDEX(dProdutos!$D$2:$D$47,MATCH(E8958,dProdutos!$A$2:$A$47,0))</f>
        <v>Acessórios</v>
      </c>
    </row>
    <row r="8959" customFormat="false" ht="15" hidden="false" customHeight="false" outlineLevel="0" collapsed="false">
      <c r="A8959" s="17" t="s">
        <v>6980</v>
      </c>
      <c r="B8959" s="17" t="n">
        <v>2</v>
      </c>
      <c r="C8959" s="21" t="n">
        <v>46243</v>
      </c>
      <c r="D8959" s="17" t="s">
        <v>885</v>
      </c>
      <c r="E8959" s="17" t="s">
        <v>189</v>
      </c>
      <c r="F8959" s="17" t="s">
        <v>1487</v>
      </c>
      <c r="G8959" s="17" t="s">
        <v>61</v>
      </c>
      <c r="H8959" s="17" t="s">
        <v>1523</v>
      </c>
      <c r="I8959" s="17" t="s">
        <v>1524</v>
      </c>
      <c r="J8959" s="17" t="n">
        <v>1</v>
      </c>
      <c r="K8959" s="15" t="n">
        <v>138.9</v>
      </c>
      <c r="L8959" s="22" t="n">
        <v>0</v>
      </c>
      <c r="M8959" s="15" t="n">
        <v>0</v>
      </c>
      <c r="N8959" s="15" t="n">
        <f aca="false">J8959*K8959</f>
        <v>138.9</v>
      </c>
      <c r="O8959" s="15" t="n">
        <f aca="false">N8959*L8959</f>
        <v>0</v>
      </c>
      <c r="P8959" s="15" t="n">
        <f aca="false">N8959-O8959</f>
        <v>138.9</v>
      </c>
      <c r="Q8959" s="15" t="n">
        <f aca="false">J8959*INDEX(dProdutos!$F$2:$F$47,MATCH(E8959,dProdutos!$A$2:$A$47,0))</f>
        <v>68.96</v>
      </c>
      <c r="R8959" s="15" t="n">
        <f aca="false">IF(I8959="Cancelado",0,P8959-Q8959)</f>
        <v>69.94</v>
      </c>
      <c r="S8959" s="17" t="str">
        <f aca="false">INDEX(dProdutos!$D$2:$D$47,MATCH(E8959,dProdutos!$A$2:$A$47,0))</f>
        <v>Eletrônicos</v>
      </c>
    </row>
    <row r="8960" customFormat="false" ht="15" hidden="false" customHeight="false" outlineLevel="0" collapsed="false">
      <c r="A8960" s="17" t="s">
        <v>6980</v>
      </c>
      <c r="B8960" s="17" t="n">
        <v>3</v>
      </c>
      <c r="C8960" s="21" t="n">
        <v>46243</v>
      </c>
      <c r="D8960" s="17" t="s">
        <v>885</v>
      </c>
      <c r="E8960" s="17" t="s">
        <v>165</v>
      </c>
      <c r="F8960" s="17" t="s">
        <v>1487</v>
      </c>
      <c r="G8960" s="17" t="s">
        <v>61</v>
      </c>
      <c r="H8960" s="17" t="s">
        <v>1523</v>
      </c>
      <c r="I8960" s="17" t="s">
        <v>1524</v>
      </c>
      <c r="J8960" s="17" t="n">
        <v>1</v>
      </c>
      <c r="K8960" s="15" t="n">
        <v>231.9</v>
      </c>
      <c r="L8960" s="22" t="n">
        <v>0</v>
      </c>
      <c r="M8960" s="15" t="n">
        <v>0</v>
      </c>
      <c r="N8960" s="15" t="n">
        <f aca="false">J8960*K8960</f>
        <v>231.9</v>
      </c>
      <c r="O8960" s="15" t="n">
        <f aca="false">N8960*L8960</f>
        <v>0</v>
      </c>
      <c r="P8960" s="15" t="n">
        <f aca="false">N8960-O8960</f>
        <v>231.9</v>
      </c>
      <c r="Q8960" s="15" t="n">
        <f aca="false">J8960*INDEX(dProdutos!$F$2:$F$47,MATCH(E8960,dProdutos!$A$2:$A$47,0))</f>
        <v>140.83</v>
      </c>
      <c r="R8960" s="15" t="n">
        <f aca="false">IF(I8960="Cancelado",0,P8960-Q8960)</f>
        <v>91.07</v>
      </c>
      <c r="S8960" s="17" t="str">
        <f aca="false">INDEX(dProdutos!$D$2:$D$47,MATCH(E8960,dProdutos!$A$2:$A$47,0))</f>
        <v>Casa</v>
      </c>
    </row>
    <row r="8961" customFormat="false" ht="15" hidden="false" customHeight="false" outlineLevel="0" collapsed="false">
      <c r="A8961" s="17" t="s">
        <v>6981</v>
      </c>
      <c r="B8961" s="17" t="n">
        <v>1</v>
      </c>
      <c r="C8961" s="21" t="n">
        <v>46243</v>
      </c>
      <c r="D8961" s="17" t="s">
        <v>1248</v>
      </c>
      <c r="E8961" s="17" t="s">
        <v>81</v>
      </c>
      <c r="F8961" s="17" t="s">
        <v>1499</v>
      </c>
      <c r="G8961" s="17" t="s">
        <v>59</v>
      </c>
      <c r="H8961" s="17" t="s">
        <v>1523</v>
      </c>
      <c r="I8961" s="17" t="s">
        <v>1524</v>
      </c>
      <c r="J8961" s="17" t="n">
        <v>3</v>
      </c>
      <c r="K8961" s="15" t="n">
        <v>64.9</v>
      </c>
      <c r="L8961" s="22" t="n">
        <v>0</v>
      </c>
      <c r="M8961" s="15" t="n">
        <v>0</v>
      </c>
      <c r="N8961" s="15" t="n">
        <f aca="false">J8961*K8961</f>
        <v>194.7</v>
      </c>
      <c r="O8961" s="15" t="n">
        <f aca="false">N8961*L8961</f>
        <v>0</v>
      </c>
      <c r="P8961" s="15" t="n">
        <f aca="false">N8961-O8961</f>
        <v>194.7</v>
      </c>
      <c r="Q8961" s="15" t="n">
        <f aca="false">J8961*INDEX(dProdutos!$F$2:$F$47,MATCH(E8961,dProdutos!$A$2:$A$47,0))</f>
        <v>78.36</v>
      </c>
      <c r="R8961" s="15" t="n">
        <f aca="false">IF(I8961="Cancelado",0,P8961-Q8961)</f>
        <v>116.34</v>
      </c>
      <c r="S8961" s="17" t="str">
        <f aca="false">INDEX(dProdutos!$D$2:$D$47,MATCH(E8961,dProdutos!$A$2:$A$47,0))</f>
        <v>Moda Feminina</v>
      </c>
    </row>
    <row r="8962" customFormat="false" ht="15" hidden="false" customHeight="false" outlineLevel="0" collapsed="false">
      <c r="A8962" s="17" t="s">
        <v>6981</v>
      </c>
      <c r="B8962" s="17" t="n">
        <v>2</v>
      </c>
      <c r="C8962" s="21" t="n">
        <v>46243</v>
      </c>
      <c r="D8962" s="17" t="s">
        <v>1248</v>
      </c>
      <c r="E8962" s="17" t="s">
        <v>135</v>
      </c>
      <c r="F8962" s="17" t="s">
        <v>1499</v>
      </c>
      <c r="G8962" s="17" t="s">
        <v>59</v>
      </c>
      <c r="H8962" s="17" t="s">
        <v>1523</v>
      </c>
      <c r="I8962" s="17" t="s">
        <v>1524</v>
      </c>
      <c r="J8962" s="17" t="n">
        <v>1</v>
      </c>
      <c r="K8962" s="15" t="n">
        <v>200.9</v>
      </c>
      <c r="L8962" s="22" t="n">
        <v>0</v>
      </c>
      <c r="M8962" s="15" t="n">
        <v>0</v>
      </c>
      <c r="N8962" s="15" t="n">
        <f aca="false">J8962*K8962</f>
        <v>200.9</v>
      </c>
      <c r="O8962" s="15" t="n">
        <f aca="false">N8962*L8962</f>
        <v>0</v>
      </c>
      <c r="P8962" s="15" t="n">
        <f aca="false">N8962-O8962</f>
        <v>200.9</v>
      </c>
      <c r="Q8962" s="15" t="n">
        <f aca="false">J8962*INDEX(dProdutos!$F$2:$F$47,MATCH(E8962,dProdutos!$A$2:$A$47,0))</f>
        <v>80.73</v>
      </c>
      <c r="R8962" s="15" t="n">
        <f aca="false">IF(I8962="Cancelado",0,P8962-Q8962)</f>
        <v>120.17</v>
      </c>
      <c r="S8962" s="17" t="str">
        <f aca="false">INDEX(dProdutos!$D$2:$D$47,MATCH(E8962,dProdutos!$A$2:$A$47,0))</f>
        <v>Calçados</v>
      </c>
    </row>
    <row r="8963" customFormat="false" ht="15" hidden="false" customHeight="false" outlineLevel="0" collapsed="false">
      <c r="A8963" s="17" t="s">
        <v>6981</v>
      </c>
      <c r="B8963" s="17" t="n">
        <v>3</v>
      </c>
      <c r="C8963" s="21" t="n">
        <v>46243</v>
      </c>
      <c r="D8963" s="17" t="s">
        <v>1248</v>
      </c>
      <c r="E8963" s="17" t="s">
        <v>95</v>
      </c>
      <c r="F8963" s="17" t="s">
        <v>1499</v>
      </c>
      <c r="G8963" s="17" t="s">
        <v>59</v>
      </c>
      <c r="H8963" s="17" t="s">
        <v>1523</v>
      </c>
      <c r="I8963" s="17" t="s">
        <v>1524</v>
      </c>
      <c r="J8963" s="17" t="n">
        <v>1</v>
      </c>
      <c r="K8963" s="15" t="n">
        <v>77.9</v>
      </c>
      <c r="L8963" s="22" t="n">
        <v>0.15</v>
      </c>
      <c r="M8963" s="15" t="n">
        <v>0</v>
      </c>
      <c r="N8963" s="15" t="n">
        <f aca="false">J8963*K8963</f>
        <v>77.9</v>
      </c>
      <c r="O8963" s="15" t="n">
        <f aca="false">N8963*L8963</f>
        <v>11.685</v>
      </c>
      <c r="P8963" s="15" t="n">
        <f aca="false">N8963-O8963</f>
        <v>66.215</v>
      </c>
      <c r="Q8963" s="15" t="n">
        <f aca="false">J8963*INDEX(dProdutos!$F$2:$F$47,MATCH(E8963,dProdutos!$A$2:$A$47,0))</f>
        <v>36.71</v>
      </c>
      <c r="R8963" s="15" t="n">
        <f aca="false">IF(I8963="Cancelado",0,P8963-Q8963)</f>
        <v>29.505</v>
      </c>
      <c r="S8963" s="17" t="str">
        <f aca="false">INDEX(dProdutos!$D$2:$D$47,MATCH(E8963,dProdutos!$A$2:$A$47,0))</f>
        <v>Moda Feminina</v>
      </c>
    </row>
    <row r="8964" customFormat="false" ht="15" hidden="false" customHeight="false" outlineLevel="0" collapsed="false">
      <c r="A8964" s="17" t="s">
        <v>6982</v>
      </c>
      <c r="B8964" s="17" t="n">
        <v>1</v>
      </c>
      <c r="C8964" s="21" t="n">
        <v>46243</v>
      </c>
      <c r="D8964" s="17" t="s">
        <v>477</v>
      </c>
      <c r="E8964" s="17" t="s">
        <v>95</v>
      </c>
      <c r="F8964" s="17" t="s">
        <v>1497</v>
      </c>
      <c r="G8964" s="17" t="s">
        <v>60</v>
      </c>
      <c r="H8964" s="17" t="s">
        <v>1523</v>
      </c>
      <c r="I8964" s="17" t="s">
        <v>1524</v>
      </c>
      <c r="J8964" s="17" t="n">
        <v>1</v>
      </c>
      <c r="K8964" s="15" t="n">
        <v>77.9</v>
      </c>
      <c r="L8964" s="22" t="n">
        <v>0.15</v>
      </c>
      <c r="M8964" s="15" t="n">
        <v>12.55</v>
      </c>
      <c r="N8964" s="15" t="n">
        <f aca="false">J8964*K8964</f>
        <v>77.9</v>
      </c>
      <c r="O8964" s="15" t="n">
        <f aca="false">N8964*L8964</f>
        <v>11.685</v>
      </c>
      <c r="P8964" s="15" t="n">
        <f aca="false">N8964-O8964</f>
        <v>66.215</v>
      </c>
      <c r="Q8964" s="15" t="n">
        <f aca="false">J8964*INDEX(dProdutos!$F$2:$F$47,MATCH(E8964,dProdutos!$A$2:$A$47,0))</f>
        <v>36.71</v>
      </c>
      <c r="R8964" s="15" t="n">
        <f aca="false">IF(I8964="Cancelado",0,P8964-Q8964)</f>
        <v>29.505</v>
      </c>
      <c r="S8964" s="17" t="str">
        <f aca="false">INDEX(dProdutos!$D$2:$D$47,MATCH(E8964,dProdutos!$A$2:$A$47,0))</f>
        <v>Moda Feminina</v>
      </c>
    </row>
    <row r="8965" customFormat="false" ht="15" hidden="false" customHeight="false" outlineLevel="0" collapsed="false">
      <c r="A8965" s="17" t="s">
        <v>6983</v>
      </c>
      <c r="B8965" s="17" t="n">
        <v>1</v>
      </c>
      <c r="C8965" s="21" t="n">
        <v>46243</v>
      </c>
      <c r="D8965" s="17" t="s">
        <v>717</v>
      </c>
      <c r="E8965" s="17" t="s">
        <v>150</v>
      </c>
      <c r="F8965" s="17" t="s">
        <v>1487</v>
      </c>
      <c r="G8965" s="17" t="s">
        <v>61</v>
      </c>
      <c r="H8965" s="17" t="s">
        <v>1537</v>
      </c>
      <c r="I8965" s="17" t="s">
        <v>1524</v>
      </c>
      <c r="J8965" s="17" t="n">
        <v>1</v>
      </c>
      <c r="K8965" s="15" t="n">
        <v>71.9</v>
      </c>
      <c r="L8965" s="22" t="n">
        <v>0</v>
      </c>
      <c r="M8965" s="15" t="n">
        <v>26.28</v>
      </c>
      <c r="N8965" s="15" t="n">
        <f aca="false">J8965*K8965</f>
        <v>71.9</v>
      </c>
      <c r="O8965" s="15" t="n">
        <f aca="false">N8965*L8965</f>
        <v>0</v>
      </c>
      <c r="P8965" s="15" t="n">
        <f aca="false">N8965-O8965</f>
        <v>71.9</v>
      </c>
      <c r="Q8965" s="15" t="n">
        <f aca="false">J8965*INDEX(dProdutos!$F$2:$F$47,MATCH(E8965,dProdutos!$A$2:$A$47,0))</f>
        <v>27.38</v>
      </c>
      <c r="R8965" s="15" t="n">
        <f aca="false">IF(I8965="Cancelado",0,P8965-Q8965)</f>
        <v>44.52</v>
      </c>
      <c r="S8965" s="17" t="str">
        <f aca="false">INDEX(dProdutos!$D$2:$D$47,MATCH(E8965,dProdutos!$A$2:$A$47,0))</f>
        <v>Acessórios</v>
      </c>
    </row>
    <row r="8966" customFormat="false" ht="15" hidden="false" customHeight="false" outlineLevel="0" collapsed="false">
      <c r="A8966" s="17" t="s">
        <v>6983</v>
      </c>
      <c r="B8966" s="17" t="n">
        <v>2</v>
      </c>
      <c r="C8966" s="21" t="n">
        <v>46243</v>
      </c>
      <c r="D8966" s="17" t="s">
        <v>717</v>
      </c>
      <c r="E8966" s="17" t="s">
        <v>95</v>
      </c>
      <c r="F8966" s="17" t="s">
        <v>1487</v>
      </c>
      <c r="G8966" s="17" t="s">
        <v>61</v>
      </c>
      <c r="H8966" s="17" t="s">
        <v>1537</v>
      </c>
      <c r="I8966" s="17" t="s">
        <v>1524</v>
      </c>
      <c r="J8966" s="17" t="n">
        <v>1</v>
      </c>
      <c r="K8966" s="15" t="n">
        <v>77.9</v>
      </c>
      <c r="L8966" s="22" t="n">
        <v>0.05</v>
      </c>
      <c r="M8966" s="15" t="n">
        <v>0</v>
      </c>
      <c r="N8966" s="15" t="n">
        <f aca="false">J8966*K8966</f>
        <v>77.9</v>
      </c>
      <c r="O8966" s="15" t="n">
        <f aca="false">N8966*L8966</f>
        <v>3.895</v>
      </c>
      <c r="P8966" s="15" t="n">
        <f aca="false">N8966-O8966</f>
        <v>74.005</v>
      </c>
      <c r="Q8966" s="15" t="n">
        <f aca="false">J8966*INDEX(dProdutos!$F$2:$F$47,MATCH(E8966,dProdutos!$A$2:$A$47,0))</f>
        <v>36.71</v>
      </c>
      <c r="R8966" s="15" t="n">
        <f aca="false">IF(I8966="Cancelado",0,P8966-Q8966)</f>
        <v>37.295</v>
      </c>
      <c r="S8966" s="17" t="str">
        <f aca="false">INDEX(dProdutos!$D$2:$D$47,MATCH(E8966,dProdutos!$A$2:$A$47,0))</f>
        <v>Moda Feminina</v>
      </c>
    </row>
    <row r="8967" customFormat="false" ht="15" hidden="false" customHeight="false" outlineLevel="0" collapsed="false">
      <c r="A8967" s="17" t="s">
        <v>6984</v>
      </c>
      <c r="B8967" s="17" t="n">
        <v>1</v>
      </c>
      <c r="C8967" s="21" t="n">
        <v>46243</v>
      </c>
      <c r="D8967" s="17" t="s">
        <v>772</v>
      </c>
      <c r="E8967" s="17" t="s">
        <v>153</v>
      </c>
      <c r="F8967" s="17" t="s">
        <v>1499</v>
      </c>
      <c r="G8967" s="17" t="s">
        <v>62</v>
      </c>
      <c r="H8967" s="17" t="s">
        <v>1537</v>
      </c>
      <c r="I8967" s="17" t="s">
        <v>1524</v>
      </c>
      <c r="J8967" s="17" t="n">
        <v>2</v>
      </c>
      <c r="K8967" s="15" t="n">
        <v>165.9</v>
      </c>
      <c r="L8967" s="22" t="n">
        <v>0</v>
      </c>
      <c r="M8967" s="15" t="n">
        <v>27.69</v>
      </c>
      <c r="N8967" s="15" t="n">
        <f aca="false">J8967*K8967</f>
        <v>331.8</v>
      </c>
      <c r="O8967" s="15" t="n">
        <f aca="false">N8967*L8967</f>
        <v>0</v>
      </c>
      <c r="P8967" s="15" t="n">
        <f aca="false">N8967-O8967</f>
        <v>331.8</v>
      </c>
      <c r="Q8967" s="15" t="n">
        <f aca="false">J8967*INDEX(dProdutos!$F$2:$F$47,MATCH(E8967,dProdutos!$A$2:$A$47,0))</f>
        <v>134.56</v>
      </c>
      <c r="R8967" s="15" t="n">
        <f aca="false">IF(I8967="Cancelado",0,P8967-Q8967)</f>
        <v>197.24</v>
      </c>
      <c r="S8967" s="17" t="str">
        <f aca="false">INDEX(dProdutos!$D$2:$D$47,MATCH(E8967,dProdutos!$A$2:$A$47,0))</f>
        <v>Acessórios</v>
      </c>
    </row>
    <row r="8968" customFormat="false" ht="15" hidden="false" customHeight="false" outlineLevel="0" collapsed="false">
      <c r="A8968" s="17" t="s">
        <v>6985</v>
      </c>
      <c r="B8968" s="17" t="n">
        <v>1</v>
      </c>
      <c r="C8968" s="21" t="n">
        <v>46243</v>
      </c>
      <c r="D8968" s="17" t="s">
        <v>1143</v>
      </c>
      <c r="E8968" s="17" t="s">
        <v>88</v>
      </c>
      <c r="F8968" s="17" t="s">
        <v>1501</v>
      </c>
      <c r="G8968" s="17" t="s">
        <v>60</v>
      </c>
      <c r="H8968" s="17" t="s">
        <v>1537</v>
      </c>
      <c r="I8968" s="17" t="s">
        <v>1524</v>
      </c>
      <c r="J8968" s="17" t="n">
        <v>1</v>
      </c>
      <c r="K8968" s="15" t="n">
        <v>170.9</v>
      </c>
      <c r="L8968" s="22" t="n">
        <v>0</v>
      </c>
      <c r="M8968" s="15" t="n">
        <v>0</v>
      </c>
      <c r="N8968" s="15" t="n">
        <f aca="false">J8968*K8968</f>
        <v>170.9</v>
      </c>
      <c r="O8968" s="15" t="n">
        <f aca="false">N8968*L8968</f>
        <v>0</v>
      </c>
      <c r="P8968" s="15" t="n">
        <f aca="false">N8968-O8968</f>
        <v>170.9</v>
      </c>
      <c r="Q8968" s="15" t="n">
        <f aca="false">J8968*INDEX(dProdutos!$F$2:$F$47,MATCH(E8968,dProdutos!$A$2:$A$47,0))</f>
        <v>98.14</v>
      </c>
      <c r="R8968" s="15" t="n">
        <f aca="false">IF(I8968="Cancelado",0,P8968-Q8968)</f>
        <v>72.76</v>
      </c>
      <c r="S8968" s="17" t="str">
        <f aca="false">INDEX(dProdutos!$D$2:$D$47,MATCH(E8968,dProdutos!$A$2:$A$47,0))</f>
        <v>Moda Feminina</v>
      </c>
    </row>
    <row r="8969" customFormat="false" ht="15" hidden="false" customHeight="false" outlineLevel="0" collapsed="false">
      <c r="A8969" s="17" t="s">
        <v>6986</v>
      </c>
      <c r="B8969" s="17" t="n">
        <v>1</v>
      </c>
      <c r="C8969" s="21" t="n">
        <v>46243</v>
      </c>
      <c r="D8969" s="17" t="s">
        <v>1265</v>
      </c>
      <c r="E8969" s="17" t="s">
        <v>85</v>
      </c>
      <c r="F8969" s="17" t="s">
        <v>1501</v>
      </c>
      <c r="G8969" s="17" t="s">
        <v>61</v>
      </c>
      <c r="H8969" s="17" t="s">
        <v>1523</v>
      </c>
      <c r="I8969" s="17" t="s">
        <v>1524</v>
      </c>
      <c r="J8969" s="17" t="n">
        <v>1</v>
      </c>
      <c r="K8969" s="15" t="n">
        <v>165.9</v>
      </c>
      <c r="L8969" s="22" t="n">
        <v>0.1</v>
      </c>
      <c r="M8969" s="15" t="n">
        <v>0</v>
      </c>
      <c r="N8969" s="15" t="n">
        <f aca="false">J8969*K8969</f>
        <v>165.9</v>
      </c>
      <c r="O8969" s="15" t="n">
        <f aca="false">N8969*L8969</f>
        <v>16.59</v>
      </c>
      <c r="P8969" s="15" t="n">
        <f aca="false">N8969-O8969</f>
        <v>149.31</v>
      </c>
      <c r="Q8969" s="15" t="n">
        <f aca="false">J8969*INDEX(dProdutos!$F$2:$F$47,MATCH(E8969,dProdutos!$A$2:$A$47,0))</f>
        <v>91.55</v>
      </c>
      <c r="R8969" s="15" t="n">
        <f aca="false">IF(I8969="Cancelado",0,P8969-Q8969)</f>
        <v>57.76</v>
      </c>
      <c r="S8969" s="17" t="str">
        <f aca="false">INDEX(dProdutos!$D$2:$D$47,MATCH(E8969,dProdutos!$A$2:$A$47,0))</f>
        <v>Moda Feminina</v>
      </c>
    </row>
    <row r="8970" customFormat="false" ht="15" hidden="false" customHeight="false" outlineLevel="0" collapsed="false">
      <c r="A8970" s="17" t="s">
        <v>6987</v>
      </c>
      <c r="B8970" s="17" t="n">
        <v>1</v>
      </c>
      <c r="C8970" s="21" t="n">
        <v>46243</v>
      </c>
      <c r="D8970" s="17" t="s">
        <v>928</v>
      </c>
      <c r="E8970" s="17" t="s">
        <v>88</v>
      </c>
      <c r="F8970" s="17" t="s">
        <v>1499</v>
      </c>
      <c r="G8970" s="17" t="s">
        <v>59</v>
      </c>
      <c r="H8970" s="17" t="s">
        <v>1523</v>
      </c>
      <c r="I8970" s="17" t="s">
        <v>1524</v>
      </c>
      <c r="J8970" s="17" t="n">
        <v>1</v>
      </c>
      <c r="K8970" s="15" t="n">
        <v>170.9</v>
      </c>
      <c r="L8970" s="22" t="n">
        <v>0.2</v>
      </c>
      <c r="M8970" s="15" t="n">
        <v>29.1</v>
      </c>
      <c r="N8970" s="15" t="n">
        <f aca="false">J8970*K8970</f>
        <v>170.9</v>
      </c>
      <c r="O8970" s="15" t="n">
        <f aca="false">N8970*L8970</f>
        <v>34.18</v>
      </c>
      <c r="P8970" s="15" t="n">
        <f aca="false">N8970-O8970</f>
        <v>136.72</v>
      </c>
      <c r="Q8970" s="15" t="n">
        <f aca="false">J8970*INDEX(dProdutos!$F$2:$F$47,MATCH(E8970,dProdutos!$A$2:$A$47,0))</f>
        <v>98.14</v>
      </c>
      <c r="R8970" s="15" t="n">
        <f aca="false">IF(I8970="Cancelado",0,P8970-Q8970)</f>
        <v>38.58</v>
      </c>
      <c r="S8970" s="17" t="str">
        <f aca="false">INDEX(dProdutos!$D$2:$D$47,MATCH(E8970,dProdutos!$A$2:$A$47,0))</f>
        <v>Moda Feminina</v>
      </c>
    </row>
    <row r="8971" customFormat="false" ht="15" hidden="false" customHeight="false" outlineLevel="0" collapsed="false">
      <c r="A8971" s="17" t="s">
        <v>6988</v>
      </c>
      <c r="B8971" s="17" t="n">
        <v>1</v>
      </c>
      <c r="C8971" s="21" t="n">
        <v>46243</v>
      </c>
      <c r="D8971" s="17" t="s">
        <v>871</v>
      </c>
      <c r="E8971" s="17" t="s">
        <v>129</v>
      </c>
      <c r="F8971" s="17" t="s">
        <v>1487</v>
      </c>
      <c r="G8971" s="17" t="s">
        <v>60</v>
      </c>
      <c r="H8971" s="17" t="s">
        <v>1527</v>
      </c>
      <c r="I8971" s="17" t="s">
        <v>1531</v>
      </c>
      <c r="J8971" s="17" t="n">
        <v>2</v>
      </c>
      <c r="K8971" s="15" t="n">
        <v>105.9</v>
      </c>
      <c r="L8971" s="22" t="n">
        <v>0</v>
      </c>
      <c r="M8971" s="15" t="n">
        <v>21.19</v>
      </c>
      <c r="N8971" s="15" t="n">
        <f aca="false">J8971*K8971</f>
        <v>211.8</v>
      </c>
      <c r="O8971" s="15" t="n">
        <f aca="false">N8971*L8971</f>
        <v>0</v>
      </c>
      <c r="P8971" s="15" t="n">
        <f aca="false">N8971-O8971</f>
        <v>211.8</v>
      </c>
      <c r="Q8971" s="15" t="n">
        <f aca="false">J8971*INDEX(dProdutos!$F$2:$F$47,MATCH(E8971,dProdutos!$A$2:$A$47,0))</f>
        <v>87.58</v>
      </c>
      <c r="R8971" s="15" t="n">
        <f aca="false">IF(I8971="Cancelado",0,P8971-Q8971)</f>
        <v>0</v>
      </c>
      <c r="S8971" s="17" t="str">
        <f aca="false">INDEX(dProdutos!$D$2:$D$47,MATCH(E8971,dProdutos!$A$2:$A$47,0))</f>
        <v>Calçados</v>
      </c>
    </row>
    <row r="8972" customFormat="false" ht="15" hidden="false" customHeight="false" outlineLevel="0" collapsed="false">
      <c r="A8972" s="17" t="s">
        <v>6989</v>
      </c>
      <c r="B8972" s="17" t="n">
        <v>1</v>
      </c>
      <c r="C8972" s="21" t="n">
        <v>46243</v>
      </c>
      <c r="D8972" s="17" t="s">
        <v>1470</v>
      </c>
      <c r="E8972" s="17" t="s">
        <v>189</v>
      </c>
      <c r="F8972" s="17" t="s">
        <v>1499</v>
      </c>
      <c r="G8972" s="17" t="s">
        <v>59</v>
      </c>
      <c r="H8972" s="17" t="s">
        <v>1523</v>
      </c>
      <c r="I8972" s="17" t="s">
        <v>1524</v>
      </c>
      <c r="J8972" s="17" t="n">
        <v>3</v>
      </c>
      <c r="K8972" s="15" t="n">
        <v>138.9</v>
      </c>
      <c r="L8972" s="22" t="n">
        <v>0.1</v>
      </c>
      <c r="M8972" s="15" t="n">
        <v>20.03</v>
      </c>
      <c r="N8972" s="15" t="n">
        <f aca="false">J8972*K8972</f>
        <v>416.7</v>
      </c>
      <c r="O8972" s="15" t="n">
        <f aca="false">N8972*L8972</f>
        <v>41.67</v>
      </c>
      <c r="P8972" s="15" t="n">
        <f aca="false">N8972-O8972</f>
        <v>375.03</v>
      </c>
      <c r="Q8972" s="15" t="n">
        <f aca="false">J8972*INDEX(dProdutos!$F$2:$F$47,MATCH(E8972,dProdutos!$A$2:$A$47,0))</f>
        <v>206.88</v>
      </c>
      <c r="R8972" s="15" t="n">
        <f aca="false">IF(I8972="Cancelado",0,P8972-Q8972)</f>
        <v>168.15</v>
      </c>
      <c r="S8972" s="17" t="str">
        <f aca="false">INDEX(dProdutos!$D$2:$D$47,MATCH(E8972,dProdutos!$A$2:$A$47,0))</f>
        <v>Eletrônicos</v>
      </c>
    </row>
    <row r="8973" customFormat="false" ht="15" hidden="false" customHeight="false" outlineLevel="0" collapsed="false">
      <c r="A8973" s="17" t="s">
        <v>6990</v>
      </c>
      <c r="B8973" s="17" t="n">
        <v>1</v>
      </c>
      <c r="C8973" s="21" t="n">
        <v>46243</v>
      </c>
      <c r="D8973" s="17" t="s">
        <v>1334</v>
      </c>
      <c r="E8973" s="17" t="s">
        <v>120</v>
      </c>
      <c r="F8973" s="17" t="s">
        <v>1495</v>
      </c>
      <c r="G8973" s="17" t="s">
        <v>62</v>
      </c>
      <c r="H8973" s="17" t="s">
        <v>1523</v>
      </c>
      <c r="I8973" s="17" t="s">
        <v>1524</v>
      </c>
      <c r="J8973" s="17" t="n">
        <v>2</v>
      </c>
      <c r="K8973" s="15" t="n">
        <v>96.9</v>
      </c>
      <c r="L8973" s="22" t="n">
        <v>0.1</v>
      </c>
      <c r="M8973" s="15" t="n">
        <v>0</v>
      </c>
      <c r="N8973" s="15" t="n">
        <f aca="false">J8973*K8973</f>
        <v>193.8</v>
      </c>
      <c r="O8973" s="15" t="n">
        <f aca="false">N8973*L8973</f>
        <v>19.38</v>
      </c>
      <c r="P8973" s="15" t="n">
        <f aca="false">N8973-O8973</f>
        <v>174.42</v>
      </c>
      <c r="Q8973" s="15" t="n">
        <f aca="false">J8973*INDEX(dProdutos!$F$2:$F$47,MATCH(E8973,dProdutos!$A$2:$A$47,0))</f>
        <v>88.72</v>
      </c>
      <c r="R8973" s="15" t="n">
        <f aca="false">IF(I8973="Cancelado",0,P8973-Q8973)</f>
        <v>85.7</v>
      </c>
      <c r="S8973" s="17" t="str">
        <f aca="false">INDEX(dProdutos!$D$2:$D$47,MATCH(E8973,dProdutos!$A$2:$A$47,0))</f>
        <v>Moda Masculina</v>
      </c>
    </row>
    <row r="8974" customFormat="false" ht="15" hidden="false" customHeight="false" outlineLevel="0" collapsed="false">
      <c r="A8974" s="17" t="s">
        <v>6991</v>
      </c>
      <c r="B8974" s="17" t="n">
        <v>1</v>
      </c>
      <c r="C8974" s="21" t="n">
        <v>46243</v>
      </c>
      <c r="D8974" s="17" t="s">
        <v>1313</v>
      </c>
      <c r="E8974" s="17" t="s">
        <v>114</v>
      </c>
      <c r="F8974" s="17" t="s">
        <v>1495</v>
      </c>
      <c r="G8974" s="17" t="s">
        <v>60</v>
      </c>
      <c r="H8974" s="17" t="s">
        <v>1540</v>
      </c>
      <c r="I8974" s="17" t="s">
        <v>1524</v>
      </c>
      <c r="J8974" s="17" t="n">
        <v>1</v>
      </c>
      <c r="K8974" s="15" t="n">
        <v>202.9</v>
      </c>
      <c r="L8974" s="22" t="n">
        <v>0</v>
      </c>
      <c r="M8974" s="15" t="n">
        <v>34.62</v>
      </c>
      <c r="N8974" s="15" t="n">
        <f aca="false">J8974*K8974</f>
        <v>202.9</v>
      </c>
      <c r="O8974" s="15" t="n">
        <f aca="false">N8974*L8974</f>
        <v>0</v>
      </c>
      <c r="P8974" s="15" t="n">
        <f aca="false">N8974-O8974</f>
        <v>202.9</v>
      </c>
      <c r="Q8974" s="15" t="n">
        <f aca="false">J8974*INDEX(dProdutos!$F$2:$F$47,MATCH(E8974,dProdutos!$A$2:$A$47,0))</f>
        <v>110.39</v>
      </c>
      <c r="R8974" s="15" t="n">
        <f aca="false">IF(I8974="Cancelado",0,P8974-Q8974)</f>
        <v>92.51</v>
      </c>
      <c r="S8974" s="17" t="str">
        <f aca="false">INDEX(dProdutos!$D$2:$D$47,MATCH(E8974,dProdutos!$A$2:$A$47,0))</f>
        <v>Moda Masculina</v>
      </c>
    </row>
    <row r="8975" customFormat="false" ht="15" hidden="false" customHeight="false" outlineLevel="0" collapsed="false">
      <c r="A8975" s="17" t="s">
        <v>6991</v>
      </c>
      <c r="B8975" s="17" t="n">
        <v>2</v>
      </c>
      <c r="C8975" s="21" t="n">
        <v>46243</v>
      </c>
      <c r="D8975" s="17" t="s">
        <v>1313</v>
      </c>
      <c r="E8975" s="17" t="s">
        <v>98</v>
      </c>
      <c r="F8975" s="17" t="s">
        <v>1495</v>
      </c>
      <c r="G8975" s="17" t="s">
        <v>60</v>
      </c>
      <c r="H8975" s="17" t="s">
        <v>1540</v>
      </c>
      <c r="I8975" s="17" t="s">
        <v>1524</v>
      </c>
      <c r="J8975" s="17" t="n">
        <v>2</v>
      </c>
      <c r="K8975" s="15" t="n">
        <v>108.9</v>
      </c>
      <c r="L8975" s="22" t="n">
        <v>0</v>
      </c>
      <c r="M8975" s="15" t="n">
        <v>0</v>
      </c>
      <c r="N8975" s="15" t="n">
        <f aca="false">J8975*K8975</f>
        <v>217.8</v>
      </c>
      <c r="O8975" s="15" t="n">
        <f aca="false">N8975*L8975</f>
        <v>0</v>
      </c>
      <c r="P8975" s="15" t="n">
        <f aca="false">N8975-O8975</f>
        <v>217.8</v>
      </c>
      <c r="Q8975" s="15" t="n">
        <f aca="false">J8975*INDEX(dProdutos!$F$2:$F$47,MATCH(E8975,dProdutos!$A$2:$A$47,0))</f>
        <v>85.04</v>
      </c>
      <c r="R8975" s="15" t="n">
        <f aca="false">IF(I8975="Cancelado",0,P8975-Q8975)</f>
        <v>132.76</v>
      </c>
      <c r="S8975" s="17" t="str">
        <f aca="false">INDEX(dProdutos!$D$2:$D$47,MATCH(E8975,dProdutos!$A$2:$A$47,0))</f>
        <v>Moda Feminina</v>
      </c>
    </row>
    <row r="8976" customFormat="false" ht="15" hidden="false" customHeight="false" outlineLevel="0" collapsed="false">
      <c r="A8976" s="17" t="s">
        <v>6992</v>
      </c>
      <c r="B8976" s="17" t="n">
        <v>1</v>
      </c>
      <c r="C8976" s="21" t="n">
        <v>46244</v>
      </c>
      <c r="D8976" s="17" t="s">
        <v>610</v>
      </c>
      <c r="E8976" s="17" t="s">
        <v>147</v>
      </c>
      <c r="F8976" s="17" t="s">
        <v>1503</v>
      </c>
      <c r="G8976" s="17" t="s">
        <v>60</v>
      </c>
      <c r="H8976" s="17" t="s">
        <v>1537</v>
      </c>
      <c r="I8976" s="17" t="s">
        <v>1524</v>
      </c>
      <c r="J8976" s="17" t="n">
        <v>1</v>
      </c>
      <c r="K8976" s="15" t="n">
        <v>231.9</v>
      </c>
      <c r="L8976" s="22" t="n">
        <v>0</v>
      </c>
      <c r="M8976" s="15" t="n">
        <v>0</v>
      </c>
      <c r="N8976" s="15" t="n">
        <f aca="false">J8976*K8976</f>
        <v>231.9</v>
      </c>
      <c r="O8976" s="15" t="n">
        <f aca="false">N8976*L8976</f>
        <v>0</v>
      </c>
      <c r="P8976" s="15" t="n">
        <f aca="false">N8976-O8976</f>
        <v>231.9</v>
      </c>
      <c r="Q8976" s="15" t="n">
        <f aca="false">J8976*INDEX(dProdutos!$F$2:$F$47,MATCH(E8976,dProdutos!$A$2:$A$47,0))</f>
        <v>130.9</v>
      </c>
      <c r="R8976" s="15" t="n">
        <f aca="false">IF(I8976="Cancelado",0,P8976-Q8976)</f>
        <v>101</v>
      </c>
      <c r="S8976" s="17" t="str">
        <f aca="false">INDEX(dProdutos!$D$2:$D$47,MATCH(E8976,dProdutos!$A$2:$A$47,0))</f>
        <v>Acessórios</v>
      </c>
    </row>
    <row r="8977" customFormat="false" ht="15" hidden="false" customHeight="false" outlineLevel="0" collapsed="false">
      <c r="A8977" s="17" t="s">
        <v>6993</v>
      </c>
      <c r="B8977" s="17" t="n">
        <v>1</v>
      </c>
      <c r="C8977" s="21" t="n">
        <v>46244</v>
      </c>
      <c r="D8977" s="17" t="s">
        <v>376</v>
      </c>
      <c r="E8977" s="17" t="s">
        <v>102</v>
      </c>
      <c r="F8977" s="17" t="s">
        <v>1487</v>
      </c>
      <c r="G8977" s="17" t="s">
        <v>64</v>
      </c>
      <c r="H8977" s="17" t="s">
        <v>1527</v>
      </c>
      <c r="I8977" s="17" t="s">
        <v>1524</v>
      </c>
      <c r="J8977" s="17" t="n">
        <v>1</v>
      </c>
      <c r="K8977" s="15" t="n">
        <v>65.9</v>
      </c>
      <c r="L8977" s="22" t="n">
        <v>0.05</v>
      </c>
      <c r="M8977" s="15" t="n">
        <v>10.5</v>
      </c>
      <c r="N8977" s="15" t="n">
        <f aca="false">J8977*K8977</f>
        <v>65.9</v>
      </c>
      <c r="O8977" s="15" t="n">
        <f aca="false">N8977*L8977</f>
        <v>3.295</v>
      </c>
      <c r="P8977" s="15" t="n">
        <f aca="false">N8977-O8977</f>
        <v>62.605</v>
      </c>
      <c r="Q8977" s="15" t="n">
        <f aca="false">J8977*INDEX(dProdutos!$F$2:$F$47,MATCH(E8977,dProdutos!$A$2:$A$47,0))</f>
        <v>29.68</v>
      </c>
      <c r="R8977" s="15" t="n">
        <f aca="false">IF(I8977="Cancelado",0,P8977-Q8977)</f>
        <v>32.925</v>
      </c>
      <c r="S8977" s="17" t="str">
        <f aca="false">INDEX(dProdutos!$D$2:$D$47,MATCH(E8977,dProdutos!$A$2:$A$47,0))</f>
        <v>Moda Masculina</v>
      </c>
    </row>
    <row r="8978" customFormat="false" ht="15" hidden="false" customHeight="false" outlineLevel="0" collapsed="false">
      <c r="A8978" s="17" t="s">
        <v>6993</v>
      </c>
      <c r="B8978" s="17" t="n">
        <v>2</v>
      </c>
      <c r="C8978" s="21" t="n">
        <v>46244</v>
      </c>
      <c r="D8978" s="17" t="s">
        <v>376</v>
      </c>
      <c r="E8978" s="17" t="s">
        <v>117</v>
      </c>
      <c r="F8978" s="17" t="s">
        <v>1487</v>
      </c>
      <c r="G8978" s="17" t="s">
        <v>64</v>
      </c>
      <c r="H8978" s="17" t="s">
        <v>1527</v>
      </c>
      <c r="I8978" s="17" t="s">
        <v>1524</v>
      </c>
      <c r="J8978" s="17" t="n">
        <v>1</v>
      </c>
      <c r="K8978" s="15" t="n">
        <v>166.9</v>
      </c>
      <c r="L8978" s="22" t="n">
        <v>0</v>
      </c>
      <c r="M8978" s="15" t="n">
        <v>0</v>
      </c>
      <c r="N8978" s="15" t="n">
        <f aca="false">J8978*K8978</f>
        <v>166.9</v>
      </c>
      <c r="O8978" s="15" t="n">
        <f aca="false">N8978*L8978</f>
        <v>0</v>
      </c>
      <c r="P8978" s="15" t="n">
        <f aca="false">N8978-O8978</f>
        <v>166.9</v>
      </c>
      <c r="Q8978" s="15" t="n">
        <f aca="false">J8978*INDEX(dProdutos!$F$2:$F$47,MATCH(E8978,dProdutos!$A$2:$A$47,0))</f>
        <v>73.23</v>
      </c>
      <c r="R8978" s="15" t="n">
        <f aca="false">IF(I8978="Cancelado",0,P8978-Q8978)</f>
        <v>93.67</v>
      </c>
      <c r="S8978" s="17" t="str">
        <f aca="false">INDEX(dProdutos!$D$2:$D$47,MATCH(E8978,dProdutos!$A$2:$A$47,0))</f>
        <v>Moda Masculina</v>
      </c>
    </row>
    <row r="8979" customFormat="false" ht="15" hidden="false" customHeight="false" outlineLevel="0" collapsed="false">
      <c r="A8979" s="17" t="s">
        <v>6993</v>
      </c>
      <c r="B8979" s="17" t="n">
        <v>3</v>
      </c>
      <c r="C8979" s="21" t="n">
        <v>46244</v>
      </c>
      <c r="D8979" s="17" t="s">
        <v>376</v>
      </c>
      <c r="E8979" s="17" t="s">
        <v>204</v>
      </c>
      <c r="F8979" s="17" t="s">
        <v>1487</v>
      </c>
      <c r="G8979" s="17" t="s">
        <v>64</v>
      </c>
      <c r="H8979" s="17" t="s">
        <v>1527</v>
      </c>
      <c r="I8979" s="17" t="s">
        <v>1524</v>
      </c>
      <c r="J8979" s="17" t="n">
        <v>1</v>
      </c>
      <c r="K8979" s="15" t="n">
        <v>64.9</v>
      </c>
      <c r="L8979" s="22" t="n">
        <v>0</v>
      </c>
      <c r="M8979" s="15" t="n">
        <v>0</v>
      </c>
      <c r="N8979" s="15" t="n">
        <f aca="false">J8979*K8979</f>
        <v>64.9</v>
      </c>
      <c r="O8979" s="15" t="n">
        <f aca="false">N8979*L8979</f>
        <v>0</v>
      </c>
      <c r="P8979" s="15" t="n">
        <f aca="false">N8979-O8979</f>
        <v>64.9</v>
      </c>
      <c r="Q8979" s="15" t="n">
        <f aca="false">J8979*INDEX(dProdutos!$F$2:$F$47,MATCH(E8979,dProdutos!$A$2:$A$47,0))</f>
        <v>27.52</v>
      </c>
      <c r="R8979" s="15" t="n">
        <f aca="false">IF(I8979="Cancelado",0,P8979-Q8979)</f>
        <v>37.38</v>
      </c>
      <c r="S8979" s="17" t="str">
        <f aca="false">INDEX(dProdutos!$D$2:$D$47,MATCH(E8979,dProdutos!$A$2:$A$47,0))</f>
        <v>Beleza</v>
      </c>
    </row>
    <row r="8980" customFormat="false" ht="15" hidden="false" customHeight="false" outlineLevel="0" collapsed="false">
      <c r="A8980" s="17" t="s">
        <v>6993</v>
      </c>
      <c r="B8980" s="17" t="n">
        <v>4</v>
      </c>
      <c r="C8980" s="21" t="n">
        <v>46244</v>
      </c>
      <c r="D8980" s="17" t="s">
        <v>376</v>
      </c>
      <c r="E8980" s="17" t="s">
        <v>165</v>
      </c>
      <c r="F8980" s="17" t="s">
        <v>1487</v>
      </c>
      <c r="G8980" s="17" t="s">
        <v>64</v>
      </c>
      <c r="H8980" s="17" t="s">
        <v>1527</v>
      </c>
      <c r="I8980" s="17" t="s">
        <v>1524</v>
      </c>
      <c r="J8980" s="17" t="n">
        <v>3</v>
      </c>
      <c r="K8980" s="15" t="n">
        <v>231.9</v>
      </c>
      <c r="L8980" s="22" t="n">
        <v>0</v>
      </c>
      <c r="M8980" s="15" t="n">
        <v>0</v>
      </c>
      <c r="N8980" s="15" t="n">
        <f aca="false">J8980*K8980</f>
        <v>695.7</v>
      </c>
      <c r="O8980" s="15" t="n">
        <f aca="false">N8980*L8980</f>
        <v>0</v>
      </c>
      <c r="P8980" s="15" t="n">
        <f aca="false">N8980-O8980</f>
        <v>695.7</v>
      </c>
      <c r="Q8980" s="15" t="n">
        <f aca="false">J8980*INDEX(dProdutos!$F$2:$F$47,MATCH(E8980,dProdutos!$A$2:$A$47,0))</f>
        <v>422.49</v>
      </c>
      <c r="R8980" s="15" t="n">
        <f aca="false">IF(I8980="Cancelado",0,P8980-Q8980)</f>
        <v>273.21</v>
      </c>
      <c r="S8980" s="17" t="str">
        <f aca="false">INDEX(dProdutos!$D$2:$D$47,MATCH(E8980,dProdutos!$A$2:$A$47,0))</f>
        <v>Casa</v>
      </c>
    </row>
    <row r="8981" customFormat="false" ht="15" hidden="false" customHeight="false" outlineLevel="0" collapsed="false">
      <c r="A8981" s="17" t="s">
        <v>6994</v>
      </c>
      <c r="B8981" s="17" t="n">
        <v>1</v>
      </c>
      <c r="C8981" s="21" t="n">
        <v>46244</v>
      </c>
      <c r="D8981" s="17" t="s">
        <v>1428</v>
      </c>
      <c r="E8981" s="17" t="s">
        <v>102</v>
      </c>
      <c r="F8981" s="17" t="s">
        <v>1499</v>
      </c>
      <c r="G8981" s="17" t="s">
        <v>61</v>
      </c>
      <c r="H8981" s="17" t="s">
        <v>1537</v>
      </c>
      <c r="I8981" s="17" t="s">
        <v>1524</v>
      </c>
      <c r="J8981" s="17" t="n">
        <v>1</v>
      </c>
      <c r="K8981" s="15" t="n">
        <v>65.9</v>
      </c>
      <c r="L8981" s="22" t="n">
        <v>0.15</v>
      </c>
      <c r="M8981" s="15" t="n">
        <v>0</v>
      </c>
      <c r="N8981" s="15" t="n">
        <f aca="false">J8981*K8981</f>
        <v>65.9</v>
      </c>
      <c r="O8981" s="15" t="n">
        <f aca="false">N8981*L8981</f>
        <v>9.885</v>
      </c>
      <c r="P8981" s="15" t="n">
        <f aca="false">N8981-O8981</f>
        <v>56.015</v>
      </c>
      <c r="Q8981" s="15" t="n">
        <f aca="false">J8981*INDEX(dProdutos!$F$2:$F$47,MATCH(E8981,dProdutos!$A$2:$A$47,0))</f>
        <v>29.68</v>
      </c>
      <c r="R8981" s="15" t="n">
        <f aca="false">IF(I8981="Cancelado",0,P8981-Q8981)</f>
        <v>26.335</v>
      </c>
      <c r="S8981" s="17" t="str">
        <f aca="false">INDEX(dProdutos!$D$2:$D$47,MATCH(E8981,dProdutos!$A$2:$A$47,0))</f>
        <v>Moda Masculina</v>
      </c>
    </row>
    <row r="8982" customFormat="false" ht="15" hidden="false" customHeight="false" outlineLevel="0" collapsed="false">
      <c r="A8982" s="17" t="s">
        <v>6994</v>
      </c>
      <c r="B8982" s="17" t="n">
        <v>2</v>
      </c>
      <c r="C8982" s="21" t="n">
        <v>46244</v>
      </c>
      <c r="D8982" s="17" t="s">
        <v>1428</v>
      </c>
      <c r="E8982" s="17" t="s">
        <v>123</v>
      </c>
      <c r="F8982" s="17" t="s">
        <v>1499</v>
      </c>
      <c r="G8982" s="17" t="s">
        <v>61</v>
      </c>
      <c r="H8982" s="17" t="s">
        <v>1537</v>
      </c>
      <c r="I8982" s="17" t="s">
        <v>1524</v>
      </c>
      <c r="J8982" s="17" t="n">
        <v>1</v>
      </c>
      <c r="K8982" s="15" t="n">
        <v>277.9</v>
      </c>
      <c r="L8982" s="22" t="n">
        <v>0</v>
      </c>
      <c r="M8982" s="15" t="n">
        <v>0</v>
      </c>
      <c r="N8982" s="15" t="n">
        <f aca="false">J8982*K8982</f>
        <v>277.9</v>
      </c>
      <c r="O8982" s="15" t="n">
        <f aca="false">N8982*L8982</f>
        <v>0</v>
      </c>
      <c r="P8982" s="15" t="n">
        <f aca="false">N8982-O8982</f>
        <v>277.9</v>
      </c>
      <c r="Q8982" s="15" t="n">
        <f aca="false">J8982*INDEX(dProdutos!$F$2:$F$47,MATCH(E8982,dProdutos!$A$2:$A$47,0))</f>
        <v>132.36</v>
      </c>
      <c r="R8982" s="15" t="n">
        <f aca="false">IF(I8982="Cancelado",0,P8982-Q8982)</f>
        <v>145.54</v>
      </c>
      <c r="S8982" s="17" t="str">
        <f aca="false">INDEX(dProdutos!$D$2:$D$47,MATCH(E8982,dProdutos!$A$2:$A$47,0))</f>
        <v>Calçados</v>
      </c>
    </row>
    <row r="8983" customFormat="false" ht="15" hidden="false" customHeight="false" outlineLevel="0" collapsed="false">
      <c r="A8983" s="17" t="s">
        <v>6995</v>
      </c>
      <c r="B8983" s="17" t="n">
        <v>1</v>
      </c>
      <c r="C8983" s="21" t="n">
        <v>46244</v>
      </c>
      <c r="D8983" s="17" t="s">
        <v>261</v>
      </c>
      <c r="E8983" s="17" t="s">
        <v>147</v>
      </c>
      <c r="F8983" s="17" t="s">
        <v>1490</v>
      </c>
      <c r="G8983" s="17" t="s">
        <v>60</v>
      </c>
      <c r="H8983" s="17" t="s">
        <v>1523</v>
      </c>
      <c r="I8983" s="17" t="s">
        <v>1524</v>
      </c>
      <c r="J8983" s="17" t="n">
        <v>2</v>
      </c>
      <c r="K8983" s="15" t="n">
        <v>231.9</v>
      </c>
      <c r="L8983" s="22" t="n">
        <v>0</v>
      </c>
      <c r="M8983" s="15" t="n">
        <v>33.97</v>
      </c>
      <c r="N8983" s="15" t="n">
        <f aca="false">J8983*K8983</f>
        <v>463.8</v>
      </c>
      <c r="O8983" s="15" t="n">
        <f aca="false">N8983*L8983</f>
        <v>0</v>
      </c>
      <c r="P8983" s="15" t="n">
        <f aca="false">N8983-O8983</f>
        <v>463.8</v>
      </c>
      <c r="Q8983" s="15" t="n">
        <f aca="false">J8983*INDEX(dProdutos!$F$2:$F$47,MATCH(E8983,dProdutos!$A$2:$A$47,0))</f>
        <v>261.8</v>
      </c>
      <c r="R8983" s="15" t="n">
        <f aca="false">IF(I8983="Cancelado",0,P8983-Q8983)</f>
        <v>202</v>
      </c>
      <c r="S8983" s="17" t="str">
        <f aca="false">INDEX(dProdutos!$D$2:$D$47,MATCH(E8983,dProdutos!$A$2:$A$47,0))</f>
        <v>Acessórios</v>
      </c>
    </row>
    <row r="8984" customFormat="false" ht="15" hidden="false" customHeight="false" outlineLevel="0" collapsed="false">
      <c r="A8984" s="17" t="s">
        <v>6996</v>
      </c>
      <c r="B8984" s="17" t="n">
        <v>1</v>
      </c>
      <c r="C8984" s="21" t="n">
        <v>46244</v>
      </c>
      <c r="D8984" s="17" t="s">
        <v>534</v>
      </c>
      <c r="E8984" s="17" t="s">
        <v>98</v>
      </c>
      <c r="F8984" s="17" t="s">
        <v>1487</v>
      </c>
      <c r="G8984" s="17" t="s">
        <v>61</v>
      </c>
      <c r="H8984" s="17" t="s">
        <v>1537</v>
      </c>
      <c r="I8984" s="17" t="s">
        <v>1524</v>
      </c>
      <c r="J8984" s="17" t="n">
        <v>1</v>
      </c>
      <c r="K8984" s="15" t="n">
        <v>108.9</v>
      </c>
      <c r="L8984" s="22" t="n">
        <v>0.05</v>
      </c>
      <c r="M8984" s="15" t="n">
        <v>28.08</v>
      </c>
      <c r="N8984" s="15" t="n">
        <f aca="false">J8984*K8984</f>
        <v>108.9</v>
      </c>
      <c r="O8984" s="15" t="n">
        <f aca="false">N8984*L8984</f>
        <v>5.445</v>
      </c>
      <c r="P8984" s="15" t="n">
        <f aca="false">N8984-O8984</f>
        <v>103.455</v>
      </c>
      <c r="Q8984" s="15" t="n">
        <f aca="false">J8984*INDEX(dProdutos!$F$2:$F$47,MATCH(E8984,dProdutos!$A$2:$A$47,0))</f>
        <v>42.52</v>
      </c>
      <c r="R8984" s="15" t="n">
        <f aca="false">IF(I8984="Cancelado",0,P8984-Q8984)</f>
        <v>60.935</v>
      </c>
      <c r="S8984" s="17" t="str">
        <f aca="false">INDEX(dProdutos!$D$2:$D$47,MATCH(E8984,dProdutos!$A$2:$A$47,0))</f>
        <v>Moda Feminina</v>
      </c>
    </row>
    <row r="8985" customFormat="false" ht="15" hidden="false" customHeight="false" outlineLevel="0" collapsed="false">
      <c r="A8985" s="17" t="s">
        <v>6997</v>
      </c>
      <c r="B8985" s="17" t="n">
        <v>1</v>
      </c>
      <c r="C8985" s="21" t="n">
        <v>46244</v>
      </c>
      <c r="D8985" s="17" t="s">
        <v>714</v>
      </c>
      <c r="E8985" s="17" t="s">
        <v>102</v>
      </c>
      <c r="F8985" s="17" t="s">
        <v>1495</v>
      </c>
      <c r="G8985" s="17" t="s">
        <v>62</v>
      </c>
      <c r="H8985" s="17" t="s">
        <v>1537</v>
      </c>
      <c r="I8985" s="17" t="s">
        <v>1524</v>
      </c>
      <c r="J8985" s="17" t="n">
        <v>2</v>
      </c>
      <c r="K8985" s="15" t="n">
        <v>65.9</v>
      </c>
      <c r="L8985" s="22" t="n">
        <v>0</v>
      </c>
      <c r="M8985" s="15" t="n">
        <v>21.71</v>
      </c>
      <c r="N8985" s="15" t="n">
        <f aca="false">J8985*K8985</f>
        <v>131.8</v>
      </c>
      <c r="O8985" s="15" t="n">
        <f aca="false">N8985*L8985</f>
        <v>0</v>
      </c>
      <c r="P8985" s="15" t="n">
        <f aca="false">N8985-O8985</f>
        <v>131.8</v>
      </c>
      <c r="Q8985" s="15" t="n">
        <f aca="false">J8985*INDEX(dProdutos!$F$2:$F$47,MATCH(E8985,dProdutos!$A$2:$A$47,0))</f>
        <v>59.36</v>
      </c>
      <c r="R8985" s="15" t="n">
        <f aca="false">IF(I8985="Cancelado",0,P8985-Q8985)</f>
        <v>72.44</v>
      </c>
      <c r="S8985" s="17" t="str">
        <f aca="false">INDEX(dProdutos!$D$2:$D$47,MATCH(E8985,dProdutos!$A$2:$A$47,0))</f>
        <v>Moda Masculina</v>
      </c>
    </row>
    <row r="8986" customFormat="false" ht="15" hidden="false" customHeight="false" outlineLevel="0" collapsed="false">
      <c r="A8986" s="17" t="s">
        <v>6998</v>
      </c>
      <c r="B8986" s="17" t="n">
        <v>1</v>
      </c>
      <c r="C8986" s="21" t="n">
        <v>46244</v>
      </c>
      <c r="D8986" s="17" t="s">
        <v>294</v>
      </c>
      <c r="E8986" s="17" t="s">
        <v>195</v>
      </c>
      <c r="F8986" s="17" t="s">
        <v>1487</v>
      </c>
      <c r="G8986" s="17" t="s">
        <v>59</v>
      </c>
      <c r="H8986" s="17" t="s">
        <v>1540</v>
      </c>
      <c r="I8986" s="17" t="s">
        <v>1524</v>
      </c>
      <c r="J8986" s="17" t="n">
        <v>1</v>
      </c>
      <c r="K8986" s="15" t="n">
        <v>72.9</v>
      </c>
      <c r="L8986" s="22" t="n">
        <v>0</v>
      </c>
      <c r="M8986" s="15" t="n">
        <v>20.77</v>
      </c>
      <c r="N8986" s="15" t="n">
        <f aca="false">J8986*K8986</f>
        <v>72.9</v>
      </c>
      <c r="O8986" s="15" t="n">
        <f aca="false">N8986*L8986</f>
        <v>0</v>
      </c>
      <c r="P8986" s="15" t="n">
        <f aca="false">N8986-O8986</f>
        <v>72.9</v>
      </c>
      <c r="Q8986" s="15" t="n">
        <f aca="false">J8986*INDEX(dProdutos!$F$2:$F$47,MATCH(E8986,dProdutos!$A$2:$A$47,0))</f>
        <v>39.23</v>
      </c>
      <c r="R8986" s="15" t="n">
        <f aca="false">IF(I8986="Cancelado",0,P8986-Q8986)</f>
        <v>33.67</v>
      </c>
      <c r="S8986" s="17" t="str">
        <f aca="false">INDEX(dProdutos!$D$2:$D$47,MATCH(E8986,dProdutos!$A$2:$A$47,0))</f>
        <v>Eletrônicos</v>
      </c>
    </row>
    <row r="8987" customFormat="false" ht="15" hidden="false" customHeight="false" outlineLevel="0" collapsed="false">
      <c r="A8987" s="17" t="s">
        <v>6998</v>
      </c>
      <c r="B8987" s="17" t="n">
        <v>2</v>
      </c>
      <c r="C8987" s="21" t="n">
        <v>46244</v>
      </c>
      <c r="D8987" s="17" t="s">
        <v>294</v>
      </c>
      <c r="E8987" s="17" t="s">
        <v>153</v>
      </c>
      <c r="F8987" s="17" t="s">
        <v>1487</v>
      </c>
      <c r="G8987" s="17" t="s">
        <v>59</v>
      </c>
      <c r="H8987" s="17" t="s">
        <v>1540</v>
      </c>
      <c r="I8987" s="17" t="s">
        <v>1524</v>
      </c>
      <c r="J8987" s="17" t="n">
        <v>1</v>
      </c>
      <c r="K8987" s="15" t="n">
        <v>165.9</v>
      </c>
      <c r="L8987" s="22" t="n">
        <v>0.1</v>
      </c>
      <c r="M8987" s="15" t="n">
        <v>0</v>
      </c>
      <c r="N8987" s="15" t="n">
        <f aca="false">J8987*K8987</f>
        <v>165.9</v>
      </c>
      <c r="O8987" s="15" t="n">
        <f aca="false">N8987*L8987</f>
        <v>16.59</v>
      </c>
      <c r="P8987" s="15" t="n">
        <f aca="false">N8987-O8987</f>
        <v>149.31</v>
      </c>
      <c r="Q8987" s="15" t="n">
        <f aca="false">J8987*INDEX(dProdutos!$F$2:$F$47,MATCH(E8987,dProdutos!$A$2:$A$47,0))</f>
        <v>67.28</v>
      </c>
      <c r="R8987" s="15" t="n">
        <f aca="false">IF(I8987="Cancelado",0,P8987-Q8987)</f>
        <v>82.03</v>
      </c>
      <c r="S8987" s="17" t="str">
        <f aca="false">INDEX(dProdutos!$D$2:$D$47,MATCH(E8987,dProdutos!$A$2:$A$47,0))</f>
        <v>Acessórios</v>
      </c>
    </row>
    <row r="8988" customFormat="false" ht="15" hidden="false" customHeight="false" outlineLevel="0" collapsed="false">
      <c r="A8988" s="17" t="s">
        <v>6999</v>
      </c>
      <c r="B8988" s="17" t="n">
        <v>1</v>
      </c>
      <c r="C8988" s="21" t="n">
        <v>46244</v>
      </c>
      <c r="D8988" s="17" t="s">
        <v>1030</v>
      </c>
      <c r="E8988" s="17" t="s">
        <v>156</v>
      </c>
      <c r="F8988" s="17" t="s">
        <v>1487</v>
      </c>
      <c r="G8988" s="17" t="s">
        <v>63</v>
      </c>
      <c r="H8988" s="17" t="s">
        <v>1537</v>
      </c>
      <c r="I8988" s="17" t="s">
        <v>1524</v>
      </c>
      <c r="J8988" s="17" t="n">
        <v>1</v>
      </c>
      <c r="K8988" s="15" t="n">
        <v>192.9</v>
      </c>
      <c r="L8988" s="22" t="n">
        <v>0.05</v>
      </c>
      <c r="M8988" s="15" t="n">
        <v>15.9</v>
      </c>
      <c r="N8988" s="15" t="n">
        <f aca="false">J8988*K8988</f>
        <v>192.9</v>
      </c>
      <c r="O8988" s="15" t="n">
        <f aca="false">N8988*L8988</f>
        <v>9.645</v>
      </c>
      <c r="P8988" s="15" t="n">
        <f aca="false">N8988-O8988</f>
        <v>183.255</v>
      </c>
      <c r="Q8988" s="15" t="n">
        <f aca="false">J8988*INDEX(dProdutos!$F$2:$F$47,MATCH(E8988,dProdutos!$A$2:$A$47,0))</f>
        <v>80.38</v>
      </c>
      <c r="R8988" s="15" t="n">
        <f aca="false">IF(I8988="Cancelado",0,P8988-Q8988)</f>
        <v>102.875</v>
      </c>
      <c r="S8988" s="17" t="str">
        <f aca="false">INDEX(dProdutos!$D$2:$D$47,MATCH(E8988,dProdutos!$A$2:$A$47,0))</f>
        <v>Acessórios</v>
      </c>
    </row>
    <row r="8989" customFormat="false" ht="15" hidden="false" customHeight="false" outlineLevel="0" collapsed="false">
      <c r="A8989" s="17" t="s">
        <v>6999</v>
      </c>
      <c r="B8989" s="17" t="n">
        <v>2</v>
      </c>
      <c r="C8989" s="21" t="n">
        <v>46244</v>
      </c>
      <c r="D8989" s="17" t="s">
        <v>1030</v>
      </c>
      <c r="E8989" s="17" t="s">
        <v>165</v>
      </c>
      <c r="F8989" s="17" t="s">
        <v>1487</v>
      </c>
      <c r="G8989" s="17" t="s">
        <v>63</v>
      </c>
      <c r="H8989" s="17" t="s">
        <v>1537</v>
      </c>
      <c r="I8989" s="17" t="s">
        <v>1524</v>
      </c>
      <c r="J8989" s="17" t="n">
        <v>3</v>
      </c>
      <c r="K8989" s="15" t="n">
        <v>231.9</v>
      </c>
      <c r="L8989" s="22" t="n">
        <v>0.05</v>
      </c>
      <c r="M8989" s="15" t="n">
        <v>0</v>
      </c>
      <c r="N8989" s="15" t="n">
        <f aca="false">J8989*K8989</f>
        <v>695.7</v>
      </c>
      <c r="O8989" s="15" t="n">
        <f aca="false">N8989*L8989</f>
        <v>34.785</v>
      </c>
      <c r="P8989" s="15" t="n">
        <f aca="false">N8989-O8989</f>
        <v>660.915</v>
      </c>
      <c r="Q8989" s="15" t="n">
        <f aca="false">J8989*INDEX(dProdutos!$F$2:$F$47,MATCH(E8989,dProdutos!$A$2:$A$47,0))</f>
        <v>422.49</v>
      </c>
      <c r="R8989" s="15" t="n">
        <f aca="false">IF(I8989="Cancelado",0,P8989-Q8989)</f>
        <v>238.425</v>
      </c>
      <c r="S8989" s="17" t="str">
        <f aca="false">INDEX(dProdutos!$D$2:$D$47,MATCH(E8989,dProdutos!$A$2:$A$47,0))</f>
        <v>Casa</v>
      </c>
    </row>
    <row r="8990" customFormat="false" ht="15" hidden="false" customHeight="false" outlineLevel="0" collapsed="false">
      <c r="A8990" s="17" t="s">
        <v>6999</v>
      </c>
      <c r="B8990" s="17" t="n">
        <v>3</v>
      </c>
      <c r="C8990" s="21" t="n">
        <v>46244</v>
      </c>
      <c r="D8990" s="17" t="s">
        <v>1030</v>
      </c>
      <c r="E8990" s="17" t="s">
        <v>153</v>
      </c>
      <c r="F8990" s="17" t="s">
        <v>1487</v>
      </c>
      <c r="G8990" s="17" t="s">
        <v>63</v>
      </c>
      <c r="H8990" s="17" t="s">
        <v>1537</v>
      </c>
      <c r="I8990" s="17" t="s">
        <v>1524</v>
      </c>
      <c r="J8990" s="17" t="n">
        <v>1</v>
      </c>
      <c r="K8990" s="15" t="n">
        <v>165.9</v>
      </c>
      <c r="L8990" s="22" t="n">
        <v>0</v>
      </c>
      <c r="M8990" s="15" t="n">
        <v>0</v>
      </c>
      <c r="N8990" s="15" t="n">
        <f aca="false">J8990*K8990</f>
        <v>165.9</v>
      </c>
      <c r="O8990" s="15" t="n">
        <f aca="false">N8990*L8990</f>
        <v>0</v>
      </c>
      <c r="P8990" s="15" t="n">
        <f aca="false">N8990-O8990</f>
        <v>165.9</v>
      </c>
      <c r="Q8990" s="15" t="n">
        <f aca="false">J8990*INDEX(dProdutos!$F$2:$F$47,MATCH(E8990,dProdutos!$A$2:$A$47,0))</f>
        <v>67.28</v>
      </c>
      <c r="R8990" s="15" t="n">
        <f aca="false">IF(I8990="Cancelado",0,P8990-Q8990)</f>
        <v>98.62</v>
      </c>
      <c r="S8990" s="17" t="str">
        <f aca="false">INDEX(dProdutos!$D$2:$D$47,MATCH(E8990,dProdutos!$A$2:$A$47,0))</f>
        <v>Acessórios</v>
      </c>
    </row>
    <row r="8991" customFormat="false" ht="15" hidden="false" customHeight="false" outlineLevel="0" collapsed="false">
      <c r="A8991" s="17" t="s">
        <v>7000</v>
      </c>
      <c r="B8991" s="17" t="n">
        <v>1</v>
      </c>
      <c r="C8991" s="21" t="n">
        <v>46244</v>
      </c>
      <c r="D8991" s="17" t="s">
        <v>683</v>
      </c>
      <c r="E8991" s="17" t="s">
        <v>88</v>
      </c>
      <c r="F8991" s="17" t="s">
        <v>1497</v>
      </c>
      <c r="G8991" s="17" t="s">
        <v>59</v>
      </c>
      <c r="H8991" s="17" t="s">
        <v>1523</v>
      </c>
      <c r="I8991" s="17" t="s">
        <v>1524</v>
      </c>
      <c r="J8991" s="17" t="n">
        <v>2</v>
      </c>
      <c r="K8991" s="15" t="n">
        <v>170.9</v>
      </c>
      <c r="L8991" s="22" t="n">
        <v>0</v>
      </c>
      <c r="M8991" s="15" t="n">
        <v>17.82</v>
      </c>
      <c r="N8991" s="15" t="n">
        <f aca="false">J8991*K8991</f>
        <v>341.8</v>
      </c>
      <c r="O8991" s="15" t="n">
        <f aca="false">N8991*L8991</f>
        <v>0</v>
      </c>
      <c r="P8991" s="15" t="n">
        <f aca="false">N8991-O8991</f>
        <v>341.8</v>
      </c>
      <c r="Q8991" s="15" t="n">
        <f aca="false">J8991*INDEX(dProdutos!$F$2:$F$47,MATCH(E8991,dProdutos!$A$2:$A$47,0))</f>
        <v>196.28</v>
      </c>
      <c r="R8991" s="15" t="n">
        <f aca="false">IF(I8991="Cancelado",0,P8991-Q8991)</f>
        <v>145.52</v>
      </c>
      <c r="S8991" s="17" t="str">
        <f aca="false">INDEX(dProdutos!$D$2:$D$47,MATCH(E8991,dProdutos!$A$2:$A$47,0))</f>
        <v>Moda Feminina</v>
      </c>
    </row>
    <row r="8992" customFormat="false" ht="15" hidden="false" customHeight="false" outlineLevel="0" collapsed="false">
      <c r="A8992" s="17" t="s">
        <v>7001</v>
      </c>
      <c r="B8992" s="17" t="n">
        <v>1</v>
      </c>
      <c r="C8992" s="21" t="n">
        <v>46244</v>
      </c>
      <c r="D8992" s="17" t="s">
        <v>1248</v>
      </c>
      <c r="E8992" s="17" t="s">
        <v>102</v>
      </c>
      <c r="F8992" s="17" t="s">
        <v>1487</v>
      </c>
      <c r="G8992" s="17" t="s">
        <v>62</v>
      </c>
      <c r="H8992" s="17" t="s">
        <v>1523</v>
      </c>
      <c r="I8992" s="17" t="s">
        <v>1524</v>
      </c>
      <c r="J8992" s="17" t="n">
        <v>2</v>
      </c>
      <c r="K8992" s="15" t="n">
        <v>65.9</v>
      </c>
      <c r="L8992" s="22" t="n">
        <v>0</v>
      </c>
      <c r="M8992" s="15" t="n">
        <v>31.25</v>
      </c>
      <c r="N8992" s="15" t="n">
        <f aca="false">J8992*K8992</f>
        <v>131.8</v>
      </c>
      <c r="O8992" s="15" t="n">
        <f aca="false">N8992*L8992</f>
        <v>0</v>
      </c>
      <c r="P8992" s="15" t="n">
        <f aca="false">N8992-O8992</f>
        <v>131.8</v>
      </c>
      <c r="Q8992" s="15" t="n">
        <f aca="false">J8992*INDEX(dProdutos!$F$2:$F$47,MATCH(E8992,dProdutos!$A$2:$A$47,0))</f>
        <v>59.36</v>
      </c>
      <c r="R8992" s="15" t="n">
        <f aca="false">IF(I8992="Cancelado",0,P8992-Q8992)</f>
        <v>72.44</v>
      </c>
      <c r="S8992" s="17" t="str">
        <f aca="false">INDEX(dProdutos!$D$2:$D$47,MATCH(E8992,dProdutos!$A$2:$A$47,0))</f>
        <v>Moda Masculina</v>
      </c>
    </row>
    <row r="8993" customFormat="false" ht="15" hidden="false" customHeight="false" outlineLevel="0" collapsed="false">
      <c r="A8993" s="17" t="s">
        <v>7002</v>
      </c>
      <c r="B8993" s="17" t="n">
        <v>1</v>
      </c>
      <c r="C8993" s="21" t="n">
        <v>46244</v>
      </c>
      <c r="D8993" s="17" t="s">
        <v>1051</v>
      </c>
      <c r="E8993" s="17" t="s">
        <v>120</v>
      </c>
      <c r="F8993" s="17" t="s">
        <v>1490</v>
      </c>
      <c r="G8993" s="17" t="s">
        <v>60</v>
      </c>
      <c r="H8993" s="17" t="s">
        <v>1527</v>
      </c>
      <c r="I8993" s="17" t="s">
        <v>1524</v>
      </c>
      <c r="J8993" s="17" t="n">
        <v>2</v>
      </c>
      <c r="K8993" s="15" t="n">
        <v>96.9</v>
      </c>
      <c r="L8993" s="22" t="n">
        <v>0</v>
      </c>
      <c r="M8993" s="15" t="n">
        <v>0</v>
      </c>
      <c r="N8993" s="15" t="n">
        <f aca="false">J8993*K8993</f>
        <v>193.8</v>
      </c>
      <c r="O8993" s="15" t="n">
        <f aca="false">N8993*L8993</f>
        <v>0</v>
      </c>
      <c r="P8993" s="15" t="n">
        <f aca="false">N8993-O8993</f>
        <v>193.8</v>
      </c>
      <c r="Q8993" s="15" t="n">
        <f aca="false">J8993*INDEX(dProdutos!$F$2:$F$47,MATCH(E8993,dProdutos!$A$2:$A$47,0))</f>
        <v>88.72</v>
      </c>
      <c r="R8993" s="15" t="n">
        <f aca="false">IF(I8993="Cancelado",0,P8993-Q8993)</f>
        <v>105.08</v>
      </c>
      <c r="S8993" s="17" t="str">
        <f aca="false">INDEX(dProdutos!$D$2:$D$47,MATCH(E8993,dProdutos!$A$2:$A$47,0))</f>
        <v>Moda Masculina</v>
      </c>
    </row>
    <row r="8994" customFormat="false" ht="15" hidden="false" customHeight="false" outlineLevel="0" collapsed="false">
      <c r="A8994" s="17" t="s">
        <v>7002</v>
      </c>
      <c r="B8994" s="17" t="n">
        <v>2</v>
      </c>
      <c r="C8994" s="21" t="n">
        <v>46244</v>
      </c>
      <c r="D8994" s="17" t="s">
        <v>1051</v>
      </c>
      <c r="E8994" s="17" t="s">
        <v>88</v>
      </c>
      <c r="F8994" s="17" t="s">
        <v>1490</v>
      </c>
      <c r="G8994" s="17" t="s">
        <v>60</v>
      </c>
      <c r="H8994" s="17" t="s">
        <v>1527</v>
      </c>
      <c r="I8994" s="17" t="s">
        <v>1524</v>
      </c>
      <c r="J8994" s="17" t="n">
        <v>1</v>
      </c>
      <c r="K8994" s="15" t="n">
        <v>170.9</v>
      </c>
      <c r="L8994" s="22" t="n">
        <v>0</v>
      </c>
      <c r="M8994" s="15" t="n">
        <v>0</v>
      </c>
      <c r="N8994" s="15" t="n">
        <f aca="false">J8994*K8994</f>
        <v>170.9</v>
      </c>
      <c r="O8994" s="15" t="n">
        <f aca="false">N8994*L8994</f>
        <v>0</v>
      </c>
      <c r="P8994" s="15" t="n">
        <f aca="false">N8994-O8994</f>
        <v>170.9</v>
      </c>
      <c r="Q8994" s="15" t="n">
        <f aca="false">J8994*INDEX(dProdutos!$F$2:$F$47,MATCH(E8994,dProdutos!$A$2:$A$47,0))</f>
        <v>98.14</v>
      </c>
      <c r="R8994" s="15" t="n">
        <f aca="false">IF(I8994="Cancelado",0,P8994-Q8994)</f>
        <v>72.76</v>
      </c>
      <c r="S8994" s="17" t="str">
        <f aca="false">INDEX(dProdutos!$D$2:$D$47,MATCH(E8994,dProdutos!$A$2:$A$47,0))</f>
        <v>Moda Feminina</v>
      </c>
    </row>
    <row r="8995" customFormat="false" ht="15" hidden="false" customHeight="false" outlineLevel="0" collapsed="false">
      <c r="A8995" s="17" t="s">
        <v>7003</v>
      </c>
      <c r="B8995" s="17" t="n">
        <v>1</v>
      </c>
      <c r="C8995" s="21" t="n">
        <v>46244</v>
      </c>
      <c r="D8995" s="17" t="s">
        <v>1410</v>
      </c>
      <c r="E8995" s="17" t="s">
        <v>138</v>
      </c>
      <c r="F8995" s="17" t="s">
        <v>1501</v>
      </c>
      <c r="G8995" s="17" t="s">
        <v>59</v>
      </c>
      <c r="H8995" s="17" t="s">
        <v>1523</v>
      </c>
      <c r="I8995" s="17" t="s">
        <v>1524</v>
      </c>
      <c r="J8995" s="17" t="n">
        <v>1</v>
      </c>
      <c r="K8995" s="15" t="n">
        <v>231.9</v>
      </c>
      <c r="L8995" s="22" t="n">
        <v>0</v>
      </c>
      <c r="M8995" s="15" t="n">
        <v>31.45</v>
      </c>
      <c r="N8995" s="15" t="n">
        <f aca="false">J8995*K8995</f>
        <v>231.9</v>
      </c>
      <c r="O8995" s="15" t="n">
        <f aca="false">N8995*L8995</f>
        <v>0</v>
      </c>
      <c r="P8995" s="15" t="n">
        <f aca="false">N8995-O8995</f>
        <v>231.9</v>
      </c>
      <c r="Q8995" s="15" t="n">
        <f aca="false">J8995*INDEX(dProdutos!$F$2:$F$47,MATCH(E8995,dProdutos!$A$2:$A$47,0))</f>
        <v>132.21</v>
      </c>
      <c r="R8995" s="15" t="n">
        <f aca="false">IF(I8995="Cancelado",0,P8995-Q8995)</f>
        <v>99.69</v>
      </c>
      <c r="S8995" s="17" t="str">
        <f aca="false">INDEX(dProdutos!$D$2:$D$47,MATCH(E8995,dProdutos!$A$2:$A$47,0))</f>
        <v>Calçados</v>
      </c>
    </row>
    <row r="8996" customFormat="false" ht="15" hidden="false" customHeight="false" outlineLevel="0" collapsed="false">
      <c r="A8996" s="17" t="s">
        <v>7003</v>
      </c>
      <c r="B8996" s="17" t="n">
        <v>2</v>
      </c>
      <c r="C8996" s="21" t="n">
        <v>46244</v>
      </c>
      <c r="D8996" s="17" t="s">
        <v>1410</v>
      </c>
      <c r="E8996" s="17" t="s">
        <v>95</v>
      </c>
      <c r="F8996" s="17" t="s">
        <v>1501</v>
      </c>
      <c r="G8996" s="17" t="s">
        <v>59</v>
      </c>
      <c r="H8996" s="17" t="s">
        <v>1523</v>
      </c>
      <c r="I8996" s="17" t="s">
        <v>1524</v>
      </c>
      <c r="J8996" s="17" t="n">
        <v>1</v>
      </c>
      <c r="K8996" s="15" t="n">
        <v>77.9</v>
      </c>
      <c r="L8996" s="22" t="n">
        <v>0.05</v>
      </c>
      <c r="M8996" s="15" t="n">
        <v>0</v>
      </c>
      <c r="N8996" s="15" t="n">
        <f aca="false">J8996*K8996</f>
        <v>77.9</v>
      </c>
      <c r="O8996" s="15" t="n">
        <f aca="false">N8996*L8996</f>
        <v>3.895</v>
      </c>
      <c r="P8996" s="15" t="n">
        <f aca="false">N8996-O8996</f>
        <v>74.005</v>
      </c>
      <c r="Q8996" s="15" t="n">
        <f aca="false">J8996*INDEX(dProdutos!$F$2:$F$47,MATCH(E8996,dProdutos!$A$2:$A$47,0))</f>
        <v>36.71</v>
      </c>
      <c r="R8996" s="15" t="n">
        <f aca="false">IF(I8996="Cancelado",0,P8996-Q8996)</f>
        <v>37.295</v>
      </c>
      <c r="S8996" s="17" t="str">
        <f aca="false">INDEX(dProdutos!$D$2:$D$47,MATCH(E8996,dProdutos!$A$2:$A$47,0))</f>
        <v>Moda Feminina</v>
      </c>
    </row>
    <row r="8997" customFormat="false" ht="15" hidden="false" customHeight="false" outlineLevel="0" collapsed="false">
      <c r="A8997" s="17" t="s">
        <v>7004</v>
      </c>
      <c r="B8997" s="17" t="n">
        <v>1</v>
      </c>
      <c r="C8997" s="21" t="n">
        <v>46244</v>
      </c>
      <c r="D8997" s="17" t="s">
        <v>468</v>
      </c>
      <c r="E8997" s="17" t="s">
        <v>177</v>
      </c>
      <c r="F8997" s="17" t="s">
        <v>1495</v>
      </c>
      <c r="G8997" s="17" t="s">
        <v>61</v>
      </c>
      <c r="H8997" s="17" t="s">
        <v>1527</v>
      </c>
      <c r="I8997" s="17" t="s">
        <v>1524</v>
      </c>
      <c r="J8997" s="17" t="n">
        <v>1</v>
      </c>
      <c r="K8997" s="15" t="n">
        <v>257.9</v>
      </c>
      <c r="L8997" s="22" t="n">
        <v>0</v>
      </c>
      <c r="M8997" s="15" t="n">
        <v>33.61</v>
      </c>
      <c r="N8997" s="15" t="n">
        <f aca="false">J8997*K8997</f>
        <v>257.9</v>
      </c>
      <c r="O8997" s="15" t="n">
        <f aca="false">N8997*L8997</f>
        <v>0</v>
      </c>
      <c r="P8997" s="15" t="n">
        <f aca="false">N8997-O8997</f>
        <v>257.9</v>
      </c>
      <c r="Q8997" s="15" t="n">
        <f aca="false">J8997*INDEX(dProdutos!$F$2:$F$47,MATCH(E8997,dProdutos!$A$2:$A$47,0))</f>
        <v>138.23</v>
      </c>
      <c r="R8997" s="15" t="n">
        <f aca="false">IF(I8997="Cancelado",0,P8997-Q8997)</f>
        <v>119.67</v>
      </c>
      <c r="S8997" s="17" t="str">
        <f aca="false">INDEX(dProdutos!$D$2:$D$47,MATCH(E8997,dProdutos!$A$2:$A$47,0))</f>
        <v>Casa</v>
      </c>
    </row>
    <row r="8998" customFormat="false" ht="15" hidden="false" customHeight="false" outlineLevel="0" collapsed="false">
      <c r="A8998" s="17" t="s">
        <v>7004</v>
      </c>
      <c r="B8998" s="17" t="n">
        <v>2</v>
      </c>
      <c r="C8998" s="21" t="n">
        <v>46244</v>
      </c>
      <c r="D8998" s="17" t="s">
        <v>468</v>
      </c>
      <c r="E8998" s="17" t="s">
        <v>195</v>
      </c>
      <c r="F8998" s="17" t="s">
        <v>1495</v>
      </c>
      <c r="G8998" s="17" t="s">
        <v>61</v>
      </c>
      <c r="H8998" s="17" t="s">
        <v>1527</v>
      </c>
      <c r="I8998" s="17" t="s">
        <v>1524</v>
      </c>
      <c r="J8998" s="17" t="n">
        <v>1</v>
      </c>
      <c r="K8998" s="15" t="n">
        <v>72.9</v>
      </c>
      <c r="L8998" s="22" t="n">
        <v>0.2</v>
      </c>
      <c r="M8998" s="15" t="n">
        <v>0</v>
      </c>
      <c r="N8998" s="15" t="n">
        <f aca="false">J8998*K8998</f>
        <v>72.9</v>
      </c>
      <c r="O8998" s="15" t="n">
        <f aca="false">N8998*L8998</f>
        <v>14.58</v>
      </c>
      <c r="P8998" s="15" t="n">
        <f aca="false">N8998-O8998</f>
        <v>58.32</v>
      </c>
      <c r="Q8998" s="15" t="n">
        <f aca="false">J8998*INDEX(dProdutos!$F$2:$F$47,MATCH(E8998,dProdutos!$A$2:$A$47,0))</f>
        <v>39.23</v>
      </c>
      <c r="R8998" s="15" t="n">
        <f aca="false">IF(I8998="Cancelado",0,P8998-Q8998)</f>
        <v>19.09</v>
      </c>
      <c r="S8998" s="17" t="str">
        <f aca="false">INDEX(dProdutos!$D$2:$D$47,MATCH(E8998,dProdutos!$A$2:$A$47,0))</f>
        <v>Eletrônicos</v>
      </c>
    </row>
    <row r="8999" customFormat="false" ht="15" hidden="false" customHeight="false" outlineLevel="0" collapsed="false">
      <c r="A8999" s="17" t="s">
        <v>7005</v>
      </c>
      <c r="B8999" s="17" t="n">
        <v>1</v>
      </c>
      <c r="C8999" s="21" t="n">
        <v>46244</v>
      </c>
      <c r="D8999" s="17" t="s">
        <v>608</v>
      </c>
      <c r="E8999" s="17" t="s">
        <v>98</v>
      </c>
      <c r="F8999" s="17" t="s">
        <v>1493</v>
      </c>
      <c r="G8999" s="17" t="s">
        <v>61</v>
      </c>
      <c r="H8999" s="17" t="s">
        <v>1527</v>
      </c>
      <c r="I8999" s="17" t="s">
        <v>1524</v>
      </c>
      <c r="J8999" s="17" t="n">
        <v>1</v>
      </c>
      <c r="K8999" s="15" t="n">
        <v>108.9</v>
      </c>
      <c r="L8999" s="22" t="n">
        <v>0</v>
      </c>
      <c r="M8999" s="15" t="n">
        <v>13.62</v>
      </c>
      <c r="N8999" s="15" t="n">
        <f aca="false">J8999*K8999</f>
        <v>108.9</v>
      </c>
      <c r="O8999" s="15" t="n">
        <f aca="false">N8999*L8999</f>
        <v>0</v>
      </c>
      <c r="P8999" s="15" t="n">
        <f aca="false">N8999-O8999</f>
        <v>108.9</v>
      </c>
      <c r="Q8999" s="15" t="n">
        <f aca="false">J8999*INDEX(dProdutos!$F$2:$F$47,MATCH(E8999,dProdutos!$A$2:$A$47,0))</f>
        <v>42.52</v>
      </c>
      <c r="R8999" s="15" t="n">
        <f aca="false">IF(I8999="Cancelado",0,P8999-Q8999)</f>
        <v>66.38</v>
      </c>
      <c r="S8999" s="17" t="str">
        <f aca="false">INDEX(dProdutos!$D$2:$D$47,MATCH(E8999,dProdutos!$A$2:$A$47,0))</f>
        <v>Moda Feminina</v>
      </c>
    </row>
    <row r="9000" customFormat="false" ht="15" hidden="false" customHeight="false" outlineLevel="0" collapsed="false">
      <c r="A9000" s="17" t="s">
        <v>7005</v>
      </c>
      <c r="B9000" s="17" t="n">
        <v>2</v>
      </c>
      <c r="C9000" s="21" t="n">
        <v>46244</v>
      </c>
      <c r="D9000" s="17" t="s">
        <v>608</v>
      </c>
      <c r="E9000" s="17" t="s">
        <v>92</v>
      </c>
      <c r="F9000" s="17" t="s">
        <v>1493</v>
      </c>
      <c r="G9000" s="17" t="s">
        <v>61</v>
      </c>
      <c r="H9000" s="17" t="s">
        <v>1527</v>
      </c>
      <c r="I9000" s="17" t="s">
        <v>1524</v>
      </c>
      <c r="J9000" s="17" t="n">
        <v>3</v>
      </c>
      <c r="K9000" s="15" t="n">
        <v>191.9</v>
      </c>
      <c r="L9000" s="22" t="n">
        <v>0</v>
      </c>
      <c r="M9000" s="15" t="n">
        <v>0</v>
      </c>
      <c r="N9000" s="15" t="n">
        <f aca="false">J9000*K9000</f>
        <v>575.7</v>
      </c>
      <c r="O9000" s="15" t="n">
        <f aca="false">N9000*L9000</f>
        <v>0</v>
      </c>
      <c r="P9000" s="15" t="n">
        <f aca="false">N9000-O9000</f>
        <v>575.7</v>
      </c>
      <c r="Q9000" s="15" t="n">
        <f aca="false">J9000*INDEX(dProdutos!$F$2:$F$47,MATCH(E9000,dProdutos!$A$2:$A$47,0))</f>
        <v>265.77</v>
      </c>
      <c r="R9000" s="15" t="n">
        <f aca="false">IF(I9000="Cancelado",0,P9000-Q9000)</f>
        <v>309.93</v>
      </c>
      <c r="S9000" s="17" t="str">
        <f aca="false">INDEX(dProdutos!$D$2:$D$47,MATCH(E9000,dProdutos!$A$2:$A$47,0))</f>
        <v>Moda Feminina</v>
      </c>
    </row>
    <row r="9001" customFormat="false" ht="15" hidden="false" customHeight="false" outlineLevel="0" collapsed="false">
      <c r="A9001" s="17" t="s">
        <v>7005</v>
      </c>
      <c r="B9001" s="17" t="n">
        <v>3</v>
      </c>
      <c r="C9001" s="21" t="n">
        <v>46244</v>
      </c>
      <c r="D9001" s="17" t="s">
        <v>608</v>
      </c>
      <c r="E9001" s="17" t="s">
        <v>114</v>
      </c>
      <c r="F9001" s="17" t="s">
        <v>1493</v>
      </c>
      <c r="G9001" s="17" t="s">
        <v>61</v>
      </c>
      <c r="H9001" s="17" t="s">
        <v>1527</v>
      </c>
      <c r="I9001" s="17" t="s">
        <v>1524</v>
      </c>
      <c r="J9001" s="17" t="n">
        <v>1</v>
      </c>
      <c r="K9001" s="15" t="n">
        <v>202.9</v>
      </c>
      <c r="L9001" s="22" t="n">
        <v>0</v>
      </c>
      <c r="M9001" s="15" t="n">
        <v>0</v>
      </c>
      <c r="N9001" s="15" t="n">
        <f aca="false">J9001*K9001</f>
        <v>202.9</v>
      </c>
      <c r="O9001" s="15" t="n">
        <f aca="false">N9001*L9001</f>
        <v>0</v>
      </c>
      <c r="P9001" s="15" t="n">
        <f aca="false">N9001-O9001</f>
        <v>202.9</v>
      </c>
      <c r="Q9001" s="15" t="n">
        <f aca="false">J9001*INDEX(dProdutos!$F$2:$F$47,MATCH(E9001,dProdutos!$A$2:$A$47,0))</f>
        <v>110.39</v>
      </c>
      <c r="R9001" s="15" t="n">
        <f aca="false">IF(I9001="Cancelado",0,P9001-Q9001)</f>
        <v>92.51</v>
      </c>
      <c r="S9001" s="17" t="str">
        <f aca="false">INDEX(dProdutos!$D$2:$D$47,MATCH(E9001,dProdutos!$A$2:$A$47,0))</f>
        <v>Moda Masculina</v>
      </c>
    </row>
    <row r="9002" customFormat="false" ht="15" hidden="false" customHeight="false" outlineLevel="0" collapsed="false">
      <c r="A9002" s="17" t="s">
        <v>7006</v>
      </c>
      <c r="B9002" s="17" t="n">
        <v>1</v>
      </c>
      <c r="C9002" s="21" t="n">
        <v>46244</v>
      </c>
      <c r="D9002" s="17" t="s">
        <v>511</v>
      </c>
      <c r="E9002" s="17" t="s">
        <v>171</v>
      </c>
      <c r="F9002" s="17" t="s">
        <v>1499</v>
      </c>
      <c r="G9002" s="17" t="s">
        <v>63</v>
      </c>
      <c r="H9002" s="17" t="s">
        <v>1523</v>
      </c>
      <c r="I9002" s="17" t="s">
        <v>1524</v>
      </c>
      <c r="J9002" s="17" t="n">
        <v>2</v>
      </c>
      <c r="K9002" s="15" t="n">
        <v>246.9</v>
      </c>
      <c r="L9002" s="22" t="n">
        <v>0.05</v>
      </c>
      <c r="M9002" s="15" t="n">
        <v>26.13</v>
      </c>
      <c r="N9002" s="15" t="n">
        <f aca="false">J9002*K9002</f>
        <v>493.8</v>
      </c>
      <c r="O9002" s="15" t="n">
        <f aca="false">N9002*L9002</f>
        <v>24.69</v>
      </c>
      <c r="P9002" s="15" t="n">
        <f aca="false">N9002-O9002</f>
        <v>469.11</v>
      </c>
      <c r="Q9002" s="15" t="n">
        <f aca="false">J9002*INDEX(dProdutos!$F$2:$F$47,MATCH(E9002,dProdutos!$A$2:$A$47,0))</f>
        <v>207.22</v>
      </c>
      <c r="R9002" s="15" t="n">
        <f aca="false">IF(I9002="Cancelado",0,P9002-Q9002)</f>
        <v>261.89</v>
      </c>
      <c r="S9002" s="17" t="str">
        <f aca="false">INDEX(dProdutos!$D$2:$D$47,MATCH(E9002,dProdutos!$A$2:$A$47,0))</f>
        <v>Casa</v>
      </c>
    </row>
    <row r="9003" customFormat="false" ht="15" hidden="false" customHeight="false" outlineLevel="0" collapsed="false">
      <c r="A9003" s="17" t="s">
        <v>7007</v>
      </c>
      <c r="B9003" s="17" t="n">
        <v>1</v>
      </c>
      <c r="C9003" s="21" t="n">
        <v>46244</v>
      </c>
      <c r="D9003" s="17" t="s">
        <v>429</v>
      </c>
      <c r="E9003" s="17" t="s">
        <v>171</v>
      </c>
      <c r="F9003" s="17" t="s">
        <v>1503</v>
      </c>
      <c r="G9003" s="17" t="s">
        <v>62</v>
      </c>
      <c r="H9003" s="17" t="s">
        <v>1523</v>
      </c>
      <c r="I9003" s="17" t="s">
        <v>1524</v>
      </c>
      <c r="J9003" s="17" t="n">
        <v>1</v>
      </c>
      <c r="K9003" s="15" t="n">
        <v>246.9</v>
      </c>
      <c r="L9003" s="22" t="n">
        <v>0.2</v>
      </c>
      <c r="M9003" s="15" t="n">
        <v>14.61</v>
      </c>
      <c r="N9003" s="15" t="n">
        <f aca="false">J9003*K9003</f>
        <v>246.9</v>
      </c>
      <c r="O9003" s="15" t="n">
        <f aca="false">N9003*L9003</f>
        <v>49.38</v>
      </c>
      <c r="P9003" s="15" t="n">
        <f aca="false">N9003-O9003</f>
        <v>197.52</v>
      </c>
      <c r="Q9003" s="15" t="n">
        <f aca="false">J9003*INDEX(dProdutos!$F$2:$F$47,MATCH(E9003,dProdutos!$A$2:$A$47,0))</f>
        <v>103.61</v>
      </c>
      <c r="R9003" s="15" t="n">
        <f aca="false">IF(I9003="Cancelado",0,P9003-Q9003)</f>
        <v>93.91</v>
      </c>
      <c r="S9003" s="17" t="str">
        <f aca="false">INDEX(dProdutos!$D$2:$D$47,MATCH(E9003,dProdutos!$A$2:$A$47,0))</f>
        <v>Casa</v>
      </c>
    </row>
    <row r="9004" customFormat="false" ht="15" hidden="false" customHeight="false" outlineLevel="0" collapsed="false">
      <c r="A9004" s="17" t="s">
        <v>7008</v>
      </c>
      <c r="B9004" s="17" t="n">
        <v>1</v>
      </c>
      <c r="C9004" s="21" t="n">
        <v>46244</v>
      </c>
      <c r="D9004" s="17" t="s">
        <v>1212</v>
      </c>
      <c r="E9004" s="17" t="s">
        <v>192</v>
      </c>
      <c r="F9004" s="17" t="s">
        <v>1495</v>
      </c>
      <c r="G9004" s="17" t="s">
        <v>59</v>
      </c>
      <c r="H9004" s="17" t="s">
        <v>1527</v>
      </c>
      <c r="I9004" s="17" t="s">
        <v>1524</v>
      </c>
      <c r="J9004" s="17" t="n">
        <v>1</v>
      </c>
      <c r="K9004" s="15" t="n">
        <v>245.9</v>
      </c>
      <c r="L9004" s="22" t="n">
        <v>0</v>
      </c>
      <c r="M9004" s="15" t="n">
        <v>12.43</v>
      </c>
      <c r="N9004" s="15" t="n">
        <f aca="false">J9004*K9004</f>
        <v>245.9</v>
      </c>
      <c r="O9004" s="15" t="n">
        <f aca="false">N9004*L9004</f>
        <v>0</v>
      </c>
      <c r="P9004" s="15" t="n">
        <f aca="false">N9004-O9004</f>
        <v>245.9</v>
      </c>
      <c r="Q9004" s="15" t="n">
        <f aca="false">J9004*INDEX(dProdutos!$F$2:$F$47,MATCH(E9004,dProdutos!$A$2:$A$47,0))</f>
        <v>107.78</v>
      </c>
      <c r="R9004" s="15" t="n">
        <f aca="false">IF(I9004="Cancelado",0,P9004-Q9004)</f>
        <v>138.12</v>
      </c>
      <c r="S9004" s="17" t="str">
        <f aca="false">INDEX(dProdutos!$D$2:$D$47,MATCH(E9004,dProdutos!$A$2:$A$47,0))</f>
        <v>Eletrônicos</v>
      </c>
    </row>
    <row r="9005" customFormat="false" ht="15" hidden="false" customHeight="false" outlineLevel="0" collapsed="false">
      <c r="A9005" s="17" t="s">
        <v>7009</v>
      </c>
      <c r="B9005" s="17" t="n">
        <v>1</v>
      </c>
      <c r="C9005" s="21" t="n">
        <v>46245</v>
      </c>
      <c r="D9005" s="17" t="s">
        <v>1377</v>
      </c>
      <c r="E9005" s="17" t="s">
        <v>126</v>
      </c>
      <c r="F9005" s="17" t="s">
        <v>1490</v>
      </c>
      <c r="G9005" s="17" t="s">
        <v>59</v>
      </c>
      <c r="H9005" s="17" t="s">
        <v>1537</v>
      </c>
      <c r="I9005" s="17" t="s">
        <v>1524</v>
      </c>
      <c r="J9005" s="17" t="n">
        <v>1</v>
      </c>
      <c r="K9005" s="15" t="n">
        <v>296.9</v>
      </c>
      <c r="L9005" s="22" t="n">
        <v>0</v>
      </c>
      <c r="M9005" s="15" t="n">
        <v>0</v>
      </c>
      <c r="N9005" s="15" t="n">
        <f aca="false">J9005*K9005</f>
        <v>296.9</v>
      </c>
      <c r="O9005" s="15" t="n">
        <f aca="false">N9005*L9005</f>
        <v>0</v>
      </c>
      <c r="P9005" s="15" t="n">
        <f aca="false">N9005-O9005</f>
        <v>296.9</v>
      </c>
      <c r="Q9005" s="15" t="n">
        <f aca="false">J9005*INDEX(dProdutos!$F$2:$F$47,MATCH(E9005,dProdutos!$A$2:$A$47,0))</f>
        <v>135.24</v>
      </c>
      <c r="R9005" s="15" t="n">
        <f aca="false">IF(I9005="Cancelado",0,P9005-Q9005)</f>
        <v>161.66</v>
      </c>
      <c r="S9005" s="17" t="str">
        <f aca="false">INDEX(dProdutos!$D$2:$D$47,MATCH(E9005,dProdutos!$A$2:$A$47,0))</f>
        <v>Calçados</v>
      </c>
    </row>
    <row r="9006" customFormat="false" ht="15" hidden="false" customHeight="false" outlineLevel="0" collapsed="false">
      <c r="A9006" s="17" t="s">
        <v>7009</v>
      </c>
      <c r="B9006" s="17" t="n">
        <v>2</v>
      </c>
      <c r="C9006" s="21" t="n">
        <v>46245</v>
      </c>
      <c r="D9006" s="17" t="s">
        <v>1377</v>
      </c>
      <c r="E9006" s="17" t="s">
        <v>153</v>
      </c>
      <c r="F9006" s="17" t="s">
        <v>1490</v>
      </c>
      <c r="G9006" s="17" t="s">
        <v>59</v>
      </c>
      <c r="H9006" s="17" t="s">
        <v>1537</v>
      </c>
      <c r="I9006" s="17" t="s">
        <v>1524</v>
      </c>
      <c r="J9006" s="17" t="n">
        <v>2</v>
      </c>
      <c r="K9006" s="15" t="n">
        <v>165.9</v>
      </c>
      <c r="L9006" s="22" t="n">
        <v>0</v>
      </c>
      <c r="M9006" s="15" t="n">
        <v>0</v>
      </c>
      <c r="N9006" s="15" t="n">
        <f aca="false">J9006*K9006</f>
        <v>331.8</v>
      </c>
      <c r="O9006" s="15" t="n">
        <f aca="false">N9006*L9006</f>
        <v>0</v>
      </c>
      <c r="P9006" s="15" t="n">
        <f aca="false">N9006-O9006</f>
        <v>331.8</v>
      </c>
      <c r="Q9006" s="15" t="n">
        <f aca="false">J9006*INDEX(dProdutos!$F$2:$F$47,MATCH(E9006,dProdutos!$A$2:$A$47,0))</f>
        <v>134.56</v>
      </c>
      <c r="R9006" s="15" t="n">
        <f aca="false">IF(I9006="Cancelado",0,P9006-Q9006)</f>
        <v>197.24</v>
      </c>
      <c r="S9006" s="17" t="str">
        <f aca="false">INDEX(dProdutos!$D$2:$D$47,MATCH(E9006,dProdutos!$A$2:$A$47,0))</f>
        <v>Acessórios</v>
      </c>
    </row>
    <row r="9007" customFormat="false" ht="15" hidden="false" customHeight="false" outlineLevel="0" collapsed="false">
      <c r="A9007" s="17" t="s">
        <v>7010</v>
      </c>
      <c r="B9007" s="17" t="n">
        <v>1</v>
      </c>
      <c r="C9007" s="21" t="n">
        <v>46245</v>
      </c>
      <c r="D9007" s="17" t="s">
        <v>754</v>
      </c>
      <c r="E9007" s="17" t="s">
        <v>102</v>
      </c>
      <c r="F9007" s="17" t="s">
        <v>1503</v>
      </c>
      <c r="G9007" s="17" t="s">
        <v>63</v>
      </c>
      <c r="H9007" s="17" t="s">
        <v>1523</v>
      </c>
      <c r="I9007" s="17" t="s">
        <v>1524</v>
      </c>
      <c r="J9007" s="17" t="n">
        <v>1</v>
      </c>
      <c r="K9007" s="15" t="n">
        <v>65.9</v>
      </c>
      <c r="L9007" s="22" t="n">
        <v>0.05</v>
      </c>
      <c r="M9007" s="15" t="n">
        <v>0</v>
      </c>
      <c r="N9007" s="15" t="n">
        <f aca="false">J9007*K9007</f>
        <v>65.9</v>
      </c>
      <c r="O9007" s="15" t="n">
        <f aca="false">N9007*L9007</f>
        <v>3.295</v>
      </c>
      <c r="P9007" s="15" t="n">
        <f aca="false">N9007-O9007</f>
        <v>62.605</v>
      </c>
      <c r="Q9007" s="15" t="n">
        <f aca="false">J9007*INDEX(dProdutos!$F$2:$F$47,MATCH(E9007,dProdutos!$A$2:$A$47,0))</f>
        <v>29.68</v>
      </c>
      <c r="R9007" s="15" t="n">
        <f aca="false">IF(I9007="Cancelado",0,P9007-Q9007)</f>
        <v>32.925</v>
      </c>
      <c r="S9007" s="17" t="str">
        <f aca="false">INDEX(dProdutos!$D$2:$D$47,MATCH(E9007,dProdutos!$A$2:$A$47,0))</f>
        <v>Moda Masculina</v>
      </c>
    </row>
    <row r="9008" customFormat="false" ht="15" hidden="false" customHeight="false" outlineLevel="0" collapsed="false">
      <c r="A9008" s="17" t="s">
        <v>7011</v>
      </c>
      <c r="B9008" s="17" t="n">
        <v>1</v>
      </c>
      <c r="C9008" s="21" t="n">
        <v>46245</v>
      </c>
      <c r="D9008" s="17" t="s">
        <v>333</v>
      </c>
      <c r="E9008" s="17" t="s">
        <v>102</v>
      </c>
      <c r="F9008" s="17" t="s">
        <v>1490</v>
      </c>
      <c r="G9008" s="17" t="s">
        <v>62</v>
      </c>
      <c r="H9008" s="17" t="s">
        <v>1537</v>
      </c>
      <c r="I9008" s="17" t="s">
        <v>1524</v>
      </c>
      <c r="J9008" s="17" t="n">
        <v>1</v>
      </c>
      <c r="K9008" s="15" t="n">
        <v>65.9</v>
      </c>
      <c r="L9008" s="22" t="n">
        <v>0.1</v>
      </c>
      <c r="M9008" s="15" t="n">
        <v>14.06</v>
      </c>
      <c r="N9008" s="15" t="n">
        <f aca="false">J9008*K9008</f>
        <v>65.9</v>
      </c>
      <c r="O9008" s="15" t="n">
        <f aca="false">N9008*L9008</f>
        <v>6.59</v>
      </c>
      <c r="P9008" s="15" t="n">
        <f aca="false">N9008-O9008</f>
        <v>59.31</v>
      </c>
      <c r="Q9008" s="15" t="n">
        <f aca="false">J9008*INDEX(dProdutos!$F$2:$F$47,MATCH(E9008,dProdutos!$A$2:$A$47,0))</f>
        <v>29.68</v>
      </c>
      <c r="R9008" s="15" t="n">
        <f aca="false">IF(I9008="Cancelado",0,P9008-Q9008)</f>
        <v>29.63</v>
      </c>
      <c r="S9008" s="17" t="str">
        <f aca="false">INDEX(dProdutos!$D$2:$D$47,MATCH(E9008,dProdutos!$A$2:$A$47,0))</f>
        <v>Moda Masculina</v>
      </c>
    </row>
    <row r="9009" customFormat="false" ht="15" hidden="false" customHeight="false" outlineLevel="0" collapsed="false">
      <c r="A9009" s="17" t="s">
        <v>7012</v>
      </c>
      <c r="B9009" s="17" t="n">
        <v>1</v>
      </c>
      <c r="C9009" s="21" t="n">
        <v>46245</v>
      </c>
      <c r="D9009" s="17" t="s">
        <v>662</v>
      </c>
      <c r="E9009" s="17" t="s">
        <v>135</v>
      </c>
      <c r="F9009" s="17" t="s">
        <v>1487</v>
      </c>
      <c r="G9009" s="17" t="s">
        <v>62</v>
      </c>
      <c r="H9009" s="17" t="s">
        <v>1537</v>
      </c>
      <c r="I9009" s="17" t="s">
        <v>1524</v>
      </c>
      <c r="J9009" s="17" t="n">
        <v>1</v>
      </c>
      <c r="K9009" s="15" t="n">
        <v>200.9</v>
      </c>
      <c r="L9009" s="22" t="n">
        <v>0</v>
      </c>
      <c r="M9009" s="15" t="n">
        <v>16.09</v>
      </c>
      <c r="N9009" s="15" t="n">
        <f aca="false">J9009*K9009</f>
        <v>200.9</v>
      </c>
      <c r="O9009" s="15" t="n">
        <f aca="false">N9009*L9009</f>
        <v>0</v>
      </c>
      <c r="P9009" s="15" t="n">
        <f aca="false">N9009-O9009</f>
        <v>200.9</v>
      </c>
      <c r="Q9009" s="15" t="n">
        <f aca="false">J9009*INDEX(dProdutos!$F$2:$F$47,MATCH(E9009,dProdutos!$A$2:$A$47,0))</f>
        <v>80.73</v>
      </c>
      <c r="R9009" s="15" t="n">
        <f aca="false">IF(I9009="Cancelado",0,P9009-Q9009)</f>
        <v>120.17</v>
      </c>
      <c r="S9009" s="17" t="str">
        <f aca="false">INDEX(dProdutos!$D$2:$D$47,MATCH(E9009,dProdutos!$A$2:$A$47,0))</f>
        <v>Calçados</v>
      </c>
    </row>
    <row r="9010" customFormat="false" ht="15" hidden="false" customHeight="false" outlineLevel="0" collapsed="false">
      <c r="A9010" s="17" t="s">
        <v>7012</v>
      </c>
      <c r="B9010" s="17" t="n">
        <v>2</v>
      </c>
      <c r="C9010" s="21" t="n">
        <v>46245</v>
      </c>
      <c r="D9010" s="17" t="s">
        <v>662</v>
      </c>
      <c r="E9010" s="17" t="s">
        <v>117</v>
      </c>
      <c r="F9010" s="17" t="s">
        <v>1487</v>
      </c>
      <c r="G9010" s="17" t="s">
        <v>62</v>
      </c>
      <c r="H9010" s="17" t="s">
        <v>1537</v>
      </c>
      <c r="I9010" s="17" t="s">
        <v>1524</v>
      </c>
      <c r="J9010" s="17" t="n">
        <v>1</v>
      </c>
      <c r="K9010" s="15" t="n">
        <v>166.9</v>
      </c>
      <c r="L9010" s="22" t="n">
        <v>0.05</v>
      </c>
      <c r="M9010" s="15" t="n">
        <v>0</v>
      </c>
      <c r="N9010" s="15" t="n">
        <f aca="false">J9010*K9010</f>
        <v>166.9</v>
      </c>
      <c r="O9010" s="15" t="n">
        <f aca="false">N9010*L9010</f>
        <v>8.345</v>
      </c>
      <c r="P9010" s="15" t="n">
        <f aca="false">N9010-O9010</f>
        <v>158.555</v>
      </c>
      <c r="Q9010" s="15" t="n">
        <f aca="false">J9010*INDEX(dProdutos!$F$2:$F$47,MATCH(E9010,dProdutos!$A$2:$A$47,0))</f>
        <v>73.23</v>
      </c>
      <c r="R9010" s="15" t="n">
        <f aca="false">IF(I9010="Cancelado",0,P9010-Q9010)</f>
        <v>85.325</v>
      </c>
      <c r="S9010" s="17" t="str">
        <f aca="false">INDEX(dProdutos!$D$2:$D$47,MATCH(E9010,dProdutos!$A$2:$A$47,0))</f>
        <v>Moda Masculina</v>
      </c>
    </row>
    <row r="9011" customFormat="false" ht="15" hidden="false" customHeight="false" outlineLevel="0" collapsed="false">
      <c r="A9011" s="17" t="s">
        <v>7013</v>
      </c>
      <c r="B9011" s="17" t="n">
        <v>1</v>
      </c>
      <c r="C9011" s="21" t="n">
        <v>46245</v>
      </c>
      <c r="D9011" s="17" t="s">
        <v>1258</v>
      </c>
      <c r="E9011" s="17" t="s">
        <v>108</v>
      </c>
      <c r="F9011" s="17" t="s">
        <v>1490</v>
      </c>
      <c r="G9011" s="17" t="s">
        <v>61</v>
      </c>
      <c r="H9011" s="17" t="s">
        <v>1540</v>
      </c>
      <c r="I9011" s="17" t="s">
        <v>1524</v>
      </c>
      <c r="J9011" s="17" t="n">
        <v>1</v>
      </c>
      <c r="K9011" s="15" t="n">
        <v>265.9</v>
      </c>
      <c r="L9011" s="22" t="n">
        <v>0.05</v>
      </c>
      <c r="M9011" s="15" t="n">
        <v>18.66</v>
      </c>
      <c r="N9011" s="15" t="n">
        <f aca="false">J9011*K9011</f>
        <v>265.9</v>
      </c>
      <c r="O9011" s="15" t="n">
        <f aca="false">N9011*L9011</f>
        <v>13.295</v>
      </c>
      <c r="P9011" s="15" t="n">
        <f aca="false">N9011-O9011</f>
        <v>252.605</v>
      </c>
      <c r="Q9011" s="15" t="n">
        <f aca="false">J9011*INDEX(dProdutos!$F$2:$F$47,MATCH(E9011,dProdutos!$A$2:$A$47,0))</f>
        <v>155.62</v>
      </c>
      <c r="R9011" s="15" t="n">
        <f aca="false">IF(I9011="Cancelado",0,P9011-Q9011)</f>
        <v>96.985</v>
      </c>
      <c r="S9011" s="17" t="str">
        <f aca="false">INDEX(dProdutos!$D$2:$D$47,MATCH(E9011,dProdutos!$A$2:$A$47,0))</f>
        <v>Moda Masculina</v>
      </c>
    </row>
    <row r="9012" customFormat="false" ht="15" hidden="false" customHeight="false" outlineLevel="0" collapsed="false">
      <c r="A9012" s="17" t="s">
        <v>7014</v>
      </c>
      <c r="B9012" s="17" t="n">
        <v>1</v>
      </c>
      <c r="C9012" s="21" t="n">
        <v>46245</v>
      </c>
      <c r="D9012" s="17" t="s">
        <v>717</v>
      </c>
      <c r="E9012" s="17" t="s">
        <v>129</v>
      </c>
      <c r="F9012" s="17" t="s">
        <v>1499</v>
      </c>
      <c r="G9012" s="17" t="s">
        <v>64</v>
      </c>
      <c r="H9012" s="17" t="s">
        <v>1537</v>
      </c>
      <c r="I9012" s="17" t="s">
        <v>1524</v>
      </c>
      <c r="J9012" s="17" t="n">
        <v>1</v>
      </c>
      <c r="K9012" s="15" t="n">
        <v>105.9</v>
      </c>
      <c r="L9012" s="22" t="n">
        <v>0</v>
      </c>
      <c r="M9012" s="15" t="n">
        <v>19.43</v>
      </c>
      <c r="N9012" s="15" t="n">
        <f aca="false">J9012*K9012</f>
        <v>105.9</v>
      </c>
      <c r="O9012" s="15" t="n">
        <f aca="false">N9012*L9012</f>
        <v>0</v>
      </c>
      <c r="P9012" s="15" t="n">
        <f aca="false">N9012-O9012</f>
        <v>105.9</v>
      </c>
      <c r="Q9012" s="15" t="n">
        <f aca="false">J9012*INDEX(dProdutos!$F$2:$F$47,MATCH(E9012,dProdutos!$A$2:$A$47,0))</f>
        <v>43.79</v>
      </c>
      <c r="R9012" s="15" t="n">
        <f aca="false">IF(I9012="Cancelado",0,P9012-Q9012)</f>
        <v>62.11</v>
      </c>
      <c r="S9012" s="17" t="str">
        <f aca="false">INDEX(dProdutos!$D$2:$D$47,MATCH(E9012,dProdutos!$A$2:$A$47,0))</f>
        <v>Calçados</v>
      </c>
    </row>
    <row r="9013" customFormat="false" ht="15" hidden="false" customHeight="false" outlineLevel="0" collapsed="false">
      <c r="A9013" s="17" t="s">
        <v>7015</v>
      </c>
      <c r="B9013" s="17" t="n">
        <v>1</v>
      </c>
      <c r="C9013" s="21" t="n">
        <v>46245</v>
      </c>
      <c r="D9013" s="17" t="s">
        <v>258</v>
      </c>
      <c r="E9013" s="17" t="s">
        <v>192</v>
      </c>
      <c r="F9013" s="17" t="s">
        <v>1497</v>
      </c>
      <c r="G9013" s="17" t="s">
        <v>60</v>
      </c>
      <c r="H9013" s="17" t="s">
        <v>1537</v>
      </c>
      <c r="I9013" s="17" t="s">
        <v>1524</v>
      </c>
      <c r="J9013" s="17" t="n">
        <v>2</v>
      </c>
      <c r="K9013" s="15" t="n">
        <v>245.9</v>
      </c>
      <c r="L9013" s="22" t="n">
        <v>0</v>
      </c>
      <c r="M9013" s="15" t="n">
        <v>0</v>
      </c>
      <c r="N9013" s="15" t="n">
        <f aca="false">J9013*K9013</f>
        <v>491.8</v>
      </c>
      <c r="O9013" s="15" t="n">
        <f aca="false">N9013*L9013</f>
        <v>0</v>
      </c>
      <c r="P9013" s="15" t="n">
        <f aca="false">N9013-O9013</f>
        <v>491.8</v>
      </c>
      <c r="Q9013" s="15" t="n">
        <f aca="false">J9013*INDEX(dProdutos!$F$2:$F$47,MATCH(E9013,dProdutos!$A$2:$A$47,0))</f>
        <v>215.56</v>
      </c>
      <c r="R9013" s="15" t="n">
        <f aca="false">IF(I9013="Cancelado",0,P9013-Q9013)</f>
        <v>276.24</v>
      </c>
      <c r="S9013" s="17" t="str">
        <f aca="false">INDEX(dProdutos!$D$2:$D$47,MATCH(E9013,dProdutos!$A$2:$A$47,0))</f>
        <v>Eletrônicos</v>
      </c>
    </row>
    <row r="9014" customFormat="false" ht="15" hidden="false" customHeight="false" outlineLevel="0" collapsed="false">
      <c r="A9014" s="17" t="s">
        <v>7015</v>
      </c>
      <c r="B9014" s="17" t="n">
        <v>2</v>
      </c>
      <c r="C9014" s="21" t="n">
        <v>46245</v>
      </c>
      <c r="D9014" s="17" t="s">
        <v>258</v>
      </c>
      <c r="E9014" s="17" t="s">
        <v>126</v>
      </c>
      <c r="F9014" s="17" t="s">
        <v>1497</v>
      </c>
      <c r="G9014" s="17" t="s">
        <v>60</v>
      </c>
      <c r="H9014" s="17" t="s">
        <v>1537</v>
      </c>
      <c r="I9014" s="17" t="s">
        <v>1524</v>
      </c>
      <c r="J9014" s="17" t="n">
        <v>1</v>
      </c>
      <c r="K9014" s="15" t="n">
        <v>296.9</v>
      </c>
      <c r="L9014" s="22" t="n">
        <v>0.05</v>
      </c>
      <c r="M9014" s="15" t="n">
        <v>0</v>
      </c>
      <c r="N9014" s="15" t="n">
        <f aca="false">J9014*K9014</f>
        <v>296.9</v>
      </c>
      <c r="O9014" s="15" t="n">
        <f aca="false">N9014*L9014</f>
        <v>14.845</v>
      </c>
      <c r="P9014" s="15" t="n">
        <f aca="false">N9014-O9014</f>
        <v>282.055</v>
      </c>
      <c r="Q9014" s="15" t="n">
        <f aca="false">J9014*INDEX(dProdutos!$F$2:$F$47,MATCH(E9014,dProdutos!$A$2:$A$47,0))</f>
        <v>135.24</v>
      </c>
      <c r="R9014" s="15" t="n">
        <f aca="false">IF(I9014="Cancelado",0,P9014-Q9014)</f>
        <v>146.815</v>
      </c>
      <c r="S9014" s="17" t="str">
        <f aca="false">INDEX(dProdutos!$D$2:$D$47,MATCH(E9014,dProdutos!$A$2:$A$47,0))</f>
        <v>Calçados</v>
      </c>
    </row>
    <row r="9015" customFormat="false" ht="15" hidden="false" customHeight="false" outlineLevel="0" collapsed="false">
      <c r="A9015" s="17" t="s">
        <v>7016</v>
      </c>
      <c r="B9015" s="17" t="n">
        <v>1</v>
      </c>
      <c r="C9015" s="21" t="n">
        <v>46245</v>
      </c>
      <c r="D9015" s="17" t="s">
        <v>1156</v>
      </c>
      <c r="E9015" s="17" t="s">
        <v>165</v>
      </c>
      <c r="F9015" s="17" t="s">
        <v>1495</v>
      </c>
      <c r="G9015" s="17" t="s">
        <v>59</v>
      </c>
      <c r="H9015" s="17" t="s">
        <v>1537</v>
      </c>
      <c r="I9015" s="17" t="s">
        <v>1524</v>
      </c>
      <c r="J9015" s="17" t="n">
        <v>1</v>
      </c>
      <c r="K9015" s="15" t="n">
        <v>231.9</v>
      </c>
      <c r="L9015" s="22" t="n">
        <v>0.15</v>
      </c>
      <c r="M9015" s="15" t="n">
        <v>32.25</v>
      </c>
      <c r="N9015" s="15" t="n">
        <f aca="false">J9015*K9015</f>
        <v>231.9</v>
      </c>
      <c r="O9015" s="15" t="n">
        <f aca="false">N9015*L9015</f>
        <v>34.785</v>
      </c>
      <c r="P9015" s="15" t="n">
        <f aca="false">N9015-O9015</f>
        <v>197.115</v>
      </c>
      <c r="Q9015" s="15" t="n">
        <f aca="false">J9015*INDEX(dProdutos!$F$2:$F$47,MATCH(E9015,dProdutos!$A$2:$A$47,0))</f>
        <v>140.83</v>
      </c>
      <c r="R9015" s="15" t="n">
        <f aca="false">IF(I9015="Cancelado",0,P9015-Q9015)</f>
        <v>56.285</v>
      </c>
      <c r="S9015" s="17" t="str">
        <f aca="false">INDEX(dProdutos!$D$2:$D$47,MATCH(E9015,dProdutos!$A$2:$A$47,0))</f>
        <v>Casa</v>
      </c>
    </row>
    <row r="9016" customFormat="false" ht="15" hidden="false" customHeight="false" outlineLevel="0" collapsed="false">
      <c r="A9016" s="17" t="s">
        <v>7017</v>
      </c>
      <c r="B9016" s="17" t="n">
        <v>1</v>
      </c>
      <c r="C9016" s="21" t="n">
        <v>46245</v>
      </c>
      <c r="D9016" s="17" t="s">
        <v>1166</v>
      </c>
      <c r="E9016" s="17" t="s">
        <v>138</v>
      </c>
      <c r="F9016" s="17" t="s">
        <v>1501</v>
      </c>
      <c r="G9016" s="17" t="s">
        <v>59</v>
      </c>
      <c r="H9016" s="17" t="s">
        <v>1523</v>
      </c>
      <c r="I9016" s="17" t="s">
        <v>1524</v>
      </c>
      <c r="J9016" s="17" t="n">
        <v>1</v>
      </c>
      <c r="K9016" s="15" t="n">
        <v>231.9</v>
      </c>
      <c r="L9016" s="22" t="n">
        <v>0.05</v>
      </c>
      <c r="M9016" s="15" t="n">
        <v>30.14</v>
      </c>
      <c r="N9016" s="15" t="n">
        <f aca="false">J9016*K9016</f>
        <v>231.9</v>
      </c>
      <c r="O9016" s="15" t="n">
        <f aca="false">N9016*L9016</f>
        <v>11.595</v>
      </c>
      <c r="P9016" s="15" t="n">
        <f aca="false">N9016-O9016</f>
        <v>220.305</v>
      </c>
      <c r="Q9016" s="15" t="n">
        <f aca="false">J9016*INDEX(dProdutos!$F$2:$F$47,MATCH(E9016,dProdutos!$A$2:$A$47,0))</f>
        <v>132.21</v>
      </c>
      <c r="R9016" s="15" t="n">
        <f aca="false">IF(I9016="Cancelado",0,P9016-Q9016)</f>
        <v>88.095</v>
      </c>
      <c r="S9016" s="17" t="str">
        <f aca="false">INDEX(dProdutos!$D$2:$D$47,MATCH(E9016,dProdutos!$A$2:$A$47,0))</f>
        <v>Calçados</v>
      </c>
    </row>
    <row r="9017" customFormat="false" ht="15" hidden="false" customHeight="false" outlineLevel="0" collapsed="false">
      <c r="A9017" s="17" t="s">
        <v>7018</v>
      </c>
      <c r="B9017" s="17" t="n">
        <v>1</v>
      </c>
      <c r="C9017" s="21" t="n">
        <v>46246</v>
      </c>
      <c r="D9017" s="17" t="s">
        <v>540</v>
      </c>
      <c r="E9017" s="17" t="s">
        <v>195</v>
      </c>
      <c r="F9017" s="17" t="s">
        <v>1497</v>
      </c>
      <c r="G9017" s="17" t="s">
        <v>60</v>
      </c>
      <c r="H9017" s="17" t="s">
        <v>1523</v>
      </c>
      <c r="I9017" s="17" t="s">
        <v>1524</v>
      </c>
      <c r="J9017" s="17" t="n">
        <v>1</v>
      </c>
      <c r="K9017" s="15" t="n">
        <v>72.9</v>
      </c>
      <c r="L9017" s="22" t="n">
        <v>0.2</v>
      </c>
      <c r="M9017" s="15" t="n">
        <v>0</v>
      </c>
      <c r="N9017" s="15" t="n">
        <f aca="false">J9017*K9017</f>
        <v>72.9</v>
      </c>
      <c r="O9017" s="15" t="n">
        <f aca="false">N9017*L9017</f>
        <v>14.58</v>
      </c>
      <c r="P9017" s="15" t="n">
        <f aca="false">N9017-O9017</f>
        <v>58.32</v>
      </c>
      <c r="Q9017" s="15" t="n">
        <f aca="false">J9017*INDEX(dProdutos!$F$2:$F$47,MATCH(E9017,dProdutos!$A$2:$A$47,0))</f>
        <v>39.23</v>
      </c>
      <c r="R9017" s="15" t="n">
        <f aca="false">IF(I9017="Cancelado",0,P9017-Q9017)</f>
        <v>19.09</v>
      </c>
      <c r="S9017" s="17" t="str">
        <f aca="false">INDEX(dProdutos!$D$2:$D$47,MATCH(E9017,dProdutos!$A$2:$A$47,0))</f>
        <v>Eletrônicos</v>
      </c>
    </row>
    <row r="9018" customFormat="false" ht="15" hidden="false" customHeight="false" outlineLevel="0" collapsed="false">
      <c r="A9018" s="17" t="s">
        <v>7019</v>
      </c>
      <c r="B9018" s="17" t="n">
        <v>1</v>
      </c>
      <c r="C9018" s="21" t="n">
        <v>46246</v>
      </c>
      <c r="D9018" s="17" t="s">
        <v>1145</v>
      </c>
      <c r="E9018" s="17" t="s">
        <v>177</v>
      </c>
      <c r="F9018" s="17" t="s">
        <v>1495</v>
      </c>
      <c r="G9018" s="17" t="s">
        <v>61</v>
      </c>
      <c r="H9018" s="17" t="s">
        <v>1523</v>
      </c>
      <c r="I9018" s="17" t="s">
        <v>1524</v>
      </c>
      <c r="J9018" s="17" t="n">
        <v>1</v>
      </c>
      <c r="K9018" s="15" t="n">
        <v>257.9</v>
      </c>
      <c r="L9018" s="22" t="n">
        <v>0</v>
      </c>
      <c r="M9018" s="15" t="n">
        <v>13.62</v>
      </c>
      <c r="N9018" s="15" t="n">
        <f aca="false">J9018*K9018</f>
        <v>257.9</v>
      </c>
      <c r="O9018" s="15" t="n">
        <f aca="false">N9018*L9018</f>
        <v>0</v>
      </c>
      <c r="P9018" s="15" t="n">
        <f aca="false">N9018-O9018</f>
        <v>257.9</v>
      </c>
      <c r="Q9018" s="15" t="n">
        <f aca="false">J9018*INDEX(dProdutos!$F$2:$F$47,MATCH(E9018,dProdutos!$A$2:$A$47,0))</f>
        <v>138.23</v>
      </c>
      <c r="R9018" s="15" t="n">
        <f aca="false">IF(I9018="Cancelado",0,P9018-Q9018)</f>
        <v>119.67</v>
      </c>
      <c r="S9018" s="17" t="str">
        <f aca="false">INDEX(dProdutos!$D$2:$D$47,MATCH(E9018,dProdutos!$A$2:$A$47,0))</f>
        <v>Casa</v>
      </c>
    </row>
    <row r="9019" customFormat="false" ht="15" hidden="false" customHeight="false" outlineLevel="0" collapsed="false">
      <c r="A9019" s="17" t="s">
        <v>7020</v>
      </c>
      <c r="B9019" s="17" t="n">
        <v>1</v>
      </c>
      <c r="C9019" s="21" t="n">
        <v>46246</v>
      </c>
      <c r="D9019" s="17" t="s">
        <v>1459</v>
      </c>
      <c r="E9019" s="17" t="s">
        <v>92</v>
      </c>
      <c r="F9019" s="17" t="s">
        <v>1493</v>
      </c>
      <c r="G9019" s="17" t="s">
        <v>59</v>
      </c>
      <c r="H9019" s="17" t="s">
        <v>1537</v>
      </c>
      <c r="I9019" s="17" t="s">
        <v>1524</v>
      </c>
      <c r="J9019" s="17" t="n">
        <v>1</v>
      </c>
      <c r="K9019" s="15" t="n">
        <v>191.9</v>
      </c>
      <c r="L9019" s="22" t="n">
        <v>0</v>
      </c>
      <c r="M9019" s="15" t="n">
        <v>31.29</v>
      </c>
      <c r="N9019" s="15" t="n">
        <f aca="false">J9019*K9019</f>
        <v>191.9</v>
      </c>
      <c r="O9019" s="15" t="n">
        <f aca="false">N9019*L9019</f>
        <v>0</v>
      </c>
      <c r="P9019" s="15" t="n">
        <f aca="false">N9019-O9019</f>
        <v>191.9</v>
      </c>
      <c r="Q9019" s="15" t="n">
        <f aca="false">J9019*INDEX(dProdutos!$F$2:$F$47,MATCH(E9019,dProdutos!$A$2:$A$47,0))</f>
        <v>88.59</v>
      </c>
      <c r="R9019" s="15" t="n">
        <f aca="false">IF(I9019="Cancelado",0,P9019-Q9019)</f>
        <v>103.31</v>
      </c>
      <c r="S9019" s="17" t="str">
        <f aca="false">INDEX(dProdutos!$D$2:$D$47,MATCH(E9019,dProdutos!$A$2:$A$47,0))</f>
        <v>Moda Feminina</v>
      </c>
    </row>
    <row r="9020" customFormat="false" ht="15" hidden="false" customHeight="false" outlineLevel="0" collapsed="false">
      <c r="A9020" s="17" t="s">
        <v>7020</v>
      </c>
      <c r="B9020" s="17" t="n">
        <v>2</v>
      </c>
      <c r="C9020" s="21" t="n">
        <v>46246</v>
      </c>
      <c r="D9020" s="17" t="s">
        <v>1459</v>
      </c>
      <c r="E9020" s="17" t="s">
        <v>144</v>
      </c>
      <c r="F9020" s="17" t="s">
        <v>1493</v>
      </c>
      <c r="G9020" s="17" t="s">
        <v>59</v>
      </c>
      <c r="H9020" s="17" t="s">
        <v>1537</v>
      </c>
      <c r="I9020" s="17" t="s">
        <v>1524</v>
      </c>
      <c r="J9020" s="17" t="n">
        <v>1</v>
      </c>
      <c r="K9020" s="15" t="n">
        <v>260.9</v>
      </c>
      <c r="L9020" s="22" t="n">
        <v>0.1</v>
      </c>
      <c r="M9020" s="15" t="n">
        <v>0</v>
      </c>
      <c r="N9020" s="15" t="n">
        <f aca="false">J9020*K9020</f>
        <v>260.9</v>
      </c>
      <c r="O9020" s="15" t="n">
        <f aca="false">N9020*L9020</f>
        <v>26.09</v>
      </c>
      <c r="P9020" s="15" t="n">
        <f aca="false">N9020-O9020</f>
        <v>234.81</v>
      </c>
      <c r="Q9020" s="15" t="n">
        <f aca="false">J9020*INDEX(dProdutos!$F$2:$F$47,MATCH(E9020,dProdutos!$A$2:$A$47,0))</f>
        <v>99.86</v>
      </c>
      <c r="R9020" s="15" t="n">
        <f aca="false">IF(I9020="Cancelado",0,P9020-Q9020)</f>
        <v>134.95</v>
      </c>
      <c r="S9020" s="17" t="str">
        <f aca="false">INDEX(dProdutos!$D$2:$D$47,MATCH(E9020,dProdutos!$A$2:$A$47,0))</f>
        <v>Acessórios</v>
      </c>
    </row>
    <row r="9021" customFormat="false" ht="15" hidden="false" customHeight="false" outlineLevel="0" collapsed="false">
      <c r="A9021" s="17" t="s">
        <v>7021</v>
      </c>
      <c r="B9021" s="17" t="n">
        <v>1</v>
      </c>
      <c r="C9021" s="21" t="n">
        <v>46246</v>
      </c>
      <c r="D9021" s="17" t="s">
        <v>231</v>
      </c>
      <c r="E9021" s="17" t="s">
        <v>150</v>
      </c>
      <c r="F9021" s="17" t="s">
        <v>1497</v>
      </c>
      <c r="G9021" s="17" t="s">
        <v>61</v>
      </c>
      <c r="H9021" s="17" t="s">
        <v>1537</v>
      </c>
      <c r="I9021" s="17" t="s">
        <v>1524</v>
      </c>
      <c r="J9021" s="17" t="n">
        <v>1</v>
      </c>
      <c r="K9021" s="15" t="n">
        <v>71.9</v>
      </c>
      <c r="L9021" s="22" t="n">
        <v>0.1</v>
      </c>
      <c r="M9021" s="15" t="n">
        <v>11.23</v>
      </c>
      <c r="N9021" s="15" t="n">
        <f aca="false">J9021*K9021</f>
        <v>71.9</v>
      </c>
      <c r="O9021" s="15" t="n">
        <f aca="false">N9021*L9021</f>
        <v>7.19</v>
      </c>
      <c r="P9021" s="15" t="n">
        <f aca="false">N9021-O9021</f>
        <v>64.71</v>
      </c>
      <c r="Q9021" s="15" t="n">
        <f aca="false">J9021*INDEX(dProdutos!$F$2:$F$47,MATCH(E9021,dProdutos!$A$2:$A$47,0))</f>
        <v>27.38</v>
      </c>
      <c r="R9021" s="15" t="n">
        <f aca="false">IF(I9021="Cancelado",0,P9021-Q9021)</f>
        <v>37.33</v>
      </c>
      <c r="S9021" s="17" t="str">
        <f aca="false">INDEX(dProdutos!$D$2:$D$47,MATCH(E9021,dProdutos!$A$2:$A$47,0))</f>
        <v>Acessórios</v>
      </c>
    </row>
    <row r="9022" customFormat="false" ht="15" hidden="false" customHeight="false" outlineLevel="0" collapsed="false">
      <c r="A9022" s="17" t="s">
        <v>7021</v>
      </c>
      <c r="B9022" s="17" t="n">
        <v>2</v>
      </c>
      <c r="C9022" s="21" t="n">
        <v>46246</v>
      </c>
      <c r="D9022" s="17" t="s">
        <v>231</v>
      </c>
      <c r="E9022" s="17" t="s">
        <v>171</v>
      </c>
      <c r="F9022" s="17" t="s">
        <v>1497</v>
      </c>
      <c r="G9022" s="17" t="s">
        <v>61</v>
      </c>
      <c r="H9022" s="17" t="s">
        <v>1537</v>
      </c>
      <c r="I9022" s="17" t="s">
        <v>1524</v>
      </c>
      <c r="J9022" s="17" t="n">
        <v>1</v>
      </c>
      <c r="K9022" s="15" t="n">
        <v>246.9</v>
      </c>
      <c r="L9022" s="22" t="n">
        <v>0.2</v>
      </c>
      <c r="M9022" s="15" t="n">
        <v>0</v>
      </c>
      <c r="N9022" s="15" t="n">
        <f aca="false">J9022*K9022</f>
        <v>246.9</v>
      </c>
      <c r="O9022" s="15" t="n">
        <f aca="false">N9022*L9022</f>
        <v>49.38</v>
      </c>
      <c r="P9022" s="15" t="n">
        <f aca="false">N9022-O9022</f>
        <v>197.52</v>
      </c>
      <c r="Q9022" s="15" t="n">
        <f aca="false">J9022*INDEX(dProdutos!$F$2:$F$47,MATCH(E9022,dProdutos!$A$2:$A$47,0))</f>
        <v>103.61</v>
      </c>
      <c r="R9022" s="15" t="n">
        <f aca="false">IF(I9022="Cancelado",0,P9022-Q9022)</f>
        <v>93.91</v>
      </c>
      <c r="S9022" s="17" t="str">
        <f aca="false">INDEX(dProdutos!$D$2:$D$47,MATCH(E9022,dProdutos!$A$2:$A$47,0))</f>
        <v>Casa</v>
      </c>
    </row>
    <row r="9023" customFormat="false" ht="15" hidden="false" customHeight="false" outlineLevel="0" collapsed="false">
      <c r="A9023" s="17" t="s">
        <v>7022</v>
      </c>
      <c r="B9023" s="17" t="n">
        <v>1</v>
      </c>
      <c r="C9023" s="21" t="n">
        <v>46246</v>
      </c>
      <c r="D9023" s="17" t="s">
        <v>841</v>
      </c>
      <c r="E9023" s="17" t="s">
        <v>92</v>
      </c>
      <c r="F9023" s="17" t="s">
        <v>1487</v>
      </c>
      <c r="G9023" s="17" t="s">
        <v>61</v>
      </c>
      <c r="H9023" s="17" t="s">
        <v>1537</v>
      </c>
      <c r="I9023" s="17" t="s">
        <v>1524</v>
      </c>
      <c r="J9023" s="17" t="n">
        <v>1</v>
      </c>
      <c r="K9023" s="15" t="n">
        <v>191.9</v>
      </c>
      <c r="L9023" s="22" t="n">
        <v>0.1</v>
      </c>
      <c r="M9023" s="15" t="n">
        <v>10.69</v>
      </c>
      <c r="N9023" s="15" t="n">
        <f aca="false">J9023*K9023</f>
        <v>191.9</v>
      </c>
      <c r="O9023" s="15" t="n">
        <f aca="false">N9023*L9023</f>
        <v>19.19</v>
      </c>
      <c r="P9023" s="15" t="n">
        <f aca="false">N9023-O9023</f>
        <v>172.71</v>
      </c>
      <c r="Q9023" s="15" t="n">
        <f aca="false">J9023*INDEX(dProdutos!$F$2:$F$47,MATCH(E9023,dProdutos!$A$2:$A$47,0))</f>
        <v>88.59</v>
      </c>
      <c r="R9023" s="15" t="n">
        <f aca="false">IF(I9023="Cancelado",0,P9023-Q9023)</f>
        <v>84.12</v>
      </c>
      <c r="S9023" s="17" t="str">
        <f aca="false">INDEX(dProdutos!$D$2:$D$47,MATCH(E9023,dProdutos!$A$2:$A$47,0))</f>
        <v>Moda Feminina</v>
      </c>
    </row>
    <row r="9024" customFormat="false" ht="15" hidden="false" customHeight="false" outlineLevel="0" collapsed="false">
      <c r="A9024" s="17" t="s">
        <v>7023</v>
      </c>
      <c r="B9024" s="17" t="n">
        <v>1</v>
      </c>
      <c r="C9024" s="21" t="n">
        <v>46246</v>
      </c>
      <c r="D9024" s="17" t="s">
        <v>754</v>
      </c>
      <c r="E9024" s="17" t="s">
        <v>95</v>
      </c>
      <c r="F9024" s="17" t="s">
        <v>1503</v>
      </c>
      <c r="G9024" s="17" t="s">
        <v>61</v>
      </c>
      <c r="H9024" s="17" t="s">
        <v>1523</v>
      </c>
      <c r="I9024" s="17" t="s">
        <v>1524</v>
      </c>
      <c r="J9024" s="17" t="n">
        <v>1</v>
      </c>
      <c r="K9024" s="15" t="n">
        <v>77.9</v>
      </c>
      <c r="L9024" s="22" t="n">
        <v>0</v>
      </c>
      <c r="M9024" s="15" t="n">
        <v>0</v>
      </c>
      <c r="N9024" s="15" t="n">
        <f aca="false">J9024*K9024</f>
        <v>77.9</v>
      </c>
      <c r="O9024" s="15" t="n">
        <f aca="false">N9024*L9024</f>
        <v>0</v>
      </c>
      <c r="P9024" s="15" t="n">
        <f aca="false">N9024-O9024</f>
        <v>77.9</v>
      </c>
      <c r="Q9024" s="15" t="n">
        <f aca="false">J9024*INDEX(dProdutos!$F$2:$F$47,MATCH(E9024,dProdutos!$A$2:$A$47,0))</f>
        <v>36.71</v>
      </c>
      <c r="R9024" s="15" t="n">
        <f aca="false">IF(I9024="Cancelado",0,P9024-Q9024)</f>
        <v>41.19</v>
      </c>
      <c r="S9024" s="17" t="str">
        <f aca="false">INDEX(dProdutos!$D$2:$D$47,MATCH(E9024,dProdutos!$A$2:$A$47,0))</f>
        <v>Moda Feminina</v>
      </c>
    </row>
    <row r="9025" customFormat="false" ht="15" hidden="false" customHeight="false" outlineLevel="0" collapsed="false">
      <c r="A9025" s="17" t="s">
        <v>7024</v>
      </c>
      <c r="B9025" s="17" t="n">
        <v>1</v>
      </c>
      <c r="C9025" s="21" t="n">
        <v>46246</v>
      </c>
      <c r="D9025" s="17" t="s">
        <v>587</v>
      </c>
      <c r="E9025" s="17" t="s">
        <v>102</v>
      </c>
      <c r="F9025" s="17" t="s">
        <v>1497</v>
      </c>
      <c r="G9025" s="17" t="s">
        <v>61</v>
      </c>
      <c r="H9025" s="17" t="s">
        <v>1537</v>
      </c>
      <c r="I9025" s="17" t="s">
        <v>1524</v>
      </c>
      <c r="J9025" s="17" t="n">
        <v>1</v>
      </c>
      <c r="K9025" s="15" t="n">
        <v>65.9</v>
      </c>
      <c r="L9025" s="22" t="n">
        <v>0</v>
      </c>
      <c r="M9025" s="15" t="n">
        <v>17.95</v>
      </c>
      <c r="N9025" s="15" t="n">
        <f aca="false">J9025*K9025</f>
        <v>65.9</v>
      </c>
      <c r="O9025" s="15" t="n">
        <f aca="false">N9025*L9025</f>
        <v>0</v>
      </c>
      <c r="P9025" s="15" t="n">
        <f aca="false">N9025-O9025</f>
        <v>65.9</v>
      </c>
      <c r="Q9025" s="15" t="n">
        <f aca="false">J9025*INDEX(dProdutos!$F$2:$F$47,MATCH(E9025,dProdutos!$A$2:$A$47,0))</f>
        <v>29.68</v>
      </c>
      <c r="R9025" s="15" t="n">
        <f aca="false">IF(I9025="Cancelado",0,P9025-Q9025)</f>
        <v>36.22</v>
      </c>
      <c r="S9025" s="17" t="str">
        <f aca="false">INDEX(dProdutos!$D$2:$D$47,MATCH(E9025,dProdutos!$A$2:$A$47,0))</f>
        <v>Moda Masculina</v>
      </c>
    </row>
    <row r="9026" customFormat="false" ht="15" hidden="false" customHeight="false" outlineLevel="0" collapsed="false">
      <c r="A9026" s="17" t="s">
        <v>7024</v>
      </c>
      <c r="B9026" s="17" t="n">
        <v>2</v>
      </c>
      <c r="C9026" s="21" t="n">
        <v>46246</v>
      </c>
      <c r="D9026" s="17" t="s">
        <v>587</v>
      </c>
      <c r="E9026" s="17" t="s">
        <v>85</v>
      </c>
      <c r="F9026" s="17" t="s">
        <v>1497</v>
      </c>
      <c r="G9026" s="17" t="s">
        <v>61</v>
      </c>
      <c r="H9026" s="17" t="s">
        <v>1537</v>
      </c>
      <c r="I9026" s="17" t="s">
        <v>1524</v>
      </c>
      <c r="J9026" s="17" t="n">
        <v>1</v>
      </c>
      <c r="K9026" s="15" t="n">
        <v>165.9</v>
      </c>
      <c r="L9026" s="22" t="n">
        <v>0.05</v>
      </c>
      <c r="M9026" s="15" t="n">
        <v>0</v>
      </c>
      <c r="N9026" s="15" t="n">
        <f aca="false">J9026*K9026</f>
        <v>165.9</v>
      </c>
      <c r="O9026" s="15" t="n">
        <f aca="false">N9026*L9026</f>
        <v>8.295</v>
      </c>
      <c r="P9026" s="15" t="n">
        <f aca="false">N9026-O9026</f>
        <v>157.605</v>
      </c>
      <c r="Q9026" s="15" t="n">
        <f aca="false">J9026*INDEX(dProdutos!$F$2:$F$47,MATCH(E9026,dProdutos!$A$2:$A$47,0))</f>
        <v>91.55</v>
      </c>
      <c r="R9026" s="15" t="n">
        <f aca="false">IF(I9026="Cancelado",0,P9026-Q9026)</f>
        <v>66.055</v>
      </c>
      <c r="S9026" s="17" t="str">
        <f aca="false">INDEX(dProdutos!$D$2:$D$47,MATCH(E9026,dProdutos!$A$2:$A$47,0))</f>
        <v>Moda Feminina</v>
      </c>
    </row>
    <row r="9027" customFormat="false" ht="15" hidden="false" customHeight="false" outlineLevel="0" collapsed="false">
      <c r="A9027" s="17" t="s">
        <v>7025</v>
      </c>
      <c r="B9027" s="17" t="n">
        <v>1</v>
      </c>
      <c r="C9027" s="21" t="n">
        <v>46246</v>
      </c>
      <c r="D9027" s="17" t="s">
        <v>1461</v>
      </c>
      <c r="E9027" s="17" t="s">
        <v>95</v>
      </c>
      <c r="F9027" s="17" t="s">
        <v>1497</v>
      </c>
      <c r="G9027" s="17" t="s">
        <v>59</v>
      </c>
      <c r="H9027" s="17" t="s">
        <v>1537</v>
      </c>
      <c r="I9027" s="17" t="s">
        <v>1524</v>
      </c>
      <c r="J9027" s="17" t="n">
        <v>1</v>
      </c>
      <c r="K9027" s="15" t="n">
        <v>77.9</v>
      </c>
      <c r="L9027" s="22" t="n">
        <v>0</v>
      </c>
      <c r="M9027" s="15" t="n">
        <v>0</v>
      </c>
      <c r="N9027" s="15" t="n">
        <f aca="false">J9027*K9027</f>
        <v>77.9</v>
      </c>
      <c r="O9027" s="15" t="n">
        <f aca="false">N9027*L9027</f>
        <v>0</v>
      </c>
      <c r="P9027" s="15" t="n">
        <f aca="false">N9027-O9027</f>
        <v>77.9</v>
      </c>
      <c r="Q9027" s="15" t="n">
        <f aca="false">J9027*INDEX(dProdutos!$F$2:$F$47,MATCH(E9027,dProdutos!$A$2:$A$47,0))</f>
        <v>36.71</v>
      </c>
      <c r="R9027" s="15" t="n">
        <f aca="false">IF(I9027="Cancelado",0,P9027-Q9027)</f>
        <v>41.19</v>
      </c>
      <c r="S9027" s="17" t="str">
        <f aca="false">INDEX(dProdutos!$D$2:$D$47,MATCH(E9027,dProdutos!$A$2:$A$47,0))</f>
        <v>Moda Feminina</v>
      </c>
    </row>
    <row r="9028" customFormat="false" ht="15" hidden="false" customHeight="false" outlineLevel="0" collapsed="false">
      <c r="A9028" s="17" t="s">
        <v>7026</v>
      </c>
      <c r="B9028" s="17" t="n">
        <v>1</v>
      </c>
      <c r="C9028" s="21" t="n">
        <v>46247</v>
      </c>
      <c r="D9028" s="17" t="s">
        <v>1433</v>
      </c>
      <c r="E9028" s="17" t="s">
        <v>207</v>
      </c>
      <c r="F9028" s="17" t="s">
        <v>1490</v>
      </c>
      <c r="G9028" s="17" t="s">
        <v>63</v>
      </c>
      <c r="H9028" s="17" t="s">
        <v>1540</v>
      </c>
      <c r="I9028" s="17" t="s">
        <v>1524</v>
      </c>
      <c r="J9028" s="17" t="n">
        <v>2</v>
      </c>
      <c r="K9028" s="15" t="n">
        <v>143.9</v>
      </c>
      <c r="L9028" s="22" t="n">
        <v>0</v>
      </c>
      <c r="M9028" s="15" t="n">
        <v>15.7</v>
      </c>
      <c r="N9028" s="15" t="n">
        <f aca="false">J9028*K9028</f>
        <v>287.8</v>
      </c>
      <c r="O9028" s="15" t="n">
        <f aca="false">N9028*L9028</f>
        <v>0</v>
      </c>
      <c r="P9028" s="15" t="n">
        <f aca="false">N9028-O9028</f>
        <v>287.8</v>
      </c>
      <c r="Q9028" s="15" t="n">
        <f aca="false">J9028*INDEX(dProdutos!$F$2:$F$47,MATCH(E9028,dProdutos!$A$2:$A$47,0))</f>
        <v>168.86</v>
      </c>
      <c r="R9028" s="15" t="n">
        <f aca="false">IF(I9028="Cancelado",0,P9028-Q9028)</f>
        <v>118.94</v>
      </c>
      <c r="S9028" s="17" t="str">
        <f aca="false">INDEX(dProdutos!$D$2:$D$47,MATCH(E9028,dProdutos!$A$2:$A$47,0))</f>
        <v>Beleza</v>
      </c>
    </row>
    <row r="9029" customFormat="false" ht="15" hidden="false" customHeight="false" outlineLevel="0" collapsed="false">
      <c r="A9029" s="17" t="s">
        <v>7027</v>
      </c>
      <c r="B9029" s="17" t="n">
        <v>1</v>
      </c>
      <c r="C9029" s="21" t="n">
        <v>46247</v>
      </c>
      <c r="D9029" s="17" t="s">
        <v>560</v>
      </c>
      <c r="E9029" s="17" t="s">
        <v>150</v>
      </c>
      <c r="F9029" s="17" t="s">
        <v>1487</v>
      </c>
      <c r="G9029" s="17" t="s">
        <v>60</v>
      </c>
      <c r="H9029" s="17" t="s">
        <v>1537</v>
      </c>
      <c r="I9029" s="17" t="s">
        <v>1524</v>
      </c>
      <c r="J9029" s="17" t="n">
        <v>1</v>
      </c>
      <c r="K9029" s="15" t="n">
        <v>71.9</v>
      </c>
      <c r="L9029" s="22" t="n">
        <v>0</v>
      </c>
      <c r="M9029" s="15" t="n">
        <v>0</v>
      </c>
      <c r="N9029" s="15" t="n">
        <f aca="false">J9029*K9029</f>
        <v>71.9</v>
      </c>
      <c r="O9029" s="15" t="n">
        <f aca="false">N9029*L9029</f>
        <v>0</v>
      </c>
      <c r="P9029" s="15" t="n">
        <f aca="false">N9029-O9029</f>
        <v>71.9</v>
      </c>
      <c r="Q9029" s="15" t="n">
        <f aca="false">J9029*INDEX(dProdutos!$F$2:$F$47,MATCH(E9029,dProdutos!$A$2:$A$47,0))</f>
        <v>27.38</v>
      </c>
      <c r="R9029" s="15" t="n">
        <f aca="false">IF(I9029="Cancelado",0,P9029-Q9029)</f>
        <v>44.52</v>
      </c>
      <c r="S9029" s="17" t="str">
        <f aca="false">INDEX(dProdutos!$D$2:$D$47,MATCH(E9029,dProdutos!$A$2:$A$47,0))</f>
        <v>Acessórios</v>
      </c>
    </row>
    <row r="9030" customFormat="false" ht="15" hidden="false" customHeight="false" outlineLevel="0" collapsed="false">
      <c r="A9030" s="17" t="s">
        <v>7028</v>
      </c>
      <c r="B9030" s="17" t="n">
        <v>1</v>
      </c>
      <c r="C9030" s="21" t="n">
        <v>46247</v>
      </c>
      <c r="D9030" s="17" t="s">
        <v>1405</v>
      </c>
      <c r="E9030" s="17" t="s">
        <v>192</v>
      </c>
      <c r="F9030" s="17" t="s">
        <v>1487</v>
      </c>
      <c r="G9030" s="17" t="s">
        <v>61</v>
      </c>
      <c r="H9030" s="17" t="s">
        <v>1537</v>
      </c>
      <c r="I9030" s="17" t="s">
        <v>1524</v>
      </c>
      <c r="J9030" s="17" t="n">
        <v>1</v>
      </c>
      <c r="K9030" s="15" t="n">
        <v>245.9</v>
      </c>
      <c r="L9030" s="22" t="n">
        <v>0</v>
      </c>
      <c r="M9030" s="15" t="n">
        <v>20.28</v>
      </c>
      <c r="N9030" s="15" t="n">
        <f aca="false">J9030*K9030</f>
        <v>245.9</v>
      </c>
      <c r="O9030" s="15" t="n">
        <f aca="false">N9030*L9030</f>
        <v>0</v>
      </c>
      <c r="P9030" s="15" t="n">
        <f aca="false">N9030-O9030</f>
        <v>245.9</v>
      </c>
      <c r="Q9030" s="15" t="n">
        <f aca="false">J9030*INDEX(dProdutos!$F$2:$F$47,MATCH(E9030,dProdutos!$A$2:$A$47,0))</f>
        <v>107.78</v>
      </c>
      <c r="R9030" s="15" t="n">
        <f aca="false">IF(I9030="Cancelado",0,P9030-Q9030)</f>
        <v>138.12</v>
      </c>
      <c r="S9030" s="17" t="str">
        <f aca="false">INDEX(dProdutos!$D$2:$D$47,MATCH(E9030,dProdutos!$A$2:$A$47,0))</f>
        <v>Eletrônicos</v>
      </c>
    </row>
    <row r="9031" customFormat="false" ht="15" hidden="false" customHeight="false" outlineLevel="0" collapsed="false">
      <c r="A9031" s="17" t="s">
        <v>7028</v>
      </c>
      <c r="B9031" s="17" t="n">
        <v>2</v>
      </c>
      <c r="C9031" s="21" t="n">
        <v>46247</v>
      </c>
      <c r="D9031" s="17" t="s">
        <v>1405</v>
      </c>
      <c r="E9031" s="17" t="s">
        <v>150</v>
      </c>
      <c r="F9031" s="17" t="s">
        <v>1487</v>
      </c>
      <c r="G9031" s="17" t="s">
        <v>61</v>
      </c>
      <c r="H9031" s="17" t="s">
        <v>1537</v>
      </c>
      <c r="I9031" s="17" t="s">
        <v>1524</v>
      </c>
      <c r="J9031" s="17" t="n">
        <v>3</v>
      </c>
      <c r="K9031" s="15" t="n">
        <v>71.9</v>
      </c>
      <c r="L9031" s="22" t="n">
        <v>0</v>
      </c>
      <c r="M9031" s="15" t="n">
        <v>0</v>
      </c>
      <c r="N9031" s="15" t="n">
        <f aca="false">J9031*K9031</f>
        <v>215.7</v>
      </c>
      <c r="O9031" s="15" t="n">
        <f aca="false">N9031*L9031</f>
        <v>0</v>
      </c>
      <c r="P9031" s="15" t="n">
        <f aca="false">N9031-O9031</f>
        <v>215.7</v>
      </c>
      <c r="Q9031" s="15" t="n">
        <f aca="false">J9031*INDEX(dProdutos!$F$2:$F$47,MATCH(E9031,dProdutos!$A$2:$A$47,0))</f>
        <v>82.14</v>
      </c>
      <c r="R9031" s="15" t="n">
        <f aca="false">IF(I9031="Cancelado",0,P9031-Q9031)</f>
        <v>133.56</v>
      </c>
      <c r="S9031" s="17" t="str">
        <f aca="false">INDEX(dProdutos!$D$2:$D$47,MATCH(E9031,dProdutos!$A$2:$A$47,0))</f>
        <v>Acessórios</v>
      </c>
    </row>
    <row r="9032" customFormat="false" ht="15" hidden="false" customHeight="false" outlineLevel="0" collapsed="false">
      <c r="A9032" s="17" t="s">
        <v>7028</v>
      </c>
      <c r="B9032" s="17" t="n">
        <v>3</v>
      </c>
      <c r="C9032" s="21" t="n">
        <v>46247</v>
      </c>
      <c r="D9032" s="17" t="s">
        <v>1405</v>
      </c>
      <c r="E9032" s="17" t="s">
        <v>162</v>
      </c>
      <c r="F9032" s="17" t="s">
        <v>1487</v>
      </c>
      <c r="G9032" s="17" t="s">
        <v>61</v>
      </c>
      <c r="H9032" s="17" t="s">
        <v>1537</v>
      </c>
      <c r="I9032" s="17" t="s">
        <v>1524</v>
      </c>
      <c r="J9032" s="17" t="n">
        <v>2</v>
      </c>
      <c r="K9032" s="15" t="n">
        <v>231.9</v>
      </c>
      <c r="L9032" s="22" t="n">
        <v>0.05</v>
      </c>
      <c r="M9032" s="15" t="n">
        <v>0</v>
      </c>
      <c r="N9032" s="15" t="n">
        <f aca="false">J9032*K9032</f>
        <v>463.8</v>
      </c>
      <c r="O9032" s="15" t="n">
        <f aca="false">N9032*L9032</f>
        <v>23.19</v>
      </c>
      <c r="P9032" s="15" t="n">
        <f aca="false">N9032-O9032</f>
        <v>440.61</v>
      </c>
      <c r="Q9032" s="15" t="n">
        <f aca="false">J9032*INDEX(dProdutos!$F$2:$F$47,MATCH(E9032,dProdutos!$A$2:$A$47,0))</f>
        <v>268.82</v>
      </c>
      <c r="R9032" s="15" t="n">
        <f aca="false">IF(I9032="Cancelado",0,P9032-Q9032)</f>
        <v>171.79</v>
      </c>
      <c r="S9032" s="17" t="str">
        <f aca="false">INDEX(dProdutos!$D$2:$D$47,MATCH(E9032,dProdutos!$A$2:$A$47,0))</f>
        <v>Casa</v>
      </c>
    </row>
    <row r="9033" customFormat="false" ht="15" hidden="false" customHeight="false" outlineLevel="0" collapsed="false">
      <c r="A9033" s="17" t="s">
        <v>7029</v>
      </c>
      <c r="B9033" s="17" t="n">
        <v>1</v>
      </c>
      <c r="C9033" s="21" t="n">
        <v>46247</v>
      </c>
      <c r="D9033" s="17" t="s">
        <v>624</v>
      </c>
      <c r="E9033" s="17" t="s">
        <v>102</v>
      </c>
      <c r="F9033" s="17" t="s">
        <v>1490</v>
      </c>
      <c r="G9033" s="17" t="s">
        <v>62</v>
      </c>
      <c r="H9033" s="17" t="s">
        <v>1540</v>
      </c>
      <c r="I9033" s="17" t="s">
        <v>1524</v>
      </c>
      <c r="J9033" s="17" t="n">
        <v>1</v>
      </c>
      <c r="K9033" s="15" t="n">
        <v>65.9</v>
      </c>
      <c r="L9033" s="22" t="n">
        <v>0</v>
      </c>
      <c r="M9033" s="15" t="n">
        <v>0</v>
      </c>
      <c r="N9033" s="15" t="n">
        <f aca="false">J9033*K9033</f>
        <v>65.9</v>
      </c>
      <c r="O9033" s="15" t="n">
        <f aca="false">N9033*L9033</f>
        <v>0</v>
      </c>
      <c r="P9033" s="15" t="n">
        <f aca="false">N9033-O9033</f>
        <v>65.9</v>
      </c>
      <c r="Q9033" s="15" t="n">
        <f aca="false">J9033*INDEX(dProdutos!$F$2:$F$47,MATCH(E9033,dProdutos!$A$2:$A$47,0))</f>
        <v>29.68</v>
      </c>
      <c r="R9033" s="15" t="n">
        <f aca="false">IF(I9033="Cancelado",0,P9033-Q9033)</f>
        <v>36.22</v>
      </c>
      <c r="S9033" s="17" t="str">
        <f aca="false">INDEX(dProdutos!$D$2:$D$47,MATCH(E9033,dProdutos!$A$2:$A$47,0))</f>
        <v>Moda Masculina</v>
      </c>
    </row>
    <row r="9034" customFormat="false" ht="15" hidden="false" customHeight="false" outlineLevel="0" collapsed="false">
      <c r="A9034" s="17" t="s">
        <v>7030</v>
      </c>
      <c r="B9034" s="17" t="n">
        <v>1</v>
      </c>
      <c r="C9034" s="21" t="n">
        <v>46247</v>
      </c>
      <c r="D9034" s="17" t="s">
        <v>1394</v>
      </c>
      <c r="E9034" s="17" t="s">
        <v>138</v>
      </c>
      <c r="F9034" s="17" t="s">
        <v>1503</v>
      </c>
      <c r="G9034" s="17" t="s">
        <v>63</v>
      </c>
      <c r="H9034" s="17" t="s">
        <v>1523</v>
      </c>
      <c r="I9034" s="17" t="s">
        <v>1524</v>
      </c>
      <c r="J9034" s="17" t="n">
        <v>1</v>
      </c>
      <c r="K9034" s="15" t="n">
        <v>231.9</v>
      </c>
      <c r="L9034" s="22" t="n">
        <v>0</v>
      </c>
      <c r="M9034" s="15" t="n">
        <v>32.8</v>
      </c>
      <c r="N9034" s="15" t="n">
        <f aca="false">J9034*K9034</f>
        <v>231.9</v>
      </c>
      <c r="O9034" s="15" t="n">
        <f aca="false">N9034*L9034</f>
        <v>0</v>
      </c>
      <c r="P9034" s="15" t="n">
        <f aca="false">N9034-O9034</f>
        <v>231.9</v>
      </c>
      <c r="Q9034" s="15" t="n">
        <f aca="false">J9034*INDEX(dProdutos!$F$2:$F$47,MATCH(E9034,dProdutos!$A$2:$A$47,0))</f>
        <v>132.21</v>
      </c>
      <c r="R9034" s="15" t="n">
        <f aca="false">IF(I9034="Cancelado",0,P9034-Q9034)</f>
        <v>99.69</v>
      </c>
      <c r="S9034" s="17" t="str">
        <f aca="false">INDEX(dProdutos!$D$2:$D$47,MATCH(E9034,dProdutos!$A$2:$A$47,0))</f>
        <v>Calçados</v>
      </c>
    </row>
    <row r="9035" customFormat="false" ht="15" hidden="false" customHeight="false" outlineLevel="0" collapsed="false">
      <c r="A9035" s="17" t="s">
        <v>7030</v>
      </c>
      <c r="B9035" s="17" t="n">
        <v>2</v>
      </c>
      <c r="C9035" s="21" t="n">
        <v>46247</v>
      </c>
      <c r="D9035" s="17" t="s">
        <v>1394</v>
      </c>
      <c r="E9035" s="17" t="s">
        <v>150</v>
      </c>
      <c r="F9035" s="17" t="s">
        <v>1503</v>
      </c>
      <c r="G9035" s="17" t="s">
        <v>63</v>
      </c>
      <c r="H9035" s="17" t="s">
        <v>1523</v>
      </c>
      <c r="I9035" s="17" t="s">
        <v>1524</v>
      </c>
      <c r="J9035" s="17" t="n">
        <v>1</v>
      </c>
      <c r="K9035" s="15" t="n">
        <v>71.9</v>
      </c>
      <c r="L9035" s="22" t="n">
        <v>0</v>
      </c>
      <c r="M9035" s="15" t="n">
        <v>0</v>
      </c>
      <c r="N9035" s="15" t="n">
        <f aca="false">J9035*K9035</f>
        <v>71.9</v>
      </c>
      <c r="O9035" s="15" t="n">
        <f aca="false">N9035*L9035</f>
        <v>0</v>
      </c>
      <c r="P9035" s="15" t="n">
        <f aca="false">N9035-O9035</f>
        <v>71.9</v>
      </c>
      <c r="Q9035" s="15" t="n">
        <f aca="false">J9035*INDEX(dProdutos!$F$2:$F$47,MATCH(E9035,dProdutos!$A$2:$A$47,0))</f>
        <v>27.38</v>
      </c>
      <c r="R9035" s="15" t="n">
        <f aca="false">IF(I9035="Cancelado",0,P9035-Q9035)</f>
        <v>44.52</v>
      </c>
      <c r="S9035" s="17" t="str">
        <f aca="false">INDEX(dProdutos!$D$2:$D$47,MATCH(E9035,dProdutos!$A$2:$A$47,0))</f>
        <v>Acessórios</v>
      </c>
    </row>
    <row r="9036" customFormat="false" ht="15" hidden="false" customHeight="false" outlineLevel="0" collapsed="false">
      <c r="A9036" s="17" t="s">
        <v>7030</v>
      </c>
      <c r="B9036" s="17" t="n">
        <v>3</v>
      </c>
      <c r="C9036" s="21" t="n">
        <v>46247</v>
      </c>
      <c r="D9036" s="17" t="s">
        <v>1394</v>
      </c>
      <c r="E9036" s="17" t="s">
        <v>201</v>
      </c>
      <c r="F9036" s="17" t="s">
        <v>1503</v>
      </c>
      <c r="G9036" s="17" t="s">
        <v>63</v>
      </c>
      <c r="H9036" s="17" t="s">
        <v>1523</v>
      </c>
      <c r="I9036" s="17" t="s">
        <v>1524</v>
      </c>
      <c r="J9036" s="17" t="n">
        <v>1</v>
      </c>
      <c r="K9036" s="15" t="n">
        <v>236.9</v>
      </c>
      <c r="L9036" s="22" t="n">
        <v>0.1</v>
      </c>
      <c r="M9036" s="15" t="n">
        <v>0</v>
      </c>
      <c r="N9036" s="15" t="n">
        <f aca="false">J9036*K9036</f>
        <v>236.9</v>
      </c>
      <c r="O9036" s="15" t="n">
        <f aca="false">N9036*L9036</f>
        <v>23.69</v>
      </c>
      <c r="P9036" s="15" t="n">
        <f aca="false">N9036-O9036</f>
        <v>213.21</v>
      </c>
      <c r="Q9036" s="15" t="n">
        <f aca="false">J9036*INDEX(dProdutos!$F$2:$F$47,MATCH(E9036,dProdutos!$A$2:$A$47,0))</f>
        <v>96.23</v>
      </c>
      <c r="R9036" s="15" t="n">
        <f aca="false">IF(I9036="Cancelado",0,P9036-Q9036)</f>
        <v>116.98</v>
      </c>
      <c r="S9036" s="17" t="str">
        <f aca="false">INDEX(dProdutos!$D$2:$D$47,MATCH(E9036,dProdutos!$A$2:$A$47,0))</f>
        <v>Beleza</v>
      </c>
    </row>
    <row r="9037" customFormat="false" ht="15" hidden="false" customHeight="false" outlineLevel="0" collapsed="false">
      <c r="A9037" s="17" t="s">
        <v>7031</v>
      </c>
      <c r="B9037" s="17" t="n">
        <v>1</v>
      </c>
      <c r="C9037" s="21" t="n">
        <v>46247</v>
      </c>
      <c r="D9037" s="17" t="s">
        <v>1262</v>
      </c>
      <c r="E9037" s="17" t="s">
        <v>77</v>
      </c>
      <c r="F9037" s="17" t="s">
        <v>1499</v>
      </c>
      <c r="G9037" s="17" t="s">
        <v>61</v>
      </c>
      <c r="H9037" s="17" t="s">
        <v>1540</v>
      </c>
      <c r="I9037" s="17" t="s">
        <v>1524</v>
      </c>
      <c r="J9037" s="17" t="n">
        <v>1</v>
      </c>
      <c r="K9037" s="15" t="n">
        <v>198.9</v>
      </c>
      <c r="L9037" s="22" t="n">
        <v>0</v>
      </c>
      <c r="M9037" s="15" t="n">
        <v>23.45</v>
      </c>
      <c r="N9037" s="15" t="n">
        <f aca="false">J9037*K9037</f>
        <v>198.9</v>
      </c>
      <c r="O9037" s="15" t="n">
        <f aca="false">N9037*L9037</f>
        <v>0</v>
      </c>
      <c r="P9037" s="15" t="n">
        <f aca="false">N9037-O9037</f>
        <v>198.9</v>
      </c>
      <c r="Q9037" s="15" t="n">
        <f aca="false">J9037*INDEX(dProdutos!$F$2:$F$47,MATCH(E9037,dProdutos!$A$2:$A$47,0))</f>
        <v>107.88</v>
      </c>
      <c r="R9037" s="15" t="n">
        <f aca="false">IF(I9037="Cancelado",0,P9037-Q9037)</f>
        <v>91.02</v>
      </c>
      <c r="S9037" s="17" t="str">
        <f aca="false">INDEX(dProdutos!$D$2:$D$47,MATCH(E9037,dProdutos!$A$2:$A$47,0))</f>
        <v>Moda Feminina</v>
      </c>
    </row>
    <row r="9038" customFormat="false" ht="15" hidden="false" customHeight="false" outlineLevel="0" collapsed="false">
      <c r="A9038" s="17" t="s">
        <v>7031</v>
      </c>
      <c r="B9038" s="17" t="n">
        <v>2</v>
      </c>
      <c r="C9038" s="21" t="n">
        <v>46247</v>
      </c>
      <c r="D9038" s="17" t="s">
        <v>1262</v>
      </c>
      <c r="E9038" s="17" t="s">
        <v>141</v>
      </c>
      <c r="F9038" s="17" t="s">
        <v>1499</v>
      </c>
      <c r="G9038" s="17" t="s">
        <v>61</v>
      </c>
      <c r="H9038" s="17" t="s">
        <v>1540</v>
      </c>
      <c r="I9038" s="17" t="s">
        <v>1524</v>
      </c>
      <c r="J9038" s="17" t="n">
        <v>1</v>
      </c>
      <c r="K9038" s="15" t="n">
        <v>131.9</v>
      </c>
      <c r="L9038" s="22" t="n">
        <v>0.2</v>
      </c>
      <c r="M9038" s="15" t="n">
        <v>0</v>
      </c>
      <c r="N9038" s="15" t="n">
        <f aca="false">J9038*K9038</f>
        <v>131.9</v>
      </c>
      <c r="O9038" s="15" t="n">
        <f aca="false">N9038*L9038</f>
        <v>26.38</v>
      </c>
      <c r="P9038" s="15" t="n">
        <f aca="false">N9038-O9038</f>
        <v>105.52</v>
      </c>
      <c r="Q9038" s="15" t="n">
        <f aca="false">J9038*INDEX(dProdutos!$F$2:$F$47,MATCH(E9038,dProdutos!$A$2:$A$47,0))</f>
        <v>81.66</v>
      </c>
      <c r="R9038" s="15" t="n">
        <f aca="false">IF(I9038="Cancelado",0,P9038-Q9038)</f>
        <v>23.86</v>
      </c>
      <c r="S9038" s="17" t="str">
        <f aca="false">INDEX(dProdutos!$D$2:$D$47,MATCH(E9038,dProdutos!$A$2:$A$47,0))</f>
        <v>Acessórios</v>
      </c>
    </row>
    <row r="9039" customFormat="false" ht="15" hidden="false" customHeight="false" outlineLevel="0" collapsed="false">
      <c r="A9039" s="17" t="s">
        <v>7032</v>
      </c>
      <c r="B9039" s="17" t="n">
        <v>1</v>
      </c>
      <c r="C9039" s="21" t="n">
        <v>46247</v>
      </c>
      <c r="D9039" s="17" t="s">
        <v>938</v>
      </c>
      <c r="E9039" s="17" t="s">
        <v>171</v>
      </c>
      <c r="F9039" s="17" t="s">
        <v>1497</v>
      </c>
      <c r="G9039" s="17" t="s">
        <v>62</v>
      </c>
      <c r="H9039" s="17" t="s">
        <v>1523</v>
      </c>
      <c r="I9039" s="17" t="s">
        <v>1524</v>
      </c>
      <c r="J9039" s="17" t="n">
        <v>1</v>
      </c>
      <c r="K9039" s="15" t="n">
        <v>246.9</v>
      </c>
      <c r="L9039" s="22" t="n">
        <v>0.05</v>
      </c>
      <c r="M9039" s="15" t="n">
        <v>15.4</v>
      </c>
      <c r="N9039" s="15" t="n">
        <f aca="false">J9039*K9039</f>
        <v>246.9</v>
      </c>
      <c r="O9039" s="15" t="n">
        <f aca="false">N9039*L9039</f>
        <v>12.345</v>
      </c>
      <c r="P9039" s="15" t="n">
        <f aca="false">N9039-O9039</f>
        <v>234.555</v>
      </c>
      <c r="Q9039" s="15" t="n">
        <f aca="false">J9039*INDEX(dProdutos!$F$2:$F$47,MATCH(E9039,dProdutos!$A$2:$A$47,0))</f>
        <v>103.61</v>
      </c>
      <c r="R9039" s="15" t="n">
        <f aca="false">IF(I9039="Cancelado",0,P9039-Q9039)</f>
        <v>130.945</v>
      </c>
      <c r="S9039" s="17" t="str">
        <f aca="false">INDEX(dProdutos!$D$2:$D$47,MATCH(E9039,dProdutos!$A$2:$A$47,0))</f>
        <v>Casa</v>
      </c>
    </row>
    <row r="9040" customFormat="false" ht="15" hidden="false" customHeight="false" outlineLevel="0" collapsed="false">
      <c r="A9040" s="17" t="s">
        <v>7033</v>
      </c>
      <c r="B9040" s="17" t="n">
        <v>1</v>
      </c>
      <c r="C9040" s="21" t="n">
        <v>46247</v>
      </c>
      <c r="D9040" s="17" t="s">
        <v>1394</v>
      </c>
      <c r="E9040" s="17" t="s">
        <v>147</v>
      </c>
      <c r="F9040" s="17" t="s">
        <v>1495</v>
      </c>
      <c r="G9040" s="17" t="s">
        <v>59</v>
      </c>
      <c r="H9040" s="17" t="s">
        <v>1537</v>
      </c>
      <c r="I9040" s="17" t="s">
        <v>1524</v>
      </c>
      <c r="J9040" s="17" t="n">
        <v>2</v>
      </c>
      <c r="K9040" s="15" t="n">
        <v>231.9</v>
      </c>
      <c r="L9040" s="22" t="n">
        <v>0</v>
      </c>
      <c r="M9040" s="15" t="n">
        <v>0</v>
      </c>
      <c r="N9040" s="15" t="n">
        <f aca="false">J9040*K9040</f>
        <v>463.8</v>
      </c>
      <c r="O9040" s="15" t="n">
        <f aca="false">N9040*L9040</f>
        <v>0</v>
      </c>
      <c r="P9040" s="15" t="n">
        <f aca="false">N9040-O9040</f>
        <v>463.8</v>
      </c>
      <c r="Q9040" s="15" t="n">
        <f aca="false">J9040*INDEX(dProdutos!$F$2:$F$47,MATCH(E9040,dProdutos!$A$2:$A$47,0))</f>
        <v>261.8</v>
      </c>
      <c r="R9040" s="15" t="n">
        <f aca="false">IF(I9040="Cancelado",0,P9040-Q9040)</f>
        <v>202</v>
      </c>
      <c r="S9040" s="17" t="str">
        <f aca="false">INDEX(dProdutos!$D$2:$D$47,MATCH(E9040,dProdutos!$A$2:$A$47,0))</f>
        <v>Acessórios</v>
      </c>
    </row>
    <row r="9041" customFormat="false" ht="15" hidden="false" customHeight="false" outlineLevel="0" collapsed="false">
      <c r="A9041" s="17" t="s">
        <v>7034</v>
      </c>
      <c r="B9041" s="17" t="n">
        <v>1</v>
      </c>
      <c r="C9041" s="21" t="n">
        <v>46247</v>
      </c>
      <c r="D9041" s="17" t="s">
        <v>1405</v>
      </c>
      <c r="E9041" s="17" t="s">
        <v>171</v>
      </c>
      <c r="F9041" s="17" t="s">
        <v>1490</v>
      </c>
      <c r="G9041" s="17" t="s">
        <v>60</v>
      </c>
      <c r="H9041" s="17" t="s">
        <v>1523</v>
      </c>
      <c r="I9041" s="17" t="s">
        <v>1524</v>
      </c>
      <c r="J9041" s="17" t="n">
        <v>1</v>
      </c>
      <c r="K9041" s="15" t="n">
        <v>246.9</v>
      </c>
      <c r="L9041" s="22" t="n">
        <v>0.2</v>
      </c>
      <c r="M9041" s="15" t="n">
        <v>33.24</v>
      </c>
      <c r="N9041" s="15" t="n">
        <f aca="false">J9041*K9041</f>
        <v>246.9</v>
      </c>
      <c r="O9041" s="15" t="n">
        <f aca="false">N9041*L9041</f>
        <v>49.38</v>
      </c>
      <c r="P9041" s="15" t="n">
        <f aca="false">N9041-O9041</f>
        <v>197.52</v>
      </c>
      <c r="Q9041" s="15" t="n">
        <f aca="false">J9041*INDEX(dProdutos!$F$2:$F$47,MATCH(E9041,dProdutos!$A$2:$A$47,0))</f>
        <v>103.61</v>
      </c>
      <c r="R9041" s="15" t="n">
        <f aca="false">IF(I9041="Cancelado",0,P9041-Q9041)</f>
        <v>93.91</v>
      </c>
      <c r="S9041" s="17" t="str">
        <f aca="false">INDEX(dProdutos!$D$2:$D$47,MATCH(E9041,dProdutos!$A$2:$A$47,0))</f>
        <v>Casa</v>
      </c>
    </row>
    <row r="9042" customFormat="false" ht="15" hidden="false" customHeight="false" outlineLevel="0" collapsed="false">
      <c r="A9042" s="17" t="s">
        <v>7034</v>
      </c>
      <c r="B9042" s="17" t="n">
        <v>2</v>
      </c>
      <c r="C9042" s="21" t="n">
        <v>46247</v>
      </c>
      <c r="D9042" s="17" t="s">
        <v>1405</v>
      </c>
      <c r="E9042" s="17" t="s">
        <v>105</v>
      </c>
      <c r="F9042" s="17" t="s">
        <v>1490</v>
      </c>
      <c r="G9042" s="17" t="s">
        <v>60</v>
      </c>
      <c r="H9042" s="17" t="s">
        <v>1523</v>
      </c>
      <c r="I9042" s="17" t="s">
        <v>1524</v>
      </c>
      <c r="J9042" s="17" t="n">
        <v>3</v>
      </c>
      <c r="K9042" s="15" t="n">
        <v>175.9</v>
      </c>
      <c r="L9042" s="22" t="n">
        <v>0.05</v>
      </c>
      <c r="M9042" s="15" t="n">
        <v>0</v>
      </c>
      <c r="N9042" s="15" t="n">
        <f aca="false">J9042*K9042</f>
        <v>527.7</v>
      </c>
      <c r="O9042" s="15" t="n">
        <f aca="false">N9042*L9042</f>
        <v>26.385</v>
      </c>
      <c r="P9042" s="15" t="n">
        <f aca="false">N9042-O9042</f>
        <v>501.315</v>
      </c>
      <c r="Q9042" s="15" t="n">
        <f aca="false">J9042*INDEX(dProdutos!$F$2:$F$47,MATCH(E9042,dProdutos!$A$2:$A$47,0))</f>
        <v>289.77</v>
      </c>
      <c r="R9042" s="15" t="n">
        <f aca="false">IF(I9042="Cancelado",0,P9042-Q9042)</f>
        <v>211.545</v>
      </c>
      <c r="S9042" s="17" t="str">
        <f aca="false">INDEX(dProdutos!$D$2:$D$47,MATCH(E9042,dProdutos!$A$2:$A$47,0))</f>
        <v>Moda Masculina</v>
      </c>
    </row>
    <row r="9043" customFormat="false" ht="15" hidden="false" customHeight="false" outlineLevel="0" collapsed="false">
      <c r="A9043" s="17" t="s">
        <v>7034</v>
      </c>
      <c r="B9043" s="17" t="n">
        <v>3</v>
      </c>
      <c r="C9043" s="21" t="n">
        <v>46247</v>
      </c>
      <c r="D9043" s="17" t="s">
        <v>1405</v>
      </c>
      <c r="E9043" s="17" t="s">
        <v>88</v>
      </c>
      <c r="F9043" s="17" t="s">
        <v>1490</v>
      </c>
      <c r="G9043" s="17" t="s">
        <v>60</v>
      </c>
      <c r="H9043" s="17" t="s">
        <v>1523</v>
      </c>
      <c r="I9043" s="17" t="s">
        <v>1524</v>
      </c>
      <c r="J9043" s="17" t="n">
        <v>1</v>
      </c>
      <c r="K9043" s="15" t="n">
        <v>170.9</v>
      </c>
      <c r="L9043" s="22" t="n">
        <v>0</v>
      </c>
      <c r="M9043" s="15" t="n">
        <v>0</v>
      </c>
      <c r="N9043" s="15" t="n">
        <f aca="false">J9043*K9043</f>
        <v>170.9</v>
      </c>
      <c r="O9043" s="15" t="n">
        <f aca="false">N9043*L9043</f>
        <v>0</v>
      </c>
      <c r="P9043" s="15" t="n">
        <f aca="false">N9043-O9043</f>
        <v>170.9</v>
      </c>
      <c r="Q9043" s="15" t="n">
        <f aca="false">J9043*INDEX(dProdutos!$F$2:$F$47,MATCH(E9043,dProdutos!$A$2:$A$47,0))</f>
        <v>98.14</v>
      </c>
      <c r="R9043" s="15" t="n">
        <f aca="false">IF(I9043="Cancelado",0,P9043-Q9043)</f>
        <v>72.76</v>
      </c>
      <c r="S9043" s="17" t="str">
        <f aca="false">INDEX(dProdutos!$D$2:$D$47,MATCH(E9043,dProdutos!$A$2:$A$47,0))</f>
        <v>Moda Feminina</v>
      </c>
    </row>
    <row r="9044" customFormat="false" ht="15" hidden="false" customHeight="false" outlineLevel="0" collapsed="false">
      <c r="A9044" s="17" t="s">
        <v>7034</v>
      </c>
      <c r="B9044" s="17" t="n">
        <v>4</v>
      </c>
      <c r="C9044" s="21" t="n">
        <v>46247</v>
      </c>
      <c r="D9044" s="17" t="s">
        <v>1405</v>
      </c>
      <c r="E9044" s="17" t="s">
        <v>144</v>
      </c>
      <c r="F9044" s="17" t="s">
        <v>1490</v>
      </c>
      <c r="G9044" s="17" t="s">
        <v>60</v>
      </c>
      <c r="H9044" s="17" t="s">
        <v>1523</v>
      </c>
      <c r="I9044" s="17" t="s">
        <v>1524</v>
      </c>
      <c r="J9044" s="17" t="n">
        <v>1</v>
      </c>
      <c r="K9044" s="15" t="n">
        <v>260.9</v>
      </c>
      <c r="L9044" s="22" t="n">
        <v>0.1</v>
      </c>
      <c r="M9044" s="15" t="n">
        <v>0</v>
      </c>
      <c r="N9044" s="15" t="n">
        <f aca="false">J9044*K9044</f>
        <v>260.9</v>
      </c>
      <c r="O9044" s="15" t="n">
        <f aca="false">N9044*L9044</f>
        <v>26.09</v>
      </c>
      <c r="P9044" s="15" t="n">
        <f aca="false">N9044-O9044</f>
        <v>234.81</v>
      </c>
      <c r="Q9044" s="15" t="n">
        <f aca="false">J9044*INDEX(dProdutos!$F$2:$F$47,MATCH(E9044,dProdutos!$A$2:$A$47,0))</f>
        <v>99.86</v>
      </c>
      <c r="R9044" s="15" t="n">
        <f aca="false">IF(I9044="Cancelado",0,P9044-Q9044)</f>
        <v>134.95</v>
      </c>
      <c r="S9044" s="17" t="str">
        <f aca="false">INDEX(dProdutos!$D$2:$D$47,MATCH(E9044,dProdutos!$A$2:$A$47,0))</f>
        <v>Acessórios</v>
      </c>
    </row>
    <row r="9045" customFormat="false" ht="15" hidden="false" customHeight="false" outlineLevel="0" collapsed="false">
      <c r="A9045" s="17" t="s">
        <v>7035</v>
      </c>
      <c r="B9045" s="17" t="n">
        <v>1</v>
      </c>
      <c r="C9045" s="21" t="n">
        <v>46247</v>
      </c>
      <c r="D9045" s="17" t="s">
        <v>1310</v>
      </c>
      <c r="E9045" s="17" t="s">
        <v>177</v>
      </c>
      <c r="F9045" s="17" t="s">
        <v>1490</v>
      </c>
      <c r="G9045" s="17" t="s">
        <v>59</v>
      </c>
      <c r="H9045" s="17" t="s">
        <v>1523</v>
      </c>
      <c r="I9045" s="17" t="s">
        <v>1524</v>
      </c>
      <c r="J9045" s="17" t="n">
        <v>1</v>
      </c>
      <c r="K9045" s="15" t="n">
        <v>257.9</v>
      </c>
      <c r="L9045" s="22" t="n">
        <v>0</v>
      </c>
      <c r="M9045" s="15" t="n">
        <v>12.39</v>
      </c>
      <c r="N9045" s="15" t="n">
        <f aca="false">J9045*K9045</f>
        <v>257.9</v>
      </c>
      <c r="O9045" s="15" t="n">
        <f aca="false">N9045*L9045</f>
        <v>0</v>
      </c>
      <c r="P9045" s="15" t="n">
        <f aca="false">N9045-O9045</f>
        <v>257.9</v>
      </c>
      <c r="Q9045" s="15" t="n">
        <f aca="false">J9045*INDEX(dProdutos!$F$2:$F$47,MATCH(E9045,dProdutos!$A$2:$A$47,0))</f>
        <v>138.23</v>
      </c>
      <c r="R9045" s="15" t="n">
        <f aca="false">IF(I9045="Cancelado",0,P9045-Q9045)</f>
        <v>119.67</v>
      </c>
      <c r="S9045" s="17" t="str">
        <f aca="false">INDEX(dProdutos!$D$2:$D$47,MATCH(E9045,dProdutos!$A$2:$A$47,0))</f>
        <v>Casa</v>
      </c>
    </row>
    <row r="9046" customFormat="false" ht="15" hidden="false" customHeight="false" outlineLevel="0" collapsed="false">
      <c r="A9046" s="17" t="s">
        <v>7036</v>
      </c>
      <c r="B9046" s="17" t="n">
        <v>1</v>
      </c>
      <c r="C9046" s="21" t="n">
        <v>46247</v>
      </c>
      <c r="D9046" s="17" t="s">
        <v>1253</v>
      </c>
      <c r="E9046" s="17" t="s">
        <v>177</v>
      </c>
      <c r="F9046" s="17" t="s">
        <v>1501</v>
      </c>
      <c r="G9046" s="17" t="s">
        <v>64</v>
      </c>
      <c r="H9046" s="17" t="s">
        <v>1540</v>
      </c>
      <c r="I9046" s="17" t="s">
        <v>1524</v>
      </c>
      <c r="J9046" s="17" t="n">
        <v>2</v>
      </c>
      <c r="K9046" s="15" t="n">
        <v>257.9</v>
      </c>
      <c r="L9046" s="22" t="n">
        <v>0.1</v>
      </c>
      <c r="M9046" s="15" t="n">
        <v>0</v>
      </c>
      <c r="N9046" s="15" t="n">
        <f aca="false">J9046*K9046</f>
        <v>515.8</v>
      </c>
      <c r="O9046" s="15" t="n">
        <f aca="false">N9046*L9046</f>
        <v>51.58</v>
      </c>
      <c r="P9046" s="15" t="n">
        <f aca="false">N9046-O9046</f>
        <v>464.22</v>
      </c>
      <c r="Q9046" s="15" t="n">
        <f aca="false">J9046*INDEX(dProdutos!$F$2:$F$47,MATCH(E9046,dProdutos!$A$2:$A$47,0))</f>
        <v>276.46</v>
      </c>
      <c r="R9046" s="15" t="n">
        <f aca="false">IF(I9046="Cancelado",0,P9046-Q9046)</f>
        <v>187.76</v>
      </c>
      <c r="S9046" s="17" t="str">
        <f aca="false">INDEX(dProdutos!$D$2:$D$47,MATCH(E9046,dProdutos!$A$2:$A$47,0))</f>
        <v>Casa</v>
      </c>
    </row>
    <row r="9047" customFormat="false" ht="15" hidden="false" customHeight="false" outlineLevel="0" collapsed="false">
      <c r="A9047" s="17" t="s">
        <v>7036</v>
      </c>
      <c r="B9047" s="17" t="n">
        <v>2</v>
      </c>
      <c r="C9047" s="21" t="n">
        <v>46247</v>
      </c>
      <c r="D9047" s="17" t="s">
        <v>1253</v>
      </c>
      <c r="E9047" s="17" t="s">
        <v>132</v>
      </c>
      <c r="F9047" s="17" t="s">
        <v>1501</v>
      </c>
      <c r="G9047" s="17" t="s">
        <v>64</v>
      </c>
      <c r="H9047" s="17" t="s">
        <v>1540</v>
      </c>
      <c r="I9047" s="17" t="s">
        <v>1524</v>
      </c>
      <c r="J9047" s="17" t="n">
        <v>1</v>
      </c>
      <c r="K9047" s="15" t="n">
        <v>179.9</v>
      </c>
      <c r="L9047" s="22" t="n">
        <v>0.2</v>
      </c>
      <c r="M9047" s="15" t="n">
        <v>0</v>
      </c>
      <c r="N9047" s="15" t="n">
        <f aca="false">J9047*K9047</f>
        <v>179.9</v>
      </c>
      <c r="O9047" s="15" t="n">
        <f aca="false">N9047*L9047</f>
        <v>35.98</v>
      </c>
      <c r="P9047" s="15" t="n">
        <f aca="false">N9047-O9047</f>
        <v>143.92</v>
      </c>
      <c r="Q9047" s="15" t="n">
        <f aca="false">J9047*INDEX(dProdutos!$F$2:$F$47,MATCH(E9047,dProdutos!$A$2:$A$47,0))</f>
        <v>93.56</v>
      </c>
      <c r="R9047" s="15" t="n">
        <f aca="false">IF(I9047="Cancelado",0,P9047-Q9047)</f>
        <v>50.36</v>
      </c>
      <c r="S9047" s="17" t="str">
        <f aca="false">INDEX(dProdutos!$D$2:$D$47,MATCH(E9047,dProdutos!$A$2:$A$47,0))</f>
        <v>Calçados</v>
      </c>
    </row>
    <row r="9048" customFormat="false" ht="15" hidden="false" customHeight="false" outlineLevel="0" collapsed="false">
      <c r="A9048" s="17" t="s">
        <v>7037</v>
      </c>
      <c r="B9048" s="17" t="n">
        <v>1</v>
      </c>
      <c r="C9048" s="21" t="n">
        <v>46247</v>
      </c>
      <c r="D9048" s="17" t="s">
        <v>1248</v>
      </c>
      <c r="E9048" s="17" t="s">
        <v>81</v>
      </c>
      <c r="F9048" s="17" t="s">
        <v>1495</v>
      </c>
      <c r="G9048" s="17" t="s">
        <v>64</v>
      </c>
      <c r="H9048" s="17" t="s">
        <v>1537</v>
      </c>
      <c r="I9048" s="17" t="s">
        <v>1524</v>
      </c>
      <c r="J9048" s="17" t="n">
        <v>1</v>
      </c>
      <c r="K9048" s="15" t="n">
        <v>64.9</v>
      </c>
      <c r="L9048" s="22" t="n">
        <v>0.15</v>
      </c>
      <c r="M9048" s="15" t="n">
        <v>23.8</v>
      </c>
      <c r="N9048" s="15" t="n">
        <f aca="false">J9048*K9048</f>
        <v>64.9</v>
      </c>
      <c r="O9048" s="15" t="n">
        <f aca="false">N9048*L9048</f>
        <v>9.735</v>
      </c>
      <c r="P9048" s="15" t="n">
        <f aca="false">N9048-O9048</f>
        <v>55.165</v>
      </c>
      <c r="Q9048" s="15" t="n">
        <f aca="false">J9048*INDEX(dProdutos!$F$2:$F$47,MATCH(E9048,dProdutos!$A$2:$A$47,0))</f>
        <v>26.12</v>
      </c>
      <c r="R9048" s="15" t="n">
        <f aca="false">IF(I9048="Cancelado",0,P9048-Q9048)</f>
        <v>29.045</v>
      </c>
      <c r="S9048" s="17" t="str">
        <f aca="false">INDEX(dProdutos!$D$2:$D$47,MATCH(E9048,dProdutos!$A$2:$A$47,0))</f>
        <v>Moda Feminina</v>
      </c>
    </row>
    <row r="9049" customFormat="false" ht="15" hidden="false" customHeight="false" outlineLevel="0" collapsed="false">
      <c r="A9049" s="17" t="s">
        <v>7038</v>
      </c>
      <c r="B9049" s="17" t="n">
        <v>1</v>
      </c>
      <c r="C9049" s="21" t="n">
        <v>46248</v>
      </c>
      <c r="D9049" s="17" t="s">
        <v>1181</v>
      </c>
      <c r="E9049" s="17" t="s">
        <v>177</v>
      </c>
      <c r="F9049" s="17" t="s">
        <v>1495</v>
      </c>
      <c r="G9049" s="17" t="s">
        <v>59</v>
      </c>
      <c r="H9049" s="17" t="s">
        <v>1540</v>
      </c>
      <c r="I9049" s="17" t="s">
        <v>1524</v>
      </c>
      <c r="J9049" s="17" t="n">
        <v>1</v>
      </c>
      <c r="K9049" s="15" t="n">
        <v>257.9</v>
      </c>
      <c r="L9049" s="22" t="n">
        <v>0</v>
      </c>
      <c r="M9049" s="15" t="n">
        <v>0</v>
      </c>
      <c r="N9049" s="15" t="n">
        <f aca="false">J9049*K9049</f>
        <v>257.9</v>
      </c>
      <c r="O9049" s="15" t="n">
        <f aca="false">N9049*L9049</f>
        <v>0</v>
      </c>
      <c r="P9049" s="15" t="n">
        <f aca="false">N9049-O9049</f>
        <v>257.9</v>
      </c>
      <c r="Q9049" s="15" t="n">
        <f aca="false">J9049*INDEX(dProdutos!$F$2:$F$47,MATCH(E9049,dProdutos!$A$2:$A$47,0))</f>
        <v>138.23</v>
      </c>
      <c r="R9049" s="15" t="n">
        <f aca="false">IF(I9049="Cancelado",0,P9049-Q9049)</f>
        <v>119.67</v>
      </c>
      <c r="S9049" s="17" t="str">
        <f aca="false">INDEX(dProdutos!$D$2:$D$47,MATCH(E9049,dProdutos!$A$2:$A$47,0))</f>
        <v>Casa</v>
      </c>
    </row>
    <row r="9050" customFormat="false" ht="15" hidden="false" customHeight="false" outlineLevel="0" collapsed="false">
      <c r="A9050" s="17" t="s">
        <v>7039</v>
      </c>
      <c r="B9050" s="17" t="n">
        <v>1</v>
      </c>
      <c r="C9050" s="21" t="n">
        <v>46248</v>
      </c>
      <c r="D9050" s="17" t="s">
        <v>1014</v>
      </c>
      <c r="E9050" s="17" t="s">
        <v>120</v>
      </c>
      <c r="F9050" s="17" t="s">
        <v>1490</v>
      </c>
      <c r="G9050" s="17" t="s">
        <v>59</v>
      </c>
      <c r="H9050" s="17" t="s">
        <v>1523</v>
      </c>
      <c r="I9050" s="17" t="s">
        <v>1524</v>
      </c>
      <c r="J9050" s="17" t="n">
        <v>1</v>
      </c>
      <c r="K9050" s="15" t="n">
        <v>96.9</v>
      </c>
      <c r="L9050" s="22" t="n">
        <v>0</v>
      </c>
      <c r="M9050" s="15" t="n">
        <v>17.19</v>
      </c>
      <c r="N9050" s="15" t="n">
        <f aca="false">J9050*K9050</f>
        <v>96.9</v>
      </c>
      <c r="O9050" s="15" t="n">
        <f aca="false">N9050*L9050</f>
        <v>0</v>
      </c>
      <c r="P9050" s="15" t="n">
        <f aca="false">N9050-O9050</f>
        <v>96.9</v>
      </c>
      <c r="Q9050" s="15" t="n">
        <f aca="false">J9050*INDEX(dProdutos!$F$2:$F$47,MATCH(E9050,dProdutos!$A$2:$A$47,0))</f>
        <v>44.36</v>
      </c>
      <c r="R9050" s="15" t="n">
        <f aca="false">IF(I9050="Cancelado",0,P9050-Q9050)</f>
        <v>52.54</v>
      </c>
      <c r="S9050" s="17" t="str">
        <f aca="false">INDEX(dProdutos!$D$2:$D$47,MATCH(E9050,dProdutos!$A$2:$A$47,0))</f>
        <v>Moda Masculina</v>
      </c>
    </row>
    <row r="9051" customFormat="false" ht="15" hidden="false" customHeight="false" outlineLevel="0" collapsed="false">
      <c r="A9051" s="17" t="s">
        <v>7039</v>
      </c>
      <c r="B9051" s="17" t="n">
        <v>2</v>
      </c>
      <c r="C9051" s="21" t="n">
        <v>46248</v>
      </c>
      <c r="D9051" s="17" t="s">
        <v>1014</v>
      </c>
      <c r="E9051" s="17" t="s">
        <v>207</v>
      </c>
      <c r="F9051" s="17" t="s">
        <v>1490</v>
      </c>
      <c r="G9051" s="17" t="s">
        <v>59</v>
      </c>
      <c r="H9051" s="17" t="s">
        <v>1523</v>
      </c>
      <c r="I9051" s="17" t="s">
        <v>1524</v>
      </c>
      <c r="J9051" s="17" t="n">
        <v>1</v>
      </c>
      <c r="K9051" s="15" t="n">
        <v>143.9</v>
      </c>
      <c r="L9051" s="22" t="n">
        <v>0.1</v>
      </c>
      <c r="M9051" s="15" t="n">
        <v>0</v>
      </c>
      <c r="N9051" s="15" t="n">
        <f aca="false">J9051*K9051</f>
        <v>143.9</v>
      </c>
      <c r="O9051" s="15" t="n">
        <f aca="false">N9051*L9051</f>
        <v>14.39</v>
      </c>
      <c r="P9051" s="15" t="n">
        <f aca="false">N9051-O9051</f>
        <v>129.51</v>
      </c>
      <c r="Q9051" s="15" t="n">
        <f aca="false">J9051*INDEX(dProdutos!$F$2:$F$47,MATCH(E9051,dProdutos!$A$2:$A$47,0))</f>
        <v>84.43</v>
      </c>
      <c r="R9051" s="15" t="n">
        <f aca="false">IF(I9051="Cancelado",0,P9051-Q9051)</f>
        <v>45.08</v>
      </c>
      <c r="S9051" s="17" t="str">
        <f aca="false">INDEX(dProdutos!$D$2:$D$47,MATCH(E9051,dProdutos!$A$2:$A$47,0))</f>
        <v>Beleza</v>
      </c>
    </row>
    <row r="9052" customFormat="false" ht="15" hidden="false" customHeight="false" outlineLevel="0" collapsed="false">
      <c r="A9052" s="17" t="s">
        <v>7040</v>
      </c>
      <c r="B9052" s="17" t="n">
        <v>1</v>
      </c>
      <c r="C9052" s="21" t="n">
        <v>46248</v>
      </c>
      <c r="D9052" s="17" t="s">
        <v>743</v>
      </c>
      <c r="E9052" s="17" t="s">
        <v>183</v>
      </c>
      <c r="F9052" s="17" t="s">
        <v>1493</v>
      </c>
      <c r="G9052" s="17" t="s">
        <v>62</v>
      </c>
      <c r="H9052" s="17" t="s">
        <v>1537</v>
      </c>
      <c r="I9052" s="17" t="s">
        <v>1524</v>
      </c>
      <c r="J9052" s="17" t="n">
        <v>1</v>
      </c>
      <c r="K9052" s="15" t="n">
        <v>121.9</v>
      </c>
      <c r="L9052" s="22" t="n">
        <v>0.1</v>
      </c>
      <c r="M9052" s="15" t="n">
        <v>0</v>
      </c>
      <c r="N9052" s="15" t="n">
        <f aca="false">J9052*K9052</f>
        <v>121.9</v>
      </c>
      <c r="O9052" s="15" t="n">
        <f aca="false">N9052*L9052</f>
        <v>12.19</v>
      </c>
      <c r="P9052" s="15" t="n">
        <f aca="false">N9052-O9052</f>
        <v>109.71</v>
      </c>
      <c r="Q9052" s="15" t="n">
        <f aca="false">J9052*INDEX(dProdutos!$F$2:$F$47,MATCH(E9052,dProdutos!$A$2:$A$47,0))</f>
        <v>52.76</v>
      </c>
      <c r="R9052" s="15" t="n">
        <f aca="false">IF(I9052="Cancelado",0,P9052-Q9052)</f>
        <v>56.95</v>
      </c>
      <c r="S9052" s="17" t="str">
        <f aca="false">INDEX(dProdutos!$D$2:$D$47,MATCH(E9052,dProdutos!$A$2:$A$47,0))</f>
        <v>Eletrônicos</v>
      </c>
    </row>
    <row r="9053" customFormat="false" ht="15" hidden="false" customHeight="false" outlineLevel="0" collapsed="false">
      <c r="A9053" s="17" t="s">
        <v>7041</v>
      </c>
      <c r="B9053" s="17" t="n">
        <v>1</v>
      </c>
      <c r="C9053" s="21" t="n">
        <v>46248</v>
      </c>
      <c r="D9053" s="17" t="s">
        <v>640</v>
      </c>
      <c r="E9053" s="17" t="s">
        <v>126</v>
      </c>
      <c r="F9053" s="17" t="s">
        <v>1497</v>
      </c>
      <c r="G9053" s="17" t="s">
        <v>61</v>
      </c>
      <c r="H9053" s="17" t="s">
        <v>1540</v>
      </c>
      <c r="I9053" s="17" t="s">
        <v>1524</v>
      </c>
      <c r="J9053" s="17" t="n">
        <v>1</v>
      </c>
      <c r="K9053" s="15" t="n">
        <v>296.9</v>
      </c>
      <c r="L9053" s="22" t="n">
        <v>0</v>
      </c>
      <c r="M9053" s="15" t="n">
        <v>0</v>
      </c>
      <c r="N9053" s="15" t="n">
        <f aca="false">J9053*K9053</f>
        <v>296.9</v>
      </c>
      <c r="O9053" s="15" t="n">
        <f aca="false">N9053*L9053</f>
        <v>0</v>
      </c>
      <c r="P9053" s="15" t="n">
        <f aca="false">N9053-O9053</f>
        <v>296.9</v>
      </c>
      <c r="Q9053" s="15" t="n">
        <f aca="false">J9053*INDEX(dProdutos!$F$2:$F$47,MATCH(E9053,dProdutos!$A$2:$A$47,0))</f>
        <v>135.24</v>
      </c>
      <c r="R9053" s="15" t="n">
        <f aca="false">IF(I9053="Cancelado",0,P9053-Q9053)</f>
        <v>161.66</v>
      </c>
      <c r="S9053" s="17" t="str">
        <f aca="false">INDEX(dProdutos!$D$2:$D$47,MATCH(E9053,dProdutos!$A$2:$A$47,0))</f>
        <v>Calçados</v>
      </c>
    </row>
    <row r="9054" customFormat="false" ht="15" hidden="false" customHeight="false" outlineLevel="0" collapsed="false">
      <c r="A9054" s="17" t="s">
        <v>7042</v>
      </c>
      <c r="B9054" s="17" t="n">
        <v>1</v>
      </c>
      <c r="C9054" s="21" t="n">
        <v>46248</v>
      </c>
      <c r="D9054" s="17" t="s">
        <v>665</v>
      </c>
      <c r="E9054" s="17" t="s">
        <v>92</v>
      </c>
      <c r="F9054" s="17" t="s">
        <v>1501</v>
      </c>
      <c r="G9054" s="17" t="s">
        <v>61</v>
      </c>
      <c r="H9054" s="17" t="s">
        <v>1527</v>
      </c>
      <c r="I9054" s="17" t="s">
        <v>1524</v>
      </c>
      <c r="J9054" s="17" t="n">
        <v>1</v>
      </c>
      <c r="K9054" s="15" t="n">
        <v>191.9</v>
      </c>
      <c r="L9054" s="22" t="n">
        <v>0.05</v>
      </c>
      <c r="M9054" s="15" t="n">
        <v>28.16</v>
      </c>
      <c r="N9054" s="15" t="n">
        <f aca="false">J9054*K9054</f>
        <v>191.9</v>
      </c>
      <c r="O9054" s="15" t="n">
        <f aca="false">N9054*L9054</f>
        <v>9.595</v>
      </c>
      <c r="P9054" s="15" t="n">
        <f aca="false">N9054-O9054</f>
        <v>182.305</v>
      </c>
      <c r="Q9054" s="15" t="n">
        <f aca="false">J9054*INDEX(dProdutos!$F$2:$F$47,MATCH(E9054,dProdutos!$A$2:$A$47,0))</f>
        <v>88.59</v>
      </c>
      <c r="R9054" s="15" t="n">
        <f aca="false">IF(I9054="Cancelado",0,P9054-Q9054)</f>
        <v>93.715</v>
      </c>
      <c r="S9054" s="17" t="str">
        <f aca="false">INDEX(dProdutos!$D$2:$D$47,MATCH(E9054,dProdutos!$A$2:$A$47,0))</f>
        <v>Moda Feminina</v>
      </c>
    </row>
    <row r="9055" customFormat="false" ht="15" hidden="false" customHeight="false" outlineLevel="0" collapsed="false">
      <c r="A9055" s="17" t="s">
        <v>7042</v>
      </c>
      <c r="B9055" s="17" t="n">
        <v>2</v>
      </c>
      <c r="C9055" s="21" t="n">
        <v>46248</v>
      </c>
      <c r="D9055" s="17" t="s">
        <v>665</v>
      </c>
      <c r="E9055" s="17" t="s">
        <v>153</v>
      </c>
      <c r="F9055" s="17" t="s">
        <v>1501</v>
      </c>
      <c r="G9055" s="17" t="s">
        <v>61</v>
      </c>
      <c r="H9055" s="17" t="s">
        <v>1527</v>
      </c>
      <c r="I9055" s="17" t="s">
        <v>1524</v>
      </c>
      <c r="J9055" s="17" t="n">
        <v>1</v>
      </c>
      <c r="K9055" s="15" t="n">
        <v>165.9</v>
      </c>
      <c r="L9055" s="22" t="n">
        <v>0.15</v>
      </c>
      <c r="M9055" s="15" t="n">
        <v>0</v>
      </c>
      <c r="N9055" s="15" t="n">
        <f aca="false">J9055*K9055</f>
        <v>165.9</v>
      </c>
      <c r="O9055" s="15" t="n">
        <f aca="false">N9055*L9055</f>
        <v>24.885</v>
      </c>
      <c r="P9055" s="15" t="n">
        <f aca="false">N9055-O9055</f>
        <v>141.015</v>
      </c>
      <c r="Q9055" s="15" t="n">
        <f aca="false">J9055*INDEX(dProdutos!$F$2:$F$47,MATCH(E9055,dProdutos!$A$2:$A$47,0))</f>
        <v>67.28</v>
      </c>
      <c r="R9055" s="15" t="n">
        <f aca="false">IF(I9055="Cancelado",0,P9055-Q9055)</f>
        <v>73.735</v>
      </c>
      <c r="S9055" s="17" t="str">
        <f aca="false">INDEX(dProdutos!$D$2:$D$47,MATCH(E9055,dProdutos!$A$2:$A$47,0))</f>
        <v>Acessórios</v>
      </c>
    </row>
    <row r="9056" customFormat="false" ht="15" hidden="false" customHeight="false" outlineLevel="0" collapsed="false">
      <c r="A9056" s="17" t="s">
        <v>7043</v>
      </c>
      <c r="B9056" s="17" t="n">
        <v>1</v>
      </c>
      <c r="C9056" s="21" t="n">
        <v>46248</v>
      </c>
      <c r="D9056" s="17" t="s">
        <v>508</v>
      </c>
      <c r="E9056" s="17" t="s">
        <v>95</v>
      </c>
      <c r="F9056" s="17" t="s">
        <v>1493</v>
      </c>
      <c r="G9056" s="17" t="s">
        <v>63</v>
      </c>
      <c r="H9056" s="17" t="s">
        <v>1527</v>
      </c>
      <c r="I9056" s="17" t="s">
        <v>1524</v>
      </c>
      <c r="J9056" s="17" t="n">
        <v>1</v>
      </c>
      <c r="K9056" s="15" t="n">
        <v>77.9</v>
      </c>
      <c r="L9056" s="22" t="n">
        <v>0</v>
      </c>
      <c r="M9056" s="15" t="n">
        <v>10.04</v>
      </c>
      <c r="N9056" s="15" t="n">
        <f aca="false">J9056*K9056</f>
        <v>77.9</v>
      </c>
      <c r="O9056" s="15" t="n">
        <f aca="false">N9056*L9056</f>
        <v>0</v>
      </c>
      <c r="P9056" s="15" t="n">
        <f aca="false">N9056-O9056</f>
        <v>77.9</v>
      </c>
      <c r="Q9056" s="15" t="n">
        <f aca="false">J9056*INDEX(dProdutos!$F$2:$F$47,MATCH(E9056,dProdutos!$A$2:$A$47,0))</f>
        <v>36.71</v>
      </c>
      <c r="R9056" s="15" t="n">
        <f aca="false">IF(I9056="Cancelado",0,P9056-Q9056)</f>
        <v>41.19</v>
      </c>
      <c r="S9056" s="17" t="str">
        <f aca="false">INDEX(dProdutos!$D$2:$D$47,MATCH(E9056,dProdutos!$A$2:$A$47,0))</f>
        <v>Moda Feminina</v>
      </c>
    </row>
    <row r="9057" customFormat="false" ht="15" hidden="false" customHeight="false" outlineLevel="0" collapsed="false">
      <c r="A9057" s="17" t="s">
        <v>7044</v>
      </c>
      <c r="B9057" s="17" t="n">
        <v>1</v>
      </c>
      <c r="C9057" s="21" t="n">
        <v>46248</v>
      </c>
      <c r="D9057" s="17" t="s">
        <v>834</v>
      </c>
      <c r="E9057" s="17" t="s">
        <v>177</v>
      </c>
      <c r="F9057" s="17" t="s">
        <v>1490</v>
      </c>
      <c r="G9057" s="17" t="s">
        <v>62</v>
      </c>
      <c r="H9057" s="17" t="s">
        <v>1537</v>
      </c>
      <c r="I9057" s="17" t="s">
        <v>1524</v>
      </c>
      <c r="J9057" s="17" t="n">
        <v>2</v>
      </c>
      <c r="K9057" s="15" t="n">
        <v>257.9</v>
      </c>
      <c r="L9057" s="22" t="n">
        <v>0.1</v>
      </c>
      <c r="M9057" s="15" t="n">
        <v>0</v>
      </c>
      <c r="N9057" s="15" t="n">
        <f aca="false">J9057*K9057</f>
        <v>515.8</v>
      </c>
      <c r="O9057" s="15" t="n">
        <f aca="false">N9057*L9057</f>
        <v>51.58</v>
      </c>
      <c r="P9057" s="15" t="n">
        <f aca="false">N9057-O9057</f>
        <v>464.22</v>
      </c>
      <c r="Q9057" s="15" t="n">
        <f aca="false">J9057*INDEX(dProdutos!$F$2:$F$47,MATCH(E9057,dProdutos!$A$2:$A$47,0))</f>
        <v>276.46</v>
      </c>
      <c r="R9057" s="15" t="n">
        <f aca="false">IF(I9057="Cancelado",0,P9057-Q9057)</f>
        <v>187.76</v>
      </c>
      <c r="S9057" s="17" t="str">
        <f aca="false">INDEX(dProdutos!$D$2:$D$47,MATCH(E9057,dProdutos!$A$2:$A$47,0))</f>
        <v>Casa</v>
      </c>
    </row>
    <row r="9058" customFormat="false" ht="15" hidden="false" customHeight="false" outlineLevel="0" collapsed="false">
      <c r="A9058" s="17" t="s">
        <v>7044</v>
      </c>
      <c r="B9058" s="17" t="n">
        <v>2</v>
      </c>
      <c r="C9058" s="21" t="n">
        <v>46248</v>
      </c>
      <c r="D9058" s="17" t="s">
        <v>834</v>
      </c>
      <c r="E9058" s="17" t="s">
        <v>162</v>
      </c>
      <c r="F9058" s="17" t="s">
        <v>1490</v>
      </c>
      <c r="G9058" s="17" t="s">
        <v>62</v>
      </c>
      <c r="H9058" s="17" t="s">
        <v>1537</v>
      </c>
      <c r="I9058" s="17" t="s">
        <v>1524</v>
      </c>
      <c r="J9058" s="17" t="n">
        <v>1</v>
      </c>
      <c r="K9058" s="15" t="n">
        <v>231.9</v>
      </c>
      <c r="L9058" s="22" t="n">
        <v>0.05</v>
      </c>
      <c r="M9058" s="15" t="n">
        <v>0</v>
      </c>
      <c r="N9058" s="15" t="n">
        <f aca="false">J9058*K9058</f>
        <v>231.9</v>
      </c>
      <c r="O9058" s="15" t="n">
        <f aca="false">N9058*L9058</f>
        <v>11.595</v>
      </c>
      <c r="P9058" s="15" t="n">
        <f aca="false">N9058-O9058</f>
        <v>220.305</v>
      </c>
      <c r="Q9058" s="15" t="n">
        <f aca="false">J9058*INDEX(dProdutos!$F$2:$F$47,MATCH(E9058,dProdutos!$A$2:$A$47,0))</f>
        <v>134.41</v>
      </c>
      <c r="R9058" s="15" t="n">
        <f aca="false">IF(I9058="Cancelado",0,P9058-Q9058)</f>
        <v>85.895</v>
      </c>
      <c r="S9058" s="17" t="str">
        <f aca="false">INDEX(dProdutos!$D$2:$D$47,MATCH(E9058,dProdutos!$A$2:$A$47,0))</f>
        <v>Casa</v>
      </c>
    </row>
    <row r="9059" customFormat="false" ht="15" hidden="false" customHeight="false" outlineLevel="0" collapsed="false">
      <c r="A9059" s="17" t="s">
        <v>7044</v>
      </c>
      <c r="B9059" s="17" t="n">
        <v>3</v>
      </c>
      <c r="C9059" s="21" t="n">
        <v>46248</v>
      </c>
      <c r="D9059" s="17" t="s">
        <v>834</v>
      </c>
      <c r="E9059" s="17" t="s">
        <v>73</v>
      </c>
      <c r="F9059" s="17" t="s">
        <v>1490</v>
      </c>
      <c r="G9059" s="17" t="s">
        <v>62</v>
      </c>
      <c r="H9059" s="17" t="s">
        <v>1537</v>
      </c>
      <c r="I9059" s="17" t="s">
        <v>1524</v>
      </c>
      <c r="J9059" s="17" t="n">
        <v>1</v>
      </c>
      <c r="K9059" s="15" t="n">
        <v>179.9</v>
      </c>
      <c r="L9059" s="22" t="n">
        <v>0</v>
      </c>
      <c r="M9059" s="15" t="n">
        <v>0</v>
      </c>
      <c r="N9059" s="15" t="n">
        <f aca="false">J9059*K9059</f>
        <v>179.9</v>
      </c>
      <c r="O9059" s="15" t="n">
        <f aca="false">N9059*L9059</f>
        <v>0</v>
      </c>
      <c r="P9059" s="15" t="n">
        <f aca="false">N9059-O9059</f>
        <v>179.9</v>
      </c>
      <c r="Q9059" s="15" t="n">
        <f aca="false">J9059*INDEX(dProdutos!$F$2:$F$47,MATCH(E9059,dProdutos!$A$2:$A$47,0))</f>
        <v>69.44</v>
      </c>
      <c r="R9059" s="15" t="n">
        <f aca="false">IF(I9059="Cancelado",0,P9059-Q9059)</f>
        <v>110.46</v>
      </c>
      <c r="S9059" s="17" t="str">
        <f aca="false">INDEX(dProdutos!$D$2:$D$47,MATCH(E9059,dProdutos!$A$2:$A$47,0))</f>
        <v>Moda Feminina</v>
      </c>
    </row>
    <row r="9060" customFormat="false" ht="15" hidden="false" customHeight="false" outlineLevel="0" collapsed="false">
      <c r="A9060" s="17" t="s">
        <v>7044</v>
      </c>
      <c r="B9060" s="17" t="n">
        <v>4</v>
      </c>
      <c r="C9060" s="21" t="n">
        <v>46248</v>
      </c>
      <c r="D9060" s="17" t="s">
        <v>834</v>
      </c>
      <c r="E9060" s="17" t="s">
        <v>168</v>
      </c>
      <c r="F9060" s="17" t="s">
        <v>1490</v>
      </c>
      <c r="G9060" s="17" t="s">
        <v>62</v>
      </c>
      <c r="H9060" s="17" t="s">
        <v>1537</v>
      </c>
      <c r="I9060" s="17" t="s">
        <v>1524</v>
      </c>
      <c r="J9060" s="17" t="n">
        <v>1</v>
      </c>
      <c r="K9060" s="15" t="n">
        <v>253.9</v>
      </c>
      <c r="L9060" s="22" t="n">
        <v>0</v>
      </c>
      <c r="M9060" s="15" t="n">
        <v>0</v>
      </c>
      <c r="N9060" s="15" t="n">
        <f aca="false">J9060*K9060</f>
        <v>253.9</v>
      </c>
      <c r="O9060" s="15" t="n">
        <f aca="false">N9060*L9060</f>
        <v>0</v>
      </c>
      <c r="P9060" s="15" t="n">
        <f aca="false">N9060-O9060</f>
        <v>253.9</v>
      </c>
      <c r="Q9060" s="15" t="n">
        <f aca="false">J9060*INDEX(dProdutos!$F$2:$F$47,MATCH(E9060,dProdutos!$A$2:$A$47,0))</f>
        <v>128.94</v>
      </c>
      <c r="R9060" s="15" t="n">
        <f aca="false">IF(I9060="Cancelado",0,P9060-Q9060)</f>
        <v>124.96</v>
      </c>
      <c r="S9060" s="17" t="str">
        <f aca="false">INDEX(dProdutos!$D$2:$D$47,MATCH(E9060,dProdutos!$A$2:$A$47,0))</f>
        <v>Casa</v>
      </c>
    </row>
    <row r="9061" customFormat="false" ht="15" hidden="false" customHeight="false" outlineLevel="0" collapsed="false">
      <c r="A9061" s="17" t="s">
        <v>7045</v>
      </c>
      <c r="B9061" s="17" t="n">
        <v>1</v>
      </c>
      <c r="C9061" s="21" t="n">
        <v>46248</v>
      </c>
      <c r="D9061" s="17" t="s">
        <v>477</v>
      </c>
      <c r="E9061" s="17" t="s">
        <v>95</v>
      </c>
      <c r="F9061" s="17" t="s">
        <v>1495</v>
      </c>
      <c r="G9061" s="17" t="s">
        <v>61</v>
      </c>
      <c r="H9061" s="17" t="s">
        <v>1523</v>
      </c>
      <c r="I9061" s="17" t="s">
        <v>1524</v>
      </c>
      <c r="J9061" s="17" t="n">
        <v>1</v>
      </c>
      <c r="K9061" s="15" t="n">
        <v>77.9</v>
      </c>
      <c r="L9061" s="22" t="n">
        <v>0</v>
      </c>
      <c r="M9061" s="15" t="n">
        <v>0</v>
      </c>
      <c r="N9061" s="15" t="n">
        <f aca="false">J9061*K9061</f>
        <v>77.9</v>
      </c>
      <c r="O9061" s="15" t="n">
        <f aca="false">N9061*L9061</f>
        <v>0</v>
      </c>
      <c r="P9061" s="15" t="n">
        <f aca="false">N9061-O9061</f>
        <v>77.9</v>
      </c>
      <c r="Q9061" s="15" t="n">
        <f aca="false">J9061*INDEX(dProdutos!$F$2:$F$47,MATCH(E9061,dProdutos!$A$2:$A$47,0))</f>
        <v>36.71</v>
      </c>
      <c r="R9061" s="15" t="n">
        <f aca="false">IF(I9061="Cancelado",0,P9061-Q9061)</f>
        <v>41.19</v>
      </c>
      <c r="S9061" s="17" t="str">
        <f aca="false">INDEX(dProdutos!$D$2:$D$47,MATCH(E9061,dProdutos!$A$2:$A$47,0))</f>
        <v>Moda Feminina</v>
      </c>
    </row>
    <row r="9062" customFormat="false" ht="15" hidden="false" customHeight="false" outlineLevel="0" collapsed="false">
      <c r="A9062" s="17" t="s">
        <v>7046</v>
      </c>
      <c r="B9062" s="17" t="n">
        <v>1</v>
      </c>
      <c r="C9062" s="21" t="n">
        <v>46248</v>
      </c>
      <c r="D9062" s="17" t="s">
        <v>746</v>
      </c>
      <c r="E9062" s="17" t="s">
        <v>126</v>
      </c>
      <c r="F9062" s="17" t="s">
        <v>1493</v>
      </c>
      <c r="G9062" s="17" t="s">
        <v>59</v>
      </c>
      <c r="H9062" s="17" t="s">
        <v>1537</v>
      </c>
      <c r="I9062" s="17" t="s">
        <v>1524</v>
      </c>
      <c r="J9062" s="17" t="n">
        <v>2</v>
      </c>
      <c r="K9062" s="15" t="n">
        <v>296.9</v>
      </c>
      <c r="L9062" s="22" t="n">
        <v>0</v>
      </c>
      <c r="M9062" s="15" t="n">
        <v>0</v>
      </c>
      <c r="N9062" s="15" t="n">
        <f aca="false">J9062*K9062</f>
        <v>593.8</v>
      </c>
      <c r="O9062" s="15" t="n">
        <f aca="false">N9062*L9062</f>
        <v>0</v>
      </c>
      <c r="P9062" s="15" t="n">
        <f aca="false">N9062-O9062</f>
        <v>593.8</v>
      </c>
      <c r="Q9062" s="15" t="n">
        <f aca="false">J9062*INDEX(dProdutos!$F$2:$F$47,MATCH(E9062,dProdutos!$A$2:$A$47,0))</f>
        <v>270.48</v>
      </c>
      <c r="R9062" s="15" t="n">
        <f aca="false">IF(I9062="Cancelado",0,P9062-Q9062)</f>
        <v>323.32</v>
      </c>
      <c r="S9062" s="17" t="str">
        <f aca="false">INDEX(dProdutos!$D$2:$D$47,MATCH(E9062,dProdutos!$A$2:$A$47,0))</f>
        <v>Calçados</v>
      </c>
    </row>
    <row r="9063" customFormat="false" ht="15" hidden="false" customHeight="false" outlineLevel="0" collapsed="false">
      <c r="A9063" s="17" t="s">
        <v>7046</v>
      </c>
      <c r="B9063" s="17" t="n">
        <v>2</v>
      </c>
      <c r="C9063" s="21" t="n">
        <v>46248</v>
      </c>
      <c r="D9063" s="17" t="s">
        <v>746</v>
      </c>
      <c r="E9063" s="17" t="s">
        <v>73</v>
      </c>
      <c r="F9063" s="17" t="s">
        <v>1493</v>
      </c>
      <c r="G9063" s="17" t="s">
        <v>59</v>
      </c>
      <c r="H9063" s="17" t="s">
        <v>1537</v>
      </c>
      <c r="I9063" s="17" t="s">
        <v>1524</v>
      </c>
      <c r="J9063" s="17" t="n">
        <v>2</v>
      </c>
      <c r="K9063" s="15" t="n">
        <v>179.9</v>
      </c>
      <c r="L9063" s="22" t="n">
        <v>0</v>
      </c>
      <c r="M9063" s="15" t="n">
        <v>0</v>
      </c>
      <c r="N9063" s="15" t="n">
        <f aca="false">J9063*K9063</f>
        <v>359.8</v>
      </c>
      <c r="O9063" s="15" t="n">
        <f aca="false">N9063*L9063</f>
        <v>0</v>
      </c>
      <c r="P9063" s="15" t="n">
        <f aca="false">N9063-O9063</f>
        <v>359.8</v>
      </c>
      <c r="Q9063" s="15" t="n">
        <f aca="false">J9063*INDEX(dProdutos!$F$2:$F$47,MATCH(E9063,dProdutos!$A$2:$A$47,0))</f>
        <v>138.88</v>
      </c>
      <c r="R9063" s="15" t="n">
        <f aca="false">IF(I9063="Cancelado",0,P9063-Q9063)</f>
        <v>220.92</v>
      </c>
      <c r="S9063" s="17" t="str">
        <f aca="false">INDEX(dProdutos!$D$2:$D$47,MATCH(E9063,dProdutos!$A$2:$A$47,0))</f>
        <v>Moda Feminina</v>
      </c>
    </row>
    <row r="9064" customFormat="false" ht="15" hidden="false" customHeight="false" outlineLevel="0" collapsed="false">
      <c r="A9064" s="17" t="s">
        <v>7047</v>
      </c>
      <c r="B9064" s="17" t="n">
        <v>1</v>
      </c>
      <c r="C9064" s="21" t="n">
        <v>46249</v>
      </c>
      <c r="D9064" s="17" t="s">
        <v>1094</v>
      </c>
      <c r="E9064" s="17" t="s">
        <v>114</v>
      </c>
      <c r="F9064" s="17" t="s">
        <v>1490</v>
      </c>
      <c r="G9064" s="17" t="s">
        <v>64</v>
      </c>
      <c r="H9064" s="17" t="s">
        <v>1523</v>
      </c>
      <c r="I9064" s="17" t="s">
        <v>1524</v>
      </c>
      <c r="J9064" s="17" t="n">
        <v>1</v>
      </c>
      <c r="K9064" s="15" t="n">
        <v>202.9</v>
      </c>
      <c r="L9064" s="22" t="n">
        <v>0</v>
      </c>
      <c r="M9064" s="15" t="n">
        <v>0</v>
      </c>
      <c r="N9064" s="15" t="n">
        <f aca="false">J9064*K9064</f>
        <v>202.9</v>
      </c>
      <c r="O9064" s="15" t="n">
        <f aca="false">N9064*L9064</f>
        <v>0</v>
      </c>
      <c r="P9064" s="15" t="n">
        <f aca="false">N9064-O9064</f>
        <v>202.9</v>
      </c>
      <c r="Q9064" s="15" t="n">
        <f aca="false">J9064*INDEX(dProdutos!$F$2:$F$47,MATCH(E9064,dProdutos!$A$2:$A$47,0))</f>
        <v>110.39</v>
      </c>
      <c r="R9064" s="15" t="n">
        <f aca="false">IF(I9064="Cancelado",0,P9064-Q9064)</f>
        <v>92.51</v>
      </c>
      <c r="S9064" s="17" t="str">
        <f aca="false">INDEX(dProdutos!$D$2:$D$47,MATCH(E9064,dProdutos!$A$2:$A$47,0))</f>
        <v>Moda Masculina</v>
      </c>
    </row>
    <row r="9065" customFormat="false" ht="15" hidden="false" customHeight="false" outlineLevel="0" collapsed="false">
      <c r="A9065" s="17" t="s">
        <v>7048</v>
      </c>
      <c r="B9065" s="17" t="n">
        <v>1</v>
      </c>
      <c r="C9065" s="21" t="n">
        <v>46249</v>
      </c>
      <c r="D9065" s="17" t="s">
        <v>1105</v>
      </c>
      <c r="E9065" s="17" t="s">
        <v>171</v>
      </c>
      <c r="F9065" s="17" t="s">
        <v>1499</v>
      </c>
      <c r="G9065" s="17" t="s">
        <v>63</v>
      </c>
      <c r="H9065" s="17" t="s">
        <v>1537</v>
      </c>
      <c r="I9065" s="17" t="s">
        <v>1524</v>
      </c>
      <c r="J9065" s="17" t="n">
        <v>1</v>
      </c>
      <c r="K9065" s="15" t="n">
        <v>246.9</v>
      </c>
      <c r="L9065" s="22" t="n">
        <v>0</v>
      </c>
      <c r="M9065" s="15" t="n">
        <v>0</v>
      </c>
      <c r="N9065" s="15" t="n">
        <f aca="false">J9065*K9065</f>
        <v>246.9</v>
      </c>
      <c r="O9065" s="15" t="n">
        <f aca="false">N9065*L9065</f>
        <v>0</v>
      </c>
      <c r="P9065" s="15" t="n">
        <f aca="false">N9065-O9065</f>
        <v>246.9</v>
      </c>
      <c r="Q9065" s="15" t="n">
        <f aca="false">J9065*INDEX(dProdutos!$F$2:$F$47,MATCH(E9065,dProdutos!$A$2:$A$47,0))</f>
        <v>103.61</v>
      </c>
      <c r="R9065" s="15" t="n">
        <f aca="false">IF(I9065="Cancelado",0,P9065-Q9065)</f>
        <v>143.29</v>
      </c>
      <c r="S9065" s="17" t="str">
        <f aca="false">INDEX(dProdutos!$D$2:$D$47,MATCH(E9065,dProdutos!$A$2:$A$47,0))</f>
        <v>Casa</v>
      </c>
    </row>
    <row r="9066" customFormat="false" ht="15" hidden="false" customHeight="false" outlineLevel="0" collapsed="false">
      <c r="A9066" s="17" t="s">
        <v>7049</v>
      </c>
      <c r="B9066" s="17" t="n">
        <v>1</v>
      </c>
      <c r="C9066" s="21" t="n">
        <v>46249</v>
      </c>
      <c r="D9066" s="17" t="s">
        <v>828</v>
      </c>
      <c r="E9066" s="17" t="s">
        <v>162</v>
      </c>
      <c r="F9066" s="17" t="s">
        <v>1503</v>
      </c>
      <c r="G9066" s="17" t="s">
        <v>63</v>
      </c>
      <c r="H9066" s="17" t="s">
        <v>1537</v>
      </c>
      <c r="I9066" s="17" t="s">
        <v>1524</v>
      </c>
      <c r="J9066" s="17" t="n">
        <v>1</v>
      </c>
      <c r="K9066" s="15" t="n">
        <v>231.9</v>
      </c>
      <c r="L9066" s="22" t="n">
        <v>0</v>
      </c>
      <c r="M9066" s="15" t="n">
        <v>18.19</v>
      </c>
      <c r="N9066" s="15" t="n">
        <f aca="false">J9066*K9066</f>
        <v>231.9</v>
      </c>
      <c r="O9066" s="15" t="n">
        <f aca="false">N9066*L9066</f>
        <v>0</v>
      </c>
      <c r="P9066" s="15" t="n">
        <f aca="false">N9066-O9066</f>
        <v>231.9</v>
      </c>
      <c r="Q9066" s="15" t="n">
        <f aca="false">J9066*INDEX(dProdutos!$F$2:$F$47,MATCH(E9066,dProdutos!$A$2:$A$47,0))</f>
        <v>134.41</v>
      </c>
      <c r="R9066" s="15" t="n">
        <f aca="false">IF(I9066="Cancelado",0,P9066-Q9066)</f>
        <v>97.49</v>
      </c>
      <c r="S9066" s="17" t="str">
        <f aca="false">INDEX(dProdutos!$D$2:$D$47,MATCH(E9066,dProdutos!$A$2:$A$47,0))</f>
        <v>Casa</v>
      </c>
    </row>
    <row r="9067" customFormat="false" ht="15" hidden="false" customHeight="false" outlineLevel="0" collapsed="false">
      <c r="A9067" s="17" t="s">
        <v>7050</v>
      </c>
      <c r="B9067" s="17" t="n">
        <v>1</v>
      </c>
      <c r="C9067" s="21" t="n">
        <v>46249</v>
      </c>
      <c r="D9067" s="17" t="s">
        <v>324</v>
      </c>
      <c r="E9067" s="17" t="s">
        <v>95</v>
      </c>
      <c r="F9067" s="17" t="s">
        <v>1487</v>
      </c>
      <c r="G9067" s="17" t="s">
        <v>59</v>
      </c>
      <c r="H9067" s="17" t="s">
        <v>1523</v>
      </c>
      <c r="I9067" s="17" t="s">
        <v>1531</v>
      </c>
      <c r="J9067" s="17" t="n">
        <v>1</v>
      </c>
      <c r="K9067" s="15" t="n">
        <v>77.9</v>
      </c>
      <c r="L9067" s="22" t="n">
        <v>0.15</v>
      </c>
      <c r="M9067" s="15" t="n">
        <v>0</v>
      </c>
      <c r="N9067" s="15" t="n">
        <f aca="false">J9067*K9067</f>
        <v>77.9</v>
      </c>
      <c r="O9067" s="15" t="n">
        <f aca="false">N9067*L9067</f>
        <v>11.685</v>
      </c>
      <c r="P9067" s="15" t="n">
        <f aca="false">N9067-O9067</f>
        <v>66.215</v>
      </c>
      <c r="Q9067" s="15" t="n">
        <f aca="false">J9067*INDEX(dProdutos!$F$2:$F$47,MATCH(E9067,dProdutos!$A$2:$A$47,0))</f>
        <v>36.71</v>
      </c>
      <c r="R9067" s="15" t="n">
        <f aca="false">IF(I9067="Cancelado",0,P9067-Q9067)</f>
        <v>0</v>
      </c>
      <c r="S9067" s="17" t="str">
        <f aca="false">INDEX(dProdutos!$D$2:$D$47,MATCH(E9067,dProdutos!$A$2:$A$47,0))</f>
        <v>Moda Feminina</v>
      </c>
    </row>
    <row r="9068" customFormat="false" ht="15" hidden="false" customHeight="false" outlineLevel="0" collapsed="false">
      <c r="A9068" s="17" t="s">
        <v>7050</v>
      </c>
      <c r="B9068" s="17" t="n">
        <v>2</v>
      </c>
      <c r="C9068" s="21" t="n">
        <v>46249</v>
      </c>
      <c r="D9068" s="17" t="s">
        <v>324</v>
      </c>
      <c r="E9068" s="17" t="s">
        <v>147</v>
      </c>
      <c r="F9068" s="17" t="s">
        <v>1487</v>
      </c>
      <c r="G9068" s="17" t="s">
        <v>59</v>
      </c>
      <c r="H9068" s="17" t="s">
        <v>1523</v>
      </c>
      <c r="I9068" s="17" t="s">
        <v>1531</v>
      </c>
      <c r="J9068" s="17" t="n">
        <v>1</v>
      </c>
      <c r="K9068" s="15" t="n">
        <v>231.9</v>
      </c>
      <c r="L9068" s="22" t="n">
        <v>0.1</v>
      </c>
      <c r="M9068" s="15" t="n">
        <v>0</v>
      </c>
      <c r="N9068" s="15" t="n">
        <f aca="false">J9068*K9068</f>
        <v>231.9</v>
      </c>
      <c r="O9068" s="15" t="n">
        <f aca="false">N9068*L9068</f>
        <v>23.19</v>
      </c>
      <c r="P9068" s="15" t="n">
        <f aca="false">N9068-O9068</f>
        <v>208.71</v>
      </c>
      <c r="Q9068" s="15" t="n">
        <f aca="false">J9068*INDEX(dProdutos!$F$2:$F$47,MATCH(E9068,dProdutos!$A$2:$A$47,0))</f>
        <v>130.9</v>
      </c>
      <c r="R9068" s="15" t="n">
        <f aca="false">IF(I9068="Cancelado",0,P9068-Q9068)</f>
        <v>0</v>
      </c>
      <c r="S9068" s="17" t="str">
        <f aca="false">INDEX(dProdutos!$D$2:$D$47,MATCH(E9068,dProdutos!$A$2:$A$47,0))</f>
        <v>Acessórios</v>
      </c>
    </row>
    <row r="9069" customFormat="false" ht="15" hidden="false" customHeight="false" outlineLevel="0" collapsed="false">
      <c r="A9069" s="17" t="s">
        <v>7050</v>
      </c>
      <c r="B9069" s="17" t="n">
        <v>3</v>
      </c>
      <c r="C9069" s="21" t="n">
        <v>46249</v>
      </c>
      <c r="D9069" s="17" t="s">
        <v>324</v>
      </c>
      <c r="E9069" s="17" t="s">
        <v>177</v>
      </c>
      <c r="F9069" s="17" t="s">
        <v>1487</v>
      </c>
      <c r="G9069" s="17" t="s">
        <v>59</v>
      </c>
      <c r="H9069" s="17" t="s">
        <v>1523</v>
      </c>
      <c r="I9069" s="17" t="s">
        <v>1531</v>
      </c>
      <c r="J9069" s="17" t="n">
        <v>2</v>
      </c>
      <c r="K9069" s="15" t="n">
        <v>257.9</v>
      </c>
      <c r="L9069" s="22" t="n">
        <v>0.1</v>
      </c>
      <c r="M9069" s="15" t="n">
        <v>0</v>
      </c>
      <c r="N9069" s="15" t="n">
        <f aca="false">J9069*K9069</f>
        <v>515.8</v>
      </c>
      <c r="O9069" s="15" t="n">
        <f aca="false">N9069*L9069</f>
        <v>51.58</v>
      </c>
      <c r="P9069" s="15" t="n">
        <f aca="false">N9069-O9069</f>
        <v>464.22</v>
      </c>
      <c r="Q9069" s="15" t="n">
        <f aca="false">J9069*INDEX(dProdutos!$F$2:$F$47,MATCH(E9069,dProdutos!$A$2:$A$47,0))</f>
        <v>276.46</v>
      </c>
      <c r="R9069" s="15" t="n">
        <f aca="false">IF(I9069="Cancelado",0,P9069-Q9069)</f>
        <v>0</v>
      </c>
      <c r="S9069" s="17" t="str">
        <f aca="false">INDEX(dProdutos!$D$2:$D$47,MATCH(E9069,dProdutos!$A$2:$A$47,0))</f>
        <v>Casa</v>
      </c>
    </row>
    <row r="9070" customFormat="false" ht="15" hidden="false" customHeight="false" outlineLevel="0" collapsed="false">
      <c r="A9070" s="17" t="s">
        <v>7050</v>
      </c>
      <c r="B9070" s="17" t="n">
        <v>4</v>
      </c>
      <c r="C9070" s="21" t="n">
        <v>46249</v>
      </c>
      <c r="D9070" s="17" t="s">
        <v>324</v>
      </c>
      <c r="E9070" s="17" t="s">
        <v>117</v>
      </c>
      <c r="F9070" s="17" t="s">
        <v>1487</v>
      </c>
      <c r="G9070" s="17" t="s">
        <v>59</v>
      </c>
      <c r="H9070" s="17" t="s">
        <v>1523</v>
      </c>
      <c r="I9070" s="17" t="s">
        <v>1531</v>
      </c>
      <c r="J9070" s="17" t="n">
        <v>1</v>
      </c>
      <c r="K9070" s="15" t="n">
        <v>166.9</v>
      </c>
      <c r="L9070" s="22" t="n">
        <v>0</v>
      </c>
      <c r="M9070" s="15" t="n">
        <v>0</v>
      </c>
      <c r="N9070" s="15" t="n">
        <f aca="false">J9070*K9070</f>
        <v>166.9</v>
      </c>
      <c r="O9070" s="15" t="n">
        <f aca="false">N9070*L9070</f>
        <v>0</v>
      </c>
      <c r="P9070" s="15" t="n">
        <f aca="false">N9070-O9070</f>
        <v>166.9</v>
      </c>
      <c r="Q9070" s="15" t="n">
        <f aca="false">J9070*INDEX(dProdutos!$F$2:$F$47,MATCH(E9070,dProdutos!$A$2:$A$47,0))</f>
        <v>73.23</v>
      </c>
      <c r="R9070" s="15" t="n">
        <f aca="false">IF(I9070="Cancelado",0,P9070-Q9070)</f>
        <v>0</v>
      </c>
      <c r="S9070" s="17" t="str">
        <f aca="false">INDEX(dProdutos!$D$2:$D$47,MATCH(E9070,dProdutos!$A$2:$A$47,0))</f>
        <v>Moda Masculina</v>
      </c>
    </row>
    <row r="9071" customFormat="false" ht="15" hidden="false" customHeight="false" outlineLevel="0" collapsed="false">
      <c r="A9071" s="17" t="s">
        <v>7051</v>
      </c>
      <c r="B9071" s="17" t="n">
        <v>1</v>
      </c>
      <c r="C9071" s="21" t="n">
        <v>46249</v>
      </c>
      <c r="D9071" s="17" t="s">
        <v>1035</v>
      </c>
      <c r="E9071" s="17" t="s">
        <v>73</v>
      </c>
      <c r="F9071" s="17" t="s">
        <v>1487</v>
      </c>
      <c r="G9071" s="17" t="s">
        <v>62</v>
      </c>
      <c r="H9071" s="17" t="s">
        <v>1527</v>
      </c>
      <c r="I9071" s="17" t="s">
        <v>1524</v>
      </c>
      <c r="J9071" s="17" t="n">
        <v>3</v>
      </c>
      <c r="K9071" s="15" t="n">
        <v>179.9</v>
      </c>
      <c r="L9071" s="22" t="n">
        <v>0.05</v>
      </c>
      <c r="M9071" s="15" t="n">
        <v>0</v>
      </c>
      <c r="N9071" s="15" t="n">
        <f aca="false">J9071*K9071</f>
        <v>539.7</v>
      </c>
      <c r="O9071" s="15" t="n">
        <f aca="false">N9071*L9071</f>
        <v>26.985</v>
      </c>
      <c r="P9071" s="15" t="n">
        <f aca="false">N9071-O9071</f>
        <v>512.715</v>
      </c>
      <c r="Q9071" s="15" t="n">
        <f aca="false">J9071*INDEX(dProdutos!$F$2:$F$47,MATCH(E9071,dProdutos!$A$2:$A$47,0))</f>
        <v>208.32</v>
      </c>
      <c r="R9071" s="15" t="n">
        <f aca="false">IF(I9071="Cancelado",0,P9071-Q9071)</f>
        <v>304.395</v>
      </c>
      <c r="S9071" s="17" t="str">
        <f aca="false">INDEX(dProdutos!$D$2:$D$47,MATCH(E9071,dProdutos!$A$2:$A$47,0))</f>
        <v>Moda Feminina</v>
      </c>
    </row>
    <row r="9072" customFormat="false" ht="15" hidden="false" customHeight="false" outlineLevel="0" collapsed="false">
      <c r="A9072" s="17" t="s">
        <v>7051</v>
      </c>
      <c r="B9072" s="17" t="n">
        <v>2</v>
      </c>
      <c r="C9072" s="21" t="n">
        <v>46249</v>
      </c>
      <c r="D9072" s="17" t="s">
        <v>1035</v>
      </c>
      <c r="E9072" s="17" t="s">
        <v>73</v>
      </c>
      <c r="F9072" s="17" t="s">
        <v>1487</v>
      </c>
      <c r="G9072" s="17" t="s">
        <v>62</v>
      </c>
      <c r="H9072" s="17" t="s">
        <v>1527</v>
      </c>
      <c r="I9072" s="17" t="s">
        <v>1524</v>
      </c>
      <c r="J9072" s="17" t="n">
        <v>1</v>
      </c>
      <c r="K9072" s="15" t="n">
        <v>179.9</v>
      </c>
      <c r="L9072" s="22" t="n">
        <v>0.05</v>
      </c>
      <c r="M9072" s="15" t="n">
        <v>0</v>
      </c>
      <c r="N9072" s="15" t="n">
        <f aca="false">J9072*K9072</f>
        <v>179.9</v>
      </c>
      <c r="O9072" s="15" t="n">
        <f aca="false">N9072*L9072</f>
        <v>8.995</v>
      </c>
      <c r="P9072" s="15" t="n">
        <f aca="false">N9072-O9072</f>
        <v>170.905</v>
      </c>
      <c r="Q9072" s="15" t="n">
        <f aca="false">J9072*INDEX(dProdutos!$F$2:$F$47,MATCH(E9072,dProdutos!$A$2:$A$47,0))</f>
        <v>69.44</v>
      </c>
      <c r="R9072" s="15" t="n">
        <f aca="false">IF(I9072="Cancelado",0,P9072-Q9072)</f>
        <v>101.465</v>
      </c>
      <c r="S9072" s="17" t="str">
        <f aca="false">INDEX(dProdutos!$D$2:$D$47,MATCH(E9072,dProdutos!$A$2:$A$47,0))</f>
        <v>Moda Feminina</v>
      </c>
    </row>
    <row r="9073" customFormat="false" ht="15" hidden="false" customHeight="false" outlineLevel="0" collapsed="false">
      <c r="A9073" s="17" t="s">
        <v>7051</v>
      </c>
      <c r="B9073" s="17" t="n">
        <v>3</v>
      </c>
      <c r="C9073" s="21" t="n">
        <v>46249</v>
      </c>
      <c r="D9073" s="17" t="s">
        <v>1035</v>
      </c>
      <c r="E9073" s="17" t="s">
        <v>213</v>
      </c>
      <c r="F9073" s="17" t="s">
        <v>1487</v>
      </c>
      <c r="G9073" s="17" t="s">
        <v>62</v>
      </c>
      <c r="H9073" s="17" t="s">
        <v>1527</v>
      </c>
      <c r="I9073" s="17" t="s">
        <v>1524</v>
      </c>
      <c r="J9073" s="17" t="n">
        <v>1</v>
      </c>
      <c r="K9073" s="15" t="n">
        <v>153.9</v>
      </c>
      <c r="L9073" s="22" t="n">
        <v>0.2</v>
      </c>
      <c r="M9073" s="15" t="n">
        <v>0</v>
      </c>
      <c r="N9073" s="15" t="n">
        <f aca="false">J9073*K9073</f>
        <v>153.9</v>
      </c>
      <c r="O9073" s="15" t="n">
        <f aca="false">N9073*L9073</f>
        <v>30.78</v>
      </c>
      <c r="P9073" s="15" t="n">
        <f aca="false">N9073-O9073</f>
        <v>123.12</v>
      </c>
      <c r="Q9073" s="15" t="n">
        <f aca="false">J9073*INDEX(dProdutos!$F$2:$F$47,MATCH(E9073,dProdutos!$A$2:$A$47,0))</f>
        <v>90.42</v>
      </c>
      <c r="R9073" s="15" t="n">
        <f aca="false">IF(I9073="Cancelado",0,P9073-Q9073)</f>
        <v>32.7</v>
      </c>
      <c r="S9073" s="17" t="str">
        <f aca="false">INDEX(dProdutos!$D$2:$D$47,MATCH(E9073,dProdutos!$A$2:$A$47,0))</f>
        <v>Beleza</v>
      </c>
    </row>
    <row r="9074" customFormat="false" ht="15" hidden="false" customHeight="false" outlineLevel="0" collapsed="false">
      <c r="A9074" s="17" t="s">
        <v>7051</v>
      </c>
      <c r="B9074" s="17" t="n">
        <v>4</v>
      </c>
      <c r="C9074" s="21" t="n">
        <v>46249</v>
      </c>
      <c r="D9074" s="17" t="s">
        <v>1035</v>
      </c>
      <c r="E9074" s="17" t="s">
        <v>135</v>
      </c>
      <c r="F9074" s="17" t="s">
        <v>1487</v>
      </c>
      <c r="G9074" s="17" t="s">
        <v>62</v>
      </c>
      <c r="H9074" s="17" t="s">
        <v>1527</v>
      </c>
      <c r="I9074" s="17" t="s">
        <v>1524</v>
      </c>
      <c r="J9074" s="17" t="n">
        <v>1</v>
      </c>
      <c r="K9074" s="15" t="n">
        <v>200.9</v>
      </c>
      <c r="L9074" s="22" t="n">
        <v>0</v>
      </c>
      <c r="M9074" s="15" t="n">
        <v>0</v>
      </c>
      <c r="N9074" s="15" t="n">
        <f aca="false">J9074*K9074</f>
        <v>200.9</v>
      </c>
      <c r="O9074" s="15" t="n">
        <f aca="false">N9074*L9074</f>
        <v>0</v>
      </c>
      <c r="P9074" s="15" t="n">
        <f aca="false">N9074-O9074</f>
        <v>200.9</v>
      </c>
      <c r="Q9074" s="15" t="n">
        <f aca="false">J9074*INDEX(dProdutos!$F$2:$F$47,MATCH(E9074,dProdutos!$A$2:$A$47,0))</f>
        <v>80.73</v>
      </c>
      <c r="R9074" s="15" t="n">
        <f aca="false">IF(I9074="Cancelado",0,P9074-Q9074)</f>
        <v>120.17</v>
      </c>
      <c r="S9074" s="17" t="str">
        <f aca="false">INDEX(dProdutos!$D$2:$D$47,MATCH(E9074,dProdutos!$A$2:$A$47,0))</f>
        <v>Calçados</v>
      </c>
    </row>
    <row r="9075" customFormat="false" ht="15" hidden="false" customHeight="false" outlineLevel="0" collapsed="false">
      <c r="A9075" s="17" t="s">
        <v>7052</v>
      </c>
      <c r="B9075" s="17" t="n">
        <v>1</v>
      </c>
      <c r="C9075" s="21" t="n">
        <v>46249</v>
      </c>
      <c r="D9075" s="17" t="s">
        <v>1128</v>
      </c>
      <c r="E9075" s="17" t="s">
        <v>183</v>
      </c>
      <c r="F9075" s="17" t="s">
        <v>1493</v>
      </c>
      <c r="G9075" s="17" t="s">
        <v>60</v>
      </c>
      <c r="H9075" s="17" t="s">
        <v>1527</v>
      </c>
      <c r="I9075" s="17" t="s">
        <v>1524</v>
      </c>
      <c r="J9075" s="17" t="n">
        <v>1</v>
      </c>
      <c r="K9075" s="15" t="n">
        <v>121.9</v>
      </c>
      <c r="L9075" s="22" t="n">
        <v>0.1</v>
      </c>
      <c r="M9075" s="15" t="n">
        <v>30.49</v>
      </c>
      <c r="N9075" s="15" t="n">
        <f aca="false">J9075*K9075</f>
        <v>121.9</v>
      </c>
      <c r="O9075" s="15" t="n">
        <f aca="false">N9075*L9075</f>
        <v>12.19</v>
      </c>
      <c r="P9075" s="15" t="n">
        <f aca="false">N9075-O9075</f>
        <v>109.71</v>
      </c>
      <c r="Q9075" s="15" t="n">
        <f aca="false">J9075*INDEX(dProdutos!$F$2:$F$47,MATCH(E9075,dProdutos!$A$2:$A$47,0))</f>
        <v>52.76</v>
      </c>
      <c r="R9075" s="15" t="n">
        <f aca="false">IF(I9075="Cancelado",0,P9075-Q9075)</f>
        <v>56.95</v>
      </c>
      <c r="S9075" s="17" t="str">
        <f aca="false">INDEX(dProdutos!$D$2:$D$47,MATCH(E9075,dProdutos!$A$2:$A$47,0))</f>
        <v>Eletrônicos</v>
      </c>
    </row>
    <row r="9076" customFormat="false" ht="15" hidden="false" customHeight="false" outlineLevel="0" collapsed="false">
      <c r="A9076" s="17" t="s">
        <v>7053</v>
      </c>
      <c r="B9076" s="17" t="n">
        <v>1</v>
      </c>
      <c r="C9076" s="21" t="n">
        <v>46249</v>
      </c>
      <c r="D9076" s="17" t="s">
        <v>1244</v>
      </c>
      <c r="E9076" s="17" t="s">
        <v>189</v>
      </c>
      <c r="F9076" s="17" t="s">
        <v>1495</v>
      </c>
      <c r="G9076" s="17" t="s">
        <v>61</v>
      </c>
      <c r="H9076" s="17" t="s">
        <v>1523</v>
      </c>
      <c r="I9076" s="17" t="s">
        <v>1524</v>
      </c>
      <c r="J9076" s="17" t="n">
        <v>1</v>
      </c>
      <c r="K9076" s="15" t="n">
        <v>138.9</v>
      </c>
      <c r="L9076" s="22" t="n">
        <v>0</v>
      </c>
      <c r="M9076" s="15" t="n">
        <v>15.75</v>
      </c>
      <c r="N9076" s="15" t="n">
        <f aca="false">J9076*K9076</f>
        <v>138.9</v>
      </c>
      <c r="O9076" s="15" t="n">
        <f aca="false">N9076*L9076</f>
        <v>0</v>
      </c>
      <c r="P9076" s="15" t="n">
        <f aca="false">N9076-O9076</f>
        <v>138.9</v>
      </c>
      <c r="Q9076" s="15" t="n">
        <f aca="false">J9076*INDEX(dProdutos!$F$2:$F$47,MATCH(E9076,dProdutos!$A$2:$A$47,0))</f>
        <v>68.96</v>
      </c>
      <c r="R9076" s="15" t="n">
        <f aca="false">IF(I9076="Cancelado",0,P9076-Q9076)</f>
        <v>69.94</v>
      </c>
      <c r="S9076" s="17" t="str">
        <f aca="false">INDEX(dProdutos!$D$2:$D$47,MATCH(E9076,dProdutos!$A$2:$A$47,0))</f>
        <v>Eletrônicos</v>
      </c>
    </row>
    <row r="9077" customFormat="false" ht="15" hidden="false" customHeight="false" outlineLevel="0" collapsed="false">
      <c r="A9077" s="17" t="s">
        <v>7054</v>
      </c>
      <c r="B9077" s="17" t="n">
        <v>1</v>
      </c>
      <c r="C9077" s="21" t="n">
        <v>46249</v>
      </c>
      <c r="D9077" s="17" t="s">
        <v>540</v>
      </c>
      <c r="E9077" s="17" t="s">
        <v>95</v>
      </c>
      <c r="F9077" s="17" t="s">
        <v>1501</v>
      </c>
      <c r="G9077" s="17" t="s">
        <v>61</v>
      </c>
      <c r="H9077" s="17" t="s">
        <v>1537</v>
      </c>
      <c r="I9077" s="17" t="s">
        <v>1524</v>
      </c>
      <c r="J9077" s="17" t="n">
        <v>3</v>
      </c>
      <c r="K9077" s="15" t="n">
        <v>77.9</v>
      </c>
      <c r="L9077" s="22" t="n">
        <v>0</v>
      </c>
      <c r="M9077" s="15" t="n">
        <v>0</v>
      </c>
      <c r="N9077" s="15" t="n">
        <f aca="false">J9077*K9077</f>
        <v>233.7</v>
      </c>
      <c r="O9077" s="15" t="n">
        <f aca="false">N9077*L9077</f>
        <v>0</v>
      </c>
      <c r="P9077" s="15" t="n">
        <f aca="false">N9077-O9077</f>
        <v>233.7</v>
      </c>
      <c r="Q9077" s="15" t="n">
        <f aca="false">J9077*INDEX(dProdutos!$F$2:$F$47,MATCH(E9077,dProdutos!$A$2:$A$47,0))</f>
        <v>110.13</v>
      </c>
      <c r="R9077" s="15" t="n">
        <f aca="false">IF(I9077="Cancelado",0,P9077-Q9077)</f>
        <v>123.57</v>
      </c>
      <c r="S9077" s="17" t="str">
        <f aca="false">INDEX(dProdutos!$D$2:$D$47,MATCH(E9077,dProdutos!$A$2:$A$47,0))</f>
        <v>Moda Feminina</v>
      </c>
    </row>
    <row r="9078" customFormat="false" ht="15" hidden="false" customHeight="false" outlineLevel="0" collapsed="false">
      <c r="A9078" s="17" t="s">
        <v>7055</v>
      </c>
      <c r="B9078" s="17" t="n">
        <v>1</v>
      </c>
      <c r="C9078" s="21" t="n">
        <v>46249</v>
      </c>
      <c r="D9078" s="17" t="s">
        <v>784</v>
      </c>
      <c r="E9078" s="17" t="s">
        <v>81</v>
      </c>
      <c r="F9078" s="17" t="s">
        <v>1499</v>
      </c>
      <c r="G9078" s="17" t="s">
        <v>61</v>
      </c>
      <c r="H9078" s="17" t="s">
        <v>1537</v>
      </c>
      <c r="I9078" s="17" t="s">
        <v>1524</v>
      </c>
      <c r="J9078" s="17" t="n">
        <v>1</v>
      </c>
      <c r="K9078" s="15" t="n">
        <v>64.9</v>
      </c>
      <c r="L9078" s="22" t="n">
        <v>0</v>
      </c>
      <c r="M9078" s="15" t="n">
        <v>23.15</v>
      </c>
      <c r="N9078" s="15" t="n">
        <f aca="false">J9078*K9078</f>
        <v>64.9</v>
      </c>
      <c r="O9078" s="15" t="n">
        <f aca="false">N9078*L9078</f>
        <v>0</v>
      </c>
      <c r="P9078" s="15" t="n">
        <f aca="false">N9078-O9078</f>
        <v>64.9</v>
      </c>
      <c r="Q9078" s="15" t="n">
        <f aca="false">J9078*INDEX(dProdutos!$F$2:$F$47,MATCH(E9078,dProdutos!$A$2:$A$47,0))</f>
        <v>26.12</v>
      </c>
      <c r="R9078" s="15" t="n">
        <f aca="false">IF(I9078="Cancelado",0,P9078-Q9078)</f>
        <v>38.78</v>
      </c>
      <c r="S9078" s="17" t="str">
        <f aca="false">INDEX(dProdutos!$D$2:$D$47,MATCH(E9078,dProdutos!$A$2:$A$47,0))</f>
        <v>Moda Feminina</v>
      </c>
    </row>
    <row r="9079" customFormat="false" ht="15" hidden="false" customHeight="false" outlineLevel="0" collapsed="false">
      <c r="A9079" s="17" t="s">
        <v>7055</v>
      </c>
      <c r="B9079" s="17" t="n">
        <v>2</v>
      </c>
      <c r="C9079" s="21" t="n">
        <v>46249</v>
      </c>
      <c r="D9079" s="17" t="s">
        <v>784</v>
      </c>
      <c r="E9079" s="17" t="s">
        <v>171</v>
      </c>
      <c r="F9079" s="17" t="s">
        <v>1499</v>
      </c>
      <c r="G9079" s="17" t="s">
        <v>61</v>
      </c>
      <c r="H9079" s="17" t="s">
        <v>1537</v>
      </c>
      <c r="I9079" s="17" t="s">
        <v>1524</v>
      </c>
      <c r="J9079" s="17" t="n">
        <v>1</v>
      </c>
      <c r="K9079" s="15" t="n">
        <v>246.9</v>
      </c>
      <c r="L9079" s="22" t="n">
        <v>0</v>
      </c>
      <c r="M9079" s="15" t="n">
        <v>0</v>
      </c>
      <c r="N9079" s="15" t="n">
        <f aca="false">J9079*K9079</f>
        <v>246.9</v>
      </c>
      <c r="O9079" s="15" t="n">
        <f aca="false">N9079*L9079</f>
        <v>0</v>
      </c>
      <c r="P9079" s="15" t="n">
        <f aca="false">N9079-O9079</f>
        <v>246.9</v>
      </c>
      <c r="Q9079" s="15" t="n">
        <f aca="false">J9079*INDEX(dProdutos!$F$2:$F$47,MATCH(E9079,dProdutos!$A$2:$A$47,0))</f>
        <v>103.61</v>
      </c>
      <c r="R9079" s="15" t="n">
        <f aca="false">IF(I9079="Cancelado",0,P9079-Q9079)</f>
        <v>143.29</v>
      </c>
      <c r="S9079" s="17" t="str">
        <f aca="false">INDEX(dProdutos!$D$2:$D$47,MATCH(E9079,dProdutos!$A$2:$A$47,0))</f>
        <v>Casa</v>
      </c>
    </row>
    <row r="9080" customFormat="false" ht="15" hidden="false" customHeight="false" outlineLevel="0" collapsed="false">
      <c r="A9080" s="17" t="s">
        <v>7055</v>
      </c>
      <c r="B9080" s="17" t="n">
        <v>3</v>
      </c>
      <c r="C9080" s="21" t="n">
        <v>46249</v>
      </c>
      <c r="D9080" s="17" t="s">
        <v>784</v>
      </c>
      <c r="E9080" s="17" t="s">
        <v>114</v>
      </c>
      <c r="F9080" s="17" t="s">
        <v>1499</v>
      </c>
      <c r="G9080" s="17" t="s">
        <v>61</v>
      </c>
      <c r="H9080" s="17" t="s">
        <v>1537</v>
      </c>
      <c r="I9080" s="17" t="s">
        <v>1524</v>
      </c>
      <c r="J9080" s="17" t="n">
        <v>1</v>
      </c>
      <c r="K9080" s="15" t="n">
        <v>202.9</v>
      </c>
      <c r="L9080" s="22" t="n">
        <v>0.05</v>
      </c>
      <c r="M9080" s="15" t="n">
        <v>0</v>
      </c>
      <c r="N9080" s="15" t="n">
        <f aca="false">J9080*K9080</f>
        <v>202.9</v>
      </c>
      <c r="O9080" s="15" t="n">
        <f aca="false">N9080*L9080</f>
        <v>10.145</v>
      </c>
      <c r="P9080" s="15" t="n">
        <f aca="false">N9080-O9080</f>
        <v>192.755</v>
      </c>
      <c r="Q9080" s="15" t="n">
        <f aca="false">J9080*INDEX(dProdutos!$F$2:$F$47,MATCH(E9080,dProdutos!$A$2:$A$47,0))</f>
        <v>110.39</v>
      </c>
      <c r="R9080" s="15" t="n">
        <f aca="false">IF(I9080="Cancelado",0,P9080-Q9080)</f>
        <v>82.365</v>
      </c>
      <c r="S9080" s="17" t="str">
        <f aca="false">INDEX(dProdutos!$D$2:$D$47,MATCH(E9080,dProdutos!$A$2:$A$47,0))</f>
        <v>Moda Masculina</v>
      </c>
    </row>
    <row r="9081" customFormat="false" ht="15" hidden="false" customHeight="false" outlineLevel="0" collapsed="false">
      <c r="A9081" s="17" t="s">
        <v>7055</v>
      </c>
      <c r="B9081" s="17" t="n">
        <v>4</v>
      </c>
      <c r="C9081" s="21" t="n">
        <v>46249</v>
      </c>
      <c r="D9081" s="17" t="s">
        <v>784</v>
      </c>
      <c r="E9081" s="17" t="s">
        <v>135</v>
      </c>
      <c r="F9081" s="17" t="s">
        <v>1499</v>
      </c>
      <c r="G9081" s="17" t="s">
        <v>61</v>
      </c>
      <c r="H9081" s="17" t="s">
        <v>1537</v>
      </c>
      <c r="I9081" s="17" t="s">
        <v>1524</v>
      </c>
      <c r="J9081" s="17" t="n">
        <v>1</v>
      </c>
      <c r="K9081" s="15" t="n">
        <v>200.9</v>
      </c>
      <c r="L9081" s="22" t="n">
        <v>0.1</v>
      </c>
      <c r="M9081" s="15" t="n">
        <v>0</v>
      </c>
      <c r="N9081" s="15" t="n">
        <f aca="false">J9081*K9081</f>
        <v>200.9</v>
      </c>
      <c r="O9081" s="15" t="n">
        <f aca="false">N9081*L9081</f>
        <v>20.09</v>
      </c>
      <c r="P9081" s="15" t="n">
        <f aca="false">N9081-O9081</f>
        <v>180.81</v>
      </c>
      <c r="Q9081" s="15" t="n">
        <f aca="false">J9081*INDEX(dProdutos!$F$2:$F$47,MATCH(E9081,dProdutos!$A$2:$A$47,0))</f>
        <v>80.73</v>
      </c>
      <c r="R9081" s="15" t="n">
        <f aca="false">IF(I9081="Cancelado",0,P9081-Q9081)</f>
        <v>100.08</v>
      </c>
      <c r="S9081" s="17" t="str">
        <f aca="false">INDEX(dProdutos!$D$2:$D$47,MATCH(E9081,dProdutos!$A$2:$A$47,0))</f>
        <v>Calçados</v>
      </c>
    </row>
    <row r="9082" customFormat="false" ht="15" hidden="false" customHeight="false" outlineLevel="0" collapsed="false">
      <c r="A9082" s="17" t="s">
        <v>7056</v>
      </c>
      <c r="B9082" s="17" t="n">
        <v>1</v>
      </c>
      <c r="C9082" s="21" t="n">
        <v>46250</v>
      </c>
      <c r="D9082" s="17" t="s">
        <v>237</v>
      </c>
      <c r="E9082" s="17" t="s">
        <v>144</v>
      </c>
      <c r="F9082" s="17" t="s">
        <v>1499</v>
      </c>
      <c r="G9082" s="17" t="s">
        <v>59</v>
      </c>
      <c r="H9082" s="17" t="s">
        <v>1540</v>
      </c>
      <c r="I9082" s="17" t="s">
        <v>1524</v>
      </c>
      <c r="J9082" s="17" t="n">
        <v>1</v>
      </c>
      <c r="K9082" s="15" t="n">
        <v>260.9</v>
      </c>
      <c r="L9082" s="22" t="n">
        <v>0</v>
      </c>
      <c r="M9082" s="15" t="n">
        <v>28.92</v>
      </c>
      <c r="N9082" s="15" t="n">
        <f aca="false">J9082*K9082</f>
        <v>260.9</v>
      </c>
      <c r="O9082" s="15" t="n">
        <f aca="false">N9082*L9082</f>
        <v>0</v>
      </c>
      <c r="P9082" s="15" t="n">
        <f aca="false">N9082-O9082</f>
        <v>260.9</v>
      </c>
      <c r="Q9082" s="15" t="n">
        <f aca="false">J9082*INDEX(dProdutos!$F$2:$F$47,MATCH(E9082,dProdutos!$A$2:$A$47,0))</f>
        <v>99.86</v>
      </c>
      <c r="R9082" s="15" t="n">
        <f aca="false">IF(I9082="Cancelado",0,P9082-Q9082)</f>
        <v>161.04</v>
      </c>
      <c r="S9082" s="17" t="str">
        <f aca="false">INDEX(dProdutos!$D$2:$D$47,MATCH(E9082,dProdutos!$A$2:$A$47,0))</f>
        <v>Acessórios</v>
      </c>
    </row>
    <row r="9083" customFormat="false" ht="15" hidden="false" customHeight="false" outlineLevel="0" collapsed="false">
      <c r="A9083" s="17" t="s">
        <v>7057</v>
      </c>
      <c r="B9083" s="17" t="n">
        <v>1</v>
      </c>
      <c r="C9083" s="21" t="n">
        <v>46250</v>
      </c>
      <c r="D9083" s="17" t="s">
        <v>353</v>
      </c>
      <c r="E9083" s="17" t="s">
        <v>85</v>
      </c>
      <c r="F9083" s="17" t="s">
        <v>1495</v>
      </c>
      <c r="G9083" s="17" t="s">
        <v>62</v>
      </c>
      <c r="H9083" s="17" t="s">
        <v>1523</v>
      </c>
      <c r="I9083" s="17" t="s">
        <v>1524</v>
      </c>
      <c r="J9083" s="17" t="n">
        <v>1</v>
      </c>
      <c r="K9083" s="15" t="n">
        <v>165.9</v>
      </c>
      <c r="L9083" s="22" t="n">
        <v>0.1</v>
      </c>
      <c r="M9083" s="15" t="n">
        <v>30.45</v>
      </c>
      <c r="N9083" s="15" t="n">
        <f aca="false">J9083*K9083</f>
        <v>165.9</v>
      </c>
      <c r="O9083" s="15" t="n">
        <f aca="false">N9083*L9083</f>
        <v>16.59</v>
      </c>
      <c r="P9083" s="15" t="n">
        <f aca="false">N9083-O9083</f>
        <v>149.31</v>
      </c>
      <c r="Q9083" s="15" t="n">
        <f aca="false">J9083*INDEX(dProdutos!$F$2:$F$47,MATCH(E9083,dProdutos!$A$2:$A$47,0))</f>
        <v>91.55</v>
      </c>
      <c r="R9083" s="15" t="n">
        <f aca="false">IF(I9083="Cancelado",0,P9083-Q9083)</f>
        <v>57.76</v>
      </c>
      <c r="S9083" s="17" t="str">
        <f aca="false">INDEX(dProdutos!$D$2:$D$47,MATCH(E9083,dProdutos!$A$2:$A$47,0))</f>
        <v>Moda Feminina</v>
      </c>
    </row>
    <row r="9084" customFormat="false" ht="15" hidden="false" customHeight="false" outlineLevel="0" collapsed="false">
      <c r="A9084" s="17" t="s">
        <v>7058</v>
      </c>
      <c r="B9084" s="17" t="n">
        <v>1</v>
      </c>
      <c r="C9084" s="21" t="n">
        <v>46250</v>
      </c>
      <c r="D9084" s="17" t="s">
        <v>1275</v>
      </c>
      <c r="E9084" s="17" t="s">
        <v>129</v>
      </c>
      <c r="F9084" s="17" t="s">
        <v>1499</v>
      </c>
      <c r="G9084" s="17" t="s">
        <v>61</v>
      </c>
      <c r="H9084" s="17" t="s">
        <v>1537</v>
      </c>
      <c r="I9084" s="17" t="s">
        <v>1531</v>
      </c>
      <c r="J9084" s="17" t="n">
        <v>1</v>
      </c>
      <c r="K9084" s="15" t="n">
        <v>105.9</v>
      </c>
      <c r="L9084" s="22" t="n">
        <v>0</v>
      </c>
      <c r="M9084" s="15" t="n">
        <v>0</v>
      </c>
      <c r="N9084" s="15" t="n">
        <f aca="false">J9084*K9084</f>
        <v>105.9</v>
      </c>
      <c r="O9084" s="15" t="n">
        <f aca="false">N9084*L9084</f>
        <v>0</v>
      </c>
      <c r="P9084" s="15" t="n">
        <f aca="false">N9084-O9084</f>
        <v>105.9</v>
      </c>
      <c r="Q9084" s="15" t="n">
        <f aca="false">J9084*INDEX(dProdutos!$F$2:$F$47,MATCH(E9084,dProdutos!$A$2:$A$47,0))</f>
        <v>43.79</v>
      </c>
      <c r="R9084" s="15" t="n">
        <f aca="false">IF(I9084="Cancelado",0,P9084-Q9084)</f>
        <v>0</v>
      </c>
      <c r="S9084" s="17" t="str">
        <f aca="false">INDEX(dProdutos!$D$2:$D$47,MATCH(E9084,dProdutos!$A$2:$A$47,0))</f>
        <v>Calçados</v>
      </c>
    </row>
    <row r="9085" customFormat="false" ht="15" hidden="false" customHeight="false" outlineLevel="0" collapsed="false">
      <c r="A9085" s="17" t="s">
        <v>7058</v>
      </c>
      <c r="B9085" s="17" t="n">
        <v>2</v>
      </c>
      <c r="C9085" s="21" t="n">
        <v>46250</v>
      </c>
      <c r="D9085" s="17" t="s">
        <v>1275</v>
      </c>
      <c r="E9085" s="17" t="s">
        <v>81</v>
      </c>
      <c r="F9085" s="17" t="s">
        <v>1499</v>
      </c>
      <c r="G9085" s="17" t="s">
        <v>61</v>
      </c>
      <c r="H9085" s="17" t="s">
        <v>1537</v>
      </c>
      <c r="I9085" s="17" t="s">
        <v>1531</v>
      </c>
      <c r="J9085" s="17" t="n">
        <v>1</v>
      </c>
      <c r="K9085" s="15" t="n">
        <v>64.9</v>
      </c>
      <c r="L9085" s="22" t="n">
        <v>0.05</v>
      </c>
      <c r="M9085" s="15" t="n">
        <v>0</v>
      </c>
      <c r="N9085" s="15" t="n">
        <f aca="false">J9085*K9085</f>
        <v>64.9</v>
      </c>
      <c r="O9085" s="15" t="n">
        <f aca="false">N9085*L9085</f>
        <v>3.245</v>
      </c>
      <c r="P9085" s="15" t="n">
        <f aca="false">N9085-O9085</f>
        <v>61.655</v>
      </c>
      <c r="Q9085" s="15" t="n">
        <f aca="false">J9085*INDEX(dProdutos!$F$2:$F$47,MATCH(E9085,dProdutos!$A$2:$A$47,0))</f>
        <v>26.12</v>
      </c>
      <c r="R9085" s="15" t="n">
        <f aca="false">IF(I9085="Cancelado",0,P9085-Q9085)</f>
        <v>0</v>
      </c>
      <c r="S9085" s="17" t="str">
        <f aca="false">INDEX(dProdutos!$D$2:$D$47,MATCH(E9085,dProdutos!$A$2:$A$47,0))</f>
        <v>Moda Feminina</v>
      </c>
    </row>
    <row r="9086" customFormat="false" ht="15" hidden="false" customHeight="false" outlineLevel="0" collapsed="false">
      <c r="A9086" s="17" t="s">
        <v>7059</v>
      </c>
      <c r="B9086" s="17" t="n">
        <v>1</v>
      </c>
      <c r="C9086" s="21" t="n">
        <v>46250</v>
      </c>
      <c r="D9086" s="17" t="s">
        <v>1284</v>
      </c>
      <c r="E9086" s="17" t="s">
        <v>88</v>
      </c>
      <c r="F9086" s="17" t="s">
        <v>1499</v>
      </c>
      <c r="G9086" s="17" t="s">
        <v>61</v>
      </c>
      <c r="H9086" s="17" t="s">
        <v>1527</v>
      </c>
      <c r="I9086" s="17" t="s">
        <v>1524</v>
      </c>
      <c r="J9086" s="17" t="n">
        <v>1</v>
      </c>
      <c r="K9086" s="15" t="n">
        <v>170.9</v>
      </c>
      <c r="L9086" s="22" t="n">
        <v>0.05</v>
      </c>
      <c r="M9086" s="15" t="n">
        <v>25.25</v>
      </c>
      <c r="N9086" s="15" t="n">
        <f aca="false">J9086*K9086</f>
        <v>170.9</v>
      </c>
      <c r="O9086" s="15" t="n">
        <f aca="false">N9086*L9086</f>
        <v>8.545</v>
      </c>
      <c r="P9086" s="15" t="n">
        <f aca="false">N9086-O9086</f>
        <v>162.355</v>
      </c>
      <c r="Q9086" s="15" t="n">
        <f aca="false">J9086*INDEX(dProdutos!$F$2:$F$47,MATCH(E9086,dProdutos!$A$2:$A$47,0))</f>
        <v>98.14</v>
      </c>
      <c r="R9086" s="15" t="n">
        <f aca="false">IF(I9086="Cancelado",0,P9086-Q9086)</f>
        <v>64.215</v>
      </c>
      <c r="S9086" s="17" t="str">
        <f aca="false">INDEX(dProdutos!$D$2:$D$47,MATCH(E9086,dProdutos!$A$2:$A$47,0))</f>
        <v>Moda Feminina</v>
      </c>
    </row>
    <row r="9087" customFormat="false" ht="15" hidden="false" customHeight="false" outlineLevel="0" collapsed="false">
      <c r="A9087" s="17" t="s">
        <v>7059</v>
      </c>
      <c r="B9087" s="17" t="n">
        <v>2</v>
      </c>
      <c r="C9087" s="21" t="n">
        <v>46250</v>
      </c>
      <c r="D9087" s="17" t="s">
        <v>1284</v>
      </c>
      <c r="E9087" s="17" t="s">
        <v>111</v>
      </c>
      <c r="F9087" s="17" t="s">
        <v>1499</v>
      </c>
      <c r="G9087" s="17" t="s">
        <v>61</v>
      </c>
      <c r="H9087" s="17" t="s">
        <v>1527</v>
      </c>
      <c r="I9087" s="17" t="s">
        <v>1524</v>
      </c>
      <c r="J9087" s="17" t="n">
        <v>1</v>
      </c>
      <c r="K9087" s="15" t="n">
        <v>188.9</v>
      </c>
      <c r="L9087" s="22" t="n">
        <v>0.05</v>
      </c>
      <c r="M9087" s="15" t="n">
        <v>0</v>
      </c>
      <c r="N9087" s="15" t="n">
        <f aca="false">J9087*K9087</f>
        <v>188.9</v>
      </c>
      <c r="O9087" s="15" t="n">
        <f aca="false">N9087*L9087</f>
        <v>9.445</v>
      </c>
      <c r="P9087" s="15" t="n">
        <f aca="false">N9087-O9087</f>
        <v>179.455</v>
      </c>
      <c r="Q9087" s="15" t="n">
        <f aca="false">J9087*INDEX(dProdutos!$F$2:$F$47,MATCH(E9087,dProdutos!$A$2:$A$47,0))</f>
        <v>88.32</v>
      </c>
      <c r="R9087" s="15" t="n">
        <f aca="false">IF(I9087="Cancelado",0,P9087-Q9087)</f>
        <v>91.135</v>
      </c>
      <c r="S9087" s="17" t="str">
        <f aca="false">INDEX(dProdutos!$D$2:$D$47,MATCH(E9087,dProdutos!$A$2:$A$47,0))</f>
        <v>Moda Masculina</v>
      </c>
    </row>
    <row r="9088" customFormat="false" ht="15" hidden="false" customHeight="false" outlineLevel="0" collapsed="false">
      <c r="A9088" s="17" t="s">
        <v>7060</v>
      </c>
      <c r="B9088" s="17" t="n">
        <v>1</v>
      </c>
      <c r="C9088" s="21" t="n">
        <v>46250</v>
      </c>
      <c r="D9088" s="17" t="s">
        <v>1418</v>
      </c>
      <c r="E9088" s="17" t="s">
        <v>138</v>
      </c>
      <c r="F9088" s="17" t="s">
        <v>1487</v>
      </c>
      <c r="G9088" s="17" t="s">
        <v>60</v>
      </c>
      <c r="H9088" s="17" t="s">
        <v>1523</v>
      </c>
      <c r="I9088" s="17" t="s">
        <v>1524</v>
      </c>
      <c r="J9088" s="17" t="n">
        <v>1</v>
      </c>
      <c r="K9088" s="15" t="n">
        <v>231.9</v>
      </c>
      <c r="L9088" s="22" t="n">
        <v>0</v>
      </c>
      <c r="M9088" s="15" t="n">
        <v>0</v>
      </c>
      <c r="N9088" s="15" t="n">
        <f aca="false">J9088*K9088</f>
        <v>231.9</v>
      </c>
      <c r="O9088" s="15" t="n">
        <f aca="false">N9088*L9088</f>
        <v>0</v>
      </c>
      <c r="P9088" s="15" t="n">
        <f aca="false">N9088-O9088</f>
        <v>231.9</v>
      </c>
      <c r="Q9088" s="15" t="n">
        <f aca="false">J9088*INDEX(dProdutos!$F$2:$F$47,MATCH(E9088,dProdutos!$A$2:$A$47,0))</f>
        <v>132.21</v>
      </c>
      <c r="R9088" s="15" t="n">
        <f aca="false">IF(I9088="Cancelado",0,P9088-Q9088)</f>
        <v>99.69</v>
      </c>
      <c r="S9088" s="17" t="str">
        <f aca="false">INDEX(dProdutos!$D$2:$D$47,MATCH(E9088,dProdutos!$A$2:$A$47,0))</f>
        <v>Calçados</v>
      </c>
    </row>
    <row r="9089" customFormat="false" ht="15" hidden="false" customHeight="false" outlineLevel="0" collapsed="false">
      <c r="A9089" s="17" t="s">
        <v>7060</v>
      </c>
      <c r="B9089" s="17" t="n">
        <v>2</v>
      </c>
      <c r="C9089" s="21" t="n">
        <v>46250</v>
      </c>
      <c r="D9089" s="17" t="s">
        <v>1418</v>
      </c>
      <c r="E9089" s="17" t="s">
        <v>135</v>
      </c>
      <c r="F9089" s="17" t="s">
        <v>1487</v>
      </c>
      <c r="G9089" s="17" t="s">
        <v>60</v>
      </c>
      <c r="H9089" s="17" t="s">
        <v>1523</v>
      </c>
      <c r="I9089" s="17" t="s">
        <v>1524</v>
      </c>
      <c r="J9089" s="17" t="n">
        <v>1</v>
      </c>
      <c r="K9089" s="15" t="n">
        <v>200.9</v>
      </c>
      <c r="L9089" s="22" t="n">
        <v>0.15</v>
      </c>
      <c r="M9089" s="15" t="n">
        <v>0</v>
      </c>
      <c r="N9089" s="15" t="n">
        <f aca="false">J9089*K9089</f>
        <v>200.9</v>
      </c>
      <c r="O9089" s="15" t="n">
        <f aca="false">N9089*L9089</f>
        <v>30.135</v>
      </c>
      <c r="P9089" s="15" t="n">
        <f aca="false">N9089-O9089</f>
        <v>170.765</v>
      </c>
      <c r="Q9089" s="15" t="n">
        <f aca="false">J9089*INDEX(dProdutos!$F$2:$F$47,MATCH(E9089,dProdutos!$A$2:$A$47,0))</f>
        <v>80.73</v>
      </c>
      <c r="R9089" s="15" t="n">
        <f aca="false">IF(I9089="Cancelado",0,P9089-Q9089)</f>
        <v>90.035</v>
      </c>
      <c r="S9089" s="17" t="str">
        <f aca="false">INDEX(dProdutos!$D$2:$D$47,MATCH(E9089,dProdutos!$A$2:$A$47,0))</f>
        <v>Calçados</v>
      </c>
    </row>
    <row r="9090" customFormat="false" ht="15" hidden="false" customHeight="false" outlineLevel="0" collapsed="false">
      <c r="A9090" s="17" t="s">
        <v>7061</v>
      </c>
      <c r="B9090" s="17" t="n">
        <v>1</v>
      </c>
      <c r="C9090" s="21" t="n">
        <v>46250</v>
      </c>
      <c r="D9090" s="17" t="s">
        <v>571</v>
      </c>
      <c r="E9090" s="17" t="s">
        <v>105</v>
      </c>
      <c r="F9090" s="17" t="s">
        <v>1497</v>
      </c>
      <c r="G9090" s="17" t="s">
        <v>61</v>
      </c>
      <c r="H9090" s="17" t="s">
        <v>1537</v>
      </c>
      <c r="I9090" s="17" t="s">
        <v>1524</v>
      </c>
      <c r="J9090" s="17" t="n">
        <v>1</v>
      </c>
      <c r="K9090" s="15" t="n">
        <v>175.9</v>
      </c>
      <c r="L9090" s="22" t="n">
        <v>0.1</v>
      </c>
      <c r="M9090" s="15" t="n">
        <v>11.89</v>
      </c>
      <c r="N9090" s="15" t="n">
        <f aca="false">J9090*K9090</f>
        <v>175.9</v>
      </c>
      <c r="O9090" s="15" t="n">
        <f aca="false">N9090*L9090</f>
        <v>17.59</v>
      </c>
      <c r="P9090" s="15" t="n">
        <f aca="false">N9090-O9090</f>
        <v>158.31</v>
      </c>
      <c r="Q9090" s="15" t="n">
        <f aca="false">J9090*INDEX(dProdutos!$F$2:$F$47,MATCH(E9090,dProdutos!$A$2:$A$47,0))</f>
        <v>96.59</v>
      </c>
      <c r="R9090" s="15" t="n">
        <f aca="false">IF(I9090="Cancelado",0,P9090-Q9090)</f>
        <v>61.72</v>
      </c>
      <c r="S9090" s="17" t="str">
        <f aca="false">INDEX(dProdutos!$D$2:$D$47,MATCH(E9090,dProdutos!$A$2:$A$47,0))</f>
        <v>Moda Masculina</v>
      </c>
    </row>
    <row r="9091" customFormat="false" ht="15" hidden="false" customHeight="false" outlineLevel="0" collapsed="false">
      <c r="A9091" s="17" t="s">
        <v>7062</v>
      </c>
      <c r="B9091" s="17" t="n">
        <v>1</v>
      </c>
      <c r="C9091" s="21" t="n">
        <v>46250</v>
      </c>
      <c r="D9091" s="17" t="s">
        <v>321</v>
      </c>
      <c r="E9091" s="17" t="s">
        <v>73</v>
      </c>
      <c r="F9091" s="17" t="s">
        <v>1497</v>
      </c>
      <c r="G9091" s="17" t="s">
        <v>59</v>
      </c>
      <c r="H9091" s="17" t="s">
        <v>1523</v>
      </c>
      <c r="I9091" s="17" t="s">
        <v>1524</v>
      </c>
      <c r="J9091" s="17" t="n">
        <v>2</v>
      </c>
      <c r="K9091" s="15" t="n">
        <v>179.9</v>
      </c>
      <c r="L9091" s="22" t="n">
        <v>0</v>
      </c>
      <c r="M9091" s="15" t="n">
        <v>30.56</v>
      </c>
      <c r="N9091" s="15" t="n">
        <f aca="false">J9091*K9091</f>
        <v>359.8</v>
      </c>
      <c r="O9091" s="15" t="n">
        <f aca="false">N9091*L9091</f>
        <v>0</v>
      </c>
      <c r="P9091" s="15" t="n">
        <f aca="false">N9091-O9091</f>
        <v>359.8</v>
      </c>
      <c r="Q9091" s="15" t="n">
        <f aca="false">J9091*INDEX(dProdutos!$F$2:$F$47,MATCH(E9091,dProdutos!$A$2:$A$47,0))</f>
        <v>138.88</v>
      </c>
      <c r="R9091" s="15" t="n">
        <f aca="false">IF(I9091="Cancelado",0,P9091-Q9091)</f>
        <v>220.92</v>
      </c>
      <c r="S9091" s="17" t="str">
        <f aca="false">INDEX(dProdutos!$D$2:$D$47,MATCH(E9091,dProdutos!$A$2:$A$47,0))</f>
        <v>Moda Feminina</v>
      </c>
    </row>
    <row r="9092" customFormat="false" ht="15" hidden="false" customHeight="false" outlineLevel="0" collapsed="false">
      <c r="A9092" s="17" t="s">
        <v>7063</v>
      </c>
      <c r="B9092" s="17" t="n">
        <v>1</v>
      </c>
      <c r="C9092" s="21" t="n">
        <v>46250</v>
      </c>
      <c r="D9092" s="17" t="s">
        <v>435</v>
      </c>
      <c r="E9092" s="17" t="s">
        <v>147</v>
      </c>
      <c r="F9092" s="17" t="s">
        <v>1493</v>
      </c>
      <c r="G9092" s="17" t="s">
        <v>59</v>
      </c>
      <c r="H9092" s="17" t="s">
        <v>1540</v>
      </c>
      <c r="I9092" s="17" t="s">
        <v>1524</v>
      </c>
      <c r="J9092" s="17" t="n">
        <v>1</v>
      </c>
      <c r="K9092" s="15" t="n">
        <v>231.9</v>
      </c>
      <c r="L9092" s="22" t="n">
        <v>0.1</v>
      </c>
      <c r="M9092" s="15" t="n">
        <v>0</v>
      </c>
      <c r="N9092" s="15" t="n">
        <f aca="false">J9092*K9092</f>
        <v>231.9</v>
      </c>
      <c r="O9092" s="15" t="n">
        <f aca="false">N9092*L9092</f>
        <v>23.19</v>
      </c>
      <c r="P9092" s="15" t="n">
        <f aca="false">N9092-O9092</f>
        <v>208.71</v>
      </c>
      <c r="Q9092" s="15" t="n">
        <f aca="false">J9092*INDEX(dProdutos!$F$2:$F$47,MATCH(E9092,dProdutos!$A$2:$A$47,0))</f>
        <v>130.9</v>
      </c>
      <c r="R9092" s="15" t="n">
        <f aca="false">IF(I9092="Cancelado",0,P9092-Q9092)</f>
        <v>77.81</v>
      </c>
      <c r="S9092" s="17" t="str">
        <f aca="false">INDEX(dProdutos!$D$2:$D$47,MATCH(E9092,dProdutos!$A$2:$A$47,0))</f>
        <v>Acessórios</v>
      </c>
    </row>
    <row r="9093" customFormat="false" ht="15" hidden="false" customHeight="false" outlineLevel="0" collapsed="false">
      <c r="A9093" s="17" t="s">
        <v>7064</v>
      </c>
      <c r="B9093" s="17" t="n">
        <v>1</v>
      </c>
      <c r="C9093" s="21" t="n">
        <v>46250</v>
      </c>
      <c r="D9093" s="17" t="s">
        <v>784</v>
      </c>
      <c r="E9093" s="17" t="s">
        <v>126</v>
      </c>
      <c r="F9093" s="17" t="s">
        <v>1501</v>
      </c>
      <c r="G9093" s="17" t="s">
        <v>60</v>
      </c>
      <c r="H9093" s="17" t="s">
        <v>1537</v>
      </c>
      <c r="I9093" s="17" t="s">
        <v>1524</v>
      </c>
      <c r="J9093" s="17" t="n">
        <v>1</v>
      </c>
      <c r="K9093" s="15" t="n">
        <v>296.9</v>
      </c>
      <c r="L9093" s="22" t="n">
        <v>0</v>
      </c>
      <c r="M9093" s="15" t="n">
        <v>31.11</v>
      </c>
      <c r="N9093" s="15" t="n">
        <f aca="false">J9093*K9093</f>
        <v>296.9</v>
      </c>
      <c r="O9093" s="15" t="n">
        <f aca="false">N9093*L9093</f>
        <v>0</v>
      </c>
      <c r="P9093" s="15" t="n">
        <f aca="false">N9093-O9093</f>
        <v>296.9</v>
      </c>
      <c r="Q9093" s="15" t="n">
        <f aca="false">J9093*INDEX(dProdutos!$F$2:$F$47,MATCH(E9093,dProdutos!$A$2:$A$47,0))</f>
        <v>135.24</v>
      </c>
      <c r="R9093" s="15" t="n">
        <f aca="false">IF(I9093="Cancelado",0,P9093-Q9093)</f>
        <v>161.66</v>
      </c>
      <c r="S9093" s="17" t="str">
        <f aca="false">INDEX(dProdutos!$D$2:$D$47,MATCH(E9093,dProdutos!$A$2:$A$47,0))</f>
        <v>Calçados</v>
      </c>
    </row>
    <row r="9094" customFormat="false" ht="15" hidden="false" customHeight="false" outlineLevel="0" collapsed="false">
      <c r="A9094" s="17" t="s">
        <v>7064</v>
      </c>
      <c r="B9094" s="17" t="n">
        <v>2</v>
      </c>
      <c r="C9094" s="21" t="n">
        <v>46250</v>
      </c>
      <c r="D9094" s="17" t="s">
        <v>784</v>
      </c>
      <c r="E9094" s="17" t="s">
        <v>85</v>
      </c>
      <c r="F9094" s="17" t="s">
        <v>1501</v>
      </c>
      <c r="G9094" s="17" t="s">
        <v>60</v>
      </c>
      <c r="H9094" s="17" t="s">
        <v>1537</v>
      </c>
      <c r="I9094" s="17" t="s">
        <v>1524</v>
      </c>
      <c r="J9094" s="17" t="n">
        <v>1</v>
      </c>
      <c r="K9094" s="15" t="n">
        <v>165.9</v>
      </c>
      <c r="L9094" s="22" t="n">
        <v>0</v>
      </c>
      <c r="M9094" s="15" t="n">
        <v>0</v>
      </c>
      <c r="N9094" s="15" t="n">
        <f aca="false">J9094*K9094</f>
        <v>165.9</v>
      </c>
      <c r="O9094" s="15" t="n">
        <f aca="false">N9094*L9094</f>
        <v>0</v>
      </c>
      <c r="P9094" s="15" t="n">
        <f aca="false">N9094-O9094</f>
        <v>165.9</v>
      </c>
      <c r="Q9094" s="15" t="n">
        <f aca="false">J9094*INDEX(dProdutos!$F$2:$F$47,MATCH(E9094,dProdutos!$A$2:$A$47,0))</f>
        <v>91.55</v>
      </c>
      <c r="R9094" s="15" t="n">
        <f aca="false">IF(I9094="Cancelado",0,P9094-Q9094)</f>
        <v>74.35</v>
      </c>
      <c r="S9094" s="17" t="str">
        <f aca="false">INDEX(dProdutos!$D$2:$D$47,MATCH(E9094,dProdutos!$A$2:$A$47,0))</f>
        <v>Moda Feminina</v>
      </c>
    </row>
    <row r="9095" customFormat="false" ht="15" hidden="false" customHeight="false" outlineLevel="0" collapsed="false">
      <c r="A9095" s="17" t="s">
        <v>7064</v>
      </c>
      <c r="B9095" s="17" t="n">
        <v>3</v>
      </c>
      <c r="C9095" s="21" t="n">
        <v>46250</v>
      </c>
      <c r="D9095" s="17" t="s">
        <v>784</v>
      </c>
      <c r="E9095" s="17" t="s">
        <v>88</v>
      </c>
      <c r="F9095" s="17" t="s">
        <v>1501</v>
      </c>
      <c r="G9095" s="17" t="s">
        <v>60</v>
      </c>
      <c r="H9095" s="17" t="s">
        <v>1537</v>
      </c>
      <c r="I9095" s="17" t="s">
        <v>1524</v>
      </c>
      <c r="J9095" s="17" t="n">
        <v>1</v>
      </c>
      <c r="K9095" s="15" t="n">
        <v>170.9</v>
      </c>
      <c r="L9095" s="22" t="n">
        <v>0</v>
      </c>
      <c r="M9095" s="15" t="n">
        <v>0</v>
      </c>
      <c r="N9095" s="15" t="n">
        <f aca="false">J9095*K9095</f>
        <v>170.9</v>
      </c>
      <c r="O9095" s="15" t="n">
        <f aca="false">N9095*L9095</f>
        <v>0</v>
      </c>
      <c r="P9095" s="15" t="n">
        <f aca="false">N9095-O9095</f>
        <v>170.9</v>
      </c>
      <c r="Q9095" s="15" t="n">
        <f aca="false">J9095*INDEX(dProdutos!$F$2:$F$47,MATCH(E9095,dProdutos!$A$2:$A$47,0))</f>
        <v>98.14</v>
      </c>
      <c r="R9095" s="15" t="n">
        <f aca="false">IF(I9095="Cancelado",0,P9095-Q9095)</f>
        <v>72.76</v>
      </c>
      <c r="S9095" s="17" t="str">
        <f aca="false">INDEX(dProdutos!$D$2:$D$47,MATCH(E9095,dProdutos!$A$2:$A$47,0))</f>
        <v>Moda Feminina</v>
      </c>
    </row>
    <row r="9096" customFormat="false" ht="15" hidden="false" customHeight="false" outlineLevel="0" collapsed="false">
      <c r="A9096" s="17" t="s">
        <v>7064</v>
      </c>
      <c r="B9096" s="17" t="n">
        <v>4</v>
      </c>
      <c r="C9096" s="21" t="n">
        <v>46250</v>
      </c>
      <c r="D9096" s="17" t="s">
        <v>784</v>
      </c>
      <c r="E9096" s="17" t="s">
        <v>129</v>
      </c>
      <c r="F9096" s="17" t="s">
        <v>1501</v>
      </c>
      <c r="G9096" s="17" t="s">
        <v>60</v>
      </c>
      <c r="H9096" s="17" t="s">
        <v>1537</v>
      </c>
      <c r="I9096" s="17" t="s">
        <v>1524</v>
      </c>
      <c r="J9096" s="17" t="n">
        <v>1</v>
      </c>
      <c r="K9096" s="15" t="n">
        <v>105.9</v>
      </c>
      <c r="L9096" s="22" t="n">
        <v>0.1</v>
      </c>
      <c r="M9096" s="15" t="n">
        <v>0</v>
      </c>
      <c r="N9096" s="15" t="n">
        <f aca="false">J9096*K9096</f>
        <v>105.9</v>
      </c>
      <c r="O9096" s="15" t="n">
        <f aca="false">N9096*L9096</f>
        <v>10.59</v>
      </c>
      <c r="P9096" s="15" t="n">
        <f aca="false">N9096-O9096</f>
        <v>95.31</v>
      </c>
      <c r="Q9096" s="15" t="n">
        <f aca="false">J9096*INDEX(dProdutos!$F$2:$F$47,MATCH(E9096,dProdutos!$A$2:$A$47,0))</f>
        <v>43.79</v>
      </c>
      <c r="R9096" s="15" t="n">
        <f aca="false">IF(I9096="Cancelado",0,P9096-Q9096)</f>
        <v>51.52</v>
      </c>
      <c r="S9096" s="17" t="str">
        <f aca="false">INDEX(dProdutos!$D$2:$D$47,MATCH(E9096,dProdutos!$A$2:$A$47,0))</f>
        <v>Calçados</v>
      </c>
    </row>
    <row r="9097" customFormat="false" ht="15" hidden="false" customHeight="false" outlineLevel="0" collapsed="false">
      <c r="A9097" s="17" t="s">
        <v>7065</v>
      </c>
      <c r="B9097" s="17" t="n">
        <v>1</v>
      </c>
      <c r="C9097" s="21" t="n">
        <v>46250</v>
      </c>
      <c r="D9097" s="17" t="s">
        <v>621</v>
      </c>
      <c r="E9097" s="17" t="s">
        <v>105</v>
      </c>
      <c r="F9097" s="17" t="s">
        <v>1495</v>
      </c>
      <c r="G9097" s="17" t="s">
        <v>59</v>
      </c>
      <c r="H9097" s="17" t="s">
        <v>1523</v>
      </c>
      <c r="I9097" s="17" t="s">
        <v>1524</v>
      </c>
      <c r="J9097" s="17" t="n">
        <v>1</v>
      </c>
      <c r="K9097" s="15" t="n">
        <v>175.9</v>
      </c>
      <c r="L9097" s="22" t="n">
        <v>0</v>
      </c>
      <c r="M9097" s="15" t="n">
        <v>32.9</v>
      </c>
      <c r="N9097" s="15" t="n">
        <f aca="false">J9097*K9097</f>
        <v>175.9</v>
      </c>
      <c r="O9097" s="15" t="n">
        <f aca="false">N9097*L9097</f>
        <v>0</v>
      </c>
      <c r="P9097" s="15" t="n">
        <f aca="false">N9097-O9097</f>
        <v>175.9</v>
      </c>
      <c r="Q9097" s="15" t="n">
        <f aca="false">J9097*INDEX(dProdutos!$F$2:$F$47,MATCH(E9097,dProdutos!$A$2:$A$47,0))</f>
        <v>96.59</v>
      </c>
      <c r="R9097" s="15" t="n">
        <f aca="false">IF(I9097="Cancelado",0,P9097-Q9097)</f>
        <v>79.31</v>
      </c>
      <c r="S9097" s="17" t="str">
        <f aca="false">INDEX(dProdutos!$D$2:$D$47,MATCH(E9097,dProdutos!$A$2:$A$47,0))</f>
        <v>Moda Masculina</v>
      </c>
    </row>
    <row r="9098" customFormat="false" ht="15" hidden="false" customHeight="false" outlineLevel="0" collapsed="false">
      <c r="A9098" s="17" t="s">
        <v>7065</v>
      </c>
      <c r="B9098" s="17" t="n">
        <v>2</v>
      </c>
      <c r="C9098" s="21" t="n">
        <v>46250</v>
      </c>
      <c r="D9098" s="17" t="s">
        <v>621</v>
      </c>
      <c r="E9098" s="17" t="s">
        <v>85</v>
      </c>
      <c r="F9098" s="17" t="s">
        <v>1495</v>
      </c>
      <c r="G9098" s="17" t="s">
        <v>59</v>
      </c>
      <c r="H9098" s="17" t="s">
        <v>1523</v>
      </c>
      <c r="I9098" s="17" t="s">
        <v>1524</v>
      </c>
      <c r="J9098" s="17" t="n">
        <v>1</v>
      </c>
      <c r="K9098" s="15" t="n">
        <v>165.9</v>
      </c>
      <c r="L9098" s="22" t="n">
        <v>0</v>
      </c>
      <c r="M9098" s="15" t="n">
        <v>0</v>
      </c>
      <c r="N9098" s="15" t="n">
        <f aca="false">J9098*K9098</f>
        <v>165.9</v>
      </c>
      <c r="O9098" s="15" t="n">
        <f aca="false">N9098*L9098</f>
        <v>0</v>
      </c>
      <c r="P9098" s="15" t="n">
        <f aca="false">N9098-O9098</f>
        <v>165.9</v>
      </c>
      <c r="Q9098" s="15" t="n">
        <f aca="false">J9098*INDEX(dProdutos!$F$2:$F$47,MATCH(E9098,dProdutos!$A$2:$A$47,0))</f>
        <v>91.55</v>
      </c>
      <c r="R9098" s="15" t="n">
        <f aca="false">IF(I9098="Cancelado",0,P9098-Q9098)</f>
        <v>74.35</v>
      </c>
      <c r="S9098" s="17" t="str">
        <f aca="false">INDEX(dProdutos!$D$2:$D$47,MATCH(E9098,dProdutos!$A$2:$A$47,0))</f>
        <v>Moda Feminina</v>
      </c>
    </row>
    <row r="9099" customFormat="false" ht="15" hidden="false" customHeight="false" outlineLevel="0" collapsed="false">
      <c r="A9099" s="17" t="s">
        <v>7066</v>
      </c>
      <c r="B9099" s="17" t="n">
        <v>1</v>
      </c>
      <c r="C9099" s="21" t="n">
        <v>46250</v>
      </c>
      <c r="D9099" s="17" t="s">
        <v>1122</v>
      </c>
      <c r="E9099" s="17" t="s">
        <v>177</v>
      </c>
      <c r="F9099" s="17" t="s">
        <v>1499</v>
      </c>
      <c r="G9099" s="17" t="s">
        <v>59</v>
      </c>
      <c r="H9099" s="17" t="s">
        <v>1537</v>
      </c>
      <c r="I9099" s="17" t="s">
        <v>1524</v>
      </c>
      <c r="J9099" s="17" t="n">
        <v>1</v>
      </c>
      <c r="K9099" s="15" t="n">
        <v>257.9</v>
      </c>
      <c r="L9099" s="22" t="n">
        <v>0.1</v>
      </c>
      <c r="M9099" s="15" t="n">
        <v>27.56</v>
      </c>
      <c r="N9099" s="15" t="n">
        <f aca="false">J9099*K9099</f>
        <v>257.9</v>
      </c>
      <c r="O9099" s="15" t="n">
        <f aca="false">N9099*L9099</f>
        <v>25.79</v>
      </c>
      <c r="P9099" s="15" t="n">
        <f aca="false">N9099-O9099</f>
        <v>232.11</v>
      </c>
      <c r="Q9099" s="15" t="n">
        <f aca="false">J9099*INDEX(dProdutos!$F$2:$F$47,MATCH(E9099,dProdutos!$A$2:$A$47,0))</f>
        <v>138.23</v>
      </c>
      <c r="R9099" s="15" t="n">
        <f aca="false">IF(I9099="Cancelado",0,P9099-Q9099)</f>
        <v>93.88</v>
      </c>
      <c r="S9099" s="17" t="str">
        <f aca="false">INDEX(dProdutos!$D$2:$D$47,MATCH(E9099,dProdutos!$A$2:$A$47,0))</f>
        <v>Casa</v>
      </c>
    </row>
    <row r="9100" customFormat="false" ht="15" hidden="false" customHeight="false" outlineLevel="0" collapsed="false">
      <c r="A9100" s="17" t="s">
        <v>7066</v>
      </c>
      <c r="B9100" s="17" t="n">
        <v>2</v>
      </c>
      <c r="C9100" s="21" t="n">
        <v>46250</v>
      </c>
      <c r="D9100" s="17" t="s">
        <v>1122</v>
      </c>
      <c r="E9100" s="17" t="s">
        <v>77</v>
      </c>
      <c r="F9100" s="17" t="s">
        <v>1499</v>
      </c>
      <c r="G9100" s="17" t="s">
        <v>59</v>
      </c>
      <c r="H9100" s="17" t="s">
        <v>1537</v>
      </c>
      <c r="I9100" s="17" t="s">
        <v>1524</v>
      </c>
      <c r="J9100" s="17" t="n">
        <v>3</v>
      </c>
      <c r="K9100" s="15" t="n">
        <v>198.9</v>
      </c>
      <c r="L9100" s="22" t="n">
        <v>0.1</v>
      </c>
      <c r="M9100" s="15" t="n">
        <v>0</v>
      </c>
      <c r="N9100" s="15" t="n">
        <f aca="false">J9100*K9100</f>
        <v>596.7</v>
      </c>
      <c r="O9100" s="15" t="n">
        <f aca="false">N9100*L9100</f>
        <v>59.67</v>
      </c>
      <c r="P9100" s="15" t="n">
        <f aca="false">N9100-O9100</f>
        <v>537.03</v>
      </c>
      <c r="Q9100" s="15" t="n">
        <f aca="false">J9100*INDEX(dProdutos!$F$2:$F$47,MATCH(E9100,dProdutos!$A$2:$A$47,0))</f>
        <v>323.64</v>
      </c>
      <c r="R9100" s="15" t="n">
        <f aca="false">IF(I9100="Cancelado",0,P9100-Q9100)</f>
        <v>213.39</v>
      </c>
      <c r="S9100" s="17" t="str">
        <f aca="false">INDEX(dProdutos!$D$2:$D$47,MATCH(E9100,dProdutos!$A$2:$A$47,0))</f>
        <v>Moda Feminina</v>
      </c>
    </row>
    <row r="9101" customFormat="false" ht="15" hidden="false" customHeight="false" outlineLevel="0" collapsed="false">
      <c r="A9101" s="17" t="s">
        <v>7067</v>
      </c>
      <c r="B9101" s="17" t="n">
        <v>1</v>
      </c>
      <c r="C9101" s="21" t="n">
        <v>46250</v>
      </c>
      <c r="D9101" s="17" t="s">
        <v>231</v>
      </c>
      <c r="E9101" s="17" t="s">
        <v>177</v>
      </c>
      <c r="F9101" s="17" t="s">
        <v>1497</v>
      </c>
      <c r="G9101" s="17" t="s">
        <v>63</v>
      </c>
      <c r="H9101" s="17" t="s">
        <v>1523</v>
      </c>
      <c r="I9101" s="17" t="s">
        <v>1524</v>
      </c>
      <c r="J9101" s="17" t="n">
        <v>1</v>
      </c>
      <c r="K9101" s="15" t="n">
        <v>257.9</v>
      </c>
      <c r="L9101" s="22" t="n">
        <v>0.15</v>
      </c>
      <c r="M9101" s="15" t="n">
        <v>25.35</v>
      </c>
      <c r="N9101" s="15" t="n">
        <f aca="false">J9101*K9101</f>
        <v>257.9</v>
      </c>
      <c r="O9101" s="15" t="n">
        <f aca="false">N9101*L9101</f>
        <v>38.685</v>
      </c>
      <c r="P9101" s="15" t="n">
        <f aca="false">N9101-O9101</f>
        <v>219.215</v>
      </c>
      <c r="Q9101" s="15" t="n">
        <f aca="false">J9101*INDEX(dProdutos!$F$2:$F$47,MATCH(E9101,dProdutos!$A$2:$A$47,0))</f>
        <v>138.23</v>
      </c>
      <c r="R9101" s="15" t="n">
        <f aca="false">IF(I9101="Cancelado",0,P9101-Q9101)</f>
        <v>80.985</v>
      </c>
      <c r="S9101" s="17" t="str">
        <f aca="false">INDEX(dProdutos!$D$2:$D$47,MATCH(E9101,dProdutos!$A$2:$A$47,0))</f>
        <v>Casa</v>
      </c>
    </row>
    <row r="9102" customFormat="false" ht="15" hidden="false" customHeight="false" outlineLevel="0" collapsed="false">
      <c r="A9102" s="17" t="s">
        <v>7068</v>
      </c>
      <c r="B9102" s="17" t="n">
        <v>1</v>
      </c>
      <c r="C9102" s="21" t="n">
        <v>46251</v>
      </c>
      <c r="D9102" s="17" t="s">
        <v>390</v>
      </c>
      <c r="E9102" s="17" t="s">
        <v>73</v>
      </c>
      <c r="F9102" s="17" t="s">
        <v>1487</v>
      </c>
      <c r="G9102" s="17" t="s">
        <v>62</v>
      </c>
      <c r="H9102" s="17" t="s">
        <v>1537</v>
      </c>
      <c r="I9102" s="17" t="s">
        <v>1524</v>
      </c>
      <c r="J9102" s="17" t="n">
        <v>1</v>
      </c>
      <c r="K9102" s="15" t="n">
        <v>179.9</v>
      </c>
      <c r="L9102" s="22" t="n">
        <v>0.05</v>
      </c>
      <c r="M9102" s="15" t="n">
        <v>27.48</v>
      </c>
      <c r="N9102" s="15" t="n">
        <f aca="false">J9102*K9102</f>
        <v>179.9</v>
      </c>
      <c r="O9102" s="15" t="n">
        <f aca="false">N9102*L9102</f>
        <v>8.995</v>
      </c>
      <c r="P9102" s="15" t="n">
        <f aca="false">N9102-O9102</f>
        <v>170.905</v>
      </c>
      <c r="Q9102" s="15" t="n">
        <f aca="false">J9102*INDEX(dProdutos!$F$2:$F$47,MATCH(E9102,dProdutos!$A$2:$A$47,0))</f>
        <v>69.44</v>
      </c>
      <c r="R9102" s="15" t="n">
        <f aca="false">IF(I9102="Cancelado",0,P9102-Q9102)</f>
        <v>101.465</v>
      </c>
      <c r="S9102" s="17" t="str">
        <f aca="false">INDEX(dProdutos!$D$2:$D$47,MATCH(E9102,dProdutos!$A$2:$A$47,0))</f>
        <v>Moda Feminina</v>
      </c>
    </row>
    <row r="9103" customFormat="false" ht="15" hidden="false" customHeight="false" outlineLevel="0" collapsed="false">
      <c r="A9103" s="17" t="s">
        <v>7068</v>
      </c>
      <c r="B9103" s="17" t="n">
        <v>2</v>
      </c>
      <c r="C9103" s="21" t="n">
        <v>46251</v>
      </c>
      <c r="D9103" s="17" t="s">
        <v>390</v>
      </c>
      <c r="E9103" s="17" t="s">
        <v>95</v>
      </c>
      <c r="F9103" s="17" t="s">
        <v>1487</v>
      </c>
      <c r="G9103" s="17" t="s">
        <v>62</v>
      </c>
      <c r="H9103" s="17" t="s">
        <v>1537</v>
      </c>
      <c r="I9103" s="17" t="s">
        <v>1524</v>
      </c>
      <c r="J9103" s="17" t="n">
        <v>1</v>
      </c>
      <c r="K9103" s="15" t="n">
        <v>77.9</v>
      </c>
      <c r="L9103" s="22" t="n">
        <v>0.1</v>
      </c>
      <c r="M9103" s="15" t="n">
        <v>0</v>
      </c>
      <c r="N9103" s="15" t="n">
        <f aca="false">J9103*K9103</f>
        <v>77.9</v>
      </c>
      <c r="O9103" s="15" t="n">
        <f aca="false">N9103*L9103</f>
        <v>7.79</v>
      </c>
      <c r="P9103" s="15" t="n">
        <f aca="false">N9103-O9103</f>
        <v>70.11</v>
      </c>
      <c r="Q9103" s="15" t="n">
        <f aca="false">J9103*INDEX(dProdutos!$F$2:$F$47,MATCH(E9103,dProdutos!$A$2:$A$47,0))</f>
        <v>36.71</v>
      </c>
      <c r="R9103" s="15" t="n">
        <f aca="false">IF(I9103="Cancelado",0,P9103-Q9103)</f>
        <v>33.4</v>
      </c>
      <c r="S9103" s="17" t="str">
        <f aca="false">INDEX(dProdutos!$D$2:$D$47,MATCH(E9103,dProdutos!$A$2:$A$47,0))</f>
        <v>Moda Feminina</v>
      </c>
    </row>
    <row r="9104" customFormat="false" ht="15" hidden="false" customHeight="false" outlineLevel="0" collapsed="false">
      <c r="A9104" s="17" t="s">
        <v>7069</v>
      </c>
      <c r="B9104" s="17" t="n">
        <v>1</v>
      </c>
      <c r="C9104" s="21" t="n">
        <v>46251</v>
      </c>
      <c r="D9104" s="17" t="s">
        <v>590</v>
      </c>
      <c r="E9104" s="17" t="s">
        <v>81</v>
      </c>
      <c r="F9104" s="17" t="s">
        <v>1490</v>
      </c>
      <c r="G9104" s="17" t="s">
        <v>61</v>
      </c>
      <c r="H9104" s="17" t="s">
        <v>1540</v>
      </c>
      <c r="I9104" s="17" t="s">
        <v>1524</v>
      </c>
      <c r="J9104" s="17" t="n">
        <v>1</v>
      </c>
      <c r="K9104" s="15" t="n">
        <v>64.9</v>
      </c>
      <c r="L9104" s="22" t="n">
        <v>0</v>
      </c>
      <c r="M9104" s="15" t="n">
        <v>27.44</v>
      </c>
      <c r="N9104" s="15" t="n">
        <f aca="false">J9104*K9104</f>
        <v>64.9</v>
      </c>
      <c r="O9104" s="15" t="n">
        <f aca="false">N9104*L9104</f>
        <v>0</v>
      </c>
      <c r="P9104" s="15" t="n">
        <f aca="false">N9104-O9104</f>
        <v>64.9</v>
      </c>
      <c r="Q9104" s="15" t="n">
        <f aca="false">J9104*INDEX(dProdutos!$F$2:$F$47,MATCH(E9104,dProdutos!$A$2:$A$47,0))</f>
        <v>26.12</v>
      </c>
      <c r="R9104" s="15" t="n">
        <f aca="false">IF(I9104="Cancelado",0,P9104-Q9104)</f>
        <v>38.78</v>
      </c>
      <c r="S9104" s="17" t="str">
        <f aca="false">INDEX(dProdutos!$D$2:$D$47,MATCH(E9104,dProdutos!$A$2:$A$47,0))</f>
        <v>Moda Feminina</v>
      </c>
    </row>
    <row r="9105" customFormat="false" ht="15" hidden="false" customHeight="false" outlineLevel="0" collapsed="false">
      <c r="A9105" s="17" t="s">
        <v>7070</v>
      </c>
      <c r="B9105" s="17" t="n">
        <v>1</v>
      </c>
      <c r="C9105" s="21" t="n">
        <v>46251</v>
      </c>
      <c r="D9105" s="17" t="s">
        <v>714</v>
      </c>
      <c r="E9105" s="17" t="s">
        <v>192</v>
      </c>
      <c r="F9105" s="17" t="s">
        <v>1501</v>
      </c>
      <c r="G9105" s="17" t="s">
        <v>63</v>
      </c>
      <c r="H9105" s="17" t="s">
        <v>1537</v>
      </c>
      <c r="I9105" s="17" t="s">
        <v>1524</v>
      </c>
      <c r="J9105" s="17" t="n">
        <v>2</v>
      </c>
      <c r="K9105" s="15" t="n">
        <v>245.9</v>
      </c>
      <c r="L9105" s="22" t="n">
        <v>0</v>
      </c>
      <c r="M9105" s="15" t="n">
        <v>14.03</v>
      </c>
      <c r="N9105" s="15" t="n">
        <f aca="false">J9105*K9105</f>
        <v>491.8</v>
      </c>
      <c r="O9105" s="15" t="n">
        <f aca="false">N9105*L9105</f>
        <v>0</v>
      </c>
      <c r="P9105" s="15" t="n">
        <f aca="false">N9105-O9105</f>
        <v>491.8</v>
      </c>
      <c r="Q9105" s="15" t="n">
        <f aca="false">J9105*INDEX(dProdutos!$F$2:$F$47,MATCH(E9105,dProdutos!$A$2:$A$47,0))</f>
        <v>215.56</v>
      </c>
      <c r="R9105" s="15" t="n">
        <f aca="false">IF(I9105="Cancelado",0,P9105-Q9105)</f>
        <v>276.24</v>
      </c>
      <c r="S9105" s="17" t="str">
        <f aca="false">INDEX(dProdutos!$D$2:$D$47,MATCH(E9105,dProdutos!$A$2:$A$47,0))</f>
        <v>Eletrônicos</v>
      </c>
    </row>
    <row r="9106" customFormat="false" ht="15" hidden="false" customHeight="false" outlineLevel="0" collapsed="false">
      <c r="A9106" s="17" t="s">
        <v>7071</v>
      </c>
      <c r="B9106" s="17" t="n">
        <v>1</v>
      </c>
      <c r="C9106" s="21" t="n">
        <v>46251</v>
      </c>
      <c r="D9106" s="17" t="s">
        <v>596</v>
      </c>
      <c r="E9106" s="17" t="s">
        <v>171</v>
      </c>
      <c r="F9106" s="17" t="s">
        <v>1503</v>
      </c>
      <c r="G9106" s="17" t="s">
        <v>61</v>
      </c>
      <c r="H9106" s="17" t="s">
        <v>1537</v>
      </c>
      <c r="I9106" s="17" t="s">
        <v>1524</v>
      </c>
      <c r="J9106" s="17" t="n">
        <v>1</v>
      </c>
      <c r="K9106" s="15" t="n">
        <v>246.9</v>
      </c>
      <c r="L9106" s="22" t="n">
        <v>0</v>
      </c>
      <c r="M9106" s="15" t="n">
        <v>16.47</v>
      </c>
      <c r="N9106" s="15" t="n">
        <f aca="false">J9106*K9106</f>
        <v>246.9</v>
      </c>
      <c r="O9106" s="15" t="n">
        <f aca="false">N9106*L9106</f>
        <v>0</v>
      </c>
      <c r="P9106" s="15" t="n">
        <f aca="false">N9106-O9106</f>
        <v>246.9</v>
      </c>
      <c r="Q9106" s="15" t="n">
        <f aca="false">J9106*INDEX(dProdutos!$F$2:$F$47,MATCH(E9106,dProdutos!$A$2:$A$47,0))</f>
        <v>103.61</v>
      </c>
      <c r="R9106" s="15" t="n">
        <f aca="false">IF(I9106="Cancelado",0,P9106-Q9106)</f>
        <v>143.29</v>
      </c>
      <c r="S9106" s="17" t="str">
        <f aca="false">INDEX(dProdutos!$D$2:$D$47,MATCH(E9106,dProdutos!$A$2:$A$47,0))</f>
        <v>Casa</v>
      </c>
    </row>
    <row r="9107" customFormat="false" ht="15" hidden="false" customHeight="false" outlineLevel="0" collapsed="false">
      <c r="A9107" s="17" t="s">
        <v>7072</v>
      </c>
      <c r="B9107" s="17" t="n">
        <v>1</v>
      </c>
      <c r="C9107" s="21" t="n">
        <v>46251</v>
      </c>
      <c r="D9107" s="17" t="s">
        <v>1099</v>
      </c>
      <c r="E9107" s="17" t="s">
        <v>123</v>
      </c>
      <c r="F9107" s="17" t="s">
        <v>1493</v>
      </c>
      <c r="G9107" s="17" t="s">
        <v>59</v>
      </c>
      <c r="H9107" s="17" t="s">
        <v>1523</v>
      </c>
      <c r="I9107" s="17" t="s">
        <v>1524</v>
      </c>
      <c r="J9107" s="17" t="n">
        <v>1</v>
      </c>
      <c r="K9107" s="15" t="n">
        <v>277.9</v>
      </c>
      <c r="L9107" s="22" t="n">
        <v>0.2</v>
      </c>
      <c r="M9107" s="15" t="n">
        <v>10</v>
      </c>
      <c r="N9107" s="15" t="n">
        <f aca="false">J9107*K9107</f>
        <v>277.9</v>
      </c>
      <c r="O9107" s="15" t="n">
        <f aca="false">N9107*L9107</f>
        <v>55.58</v>
      </c>
      <c r="P9107" s="15" t="n">
        <f aca="false">N9107-O9107</f>
        <v>222.32</v>
      </c>
      <c r="Q9107" s="15" t="n">
        <f aca="false">J9107*INDEX(dProdutos!$F$2:$F$47,MATCH(E9107,dProdutos!$A$2:$A$47,0))</f>
        <v>132.36</v>
      </c>
      <c r="R9107" s="15" t="n">
        <f aca="false">IF(I9107="Cancelado",0,P9107-Q9107)</f>
        <v>89.96</v>
      </c>
      <c r="S9107" s="17" t="str">
        <f aca="false">INDEX(dProdutos!$D$2:$D$47,MATCH(E9107,dProdutos!$A$2:$A$47,0))</f>
        <v>Calçados</v>
      </c>
    </row>
    <row r="9108" customFormat="false" ht="15" hidden="false" customHeight="false" outlineLevel="0" collapsed="false">
      <c r="A9108" s="17" t="s">
        <v>7072</v>
      </c>
      <c r="B9108" s="17" t="n">
        <v>2</v>
      </c>
      <c r="C9108" s="21" t="n">
        <v>46251</v>
      </c>
      <c r="D9108" s="17" t="s">
        <v>1099</v>
      </c>
      <c r="E9108" s="17" t="s">
        <v>81</v>
      </c>
      <c r="F9108" s="17" t="s">
        <v>1493</v>
      </c>
      <c r="G9108" s="17" t="s">
        <v>59</v>
      </c>
      <c r="H9108" s="17" t="s">
        <v>1523</v>
      </c>
      <c r="I9108" s="17" t="s">
        <v>1524</v>
      </c>
      <c r="J9108" s="17" t="n">
        <v>2</v>
      </c>
      <c r="K9108" s="15" t="n">
        <v>64.9</v>
      </c>
      <c r="L9108" s="22" t="n">
        <v>0</v>
      </c>
      <c r="M9108" s="15" t="n">
        <v>0</v>
      </c>
      <c r="N9108" s="15" t="n">
        <f aca="false">J9108*K9108</f>
        <v>129.8</v>
      </c>
      <c r="O9108" s="15" t="n">
        <f aca="false">N9108*L9108</f>
        <v>0</v>
      </c>
      <c r="P9108" s="15" t="n">
        <f aca="false">N9108-O9108</f>
        <v>129.8</v>
      </c>
      <c r="Q9108" s="15" t="n">
        <f aca="false">J9108*INDEX(dProdutos!$F$2:$F$47,MATCH(E9108,dProdutos!$A$2:$A$47,0))</f>
        <v>52.24</v>
      </c>
      <c r="R9108" s="15" t="n">
        <f aca="false">IF(I9108="Cancelado",0,P9108-Q9108)</f>
        <v>77.56</v>
      </c>
      <c r="S9108" s="17" t="str">
        <f aca="false">INDEX(dProdutos!$D$2:$D$47,MATCH(E9108,dProdutos!$A$2:$A$47,0))</f>
        <v>Moda Feminina</v>
      </c>
    </row>
    <row r="9109" customFormat="false" ht="15" hidden="false" customHeight="false" outlineLevel="0" collapsed="false">
      <c r="A9109" s="17" t="s">
        <v>7072</v>
      </c>
      <c r="B9109" s="17" t="n">
        <v>3</v>
      </c>
      <c r="C9109" s="21" t="n">
        <v>46251</v>
      </c>
      <c r="D9109" s="17" t="s">
        <v>1099</v>
      </c>
      <c r="E9109" s="17" t="s">
        <v>135</v>
      </c>
      <c r="F9109" s="17" t="s">
        <v>1493</v>
      </c>
      <c r="G9109" s="17" t="s">
        <v>59</v>
      </c>
      <c r="H9109" s="17" t="s">
        <v>1523</v>
      </c>
      <c r="I9109" s="17" t="s">
        <v>1524</v>
      </c>
      <c r="J9109" s="17" t="n">
        <v>2</v>
      </c>
      <c r="K9109" s="15" t="n">
        <v>200.9</v>
      </c>
      <c r="L9109" s="22" t="n">
        <v>0</v>
      </c>
      <c r="M9109" s="15" t="n">
        <v>0</v>
      </c>
      <c r="N9109" s="15" t="n">
        <f aca="false">J9109*K9109</f>
        <v>401.8</v>
      </c>
      <c r="O9109" s="15" t="n">
        <f aca="false">N9109*L9109</f>
        <v>0</v>
      </c>
      <c r="P9109" s="15" t="n">
        <f aca="false">N9109-O9109</f>
        <v>401.8</v>
      </c>
      <c r="Q9109" s="15" t="n">
        <f aca="false">J9109*INDEX(dProdutos!$F$2:$F$47,MATCH(E9109,dProdutos!$A$2:$A$47,0))</f>
        <v>161.46</v>
      </c>
      <c r="R9109" s="15" t="n">
        <f aca="false">IF(I9109="Cancelado",0,P9109-Q9109)</f>
        <v>240.34</v>
      </c>
      <c r="S9109" s="17" t="str">
        <f aca="false">INDEX(dProdutos!$D$2:$D$47,MATCH(E9109,dProdutos!$A$2:$A$47,0))</f>
        <v>Calçados</v>
      </c>
    </row>
    <row r="9110" customFormat="false" ht="15" hidden="false" customHeight="false" outlineLevel="0" collapsed="false">
      <c r="A9110" s="17" t="s">
        <v>7072</v>
      </c>
      <c r="B9110" s="17" t="n">
        <v>4</v>
      </c>
      <c r="C9110" s="21" t="n">
        <v>46251</v>
      </c>
      <c r="D9110" s="17" t="s">
        <v>1099</v>
      </c>
      <c r="E9110" s="17" t="s">
        <v>156</v>
      </c>
      <c r="F9110" s="17" t="s">
        <v>1493</v>
      </c>
      <c r="G9110" s="17" t="s">
        <v>59</v>
      </c>
      <c r="H9110" s="17" t="s">
        <v>1523</v>
      </c>
      <c r="I9110" s="17" t="s">
        <v>1524</v>
      </c>
      <c r="J9110" s="17" t="n">
        <v>1</v>
      </c>
      <c r="K9110" s="15" t="n">
        <v>192.9</v>
      </c>
      <c r="L9110" s="22" t="n">
        <v>0</v>
      </c>
      <c r="M9110" s="15" t="n">
        <v>0</v>
      </c>
      <c r="N9110" s="15" t="n">
        <f aca="false">J9110*K9110</f>
        <v>192.9</v>
      </c>
      <c r="O9110" s="15" t="n">
        <f aca="false">N9110*L9110</f>
        <v>0</v>
      </c>
      <c r="P9110" s="15" t="n">
        <f aca="false">N9110-O9110</f>
        <v>192.9</v>
      </c>
      <c r="Q9110" s="15" t="n">
        <f aca="false">J9110*INDEX(dProdutos!$F$2:$F$47,MATCH(E9110,dProdutos!$A$2:$A$47,0))</f>
        <v>80.38</v>
      </c>
      <c r="R9110" s="15" t="n">
        <f aca="false">IF(I9110="Cancelado",0,P9110-Q9110)</f>
        <v>112.52</v>
      </c>
      <c r="S9110" s="17" t="str">
        <f aca="false">INDEX(dProdutos!$D$2:$D$47,MATCH(E9110,dProdutos!$A$2:$A$47,0))</f>
        <v>Acessórios</v>
      </c>
    </row>
    <row r="9111" customFormat="false" ht="15" hidden="false" customHeight="false" outlineLevel="0" collapsed="false">
      <c r="A9111" s="17" t="s">
        <v>7073</v>
      </c>
      <c r="B9111" s="17" t="n">
        <v>1</v>
      </c>
      <c r="C9111" s="21" t="n">
        <v>46251</v>
      </c>
      <c r="D9111" s="17" t="s">
        <v>1258</v>
      </c>
      <c r="E9111" s="17" t="s">
        <v>85</v>
      </c>
      <c r="F9111" s="17" t="s">
        <v>1497</v>
      </c>
      <c r="G9111" s="17" t="s">
        <v>60</v>
      </c>
      <c r="H9111" s="17" t="s">
        <v>1523</v>
      </c>
      <c r="I9111" s="17" t="s">
        <v>1524</v>
      </c>
      <c r="J9111" s="17" t="n">
        <v>1</v>
      </c>
      <c r="K9111" s="15" t="n">
        <v>165.9</v>
      </c>
      <c r="L9111" s="22" t="n">
        <v>0</v>
      </c>
      <c r="M9111" s="15" t="n">
        <v>14.93</v>
      </c>
      <c r="N9111" s="15" t="n">
        <f aca="false">J9111*K9111</f>
        <v>165.9</v>
      </c>
      <c r="O9111" s="15" t="n">
        <f aca="false">N9111*L9111</f>
        <v>0</v>
      </c>
      <c r="P9111" s="15" t="n">
        <f aca="false">N9111-O9111</f>
        <v>165.9</v>
      </c>
      <c r="Q9111" s="15" t="n">
        <f aca="false">J9111*INDEX(dProdutos!$F$2:$F$47,MATCH(E9111,dProdutos!$A$2:$A$47,0))</f>
        <v>91.55</v>
      </c>
      <c r="R9111" s="15" t="n">
        <f aca="false">IF(I9111="Cancelado",0,P9111-Q9111)</f>
        <v>74.35</v>
      </c>
      <c r="S9111" s="17" t="str">
        <f aca="false">INDEX(dProdutos!$D$2:$D$47,MATCH(E9111,dProdutos!$A$2:$A$47,0))</f>
        <v>Moda Feminina</v>
      </c>
    </row>
    <row r="9112" customFormat="false" ht="15" hidden="false" customHeight="false" outlineLevel="0" collapsed="false">
      <c r="A9112" s="17" t="s">
        <v>7073</v>
      </c>
      <c r="B9112" s="17" t="n">
        <v>2</v>
      </c>
      <c r="C9112" s="21" t="n">
        <v>46251</v>
      </c>
      <c r="D9112" s="17" t="s">
        <v>1258</v>
      </c>
      <c r="E9112" s="17" t="s">
        <v>153</v>
      </c>
      <c r="F9112" s="17" t="s">
        <v>1497</v>
      </c>
      <c r="G9112" s="17" t="s">
        <v>60</v>
      </c>
      <c r="H9112" s="17" t="s">
        <v>1523</v>
      </c>
      <c r="I9112" s="17" t="s">
        <v>1524</v>
      </c>
      <c r="J9112" s="17" t="n">
        <v>1</v>
      </c>
      <c r="K9112" s="15" t="n">
        <v>165.9</v>
      </c>
      <c r="L9112" s="22" t="n">
        <v>0</v>
      </c>
      <c r="M9112" s="15" t="n">
        <v>0</v>
      </c>
      <c r="N9112" s="15" t="n">
        <f aca="false">J9112*K9112</f>
        <v>165.9</v>
      </c>
      <c r="O9112" s="15" t="n">
        <f aca="false">N9112*L9112</f>
        <v>0</v>
      </c>
      <c r="P9112" s="15" t="n">
        <f aca="false">N9112-O9112</f>
        <v>165.9</v>
      </c>
      <c r="Q9112" s="15" t="n">
        <f aca="false">J9112*INDEX(dProdutos!$F$2:$F$47,MATCH(E9112,dProdutos!$A$2:$A$47,0))</f>
        <v>67.28</v>
      </c>
      <c r="R9112" s="15" t="n">
        <f aca="false">IF(I9112="Cancelado",0,P9112-Q9112)</f>
        <v>98.62</v>
      </c>
      <c r="S9112" s="17" t="str">
        <f aca="false">INDEX(dProdutos!$D$2:$D$47,MATCH(E9112,dProdutos!$A$2:$A$47,0))</f>
        <v>Acessórios</v>
      </c>
    </row>
    <row r="9113" customFormat="false" ht="15" hidden="false" customHeight="false" outlineLevel="0" collapsed="false">
      <c r="A9113" s="17" t="s">
        <v>7073</v>
      </c>
      <c r="B9113" s="17" t="n">
        <v>3</v>
      </c>
      <c r="C9113" s="21" t="n">
        <v>46251</v>
      </c>
      <c r="D9113" s="17" t="s">
        <v>1258</v>
      </c>
      <c r="E9113" s="17" t="s">
        <v>150</v>
      </c>
      <c r="F9113" s="17" t="s">
        <v>1497</v>
      </c>
      <c r="G9113" s="17" t="s">
        <v>60</v>
      </c>
      <c r="H9113" s="17" t="s">
        <v>1523</v>
      </c>
      <c r="I9113" s="17" t="s">
        <v>1524</v>
      </c>
      <c r="J9113" s="17" t="n">
        <v>1</v>
      </c>
      <c r="K9113" s="15" t="n">
        <v>71.9</v>
      </c>
      <c r="L9113" s="22" t="n">
        <v>0</v>
      </c>
      <c r="M9113" s="15" t="n">
        <v>0</v>
      </c>
      <c r="N9113" s="15" t="n">
        <f aca="false">J9113*K9113</f>
        <v>71.9</v>
      </c>
      <c r="O9113" s="15" t="n">
        <f aca="false">N9113*L9113</f>
        <v>0</v>
      </c>
      <c r="P9113" s="15" t="n">
        <f aca="false">N9113-O9113</f>
        <v>71.9</v>
      </c>
      <c r="Q9113" s="15" t="n">
        <f aca="false">J9113*INDEX(dProdutos!$F$2:$F$47,MATCH(E9113,dProdutos!$A$2:$A$47,0))</f>
        <v>27.38</v>
      </c>
      <c r="R9113" s="15" t="n">
        <f aca="false">IF(I9113="Cancelado",0,P9113-Q9113)</f>
        <v>44.52</v>
      </c>
      <c r="S9113" s="17" t="str">
        <f aca="false">INDEX(dProdutos!$D$2:$D$47,MATCH(E9113,dProdutos!$A$2:$A$47,0))</f>
        <v>Acessórios</v>
      </c>
    </row>
    <row r="9114" customFormat="false" ht="15" hidden="false" customHeight="false" outlineLevel="0" collapsed="false">
      <c r="A9114" s="17" t="s">
        <v>7074</v>
      </c>
      <c r="B9114" s="17" t="n">
        <v>1</v>
      </c>
      <c r="C9114" s="21" t="n">
        <v>46251</v>
      </c>
      <c r="D9114" s="17" t="s">
        <v>376</v>
      </c>
      <c r="E9114" s="17" t="s">
        <v>108</v>
      </c>
      <c r="F9114" s="17" t="s">
        <v>1490</v>
      </c>
      <c r="G9114" s="17" t="s">
        <v>64</v>
      </c>
      <c r="H9114" s="17" t="s">
        <v>1523</v>
      </c>
      <c r="I9114" s="17" t="s">
        <v>1524</v>
      </c>
      <c r="J9114" s="17" t="n">
        <v>1</v>
      </c>
      <c r="K9114" s="15" t="n">
        <v>265.9</v>
      </c>
      <c r="L9114" s="22" t="n">
        <v>0.2</v>
      </c>
      <c r="M9114" s="15" t="n">
        <v>11.22</v>
      </c>
      <c r="N9114" s="15" t="n">
        <f aca="false">J9114*K9114</f>
        <v>265.9</v>
      </c>
      <c r="O9114" s="15" t="n">
        <f aca="false">N9114*L9114</f>
        <v>53.18</v>
      </c>
      <c r="P9114" s="15" t="n">
        <f aca="false">N9114-O9114</f>
        <v>212.72</v>
      </c>
      <c r="Q9114" s="15" t="n">
        <f aca="false">J9114*INDEX(dProdutos!$F$2:$F$47,MATCH(E9114,dProdutos!$A$2:$A$47,0))</f>
        <v>155.62</v>
      </c>
      <c r="R9114" s="15" t="n">
        <f aca="false">IF(I9114="Cancelado",0,P9114-Q9114)</f>
        <v>57.1</v>
      </c>
      <c r="S9114" s="17" t="str">
        <f aca="false">INDEX(dProdutos!$D$2:$D$47,MATCH(E9114,dProdutos!$A$2:$A$47,0))</f>
        <v>Moda Masculina</v>
      </c>
    </row>
    <row r="9115" customFormat="false" ht="15" hidden="false" customHeight="false" outlineLevel="0" collapsed="false">
      <c r="A9115" s="17" t="s">
        <v>7074</v>
      </c>
      <c r="B9115" s="17" t="n">
        <v>2</v>
      </c>
      <c r="C9115" s="21" t="n">
        <v>46251</v>
      </c>
      <c r="D9115" s="17" t="s">
        <v>376</v>
      </c>
      <c r="E9115" s="17" t="s">
        <v>144</v>
      </c>
      <c r="F9115" s="17" t="s">
        <v>1490</v>
      </c>
      <c r="G9115" s="17" t="s">
        <v>64</v>
      </c>
      <c r="H9115" s="17" t="s">
        <v>1523</v>
      </c>
      <c r="I9115" s="17" t="s">
        <v>1524</v>
      </c>
      <c r="J9115" s="17" t="n">
        <v>1</v>
      </c>
      <c r="K9115" s="15" t="n">
        <v>260.9</v>
      </c>
      <c r="L9115" s="22" t="n">
        <v>0.05</v>
      </c>
      <c r="M9115" s="15" t="n">
        <v>0</v>
      </c>
      <c r="N9115" s="15" t="n">
        <f aca="false">J9115*K9115</f>
        <v>260.9</v>
      </c>
      <c r="O9115" s="15" t="n">
        <f aca="false">N9115*L9115</f>
        <v>13.045</v>
      </c>
      <c r="P9115" s="15" t="n">
        <f aca="false">N9115-O9115</f>
        <v>247.855</v>
      </c>
      <c r="Q9115" s="15" t="n">
        <f aca="false">J9115*INDEX(dProdutos!$F$2:$F$47,MATCH(E9115,dProdutos!$A$2:$A$47,0))</f>
        <v>99.86</v>
      </c>
      <c r="R9115" s="15" t="n">
        <f aca="false">IF(I9115="Cancelado",0,P9115-Q9115)</f>
        <v>147.995</v>
      </c>
      <c r="S9115" s="17" t="str">
        <f aca="false">INDEX(dProdutos!$D$2:$D$47,MATCH(E9115,dProdutos!$A$2:$A$47,0))</f>
        <v>Acessórios</v>
      </c>
    </row>
    <row r="9116" customFormat="false" ht="15" hidden="false" customHeight="false" outlineLevel="0" collapsed="false">
      <c r="A9116" s="17" t="s">
        <v>7075</v>
      </c>
      <c r="B9116" s="17" t="n">
        <v>1</v>
      </c>
      <c r="C9116" s="21" t="n">
        <v>46251</v>
      </c>
      <c r="D9116" s="17" t="s">
        <v>1372</v>
      </c>
      <c r="E9116" s="17" t="s">
        <v>108</v>
      </c>
      <c r="F9116" s="17" t="s">
        <v>1497</v>
      </c>
      <c r="G9116" s="17" t="s">
        <v>59</v>
      </c>
      <c r="H9116" s="17" t="s">
        <v>1540</v>
      </c>
      <c r="I9116" s="17" t="s">
        <v>1524</v>
      </c>
      <c r="J9116" s="17" t="n">
        <v>2</v>
      </c>
      <c r="K9116" s="15" t="n">
        <v>265.9</v>
      </c>
      <c r="L9116" s="22" t="n">
        <v>0.15</v>
      </c>
      <c r="M9116" s="15" t="n">
        <v>25.45</v>
      </c>
      <c r="N9116" s="15" t="n">
        <f aca="false">J9116*K9116</f>
        <v>531.8</v>
      </c>
      <c r="O9116" s="15" t="n">
        <f aca="false">N9116*L9116</f>
        <v>79.77</v>
      </c>
      <c r="P9116" s="15" t="n">
        <f aca="false">N9116-O9116</f>
        <v>452.03</v>
      </c>
      <c r="Q9116" s="15" t="n">
        <f aca="false">J9116*INDEX(dProdutos!$F$2:$F$47,MATCH(E9116,dProdutos!$A$2:$A$47,0))</f>
        <v>311.24</v>
      </c>
      <c r="R9116" s="15" t="n">
        <f aca="false">IF(I9116="Cancelado",0,P9116-Q9116)</f>
        <v>140.79</v>
      </c>
      <c r="S9116" s="17" t="str">
        <f aca="false">INDEX(dProdutos!$D$2:$D$47,MATCH(E9116,dProdutos!$A$2:$A$47,0))</f>
        <v>Moda Masculina</v>
      </c>
    </row>
    <row r="9117" customFormat="false" ht="15" hidden="false" customHeight="false" outlineLevel="0" collapsed="false">
      <c r="A9117" s="17" t="s">
        <v>7076</v>
      </c>
      <c r="B9117" s="17" t="n">
        <v>1</v>
      </c>
      <c r="C9117" s="21" t="n">
        <v>46251</v>
      </c>
      <c r="D9117" s="17" t="s">
        <v>1099</v>
      </c>
      <c r="E9117" s="17" t="s">
        <v>135</v>
      </c>
      <c r="F9117" s="17" t="s">
        <v>1493</v>
      </c>
      <c r="G9117" s="17" t="s">
        <v>62</v>
      </c>
      <c r="H9117" s="17" t="s">
        <v>1523</v>
      </c>
      <c r="I9117" s="17" t="s">
        <v>1524</v>
      </c>
      <c r="J9117" s="17" t="n">
        <v>1</v>
      </c>
      <c r="K9117" s="15" t="n">
        <v>200.9</v>
      </c>
      <c r="L9117" s="22" t="n">
        <v>0.05</v>
      </c>
      <c r="M9117" s="15" t="n">
        <v>10.17</v>
      </c>
      <c r="N9117" s="15" t="n">
        <f aca="false">J9117*K9117</f>
        <v>200.9</v>
      </c>
      <c r="O9117" s="15" t="n">
        <f aca="false">N9117*L9117</f>
        <v>10.045</v>
      </c>
      <c r="P9117" s="15" t="n">
        <f aca="false">N9117-O9117</f>
        <v>190.855</v>
      </c>
      <c r="Q9117" s="15" t="n">
        <f aca="false">J9117*INDEX(dProdutos!$F$2:$F$47,MATCH(E9117,dProdutos!$A$2:$A$47,0))</f>
        <v>80.73</v>
      </c>
      <c r="R9117" s="15" t="n">
        <f aca="false">IF(I9117="Cancelado",0,P9117-Q9117)</f>
        <v>110.125</v>
      </c>
      <c r="S9117" s="17" t="str">
        <f aca="false">INDEX(dProdutos!$D$2:$D$47,MATCH(E9117,dProdutos!$A$2:$A$47,0))</f>
        <v>Calçados</v>
      </c>
    </row>
    <row r="9118" customFormat="false" ht="15" hidden="false" customHeight="false" outlineLevel="0" collapsed="false">
      <c r="A9118" s="17" t="s">
        <v>7077</v>
      </c>
      <c r="B9118" s="17" t="n">
        <v>1</v>
      </c>
      <c r="C9118" s="21" t="n">
        <v>46251</v>
      </c>
      <c r="D9118" s="17" t="s">
        <v>1420</v>
      </c>
      <c r="E9118" s="17" t="s">
        <v>111</v>
      </c>
      <c r="F9118" s="17" t="s">
        <v>1487</v>
      </c>
      <c r="G9118" s="17" t="s">
        <v>60</v>
      </c>
      <c r="H9118" s="17" t="s">
        <v>1537</v>
      </c>
      <c r="I9118" s="17" t="s">
        <v>1524</v>
      </c>
      <c r="J9118" s="17" t="n">
        <v>1</v>
      </c>
      <c r="K9118" s="15" t="n">
        <v>188.9</v>
      </c>
      <c r="L9118" s="22" t="n">
        <v>0.05</v>
      </c>
      <c r="M9118" s="15" t="n">
        <v>14.12</v>
      </c>
      <c r="N9118" s="15" t="n">
        <f aca="false">J9118*K9118</f>
        <v>188.9</v>
      </c>
      <c r="O9118" s="15" t="n">
        <f aca="false">N9118*L9118</f>
        <v>9.445</v>
      </c>
      <c r="P9118" s="15" t="n">
        <f aca="false">N9118-O9118</f>
        <v>179.455</v>
      </c>
      <c r="Q9118" s="15" t="n">
        <f aca="false">J9118*INDEX(dProdutos!$F$2:$F$47,MATCH(E9118,dProdutos!$A$2:$A$47,0))</f>
        <v>88.32</v>
      </c>
      <c r="R9118" s="15" t="n">
        <f aca="false">IF(I9118="Cancelado",0,P9118-Q9118)</f>
        <v>91.135</v>
      </c>
      <c r="S9118" s="17" t="str">
        <f aca="false">INDEX(dProdutos!$D$2:$D$47,MATCH(E9118,dProdutos!$A$2:$A$47,0))</f>
        <v>Moda Masculina</v>
      </c>
    </row>
    <row r="9119" customFormat="false" ht="15" hidden="false" customHeight="false" outlineLevel="0" collapsed="false">
      <c r="A9119" s="17" t="s">
        <v>7078</v>
      </c>
      <c r="B9119" s="17" t="n">
        <v>1</v>
      </c>
      <c r="C9119" s="21" t="n">
        <v>46251</v>
      </c>
      <c r="D9119" s="17" t="s">
        <v>1433</v>
      </c>
      <c r="E9119" s="17" t="s">
        <v>177</v>
      </c>
      <c r="F9119" s="17" t="s">
        <v>1495</v>
      </c>
      <c r="G9119" s="17" t="s">
        <v>63</v>
      </c>
      <c r="H9119" s="17" t="s">
        <v>1540</v>
      </c>
      <c r="I9119" s="17" t="s">
        <v>1524</v>
      </c>
      <c r="J9119" s="17" t="n">
        <v>1</v>
      </c>
      <c r="K9119" s="15" t="n">
        <v>257.9</v>
      </c>
      <c r="L9119" s="22" t="n">
        <v>0.05</v>
      </c>
      <c r="M9119" s="15" t="n">
        <v>30.45</v>
      </c>
      <c r="N9119" s="15" t="n">
        <f aca="false">J9119*K9119</f>
        <v>257.9</v>
      </c>
      <c r="O9119" s="15" t="n">
        <f aca="false">N9119*L9119</f>
        <v>12.895</v>
      </c>
      <c r="P9119" s="15" t="n">
        <f aca="false">N9119-O9119</f>
        <v>245.005</v>
      </c>
      <c r="Q9119" s="15" t="n">
        <f aca="false">J9119*INDEX(dProdutos!$F$2:$F$47,MATCH(E9119,dProdutos!$A$2:$A$47,0))</f>
        <v>138.23</v>
      </c>
      <c r="R9119" s="15" t="n">
        <f aca="false">IF(I9119="Cancelado",0,P9119-Q9119)</f>
        <v>106.775</v>
      </c>
      <c r="S9119" s="17" t="str">
        <f aca="false">INDEX(dProdutos!$D$2:$D$47,MATCH(E9119,dProdutos!$A$2:$A$47,0))</f>
        <v>Casa</v>
      </c>
    </row>
    <row r="9120" customFormat="false" ht="15" hidden="false" customHeight="false" outlineLevel="0" collapsed="false">
      <c r="A9120" s="17" t="s">
        <v>7079</v>
      </c>
      <c r="B9120" s="17" t="n">
        <v>1</v>
      </c>
      <c r="C9120" s="21" t="n">
        <v>46252</v>
      </c>
      <c r="D9120" s="17" t="s">
        <v>1435</v>
      </c>
      <c r="E9120" s="17" t="s">
        <v>135</v>
      </c>
      <c r="F9120" s="17" t="s">
        <v>1493</v>
      </c>
      <c r="G9120" s="17" t="s">
        <v>61</v>
      </c>
      <c r="H9120" s="17" t="s">
        <v>1540</v>
      </c>
      <c r="I9120" s="17" t="s">
        <v>1524</v>
      </c>
      <c r="J9120" s="17" t="n">
        <v>1</v>
      </c>
      <c r="K9120" s="15" t="n">
        <v>200.9</v>
      </c>
      <c r="L9120" s="22" t="n">
        <v>0</v>
      </c>
      <c r="M9120" s="15" t="n">
        <v>27.17</v>
      </c>
      <c r="N9120" s="15" t="n">
        <f aca="false">J9120*K9120</f>
        <v>200.9</v>
      </c>
      <c r="O9120" s="15" t="n">
        <f aca="false">N9120*L9120</f>
        <v>0</v>
      </c>
      <c r="P9120" s="15" t="n">
        <f aca="false">N9120-O9120</f>
        <v>200.9</v>
      </c>
      <c r="Q9120" s="15" t="n">
        <f aca="false">J9120*INDEX(dProdutos!$F$2:$F$47,MATCH(E9120,dProdutos!$A$2:$A$47,0))</f>
        <v>80.73</v>
      </c>
      <c r="R9120" s="15" t="n">
        <f aca="false">IF(I9120="Cancelado",0,P9120-Q9120)</f>
        <v>120.17</v>
      </c>
      <c r="S9120" s="17" t="str">
        <f aca="false">INDEX(dProdutos!$D$2:$D$47,MATCH(E9120,dProdutos!$A$2:$A$47,0))</f>
        <v>Calçados</v>
      </c>
    </row>
    <row r="9121" customFormat="false" ht="15" hidden="false" customHeight="false" outlineLevel="0" collapsed="false">
      <c r="A9121" s="17" t="s">
        <v>7080</v>
      </c>
      <c r="B9121" s="17" t="n">
        <v>1</v>
      </c>
      <c r="C9121" s="21" t="n">
        <v>46252</v>
      </c>
      <c r="D9121" s="17" t="s">
        <v>841</v>
      </c>
      <c r="E9121" s="17" t="s">
        <v>114</v>
      </c>
      <c r="F9121" s="17" t="s">
        <v>1490</v>
      </c>
      <c r="G9121" s="17" t="s">
        <v>60</v>
      </c>
      <c r="H9121" s="17" t="s">
        <v>1523</v>
      </c>
      <c r="I9121" s="17" t="s">
        <v>1524</v>
      </c>
      <c r="J9121" s="17" t="n">
        <v>1</v>
      </c>
      <c r="K9121" s="15" t="n">
        <v>202.9</v>
      </c>
      <c r="L9121" s="22" t="n">
        <v>0</v>
      </c>
      <c r="M9121" s="15" t="n">
        <v>0</v>
      </c>
      <c r="N9121" s="15" t="n">
        <f aca="false">J9121*K9121</f>
        <v>202.9</v>
      </c>
      <c r="O9121" s="15" t="n">
        <f aca="false">N9121*L9121</f>
        <v>0</v>
      </c>
      <c r="P9121" s="15" t="n">
        <f aca="false">N9121-O9121</f>
        <v>202.9</v>
      </c>
      <c r="Q9121" s="15" t="n">
        <f aca="false">J9121*INDEX(dProdutos!$F$2:$F$47,MATCH(E9121,dProdutos!$A$2:$A$47,0))</f>
        <v>110.39</v>
      </c>
      <c r="R9121" s="15" t="n">
        <f aca="false">IF(I9121="Cancelado",0,P9121-Q9121)</f>
        <v>92.51</v>
      </c>
      <c r="S9121" s="17" t="str">
        <f aca="false">INDEX(dProdutos!$D$2:$D$47,MATCH(E9121,dProdutos!$A$2:$A$47,0))</f>
        <v>Moda Masculina</v>
      </c>
    </row>
    <row r="9122" customFormat="false" ht="15" hidden="false" customHeight="false" outlineLevel="0" collapsed="false">
      <c r="A9122" s="17" t="s">
        <v>7080</v>
      </c>
      <c r="B9122" s="17" t="n">
        <v>2</v>
      </c>
      <c r="C9122" s="21" t="n">
        <v>46252</v>
      </c>
      <c r="D9122" s="17" t="s">
        <v>841</v>
      </c>
      <c r="E9122" s="17" t="s">
        <v>162</v>
      </c>
      <c r="F9122" s="17" t="s">
        <v>1490</v>
      </c>
      <c r="G9122" s="17" t="s">
        <v>60</v>
      </c>
      <c r="H9122" s="17" t="s">
        <v>1523</v>
      </c>
      <c r="I9122" s="17" t="s">
        <v>1524</v>
      </c>
      <c r="J9122" s="17" t="n">
        <v>3</v>
      </c>
      <c r="K9122" s="15" t="n">
        <v>231.9</v>
      </c>
      <c r="L9122" s="22" t="n">
        <v>0</v>
      </c>
      <c r="M9122" s="15" t="n">
        <v>0</v>
      </c>
      <c r="N9122" s="15" t="n">
        <f aca="false">J9122*K9122</f>
        <v>695.7</v>
      </c>
      <c r="O9122" s="15" t="n">
        <f aca="false">N9122*L9122</f>
        <v>0</v>
      </c>
      <c r="P9122" s="15" t="n">
        <f aca="false">N9122-O9122</f>
        <v>695.7</v>
      </c>
      <c r="Q9122" s="15" t="n">
        <f aca="false">J9122*INDEX(dProdutos!$F$2:$F$47,MATCH(E9122,dProdutos!$A$2:$A$47,0))</f>
        <v>403.23</v>
      </c>
      <c r="R9122" s="15" t="n">
        <f aca="false">IF(I9122="Cancelado",0,P9122-Q9122)</f>
        <v>292.47</v>
      </c>
      <c r="S9122" s="17" t="str">
        <f aca="false">INDEX(dProdutos!$D$2:$D$47,MATCH(E9122,dProdutos!$A$2:$A$47,0))</f>
        <v>Casa</v>
      </c>
    </row>
    <row r="9123" customFormat="false" ht="15" hidden="false" customHeight="false" outlineLevel="0" collapsed="false">
      <c r="A9123" s="17" t="s">
        <v>7081</v>
      </c>
      <c r="B9123" s="17" t="n">
        <v>1</v>
      </c>
      <c r="C9123" s="21" t="n">
        <v>46252</v>
      </c>
      <c r="D9123" s="17" t="s">
        <v>949</v>
      </c>
      <c r="E9123" s="17" t="s">
        <v>102</v>
      </c>
      <c r="F9123" s="17" t="s">
        <v>1493</v>
      </c>
      <c r="G9123" s="17" t="s">
        <v>62</v>
      </c>
      <c r="H9123" s="17" t="s">
        <v>1523</v>
      </c>
      <c r="I9123" s="17" t="s">
        <v>1524</v>
      </c>
      <c r="J9123" s="17" t="n">
        <v>1</v>
      </c>
      <c r="K9123" s="15" t="n">
        <v>65.9</v>
      </c>
      <c r="L9123" s="22" t="n">
        <v>0</v>
      </c>
      <c r="M9123" s="15" t="n">
        <v>21.83</v>
      </c>
      <c r="N9123" s="15" t="n">
        <f aca="false">J9123*K9123</f>
        <v>65.9</v>
      </c>
      <c r="O9123" s="15" t="n">
        <f aca="false">N9123*L9123</f>
        <v>0</v>
      </c>
      <c r="P9123" s="15" t="n">
        <f aca="false">N9123-O9123</f>
        <v>65.9</v>
      </c>
      <c r="Q9123" s="15" t="n">
        <f aca="false">J9123*INDEX(dProdutos!$F$2:$F$47,MATCH(E9123,dProdutos!$A$2:$A$47,0))</f>
        <v>29.68</v>
      </c>
      <c r="R9123" s="15" t="n">
        <f aca="false">IF(I9123="Cancelado",0,P9123-Q9123)</f>
        <v>36.22</v>
      </c>
      <c r="S9123" s="17" t="str">
        <f aca="false">INDEX(dProdutos!$D$2:$D$47,MATCH(E9123,dProdutos!$A$2:$A$47,0))</f>
        <v>Moda Masculina</v>
      </c>
    </row>
    <row r="9124" customFormat="false" ht="15" hidden="false" customHeight="false" outlineLevel="0" collapsed="false">
      <c r="A9124" s="17" t="s">
        <v>7081</v>
      </c>
      <c r="B9124" s="17" t="n">
        <v>2</v>
      </c>
      <c r="C9124" s="21" t="n">
        <v>46252</v>
      </c>
      <c r="D9124" s="17" t="s">
        <v>949</v>
      </c>
      <c r="E9124" s="17" t="s">
        <v>126</v>
      </c>
      <c r="F9124" s="17" t="s">
        <v>1493</v>
      </c>
      <c r="G9124" s="17" t="s">
        <v>62</v>
      </c>
      <c r="H9124" s="17" t="s">
        <v>1523</v>
      </c>
      <c r="I9124" s="17" t="s">
        <v>1524</v>
      </c>
      <c r="J9124" s="17" t="n">
        <v>1</v>
      </c>
      <c r="K9124" s="15" t="n">
        <v>296.9</v>
      </c>
      <c r="L9124" s="22" t="n">
        <v>0.1</v>
      </c>
      <c r="M9124" s="15" t="n">
        <v>0</v>
      </c>
      <c r="N9124" s="15" t="n">
        <f aca="false">J9124*K9124</f>
        <v>296.9</v>
      </c>
      <c r="O9124" s="15" t="n">
        <f aca="false">N9124*L9124</f>
        <v>29.69</v>
      </c>
      <c r="P9124" s="15" t="n">
        <f aca="false">N9124-O9124</f>
        <v>267.21</v>
      </c>
      <c r="Q9124" s="15" t="n">
        <f aca="false">J9124*INDEX(dProdutos!$F$2:$F$47,MATCH(E9124,dProdutos!$A$2:$A$47,0))</f>
        <v>135.24</v>
      </c>
      <c r="R9124" s="15" t="n">
        <f aca="false">IF(I9124="Cancelado",0,P9124-Q9124)</f>
        <v>131.97</v>
      </c>
      <c r="S9124" s="17" t="str">
        <f aca="false">INDEX(dProdutos!$D$2:$D$47,MATCH(E9124,dProdutos!$A$2:$A$47,0))</f>
        <v>Calçados</v>
      </c>
    </row>
    <row r="9125" customFormat="false" ht="15" hidden="false" customHeight="false" outlineLevel="0" collapsed="false">
      <c r="A9125" s="17" t="s">
        <v>7082</v>
      </c>
      <c r="B9125" s="17" t="n">
        <v>1</v>
      </c>
      <c r="C9125" s="21" t="n">
        <v>46252</v>
      </c>
      <c r="D9125" s="17" t="s">
        <v>485</v>
      </c>
      <c r="E9125" s="17" t="s">
        <v>102</v>
      </c>
      <c r="F9125" s="17" t="s">
        <v>1487</v>
      </c>
      <c r="G9125" s="17" t="s">
        <v>61</v>
      </c>
      <c r="H9125" s="17" t="s">
        <v>1523</v>
      </c>
      <c r="I9125" s="17" t="s">
        <v>1524</v>
      </c>
      <c r="J9125" s="17" t="n">
        <v>1</v>
      </c>
      <c r="K9125" s="15" t="n">
        <v>65.9</v>
      </c>
      <c r="L9125" s="22" t="n">
        <v>0.05</v>
      </c>
      <c r="M9125" s="15" t="n">
        <v>22.24</v>
      </c>
      <c r="N9125" s="15" t="n">
        <f aca="false">J9125*K9125</f>
        <v>65.9</v>
      </c>
      <c r="O9125" s="15" t="n">
        <f aca="false">N9125*L9125</f>
        <v>3.295</v>
      </c>
      <c r="P9125" s="15" t="n">
        <f aca="false">N9125-O9125</f>
        <v>62.605</v>
      </c>
      <c r="Q9125" s="15" t="n">
        <f aca="false">J9125*INDEX(dProdutos!$F$2:$F$47,MATCH(E9125,dProdutos!$A$2:$A$47,0))</f>
        <v>29.68</v>
      </c>
      <c r="R9125" s="15" t="n">
        <f aca="false">IF(I9125="Cancelado",0,P9125-Q9125)</f>
        <v>32.925</v>
      </c>
      <c r="S9125" s="17" t="str">
        <f aca="false">INDEX(dProdutos!$D$2:$D$47,MATCH(E9125,dProdutos!$A$2:$A$47,0))</f>
        <v>Moda Masculina</v>
      </c>
    </row>
    <row r="9126" customFormat="false" ht="15" hidden="false" customHeight="false" outlineLevel="0" collapsed="false">
      <c r="A9126" s="17" t="s">
        <v>7083</v>
      </c>
      <c r="B9126" s="17" t="n">
        <v>1</v>
      </c>
      <c r="C9126" s="21" t="n">
        <v>46252</v>
      </c>
      <c r="D9126" s="17" t="s">
        <v>627</v>
      </c>
      <c r="E9126" s="17" t="s">
        <v>117</v>
      </c>
      <c r="F9126" s="17" t="s">
        <v>1487</v>
      </c>
      <c r="G9126" s="17" t="s">
        <v>62</v>
      </c>
      <c r="H9126" s="17" t="s">
        <v>1523</v>
      </c>
      <c r="I9126" s="17" t="s">
        <v>1524</v>
      </c>
      <c r="J9126" s="17" t="n">
        <v>2</v>
      </c>
      <c r="K9126" s="15" t="n">
        <v>166.9</v>
      </c>
      <c r="L9126" s="22" t="n">
        <v>0</v>
      </c>
      <c r="M9126" s="15" t="n">
        <v>12.85</v>
      </c>
      <c r="N9126" s="15" t="n">
        <f aca="false">J9126*K9126</f>
        <v>333.8</v>
      </c>
      <c r="O9126" s="15" t="n">
        <f aca="false">N9126*L9126</f>
        <v>0</v>
      </c>
      <c r="P9126" s="15" t="n">
        <f aca="false">N9126-O9126</f>
        <v>333.8</v>
      </c>
      <c r="Q9126" s="15" t="n">
        <f aca="false">J9126*INDEX(dProdutos!$F$2:$F$47,MATCH(E9126,dProdutos!$A$2:$A$47,0))</f>
        <v>146.46</v>
      </c>
      <c r="R9126" s="15" t="n">
        <f aca="false">IF(I9126="Cancelado",0,P9126-Q9126)</f>
        <v>187.34</v>
      </c>
      <c r="S9126" s="17" t="str">
        <f aca="false">INDEX(dProdutos!$D$2:$D$47,MATCH(E9126,dProdutos!$A$2:$A$47,0))</f>
        <v>Moda Masculina</v>
      </c>
    </row>
    <row r="9127" customFormat="false" ht="15" hidden="false" customHeight="false" outlineLevel="0" collapsed="false">
      <c r="A9127" s="17" t="s">
        <v>7084</v>
      </c>
      <c r="B9127" s="17" t="n">
        <v>1</v>
      </c>
      <c r="C9127" s="21" t="n">
        <v>46252</v>
      </c>
      <c r="D9127" s="17" t="s">
        <v>938</v>
      </c>
      <c r="E9127" s="17" t="s">
        <v>98</v>
      </c>
      <c r="F9127" s="17" t="s">
        <v>1499</v>
      </c>
      <c r="G9127" s="17" t="s">
        <v>59</v>
      </c>
      <c r="H9127" s="17" t="s">
        <v>1527</v>
      </c>
      <c r="I9127" s="17" t="s">
        <v>1524</v>
      </c>
      <c r="J9127" s="17" t="n">
        <v>1</v>
      </c>
      <c r="K9127" s="15" t="n">
        <v>108.9</v>
      </c>
      <c r="L9127" s="22" t="n">
        <v>0.1</v>
      </c>
      <c r="M9127" s="15" t="n">
        <v>0</v>
      </c>
      <c r="N9127" s="15" t="n">
        <f aca="false">J9127*K9127</f>
        <v>108.9</v>
      </c>
      <c r="O9127" s="15" t="n">
        <f aca="false">N9127*L9127</f>
        <v>10.89</v>
      </c>
      <c r="P9127" s="15" t="n">
        <f aca="false">N9127-O9127</f>
        <v>98.01</v>
      </c>
      <c r="Q9127" s="15" t="n">
        <f aca="false">J9127*INDEX(dProdutos!$F$2:$F$47,MATCH(E9127,dProdutos!$A$2:$A$47,0))</f>
        <v>42.52</v>
      </c>
      <c r="R9127" s="15" t="n">
        <f aca="false">IF(I9127="Cancelado",0,P9127-Q9127)</f>
        <v>55.49</v>
      </c>
      <c r="S9127" s="17" t="str">
        <f aca="false">INDEX(dProdutos!$D$2:$D$47,MATCH(E9127,dProdutos!$A$2:$A$47,0))</f>
        <v>Moda Feminina</v>
      </c>
    </row>
    <row r="9128" customFormat="false" ht="15" hidden="false" customHeight="false" outlineLevel="0" collapsed="false">
      <c r="A9128" s="17" t="s">
        <v>7085</v>
      </c>
      <c r="B9128" s="17" t="n">
        <v>1</v>
      </c>
      <c r="C9128" s="21" t="n">
        <v>46252</v>
      </c>
      <c r="D9128" s="17" t="s">
        <v>1464</v>
      </c>
      <c r="E9128" s="17" t="s">
        <v>192</v>
      </c>
      <c r="F9128" s="17" t="s">
        <v>1487</v>
      </c>
      <c r="G9128" s="17" t="s">
        <v>60</v>
      </c>
      <c r="H9128" s="17" t="s">
        <v>1523</v>
      </c>
      <c r="I9128" s="17" t="s">
        <v>1524</v>
      </c>
      <c r="J9128" s="17" t="n">
        <v>2</v>
      </c>
      <c r="K9128" s="15" t="n">
        <v>245.9</v>
      </c>
      <c r="L9128" s="22" t="n">
        <v>0</v>
      </c>
      <c r="M9128" s="15" t="n">
        <v>16.77</v>
      </c>
      <c r="N9128" s="15" t="n">
        <f aca="false">J9128*K9128</f>
        <v>491.8</v>
      </c>
      <c r="O9128" s="15" t="n">
        <f aca="false">N9128*L9128</f>
        <v>0</v>
      </c>
      <c r="P9128" s="15" t="n">
        <f aca="false">N9128-O9128</f>
        <v>491.8</v>
      </c>
      <c r="Q9128" s="15" t="n">
        <f aca="false">J9128*INDEX(dProdutos!$F$2:$F$47,MATCH(E9128,dProdutos!$A$2:$A$47,0))</f>
        <v>215.56</v>
      </c>
      <c r="R9128" s="15" t="n">
        <f aca="false">IF(I9128="Cancelado",0,P9128-Q9128)</f>
        <v>276.24</v>
      </c>
      <c r="S9128" s="17" t="str">
        <f aca="false">INDEX(dProdutos!$D$2:$D$47,MATCH(E9128,dProdutos!$A$2:$A$47,0))</f>
        <v>Eletrônicos</v>
      </c>
    </row>
    <row r="9129" customFormat="false" ht="15" hidden="false" customHeight="false" outlineLevel="0" collapsed="false">
      <c r="A9129" s="17" t="s">
        <v>7085</v>
      </c>
      <c r="B9129" s="17" t="n">
        <v>2</v>
      </c>
      <c r="C9129" s="21" t="n">
        <v>46252</v>
      </c>
      <c r="D9129" s="17" t="s">
        <v>1464</v>
      </c>
      <c r="E9129" s="17" t="s">
        <v>192</v>
      </c>
      <c r="F9129" s="17" t="s">
        <v>1487</v>
      </c>
      <c r="G9129" s="17" t="s">
        <v>60</v>
      </c>
      <c r="H9129" s="17" t="s">
        <v>1523</v>
      </c>
      <c r="I9129" s="17" t="s">
        <v>1524</v>
      </c>
      <c r="J9129" s="17" t="n">
        <v>1</v>
      </c>
      <c r="K9129" s="15" t="n">
        <v>245.9</v>
      </c>
      <c r="L9129" s="22" t="n">
        <v>0.05</v>
      </c>
      <c r="M9129" s="15" t="n">
        <v>0</v>
      </c>
      <c r="N9129" s="15" t="n">
        <f aca="false">J9129*K9129</f>
        <v>245.9</v>
      </c>
      <c r="O9129" s="15" t="n">
        <f aca="false">N9129*L9129</f>
        <v>12.295</v>
      </c>
      <c r="P9129" s="15" t="n">
        <f aca="false">N9129-O9129</f>
        <v>233.605</v>
      </c>
      <c r="Q9129" s="15" t="n">
        <f aca="false">J9129*INDEX(dProdutos!$F$2:$F$47,MATCH(E9129,dProdutos!$A$2:$A$47,0))</f>
        <v>107.78</v>
      </c>
      <c r="R9129" s="15" t="n">
        <f aca="false">IF(I9129="Cancelado",0,P9129-Q9129)</f>
        <v>125.825</v>
      </c>
      <c r="S9129" s="17" t="str">
        <f aca="false">INDEX(dProdutos!$D$2:$D$47,MATCH(E9129,dProdutos!$A$2:$A$47,0))</f>
        <v>Eletrônicos</v>
      </c>
    </row>
    <row r="9130" customFormat="false" ht="15" hidden="false" customHeight="false" outlineLevel="0" collapsed="false">
      <c r="A9130" s="17" t="s">
        <v>7086</v>
      </c>
      <c r="B9130" s="17" t="n">
        <v>1</v>
      </c>
      <c r="C9130" s="21" t="n">
        <v>46253</v>
      </c>
      <c r="D9130" s="17" t="s">
        <v>690</v>
      </c>
      <c r="E9130" s="17" t="s">
        <v>174</v>
      </c>
      <c r="F9130" s="17" t="s">
        <v>1497</v>
      </c>
      <c r="G9130" s="17" t="s">
        <v>61</v>
      </c>
      <c r="H9130" s="17" t="s">
        <v>1537</v>
      </c>
      <c r="I9130" s="17" t="s">
        <v>1524</v>
      </c>
      <c r="J9130" s="17" t="n">
        <v>1</v>
      </c>
      <c r="K9130" s="15" t="n">
        <v>250.9</v>
      </c>
      <c r="L9130" s="22" t="n">
        <v>0.1</v>
      </c>
      <c r="M9130" s="15" t="n">
        <v>0</v>
      </c>
      <c r="N9130" s="15" t="n">
        <f aca="false">J9130*K9130</f>
        <v>250.9</v>
      </c>
      <c r="O9130" s="15" t="n">
        <f aca="false">N9130*L9130</f>
        <v>25.09</v>
      </c>
      <c r="P9130" s="15" t="n">
        <f aca="false">N9130-O9130</f>
        <v>225.81</v>
      </c>
      <c r="Q9130" s="15" t="n">
        <f aca="false">J9130*INDEX(dProdutos!$F$2:$F$47,MATCH(E9130,dProdutos!$A$2:$A$47,0))</f>
        <v>151.28</v>
      </c>
      <c r="R9130" s="15" t="n">
        <f aca="false">IF(I9130="Cancelado",0,P9130-Q9130)</f>
        <v>74.53</v>
      </c>
      <c r="S9130" s="17" t="str">
        <f aca="false">INDEX(dProdutos!$D$2:$D$47,MATCH(E9130,dProdutos!$A$2:$A$47,0))</f>
        <v>Casa</v>
      </c>
    </row>
    <row r="9131" customFormat="false" ht="15" hidden="false" customHeight="false" outlineLevel="0" collapsed="false">
      <c r="A9131" s="17" t="s">
        <v>7087</v>
      </c>
      <c r="B9131" s="17" t="n">
        <v>1</v>
      </c>
      <c r="C9131" s="21" t="n">
        <v>46253</v>
      </c>
      <c r="D9131" s="17" t="s">
        <v>992</v>
      </c>
      <c r="E9131" s="17" t="s">
        <v>95</v>
      </c>
      <c r="F9131" s="17" t="s">
        <v>1495</v>
      </c>
      <c r="G9131" s="17" t="s">
        <v>60</v>
      </c>
      <c r="H9131" s="17" t="s">
        <v>1540</v>
      </c>
      <c r="I9131" s="17" t="s">
        <v>1524</v>
      </c>
      <c r="J9131" s="17" t="n">
        <v>1</v>
      </c>
      <c r="K9131" s="15" t="n">
        <v>77.9</v>
      </c>
      <c r="L9131" s="22" t="n">
        <v>0.15</v>
      </c>
      <c r="M9131" s="15" t="n">
        <v>0</v>
      </c>
      <c r="N9131" s="15" t="n">
        <f aca="false">J9131*K9131</f>
        <v>77.9</v>
      </c>
      <c r="O9131" s="15" t="n">
        <f aca="false">N9131*L9131</f>
        <v>11.685</v>
      </c>
      <c r="P9131" s="15" t="n">
        <f aca="false">N9131-O9131</f>
        <v>66.215</v>
      </c>
      <c r="Q9131" s="15" t="n">
        <f aca="false">J9131*INDEX(dProdutos!$F$2:$F$47,MATCH(E9131,dProdutos!$A$2:$A$47,0))</f>
        <v>36.71</v>
      </c>
      <c r="R9131" s="15" t="n">
        <f aca="false">IF(I9131="Cancelado",0,P9131-Q9131)</f>
        <v>29.505</v>
      </c>
      <c r="S9131" s="17" t="str">
        <f aca="false">INDEX(dProdutos!$D$2:$D$47,MATCH(E9131,dProdutos!$A$2:$A$47,0))</f>
        <v>Moda Feminina</v>
      </c>
    </row>
    <row r="9132" customFormat="false" ht="15" hidden="false" customHeight="false" outlineLevel="0" collapsed="false">
      <c r="A9132" s="17" t="s">
        <v>7088</v>
      </c>
      <c r="B9132" s="17" t="n">
        <v>1</v>
      </c>
      <c r="C9132" s="21" t="n">
        <v>46253</v>
      </c>
      <c r="D9132" s="17" t="s">
        <v>1461</v>
      </c>
      <c r="E9132" s="17" t="s">
        <v>141</v>
      </c>
      <c r="F9132" s="17" t="s">
        <v>1490</v>
      </c>
      <c r="G9132" s="17" t="s">
        <v>64</v>
      </c>
      <c r="H9132" s="17" t="s">
        <v>1523</v>
      </c>
      <c r="I9132" s="17" t="s">
        <v>1524</v>
      </c>
      <c r="J9132" s="17" t="n">
        <v>1</v>
      </c>
      <c r="K9132" s="15" t="n">
        <v>131.9</v>
      </c>
      <c r="L9132" s="22" t="n">
        <v>0</v>
      </c>
      <c r="M9132" s="15" t="n">
        <v>33.05</v>
      </c>
      <c r="N9132" s="15" t="n">
        <f aca="false">J9132*K9132</f>
        <v>131.9</v>
      </c>
      <c r="O9132" s="15" t="n">
        <f aca="false">N9132*L9132</f>
        <v>0</v>
      </c>
      <c r="P9132" s="15" t="n">
        <f aca="false">N9132-O9132</f>
        <v>131.9</v>
      </c>
      <c r="Q9132" s="15" t="n">
        <f aca="false">J9132*INDEX(dProdutos!$F$2:$F$47,MATCH(E9132,dProdutos!$A$2:$A$47,0))</f>
        <v>81.66</v>
      </c>
      <c r="R9132" s="15" t="n">
        <f aca="false">IF(I9132="Cancelado",0,P9132-Q9132)</f>
        <v>50.24</v>
      </c>
      <c r="S9132" s="17" t="str">
        <f aca="false">INDEX(dProdutos!$D$2:$D$47,MATCH(E9132,dProdutos!$A$2:$A$47,0))</f>
        <v>Acessórios</v>
      </c>
    </row>
    <row r="9133" customFormat="false" ht="15" hidden="false" customHeight="false" outlineLevel="0" collapsed="false">
      <c r="A9133" s="17" t="s">
        <v>7088</v>
      </c>
      <c r="B9133" s="17" t="n">
        <v>2</v>
      </c>
      <c r="C9133" s="21" t="n">
        <v>46253</v>
      </c>
      <c r="D9133" s="17" t="s">
        <v>1461</v>
      </c>
      <c r="E9133" s="17" t="s">
        <v>81</v>
      </c>
      <c r="F9133" s="17" t="s">
        <v>1490</v>
      </c>
      <c r="G9133" s="17" t="s">
        <v>64</v>
      </c>
      <c r="H9133" s="17" t="s">
        <v>1523</v>
      </c>
      <c r="I9133" s="17" t="s">
        <v>1524</v>
      </c>
      <c r="J9133" s="17" t="n">
        <v>1</v>
      </c>
      <c r="K9133" s="15" t="n">
        <v>64.9</v>
      </c>
      <c r="L9133" s="22" t="n">
        <v>0</v>
      </c>
      <c r="M9133" s="15" t="n">
        <v>0</v>
      </c>
      <c r="N9133" s="15" t="n">
        <f aca="false">J9133*K9133</f>
        <v>64.9</v>
      </c>
      <c r="O9133" s="15" t="n">
        <f aca="false">N9133*L9133</f>
        <v>0</v>
      </c>
      <c r="P9133" s="15" t="n">
        <f aca="false">N9133-O9133</f>
        <v>64.9</v>
      </c>
      <c r="Q9133" s="15" t="n">
        <f aca="false">J9133*INDEX(dProdutos!$F$2:$F$47,MATCH(E9133,dProdutos!$A$2:$A$47,0))</f>
        <v>26.12</v>
      </c>
      <c r="R9133" s="15" t="n">
        <f aca="false">IF(I9133="Cancelado",0,P9133-Q9133)</f>
        <v>38.78</v>
      </c>
      <c r="S9133" s="17" t="str">
        <f aca="false">INDEX(dProdutos!$D$2:$D$47,MATCH(E9133,dProdutos!$A$2:$A$47,0))</f>
        <v>Moda Feminina</v>
      </c>
    </row>
    <row r="9134" customFormat="false" ht="15" hidden="false" customHeight="false" outlineLevel="0" collapsed="false">
      <c r="A9134" s="17" t="s">
        <v>7089</v>
      </c>
      <c r="B9134" s="17" t="n">
        <v>1</v>
      </c>
      <c r="C9134" s="21" t="n">
        <v>46253</v>
      </c>
      <c r="D9134" s="17" t="s">
        <v>743</v>
      </c>
      <c r="E9134" s="17" t="s">
        <v>81</v>
      </c>
      <c r="F9134" s="17" t="s">
        <v>1499</v>
      </c>
      <c r="G9134" s="17" t="s">
        <v>59</v>
      </c>
      <c r="H9134" s="17" t="s">
        <v>1523</v>
      </c>
      <c r="I9134" s="17" t="s">
        <v>1524</v>
      </c>
      <c r="J9134" s="17" t="n">
        <v>1</v>
      </c>
      <c r="K9134" s="15" t="n">
        <v>64.9</v>
      </c>
      <c r="L9134" s="22" t="n">
        <v>0</v>
      </c>
      <c r="M9134" s="15" t="n">
        <v>31.27</v>
      </c>
      <c r="N9134" s="15" t="n">
        <f aca="false">J9134*K9134</f>
        <v>64.9</v>
      </c>
      <c r="O9134" s="15" t="n">
        <f aca="false">N9134*L9134</f>
        <v>0</v>
      </c>
      <c r="P9134" s="15" t="n">
        <f aca="false">N9134-O9134</f>
        <v>64.9</v>
      </c>
      <c r="Q9134" s="15" t="n">
        <f aca="false">J9134*INDEX(dProdutos!$F$2:$F$47,MATCH(E9134,dProdutos!$A$2:$A$47,0))</f>
        <v>26.12</v>
      </c>
      <c r="R9134" s="15" t="n">
        <f aca="false">IF(I9134="Cancelado",0,P9134-Q9134)</f>
        <v>38.78</v>
      </c>
      <c r="S9134" s="17" t="str">
        <f aca="false">INDEX(dProdutos!$D$2:$D$47,MATCH(E9134,dProdutos!$A$2:$A$47,0))</f>
        <v>Moda Feminina</v>
      </c>
    </row>
    <row r="9135" customFormat="false" ht="15" hidden="false" customHeight="false" outlineLevel="0" collapsed="false">
      <c r="A9135" s="17" t="s">
        <v>7090</v>
      </c>
      <c r="B9135" s="17" t="n">
        <v>1</v>
      </c>
      <c r="C9135" s="21" t="n">
        <v>46253</v>
      </c>
      <c r="D9135" s="17" t="s">
        <v>1443</v>
      </c>
      <c r="E9135" s="17" t="s">
        <v>183</v>
      </c>
      <c r="F9135" s="17" t="s">
        <v>1487</v>
      </c>
      <c r="G9135" s="17" t="s">
        <v>61</v>
      </c>
      <c r="H9135" s="17" t="s">
        <v>1523</v>
      </c>
      <c r="I9135" s="17" t="s">
        <v>1524</v>
      </c>
      <c r="J9135" s="17" t="n">
        <v>1</v>
      </c>
      <c r="K9135" s="15" t="n">
        <v>121.9</v>
      </c>
      <c r="L9135" s="22" t="n">
        <v>0</v>
      </c>
      <c r="M9135" s="15" t="n">
        <v>0</v>
      </c>
      <c r="N9135" s="15" t="n">
        <f aca="false">J9135*K9135</f>
        <v>121.9</v>
      </c>
      <c r="O9135" s="15" t="n">
        <f aca="false">N9135*L9135</f>
        <v>0</v>
      </c>
      <c r="P9135" s="15" t="n">
        <f aca="false">N9135-O9135</f>
        <v>121.9</v>
      </c>
      <c r="Q9135" s="15" t="n">
        <f aca="false">J9135*INDEX(dProdutos!$F$2:$F$47,MATCH(E9135,dProdutos!$A$2:$A$47,0))</f>
        <v>52.76</v>
      </c>
      <c r="R9135" s="15" t="n">
        <f aca="false">IF(I9135="Cancelado",0,P9135-Q9135)</f>
        <v>69.14</v>
      </c>
      <c r="S9135" s="17" t="str">
        <f aca="false">INDEX(dProdutos!$D$2:$D$47,MATCH(E9135,dProdutos!$A$2:$A$47,0))</f>
        <v>Eletrônicos</v>
      </c>
    </row>
    <row r="9136" customFormat="false" ht="15" hidden="false" customHeight="false" outlineLevel="0" collapsed="false">
      <c r="A9136" s="17" t="s">
        <v>7091</v>
      </c>
      <c r="B9136" s="17" t="n">
        <v>1</v>
      </c>
      <c r="C9136" s="21" t="n">
        <v>46253</v>
      </c>
      <c r="D9136" s="17" t="s">
        <v>1316</v>
      </c>
      <c r="E9136" s="17" t="s">
        <v>123</v>
      </c>
      <c r="F9136" s="17" t="s">
        <v>1487</v>
      </c>
      <c r="G9136" s="17" t="s">
        <v>62</v>
      </c>
      <c r="H9136" s="17" t="s">
        <v>1537</v>
      </c>
      <c r="I9136" s="17" t="s">
        <v>1524</v>
      </c>
      <c r="J9136" s="17" t="n">
        <v>1</v>
      </c>
      <c r="K9136" s="15" t="n">
        <v>277.9</v>
      </c>
      <c r="L9136" s="22" t="n">
        <v>0</v>
      </c>
      <c r="M9136" s="15" t="n">
        <v>21.39</v>
      </c>
      <c r="N9136" s="15" t="n">
        <f aca="false">J9136*K9136</f>
        <v>277.9</v>
      </c>
      <c r="O9136" s="15" t="n">
        <f aca="false">N9136*L9136</f>
        <v>0</v>
      </c>
      <c r="P9136" s="15" t="n">
        <f aca="false">N9136-O9136</f>
        <v>277.9</v>
      </c>
      <c r="Q9136" s="15" t="n">
        <f aca="false">J9136*INDEX(dProdutos!$F$2:$F$47,MATCH(E9136,dProdutos!$A$2:$A$47,0))</f>
        <v>132.36</v>
      </c>
      <c r="R9136" s="15" t="n">
        <f aca="false">IF(I9136="Cancelado",0,P9136-Q9136)</f>
        <v>145.54</v>
      </c>
      <c r="S9136" s="17" t="str">
        <f aca="false">INDEX(dProdutos!$D$2:$D$47,MATCH(E9136,dProdutos!$A$2:$A$47,0))</f>
        <v>Calçados</v>
      </c>
    </row>
    <row r="9137" customFormat="false" ht="15" hidden="false" customHeight="false" outlineLevel="0" collapsed="false">
      <c r="A9137" s="17" t="s">
        <v>7092</v>
      </c>
      <c r="B9137" s="17" t="n">
        <v>1</v>
      </c>
      <c r="C9137" s="21" t="n">
        <v>46253</v>
      </c>
      <c r="D9137" s="17" t="s">
        <v>315</v>
      </c>
      <c r="E9137" s="17" t="s">
        <v>102</v>
      </c>
      <c r="F9137" s="17" t="s">
        <v>1497</v>
      </c>
      <c r="G9137" s="17" t="s">
        <v>64</v>
      </c>
      <c r="H9137" s="17" t="s">
        <v>1537</v>
      </c>
      <c r="I9137" s="17" t="s">
        <v>1531</v>
      </c>
      <c r="J9137" s="17" t="n">
        <v>1</v>
      </c>
      <c r="K9137" s="15" t="n">
        <v>65.9</v>
      </c>
      <c r="L9137" s="22" t="n">
        <v>0</v>
      </c>
      <c r="M9137" s="15" t="n">
        <v>16</v>
      </c>
      <c r="N9137" s="15" t="n">
        <f aca="false">J9137*K9137</f>
        <v>65.9</v>
      </c>
      <c r="O9137" s="15" t="n">
        <f aca="false">N9137*L9137</f>
        <v>0</v>
      </c>
      <c r="P9137" s="15" t="n">
        <f aca="false">N9137-O9137</f>
        <v>65.9</v>
      </c>
      <c r="Q9137" s="15" t="n">
        <f aca="false">J9137*INDEX(dProdutos!$F$2:$F$47,MATCH(E9137,dProdutos!$A$2:$A$47,0))</f>
        <v>29.68</v>
      </c>
      <c r="R9137" s="15" t="n">
        <f aca="false">IF(I9137="Cancelado",0,P9137-Q9137)</f>
        <v>0</v>
      </c>
      <c r="S9137" s="17" t="str">
        <f aca="false">INDEX(dProdutos!$D$2:$D$47,MATCH(E9137,dProdutos!$A$2:$A$47,0))</f>
        <v>Moda Masculina</v>
      </c>
    </row>
    <row r="9138" customFormat="false" ht="15" hidden="false" customHeight="false" outlineLevel="0" collapsed="false">
      <c r="A9138" s="17" t="s">
        <v>7092</v>
      </c>
      <c r="B9138" s="17" t="n">
        <v>2</v>
      </c>
      <c r="C9138" s="21" t="n">
        <v>46253</v>
      </c>
      <c r="D9138" s="17" t="s">
        <v>315</v>
      </c>
      <c r="E9138" s="17" t="s">
        <v>98</v>
      </c>
      <c r="F9138" s="17" t="s">
        <v>1497</v>
      </c>
      <c r="G9138" s="17" t="s">
        <v>64</v>
      </c>
      <c r="H9138" s="17" t="s">
        <v>1537</v>
      </c>
      <c r="I9138" s="17" t="s">
        <v>1531</v>
      </c>
      <c r="J9138" s="17" t="n">
        <v>3</v>
      </c>
      <c r="K9138" s="15" t="n">
        <v>108.9</v>
      </c>
      <c r="L9138" s="22" t="n">
        <v>0.15</v>
      </c>
      <c r="M9138" s="15" t="n">
        <v>0</v>
      </c>
      <c r="N9138" s="15" t="n">
        <f aca="false">J9138*K9138</f>
        <v>326.7</v>
      </c>
      <c r="O9138" s="15" t="n">
        <f aca="false">N9138*L9138</f>
        <v>49.005</v>
      </c>
      <c r="P9138" s="15" t="n">
        <f aca="false">N9138-O9138</f>
        <v>277.695</v>
      </c>
      <c r="Q9138" s="15" t="n">
        <f aca="false">J9138*INDEX(dProdutos!$F$2:$F$47,MATCH(E9138,dProdutos!$A$2:$A$47,0))</f>
        <v>127.56</v>
      </c>
      <c r="R9138" s="15" t="n">
        <f aca="false">IF(I9138="Cancelado",0,P9138-Q9138)</f>
        <v>0</v>
      </c>
      <c r="S9138" s="17" t="str">
        <f aca="false">INDEX(dProdutos!$D$2:$D$47,MATCH(E9138,dProdutos!$A$2:$A$47,0))</f>
        <v>Moda Feminina</v>
      </c>
    </row>
    <row r="9139" customFormat="false" ht="15" hidden="false" customHeight="false" outlineLevel="0" collapsed="false">
      <c r="A9139" s="17" t="s">
        <v>7092</v>
      </c>
      <c r="B9139" s="17" t="n">
        <v>3</v>
      </c>
      <c r="C9139" s="21" t="n">
        <v>46253</v>
      </c>
      <c r="D9139" s="17" t="s">
        <v>315</v>
      </c>
      <c r="E9139" s="17" t="s">
        <v>108</v>
      </c>
      <c r="F9139" s="17" t="s">
        <v>1497</v>
      </c>
      <c r="G9139" s="17" t="s">
        <v>64</v>
      </c>
      <c r="H9139" s="17" t="s">
        <v>1537</v>
      </c>
      <c r="I9139" s="17" t="s">
        <v>1531</v>
      </c>
      <c r="J9139" s="17" t="n">
        <v>1</v>
      </c>
      <c r="K9139" s="15" t="n">
        <v>265.9</v>
      </c>
      <c r="L9139" s="22" t="n">
        <v>0</v>
      </c>
      <c r="M9139" s="15" t="n">
        <v>0</v>
      </c>
      <c r="N9139" s="15" t="n">
        <f aca="false">J9139*K9139</f>
        <v>265.9</v>
      </c>
      <c r="O9139" s="15" t="n">
        <f aca="false">N9139*L9139</f>
        <v>0</v>
      </c>
      <c r="P9139" s="15" t="n">
        <f aca="false">N9139-O9139</f>
        <v>265.9</v>
      </c>
      <c r="Q9139" s="15" t="n">
        <f aca="false">J9139*INDEX(dProdutos!$F$2:$F$47,MATCH(E9139,dProdutos!$A$2:$A$47,0))</f>
        <v>155.62</v>
      </c>
      <c r="R9139" s="15" t="n">
        <f aca="false">IF(I9139="Cancelado",0,P9139-Q9139)</f>
        <v>0</v>
      </c>
      <c r="S9139" s="17" t="str">
        <f aca="false">INDEX(dProdutos!$D$2:$D$47,MATCH(E9139,dProdutos!$A$2:$A$47,0))</f>
        <v>Moda Masculina</v>
      </c>
    </row>
    <row r="9140" customFormat="false" ht="15" hidden="false" customHeight="false" outlineLevel="0" collapsed="false">
      <c r="A9140" s="17" t="s">
        <v>7093</v>
      </c>
      <c r="B9140" s="17" t="n">
        <v>1</v>
      </c>
      <c r="C9140" s="21" t="n">
        <v>46253</v>
      </c>
      <c r="D9140" s="17" t="s">
        <v>1079</v>
      </c>
      <c r="E9140" s="17" t="s">
        <v>192</v>
      </c>
      <c r="F9140" s="17" t="s">
        <v>1499</v>
      </c>
      <c r="G9140" s="17" t="s">
        <v>62</v>
      </c>
      <c r="H9140" s="17" t="s">
        <v>1540</v>
      </c>
      <c r="I9140" s="17" t="s">
        <v>1524</v>
      </c>
      <c r="J9140" s="17" t="n">
        <v>1</v>
      </c>
      <c r="K9140" s="15" t="n">
        <v>245.9</v>
      </c>
      <c r="L9140" s="22" t="n">
        <v>0</v>
      </c>
      <c r="M9140" s="15" t="n">
        <v>25.38</v>
      </c>
      <c r="N9140" s="15" t="n">
        <f aca="false">J9140*K9140</f>
        <v>245.9</v>
      </c>
      <c r="O9140" s="15" t="n">
        <f aca="false">N9140*L9140</f>
        <v>0</v>
      </c>
      <c r="P9140" s="15" t="n">
        <f aca="false">N9140-O9140</f>
        <v>245.9</v>
      </c>
      <c r="Q9140" s="15" t="n">
        <f aca="false">J9140*INDEX(dProdutos!$F$2:$F$47,MATCH(E9140,dProdutos!$A$2:$A$47,0))</f>
        <v>107.78</v>
      </c>
      <c r="R9140" s="15" t="n">
        <f aca="false">IF(I9140="Cancelado",0,P9140-Q9140)</f>
        <v>138.12</v>
      </c>
      <c r="S9140" s="17" t="str">
        <f aca="false">INDEX(dProdutos!$D$2:$D$47,MATCH(E9140,dProdutos!$A$2:$A$47,0))</f>
        <v>Eletrônicos</v>
      </c>
    </row>
    <row r="9141" customFormat="false" ht="15" hidden="false" customHeight="false" outlineLevel="0" collapsed="false">
      <c r="A9141" s="17" t="s">
        <v>7094</v>
      </c>
      <c r="B9141" s="17" t="n">
        <v>1</v>
      </c>
      <c r="C9141" s="21" t="n">
        <v>46253</v>
      </c>
      <c r="D9141" s="17" t="s">
        <v>522</v>
      </c>
      <c r="E9141" s="17" t="s">
        <v>126</v>
      </c>
      <c r="F9141" s="17" t="s">
        <v>1495</v>
      </c>
      <c r="G9141" s="17" t="s">
        <v>61</v>
      </c>
      <c r="H9141" s="17" t="s">
        <v>1523</v>
      </c>
      <c r="I9141" s="17" t="s">
        <v>1524</v>
      </c>
      <c r="J9141" s="17" t="n">
        <v>1</v>
      </c>
      <c r="K9141" s="15" t="n">
        <v>296.9</v>
      </c>
      <c r="L9141" s="22" t="n">
        <v>0</v>
      </c>
      <c r="M9141" s="15" t="n">
        <v>0</v>
      </c>
      <c r="N9141" s="15" t="n">
        <f aca="false">J9141*K9141</f>
        <v>296.9</v>
      </c>
      <c r="O9141" s="15" t="n">
        <f aca="false">N9141*L9141</f>
        <v>0</v>
      </c>
      <c r="P9141" s="15" t="n">
        <f aca="false">N9141-O9141</f>
        <v>296.9</v>
      </c>
      <c r="Q9141" s="15" t="n">
        <f aca="false">J9141*INDEX(dProdutos!$F$2:$F$47,MATCH(E9141,dProdutos!$A$2:$A$47,0))</f>
        <v>135.24</v>
      </c>
      <c r="R9141" s="15" t="n">
        <f aca="false">IF(I9141="Cancelado",0,P9141-Q9141)</f>
        <v>161.66</v>
      </c>
      <c r="S9141" s="17" t="str">
        <f aca="false">INDEX(dProdutos!$D$2:$D$47,MATCH(E9141,dProdutos!$A$2:$A$47,0))</f>
        <v>Calçados</v>
      </c>
    </row>
    <row r="9142" customFormat="false" ht="15" hidden="false" customHeight="false" outlineLevel="0" collapsed="false">
      <c r="A9142" s="17" t="s">
        <v>7095</v>
      </c>
      <c r="B9142" s="17" t="n">
        <v>1</v>
      </c>
      <c r="C9142" s="21" t="n">
        <v>46253</v>
      </c>
      <c r="D9142" s="17" t="s">
        <v>955</v>
      </c>
      <c r="E9142" s="17" t="s">
        <v>114</v>
      </c>
      <c r="F9142" s="17" t="s">
        <v>1499</v>
      </c>
      <c r="G9142" s="17" t="s">
        <v>62</v>
      </c>
      <c r="H9142" s="17" t="s">
        <v>1537</v>
      </c>
      <c r="I9142" s="17" t="s">
        <v>1524</v>
      </c>
      <c r="J9142" s="17" t="n">
        <v>1</v>
      </c>
      <c r="K9142" s="15" t="n">
        <v>202.9</v>
      </c>
      <c r="L9142" s="22" t="n">
        <v>0.1</v>
      </c>
      <c r="M9142" s="15" t="n">
        <v>33.57</v>
      </c>
      <c r="N9142" s="15" t="n">
        <f aca="false">J9142*K9142</f>
        <v>202.9</v>
      </c>
      <c r="O9142" s="15" t="n">
        <f aca="false">N9142*L9142</f>
        <v>20.29</v>
      </c>
      <c r="P9142" s="15" t="n">
        <f aca="false">N9142-O9142</f>
        <v>182.61</v>
      </c>
      <c r="Q9142" s="15" t="n">
        <f aca="false">J9142*INDEX(dProdutos!$F$2:$F$47,MATCH(E9142,dProdutos!$A$2:$A$47,0))</f>
        <v>110.39</v>
      </c>
      <c r="R9142" s="15" t="n">
        <f aca="false">IF(I9142="Cancelado",0,P9142-Q9142)</f>
        <v>72.22</v>
      </c>
      <c r="S9142" s="17" t="str">
        <f aca="false">INDEX(dProdutos!$D$2:$D$47,MATCH(E9142,dProdutos!$A$2:$A$47,0))</f>
        <v>Moda Masculina</v>
      </c>
    </row>
    <row r="9143" customFormat="false" ht="15" hidden="false" customHeight="false" outlineLevel="0" collapsed="false">
      <c r="A9143" s="17" t="s">
        <v>7096</v>
      </c>
      <c r="B9143" s="17" t="n">
        <v>1</v>
      </c>
      <c r="C9143" s="21" t="n">
        <v>46254</v>
      </c>
      <c r="D9143" s="17" t="s">
        <v>1014</v>
      </c>
      <c r="E9143" s="17" t="s">
        <v>195</v>
      </c>
      <c r="F9143" s="17" t="s">
        <v>1499</v>
      </c>
      <c r="G9143" s="17" t="s">
        <v>60</v>
      </c>
      <c r="H9143" s="17" t="s">
        <v>1537</v>
      </c>
      <c r="I9143" s="17" t="s">
        <v>1531</v>
      </c>
      <c r="J9143" s="17" t="n">
        <v>1</v>
      </c>
      <c r="K9143" s="15" t="n">
        <v>72.9</v>
      </c>
      <c r="L9143" s="22" t="n">
        <v>0</v>
      </c>
      <c r="M9143" s="15" t="n">
        <v>0</v>
      </c>
      <c r="N9143" s="15" t="n">
        <f aca="false">J9143*K9143</f>
        <v>72.9</v>
      </c>
      <c r="O9143" s="15" t="n">
        <f aca="false">N9143*L9143</f>
        <v>0</v>
      </c>
      <c r="P9143" s="15" t="n">
        <f aca="false">N9143-O9143</f>
        <v>72.9</v>
      </c>
      <c r="Q9143" s="15" t="n">
        <f aca="false">J9143*INDEX(dProdutos!$F$2:$F$47,MATCH(E9143,dProdutos!$A$2:$A$47,0))</f>
        <v>39.23</v>
      </c>
      <c r="R9143" s="15" t="n">
        <f aca="false">IF(I9143="Cancelado",0,P9143-Q9143)</f>
        <v>0</v>
      </c>
      <c r="S9143" s="17" t="str">
        <f aca="false">INDEX(dProdutos!$D$2:$D$47,MATCH(E9143,dProdutos!$A$2:$A$47,0))</f>
        <v>Eletrônicos</v>
      </c>
    </row>
    <row r="9144" customFormat="false" ht="15" hidden="false" customHeight="false" outlineLevel="0" collapsed="false">
      <c r="A9144" s="17" t="s">
        <v>7096</v>
      </c>
      <c r="B9144" s="17" t="n">
        <v>2</v>
      </c>
      <c r="C9144" s="21" t="n">
        <v>46254</v>
      </c>
      <c r="D9144" s="17" t="s">
        <v>1014</v>
      </c>
      <c r="E9144" s="17" t="s">
        <v>141</v>
      </c>
      <c r="F9144" s="17" t="s">
        <v>1499</v>
      </c>
      <c r="G9144" s="17" t="s">
        <v>60</v>
      </c>
      <c r="H9144" s="17" t="s">
        <v>1537</v>
      </c>
      <c r="I9144" s="17" t="s">
        <v>1531</v>
      </c>
      <c r="J9144" s="17" t="n">
        <v>1</v>
      </c>
      <c r="K9144" s="15" t="n">
        <v>131.9</v>
      </c>
      <c r="L9144" s="22" t="n">
        <v>0.1</v>
      </c>
      <c r="M9144" s="15" t="n">
        <v>0</v>
      </c>
      <c r="N9144" s="15" t="n">
        <f aca="false">J9144*K9144</f>
        <v>131.9</v>
      </c>
      <c r="O9144" s="15" t="n">
        <f aca="false">N9144*L9144</f>
        <v>13.19</v>
      </c>
      <c r="P9144" s="15" t="n">
        <f aca="false">N9144-O9144</f>
        <v>118.71</v>
      </c>
      <c r="Q9144" s="15" t="n">
        <f aca="false">J9144*INDEX(dProdutos!$F$2:$F$47,MATCH(E9144,dProdutos!$A$2:$A$47,0))</f>
        <v>81.66</v>
      </c>
      <c r="R9144" s="15" t="n">
        <f aca="false">IF(I9144="Cancelado",0,P9144-Q9144)</f>
        <v>0</v>
      </c>
      <c r="S9144" s="17" t="str">
        <f aca="false">INDEX(dProdutos!$D$2:$D$47,MATCH(E9144,dProdutos!$A$2:$A$47,0))</f>
        <v>Acessórios</v>
      </c>
    </row>
    <row r="9145" customFormat="false" ht="15" hidden="false" customHeight="false" outlineLevel="0" collapsed="false">
      <c r="A9145" s="17" t="s">
        <v>7096</v>
      </c>
      <c r="B9145" s="17" t="n">
        <v>3</v>
      </c>
      <c r="C9145" s="21" t="n">
        <v>46254</v>
      </c>
      <c r="D9145" s="17" t="s">
        <v>1014</v>
      </c>
      <c r="E9145" s="17" t="s">
        <v>177</v>
      </c>
      <c r="F9145" s="17" t="s">
        <v>1499</v>
      </c>
      <c r="G9145" s="17" t="s">
        <v>60</v>
      </c>
      <c r="H9145" s="17" t="s">
        <v>1537</v>
      </c>
      <c r="I9145" s="17" t="s">
        <v>1531</v>
      </c>
      <c r="J9145" s="17" t="n">
        <v>1</v>
      </c>
      <c r="K9145" s="15" t="n">
        <v>257.9</v>
      </c>
      <c r="L9145" s="22" t="n">
        <v>0</v>
      </c>
      <c r="M9145" s="15" t="n">
        <v>0</v>
      </c>
      <c r="N9145" s="15" t="n">
        <f aca="false">J9145*K9145</f>
        <v>257.9</v>
      </c>
      <c r="O9145" s="15" t="n">
        <f aca="false">N9145*L9145</f>
        <v>0</v>
      </c>
      <c r="P9145" s="15" t="n">
        <f aca="false">N9145-O9145</f>
        <v>257.9</v>
      </c>
      <c r="Q9145" s="15" t="n">
        <f aca="false">J9145*INDEX(dProdutos!$F$2:$F$47,MATCH(E9145,dProdutos!$A$2:$A$47,0))</f>
        <v>138.23</v>
      </c>
      <c r="R9145" s="15" t="n">
        <f aca="false">IF(I9145="Cancelado",0,P9145-Q9145)</f>
        <v>0</v>
      </c>
      <c r="S9145" s="17" t="str">
        <f aca="false">INDEX(dProdutos!$D$2:$D$47,MATCH(E9145,dProdutos!$A$2:$A$47,0))</f>
        <v>Casa</v>
      </c>
    </row>
    <row r="9146" customFormat="false" ht="15" hidden="false" customHeight="false" outlineLevel="0" collapsed="false">
      <c r="A9146" s="17" t="s">
        <v>7096</v>
      </c>
      <c r="B9146" s="17" t="n">
        <v>4</v>
      </c>
      <c r="C9146" s="21" t="n">
        <v>46254</v>
      </c>
      <c r="D9146" s="17" t="s">
        <v>1014</v>
      </c>
      <c r="E9146" s="17" t="s">
        <v>159</v>
      </c>
      <c r="F9146" s="17" t="s">
        <v>1499</v>
      </c>
      <c r="G9146" s="17" t="s">
        <v>60</v>
      </c>
      <c r="H9146" s="17" t="s">
        <v>1537</v>
      </c>
      <c r="I9146" s="17" t="s">
        <v>1531</v>
      </c>
      <c r="J9146" s="17" t="n">
        <v>1</v>
      </c>
      <c r="K9146" s="15" t="n">
        <v>276.9</v>
      </c>
      <c r="L9146" s="22" t="n">
        <v>0</v>
      </c>
      <c r="M9146" s="15" t="n">
        <v>0</v>
      </c>
      <c r="N9146" s="15" t="n">
        <f aca="false">J9146*K9146</f>
        <v>276.9</v>
      </c>
      <c r="O9146" s="15" t="n">
        <f aca="false">N9146*L9146</f>
        <v>0</v>
      </c>
      <c r="P9146" s="15" t="n">
        <f aca="false">N9146-O9146</f>
        <v>276.9</v>
      </c>
      <c r="Q9146" s="15" t="n">
        <f aca="false">J9146*INDEX(dProdutos!$F$2:$F$47,MATCH(E9146,dProdutos!$A$2:$A$47,0))</f>
        <v>145.03</v>
      </c>
      <c r="R9146" s="15" t="n">
        <f aca="false">IF(I9146="Cancelado",0,P9146-Q9146)</f>
        <v>0</v>
      </c>
      <c r="S9146" s="17" t="str">
        <f aca="false">INDEX(dProdutos!$D$2:$D$47,MATCH(E9146,dProdutos!$A$2:$A$47,0))</f>
        <v>Acessórios</v>
      </c>
    </row>
    <row r="9147" customFormat="false" ht="15" hidden="false" customHeight="false" outlineLevel="0" collapsed="false">
      <c r="A9147" s="17" t="s">
        <v>7097</v>
      </c>
      <c r="B9147" s="17" t="n">
        <v>1</v>
      </c>
      <c r="C9147" s="21" t="n">
        <v>46254</v>
      </c>
      <c r="D9147" s="17" t="s">
        <v>584</v>
      </c>
      <c r="E9147" s="17" t="s">
        <v>105</v>
      </c>
      <c r="F9147" s="17" t="s">
        <v>1499</v>
      </c>
      <c r="G9147" s="17" t="s">
        <v>61</v>
      </c>
      <c r="H9147" s="17" t="s">
        <v>1537</v>
      </c>
      <c r="I9147" s="17" t="s">
        <v>1524</v>
      </c>
      <c r="J9147" s="17" t="n">
        <v>1</v>
      </c>
      <c r="K9147" s="15" t="n">
        <v>175.9</v>
      </c>
      <c r="L9147" s="22" t="n">
        <v>0</v>
      </c>
      <c r="M9147" s="15" t="n">
        <v>0</v>
      </c>
      <c r="N9147" s="15" t="n">
        <f aca="false">J9147*K9147</f>
        <v>175.9</v>
      </c>
      <c r="O9147" s="15" t="n">
        <f aca="false">N9147*L9147</f>
        <v>0</v>
      </c>
      <c r="P9147" s="15" t="n">
        <f aca="false">N9147-O9147</f>
        <v>175.9</v>
      </c>
      <c r="Q9147" s="15" t="n">
        <f aca="false">J9147*INDEX(dProdutos!$F$2:$F$47,MATCH(E9147,dProdutos!$A$2:$A$47,0))</f>
        <v>96.59</v>
      </c>
      <c r="R9147" s="15" t="n">
        <f aca="false">IF(I9147="Cancelado",0,P9147-Q9147)</f>
        <v>79.31</v>
      </c>
      <c r="S9147" s="17" t="str">
        <f aca="false">INDEX(dProdutos!$D$2:$D$47,MATCH(E9147,dProdutos!$A$2:$A$47,0))</f>
        <v>Moda Masculina</v>
      </c>
    </row>
    <row r="9148" customFormat="false" ht="15" hidden="false" customHeight="false" outlineLevel="0" collapsed="false">
      <c r="A9148" s="17" t="s">
        <v>7098</v>
      </c>
      <c r="B9148" s="17" t="n">
        <v>1</v>
      </c>
      <c r="C9148" s="21" t="n">
        <v>46254</v>
      </c>
      <c r="D9148" s="17" t="s">
        <v>1380</v>
      </c>
      <c r="E9148" s="17" t="s">
        <v>150</v>
      </c>
      <c r="F9148" s="17" t="s">
        <v>1493</v>
      </c>
      <c r="G9148" s="17" t="s">
        <v>61</v>
      </c>
      <c r="H9148" s="17" t="s">
        <v>1537</v>
      </c>
      <c r="I9148" s="17" t="s">
        <v>1524</v>
      </c>
      <c r="J9148" s="17" t="n">
        <v>1</v>
      </c>
      <c r="K9148" s="15" t="n">
        <v>71.9</v>
      </c>
      <c r="L9148" s="22" t="n">
        <v>0.1</v>
      </c>
      <c r="M9148" s="15" t="n">
        <v>34.27</v>
      </c>
      <c r="N9148" s="15" t="n">
        <f aca="false">J9148*K9148</f>
        <v>71.9</v>
      </c>
      <c r="O9148" s="15" t="n">
        <f aca="false">N9148*L9148</f>
        <v>7.19</v>
      </c>
      <c r="P9148" s="15" t="n">
        <f aca="false">N9148-O9148</f>
        <v>64.71</v>
      </c>
      <c r="Q9148" s="15" t="n">
        <f aca="false">J9148*INDEX(dProdutos!$F$2:$F$47,MATCH(E9148,dProdutos!$A$2:$A$47,0))</f>
        <v>27.38</v>
      </c>
      <c r="R9148" s="15" t="n">
        <f aca="false">IF(I9148="Cancelado",0,P9148-Q9148)</f>
        <v>37.33</v>
      </c>
      <c r="S9148" s="17" t="str">
        <f aca="false">INDEX(dProdutos!$D$2:$D$47,MATCH(E9148,dProdutos!$A$2:$A$47,0))</f>
        <v>Acessórios</v>
      </c>
    </row>
    <row r="9149" customFormat="false" ht="15" hidden="false" customHeight="false" outlineLevel="0" collapsed="false">
      <c r="A9149" s="17" t="s">
        <v>7098</v>
      </c>
      <c r="B9149" s="17" t="n">
        <v>2</v>
      </c>
      <c r="C9149" s="21" t="n">
        <v>46254</v>
      </c>
      <c r="D9149" s="17" t="s">
        <v>1380</v>
      </c>
      <c r="E9149" s="17" t="s">
        <v>120</v>
      </c>
      <c r="F9149" s="17" t="s">
        <v>1493</v>
      </c>
      <c r="G9149" s="17" t="s">
        <v>61</v>
      </c>
      <c r="H9149" s="17" t="s">
        <v>1537</v>
      </c>
      <c r="I9149" s="17" t="s">
        <v>1524</v>
      </c>
      <c r="J9149" s="17" t="n">
        <v>1</v>
      </c>
      <c r="K9149" s="15" t="n">
        <v>96.9</v>
      </c>
      <c r="L9149" s="22" t="n">
        <v>0.05</v>
      </c>
      <c r="M9149" s="15" t="n">
        <v>0</v>
      </c>
      <c r="N9149" s="15" t="n">
        <f aca="false">J9149*K9149</f>
        <v>96.9</v>
      </c>
      <c r="O9149" s="15" t="n">
        <f aca="false">N9149*L9149</f>
        <v>4.845</v>
      </c>
      <c r="P9149" s="15" t="n">
        <f aca="false">N9149-O9149</f>
        <v>92.055</v>
      </c>
      <c r="Q9149" s="15" t="n">
        <f aca="false">J9149*INDEX(dProdutos!$F$2:$F$47,MATCH(E9149,dProdutos!$A$2:$A$47,0))</f>
        <v>44.36</v>
      </c>
      <c r="R9149" s="15" t="n">
        <f aca="false">IF(I9149="Cancelado",0,P9149-Q9149)</f>
        <v>47.695</v>
      </c>
      <c r="S9149" s="17" t="str">
        <f aca="false">INDEX(dProdutos!$D$2:$D$47,MATCH(E9149,dProdutos!$A$2:$A$47,0))</f>
        <v>Moda Masculina</v>
      </c>
    </row>
    <row r="9150" customFormat="false" ht="15" hidden="false" customHeight="false" outlineLevel="0" collapsed="false">
      <c r="A9150" s="17" t="s">
        <v>7099</v>
      </c>
      <c r="B9150" s="17" t="n">
        <v>1</v>
      </c>
      <c r="C9150" s="21" t="n">
        <v>46254</v>
      </c>
      <c r="D9150" s="17" t="s">
        <v>414</v>
      </c>
      <c r="E9150" s="17" t="s">
        <v>92</v>
      </c>
      <c r="F9150" s="17" t="s">
        <v>1493</v>
      </c>
      <c r="G9150" s="17" t="s">
        <v>64</v>
      </c>
      <c r="H9150" s="17" t="s">
        <v>1523</v>
      </c>
      <c r="I9150" s="17" t="s">
        <v>1524</v>
      </c>
      <c r="J9150" s="17" t="n">
        <v>1</v>
      </c>
      <c r="K9150" s="15" t="n">
        <v>191.9</v>
      </c>
      <c r="L9150" s="22" t="n">
        <v>0</v>
      </c>
      <c r="M9150" s="15" t="n">
        <v>0</v>
      </c>
      <c r="N9150" s="15" t="n">
        <f aca="false">J9150*K9150</f>
        <v>191.9</v>
      </c>
      <c r="O9150" s="15" t="n">
        <f aca="false">N9150*L9150</f>
        <v>0</v>
      </c>
      <c r="P9150" s="15" t="n">
        <f aca="false">N9150-O9150</f>
        <v>191.9</v>
      </c>
      <c r="Q9150" s="15" t="n">
        <f aca="false">J9150*INDEX(dProdutos!$F$2:$F$47,MATCH(E9150,dProdutos!$A$2:$A$47,0))</f>
        <v>88.59</v>
      </c>
      <c r="R9150" s="15" t="n">
        <f aca="false">IF(I9150="Cancelado",0,P9150-Q9150)</f>
        <v>103.31</v>
      </c>
      <c r="S9150" s="17" t="str">
        <f aca="false">INDEX(dProdutos!$D$2:$D$47,MATCH(E9150,dProdutos!$A$2:$A$47,0))</f>
        <v>Moda Feminina</v>
      </c>
    </row>
    <row r="9151" customFormat="false" ht="15" hidden="false" customHeight="false" outlineLevel="0" collapsed="false">
      <c r="A9151" s="17" t="s">
        <v>7099</v>
      </c>
      <c r="B9151" s="17" t="n">
        <v>2</v>
      </c>
      <c r="C9151" s="21" t="n">
        <v>46254</v>
      </c>
      <c r="D9151" s="17" t="s">
        <v>414</v>
      </c>
      <c r="E9151" s="17" t="s">
        <v>156</v>
      </c>
      <c r="F9151" s="17" t="s">
        <v>1493</v>
      </c>
      <c r="G9151" s="17" t="s">
        <v>64</v>
      </c>
      <c r="H9151" s="17" t="s">
        <v>1523</v>
      </c>
      <c r="I9151" s="17" t="s">
        <v>1524</v>
      </c>
      <c r="J9151" s="17" t="n">
        <v>1</v>
      </c>
      <c r="K9151" s="15" t="n">
        <v>192.9</v>
      </c>
      <c r="L9151" s="22" t="n">
        <v>0</v>
      </c>
      <c r="M9151" s="15" t="n">
        <v>0</v>
      </c>
      <c r="N9151" s="15" t="n">
        <f aca="false">J9151*K9151</f>
        <v>192.9</v>
      </c>
      <c r="O9151" s="15" t="n">
        <f aca="false">N9151*L9151</f>
        <v>0</v>
      </c>
      <c r="P9151" s="15" t="n">
        <f aca="false">N9151-O9151</f>
        <v>192.9</v>
      </c>
      <c r="Q9151" s="15" t="n">
        <f aca="false">J9151*INDEX(dProdutos!$F$2:$F$47,MATCH(E9151,dProdutos!$A$2:$A$47,0))</f>
        <v>80.38</v>
      </c>
      <c r="R9151" s="15" t="n">
        <f aca="false">IF(I9151="Cancelado",0,P9151-Q9151)</f>
        <v>112.52</v>
      </c>
      <c r="S9151" s="17" t="str">
        <f aca="false">INDEX(dProdutos!$D$2:$D$47,MATCH(E9151,dProdutos!$A$2:$A$47,0))</f>
        <v>Acessórios</v>
      </c>
    </row>
    <row r="9152" customFormat="false" ht="15" hidden="false" customHeight="false" outlineLevel="0" collapsed="false">
      <c r="A9152" s="17" t="s">
        <v>7100</v>
      </c>
      <c r="B9152" s="17" t="n">
        <v>1</v>
      </c>
      <c r="C9152" s="21" t="n">
        <v>46254</v>
      </c>
      <c r="D9152" s="17" t="s">
        <v>965</v>
      </c>
      <c r="E9152" s="17" t="s">
        <v>150</v>
      </c>
      <c r="F9152" s="17" t="s">
        <v>1499</v>
      </c>
      <c r="G9152" s="17" t="s">
        <v>60</v>
      </c>
      <c r="H9152" s="17" t="s">
        <v>1537</v>
      </c>
      <c r="I9152" s="17" t="s">
        <v>1524</v>
      </c>
      <c r="J9152" s="17" t="n">
        <v>1</v>
      </c>
      <c r="K9152" s="15" t="n">
        <v>71.9</v>
      </c>
      <c r="L9152" s="22" t="n">
        <v>0</v>
      </c>
      <c r="M9152" s="15" t="n">
        <v>0</v>
      </c>
      <c r="N9152" s="15" t="n">
        <f aca="false">J9152*K9152</f>
        <v>71.9</v>
      </c>
      <c r="O9152" s="15" t="n">
        <f aca="false">N9152*L9152</f>
        <v>0</v>
      </c>
      <c r="P9152" s="15" t="n">
        <f aca="false">N9152-O9152</f>
        <v>71.9</v>
      </c>
      <c r="Q9152" s="15" t="n">
        <f aca="false">J9152*INDEX(dProdutos!$F$2:$F$47,MATCH(E9152,dProdutos!$A$2:$A$47,0))</f>
        <v>27.38</v>
      </c>
      <c r="R9152" s="15" t="n">
        <f aca="false">IF(I9152="Cancelado",0,P9152-Q9152)</f>
        <v>44.52</v>
      </c>
      <c r="S9152" s="17" t="str">
        <f aca="false">INDEX(dProdutos!$D$2:$D$47,MATCH(E9152,dProdutos!$A$2:$A$47,0))</f>
        <v>Acessórios</v>
      </c>
    </row>
    <row r="9153" customFormat="false" ht="15" hidden="false" customHeight="false" outlineLevel="0" collapsed="false">
      <c r="A9153" s="17" t="s">
        <v>7101</v>
      </c>
      <c r="B9153" s="17" t="n">
        <v>1</v>
      </c>
      <c r="C9153" s="21" t="n">
        <v>46254</v>
      </c>
      <c r="D9153" s="17" t="s">
        <v>463</v>
      </c>
      <c r="E9153" s="17" t="s">
        <v>126</v>
      </c>
      <c r="F9153" s="17" t="s">
        <v>1499</v>
      </c>
      <c r="G9153" s="17" t="s">
        <v>63</v>
      </c>
      <c r="H9153" s="17" t="s">
        <v>1527</v>
      </c>
      <c r="I9153" s="17" t="s">
        <v>1524</v>
      </c>
      <c r="J9153" s="17" t="n">
        <v>1</v>
      </c>
      <c r="K9153" s="15" t="n">
        <v>296.9</v>
      </c>
      <c r="L9153" s="22" t="n">
        <v>0</v>
      </c>
      <c r="M9153" s="15" t="n">
        <v>22.37</v>
      </c>
      <c r="N9153" s="15" t="n">
        <f aca="false">J9153*K9153</f>
        <v>296.9</v>
      </c>
      <c r="O9153" s="15" t="n">
        <f aca="false">N9153*L9153</f>
        <v>0</v>
      </c>
      <c r="P9153" s="15" t="n">
        <f aca="false">N9153-O9153</f>
        <v>296.9</v>
      </c>
      <c r="Q9153" s="15" t="n">
        <f aca="false">J9153*INDEX(dProdutos!$F$2:$F$47,MATCH(E9153,dProdutos!$A$2:$A$47,0))</f>
        <v>135.24</v>
      </c>
      <c r="R9153" s="15" t="n">
        <f aca="false">IF(I9153="Cancelado",0,P9153-Q9153)</f>
        <v>161.66</v>
      </c>
      <c r="S9153" s="17" t="str">
        <f aca="false">INDEX(dProdutos!$D$2:$D$47,MATCH(E9153,dProdutos!$A$2:$A$47,0))</f>
        <v>Calçados</v>
      </c>
    </row>
    <row r="9154" customFormat="false" ht="15" hidden="false" customHeight="false" outlineLevel="0" collapsed="false">
      <c r="A9154" s="17" t="s">
        <v>7102</v>
      </c>
      <c r="B9154" s="17" t="n">
        <v>1</v>
      </c>
      <c r="C9154" s="21" t="n">
        <v>46254</v>
      </c>
      <c r="D9154" s="17" t="s">
        <v>275</v>
      </c>
      <c r="E9154" s="17" t="s">
        <v>171</v>
      </c>
      <c r="F9154" s="17" t="s">
        <v>1487</v>
      </c>
      <c r="G9154" s="17" t="s">
        <v>59</v>
      </c>
      <c r="H9154" s="17" t="s">
        <v>1523</v>
      </c>
      <c r="I9154" s="17" t="s">
        <v>1524</v>
      </c>
      <c r="J9154" s="17" t="n">
        <v>1</v>
      </c>
      <c r="K9154" s="15" t="n">
        <v>246.9</v>
      </c>
      <c r="L9154" s="22" t="n">
        <v>0</v>
      </c>
      <c r="M9154" s="15" t="n">
        <v>21.36</v>
      </c>
      <c r="N9154" s="15" t="n">
        <f aca="false">J9154*K9154</f>
        <v>246.9</v>
      </c>
      <c r="O9154" s="15" t="n">
        <f aca="false">N9154*L9154</f>
        <v>0</v>
      </c>
      <c r="P9154" s="15" t="n">
        <f aca="false">N9154-O9154</f>
        <v>246.9</v>
      </c>
      <c r="Q9154" s="15" t="n">
        <f aca="false">J9154*INDEX(dProdutos!$F$2:$F$47,MATCH(E9154,dProdutos!$A$2:$A$47,0))</f>
        <v>103.61</v>
      </c>
      <c r="R9154" s="15" t="n">
        <f aca="false">IF(I9154="Cancelado",0,P9154-Q9154)</f>
        <v>143.29</v>
      </c>
      <c r="S9154" s="17" t="str">
        <f aca="false">INDEX(dProdutos!$D$2:$D$47,MATCH(E9154,dProdutos!$A$2:$A$47,0))</f>
        <v>Casa</v>
      </c>
    </row>
    <row r="9155" customFormat="false" ht="15" hidden="false" customHeight="false" outlineLevel="0" collapsed="false">
      <c r="A9155" s="17" t="s">
        <v>7103</v>
      </c>
      <c r="B9155" s="17" t="n">
        <v>1</v>
      </c>
      <c r="C9155" s="21" t="n">
        <v>46254</v>
      </c>
      <c r="D9155" s="17" t="s">
        <v>1085</v>
      </c>
      <c r="E9155" s="17" t="s">
        <v>183</v>
      </c>
      <c r="F9155" s="17" t="s">
        <v>1499</v>
      </c>
      <c r="G9155" s="17" t="s">
        <v>60</v>
      </c>
      <c r="H9155" s="17" t="s">
        <v>1537</v>
      </c>
      <c r="I9155" s="17" t="s">
        <v>1524</v>
      </c>
      <c r="J9155" s="17" t="n">
        <v>1</v>
      </c>
      <c r="K9155" s="15" t="n">
        <v>121.9</v>
      </c>
      <c r="L9155" s="22" t="n">
        <v>0</v>
      </c>
      <c r="M9155" s="15" t="n">
        <v>26.49</v>
      </c>
      <c r="N9155" s="15" t="n">
        <f aca="false">J9155*K9155</f>
        <v>121.9</v>
      </c>
      <c r="O9155" s="15" t="n">
        <f aca="false">N9155*L9155</f>
        <v>0</v>
      </c>
      <c r="P9155" s="15" t="n">
        <f aca="false">N9155-O9155</f>
        <v>121.9</v>
      </c>
      <c r="Q9155" s="15" t="n">
        <f aca="false">J9155*INDEX(dProdutos!$F$2:$F$47,MATCH(E9155,dProdutos!$A$2:$A$47,0))</f>
        <v>52.76</v>
      </c>
      <c r="R9155" s="15" t="n">
        <f aca="false">IF(I9155="Cancelado",0,P9155-Q9155)</f>
        <v>69.14</v>
      </c>
      <c r="S9155" s="17" t="str">
        <f aca="false">INDEX(dProdutos!$D$2:$D$47,MATCH(E9155,dProdutos!$A$2:$A$47,0))</f>
        <v>Eletrônicos</v>
      </c>
    </row>
    <row r="9156" customFormat="false" ht="15" hidden="false" customHeight="false" outlineLevel="0" collapsed="false">
      <c r="A9156" s="17" t="s">
        <v>7104</v>
      </c>
      <c r="B9156" s="17" t="n">
        <v>1</v>
      </c>
      <c r="C9156" s="21" t="n">
        <v>46254</v>
      </c>
      <c r="D9156" s="17" t="s">
        <v>1232</v>
      </c>
      <c r="E9156" s="17" t="s">
        <v>177</v>
      </c>
      <c r="F9156" s="17" t="s">
        <v>1497</v>
      </c>
      <c r="G9156" s="17" t="s">
        <v>63</v>
      </c>
      <c r="H9156" s="17" t="s">
        <v>1527</v>
      </c>
      <c r="I9156" s="17" t="s">
        <v>1524</v>
      </c>
      <c r="J9156" s="17" t="n">
        <v>1</v>
      </c>
      <c r="K9156" s="15" t="n">
        <v>257.9</v>
      </c>
      <c r="L9156" s="22" t="n">
        <v>0</v>
      </c>
      <c r="M9156" s="15" t="n">
        <v>0</v>
      </c>
      <c r="N9156" s="15" t="n">
        <f aca="false">J9156*K9156</f>
        <v>257.9</v>
      </c>
      <c r="O9156" s="15" t="n">
        <f aca="false">N9156*L9156</f>
        <v>0</v>
      </c>
      <c r="P9156" s="15" t="n">
        <f aca="false">N9156-O9156</f>
        <v>257.9</v>
      </c>
      <c r="Q9156" s="15" t="n">
        <f aca="false">J9156*INDEX(dProdutos!$F$2:$F$47,MATCH(E9156,dProdutos!$A$2:$A$47,0))</f>
        <v>138.23</v>
      </c>
      <c r="R9156" s="15" t="n">
        <f aca="false">IF(I9156="Cancelado",0,P9156-Q9156)</f>
        <v>119.67</v>
      </c>
      <c r="S9156" s="17" t="str">
        <f aca="false">INDEX(dProdutos!$D$2:$D$47,MATCH(E9156,dProdutos!$A$2:$A$47,0))</f>
        <v>Casa</v>
      </c>
    </row>
    <row r="9157" customFormat="false" ht="15" hidden="false" customHeight="false" outlineLevel="0" collapsed="false">
      <c r="A9157" s="17" t="s">
        <v>7105</v>
      </c>
      <c r="B9157" s="17" t="n">
        <v>1</v>
      </c>
      <c r="C9157" s="21" t="n">
        <v>46254</v>
      </c>
      <c r="D9157" s="17" t="s">
        <v>1125</v>
      </c>
      <c r="E9157" s="17" t="s">
        <v>156</v>
      </c>
      <c r="F9157" s="17" t="s">
        <v>1499</v>
      </c>
      <c r="G9157" s="17" t="s">
        <v>64</v>
      </c>
      <c r="H9157" s="17" t="s">
        <v>1523</v>
      </c>
      <c r="I9157" s="17" t="s">
        <v>1524</v>
      </c>
      <c r="J9157" s="17" t="n">
        <v>1</v>
      </c>
      <c r="K9157" s="15" t="n">
        <v>192.9</v>
      </c>
      <c r="L9157" s="22" t="n">
        <v>0.05</v>
      </c>
      <c r="M9157" s="15" t="n">
        <v>26.16</v>
      </c>
      <c r="N9157" s="15" t="n">
        <f aca="false">J9157*K9157</f>
        <v>192.9</v>
      </c>
      <c r="O9157" s="15" t="n">
        <f aca="false">N9157*L9157</f>
        <v>9.645</v>
      </c>
      <c r="P9157" s="15" t="n">
        <f aca="false">N9157-O9157</f>
        <v>183.255</v>
      </c>
      <c r="Q9157" s="15" t="n">
        <f aca="false">J9157*INDEX(dProdutos!$F$2:$F$47,MATCH(E9157,dProdutos!$A$2:$A$47,0))</f>
        <v>80.38</v>
      </c>
      <c r="R9157" s="15" t="n">
        <f aca="false">IF(I9157="Cancelado",0,P9157-Q9157)</f>
        <v>102.875</v>
      </c>
      <c r="S9157" s="17" t="str">
        <f aca="false">INDEX(dProdutos!$D$2:$D$47,MATCH(E9157,dProdutos!$A$2:$A$47,0))</f>
        <v>Acessórios</v>
      </c>
    </row>
    <row r="9158" customFormat="false" ht="15" hidden="false" customHeight="false" outlineLevel="0" collapsed="false">
      <c r="A9158" s="17" t="s">
        <v>7106</v>
      </c>
      <c r="B9158" s="17" t="n">
        <v>1</v>
      </c>
      <c r="C9158" s="21" t="n">
        <v>46254</v>
      </c>
      <c r="D9158" s="17" t="s">
        <v>1172</v>
      </c>
      <c r="E9158" s="17" t="s">
        <v>204</v>
      </c>
      <c r="F9158" s="17" t="s">
        <v>1497</v>
      </c>
      <c r="G9158" s="17" t="s">
        <v>61</v>
      </c>
      <c r="H9158" s="17" t="s">
        <v>1523</v>
      </c>
      <c r="I9158" s="17" t="s">
        <v>1524</v>
      </c>
      <c r="J9158" s="17" t="n">
        <v>1</v>
      </c>
      <c r="K9158" s="15" t="n">
        <v>64.9</v>
      </c>
      <c r="L9158" s="22" t="n">
        <v>0.1</v>
      </c>
      <c r="M9158" s="15" t="n">
        <v>25.77</v>
      </c>
      <c r="N9158" s="15" t="n">
        <f aca="false">J9158*K9158</f>
        <v>64.9</v>
      </c>
      <c r="O9158" s="15" t="n">
        <f aca="false">N9158*L9158</f>
        <v>6.49</v>
      </c>
      <c r="P9158" s="15" t="n">
        <f aca="false">N9158-O9158</f>
        <v>58.41</v>
      </c>
      <c r="Q9158" s="15" t="n">
        <f aca="false">J9158*INDEX(dProdutos!$F$2:$F$47,MATCH(E9158,dProdutos!$A$2:$A$47,0))</f>
        <v>27.52</v>
      </c>
      <c r="R9158" s="15" t="n">
        <f aca="false">IF(I9158="Cancelado",0,P9158-Q9158)</f>
        <v>30.89</v>
      </c>
      <c r="S9158" s="17" t="str">
        <f aca="false">INDEX(dProdutos!$D$2:$D$47,MATCH(E9158,dProdutos!$A$2:$A$47,0))</f>
        <v>Beleza</v>
      </c>
    </row>
    <row r="9159" customFormat="false" ht="15" hidden="false" customHeight="false" outlineLevel="0" collapsed="false">
      <c r="A9159" s="17" t="s">
        <v>7107</v>
      </c>
      <c r="B9159" s="17" t="n">
        <v>1</v>
      </c>
      <c r="C9159" s="21" t="n">
        <v>46255</v>
      </c>
      <c r="D9159" s="17" t="s">
        <v>1355</v>
      </c>
      <c r="E9159" s="17" t="s">
        <v>144</v>
      </c>
      <c r="F9159" s="17" t="s">
        <v>1490</v>
      </c>
      <c r="G9159" s="17" t="s">
        <v>62</v>
      </c>
      <c r="H9159" s="17" t="s">
        <v>1537</v>
      </c>
      <c r="I9159" s="17" t="s">
        <v>1524</v>
      </c>
      <c r="J9159" s="17" t="n">
        <v>2</v>
      </c>
      <c r="K9159" s="15" t="n">
        <v>260.9</v>
      </c>
      <c r="L9159" s="22" t="n">
        <v>0</v>
      </c>
      <c r="M9159" s="15" t="n">
        <v>0</v>
      </c>
      <c r="N9159" s="15" t="n">
        <f aca="false">J9159*K9159</f>
        <v>521.8</v>
      </c>
      <c r="O9159" s="15" t="n">
        <f aca="false">N9159*L9159</f>
        <v>0</v>
      </c>
      <c r="P9159" s="15" t="n">
        <f aca="false">N9159-O9159</f>
        <v>521.8</v>
      </c>
      <c r="Q9159" s="15" t="n">
        <f aca="false">J9159*INDEX(dProdutos!$F$2:$F$47,MATCH(E9159,dProdutos!$A$2:$A$47,0))</f>
        <v>199.72</v>
      </c>
      <c r="R9159" s="15" t="n">
        <f aca="false">IF(I9159="Cancelado",0,P9159-Q9159)</f>
        <v>322.08</v>
      </c>
      <c r="S9159" s="17" t="str">
        <f aca="false">INDEX(dProdutos!$D$2:$D$47,MATCH(E9159,dProdutos!$A$2:$A$47,0))</f>
        <v>Acessórios</v>
      </c>
    </row>
    <row r="9160" customFormat="false" ht="15" hidden="false" customHeight="false" outlineLevel="0" collapsed="false">
      <c r="A9160" s="17" t="s">
        <v>7108</v>
      </c>
      <c r="B9160" s="17" t="n">
        <v>1</v>
      </c>
      <c r="C9160" s="21" t="n">
        <v>46255</v>
      </c>
      <c r="D9160" s="17" t="s">
        <v>931</v>
      </c>
      <c r="E9160" s="17" t="s">
        <v>153</v>
      </c>
      <c r="F9160" s="17" t="s">
        <v>1503</v>
      </c>
      <c r="G9160" s="17" t="s">
        <v>61</v>
      </c>
      <c r="H9160" s="17" t="s">
        <v>1537</v>
      </c>
      <c r="I9160" s="17" t="s">
        <v>1524</v>
      </c>
      <c r="J9160" s="17" t="n">
        <v>1</v>
      </c>
      <c r="K9160" s="15" t="n">
        <v>165.9</v>
      </c>
      <c r="L9160" s="22" t="n">
        <v>0</v>
      </c>
      <c r="M9160" s="15" t="n">
        <v>16.4</v>
      </c>
      <c r="N9160" s="15" t="n">
        <f aca="false">J9160*K9160</f>
        <v>165.9</v>
      </c>
      <c r="O9160" s="15" t="n">
        <f aca="false">N9160*L9160</f>
        <v>0</v>
      </c>
      <c r="P9160" s="15" t="n">
        <f aca="false">N9160-O9160</f>
        <v>165.9</v>
      </c>
      <c r="Q9160" s="15" t="n">
        <f aca="false">J9160*INDEX(dProdutos!$F$2:$F$47,MATCH(E9160,dProdutos!$A$2:$A$47,0))</f>
        <v>67.28</v>
      </c>
      <c r="R9160" s="15" t="n">
        <f aca="false">IF(I9160="Cancelado",0,P9160-Q9160)</f>
        <v>98.62</v>
      </c>
      <c r="S9160" s="17" t="str">
        <f aca="false">INDEX(dProdutos!$D$2:$D$47,MATCH(E9160,dProdutos!$A$2:$A$47,0))</f>
        <v>Acessórios</v>
      </c>
    </row>
    <row r="9161" customFormat="false" ht="15" hidden="false" customHeight="false" outlineLevel="0" collapsed="false">
      <c r="A9161" s="17" t="s">
        <v>7109</v>
      </c>
      <c r="B9161" s="17" t="n">
        <v>1</v>
      </c>
      <c r="C9161" s="21" t="n">
        <v>46255</v>
      </c>
      <c r="D9161" s="17" t="s">
        <v>582</v>
      </c>
      <c r="E9161" s="17" t="s">
        <v>129</v>
      </c>
      <c r="F9161" s="17" t="s">
        <v>1501</v>
      </c>
      <c r="G9161" s="17" t="s">
        <v>59</v>
      </c>
      <c r="H9161" s="17" t="s">
        <v>1537</v>
      </c>
      <c r="I9161" s="17" t="s">
        <v>1524</v>
      </c>
      <c r="J9161" s="17" t="n">
        <v>1</v>
      </c>
      <c r="K9161" s="15" t="n">
        <v>105.9</v>
      </c>
      <c r="L9161" s="22" t="n">
        <v>0.1</v>
      </c>
      <c r="M9161" s="15" t="n">
        <v>18.01</v>
      </c>
      <c r="N9161" s="15" t="n">
        <f aca="false">J9161*K9161</f>
        <v>105.9</v>
      </c>
      <c r="O9161" s="15" t="n">
        <f aca="false">N9161*L9161</f>
        <v>10.59</v>
      </c>
      <c r="P9161" s="15" t="n">
        <f aca="false">N9161-O9161</f>
        <v>95.31</v>
      </c>
      <c r="Q9161" s="15" t="n">
        <f aca="false">J9161*INDEX(dProdutos!$F$2:$F$47,MATCH(E9161,dProdutos!$A$2:$A$47,0))</f>
        <v>43.79</v>
      </c>
      <c r="R9161" s="15" t="n">
        <f aca="false">IF(I9161="Cancelado",0,P9161-Q9161)</f>
        <v>51.52</v>
      </c>
      <c r="S9161" s="17" t="str">
        <f aca="false">INDEX(dProdutos!$D$2:$D$47,MATCH(E9161,dProdutos!$A$2:$A$47,0))</f>
        <v>Calçados</v>
      </c>
    </row>
    <row r="9162" customFormat="false" ht="15" hidden="false" customHeight="false" outlineLevel="0" collapsed="false">
      <c r="A9162" s="17" t="s">
        <v>7110</v>
      </c>
      <c r="B9162" s="17" t="n">
        <v>1</v>
      </c>
      <c r="C9162" s="21" t="n">
        <v>46255</v>
      </c>
      <c r="D9162" s="17" t="s">
        <v>242</v>
      </c>
      <c r="E9162" s="17" t="s">
        <v>138</v>
      </c>
      <c r="F9162" s="17" t="s">
        <v>1493</v>
      </c>
      <c r="G9162" s="17" t="s">
        <v>62</v>
      </c>
      <c r="H9162" s="17" t="s">
        <v>1537</v>
      </c>
      <c r="I9162" s="17" t="s">
        <v>1524</v>
      </c>
      <c r="J9162" s="17" t="n">
        <v>1</v>
      </c>
      <c r="K9162" s="15" t="n">
        <v>231.9</v>
      </c>
      <c r="L9162" s="22" t="n">
        <v>0.15</v>
      </c>
      <c r="M9162" s="15" t="n">
        <v>19.16</v>
      </c>
      <c r="N9162" s="15" t="n">
        <f aca="false">J9162*K9162</f>
        <v>231.9</v>
      </c>
      <c r="O9162" s="15" t="n">
        <f aca="false">N9162*L9162</f>
        <v>34.785</v>
      </c>
      <c r="P9162" s="15" t="n">
        <f aca="false">N9162-O9162</f>
        <v>197.115</v>
      </c>
      <c r="Q9162" s="15" t="n">
        <f aca="false">J9162*INDEX(dProdutos!$F$2:$F$47,MATCH(E9162,dProdutos!$A$2:$A$47,0))</f>
        <v>132.21</v>
      </c>
      <c r="R9162" s="15" t="n">
        <f aca="false">IF(I9162="Cancelado",0,P9162-Q9162)</f>
        <v>64.905</v>
      </c>
      <c r="S9162" s="17" t="str">
        <f aca="false">INDEX(dProdutos!$D$2:$D$47,MATCH(E9162,dProdutos!$A$2:$A$47,0))</f>
        <v>Calçados</v>
      </c>
    </row>
    <row r="9163" customFormat="false" ht="15" hidden="false" customHeight="false" outlineLevel="0" collapsed="false">
      <c r="A9163" s="17" t="s">
        <v>7111</v>
      </c>
      <c r="B9163" s="17" t="n">
        <v>1</v>
      </c>
      <c r="C9163" s="21" t="n">
        <v>46255</v>
      </c>
      <c r="D9163" s="17" t="s">
        <v>1295</v>
      </c>
      <c r="E9163" s="17" t="s">
        <v>85</v>
      </c>
      <c r="F9163" s="17" t="s">
        <v>1493</v>
      </c>
      <c r="G9163" s="17" t="s">
        <v>60</v>
      </c>
      <c r="H9163" s="17" t="s">
        <v>1523</v>
      </c>
      <c r="I9163" s="17" t="s">
        <v>1524</v>
      </c>
      <c r="J9163" s="17" t="n">
        <v>2</v>
      </c>
      <c r="K9163" s="15" t="n">
        <v>165.9</v>
      </c>
      <c r="L9163" s="22" t="n">
        <v>0</v>
      </c>
      <c r="M9163" s="15" t="n">
        <v>22.61</v>
      </c>
      <c r="N9163" s="15" t="n">
        <f aca="false">J9163*K9163</f>
        <v>331.8</v>
      </c>
      <c r="O9163" s="15" t="n">
        <f aca="false">N9163*L9163</f>
        <v>0</v>
      </c>
      <c r="P9163" s="15" t="n">
        <f aca="false">N9163-O9163</f>
        <v>331.8</v>
      </c>
      <c r="Q9163" s="15" t="n">
        <f aca="false">J9163*INDEX(dProdutos!$F$2:$F$47,MATCH(E9163,dProdutos!$A$2:$A$47,0))</f>
        <v>183.1</v>
      </c>
      <c r="R9163" s="15" t="n">
        <f aca="false">IF(I9163="Cancelado",0,P9163-Q9163)</f>
        <v>148.7</v>
      </c>
      <c r="S9163" s="17" t="str">
        <f aca="false">INDEX(dProdutos!$D$2:$D$47,MATCH(E9163,dProdutos!$A$2:$A$47,0))</f>
        <v>Moda Feminina</v>
      </c>
    </row>
    <row r="9164" customFormat="false" ht="15" hidden="false" customHeight="false" outlineLevel="0" collapsed="false">
      <c r="A9164" s="17" t="s">
        <v>7112</v>
      </c>
      <c r="B9164" s="17" t="n">
        <v>1</v>
      </c>
      <c r="C9164" s="21" t="n">
        <v>46255</v>
      </c>
      <c r="D9164" s="17" t="s">
        <v>1287</v>
      </c>
      <c r="E9164" s="17" t="s">
        <v>108</v>
      </c>
      <c r="F9164" s="17" t="s">
        <v>1499</v>
      </c>
      <c r="G9164" s="17" t="s">
        <v>61</v>
      </c>
      <c r="H9164" s="17" t="s">
        <v>1523</v>
      </c>
      <c r="I9164" s="17" t="s">
        <v>1524</v>
      </c>
      <c r="J9164" s="17" t="n">
        <v>1</v>
      </c>
      <c r="K9164" s="15" t="n">
        <v>265.9</v>
      </c>
      <c r="L9164" s="22" t="n">
        <v>0</v>
      </c>
      <c r="M9164" s="15" t="n">
        <v>31.63</v>
      </c>
      <c r="N9164" s="15" t="n">
        <f aca="false">J9164*K9164</f>
        <v>265.9</v>
      </c>
      <c r="O9164" s="15" t="n">
        <f aca="false">N9164*L9164</f>
        <v>0</v>
      </c>
      <c r="P9164" s="15" t="n">
        <f aca="false">N9164-O9164</f>
        <v>265.9</v>
      </c>
      <c r="Q9164" s="15" t="n">
        <f aca="false">J9164*INDEX(dProdutos!$F$2:$F$47,MATCH(E9164,dProdutos!$A$2:$A$47,0))</f>
        <v>155.62</v>
      </c>
      <c r="R9164" s="15" t="n">
        <f aca="false">IF(I9164="Cancelado",0,P9164-Q9164)</f>
        <v>110.28</v>
      </c>
      <c r="S9164" s="17" t="str">
        <f aca="false">INDEX(dProdutos!$D$2:$D$47,MATCH(E9164,dProdutos!$A$2:$A$47,0))</f>
        <v>Moda Masculina</v>
      </c>
    </row>
    <row r="9165" customFormat="false" ht="15" hidden="false" customHeight="false" outlineLevel="0" collapsed="false">
      <c r="A9165" s="17" t="s">
        <v>7113</v>
      </c>
      <c r="B9165" s="17" t="n">
        <v>1</v>
      </c>
      <c r="C9165" s="21" t="n">
        <v>46255</v>
      </c>
      <c r="D9165" s="17" t="s">
        <v>1327</v>
      </c>
      <c r="E9165" s="17" t="s">
        <v>141</v>
      </c>
      <c r="F9165" s="17" t="s">
        <v>1499</v>
      </c>
      <c r="G9165" s="17" t="s">
        <v>63</v>
      </c>
      <c r="H9165" s="17" t="s">
        <v>1523</v>
      </c>
      <c r="I9165" s="17" t="s">
        <v>1524</v>
      </c>
      <c r="J9165" s="17" t="n">
        <v>1</v>
      </c>
      <c r="K9165" s="15" t="n">
        <v>131.9</v>
      </c>
      <c r="L9165" s="22" t="n">
        <v>0</v>
      </c>
      <c r="M9165" s="15" t="n">
        <v>0</v>
      </c>
      <c r="N9165" s="15" t="n">
        <f aca="false">J9165*K9165</f>
        <v>131.9</v>
      </c>
      <c r="O9165" s="15" t="n">
        <f aca="false">N9165*L9165</f>
        <v>0</v>
      </c>
      <c r="P9165" s="15" t="n">
        <f aca="false">N9165-O9165</f>
        <v>131.9</v>
      </c>
      <c r="Q9165" s="15" t="n">
        <f aca="false">J9165*INDEX(dProdutos!$F$2:$F$47,MATCH(E9165,dProdutos!$A$2:$A$47,0))</f>
        <v>81.66</v>
      </c>
      <c r="R9165" s="15" t="n">
        <f aca="false">IF(I9165="Cancelado",0,P9165-Q9165)</f>
        <v>50.24</v>
      </c>
      <c r="S9165" s="17" t="str">
        <f aca="false">INDEX(dProdutos!$D$2:$D$47,MATCH(E9165,dProdutos!$A$2:$A$47,0))</f>
        <v>Acessórios</v>
      </c>
    </row>
    <row r="9166" customFormat="false" ht="15" hidden="false" customHeight="false" outlineLevel="0" collapsed="false">
      <c r="A9166" s="17" t="s">
        <v>7114</v>
      </c>
      <c r="B9166" s="17" t="n">
        <v>1</v>
      </c>
      <c r="C9166" s="21" t="n">
        <v>46255</v>
      </c>
      <c r="D9166" s="17" t="s">
        <v>1287</v>
      </c>
      <c r="E9166" s="17" t="s">
        <v>195</v>
      </c>
      <c r="F9166" s="17" t="s">
        <v>1487</v>
      </c>
      <c r="G9166" s="17" t="s">
        <v>61</v>
      </c>
      <c r="H9166" s="17" t="s">
        <v>1523</v>
      </c>
      <c r="I9166" s="17" t="s">
        <v>1524</v>
      </c>
      <c r="J9166" s="17" t="n">
        <v>1</v>
      </c>
      <c r="K9166" s="15" t="n">
        <v>72.9</v>
      </c>
      <c r="L9166" s="22" t="n">
        <v>0</v>
      </c>
      <c r="M9166" s="15" t="n">
        <v>25.39</v>
      </c>
      <c r="N9166" s="15" t="n">
        <f aca="false">J9166*K9166</f>
        <v>72.9</v>
      </c>
      <c r="O9166" s="15" t="n">
        <f aca="false">N9166*L9166</f>
        <v>0</v>
      </c>
      <c r="P9166" s="15" t="n">
        <f aca="false">N9166-O9166</f>
        <v>72.9</v>
      </c>
      <c r="Q9166" s="15" t="n">
        <f aca="false">J9166*INDEX(dProdutos!$F$2:$F$47,MATCH(E9166,dProdutos!$A$2:$A$47,0))</f>
        <v>39.23</v>
      </c>
      <c r="R9166" s="15" t="n">
        <f aca="false">IF(I9166="Cancelado",0,P9166-Q9166)</f>
        <v>33.67</v>
      </c>
      <c r="S9166" s="17" t="str">
        <f aca="false">INDEX(dProdutos!$D$2:$D$47,MATCH(E9166,dProdutos!$A$2:$A$47,0))</f>
        <v>Eletrônicos</v>
      </c>
    </row>
    <row r="9167" customFormat="false" ht="15" hidden="false" customHeight="false" outlineLevel="0" collapsed="false">
      <c r="A9167" s="17" t="s">
        <v>7115</v>
      </c>
      <c r="B9167" s="17" t="n">
        <v>1</v>
      </c>
      <c r="C9167" s="21" t="n">
        <v>46255</v>
      </c>
      <c r="D9167" s="17" t="s">
        <v>1189</v>
      </c>
      <c r="E9167" s="17" t="s">
        <v>105</v>
      </c>
      <c r="F9167" s="17" t="s">
        <v>1493</v>
      </c>
      <c r="G9167" s="17" t="s">
        <v>59</v>
      </c>
      <c r="H9167" s="17" t="s">
        <v>1537</v>
      </c>
      <c r="I9167" s="17" t="s">
        <v>1524</v>
      </c>
      <c r="J9167" s="17" t="n">
        <v>3</v>
      </c>
      <c r="K9167" s="15" t="n">
        <v>175.9</v>
      </c>
      <c r="L9167" s="22" t="n">
        <v>0</v>
      </c>
      <c r="M9167" s="15" t="n">
        <v>0</v>
      </c>
      <c r="N9167" s="15" t="n">
        <f aca="false">J9167*K9167</f>
        <v>527.7</v>
      </c>
      <c r="O9167" s="15" t="n">
        <f aca="false">N9167*L9167</f>
        <v>0</v>
      </c>
      <c r="P9167" s="15" t="n">
        <f aca="false">N9167-O9167</f>
        <v>527.7</v>
      </c>
      <c r="Q9167" s="15" t="n">
        <f aca="false">J9167*INDEX(dProdutos!$F$2:$F$47,MATCH(E9167,dProdutos!$A$2:$A$47,0))</f>
        <v>289.77</v>
      </c>
      <c r="R9167" s="15" t="n">
        <f aca="false">IF(I9167="Cancelado",0,P9167-Q9167)</f>
        <v>237.93</v>
      </c>
      <c r="S9167" s="17" t="str">
        <f aca="false">INDEX(dProdutos!$D$2:$D$47,MATCH(E9167,dProdutos!$A$2:$A$47,0))</f>
        <v>Moda Masculina</v>
      </c>
    </row>
    <row r="9168" customFormat="false" ht="15" hidden="false" customHeight="false" outlineLevel="0" collapsed="false">
      <c r="A9168" s="17" t="s">
        <v>7115</v>
      </c>
      <c r="B9168" s="17" t="n">
        <v>2</v>
      </c>
      <c r="C9168" s="21" t="n">
        <v>46255</v>
      </c>
      <c r="D9168" s="17" t="s">
        <v>1189</v>
      </c>
      <c r="E9168" s="17" t="s">
        <v>120</v>
      </c>
      <c r="F9168" s="17" t="s">
        <v>1493</v>
      </c>
      <c r="G9168" s="17" t="s">
        <v>59</v>
      </c>
      <c r="H9168" s="17" t="s">
        <v>1537</v>
      </c>
      <c r="I9168" s="17" t="s">
        <v>1524</v>
      </c>
      <c r="J9168" s="17" t="n">
        <v>1</v>
      </c>
      <c r="K9168" s="15" t="n">
        <v>96.9</v>
      </c>
      <c r="L9168" s="22" t="n">
        <v>0.05</v>
      </c>
      <c r="M9168" s="15" t="n">
        <v>0</v>
      </c>
      <c r="N9168" s="15" t="n">
        <f aca="false">J9168*K9168</f>
        <v>96.9</v>
      </c>
      <c r="O9168" s="15" t="n">
        <f aca="false">N9168*L9168</f>
        <v>4.845</v>
      </c>
      <c r="P9168" s="15" t="n">
        <f aca="false">N9168-O9168</f>
        <v>92.055</v>
      </c>
      <c r="Q9168" s="15" t="n">
        <f aca="false">J9168*INDEX(dProdutos!$F$2:$F$47,MATCH(E9168,dProdutos!$A$2:$A$47,0))</f>
        <v>44.36</v>
      </c>
      <c r="R9168" s="15" t="n">
        <f aca="false">IF(I9168="Cancelado",0,P9168-Q9168)</f>
        <v>47.695</v>
      </c>
      <c r="S9168" s="17" t="str">
        <f aca="false">INDEX(dProdutos!$D$2:$D$47,MATCH(E9168,dProdutos!$A$2:$A$47,0))</f>
        <v>Moda Masculina</v>
      </c>
    </row>
    <row r="9169" customFormat="false" ht="15" hidden="false" customHeight="false" outlineLevel="0" collapsed="false">
      <c r="A9169" s="17" t="s">
        <v>7116</v>
      </c>
      <c r="B9169" s="17" t="n">
        <v>1</v>
      </c>
      <c r="C9169" s="21" t="n">
        <v>46255</v>
      </c>
      <c r="D9169" s="17" t="s">
        <v>938</v>
      </c>
      <c r="E9169" s="17" t="s">
        <v>108</v>
      </c>
      <c r="F9169" s="17" t="s">
        <v>1487</v>
      </c>
      <c r="G9169" s="17" t="s">
        <v>64</v>
      </c>
      <c r="H9169" s="17" t="s">
        <v>1537</v>
      </c>
      <c r="I9169" s="17" t="s">
        <v>1524</v>
      </c>
      <c r="J9169" s="17" t="n">
        <v>1</v>
      </c>
      <c r="K9169" s="15" t="n">
        <v>265.9</v>
      </c>
      <c r="L9169" s="22" t="n">
        <v>0</v>
      </c>
      <c r="M9169" s="15" t="n">
        <v>0</v>
      </c>
      <c r="N9169" s="15" t="n">
        <f aca="false">J9169*K9169</f>
        <v>265.9</v>
      </c>
      <c r="O9169" s="15" t="n">
        <f aca="false">N9169*L9169</f>
        <v>0</v>
      </c>
      <c r="P9169" s="15" t="n">
        <f aca="false">N9169-O9169</f>
        <v>265.9</v>
      </c>
      <c r="Q9169" s="15" t="n">
        <f aca="false">J9169*INDEX(dProdutos!$F$2:$F$47,MATCH(E9169,dProdutos!$A$2:$A$47,0))</f>
        <v>155.62</v>
      </c>
      <c r="R9169" s="15" t="n">
        <f aca="false">IF(I9169="Cancelado",0,P9169-Q9169)</f>
        <v>110.28</v>
      </c>
      <c r="S9169" s="17" t="str">
        <f aca="false">INDEX(dProdutos!$D$2:$D$47,MATCH(E9169,dProdutos!$A$2:$A$47,0))</f>
        <v>Moda Masculina</v>
      </c>
    </row>
    <row r="9170" customFormat="false" ht="15" hidden="false" customHeight="false" outlineLevel="0" collapsed="false">
      <c r="A9170" s="17" t="s">
        <v>7116</v>
      </c>
      <c r="B9170" s="17" t="n">
        <v>2</v>
      </c>
      <c r="C9170" s="21" t="n">
        <v>46255</v>
      </c>
      <c r="D9170" s="17" t="s">
        <v>938</v>
      </c>
      <c r="E9170" s="17" t="s">
        <v>201</v>
      </c>
      <c r="F9170" s="17" t="s">
        <v>1487</v>
      </c>
      <c r="G9170" s="17" t="s">
        <v>64</v>
      </c>
      <c r="H9170" s="17" t="s">
        <v>1537</v>
      </c>
      <c r="I9170" s="17" t="s">
        <v>1524</v>
      </c>
      <c r="J9170" s="17" t="n">
        <v>2</v>
      </c>
      <c r="K9170" s="15" t="n">
        <v>236.9</v>
      </c>
      <c r="L9170" s="22" t="n">
        <v>0</v>
      </c>
      <c r="M9170" s="15" t="n">
        <v>0</v>
      </c>
      <c r="N9170" s="15" t="n">
        <f aca="false">J9170*K9170</f>
        <v>473.8</v>
      </c>
      <c r="O9170" s="15" t="n">
        <f aca="false">N9170*L9170</f>
        <v>0</v>
      </c>
      <c r="P9170" s="15" t="n">
        <f aca="false">N9170-O9170</f>
        <v>473.8</v>
      </c>
      <c r="Q9170" s="15" t="n">
        <f aca="false">J9170*INDEX(dProdutos!$F$2:$F$47,MATCH(E9170,dProdutos!$A$2:$A$47,0))</f>
        <v>192.46</v>
      </c>
      <c r="R9170" s="15" t="n">
        <f aca="false">IF(I9170="Cancelado",0,P9170-Q9170)</f>
        <v>281.34</v>
      </c>
      <c r="S9170" s="17" t="str">
        <f aca="false">INDEX(dProdutos!$D$2:$D$47,MATCH(E9170,dProdutos!$A$2:$A$47,0))</f>
        <v>Beleza</v>
      </c>
    </row>
    <row r="9171" customFormat="false" ht="15" hidden="false" customHeight="false" outlineLevel="0" collapsed="false">
      <c r="A9171" s="17" t="s">
        <v>7117</v>
      </c>
      <c r="B9171" s="17" t="n">
        <v>1</v>
      </c>
      <c r="C9171" s="21" t="n">
        <v>46256</v>
      </c>
      <c r="D9171" s="17" t="s">
        <v>491</v>
      </c>
      <c r="E9171" s="17" t="s">
        <v>102</v>
      </c>
      <c r="F9171" s="17" t="s">
        <v>1495</v>
      </c>
      <c r="G9171" s="17" t="s">
        <v>62</v>
      </c>
      <c r="H9171" s="17" t="s">
        <v>1537</v>
      </c>
      <c r="I9171" s="17" t="s">
        <v>1524</v>
      </c>
      <c r="J9171" s="17" t="n">
        <v>1</v>
      </c>
      <c r="K9171" s="15" t="n">
        <v>65.9</v>
      </c>
      <c r="L9171" s="22" t="n">
        <v>0.2</v>
      </c>
      <c r="M9171" s="15" t="n">
        <v>0</v>
      </c>
      <c r="N9171" s="15" t="n">
        <f aca="false">J9171*K9171</f>
        <v>65.9</v>
      </c>
      <c r="O9171" s="15" t="n">
        <f aca="false">N9171*L9171</f>
        <v>13.18</v>
      </c>
      <c r="P9171" s="15" t="n">
        <f aca="false">N9171-O9171</f>
        <v>52.72</v>
      </c>
      <c r="Q9171" s="15" t="n">
        <f aca="false">J9171*INDEX(dProdutos!$F$2:$F$47,MATCH(E9171,dProdutos!$A$2:$A$47,0))</f>
        <v>29.68</v>
      </c>
      <c r="R9171" s="15" t="n">
        <f aca="false">IF(I9171="Cancelado",0,P9171-Q9171)</f>
        <v>23.04</v>
      </c>
      <c r="S9171" s="17" t="str">
        <f aca="false">INDEX(dProdutos!$D$2:$D$47,MATCH(E9171,dProdutos!$A$2:$A$47,0))</f>
        <v>Moda Masculina</v>
      </c>
    </row>
    <row r="9172" customFormat="false" ht="15" hidden="false" customHeight="false" outlineLevel="0" collapsed="false">
      <c r="A9172" s="17" t="s">
        <v>7118</v>
      </c>
      <c r="B9172" s="17" t="n">
        <v>1</v>
      </c>
      <c r="C9172" s="21" t="n">
        <v>46256</v>
      </c>
      <c r="D9172" s="17" t="s">
        <v>615</v>
      </c>
      <c r="E9172" s="17" t="s">
        <v>189</v>
      </c>
      <c r="F9172" s="17" t="s">
        <v>1499</v>
      </c>
      <c r="G9172" s="17" t="s">
        <v>61</v>
      </c>
      <c r="H9172" s="17" t="s">
        <v>1537</v>
      </c>
      <c r="I9172" s="17" t="s">
        <v>1524</v>
      </c>
      <c r="J9172" s="17" t="n">
        <v>1</v>
      </c>
      <c r="K9172" s="15" t="n">
        <v>138.9</v>
      </c>
      <c r="L9172" s="22" t="n">
        <v>0.2</v>
      </c>
      <c r="M9172" s="15" t="n">
        <v>0</v>
      </c>
      <c r="N9172" s="15" t="n">
        <f aca="false">J9172*K9172</f>
        <v>138.9</v>
      </c>
      <c r="O9172" s="15" t="n">
        <f aca="false">N9172*L9172</f>
        <v>27.78</v>
      </c>
      <c r="P9172" s="15" t="n">
        <f aca="false">N9172-O9172</f>
        <v>111.12</v>
      </c>
      <c r="Q9172" s="15" t="n">
        <f aca="false">J9172*INDEX(dProdutos!$F$2:$F$47,MATCH(E9172,dProdutos!$A$2:$A$47,0))</f>
        <v>68.96</v>
      </c>
      <c r="R9172" s="15" t="n">
        <f aca="false">IF(I9172="Cancelado",0,P9172-Q9172)</f>
        <v>42.16</v>
      </c>
      <c r="S9172" s="17" t="str">
        <f aca="false">INDEX(dProdutos!$D$2:$D$47,MATCH(E9172,dProdutos!$A$2:$A$47,0))</f>
        <v>Eletrônicos</v>
      </c>
    </row>
    <row r="9173" customFormat="false" ht="15" hidden="false" customHeight="false" outlineLevel="0" collapsed="false">
      <c r="A9173" s="17" t="s">
        <v>7118</v>
      </c>
      <c r="B9173" s="17" t="n">
        <v>2</v>
      </c>
      <c r="C9173" s="21" t="n">
        <v>46256</v>
      </c>
      <c r="D9173" s="17" t="s">
        <v>615</v>
      </c>
      <c r="E9173" s="17" t="s">
        <v>123</v>
      </c>
      <c r="F9173" s="17" t="s">
        <v>1499</v>
      </c>
      <c r="G9173" s="17" t="s">
        <v>61</v>
      </c>
      <c r="H9173" s="17" t="s">
        <v>1537</v>
      </c>
      <c r="I9173" s="17" t="s">
        <v>1524</v>
      </c>
      <c r="J9173" s="17" t="n">
        <v>1</v>
      </c>
      <c r="K9173" s="15" t="n">
        <v>277.9</v>
      </c>
      <c r="L9173" s="22" t="n">
        <v>0</v>
      </c>
      <c r="M9173" s="15" t="n">
        <v>0</v>
      </c>
      <c r="N9173" s="15" t="n">
        <f aca="false">J9173*K9173</f>
        <v>277.9</v>
      </c>
      <c r="O9173" s="15" t="n">
        <f aca="false">N9173*L9173</f>
        <v>0</v>
      </c>
      <c r="P9173" s="15" t="n">
        <f aca="false">N9173-O9173</f>
        <v>277.9</v>
      </c>
      <c r="Q9173" s="15" t="n">
        <f aca="false">J9173*INDEX(dProdutos!$F$2:$F$47,MATCH(E9173,dProdutos!$A$2:$A$47,0))</f>
        <v>132.36</v>
      </c>
      <c r="R9173" s="15" t="n">
        <f aca="false">IF(I9173="Cancelado",0,P9173-Q9173)</f>
        <v>145.54</v>
      </c>
      <c r="S9173" s="17" t="str">
        <f aca="false">INDEX(dProdutos!$D$2:$D$47,MATCH(E9173,dProdutos!$A$2:$A$47,0))</f>
        <v>Calçados</v>
      </c>
    </row>
    <row r="9174" customFormat="false" ht="15" hidden="false" customHeight="false" outlineLevel="0" collapsed="false">
      <c r="A9174" s="17" t="s">
        <v>7118</v>
      </c>
      <c r="B9174" s="17" t="n">
        <v>3</v>
      </c>
      <c r="C9174" s="21" t="n">
        <v>46256</v>
      </c>
      <c r="D9174" s="17" t="s">
        <v>615</v>
      </c>
      <c r="E9174" s="17" t="s">
        <v>102</v>
      </c>
      <c r="F9174" s="17" t="s">
        <v>1499</v>
      </c>
      <c r="G9174" s="17" t="s">
        <v>61</v>
      </c>
      <c r="H9174" s="17" t="s">
        <v>1537</v>
      </c>
      <c r="I9174" s="17" t="s">
        <v>1524</v>
      </c>
      <c r="J9174" s="17" t="n">
        <v>2</v>
      </c>
      <c r="K9174" s="15" t="n">
        <v>65.9</v>
      </c>
      <c r="L9174" s="22" t="n">
        <v>0.2</v>
      </c>
      <c r="M9174" s="15" t="n">
        <v>0</v>
      </c>
      <c r="N9174" s="15" t="n">
        <f aca="false">J9174*K9174</f>
        <v>131.8</v>
      </c>
      <c r="O9174" s="15" t="n">
        <f aca="false">N9174*L9174</f>
        <v>26.36</v>
      </c>
      <c r="P9174" s="15" t="n">
        <f aca="false">N9174-O9174</f>
        <v>105.44</v>
      </c>
      <c r="Q9174" s="15" t="n">
        <f aca="false">J9174*INDEX(dProdutos!$F$2:$F$47,MATCH(E9174,dProdutos!$A$2:$A$47,0))</f>
        <v>59.36</v>
      </c>
      <c r="R9174" s="15" t="n">
        <f aca="false">IF(I9174="Cancelado",0,P9174-Q9174)</f>
        <v>46.08</v>
      </c>
      <c r="S9174" s="17" t="str">
        <f aca="false">INDEX(dProdutos!$D$2:$D$47,MATCH(E9174,dProdutos!$A$2:$A$47,0))</f>
        <v>Moda Masculina</v>
      </c>
    </row>
    <row r="9175" customFormat="false" ht="15" hidden="false" customHeight="false" outlineLevel="0" collapsed="false">
      <c r="A9175" s="17" t="s">
        <v>7118</v>
      </c>
      <c r="B9175" s="17" t="n">
        <v>4</v>
      </c>
      <c r="C9175" s="21" t="n">
        <v>46256</v>
      </c>
      <c r="D9175" s="17" t="s">
        <v>615</v>
      </c>
      <c r="E9175" s="17" t="s">
        <v>207</v>
      </c>
      <c r="F9175" s="17" t="s">
        <v>1499</v>
      </c>
      <c r="G9175" s="17" t="s">
        <v>61</v>
      </c>
      <c r="H9175" s="17" t="s">
        <v>1537</v>
      </c>
      <c r="I9175" s="17" t="s">
        <v>1524</v>
      </c>
      <c r="J9175" s="17" t="n">
        <v>1</v>
      </c>
      <c r="K9175" s="15" t="n">
        <v>143.9</v>
      </c>
      <c r="L9175" s="22" t="n">
        <v>0.15</v>
      </c>
      <c r="M9175" s="15" t="n">
        <v>0</v>
      </c>
      <c r="N9175" s="15" t="n">
        <f aca="false">J9175*K9175</f>
        <v>143.9</v>
      </c>
      <c r="O9175" s="15" t="n">
        <f aca="false">N9175*L9175</f>
        <v>21.585</v>
      </c>
      <c r="P9175" s="15" t="n">
        <f aca="false">N9175-O9175</f>
        <v>122.315</v>
      </c>
      <c r="Q9175" s="15" t="n">
        <f aca="false">J9175*INDEX(dProdutos!$F$2:$F$47,MATCH(E9175,dProdutos!$A$2:$A$47,0))</f>
        <v>84.43</v>
      </c>
      <c r="R9175" s="15" t="n">
        <f aca="false">IF(I9175="Cancelado",0,P9175-Q9175)</f>
        <v>37.885</v>
      </c>
      <c r="S9175" s="17" t="str">
        <f aca="false">INDEX(dProdutos!$D$2:$D$47,MATCH(E9175,dProdutos!$A$2:$A$47,0))</f>
        <v>Beleza</v>
      </c>
    </row>
    <row r="9176" customFormat="false" ht="15" hidden="false" customHeight="false" outlineLevel="0" collapsed="false">
      <c r="A9176" s="17" t="s">
        <v>7119</v>
      </c>
      <c r="B9176" s="17" t="n">
        <v>1</v>
      </c>
      <c r="C9176" s="21" t="n">
        <v>46256</v>
      </c>
      <c r="D9176" s="17" t="s">
        <v>894</v>
      </c>
      <c r="E9176" s="17" t="s">
        <v>95</v>
      </c>
      <c r="F9176" s="17" t="s">
        <v>1490</v>
      </c>
      <c r="G9176" s="17" t="s">
        <v>62</v>
      </c>
      <c r="H9176" s="17" t="s">
        <v>1523</v>
      </c>
      <c r="I9176" s="17" t="s">
        <v>1524</v>
      </c>
      <c r="J9176" s="17" t="n">
        <v>1</v>
      </c>
      <c r="K9176" s="15" t="n">
        <v>77.9</v>
      </c>
      <c r="L9176" s="22" t="n">
        <v>0</v>
      </c>
      <c r="M9176" s="15" t="n">
        <v>25.78</v>
      </c>
      <c r="N9176" s="15" t="n">
        <f aca="false">J9176*K9176</f>
        <v>77.9</v>
      </c>
      <c r="O9176" s="15" t="n">
        <f aca="false">N9176*L9176</f>
        <v>0</v>
      </c>
      <c r="P9176" s="15" t="n">
        <f aca="false">N9176-O9176</f>
        <v>77.9</v>
      </c>
      <c r="Q9176" s="15" t="n">
        <f aca="false">J9176*INDEX(dProdutos!$F$2:$F$47,MATCH(E9176,dProdutos!$A$2:$A$47,0))</f>
        <v>36.71</v>
      </c>
      <c r="R9176" s="15" t="n">
        <f aca="false">IF(I9176="Cancelado",0,P9176-Q9176)</f>
        <v>41.19</v>
      </c>
      <c r="S9176" s="17" t="str">
        <f aca="false">INDEX(dProdutos!$D$2:$D$47,MATCH(E9176,dProdutos!$A$2:$A$47,0))</f>
        <v>Moda Feminina</v>
      </c>
    </row>
    <row r="9177" customFormat="false" ht="15" hidden="false" customHeight="false" outlineLevel="0" collapsed="false">
      <c r="A9177" s="17" t="s">
        <v>7119</v>
      </c>
      <c r="B9177" s="17" t="n">
        <v>2</v>
      </c>
      <c r="C9177" s="21" t="n">
        <v>46256</v>
      </c>
      <c r="D9177" s="17" t="s">
        <v>894</v>
      </c>
      <c r="E9177" s="17" t="s">
        <v>81</v>
      </c>
      <c r="F9177" s="17" t="s">
        <v>1490</v>
      </c>
      <c r="G9177" s="17" t="s">
        <v>62</v>
      </c>
      <c r="H9177" s="17" t="s">
        <v>1523</v>
      </c>
      <c r="I9177" s="17" t="s">
        <v>1524</v>
      </c>
      <c r="J9177" s="17" t="n">
        <v>1</v>
      </c>
      <c r="K9177" s="15" t="n">
        <v>64.9</v>
      </c>
      <c r="L9177" s="22" t="n">
        <v>0.05</v>
      </c>
      <c r="M9177" s="15" t="n">
        <v>0</v>
      </c>
      <c r="N9177" s="15" t="n">
        <f aca="false">J9177*K9177</f>
        <v>64.9</v>
      </c>
      <c r="O9177" s="15" t="n">
        <f aca="false">N9177*L9177</f>
        <v>3.245</v>
      </c>
      <c r="P9177" s="15" t="n">
        <f aca="false">N9177-O9177</f>
        <v>61.655</v>
      </c>
      <c r="Q9177" s="15" t="n">
        <f aca="false">J9177*INDEX(dProdutos!$F$2:$F$47,MATCH(E9177,dProdutos!$A$2:$A$47,0))</f>
        <v>26.12</v>
      </c>
      <c r="R9177" s="15" t="n">
        <f aca="false">IF(I9177="Cancelado",0,P9177-Q9177)</f>
        <v>35.535</v>
      </c>
      <c r="S9177" s="17" t="str">
        <f aca="false">INDEX(dProdutos!$D$2:$D$47,MATCH(E9177,dProdutos!$A$2:$A$47,0))</f>
        <v>Moda Feminina</v>
      </c>
    </row>
    <row r="9178" customFormat="false" ht="15" hidden="false" customHeight="false" outlineLevel="0" collapsed="false">
      <c r="A9178" s="17" t="s">
        <v>7119</v>
      </c>
      <c r="B9178" s="17" t="n">
        <v>3</v>
      </c>
      <c r="C9178" s="21" t="n">
        <v>46256</v>
      </c>
      <c r="D9178" s="17" t="s">
        <v>894</v>
      </c>
      <c r="E9178" s="17" t="s">
        <v>95</v>
      </c>
      <c r="F9178" s="17" t="s">
        <v>1490</v>
      </c>
      <c r="G9178" s="17" t="s">
        <v>62</v>
      </c>
      <c r="H9178" s="17" t="s">
        <v>1523</v>
      </c>
      <c r="I9178" s="17" t="s">
        <v>1524</v>
      </c>
      <c r="J9178" s="17" t="n">
        <v>1</v>
      </c>
      <c r="K9178" s="15" t="n">
        <v>77.9</v>
      </c>
      <c r="L9178" s="22" t="n">
        <v>0</v>
      </c>
      <c r="M9178" s="15" t="n">
        <v>0</v>
      </c>
      <c r="N9178" s="15" t="n">
        <f aca="false">J9178*K9178</f>
        <v>77.9</v>
      </c>
      <c r="O9178" s="15" t="n">
        <f aca="false">N9178*L9178</f>
        <v>0</v>
      </c>
      <c r="P9178" s="15" t="n">
        <f aca="false">N9178-O9178</f>
        <v>77.9</v>
      </c>
      <c r="Q9178" s="15" t="n">
        <f aca="false">J9178*INDEX(dProdutos!$F$2:$F$47,MATCH(E9178,dProdutos!$A$2:$A$47,0))</f>
        <v>36.71</v>
      </c>
      <c r="R9178" s="15" t="n">
        <f aca="false">IF(I9178="Cancelado",0,P9178-Q9178)</f>
        <v>41.19</v>
      </c>
      <c r="S9178" s="17" t="str">
        <f aca="false">INDEX(dProdutos!$D$2:$D$47,MATCH(E9178,dProdutos!$A$2:$A$47,0))</f>
        <v>Moda Feminina</v>
      </c>
    </row>
    <row r="9179" customFormat="false" ht="15" hidden="false" customHeight="false" outlineLevel="0" collapsed="false">
      <c r="A9179" s="17" t="s">
        <v>7119</v>
      </c>
      <c r="B9179" s="17" t="n">
        <v>4</v>
      </c>
      <c r="C9179" s="21" t="n">
        <v>46256</v>
      </c>
      <c r="D9179" s="17" t="s">
        <v>894</v>
      </c>
      <c r="E9179" s="17" t="s">
        <v>183</v>
      </c>
      <c r="F9179" s="17" t="s">
        <v>1490</v>
      </c>
      <c r="G9179" s="17" t="s">
        <v>62</v>
      </c>
      <c r="H9179" s="17" t="s">
        <v>1523</v>
      </c>
      <c r="I9179" s="17" t="s">
        <v>1524</v>
      </c>
      <c r="J9179" s="17" t="n">
        <v>1</v>
      </c>
      <c r="K9179" s="15" t="n">
        <v>121.9</v>
      </c>
      <c r="L9179" s="22" t="n">
        <v>0</v>
      </c>
      <c r="M9179" s="15" t="n">
        <v>0</v>
      </c>
      <c r="N9179" s="15" t="n">
        <f aca="false">J9179*K9179</f>
        <v>121.9</v>
      </c>
      <c r="O9179" s="15" t="n">
        <f aca="false">N9179*L9179</f>
        <v>0</v>
      </c>
      <c r="P9179" s="15" t="n">
        <f aca="false">N9179-O9179</f>
        <v>121.9</v>
      </c>
      <c r="Q9179" s="15" t="n">
        <f aca="false">J9179*INDEX(dProdutos!$F$2:$F$47,MATCH(E9179,dProdutos!$A$2:$A$47,0))</f>
        <v>52.76</v>
      </c>
      <c r="R9179" s="15" t="n">
        <f aca="false">IF(I9179="Cancelado",0,P9179-Q9179)</f>
        <v>69.14</v>
      </c>
      <c r="S9179" s="17" t="str">
        <f aca="false">INDEX(dProdutos!$D$2:$D$47,MATCH(E9179,dProdutos!$A$2:$A$47,0))</f>
        <v>Eletrônicos</v>
      </c>
    </row>
    <row r="9180" customFormat="false" ht="15" hidden="false" customHeight="false" outlineLevel="0" collapsed="false">
      <c r="A9180" s="17" t="s">
        <v>7120</v>
      </c>
      <c r="B9180" s="17" t="n">
        <v>1</v>
      </c>
      <c r="C9180" s="21" t="n">
        <v>46256</v>
      </c>
      <c r="D9180" s="17" t="s">
        <v>549</v>
      </c>
      <c r="E9180" s="17" t="s">
        <v>147</v>
      </c>
      <c r="F9180" s="17" t="s">
        <v>1499</v>
      </c>
      <c r="G9180" s="17" t="s">
        <v>60</v>
      </c>
      <c r="H9180" s="17" t="s">
        <v>1523</v>
      </c>
      <c r="I9180" s="17" t="s">
        <v>1524</v>
      </c>
      <c r="J9180" s="17" t="n">
        <v>2</v>
      </c>
      <c r="K9180" s="15" t="n">
        <v>231.9</v>
      </c>
      <c r="L9180" s="22" t="n">
        <v>0</v>
      </c>
      <c r="M9180" s="15" t="n">
        <v>0</v>
      </c>
      <c r="N9180" s="15" t="n">
        <f aca="false">J9180*K9180</f>
        <v>463.8</v>
      </c>
      <c r="O9180" s="15" t="n">
        <f aca="false">N9180*L9180</f>
        <v>0</v>
      </c>
      <c r="P9180" s="15" t="n">
        <f aca="false">N9180-O9180</f>
        <v>463.8</v>
      </c>
      <c r="Q9180" s="15" t="n">
        <f aca="false">J9180*INDEX(dProdutos!$F$2:$F$47,MATCH(E9180,dProdutos!$A$2:$A$47,0))</f>
        <v>261.8</v>
      </c>
      <c r="R9180" s="15" t="n">
        <f aca="false">IF(I9180="Cancelado",0,P9180-Q9180)</f>
        <v>202</v>
      </c>
      <c r="S9180" s="17" t="str">
        <f aca="false">INDEX(dProdutos!$D$2:$D$47,MATCH(E9180,dProdutos!$A$2:$A$47,0))</f>
        <v>Acessórios</v>
      </c>
    </row>
    <row r="9181" customFormat="false" ht="15" hidden="false" customHeight="false" outlineLevel="0" collapsed="false">
      <c r="A9181" s="17" t="s">
        <v>7121</v>
      </c>
      <c r="B9181" s="17" t="n">
        <v>1</v>
      </c>
      <c r="C9181" s="21" t="n">
        <v>46256</v>
      </c>
      <c r="D9181" s="17" t="s">
        <v>249</v>
      </c>
      <c r="E9181" s="17" t="s">
        <v>120</v>
      </c>
      <c r="F9181" s="17" t="s">
        <v>1490</v>
      </c>
      <c r="G9181" s="17" t="s">
        <v>60</v>
      </c>
      <c r="H9181" s="17" t="s">
        <v>1537</v>
      </c>
      <c r="I9181" s="17" t="s">
        <v>1524</v>
      </c>
      <c r="J9181" s="17" t="n">
        <v>1</v>
      </c>
      <c r="K9181" s="15" t="n">
        <v>96.9</v>
      </c>
      <c r="L9181" s="22" t="n">
        <v>0</v>
      </c>
      <c r="M9181" s="15" t="n">
        <v>31.8</v>
      </c>
      <c r="N9181" s="15" t="n">
        <f aca="false">J9181*K9181</f>
        <v>96.9</v>
      </c>
      <c r="O9181" s="15" t="n">
        <f aca="false">N9181*L9181</f>
        <v>0</v>
      </c>
      <c r="P9181" s="15" t="n">
        <f aca="false">N9181-O9181</f>
        <v>96.9</v>
      </c>
      <c r="Q9181" s="15" t="n">
        <f aca="false">J9181*INDEX(dProdutos!$F$2:$F$47,MATCH(E9181,dProdutos!$A$2:$A$47,0))</f>
        <v>44.36</v>
      </c>
      <c r="R9181" s="15" t="n">
        <f aca="false">IF(I9181="Cancelado",0,P9181-Q9181)</f>
        <v>52.54</v>
      </c>
      <c r="S9181" s="17" t="str">
        <f aca="false">INDEX(dProdutos!$D$2:$D$47,MATCH(E9181,dProdutos!$A$2:$A$47,0))</f>
        <v>Moda Masculina</v>
      </c>
    </row>
    <row r="9182" customFormat="false" ht="15" hidden="false" customHeight="false" outlineLevel="0" collapsed="false">
      <c r="A9182" s="17" t="s">
        <v>7122</v>
      </c>
      <c r="B9182" s="17" t="n">
        <v>1</v>
      </c>
      <c r="C9182" s="21" t="n">
        <v>46256</v>
      </c>
      <c r="D9182" s="17" t="s">
        <v>543</v>
      </c>
      <c r="E9182" s="17" t="s">
        <v>81</v>
      </c>
      <c r="F9182" s="17" t="s">
        <v>1497</v>
      </c>
      <c r="G9182" s="17" t="s">
        <v>62</v>
      </c>
      <c r="H9182" s="17" t="s">
        <v>1540</v>
      </c>
      <c r="I9182" s="17" t="s">
        <v>1531</v>
      </c>
      <c r="J9182" s="17" t="n">
        <v>1</v>
      </c>
      <c r="K9182" s="15" t="n">
        <v>64.9</v>
      </c>
      <c r="L9182" s="22" t="n">
        <v>0.1</v>
      </c>
      <c r="M9182" s="15" t="n">
        <v>0</v>
      </c>
      <c r="N9182" s="15" t="n">
        <f aca="false">J9182*K9182</f>
        <v>64.9</v>
      </c>
      <c r="O9182" s="15" t="n">
        <f aca="false">N9182*L9182</f>
        <v>6.49</v>
      </c>
      <c r="P9182" s="15" t="n">
        <f aca="false">N9182-O9182</f>
        <v>58.41</v>
      </c>
      <c r="Q9182" s="15" t="n">
        <f aca="false">J9182*INDEX(dProdutos!$F$2:$F$47,MATCH(E9182,dProdutos!$A$2:$A$47,0))</f>
        <v>26.12</v>
      </c>
      <c r="R9182" s="15" t="n">
        <f aca="false">IF(I9182="Cancelado",0,P9182-Q9182)</f>
        <v>0</v>
      </c>
      <c r="S9182" s="17" t="str">
        <f aca="false">INDEX(dProdutos!$D$2:$D$47,MATCH(E9182,dProdutos!$A$2:$A$47,0))</f>
        <v>Moda Feminina</v>
      </c>
    </row>
    <row r="9183" customFormat="false" ht="15" hidden="false" customHeight="false" outlineLevel="0" collapsed="false">
      <c r="A9183" s="17" t="s">
        <v>7123</v>
      </c>
      <c r="B9183" s="17" t="n">
        <v>1</v>
      </c>
      <c r="C9183" s="21" t="n">
        <v>46256</v>
      </c>
      <c r="D9183" s="17" t="s">
        <v>568</v>
      </c>
      <c r="E9183" s="17" t="s">
        <v>114</v>
      </c>
      <c r="F9183" s="17" t="s">
        <v>1495</v>
      </c>
      <c r="G9183" s="17" t="s">
        <v>59</v>
      </c>
      <c r="H9183" s="17" t="s">
        <v>1523</v>
      </c>
      <c r="I9183" s="17" t="s">
        <v>1524</v>
      </c>
      <c r="J9183" s="17" t="n">
        <v>1</v>
      </c>
      <c r="K9183" s="15" t="n">
        <v>202.9</v>
      </c>
      <c r="L9183" s="22" t="n">
        <v>0</v>
      </c>
      <c r="M9183" s="15" t="n">
        <v>0</v>
      </c>
      <c r="N9183" s="15" t="n">
        <f aca="false">J9183*K9183</f>
        <v>202.9</v>
      </c>
      <c r="O9183" s="15" t="n">
        <f aca="false">N9183*L9183</f>
        <v>0</v>
      </c>
      <c r="P9183" s="15" t="n">
        <f aca="false">N9183-O9183</f>
        <v>202.9</v>
      </c>
      <c r="Q9183" s="15" t="n">
        <f aca="false">J9183*INDEX(dProdutos!$F$2:$F$47,MATCH(E9183,dProdutos!$A$2:$A$47,0))</f>
        <v>110.39</v>
      </c>
      <c r="R9183" s="15" t="n">
        <f aca="false">IF(I9183="Cancelado",0,P9183-Q9183)</f>
        <v>92.51</v>
      </c>
      <c r="S9183" s="17" t="str">
        <f aca="false">INDEX(dProdutos!$D$2:$D$47,MATCH(E9183,dProdutos!$A$2:$A$47,0))</f>
        <v>Moda Masculina</v>
      </c>
    </row>
    <row r="9184" customFormat="false" ht="15" hidden="false" customHeight="false" outlineLevel="0" collapsed="false">
      <c r="A9184" s="17" t="s">
        <v>7124</v>
      </c>
      <c r="B9184" s="17" t="n">
        <v>1</v>
      </c>
      <c r="C9184" s="21" t="n">
        <v>46256</v>
      </c>
      <c r="D9184" s="17" t="s">
        <v>665</v>
      </c>
      <c r="E9184" s="17" t="s">
        <v>132</v>
      </c>
      <c r="F9184" s="17" t="s">
        <v>1495</v>
      </c>
      <c r="G9184" s="17" t="s">
        <v>62</v>
      </c>
      <c r="H9184" s="17" t="s">
        <v>1523</v>
      </c>
      <c r="I9184" s="17" t="s">
        <v>1524</v>
      </c>
      <c r="J9184" s="17" t="n">
        <v>3</v>
      </c>
      <c r="K9184" s="15" t="n">
        <v>179.9</v>
      </c>
      <c r="L9184" s="22" t="n">
        <v>0.1</v>
      </c>
      <c r="M9184" s="15" t="n">
        <v>29.17</v>
      </c>
      <c r="N9184" s="15" t="n">
        <f aca="false">J9184*K9184</f>
        <v>539.7</v>
      </c>
      <c r="O9184" s="15" t="n">
        <f aca="false">N9184*L9184</f>
        <v>53.97</v>
      </c>
      <c r="P9184" s="15" t="n">
        <f aca="false">N9184-O9184</f>
        <v>485.73</v>
      </c>
      <c r="Q9184" s="15" t="n">
        <f aca="false">J9184*INDEX(dProdutos!$F$2:$F$47,MATCH(E9184,dProdutos!$A$2:$A$47,0))</f>
        <v>280.68</v>
      </c>
      <c r="R9184" s="15" t="n">
        <f aca="false">IF(I9184="Cancelado",0,P9184-Q9184)</f>
        <v>205.05</v>
      </c>
      <c r="S9184" s="17" t="str">
        <f aca="false">INDEX(dProdutos!$D$2:$D$47,MATCH(E9184,dProdutos!$A$2:$A$47,0))</f>
        <v>Calçados</v>
      </c>
    </row>
    <row r="9185" customFormat="false" ht="15" hidden="false" customHeight="false" outlineLevel="0" collapsed="false">
      <c r="A9185" s="17" t="s">
        <v>7124</v>
      </c>
      <c r="B9185" s="17" t="n">
        <v>2</v>
      </c>
      <c r="C9185" s="21" t="n">
        <v>46256</v>
      </c>
      <c r="D9185" s="17" t="s">
        <v>665</v>
      </c>
      <c r="E9185" s="17" t="s">
        <v>73</v>
      </c>
      <c r="F9185" s="17" t="s">
        <v>1495</v>
      </c>
      <c r="G9185" s="17" t="s">
        <v>62</v>
      </c>
      <c r="H9185" s="17" t="s">
        <v>1523</v>
      </c>
      <c r="I9185" s="17" t="s">
        <v>1524</v>
      </c>
      <c r="J9185" s="17" t="n">
        <v>1</v>
      </c>
      <c r="K9185" s="15" t="n">
        <v>179.9</v>
      </c>
      <c r="L9185" s="22" t="n">
        <v>0.15</v>
      </c>
      <c r="M9185" s="15" t="n">
        <v>0</v>
      </c>
      <c r="N9185" s="15" t="n">
        <f aca="false">J9185*K9185</f>
        <v>179.9</v>
      </c>
      <c r="O9185" s="15" t="n">
        <f aca="false">N9185*L9185</f>
        <v>26.985</v>
      </c>
      <c r="P9185" s="15" t="n">
        <f aca="false">N9185-O9185</f>
        <v>152.915</v>
      </c>
      <c r="Q9185" s="15" t="n">
        <f aca="false">J9185*INDEX(dProdutos!$F$2:$F$47,MATCH(E9185,dProdutos!$A$2:$A$47,0))</f>
        <v>69.44</v>
      </c>
      <c r="R9185" s="15" t="n">
        <f aca="false">IF(I9185="Cancelado",0,P9185-Q9185)</f>
        <v>83.475</v>
      </c>
      <c r="S9185" s="17" t="str">
        <f aca="false">INDEX(dProdutos!$D$2:$D$47,MATCH(E9185,dProdutos!$A$2:$A$47,0))</f>
        <v>Moda Feminina</v>
      </c>
    </row>
    <row r="9186" customFormat="false" ht="15" hidden="false" customHeight="false" outlineLevel="0" collapsed="false">
      <c r="A9186" s="17" t="s">
        <v>7125</v>
      </c>
      <c r="B9186" s="17" t="n">
        <v>1</v>
      </c>
      <c r="C9186" s="21" t="n">
        <v>46256</v>
      </c>
      <c r="D9186" s="17" t="s">
        <v>1355</v>
      </c>
      <c r="E9186" s="17" t="s">
        <v>138</v>
      </c>
      <c r="F9186" s="17" t="s">
        <v>1495</v>
      </c>
      <c r="G9186" s="17" t="s">
        <v>60</v>
      </c>
      <c r="H9186" s="17" t="s">
        <v>1523</v>
      </c>
      <c r="I9186" s="17" t="s">
        <v>1524</v>
      </c>
      <c r="J9186" s="17" t="n">
        <v>1</v>
      </c>
      <c r="K9186" s="15" t="n">
        <v>231.9</v>
      </c>
      <c r="L9186" s="22" t="n">
        <v>0</v>
      </c>
      <c r="M9186" s="15" t="n">
        <v>14.53</v>
      </c>
      <c r="N9186" s="15" t="n">
        <f aca="false">J9186*K9186</f>
        <v>231.9</v>
      </c>
      <c r="O9186" s="15" t="n">
        <f aca="false">N9186*L9186</f>
        <v>0</v>
      </c>
      <c r="P9186" s="15" t="n">
        <f aca="false">N9186-O9186</f>
        <v>231.9</v>
      </c>
      <c r="Q9186" s="15" t="n">
        <f aca="false">J9186*INDEX(dProdutos!$F$2:$F$47,MATCH(E9186,dProdutos!$A$2:$A$47,0))</f>
        <v>132.21</v>
      </c>
      <c r="R9186" s="15" t="n">
        <f aca="false">IF(I9186="Cancelado",0,P9186-Q9186)</f>
        <v>99.69</v>
      </c>
      <c r="S9186" s="17" t="str">
        <f aca="false">INDEX(dProdutos!$D$2:$D$47,MATCH(E9186,dProdutos!$A$2:$A$47,0))</f>
        <v>Calçados</v>
      </c>
    </row>
    <row r="9187" customFormat="false" ht="15" hidden="false" customHeight="false" outlineLevel="0" collapsed="false">
      <c r="A9187" s="17" t="s">
        <v>7125</v>
      </c>
      <c r="B9187" s="17" t="n">
        <v>2</v>
      </c>
      <c r="C9187" s="21" t="n">
        <v>46256</v>
      </c>
      <c r="D9187" s="17" t="s">
        <v>1355</v>
      </c>
      <c r="E9187" s="17" t="s">
        <v>177</v>
      </c>
      <c r="F9187" s="17" t="s">
        <v>1495</v>
      </c>
      <c r="G9187" s="17" t="s">
        <v>60</v>
      </c>
      <c r="H9187" s="17" t="s">
        <v>1523</v>
      </c>
      <c r="I9187" s="17" t="s">
        <v>1524</v>
      </c>
      <c r="J9187" s="17" t="n">
        <v>1</v>
      </c>
      <c r="K9187" s="15" t="n">
        <v>257.9</v>
      </c>
      <c r="L9187" s="22" t="n">
        <v>0</v>
      </c>
      <c r="M9187" s="15" t="n">
        <v>0</v>
      </c>
      <c r="N9187" s="15" t="n">
        <f aca="false">J9187*K9187</f>
        <v>257.9</v>
      </c>
      <c r="O9187" s="15" t="n">
        <f aca="false">N9187*L9187</f>
        <v>0</v>
      </c>
      <c r="P9187" s="15" t="n">
        <f aca="false">N9187-O9187</f>
        <v>257.9</v>
      </c>
      <c r="Q9187" s="15" t="n">
        <f aca="false">J9187*INDEX(dProdutos!$F$2:$F$47,MATCH(E9187,dProdutos!$A$2:$A$47,0))</f>
        <v>138.23</v>
      </c>
      <c r="R9187" s="15" t="n">
        <f aca="false">IF(I9187="Cancelado",0,P9187-Q9187)</f>
        <v>119.67</v>
      </c>
      <c r="S9187" s="17" t="str">
        <f aca="false">INDEX(dProdutos!$D$2:$D$47,MATCH(E9187,dProdutos!$A$2:$A$47,0))</f>
        <v>Casa</v>
      </c>
    </row>
    <row r="9188" customFormat="false" ht="15" hidden="false" customHeight="false" outlineLevel="0" collapsed="false">
      <c r="A9188" s="17" t="s">
        <v>7126</v>
      </c>
      <c r="B9188" s="17" t="n">
        <v>1</v>
      </c>
      <c r="C9188" s="21" t="n">
        <v>46256</v>
      </c>
      <c r="D9188" s="17" t="s">
        <v>1275</v>
      </c>
      <c r="E9188" s="17" t="s">
        <v>195</v>
      </c>
      <c r="F9188" s="17" t="s">
        <v>1503</v>
      </c>
      <c r="G9188" s="17" t="s">
        <v>61</v>
      </c>
      <c r="H9188" s="17" t="s">
        <v>1523</v>
      </c>
      <c r="I9188" s="17" t="s">
        <v>1524</v>
      </c>
      <c r="J9188" s="17" t="n">
        <v>1</v>
      </c>
      <c r="K9188" s="15" t="n">
        <v>72.9</v>
      </c>
      <c r="L9188" s="22" t="n">
        <v>0</v>
      </c>
      <c r="M9188" s="15" t="n">
        <v>17.22</v>
      </c>
      <c r="N9188" s="15" t="n">
        <f aca="false">J9188*K9188</f>
        <v>72.9</v>
      </c>
      <c r="O9188" s="15" t="n">
        <f aca="false">N9188*L9188</f>
        <v>0</v>
      </c>
      <c r="P9188" s="15" t="n">
        <f aca="false">N9188-O9188</f>
        <v>72.9</v>
      </c>
      <c r="Q9188" s="15" t="n">
        <f aca="false">J9188*INDEX(dProdutos!$F$2:$F$47,MATCH(E9188,dProdutos!$A$2:$A$47,0))</f>
        <v>39.23</v>
      </c>
      <c r="R9188" s="15" t="n">
        <f aca="false">IF(I9188="Cancelado",0,P9188-Q9188)</f>
        <v>33.67</v>
      </c>
      <c r="S9188" s="17" t="str">
        <f aca="false">INDEX(dProdutos!$D$2:$D$47,MATCH(E9188,dProdutos!$A$2:$A$47,0))</f>
        <v>Eletrônicos</v>
      </c>
    </row>
    <row r="9189" customFormat="false" ht="15" hidden="false" customHeight="false" outlineLevel="0" collapsed="false">
      <c r="A9189" s="17" t="s">
        <v>7127</v>
      </c>
      <c r="B9189" s="17" t="n">
        <v>1</v>
      </c>
      <c r="C9189" s="21" t="n">
        <v>46257</v>
      </c>
      <c r="D9189" s="17" t="s">
        <v>528</v>
      </c>
      <c r="E9189" s="17" t="s">
        <v>189</v>
      </c>
      <c r="F9189" s="17" t="s">
        <v>1497</v>
      </c>
      <c r="G9189" s="17" t="s">
        <v>61</v>
      </c>
      <c r="H9189" s="17" t="s">
        <v>1537</v>
      </c>
      <c r="I9189" s="17" t="s">
        <v>1524</v>
      </c>
      <c r="J9189" s="17" t="n">
        <v>1</v>
      </c>
      <c r="K9189" s="15" t="n">
        <v>138.9</v>
      </c>
      <c r="L9189" s="22" t="n">
        <v>0</v>
      </c>
      <c r="M9189" s="15" t="n">
        <v>11.3</v>
      </c>
      <c r="N9189" s="15" t="n">
        <f aca="false">J9189*K9189</f>
        <v>138.9</v>
      </c>
      <c r="O9189" s="15" t="n">
        <f aca="false">N9189*L9189</f>
        <v>0</v>
      </c>
      <c r="P9189" s="15" t="n">
        <f aca="false">N9189-O9189</f>
        <v>138.9</v>
      </c>
      <c r="Q9189" s="15" t="n">
        <f aca="false">J9189*INDEX(dProdutos!$F$2:$F$47,MATCH(E9189,dProdutos!$A$2:$A$47,0))</f>
        <v>68.96</v>
      </c>
      <c r="R9189" s="15" t="n">
        <f aca="false">IF(I9189="Cancelado",0,P9189-Q9189)</f>
        <v>69.94</v>
      </c>
      <c r="S9189" s="17" t="str">
        <f aca="false">INDEX(dProdutos!$D$2:$D$47,MATCH(E9189,dProdutos!$A$2:$A$47,0))</f>
        <v>Eletrônicos</v>
      </c>
    </row>
    <row r="9190" customFormat="false" ht="15" hidden="false" customHeight="false" outlineLevel="0" collapsed="false">
      <c r="A9190" s="17" t="s">
        <v>7128</v>
      </c>
      <c r="B9190" s="17" t="n">
        <v>1</v>
      </c>
      <c r="C9190" s="21" t="n">
        <v>46257</v>
      </c>
      <c r="D9190" s="17" t="s">
        <v>1207</v>
      </c>
      <c r="E9190" s="17" t="s">
        <v>150</v>
      </c>
      <c r="F9190" s="17" t="s">
        <v>1503</v>
      </c>
      <c r="G9190" s="17" t="s">
        <v>59</v>
      </c>
      <c r="H9190" s="17" t="s">
        <v>1523</v>
      </c>
      <c r="I9190" s="17" t="s">
        <v>1524</v>
      </c>
      <c r="J9190" s="17" t="n">
        <v>2</v>
      </c>
      <c r="K9190" s="15" t="n">
        <v>71.9</v>
      </c>
      <c r="L9190" s="22" t="n">
        <v>0.05</v>
      </c>
      <c r="M9190" s="15" t="n">
        <v>0</v>
      </c>
      <c r="N9190" s="15" t="n">
        <f aca="false">J9190*K9190</f>
        <v>143.8</v>
      </c>
      <c r="O9190" s="15" t="n">
        <f aca="false">N9190*L9190</f>
        <v>7.19</v>
      </c>
      <c r="P9190" s="15" t="n">
        <f aca="false">N9190-O9190</f>
        <v>136.61</v>
      </c>
      <c r="Q9190" s="15" t="n">
        <f aca="false">J9190*INDEX(dProdutos!$F$2:$F$47,MATCH(E9190,dProdutos!$A$2:$A$47,0))</f>
        <v>54.76</v>
      </c>
      <c r="R9190" s="15" t="n">
        <f aca="false">IF(I9190="Cancelado",0,P9190-Q9190)</f>
        <v>81.85</v>
      </c>
      <c r="S9190" s="17" t="str">
        <f aca="false">INDEX(dProdutos!$D$2:$D$47,MATCH(E9190,dProdutos!$A$2:$A$47,0))</f>
        <v>Acessórios</v>
      </c>
    </row>
    <row r="9191" customFormat="false" ht="15" hidden="false" customHeight="false" outlineLevel="0" collapsed="false">
      <c r="A9191" s="17" t="s">
        <v>7128</v>
      </c>
      <c r="B9191" s="17" t="n">
        <v>2</v>
      </c>
      <c r="C9191" s="21" t="n">
        <v>46257</v>
      </c>
      <c r="D9191" s="17" t="s">
        <v>1207</v>
      </c>
      <c r="E9191" s="17" t="s">
        <v>150</v>
      </c>
      <c r="F9191" s="17" t="s">
        <v>1503</v>
      </c>
      <c r="G9191" s="17" t="s">
        <v>59</v>
      </c>
      <c r="H9191" s="17" t="s">
        <v>1523</v>
      </c>
      <c r="I9191" s="17" t="s">
        <v>1524</v>
      </c>
      <c r="J9191" s="17" t="n">
        <v>1</v>
      </c>
      <c r="K9191" s="15" t="n">
        <v>71.9</v>
      </c>
      <c r="L9191" s="22" t="n">
        <v>0</v>
      </c>
      <c r="M9191" s="15" t="n">
        <v>0</v>
      </c>
      <c r="N9191" s="15" t="n">
        <f aca="false">J9191*K9191</f>
        <v>71.9</v>
      </c>
      <c r="O9191" s="15" t="n">
        <f aca="false">N9191*L9191</f>
        <v>0</v>
      </c>
      <c r="P9191" s="15" t="n">
        <f aca="false">N9191-O9191</f>
        <v>71.9</v>
      </c>
      <c r="Q9191" s="15" t="n">
        <f aca="false">J9191*INDEX(dProdutos!$F$2:$F$47,MATCH(E9191,dProdutos!$A$2:$A$47,0))</f>
        <v>27.38</v>
      </c>
      <c r="R9191" s="15" t="n">
        <f aca="false">IF(I9191="Cancelado",0,P9191-Q9191)</f>
        <v>44.52</v>
      </c>
      <c r="S9191" s="17" t="str">
        <f aca="false">INDEX(dProdutos!$D$2:$D$47,MATCH(E9191,dProdutos!$A$2:$A$47,0))</f>
        <v>Acessórios</v>
      </c>
    </row>
    <row r="9192" customFormat="false" ht="15" hidden="false" customHeight="false" outlineLevel="0" collapsed="false">
      <c r="A9192" s="17" t="s">
        <v>7128</v>
      </c>
      <c r="B9192" s="17" t="n">
        <v>3</v>
      </c>
      <c r="C9192" s="21" t="n">
        <v>46257</v>
      </c>
      <c r="D9192" s="17" t="s">
        <v>1207</v>
      </c>
      <c r="E9192" s="17" t="s">
        <v>114</v>
      </c>
      <c r="F9192" s="17" t="s">
        <v>1503</v>
      </c>
      <c r="G9192" s="17" t="s">
        <v>59</v>
      </c>
      <c r="H9192" s="17" t="s">
        <v>1523</v>
      </c>
      <c r="I9192" s="17" t="s">
        <v>1524</v>
      </c>
      <c r="J9192" s="17" t="n">
        <v>1</v>
      </c>
      <c r="K9192" s="15" t="n">
        <v>202.9</v>
      </c>
      <c r="L9192" s="22" t="n">
        <v>0.1</v>
      </c>
      <c r="M9192" s="15" t="n">
        <v>0</v>
      </c>
      <c r="N9192" s="15" t="n">
        <f aca="false">J9192*K9192</f>
        <v>202.9</v>
      </c>
      <c r="O9192" s="15" t="n">
        <f aca="false">N9192*L9192</f>
        <v>20.29</v>
      </c>
      <c r="P9192" s="15" t="n">
        <f aca="false">N9192-O9192</f>
        <v>182.61</v>
      </c>
      <c r="Q9192" s="15" t="n">
        <f aca="false">J9192*INDEX(dProdutos!$F$2:$F$47,MATCH(E9192,dProdutos!$A$2:$A$47,0))</f>
        <v>110.39</v>
      </c>
      <c r="R9192" s="15" t="n">
        <f aca="false">IF(I9192="Cancelado",0,P9192-Q9192)</f>
        <v>72.22</v>
      </c>
      <c r="S9192" s="17" t="str">
        <f aca="false">INDEX(dProdutos!$D$2:$D$47,MATCH(E9192,dProdutos!$A$2:$A$47,0))</f>
        <v>Moda Masculina</v>
      </c>
    </row>
    <row r="9193" customFormat="false" ht="15" hidden="false" customHeight="false" outlineLevel="0" collapsed="false">
      <c r="A9193" s="17" t="s">
        <v>7129</v>
      </c>
      <c r="B9193" s="17" t="n">
        <v>1</v>
      </c>
      <c r="C9193" s="21" t="n">
        <v>46257</v>
      </c>
      <c r="D9193" s="17" t="s">
        <v>1440</v>
      </c>
      <c r="E9193" s="17" t="s">
        <v>114</v>
      </c>
      <c r="F9193" s="17" t="s">
        <v>1487</v>
      </c>
      <c r="G9193" s="17" t="s">
        <v>61</v>
      </c>
      <c r="H9193" s="17" t="s">
        <v>1523</v>
      </c>
      <c r="I9193" s="17" t="s">
        <v>1524</v>
      </c>
      <c r="J9193" s="17" t="n">
        <v>1</v>
      </c>
      <c r="K9193" s="15" t="n">
        <v>202.9</v>
      </c>
      <c r="L9193" s="22" t="n">
        <v>0</v>
      </c>
      <c r="M9193" s="15" t="n">
        <v>22.06</v>
      </c>
      <c r="N9193" s="15" t="n">
        <f aca="false">J9193*K9193</f>
        <v>202.9</v>
      </c>
      <c r="O9193" s="15" t="n">
        <f aca="false">N9193*L9193</f>
        <v>0</v>
      </c>
      <c r="P9193" s="15" t="n">
        <f aca="false">N9193-O9193</f>
        <v>202.9</v>
      </c>
      <c r="Q9193" s="15" t="n">
        <f aca="false">J9193*INDEX(dProdutos!$F$2:$F$47,MATCH(E9193,dProdutos!$A$2:$A$47,0))</f>
        <v>110.39</v>
      </c>
      <c r="R9193" s="15" t="n">
        <f aca="false">IF(I9193="Cancelado",0,P9193-Q9193)</f>
        <v>92.51</v>
      </c>
      <c r="S9193" s="17" t="str">
        <f aca="false">INDEX(dProdutos!$D$2:$D$47,MATCH(E9193,dProdutos!$A$2:$A$47,0))</f>
        <v>Moda Masculina</v>
      </c>
    </row>
    <row r="9194" customFormat="false" ht="15" hidden="false" customHeight="false" outlineLevel="0" collapsed="false">
      <c r="A9194" s="17" t="s">
        <v>7130</v>
      </c>
      <c r="B9194" s="17" t="n">
        <v>1</v>
      </c>
      <c r="C9194" s="21" t="n">
        <v>46257</v>
      </c>
      <c r="D9194" s="17" t="s">
        <v>1435</v>
      </c>
      <c r="E9194" s="17" t="s">
        <v>165</v>
      </c>
      <c r="F9194" s="17" t="s">
        <v>1499</v>
      </c>
      <c r="G9194" s="17" t="s">
        <v>61</v>
      </c>
      <c r="H9194" s="17" t="s">
        <v>1537</v>
      </c>
      <c r="I9194" s="17" t="s">
        <v>1524</v>
      </c>
      <c r="J9194" s="17" t="n">
        <v>2</v>
      </c>
      <c r="K9194" s="15" t="n">
        <v>231.9</v>
      </c>
      <c r="L9194" s="22" t="n">
        <v>0.05</v>
      </c>
      <c r="M9194" s="15" t="n">
        <v>0</v>
      </c>
      <c r="N9194" s="15" t="n">
        <f aca="false">J9194*K9194</f>
        <v>463.8</v>
      </c>
      <c r="O9194" s="15" t="n">
        <f aca="false">N9194*L9194</f>
        <v>23.19</v>
      </c>
      <c r="P9194" s="15" t="n">
        <f aca="false">N9194-O9194</f>
        <v>440.61</v>
      </c>
      <c r="Q9194" s="15" t="n">
        <f aca="false">J9194*INDEX(dProdutos!$F$2:$F$47,MATCH(E9194,dProdutos!$A$2:$A$47,0))</f>
        <v>281.66</v>
      </c>
      <c r="R9194" s="15" t="n">
        <f aca="false">IF(I9194="Cancelado",0,P9194-Q9194)</f>
        <v>158.95</v>
      </c>
      <c r="S9194" s="17" t="str">
        <f aca="false">INDEX(dProdutos!$D$2:$D$47,MATCH(E9194,dProdutos!$A$2:$A$47,0))</f>
        <v>Casa</v>
      </c>
    </row>
    <row r="9195" customFormat="false" ht="15" hidden="false" customHeight="false" outlineLevel="0" collapsed="false">
      <c r="A9195" s="17" t="s">
        <v>7130</v>
      </c>
      <c r="B9195" s="17" t="n">
        <v>2</v>
      </c>
      <c r="C9195" s="21" t="n">
        <v>46257</v>
      </c>
      <c r="D9195" s="17" t="s">
        <v>1435</v>
      </c>
      <c r="E9195" s="17" t="s">
        <v>153</v>
      </c>
      <c r="F9195" s="17" t="s">
        <v>1499</v>
      </c>
      <c r="G9195" s="17" t="s">
        <v>61</v>
      </c>
      <c r="H9195" s="17" t="s">
        <v>1537</v>
      </c>
      <c r="I9195" s="17" t="s">
        <v>1524</v>
      </c>
      <c r="J9195" s="17" t="n">
        <v>1</v>
      </c>
      <c r="K9195" s="15" t="n">
        <v>165.9</v>
      </c>
      <c r="L9195" s="22" t="n">
        <v>0.1</v>
      </c>
      <c r="M9195" s="15" t="n">
        <v>0</v>
      </c>
      <c r="N9195" s="15" t="n">
        <f aca="false">J9195*K9195</f>
        <v>165.9</v>
      </c>
      <c r="O9195" s="15" t="n">
        <f aca="false">N9195*L9195</f>
        <v>16.59</v>
      </c>
      <c r="P9195" s="15" t="n">
        <f aca="false">N9195-O9195</f>
        <v>149.31</v>
      </c>
      <c r="Q9195" s="15" t="n">
        <f aca="false">J9195*INDEX(dProdutos!$F$2:$F$47,MATCH(E9195,dProdutos!$A$2:$A$47,0))</f>
        <v>67.28</v>
      </c>
      <c r="R9195" s="15" t="n">
        <f aca="false">IF(I9195="Cancelado",0,P9195-Q9195)</f>
        <v>82.03</v>
      </c>
      <c r="S9195" s="17" t="str">
        <f aca="false">INDEX(dProdutos!$D$2:$D$47,MATCH(E9195,dProdutos!$A$2:$A$47,0))</f>
        <v>Acessórios</v>
      </c>
    </row>
    <row r="9196" customFormat="false" ht="15" hidden="false" customHeight="false" outlineLevel="0" collapsed="false">
      <c r="A9196" s="17" t="s">
        <v>7130</v>
      </c>
      <c r="B9196" s="17" t="n">
        <v>3</v>
      </c>
      <c r="C9196" s="21" t="n">
        <v>46257</v>
      </c>
      <c r="D9196" s="17" t="s">
        <v>1435</v>
      </c>
      <c r="E9196" s="17" t="s">
        <v>156</v>
      </c>
      <c r="F9196" s="17" t="s">
        <v>1499</v>
      </c>
      <c r="G9196" s="17" t="s">
        <v>61</v>
      </c>
      <c r="H9196" s="17" t="s">
        <v>1537</v>
      </c>
      <c r="I9196" s="17" t="s">
        <v>1524</v>
      </c>
      <c r="J9196" s="17" t="n">
        <v>1</v>
      </c>
      <c r="K9196" s="15" t="n">
        <v>192.9</v>
      </c>
      <c r="L9196" s="22" t="n">
        <v>0</v>
      </c>
      <c r="M9196" s="15" t="n">
        <v>0</v>
      </c>
      <c r="N9196" s="15" t="n">
        <f aca="false">J9196*K9196</f>
        <v>192.9</v>
      </c>
      <c r="O9196" s="15" t="n">
        <f aca="false">N9196*L9196</f>
        <v>0</v>
      </c>
      <c r="P9196" s="15" t="n">
        <f aca="false">N9196-O9196</f>
        <v>192.9</v>
      </c>
      <c r="Q9196" s="15" t="n">
        <f aca="false">J9196*INDEX(dProdutos!$F$2:$F$47,MATCH(E9196,dProdutos!$A$2:$A$47,0))</f>
        <v>80.38</v>
      </c>
      <c r="R9196" s="15" t="n">
        <f aca="false">IF(I9196="Cancelado",0,P9196-Q9196)</f>
        <v>112.52</v>
      </c>
      <c r="S9196" s="17" t="str">
        <f aca="false">INDEX(dProdutos!$D$2:$D$47,MATCH(E9196,dProdutos!$A$2:$A$47,0))</f>
        <v>Acessórios</v>
      </c>
    </row>
    <row r="9197" customFormat="false" ht="15" hidden="false" customHeight="false" outlineLevel="0" collapsed="false">
      <c r="A9197" s="17" t="s">
        <v>7131</v>
      </c>
      <c r="B9197" s="17" t="n">
        <v>1</v>
      </c>
      <c r="C9197" s="21" t="n">
        <v>46257</v>
      </c>
      <c r="D9197" s="17" t="s">
        <v>965</v>
      </c>
      <c r="E9197" s="17" t="s">
        <v>102</v>
      </c>
      <c r="F9197" s="17" t="s">
        <v>1495</v>
      </c>
      <c r="G9197" s="17" t="s">
        <v>64</v>
      </c>
      <c r="H9197" s="17" t="s">
        <v>1523</v>
      </c>
      <c r="I9197" s="17" t="s">
        <v>1524</v>
      </c>
      <c r="J9197" s="17" t="n">
        <v>1</v>
      </c>
      <c r="K9197" s="15" t="n">
        <v>65.9</v>
      </c>
      <c r="L9197" s="22" t="n">
        <v>0.1</v>
      </c>
      <c r="M9197" s="15" t="n">
        <v>13.18</v>
      </c>
      <c r="N9197" s="15" t="n">
        <f aca="false">J9197*K9197</f>
        <v>65.9</v>
      </c>
      <c r="O9197" s="15" t="n">
        <f aca="false">N9197*L9197</f>
        <v>6.59</v>
      </c>
      <c r="P9197" s="15" t="n">
        <f aca="false">N9197-O9197</f>
        <v>59.31</v>
      </c>
      <c r="Q9197" s="15" t="n">
        <f aca="false">J9197*INDEX(dProdutos!$F$2:$F$47,MATCH(E9197,dProdutos!$A$2:$A$47,0))</f>
        <v>29.68</v>
      </c>
      <c r="R9197" s="15" t="n">
        <f aca="false">IF(I9197="Cancelado",0,P9197-Q9197)</f>
        <v>29.63</v>
      </c>
      <c r="S9197" s="17" t="str">
        <f aca="false">INDEX(dProdutos!$D$2:$D$47,MATCH(E9197,dProdutos!$A$2:$A$47,0))</f>
        <v>Moda Masculina</v>
      </c>
    </row>
    <row r="9198" customFormat="false" ht="15" hidden="false" customHeight="false" outlineLevel="0" collapsed="false">
      <c r="A9198" s="17" t="s">
        <v>7132</v>
      </c>
      <c r="B9198" s="17" t="n">
        <v>1</v>
      </c>
      <c r="C9198" s="21" t="n">
        <v>46257</v>
      </c>
      <c r="D9198" s="17" t="s">
        <v>612</v>
      </c>
      <c r="E9198" s="17" t="s">
        <v>207</v>
      </c>
      <c r="F9198" s="17" t="s">
        <v>1490</v>
      </c>
      <c r="G9198" s="17" t="s">
        <v>59</v>
      </c>
      <c r="H9198" s="17" t="s">
        <v>1540</v>
      </c>
      <c r="I9198" s="17" t="s">
        <v>1524</v>
      </c>
      <c r="J9198" s="17" t="n">
        <v>1</v>
      </c>
      <c r="K9198" s="15" t="n">
        <v>143.9</v>
      </c>
      <c r="L9198" s="22" t="n">
        <v>0</v>
      </c>
      <c r="M9198" s="15" t="n">
        <v>23.63</v>
      </c>
      <c r="N9198" s="15" t="n">
        <f aca="false">J9198*K9198</f>
        <v>143.9</v>
      </c>
      <c r="O9198" s="15" t="n">
        <f aca="false">N9198*L9198</f>
        <v>0</v>
      </c>
      <c r="P9198" s="15" t="n">
        <f aca="false">N9198-O9198</f>
        <v>143.9</v>
      </c>
      <c r="Q9198" s="15" t="n">
        <f aca="false">J9198*INDEX(dProdutos!$F$2:$F$47,MATCH(E9198,dProdutos!$A$2:$A$47,0))</f>
        <v>84.43</v>
      </c>
      <c r="R9198" s="15" t="n">
        <f aca="false">IF(I9198="Cancelado",0,P9198-Q9198)</f>
        <v>59.47</v>
      </c>
      <c r="S9198" s="17" t="str">
        <f aca="false">INDEX(dProdutos!$D$2:$D$47,MATCH(E9198,dProdutos!$A$2:$A$47,0))</f>
        <v>Beleza</v>
      </c>
    </row>
    <row r="9199" customFormat="false" ht="15" hidden="false" customHeight="false" outlineLevel="0" collapsed="false">
      <c r="A9199" s="17" t="s">
        <v>7133</v>
      </c>
      <c r="B9199" s="17" t="n">
        <v>1</v>
      </c>
      <c r="C9199" s="21" t="n">
        <v>46257</v>
      </c>
      <c r="D9199" s="17" t="s">
        <v>837</v>
      </c>
      <c r="E9199" s="17" t="s">
        <v>111</v>
      </c>
      <c r="F9199" s="17" t="s">
        <v>1495</v>
      </c>
      <c r="G9199" s="17" t="s">
        <v>59</v>
      </c>
      <c r="H9199" s="17" t="s">
        <v>1537</v>
      </c>
      <c r="I9199" s="17" t="s">
        <v>1524</v>
      </c>
      <c r="J9199" s="17" t="n">
        <v>2</v>
      </c>
      <c r="K9199" s="15" t="n">
        <v>188.9</v>
      </c>
      <c r="L9199" s="22" t="n">
        <v>0</v>
      </c>
      <c r="M9199" s="15" t="n">
        <v>17.09</v>
      </c>
      <c r="N9199" s="15" t="n">
        <f aca="false">J9199*K9199</f>
        <v>377.8</v>
      </c>
      <c r="O9199" s="15" t="n">
        <f aca="false">N9199*L9199</f>
        <v>0</v>
      </c>
      <c r="P9199" s="15" t="n">
        <f aca="false">N9199-O9199</f>
        <v>377.8</v>
      </c>
      <c r="Q9199" s="15" t="n">
        <f aca="false">J9199*INDEX(dProdutos!$F$2:$F$47,MATCH(E9199,dProdutos!$A$2:$A$47,0))</f>
        <v>176.64</v>
      </c>
      <c r="R9199" s="15" t="n">
        <f aca="false">IF(I9199="Cancelado",0,P9199-Q9199)</f>
        <v>201.16</v>
      </c>
      <c r="S9199" s="17" t="str">
        <f aca="false">INDEX(dProdutos!$D$2:$D$47,MATCH(E9199,dProdutos!$A$2:$A$47,0))</f>
        <v>Moda Masculina</v>
      </c>
    </row>
    <row r="9200" customFormat="false" ht="15" hidden="false" customHeight="false" outlineLevel="0" collapsed="false">
      <c r="A9200" s="17" t="s">
        <v>7134</v>
      </c>
      <c r="B9200" s="17" t="n">
        <v>1</v>
      </c>
      <c r="C9200" s="21" t="n">
        <v>46257</v>
      </c>
      <c r="D9200" s="17" t="s">
        <v>1096</v>
      </c>
      <c r="E9200" s="17" t="s">
        <v>195</v>
      </c>
      <c r="F9200" s="17" t="s">
        <v>1493</v>
      </c>
      <c r="G9200" s="17" t="s">
        <v>61</v>
      </c>
      <c r="H9200" s="17" t="s">
        <v>1537</v>
      </c>
      <c r="I9200" s="17" t="s">
        <v>1524</v>
      </c>
      <c r="J9200" s="17" t="n">
        <v>1</v>
      </c>
      <c r="K9200" s="15" t="n">
        <v>72.9</v>
      </c>
      <c r="L9200" s="22" t="n">
        <v>0</v>
      </c>
      <c r="M9200" s="15" t="n">
        <v>33.97</v>
      </c>
      <c r="N9200" s="15" t="n">
        <f aca="false">J9200*K9200</f>
        <v>72.9</v>
      </c>
      <c r="O9200" s="15" t="n">
        <f aca="false">N9200*L9200</f>
        <v>0</v>
      </c>
      <c r="P9200" s="15" t="n">
        <f aca="false">N9200-O9200</f>
        <v>72.9</v>
      </c>
      <c r="Q9200" s="15" t="n">
        <f aca="false">J9200*INDEX(dProdutos!$F$2:$F$47,MATCH(E9200,dProdutos!$A$2:$A$47,0))</f>
        <v>39.23</v>
      </c>
      <c r="R9200" s="15" t="n">
        <f aca="false">IF(I9200="Cancelado",0,P9200-Q9200)</f>
        <v>33.67</v>
      </c>
      <c r="S9200" s="17" t="str">
        <f aca="false">INDEX(dProdutos!$D$2:$D$47,MATCH(E9200,dProdutos!$A$2:$A$47,0))</f>
        <v>Eletrônicos</v>
      </c>
    </row>
    <row r="9201" customFormat="false" ht="15" hidden="false" customHeight="false" outlineLevel="0" collapsed="false">
      <c r="A9201" s="17" t="s">
        <v>7134</v>
      </c>
      <c r="B9201" s="17" t="n">
        <v>2</v>
      </c>
      <c r="C9201" s="21" t="n">
        <v>46257</v>
      </c>
      <c r="D9201" s="17" t="s">
        <v>1096</v>
      </c>
      <c r="E9201" s="17" t="s">
        <v>156</v>
      </c>
      <c r="F9201" s="17" t="s">
        <v>1493</v>
      </c>
      <c r="G9201" s="17" t="s">
        <v>61</v>
      </c>
      <c r="H9201" s="17" t="s">
        <v>1537</v>
      </c>
      <c r="I9201" s="17" t="s">
        <v>1524</v>
      </c>
      <c r="J9201" s="17" t="n">
        <v>2</v>
      </c>
      <c r="K9201" s="15" t="n">
        <v>192.9</v>
      </c>
      <c r="L9201" s="22" t="n">
        <v>0.05</v>
      </c>
      <c r="M9201" s="15" t="n">
        <v>0</v>
      </c>
      <c r="N9201" s="15" t="n">
        <f aca="false">J9201*K9201</f>
        <v>385.8</v>
      </c>
      <c r="O9201" s="15" t="n">
        <f aca="false">N9201*L9201</f>
        <v>19.29</v>
      </c>
      <c r="P9201" s="15" t="n">
        <f aca="false">N9201-O9201</f>
        <v>366.51</v>
      </c>
      <c r="Q9201" s="15" t="n">
        <f aca="false">J9201*INDEX(dProdutos!$F$2:$F$47,MATCH(E9201,dProdutos!$A$2:$A$47,0))</f>
        <v>160.76</v>
      </c>
      <c r="R9201" s="15" t="n">
        <f aca="false">IF(I9201="Cancelado",0,P9201-Q9201)</f>
        <v>205.75</v>
      </c>
      <c r="S9201" s="17" t="str">
        <f aca="false">INDEX(dProdutos!$D$2:$D$47,MATCH(E9201,dProdutos!$A$2:$A$47,0))</f>
        <v>Acessórios</v>
      </c>
    </row>
    <row r="9202" customFormat="false" ht="15" hidden="false" customHeight="false" outlineLevel="0" collapsed="false">
      <c r="A9202" s="17" t="s">
        <v>7134</v>
      </c>
      <c r="B9202" s="17" t="n">
        <v>3</v>
      </c>
      <c r="C9202" s="21" t="n">
        <v>46257</v>
      </c>
      <c r="D9202" s="17" t="s">
        <v>1096</v>
      </c>
      <c r="E9202" s="17" t="s">
        <v>156</v>
      </c>
      <c r="F9202" s="17" t="s">
        <v>1493</v>
      </c>
      <c r="G9202" s="17" t="s">
        <v>61</v>
      </c>
      <c r="H9202" s="17" t="s">
        <v>1537</v>
      </c>
      <c r="I9202" s="17" t="s">
        <v>1524</v>
      </c>
      <c r="J9202" s="17" t="n">
        <v>1</v>
      </c>
      <c r="K9202" s="15" t="n">
        <v>192.9</v>
      </c>
      <c r="L9202" s="22" t="n">
        <v>0</v>
      </c>
      <c r="M9202" s="15" t="n">
        <v>0</v>
      </c>
      <c r="N9202" s="15" t="n">
        <f aca="false">J9202*K9202</f>
        <v>192.9</v>
      </c>
      <c r="O9202" s="15" t="n">
        <f aca="false">N9202*L9202</f>
        <v>0</v>
      </c>
      <c r="P9202" s="15" t="n">
        <f aca="false">N9202-O9202</f>
        <v>192.9</v>
      </c>
      <c r="Q9202" s="15" t="n">
        <f aca="false">J9202*INDEX(dProdutos!$F$2:$F$47,MATCH(E9202,dProdutos!$A$2:$A$47,0))</f>
        <v>80.38</v>
      </c>
      <c r="R9202" s="15" t="n">
        <f aca="false">IF(I9202="Cancelado",0,P9202-Q9202)</f>
        <v>112.52</v>
      </c>
      <c r="S9202" s="17" t="str">
        <f aca="false">INDEX(dProdutos!$D$2:$D$47,MATCH(E9202,dProdutos!$A$2:$A$47,0))</f>
        <v>Acessórios</v>
      </c>
    </row>
    <row r="9203" customFormat="false" ht="15" hidden="false" customHeight="false" outlineLevel="0" collapsed="false">
      <c r="A9203" s="17" t="s">
        <v>7135</v>
      </c>
      <c r="B9203" s="17" t="n">
        <v>1</v>
      </c>
      <c r="C9203" s="21" t="n">
        <v>46257</v>
      </c>
      <c r="D9203" s="17" t="s">
        <v>749</v>
      </c>
      <c r="E9203" s="17" t="s">
        <v>183</v>
      </c>
      <c r="F9203" s="17" t="s">
        <v>1493</v>
      </c>
      <c r="G9203" s="17" t="s">
        <v>64</v>
      </c>
      <c r="H9203" s="17" t="s">
        <v>1523</v>
      </c>
      <c r="I9203" s="17" t="s">
        <v>1524</v>
      </c>
      <c r="J9203" s="17" t="n">
        <v>1</v>
      </c>
      <c r="K9203" s="15" t="n">
        <v>121.9</v>
      </c>
      <c r="L9203" s="22" t="n">
        <v>0</v>
      </c>
      <c r="M9203" s="15" t="n">
        <v>26</v>
      </c>
      <c r="N9203" s="15" t="n">
        <f aca="false">J9203*K9203</f>
        <v>121.9</v>
      </c>
      <c r="O9203" s="15" t="n">
        <f aca="false">N9203*L9203</f>
        <v>0</v>
      </c>
      <c r="P9203" s="15" t="n">
        <f aca="false">N9203-O9203</f>
        <v>121.9</v>
      </c>
      <c r="Q9203" s="15" t="n">
        <f aca="false">J9203*INDEX(dProdutos!$F$2:$F$47,MATCH(E9203,dProdutos!$A$2:$A$47,0))</f>
        <v>52.76</v>
      </c>
      <c r="R9203" s="15" t="n">
        <f aca="false">IF(I9203="Cancelado",0,P9203-Q9203)</f>
        <v>69.14</v>
      </c>
      <c r="S9203" s="17" t="str">
        <f aca="false">INDEX(dProdutos!$D$2:$D$47,MATCH(E9203,dProdutos!$A$2:$A$47,0))</f>
        <v>Eletrônicos</v>
      </c>
    </row>
    <row r="9204" customFormat="false" ht="15" hidden="false" customHeight="false" outlineLevel="0" collapsed="false">
      <c r="A9204" s="17" t="s">
        <v>7136</v>
      </c>
      <c r="B9204" s="17" t="n">
        <v>1</v>
      </c>
      <c r="C9204" s="21" t="n">
        <v>46257</v>
      </c>
      <c r="D9204" s="17" t="s">
        <v>1038</v>
      </c>
      <c r="E9204" s="17" t="s">
        <v>102</v>
      </c>
      <c r="F9204" s="17" t="s">
        <v>1499</v>
      </c>
      <c r="G9204" s="17" t="s">
        <v>64</v>
      </c>
      <c r="H9204" s="17" t="s">
        <v>1537</v>
      </c>
      <c r="I9204" s="17" t="s">
        <v>1524</v>
      </c>
      <c r="J9204" s="17" t="n">
        <v>1</v>
      </c>
      <c r="K9204" s="15" t="n">
        <v>65.9</v>
      </c>
      <c r="L9204" s="22" t="n">
        <v>0</v>
      </c>
      <c r="M9204" s="15" t="n">
        <v>33.07</v>
      </c>
      <c r="N9204" s="15" t="n">
        <f aca="false">J9204*K9204</f>
        <v>65.9</v>
      </c>
      <c r="O9204" s="15" t="n">
        <f aca="false">N9204*L9204</f>
        <v>0</v>
      </c>
      <c r="P9204" s="15" t="n">
        <f aca="false">N9204-O9204</f>
        <v>65.9</v>
      </c>
      <c r="Q9204" s="15" t="n">
        <f aca="false">J9204*INDEX(dProdutos!$F$2:$F$47,MATCH(E9204,dProdutos!$A$2:$A$47,0))</f>
        <v>29.68</v>
      </c>
      <c r="R9204" s="15" t="n">
        <f aca="false">IF(I9204="Cancelado",0,P9204-Q9204)</f>
        <v>36.22</v>
      </c>
      <c r="S9204" s="17" t="str">
        <f aca="false">INDEX(dProdutos!$D$2:$D$47,MATCH(E9204,dProdutos!$A$2:$A$47,0))</f>
        <v>Moda Masculina</v>
      </c>
    </row>
    <row r="9205" customFormat="false" ht="15" hidden="false" customHeight="false" outlineLevel="0" collapsed="false">
      <c r="A9205" s="17" t="s">
        <v>7137</v>
      </c>
      <c r="B9205" s="17" t="n">
        <v>1</v>
      </c>
      <c r="C9205" s="21" t="n">
        <v>46257</v>
      </c>
      <c r="D9205" s="17" t="s">
        <v>382</v>
      </c>
      <c r="E9205" s="17" t="s">
        <v>117</v>
      </c>
      <c r="F9205" s="17" t="s">
        <v>1490</v>
      </c>
      <c r="G9205" s="17" t="s">
        <v>59</v>
      </c>
      <c r="H9205" s="17" t="s">
        <v>1523</v>
      </c>
      <c r="I9205" s="17" t="s">
        <v>1524</v>
      </c>
      <c r="J9205" s="17" t="n">
        <v>1</v>
      </c>
      <c r="K9205" s="15" t="n">
        <v>166.9</v>
      </c>
      <c r="L9205" s="22" t="n">
        <v>0</v>
      </c>
      <c r="M9205" s="15" t="n">
        <v>11.93</v>
      </c>
      <c r="N9205" s="15" t="n">
        <f aca="false">J9205*K9205</f>
        <v>166.9</v>
      </c>
      <c r="O9205" s="15" t="n">
        <f aca="false">N9205*L9205</f>
        <v>0</v>
      </c>
      <c r="P9205" s="15" t="n">
        <f aca="false">N9205-O9205</f>
        <v>166.9</v>
      </c>
      <c r="Q9205" s="15" t="n">
        <f aca="false">J9205*INDEX(dProdutos!$F$2:$F$47,MATCH(E9205,dProdutos!$A$2:$A$47,0))</f>
        <v>73.23</v>
      </c>
      <c r="R9205" s="15" t="n">
        <f aca="false">IF(I9205="Cancelado",0,P9205-Q9205)</f>
        <v>93.67</v>
      </c>
      <c r="S9205" s="17" t="str">
        <f aca="false">INDEX(dProdutos!$D$2:$D$47,MATCH(E9205,dProdutos!$A$2:$A$47,0))</f>
        <v>Moda Masculina</v>
      </c>
    </row>
    <row r="9206" customFormat="false" ht="15" hidden="false" customHeight="false" outlineLevel="0" collapsed="false">
      <c r="A9206" s="17" t="s">
        <v>7137</v>
      </c>
      <c r="B9206" s="17" t="n">
        <v>2</v>
      </c>
      <c r="C9206" s="21" t="n">
        <v>46257</v>
      </c>
      <c r="D9206" s="17" t="s">
        <v>382</v>
      </c>
      <c r="E9206" s="17" t="s">
        <v>105</v>
      </c>
      <c r="F9206" s="17" t="s">
        <v>1490</v>
      </c>
      <c r="G9206" s="17" t="s">
        <v>59</v>
      </c>
      <c r="H9206" s="17" t="s">
        <v>1523</v>
      </c>
      <c r="I9206" s="17" t="s">
        <v>1524</v>
      </c>
      <c r="J9206" s="17" t="n">
        <v>1</v>
      </c>
      <c r="K9206" s="15" t="n">
        <v>175.9</v>
      </c>
      <c r="L9206" s="22" t="n">
        <v>0</v>
      </c>
      <c r="M9206" s="15" t="n">
        <v>0</v>
      </c>
      <c r="N9206" s="15" t="n">
        <f aca="false">J9206*K9206</f>
        <v>175.9</v>
      </c>
      <c r="O9206" s="15" t="n">
        <f aca="false">N9206*L9206</f>
        <v>0</v>
      </c>
      <c r="P9206" s="15" t="n">
        <f aca="false">N9206-O9206</f>
        <v>175.9</v>
      </c>
      <c r="Q9206" s="15" t="n">
        <f aca="false">J9206*INDEX(dProdutos!$F$2:$F$47,MATCH(E9206,dProdutos!$A$2:$A$47,0))</f>
        <v>96.59</v>
      </c>
      <c r="R9206" s="15" t="n">
        <f aca="false">IF(I9206="Cancelado",0,P9206-Q9206)</f>
        <v>79.31</v>
      </c>
      <c r="S9206" s="17" t="str">
        <f aca="false">INDEX(dProdutos!$D$2:$D$47,MATCH(E9206,dProdutos!$A$2:$A$47,0))</f>
        <v>Moda Masculina</v>
      </c>
    </row>
    <row r="9207" customFormat="false" ht="15" hidden="false" customHeight="false" outlineLevel="0" collapsed="false">
      <c r="A9207" s="17" t="s">
        <v>7137</v>
      </c>
      <c r="B9207" s="17" t="n">
        <v>3</v>
      </c>
      <c r="C9207" s="21" t="n">
        <v>46257</v>
      </c>
      <c r="D9207" s="17" t="s">
        <v>382</v>
      </c>
      <c r="E9207" s="17" t="s">
        <v>171</v>
      </c>
      <c r="F9207" s="17" t="s">
        <v>1490</v>
      </c>
      <c r="G9207" s="17" t="s">
        <v>59</v>
      </c>
      <c r="H9207" s="17" t="s">
        <v>1523</v>
      </c>
      <c r="I9207" s="17" t="s">
        <v>1524</v>
      </c>
      <c r="J9207" s="17" t="n">
        <v>2</v>
      </c>
      <c r="K9207" s="15" t="n">
        <v>246.9</v>
      </c>
      <c r="L9207" s="22" t="n">
        <v>0.05</v>
      </c>
      <c r="M9207" s="15" t="n">
        <v>0</v>
      </c>
      <c r="N9207" s="15" t="n">
        <f aca="false">J9207*K9207</f>
        <v>493.8</v>
      </c>
      <c r="O9207" s="15" t="n">
        <f aca="false">N9207*L9207</f>
        <v>24.69</v>
      </c>
      <c r="P9207" s="15" t="n">
        <f aca="false">N9207-O9207</f>
        <v>469.11</v>
      </c>
      <c r="Q9207" s="15" t="n">
        <f aca="false">J9207*INDEX(dProdutos!$F$2:$F$47,MATCH(E9207,dProdutos!$A$2:$A$47,0))</f>
        <v>207.22</v>
      </c>
      <c r="R9207" s="15" t="n">
        <f aca="false">IF(I9207="Cancelado",0,P9207-Q9207)</f>
        <v>261.89</v>
      </c>
      <c r="S9207" s="17" t="str">
        <f aca="false">INDEX(dProdutos!$D$2:$D$47,MATCH(E9207,dProdutos!$A$2:$A$47,0))</f>
        <v>Casa</v>
      </c>
    </row>
    <row r="9208" customFormat="false" ht="15" hidden="false" customHeight="false" outlineLevel="0" collapsed="false">
      <c r="A9208" s="17" t="s">
        <v>7137</v>
      </c>
      <c r="B9208" s="17" t="n">
        <v>4</v>
      </c>
      <c r="C9208" s="21" t="n">
        <v>46257</v>
      </c>
      <c r="D9208" s="17" t="s">
        <v>382</v>
      </c>
      <c r="E9208" s="17" t="s">
        <v>177</v>
      </c>
      <c r="F9208" s="17" t="s">
        <v>1490</v>
      </c>
      <c r="G9208" s="17" t="s">
        <v>59</v>
      </c>
      <c r="H9208" s="17" t="s">
        <v>1523</v>
      </c>
      <c r="I9208" s="17" t="s">
        <v>1524</v>
      </c>
      <c r="J9208" s="17" t="n">
        <v>1</v>
      </c>
      <c r="K9208" s="15" t="n">
        <v>257.9</v>
      </c>
      <c r="L9208" s="22" t="n">
        <v>0.05</v>
      </c>
      <c r="M9208" s="15" t="n">
        <v>0</v>
      </c>
      <c r="N9208" s="15" t="n">
        <f aca="false">J9208*K9208</f>
        <v>257.9</v>
      </c>
      <c r="O9208" s="15" t="n">
        <f aca="false">N9208*L9208</f>
        <v>12.895</v>
      </c>
      <c r="P9208" s="15" t="n">
        <f aca="false">N9208-O9208</f>
        <v>245.005</v>
      </c>
      <c r="Q9208" s="15" t="n">
        <f aca="false">J9208*INDEX(dProdutos!$F$2:$F$47,MATCH(E9208,dProdutos!$A$2:$A$47,0))</f>
        <v>138.23</v>
      </c>
      <c r="R9208" s="15" t="n">
        <f aca="false">IF(I9208="Cancelado",0,P9208-Q9208)</f>
        <v>106.775</v>
      </c>
      <c r="S9208" s="17" t="str">
        <f aca="false">INDEX(dProdutos!$D$2:$D$47,MATCH(E9208,dProdutos!$A$2:$A$47,0))</f>
        <v>Casa</v>
      </c>
    </row>
    <row r="9209" customFormat="false" ht="15" hidden="false" customHeight="false" outlineLevel="0" collapsed="false">
      <c r="A9209" s="17" t="s">
        <v>7138</v>
      </c>
      <c r="B9209" s="17" t="n">
        <v>1</v>
      </c>
      <c r="C9209" s="21" t="n">
        <v>46257</v>
      </c>
      <c r="D9209" s="17" t="s">
        <v>482</v>
      </c>
      <c r="E9209" s="17" t="s">
        <v>126</v>
      </c>
      <c r="F9209" s="17" t="s">
        <v>1499</v>
      </c>
      <c r="G9209" s="17" t="s">
        <v>61</v>
      </c>
      <c r="H9209" s="17" t="s">
        <v>1537</v>
      </c>
      <c r="I9209" s="17" t="s">
        <v>1524</v>
      </c>
      <c r="J9209" s="17" t="n">
        <v>1</v>
      </c>
      <c r="K9209" s="15" t="n">
        <v>296.9</v>
      </c>
      <c r="L9209" s="22" t="n">
        <v>0.15</v>
      </c>
      <c r="M9209" s="15" t="n">
        <v>20.93</v>
      </c>
      <c r="N9209" s="15" t="n">
        <f aca="false">J9209*K9209</f>
        <v>296.9</v>
      </c>
      <c r="O9209" s="15" t="n">
        <f aca="false">N9209*L9209</f>
        <v>44.535</v>
      </c>
      <c r="P9209" s="15" t="n">
        <f aca="false">N9209-O9209</f>
        <v>252.365</v>
      </c>
      <c r="Q9209" s="15" t="n">
        <f aca="false">J9209*INDEX(dProdutos!$F$2:$F$47,MATCH(E9209,dProdutos!$A$2:$A$47,0))</f>
        <v>135.24</v>
      </c>
      <c r="R9209" s="15" t="n">
        <f aca="false">IF(I9209="Cancelado",0,P9209-Q9209)</f>
        <v>117.125</v>
      </c>
      <c r="S9209" s="17" t="str">
        <f aca="false">INDEX(dProdutos!$D$2:$D$47,MATCH(E9209,dProdutos!$A$2:$A$47,0))</f>
        <v>Calçados</v>
      </c>
    </row>
    <row r="9210" customFormat="false" ht="15" hidden="false" customHeight="false" outlineLevel="0" collapsed="false">
      <c r="A9210" s="17" t="s">
        <v>7139</v>
      </c>
      <c r="B9210" s="17" t="n">
        <v>1</v>
      </c>
      <c r="C9210" s="21" t="n">
        <v>46257</v>
      </c>
      <c r="D9210" s="17" t="s">
        <v>732</v>
      </c>
      <c r="E9210" s="17" t="s">
        <v>165</v>
      </c>
      <c r="F9210" s="17" t="s">
        <v>1497</v>
      </c>
      <c r="G9210" s="17" t="s">
        <v>64</v>
      </c>
      <c r="H9210" s="17" t="s">
        <v>1523</v>
      </c>
      <c r="I9210" s="17" t="s">
        <v>1524</v>
      </c>
      <c r="J9210" s="17" t="n">
        <v>1</v>
      </c>
      <c r="K9210" s="15" t="n">
        <v>231.9</v>
      </c>
      <c r="L9210" s="22" t="n">
        <v>0.15</v>
      </c>
      <c r="M9210" s="15" t="n">
        <v>0</v>
      </c>
      <c r="N9210" s="15" t="n">
        <f aca="false">J9210*K9210</f>
        <v>231.9</v>
      </c>
      <c r="O9210" s="15" t="n">
        <f aca="false">N9210*L9210</f>
        <v>34.785</v>
      </c>
      <c r="P9210" s="15" t="n">
        <f aca="false">N9210-O9210</f>
        <v>197.115</v>
      </c>
      <c r="Q9210" s="15" t="n">
        <f aca="false">J9210*INDEX(dProdutos!$F$2:$F$47,MATCH(E9210,dProdutos!$A$2:$A$47,0))</f>
        <v>140.83</v>
      </c>
      <c r="R9210" s="15" t="n">
        <f aca="false">IF(I9210="Cancelado",0,P9210-Q9210)</f>
        <v>56.285</v>
      </c>
      <c r="S9210" s="17" t="str">
        <f aca="false">INDEX(dProdutos!$D$2:$D$47,MATCH(E9210,dProdutos!$A$2:$A$47,0))</f>
        <v>Casa</v>
      </c>
    </row>
    <row r="9211" customFormat="false" ht="15" hidden="false" customHeight="false" outlineLevel="0" collapsed="false">
      <c r="A9211" s="17" t="s">
        <v>7140</v>
      </c>
      <c r="B9211" s="17" t="n">
        <v>1</v>
      </c>
      <c r="C9211" s="21" t="n">
        <v>46258</v>
      </c>
      <c r="D9211" s="17" t="s">
        <v>1096</v>
      </c>
      <c r="E9211" s="17" t="s">
        <v>183</v>
      </c>
      <c r="F9211" s="17" t="s">
        <v>1501</v>
      </c>
      <c r="G9211" s="17" t="s">
        <v>62</v>
      </c>
      <c r="H9211" s="17" t="s">
        <v>1527</v>
      </c>
      <c r="I9211" s="17" t="s">
        <v>1524</v>
      </c>
      <c r="J9211" s="17" t="n">
        <v>1</v>
      </c>
      <c r="K9211" s="15" t="n">
        <v>121.9</v>
      </c>
      <c r="L9211" s="22" t="n">
        <v>0</v>
      </c>
      <c r="M9211" s="15" t="n">
        <v>15.8</v>
      </c>
      <c r="N9211" s="15" t="n">
        <f aca="false">J9211*K9211</f>
        <v>121.9</v>
      </c>
      <c r="O9211" s="15" t="n">
        <f aca="false">N9211*L9211</f>
        <v>0</v>
      </c>
      <c r="P9211" s="15" t="n">
        <f aca="false">N9211-O9211</f>
        <v>121.9</v>
      </c>
      <c r="Q9211" s="15" t="n">
        <f aca="false">J9211*INDEX(dProdutos!$F$2:$F$47,MATCH(E9211,dProdutos!$A$2:$A$47,0))</f>
        <v>52.76</v>
      </c>
      <c r="R9211" s="15" t="n">
        <f aca="false">IF(I9211="Cancelado",0,P9211-Q9211)</f>
        <v>69.14</v>
      </c>
      <c r="S9211" s="17" t="str">
        <f aca="false">INDEX(dProdutos!$D$2:$D$47,MATCH(E9211,dProdutos!$A$2:$A$47,0))</f>
        <v>Eletrônicos</v>
      </c>
    </row>
    <row r="9212" customFormat="false" ht="15" hidden="false" customHeight="false" outlineLevel="0" collapsed="false">
      <c r="A9212" s="17" t="s">
        <v>7141</v>
      </c>
      <c r="B9212" s="17" t="n">
        <v>1</v>
      </c>
      <c r="C9212" s="21" t="n">
        <v>46258</v>
      </c>
      <c r="D9212" s="17" t="s">
        <v>871</v>
      </c>
      <c r="E9212" s="17" t="s">
        <v>77</v>
      </c>
      <c r="F9212" s="17" t="s">
        <v>1499</v>
      </c>
      <c r="G9212" s="17" t="s">
        <v>62</v>
      </c>
      <c r="H9212" s="17" t="s">
        <v>1537</v>
      </c>
      <c r="I9212" s="17" t="s">
        <v>1524</v>
      </c>
      <c r="J9212" s="17" t="n">
        <v>1</v>
      </c>
      <c r="K9212" s="15" t="n">
        <v>198.9</v>
      </c>
      <c r="L9212" s="22" t="n">
        <v>0</v>
      </c>
      <c r="M9212" s="15" t="n">
        <v>0</v>
      </c>
      <c r="N9212" s="15" t="n">
        <f aca="false">J9212*K9212</f>
        <v>198.9</v>
      </c>
      <c r="O9212" s="15" t="n">
        <f aca="false">N9212*L9212</f>
        <v>0</v>
      </c>
      <c r="P9212" s="15" t="n">
        <f aca="false">N9212-O9212</f>
        <v>198.9</v>
      </c>
      <c r="Q9212" s="15" t="n">
        <f aca="false">J9212*INDEX(dProdutos!$F$2:$F$47,MATCH(E9212,dProdutos!$A$2:$A$47,0))</f>
        <v>107.88</v>
      </c>
      <c r="R9212" s="15" t="n">
        <f aca="false">IF(I9212="Cancelado",0,P9212-Q9212)</f>
        <v>91.02</v>
      </c>
      <c r="S9212" s="17" t="str">
        <f aca="false">INDEX(dProdutos!$D$2:$D$47,MATCH(E9212,dProdutos!$A$2:$A$47,0))</f>
        <v>Moda Feminina</v>
      </c>
    </row>
    <row r="9213" customFormat="false" ht="15" hidden="false" customHeight="false" outlineLevel="0" collapsed="false">
      <c r="A9213" s="17" t="s">
        <v>7142</v>
      </c>
      <c r="B9213" s="17" t="n">
        <v>1</v>
      </c>
      <c r="C9213" s="21" t="n">
        <v>46258</v>
      </c>
      <c r="D9213" s="17" t="s">
        <v>297</v>
      </c>
      <c r="E9213" s="17" t="s">
        <v>201</v>
      </c>
      <c r="F9213" s="17" t="s">
        <v>1501</v>
      </c>
      <c r="G9213" s="17" t="s">
        <v>63</v>
      </c>
      <c r="H9213" s="17" t="s">
        <v>1523</v>
      </c>
      <c r="I9213" s="17" t="s">
        <v>1524</v>
      </c>
      <c r="J9213" s="17" t="n">
        <v>1</v>
      </c>
      <c r="K9213" s="15" t="n">
        <v>236.9</v>
      </c>
      <c r="L9213" s="22" t="n">
        <v>0.2</v>
      </c>
      <c r="M9213" s="15" t="n">
        <v>23.26</v>
      </c>
      <c r="N9213" s="15" t="n">
        <f aca="false">J9213*K9213</f>
        <v>236.9</v>
      </c>
      <c r="O9213" s="15" t="n">
        <f aca="false">N9213*L9213</f>
        <v>47.38</v>
      </c>
      <c r="P9213" s="15" t="n">
        <f aca="false">N9213-O9213</f>
        <v>189.52</v>
      </c>
      <c r="Q9213" s="15" t="n">
        <f aca="false">J9213*INDEX(dProdutos!$F$2:$F$47,MATCH(E9213,dProdutos!$A$2:$A$47,0))</f>
        <v>96.23</v>
      </c>
      <c r="R9213" s="15" t="n">
        <f aca="false">IF(I9213="Cancelado",0,P9213-Q9213)</f>
        <v>93.29</v>
      </c>
      <c r="S9213" s="17" t="str">
        <f aca="false">INDEX(dProdutos!$D$2:$D$47,MATCH(E9213,dProdutos!$A$2:$A$47,0))</f>
        <v>Beleza</v>
      </c>
    </row>
    <row r="9214" customFormat="false" ht="15" hidden="false" customHeight="false" outlineLevel="0" collapsed="false">
      <c r="A9214" s="17" t="s">
        <v>7143</v>
      </c>
      <c r="B9214" s="17" t="n">
        <v>1</v>
      </c>
      <c r="C9214" s="21" t="n">
        <v>46258</v>
      </c>
      <c r="D9214" s="17" t="s">
        <v>634</v>
      </c>
      <c r="E9214" s="17" t="s">
        <v>95</v>
      </c>
      <c r="F9214" s="17" t="s">
        <v>1487</v>
      </c>
      <c r="G9214" s="17" t="s">
        <v>61</v>
      </c>
      <c r="H9214" s="17" t="s">
        <v>1523</v>
      </c>
      <c r="I9214" s="17" t="s">
        <v>1524</v>
      </c>
      <c r="J9214" s="17" t="n">
        <v>3</v>
      </c>
      <c r="K9214" s="15" t="n">
        <v>77.9</v>
      </c>
      <c r="L9214" s="22" t="n">
        <v>0</v>
      </c>
      <c r="M9214" s="15" t="n">
        <v>21.52</v>
      </c>
      <c r="N9214" s="15" t="n">
        <f aca="false">J9214*K9214</f>
        <v>233.7</v>
      </c>
      <c r="O9214" s="15" t="n">
        <f aca="false">N9214*L9214</f>
        <v>0</v>
      </c>
      <c r="P9214" s="15" t="n">
        <f aca="false">N9214-O9214</f>
        <v>233.7</v>
      </c>
      <c r="Q9214" s="15" t="n">
        <f aca="false">J9214*INDEX(dProdutos!$F$2:$F$47,MATCH(E9214,dProdutos!$A$2:$A$47,0))</f>
        <v>110.13</v>
      </c>
      <c r="R9214" s="15" t="n">
        <f aca="false">IF(I9214="Cancelado",0,P9214-Q9214)</f>
        <v>123.57</v>
      </c>
      <c r="S9214" s="17" t="str">
        <f aca="false">INDEX(dProdutos!$D$2:$D$47,MATCH(E9214,dProdutos!$A$2:$A$47,0))</f>
        <v>Moda Feminina</v>
      </c>
    </row>
    <row r="9215" customFormat="false" ht="15" hidden="false" customHeight="false" outlineLevel="0" collapsed="false">
      <c r="A9215" s="17" t="s">
        <v>7144</v>
      </c>
      <c r="B9215" s="17" t="n">
        <v>1</v>
      </c>
      <c r="C9215" s="21" t="n">
        <v>46258</v>
      </c>
      <c r="D9215" s="17" t="s">
        <v>699</v>
      </c>
      <c r="E9215" s="17" t="s">
        <v>135</v>
      </c>
      <c r="F9215" s="17" t="s">
        <v>1497</v>
      </c>
      <c r="G9215" s="17" t="s">
        <v>62</v>
      </c>
      <c r="H9215" s="17" t="s">
        <v>1537</v>
      </c>
      <c r="I9215" s="17" t="s">
        <v>1524</v>
      </c>
      <c r="J9215" s="17" t="n">
        <v>1</v>
      </c>
      <c r="K9215" s="15" t="n">
        <v>200.9</v>
      </c>
      <c r="L9215" s="22" t="n">
        <v>0.05</v>
      </c>
      <c r="M9215" s="15" t="n">
        <v>10.98</v>
      </c>
      <c r="N9215" s="15" t="n">
        <f aca="false">J9215*K9215</f>
        <v>200.9</v>
      </c>
      <c r="O9215" s="15" t="n">
        <f aca="false">N9215*L9215</f>
        <v>10.045</v>
      </c>
      <c r="P9215" s="15" t="n">
        <f aca="false">N9215-O9215</f>
        <v>190.855</v>
      </c>
      <c r="Q9215" s="15" t="n">
        <f aca="false">J9215*INDEX(dProdutos!$F$2:$F$47,MATCH(E9215,dProdutos!$A$2:$A$47,0))</f>
        <v>80.73</v>
      </c>
      <c r="R9215" s="15" t="n">
        <f aca="false">IF(I9215="Cancelado",0,P9215-Q9215)</f>
        <v>110.125</v>
      </c>
      <c r="S9215" s="17" t="str">
        <f aca="false">INDEX(dProdutos!$D$2:$D$47,MATCH(E9215,dProdutos!$A$2:$A$47,0))</f>
        <v>Calçados</v>
      </c>
    </row>
    <row r="9216" customFormat="false" ht="15" hidden="false" customHeight="false" outlineLevel="0" collapsed="false">
      <c r="A9216" s="17" t="s">
        <v>7145</v>
      </c>
      <c r="B9216" s="17" t="n">
        <v>1</v>
      </c>
      <c r="C9216" s="21" t="n">
        <v>46258</v>
      </c>
      <c r="D9216" s="17" t="s">
        <v>1428</v>
      </c>
      <c r="E9216" s="17" t="s">
        <v>88</v>
      </c>
      <c r="F9216" s="17" t="s">
        <v>1497</v>
      </c>
      <c r="G9216" s="17" t="s">
        <v>59</v>
      </c>
      <c r="H9216" s="17" t="s">
        <v>1523</v>
      </c>
      <c r="I9216" s="17" t="s">
        <v>1524</v>
      </c>
      <c r="J9216" s="17" t="n">
        <v>1</v>
      </c>
      <c r="K9216" s="15" t="n">
        <v>170.9</v>
      </c>
      <c r="L9216" s="22" t="n">
        <v>0</v>
      </c>
      <c r="M9216" s="15" t="n">
        <v>17.88</v>
      </c>
      <c r="N9216" s="15" t="n">
        <f aca="false">J9216*K9216</f>
        <v>170.9</v>
      </c>
      <c r="O9216" s="15" t="n">
        <f aca="false">N9216*L9216</f>
        <v>0</v>
      </c>
      <c r="P9216" s="15" t="n">
        <f aca="false">N9216-O9216</f>
        <v>170.9</v>
      </c>
      <c r="Q9216" s="15" t="n">
        <f aca="false">J9216*INDEX(dProdutos!$F$2:$F$47,MATCH(E9216,dProdutos!$A$2:$A$47,0))</f>
        <v>98.14</v>
      </c>
      <c r="R9216" s="15" t="n">
        <f aca="false">IF(I9216="Cancelado",0,P9216-Q9216)</f>
        <v>72.76</v>
      </c>
      <c r="S9216" s="17" t="str">
        <f aca="false">INDEX(dProdutos!$D$2:$D$47,MATCH(E9216,dProdutos!$A$2:$A$47,0))</f>
        <v>Moda Feminina</v>
      </c>
    </row>
    <row r="9217" customFormat="false" ht="15" hidden="false" customHeight="false" outlineLevel="0" collapsed="false">
      <c r="A9217" s="17" t="s">
        <v>7146</v>
      </c>
      <c r="B9217" s="17" t="n">
        <v>1</v>
      </c>
      <c r="C9217" s="21" t="n">
        <v>46258</v>
      </c>
      <c r="D9217" s="17" t="s">
        <v>900</v>
      </c>
      <c r="E9217" s="17" t="s">
        <v>88</v>
      </c>
      <c r="F9217" s="17" t="s">
        <v>1487</v>
      </c>
      <c r="G9217" s="17" t="s">
        <v>59</v>
      </c>
      <c r="H9217" s="17" t="s">
        <v>1523</v>
      </c>
      <c r="I9217" s="17" t="s">
        <v>1524</v>
      </c>
      <c r="J9217" s="17" t="n">
        <v>1</v>
      </c>
      <c r="K9217" s="15" t="n">
        <v>170.9</v>
      </c>
      <c r="L9217" s="22" t="n">
        <v>0.05</v>
      </c>
      <c r="M9217" s="15" t="n">
        <v>0</v>
      </c>
      <c r="N9217" s="15" t="n">
        <f aca="false">J9217*K9217</f>
        <v>170.9</v>
      </c>
      <c r="O9217" s="15" t="n">
        <f aca="false">N9217*L9217</f>
        <v>8.545</v>
      </c>
      <c r="P9217" s="15" t="n">
        <f aca="false">N9217-O9217</f>
        <v>162.355</v>
      </c>
      <c r="Q9217" s="15" t="n">
        <f aca="false">J9217*INDEX(dProdutos!$F$2:$F$47,MATCH(E9217,dProdutos!$A$2:$A$47,0))</f>
        <v>98.14</v>
      </c>
      <c r="R9217" s="15" t="n">
        <f aca="false">IF(I9217="Cancelado",0,P9217-Q9217)</f>
        <v>64.215</v>
      </c>
      <c r="S9217" s="17" t="str">
        <f aca="false">INDEX(dProdutos!$D$2:$D$47,MATCH(E9217,dProdutos!$A$2:$A$47,0))</f>
        <v>Moda Feminina</v>
      </c>
    </row>
    <row r="9218" customFormat="false" ht="15" hidden="false" customHeight="false" outlineLevel="0" collapsed="false">
      <c r="A9218" s="17" t="s">
        <v>7147</v>
      </c>
      <c r="B9218" s="17" t="n">
        <v>1</v>
      </c>
      <c r="C9218" s="21" t="n">
        <v>46258</v>
      </c>
      <c r="D9218" s="17" t="s">
        <v>1476</v>
      </c>
      <c r="E9218" s="17" t="s">
        <v>92</v>
      </c>
      <c r="F9218" s="17" t="s">
        <v>1490</v>
      </c>
      <c r="G9218" s="17" t="s">
        <v>59</v>
      </c>
      <c r="H9218" s="17" t="s">
        <v>1523</v>
      </c>
      <c r="I9218" s="17" t="s">
        <v>1524</v>
      </c>
      <c r="J9218" s="17" t="n">
        <v>1</v>
      </c>
      <c r="K9218" s="15" t="n">
        <v>191.9</v>
      </c>
      <c r="L9218" s="22" t="n">
        <v>0</v>
      </c>
      <c r="M9218" s="15" t="n">
        <v>20.95</v>
      </c>
      <c r="N9218" s="15" t="n">
        <f aca="false">J9218*K9218</f>
        <v>191.9</v>
      </c>
      <c r="O9218" s="15" t="n">
        <f aca="false">N9218*L9218</f>
        <v>0</v>
      </c>
      <c r="P9218" s="15" t="n">
        <f aca="false">N9218-O9218</f>
        <v>191.9</v>
      </c>
      <c r="Q9218" s="15" t="n">
        <f aca="false">J9218*INDEX(dProdutos!$F$2:$F$47,MATCH(E9218,dProdutos!$A$2:$A$47,0))</f>
        <v>88.59</v>
      </c>
      <c r="R9218" s="15" t="n">
        <f aca="false">IF(I9218="Cancelado",0,P9218-Q9218)</f>
        <v>103.31</v>
      </c>
      <c r="S9218" s="17" t="str">
        <f aca="false">INDEX(dProdutos!$D$2:$D$47,MATCH(E9218,dProdutos!$A$2:$A$47,0))</f>
        <v>Moda Feminina</v>
      </c>
    </row>
    <row r="9219" customFormat="false" ht="15" hidden="false" customHeight="false" outlineLevel="0" collapsed="false">
      <c r="A9219" s="17" t="s">
        <v>7147</v>
      </c>
      <c r="B9219" s="17" t="n">
        <v>2</v>
      </c>
      <c r="C9219" s="21" t="n">
        <v>46258</v>
      </c>
      <c r="D9219" s="17" t="s">
        <v>1476</v>
      </c>
      <c r="E9219" s="17" t="s">
        <v>92</v>
      </c>
      <c r="F9219" s="17" t="s">
        <v>1490</v>
      </c>
      <c r="G9219" s="17" t="s">
        <v>59</v>
      </c>
      <c r="H9219" s="17" t="s">
        <v>1523</v>
      </c>
      <c r="I9219" s="17" t="s">
        <v>1524</v>
      </c>
      <c r="J9219" s="17" t="n">
        <v>2</v>
      </c>
      <c r="K9219" s="15" t="n">
        <v>191.9</v>
      </c>
      <c r="L9219" s="22" t="n">
        <v>0</v>
      </c>
      <c r="M9219" s="15" t="n">
        <v>0</v>
      </c>
      <c r="N9219" s="15" t="n">
        <f aca="false">J9219*K9219</f>
        <v>383.8</v>
      </c>
      <c r="O9219" s="15" t="n">
        <f aca="false">N9219*L9219</f>
        <v>0</v>
      </c>
      <c r="P9219" s="15" t="n">
        <f aca="false">N9219-O9219</f>
        <v>383.8</v>
      </c>
      <c r="Q9219" s="15" t="n">
        <f aca="false">J9219*INDEX(dProdutos!$F$2:$F$47,MATCH(E9219,dProdutos!$A$2:$A$47,0))</f>
        <v>177.18</v>
      </c>
      <c r="R9219" s="15" t="n">
        <f aca="false">IF(I9219="Cancelado",0,P9219-Q9219)</f>
        <v>206.62</v>
      </c>
      <c r="S9219" s="17" t="str">
        <f aca="false">INDEX(dProdutos!$D$2:$D$47,MATCH(E9219,dProdutos!$A$2:$A$47,0))</f>
        <v>Moda Feminina</v>
      </c>
    </row>
    <row r="9220" customFormat="false" ht="15" hidden="false" customHeight="false" outlineLevel="0" collapsed="false">
      <c r="A9220" s="17" t="s">
        <v>7147</v>
      </c>
      <c r="B9220" s="17" t="n">
        <v>3</v>
      </c>
      <c r="C9220" s="21" t="n">
        <v>46258</v>
      </c>
      <c r="D9220" s="17" t="s">
        <v>1476</v>
      </c>
      <c r="E9220" s="17" t="s">
        <v>85</v>
      </c>
      <c r="F9220" s="17" t="s">
        <v>1490</v>
      </c>
      <c r="G9220" s="17" t="s">
        <v>59</v>
      </c>
      <c r="H9220" s="17" t="s">
        <v>1523</v>
      </c>
      <c r="I9220" s="17" t="s">
        <v>1524</v>
      </c>
      <c r="J9220" s="17" t="n">
        <v>1</v>
      </c>
      <c r="K9220" s="15" t="n">
        <v>165.9</v>
      </c>
      <c r="L9220" s="22" t="n">
        <v>0.05</v>
      </c>
      <c r="M9220" s="15" t="n">
        <v>0</v>
      </c>
      <c r="N9220" s="15" t="n">
        <f aca="false">J9220*K9220</f>
        <v>165.9</v>
      </c>
      <c r="O9220" s="15" t="n">
        <f aca="false">N9220*L9220</f>
        <v>8.295</v>
      </c>
      <c r="P9220" s="15" t="n">
        <f aca="false">N9220-O9220</f>
        <v>157.605</v>
      </c>
      <c r="Q9220" s="15" t="n">
        <f aca="false">J9220*INDEX(dProdutos!$F$2:$F$47,MATCH(E9220,dProdutos!$A$2:$A$47,0))</f>
        <v>91.55</v>
      </c>
      <c r="R9220" s="15" t="n">
        <f aca="false">IF(I9220="Cancelado",0,P9220-Q9220)</f>
        <v>66.055</v>
      </c>
      <c r="S9220" s="17" t="str">
        <f aca="false">INDEX(dProdutos!$D$2:$D$47,MATCH(E9220,dProdutos!$A$2:$A$47,0))</f>
        <v>Moda Feminina</v>
      </c>
    </row>
    <row r="9221" customFormat="false" ht="15" hidden="false" customHeight="false" outlineLevel="0" collapsed="false">
      <c r="A9221" s="17" t="s">
        <v>7148</v>
      </c>
      <c r="B9221" s="17" t="n">
        <v>1</v>
      </c>
      <c r="C9221" s="21" t="n">
        <v>46258</v>
      </c>
      <c r="D9221" s="17" t="s">
        <v>860</v>
      </c>
      <c r="E9221" s="17" t="s">
        <v>88</v>
      </c>
      <c r="F9221" s="17" t="s">
        <v>1487</v>
      </c>
      <c r="G9221" s="17" t="s">
        <v>59</v>
      </c>
      <c r="H9221" s="17" t="s">
        <v>1527</v>
      </c>
      <c r="I9221" s="17" t="s">
        <v>1524</v>
      </c>
      <c r="J9221" s="17" t="n">
        <v>2</v>
      </c>
      <c r="K9221" s="15" t="n">
        <v>170.9</v>
      </c>
      <c r="L9221" s="22" t="n">
        <v>0</v>
      </c>
      <c r="M9221" s="15" t="n">
        <v>19.06</v>
      </c>
      <c r="N9221" s="15" t="n">
        <f aca="false">J9221*K9221</f>
        <v>341.8</v>
      </c>
      <c r="O9221" s="15" t="n">
        <f aca="false">N9221*L9221</f>
        <v>0</v>
      </c>
      <c r="P9221" s="15" t="n">
        <f aca="false">N9221-O9221</f>
        <v>341.8</v>
      </c>
      <c r="Q9221" s="15" t="n">
        <f aca="false">J9221*INDEX(dProdutos!$F$2:$F$47,MATCH(E9221,dProdutos!$A$2:$A$47,0))</f>
        <v>196.28</v>
      </c>
      <c r="R9221" s="15" t="n">
        <f aca="false">IF(I9221="Cancelado",0,P9221-Q9221)</f>
        <v>145.52</v>
      </c>
      <c r="S9221" s="17" t="str">
        <f aca="false">INDEX(dProdutos!$D$2:$D$47,MATCH(E9221,dProdutos!$A$2:$A$47,0))</f>
        <v>Moda Feminina</v>
      </c>
    </row>
    <row r="9222" customFormat="false" ht="15" hidden="false" customHeight="false" outlineLevel="0" collapsed="false">
      <c r="A9222" s="17" t="s">
        <v>7148</v>
      </c>
      <c r="B9222" s="17" t="n">
        <v>2</v>
      </c>
      <c r="C9222" s="21" t="n">
        <v>46258</v>
      </c>
      <c r="D9222" s="17" t="s">
        <v>860</v>
      </c>
      <c r="E9222" s="17" t="s">
        <v>105</v>
      </c>
      <c r="F9222" s="17" t="s">
        <v>1487</v>
      </c>
      <c r="G9222" s="17" t="s">
        <v>59</v>
      </c>
      <c r="H9222" s="17" t="s">
        <v>1527</v>
      </c>
      <c r="I9222" s="17" t="s">
        <v>1524</v>
      </c>
      <c r="J9222" s="17" t="n">
        <v>1</v>
      </c>
      <c r="K9222" s="15" t="n">
        <v>175.9</v>
      </c>
      <c r="L9222" s="22" t="n">
        <v>0</v>
      </c>
      <c r="M9222" s="15" t="n">
        <v>0</v>
      </c>
      <c r="N9222" s="15" t="n">
        <f aca="false">J9222*K9222</f>
        <v>175.9</v>
      </c>
      <c r="O9222" s="15" t="n">
        <f aca="false">N9222*L9222</f>
        <v>0</v>
      </c>
      <c r="P9222" s="15" t="n">
        <f aca="false">N9222-O9222</f>
        <v>175.9</v>
      </c>
      <c r="Q9222" s="15" t="n">
        <f aca="false">J9222*INDEX(dProdutos!$F$2:$F$47,MATCH(E9222,dProdutos!$A$2:$A$47,0))</f>
        <v>96.59</v>
      </c>
      <c r="R9222" s="15" t="n">
        <f aca="false">IF(I9222="Cancelado",0,P9222-Q9222)</f>
        <v>79.31</v>
      </c>
      <c r="S9222" s="17" t="str">
        <f aca="false">INDEX(dProdutos!$D$2:$D$47,MATCH(E9222,dProdutos!$A$2:$A$47,0))</f>
        <v>Moda Masculina</v>
      </c>
    </row>
    <row r="9223" customFormat="false" ht="15" hidden="false" customHeight="false" outlineLevel="0" collapsed="false">
      <c r="A9223" s="17" t="s">
        <v>7149</v>
      </c>
      <c r="B9223" s="17" t="n">
        <v>1</v>
      </c>
      <c r="C9223" s="21" t="n">
        <v>46259</v>
      </c>
      <c r="D9223" s="17" t="s">
        <v>543</v>
      </c>
      <c r="E9223" s="17" t="s">
        <v>88</v>
      </c>
      <c r="F9223" s="17" t="s">
        <v>1490</v>
      </c>
      <c r="G9223" s="17" t="s">
        <v>60</v>
      </c>
      <c r="H9223" s="17" t="s">
        <v>1523</v>
      </c>
      <c r="I9223" s="17" t="s">
        <v>1524</v>
      </c>
      <c r="J9223" s="17" t="n">
        <v>1</v>
      </c>
      <c r="K9223" s="15" t="n">
        <v>170.9</v>
      </c>
      <c r="L9223" s="22" t="n">
        <v>0.05</v>
      </c>
      <c r="M9223" s="15" t="n">
        <v>17.65</v>
      </c>
      <c r="N9223" s="15" t="n">
        <f aca="false">J9223*K9223</f>
        <v>170.9</v>
      </c>
      <c r="O9223" s="15" t="n">
        <f aca="false">N9223*L9223</f>
        <v>8.545</v>
      </c>
      <c r="P9223" s="15" t="n">
        <f aca="false">N9223-O9223</f>
        <v>162.355</v>
      </c>
      <c r="Q9223" s="15" t="n">
        <f aca="false">J9223*INDEX(dProdutos!$F$2:$F$47,MATCH(E9223,dProdutos!$A$2:$A$47,0))</f>
        <v>98.14</v>
      </c>
      <c r="R9223" s="15" t="n">
        <f aca="false">IF(I9223="Cancelado",0,P9223-Q9223)</f>
        <v>64.215</v>
      </c>
      <c r="S9223" s="17" t="str">
        <f aca="false">INDEX(dProdutos!$D$2:$D$47,MATCH(E9223,dProdutos!$A$2:$A$47,0))</f>
        <v>Moda Feminina</v>
      </c>
    </row>
    <row r="9224" customFormat="false" ht="15" hidden="false" customHeight="false" outlineLevel="0" collapsed="false">
      <c r="A9224" s="17" t="s">
        <v>7150</v>
      </c>
      <c r="B9224" s="17" t="n">
        <v>1</v>
      </c>
      <c r="C9224" s="21" t="n">
        <v>46259</v>
      </c>
      <c r="D9224" s="17" t="s">
        <v>405</v>
      </c>
      <c r="E9224" s="17" t="s">
        <v>129</v>
      </c>
      <c r="F9224" s="17" t="s">
        <v>1487</v>
      </c>
      <c r="G9224" s="17" t="s">
        <v>62</v>
      </c>
      <c r="H9224" s="17" t="s">
        <v>1523</v>
      </c>
      <c r="I9224" s="17" t="s">
        <v>1524</v>
      </c>
      <c r="J9224" s="17" t="n">
        <v>1</v>
      </c>
      <c r="K9224" s="15" t="n">
        <v>105.9</v>
      </c>
      <c r="L9224" s="22" t="n">
        <v>0.05</v>
      </c>
      <c r="M9224" s="15" t="n">
        <v>28.79</v>
      </c>
      <c r="N9224" s="15" t="n">
        <f aca="false">J9224*K9224</f>
        <v>105.9</v>
      </c>
      <c r="O9224" s="15" t="n">
        <f aca="false">N9224*L9224</f>
        <v>5.295</v>
      </c>
      <c r="P9224" s="15" t="n">
        <f aca="false">N9224-O9224</f>
        <v>100.605</v>
      </c>
      <c r="Q9224" s="15" t="n">
        <f aca="false">J9224*INDEX(dProdutos!$F$2:$F$47,MATCH(E9224,dProdutos!$A$2:$A$47,0))</f>
        <v>43.79</v>
      </c>
      <c r="R9224" s="15" t="n">
        <f aca="false">IF(I9224="Cancelado",0,P9224-Q9224)</f>
        <v>56.815</v>
      </c>
      <c r="S9224" s="17" t="str">
        <f aca="false">INDEX(dProdutos!$D$2:$D$47,MATCH(E9224,dProdutos!$A$2:$A$47,0))</f>
        <v>Calçados</v>
      </c>
    </row>
    <row r="9225" customFormat="false" ht="15" hidden="false" customHeight="false" outlineLevel="0" collapsed="false">
      <c r="A9225" s="17" t="s">
        <v>7150</v>
      </c>
      <c r="B9225" s="17" t="n">
        <v>2</v>
      </c>
      <c r="C9225" s="21" t="n">
        <v>46259</v>
      </c>
      <c r="D9225" s="17" t="s">
        <v>405</v>
      </c>
      <c r="E9225" s="17" t="s">
        <v>165</v>
      </c>
      <c r="F9225" s="17" t="s">
        <v>1487</v>
      </c>
      <c r="G9225" s="17" t="s">
        <v>62</v>
      </c>
      <c r="H9225" s="17" t="s">
        <v>1523</v>
      </c>
      <c r="I9225" s="17" t="s">
        <v>1524</v>
      </c>
      <c r="J9225" s="17" t="n">
        <v>1</v>
      </c>
      <c r="K9225" s="15" t="n">
        <v>231.9</v>
      </c>
      <c r="L9225" s="22" t="n">
        <v>0.1</v>
      </c>
      <c r="M9225" s="15" t="n">
        <v>0</v>
      </c>
      <c r="N9225" s="15" t="n">
        <f aca="false">J9225*K9225</f>
        <v>231.9</v>
      </c>
      <c r="O9225" s="15" t="n">
        <f aca="false">N9225*L9225</f>
        <v>23.19</v>
      </c>
      <c r="P9225" s="15" t="n">
        <f aca="false">N9225-O9225</f>
        <v>208.71</v>
      </c>
      <c r="Q9225" s="15" t="n">
        <f aca="false">J9225*INDEX(dProdutos!$F$2:$F$47,MATCH(E9225,dProdutos!$A$2:$A$47,0))</f>
        <v>140.83</v>
      </c>
      <c r="R9225" s="15" t="n">
        <f aca="false">IF(I9225="Cancelado",0,P9225-Q9225)</f>
        <v>67.88</v>
      </c>
      <c r="S9225" s="17" t="str">
        <f aca="false">INDEX(dProdutos!$D$2:$D$47,MATCH(E9225,dProdutos!$A$2:$A$47,0))</f>
        <v>Casa</v>
      </c>
    </row>
    <row r="9226" customFormat="false" ht="15" hidden="false" customHeight="false" outlineLevel="0" collapsed="false">
      <c r="A9226" s="17" t="s">
        <v>7150</v>
      </c>
      <c r="B9226" s="17" t="n">
        <v>3</v>
      </c>
      <c r="C9226" s="21" t="n">
        <v>46259</v>
      </c>
      <c r="D9226" s="17" t="s">
        <v>405</v>
      </c>
      <c r="E9226" s="17" t="s">
        <v>162</v>
      </c>
      <c r="F9226" s="17" t="s">
        <v>1487</v>
      </c>
      <c r="G9226" s="17" t="s">
        <v>62</v>
      </c>
      <c r="H9226" s="17" t="s">
        <v>1523</v>
      </c>
      <c r="I9226" s="17" t="s">
        <v>1524</v>
      </c>
      <c r="J9226" s="17" t="n">
        <v>1</v>
      </c>
      <c r="K9226" s="15" t="n">
        <v>231.9</v>
      </c>
      <c r="L9226" s="22" t="n">
        <v>0</v>
      </c>
      <c r="M9226" s="15" t="n">
        <v>0</v>
      </c>
      <c r="N9226" s="15" t="n">
        <f aca="false">J9226*K9226</f>
        <v>231.9</v>
      </c>
      <c r="O9226" s="15" t="n">
        <f aca="false">N9226*L9226</f>
        <v>0</v>
      </c>
      <c r="P9226" s="15" t="n">
        <f aca="false">N9226-O9226</f>
        <v>231.9</v>
      </c>
      <c r="Q9226" s="15" t="n">
        <f aca="false">J9226*INDEX(dProdutos!$F$2:$F$47,MATCH(E9226,dProdutos!$A$2:$A$47,0))</f>
        <v>134.41</v>
      </c>
      <c r="R9226" s="15" t="n">
        <f aca="false">IF(I9226="Cancelado",0,P9226-Q9226)</f>
        <v>97.49</v>
      </c>
      <c r="S9226" s="17" t="str">
        <f aca="false">INDEX(dProdutos!$D$2:$D$47,MATCH(E9226,dProdutos!$A$2:$A$47,0))</f>
        <v>Casa</v>
      </c>
    </row>
    <row r="9227" customFormat="false" ht="15" hidden="false" customHeight="false" outlineLevel="0" collapsed="false">
      <c r="A9227" s="17" t="s">
        <v>7151</v>
      </c>
      <c r="B9227" s="17" t="n">
        <v>1</v>
      </c>
      <c r="C9227" s="21" t="n">
        <v>46259</v>
      </c>
      <c r="D9227" s="17" t="s">
        <v>1030</v>
      </c>
      <c r="E9227" s="17" t="s">
        <v>177</v>
      </c>
      <c r="F9227" s="17" t="s">
        <v>1487</v>
      </c>
      <c r="G9227" s="17" t="s">
        <v>63</v>
      </c>
      <c r="H9227" s="17" t="s">
        <v>1523</v>
      </c>
      <c r="I9227" s="17" t="s">
        <v>1524</v>
      </c>
      <c r="J9227" s="17" t="n">
        <v>1</v>
      </c>
      <c r="K9227" s="15" t="n">
        <v>257.9</v>
      </c>
      <c r="L9227" s="22" t="n">
        <v>0.2</v>
      </c>
      <c r="M9227" s="15" t="n">
        <v>16.43</v>
      </c>
      <c r="N9227" s="15" t="n">
        <f aca="false">J9227*K9227</f>
        <v>257.9</v>
      </c>
      <c r="O9227" s="15" t="n">
        <f aca="false">N9227*L9227</f>
        <v>51.58</v>
      </c>
      <c r="P9227" s="15" t="n">
        <f aca="false">N9227-O9227</f>
        <v>206.32</v>
      </c>
      <c r="Q9227" s="15" t="n">
        <f aca="false">J9227*INDEX(dProdutos!$F$2:$F$47,MATCH(E9227,dProdutos!$A$2:$A$47,0))</f>
        <v>138.23</v>
      </c>
      <c r="R9227" s="15" t="n">
        <f aca="false">IF(I9227="Cancelado",0,P9227-Q9227)</f>
        <v>68.09</v>
      </c>
      <c r="S9227" s="17" t="str">
        <f aca="false">INDEX(dProdutos!$D$2:$D$47,MATCH(E9227,dProdutos!$A$2:$A$47,0))</f>
        <v>Casa</v>
      </c>
    </row>
    <row r="9228" customFormat="false" ht="15" hidden="false" customHeight="false" outlineLevel="0" collapsed="false">
      <c r="A9228" s="17" t="s">
        <v>7152</v>
      </c>
      <c r="B9228" s="17" t="n">
        <v>1</v>
      </c>
      <c r="C9228" s="21" t="n">
        <v>46259</v>
      </c>
      <c r="D9228" s="17" t="s">
        <v>1132</v>
      </c>
      <c r="E9228" s="17" t="s">
        <v>114</v>
      </c>
      <c r="F9228" s="17" t="s">
        <v>1495</v>
      </c>
      <c r="G9228" s="17" t="s">
        <v>59</v>
      </c>
      <c r="H9228" s="17" t="s">
        <v>1537</v>
      </c>
      <c r="I9228" s="17" t="s">
        <v>1524</v>
      </c>
      <c r="J9228" s="17" t="n">
        <v>1</v>
      </c>
      <c r="K9228" s="15" t="n">
        <v>202.9</v>
      </c>
      <c r="L9228" s="22" t="n">
        <v>0.05</v>
      </c>
      <c r="M9228" s="15" t="n">
        <v>14.11</v>
      </c>
      <c r="N9228" s="15" t="n">
        <f aca="false">J9228*K9228</f>
        <v>202.9</v>
      </c>
      <c r="O9228" s="15" t="n">
        <f aca="false">N9228*L9228</f>
        <v>10.145</v>
      </c>
      <c r="P9228" s="15" t="n">
        <f aca="false">N9228-O9228</f>
        <v>192.755</v>
      </c>
      <c r="Q9228" s="15" t="n">
        <f aca="false">J9228*INDEX(dProdutos!$F$2:$F$47,MATCH(E9228,dProdutos!$A$2:$A$47,0))</f>
        <v>110.39</v>
      </c>
      <c r="R9228" s="15" t="n">
        <f aca="false">IF(I9228="Cancelado",0,P9228-Q9228)</f>
        <v>82.365</v>
      </c>
      <c r="S9228" s="17" t="str">
        <f aca="false">INDEX(dProdutos!$D$2:$D$47,MATCH(E9228,dProdutos!$A$2:$A$47,0))</f>
        <v>Moda Masculina</v>
      </c>
    </row>
    <row r="9229" customFormat="false" ht="15" hidden="false" customHeight="false" outlineLevel="0" collapsed="false">
      <c r="A9229" s="17" t="s">
        <v>7153</v>
      </c>
      <c r="B9229" s="17" t="n">
        <v>1</v>
      </c>
      <c r="C9229" s="21" t="n">
        <v>46259</v>
      </c>
      <c r="D9229" s="17" t="s">
        <v>399</v>
      </c>
      <c r="E9229" s="17" t="s">
        <v>171</v>
      </c>
      <c r="F9229" s="17" t="s">
        <v>1501</v>
      </c>
      <c r="G9229" s="17" t="s">
        <v>59</v>
      </c>
      <c r="H9229" s="17" t="s">
        <v>1537</v>
      </c>
      <c r="I9229" s="17" t="s">
        <v>1524</v>
      </c>
      <c r="J9229" s="17" t="n">
        <v>1</v>
      </c>
      <c r="K9229" s="15" t="n">
        <v>246.9</v>
      </c>
      <c r="L9229" s="22" t="n">
        <v>0</v>
      </c>
      <c r="M9229" s="15" t="n">
        <v>28.19</v>
      </c>
      <c r="N9229" s="15" t="n">
        <f aca="false">J9229*K9229</f>
        <v>246.9</v>
      </c>
      <c r="O9229" s="15" t="n">
        <f aca="false">N9229*L9229</f>
        <v>0</v>
      </c>
      <c r="P9229" s="15" t="n">
        <f aca="false">N9229-O9229</f>
        <v>246.9</v>
      </c>
      <c r="Q9229" s="15" t="n">
        <f aca="false">J9229*INDEX(dProdutos!$F$2:$F$47,MATCH(E9229,dProdutos!$A$2:$A$47,0))</f>
        <v>103.61</v>
      </c>
      <c r="R9229" s="15" t="n">
        <f aca="false">IF(I9229="Cancelado",0,P9229-Q9229)</f>
        <v>143.29</v>
      </c>
      <c r="S9229" s="17" t="str">
        <f aca="false">INDEX(dProdutos!$D$2:$D$47,MATCH(E9229,dProdutos!$A$2:$A$47,0))</f>
        <v>Casa</v>
      </c>
    </row>
    <row r="9230" customFormat="false" ht="15" hidden="false" customHeight="false" outlineLevel="0" collapsed="false">
      <c r="A9230" s="17" t="s">
        <v>7154</v>
      </c>
      <c r="B9230" s="17" t="n">
        <v>1</v>
      </c>
      <c r="C9230" s="21" t="n">
        <v>46259</v>
      </c>
      <c r="D9230" s="17" t="s">
        <v>770</v>
      </c>
      <c r="E9230" s="17" t="s">
        <v>98</v>
      </c>
      <c r="F9230" s="17" t="s">
        <v>1490</v>
      </c>
      <c r="G9230" s="17" t="s">
        <v>62</v>
      </c>
      <c r="H9230" s="17" t="s">
        <v>1537</v>
      </c>
      <c r="I9230" s="17" t="s">
        <v>1524</v>
      </c>
      <c r="J9230" s="17" t="n">
        <v>1</v>
      </c>
      <c r="K9230" s="15" t="n">
        <v>108.9</v>
      </c>
      <c r="L9230" s="22" t="n">
        <v>0.05</v>
      </c>
      <c r="M9230" s="15" t="n">
        <v>16.96</v>
      </c>
      <c r="N9230" s="15" t="n">
        <f aca="false">J9230*K9230</f>
        <v>108.9</v>
      </c>
      <c r="O9230" s="15" t="n">
        <f aca="false">N9230*L9230</f>
        <v>5.445</v>
      </c>
      <c r="P9230" s="15" t="n">
        <f aca="false">N9230-O9230</f>
        <v>103.455</v>
      </c>
      <c r="Q9230" s="15" t="n">
        <f aca="false">J9230*INDEX(dProdutos!$F$2:$F$47,MATCH(E9230,dProdutos!$A$2:$A$47,0))</f>
        <v>42.52</v>
      </c>
      <c r="R9230" s="15" t="n">
        <f aca="false">IF(I9230="Cancelado",0,P9230-Q9230)</f>
        <v>60.935</v>
      </c>
      <c r="S9230" s="17" t="str">
        <f aca="false">INDEX(dProdutos!$D$2:$D$47,MATCH(E9230,dProdutos!$A$2:$A$47,0))</f>
        <v>Moda Feminina</v>
      </c>
    </row>
    <row r="9231" customFormat="false" ht="15" hidden="false" customHeight="false" outlineLevel="0" collapsed="false">
      <c r="A9231" s="17" t="s">
        <v>7155</v>
      </c>
      <c r="B9231" s="17" t="n">
        <v>1</v>
      </c>
      <c r="C9231" s="21" t="n">
        <v>46259</v>
      </c>
      <c r="D9231" s="17" t="s">
        <v>781</v>
      </c>
      <c r="E9231" s="17" t="s">
        <v>171</v>
      </c>
      <c r="F9231" s="17" t="s">
        <v>1497</v>
      </c>
      <c r="G9231" s="17" t="s">
        <v>63</v>
      </c>
      <c r="H9231" s="17" t="s">
        <v>1537</v>
      </c>
      <c r="I9231" s="17" t="s">
        <v>1531</v>
      </c>
      <c r="J9231" s="17" t="n">
        <v>1</v>
      </c>
      <c r="K9231" s="15" t="n">
        <v>246.9</v>
      </c>
      <c r="L9231" s="22" t="n">
        <v>0</v>
      </c>
      <c r="M9231" s="15" t="n">
        <v>0</v>
      </c>
      <c r="N9231" s="15" t="n">
        <f aca="false">J9231*K9231</f>
        <v>246.9</v>
      </c>
      <c r="O9231" s="15" t="n">
        <f aca="false">N9231*L9231</f>
        <v>0</v>
      </c>
      <c r="P9231" s="15" t="n">
        <f aca="false">N9231-O9231</f>
        <v>246.9</v>
      </c>
      <c r="Q9231" s="15" t="n">
        <f aca="false">J9231*INDEX(dProdutos!$F$2:$F$47,MATCH(E9231,dProdutos!$A$2:$A$47,0))</f>
        <v>103.61</v>
      </c>
      <c r="R9231" s="15" t="n">
        <f aca="false">IF(I9231="Cancelado",0,P9231-Q9231)</f>
        <v>0</v>
      </c>
      <c r="S9231" s="17" t="str">
        <f aca="false">INDEX(dProdutos!$D$2:$D$47,MATCH(E9231,dProdutos!$A$2:$A$47,0))</f>
        <v>Casa</v>
      </c>
    </row>
    <row r="9232" customFormat="false" ht="15" hidden="false" customHeight="false" outlineLevel="0" collapsed="false">
      <c r="A9232" s="17" t="s">
        <v>7155</v>
      </c>
      <c r="B9232" s="17" t="n">
        <v>2</v>
      </c>
      <c r="C9232" s="21" t="n">
        <v>46259</v>
      </c>
      <c r="D9232" s="17" t="s">
        <v>781</v>
      </c>
      <c r="E9232" s="17" t="s">
        <v>102</v>
      </c>
      <c r="F9232" s="17" t="s">
        <v>1497</v>
      </c>
      <c r="G9232" s="17" t="s">
        <v>63</v>
      </c>
      <c r="H9232" s="17" t="s">
        <v>1537</v>
      </c>
      <c r="I9232" s="17" t="s">
        <v>1531</v>
      </c>
      <c r="J9232" s="17" t="n">
        <v>3</v>
      </c>
      <c r="K9232" s="15" t="n">
        <v>65.9</v>
      </c>
      <c r="L9232" s="22" t="n">
        <v>0.05</v>
      </c>
      <c r="M9232" s="15" t="n">
        <v>0</v>
      </c>
      <c r="N9232" s="15" t="n">
        <f aca="false">J9232*K9232</f>
        <v>197.7</v>
      </c>
      <c r="O9232" s="15" t="n">
        <f aca="false">N9232*L9232</f>
        <v>9.885</v>
      </c>
      <c r="P9232" s="15" t="n">
        <f aca="false">N9232-O9232</f>
        <v>187.815</v>
      </c>
      <c r="Q9232" s="15" t="n">
        <f aca="false">J9232*INDEX(dProdutos!$F$2:$F$47,MATCH(E9232,dProdutos!$A$2:$A$47,0))</f>
        <v>89.04</v>
      </c>
      <c r="R9232" s="15" t="n">
        <f aca="false">IF(I9232="Cancelado",0,P9232-Q9232)</f>
        <v>0</v>
      </c>
      <c r="S9232" s="17" t="str">
        <f aca="false">INDEX(dProdutos!$D$2:$D$47,MATCH(E9232,dProdutos!$A$2:$A$47,0))</f>
        <v>Moda Masculina</v>
      </c>
    </row>
    <row r="9233" customFormat="false" ht="15" hidden="false" customHeight="false" outlineLevel="0" collapsed="false">
      <c r="A9233" s="17" t="s">
        <v>7156</v>
      </c>
      <c r="B9233" s="17" t="n">
        <v>1</v>
      </c>
      <c r="C9233" s="21" t="n">
        <v>46259</v>
      </c>
      <c r="D9233" s="17" t="s">
        <v>1403</v>
      </c>
      <c r="E9233" s="17" t="s">
        <v>171</v>
      </c>
      <c r="F9233" s="17" t="s">
        <v>1487</v>
      </c>
      <c r="G9233" s="17" t="s">
        <v>62</v>
      </c>
      <c r="H9233" s="17" t="s">
        <v>1537</v>
      </c>
      <c r="I9233" s="17" t="s">
        <v>1524</v>
      </c>
      <c r="J9233" s="17" t="n">
        <v>1</v>
      </c>
      <c r="K9233" s="15" t="n">
        <v>246.9</v>
      </c>
      <c r="L9233" s="22" t="n">
        <v>0.1</v>
      </c>
      <c r="M9233" s="15" t="n">
        <v>26.45</v>
      </c>
      <c r="N9233" s="15" t="n">
        <f aca="false">J9233*K9233</f>
        <v>246.9</v>
      </c>
      <c r="O9233" s="15" t="n">
        <f aca="false">N9233*L9233</f>
        <v>24.69</v>
      </c>
      <c r="P9233" s="15" t="n">
        <f aca="false">N9233-O9233</f>
        <v>222.21</v>
      </c>
      <c r="Q9233" s="15" t="n">
        <f aca="false">J9233*INDEX(dProdutos!$F$2:$F$47,MATCH(E9233,dProdutos!$A$2:$A$47,0))</f>
        <v>103.61</v>
      </c>
      <c r="R9233" s="15" t="n">
        <f aca="false">IF(I9233="Cancelado",0,P9233-Q9233)</f>
        <v>118.6</v>
      </c>
      <c r="S9233" s="17" t="str">
        <f aca="false">INDEX(dProdutos!$D$2:$D$47,MATCH(E9233,dProdutos!$A$2:$A$47,0))</f>
        <v>Casa</v>
      </c>
    </row>
    <row r="9234" customFormat="false" ht="15" hidden="false" customHeight="false" outlineLevel="0" collapsed="false">
      <c r="A9234" s="17" t="s">
        <v>7156</v>
      </c>
      <c r="B9234" s="17" t="n">
        <v>2</v>
      </c>
      <c r="C9234" s="21" t="n">
        <v>46259</v>
      </c>
      <c r="D9234" s="17" t="s">
        <v>1403</v>
      </c>
      <c r="E9234" s="17" t="s">
        <v>85</v>
      </c>
      <c r="F9234" s="17" t="s">
        <v>1487</v>
      </c>
      <c r="G9234" s="17" t="s">
        <v>62</v>
      </c>
      <c r="H9234" s="17" t="s">
        <v>1537</v>
      </c>
      <c r="I9234" s="17" t="s">
        <v>1524</v>
      </c>
      <c r="J9234" s="17" t="n">
        <v>1</v>
      </c>
      <c r="K9234" s="15" t="n">
        <v>165.9</v>
      </c>
      <c r="L9234" s="22" t="n">
        <v>0.2</v>
      </c>
      <c r="M9234" s="15" t="n">
        <v>0</v>
      </c>
      <c r="N9234" s="15" t="n">
        <f aca="false">J9234*K9234</f>
        <v>165.9</v>
      </c>
      <c r="O9234" s="15" t="n">
        <f aca="false">N9234*L9234</f>
        <v>33.18</v>
      </c>
      <c r="P9234" s="15" t="n">
        <f aca="false">N9234-O9234</f>
        <v>132.72</v>
      </c>
      <c r="Q9234" s="15" t="n">
        <f aca="false">J9234*INDEX(dProdutos!$F$2:$F$47,MATCH(E9234,dProdutos!$A$2:$A$47,0))</f>
        <v>91.55</v>
      </c>
      <c r="R9234" s="15" t="n">
        <f aca="false">IF(I9234="Cancelado",0,P9234-Q9234)</f>
        <v>41.17</v>
      </c>
      <c r="S9234" s="17" t="str">
        <f aca="false">INDEX(dProdutos!$D$2:$D$47,MATCH(E9234,dProdutos!$A$2:$A$47,0))</f>
        <v>Moda Feminina</v>
      </c>
    </row>
    <row r="9235" customFormat="false" ht="15" hidden="false" customHeight="false" outlineLevel="0" collapsed="false">
      <c r="A9235" s="17" t="s">
        <v>7157</v>
      </c>
      <c r="B9235" s="17" t="n">
        <v>1</v>
      </c>
      <c r="C9235" s="21" t="n">
        <v>46259</v>
      </c>
      <c r="D9235" s="17" t="s">
        <v>499</v>
      </c>
      <c r="E9235" s="17" t="s">
        <v>102</v>
      </c>
      <c r="F9235" s="17" t="s">
        <v>1490</v>
      </c>
      <c r="G9235" s="17" t="s">
        <v>62</v>
      </c>
      <c r="H9235" s="17" t="s">
        <v>1537</v>
      </c>
      <c r="I9235" s="17" t="s">
        <v>1524</v>
      </c>
      <c r="J9235" s="17" t="n">
        <v>1</v>
      </c>
      <c r="K9235" s="15" t="n">
        <v>65.9</v>
      </c>
      <c r="L9235" s="22" t="n">
        <v>0</v>
      </c>
      <c r="M9235" s="15" t="n">
        <v>28.35</v>
      </c>
      <c r="N9235" s="15" t="n">
        <f aca="false">J9235*K9235</f>
        <v>65.9</v>
      </c>
      <c r="O9235" s="15" t="n">
        <f aca="false">N9235*L9235</f>
        <v>0</v>
      </c>
      <c r="P9235" s="15" t="n">
        <f aca="false">N9235-O9235</f>
        <v>65.9</v>
      </c>
      <c r="Q9235" s="15" t="n">
        <f aca="false">J9235*INDEX(dProdutos!$F$2:$F$47,MATCH(E9235,dProdutos!$A$2:$A$47,0))</f>
        <v>29.68</v>
      </c>
      <c r="R9235" s="15" t="n">
        <f aca="false">IF(I9235="Cancelado",0,P9235-Q9235)</f>
        <v>36.22</v>
      </c>
      <c r="S9235" s="17" t="str">
        <f aca="false">INDEX(dProdutos!$D$2:$D$47,MATCH(E9235,dProdutos!$A$2:$A$47,0))</f>
        <v>Moda Masculina</v>
      </c>
    </row>
    <row r="9236" customFormat="false" ht="15" hidden="false" customHeight="false" outlineLevel="0" collapsed="false">
      <c r="A9236" s="17" t="s">
        <v>7158</v>
      </c>
      <c r="B9236" s="17" t="n">
        <v>1</v>
      </c>
      <c r="C9236" s="21" t="n">
        <v>46259</v>
      </c>
      <c r="D9236" s="17" t="s">
        <v>582</v>
      </c>
      <c r="E9236" s="17" t="s">
        <v>165</v>
      </c>
      <c r="F9236" s="17" t="s">
        <v>1490</v>
      </c>
      <c r="G9236" s="17" t="s">
        <v>59</v>
      </c>
      <c r="H9236" s="17" t="s">
        <v>1537</v>
      </c>
      <c r="I9236" s="17" t="s">
        <v>1524</v>
      </c>
      <c r="J9236" s="17" t="n">
        <v>2</v>
      </c>
      <c r="K9236" s="15" t="n">
        <v>231.9</v>
      </c>
      <c r="L9236" s="22" t="n">
        <v>0</v>
      </c>
      <c r="M9236" s="15" t="n">
        <v>11.68</v>
      </c>
      <c r="N9236" s="15" t="n">
        <f aca="false">J9236*K9236</f>
        <v>463.8</v>
      </c>
      <c r="O9236" s="15" t="n">
        <f aca="false">N9236*L9236</f>
        <v>0</v>
      </c>
      <c r="P9236" s="15" t="n">
        <f aca="false">N9236-O9236</f>
        <v>463.8</v>
      </c>
      <c r="Q9236" s="15" t="n">
        <f aca="false">J9236*INDEX(dProdutos!$F$2:$F$47,MATCH(E9236,dProdutos!$A$2:$A$47,0))</f>
        <v>281.66</v>
      </c>
      <c r="R9236" s="15" t="n">
        <f aca="false">IF(I9236="Cancelado",0,P9236-Q9236)</f>
        <v>182.14</v>
      </c>
      <c r="S9236" s="17" t="str">
        <f aca="false">INDEX(dProdutos!$D$2:$D$47,MATCH(E9236,dProdutos!$A$2:$A$47,0))</f>
        <v>Casa</v>
      </c>
    </row>
    <row r="9237" customFormat="false" ht="15" hidden="false" customHeight="false" outlineLevel="0" collapsed="false">
      <c r="A9237" s="17" t="s">
        <v>7159</v>
      </c>
      <c r="B9237" s="17" t="n">
        <v>1</v>
      </c>
      <c r="C9237" s="21" t="n">
        <v>46259</v>
      </c>
      <c r="D9237" s="17" t="s">
        <v>402</v>
      </c>
      <c r="E9237" s="17" t="s">
        <v>207</v>
      </c>
      <c r="F9237" s="17" t="s">
        <v>1493</v>
      </c>
      <c r="G9237" s="17" t="s">
        <v>60</v>
      </c>
      <c r="H9237" s="17" t="s">
        <v>1537</v>
      </c>
      <c r="I9237" s="17" t="s">
        <v>1524</v>
      </c>
      <c r="J9237" s="17" t="n">
        <v>1</v>
      </c>
      <c r="K9237" s="15" t="n">
        <v>143.9</v>
      </c>
      <c r="L9237" s="22" t="n">
        <v>0</v>
      </c>
      <c r="M9237" s="15" t="n">
        <v>10.86</v>
      </c>
      <c r="N9237" s="15" t="n">
        <f aca="false">J9237*K9237</f>
        <v>143.9</v>
      </c>
      <c r="O9237" s="15" t="n">
        <f aca="false">N9237*L9237</f>
        <v>0</v>
      </c>
      <c r="P9237" s="15" t="n">
        <f aca="false">N9237-O9237</f>
        <v>143.9</v>
      </c>
      <c r="Q9237" s="15" t="n">
        <f aca="false">J9237*INDEX(dProdutos!$F$2:$F$47,MATCH(E9237,dProdutos!$A$2:$A$47,0))</f>
        <v>84.43</v>
      </c>
      <c r="R9237" s="15" t="n">
        <f aca="false">IF(I9237="Cancelado",0,P9237-Q9237)</f>
        <v>59.47</v>
      </c>
      <c r="S9237" s="17" t="str">
        <f aca="false">INDEX(dProdutos!$D$2:$D$47,MATCH(E9237,dProdutos!$A$2:$A$47,0))</f>
        <v>Beleza</v>
      </c>
    </row>
    <row r="9238" customFormat="false" ht="15" hidden="false" customHeight="false" outlineLevel="0" collapsed="false">
      <c r="A9238" s="17" t="s">
        <v>7160</v>
      </c>
      <c r="B9238" s="17" t="n">
        <v>1</v>
      </c>
      <c r="C9238" s="21" t="n">
        <v>46260</v>
      </c>
      <c r="D9238" s="17" t="s">
        <v>834</v>
      </c>
      <c r="E9238" s="17" t="s">
        <v>153</v>
      </c>
      <c r="F9238" s="17" t="s">
        <v>1490</v>
      </c>
      <c r="G9238" s="17" t="s">
        <v>59</v>
      </c>
      <c r="H9238" s="17" t="s">
        <v>1537</v>
      </c>
      <c r="I9238" s="17" t="s">
        <v>1541</v>
      </c>
      <c r="J9238" s="17" t="n">
        <v>1</v>
      </c>
      <c r="K9238" s="15" t="n">
        <v>165.9</v>
      </c>
      <c r="L9238" s="22" t="n">
        <v>0</v>
      </c>
      <c r="M9238" s="15" t="n">
        <v>0</v>
      </c>
      <c r="N9238" s="15" t="n">
        <f aca="false">J9238*K9238</f>
        <v>165.9</v>
      </c>
      <c r="O9238" s="15" t="n">
        <f aca="false">N9238*L9238</f>
        <v>0</v>
      </c>
      <c r="P9238" s="15" t="n">
        <f aca="false">N9238-O9238</f>
        <v>165.9</v>
      </c>
      <c r="Q9238" s="15" t="n">
        <f aca="false">J9238*INDEX(dProdutos!$F$2:$F$47,MATCH(E9238,dProdutos!$A$2:$A$47,0))</f>
        <v>67.28</v>
      </c>
      <c r="R9238" s="15" t="n">
        <f aca="false">IF(I9238="Cancelado",0,P9238-Q9238)</f>
        <v>98.62</v>
      </c>
      <c r="S9238" s="17" t="str">
        <f aca="false">INDEX(dProdutos!$D$2:$D$47,MATCH(E9238,dProdutos!$A$2:$A$47,0))</f>
        <v>Acessórios</v>
      </c>
    </row>
    <row r="9239" customFormat="false" ht="15" hidden="false" customHeight="false" outlineLevel="0" collapsed="false">
      <c r="A9239" s="17" t="s">
        <v>7160</v>
      </c>
      <c r="B9239" s="17" t="n">
        <v>2</v>
      </c>
      <c r="C9239" s="21" t="n">
        <v>46260</v>
      </c>
      <c r="D9239" s="17" t="s">
        <v>834</v>
      </c>
      <c r="E9239" s="17" t="s">
        <v>150</v>
      </c>
      <c r="F9239" s="17" t="s">
        <v>1490</v>
      </c>
      <c r="G9239" s="17" t="s">
        <v>59</v>
      </c>
      <c r="H9239" s="17" t="s">
        <v>1537</v>
      </c>
      <c r="I9239" s="17" t="s">
        <v>1541</v>
      </c>
      <c r="J9239" s="17" t="n">
        <v>2</v>
      </c>
      <c r="K9239" s="15" t="n">
        <v>71.9</v>
      </c>
      <c r="L9239" s="22" t="n">
        <v>0</v>
      </c>
      <c r="M9239" s="15" t="n">
        <v>0</v>
      </c>
      <c r="N9239" s="15" t="n">
        <f aca="false">J9239*K9239</f>
        <v>143.8</v>
      </c>
      <c r="O9239" s="15" t="n">
        <f aca="false">N9239*L9239</f>
        <v>0</v>
      </c>
      <c r="P9239" s="15" t="n">
        <f aca="false">N9239-O9239</f>
        <v>143.8</v>
      </c>
      <c r="Q9239" s="15" t="n">
        <f aca="false">J9239*INDEX(dProdutos!$F$2:$F$47,MATCH(E9239,dProdutos!$A$2:$A$47,0))</f>
        <v>54.76</v>
      </c>
      <c r="R9239" s="15" t="n">
        <f aca="false">IF(I9239="Cancelado",0,P9239-Q9239)</f>
        <v>89.04</v>
      </c>
      <c r="S9239" s="17" t="str">
        <f aca="false">INDEX(dProdutos!$D$2:$D$47,MATCH(E9239,dProdutos!$A$2:$A$47,0))</f>
        <v>Acessórios</v>
      </c>
    </row>
    <row r="9240" customFormat="false" ht="15" hidden="false" customHeight="false" outlineLevel="0" collapsed="false">
      <c r="A9240" s="17" t="s">
        <v>7161</v>
      </c>
      <c r="B9240" s="17" t="n">
        <v>1</v>
      </c>
      <c r="C9240" s="21" t="n">
        <v>46260</v>
      </c>
      <c r="D9240" s="17" t="s">
        <v>822</v>
      </c>
      <c r="E9240" s="17" t="s">
        <v>102</v>
      </c>
      <c r="F9240" s="17" t="s">
        <v>1487</v>
      </c>
      <c r="G9240" s="17" t="s">
        <v>62</v>
      </c>
      <c r="H9240" s="17" t="s">
        <v>1537</v>
      </c>
      <c r="I9240" s="17" t="s">
        <v>1524</v>
      </c>
      <c r="J9240" s="17" t="n">
        <v>1</v>
      </c>
      <c r="K9240" s="15" t="n">
        <v>65.9</v>
      </c>
      <c r="L9240" s="22" t="n">
        <v>0.15</v>
      </c>
      <c r="M9240" s="15" t="n">
        <v>33.46</v>
      </c>
      <c r="N9240" s="15" t="n">
        <f aca="false">J9240*K9240</f>
        <v>65.9</v>
      </c>
      <c r="O9240" s="15" t="n">
        <f aca="false">N9240*L9240</f>
        <v>9.885</v>
      </c>
      <c r="P9240" s="15" t="n">
        <f aca="false">N9240-O9240</f>
        <v>56.015</v>
      </c>
      <c r="Q9240" s="15" t="n">
        <f aca="false">J9240*INDEX(dProdutos!$F$2:$F$47,MATCH(E9240,dProdutos!$A$2:$A$47,0))</f>
        <v>29.68</v>
      </c>
      <c r="R9240" s="15" t="n">
        <f aca="false">IF(I9240="Cancelado",0,P9240-Q9240)</f>
        <v>26.335</v>
      </c>
      <c r="S9240" s="17" t="str">
        <f aca="false">INDEX(dProdutos!$D$2:$D$47,MATCH(E9240,dProdutos!$A$2:$A$47,0))</f>
        <v>Moda Masculina</v>
      </c>
    </row>
    <row r="9241" customFormat="false" ht="15" hidden="false" customHeight="false" outlineLevel="0" collapsed="false">
      <c r="A9241" s="17" t="s">
        <v>7161</v>
      </c>
      <c r="B9241" s="17" t="n">
        <v>2</v>
      </c>
      <c r="C9241" s="21" t="n">
        <v>46260</v>
      </c>
      <c r="D9241" s="17" t="s">
        <v>822</v>
      </c>
      <c r="E9241" s="17" t="s">
        <v>144</v>
      </c>
      <c r="F9241" s="17" t="s">
        <v>1487</v>
      </c>
      <c r="G9241" s="17" t="s">
        <v>62</v>
      </c>
      <c r="H9241" s="17" t="s">
        <v>1537</v>
      </c>
      <c r="I9241" s="17" t="s">
        <v>1524</v>
      </c>
      <c r="J9241" s="17" t="n">
        <v>1</v>
      </c>
      <c r="K9241" s="15" t="n">
        <v>260.9</v>
      </c>
      <c r="L9241" s="22" t="n">
        <v>0.05</v>
      </c>
      <c r="M9241" s="15" t="n">
        <v>0</v>
      </c>
      <c r="N9241" s="15" t="n">
        <f aca="false">J9241*K9241</f>
        <v>260.9</v>
      </c>
      <c r="O9241" s="15" t="n">
        <f aca="false">N9241*L9241</f>
        <v>13.045</v>
      </c>
      <c r="P9241" s="15" t="n">
        <f aca="false">N9241-O9241</f>
        <v>247.855</v>
      </c>
      <c r="Q9241" s="15" t="n">
        <f aca="false">J9241*INDEX(dProdutos!$F$2:$F$47,MATCH(E9241,dProdutos!$A$2:$A$47,0))</f>
        <v>99.86</v>
      </c>
      <c r="R9241" s="15" t="n">
        <f aca="false">IF(I9241="Cancelado",0,P9241-Q9241)</f>
        <v>147.995</v>
      </c>
      <c r="S9241" s="17" t="str">
        <f aca="false">INDEX(dProdutos!$D$2:$D$47,MATCH(E9241,dProdutos!$A$2:$A$47,0))</f>
        <v>Acessórios</v>
      </c>
    </row>
    <row r="9242" customFormat="false" ht="15" hidden="false" customHeight="false" outlineLevel="0" collapsed="false">
      <c r="A9242" s="17" t="s">
        <v>7161</v>
      </c>
      <c r="B9242" s="17" t="n">
        <v>3</v>
      </c>
      <c r="C9242" s="21" t="n">
        <v>46260</v>
      </c>
      <c r="D9242" s="17" t="s">
        <v>822</v>
      </c>
      <c r="E9242" s="17" t="s">
        <v>141</v>
      </c>
      <c r="F9242" s="17" t="s">
        <v>1487</v>
      </c>
      <c r="G9242" s="17" t="s">
        <v>62</v>
      </c>
      <c r="H9242" s="17" t="s">
        <v>1537</v>
      </c>
      <c r="I9242" s="17" t="s">
        <v>1524</v>
      </c>
      <c r="J9242" s="17" t="n">
        <v>2</v>
      </c>
      <c r="K9242" s="15" t="n">
        <v>131.9</v>
      </c>
      <c r="L9242" s="22" t="n">
        <v>0</v>
      </c>
      <c r="M9242" s="15" t="n">
        <v>0</v>
      </c>
      <c r="N9242" s="15" t="n">
        <f aca="false">J9242*K9242</f>
        <v>263.8</v>
      </c>
      <c r="O9242" s="15" t="n">
        <f aca="false">N9242*L9242</f>
        <v>0</v>
      </c>
      <c r="P9242" s="15" t="n">
        <f aca="false">N9242-O9242</f>
        <v>263.8</v>
      </c>
      <c r="Q9242" s="15" t="n">
        <f aca="false">J9242*INDEX(dProdutos!$F$2:$F$47,MATCH(E9242,dProdutos!$A$2:$A$47,0))</f>
        <v>163.32</v>
      </c>
      <c r="R9242" s="15" t="n">
        <f aca="false">IF(I9242="Cancelado",0,P9242-Q9242)</f>
        <v>100.48</v>
      </c>
      <c r="S9242" s="17" t="str">
        <f aca="false">INDEX(dProdutos!$D$2:$D$47,MATCH(E9242,dProdutos!$A$2:$A$47,0))</f>
        <v>Acessórios</v>
      </c>
    </row>
    <row r="9243" customFormat="false" ht="15" hidden="false" customHeight="false" outlineLevel="0" collapsed="false">
      <c r="A9243" s="17" t="s">
        <v>7162</v>
      </c>
      <c r="B9243" s="17" t="n">
        <v>1</v>
      </c>
      <c r="C9243" s="21" t="n">
        <v>46260</v>
      </c>
      <c r="D9243" s="17" t="s">
        <v>767</v>
      </c>
      <c r="E9243" s="17" t="s">
        <v>156</v>
      </c>
      <c r="F9243" s="17" t="s">
        <v>1487</v>
      </c>
      <c r="G9243" s="17" t="s">
        <v>62</v>
      </c>
      <c r="H9243" s="17" t="s">
        <v>1537</v>
      </c>
      <c r="I9243" s="17" t="s">
        <v>1524</v>
      </c>
      <c r="J9243" s="17" t="n">
        <v>1</v>
      </c>
      <c r="K9243" s="15" t="n">
        <v>192.9</v>
      </c>
      <c r="L9243" s="22" t="n">
        <v>0</v>
      </c>
      <c r="M9243" s="15" t="n">
        <v>0</v>
      </c>
      <c r="N9243" s="15" t="n">
        <f aca="false">J9243*K9243</f>
        <v>192.9</v>
      </c>
      <c r="O9243" s="15" t="n">
        <f aca="false">N9243*L9243</f>
        <v>0</v>
      </c>
      <c r="P9243" s="15" t="n">
        <f aca="false">N9243-O9243</f>
        <v>192.9</v>
      </c>
      <c r="Q9243" s="15" t="n">
        <f aca="false">J9243*INDEX(dProdutos!$F$2:$F$47,MATCH(E9243,dProdutos!$A$2:$A$47,0))</f>
        <v>80.38</v>
      </c>
      <c r="R9243" s="15" t="n">
        <f aca="false">IF(I9243="Cancelado",0,P9243-Q9243)</f>
        <v>112.52</v>
      </c>
      <c r="S9243" s="17" t="str">
        <f aca="false">INDEX(dProdutos!$D$2:$D$47,MATCH(E9243,dProdutos!$A$2:$A$47,0))</f>
        <v>Acessórios</v>
      </c>
    </row>
    <row r="9244" customFormat="false" ht="15" hidden="false" customHeight="false" outlineLevel="0" collapsed="false">
      <c r="A9244" s="17" t="s">
        <v>7162</v>
      </c>
      <c r="B9244" s="17" t="n">
        <v>2</v>
      </c>
      <c r="C9244" s="21" t="n">
        <v>46260</v>
      </c>
      <c r="D9244" s="17" t="s">
        <v>767</v>
      </c>
      <c r="E9244" s="17" t="s">
        <v>77</v>
      </c>
      <c r="F9244" s="17" t="s">
        <v>1487</v>
      </c>
      <c r="G9244" s="17" t="s">
        <v>62</v>
      </c>
      <c r="H9244" s="17" t="s">
        <v>1537</v>
      </c>
      <c r="I9244" s="17" t="s">
        <v>1524</v>
      </c>
      <c r="J9244" s="17" t="n">
        <v>1</v>
      </c>
      <c r="K9244" s="15" t="n">
        <v>198.9</v>
      </c>
      <c r="L9244" s="22" t="n">
        <v>0</v>
      </c>
      <c r="M9244" s="15" t="n">
        <v>0</v>
      </c>
      <c r="N9244" s="15" t="n">
        <f aca="false">J9244*K9244</f>
        <v>198.9</v>
      </c>
      <c r="O9244" s="15" t="n">
        <f aca="false">N9244*L9244</f>
        <v>0</v>
      </c>
      <c r="P9244" s="15" t="n">
        <f aca="false">N9244-O9244</f>
        <v>198.9</v>
      </c>
      <c r="Q9244" s="15" t="n">
        <f aca="false">J9244*INDEX(dProdutos!$F$2:$F$47,MATCH(E9244,dProdutos!$A$2:$A$47,0))</f>
        <v>107.88</v>
      </c>
      <c r="R9244" s="15" t="n">
        <f aca="false">IF(I9244="Cancelado",0,P9244-Q9244)</f>
        <v>91.02</v>
      </c>
      <c r="S9244" s="17" t="str">
        <f aca="false">INDEX(dProdutos!$D$2:$D$47,MATCH(E9244,dProdutos!$A$2:$A$47,0))</f>
        <v>Moda Feminina</v>
      </c>
    </row>
    <row r="9245" customFormat="false" ht="15" hidden="false" customHeight="false" outlineLevel="0" collapsed="false">
      <c r="A9245" s="17" t="s">
        <v>7163</v>
      </c>
      <c r="B9245" s="17" t="n">
        <v>1</v>
      </c>
      <c r="C9245" s="21" t="n">
        <v>46260</v>
      </c>
      <c r="D9245" s="17" t="s">
        <v>414</v>
      </c>
      <c r="E9245" s="17" t="s">
        <v>123</v>
      </c>
      <c r="F9245" s="17" t="s">
        <v>1499</v>
      </c>
      <c r="G9245" s="17" t="s">
        <v>62</v>
      </c>
      <c r="H9245" s="17" t="s">
        <v>1523</v>
      </c>
      <c r="I9245" s="17" t="s">
        <v>1524</v>
      </c>
      <c r="J9245" s="17" t="n">
        <v>2</v>
      </c>
      <c r="K9245" s="15" t="n">
        <v>277.9</v>
      </c>
      <c r="L9245" s="22" t="n">
        <v>0</v>
      </c>
      <c r="M9245" s="15" t="n">
        <v>0</v>
      </c>
      <c r="N9245" s="15" t="n">
        <f aca="false">J9245*K9245</f>
        <v>555.8</v>
      </c>
      <c r="O9245" s="15" t="n">
        <f aca="false">N9245*L9245</f>
        <v>0</v>
      </c>
      <c r="P9245" s="15" t="n">
        <f aca="false">N9245-O9245</f>
        <v>555.8</v>
      </c>
      <c r="Q9245" s="15" t="n">
        <f aca="false">J9245*INDEX(dProdutos!$F$2:$F$47,MATCH(E9245,dProdutos!$A$2:$A$47,0))</f>
        <v>264.72</v>
      </c>
      <c r="R9245" s="15" t="n">
        <f aca="false">IF(I9245="Cancelado",0,P9245-Q9245)</f>
        <v>291.08</v>
      </c>
      <c r="S9245" s="17" t="str">
        <f aca="false">INDEX(dProdutos!$D$2:$D$47,MATCH(E9245,dProdutos!$A$2:$A$47,0))</f>
        <v>Calçados</v>
      </c>
    </row>
    <row r="9246" customFormat="false" ht="15" hidden="false" customHeight="false" outlineLevel="0" collapsed="false">
      <c r="A9246" s="17" t="s">
        <v>7163</v>
      </c>
      <c r="B9246" s="17" t="n">
        <v>2</v>
      </c>
      <c r="C9246" s="21" t="n">
        <v>46260</v>
      </c>
      <c r="D9246" s="17" t="s">
        <v>414</v>
      </c>
      <c r="E9246" s="17" t="s">
        <v>144</v>
      </c>
      <c r="F9246" s="17" t="s">
        <v>1499</v>
      </c>
      <c r="G9246" s="17" t="s">
        <v>62</v>
      </c>
      <c r="H9246" s="17" t="s">
        <v>1523</v>
      </c>
      <c r="I9246" s="17" t="s">
        <v>1524</v>
      </c>
      <c r="J9246" s="17" t="n">
        <v>1</v>
      </c>
      <c r="K9246" s="15" t="n">
        <v>260.9</v>
      </c>
      <c r="L9246" s="22" t="n">
        <v>0</v>
      </c>
      <c r="M9246" s="15" t="n">
        <v>0</v>
      </c>
      <c r="N9246" s="15" t="n">
        <f aca="false">J9246*K9246</f>
        <v>260.9</v>
      </c>
      <c r="O9246" s="15" t="n">
        <f aca="false">N9246*L9246</f>
        <v>0</v>
      </c>
      <c r="P9246" s="15" t="n">
        <f aca="false">N9246-O9246</f>
        <v>260.9</v>
      </c>
      <c r="Q9246" s="15" t="n">
        <f aca="false">J9246*INDEX(dProdutos!$F$2:$F$47,MATCH(E9246,dProdutos!$A$2:$A$47,0))</f>
        <v>99.86</v>
      </c>
      <c r="R9246" s="15" t="n">
        <f aca="false">IF(I9246="Cancelado",0,P9246-Q9246)</f>
        <v>161.04</v>
      </c>
      <c r="S9246" s="17" t="str">
        <f aca="false">INDEX(dProdutos!$D$2:$D$47,MATCH(E9246,dProdutos!$A$2:$A$47,0))</f>
        <v>Acessórios</v>
      </c>
    </row>
    <row r="9247" customFormat="false" ht="15" hidden="false" customHeight="false" outlineLevel="0" collapsed="false">
      <c r="A9247" s="17" t="s">
        <v>7164</v>
      </c>
      <c r="B9247" s="17" t="n">
        <v>1</v>
      </c>
      <c r="C9247" s="21" t="n">
        <v>46260</v>
      </c>
      <c r="D9247" s="17" t="s">
        <v>382</v>
      </c>
      <c r="E9247" s="17" t="s">
        <v>150</v>
      </c>
      <c r="F9247" s="17" t="s">
        <v>1499</v>
      </c>
      <c r="G9247" s="17" t="s">
        <v>60</v>
      </c>
      <c r="H9247" s="17" t="s">
        <v>1537</v>
      </c>
      <c r="I9247" s="17" t="s">
        <v>1524</v>
      </c>
      <c r="J9247" s="17" t="n">
        <v>1</v>
      </c>
      <c r="K9247" s="15" t="n">
        <v>71.9</v>
      </c>
      <c r="L9247" s="22" t="n">
        <v>0.1</v>
      </c>
      <c r="M9247" s="15" t="n">
        <v>9.91</v>
      </c>
      <c r="N9247" s="15" t="n">
        <f aca="false">J9247*K9247</f>
        <v>71.9</v>
      </c>
      <c r="O9247" s="15" t="n">
        <f aca="false">N9247*L9247</f>
        <v>7.19</v>
      </c>
      <c r="P9247" s="15" t="n">
        <f aca="false">N9247-O9247</f>
        <v>64.71</v>
      </c>
      <c r="Q9247" s="15" t="n">
        <f aca="false">J9247*INDEX(dProdutos!$F$2:$F$47,MATCH(E9247,dProdutos!$A$2:$A$47,0))</f>
        <v>27.38</v>
      </c>
      <c r="R9247" s="15" t="n">
        <f aca="false">IF(I9247="Cancelado",0,P9247-Q9247)</f>
        <v>37.33</v>
      </c>
      <c r="S9247" s="17" t="str">
        <f aca="false">INDEX(dProdutos!$D$2:$D$47,MATCH(E9247,dProdutos!$A$2:$A$47,0))</f>
        <v>Acessórios</v>
      </c>
    </row>
    <row r="9248" customFormat="false" ht="15" hidden="false" customHeight="false" outlineLevel="0" collapsed="false">
      <c r="A9248" s="17" t="s">
        <v>7164</v>
      </c>
      <c r="B9248" s="17" t="n">
        <v>2</v>
      </c>
      <c r="C9248" s="21" t="n">
        <v>46260</v>
      </c>
      <c r="D9248" s="17" t="s">
        <v>382</v>
      </c>
      <c r="E9248" s="17" t="s">
        <v>195</v>
      </c>
      <c r="F9248" s="17" t="s">
        <v>1499</v>
      </c>
      <c r="G9248" s="17" t="s">
        <v>60</v>
      </c>
      <c r="H9248" s="17" t="s">
        <v>1537</v>
      </c>
      <c r="I9248" s="17" t="s">
        <v>1524</v>
      </c>
      <c r="J9248" s="17" t="n">
        <v>1</v>
      </c>
      <c r="K9248" s="15" t="n">
        <v>72.9</v>
      </c>
      <c r="L9248" s="22" t="n">
        <v>0.1</v>
      </c>
      <c r="M9248" s="15" t="n">
        <v>0</v>
      </c>
      <c r="N9248" s="15" t="n">
        <f aca="false">J9248*K9248</f>
        <v>72.9</v>
      </c>
      <c r="O9248" s="15" t="n">
        <f aca="false">N9248*L9248</f>
        <v>7.29</v>
      </c>
      <c r="P9248" s="15" t="n">
        <f aca="false">N9248-O9248</f>
        <v>65.61</v>
      </c>
      <c r="Q9248" s="15" t="n">
        <f aca="false">J9248*INDEX(dProdutos!$F$2:$F$47,MATCH(E9248,dProdutos!$A$2:$A$47,0))</f>
        <v>39.23</v>
      </c>
      <c r="R9248" s="15" t="n">
        <f aca="false">IF(I9248="Cancelado",0,P9248-Q9248)</f>
        <v>26.38</v>
      </c>
      <c r="S9248" s="17" t="str">
        <f aca="false">INDEX(dProdutos!$D$2:$D$47,MATCH(E9248,dProdutos!$A$2:$A$47,0))</f>
        <v>Eletrônicos</v>
      </c>
    </row>
    <row r="9249" customFormat="false" ht="15" hidden="false" customHeight="false" outlineLevel="0" collapsed="false">
      <c r="A9249" s="17" t="s">
        <v>7165</v>
      </c>
      <c r="B9249" s="17" t="n">
        <v>1</v>
      </c>
      <c r="C9249" s="21" t="n">
        <v>46260</v>
      </c>
      <c r="D9249" s="17" t="s">
        <v>593</v>
      </c>
      <c r="E9249" s="17" t="s">
        <v>114</v>
      </c>
      <c r="F9249" s="17" t="s">
        <v>1490</v>
      </c>
      <c r="G9249" s="17" t="s">
        <v>63</v>
      </c>
      <c r="H9249" s="17" t="s">
        <v>1523</v>
      </c>
      <c r="I9249" s="17" t="s">
        <v>1524</v>
      </c>
      <c r="J9249" s="17" t="n">
        <v>2</v>
      </c>
      <c r="K9249" s="15" t="n">
        <v>202.9</v>
      </c>
      <c r="L9249" s="22" t="n">
        <v>0.15</v>
      </c>
      <c r="M9249" s="15" t="n">
        <v>0</v>
      </c>
      <c r="N9249" s="15" t="n">
        <f aca="false">J9249*K9249</f>
        <v>405.8</v>
      </c>
      <c r="O9249" s="15" t="n">
        <f aca="false">N9249*L9249</f>
        <v>60.87</v>
      </c>
      <c r="P9249" s="15" t="n">
        <f aca="false">N9249-O9249</f>
        <v>344.93</v>
      </c>
      <c r="Q9249" s="15" t="n">
        <f aca="false">J9249*INDEX(dProdutos!$F$2:$F$47,MATCH(E9249,dProdutos!$A$2:$A$47,0))</f>
        <v>220.78</v>
      </c>
      <c r="R9249" s="15" t="n">
        <f aca="false">IF(I9249="Cancelado",0,P9249-Q9249)</f>
        <v>124.15</v>
      </c>
      <c r="S9249" s="17" t="str">
        <f aca="false">INDEX(dProdutos!$D$2:$D$47,MATCH(E9249,dProdutos!$A$2:$A$47,0))</f>
        <v>Moda Masculina</v>
      </c>
    </row>
    <row r="9250" customFormat="false" ht="15" hidden="false" customHeight="false" outlineLevel="0" collapsed="false">
      <c r="A9250" s="17" t="s">
        <v>7165</v>
      </c>
      <c r="B9250" s="17" t="n">
        <v>2</v>
      </c>
      <c r="C9250" s="21" t="n">
        <v>46260</v>
      </c>
      <c r="D9250" s="17" t="s">
        <v>593</v>
      </c>
      <c r="E9250" s="17" t="s">
        <v>123</v>
      </c>
      <c r="F9250" s="17" t="s">
        <v>1490</v>
      </c>
      <c r="G9250" s="17" t="s">
        <v>63</v>
      </c>
      <c r="H9250" s="17" t="s">
        <v>1523</v>
      </c>
      <c r="I9250" s="17" t="s">
        <v>1524</v>
      </c>
      <c r="J9250" s="17" t="n">
        <v>2</v>
      </c>
      <c r="K9250" s="15" t="n">
        <v>277.9</v>
      </c>
      <c r="L9250" s="22" t="n">
        <v>0</v>
      </c>
      <c r="M9250" s="15" t="n">
        <v>0</v>
      </c>
      <c r="N9250" s="15" t="n">
        <f aca="false">J9250*K9250</f>
        <v>555.8</v>
      </c>
      <c r="O9250" s="15" t="n">
        <f aca="false">N9250*L9250</f>
        <v>0</v>
      </c>
      <c r="P9250" s="15" t="n">
        <f aca="false">N9250-O9250</f>
        <v>555.8</v>
      </c>
      <c r="Q9250" s="15" t="n">
        <f aca="false">J9250*INDEX(dProdutos!$F$2:$F$47,MATCH(E9250,dProdutos!$A$2:$A$47,0))</f>
        <v>264.72</v>
      </c>
      <c r="R9250" s="15" t="n">
        <f aca="false">IF(I9250="Cancelado",0,P9250-Q9250)</f>
        <v>291.08</v>
      </c>
      <c r="S9250" s="17" t="str">
        <f aca="false">INDEX(dProdutos!$D$2:$D$47,MATCH(E9250,dProdutos!$A$2:$A$47,0))</f>
        <v>Calçados</v>
      </c>
    </row>
    <row r="9251" customFormat="false" ht="15" hidden="false" customHeight="false" outlineLevel="0" collapsed="false">
      <c r="A9251" s="17" t="s">
        <v>7166</v>
      </c>
      <c r="B9251" s="17" t="n">
        <v>1</v>
      </c>
      <c r="C9251" s="21" t="n">
        <v>46260</v>
      </c>
      <c r="D9251" s="17" t="s">
        <v>843</v>
      </c>
      <c r="E9251" s="17" t="s">
        <v>195</v>
      </c>
      <c r="F9251" s="17" t="s">
        <v>1495</v>
      </c>
      <c r="G9251" s="17" t="s">
        <v>59</v>
      </c>
      <c r="H9251" s="17" t="s">
        <v>1537</v>
      </c>
      <c r="I9251" s="17" t="s">
        <v>1524</v>
      </c>
      <c r="J9251" s="17" t="n">
        <v>1</v>
      </c>
      <c r="K9251" s="15" t="n">
        <v>72.9</v>
      </c>
      <c r="L9251" s="22" t="n">
        <v>0</v>
      </c>
      <c r="M9251" s="15" t="n">
        <v>0</v>
      </c>
      <c r="N9251" s="15" t="n">
        <f aca="false">J9251*K9251</f>
        <v>72.9</v>
      </c>
      <c r="O9251" s="15" t="n">
        <f aca="false">N9251*L9251</f>
        <v>0</v>
      </c>
      <c r="P9251" s="15" t="n">
        <f aca="false">N9251-O9251</f>
        <v>72.9</v>
      </c>
      <c r="Q9251" s="15" t="n">
        <f aca="false">J9251*INDEX(dProdutos!$F$2:$F$47,MATCH(E9251,dProdutos!$A$2:$A$47,0))</f>
        <v>39.23</v>
      </c>
      <c r="R9251" s="15" t="n">
        <f aca="false">IF(I9251="Cancelado",0,P9251-Q9251)</f>
        <v>33.67</v>
      </c>
      <c r="S9251" s="17" t="str">
        <f aca="false">INDEX(dProdutos!$D$2:$D$47,MATCH(E9251,dProdutos!$A$2:$A$47,0))</f>
        <v>Eletrônicos</v>
      </c>
    </row>
    <row r="9252" customFormat="false" ht="15" hidden="false" customHeight="false" outlineLevel="0" collapsed="false">
      <c r="A9252" s="17" t="s">
        <v>7166</v>
      </c>
      <c r="B9252" s="17" t="n">
        <v>2</v>
      </c>
      <c r="C9252" s="21" t="n">
        <v>46260</v>
      </c>
      <c r="D9252" s="17" t="s">
        <v>843</v>
      </c>
      <c r="E9252" s="17" t="s">
        <v>108</v>
      </c>
      <c r="F9252" s="17" t="s">
        <v>1495</v>
      </c>
      <c r="G9252" s="17" t="s">
        <v>59</v>
      </c>
      <c r="H9252" s="17" t="s">
        <v>1537</v>
      </c>
      <c r="I9252" s="17" t="s">
        <v>1524</v>
      </c>
      <c r="J9252" s="17" t="n">
        <v>1</v>
      </c>
      <c r="K9252" s="15" t="n">
        <v>265.9</v>
      </c>
      <c r="L9252" s="22" t="n">
        <v>0.05</v>
      </c>
      <c r="M9252" s="15" t="n">
        <v>0</v>
      </c>
      <c r="N9252" s="15" t="n">
        <f aca="false">J9252*K9252</f>
        <v>265.9</v>
      </c>
      <c r="O9252" s="15" t="n">
        <f aca="false">N9252*L9252</f>
        <v>13.295</v>
      </c>
      <c r="P9252" s="15" t="n">
        <f aca="false">N9252-O9252</f>
        <v>252.605</v>
      </c>
      <c r="Q9252" s="15" t="n">
        <f aca="false">J9252*INDEX(dProdutos!$F$2:$F$47,MATCH(E9252,dProdutos!$A$2:$A$47,0))</f>
        <v>155.62</v>
      </c>
      <c r="R9252" s="15" t="n">
        <f aca="false">IF(I9252="Cancelado",0,P9252-Q9252)</f>
        <v>96.985</v>
      </c>
      <c r="S9252" s="17" t="str">
        <f aca="false">INDEX(dProdutos!$D$2:$D$47,MATCH(E9252,dProdutos!$A$2:$A$47,0))</f>
        <v>Moda Masculina</v>
      </c>
    </row>
    <row r="9253" customFormat="false" ht="15" hidden="false" customHeight="false" outlineLevel="0" collapsed="false">
      <c r="A9253" s="17" t="s">
        <v>7167</v>
      </c>
      <c r="B9253" s="17" t="n">
        <v>1</v>
      </c>
      <c r="C9253" s="21" t="n">
        <v>46260</v>
      </c>
      <c r="D9253" s="17" t="s">
        <v>1141</v>
      </c>
      <c r="E9253" s="17" t="s">
        <v>85</v>
      </c>
      <c r="F9253" s="17" t="s">
        <v>1490</v>
      </c>
      <c r="G9253" s="17" t="s">
        <v>61</v>
      </c>
      <c r="H9253" s="17" t="s">
        <v>1523</v>
      </c>
      <c r="I9253" s="17" t="s">
        <v>1524</v>
      </c>
      <c r="J9253" s="17" t="n">
        <v>1</v>
      </c>
      <c r="K9253" s="15" t="n">
        <v>165.9</v>
      </c>
      <c r="L9253" s="22" t="n">
        <v>0</v>
      </c>
      <c r="M9253" s="15" t="n">
        <v>24.13</v>
      </c>
      <c r="N9253" s="15" t="n">
        <f aca="false">J9253*K9253</f>
        <v>165.9</v>
      </c>
      <c r="O9253" s="15" t="n">
        <f aca="false">N9253*L9253</f>
        <v>0</v>
      </c>
      <c r="P9253" s="15" t="n">
        <f aca="false">N9253-O9253</f>
        <v>165.9</v>
      </c>
      <c r="Q9253" s="15" t="n">
        <f aca="false">J9253*INDEX(dProdutos!$F$2:$F$47,MATCH(E9253,dProdutos!$A$2:$A$47,0))</f>
        <v>91.55</v>
      </c>
      <c r="R9253" s="15" t="n">
        <f aca="false">IF(I9253="Cancelado",0,P9253-Q9253)</f>
        <v>74.35</v>
      </c>
      <c r="S9253" s="17" t="str">
        <f aca="false">INDEX(dProdutos!$D$2:$D$47,MATCH(E9253,dProdutos!$A$2:$A$47,0))</f>
        <v>Moda Feminina</v>
      </c>
    </row>
    <row r="9254" customFormat="false" ht="15" hidden="false" customHeight="false" outlineLevel="0" collapsed="false">
      <c r="A9254" s="17" t="s">
        <v>7168</v>
      </c>
      <c r="B9254" s="17" t="n">
        <v>1</v>
      </c>
      <c r="C9254" s="21" t="n">
        <v>46260</v>
      </c>
      <c r="D9254" s="17" t="s">
        <v>1241</v>
      </c>
      <c r="E9254" s="17" t="s">
        <v>153</v>
      </c>
      <c r="F9254" s="17" t="s">
        <v>1493</v>
      </c>
      <c r="G9254" s="17" t="s">
        <v>62</v>
      </c>
      <c r="H9254" s="17" t="s">
        <v>1523</v>
      </c>
      <c r="I9254" s="17" t="s">
        <v>1524</v>
      </c>
      <c r="J9254" s="17" t="n">
        <v>1</v>
      </c>
      <c r="K9254" s="15" t="n">
        <v>165.9</v>
      </c>
      <c r="L9254" s="22" t="n">
        <v>0.1</v>
      </c>
      <c r="M9254" s="15" t="n">
        <v>0</v>
      </c>
      <c r="N9254" s="15" t="n">
        <f aca="false">J9254*K9254</f>
        <v>165.9</v>
      </c>
      <c r="O9254" s="15" t="n">
        <f aca="false">N9254*L9254</f>
        <v>16.59</v>
      </c>
      <c r="P9254" s="15" t="n">
        <f aca="false">N9254-O9254</f>
        <v>149.31</v>
      </c>
      <c r="Q9254" s="15" t="n">
        <f aca="false">J9254*INDEX(dProdutos!$F$2:$F$47,MATCH(E9254,dProdutos!$A$2:$A$47,0))</f>
        <v>67.28</v>
      </c>
      <c r="R9254" s="15" t="n">
        <f aca="false">IF(I9254="Cancelado",0,P9254-Q9254)</f>
        <v>82.03</v>
      </c>
      <c r="S9254" s="17" t="str">
        <f aca="false">INDEX(dProdutos!$D$2:$D$47,MATCH(E9254,dProdutos!$A$2:$A$47,0))</f>
        <v>Acessórios</v>
      </c>
    </row>
    <row r="9255" customFormat="false" ht="15" hidden="false" customHeight="false" outlineLevel="0" collapsed="false">
      <c r="A9255" s="17" t="s">
        <v>7169</v>
      </c>
      <c r="B9255" s="17" t="n">
        <v>1</v>
      </c>
      <c r="C9255" s="21" t="n">
        <v>46260</v>
      </c>
      <c r="D9255" s="17" t="s">
        <v>621</v>
      </c>
      <c r="E9255" s="17" t="s">
        <v>144</v>
      </c>
      <c r="F9255" s="17" t="s">
        <v>1499</v>
      </c>
      <c r="G9255" s="17" t="s">
        <v>60</v>
      </c>
      <c r="H9255" s="17" t="s">
        <v>1537</v>
      </c>
      <c r="I9255" s="17" t="s">
        <v>1541</v>
      </c>
      <c r="J9255" s="17" t="n">
        <v>1</v>
      </c>
      <c r="K9255" s="15" t="n">
        <v>260.9</v>
      </c>
      <c r="L9255" s="22" t="n">
        <v>0</v>
      </c>
      <c r="M9255" s="15" t="n">
        <v>27.66</v>
      </c>
      <c r="N9255" s="15" t="n">
        <f aca="false">J9255*K9255</f>
        <v>260.9</v>
      </c>
      <c r="O9255" s="15" t="n">
        <f aca="false">N9255*L9255</f>
        <v>0</v>
      </c>
      <c r="P9255" s="15" t="n">
        <f aca="false">N9255-O9255</f>
        <v>260.9</v>
      </c>
      <c r="Q9255" s="15" t="n">
        <f aca="false">J9255*INDEX(dProdutos!$F$2:$F$47,MATCH(E9255,dProdutos!$A$2:$A$47,0))</f>
        <v>99.86</v>
      </c>
      <c r="R9255" s="15" t="n">
        <f aca="false">IF(I9255="Cancelado",0,P9255-Q9255)</f>
        <v>161.04</v>
      </c>
      <c r="S9255" s="17" t="str">
        <f aca="false">INDEX(dProdutos!$D$2:$D$47,MATCH(E9255,dProdutos!$A$2:$A$47,0))</f>
        <v>Acessórios</v>
      </c>
    </row>
    <row r="9256" customFormat="false" ht="15" hidden="false" customHeight="false" outlineLevel="0" collapsed="false">
      <c r="A9256" s="17" t="s">
        <v>7170</v>
      </c>
      <c r="B9256" s="17" t="n">
        <v>1</v>
      </c>
      <c r="C9256" s="21" t="n">
        <v>46261</v>
      </c>
      <c r="D9256" s="17" t="s">
        <v>665</v>
      </c>
      <c r="E9256" s="17" t="s">
        <v>198</v>
      </c>
      <c r="F9256" s="17" t="s">
        <v>1490</v>
      </c>
      <c r="G9256" s="17" t="s">
        <v>60</v>
      </c>
      <c r="H9256" s="17" t="s">
        <v>1523</v>
      </c>
      <c r="I9256" s="17" t="s">
        <v>1524</v>
      </c>
      <c r="J9256" s="17" t="n">
        <v>3</v>
      </c>
      <c r="K9256" s="15" t="n">
        <v>253.9</v>
      </c>
      <c r="L9256" s="22" t="n">
        <v>0.15</v>
      </c>
      <c r="M9256" s="15" t="n">
        <v>0</v>
      </c>
      <c r="N9256" s="15" t="n">
        <f aca="false">J9256*K9256</f>
        <v>761.7</v>
      </c>
      <c r="O9256" s="15" t="n">
        <f aca="false">N9256*L9256</f>
        <v>114.255</v>
      </c>
      <c r="P9256" s="15" t="n">
        <f aca="false">N9256-O9256</f>
        <v>647.445</v>
      </c>
      <c r="Q9256" s="15" t="n">
        <f aca="false">J9256*INDEX(dProdutos!$F$2:$F$47,MATCH(E9256,dProdutos!$A$2:$A$47,0))</f>
        <v>299.34</v>
      </c>
      <c r="R9256" s="15" t="n">
        <f aca="false">IF(I9256="Cancelado",0,P9256-Q9256)</f>
        <v>348.105</v>
      </c>
      <c r="S9256" s="17" t="str">
        <f aca="false">INDEX(dProdutos!$D$2:$D$47,MATCH(E9256,dProdutos!$A$2:$A$47,0))</f>
        <v>Beleza</v>
      </c>
    </row>
    <row r="9257" customFormat="false" ht="15" hidden="false" customHeight="false" outlineLevel="0" collapsed="false">
      <c r="A9257" s="17" t="s">
        <v>7171</v>
      </c>
      <c r="B9257" s="17" t="n">
        <v>1</v>
      </c>
      <c r="C9257" s="21" t="n">
        <v>46261</v>
      </c>
      <c r="D9257" s="17" t="s">
        <v>1051</v>
      </c>
      <c r="E9257" s="17" t="s">
        <v>210</v>
      </c>
      <c r="F9257" s="17" t="s">
        <v>1503</v>
      </c>
      <c r="G9257" s="17" t="s">
        <v>62</v>
      </c>
      <c r="H9257" s="17" t="s">
        <v>1537</v>
      </c>
      <c r="I9257" s="17" t="s">
        <v>1524</v>
      </c>
      <c r="J9257" s="17" t="n">
        <v>3</v>
      </c>
      <c r="K9257" s="15" t="n">
        <v>245.9</v>
      </c>
      <c r="L9257" s="22" t="n">
        <v>0.15</v>
      </c>
      <c r="M9257" s="15" t="n">
        <v>0</v>
      </c>
      <c r="N9257" s="15" t="n">
        <f aca="false">J9257*K9257</f>
        <v>737.7</v>
      </c>
      <c r="O9257" s="15" t="n">
        <f aca="false">N9257*L9257</f>
        <v>110.655</v>
      </c>
      <c r="P9257" s="15" t="n">
        <f aca="false">N9257-O9257</f>
        <v>627.045</v>
      </c>
      <c r="Q9257" s="15" t="n">
        <f aca="false">J9257*INDEX(dProdutos!$F$2:$F$47,MATCH(E9257,dProdutos!$A$2:$A$47,0))</f>
        <v>451.89</v>
      </c>
      <c r="R9257" s="15" t="n">
        <f aca="false">IF(I9257="Cancelado",0,P9257-Q9257)</f>
        <v>175.155</v>
      </c>
      <c r="S9257" s="17" t="str">
        <f aca="false">INDEX(dProdutos!$D$2:$D$47,MATCH(E9257,dProdutos!$A$2:$A$47,0))</f>
        <v>Beleza</v>
      </c>
    </row>
    <row r="9258" customFormat="false" ht="15" hidden="false" customHeight="false" outlineLevel="0" collapsed="false">
      <c r="A9258" s="17" t="s">
        <v>7171</v>
      </c>
      <c r="B9258" s="17" t="n">
        <v>2</v>
      </c>
      <c r="C9258" s="21" t="n">
        <v>46261</v>
      </c>
      <c r="D9258" s="17" t="s">
        <v>1051</v>
      </c>
      <c r="E9258" s="17" t="s">
        <v>117</v>
      </c>
      <c r="F9258" s="17" t="s">
        <v>1503</v>
      </c>
      <c r="G9258" s="17" t="s">
        <v>62</v>
      </c>
      <c r="H9258" s="17" t="s">
        <v>1537</v>
      </c>
      <c r="I9258" s="17" t="s">
        <v>1524</v>
      </c>
      <c r="J9258" s="17" t="n">
        <v>3</v>
      </c>
      <c r="K9258" s="15" t="n">
        <v>166.9</v>
      </c>
      <c r="L9258" s="22" t="n">
        <v>0</v>
      </c>
      <c r="M9258" s="15" t="n">
        <v>0</v>
      </c>
      <c r="N9258" s="15" t="n">
        <f aca="false">J9258*K9258</f>
        <v>500.7</v>
      </c>
      <c r="O9258" s="15" t="n">
        <f aca="false">N9258*L9258</f>
        <v>0</v>
      </c>
      <c r="P9258" s="15" t="n">
        <f aca="false">N9258-O9258</f>
        <v>500.7</v>
      </c>
      <c r="Q9258" s="15" t="n">
        <f aca="false">J9258*INDEX(dProdutos!$F$2:$F$47,MATCH(E9258,dProdutos!$A$2:$A$47,0))</f>
        <v>219.69</v>
      </c>
      <c r="R9258" s="15" t="n">
        <f aca="false">IF(I9258="Cancelado",0,P9258-Q9258)</f>
        <v>281.01</v>
      </c>
      <c r="S9258" s="17" t="str">
        <f aca="false">INDEX(dProdutos!$D$2:$D$47,MATCH(E9258,dProdutos!$A$2:$A$47,0))</f>
        <v>Moda Masculina</v>
      </c>
    </row>
    <row r="9259" customFormat="false" ht="15" hidden="false" customHeight="false" outlineLevel="0" collapsed="false">
      <c r="A9259" s="17" t="s">
        <v>7172</v>
      </c>
      <c r="B9259" s="17" t="n">
        <v>1</v>
      </c>
      <c r="C9259" s="21" t="n">
        <v>46261</v>
      </c>
      <c r="D9259" s="17" t="s">
        <v>432</v>
      </c>
      <c r="E9259" s="17" t="s">
        <v>174</v>
      </c>
      <c r="F9259" s="17" t="s">
        <v>1487</v>
      </c>
      <c r="G9259" s="17" t="s">
        <v>61</v>
      </c>
      <c r="H9259" s="17" t="s">
        <v>1540</v>
      </c>
      <c r="I9259" s="17" t="s">
        <v>1531</v>
      </c>
      <c r="J9259" s="17" t="n">
        <v>1</v>
      </c>
      <c r="K9259" s="15" t="n">
        <v>250.9</v>
      </c>
      <c r="L9259" s="22" t="n">
        <v>0</v>
      </c>
      <c r="M9259" s="15" t="n">
        <v>19.49</v>
      </c>
      <c r="N9259" s="15" t="n">
        <f aca="false">J9259*K9259</f>
        <v>250.9</v>
      </c>
      <c r="O9259" s="15" t="n">
        <f aca="false">N9259*L9259</f>
        <v>0</v>
      </c>
      <c r="P9259" s="15" t="n">
        <f aca="false">N9259-O9259</f>
        <v>250.9</v>
      </c>
      <c r="Q9259" s="15" t="n">
        <f aca="false">J9259*INDEX(dProdutos!$F$2:$F$47,MATCH(E9259,dProdutos!$A$2:$A$47,0))</f>
        <v>151.28</v>
      </c>
      <c r="R9259" s="15" t="n">
        <f aca="false">IF(I9259="Cancelado",0,P9259-Q9259)</f>
        <v>0</v>
      </c>
      <c r="S9259" s="17" t="str">
        <f aca="false">INDEX(dProdutos!$D$2:$D$47,MATCH(E9259,dProdutos!$A$2:$A$47,0))</f>
        <v>Casa</v>
      </c>
    </row>
    <row r="9260" customFormat="false" ht="15" hidden="false" customHeight="false" outlineLevel="0" collapsed="false">
      <c r="A9260" s="17" t="s">
        <v>7173</v>
      </c>
      <c r="B9260" s="17" t="n">
        <v>1</v>
      </c>
      <c r="C9260" s="21" t="n">
        <v>46261</v>
      </c>
      <c r="D9260" s="17" t="s">
        <v>280</v>
      </c>
      <c r="E9260" s="17" t="s">
        <v>189</v>
      </c>
      <c r="F9260" s="17" t="s">
        <v>1490</v>
      </c>
      <c r="G9260" s="17" t="s">
        <v>62</v>
      </c>
      <c r="H9260" s="17" t="s">
        <v>1537</v>
      </c>
      <c r="I9260" s="17" t="s">
        <v>1524</v>
      </c>
      <c r="J9260" s="17" t="n">
        <v>1</v>
      </c>
      <c r="K9260" s="15" t="n">
        <v>138.9</v>
      </c>
      <c r="L9260" s="22" t="n">
        <v>0.05</v>
      </c>
      <c r="M9260" s="15" t="n">
        <v>28.19</v>
      </c>
      <c r="N9260" s="15" t="n">
        <f aca="false">J9260*K9260</f>
        <v>138.9</v>
      </c>
      <c r="O9260" s="15" t="n">
        <f aca="false">N9260*L9260</f>
        <v>6.945</v>
      </c>
      <c r="P9260" s="15" t="n">
        <f aca="false">N9260-O9260</f>
        <v>131.955</v>
      </c>
      <c r="Q9260" s="15" t="n">
        <f aca="false">J9260*INDEX(dProdutos!$F$2:$F$47,MATCH(E9260,dProdutos!$A$2:$A$47,0))</f>
        <v>68.96</v>
      </c>
      <c r="R9260" s="15" t="n">
        <f aca="false">IF(I9260="Cancelado",0,P9260-Q9260)</f>
        <v>62.995</v>
      </c>
      <c r="S9260" s="17" t="str">
        <f aca="false">INDEX(dProdutos!$D$2:$D$47,MATCH(E9260,dProdutos!$A$2:$A$47,0))</f>
        <v>Eletrônicos</v>
      </c>
    </row>
    <row r="9261" customFormat="false" ht="15" hidden="false" customHeight="false" outlineLevel="0" collapsed="false">
      <c r="A9261" s="17" t="s">
        <v>7174</v>
      </c>
      <c r="B9261" s="17" t="n">
        <v>1</v>
      </c>
      <c r="C9261" s="21" t="n">
        <v>46261</v>
      </c>
      <c r="D9261" s="17" t="s">
        <v>1341</v>
      </c>
      <c r="E9261" s="17" t="s">
        <v>98</v>
      </c>
      <c r="F9261" s="17" t="s">
        <v>1490</v>
      </c>
      <c r="G9261" s="17" t="s">
        <v>60</v>
      </c>
      <c r="H9261" s="17" t="s">
        <v>1537</v>
      </c>
      <c r="I9261" s="17" t="s">
        <v>1541</v>
      </c>
      <c r="J9261" s="17" t="n">
        <v>1</v>
      </c>
      <c r="K9261" s="15" t="n">
        <v>108.9</v>
      </c>
      <c r="L9261" s="22" t="n">
        <v>0.05</v>
      </c>
      <c r="M9261" s="15" t="n">
        <v>19.2</v>
      </c>
      <c r="N9261" s="15" t="n">
        <f aca="false">J9261*K9261</f>
        <v>108.9</v>
      </c>
      <c r="O9261" s="15" t="n">
        <f aca="false">N9261*L9261</f>
        <v>5.445</v>
      </c>
      <c r="P9261" s="15" t="n">
        <f aca="false">N9261-O9261</f>
        <v>103.455</v>
      </c>
      <c r="Q9261" s="15" t="n">
        <f aca="false">J9261*INDEX(dProdutos!$F$2:$F$47,MATCH(E9261,dProdutos!$A$2:$A$47,0))</f>
        <v>42.52</v>
      </c>
      <c r="R9261" s="15" t="n">
        <f aca="false">IF(I9261="Cancelado",0,P9261-Q9261)</f>
        <v>60.935</v>
      </c>
      <c r="S9261" s="17" t="str">
        <f aca="false">INDEX(dProdutos!$D$2:$D$47,MATCH(E9261,dProdutos!$A$2:$A$47,0))</f>
        <v>Moda Feminina</v>
      </c>
    </row>
    <row r="9262" customFormat="false" ht="15" hidden="false" customHeight="false" outlineLevel="0" collapsed="false">
      <c r="A9262" s="17" t="s">
        <v>7175</v>
      </c>
      <c r="B9262" s="17" t="n">
        <v>1</v>
      </c>
      <c r="C9262" s="21" t="n">
        <v>46261</v>
      </c>
      <c r="D9262" s="17" t="s">
        <v>396</v>
      </c>
      <c r="E9262" s="17" t="s">
        <v>186</v>
      </c>
      <c r="F9262" s="17" t="s">
        <v>1499</v>
      </c>
      <c r="G9262" s="17" t="s">
        <v>61</v>
      </c>
      <c r="H9262" s="17" t="s">
        <v>1527</v>
      </c>
      <c r="I9262" s="17" t="s">
        <v>1524</v>
      </c>
      <c r="J9262" s="17" t="n">
        <v>2</v>
      </c>
      <c r="K9262" s="15" t="n">
        <v>120.9</v>
      </c>
      <c r="L9262" s="22" t="n">
        <v>0</v>
      </c>
      <c r="M9262" s="15" t="n">
        <v>15.43</v>
      </c>
      <c r="N9262" s="15" t="n">
        <f aca="false">J9262*K9262</f>
        <v>241.8</v>
      </c>
      <c r="O9262" s="15" t="n">
        <f aca="false">N9262*L9262</f>
        <v>0</v>
      </c>
      <c r="P9262" s="15" t="n">
        <f aca="false">N9262-O9262</f>
        <v>241.8</v>
      </c>
      <c r="Q9262" s="15" t="n">
        <f aca="false">J9262*INDEX(dProdutos!$F$2:$F$47,MATCH(E9262,dProdutos!$A$2:$A$47,0))</f>
        <v>144.42</v>
      </c>
      <c r="R9262" s="15" t="n">
        <f aca="false">IF(I9262="Cancelado",0,P9262-Q9262)</f>
        <v>97.38</v>
      </c>
      <c r="S9262" s="17" t="str">
        <f aca="false">INDEX(dProdutos!$D$2:$D$47,MATCH(E9262,dProdutos!$A$2:$A$47,0))</f>
        <v>Eletrônicos</v>
      </c>
    </row>
    <row r="9263" customFormat="false" ht="15" hidden="false" customHeight="false" outlineLevel="0" collapsed="false">
      <c r="A9263" s="17" t="s">
        <v>7176</v>
      </c>
      <c r="B9263" s="17" t="n">
        <v>1</v>
      </c>
      <c r="C9263" s="21" t="n">
        <v>46261</v>
      </c>
      <c r="D9263" s="17" t="s">
        <v>1181</v>
      </c>
      <c r="E9263" s="17" t="s">
        <v>117</v>
      </c>
      <c r="F9263" s="17" t="s">
        <v>1487</v>
      </c>
      <c r="G9263" s="17" t="s">
        <v>61</v>
      </c>
      <c r="H9263" s="17" t="s">
        <v>1537</v>
      </c>
      <c r="I9263" s="17" t="s">
        <v>1524</v>
      </c>
      <c r="J9263" s="17" t="n">
        <v>1</v>
      </c>
      <c r="K9263" s="15" t="n">
        <v>166.9</v>
      </c>
      <c r="L9263" s="22" t="n">
        <v>0.05</v>
      </c>
      <c r="M9263" s="15" t="n">
        <v>24.45</v>
      </c>
      <c r="N9263" s="15" t="n">
        <f aca="false">J9263*K9263</f>
        <v>166.9</v>
      </c>
      <c r="O9263" s="15" t="n">
        <f aca="false">N9263*L9263</f>
        <v>8.345</v>
      </c>
      <c r="P9263" s="15" t="n">
        <f aca="false">N9263-O9263</f>
        <v>158.555</v>
      </c>
      <c r="Q9263" s="15" t="n">
        <f aca="false">J9263*INDEX(dProdutos!$F$2:$F$47,MATCH(E9263,dProdutos!$A$2:$A$47,0))</f>
        <v>73.23</v>
      </c>
      <c r="R9263" s="15" t="n">
        <f aca="false">IF(I9263="Cancelado",0,P9263-Q9263)</f>
        <v>85.325</v>
      </c>
      <c r="S9263" s="17" t="str">
        <f aca="false">INDEX(dProdutos!$D$2:$D$47,MATCH(E9263,dProdutos!$A$2:$A$47,0))</f>
        <v>Moda Masculina</v>
      </c>
    </row>
    <row r="9264" customFormat="false" ht="15" hidden="false" customHeight="false" outlineLevel="0" collapsed="false">
      <c r="A9264" s="17" t="s">
        <v>7176</v>
      </c>
      <c r="B9264" s="17" t="n">
        <v>2</v>
      </c>
      <c r="C9264" s="21" t="n">
        <v>46261</v>
      </c>
      <c r="D9264" s="17" t="s">
        <v>1181</v>
      </c>
      <c r="E9264" s="17" t="s">
        <v>171</v>
      </c>
      <c r="F9264" s="17" t="s">
        <v>1487</v>
      </c>
      <c r="G9264" s="17" t="s">
        <v>61</v>
      </c>
      <c r="H9264" s="17" t="s">
        <v>1537</v>
      </c>
      <c r="I9264" s="17" t="s">
        <v>1524</v>
      </c>
      <c r="J9264" s="17" t="n">
        <v>3</v>
      </c>
      <c r="K9264" s="15" t="n">
        <v>246.9</v>
      </c>
      <c r="L9264" s="22" t="n">
        <v>0</v>
      </c>
      <c r="M9264" s="15" t="n">
        <v>0</v>
      </c>
      <c r="N9264" s="15" t="n">
        <f aca="false">J9264*K9264</f>
        <v>740.7</v>
      </c>
      <c r="O9264" s="15" t="n">
        <f aca="false">N9264*L9264</f>
        <v>0</v>
      </c>
      <c r="P9264" s="15" t="n">
        <f aca="false">N9264-O9264</f>
        <v>740.7</v>
      </c>
      <c r="Q9264" s="15" t="n">
        <f aca="false">J9264*INDEX(dProdutos!$F$2:$F$47,MATCH(E9264,dProdutos!$A$2:$A$47,0))</f>
        <v>310.83</v>
      </c>
      <c r="R9264" s="15" t="n">
        <f aca="false">IF(I9264="Cancelado",0,P9264-Q9264)</f>
        <v>429.87</v>
      </c>
      <c r="S9264" s="17" t="str">
        <f aca="false">INDEX(dProdutos!$D$2:$D$47,MATCH(E9264,dProdutos!$A$2:$A$47,0))</f>
        <v>Casa</v>
      </c>
    </row>
    <row r="9265" customFormat="false" ht="15" hidden="false" customHeight="false" outlineLevel="0" collapsed="false">
      <c r="A9265" s="17" t="s">
        <v>7177</v>
      </c>
      <c r="B9265" s="17" t="n">
        <v>1</v>
      </c>
      <c r="C9265" s="21" t="n">
        <v>46261</v>
      </c>
      <c r="D9265" s="17" t="s">
        <v>1130</v>
      </c>
      <c r="E9265" s="17" t="s">
        <v>186</v>
      </c>
      <c r="F9265" s="17" t="s">
        <v>1487</v>
      </c>
      <c r="G9265" s="17" t="s">
        <v>60</v>
      </c>
      <c r="H9265" s="17" t="s">
        <v>1523</v>
      </c>
      <c r="I9265" s="17" t="s">
        <v>1524</v>
      </c>
      <c r="J9265" s="17" t="n">
        <v>1</v>
      </c>
      <c r="K9265" s="15" t="n">
        <v>120.9</v>
      </c>
      <c r="L9265" s="22" t="n">
        <v>0</v>
      </c>
      <c r="M9265" s="15" t="n">
        <v>0</v>
      </c>
      <c r="N9265" s="15" t="n">
        <f aca="false">J9265*K9265</f>
        <v>120.9</v>
      </c>
      <c r="O9265" s="15" t="n">
        <f aca="false">N9265*L9265</f>
        <v>0</v>
      </c>
      <c r="P9265" s="15" t="n">
        <f aca="false">N9265-O9265</f>
        <v>120.9</v>
      </c>
      <c r="Q9265" s="15" t="n">
        <f aca="false">J9265*INDEX(dProdutos!$F$2:$F$47,MATCH(E9265,dProdutos!$A$2:$A$47,0))</f>
        <v>72.21</v>
      </c>
      <c r="R9265" s="15" t="n">
        <f aca="false">IF(I9265="Cancelado",0,P9265-Q9265)</f>
        <v>48.69</v>
      </c>
      <c r="S9265" s="17" t="str">
        <f aca="false">INDEX(dProdutos!$D$2:$D$47,MATCH(E9265,dProdutos!$A$2:$A$47,0))</f>
        <v>Eletrônicos</v>
      </c>
    </row>
    <row r="9266" customFormat="false" ht="15" hidden="false" customHeight="false" outlineLevel="0" collapsed="false">
      <c r="A9266" s="17" t="s">
        <v>7178</v>
      </c>
      <c r="B9266" s="17" t="n">
        <v>1</v>
      </c>
      <c r="C9266" s="21" t="n">
        <v>46261</v>
      </c>
      <c r="D9266" s="17" t="s">
        <v>1169</v>
      </c>
      <c r="E9266" s="17" t="s">
        <v>123</v>
      </c>
      <c r="F9266" s="17" t="s">
        <v>1493</v>
      </c>
      <c r="G9266" s="17" t="s">
        <v>59</v>
      </c>
      <c r="H9266" s="17" t="s">
        <v>1537</v>
      </c>
      <c r="I9266" s="17" t="s">
        <v>1524</v>
      </c>
      <c r="J9266" s="17" t="n">
        <v>1</v>
      </c>
      <c r="K9266" s="15" t="n">
        <v>277.9</v>
      </c>
      <c r="L9266" s="22" t="n">
        <v>0</v>
      </c>
      <c r="M9266" s="15" t="n">
        <v>34.24</v>
      </c>
      <c r="N9266" s="15" t="n">
        <f aca="false">J9266*K9266</f>
        <v>277.9</v>
      </c>
      <c r="O9266" s="15" t="n">
        <f aca="false">N9266*L9266</f>
        <v>0</v>
      </c>
      <c r="P9266" s="15" t="n">
        <f aca="false">N9266-O9266</f>
        <v>277.9</v>
      </c>
      <c r="Q9266" s="15" t="n">
        <f aca="false">J9266*INDEX(dProdutos!$F$2:$F$47,MATCH(E9266,dProdutos!$A$2:$A$47,0))</f>
        <v>132.36</v>
      </c>
      <c r="R9266" s="15" t="n">
        <f aca="false">IF(I9266="Cancelado",0,P9266-Q9266)</f>
        <v>145.54</v>
      </c>
      <c r="S9266" s="17" t="str">
        <f aca="false">INDEX(dProdutos!$D$2:$D$47,MATCH(E9266,dProdutos!$A$2:$A$47,0))</f>
        <v>Calçados</v>
      </c>
    </row>
    <row r="9267" customFormat="false" ht="15" hidden="false" customHeight="false" outlineLevel="0" collapsed="false">
      <c r="A9267" s="17" t="s">
        <v>7179</v>
      </c>
      <c r="B9267" s="17" t="n">
        <v>1</v>
      </c>
      <c r="C9267" s="21" t="n">
        <v>46261</v>
      </c>
      <c r="D9267" s="17" t="s">
        <v>1418</v>
      </c>
      <c r="E9267" s="17" t="s">
        <v>135</v>
      </c>
      <c r="F9267" s="17" t="s">
        <v>1495</v>
      </c>
      <c r="G9267" s="17" t="s">
        <v>59</v>
      </c>
      <c r="H9267" s="17" t="s">
        <v>1523</v>
      </c>
      <c r="I9267" s="17" t="s">
        <v>1524</v>
      </c>
      <c r="J9267" s="17" t="n">
        <v>1</v>
      </c>
      <c r="K9267" s="15" t="n">
        <v>200.9</v>
      </c>
      <c r="L9267" s="22" t="n">
        <v>0.05</v>
      </c>
      <c r="M9267" s="15" t="n">
        <v>24.61</v>
      </c>
      <c r="N9267" s="15" t="n">
        <f aca="false">J9267*K9267</f>
        <v>200.9</v>
      </c>
      <c r="O9267" s="15" t="n">
        <f aca="false">N9267*L9267</f>
        <v>10.045</v>
      </c>
      <c r="P9267" s="15" t="n">
        <f aca="false">N9267-O9267</f>
        <v>190.855</v>
      </c>
      <c r="Q9267" s="15" t="n">
        <f aca="false">J9267*INDEX(dProdutos!$F$2:$F$47,MATCH(E9267,dProdutos!$A$2:$A$47,0))</f>
        <v>80.73</v>
      </c>
      <c r="R9267" s="15" t="n">
        <f aca="false">IF(I9267="Cancelado",0,P9267-Q9267)</f>
        <v>110.125</v>
      </c>
      <c r="S9267" s="17" t="str">
        <f aca="false">INDEX(dProdutos!$D$2:$D$47,MATCH(E9267,dProdutos!$A$2:$A$47,0))</f>
        <v>Calçados</v>
      </c>
    </row>
    <row r="9268" customFormat="false" ht="15" hidden="false" customHeight="false" outlineLevel="0" collapsed="false">
      <c r="A9268" s="17" t="s">
        <v>7179</v>
      </c>
      <c r="B9268" s="17" t="n">
        <v>2</v>
      </c>
      <c r="C9268" s="21" t="n">
        <v>46261</v>
      </c>
      <c r="D9268" s="17" t="s">
        <v>1418</v>
      </c>
      <c r="E9268" s="17" t="s">
        <v>183</v>
      </c>
      <c r="F9268" s="17" t="s">
        <v>1495</v>
      </c>
      <c r="G9268" s="17" t="s">
        <v>59</v>
      </c>
      <c r="H9268" s="17" t="s">
        <v>1523</v>
      </c>
      <c r="I9268" s="17" t="s">
        <v>1524</v>
      </c>
      <c r="J9268" s="17" t="n">
        <v>1</v>
      </c>
      <c r="K9268" s="15" t="n">
        <v>121.9</v>
      </c>
      <c r="L9268" s="22" t="n">
        <v>0.1</v>
      </c>
      <c r="M9268" s="15" t="n">
        <v>0</v>
      </c>
      <c r="N9268" s="15" t="n">
        <f aca="false">J9268*K9268</f>
        <v>121.9</v>
      </c>
      <c r="O9268" s="15" t="n">
        <f aca="false">N9268*L9268</f>
        <v>12.19</v>
      </c>
      <c r="P9268" s="15" t="n">
        <f aca="false">N9268-O9268</f>
        <v>109.71</v>
      </c>
      <c r="Q9268" s="15" t="n">
        <f aca="false">J9268*INDEX(dProdutos!$F$2:$F$47,MATCH(E9268,dProdutos!$A$2:$A$47,0))</f>
        <v>52.76</v>
      </c>
      <c r="R9268" s="15" t="n">
        <f aca="false">IF(I9268="Cancelado",0,P9268-Q9268)</f>
        <v>56.95</v>
      </c>
      <c r="S9268" s="17" t="str">
        <f aca="false">INDEX(dProdutos!$D$2:$D$47,MATCH(E9268,dProdutos!$A$2:$A$47,0))</f>
        <v>Eletrônicos</v>
      </c>
    </row>
    <row r="9269" customFormat="false" ht="15" hidden="false" customHeight="false" outlineLevel="0" collapsed="false">
      <c r="A9269" s="17" t="s">
        <v>7180</v>
      </c>
      <c r="B9269" s="17" t="n">
        <v>1</v>
      </c>
      <c r="C9269" s="21" t="n">
        <v>46262</v>
      </c>
      <c r="D9269" s="17" t="s">
        <v>1478</v>
      </c>
      <c r="E9269" s="17" t="s">
        <v>144</v>
      </c>
      <c r="F9269" s="17" t="s">
        <v>1495</v>
      </c>
      <c r="G9269" s="17" t="s">
        <v>61</v>
      </c>
      <c r="H9269" s="17" t="s">
        <v>1537</v>
      </c>
      <c r="I9269" s="17" t="s">
        <v>1524</v>
      </c>
      <c r="J9269" s="17" t="n">
        <v>1</v>
      </c>
      <c r="K9269" s="15" t="n">
        <v>260.9</v>
      </c>
      <c r="L9269" s="22" t="n">
        <v>0</v>
      </c>
      <c r="M9269" s="15" t="n">
        <v>14.02</v>
      </c>
      <c r="N9269" s="15" t="n">
        <f aca="false">J9269*K9269</f>
        <v>260.9</v>
      </c>
      <c r="O9269" s="15" t="n">
        <f aca="false">N9269*L9269</f>
        <v>0</v>
      </c>
      <c r="P9269" s="15" t="n">
        <f aca="false">N9269-O9269</f>
        <v>260.9</v>
      </c>
      <c r="Q9269" s="15" t="n">
        <f aca="false">J9269*INDEX(dProdutos!$F$2:$F$47,MATCH(E9269,dProdutos!$A$2:$A$47,0))</f>
        <v>99.86</v>
      </c>
      <c r="R9269" s="15" t="n">
        <f aca="false">IF(I9269="Cancelado",0,P9269-Q9269)</f>
        <v>161.04</v>
      </c>
      <c r="S9269" s="17" t="str">
        <f aca="false">INDEX(dProdutos!$D$2:$D$47,MATCH(E9269,dProdutos!$A$2:$A$47,0))</f>
        <v>Acessórios</v>
      </c>
    </row>
    <row r="9270" customFormat="false" ht="15" hidden="false" customHeight="false" outlineLevel="0" collapsed="false">
      <c r="A9270" s="17" t="s">
        <v>7180</v>
      </c>
      <c r="B9270" s="17" t="n">
        <v>2</v>
      </c>
      <c r="C9270" s="21" t="n">
        <v>46262</v>
      </c>
      <c r="D9270" s="17" t="s">
        <v>1478</v>
      </c>
      <c r="E9270" s="17" t="s">
        <v>88</v>
      </c>
      <c r="F9270" s="17" t="s">
        <v>1495</v>
      </c>
      <c r="G9270" s="17" t="s">
        <v>61</v>
      </c>
      <c r="H9270" s="17" t="s">
        <v>1537</v>
      </c>
      <c r="I9270" s="17" t="s">
        <v>1524</v>
      </c>
      <c r="J9270" s="17" t="n">
        <v>1</v>
      </c>
      <c r="K9270" s="15" t="n">
        <v>170.9</v>
      </c>
      <c r="L9270" s="22" t="n">
        <v>0.1</v>
      </c>
      <c r="M9270" s="15" t="n">
        <v>0</v>
      </c>
      <c r="N9270" s="15" t="n">
        <f aca="false">J9270*K9270</f>
        <v>170.9</v>
      </c>
      <c r="O9270" s="15" t="n">
        <f aca="false">N9270*L9270</f>
        <v>17.09</v>
      </c>
      <c r="P9270" s="15" t="n">
        <f aca="false">N9270-O9270</f>
        <v>153.81</v>
      </c>
      <c r="Q9270" s="15" t="n">
        <f aca="false">J9270*INDEX(dProdutos!$F$2:$F$47,MATCH(E9270,dProdutos!$A$2:$A$47,0))</f>
        <v>98.14</v>
      </c>
      <c r="R9270" s="15" t="n">
        <f aca="false">IF(I9270="Cancelado",0,P9270-Q9270)</f>
        <v>55.67</v>
      </c>
      <c r="S9270" s="17" t="str">
        <f aca="false">INDEX(dProdutos!$D$2:$D$47,MATCH(E9270,dProdutos!$A$2:$A$47,0))</f>
        <v>Moda Feminina</v>
      </c>
    </row>
    <row r="9271" customFormat="false" ht="15" hidden="false" customHeight="false" outlineLevel="0" collapsed="false">
      <c r="A9271" s="17" t="s">
        <v>7181</v>
      </c>
      <c r="B9271" s="17" t="n">
        <v>1</v>
      </c>
      <c r="C9271" s="21" t="n">
        <v>46262</v>
      </c>
      <c r="D9271" s="17" t="s">
        <v>1418</v>
      </c>
      <c r="E9271" s="17" t="s">
        <v>138</v>
      </c>
      <c r="F9271" s="17" t="s">
        <v>1487</v>
      </c>
      <c r="G9271" s="17" t="s">
        <v>60</v>
      </c>
      <c r="H9271" s="17" t="s">
        <v>1537</v>
      </c>
      <c r="I9271" s="17" t="s">
        <v>1524</v>
      </c>
      <c r="J9271" s="17" t="n">
        <v>2</v>
      </c>
      <c r="K9271" s="15" t="n">
        <v>231.9</v>
      </c>
      <c r="L9271" s="22" t="n">
        <v>0</v>
      </c>
      <c r="M9271" s="15" t="n">
        <v>32.57</v>
      </c>
      <c r="N9271" s="15" t="n">
        <f aca="false">J9271*K9271</f>
        <v>463.8</v>
      </c>
      <c r="O9271" s="15" t="n">
        <f aca="false">N9271*L9271</f>
        <v>0</v>
      </c>
      <c r="P9271" s="15" t="n">
        <f aca="false">N9271-O9271</f>
        <v>463.8</v>
      </c>
      <c r="Q9271" s="15" t="n">
        <f aca="false">J9271*INDEX(dProdutos!$F$2:$F$47,MATCH(E9271,dProdutos!$A$2:$A$47,0))</f>
        <v>264.42</v>
      </c>
      <c r="R9271" s="15" t="n">
        <f aca="false">IF(I9271="Cancelado",0,P9271-Q9271)</f>
        <v>199.38</v>
      </c>
      <c r="S9271" s="17" t="str">
        <f aca="false">INDEX(dProdutos!$D$2:$D$47,MATCH(E9271,dProdutos!$A$2:$A$47,0))</f>
        <v>Calçados</v>
      </c>
    </row>
    <row r="9272" customFormat="false" ht="15" hidden="false" customHeight="false" outlineLevel="0" collapsed="false">
      <c r="A9272" s="17" t="s">
        <v>7181</v>
      </c>
      <c r="B9272" s="17" t="n">
        <v>2</v>
      </c>
      <c r="C9272" s="21" t="n">
        <v>46262</v>
      </c>
      <c r="D9272" s="17" t="s">
        <v>1418</v>
      </c>
      <c r="E9272" s="17" t="s">
        <v>144</v>
      </c>
      <c r="F9272" s="17" t="s">
        <v>1487</v>
      </c>
      <c r="G9272" s="17" t="s">
        <v>60</v>
      </c>
      <c r="H9272" s="17" t="s">
        <v>1537</v>
      </c>
      <c r="I9272" s="17" t="s">
        <v>1524</v>
      </c>
      <c r="J9272" s="17" t="n">
        <v>2</v>
      </c>
      <c r="K9272" s="15" t="n">
        <v>260.9</v>
      </c>
      <c r="L9272" s="22" t="n">
        <v>0.15</v>
      </c>
      <c r="M9272" s="15" t="n">
        <v>0</v>
      </c>
      <c r="N9272" s="15" t="n">
        <f aca="false">J9272*K9272</f>
        <v>521.8</v>
      </c>
      <c r="O9272" s="15" t="n">
        <f aca="false">N9272*L9272</f>
        <v>78.27</v>
      </c>
      <c r="P9272" s="15" t="n">
        <f aca="false">N9272-O9272</f>
        <v>443.53</v>
      </c>
      <c r="Q9272" s="15" t="n">
        <f aca="false">J9272*INDEX(dProdutos!$F$2:$F$47,MATCH(E9272,dProdutos!$A$2:$A$47,0))</f>
        <v>199.72</v>
      </c>
      <c r="R9272" s="15" t="n">
        <f aca="false">IF(I9272="Cancelado",0,P9272-Q9272)</f>
        <v>243.81</v>
      </c>
      <c r="S9272" s="17" t="str">
        <f aca="false">INDEX(dProdutos!$D$2:$D$47,MATCH(E9272,dProdutos!$A$2:$A$47,0))</f>
        <v>Acessórios</v>
      </c>
    </row>
    <row r="9273" customFormat="false" ht="15" hidden="false" customHeight="false" outlineLevel="0" collapsed="false">
      <c r="A9273" s="17" t="s">
        <v>7182</v>
      </c>
      <c r="B9273" s="17" t="n">
        <v>1</v>
      </c>
      <c r="C9273" s="21" t="n">
        <v>46262</v>
      </c>
      <c r="D9273" s="17" t="s">
        <v>1248</v>
      </c>
      <c r="E9273" s="17" t="s">
        <v>147</v>
      </c>
      <c r="F9273" s="17" t="s">
        <v>1503</v>
      </c>
      <c r="G9273" s="17" t="s">
        <v>61</v>
      </c>
      <c r="H9273" s="17" t="s">
        <v>1523</v>
      </c>
      <c r="I9273" s="17" t="s">
        <v>1524</v>
      </c>
      <c r="J9273" s="17" t="n">
        <v>1</v>
      </c>
      <c r="K9273" s="15" t="n">
        <v>231.9</v>
      </c>
      <c r="L9273" s="22" t="n">
        <v>0.05</v>
      </c>
      <c r="M9273" s="15" t="n">
        <v>10.98</v>
      </c>
      <c r="N9273" s="15" t="n">
        <f aca="false">J9273*K9273</f>
        <v>231.9</v>
      </c>
      <c r="O9273" s="15" t="n">
        <f aca="false">N9273*L9273</f>
        <v>11.595</v>
      </c>
      <c r="P9273" s="15" t="n">
        <f aca="false">N9273-O9273</f>
        <v>220.305</v>
      </c>
      <c r="Q9273" s="15" t="n">
        <f aca="false">J9273*INDEX(dProdutos!$F$2:$F$47,MATCH(E9273,dProdutos!$A$2:$A$47,0))</f>
        <v>130.9</v>
      </c>
      <c r="R9273" s="15" t="n">
        <f aca="false">IF(I9273="Cancelado",0,P9273-Q9273)</f>
        <v>89.405</v>
      </c>
      <c r="S9273" s="17" t="str">
        <f aca="false">INDEX(dProdutos!$D$2:$D$47,MATCH(E9273,dProdutos!$A$2:$A$47,0))</f>
        <v>Acessórios</v>
      </c>
    </row>
    <row r="9274" customFormat="false" ht="15" hidden="false" customHeight="false" outlineLevel="0" collapsed="false">
      <c r="A9274" s="17" t="s">
        <v>7183</v>
      </c>
      <c r="B9274" s="17" t="n">
        <v>1</v>
      </c>
      <c r="C9274" s="21" t="n">
        <v>46262</v>
      </c>
      <c r="D9274" s="17" t="s">
        <v>738</v>
      </c>
      <c r="E9274" s="17" t="s">
        <v>114</v>
      </c>
      <c r="F9274" s="17" t="s">
        <v>1499</v>
      </c>
      <c r="G9274" s="17" t="s">
        <v>61</v>
      </c>
      <c r="H9274" s="17" t="s">
        <v>1540</v>
      </c>
      <c r="I9274" s="17" t="s">
        <v>1524</v>
      </c>
      <c r="J9274" s="17" t="n">
        <v>1</v>
      </c>
      <c r="K9274" s="15" t="n">
        <v>202.9</v>
      </c>
      <c r="L9274" s="22" t="n">
        <v>0</v>
      </c>
      <c r="M9274" s="15" t="n">
        <v>12.94</v>
      </c>
      <c r="N9274" s="15" t="n">
        <f aca="false">J9274*K9274</f>
        <v>202.9</v>
      </c>
      <c r="O9274" s="15" t="n">
        <f aca="false">N9274*L9274</f>
        <v>0</v>
      </c>
      <c r="P9274" s="15" t="n">
        <f aca="false">N9274-O9274</f>
        <v>202.9</v>
      </c>
      <c r="Q9274" s="15" t="n">
        <f aca="false">J9274*INDEX(dProdutos!$F$2:$F$47,MATCH(E9274,dProdutos!$A$2:$A$47,0))</f>
        <v>110.39</v>
      </c>
      <c r="R9274" s="15" t="n">
        <f aca="false">IF(I9274="Cancelado",0,P9274-Q9274)</f>
        <v>92.51</v>
      </c>
      <c r="S9274" s="17" t="str">
        <f aca="false">INDEX(dProdutos!$D$2:$D$47,MATCH(E9274,dProdutos!$A$2:$A$47,0))</f>
        <v>Moda Masculina</v>
      </c>
    </row>
    <row r="9275" customFormat="false" ht="15" hidden="false" customHeight="false" outlineLevel="0" collapsed="false">
      <c r="A9275" s="17" t="s">
        <v>7183</v>
      </c>
      <c r="B9275" s="17" t="n">
        <v>2</v>
      </c>
      <c r="C9275" s="21" t="n">
        <v>46262</v>
      </c>
      <c r="D9275" s="17" t="s">
        <v>738</v>
      </c>
      <c r="E9275" s="17" t="s">
        <v>95</v>
      </c>
      <c r="F9275" s="17" t="s">
        <v>1499</v>
      </c>
      <c r="G9275" s="17" t="s">
        <v>61</v>
      </c>
      <c r="H9275" s="17" t="s">
        <v>1540</v>
      </c>
      <c r="I9275" s="17" t="s">
        <v>1524</v>
      </c>
      <c r="J9275" s="17" t="n">
        <v>1</v>
      </c>
      <c r="K9275" s="15" t="n">
        <v>77.9</v>
      </c>
      <c r="L9275" s="22" t="n">
        <v>0</v>
      </c>
      <c r="M9275" s="15" t="n">
        <v>0</v>
      </c>
      <c r="N9275" s="15" t="n">
        <f aca="false">J9275*K9275</f>
        <v>77.9</v>
      </c>
      <c r="O9275" s="15" t="n">
        <f aca="false">N9275*L9275</f>
        <v>0</v>
      </c>
      <c r="P9275" s="15" t="n">
        <f aca="false">N9275-O9275</f>
        <v>77.9</v>
      </c>
      <c r="Q9275" s="15" t="n">
        <f aca="false">J9275*INDEX(dProdutos!$F$2:$F$47,MATCH(E9275,dProdutos!$A$2:$A$47,0))</f>
        <v>36.71</v>
      </c>
      <c r="R9275" s="15" t="n">
        <f aca="false">IF(I9275="Cancelado",0,P9275-Q9275)</f>
        <v>41.19</v>
      </c>
      <c r="S9275" s="17" t="str">
        <f aca="false">INDEX(dProdutos!$D$2:$D$47,MATCH(E9275,dProdutos!$A$2:$A$47,0))</f>
        <v>Moda Feminina</v>
      </c>
    </row>
    <row r="9276" customFormat="false" ht="15" hidden="false" customHeight="false" outlineLevel="0" collapsed="false">
      <c r="A9276" s="17" t="s">
        <v>7184</v>
      </c>
      <c r="B9276" s="17" t="n">
        <v>1</v>
      </c>
      <c r="C9276" s="21" t="n">
        <v>46262</v>
      </c>
      <c r="D9276" s="17" t="s">
        <v>812</v>
      </c>
      <c r="E9276" s="17" t="s">
        <v>117</v>
      </c>
      <c r="F9276" s="17" t="s">
        <v>1493</v>
      </c>
      <c r="G9276" s="17" t="s">
        <v>59</v>
      </c>
      <c r="H9276" s="17" t="s">
        <v>1523</v>
      </c>
      <c r="I9276" s="17" t="s">
        <v>1524</v>
      </c>
      <c r="J9276" s="17" t="n">
        <v>1</v>
      </c>
      <c r="K9276" s="15" t="n">
        <v>166.9</v>
      </c>
      <c r="L9276" s="22" t="n">
        <v>0</v>
      </c>
      <c r="M9276" s="15" t="n">
        <v>20.6</v>
      </c>
      <c r="N9276" s="15" t="n">
        <f aca="false">J9276*K9276</f>
        <v>166.9</v>
      </c>
      <c r="O9276" s="15" t="n">
        <f aca="false">N9276*L9276</f>
        <v>0</v>
      </c>
      <c r="P9276" s="15" t="n">
        <f aca="false">N9276-O9276</f>
        <v>166.9</v>
      </c>
      <c r="Q9276" s="15" t="n">
        <f aca="false">J9276*INDEX(dProdutos!$F$2:$F$47,MATCH(E9276,dProdutos!$A$2:$A$47,0))</f>
        <v>73.23</v>
      </c>
      <c r="R9276" s="15" t="n">
        <f aca="false">IF(I9276="Cancelado",0,P9276-Q9276)</f>
        <v>93.67</v>
      </c>
      <c r="S9276" s="17" t="str">
        <f aca="false">INDEX(dProdutos!$D$2:$D$47,MATCH(E9276,dProdutos!$A$2:$A$47,0))</f>
        <v>Moda Masculina</v>
      </c>
    </row>
    <row r="9277" customFormat="false" ht="15" hidden="false" customHeight="false" outlineLevel="0" collapsed="false">
      <c r="A9277" s="17" t="s">
        <v>7184</v>
      </c>
      <c r="B9277" s="17" t="n">
        <v>2</v>
      </c>
      <c r="C9277" s="21" t="n">
        <v>46262</v>
      </c>
      <c r="D9277" s="17" t="s">
        <v>812</v>
      </c>
      <c r="E9277" s="17" t="s">
        <v>120</v>
      </c>
      <c r="F9277" s="17" t="s">
        <v>1493</v>
      </c>
      <c r="G9277" s="17" t="s">
        <v>59</v>
      </c>
      <c r="H9277" s="17" t="s">
        <v>1523</v>
      </c>
      <c r="I9277" s="17" t="s">
        <v>1524</v>
      </c>
      <c r="J9277" s="17" t="n">
        <v>1</v>
      </c>
      <c r="K9277" s="15" t="n">
        <v>96.9</v>
      </c>
      <c r="L9277" s="22" t="n">
        <v>0.05</v>
      </c>
      <c r="M9277" s="15" t="n">
        <v>0</v>
      </c>
      <c r="N9277" s="15" t="n">
        <f aca="false">J9277*K9277</f>
        <v>96.9</v>
      </c>
      <c r="O9277" s="15" t="n">
        <f aca="false">N9277*L9277</f>
        <v>4.845</v>
      </c>
      <c r="P9277" s="15" t="n">
        <f aca="false">N9277-O9277</f>
        <v>92.055</v>
      </c>
      <c r="Q9277" s="15" t="n">
        <f aca="false">J9277*INDEX(dProdutos!$F$2:$F$47,MATCH(E9277,dProdutos!$A$2:$A$47,0))</f>
        <v>44.36</v>
      </c>
      <c r="R9277" s="15" t="n">
        <f aca="false">IF(I9277="Cancelado",0,P9277-Q9277)</f>
        <v>47.695</v>
      </c>
      <c r="S9277" s="17" t="str">
        <f aca="false">INDEX(dProdutos!$D$2:$D$47,MATCH(E9277,dProdutos!$A$2:$A$47,0))</f>
        <v>Moda Masculina</v>
      </c>
    </row>
    <row r="9278" customFormat="false" ht="15" hidden="false" customHeight="false" outlineLevel="0" collapsed="false">
      <c r="A9278" s="17" t="s">
        <v>7185</v>
      </c>
      <c r="B9278" s="17" t="n">
        <v>1</v>
      </c>
      <c r="C9278" s="21" t="n">
        <v>46262</v>
      </c>
      <c r="D9278" s="17" t="s">
        <v>599</v>
      </c>
      <c r="E9278" s="17" t="s">
        <v>150</v>
      </c>
      <c r="F9278" s="17" t="s">
        <v>1487</v>
      </c>
      <c r="G9278" s="17" t="s">
        <v>59</v>
      </c>
      <c r="H9278" s="17" t="s">
        <v>1537</v>
      </c>
      <c r="I9278" s="17" t="s">
        <v>1531</v>
      </c>
      <c r="J9278" s="17" t="n">
        <v>2</v>
      </c>
      <c r="K9278" s="15" t="n">
        <v>71.9</v>
      </c>
      <c r="L9278" s="22" t="n">
        <v>0</v>
      </c>
      <c r="M9278" s="15" t="n">
        <v>15.62</v>
      </c>
      <c r="N9278" s="15" t="n">
        <f aca="false">J9278*K9278</f>
        <v>143.8</v>
      </c>
      <c r="O9278" s="15" t="n">
        <f aca="false">N9278*L9278</f>
        <v>0</v>
      </c>
      <c r="P9278" s="15" t="n">
        <f aca="false">N9278-O9278</f>
        <v>143.8</v>
      </c>
      <c r="Q9278" s="15" t="n">
        <f aca="false">J9278*INDEX(dProdutos!$F$2:$F$47,MATCH(E9278,dProdutos!$A$2:$A$47,0))</f>
        <v>54.76</v>
      </c>
      <c r="R9278" s="15" t="n">
        <f aca="false">IF(I9278="Cancelado",0,P9278-Q9278)</f>
        <v>0</v>
      </c>
      <c r="S9278" s="17" t="str">
        <f aca="false">INDEX(dProdutos!$D$2:$D$47,MATCH(E9278,dProdutos!$A$2:$A$47,0))</f>
        <v>Acessórios</v>
      </c>
    </row>
    <row r="9279" customFormat="false" ht="15" hidden="false" customHeight="false" outlineLevel="0" collapsed="false">
      <c r="A9279" s="17" t="s">
        <v>7186</v>
      </c>
      <c r="B9279" s="17" t="n">
        <v>1</v>
      </c>
      <c r="C9279" s="21" t="n">
        <v>46262</v>
      </c>
      <c r="D9279" s="17" t="s">
        <v>1181</v>
      </c>
      <c r="E9279" s="17" t="s">
        <v>126</v>
      </c>
      <c r="F9279" s="17" t="s">
        <v>1503</v>
      </c>
      <c r="G9279" s="17" t="s">
        <v>64</v>
      </c>
      <c r="H9279" s="17" t="s">
        <v>1537</v>
      </c>
      <c r="I9279" s="17" t="s">
        <v>1524</v>
      </c>
      <c r="J9279" s="17" t="n">
        <v>2</v>
      </c>
      <c r="K9279" s="15" t="n">
        <v>296.9</v>
      </c>
      <c r="L9279" s="22" t="n">
        <v>0.05</v>
      </c>
      <c r="M9279" s="15" t="n">
        <v>33.06</v>
      </c>
      <c r="N9279" s="15" t="n">
        <f aca="false">J9279*K9279</f>
        <v>593.8</v>
      </c>
      <c r="O9279" s="15" t="n">
        <f aca="false">N9279*L9279</f>
        <v>29.69</v>
      </c>
      <c r="P9279" s="15" t="n">
        <f aca="false">N9279-O9279</f>
        <v>564.11</v>
      </c>
      <c r="Q9279" s="15" t="n">
        <f aca="false">J9279*INDEX(dProdutos!$F$2:$F$47,MATCH(E9279,dProdutos!$A$2:$A$47,0))</f>
        <v>270.48</v>
      </c>
      <c r="R9279" s="15" t="n">
        <f aca="false">IF(I9279="Cancelado",0,P9279-Q9279)</f>
        <v>293.63</v>
      </c>
      <c r="S9279" s="17" t="str">
        <f aca="false">INDEX(dProdutos!$D$2:$D$47,MATCH(E9279,dProdutos!$A$2:$A$47,0))</f>
        <v>Calçados</v>
      </c>
    </row>
    <row r="9280" customFormat="false" ht="15" hidden="false" customHeight="false" outlineLevel="0" collapsed="false">
      <c r="A9280" s="17" t="s">
        <v>7186</v>
      </c>
      <c r="B9280" s="17" t="n">
        <v>2</v>
      </c>
      <c r="C9280" s="21" t="n">
        <v>46262</v>
      </c>
      <c r="D9280" s="17" t="s">
        <v>1181</v>
      </c>
      <c r="E9280" s="17" t="s">
        <v>150</v>
      </c>
      <c r="F9280" s="17" t="s">
        <v>1503</v>
      </c>
      <c r="G9280" s="17" t="s">
        <v>64</v>
      </c>
      <c r="H9280" s="17" t="s">
        <v>1537</v>
      </c>
      <c r="I9280" s="17" t="s">
        <v>1524</v>
      </c>
      <c r="J9280" s="17" t="n">
        <v>1</v>
      </c>
      <c r="K9280" s="15" t="n">
        <v>71.9</v>
      </c>
      <c r="L9280" s="22" t="n">
        <v>0</v>
      </c>
      <c r="M9280" s="15" t="n">
        <v>0</v>
      </c>
      <c r="N9280" s="15" t="n">
        <f aca="false">J9280*K9280</f>
        <v>71.9</v>
      </c>
      <c r="O9280" s="15" t="n">
        <f aca="false">N9280*L9280</f>
        <v>0</v>
      </c>
      <c r="P9280" s="15" t="n">
        <f aca="false">N9280-O9280</f>
        <v>71.9</v>
      </c>
      <c r="Q9280" s="15" t="n">
        <f aca="false">J9280*INDEX(dProdutos!$F$2:$F$47,MATCH(E9280,dProdutos!$A$2:$A$47,0))</f>
        <v>27.38</v>
      </c>
      <c r="R9280" s="15" t="n">
        <f aca="false">IF(I9280="Cancelado",0,P9280-Q9280)</f>
        <v>44.52</v>
      </c>
      <c r="S9280" s="17" t="str">
        <f aca="false">INDEX(dProdutos!$D$2:$D$47,MATCH(E9280,dProdutos!$A$2:$A$47,0))</f>
        <v>Acessórios</v>
      </c>
    </row>
    <row r="9281" customFormat="false" ht="15" hidden="false" customHeight="false" outlineLevel="0" collapsed="false">
      <c r="A9281" s="17" t="s">
        <v>7187</v>
      </c>
      <c r="B9281" s="17" t="n">
        <v>1</v>
      </c>
      <c r="C9281" s="21" t="n">
        <v>46262</v>
      </c>
      <c r="D9281" s="17" t="s">
        <v>423</v>
      </c>
      <c r="E9281" s="17" t="s">
        <v>171</v>
      </c>
      <c r="F9281" s="17" t="s">
        <v>1497</v>
      </c>
      <c r="G9281" s="17" t="s">
        <v>61</v>
      </c>
      <c r="H9281" s="17" t="s">
        <v>1537</v>
      </c>
      <c r="I9281" s="17" t="s">
        <v>1531</v>
      </c>
      <c r="J9281" s="17" t="n">
        <v>1</v>
      </c>
      <c r="K9281" s="15" t="n">
        <v>246.9</v>
      </c>
      <c r="L9281" s="22" t="n">
        <v>0.15</v>
      </c>
      <c r="M9281" s="15" t="n">
        <v>26.38</v>
      </c>
      <c r="N9281" s="15" t="n">
        <f aca="false">J9281*K9281</f>
        <v>246.9</v>
      </c>
      <c r="O9281" s="15" t="n">
        <f aca="false">N9281*L9281</f>
        <v>37.035</v>
      </c>
      <c r="P9281" s="15" t="n">
        <f aca="false">N9281-O9281</f>
        <v>209.865</v>
      </c>
      <c r="Q9281" s="15" t="n">
        <f aca="false">J9281*INDEX(dProdutos!$F$2:$F$47,MATCH(E9281,dProdutos!$A$2:$A$47,0))</f>
        <v>103.61</v>
      </c>
      <c r="R9281" s="15" t="n">
        <f aca="false">IF(I9281="Cancelado",0,P9281-Q9281)</f>
        <v>0</v>
      </c>
      <c r="S9281" s="17" t="str">
        <f aca="false">INDEX(dProdutos!$D$2:$D$47,MATCH(E9281,dProdutos!$A$2:$A$47,0))</f>
        <v>Casa</v>
      </c>
    </row>
    <row r="9282" customFormat="false" ht="15" hidden="false" customHeight="false" outlineLevel="0" collapsed="false">
      <c r="A9282" s="17" t="s">
        <v>7187</v>
      </c>
      <c r="B9282" s="17" t="n">
        <v>2</v>
      </c>
      <c r="C9282" s="21" t="n">
        <v>46262</v>
      </c>
      <c r="D9282" s="17" t="s">
        <v>423</v>
      </c>
      <c r="E9282" s="17" t="s">
        <v>162</v>
      </c>
      <c r="F9282" s="17" t="s">
        <v>1497</v>
      </c>
      <c r="G9282" s="17" t="s">
        <v>61</v>
      </c>
      <c r="H9282" s="17" t="s">
        <v>1537</v>
      </c>
      <c r="I9282" s="17" t="s">
        <v>1531</v>
      </c>
      <c r="J9282" s="17" t="n">
        <v>1</v>
      </c>
      <c r="K9282" s="15" t="n">
        <v>231.9</v>
      </c>
      <c r="L9282" s="22" t="n">
        <v>0.1</v>
      </c>
      <c r="M9282" s="15" t="n">
        <v>0</v>
      </c>
      <c r="N9282" s="15" t="n">
        <f aca="false">J9282*K9282</f>
        <v>231.9</v>
      </c>
      <c r="O9282" s="15" t="n">
        <f aca="false">N9282*L9282</f>
        <v>23.19</v>
      </c>
      <c r="P9282" s="15" t="n">
        <f aca="false">N9282-O9282</f>
        <v>208.71</v>
      </c>
      <c r="Q9282" s="15" t="n">
        <f aca="false">J9282*INDEX(dProdutos!$F$2:$F$47,MATCH(E9282,dProdutos!$A$2:$A$47,0))</f>
        <v>134.41</v>
      </c>
      <c r="R9282" s="15" t="n">
        <f aca="false">IF(I9282="Cancelado",0,P9282-Q9282)</f>
        <v>0</v>
      </c>
      <c r="S9282" s="17" t="str">
        <f aca="false">INDEX(dProdutos!$D$2:$D$47,MATCH(E9282,dProdutos!$A$2:$A$47,0))</f>
        <v>Casa</v>
      </c>
    </row>
    <row r="9283" customFormat="false" ht="15" hidden="false" customHeight="false" outlineLevel="0" collapsed="false">
      <c r="A9283" s="17" t="s">
        <v>7188</v>
      </c>
      <c r="B9283" s="17" t="n">
        <v>1</v>
      </c>
      <c r="C9283" s="21" t="n">
        <v>46263</v>
      </c>
      <c r="D9283" s="17" t="s">
        <v>1350</v>
      </c>
      <c r="E9283" s="17" t="s">
        <v>123</v>
      </c>
      <c r="F9283" s="17" t="s">
        <v>1493</v>
      </c>
      <c r="G9283" s="17" t="s">
        <v>60</v>
      </c>
      <c r="H9283" s="17" t="s">
        <v>1523</v>
      </c>
      <c r="I9283" s="17" t="s">
        <v>1524</v>
      </c>
      <c r="J9283" s="17" t="n">
        <v>1</v>
      </c>
      <c r="K9283" s="15" t="n">
        <v>277.9</v>
      </c>
      <c r="L9283" s="22" t="n">
        <v>0.2</v>
      </c>
      <c r="M9283" s="15" t="n">
        <v>11.04</v>
      </c>
      <c r="N9283" s="15" t="n">
        <f aca="false">J9283*K9283</f>
        <v>277.9</v>
      </c>
      <c r="O9283" s="15" t="n">
        <f aca="false">N9283*L9283</f>
        <v>55.58</v>
      </c>
      <c r="P9283" s="15" t="n">
        <f aca="false">N9283-O9283</f>
        <v>222.32</v>
      </c>
      <c r="Q9283" s="15" t="n">
        <f aca="false">J9283*INDEX(dProdutos!$F$2:$F$47,MATCH(E9283,dProdutos!$A$2:$A$47,0))</f>
        <v>132.36</v>
      </c>
      <c r="R9283" s="15" t="n">
        <f aca="false">IF(I9283="Cancelado",0,P9283-Q9283)</f>
        <v>89.96</v>
      </c>
      <c r="S9283" s="17" t="str">
        <f aca="false">INDEX(dProdutos!$D$2:$D$47,MATCH(E9283,dProdutos!$A$2:$A$47,0))</f>
        <v>Calçados</v>
      </c>
    </row>
    <row r="9284" customFormat="false" ht="15" hidden="false" customHeight="false" outlineLevel="0" collapsed="false">
      <c r="A9284" s="17" t="s">
        <v>7189</v>
      </c>
      <c r="B9284" s="17" t="n">
        <v>1</v>
      </c>
      <c r="C9284" s="21" t="n">
        <v>46263</v>
      </c>
      <c r="D9284" s="17" t="s">
        <v>624</v>
      </c>
      <c r="E9284" s="17" t="s">
        <v>126</v>
      </c>
      <c r="F9284" s="17" t="s">
        <v>1497</v>
      </c>
      <c r="G9284" s="17" t="s">
        <v>62</v>
      </c>
      <c r="H9284" s="17" t="s">
        <v>1540</v>
      </c>
      <c r="I9284" s="17" t="s">
        <v>1524</v>
      </c>
      <c r="J9284" s="17" t="n">
        <v>3</v>
      </c>
      <c r="K9284" s="15" t="n">
        <v>296.9</v>
      </c>
      <c r="L9284" s="22" t="n">
        <v>0</v>
      </c>
      <c r="M9284" s="15" t="n">
        <v>16.4</v>
      </c>
      <c r="N9284" s="15" t="n">
        <f aca="false">J9284*K9284</f>
        <v>890.7</v>
      </c>
      <c r="O9284" s="15" t="n">
        <f aca="false">N9284*L9284</f>
        <v>0</v>
      </c>
      <c r="P9284" s="15" t="n">
        <f aca="false">N9284-O9284</f>
        <v>890.7</v>
      </c>
      <c r="Q9284" s="15" t="n">
        <f aca="false">J9284*INDEX(dProdutos!$F$2:$F$47,MATCH(E9284,dProdutos!$A$2:$A$47,0))</f>
        <v>405.72</v>
      </c>
      <c r="R9284" s="15" t="n">
        <f aca="false">IF(I9284="Cancelado",0,P9284-Q9284)</f>
        <v>484.98</v>
      </c>
      <c r="S9284" s="17" t="str">
        <f aca="false">INDEX(dProdutos!$D$2:$D$47,MATCH(E9284,dProdutos!$A$2:$A$47,0))</f>
        <v>Calçados</v>
      </c>
    </row>
    <row r="9285" customFormat="false" ht="15" hidden="false" customHeight="false" outlineLevel="0" collapsed="false">
      <c r="A9285" s="17" t="s">
        <v>7189</v>
      </c>
      <c r="B9285" s="17" t="n">
        <v>2</v>
      </c>
      <c r="C9285" s="21" t="n">
        <v>46263</v>
      </c>
      <c r="D9285" s="17" t="s">
        <v>624</v>
      </c>
      <c r="E9285" s="17" t="s">
        <v>192</v>
      </c>
      <c r="F9285" s="17" t="s">
        <v>1497</v>
      </c>
      <c r="G9285" s="17" t="s">
        <v>62</v>
      </c>
      <c r="H9285" s="17" t="s">
        <v>1540</v>
      </c>
      <c r="I9285" s="17" t="s">
        <v>1524</v>
      </c>
      <c r="J9285" s="17" t="n">
        <v>2</v>
      </c>
      <c r="K9285" s="15" t="n">
        <v>245.9</v>
      </c>
      <c r="L9285" s="22" t="n">
        <v>0</v>
      </c>
      <c r="M9285" s="15" t="n">
        <v>0</v>
      </c>
      <c r="N9285" s="15" t="n">
        <f aca="false">J9285*K9285</f>
        <v>491.8</v>
      </c>
      <c r="O9285" s="15" t="n">
        <f aca="false">N9285*L9285</f>
        <v>0</v>
      </c>
      <c r="P9285" s="15" t="n">
        <f aca="false">N9285-O9285</f>
        <v>491.8</v>
      </c>
      <c r="Q9285" s="15" t="n">
        <f aca="false">J9285*INDEX(dProdutos!$F$2:$F$47,MATCH(E9285,dProdutos!$A$2:$A$47,0))</f>
        <v>215.56</v>
      </c>
      <c r="R9285" s="15" t="n">
        <f aca="false">IF(I9285="Cancelado",0,P9285-Q9285)</f>
        <v>276.24</v>
      </c>
      <c r="S9285" s="17" t="str">
        <f aca="false">INDEX(dProdutos!$D$2:$D$47,MATCH(E9285,dProdutos!$A$2:$A$47,0))</f>
        <v>Eletrônicos</v>
      </c>
    </row>
    <row r="9286" customFormat="false" ht="15" hidden="false" customHeight="false" outlineLevel="0" collapsed="false">
      <c r="A9286" s="17" t="s">
        <v>7190</v>
      </c>
      <c r="B9286" s="17" t="n">
        <v>1</v>
      </c>
      <c r="C9286" s="21" t="n">
        <v>46263</v>
      </c>
      <c r="D9286" s="17" t="s">
        <v>781</v>
      </c>
      <c r="E9286" s="17" t="s">
        <v>174</v>
      </c>
      <c r="F9286" s="17" t="s">
        <v>1497</v>
      </c>
      <c r="G9286" s="17" t="s">
        <v>59</v>
      </c>
      <c r="H9286" s="17" t="s">
        <v>1523</v>
      </c>
      <c r="I9286" s="17" t="s">
        <v>1524</v>
      </c>
      <c r="J9286" s="17" t="n">
        <v>1</v>
      </c>
      <c r="K9286" s="15" t="n">
        <v>250.9</v>
      </c>
      <c r="L9286" s="22" t="n">
        <v>0</v>
      </c>
      <c r="M9286" s="15" t="n">
        <v>0</v>
      </c>
      <c r="N9286" s="15" t="n">
        <f aca="false">J9286*K9286</f>
        <v>250.9</v>
      </c>
      <c r="O9286" s="15" t="n">
        <f aca="false">N9286*L9286</f>
        <v>0</v>
      </c>
      <c r="P9286" s="15" t="n">
        <f aca="false">N9286-O9286</f>
        <v>250.9</v>
      </c>
      <c r="Q9286" s="15" t="n">
        <f aca="false">J9286*INDEX(dProdutos!$F$2:$F$47,MATCH(E9286,dProdutos!$A$2:$A$47,0))</f>
        <v>151.28</v>
      </c>
      <c r="R9286" s="15" t="n">
        <f aca="false">IF(I9286="Cancelado",0,P9286-Q9286)</f>
        <v>99.62</v>
      </c>
      <c r="S9286" s="17" t="str">
        <f aca="false">INDEX(dProdutos!$D$2:$D$47,MATCH(E9286,dProdutos!$A$2:$A$47,0))</f>
        <v>Casa</v>
      </c>
    </row>
    <row r="9287" customFormat="false" ht="15" hidden="false" customHeight="false" outlineLevel="0" collapsed="false">
      <c r="A9287" s="17" t="s">
        <v>7191</v>
      </c>
      <c r="B9287" s="17" t="n">
        <v>1</v>
      </c>
      <c r="C9287" s="21" t="n">
        <v>46263</v>
      </c>
      <c r="D9287" s="17" t="s">
        <v>612</v>
      </c>
      <c r="E9287" s="17" t="s">
        <v>150</v>
      </c>
      <c r="F9287" s="17" t="s">
        <v>1499</v>
      </c>
      <c r="G9287" s="17" t="s">
        <v>59</v>
      </c>
      <c r="H9287" s="17" t="s">
        <v>1537</v>
      </c>
      <c r="I9287" s="17" t="s">
        <v>1524</v>
      </c>
      <c r="J9287" s="17" t="n">
        <v>3</v>
      </c>
      <c r="K9287" s="15" t="n">
        <v>71.9</v>
      </c>
      <c r="L9287" s="22" t="n">
        <v>0.05</v>
      </c>
      <c r="M9287" s="15" t="n">
        <v>0</v>
      </c>
      <c r="N9287" s="15" t="n">
        <f aca="false">J9287*K9287</f>
        <v>215.7</v>
      </c>
      <c r="O9287" s="15" t="n">
        <f aca="false">N9287*L9287</f>
        <v>10.785</v>
      </c>
      <c r="P9287" s="15" t="n">
        <f aca="false">N9287-O9287</f>
        <v>204.915</v>
      </c>
      <c r="Q9287" s="15" t="n">
        <f aca="false">J9287*INDEX(dProdutos!$F$2:$F$47,MATCH(E9287,dProdutos!$A$2:$A$47,0))</f>
        <v>82.14</v>
      </c>
      <c r="R9287" s="15" t="n">
        <f aca="false">IF(I9287="Cancelado",0,P9287-Q9287)</f>
        <v>122.775</v>
      </c>
      <c r="S9287" s="17" t="str">
        <f aca="false">INDEX(dProdutos!$D$2:$D$47,MATCH(E9287,dProdutos!$A$2:$A$47,0))</f>
        <v>Acessórios</v>
      </c>
    </row>
    <row r="9288" customFormat="false" ht="15" hidden="false" customHeight="false" outlineLevel="0" collapsed="false">
      <c r="A9288" s="17" t="s">
        <v>7192</v>
      </c>
      <c r="B9288" s="17" t="n">
        <v>1</v>
      </c>
      <c r="C9288" s="21" t="n">
        <v>46263</v>
      </c>
      <c r="D9288" s="17" t="s">
        <v>1397</v>
      </c>
      <c r="E9288" s="17" t="s">
        <v>168</v>
      </c>
      <c r="F9288" s="17" t="s">
        <v>1490</v>
      </c>
      <c r="G9288" s="17" t="s">
        <v>62</v>
      </c>
      <c r="H9288" s="17" t="s">
        <v>1540</v>
      </c>
      <c r="I9288" s="17" t="s">
        <v>1524</v>
      </c>
      <c r="J9288" s="17" t="n">
        <v>1</v>
      </c>
      <c r="K9288" s="15" t="n">
        <v>253.9</v>
      </c>
      <c r="L9288" s="22" t="n">
        <v>0.2</v>
      </c>
      <c r="M9288" s="15" t="n">
        <v>33.03</v>
      </c>
      <c r="N9288" s="15" t="n">
        <f aca="false">J9288*K9288</f>
        <v>253.9</v>
      </c>
      <c r="O9288" s="15" t="n">
        <f aca="false">N9288*L9288</f>
        <v>50.78</v>
      </c>
      <c r="P9288" s="15" t="n">
        <f aca="false">N9288-O9288</f>
        <v>203.12</v>
      </c>
      <c r="Q9288" s="15" t="n">
        <f aca="false">J9288*INDEX(dProdutos!$F$2:$F$47,MATCH(E9288,dProdutos!$A$2:$A$47,0))</f>
        <v>128.94</v>
      </c>
      <c r="R9288" s="15" t="n">
        <f aca="false">IF(I9288="Cancelado",0,P9288-Q9288)</f>
        <v>74.18</v>
      </c>
      <c r="S9288" s="17" t="str">
        <f aca="false">INDEX(dProdutos!$D$2:$D$47,MATCH(E9288,dProdutos!$A$2:$A$47,0))</f>
        <v>Casa</v>
      </c>
    </row>
    <row r="9289" customFormat="false" ht="15" hidden="false" customHeight="false" outlineLevel="0" collapsed="false">
      <c r="A9289" s="17" t="s">
        <v>7193</v>
      </c>
      <c r="B9289" s="17" t="n">
        <v>1</v>
      </c>
      <c r="C9289" s="21" t="n">
        <v>46263</v>
      </c>
      <c r="D9289" s="17" t="s">
        <v>943</v>
      </c>
      <c r="E9289" s="17" t="s">
        <v>177</v>
      </c>
      <c r="F9289" s="17" t="s">
        <v>1487</v>
      </c>
      <c r="G9289" s="17" t="s">
        <v>61</v>
      </c>
      <c r="H9289" s="17" t="s">
        <v>1537</v>
      </c>
      <c r="I9289" s="17" t="s">
        <v>1524</v>
      </c>
      <c r="J9289" s="17" t="n">
        <v>1</v>
      </c>
      <c r="K9289" s="15" t="n">
        <v>257.9</v>
      </c>
      <c r="L9289" s="22" t="n">
        <v>0</v>
      </c>
      <c r="M9289" s="15" t="n">
        <v>0</v>
      </c>
      <c r="N9289" s="15" t="n">
        <f aca="false">J9289*K9289</f>
        <v>257.9</v>
      </c>
      <c r="O9289" s="15" t="n">
        <f aca="false">N9289*L9289</f>
        <v>0</v>
      </c>
      <c r="P9289" s="15" t="n">
        <f aca="false">N9289-O9289</f>
        <v>257.9</v>
      </c>
      <c r="Q9289" s="15" t="n">
        <f aca="false">J9289*INDEX(dProdutos!$F$2:$F$47,MATCH(E9289,dProdutos!$A$2:$A$47,0))</f>
        <v>138.23</v>
      </c>
      <c r="R9289" s="15" t="n">
        <f aca="false">IF(I9289="Cancelado",0,P9289-Q9289)</f>
        <v>119.67</v>
      </c>
      <c r="S9289" s="17" t="str">
        <f aca="false">INDEX(dProdutos!$D$2:$D$47,MATCH(E9289,dProdutos!$A$2:$A$47,0))</f>
        <v>Casa</v>
      </c>
    </row>
    <row r="9290" customFormat="false" ht="15" hidden="false" customHeight="false" outlineLevel="0" collapsed="false">
      <c r="A9290" s="17" t="s">
        <v>7194</v>
      </c>
      <c r="B9290" s="17" t="n">
        <v>1</v>
      </c>
      <c r="C9290" s="21" t="n">
        <v>46263</v>
      </c>
      <c r="D9290" s="17" t="s">
        <v>482</v>
      </c>
      <c r="E9290" s="17" t="s">
        <v>88</v>
      </c>
      <c r="F9290" s="17" t="s">
        <v>1503</v>
      </c>
      <c r="G9290" s="17" t="s">
        <v>61</v>
      </c>
      <c r="H9290" s="17" t="s">
        <v>1537</v>
      </c>
      <c r="I9290" s="17" t="s">
        <v>1524</v>
      </c>
      <c r="J9290" s="17" t="n">
        <v>2</v>
      </c>
      <c r="K9290" s="15" t="n">
        <v>170.9</v>
      </c>
      <c r="L9290" s="22" t="n">
        <v>0</v>
      </c>
      <c r="M9290" s="15" t="n">
        <v>14.08</v>
      </c>
      <c r="N9290" s="15" t="n">
        <f aca="false">J9290*K9290</f>
        <v>341.8</v>
      </c>
      <c r="O9290" s="15" t="n">
        <f aca="false">N9290*L9290</f>
        <v>0</v>
      </c>
      <c r="P9290" s="15" t="n">
        <f aca="false">N9290-O9290</f>
        <v>341.8</v>
      </c>
      <c r="Q9290" s="15" t="n">
        <f aca="false">J9290*INDEX(dProdutos!$F$2:$F$47,MATCH(E9290,dProdutos!$A$2:$A$47,0))</f>
        <v>196.28</v>
      </c>
      <c r="R9290" s="15" t="n">
        <f aca="false">IF(I9290="Cancelado",0,P9290-Q9290)</f>
        <v>145.52</v>
      </c>
      <c r="S9290" s="17" t="str">
        <f aca="false">INDEX(dProdutos!$D$2:$D$47,MATCH(E9290,dProdutos!$A$2:$A$47,0))</f>
        <v>Moda Feminina</v>
      </c>
    </row>
    <row r="9291" customFormat="false" ht="15" hidden="false" customHeight="false" outlineLevel="0" collapsed="false">
      <c r="A9291" s="17" t="s">
        <v>7194</v>
      </c>
      <c r="B9291" s="17" t="n">
        <v>2</v>
      </c>
      <c r="C9291" s="21" t="n">
        <v>46263</v>
      </c>
      <c r="D9291" s="17" t="s">
        <v>482</v>
      </c>
      <c r="E9291" s="17" t="s">
        <v>153</v>
      </c>
      <c r="F9291" s="17" t="s">
        <v>1503</v>
      </c>
      <c r="G9291" s="17" t="s">
        <v>61</v>
      </c>
      <c r="H9291" s="17" t="s">
        <v>1537</v>
      </c>
      <c r="I9291" s="17" t="s">
        <v>1524</v>
      </c>
      <c r="J9291" s="17" t="n">
        <v>2</v>
      </c>
      <c r="K9291" s="15" t="n">
        <v>165.9</v>
      </c>
      <c r="L9291" s="22" t="n">
        <v>0</v>
      </c>
      <c r="M9291" s="15" t="n">
        <v>0</v>
      </c>
      <c r="N9291" s="15" t="n">
        <f aca="false">J9291*K9291</f>
        <v>331.8</v>
      </c>
      <c r="O9291" s="15" t="n">
        <f aca="false">N9291*L9291</f>
        <v>0</v>
      </c>
      <c r="P9291" s="15" t="n">
        <f aca="false">N9291-O9291</f>
        <v>331.8</v>
      </c>
      <c r="Q9291" s="15" t="n">
        <f aca="false">J9291*INDEX(dProdutos!$F$2:$F$47,MATCH(E9291,dProdutos!$A$2:$A$47,0))</f>
        <v>134.56</v>
      </c>
      <c r="R9291" s="15" t="n">
        <f aca="false">IF(I9291="Cancelado",0,P9291-Q9291)</f>
        <v>197.24</v>
      </c>
      <c r="S9291" s="17" t="str">
        <f aca="false">INDEX(dProdutos!$D$2:$D$47,MATCH(E9291,dProdutos!$A$2:$A$47,0))</f>
        <v>Acessórios</v>
      </c>
    </row>
    <row r="9292" customFormat="false" ht="15" hidden="false" customHeight="false" outlineLevel="0" collapsed="false">
      <c r="A9292" s="17" t="s">
        <v>7195</v>
      </c>
      <c r="B9292" s="17" t="n">
        <v>1</v>
      </c>
      <c r="C9292" s="21" t="n">
        <v>46263</v>
      </c>
      <c r="D9292" s="17" t="s">
        <v>272</v>
      </c>
      <c r="E9292" s="17" t="s">
        <v>156</v>
      </c>
      <c r="F9292" s="17" t="s">
        <v>1499</v>
      </c>
      <c r="G9292" s="17" t="s">
        <v>60</v>
      </c>
      <c r="H9292" s="17" t="s">
        <v>1523</v>
      </c>
      <c r="I9292" s="17" t="s">
        <v>1524</v>
      </c>
      <c r="J9292" s="17" t="n">
        <v>1</v>
      </c>
      <c r="K9292" s="15" t="n">
        <v>192.9</v>
      </c>
      <c r="L9292" s="22" t="n">
        <v>0.15</v>
      </c>
      <c r="M9292" s="15" t="n">
        <v>0</v>
      </c>
      <c r="N9292" s="15" t="n">
        <f aca="false">J9292*K9292</f>
        <v>192.9</v>
      </c>
      <c r="O9292" s="15" t="n">
        <f aca="false">N9292*L9292</f>
        <v>28.935</v>
      </c>
      <c r="P9292" s="15" t="n">
        <f aca="false">N9292-O9292</f>
        <v>163.965</v>
      </c>
      <c r="Q9292" s="15" t="n">
        <f aca="false">J9292*INDEX(dProdutos!$F$2:$F$47,MATCH(E9292,dProdutos!$A$2:$A$47,0))</f>
        <v>80.38</v>
      </c>
      <c r="R9292" s="15" t="n">
        <f aca="false">IF(I9292="Cancelado",0,P9292-Q9292)</f>
        <v>83.585</v>
      </c>
      <c r="S9292" s="17" t="str">
        <f aca="false">INDEX(dProdutos!$D$2:$D$47,MATCH(E9292,dProdutos!$A$2:$A$47,0))</f>
        <v>Acessórios</v>
      </c>
    </row>
    <row r="9293" customFormat="false" ht="15" hidden="false" customHeight="false" outlineLevel="0" collapsed="false">
      <c r="A9293" s="17" t="s">
        <v>7196</v>
      </c>
      <c r="B9293" s="17" t="n">
        <v>1</v>
      </c>
      <c r="C9293" s="21" t="n">
        <v>46263</v>
      </c>
      <c r="D9293" s="17" t="s">
        <v>303</v>
      </c>
      <c r="E9293" s="17" t="s">
        <v>153</v>
      </c>
      <c r="F9293" s="17" t="s">
        <v>1487</v>
      </c>
      <c r="G9293" s="17" t="s">
        <v>62</v>
      </c>
      <c r="H9293" s="17" t="s">
        <v>1537</v>
      </c>
      <c r="I9293" s="17" t="s">
        <v>1524</v>
      </c>
      <c r="J9293" s="17" t="n">
        <v>1</v>
      </c>
      <c r="K9293" s="15" t="n">
        <v>165.9</v>
      </c>
      <c r="L9293" s="22" t="n">
        <v>0</v>
      </c>
      <c r="M9293" s="15" t="n">
        <v>11.46</v>
      </c>
      <c r="N9293" s="15" t="n">
        <f aca="false">J9293*K9293</f>
        <v>165.9</v>
      </c>
      <c r="O9293" s="15" t="n">
        <f aca="false">N9293*L9293</f>
        <v>0</v>
      </c>
      <c r="P9293" s="15" t="n">
        <f aca="false">N9293-O9293</f>
        <v>165.9</v>
      </c>
      <c r="Q9293" s="15" t="n">
        <f aca="false">J9293*INDEX(dProdutos!$F$2:$F$47,MATCH(E9293,dProdutos!$A$2:$A$47,0))</f>
        <v>67.28</v>
      </c>
      <c r="R9293" s="15" t="n">
        <f aca="false">IF(I9293="Cancelado",0,P9293-Q9293)</f>
        <v>98.62</v>
      </c>
      <c r="S9293" s="17" t="str">
        <f aca="false">INDEX(dProdutos!$D$2:$D$47,MATCH(E9293,dProdutos!$A$2:$A$47,0))</f>
        <v>Acessórios</v>
      </c>
    </row>
    <row r="9294" customFormat="false" ht="15" hidden="false" customHeight="false" outlineLevel="0" collapsed="false">
      <c r="A9294" s="17" t="s">
        <v>7197</v>
      </c>
      <c r="B9294" s="17" t="n">
        <v>1</v>
      </c>
      <c r="C9294" s="21" t="n">
        <v>46263</v>
      </c>
      <c r="D9294" s="17" t="s">
        <v>1026</v>
      </c>
      <c r="E9294" s="17" t="s">
        <v>95</v>
      </c>
      <c r="F9294" s="17" t="s">
        <v>1495</v>
      </c>
      <c r="G9294" s="17" t="s">
        <v>63</v>
      </c>
      <c r="H9294" s="17" t="s">
        <v>1523</v>
      </c>
      <c r="I9294" s="17" t="s">
        <v>1524</v>
      </c>
      <c r="J9294" s="17" t="n">
        <v>1</v>
      </c>
      <c r="K9294" s="15" t="n">
        <v>77.9</v>
      </c>
      <c r="L9294" s="22" t="n">
        <v>0.05</v>
      </c>
      <c r="M9294" s="15" t="n">
        <v>29.82</v>
      </c>
      <c r="N9294" s="15" t="n">
        <f aca="false">J9294*K9294</f>
        <v>77.9</v>
      </c>
      <c r="O9294" s="15" t="n">
        <f aca="false">N9294*L9294</f>
        <v>3.895</v>
      </c>
      <c r="P9294" s="15" t="n">
        <f aca="false">N9294-O9294</f>
        <v>74.005</v>
      </c>
      <c r="Q9294" s="15" t="n">
        <f aca="false">J9294*INDEX(dProdutos!$F$2:$F$47,MATCH(E9294,dProdutos!$A$2:$A$47,0))</f>
        <v>36.71</v>
      </c>
      <c r="R9294" s="15" t="n">
        <f aca="false">IF(I9294="Cancelado",0,P9294-Q9294)</f>
        <v>37.295</v>
      </c>
      <c r="S9294" s="17" t="str">
        <f aca="false">INDEX(dProdutos!$D$2:$D$47,MATCH(E9294,dProdutos!$A$2:$A$47,0))</f>
        <v>Moda Feminina</v>
      </c>
    </row>
    <row r="9295" customFormat="false" ht="15" hidden="false" customHeight="false" outlineLevel="0" collapsed="false">
      <c r="A9295" s="17" t="s">
        <v>7198</v>
      </c>
      <c r="B9295" s="17" t="n">
        <v>1</v>
      </c>
      <c r="C9295" s="21" t="n">
        <v>46264</v>
      </c>
      <c r="D9295" s="17" t="s">
        <v>767</v>
      </c>
      <c r="E9295" s="17" t="s">
        <v>165</v>
      </c>
      <c r="F9295" s="17" t="s">
        <v>1493</v>
      </c>
      <c r="G9295" s="17" t="s">
        <v>60</v>
      </c>
      <c r="H9295" s="17" t="s">
        <v>1523</v>
      </c>
      <c r="I9295" s="17" t="s">
        <v>1524</v>
      </c>
      <c r="J9295" s="17" t="n">
        <v>2</v>
      </c>
      <c r="K9295" s="15" t="n">
        <v>231.9</v>
      </c>
      <c r="L9295" s="22" t="n">
        <v>0.05</v>
      </c>
      <c r="M9295" s="15" t="n">
        <v>0</v>
      </c>
      <c r="N9295" s="15" t="n">
        <f aca="false">J9295*K9295</f>
        <v>463.8</v>
      </c>
      <c r="O9295" s="15" t="n">
        <f aca="false">N9295*L9295</f>
        <v>23.19</v>
      </c>
      <c r="P9295" s="15" t="n">
        <f aca="false">N9295-O9295</f>
        <v>440.61</v>
      </c>
      <c r="Q9295" s="15" t="n">
        <f aca="false">J9295*INDEX(dProdutos!$F$2:$F$47,MATCH(E9295,dProdutos!$A$2:$A$47,0))</f>
        <v>281.66</v>
      </c>
      <c r="R9295" s="15" t="n">
        <f aca="false">IF(I9295="Cancelado",0,P9295-Q9295)</f>
        <v>158.95</v>
      </c>
      <c r="S9295" s="17" t="str">
        <f aca="false">INDEX(dProdutos!$D$2:$D$47,MATCH(E9295,dProdutos!$A$2:$A$47,0))</f>
        <v>Casa</v>
      </c>
    </row>
    <row r="9296" customFormat="false" ht="15" hidden="false" customHeight="false" outlineLevel="0" collapsed="false">
      <c r="A9296" s="17" t="s">
        <v>7199</v>
      </c>
      <c r="B9296" s="17" t="n">
        <v>1</v>
      </c>
      <c r="C9296" s="21" t="n">
        <v>46264</v>
      </c>
      <c r="D9296" s="17" t="s">
        <v>1440</v>
      </c>
      <c r="E9296" s="17" t="s">
        <v>81</v>
      </c>
      <c r="F9296" s="17" t="s">
        <v>1497</v>
      </c>
      <c r="G9296" s="17" t="s">
        <v>59</v>
      </c>
      <c r="H9296" s="17" t="s">
        <v>1537</v>
      </c>
      <c r="I9296" s="17" t="s">
        <v>1531</v>
      </c>
      <c r="J9296" s="17" t="n">
        <v>2</v>
      </c>
      <c r="K9296" s="15" t="n">
        <v>64.9</v>
      </c>
      <c r="L9296" s="22" t="n">
        <v>0.2</v>
      </c>
      <c r="M9296" s="15" t="n">
        <v>30.83</v>
      </c>
      <c r="N9296" s="15" t="n">
        <f aca="false">J9296*K9296</f>
        <v>129.8</v>
      </c>
      <c r="O9296" s="15" t="n">
        <f aca="false">N9296*L9296</f>
        <v>25.96</v>
      </c>
      <c r="P9296" s="15" t="n">
        <f aca="false">N9296-O9296</f>
        <v>103.84</v>
      </c>
      <c r="Q9296" s="15" t="n">
        <f aca="false">J9296*INDEX(dProdutos!$F$2:$F$47,MATCH(E9296,dProdutos!$A$2:$A$47,0))</f>
        <v>52.24</v>
      </c>
      <c r="R9296" s="15" t="n">
        <f aca="false">IF(I9296="Cancelado",0,P9296-Q9296)</f>
        <v>0</v>
      </c>
      <c r="S9296" s="17" t="str">
        <f aca="false">INDEX(dProdutos!$D$2:$D$47,MATCH(E9296,dProdutos!$A$2:$A$47,0))</f>
        <v>Moda Feminina</v>
      </c>
    </row>
    <row r="9297" customFormat="false" ht="15" hidden="false" customHeight="false" outlineLevel="0" collapsed="false">
      <c r="A9297" s="17" t="s">
        <v>7199</v>
      </c>
      <c r="B9297" s="17" t="n">
        <v>2</v>
      </c>
      <c r="C9297" s="21" t="n">
        <v>46264</v>
      </c>
      <c r="D9297" s="17" t="s">
        <v>1440</v>
      </c>
      <c r="E9297" s="17" t="s">
        <v>177</v>
      </c>
      <c r="F9297" s="17" t="s">
        <v>1497</v>
      </c>
      <c r="G9297" s="17" t="s">
        <v>59</v>
      </c>
      <c r="H9297" s="17" t="s">
        <v>1537</v>
      </c>
      <c r="I9297" s="17" t="s">
        <v>1531</v>
      </c>
      <c r="J9297" s="17" t="n">
        <v>2</v>
      </c>
      <c r="K9297" s="15" t="n">
        <v>257.9</v>
      </c>
      <c r="L9297" s="22" t="n">
        <v>0</v>
      </c>
      <c r="M9297" s="15" t="n">
        <v>0</v>
      </c>
      <c r="N9297" s="15" t="n">
        <f aca="false">J9297*K9297</f>
        <v>515.8</v>
      </c>
      <c r="O9297" s="15" t="n">
        <f aca="false">N9297*L9297</f>
        <v>0</v>
      </c>
      <c r="P9297" s="15" t="n">
        <f aca="false">N9297-O9297</f>
        <v>515.8</v>
      </c>
      <c r="Q9297" s="15" t="n">
        <f aca="false">J9297*INDEX(dProdutos!$F$2:$F$47,MATCH(E9297,dProdutos!$A$2:$A$47,0))</f>
        <v>276.46</v>
      </c>
      <c r="R9297" s="15" t="n">
        <f aca="false">IF(I9297="Cancelado",0,P9297-Q9297)</f>
        <v>0</v>
      </c>
      <c r="S9297" s="17" t="str">
        <f aca="false">INDEX(dProdutos!$D$2:$D$47,MATCH(E9297,dProdutos!$A$2:$A$47,0))</f>
        <v>Casa</v>
      </c>
    </row>
    <row r="9298" customFormat="false" ht="15" hidden="false" customHeight="false" outlineLevel="0" collapsed="false">
      <c r="A9298" s="17" t="s">
        <v>7200</v>
      </c>
      <c r="B9298" s="17" t="n">
        <v>1</v>
      </c>
      <c r="C9298" s="21" t="n">
        <v>46264</v>
      </c>
      <c r="D9298" s="17" t="s">
        <v>579</v>
      </c>
      <c r="E9298" s="17" t="s">
        <v>138</v>
      </c>
      <c r="F9298" s="17" t="s">
        <v>1487</v>
      </c>
      <c r="G9298" s="17" t="s">
        <v>60</v>
      </c>
      <c r="H9298" s="17" t="s">
        <v>1537</v>
      </c>
      <c r="I9298" s="17" t="s">
        <v>1524</v>
      </c>
      <c r="J9298" s="17" t="n">
        <v>1</v>
      </c>
      <c r="K9298" s="15" t="n">
        <v>231.9</v>
      </c>
      <c r="L9298" s="22" t="n">
        <v>0.1</v>
      </c>
      <c r="M9298" s="15" t="n">
        <v>30.31</v>
      </c>
      <c r="N9298" s="15" t="n">
        <f aca="false">J9298*K9298</f>
        <v>231.9</v>
      </c>
      <c r="O9298" s="15" t="n">
        <f aca="false">N9298*L9298</f>
        <v>23.19</v>
      </c>
      <c r="P9298" s="15" t="n">
        <f aca="false">N9298-O9298</f>
        <v>208.71</v>
      </c>
      <c r="Q9298" s="15" t="n">
        <f aca="false">J9298*INDEX(dProdutos!$F$2:$F$47,MATCH(E9298,dProdutos!$A$2:$A$47,0))</f>
        <v>132.21</v>
      </c>
      <c r="R9298" s="15" t="n">
        <f aca="false">IF(I9298="Cancelado",0,P9298-Q9298)</f>
        <v>76.5</v>
      </c>
      <c r="S9298" s="17" t="str">
        <f aca="false">INDEX(dProdutos!$D$2:$D$47,MATCH(E9298,dProdutos!$A$2:$A$47,0))</f>
        <v>Calçados</v>
      </c>
    </row>
    <row r="9299" customFormat="false" ht="15" hidden="false" customHeight="false" outlineLevel="0" collapsed="false">
      <c r="A9299" s="17" t="s">
        <v>7200</v>
      </c>
      <c r="B9299" s="17" t="n">
        <v>2</v>
      </c>
      <c r="C9299" s="21" t="n">
        <v>46264</v>
      </c>
      <c r="D9299" s="17" t="s">
        <v>579</v>
      </c>
      <c r="E9299" s="17" t="s">
        <v>95</v>
      </c>
      <c r="F9299" s="17" t="s">
        <v>1487</v>
      </c>
      <c r="G9299" s="17" t="s">
        <v>60</v>
      </c>
      <c r="H9299" s="17" t="s">
        <v>1537</v>
      </c>
      <c r="I9299" s="17" t="s">
        <v>1524</v>
      </c>
      <c r="J9299" s="17" t="n">
        <v>1</v>
      </c>
      <c r="K9299" s="15" t="n">
        <v>77.9</v>
      </c>
      <c r="L9299" s="22" t="n">
        <v>0</v>
      </c>
      <c r="M9299" s="15" t="n">
        <v>0</v>
      </c>
      <c r="N9299" s="15" t="n">
        <f aca="false">J9299*K9299</f>
        <v>77.9</v>
      </c>
      <c r="O9299" s="15" t="n">
        <f aca="false">N9299*L9299</f>
        <v>0</v>
      </c>
      <c r="P9299" s="15" t="n">
        <f aca="false">N9299-O9299</f>
        <v>77.9</v>
      </c>
      <c r="Q9299" s="15" t="n">
        <f aca="false">J9299*INDEX(dProdutos!$F$2:$F$47,MATCH(E9299,dProdutos!$A$2:$A$47,0))</f>
        <v>36.71</v>
      </c>
      <c r="R9299" s="15" t="n">
        <f aca="false">IF(I9299="Cancelado",0,P9299-Q9299)</f>
        <v>41.19</v>
      </c>
      <c r="S9299" s="17" t="str">
        <f aca="false">INDEX(dProdutos!$D$2:$D$47,MATCH(E9299,dProdutos!$A$2:$A$47,0))</f>
        <v>Moda Feminina</v>
      </c>
    </row>
    <row r="9300" customFormat="false" ht="15" hidden="false" customHeight="false" outlineLevel="0" collapsed="false">
      <c r="A9300" s="17" t="s">
        <v>7201</v>
      </c>
      <c r="B9300" s="17" t="n">
        <v>1</v>
      </c>
      <c r="C9300" s="21" t="n">
        <v>46264</v>
      </c>
      <c r="D9300" s="17" t="s">
        <v>1169</v>
      </c>
      <c r="E9300" s="17" t="s">
        <v>114</v>
      </c>
      <c r="F9300" s="17" t="s">
        <v>1493</v>
      </c>
      <c r="G9300" s="17" t="s">
        <v>63</v>
      </c>
      <c r="H9300" s="17" t="s">
        <v>1537</v>
      </c>
      <c r="I9300" s="17" t="s">
        <v>1524</v>
      </c>
      <c r="J9300" s="17" t="n">
        <v>1</v>
      </c>
      <c r="K9300" s="15" t="n">
        <v>202.9</v>
      </c>
      <c r="L9300" s="22" t="n">
        <v>0.1</v>
      </c>
      <c r="M9300" s="15" t="n">
        <v>0</v>
      </c>
      <c r="N9300" s="15" t="n">
        <f aca="false">J9300*K9300</f>
        <v>202.9</v>
      </c>
      <c r="O9300" s="15" t="n">
        <f aca="false">N9300*L9300</f>
        <v>20.29</v>
      </c>
      <c r="P9300" s="15" t="n">
        <f aca="false">N9300-O9300</f>
        <v>182.61</v>
      </c>
      <c r="Q9300" s="15" t="n">
        <f aca="false">J9300*INDEX(dProdutos!$F$2:$F$47,MATCH(E9300,dProdutos!$A$2:$A$47,0))</f>
        <v>110.39</v>
      </c>
      <c r="R9300" s="15" t="n">
        <f aca="false">IF(I9300="Cancelado",0,P9300-Q9300)</f>
        <v>72.22</v>
      </c>
      <c r="S9300" s="17" t="str">
        <f aca="false">INDEX(dProdutos!$D$2:$D$47,MATCH(E9300,dProdutos!$A$2:$A$47,0))</f>
        <v>Moda Masculina</v>
      </c>
    </row>
    <row r="9301" customFormat="false" ht="15" hidden="false" customHeight="false" outlineLevel="0" collapsed="false">
      <c r="A9301" s="17" t="s">
        <v>7202</v>
      </c>
      <c r="B9301" s="17" t="n">
        <v>1</v>
      </c>
      <c r="C9301" s="21" t="n">
        <v>46264</v>
      </c>
      <c r="D9301" s="17" t="s">
        <v>1151</v>
      </c>
      <c r="E9301" s="17" t="s">
        <v>204</v>
      </c>
      <c r="F9301" s="17" t="s">
        <v>1503</v>
      </c>
      <c r="G9301" s="17" t="s">
        <v>59</v>
      </c>
      <c r="H9301" s="17" t="s">
        <v>1523</v>
      </c>
      <c r="I9301" s="17" t="s">
        <v>1524</v>
      </c>
      <c r="J9301" s="17" t="n">
        <v>1</v>
      </c>
      <c r="K9301" s="15" t="n">
        <v>64.9</v>
      </c>
      <c r="L9301" s="22" t="n">
        <v>0.05</v>
      </c>
      <c r="M9301" s="15" t="n">
        <v>24.21</v>
      </c>
      <c r="N9301" s="15" t="n">
        <f aca="false">J9301*K9301</f>
        <v>64.9</v>
      </c>
      <c r="O9301" s="15" t="n">
        <f aca="false">N9301*L9301</f>
        <v>3.245</v>
      </c>
      <c r="P9301" s="15" t="n">
        <f aca="false">N9301-O9301</f>
        <v>61.655</v>
      </c>
      <c r="Q9301" s="15" t="n">
        <f aca="false">J9301*INDEX(dProdutos!$F$2:$F$47,MATCH(E9301,dProdutos!$A$2:$A$47,0))</f>
        <v>27.52</v>
      </c>
      <c r="R9301" s="15" t="n">
        <f aca="false">IF(I9301="Cancelado",0,P9301-Q9301)</f>
        <v>34.135</v>
      </c>
      <c r="S9301" s="17" t="str">
        <f aca="false">INDEX(dProdutos!$D$2:$D$47,MATCH(E9301,dProdutos!$A$2:$A$47,0))</f>
        <v>Beleza</v>
      </c>
    </row>
    <row r="9302" customFormat="false" ht="15" hidden="false" customHeight="false" outlineLevel="0" collapsed="false">
      <c r="A9302" s="17" t="s">
        <v>7203</v>
      </c>
      <c r="B9302" s="17" t="n">
        <v>1</v>
      </c>
      <c r="C9302" s="21" t="n">
        <v>46264</v>
      </c>
      <c r="D9302" s="17" t="s">
        <v>806</v>
      </c>
      <c r="E9302" s="17" t="s">
        <v>165</v>
      </c>
      <c r="F9302" s="17" t="s">
        <v>1495</v>
      </c>
      <c r="G9302" s="17" t="s">
        <v>59</v>
      </c>
      <c r="H9302" s="17" t="s">
        <v>1523</v>
      </c>
      <c r="I9302" s="17" t="s">
        <v>1524</v>
      </c>
      <c r="J9302" s="17" t="n">
        <v>1</v>
      </c>
      <c r="K9302" s="15" t="n">
        <v>231.9</v>
      </c>
      <c r="L9302" s="22" t="n">
        <v>0</v>
      </c>
      <c r="M9302" s="15" t="n">
        <v>11.5</v>
      </c>
      <c r="N9302" s="15" t="n">
        <f aca="false">J9302*K9302</f>
        <v>231.9</v>
      </c>
      <c r="O9302" s="15" t="n">
        <f aca="false">N9302*L9302</f>
        <v>0</v>
      </c>
      <c r="P9302" s="15" t="n">
        <f aca="false">N9302-O9302</f>
        <v>231.9</v>
      </c>
      <c r="Q9302" s="15" t="n">
        <f aca="false">J9302*INDEX(dProdutos!$F$2:$F$47,MATCH(E9302,dProdutos!$A$2:$A$47,0))</f>
        <v>140.83</v>
      </c>
      <c r="R9302" s="15" t="n">
        <f aca="false">IF(I9302="Cancelado",0,P9302-Q9302)</f>
        <v>91.07</v>
      </c>
      <c r="S9302" s="17" t="str">
        <f aca="false">INDEX(dProdutos!$D$2:$D$47,MATCH(E9302,dProdutos!$A$2:$A$47,0))</f>
        <v>Casa</v>
      </c>
    </row>
    <row r="9303" customFormat="false" ht="15" hidden="false" customHeight="false" outlineLevel="0" collapsed="false">
      <c r="A9303" s="17" t="s">
        <v>7203</v>
      </c>
      <c r="B9303" s="17" t="n">
        <v>2</v>
      </c>
      <c r="C9303" s="21" t="n">
        <v>46264</v>
      </c>
      <c r="D9303" s="17" t="s">
        <v>806</v>
      </c>
      <c r="E9303" s="17" t="s">
        <v>198</v>
      </c>
      <c r="F9303" s="17" t="s">
        <v>1495</v>
      </c>
      <c r="G9303" s="17" t="s">
        <v>59</v>
      </c>
      <c r="H9303" s="17" t="s">
        <v>1523</v>
      </c>
      <c r="I9303" s="17" t="s">
        <v>1524</v>
      </c>
      <c r="J9303" s="17" t="n">
        <v>1</v>
      </c>
      <c r="K9303" s="15" t="n">
        <v>253.9</v>
      </c>
      <c r="L9303" s="22" t="n">
        <v>0</v>
      </c>
      <c r="M9303" s="15" t="n">
        <v>0</v>
      </c>
      <c r="N9303" s="15" t="n">
        <f aca="false">J9303*K9303</f>
        <v>253.9</v>
      </c>
      <c r="O9303" s="15" t="n">
        <f aca="false">N9303*L9303</f>
        <v>0</v>
      </c>
      <c r="P9303" s="15" t="n">
        <f aca="false">N9303-O9303</f>
        <v>253.9</v>
      </c>
      <c r="Q9303" s="15" t="n">
        <f aca="false">J9303*INDEX(dProdutos!$F$2:$F$47,MATCH(E9303,dProdutos!$A$2:$A$47,0))</f>
        <v>99.78</v>
      </c>
      <c r="R9303" s="15" t="n">
        <f aca="false">IF(I9303="Cancelado",0,P9303-Q9303)</f>
        <v>154.12</v>
      </c>
      <c r="S9303" s="17" t="str">
        <f aca="false">INDEX(dProdutos!$D$2:$D$47,MATCH(E9303,dProdutos!$A$2:$A$47,0))</f>
        <v>Beleza</v>
      </c>
    </row>
    <row r="9304" customFormat="false" ht="15" hidden="false" customHeight="false" outlineLevel="0" collapsed="false">
      <c r="A9304" s="17" t="s">
        <v>7204</v>
      </c>
      <c r="B9304" s="17" t="n">
        <v>1</v>
      </c>
      <c r="C9304" s="21" t="n">
        <v>46264</v>
      </c>
      <c r="D9304" s="17" t="s">
        <v>1476</v>
      </c>
      <c r="E9304" s="17" t="s">
        <v>117</v>
      </c>
      <c r="F9304" s="17" t="s">
        <v>1493</v>
      </c>
      <c r="G9304" s="17" t="s">
        <v>59</v>
      </c>
      <c r="H9304" s="17" t="s">
        <v>1523</v>
      </c>
      <c r="I9304" s="17" t="s">
        <v>1524</v>
      </c>
      <c r="J9304" s="17" t="n">
        <v>2</v>
      </c>
      <c r="K9304" s="15" t="n">
        <v>166.9</v>
      </c>
      <c r="L9304" s="22" t="n">
        <v>0</v>
      </c>
      <c r="M9304" s="15" t="n">
        <v>14.64</v>
      </c>
      <c r="N9304" s="15" t="n">
        <f aca="false">J9304*K9304</f>
        <v>333.8</v>
      </c>
      <c r="O9304" s="15" t="n">
        <f aca="false">N9304*L9304</f>
        <v>0</v>
      </c>
      <c r="P9304" s="15" t="n">
        <f aca="false">N9304-O9304</f>
        <v>333.8</v>
      </c>
      <c r="Q9304" s="15" t="n">
        <f aca="false">J9304*INDEX(dProdutos!$F$2:$F$47,MATCH(E9304,dProdutos!$A$2:$A$47,0))</f>
        <v>146.46</v>
      </c>
      <c r="R9304" s="15" t="n">
        <f aca="false">IF(I9304="Cancelado",0,P9304-Q9304)</f>
        <v>187.34</v>
      </c>
      <c r="S9304" s="17" t="str">
        <f aca="false">INDEX(dProdutos!$D$2:$D$47,MATCH(E9304,dProdutos!$A$2:$A$47,0))</f>
        <v>Moda Masculina</v>
      </c>
    </row>
    <row r="9305" customFormat="false" ht="15" hidden="false" customHeight="false" outlineLevel="0" collapsed="false">
      <c r="A9305" s="17" t="s">
        <v>7205</v>
      </c>
      <c r="B9305" s="17" t="n">
        <v>1</v>
      </c>
      <c r="C9305" s="21" t="n">
        <v>46264</v>
      </c>
      <c r="D9305" s="17" t="s">
        <v>514</v>
      </c>
      <c r="E9305" s="17" t="s">
        <v>117</v>
      </c>
      <c r="F9305" s="17" t="s">
        <v>1495</v>
      </c>
      <c r="G9305" s="17" t="s">
        <v>60</v>
      </c>
      <c r="H9305" s="17" t="s">
        <v>1537</v>
      </c>
      <c r="I9305" s="17" t="s">
        <v>1524</v>
      </c>
      <c r="J9305" s="17" t="n">
        <v>1</v>
      </c>
      <c r="K9305" s="15" t="n">
        <v>166.9</v>
      </c>
      <c r="L9305" s="22" t="n">
        <v>0</v>
      </c>
      <c r="M9305" s="15" t="n">
        <v>22.8</v>
      </c>
      <c r="N9305" s="15" t="n">
        <f aca="false">J9305*K9305</f>
        <v>166.9</v>
      </c>
      <c r="O9305" s="15" t="n">
        <f aca="false">N9305*L9305</f>
        <v>0</v>
      </c>
      <c r="P9305" s="15" t="n">
        <f aca="false">N9305-O9305</f>
        <v>166.9</v>
      </c>
      <c r="Q9305" s="15" t="n">
        <f aca="false">J9305*INDEX(dProdutos!$F$2:$F$47,MATCH(E9305,dProdutos!$A$2:$A$47,0))</f>
        <v>73.23</v>
      </c>
      <c r="R9305" s="15" t="n">
        <f aca="false">IF(I9305="Cancelado",0,P9305-Q9305)</f>
        <v>93.67</v>
      </c>
      <c r="S9305" s="17" t="str">
        <f aca="false">INDEX(dProdutos!$D$2:$D$47,MATCH(E9305,dProdutos!$A$2:$A$47,0))</f>
        <v>Moda Masculina</v>
      </c>
    </row>
    <row r="9306" customFormat="false" ht="15" hidden="false" customHeight="false" outlineLevel="0" collapsed="false">
      <c r="A9306" s="17" t="s">
        <v>7205</v>
      </c>
      <c r="B9306" s="17" t="n">
        <v>2</v>
      </c>
      <c r="C9306" s="21" t="n">
        <v>46264</v>
      </c>
      <c r="D9306" s="17" t="s">
        <v>514</v>
      </c>
      <c r="E9306" s="17" t="s">
        <v>81</v>
      </c>
      <c r="F9306" s="17" t="s">
        <v>1495</v>
      </c>
      <c r="G9306" s="17" t="s">
        <v>60</v>
      </c>
      <c r="H9306" s="17" t="s">
        <v>1537</v>
      </c>
      <c r="I9306" s="17" t="s">
        <v>1524</v>
      </c>
      <c r="J9306" s="17" t="n">
        <v>1</v>
      </c>
      <c r="K9306" s="15" t="n">
        <v>64.9</v>
      </c>
      <c r="L9306" s="22" t="n">
        <v>0.05</v>
      </c>
      <c r="M9306" s="15" t="n">
        <v>0</v>
      </c>
      <c r="N9306" s="15" t="n">
        <f aca="false">J9306*K9306</f>
        <v>64.9</v>
      </c>
      <c r="O9306" s="15" t="n">
        <f aca="false">N9306*L9306</f>
        <v>3.245</v>
      </c>
      <c r="P9306" s="15" t="n">
        <f aca="false">N9306-O9306</f>
        <v>61.655</v>
      </c>
      <c r="Q9306" s="15" t="n">
        <f aca="false">J9306*INDEX(dProdutos!$F$2:$F$47,MATCH(E9306,dProdutos!$A$2:$A$47,0))</f>
        <v>26.12</v>
      </c>
      <c r="R9306" s="15" t="n">
        <f aca="false">IF(I9306="Cancelado",0,P9306-Q9306)</f>
        <v>35.535</v>
      </c>
      <c r="S9306" s="17" t="str">
        <f aca="false">INDEX(dProdutos!$D$2:$D$47,MATCH(E9306,dProdutos!$A$2:$A$47,0))</f>
        <v>Moda Feminina</v>
      </c>
    </row>
    <row r="9307" customFormat="false" ht="15" hidden="false" customHeight="false" outlineLevel="0" collapsed="false">
      <c r="A9307" s="17" t="s">
        <v>7206</v>
      </c>
      <c r="B9307" s="17" t="n">
        <v>1</v>
      </c>
      <c r="C9307" s="21" t="n">
        <v>46264</v>
      </c>
      <c r="D9307" s="17" t="s">
        <v>1310</v>
      </c>
      <c r="E9307" s="17" t="s">
        <v>174</v>
      </c>
      <c r="F9307" s="17" t="s">
        <v>1499</v>
      </c>
      <c r="G9307" s="17" t="s">
        <v>60</v>
      </c>
      <c r="H9307" s="17" t="s">
        <v>1523</v>
      </c>
      <c r="I9307" s="17" t="s">
        <v>1531</v>
      </c>
      <c r="J9307" s="17" t="n">
        <v>2</v>
      </c>
      <c r="K9307" s="15" t="n">
        <v>250.9</v>
      </c>
      <c r="L9307" s="22" t="n">
        <v>0</v>
      </c>
      <c r="M9307" s="15" t="n">
        <v>0</v>
      </c>
      <c r="N9307" s="15" t="n">
        <f aca="false">J9307*K9307</f>
        <v>501.8</v>
      </c>
      <c r="O9307" s="15" t="n">
        <f aca="false">N9307*L9307</f>
        <v>0</v>
      </c>
      <c r="P9307" s="15" t="n">
        <f aca="false">N9307-O9307</f>
        <v>501.8</v>
      </c>
      <c r="Q9307" s="15" t="n">
        <f aca="false">J9307*INDEX(dProdutos!$F$2:$F$47,MATCH(E9307,dProdutos!$A$2:$A$47,0))</f>
        <v>302.56</v>
      </c>
      <c r="R9307" s="15" t="n">
        <f aca="false">IF(I9307="Cancelado",0,P9307-Q9307)</f>
        <v>0</v>
      </c>
      <c r="S9307" s="17" t="str">
        <f aca="false">INDEX(dProdutos!$D$2:$D$47,MATCH(E9307,dProdutos!$A$2:$A$47,0))</f>
        <v>Casa</v>
      </c>
    </row>
    <row r="9308" customFormat="false" ht="15" hidden="false" customHeight="false" outlineLevel="0" collapsed="false">
      <c r="A9308" s="17" t="s">
        <v>7207</v>
      </c>
      <c r="B9308" s="17" t="n">
        <v>1</v>
      </c>
      <c r="C9308" s="21" t="n">
        <v>46264</v>
      </c>
      <c r="D9308" s="17" t="s">
        <v>258</v>
      </c>
      <c r="E9308" s="17" t="s">
        <v>159</v>
      </c>
      <c r="F9308" s="17" t="s">
        <v>1497</v>
      </c>
      <c r="G9308" s="17" t="s">
        <v>59</v>
      </c>
      <c r="H9308" s="17" t="s">
        <v>1523</v>
      </c>
      <c r="I9308" s="17" t="s">
        <v>1524</v>
      </c>
      <c r="J9308" s="17" t="n">
        <v>1</v>
      </c>
      <c r="K9308" s="15" t="n">
        <v>276.9</v>
      </c>
      <c r="L9308" s="22" t="n">
        <v>0</v>
      </c>
      <c r="M9308" s="15" t="n">
        <v>24.54</v>
      </c>
      <c r="N9308" s="15" t="n">
        <f aca="false">J9308*K9308</f>
        <v>276.9</v>
      </c>
      <c r="O9308" s="15" t="n">
        <f aca="false">N9308*L9308</f>
        <v>0</v>
      </c>
      <c r="P9308" s="15" t="n">
        <f aca="false">N9308-O9308</f>
        <v>276.9</v>
      </c>
      <c r="Q9308" s="15" t="n">
        <f aca="false">J9308*INDEX(dProdutos!$F$2:$F$47,MATCH(E9308,dProdutos!$A$2:$A$47,0))</f>
        <v>145.03</v>
      </c>
      <c r="R9308" s="15" t="n">
        <f aca="false">IF(I9308="Cancelado",0,P9308-Q9308)</f>
        <v>131.87</v>
      </c>
      <c r="S9308" s="17" t="str">
        <f aca="false">INDEX(dProdutos!$D$2:$D$47,MATCH(E9308,dProdutos!$A$2:$A$47,0))</f>
        <v>Acessórios</v>
      </c>
    </row>
    <row r="9309" customFormat="false" ht="15" hidden="false" customHeight="false" outlineLevel="0" collapsed="false">
      <c r="A9309" s="17" t="s">
        <v>7207</v>
      </c>
      <c r="B9309" s="17" t="n">
        <v>2</v>
      </c>
      <c r="C9309" s="21" t="n">
        <v>46264</v>
      </c>
      <c r="D9309" s="17" t="s">
        <v>258</v>
      </c>
      <c r="E9309" s="17" t="s">
        <v>111</v>
      </c>
      <c r="F9309" s="17" t="s">
        <v>1497</v>
      </c>
      <c r="G9309" s="17" t="s">
        <v>59</v>
      </c>
      <c r="H9309" s="17" t="s">
        <v>1523</v>
      </c>
      <c r="I9309" s="17" t="s">
        <v>1524</v>
      </c>
      <c r="J9309" s="17" t="n">
        <v>1</v>
      </c>
      <c r="K9309" s="15" t="n">
        <v>188.9</v>
      </c>
      <c r="L9309" s="22" t="n">
        <v>0</v>
      </c>
      <c r="M9309" s="15" t="n">
        <v>0</v>
      </c>
      <c r="N9309" s="15" t="n">
        <f aca="false">J9309*K9309</f>
        <v>188.9</v>
      </c>
      <c r="O9309" s="15" t="n">
        <f aca="false">N9309*L9309</f>
        <v>0</v>
      </c>
      <c r="P9309" s="15" t="n">
        <f aca="false">N9309-O9309</f>
        <v>188.9</v>
      </c>
      <c r="Q9309" s="15" t="n">
        <f aca="false">J9309*INDEX(dProdutos!$F$2:$F$47,MATCH(E9309,dProdutos!$A$2:$A$47,0))</f>
        <v>88.32</v>
      </c>
      <c r="R9309" s="15" t="n">
        <f aca="false">IF(I9309="Cancelado",0,P9309-Q9309)</f>
        <v>100.58</v>
      </c>
      <c r="S9309" s="17" t="str">
        <f aca="false">INDEX(dProdutos!$D$2:$D$47,MATCH(E9309,dProdutos!$A$2:$A$47,0))</f>
        <v>Moda Masculina</v>
      </c>
    </row>
    <row r="9310" customFormat="false" ht="15" hidden="false" customHeight="false" outlineLevel="0" collapsed="false">
      <c r="A9310" s="17" t="s">
        <v>7207</v>
      </c>
      <c r="B9310" s="17" t="n">
        <v>3</v>
      </c>
      <c r="C9310" s="21" t="n">
        <v>46264</v>
      </c>
      <c r="D9310" s="17" t="s">
        <v>258</v>
      </c>
      <c r="E9310" s="17" t="s">
        <v>111</v>
      </c>
      <c r="F9310" s="17" t="s">
        <v>1497</v>
      </c>
      <c r="G9310" s="17" t="s">
        <v>59</v>
      </c>
      <c r="H9310" s="17" t="s">
        <v>1523</v>
      </c>
      <c r="I9310" s="17" t="s">
        <v>1524</v>
      </c>
      <c r="J9310" s="17" t="n">
        <v>1</v>
      </c>
      <c r="K9310" s="15" t="n">
        <v>188.9</v>
      </c>
      <c r="L9310" s="22" t="n">
        <v>0.05</v>
      </c>
      <c r="M9310" s="15" t="n">
        <v>0</v>
      </c>
      <c r="N9310" s="15" t="n">
        <f aca="false">J9310*K9310</f>
        <v>188.9</v>
      </c>
      <c r="O9310" s="15" t="n">
        <f aca="false">N9310*L9310</f>
        <v>9.445</v>
      </c>
      <c r="P9310" s="15" t="n">
        <f aca="false">N9310-O9310</f>
        <v>179.455</v>
      </c>
      <c r="Q9310" s="15" t="n">
        <f aca="false">J9310*INDEX(dProdutos!$F$2:$F$47,MATCH(E9310,dProdutos!$A$2:$A$47,0))</f>
        <v>88.32</v>
      </c>
      <c r="R9310" s="15" t="n">
        <f aca="false">IF(I9310="Cancelado",0,P9310-Q9310)</f>
        <v>91.135</v>
      </c>
      <c r="S9310" s="17" t="str">
        <f aca="false">INDEX(dProdutos!$D$2:$D$47,MATCH(E9310,dProdutos!$A$2:$A$47,0))</f>
        <v>Moda Masculina</v>
      </c>
    </row>
    <row r="9311" customFormat="false" ht="15" hidden="false" customHeight="false" outlineLevel="0" collapsed="false">
      <c r="A9311" s="17" t="s">
        <v>7208</v>
      </c>
      <c r="B9311" s="17" t="n">
        <v>1</v>
      </c>
      <c r="C9311" s="21" t="n">
        <v>46265</v>
      </c>
      <c r="D9311" s="17" t="s">
        <v>1001</v>
      </c>
      <c r="E9311" s="17" t="s">
        <v>171</v>
      </c>
      <c r="F9311" s="17" t="s">
        <v>1487</v>
      </c>
      <c r="G9311" s="17" t="s">
        <v>59</v>
      </c>
      <c r="H9311" s="17" t="s">
        <v>1537</v>
      </c>
      <c r="I9311" s="17" t="s">
        <v>1524</v>
      </c>
      <c r="J9311" s="17" t="n">
        <v>1</v>
      </c>
      <c r="K9311" s="15" t="n">
        <v>246.9</v>
      </c>
      <c r="L9311" s="22" t="n">
        <v>0</v>
      </c>
      <c r="M9311" s="15" t="n">
        <v>29.23</v>
      </c>
      <c r="N9311" s="15" t="n">
        <f aca="false">J9311*K9311</f>
        <v>246.9</v>
      </c>
      <c r="O9311" s="15" t="n">
        <f aca="false">N9311*L9311</f>
        <v>0</v>
      </c>
      <c r="P9311" s="15" t="n">
        <f aca="false">N9311-O9311</f>
        <v>246.9</v>
      </c>
      <c r="Q9311" s="15" t="n">
        <f aca="false">J9311*INDEX(dProdutos!$F$2:$F$47,MATCH(E9311,dProdutos!$A$2:$A$47,0))</f>
        <v>103.61</v>
      </c>
      <c r="R9311" s="15" t="n">
        <f aca="false">IF(I9311="Cancelado",0,P9311-Q9311)</f>
        <v>143.29</v>
      </c>
      <c r="S9311" s="17" t="str">
        <f aca="false">INDEX(dProdutos!$D$2:$D$47,MATCH(E9311,dProdutos!$A$2:$A$47,0))</f>
        <v>Casa</v>
      </c>
    </row>
    <row r="9312" customFormat="false" ht="15" hidden="false" customHeight="false" outlineLevel="0" collapsed="false">
      <c r="A9312" s="17" t="s">
        <v>7208</v>
      </c>
      <c r="B9312" s="17" t="n">
        <v>2</v>
      </c>
      <c r="C9312" s="21" t="n">
        <v>46265</v>
      </c>
      <c r="D9312" s="17" t="s">
        <v>1001</v>
      </c>
      <c r="E9312" s="17" t="s">
        <v>102</v>
      </c>
      <c r="F9312" s="17" t="s">
        <v>1487</v>
      </c>
      <c r="G9312" s="17" t="s">
        <v>59</v>
      </c>
      <c r="H9312" s="17" t="s">
        <v>1537</v>
      </c>
      <c r="I9312" s="17" t="s">
        <v>1524</v>
      </c>
      <c r="J9312" s="17" t="n">
        <v>1</v>
      </c>
      <c r="K9312" s="15" t="n">
        <v>65.9</v>
      </c>
      <c r="L9312" s="22" t="n">
        <v>0</v>
      </c>
      <c r="M9312" s="15" t="n">
        <v>0</v>
      </c>
      <c r="N9312" s="15" t="n">
        <f aca="false">J9312*K9312</f>
        <v>65.9</v>
      </c>
      <c r="O9312" s="15" t="n">
        <f aca="false">N9312*L9312</f>
        <v>0</v>
      </c>
      <c r="P9312" s="15" t="n">
        <f aca="false">N9312-O9312</f>
        <v>65.9</v>
      </c>
      <c r="Q9312" s="15" t="n">
        <f aca="false">J9312*INDEX(dProdutos!$F$2:$F$47,MATCH(E9312,dProdutos!$A$2:$A$47,0))</f>
        <v>29.68</v>
      </c>
      <c r="R9312" s="15" t="n">
        <f aca="false">IF(I9312="Cancelado",0,P9312-Q9312)</f>
        <v>36.22</v>
      </c>
      <c r="S9312" s="17" t="str">
        <f aca="false">INDEX(dProdutos!$D$2:$D$47,MATCH(E9312,dProdutos!$A$2:$A$47,0))</f>
        <v>Moda Masculina</v>
      </c>
    </row>
    <row r="9313" customFormat="false" ht="15" hidden="false" customHeight="false" outlineLevel="0" collapsed="false">
      <c r="A9313" s="17" t="s">
        <v>7209</v>
      </c>
      <c r="B9313" s="17" t="n">
        <v>1</v>
      </c>
      <c r="C9313" s="21" t="n">
        <v>46265</v>
      </c>
      <c r="D9313" s="17" t="s">
        <v>946</v>
      </c>
      <c r="E9313" s="17" t="s">
        <v>153</v>
      </c>
      <c r="F9313" s="17" t="s">
        <v>1487</v>
      </c>
      <c r="G9313" s="17" t="s">
        <v>62</v>
      </c>
      <c r="H9313" s="17" t="s">
        <v>1537</v>
      </c>
      <c r="I9313" s="17" t="s">
        <v>1524</v>
      </c>
      <c r="J9313" s="17" t="n">
        <v>3</v>
      </c>
      <c r="K9313" s="15" t="n">
        <v>165.9</v>
      </c>
      <c r="L9313" s="22" t="n">
        <v>0</v>
      </c>
      <c r="M9313" s="15" t="n">
        <v>14.74</v>
      </c>
      <c r="N9313" s="15" t="n">
        <f aca="false">J9313*K9313</f>
        <v>497.7</v>
      </c>
      <c r="O9313" s="15" t="n">
        <f aca="false">N9313*L9313</f>
        <v>0</v>
      </c>
      <c r="P9313" s="15" t="n">
        <f aca="false">N9313-O9313</f>
        <v>497.7</v>
      </c>
      <c r="Q9313" s="15" t="n">
        <f aca="false">J9313*INDEX(dProdutos!$F$2:$F$47,MATCH(E9313,dProdutos!$A$2:$A$47,0))</f>
        <v>201.84</v>
      </c>
      <c r="R9313" s="15" t="n">
        <f aca="false">IF(I9313="Cancelado",0,P9313-Q9313)</f>
        <v>295.86</v>
      </c>
      <c r="S9313" s="17" t="str">
        <f aca="false">INDEX(dProdutos!$D$2:$D$47,MATCH(E9313,dProdutos!$A$2:$A$47,0))</f>
        <v>Acessórios</v>
      </c>
    </row>
    <row r="9314" customFormat="false" ht="15" hidden="false" customHeight="false" outlineLevel="0" collapsed="false">
      <c r="A9314" s="17" t="s">
        <v>7209</v>
      </c>
      <c r="B9314" s="17" t="n">
        <v>2</v>
      </c>
      <c r="C9314" s="21" t="n">
        <v>46265</v>
      </c>
      <c r="D9314" s="17" t="s">
        <v>946</v>
      </c>
      <c r="E9314" s="17" t="s">
        <v>105</v>
      </c>
      <c r="F9314" s="17" t="s">
        <v>1487</v>
      </c>
      <c r="G9314" s="17" t="s">
        <v>62</v>
      </c>
      <c r="H9314" s="17" t="s">
        <v>1537</v>
      </c>
      <c r="I9314" s="17" t="s">
        <v>1524</v>
      </c>
      <c r="J9314" s="17" t="n">
        <v>1</v>
      </c>
      <c r="K9314" s="15" t="n">
        <v>175.9</v>
      </c>
      <c r="L9314" s="22" t="n">
        <v>0.05</v>
      </c>
      <c r="M9314" s="15" t="n">
        <v>0</v>
      </c>
      <c r="N9314" s="15" t="n">
        <f aca="false">J9314*K9314</f>
        <v>175.9</v>
      </c>
      <c r="O9314" s="15" t="n">
        <f aca="false">N9314*L9314</f>
        <v>8.795</v>
      </c>
      <c r="P9314" s="15" t="n">
        <f aca="false">N9314-O9314</f>
        <v>167.105</v>
      </c>
      <c r="Q9314" s="15" t="n">
        <f aca="false">J9314*INDEX(dProdutos!$F$2:$F$47,MATCH(E9314,dProdutos!$A$2:$A$47,0))</f>
        <v>96.59</v>
      </c>
      <c r="R9314" s="15" t="n">
        <f aca="false">IF(I9314="Cancelado",0,P9314-Q9314)</f>
        <v>70.515</v>
      </c>
      <c r="S9314" s="17" t="str">
        <f aca="false">INDEX(dProdutos!$D$2:$D$47,MATCH(E9314,dProdutos!$A$2:$A$47,0))</f>
        <v>Moda Masculina</v>
      </c>
    </row>
    <row r="9315" customFormat="false" ht="15" hidden="false" customHeight="false" outlineLevel="0" collapsed="false">
      <c r="A9315" s="17" t="s">
        <v>7209</v>
      </c>
      <c r="B9315" s="17" t="n">
        <v>3</v>
      </c>
      <c r="C9315" s="21" t="n">
        <v>46265</v>
      </c>
      <c r="D9315" s="17" t="s">
        <v>946</v>
      </c>
      <c r="E9315" s="17" t="s">
        <v>177</v>
      </c>
      <c r="F9315" s="17" t="s">
        <v>1487</v>
      </c>
      <c r="G9315" s="17" t="s">
        <v>62</v>
      </c>
      <c r="H9315" s="17" t="s">
        <v>1537</v>
      </c>
      <c r="I9315" s="17" t="s">
        <v>1524</v>
      </c>
      <c r="J9315" s="17" t="n">
        <v>1</v>
      </c>
      <c r="K9315" s="15" t="n">
        <v>257.9</v>
      </c>
      <c r="L9315" s="22" t="n">
        <v>0</v>
      </c>
      <c r="M9315" s="15" t="n">
        <v>0</v>
      </c>
      <c r="N9315" s="15" t="n">
        <f aca="false">J9315*K9315</f>
        <v>257.9</v>
      </c>
      <c r="O9315" s="15" t="n">
        <f aca="false">N9315*L9315</f>
        <v>0</v>
      </c>
      <c r="P9315" s="15" t="n">
        <f aca="false">N9315-O9315</f>
        <v>257.9</v>
      </c>
      <c r="Q9315" s="15" t="n">
        <f aca="false">J9315*INDEX(dProdutos!$F$2:$F$47,MATCH(E9315,dProdutos!$A$2:$A$47,0))</f>
        <v>138.23</v>
      </c>
      <c r="R9315" s="15" t="n">
        <f aca="false">IF(I9315="Cancelado",0,P9315-Q9315)</f>
        <v>119.67</v>
      </c>
      <c r="S9315" s="17" t="str">
        <f aca="false">INDEX(dProdutos!$D$2:$D$47,MATCH(E9315,dProdutos!$A$2:$A$47,0))</f>
        <v>Casa</v>
      </c>
    </row>
    <row r="9316" customFormat="false" ht="15" hidden="false" customHeight="false" outlineLevel="0" collapsed="false">
      <c r="A9316" s="17" t="s">
        <v>7209</v>
      </c>
      <c r="B9316" s="17" t="n">
        <v>4</v>
      </c>
      <c r="C9316" s="21" t="n">
        <v>46265</v>
      </c>
      <c r="D9316" s="17" t="s">
        <v>946</v>
      </c>
      <c r="E9316" s="17" t="s">
        <v>210</v>
      </c>
      <c r="F9316" s="17" t="s">
        <v>1487</v>
      </c>
      <c r="G9316" s="17" t="s">
        <v>62</v>
      </c>
      <c r="H9316" s="17" t="s">
        <v>1537</v>
      </c>
      <c r="I9316" s="17" t="s">
        <v>1524</v>
      </c>
      <c r="J9316" s="17" t="n">
        <v>1</v>
      </c>
      <c r="K9316" s="15" t="n">
        <v>245.9</v>
      </c>
      <c r="L9316" s="22" t="n">
        <v>0</v>
      </c>
      <c r="M9316" s="15" t="n">
        <v>0</v>
      </c>
      <c r="N9316" s="15" t="n">
        <f aca="false">J9316*K9316</f>
        <v>245.9</v>
      </c>
      <c r="O9316" s="15" t="n">
        <f aca="false">N9316*L9316</f>
        <v>0</v>
      </c>
      <c r="P9316" s="15" t="n">
        <f aca="false">N9316-O9316</f>
        <v>245.9</v>
      </c>
      <c r="Q9316" s="15" t="n">
        <f aca="false">J9316*INDEX(dProdutos!$F$2:$F$47,MATCH(E9316,dProdutos!$A$2:$A$47,0))</f>
        <v>150.63</v>
      </c>
      <c r="R9316" s="15" t="n">
        <f aca="false">IF(I9316="Cancelado",0,P9316-Q9316)</f>
        <v>95.27</v>
      </c>
      <c r="S9316" s="17" t="str">
        <f aca="false">INDEX(dProdutos!$D$2:$D$47,MATCH(E9316,dProdutos!$A$2:$A$47,0))</f>
        <v>Beleza</v>
      </c>
    </row>
    <row r="9317" customFormat="false" ht="15" hidden="false" customHeight="false" outlineLevel="0" collapsed="false">
      <c r="A9317" s="17" t="s">
        <v>7210</v>
      </c>
      <c r="B9317" s="17" t="n">
        <v>1</v>
      </c>
      <c r="C9317" s="21" t="n">
        <v>46265</v>
      </c>
      <c r="D9317" s="17" t="s">
        <v>1105</v>
      </c>
      <c r="E9317" s="17" t="s">
        <v>150</v>
      </c>
      <c r="F9317" s="17" t="s">
        <v>1497</v>
      </c>
      <c r="G9317" s="17" t="s">
        <v>61</v>
      </c>
      <c r="H9317" s="17" t="s">
        <v>1537</v>
      </c>
      <c r="I9317" s="17" t="s">
        <v>1524</v>
      </c>
      <c r="J9317" s="17" t="n">
        <v>1</v>
      </c>
      <c r="K9317" s="15" t="n">
        <v>71.9</v>
      </c>
      <c r="L9317" s="22" t="n">
        <v>0</v>
      </c>
      <c r="M9317" s="15" t="n">
        <v>0</v>
      </c>
      <c r="N9317" s="15" t="n">
        <f aca="false">J9317*K9317</f>
        <v>71.9</v>
      </c>
      <c r="O9317" s="15" t="n">
        <f aca="false">N9317*L9317</f>
        <v>0</v>
      </c>
      <c r="P9317" s="15" t="n">
        <f aca="false">N9317-O9317</f>
        <v>71.9</v>
      </c>
      <c r="Q9317" s="15" t="n">
        <f aca="false">J9317*INDEX(dProdutos!$F$2:$F$47,MATCH(E9317,dProdutos!$A$2:$A$47,0))</f>
        <v>27.38</v>
      </c>
      <c r="R9317" s="15" t="n">
        <f aca="false">IF(I9317="Cancelado",0,P9317-Q9317)</f>
        <v>44.52</v>
      </c>
      <c r="S9317" s="17" t="str">
        <f aca="false">INDEX(dProdutos!$D$2:$D$47,MATCH(E9317,dProdutos!$A$2:$A$47,0))</f>
        <v>Acessórios</v>
      </c>
    </row>
    <row r="9318" customFormat="false" ht="15" hidden="false" customHeight="false" outlineLevel="0" collapsed="false">
      <c r="A9318" s="17" t="s">
        <v>7211</v>
      </c>
      <c r="B9318" s="17" t="n">
        <v>1</v>
      </c>
      <c r="C9318" s="21" t="n">
        <v>46265</v>
      </c>
      <c r="D9318" s="17" t="s">
        <v>1284</v>
      </c>
      <c r="E9318" s="17" t="s">
        <v>138</v>
      </c>
      <c r="F9318" s="17" t="s">
        <v>1490</v>
      </c>
      <c r="G9318" s="17" t="s">
        <v>61</v>
      </c>
      <c r="H9318" s="17" t="s">
        <v>1537</v>
      </c>
      <c r="I9318" s="17" t="s">
        <v>1524</v>
      </c>
      <c r="J9318" s="17" t="n">
        <v>3</v>
      </c>
      <c r="K9318" s="15" t="n">
        <v>231.9</v>
      </c>
      <c r="L9318" s="22" t="n">
        <v>0</v>
      </c>
      <c r="M9318" s="15" t="n">
        <v>24.06</v>
      </c>
      <c r="N9318" s="15" t="n">
        <f aca="false">J9318*K9318</f>
        <v>695.7</v>
      </c>
      <c r="O9318" s="15" t="n">
        <f aca="false">N9318*L9318</f>
        <v>0</v>
      </c>
      <c r="P9318" s="15" t="n">
        <f aca="false">N9318-O9318</f>
        <v>695.7</v>
      </c>
      <c r="Q9318" s="15" t="n">
        <f aca="false">J9318*INDEX(dProdutos!$F$2:$F$47,MATCH(E9318,dProdutos!$A$2:$A$47,0))</f>
        <v>396.63</v>
      </c>
      <c r="R9318" s="15" t="n">
        <f aca="false">IF(I9318="Cancelado",0,P9318-Q9318)</f>
        <v>299.07</v>
      </c>
      <c r="S9318" s="17" t="str">
        <f aca="false">INDEX(dProdutos!$D$2:$D$47,MATCH(E9318,dProdutos!$A$2:$A$47,0))</f>
        <v>Calçados</v>
      </c>
    </row>
    <row r="9319" customFormat="false" ht="15" hidden="false" customHeight="false" outlineLevel="0" collapsed="false">
      <c r="A9319" s="17" t="s">
        <v>7211</v>
      </c>
      <c r="B9319" s="17" t="n">
        <v>2</v>
      </c>
      <c r="C9319" s="21" t="n">
        <v>46265</v>
      </c>
      <c r="D9319" s="17" t="s">
        <v>1284</v>
      </c>
      <c r="E9319" s="17" t="s">
        <v>183</v>
      </c>
      <c r="F9319" s="17" t="s">
        <v>1490</v>
      </c>
      <c r="G9319" s="17" t="s">
        <v>61</v>
      </c>
      <c r="H9319" s="17" t="s">
        <v>1537</v>
      </c>
      <c r="I9319" s="17" t="s">
        <v>1524</v>
      </c>
      <c r="J9319" s="17" t="n">
        <v>1</v>
      </c>
      <c r="K9319" s="15" t="n">
        <v>121.9</v>
      </c>
      <c r="L9319" s="22" t="n">
        <v>0</v>
      </c>
      <c r="M9319" s="15" t="n">
        <v>0</v>
      </c>
      <c r="N9319" s="15" t="n">
        <f aca="false">J9319*K9319</f>
        <v>121.9</v>
      </c>
      <c r="O9319" s="15" t="n">
        <f aca="false">N9319*L9319</f>
        <v>0</v>
      </c>
      <c r="P9319" s="15" t="n">
        <f aca="false">N9319-O9319</f>
        <v>121.9</v>
      </c>
      <c r="Q9319" s="15" t="n">
        <f aca="false">J9319*INDEX(dProdutos!$F$2:$F$47,MATCH(E9319,dProdutos!$A$2:$A$47,0))</f>
        <v>52.76</v>
      </c>
      <c r="R9319" s="15" t="n">
        <f aca="false">IF(I9319="Cancelado",0,P9319-Q9319)</f>
        <v>69.14</v>
      </c>
      <c r="S9319" s="17" t="str">
        <f aca="false">INDEX(dProdutos!$D$2:$D$47,MATCH(E9319,dProdutos!$A$2:$A$47,0))</f>
        <v>Eletrônicos</v>
      </c>
    </row>
    <row r="9320" customFormat="false" ht="15" hidden="false" customHeight="false" outlineLevel="0" collapsed="false">
      <c r="A9320" s="17" t="s">
        <v>7211</v>
      </c>
      <c r="B9320" s="17" t="n">
        <v>3</v>
      </c>
      <c r="C9320" s="21" t="n">
        <v>46265</v>
      </c>
      <c r="D9320" s="17" t="s">
        <v>1284</v>
      </c>
      <c r="E9320" s="17" t="s">
        <v>192</v>
      </c>
      <c r="F9320" s="17" t="s">
        <v>1490</v>
      </c>
      <c r="G9320" s="17" t="s">
        <v>61</v>
      </c>
      <c r="H9320" s="17" t="s">
        <v>1537</v>
      </c>
      <c r="I9320" s="17" t="s">
        <v>1524</v>
      </c>
      <c r="J9320" s="17" t="n">
        <v>1</v>
      </c>
      <c r="K9320" s="15" t="n">
        <v>245.9</v>
      </c>
      <c r="L9320" s="22" t="n">
        <v>0</v>
      </c>
      <c r="M9320" s="15" t="n">
        <v>0</v>
      </c>
      <c r="N9320" s="15" t="n">
        <f aca="false">J9320*K9320</f>
        <v>245.9</v>
      </c>
      <c r="O9320" s="15" t="n">
        <f aca="false">N9320*L9320</f>
        <v>0</v>
      </c>
      <c r="P9320" s="15" t="n">
        <f aca="false">N9320-O9320</f>
        <v>245.9</v>
      </c>
      <c r="Q9320" s="15" t="n">
        <f aca="false">J9320*INDEX(dProdutos!$F$2:$F$47,MATCH(E9320,dProdutos!$A$2:$A$47,0))</f>
        <v>107.78</v>
      </c>
      <c r="R9320" s="15" t="n">
        <f aca="false">IF(I9320="Cancelado",0,P9320-Q9320)</f>
        <v>138.12</v>
      </c>
      <c r="S9320" s="17" t="str">
        <f aca="false">INDEX(dProdutos!$D$2:$D$47,MATCH(E9320,dProdutos!$A$2:$A$47,0))</f>
        <v>Eletrônicos</v>
      </c>
    </row>
    <row r="9321" customFormat="false" ht="15" hidden="false" customHeight="false" outlineLevel="0" collapsed="false">
      <c r="A9321" s="17" t="s">
        <v>7212</v>
      </c>
      <c r="B9321" s="17" t="n">
        <v>1</v>
      </c>
      <c r="C9321" s="21" t="n">
        <v>46265</v>
      </c>
      <c r="D9321" s="17" t="s">
        <v>1001</v>
      </c>
      <c r="E9321" s="17" t="s">
        <v>95</v>
      </c>
      <c r="F9321" s="17" t="s">
        <v>1503</v>
      </c>
      <c r="G9321" s="17" t="s">
        <v>60</v>
      </c>
      <c r="H9321" s="17" t="s">
        <v>1540</v>
      </c>
      <c r="I9321" s="17" t="s">
        <v>1524</v>
      </c>
      <c r="J9321" s="17" t="n">
        <v>1</v>
      </c>
      <c r="K9321" s="15" t="n">
        <v>77.9</v>
      </c>
      <c r="L9321" s="22" t="n">
        <v>0.05</v>
      </c>
      <c r="M9321" s="15" t="n">
        <v>11.61</v>
      </c>
      <c r="N9321" s="15" t="n">
        <f aca="false">J9321*K9321</f>
        <v>77.9</v>
      </c>
      <c r="O9321" s="15" t="n">
        <f aca="false">N9321*L9321</f>
        <v>3.895</v>
      </c>
      <c r="P9321" s="15" t="n">
        <f aca="false">N9321-O9321</f>
        <v>74.005</v>
      </c>
      <c r="Q9321" s="15" t="n">
        <f aca="false">J9321*INDEX(dProdutos!$F$2:$F$47,MATCH(E9321,dProdutos!$A$2:$A$47,0))</f>
        <v>36.71</v>
      </c>
      <c r="R9321" s="15" t="n">
        <f aca="false">IF(I9321="Cancelado",0,P9321-Q9321)</f>
        <v>37.295</v>
      </c>
      <c r="S9321" s="17" t="str">
        <f aca="false">INDEX(dProdutos!$D$2:$D$47,MATCH(E9321,dProdutos!$A$2:$A$47,0))</f>
        <v>Moda Feminina</v>
      </c>
    </row>
    <row r="9322" customFormat="false" ht="15" hidden="false" customHeight="false" outlineLevel="0" collapsed="false">
      <c r="A9322" s="17" t="s">
        <v>7212</v>
      </c>
      <c r="B9322" s="17" t="n">
        <v>2</v>
      </c>
      <c r="C9322" s="21" t="n">
        <v>46265</v>
      </c>
      <c r="D9322" s="17" t="s">
        <v>1001</v>
      </c>
      <c r="E9322" s="17" t="s">
        <v>105</v>
      </c>
      <c r="F9322" s="17" t="s">
        <v>1503</v>
      </c>
      <c r="G9322" s="17" t="s">
        <v>60</v>
      </c>
      <c r="H9322" s="17" t="s">
        <v>1540</v>
      </c>
      <c r="I9322" s="17" t="s">
        <v>1524</v>
      </c>
      <c r="J9322" s="17" t="n">
        <v>1</v>
      </c>
      <c r="K9322" s="15" t="n">
        <v>175.9</v>
      </c>
      <c r="L9322" s="22" t="n">
        <v>0.1</v>
      </c>
      <c r="M9322" s="15" t="n">
        <v>0</v>
      </c>
      <c r="N9322" s="15" t="n">
        <f aca="false">J9322*K9322</f>
        <v>175.9</v>
      </c>
      <c r="O9322" s="15" t="n">
        <f aca="false">N9322*L9322</f>
        <v>17.59</v>
      </c>
      <c r="P9322" s="15" t="n">
        <f aca="false">N9322-O9322</f>
        <v>158.31</v>
      </c>
      <c r="Q9322" s="15" t="n">
        <f aca="false">J9322*INDEX(dProdutos!$F$2:$F$47,MATCH(E9322,dProdutos!$A$2:$A$47,0))</f>
        <v>96.59</v>
      </c>
      <c r="R9322" s="15" t="n">
        <f aca="false">IF(I9322="Cancelado",0,P9322-Q9322)</f>
        <v>61.72</v>
      </c>
      <c r="S9322" s="17" t="str">
        <f aca="false">INDEX(dProdutos!$D$2:$D$47,MATCH(E9322,dProdutos!$A$2:$A$47,0))</f>
        <v>Moda Masculina</v>
      </c>
    </row>
    <row r="9323" customFormat="false" ht="15" hidden="false" customHeight="false" outlineLevel="0" collapsed="false">
      <c r="A9323" s="17" t="s">
        <v>7213</v>
      </c>
      <c r="B9323" s="17" t="n">
        <v>1</v>
      </c>
      <c r="C9323" s="21" t="n">
        <v>46265</v>
      </c>
      <c r="D9323" s="17" t="s">
        <v>584</v>
      </c>
      <c r="E9323" s="17" t="s">
        <v>98</v>
      </c>
      <c r="F9323" s="17" t="s">
        <v>1490</v>
      </c>
      <c r="G9323" s="17" t="s">
        <v>61</v>
      </c>
      <c r="H9323" s="17" t="s">
        <v>1537</v>
      </c>
      <c r="I9323" s="17" t="s">
        <v>1524</v>
      </c>
      <c r="J9323" s="17" t="n">
        <v>1</v>
      </c>
      <c r="K9323" s="15" t="n">
        <v>108.9</v>
      </c>
      <c r="L9323" s="22" t="n">
        <v>0</v>
      </c>
      <c r="M9323" s="15" t="n">
        <v>0</v>
      </c>
      <c r="N9323" s="15" t="n">
        <f aca="false">J9323*K9323</f>
        <v>108.9</v>
      </c>
      <c r="O9323" s="15" t="n">
        <f aca="false">N9323*L9323</f>
        <v>0</v>
      </c>
      <c r="P9323" s="15" t="n">
        <f aca="false">N9323-O9323</f>
        <v>108.9</v>
      </c>
      <c r="Q9323" s="15" t="n">
        <f aca="false">J9323*INDEX(dProdutos!$F$2:$F$47,MATCH(E9323,dProdutos!$A$2:$A$47,0))</f>
        <v>42.52</v>
      </c>
      <c r="R9323" s="15" t="n">
        <f aca="false">IF(I9323="Cancelado",0,P9323-Q9323)</f>
        <v>66.38</v>
      </c>
      <c r="S9323" s="17" t="str">
        <f aca="false">INDEX(dProdutos!$D$2:$D$47,MATCH(E9323,dProdutos!$A$2:$A$47,0))</f>
        <v>Moda Feminina</v>
      </c>
    </row>
    <row r="9324" customFormat="false" ht="15" hidden="false" customHeight="false" outlineLevel="0" collapsed="false">
      <c r="A9324" s="17" t="s">
        <v>7214</v>
      </c>
      <c r="B9324" s="17" t="n">
        <v>1</v>
      </c>
      <c r="C9324" s="21" t="n">
        <v>46265</v>
      </c>
      <c r="D9324" s="17" t="s">
        <v>806</v>
      </c>
      <c r="E9324" s="17" t="s">
        <v>177</v>
      </c>
      <c r="F9324" s="17" t="s">
        <v>1487</v>
      </c>
      <c r="G9324" s="17" t="s">
        <v>60</v>
      </c>
      <c r="H9324" s="17" t="s">
        <v>1523</v>
      </c>
      <c r="I9324" s="17" t="s">
        <v>1524</v>
      </c>
      <c r="J9324" s="17" t="n">
        <v>1</v>
      </c>
      <c r="K9324" s="15" t="n">
        <v>257.9</v>
      </c>
      <c r="L9324" s="22" t="n">
        <v>0</v>
      </c>
      <c r="M9324" s="15" t="n">
        <v>24.59</v>
      </c>
      <c r="N9324" s="15" t="n">
        <f aca="false">J9324*K9324</f>
        <v>257.9</v>
      </c>
      <c r="O9324" s="15" t="n">
        <f aca="false">N9324*L9324</f>
        <v>0</v>
      </c>
      <c r="P9324" s="15" t="n">
        <f aca="false">N9324-O9324</f>
        <v>257.9</v>
      </c>
      <c r="Q9324" s="15" t="n">
        <f aca="false">J9324*INDEX(dProdutos!$F$2:$F$47,MATCH(E9324,dProdutos!$A$2:$A$47,0))</f>
        <v>138.23</v>
      </c>
      <c r="R9324" s="15" t="n">
        <f aca="false">IF(I9324="Cancelado",0,P9324-Q9324)</f>
        <v>119.67</v>
      </c>
      <c r="S9324" s="17" t="str">
        <f aca="false">INDEX(dProdutos!$D$2:$D$47,MATCH(E9324,dProdutos!$A$2:$A$47,0))</f>
        <v>Casa</v>
      </c>
    </row>
    <row r="9325" customFormat="false" ht="15" hidden="false" customHeight="false" outlineLevel="0" collapsed="false">
      <c r="A9325" s="17" t="s">
        <v>7215</v>
      </c>
      <c r="B9325" s="17" t="n">
        <v>1</v>
      </c>
      <c r="C9325" s="21" t="n">
        <v>46265</v>
      </c>
      <c r="D9325" s="17" t="s">
        <v>784</v>
      </c>
      <c r="E9325" s="17" t="s">
        <v>165</v>
      </c>
      <c r="F9325" s="17" t="s">
        <v>1495</v>
      </c>
      <c r="G9325" s="17" t="s">
        <v>61</v>
      </c>
      <c r="H9325" s="17" t="s">
        <v>1540</v>
      </c>
      <c r="I9325" s="17" t="s">
        <v>1524</v>
      </c>
      <c r="J9325" s="17" t="n">
        <v>1</v>
      </c>
      <c r="K9325" s="15" t="n">
        <v>231.9</v>
      </c>
      <c r="L9325" s="22" t="n">
        <v>0</v>
      </c>
      <c r="M9325" s="15" t="n">
        <v>23.05</v>
      </c>
      <c r="N9325" s="15" t="n">
        <f aca="false">J9325*K9325</f>
        <v>231.9</v>
      </c>
      <c r="O9325" s="15" t="n">
        <f aca="false">N9325*L9325</f>
        <v>0</v>
      </c>
      <c r="P9325" s="15" t="n">
        <f aca="false">N9325-O9325</f>
        <v>231.9</v>
      </c>
      <c r="Q9325" s="15" t="n">
        <f aca="false">J9325*INDEX(dProdutos!$F$2:$F$47,MATCH(E9325,dProdutos!$A$2:$A$47,0))</f>
        <v>140.83</v>
      </c>
      <c r="R9325" s="15" t="n">
        <f aca="false">IF(I9325="Cancelado",0,P9325-Q9325)</f>
        <v>91.07</v>
      </c>
      <c r="S9325" s="17" t="str">
        <f aca="false">INDEX(dProdutos!$D$2:$D$47,MATCH(E9325,dProdutos!$A$2:$A$47,0))</f>
        <v>Casa</v>
      </c>
    </row>
    <row r="9326" customFormat="false" ht="15" hidden="false" customHeight="false" outlineLevel="0" collapsed="false">
      <c r="A9326" s="17" t="s">
        <v>7216</v>
      </c>
      <c r="B9326" s="17" t="n">
        <v>1</v>
      </c>
      <c r="C9326" s="21" t="n">
        <v>46265</v>
      </c>
      <c r="D9326" s="17" t="s">
        <v>746</v>
      </c>
      <c r="E9326" s="17" t="s">
        <v>159</v>
      </c>
      <c r="F9326" s="17" t="s">
        <v>1490</v>
      </c>
      <c r="G9326" s="17" t="s">
        <v>61</v>
      </c>
      <c r="H9326" s="17" t="s">
        <v>1537</v>
      </c>
      <c r="I9326" s="17" t="s">
        <v>1524</v>
      </c>
      <c r="J9326" s="17" t="n">
        <v>2</v>
      </c>
      <c r="K9326" s="15" t="n">
        <v>276.9</v>
      </c>
      <c r="L9326" s="22" t="n">
        <v>0</v>
      </c>
      <c r="M9326" s="15" t="n">
        <v>12.02</v>
      </c>
      <c r="N9326" s="15" t="n">
        <f aca="false">J9326*K9326</f>
        <v>553.8</v>
      </c>
      <c r="O9326" s="15" t="n">
        <f aca="false">N9326*L9326</f>
        <v>0</v>
      </c>
      <c r="P9326" s="15" t="n">
        <f aca="false">N9326-O9326</f>
        <v>553.8</v>
      </c>
      <c r="Q9326" s="15" t="n">
        <f aca="false">J9326*INDEX(dProdutos!$F$2:$F$47,MATCH(E9326,dProdutos!$A$2:$A$47,0))</f>
        <v>290.06</v>
      </c>
      <c r="R9326" s="15" t="n">
        <f aca="false">IF(I9326="Cancelado",0,P9326-Q9326)</f>
        <v>263.74</v>
      </c>
      <c r="S9326" s="17" t="str">
        <f aca="false">INDEX(dProdutos!$D$2:$D$47,MATCH(E9326,dProdutos!$A$2:$A$47,0))</f>
        <v>Acessórios</v>
      </c>
    </row>
    <row r="9327" customFormat="false" ht="15" hidden="false" customHeight="false" outlineLevel="0" collapsed="false">
      <c r="A9327" s="17" t="s">
        <v>7216</v>
      </c>
      <c r="B9327" s="17" t="n">
        <v>2</v>
      </c>
      <c r="C9327" s="21" t="n">
        <v>46265</v>
      </c>
      <c r="D9327" s="17" t="s">
        <v>746</v>
      </c>
      <c r="E9327" s="17" t="s">
        <v>81</v>
      </c>
      <c r="F9327" s="17" t="s">
        <v>1490</v>
      </c>
      <c r="G9327" s="17" t="s">
        <v>61</v>
      </c>
      <c r="H9327" s="17" t="s">
        <v>1537</v>
      </c>
      <c r="I9327" s="17" t="s">
        <v>1524</v>
      </c>
      <c r="J9327" s="17" t="n">
        <v>1</v>
      </c>
      <c r="K9327" s="15" t="n">
        <v>64.9</v>
      </c>
      <c r="L9327" s="22" t="n">
        <v>0.15</v>
      </c>
      <c r="M9327" s="15" t="n">
        <v>0</v>
      </c>
      <c r="N9327" s="15" t="n">
        <f aca="false">J9327*K9327</f>
        <v>64.9</v>
      </c>
      <c r="O9327" s="15" t="n">
        <f aca="false">N9327*L9327</f>
        <v>9.735</v>
      </c>
      <c r="P9327" s="15" t="n">
        <f aca="false">N9327-O9327</f>
        <v>55.165</v>
      </c>
      <c r="Q9327" s="15" t="n">
        <f aca="false">J9327*INDEX(dProdutos!$F$2:$F$47,MATCH(E9327,dProdutos!$A$2:$A$47,0))</f>
        <v>26.12</v>
      </c>
      <c r="R9327" s="15" t="n">
        <f aca="false">IF(I9327="Cancelado",0,P9327-Q9327)</f>
        <v>29.045</v>
      </c>
      <c r="S9327" s="17" t="str">
        <f aca="false">INDEX(dProdutos!$D$2:$D$47,MATCH(E9327,dProdutos!$A$2:$A$47,0))</f>
        <v>Moda Feminina</v>
      </c>
    </row>
    <row r="9328" customFormat="false" ht="15" hidden="false" customHeight="false" outlineLevel="0" collapsed="false">
      <c r="A9328" s="17" t="s">
        <v>7216</v>
      </c>
      <c r="B9328" s="17" t="n">
        <v>3</v>
      </c>
      <c r="C9328" s="21" t="n">
        <v>46265</v>
      </c>
      <c r="D9328" s="17" t="s">
        <v>746</v>
      </c>
      <c r="E9328" s="17" t="s">
        <v>102</v>
      </c>
      <c r="F9328" s="17" t="s">
        <v>1490</v>
      </c>
      <c r="G9328" s="17" t="s">
        <v>61</v>
      </c>
      <c r="H9328" s="17" t="s">
        <v>1537</v>
      </c>
      <c r="I9328" s="17" t="s">
        <v>1524</v>
      </c>
      <c r="J9328" s="17" t="n">
        <v>1</v>
      </c>
      <c r="K9328" s="15" t="n">
        <v>65.9</v>
      </c>
      <c r="L9328" s="22" t="n">
        <v>0.2</v>
      </c>
      <c r="M9328" s="15" t="n">
        <v>0</v>
      </c>
      <c r="N9328" s="15" t="n">
        <f aca="false">J9328*K9328</f>
        <v>65.9</v>
      </c>
      <c r="O9328" s="15" t="n">
        <f aca="false">N9328*L9328</f>
        <v>13.18</v>
      </c>
      <c r="P9328" s="15" t="n">
        <f aca="false">N9328-O9328</f>
        <v>52.72</v>
      </c>
      <c r="Q9328" s="15" t="n">
        <f aca="false">J9328*INDEX(dProdutos!$F$2:$F$47,MATCH(E9328,dProdutos!$A$2:$A$47,0))</f>
        <v>29.68</v>
      </c>
      <c r="R9328" s="15" t="n">
        <f aca="false">IF(I9328="Cancelado",0,P9328-Q9328)</f>
        <v>23.04</v>
      </c>
      <c r="S9328" s="17" t="str">
        <f aca="false">INDEX(dProdutos!$D$2:$D$47,MATCH(E9328,dProdutos!$A$2:$A$47,0))</f>
        <v>Moda Masculina</v>
      </c>
    </row>
    <row r="9329" customFormat="false" ht="15" hidden="false" customHeight="false" outlineLevel="0" collapsed="false">
      <c r="A9329" s="17" t="s">
        <v>7217</v>
      </c>
      <c r="B9329" s="17" t="n">
        <v>1</v>
      </c>
      <c r="C9329" s="21" t="n">
        <v>46265</v>
      </c>
      <c r="D9329" s="17" t="s">
        <v>928</v>
      </c>
      <c r="E9329" s="17" t="s">
        <v>141</v>
      </c>
      <c r="F9329" s="17" t="s">
        <v>1497</v>
      </c>
      <c r="G9329" s="17" t="s">
        <v>61</v>
      </c>
      <c r="H9329" s="17" t="s">
        <v>1537</v>
      </c>
      <c r="I9329" s="17" t="s">
        <v>1524</v>
      </c>
      <c r="J9329" s="17" t="n">
        <v>1</v>
      </c>
      <c r="K9329" s="15" t="n">
        <v>131.9</v>
      </c>
      <c r="L9329" s="22" t="n">
        <v>0.2</v>
      </c>
      <c r="M9329" s="15" t="n">
        <v>0</v>
      </c>
      <c r="N9329" s="15" t="n">
        <f aca="false">J9329*K9329</f>
        <v>131.9</v>
      </c>
      <c r="O9329" s="15" t="n">
        <f aca="false">N9329*L9329</f>
        <v>26.38</v>
      </c>
      <c r="P9329" s="15" t="n">
        <f aca="false">N9329-O9329</f>
        <v>105.52</v>
      </c>
      <c r="Q9329" s="15" t="n">
        <f aca="false">J9329*INDEX(dProdutos!$F$2:$F$47,MATCH(E9329,dProdutos!$A$2:$A$47,0))</f>
        <v>81.66</v>
      </c>
      <c r="R9329" s="15" t="n">
        <f aca="false">IF(I9329="Cancelado",0,P9329-Q9329)</f>
        <v>23.86</v>
      </c>
      <c r="S9329" s="17" t="str">
        <f aca="false">INDEX(dProdutos!$D$2:$D$47,MATCH(E9329,dProdutos!$A$2:$A$47,0))</f>
        <v>Acessórios</v>
      </c>
    </row>
    <row r="9330" customFormat="false" ht="15" hidden="false" customHeight="false" outlineLevel="0" collapsed="false">
      <c r="A9330" s="17" t="s">
        <v>7217</v>
      </c>
      <c r="B9330" s="17" t="n">
        <v>2</v>
      </c>
      <c r="C9330" s="21" t="n">
        <v>46265</v>
      </c>
      <c r="D9330" s="17" t="s">
        <v>928</v>
      </c>
      <c r="E9330" s="17" t="s">
        <v>174</v>
      </c>
      <c r="F9330" s="17" t="s">
        <v>1497</v>
      </c>
      <c r="G9330" s="17" t="s">
        <v>61</v>
      </c>
      <c r="H9330" s="17" t="s">
        <v>1537</v>
      </c>
      <c r="I9330" s="17" t="s">
        <v>1524</v>
      </c>
      <c r="J9330" s="17" t="n">
        <v>1</v>
      </c>
      <c r="K9330" s="15" t="n">
        <v>250.9</v>
      </c>
      <c r="L9330" s="22" t="n">
        <v>0.15</v>
      </c>
      <c r="M9330" s="15" t="n">
        <v>0</v>
      </c>
      <c r="N9330" s="15" t="n">
        <f aca="false">J9330*K9330</f>
        <v>250.9</v>
      </c>
      <c r="O9330" s="15" t="n">
        <f aca="false">N9330*L9330</f>
        <v>37.635</v>
      </c>
      <c r="P9330" s="15" t="n">
        <f aca="false">N9330-O9330</f>
        <v>213.265</v>
      </c>
      <c r="Q9330" s="15" t="n">
        <f aca="false">J9330*INDEX(dProdutos!$F$2:$F$47,MATCH(E9330,dProdutos!$A$2:$A$47,0))</f>
        <v>151.28</v>
      </c>
      <c r="R9330" s="15" t="n">
        <f aca="false">IF(I9330="Cancelado",0,P9330-Q9330)</f>
        <v>61.985</v>
      </c>
      <c r="S9330" s="17" t="str">
        <f aca="false">INDEX(dProdutos!$D$2:$D$47,MATCH(E9330,dProdutos!$A$2:$A$47,0))</f>
        <v>Casa</v>
      </c>
    </row>
    <row r="9331" customFormat="false" ht="15" hidden="false" customHeight="false" outlineLevel="0" collapsed="false">
      <c r="A9331" s="17" t="s">
        <v>7218</v>
      </c>
      <c r="B9331" s="17" t="n">
        <v>1</v>
      </c>
      <c r="C9331" s="21" t="n">
        <v>46265</v>
      </c>
      <c r="D9331" s="17" t="s">
        <v>306</v>
      </c>
      <c r="E9331" s="17" t="s">
        <v>171</v>
      </c>
      <c r="F9331" s="17" t="s">
        <v>1499</v>
      </c>
      <c r="G9331" s="17" t="s">
        <v>59</v>
      </c>
      <c r="H9331" s="17" t="s">
        <v>1537</v>
      </c>
      <c r="I9331" s="17" t="s">
        <v>1524</v>
      </c>
      <c r="J9331" s="17" t="n">
        <v>1</v>
      </c>
      <c r="K9331" s="15" t="n">
        <v>246.9</v>
      </c>
      <c r="L9331" s="22" t="n">
        <v>0</v>
      </c>
      <c r="M9331" s="15" t="n">
        <v>27.39</v>
      </c>
      <c r="N9331" s="15" t="n">
        <f aca="false">J9331*K9331</f>
        <v>246.9</v>
      </c>
      <c r="O9331" s="15" t="n">
        <f aca="false">N9331*L9331</f>
        <v>0</v>
      </c>
      <c r="P9331" s="15" t="n">
        <f aca="false">N9331-O9331</f>
        <v>246.9</v>
      </c>
      <c r="Q9331" s="15" t="n">
        <f aca="false">J9331*INDEX(dProdutos!$F$2:$F$47,MATCH(E9331,dProdutos!$A$2:$A$47,0))</f>
        <v>103.61</v>
      </c>
      <c r="R9331" s="15" t="n">
        <f aca="false">IF(I9331="Cancelado",0,P9331-Q9331)</f>
        <v>143.29</v>
      </c>
      <c r="S9331" s="17" t="str">
        <f aca="false">INDEX(dProdutos!$D$2:$D$47,MATCH(E9331,dProdutos!$A$2:$A$47,0))</f>
        <v>Casa</v>
      </c>
    </row>
    <row r="9332" customFormat="false" ht="15" hidden="false" customHeight="false" outlineLevel="0" collapsed="false">
      <c r="A9332" s="17" t="s">
        <v>7218</v>
      </c>
      <c r="B9332" s="17" t="n">
        <v>2</v>
      </c>
      <c r="C9332" s="21" t="n">
        <v>46265</v>
      </c>
      <c r="D9332" s="17" t="s">
        <v>306</v>
      </c>
      <c r="E9332" s="17" t="s">
        <v>102</v>
      </c>
      <c r="F9332" s="17" t="s">
        <v>1499</v>
      </c>
      <c r="G9332" s="17" t="s">
        <v>59</v>
      </c>
      <c r="H9332" s="17" t="s">
        <v>1537</v>
      </c>
      <c r="I9332" s="17" t="s">
        <v>1524</v>
      </c>
      <c r="J9332" s="17" t="n">
        <v>1</v>
      </c>
      <c r="K9332" s="15" t="n">
        <v>65.9</v>
      </c>
      <c r="L9332" s="22" t="n">
        <v>0</v>
      </c>
      <c r="M9332" s="15" t="n">
        <v>0</v>
      </c>
      <c r="N9332" s="15" t="n">
        <f aca="false">J9332*K9332</f>
        <v>65.9</v>
      </c>
      <c r="O9332" s="15" t="n">
        <f aca="false">N9332*L9332</f>
        <v>0</v>
      </c>
      <c r="P9332" s="15" t="n">
        <f aca="false">N9332-O9332</f>
        <v>65.9</v>
      </c>
      <c r="Q9332" s="15" t="n">
        <f aca="false">J9332*INDEX(dProdutos!$F$2:$F$47,MATCH(E9332,dProdutos!$A$2:$A$47,0))</f>
        <v>29.68</v>
      </c>
      <c r="R9332" s="15" t="n">
        <f aca="false">IF(I9332="Cancelado",0,P9332-Q9332)</f>
        <v>36.22</v>
      </c>
      <c r="S9332" s="17" t="str">
        <f aca="false">INDEX(dProdutos!$D$2:$D$47,MATCH(E9332,dProdutos!$A$2:$A$47,0))</f>
        <v>Moda Masculina</v>
      </c>
    </row>
    <row r="9333" customFormat="false" ht="15" hidden="false" customHeight="false" outlineLevel="0" collapsed="false">
      <c r="A9333" s="17" t="s">
        <v>7219</v>
      </c>
      <c r="B9333" s="17" t="n">
        <v>1</v>
      </c>
      <c r="C9333" s="21" t="n">
        <v>46265</v>
      </c>
      <c r="D9333" s="17" t="s">
        <v>1476</v>
      </c>
      <c r="E9333" s="17" t="s">
        <v>141</v>
      </c>
      <c r="F9333" s="17" t="s">
        <v>1503</v>
      </c>
      <c r="G9333" s="17" t="s">
        <v>59</v>
      </c>
      <c r="H9333" s="17" t="s">
        <v>1540</v>
      </c>
      <c r="I9333" s="17" t="s">
        <v>1524</v>
      </c>
      <c r="J9333" s="17" t="n">
        <v>3</v>
      </c>
      <c r="K9333" s="15" t="n">
        <v>131.9</v>
      </c>
      <c r="L9333" s="22" t="n">
        <v>0</v>
      </c>
      <c r="M9333" s="15" t="n">
        <v>12.82</v>
      </c>
      <c r="N9333" s="15" t="n">
        <f aca="false">J9333*K9333</f>
        <v>395.7</v>
      </c>
      <c r="O9333" s="15" t="n">
        <f aca="false">N9333*L9333</f>
        <v>0</v>
      </c>
      <c r="P9333" s="15" t="n">
        <f aca="false">N9333-O9333</f>
        <v>395.7</v>
      </c>
      <c r="Q9333" s="15" t="n">
        <f aca="false">J9333*INDEX(dProdutos!$F$2:$F$47,MATCH(E9333,dProdutos!$A$2:$A$47,0))</f>
        <v>244.98</v>
      </c>
      <c r="R9333" s="15" t="n">
        <f aca="false">IF(I9333="Cancelado",0,P9333-Q9333)</f>
        <v>150.72</v>
      </c>
      <c r="S9333" s="17" t="str">
        <f aca="false">INDEX(dProdutos!$D$2:$D$47,MATCH(E9333,dProdutos!$A$2:$A$47,0))</f>
        <v>Acessórios</v>
      </c>
    </row>
    <row r="9334" customFormat="false" ht="15" hidden="false" customHeight="false" outlineLevel="0" collapsed="false">
      <c r="A9334" s="17" t="s">
        <v>7220</v>
      </c>
      <c r="B9334" s="17" t="n">
        <v>1</v>
      </c>
      <c r="C9334" s="21" t="n">
        <v>46265</v>
      </c>
      <c r="D9334" s="17" t="s">
        <v>1218</v>
      </c>
      <c r="E9334" s="17" t="s">
        <v>174</v>
      </c>
      <c r="F9334" s="17" t="s">
        <v>1487</v>
      </c>
      <c r="G9334" s="17" t="s">
        <v>61</v>
      </c>
      <c r="H9334" s="17" t="s">
        <v>1537</v>
      </c>
      <c r="I9334" s="17" t="s">
        <v>1524</v>
      </c>
      <c r="J9334" s="17" t="n">
        <v>1</v>
      </c>
      <c r="K9334" s="15" t="n">
        <v>250.9</v>
      </c>
      <c r="L9334" s="22" t="n">
        <v>0</v>
      </c>
      <c r="M9334" s="15" t="n">
        <v>31.12</v>
      </c>
      <c r="N9334" s="15" t="n">
        <f aca="false">J9334*K9334</f>
        <v>250.9</v>
      </c>
      <c r="O9334" s="15" t="n">
        <f aca="false">N9334*L9334</f>
        <v>0</v>
      </c>
      <c r="P9334" s="15" t="n">
        <f aca="false">N9334-O9334</f>
        <v>250.9</v>
      </c>
      <c r="Q9334" s="15" t="n">
        <f aca="false">J9334*INDEX(dProdutos!$F$2:$F$47,MATCH(E9334,dProdutos!$A$2:$A$47,0))</f>
        <v>151.28</v>
      </c>
      <c r="R9334" s="15" t="n">
        <f aca="false">IF(I9334="Cancelado",0,P9334-Q9334)</f>
        <v>99.62</v>
      </c>
      <c r="S9334" s="17" t="str">
        <f aca="false">INDEX(dProdutos!$D$2:$D$47,MATCH(E9334,dProdutos!$A$2:$A$47,0))</f>
        <v>Casa</v>
      </c>
    </row>
    <row r="9335" customFormat="false" ht="15" hidden="false" customHeight="false" outlineLevel="0" collapsed="false">
      <c r="A9335" s="17" t="s">
        <v>7220</v>
      </c>
      <c r="B9335" s="17" t="n">
        <v>2</v>
      </c>
      <c r="C9335" s="21" t="n">
        <v>46265</v>
      </c>
      <c r="D9335" s="17" t="s">
        <v>1218</v>
      </c>
      <c r="E9335" s="17" t="s">
        <v>111</v>
      </c>
      <c r="F9335" s="17" t="s">
        <v>1487</v>
      </c>
      <c r="G9335" s="17" t="s">
        <v>61</v>
      </c>
      <c r="H9335" s="17" t="s">
        <v>1537</v>
      </c>
      <c r="I9335" s="17" t="s">
        <v>1524</v>
      </c>
      <c r="J9335" s="17" t="n">
        <v>1</v>
      </c>
      <c r="K9335" s="15" t="n">
        <v>188.9</v>
      </c>
      <c r="L9335" s="22" t="n">
        <v>0</v>
      </c>
      <c r="M9335" s="15" t="n">
        <v>0</v>
      </c>
      <c r="N9335" s="15" t="n">
        <f aca="false">J9335*K9335</f>
        <v>188.9</v>
      </c>
      <c r="O9335" s="15" t="n">
        <f aca="false">N9335*L9335</f>
        <v>0</v>
      </c>
      <c r="P9335" s="15" t="n">
        <f aca="false">N9335-O9335</f>
        <v>188.9</v>
      </c>
      <c r="Q9335" s="15" t="n">
        <f aca="false">J9335*INDEX(dProdutos!$F$2:$F$47,MATCH(E9335,dProdutos!$A$2:$A$47,0))</f>
        <v>88.32</v>
      </c>
      <c r="R9335" s="15" t="n">
        <f aca="false">IF(I9335="Cancelado",0,P9335-Q9335)</f>
        <v>100.58</v>
      </c>
      <c r="S9335" s="17" t="str">
        <f aca="false">INDEX(dProdutos!$D$2:$D$47,MATCH(E9335,dProdutos!$A$2:$A$47,0))</f>
        <v>Moda Masculina</v>
      </c>
    </row>
    <row r="9336" customFormat="false" ht="15" hidden="false" customHeight="false" outlineLevel="0" collapsed="false">
      <c r="A9336" s="17" t="s">
        <v>7220</v>
      </c>
      <c r="B9336" s="17" t="n">
        <v>3</v>
      </c>
      <c r="C9336" s="21" t="n">
        <v>46265</v>
      </c>
      <c r="D9336" s="17" t="s">
        <v>1218</v>
      </c>
      <c r="E9336" s="17" t="s">
        <v>108</v>
      </c>
      <c r="F9336" s="17" t="s">
        <v>1487</v>
      </c>
      <c r="G9336" s="17" t="s">
        <v>61</v>
      </c>
      <c r="H9336" s="17" t="s">
        <v>1537</v>
      </c>
      <c r="I9336" s="17" t="s">
        <v>1524</v>
      </c>
      <c r="J9336" s="17" t="n">
        <v>1</v>
      </c>
      <c r="K9336" s="15" t="n">
        <v>265.9</v>
      </c>
      <c r="L9336" s="22" t="n">
        <v>0</v>
      </c>
      <c r="M9336" s="15" t="n">
        <v>0</v>
      </c>
      <c r="N9336" s="15" t="n">
        <f aca="false">J9336*K9336</f>
        <v>265.9</v>
      </c>
      <c r="O9336" s="15" t="n">
        <f aca="false">N9336*L9336</f>
        <v>0</v>
      </c>
      <c r="P9336" s="15" t="n">
        <f aca="false">N9336-O9336</f>
        <v>265.9</v>
      </c>
      <c r="Q9336" s="15" t="n">
        <f aca="false">J9336*INDEX(dProdutos!$F$2:$F$47,MATCH(E9336,dProdutos!$A$2:$A$47,0))</f>
        <v>155.62</v>
      </c>
      <c r="R9336" s="15" t="n">
        <f aca="false">IF(I9336="Cancelado",0,P9336-Q9336)</f>
        <v>110.28</v>
      </c>
      <c r="S9336" s="17" t="str">
        <f aca="false">INDEX(dProdutos!$D$2:$D$47,MATCH(E9336,dProdutos!$A$2:$A$47,0))</f>
        <v>Moda Masculina</v>
      </c>
    </row>
    <row r="9337" customFormat="false" ht="15" hidden="false" customHeight="false" outlineLevel="0" collapsed="false">
      <c r="A9337" s="17" t="s">
        <v>7220</v>
      </c>
      <c r="B9337" s="17" t="n">
        <v>4</v>
      </c>
      <c r="C9337" s="21" t="n">
        <v>46265</v>
      </c>
      <c r="D9337" s="17" t="s">
        <v>1218</v>
      </c>
      <c r="E9337" s="17" t="s">
        <v>141</v>
      </c>
      <c r="F9337" s="17" t="s">
        <v>1487</v>
      </c>
      <c r="G9337" s="17" t="s">
        <v>61</v>
      </c>
      <c r="H9337" s="17" t="s">
        <v>1537</v>
      </c>
      <c r="I9337" s="17" t="s">
        <v>1524</v>
      </c>
      <c r="J9337" s="17" t="n">
        <v>2</v>
      </c>
      <c r="K9337" s="15" t="n">
        <v>131.9</v>
      </c>
      <c r="L9337" s="22" t="n">
        <v>0</v>
      </c>
      <c r="M9337" s="15" t="n">
        <v>0</v>
      </c>
      <c r="N9337" s="15" t="n">
        <f aca="false">J9337*K9337</f>
        <v>263.8</v>
      </c>
      <c r="O9337" s="15" t="n">
        <f aca="false">N9337*L9337</f>
        <v>0</v>
      </c>
      <c r="P9337" s="15" t="n">
        <f aca="false">N9337-O9337</f>
        <v>263.8</v>
      </c>
      <c r="Q9337" s="15" t="n">
        <f aca="false">J9337*INDEX(dProdutos!$F$2:$F$47,MATCH(E9337,dProdutos!$A$2:$A$47,0))</f>
        <v>163.32</v>
      </c>
      <c r="R9337" s="15" t="n">
        <f aca="false">IF(I9337="Cancelado",0,P9337-Q9337)</f>
        <v>100.48</v>
      </c>
      <c r="S9337" s="17" t="str">
        <f aca="false">INDEX(dProdutos!$D$2:$D$47,MATCH(E9337,dProdutos!$A$2:$A$47,0))</f>
        <v>Acessórios</v>
      </c>
    </row>
    <row r="9338" customFormat="false" ht="15" hidden="false" customHeight="false" outlineLevel="0" collapsed="false">
      <c r="A9338" s="17" t="s">
        <v>7221</v>
      </c>
      <c r="B9338" s="17" t="n">
        <v>1</v>
      </c>
      <c r="C9338" s="21" t="n">
        <v>46265</v>
      </c>
      <c r="D9338" s="17" t="s">
        <v>1260</v>
      </c>
      <c r="E9338" s="17" t="s">
        <v>165</v>
      </c>
      <c r="F9338" s="17" t="s">
        <v>1495</v>
      </c>
      <c r="G9338" s="17" t="s">
        <v>61</v>
      </c>
      <c r="H9338" s="17" t="s">
        <v>1537</v>
      </c>
      <c r="I9338" s="17" t="s">
        <v>1524</v>
      </c>
      <c r="J9338" s="17" t="n">
        <v>1</v>
      </c>
      <c r="K9338" s="15" t="n">
        <v>231.9</v>
      </c>
      <c r="L9338" s="22" t="n">
        <v>0.1</v>
      </c>
      <c r="M9338" s="15" t="n">
        <v>0</v>
      </c>
      <c r="N9338" s="15" t="n">
        <f aca="false">J9338*K9338</f>
        <v>231.9</v>
      </c>
      <c r="O9338" s="15" t="n">
        <f aca="false">N9338*L9338</f>
        <v>23.19</v>
      </c>
      <c r="P9338" s="15" t="n">
        <f aca="false">N9338-O9338</f>
        <v>208.71</v>
      </c>
      <c r="Q9338" s="15" t="n">
        <f aca="false">J9338*INDEX(dProdutos!$F$2:$F$47,MATCH(E9338,dProdutos!$A$2:$A$47,0))</f>
        <v>140.83</v>
      </c>
      <c r="R9338" s="15" t="n">
        <f aca="false">IF(I9338="Cancelado",0,P9338-Q9338)</f>
        <v>67.88</v>
      </c>
      <c r="S9338" s="17" t="str">
        <f aca="false">INDEX(dProdutos!$D$2:$D$47,MATCH(E9338,dProdutos!$A$2:$A$47,0))</f>
        <v>Casa</v>
      </c>
    </row>
    <row r="9339" customFormat="false" ht="15" hidden="false" customHeight="false" outlineLevel="0" collapsed="false">
      <c r="A9339" s="17" t="s">
        <v>7221</v>
      </c>
      <c r="B9339" s="17" t="n">
        <v>2</v>
      </c>
      <c r="C9339" s="21" t="n">
        <v>46265</v>
      </c>
      <c r="D9339" s="17" t="s">
        <v>1260</v>
      </c>
      <c r="E9339" s="17" t="s">
        <v>129</v>
      </c>
      <c r="F9339" s="17" t="s">
        <v>1495</v>
      </c>
      <c r="G9339" s="17" t="s">
        <v>61</v>
      </c>
      <c r="H9339" s="17" t="s">
        <v>1537</v>
      </c>
      <c r="I9339" s="17" t="s">
        <v>1524</v>
      </c>
      <c r="J9339" s="17" t="n">
        <v>1</v>
      </c>
      <c r="K9339" s="15" t="n">
        <v>105.9</v>
      </c>
      <c r="L9339" s="22" t="n">
        <v>0.2</v>
      </c>
      <c r="M9339" s="15" t="n">
        <v>0</v>
      </c>
      <c r="N9339" s="15" t="n">
        <f aca="false">J9339*K9339</f>
        <v>105.9</v>
      </c>
      <c r="O9339" s="15" t="n">
        <f aca="false">N9339*L9339</f>
        <v>21.18</v>
      </c>
      <c r="P9339" s="15" t="n">
        <f aca="false">N9339-O9339</f>
        <v>84.72</v>
      </c>
      <c r="Q9339" s="15" t="n">
        <f aca="false">J9339*INDEX(dProdutos!$F$2:$F$47,MATCH(E9339,dProdutos!$A$2:$A$47,0))</f>
        <v>43.79</v>
      </c>
      <c r="R9339" s="15" t="n">
        <f aca="false">IF(I9339="Cancelado",0,P9339-Q9339)</f>
        <v>40.93</v>
      </c>
      <c r="S9339" s="17" t="str">
        <f aca="false">INDEX(dProdutos!$D$2:$D$47,MATCH(E9339,dProdutos!$A$2:$A$47,0))</f>
        <v>Calçados</v>
      </c>
    </row>
    <row r="9340" customFormat="false" ht="15" hidden="false" customHeight="false" outlineLevel="0" collapsed="false">
      <c r="A9340" s="17" t="s">
        <v>7222</v>
      </c>
      <c r="B9340" s="17" t="n">
        <v>1</v>
      </c>
      <c r="C9340" s="21" t="n">
        <v>46266</v>
      </c>
      <c r="D9340" s="17" t="s">
        <v>1253</v>
      </c>
      <c r="E9340" s="17" t="s">
        <v>77</v>
      </c>
      <c r="F9340" s="17" t="s">
        <v>1490</v>
      </c>
      <c r="G9340" s="17" t="s">
        <v>64</v>
      </c>
      <c r="H9340" s="17" t="s">
        <v>1537</v>
      </c>
      <c r="I9340" s="17" t="s">
        <v>1524</v>
      </c>
      <c r="J9340" s="17" t="n">
        <v>2</v>
      </c>
      <c r="K9340" s="15" t="n">
        <v>198.9</v>
      </c>
      <c r="L9340" s="22" t="n">
        <v>0.1</v>
      </c>
      <c r="M9340" s="15" t="n">
        <v>0</v>
      </c>
      <c r="N9340" s="15" t="n">
        <f aca="false">J9340*K9340</f>
        <v>397.8</v>
      </c>
      <c r="O9340" s="15" t="n">
        <f aca="false">N9340*L9340</f>
        <v>39.78</v>
      </c>
      <c r="P9340" s="15" t="n">
        <f aca="false">N9340-O9340</f>
        <v>358.02</v>
      </c>
      <c r="Q9340" s="15" t="n">
        <f aca="false">J9340*INDEX(dProdutos!$F$2:$F$47,MATCH(E9340,dProdutos!$A$2:$A$47,0))</f>
        <v>215.76</v>
      </c>
      <c r="R9340" s="15" t="n">
        <f aca="false">IF(I9340="Cancelado",0,P9340-Q9340)</f>
        <v>142.26</v>
      </c>
      <c r="S9340" s="17" t="str">
        <f aca="false">INDEX(dProdutos!$D$2:$D$47,MATCH(E9340,dProdutos!$A$2:$A$47,0))</f>
        <v>Moda Feminina</v>
      </c>
    </row>
    <row r="9341" customFormat="false" ht="15" hidden="false" customHeight="false" outlineLevel="0" collapsed="false">
      <c r="A9341" s="17" t="s">
        <v>7222</v>
      </c>
      <c r="B9341" s="17" t="n">
        <v>2</v>
      </c>
      <c r="C9341" s="21" t="n">
        <v>46266</v>
      </c>
      <c r="D9341" s="17" t="s">
        <v>1253</v>
      </c>
      <c r="E9341" s="17" t="s">
        <v>111</v>
      </c>
      <c r="F9341" s="17" t="s">
        <v>1490</v>
      </c>
      <c r="G9341" s="17" t="s">
        <v>64</v>
      </c>
      <c r="H9341" s="17" t="s">
        <v>1537</v>
      </c>
      <c r="I9341" s="17" t="s">
        <v>1524</v>
      </c>
      <c r="J9341" s="17" t="n">
        <v>1</v>
      </c>
      <c r="K9341" s="15" t="n">
        <v>188.9</v>
      </c>
      <c r="L9341" s="22" t="n">
        <v>0.05</v>
      </c>
      <c r="M9341" s="15" t="n">
        <v>0</v>
      </c>
      <c r="N9341" s="15" t="n">
        <f aca="false">J9341*K9341</f>
        <v>188.9</v>
      </c>
      <c r="O9341" s="15" t="n">
        <f aca="false">N9341*L9341</f>
        <v>9.445</v>
      </c>
      <c r="P9341" s="15" t="n">
        <f aca="false">N9341-O9341</f>
        <v>179.455</v>
      </c>
      <c r="Q9341" s="15" t="n">
        <f aca="false">J9341*INDEX(dProdutos!$F$2:$F$47,MATCH(E9341,dProdutos!$A$2:$A$47,0))</f>
        <v>88.32</v>
      </c>
      <c r="R9341" s="15" t="n">
        <f aca="false">IF(I9341="Cancelado",0,P9341-Q9341)</f>
        <v>91.135</v>
      </c>
      <c r="S9341" s="17" t="str">
        <f aca="false">INDEX(dProdutos!$D$2:$D$47,MATCH(E9341,dProdutos!$A$2:$A$47,0))</f>
        <v>Moda Masculina</v>
      </c>
    </row>
    <row r="9342" customFormat="false" ht="15" hidden="false" customHeight="false" outlineLevel="0" collapsed="false">
      <c r="A9342" s="17" t="s">
        <v>7223</v>
      </c>
      <c r="B9342" s="17" t="n">
        <v>1</v>
      </c>
      <c r="C9342" s="21" t="n">
        <v>46266</v>
      </c>
      <c r="D9342" s="17" t="s">
        <v>571</v>
      </c>
      <c r="E9342" s="17" t="s">
        <v>73</v>
      </c>
      <c r="F9342" s="17" t="s">
        <v>1499</v>
      </c>
      <c r="G9342" s="17" t="s">
        <v>64</v>
      </c>
      <c r="H9342" s="17" t="s">
        <v>1537</v>
      </c>
      <c r="I9342" s="17" t="s">
        <v>1524</v>
      </c>
      <c r="J9342" s="17" t="n">
        <v>1</v>
      </c>
      <c r="K9342" s="15" t="n">
        <v>179.9</v>
      </c>
      <c r="L9342" s="22" t="n">
        <v>0.15</v>
      </c>
      <c r="M9342" s="15" t="n">
        <v>21.2</v>
      </c>
      <c r="N9342" s="15" t="n">
        <f aca="false">J9342*K9342</f>
        <v>179.9</v>
      </c>
      <c r="O9342" s="15" t="n">
        <f aca="false">N9342*L9342</f>
        <v>26.985</v>
      </c>
      <c r="P9342" s="15" t="n">
        <f aca="false">N9342-O9342</f>
        <v>152.915</v>
      </c>
      <c r="Q9342" s="15" t="n">
        <f aca="false">J9342*INDEX(dProdutos!$F$2:$F$47,MATCH(E9342,dProdutos!$A$2:$A$47,0))</f>
        <v>69.44</v>
      </c>
      <c r="R9342" s="15" t="n">
        <f aca="false">IF(I9342="Cancelado",0,P9342-Q9342)</f>
        <v>83.475</v>
      </c>
      <c r="S9342" s="17" t="str">
        <f aca="false">INDEX(dProdutos!$D$2:$D$47,MATCH(E9342,dProdutos!$A$2:$A$47,0))</f>
        <v>Moda Feminina</v>
      </c>
    </row>
    <row r="9343" customFormat="false" ht="15" hidden="false" customHeight="false" outlineLevel="0" collapsed="false">
      <c r="A9343" s="17" t="s">
        <v>7224</v>
      </c>
      <c r="B9343" s="17" t="n">
        <v>1</v>
      </c>
      <c r="C9343" s="21" t="n">
        <v>46266</v>
      </c>
      <c r="D9343" s="17" t="s">
        <v>816</v>
      </c>
      <c r="E9343" s="17" t="s">
        <v>138</v>
      </c>
      <c r="F9343" s="17" t="s">
        <v>1503</v>
      </c>
      <c r="G9343" s="17" t="s">
        <v>61</v>
      </c>
      <c r="H9343" s="17" t="s">
        <v>1537</v>
      </c>
      <c r="I9343" s="17" t="s">
        <v>1531</v>
      </c>
      <c r="J9343" s="17" t="n">
        <v>1</v>
      </c>
      <c r="K9343" s="15" t="n">
        <v>231.9</v>
      </c>
      <c r="L9343" s="22" t="n">
        <v>0.1</v>
      </c>
      <c r="M9343" s="15" t="n">
        <v>26.06</v>
      </c>
      <c r="N9343" s="15" t="n">
        <f aca="false">J9343*K9343</f>
        <v>231.9</v>
      </c>
      <c r="O9343" s="15" t="n">
        <f aca="false">N9343*L9343</f>
        <v>23.19</v>
      </c>
      <c r="P9343" s="15" t="n">
        <f aca="false">N9343-O9343</f>
        <v>208.71</v>
      </c>
      <c r="Q9343" s="15" t="n">
        <f aca="false">J9343*INDEX(dProdutos!$F$2:$F$47,MATCH(E9343,dProdutos!$A$2:$A$47,0))</f>
        <v>132.21</v>
      </c>
      <c r="R9343" s="15" t="n">
        <f aca="false">IF(I9343="Cancelado",0,P9343-Q9343)</f>
        <v>0</v>
      </c>
      <c r="S9343" s="17" t="str">
        <f aca="false">INDEX(dProdutos!$D$2:$D$47,MATCH(E9343,dProdutos!$A$2:$A$47,0))</f>
        <v>Calçados</v>
      </c>
    </row>
    <row r="9344" customFormat="false" ht="15" hidden="false" customHeight="false" outlineLevel="0" collapsed="false">
      <c r="A9344" s="17" t="s">
        <v>7225</v>
      </c>
      <c r="B9344" s="17" t="n">
        <v>1</v>
      </c>
      <c r="C9344" s="21" t="n">
        <v>46266</v>
      </c>
      <c r="D9344" s="17" t="s">
        <v>390</v>
      </c>
      <c r="E9344" s="17" t="s">
        <v>95</v>
      </c>
      <c r="F9344" s="17" t="s">
        <v>1495</v>
      </c>
      <c r="G9344" s="17" t="s">
        <v>61</v>
      </c>
      <c r="H9344" s="17" t="s">
        <v>1537</v>
      </c>
      <c r="I9344" s="17" t="s">
        <v>1524</v>
      </c>
      <c r="J9344" s="17" t="n">
        <v>2</v>
      </c>
      <c r="K9344" s="15" t="n">
        <v>77.9</v>
      </c>
      <c r="L9344" s="22" t="n">
        <v>0</v>
      </c>
      <c r="M9344" s="15" t="n">
        <v>22.58</v>
      </c>
      <c r="N9344" s="15" t="n">
        <f aca="false">J9344*K9344</f>
        <v>155.8</v>
      </c>
      <c r="O9344" s="15" t="n">
        <f aca="false">N9344*L9344</f>
        <v>0</v>
      </c>
      <c r="P9344" s="15" t="n">
        <f aca="false">N9344-O9344</f>
        <v>155.8</v>
      </c>
      <c r="Q9344" s="15" t="n">
        <f aca="false">J9344*INDEX(dProdutos!$F$2:$F$47,MATCH(E9344,dProdutos!$A$2:$A$47,0))</f>
        <v>73.42</v>
      </c>
      <c r="R9344" s="15" t="n">
        <f aca="false">IF(I9344="Cancelado",0,P9344-Q9344)</f>
        <v>82.38</v>
      </c>
      <c r="S9344" s="17" t="str">
        <f aca="false">INDEX(dProdutos!$D$2:$D$47,MATCH(E9344,dProdutos!$A$2:$A$47,0))</f>
        <v>Moda Feminina</v>
      </c>
    </row>
    <row r="9345" customFormat="false" ht="15" hidden="false" customHeight="false" outlineLevel="0" collapsed="false">
      <c r="A9345" s="17" t="s">
        <v>7226</v>
      </c>
      <c r="B9345" s="17" t="n">
        <v>1</v>
      </c>
      <c r="C9345" s="21" t="n">
        <v>46266</v>
      </c>
      <c r="D9345" s="17" t="s">
        <v>1186</v>
      </c>
      <c r="E9345" s="17" t="s">
        <v>165</v>
      </c>
      <c r="F9345" s="17" t="s">
        <v>1487</v>
      </c>
      <c r="G9345" s="17" t="s">
        <v>61</v>
      </c>
      <c r="H9345" s="17" t="s">
        <v>1523</v>
      </c>
      <c r="I9345" s="17" t="s">
        <v>1524</v>
      </c>
      <c r="J9345" s="17" t="n">
        <v>1</v>
      </c>
      <c r="K9345" s="15" t="n">
        <v>231.9</v>
      </c>
      <c r="L9345" s="22" t="n">
        <v>0.1</v>
      </c>
      <c r="M9345" s="15" t="n">
        <v>0</v>
      </c>
      <c r="N9345" s="15" t="n">
        <f aca="false">J9345*K9345</f>
        <v>231.9</v>
      </c>
      <c r="O9345" s="15" t="n">
        <f aca="false">N9345*L9345</f>
        <v>23.19</v>
      </c>
      <c r="P9345" s="15" t="n">
        <f aca="false">N9345-O9345</f>
        <v>208.71</v>
      </c>
      <c r="Q9345" s="15" t="n">
        <f aca="false">J9345*INDEX(dProdutos!$F$2:$F$47,MATCH(E9345,dProdutos!$A$2:$A$47,0))</f>
        <v>140.83</v>
      </c>
      <c r="R9345" s="15" t="n">
        <f aca="false">IF(I9345="Cancelado",0,P9345-Q9345)</f>
        <v>67.88</v>
      </c>
      <c r="S9345" s="17" t="str">
        <f aca="false">INDEX(dProdutos!$D$2:$D$47,MATCH(E9345,dProdutos!$A$2:$A$47,0))</f>
        <v>Casa</v>
      </c>
    </row>
    <row r="9346" customFormat="false" ht="15" hidden="false" customHeight="false" outlineLevel="0" collapsed="false">
      <c r="A9346" s="17" t="s">
        <v>7227</v>
      </c>
      <c r="B9346" s="17" t="n">
        <v>1</v>
      </c>
      <c r="C9346" s="21" t="n">
        <v>46266</v>
      </c>
      <c r="D9346" s="17" t="s">
        <v>671</v>
      </c>
      <c r="E9346" s="17" t="s">
        <v>159</v>
      </c>
      <c r="F9346" s="17" t="s">
        <v>1503</v>
      </c>
      <c r="G9346" s="17" t="s">
        <v>62</v>
      </c>
      <c r="H9346" s="17" t="s">
        <v>1537</v>
      </c>
      <c r="I9346" s="17" t="s">
        <v>1524</v>
      </c>
      <c r="J9346" s="17" t="n">
        <v>1</v>
      </c>
      <c r="K9346" s="15" t="n">
        <v>276.9</v>
      </c>
      <c r="L9346" s="22" t="n">
        <v>0.2</v>
      </c>
      <c r="M9346" s="15" t="n">
        <v>13.91</v>
      </c>
      <c r="N9346" s="15" t="n">
        <f aca="false">J9346*K9346</f>
        <v>276.9</v>
      </c>
      <c r="O9346" s="15" t="n">
        <f aca="false">N9346*L9346</f>
        <v>55.38</v>
      </c>
      <c r="P9346" s="15" t="n">
        <f aca="false">N9346-O9346</f>
        <v>221.52</v>
      </c>
      <c r="Q9346" s="15" t="n">
        <f aca="false">J9346*INDEX(dProdutos!$F$2:$F$47,MATCH(E9346,dProdutos!$A$2:$A$47,0))</f>
        <v>145.03</v>
      </c>
      <c r="R9346" s="15" t="n">
        <f aca="false">IF(I9346="Cancelado",0,P9346-Q9346)</f>
        <v>76.49</v>
      </c>
      <c r="S9346" s="17" t="str">
        <f aca="false">INDEX(dProdutos!$D$2:$D$47,MATCH(E9346,dProdutos!$A$2:$A$47,0))</f>
        <v>Acessórios</v>
      </c>
    </row>
    <row r="9347" customFormat="false" ht="15" hidden="false" customHeight="false" outlineLevel="0" collapsed="false">
      <c r="A9347" s="17" t="s">
        <v>7228</v>
      </c>
      <c r="B9347" s="17" t="n">
        <v>1</v>
      </c>
      <c r="C9347" s="21" t="n">
        <v>46266</v>
      </c>
      <c r="D9347" s="17" t="s">
        <v>1428</v>
      </c>
      <c r="E9347" s="17" t="s">
        <v>165</v>
      </c>
      <c r="F9347" s="17" t="s">
        <v>1493</v>
      </c>
      <c r="G9347" s="17" t="s">
        <v>61</v>
      </c>
      <c r="H9347" s="17" t="s">
        <v>1537</v>
      </c>
      <c r="I9347" s="17" t="s">
        <v>1531</v>
      </c>
      <c r="J9347" s="17" t="n">
        <v>1</v>
      </c>
      <c r="K9347" s="15" t="n">
        <v>231.9</v>
      </c>
      <c r="L9347" s="22" t="n">
        <v>0.15</v>
      </c>
      <c r="M9347" s="15" t="n">
        <v>19.98</v>
      </c>
      <c r="N9347" s="15" t="n">
        <f aca="false">J9347*K9347</f>
        <v>231.9</v>
      </c>
      <c r="O9347" s="15" t="n">
        <f aca="false">N9347*L9347</f>
        <v>34.785</v>
      </c>
      <c r="P9347" s="15" t="n">
        <f aca="false">N9347-O9347</f>
        <v>197.115</v>
      </c>
      <c r="Q9347" s="15" t="n">
        <f aca="false">J9347*INDEX(dProdutos!$F$2:$F$47,MATCH(E9347,dProdutos!$A$2:$A$47,0))</f>
        <v>140.83</v>
      </c>
      <c r="R9347" s="15" t="n">
        <f aca="false">IF(I9347="Cancelado",0,P9347-Q9347)</f>
        <v>0</v>
      </c>
      <c r="S9347" s="17" t="str">
        <f aca="false">INDEX(dProdutos!$D$2:$D$47,MATCH(E9347,dProdutos!$A$2:$A$47,0))</f>
        <v>Casa</v>
      </c>
    </row>
    <row r="9348" customFormat="false" ht="15" hidden="false" customHeight="false" outlineLevel="0" collapsed="false">
      <c r="A9348" s="17" t="s">
        <v>7229</v>
      </c>
      <c r="B9348" s="17" t="n">
        <v>1</v>
      </c>
      <c r="C9348" s="21" t="n">
        <v>46266</v>
      </c>
      <c r="D9348" s="17" t="s">
        <v>306</v>
      </c>
      <c r="E9348" s="17" t="s">
        <v>105</v>
      </c>
      <c r="F9348" s="17" t="s">
        <v>1495</v>
      </c>
      <c r="G9348" s="17" t="s">
        <v>59</v>
      </c>
      <c r="H9348" s="17" t="s">
        <v>1527</v>
      </c>
      <c r="I9348" s="17" t="s">
        <v>1524</v>
      </c>
      <c r="J9348" s="17" t="n">
        <v>1</v>
      </c>
      <c r="K9348" s="15" t="n">
        <v>175.9</v>
      </c>
      <c r="L9348" s="22" t="n">
        <v>0.05</v>
      </c>
      <c r="M9348" s="15" t="n">
        <v>13.8</v>
      </c>
      <c r="N9348" s="15" t="n">
        <f aca="false">J9348*K9348</f>
        <v>175.9</v>
      </c>
      <c r="O9348" s="15" t="n">
        <f aca="false">N9348*L9348</f>
        <v>8.795</v>
      </c>
      <c r="P9348" s="15" t="n">
        <f aca="false">N9348-O9348</f>
        <v>167.105</v>
      </c>
      <c r="Q9348" s="15" t="n">
        <f aca="false">J9348*INDEX(dProdutos!$F$2:$F$47,MATCH(E9348,dProdutos!$A$2:$A$47,0))</f>
        <v>96.59</v>
      </c>
      <c r="R9348" s="15" t="n">
        <f aca="false">IF(I9348="Cancelado",0,P9348-Q9348)</f>
        <v>70.515</v>
      </c>
      <c r="S9348" s="17" t="str">
        <f aca="false">INDEX(dProdutos!$D$2:$D$47,MATCH(E9348,dProdutos!$A$2:$A$47,0))</f>
        <v>Moda Masculina</v>
      </c>
    </row>
    <row r="9349" customFormat="false" ht="15" hidden="false" customHeight="false" outlineLevel="0" collapsed="false">
      <c r="A9349" s="17" t="s">
        <v>7230</v>
      </c>
      <c r="B9349" s="17" t="n">
        <v>1</v>
      </c>
      <c r="C9349" s="21" t="n">
        <v>46266</v>
      </c>
      <c r="D9349" s="17" t="s">
        <v>979</v>
      </c>
      <c r="E9349" s="17" t="s">
        <v>102</v>
      </c>
      <c r="F9349" s="17" t="s">
        <v>1490</v>
      </c>
      <c r="G9349" s="17" t="s">
        <v>59</v>
      </c>
      <c r="H9349" s="17" t="s">
        <v>1523</v>
      </c>
      <c r="I9349" s="17" t="s">
        <v>1524</v>
      </c>
      <c r="J9349" s="17" t="n">
        <v>1</v>
      </c>
      <c r="K9349" s="15" t="n">
        <v>65.9</v>
      </c>
      <c r="L9349" s="22" t="n">
        <v>0</v>
      </c>
      <c r="M9349" s="15" t="n">
        <v>9.97</v>
      </c>
      <c r="N9349" s="15" t="n">
        <f aca="false">J9349*K9349</f>
        <v>65.9</v>
      </c>
      <c r="O9349" s="15" t="n">
        <f aca="false">N9349*L9349</f>
        <v>0</v>
      </c>
      <c r="P9349" s="15" t="n">
        <f aca="false">N9349-O9349</f>
        <v>65.9</v>
      </c>
      <c r="Q9349" s="15" t="n">
        <f aca="false">J9349*INDEX(dProdutos!$F$2:$F$47,MATCH(E9349,dProdutos!$A$2:$A$47,0))</f>
        <v>29.68</v>
      </c>
      <c r="R9349" s="15" t="n">
        <f aca="false">IF(I9349="Cancelado",0,P9349-Q9349)</f>
        <v>36.22</v>
      </c>
      <c r="S9349" s="17" t="str">
        <f aca="false">INDEX(dProdutos!$D$2:$D$47,MATCH(E9349,dProdutos!$A$2:$A$47,0))</f>
        <v>Moda Masculina</v>
      </c>
    </row>
    <row r="9350" customFormat="false" ht="15" hidden="false" customHeight="false" outlineLevel="0" collapsed="false">
      <c r="A9350" s="17" t="s">
        <v>7231</v>
      </c>
      <c r="B9350" s="17" t="n">
        <v>1</v>
      </c>
      <c r="C9350" s="21" t="n">
        <v>46267</v>
      </c>
      <c r="D9350" s="17" t="s">
        <v>505</v>
      </c>
      <c r="E9350" s="17" t="s">
        <v>129</v>
      </c>
      <c r="F9350" s="17" t="s">
        <v>1493</v>
      </c>
      <c r="G9350" s="17" t="s">
        <v>59</v>
      </c>
      <c r="H9350" s="17" t="s">
        <v>1523</v>
      </c>
      <c r="I9350" s="17" t="s">
        <v>1524</v>
      </c>
      <c r="J9350" s="17" t="n">
        <v>1</v>
      </c>
      <c r="K9350" s="15" t="n">
        <v>105.9</v>
      </c>
      <c r="L9350" s="22" t="n">
        <v>0</v>
      </c>
      <c r="M9350" s="15" t="n">
        <v>24.8</v>
      </c>
      <c r="N9350" s="15" t="n">
        <f aca="false">J9350*K9350</f>
        <v>105.9</v>
      </c>
      <c r="O9350" s="15" t="n">
        <f aca="false">N9350*L9350</f>
        <v>0</v>
      </c>
      <c r="P9350" s="15" t="n">
        <f aca="false">N9350-O9350</f>
        <v>105.9</v>
      </c>
      <c r="Q9350" s="15" t="n">
        <f aca="false">J9350*INDEX(dProdutos!$F$2:$F$47,MATCH(E9350,dProdutos!$A$2:$A$47,0))</f>
        <v>43.79</v>
      </c>
      <c r="R9350" s="15" t="n">
        <f aca="false">IF(I9350="Cancelado",0,P9350-Q9350)</f>
        <v>62.11</v>
      </c>
      <c r="S9350" s="17" t="str">
        <f aca="false">INDEX(dProdutos!$D$2:$D$47,MATCH(E9350,dProdutos!$A$2:$A$47,0))</f>
        <v>Calçados</v>
      </c>
    </row>
    <row r="9351" customFormat="false" ht="15" hidden="false" customHeight="false" outlineLevel="0" collapsed="false">
      <c r="A9351" s="17" t="s">
        <v>7231</v>
      </c>
      <c r="B9351" s="17" t="n">
        <v>2</v>
      </c>
      <c r="C9351" s="21" t="n">
        <v>46267</v>
      </c>
      <c r="D9351" s="17" t="s">
        <v>505</v>
      </c>
      <c r="E9351" s="17" t="s">
        <v>168</v>
      </c>
      <c r="F9351" s="17" t="s">
        <v>1493</v>
      </c>
      <c r="G9351" s="17" t="s">
        <v>59</v>
      </c>
      <c r="H9351" s="17" t="s">
        <v>1523</v>
      </c>
      <c r="I9351" s="17" t="s">
        <v>1524</v>
      </c>
      <c r="J9351" s="17" t="n">
        <v>1</v>
      </c>
      <c r="K9351" s="15" t="n">
        <v>253.9</v>
      </c>
      <c r="L9351" s="22" t="n">
        <v>0</v>
      </c>
      <c r="M9351" s="15" t="n">
        <v>0</v>
      </c>
      <c r="N9351" s="15" t="n">
        <f aca="false">J9351*K9351</f>
        <v>253.9</v>
      </c>
      <c r="O9351" s="15" t="n">
        <f aca="false">N9351*L9351</f>
        <v>0</v>
      </c>
      <c r="P9351" s="15" t="n">
        <f aca="false">N9351-O9351</f>
        <v>253.9</v>
      </c>
      <c r="Q9351" s="15" t="n">
        <f aca="false">J9351*INDEX(dProdutos!$F$2:$F$47,MATCH(E9351,dProdutos!$A$2:$A$47,0))</f>
        <v>128.94</v>
      </c>
      <c r="R9351" s="15" t="n">
        <f aca="false">IF(I9351="Cancelado",0,P9351-Q9351)</f>
        <v>124.96</v>
      </c>
      <c r="S9351" s="17" t="str">
        <f aca="false">INDEX(dProdutos!$D$2:$D$47,MATCH(E9351,dProdutos!$A$2:$A$47,0))</f>
        <v>Casa</v>
      </c>
    </row>
    <row r="9352" customFormat="false" ht="15" hidden="false" customHeight="false" outlineLevel="0" collapsed="false">
      <c r="A9352" s="17" t="s">
        <v>7231</v>
      </c>
      <c r="B9352" s="17" t="n">
        <v>3</v>
      </c>
      <c r="C9352" s="21" t="n">
        <v>46267</v>
      </c>
      <c r="D9352" s="17" t="s">
        <v>505</v>
      </c>
      <c r="E9352" s="17" t="s">
        <v>114</v>
      </c>
      <c r="F9352" s="17" t="s">
        <v>1493</v>
      </c>
      <c r="G9352" s="17" t="s">
        <v>59</v>
      </c>
      <c r="H9352" s="17" t="s">
        <v>1523</v>
      </c>
      <c r="I9352" s="17" t="s">
        <v>1524</v>
      </c>
      <c r="J9352" s="17" t="n">
        <v>1</v>
      </c>
      <c r="K9352" s="15" t="n">
        <v>202.9</v>
      </c>
      <c r="L9352" s="22" t="n">
        <v>0</v>
      </c>
      <c r="M9352" s="15" t="n">
        <v>0</v>
      </c>
      <c r="N9352" s="15" t="n">
        <f aca="false">J9352*K9352</f>
        <v>202.9</v>
      </c>
      <c r="O9352" s="15" t="n">
        <f aca="false">N9352*L9352</f>
        <v>0</v>
      </c>
      <c r="P9352" s="15" t="n">
        <f aca="false">N9352-O9352</f>
        <v>202.9</v>
      </c>
      <c r="Q9352" s="15" t="n">
        <f aca="false">J9352*INDEX(dProdutos!$F$2:$F$47,MATCH(E9352,dProdutos!$A$2:$A$47,0))</f>
        <v>110.39</v>
      </c>
      <c r="R9352" s="15" t="n">
        <f aca="false">IF(I9352="Cancelado",0,P9352-Q9352)</f>
        <v>92.51</v>
      </c>
      <c r="S9352" s="17" t="str">
        <f aca="false">INDEX(dProdutos!$D$2:$D$47,MATCH(E9352,dProdutos!$A$2:$A$47,0))</f>
        <v>Moda Masculina</v>
      </c>
    </row>
    <row r="9353" customFormat="false" ht="15" hidden="false" customHeight="false" outlineLevel="0" collapsed="false">
      <c r="A9353" s="17" t="s">
        <v>7232</v>
      </c>
      <c r="B9353" s="17" t="n">
        <v>1</v>
      </c>
      <c r="C9353" s="21" t="n">
        <v>46267</v>
      </c>
      <c r="D9353" s="17" t="s">
        <v>634</v>
      </c>
      <c r="E9353" s="17" t="s">
        <v>171</v>
      </c>
      <c r="F9353" s="17" t="s">
        <v>1487</v>
      </c>
      <c r="G9353" s="17" t="s">
        <v>59</v>
      </c>
      <c r="H9353" s="17" t="s">
        <v>1537</v>
      </c>
      <c r="I9353" s="17" t="s">
        <v>1524</v>
      </c>
      <c r="J9353" s="17" t="n">
        <v>3</v>
      </c>
      <c r="K9353" s="15" t="n">
        <v>246.9</v>
      </c>
      <c r="L9353" s="22" t="n">
        <v>0</v>
      </c>
      <c r="M9353" s="15" t="n">
        <v>0</v>
      </c>
      <c r="N9353" s="15" t="n">
        <f aca="false">J9353*K9353</f>
        <v>740.7</v>
      </c>
      <c r="O9353" s="15" t="n">
        <f aca="false">N9353*L9353</f>
        <v>0</v>
      </c>
      <c r="P9353" s="15" t="n">
        <f aca="false">N9353-O9353</f>
        <v>740.7</v>
      </c>
      <c r="Q9353" s="15" t="n">
        <f aca="false">J9353*INDEX(dProdutos!$F$2:$F$47,MATCH(E9353,dProdutos!$A$2:$A$47,0))</f>
        <v>310.83</v>
      </c>
      <c r="R9353" s="15" t="n">
        <f aca="false">IF(I9353="Cancelado",0,P9353-Q9353)</f>
        <v>429.87</v>
      </c>
      <c r="S9353" s="17" t="str">
        <f aca="false">INDEX(dProdutos!$D$2:$D$47,MATCH(E9353,dProdutos!$A$2:$A$47,0))</f>
        <v>Casa</v>
      </c>
    </row>
    <row r="9354" customFormat="false" ht="15" hidden="false" customHeight="false" outlineLevel="0" collapsed="false">
      <c r="A9354" s="17" t="s">
        <v>7233</v>
      </c>
      <c r="B9354" s="17" t="n">
        <v>1</v>
      </c>
      <c r="C9354" s="21" t="n">
        <v>46267</v>
      </c>
      <c r="D9354" s="17" t="s">
        <v>706</v>
      </c>
      <c r="E9354" s="17" t="s">
        <v>114</v>
      </c>
      <c r="F9354" s="17" t="s">
        <v>1499</v>
      </c>
      <c r="G9354" s="17" t="s">
        <v>63</v>
      </c>
      <c r="H9354" s="17" t="s">
        <v>1523</v>
      </c>
      <c r="I9354" s="17" t="s">
        <v>1524</v>
      </c>
      <c r="J9354" s="17" t="n">
        <v>2</v>
      </c>
      <c r="K9354" s="15" t="n">
        <v>202.9</v>
      </c>
      <c r="L9354" s="22" t="n">
        <v>0.15</v>
      </c>
      <c r="M9354" s="15" t="n">
        <v>28.56</v>
      </c>
      <c r="N9354" s="15" t="n">
        <f aca="false">J9354*K9354</f>
        <v>405.8</v>
      </c>
      <c r="O9354" s="15" t="n">
        <f aca="false">N9354*L9354</f>
        <v>60.87</v>
      </c>
      <c r="P9354" s="15" t="n">
        <f aca="false">N9354-O9354</f>
        <v>344.93</v>
      </c>
      <c r="Q9354" s="15" t="n">
        <f aca="false">J9354*INDEX(dProdutos!$F$2:$F$47,MATCH(E9354,dProdutos!$A$2:$A$47,0))</f>
        <v>220.78</v>
      </c>
      <c r="R9354" s="15" t="n">
        <f aca="false">IF(I9354="Cancelado",0,P9354-Q9354)</f>
        <v>124.15</v>
      </c>
      <c r="S9354" s="17" t="str">
        <f aca="false">INDEX(dProdutos!$D$2:$D$47,MATCH(E9354,dProdutos!$A$2:$A$47,0))</f>
        <v>Moda Masculina</v>
      </c>
    </row>
    <row r="9355" customFormat="false" ht="15" hidden="false" customHeight="false" outlineLevel="0" collapsed="false">
      <c r="A9355" s="17" t="s">
        <v>7234</v>
      </c>
      <c r="B9355" s="17" t="n">
        <v>1</v>
      </c>
      <c r="C9355" s="21" t="n">
        <v>46267</v>
      </c>
      <c r="D9355" s="17" t="s">
        <v>579</v>
      </c>
      <c r="E9355" s="17" t="s">
        <v>81</v>
      </c>
      <c r="F9355" s="17" t="s">
        <v>1490</v>
      </c>
      <c r="G9355" s="17" t="s">
        <v>59</v>
      </c>
      <c r="H9355" s="17" t="s">
        <v>1537</v>
      </c>
      <c r="I9355" s="17" t="s">
        <v>1524</v>
      </c>
      <c r="J9355" s="17" t="n">
        <v>1</v>
      </c>
      <c r="K9355" s="15" t="n">
        <v>64.9</v>
      </c>
      <c r="L9355" s="22" t="n">
        <v>0</v>
      </c>
      <c r="M9355" s="15" t="n">
        <v>0</v>
      </c>
      <c r="N9355" s="15" t="n">
        <f aca="false">J9355*K9355</f>
        <v>64.9</v>
      </c>
      <c r="O9355" s="15" t="n">
        <f aca="false">N9355*L9355</f>
        <v>0</v>
      </c>
      <c r="P9355" s="15" t="n">
        <f aca="false">N9355-O9355</f>
        <v>64.9</v>
      </c>
      <c r="Q9355" s="15" t="n">
        <f aca="false">J9355*INDEX(dProdutos!$F$2:$F$47,MATCH(E9355,dProdutos!$A$2:$A$47,0))</f>
        <v>26.12</v>
      </c>
      <c r="R9355" s="15" t="n">
        <f aca="false">IF(I9355="Cancelado",0,P9355-Q9355)</f>
        <v>38.78</v>
      </c>
      <c r="S9355" s="17" t="str">
        <f aca="false">INDEX(dProdutos!$D$2:$D$47,MATCH(E9355,dProdutos!$A$2:$A$47,0))</f>
        <v>Moda Feminina</v>
      </c>
    </row>
    <row r="9356" customFormat="false" ht="15" hidden="false" customHeight="false" outlineLevel="0" collapsed="false">
      <c r="A9356" s="17" t="s">
        <v>7235</v>
      </c>
      <c r="B9356" s="17" t="n">
        <v>1</v>
      </c>
      <c r="C9356" s="21" t="n">
        <v>46268</v>
      </c>
      <c r="D9356" s="17" t="s">
        <v>1181</v>
      </c>
      <c r="E9356" s="17" t="s">
        <v>153</v>
      </c>
      <c r="F9356" s="17" t="s">
        <v>1499</v>
      </c>
      <c r="G9356" s="17" t="s">
        <v>62</v>
      </c>
      <c r="H9356" s="17" t="s">
        <v>1540</v>
      </c>
      <c r="I9356" s="17" t="s">
        <v>1524</v>
      </c>
      <c r="J9356" s="17" t="n">
        <v>1</v>
      </c>
      <c r="K9356" s="15" t="n">
        <v>165.9</v>
      </c>
      <c r="L9356" s="22" t="n">
        <v>0.15</v>
      </c>
      <c r="M9356" s="15" t="n">
        <v>0</v>
      </c>
      <c r="N9356" s="15" t="n">
        <f aca="false">J9356*K9356</f>
        <v>165.9</v>
      </c>
      <c r="O9356" s="15" t="n">
        <f aca="false">N9356*L9356</f>
        <v>24.885</v>
      </c>
      <c r="P9356" s="15" t="n">
        <f aca="false">N9356-O9356</f>
        <v>141.015</v>
      </c>
      <c r="Q9356" s="15" t="n">
        <f aca="false">J9356*INDEX(dProdutos!$F$2:$F$47,MATCH(E9356,dProdutos!$A$2:$A$47,0))</f>
        <v>67.28</v>
      </c>
      <c r="R9356" s="15" t="n">
        <f aca="false">IF(I9356="Cancelado",0,P9356-Q9356)</f>
        <v>73.735</v>
      </c>
      <c r="S9356" s="17" t="str">
        <f aca="false">INDEX(dProdutos!$D$2:$D$47,MATCH(E9356,dProdutos!$A$2:$A$47,0))</f>
        <v>Acessórios</v>
      </c>
    </row>
    <row r="9357" customFormat="false" ht="15" hidden="false" customHeight="false" outlineLevel="0" collapsed="false">
      <c r="A9357" s="17" t="s">
        <v>7236</v>
      </c>
      <c r="B9357" s="17" t="n">
        <v>1</v>
      </c>
      <c r="C9357" s="21" t="n">
        <v>46268</v>
      </c>
      <c r="D9357" s="17" t="s">
        <v>1049</v>
      </c>
      <c r="E9357" s="17" t="s">
        <v>150</v>
      </c>
      <c r="F9357" s="17" t="s">
        <v>1493</v>
      </c>
      <c r="G9357" s="17" t="s">
        <v>62</v>
      </c>
      <c r="H9357" s="17" t="s">
        <v>1540</v>
      </c>
      <c r="I9357" s="17" t="s">
        <v>1524</v>
      </c>
      <c r="J9357" s="17" t="n">
        <v>1</v>
      </c>
      <c r="K9357" s="15" t="n">
        <v>71.9</v>
      </c>
      <c r="L9357" s="22" t="n">
        <v>0.15</v>
      </c>
      <c r="M9357" s="15" t="n">
        <v>0</v>
      </c>
      <c r="N9357" s="15" t="n">
        <f aca="false">J9357*K9357</f>
        <v>71.9</v>
      </c>
      <c r="O9357" s="15" t="n">
        <f aca="false">N9357*L9357</f>
        <v>10.785</v>
      </c>
      <c r="P9357" s="15" t="n">
        <f aca="false">N9357-O9357</f>
        <v>61.115</v>
      </c>
      <c r="Q9357" s="15" t="n">
        <f aca="false">J9357*INDEX(dProdutos!$F$2:$F$47,MATCH(E9357,dProdutos!$A$2:$A$47,0))</f>
        <v>27.38</v>
      </c>
      <c r="R9357" s="15" t="n">
        <f aca="false">IF(I9357="Cancelado",0,P9357-Q9357)</f>
        <v>33.735</v>
      </c>
      <c r="S9357" s="17" t="str">
        <f aca="false">INDEX(dProdutos!$D$2:$D$47,MATCH(E9357,dProdutos!$A$2:$A$47,0))</f>
        <v>Acessórios</v>
      </c>
    </row>
    <row r="9358" customFormat="false" ht="15" hidden="false" customHeight="false" outlineLevel="0" collapsed="false">
      <c r="A9358" s="17" t="s">
        <v>7237</v>
      </c>
      <c r="B9358" s="17" t="n">
        <v>1</v>
      </c>
      <c r="C9358" s="21" t="n">
        <v>46268</v>
      </c>
      <c r="D9358" s="17" t="s">
        <v>385</v>
      </c>
      <c r="E9358" s="17" t="s">
        <v>177</v>
      </c>
      <c r="F9358" s="17" t="s">
        <v>1487</v>
      </c>
      <c r="G9358" s="17" t="s">
        <v>63</v>
      </c>
      <c r="H9358" s="17" t="s">
        <v>1537</v>
      </c>
      <c r="I9358" s="17" t="s">
        <v>1524</v>
      </c>
      <c r="J9358" s="17" t="n">
        <v>2</v>
      </c>
      <c r="K9358" s="15" t="n">
        <v>257.9</v>
      </c>
      <c r="L9358" s="22" t="n">
        <v>0</v>
      </c>
      <c r="M9358" s="15" t="n">
        <v>0</v>
      </c>
      <c r="N9358" s="15" t="n">
        <f aca="false">J9358*K9358</f>
        <v>515.8</v>
      </c>
      <c r="O9358" s="15" t="n">
        <f aca="false">N9358*L9358</f>
        <v>0</v>
      </c>
      <c r="P9358" s="15" t="n">
        <f aca="false">N9358-O9358</f>
        <v>515.8</v>
      </c>
      <c r="Q9358" s="15" t="n">
        <f aca="false">J9358*INDEX(dProdutos!$F$2:$F$47,MATCH(E9358,dProdutos!$A$2:$A$47,0))</f>
        <v>276.46</v>
      </c>
      <c r="R9358" s="15" t="n">
        <f aca="false">IF(I9358="Cancelado",0,P9358-Q9358)</f>
        <v>239.34</v>
      </c>
      <c r="S9358" s="17" t="str">
        <f aca="false">INDEX(dProdutos!$D$2:$D$47,MATCH(E9358,dProdutos!$A$2:$A$47,0))</f>
        <v>Casa</v>
      </c>
    </row>
    <row r="9359" customFormat="false" ht="15" hidden="false" customHeight="false" outlineLevel="0" collapsed="false">
      <c r="A9359" s="17" t="s">
        <v>7238</v>
      </c>
      <c r="B9359" s="17" t="n">
        <v>1</v>
      </c>
      <c r="C9359" s="21" t="n">
        <v>46268</v>
      </c>
      <c r="D9359" s="17" t="s">
        <v>1474</v>
      </c>
      <c r="E9359" s="17" t="s">
        <v>162</v>
      </c>
      <c r="F9359" s="17" t="s">
        <v>1503</v>
      </c>
      <c r="G9359" s="17" t="s">
        <v>62</v>
      </c>
      <c r="H9359" s="17" t="s">
        <v>1540</v>
      </c>
      <c r="I9359" s="17" t="s">
        <v>1524</v>
      </c>
      <c r="J9359" s="17" t="n">
        <v>1</v>
      </c>
      <c r="K9359" s="15" t="n">
        <v>231.9</v>
      </c>
      <c r="L9359" s="22" t="n">
        <v>0.1</v>
      </c>
      <c r="M9359" s="15" t="n">
        <v>0</v>
      </c>
      <c r="N9359" s="15" t="n">
        <f aca="false">J9359*K9359</f>
        <v>231.9</v>
      </c>
      <c r="O9359" s="15" t="n">
        <f aca="false">N9359*L9359</f>
        <v>23.19</v>
      </c>
      <c r="P9359" s="15" t="n">
        <f aca="false">N9359-O9359</f>
        <v>208.71</v>
      </c>
      <c r="Q9359" s="15" t="n">
        <f aca="false">J9359*INDEX(dProdutos!$F$2:$F$47,MATCH(E9359,dProdutos!$A$2:$A$47,0))</f>
        <v>134.41</v>
      </c>
      <c r="R9359" s="15" t="n">
        <f aca="false">IF(I9359="Cancelado",0,P9359-Q9359)</f>
        <v>74.3</v>
      </c>
      <c r="S9359" s="17" t="str">
        <f aca="false">INDEX(dProdutos!$D$2:$D$47,MATCH(E9359,dProdutos!$A$2:$A$47,0))</f>
        <v>Casa</v>
      </c>
    </row>
    <row r="9360" customFormat="false" ht="15" hidden="false" customHeight="false" outlineLevel="0" collapsed="false">
      <c r="A9360" s="17" t="s">
        <v>7238</v>
      </c>
      <c r="B9360" s="17" t="n">
        <v>2</v>
      </c>
      <c r="C9360" s="21" t="n">
        <v>46268</v>
      </c>
      <c r="D9360" s="17" t="s">
        <v>1474</v>
      </c>
      <c r="E9360" s="17" t="s">
        <v>88</v>
      </c>
      <c r="F9360" s="17" t="s">
        <v>1503</v>
      </c>
      <c r="G9360" s="17" t="s">
        <v>62</v>
      </c>
      <c r="H9360" s="17" t="s">
        <v>1540</v>
      </c>
      <c r="I9360" s="17" t="s">
        <v>1524</v>
      </c>
      <c r="J9360" s="17" t="n">
        <v>2</v>
      </c>
      <c r="K9360" s="15" t="n">
        <v>170.9</v>
      </c>
      <c r="L9360" s="22" t="n">
        <v>0.05</v>
      </c>
      <c r="M9360" s="15" t="n">
        <v>0</v>
      </c>
      <c r="N9360" s="15" t="n">
        <f aca="false">J9360*K9360</f>
        <v>341.8</v>
      </c>
      <c r="O9360" s="15" t="n">
        <f aca="false">N9360*L9360</f>
        <v>17.09</v>
      </c>
      <c r="P9360" s="15" t="n">
        <f aca="false">N9360-O9360</f>
        <v>324.71</v>
      </c>
      <c r="Q9360" s="15" t="n">
        <f aca="false">J9360*INDEX(dProdutos!$F$2:$F$47,MATCH(E9360,dProdutos!$A$2:$A$47,0))</f>
        <v>196.28</v>
      </c>
      <c r="R9360" s="15" t="n">
        <f aca="false">IF(I9360="Cancelado",0,P9360-Q9360)</f>
        <v>128.43</v>
      </c>
      <c r="S9360" s="17" t="str">
        <f aca="false">INDEX(dProdutos!$D$2:$D$47,MATCH(E9360,dProdutos!$A$2:$A$47,0))</f>
        <v>Moda Feminina</v>
      </c>
    </row>
    <row r="9361" customFormat="false" ht="15" hidden="false" customHeight="false" outlineLevel="0" collapsed="false">
      <c r="A9361" s="17" t="s">
        <v>7238</v>
      </c>
      <c r="B9361" s="17" t="n">
        <v>3</v>
      </c>
      <c r="C9361" s="21" t="n">
        <v>46268</v>
      </c>
      <c r="D9361" s="17" t="s">
        <v>1474</v>
      </c>
      <c r="E9361" s="17" t="s">
        <v>183</v>
      </c>
      <c r="F9361" s="17" t="s">
        <v>1503</v>
      </c>
      <c r="G9361" s="17" t="s">
        <v>62</v>
      </c>
      <c r="H9361" s="17" t="s">
        <v>1540</v>
      </c>
      <c r="I9361" s="17" t="s">
        <v>1524</v>
      </c>
      <c r="J9361" s="17" t="n">
        <v>1</v>
      </c>
      <c r="K9361" s="15" t="n">
        <v>121.9</v>
      </c>
      <c r="L9361" s="22" t="n">
        <v>0</v>
      </c>
      <c r="M9361" s="15" t="n">
        <v>0</v>
      </c>
      <c r="N9361" s="15" t="n">
        <f aca="false">J9361*K9361</f>
        <v>121.9</v>
      </c>
      <c r="O9361" s="15" t="n">
        <f aca="false">N9361*L9361</f>
        <v>0</v>
      </c>
      <c r="P9361" s="15" t="n">
        <f aca="false">N9361-O9361</f>
        <v>121.9</v>
      </c>
      <c r="Q9361" s="15" t="n">
        <f aca="false">J9361*INDEX(dProdutos!$F$2:$F$47,MATCH(E9361,dProdutos!$A$2:$A$47,0))</f>
        <v>52.76</v>
      </c>
      <c r="R9361" s="15" t="n">
        <f aca="false">IF(I9361="Cancelado",0,P9361-Q9361)</f>
        <v>69.14</v>
      </c>
      <c r="S9361" s="17" t="str">
        <f aca="false">INDEX(dProdutos!$D$2:$D$47,MATCH(E9361,dProdutos!$A$2:$A$47,0))</f>
        <v>Eletrônicos</v>
      </c>
    </row>
    <row r="9362" customFormat="false" ht="15" hidden="false" customHeight="false" outlineLevel="0" collapsed="false">
      <c r="A9362" s="17" t="s">
        <v>7238</v>
      </c>
      <c r="B9362" s="17" t="n">
        <v>4</v>
      </c>
      <c r="C9362" s="21" t="n">
        <v>46268</v>
      </c>
      <c r="D9362" s="17" t="s">
        <v>1474</v>
      </c>
      <c r="E9362" s="17" t="s">
        <v>150</v>
      </c>
      <c r="F9362" s="17" t="s">
        <v>1503</v>
      </c>
      <c r="G9362" s="17" t="s">
        <v>62</v>
      </c>
      <c r="H9362" s="17" t="s">
        <v>1540</v>
      </c>
      <c r="I9362" s="17" t="s">
        <v>1524</v>
      </c>
      <c r="J9362" s="17" t="n">
        <v>1</v>
      </c>
      <c r="K9362" s="15" t="n">
        <v>71.9</v>
      </c>
      <c r="L9362" s="22" t="n">
        <v>0</v>
      </c>
      <c r="M9362" s="15" t="n">
        <v>0</v>
      </c>
      <c r="N9362" s="15" t="n">
        <f aca="false">J9362*K9362</f>
        <v>71.9</v>
      </c>
      <c r="O9362" s="15" t="n">
        <f aca="false">N9362*L9362</f>
        <v>0</v>
      </c>
      <c r="P9362" s="15" t="n">
        <f aca="false">N9362-O9362</f>
        <v>71.9</v>
      </c>
      <c r="Q9362" s="15" t="n">
        <f aca="false">J9362*INDEX(dProdutos!$F$2:$F$47,MATCH(E9362,dProdutos!$A$2:$A$47,0))</f>
        <v>27.38</v>
      </c>
      <c r="R9362" s="15" t="n">
        <f aca="false">IF(I9362="Cancelado",0,P9362-Q9362)</f>
        <v>44.52</v>
      </c>
      <c r="S9362" s="17" t="str">
        <f aca="false">INDEX(dProdutos!$D$2:$D$47,MATCH(E9362,dProdutos!$A$2:$A$47,0))</f>
        <v>Acessórios</v>
      </c>
    </row>
    <row r="9363" customFormat="false" ht="15" hidden="false" customHeight="false" outlineLevel="0" collapsed="false">
      <c r="A9363" s="17" t="s">
        <v>7239</v>
      </c>
      <c r="B9363" s="17" t="n">
        <v>1</v>
      </c>
      <c r="C9363" s="21" t="n">
        <v>46268</v>
      </c>
      <c r="D9363" s="17" t="s">
        <v>1054</v>
      </c>
      <c r="E9363" s="17" t="s">
        <v>88</v>
      </c>
      <c r="F9363" s="17" t="s">
        <v>1495</v>
      </c>
      <c r="G9363" s="17" t="s">
        <v>61</v>
      </c>
      <c r="H9363" s="17" t="s">
        <v>1523</v>
      </c>
      <c r="I9363" s="17" t="s">
        <v>1524</v>
      </c>
      <c r="J9363" s="17" t="n">
        <v>2</v>
      </c>
      <c r="K9363" s="15" t="n">
        <v>170.9</v>
      </c>
      <c r="L9363" s="22" t="n">
        <v>0</v>
      </c>
      <c r="M9363" s="15" t="n">
        <v>0</v>
      </c>
      <c r="N9363" s="15" t="n">
        <f aca="false">J9363*K9363</f>
        <v>341.8</v>
      </c>
      <c r="O9363" s="15" t="n">
        <f aca="false">N9363*L9363</f>
        <v>0</v>
      </c>
      <c r="P9363" s="15" t="n">
        <f aca="false">N9363-O9363</f>
        <v>341.8</v>
      </c>
      <c r="Q9363" s="15" t="n">
        <f aca="false">J9363*INDEX(dProdutos!$F$2:$F$47,MATCH(E9363,dProdutos!$A$2:$A$47,0))</f>
        <v>196.28</v>
      </c>
      <c r="R9363" s="15" t="n">
        <f aca="false">IF(I9363="Cancelado",0,P9363-Q9363)</f>
        <v>145.52</v>
      </c>
      <c r="S9363" s="17" t="str">
        <f aca="false">INDEX(dProdutos!$D$2:$D$47,MATCH(E9363,dProdutos!$A$2:$A$47,0))</f>
        <v>Moda Feminina</v>
      </c>
    </row>
    <row r="9364" customFormat="false" ht="15" hidden="false" customHeight="false" outlineLevel="0" collapsed="false">
      <c r="A9364" s="17" t="s">
        <v>7239</v>
      </c>
      <c r="B9364" s="17" t="n">
        <v>2</v>
      </c>
      <c r="C9364" s="21" t="n">
        <v>46268</v>
      </c>
      <c r="D9364" s="17" t="s">
        <v>1054</v>
      </c>
      <c r="E9364" s="17" t="s">
        <v>174</v>
      </c>
      <c r="F9364" s="17" t="s">
        <v>1495</v>
      </c>
      <c r="G9364" s="17" t="s">
        <v>61</v>
      </c>
      <c r="H9364" s="17" t="s">
        <v>1523</v>
      </c>
      <c r="I9364" s="17" t="s">
        <v>1524</v>
      </c>
      <c r="J9364" s="17" t="n">
        <v>1</v>
      </c>
      <c r="K9364" s="15" t="n">
        <v>250.9</v>
      </c>
      <c r="L9364" s="22" t="n">
        <v>0</v>
      </c>
      <c r="M9364" s="15" t="n">
        <v>0</v>
      </c>
      <c r="N9364" s="15" t="n">
        <f aca="false">J9364*K9364</f>
        <v>250.9</v>
      </c>
      <c r="O9364" s="15" t="n">
        <f aca="false">N9364*L9364</f>
        <v>0</v>
      </c>
      <c r="P9364" s="15" t="n">
        <f aca="false">N9364-O9364</f>
        <v>250.9</v>
      </c>
      <c r="Q9364" s="15" t="n">
        <f aca="false">J9364*INDEX(dProdutos!$F$2:$F$47,MATCH(E9364,dProdutos!$A$2:$A$47,0))</f>
        <v>151.28</v>
      </c>
      <c r="R9364" s="15" t="n">
        <f aca="false">IF(I9364="Cancelado",0,P9364-Q9364)</f>
        <v>99.62</v>
      </c>
      <c r="S9364" s="17" t="str">
        <f aca="false">INDEX(dProdutos!$D$2:$D$47,MATCH(E9364,dProdutos!$A$2:$A$47,0))</f>
        <v>Casa</v>
      </c>
    </row>
    <row r="9365" customFormat="false" ht="15" hidden="false" customHeight="false" outlineLevel="0" collapsed="false">
      <c r="A9365" s="17" t="s">
        <v>7240</v>
      </c>
      <c r="B9365" s="17" t="n">
        <v>1</v>
      </c>
      <c r="C9365" s="21" t="n">
        <v>46268</v>
      </c>
      <c r="D9365" s="17" t="s">
        <v>608</v>
      </c>
      <c r="E9365" s="17" t="s">
        <v>138</v>
      </c>
      <c r="F9365" s="17" t="s">
        <v>1487</v>
      </c>
      <c r="G9365" s="17" t="s">
        <v>62</v>
      </c>
      <c r="H9365" s="17" t="s">
        <v>1527</v>
      </c>
      <c r="I9365" s="17" t="s">
        <v>1524</v>
      </c>
      <c r="J9365" s="17" t="n">
        <v>3</v>
      </c>
      <c r="K9365" s="15" t="n">
        <v>231.9</v>
      </c>
      <c r="L9365" s="22" t="n">
        <v>0.1</v>
      </c>
      <c r="M9365" s="15" t="n">
        <v>23.12</v>
      </c>
      <c r="N9365" s="15" t="n">
        <f aca="false">J9365*K9365</f>
        <v>695.7</v>
      </c>
      <c r="O9365" s="15" t="n">
        <f aca="false">N9365*L9365</f>
        <v>69.57</v>
      </c>
      <c r="P9365" s="15" t="n">
        <f aca="false">N9365-O9365</f>
        <v>626.13</v>
      </c>
      <c r="Q9365" s="15" t="n">
        <f aca="false">J9365*INDEX(dProdutos!$F$2:$F$47,MATCH(E9365,dProdutos!$A$2:$A$47,0))</f>
        <v>396.63</v>
      </c>
      <c r="R9365" s="15" t="n">
        <f aca="false">IF(I9365="Cancelado",0,P9365-Q9365)</f>
        <v>229.5</v>
      </c>
      <c r="S9365" s="17" t="str">
        <f aca="false">INDEX(dProdutos!$D$2:$D$47,MATCH(E9365,dProdutos!$A$2:$A$47,0))</f>
        <v>Calçados</v>
      </c>
    </row>
    <row r="9366" customFormat="false" ht="15" hidden="false" customHeight="false" outlineLevel="0" collapsed="false">
      <c r="A9366" s="17" t="s">
        <v>7241</v>
      </c>
      <c r="B9366" s="17" t="n">
        <v>1</v>
      </c>
      <c r="C9366" s="21" t="n">
        <v>46268</v>
      </c>
      <c r="D9366" s="17" t="s">
        <v>1246</v>
      </c>
      <c r="E9366" s="17" t="s">
        <v>105</v>
      </c>
      <c r="F9366" s="17" t="s">
        <v>1490</v>
      </c>
      <c r="G9366" s="17" t="s">
        <v>59</v>
      </c>
      <c r="H9366" s="17" t="s">
        <v>1537</v>
      </c>
      <c r="I9366" s="17" t="s">
        <v>1524</v>
      </c>
      <c r="J9366" s="17" t="n">
        <v>3</v>
      </c>
      <c r="K9366" s="15" t="n">
        <v>175.9</v>
      </c>
      <c r="L9366" s="22" t="n">
        <v>0.1</v>
      </c>
      <c r="M9366" s="15" t="n">
        <v>32.97</v>
      </c>
      <c r="N9366" s="15" t="n">
        <f aca="false">J9366*K9366</f>
        <v>527.7</v>
      </c>
      <c r="O9366" s="15" t="n">
        <f aca="false">N9366*L9366</f>
        <v>52.77</v>
      </c>
      <c r="P9366" s="15" t="n">
        <f aca="false">N9366-O9366</f>
        <v>474.93</v>
      </c>
      <c r="Q9366" s="15" t="n">
        <f aca="false">J9366*INDEX(dProdutos!$F$2:$F$47,MATCH(E9366,dProdutos!$A$2:$A$47,0))</f>
        <v>289.77</v>
      </c>
      <c r="R9366" s="15" t="n">
        <f aca="false">IF(I9366="Cancelado",0,P9366-Q9366)</f>
        <v>185.16</v>
      </c>
      <c r="S9366" s="17" t="str">
        <f aca="false">INDEX(dProdutos!$D$2:$D$47,MATCH(E9366,dProdutos!$A$2:$A$47,0))</f>
        <v>Moda Masculina</v>
      </c>
    </row>
    <row r="9367" customFormat="false" ht="15" hidden="false" customHeight="false" outlineLevel="0" collapsed="false">
      <c r="A9367" s="17" t="s">
        <v>7241</v>
      </c>
      <c r="B9367" s="17" t="n">
        <v>2</v>
      </c>
      <c r="C9367" s="21" t="n">
        <v>46268</v>
      </c>
      <c r="D9367" s="17" t="s">
        <v>1246</v>
      </c>
      <c r="E9367" s="17" t="s">
        <v>156</v>
      </c>
      <c r="F9367" s="17" t="s">
        <v>1490</v>
      </c>
      <c r="G9367" s="17" t="s">
        <v>59</v>
      </c>
      <c r="H9367" s="17" t="s">
        <v>1537</v>
      </c>
      <c r="I9367" s="17" t="s">
        <v>1524</v>
      </c>
      <c r="J9367" s="17" t="n">
        <v>1</v>
      </c>
      <c r="K9367" s="15" t="n">
        <v>192.9</v>
      </c>
      <c r="L9367" s="22" t="n">
        <v>0.15</v>
      </c>
      <c r="M9367" s="15" t="n">
        <v>0</v>
      </c>
      <c r="N9367" s="15" t="n">
        <f aca="false">J9367*K9367</f>
        <v>192.9</v>
      </c>
      <c r="O9367" s="15" t="n">
        <f aca="false">N9367*L9367</f>
        <v>28.935</v>
      </c>
      <c r="P9367" s="15" t="n">
        <f aca="false">N9367-O9367</f>
        <v>163.965</v>
      </c>
      <c r="Q9367" s="15" t="n">
        <f aca="false">J9367*INDEX(dProdutos!$F$2:$F$47,MATCH(E9367,dProdutos!$A$2:$A$47,0))</f>
        <v>80.38</v>
      </c>
      <c r="R9367" s="15" t="n">
        <f aca="false">IF(I9367="Cancelado",0,P9367-Q9367)</f>
        <v>83.585</v>
      </c>
      <c r="S9367" s="17" t="str">
        <f aca="false">INDEX(dProdutos!$D$2:$D$47,MATCH(E9367,dProdutos!$A$2:$A$47,0))</f>
        <v>Acessórios</v>
      </c>
    </row>
    <row r="9368" customFormat="false" ht="15" hidden="false" customHeight="false" outlineLevel="0" collapsed="false">
      <c r="A9368" s="17" t="s">
        <v>7242</v>
      </c>
      <c r="B9368" s="17" t="n">
        <v>1</v>
      </c>
      <c r="C9368" s="21" t="n">
        <v>46268</v>
      </c>
      <c r="D9368" s="17" t="s">
        <v>989</v>
      </c>
      <c r="E9368" s="17" t="s">
        <v>189</v>
      </c>
      <c r="F9368" s="17" t="s">
        <v>1490</v>
      </c>
      <c r="G9368" s="17" t="s">
        <v>60</v>
      </c>
      <c r="H9368" s="17" t="s">
        <v>1523</v>
      </c>
      <c r="I9368" s="17" t="s">
        <v>1524</v>
      </c>
      <c r="J9368" s="17" t="n">
        <v>2</v>
      </c>
      <c r="K9368" s="15" t="n">
        <v>138.9</v>
      </c>
      <c r="L9368" s="22" t="n">
        <v>0</v>
      </c>
      <c r="M9368" s="15" t="n">
        <v>31.43</v>
      </c>
      <c r="N9368" s="15" t="n">
        <f aca="false">J9368*K9368</f>
        <v>277.8</v>
      </c>
      <c r="O9368" s="15" t="n">
        <f aca="false">N9368*L9368</f>
        <v>0</v>
      </c>
      <c r="P9368" s="15" t="n">
        <f aca="false">N9368-O9368</f>
        <v>277.8</v>
      </c>
      <c r="Q9368" s="15" t="n">
        <f aca="false">J9368*INDEX(dProdutos!$F$2:$F$47,MATCH(E9368,dProdutos!$A$2:$A$47,0))</f>
        <v>137.92</v>
      </c>
      <c r="R9368" s="15" t="n">
        <f aca="false">IF(I9368="Cancelado",0,P9368-Q9368)</f>
        <v>139.88</v>
      </c>
      <c r="S9368" s="17" t="str">
        <f aca="false">INDEX(dProdutos!$D$2:$D$47,MATCH(E9368,dProdutos!$A$2:$A$47,0))</f>
        <v>Eletrônicos</v>
      </c>
    </row>
    <row r="9369" customFormat="false" ht="15" hidden="false" customHeight="false" outlineLevel="0" collapsed="false">
      <c r="A9369" s="17" t="s">
        <v>7242</v>
      </c>
      <c r="B9369" s="17" t="n">
        <v>2</v>
      </c>
      <c r="C9369" s="21" t="n">
        <v>46268</v>
      </c>
      <c r="D9369" s="17" t="s">
        <v>989</v>
      </c>
      <c r="E9369" s="17" t="s">
        <v>105</v>
      </c>
      <c r="F9369" s="17" t="s">
        <v>1490</v>
      </c>
      <c r="G9369" s="17" t="s">
        <v>60</v>
      </c>
      <c r="H9369" s="17" t="s">
        <v>1523</v>
      </c>
      <c r="I9369" s="17" t="s">
        <v>1524</v>
      </c>
      <c r="J9369" s="17" t="n">
        <v>1</v>
      </c>
      <c r="K9369" s="15" t="n">
        <v>175.9</v>
      </c>
      <c r="L9369" s="22" t="n">
        <v>0</v>
      </c>
      <c r="M9369" s="15" t="n">
        <v>0</v>
      </c>
      <c r="N9369" s="15" t="n">
        <f aca="false">J9369*K9369</f>
        <v>175.9</v>
      </c>
      <c r="O9369" s="15" t="n">
        <f aca="false">N9369*L9369</f>
        <v>0</v>
      </c>
      <c r="P9369" s="15" t="n">
        <f aca="false">N9369-O9369</f>
        <v>175.9</v>
      </c>
      <c r="Q9369" s="15" t="n">
        <f aca="false">J9369*INDEX(dProdutos!$F$2:$F$47,MATCH(E9369,dProdutos!$A$2:$A$47,0))</f>
        <v>96.59</v>
      </c>
      <c r="R9369" s="15" t="n">
        <f aca="false">IF(I9369="Cancelado",0,P9369-Q9369)</f>
        <v>79.31</v>
      </c>
      <c r="S9369" s="17" t="str">
        <f aca="false">INDEX(dProdutos!$D$2:$D$47,MATCH(E9369,dProdutos!$A$2:$A$47,0))</f>
        <v>Moda Masculina</v>
      </c>
    </row>
    <row r="9370" customFormat="false" ht="15" hidden="false" customHeight="false" outlineLevel="0" collapsed="false">
      <c r="A9370" s="17" t="s">
        <v>7243</v>
      </c>
      <c r="B9370" s="17" t="n">
        <v>1</v>
      </c>
      <c r="C9370" s="21" t="n">
        <v>46268</v>
      </c>
      <c r="D9370" s="17" t="s">
        <v>1374</v>
      </c>
      <c r="E9370" s="17" t="s">
        <v>153</v>
      </c>
      <c r="F9370" s="17" t="s">
        <v>1490</v>
      </c>
      <c r="G9370" s="17" t="s">
        <v>60</v>
      </c>
      <c r="H9370" s="17" t="s">
        <v>1523</v>
      </c>
      <c r="I9370" s="17" t="s">
        <v>1524</v>
      </c>
      <c r="J9370" s="17" t="n">
        <v>1</v>
      </c>
      <c r="K9370" s="15" t="n">
        <v>165.9</v>
      </c>
      <c r="L9370" s="22" t="n">
        <v>0</v>
      </c>
      <c r="M9370" s="15" t="n">
        <v>20.68</v>
      </c>
      <c r="N9370" s="15" t="n">
        <f aca="false">J9370*K9370</f>
        <v>165.9</v>
      </c>
      <c r="O9370" s="15" t="n">
        <f aca="false">N9370*L9370</f>
        <v>0</v>
      </c>
      <c r="P9370" s="15" t="n">
        <f aca="false">N9370-O9370</f>
        <v>165.9</v>
      </c>
      <c r="Q9370" s="15" t="n">
        <f aca="false">J9370*INDEX(dProdutos!$F$2:$F$47,MATCH(E9370,dProdutos!$A$2:$A$47,0))</f>
        <v>67.28</v>
      </c>
      <c r="R9370" s="15" t="n">
        <f aca="false">IF(I9370="Cancelado",0,P9370-Q9370)</f>
        <v>98.62</v>
      </c>
      <c r="S9370" s="17" t="str">
        <f aca="false">INDEX(dProdutos!$D$2:$D$47,MATCH(E9370,dProdutos!$A$2:$A$47,0))</f>
        <v>Acessórios</v>
      </c>
    </row>
    <row r="9371" customFormat="false" ht="15" hidden="false" customHeight="false" outlineLevel="0" collapsed="false">
      <c r="A9371" s="17" t="s">
        <v>7243</v>
      </c>
      <c r="B9371" s="17" t="n">
        <v>2</v>
      </c>
      <c r="C9371" s="21" t="n">
        <v>46268</v>
      </c>
      <c r="D9371" s="17" t="s">
        <v>1374</v>
      </c>
      <c r="E9371" s="17" t="s">
        <v>81</v>
      </c>
      <c r="F9371" s="17" t="s">
        <v>1490</v>
      </c>
      <c r="G9371" s="17" t="s">
        <v>60</v>
      </c>
      <c r="H9371" s="17" t="s">
        <v>1523</v>
      </c>
      <c r="I9371" s="17" t="s">
        <v>1524</v>
      </c>
      <c r="J9371" s="17" t="n">
        <v>1</v>
      </c>
      <c r="K9371" s="15" t="n">
        <v>64.9</v>
      </c>
      <c r="L9371" s="22" t="n">
        <v>0</v>
      </c>
      <c r="M9371" s="15" t="n">
        <v>0</v>
      </c>
      <c r="N9371" s="15" t="n">
        <f aca="false">J9371*K9371</f>
        <v>64.9</v>
      </c>
      <c r="O9371" s="15" t="n">
        <f aca="false">N9371*L9371</f>
        <v>0</v>
      </c>
      <c r="P9371" s="15" t="n">
        <f aca="false">N9371-O9371</f>
        <v>64.9</v>
      </c>
      <c r="Q9371" s="15" t="n">
        <f aca="false">J9371*INDEX(dProdutos!$F$2:$F$47,MATCH(E9371,dProdutos!$A$2:$A$47,0))</f>
        <v>26.12</v>
      </c>
      <c r="R9371" s="15" t="n">
        <f aca="false">IF(I9371="Cancelado",0,P9371-Q9371)</f>
        <v>38.78</v>
      </c>
      <c r="S9371" s="17" t="str">
        <f aca="false">INDEX(dProdutos!$D$2:$D$47,MATCH(E9371,dProdutos!$A$2:$A$47,0))</f>
        <v>Moda Feminina</v>
      </c>
    </row>
    <row r="9372" customFormat="false" ht="15" hidden="false" customHeight="false" outlineLevel="0" collapsed="false">
      <c r="A9372" s="17" t="s">
        <v>7244</v>
      </c>
      <c r="B9372" s="17" t="n">
        <v>1</v>
      </c>
      <c r="C9372" s="21" t="n">
        <v>46268</v>
      </c>
      <c r="D9372" s="17" t="s">
        <v>1377</v>
      </c>
      <c r="E9372" s="17" t="s">
        <v>88</v>
      </c>
      <c r="F9372" s="17" t="s">
        <v>1487</v>
      </c>
      <c r="G9372" s="17" t="s">
        <v>62</v>
      </c>
      <c r="H9372" s="17" t="s">
        <v>1523</v>
      </c>
      <c r="I9372" s="17" t="s">
        <v>1524</v>
      </c>
      <c r="J9372" s="17" t="n">
        <v>1</v>
      </c>
      <c r="K9372" s="15" t="n">
        <v>170.9</v>
      </c>
      <c r="L9372" s="22" t="n">
        <v>0</v>
      </c>
      <c r="M9372" s="15" t="n">
        <v>12.36</v>
      </c>
      <c r="N9372" s="15" t="n">
        <f aca="false">J9372*K9372</f>
        <v>170.9</v>
      </c>
      <c r="O9372" s="15" t="n">
        <f aca="false">N9372*L9372</f>
        <v>0</v>
      </c>
      <c r="P9372" s="15" t="n">
        <f aca="false">N9372-O9372</f>
        <v>170.9</v>
      </c>
      <c r="Q9372" s="15" t="n">
        <f aca="false">J9372*INDEX(dProdutos!$F$2:$F$47,MATCH(E9372,dProdutos!$A$2:$A$47,0))</f>
        <v>98.14</v>
      </c>
      <c r="R9372" s="15" t="n">
        <f aca="false">IF(I9372="Cancelado",0,P9372-Q9372)</f>
        <v>72.76</v>
      </c>
      <c r="S9372" s="17" t="str">
        <f aca="false">INDEX(dProdutos!$D$2:$D$47,MATCH(E9372,dProdutos!$A$2:$A$47,0))</f>
        <v>Moda Feminina</v>
      </c>
    </row>
    <row r="9373" customFormat="false" ht="15" hidden="false" customHeight="false" outlineLevel="0" collapsed="false">
      <c r="A9373" s="17" t="s">
        <v>7244</v>
      </c>
      <c r="B9373" s="17" t="n">
        <v>2</v>
      </c>
      <c r="C9373" s="21" t="n">
        <v>46268</v>
      </c>
      <c r="D9373" s="17" t="s">
        <v>1377</v>
      </c>
      <c r="E9373" s="17" t="s">
        <v>144</v>
      </c>
      <c r="F9373" s="17" t="s">
        <v>1487</v>
      </c>
      <c r="G9373" s="17" t="s">
        <v>62</v>
      </c>
      <c r="H9373" s="17" t="s">
        <v>1523</v>
      </c>
      <c r="I9373" s="17" t="s">
        <v>1524</v>
      </c>
      <c r="J9373" s="17" t="n">
        <v>2</v>
      </c>
      <c r="K9373" s="15" t="n">
        <v>260.9</v>
      </c>
      <c r="L9373" s="22" t="n">
        <v>0</v>
      </c>
      <c r="M9373" s="15" t="n">
        <v>0</v>
      </c>
      <c r="N9373" s="15" t="n">
        <f aca="false">J9373*K9373</f>
        <v>521.8</v>
      </c>
      <c r="O9373" s="15" t="n">
        <f aca="false">N9373*L9373</f>
        <v>0</v>
      </c>
      <c r="P9373" s="15" t="n">
        <f aca="false">N9373-O9373</f>
        <v>521.8</v>
      </c>
      <c r="Q9373" s="15" t="n">
        <f aca="false">J9373*INDEX(dProdutos!$F$2:$F$47,MATCH(E9373,dProdutos!$A$2:$A$47,0))</f>
        <v>199.72</v>
      </c>
      <c r="R9373" s="15" t="n">
        <f aca="false">IF(I9373="Cancelado",0,P9373-Q9373)</f>
        <v>322.08</v>
      </c>
      <c r="S9373" s="17" t="str">
        <f aca="false">INDEX(dProdutos!$D$2:$D$47,MATCH(E9373,dProdutos!$A$2:$A$47,0))</f>
        <v>Acessórios</v>
      </c>
    </row>
    <row r="9374" customFormat="false" ht="15" hidden="false" customHeight="false" outlineLevel="0" collapsed="false">
      <c r="A9374" s="17" t="s">
        <v>7245</v>
      </c>
      <c r="B9374" s="17" t="n">
        <v>1</v>
      </c>
      <c r="C9374" s="21" t="n">
        <v>46268</v>
      </c>
      <c r="D9374" s="17" t="s">
        <v>1164</v>
      </c>
      <c r="E9374" s="17" t="s">
        <v>192</v>
      </c>
      <c r="F9374" s="17" t="s">
        <v>1487</v>
      </c>
      <c r="G9374" s="17" t="s">
        <v>60</v>
      </c>
      <c r="H9374" s="17" t="s">
        <v>1540</v>
      </c>
      <c r="I9374" s="17" t="s">
        <v>1524</v>
      </c>
      <c r="J9374" s="17" t="n">
        <v>1</v>
      </c>
      <c r="K9374" s="15" t="n">
        <v>245.9</v>
      </c>
      <c r="L9374" s="22" t="n">
        <v>0</v>
      </c>
      <c r="M9374" s="15" t="n">
        <v>18.42</v>
      </c>
      <c r="N9374" s="15" t="n">
        <f aca="false">J9374*K9374</f>
        <v>245.9</v>
      </c>
      <c r="O9374" s="15" t="n">
        <f aca="false">N9374*L9374</f>
        <v>0</v>
      </c>
      <c r="P9374" s="15" t="n">
        <f aca="false">N9374-O9374</f>
        <v>245.9</v>
      </c>
      <c r="Q9374" s="15" t="n">
        <f aca="false">J9374*INDEX(dProdutos!$F$2:$F$47,MATCH(E9374,dProdutos!$A$2:$A$47,0))</f>
        <v>107.78</v>
      </c>
      <c r="R9374" s="15" t="n">
        <f aca="false">IF(I9374="Cancelado",0,P9374-Q9374)</f>
        <v>138.12</v>
      </c>
      <c r="S9374" s="17" t="str">
        <f aca="false">INDEX(dProdutos!$D$2:$D$47,MATCH(E9374,dProdutos!$A$2:$A$47,0))</f>
        <v>Eletrônicos</v>
      </c>
    </row>
    <row r="9375" customFormat="false" ht="15" hidden="false" customHeight="false" outlineLevel="0" collapsed="false">
      <c r="A9375" s="17" t="s">
        <v>7246</v>
      </c>
      <c r="B9375" s="17" t="n">
        <v>1</v>
      </c>
      <c r="C9375" s="21" t="n">
        <v>46268</v>
      </c>
      <c r="D9375" s="17" t="s">
        <v>946</v>
      </c>
      <c r="E9375" s="17" t="s">
        <v>88</v>
      </c>
      <c r="F9375" s="17" t="s">
        <v>1495</v>
      </c>
      <c r="G9375" s="17" t="s">
        <v>59</v>
      </c>
      <c r="H9375" s="17" t="s">
        <v>1537</v>
      </c>
      <c r="I9375" s="17" t="s">
        <v>1524</v>
      </c>
      <c r="J9375" s="17" t="n">
        <v>1</v>
      </c>
      <c r="K9375" s="15" t="n">
        <v>170.9</v>
      </c>
      <c r="L9375" s="22" t="n">
        <v>0</v>
      </c>
      <c r="M9375" s="15" t="n">
        <v>0</v>
      </c>
      <c r="N9375" s="15" t="n">
        <f aca="false">J9375*K9375</f>
        <v>170.9</v>
      </c>
      <c r="O9375" s="15" t="n">
        <f aca="false">N9375*L9375</f>
        <v>0</v>
      </c>
      <c r="P9375" s="15" t="n">
        <f aca="false">N9375-O9375</f>
        <v>170.9</v>
      </c>
      <c r="Q9375" s="15" t="n">
        <f aca="false">J9375*INDEX(dProdutos!$F$2:$F$47,MATCH(E9375,dProdutos!$A$2:$A$47,0))</f>
        <v>98.14</v>
      </c>
      <c r="R9375" s="15" t="n">
        <f aca="false">IF(I9375="Cancelado",0,P9375-Q9375)</f>
        <v>72.76</v>
      </c>
      <c r="S9375" s="17" t="str">
        <f aca="false">INDEX(dProdutos!$D$2:$D$47,MATCH(E9375,dProdutos!$A$2:$A$47,0))</f>
        <v>Moda Feminina</v>
      </c>
    </row>
    <row r="9376" customFormat="false" ht="15" hidden="false" customHeight="false" outlineLevel="0" collapsed="false">
      <c r="A9376" s="17" t="s">
        <v>7246</v>
      </c>
      <c r="B9376" s="17" t="n">
        <v>2</v>
      </c>
      <c r="C9376" s="21" t="n">
        <v>46268</v>
      </c>
      <c r="D9376" s="17" t="s">
        <v>946</v>
      </c>
      <c r="E9376" s="17" t="s">
        <v>129</v>
      </c>
      <c r="F9376" s="17" t="s">
        <v>1495</v>
      </c>
      <c r="G9376" s="17" t="s">
        <v>59</v>
      </c>
      <c r="H9376" s="17" t="s">
        <v>1537</v>
      </c>
      <c r="I9376" s="17" t="s">
        <v>1524</v>
      </c>
      <c r="J9376" s="17" t="n">
        <v>1</v>
      </c>
      <c r="K9376" s="15" t="n">
        <v>105.9</v>
      </c>
      <c r="L9376" s="22" t="n">
        <v>0</v>
      </c>
      <c r="M9376" s="15" t="n">
        <v>0</v>
      </c>
      <c r="N9376" s="15" t="n">
        <f aca="false">J9376*K9376</f>
        <v>105.9</v>
      </c>
      <c r="O9376" s="15" t="n">
        <f aca="false">N9376*L9376</f>
        <v>0</v>
      </c>
      <c r="P9376" s="15" t="n">
        <f aca="false">N9376-O9376</f>
        <v>105.9</v>
      </c>
      <c r="Q9376" s="15" t="n">
        <f aca="false">J9376*INDEX(dProdutos!$F$2:$F$47,MATCH(E9376,dProdutos!$A$2:$A$47,0))</f>
        <v>43.79</v>
      </c>
      <c r="R9376" s="15" t="n">
        <f aca="false">IF(I9376="Cancelado",0,P9376-Q9376)</f>
        <v>62.11</v>
      </c>
      <c r="S9376" s="17" t="str">
        <f aca="false">INDEX(dProdutos!$D$2:$D$47,MATCH(E9376,dProdutos!$A$2:$A$47,0))</f>
        <v>Calçados</v>
      </c>
    </row>
    <row r="9377" customFormat="false" ht="15" hidden="false" customHeight="false" outlineLevel="0" collapsed="false">
      <c r="A9377" s="17" t="s">
        <v>7246</v>
      </c>
      <c r="B9377" s="17" t="n">
        <v>3</v>
      </c>
      <c r="C9377" s="21" t="n">
        <v>46268</v>
      </c>
      <c r="D9377" s="17" t="s">
        <v>946</v>
      </c>
      <c r="E9377" s="17" t="s">
        <v>98</v>
      </c>
      <c r="F9377" s="17" t="s">
        <v>1495</v>
      </c>
      <c r="G9377" s="17" t="s">
        <v>59</v>
      </c>
      <c r="H9377" s="17" t="s">
        <v>1537</v>
      </c>
      <c r="I9377" s="17" t="s">
        <v>1524</v>
      </c>
      <c r="J9377" s="17" t="n">
        <v>1</v>
      </c>
      <c r="K9377" s="15" t="n">
        <v>108.9</v>
      </c>
      <c r="L9377" s="22" t="n">
        <v>0</v>
      </c>
      <c r="M9377" s="15" t="n">
        <v>0</v>
      </c>
      <c r="N9377" s="15" t="n">
        <f aca="false">J9377*K9377</f>
        <v>108.9</v>
      </c>
      <c r="O9377" s="15" t="n">
        <f aca="false">N9377*L9377</f>
        <v>0</v>
      </c>
      <c r="P9377" s="15" t="n">
        <f aca="false">N9377-O9377</f>
        <v>108.9</v>
      </c>
      <c r="Q9377" s="15" t="n">
        <f aca="false">J9377*INDEX(dProdutos!$F$2:$F$47,MATCH(E9377,dProdutos!$A$2:$A$47,0))</f>
        <v>42.52</v>
      </c>
      <c r="R9377" s="15" t="n">
        <f aca="false">IF(I9377="Cancelado",0,P9377-Q9377)</f>
        <v>66.38</v>
      </c>
      <c r="S9377" s="17" t="str">
        <f aca="false">INDEX(dProdutos!$D$2:$D$47,MATCH(E9377,dProdutos!$A$2:$A$47,0))</f>
        <v>Moda Feminina</v>
      </c>
    </row>
    <row r="9378" customFormat="false" ht="15" hidden="false" customHeight="false" outlineLevel="0" collapsed="false">
      <c r="A9378" s="17" t="s">
        <v>7247</v>
      </c>
      <c r="B9378" s="17" t="n">
        <v>1</v>
      </c>
      <c r="C9378" s="21" t="n">
        <v>46269</v>
      </c>
      <c r="D9378" s="17" t="s">
        <v>1023</v>
      </c>
      <c r="E9378" s="17" t="s">
        <v>120</v>
      </c>
      <c r="F9378" s="17" t="s">
        <v>1503</v>
      </c>
      <c r="G9378" s="17" t="s">
        <v>62</v>
      </c>
      <c r="H9378" s="17" t="s">
        <v>1523</v>
      </c>
      <c r="I9378" s="17" t="s">
        <v>1524</v>
      </c>
      <c r="J9378" s="17" t="n">
        <v>2</v>
      </c>
      <c r="K9378" s="15" t="n">
        <v>96.9</v>
      </c>
      <c r="L9378" s="22" t="n">
        <v>0</v>
      </c>
      <c r="M9378" s="15" t="n">
        <v>22.27</v>
      </c>
      <c r="N9378" s="15" t="n">
        <f aca="false">J9378*K9378</f>
        <v>193.8</v>
      </c>
      <c r="O9378" s="15" t="n">
        <f aca="false">N9378*L9378</f>
        <v>0</v>
      </c>
      <c r="P9378" s="15" t="n">
        <f aca="false">N9378-O9378</f>
        <v>193.8</v>
      </c>
      <c r="Q9378" s="15" t="n">
        <f aca="false">J9378*INDEX(dProdutos!$F$2:$F$47,MATCH(E9378,dProdutos!$A$2:$A$47,0))</f>
        <v>88.72</v>
      </c>
      <c r="R9378" s="15" t="n">
        <f aca="false">IF(I9378="Cancelado",0,P9378-Q9378)</f>
        <v>105.08</v>
      </c>
      <c r="S9378" s="17" t="str">
        <f aca="false">INDEX(dProdutos!$D$2:$D$47,MATCH(E9378,dProdutos!$A$2:$A$47,0))</f>
        <v>Moda Masculina</v>
      </c>
    </row>
    <row r="9379" customFormat="false" ht="15" hidden="false" customHeight="false" outlineLevel="0" collapsed="false">
      <c r="A9379" s="17" t="s">
        <v>7248</v>
      </c>
      <c r="B9379" s="17" t="n">
        <v>1</v>
      </c>
      <c r="C9379" s="21" t="n">
        <v>46269</v>
      </c>
      <c r="D9379" s="17" t="s">
        <v>1277</v>
      </c>
      <c r="E9379" s="17" t="s">
        <v>195</v>
      </c>
      <c r="F9379" s="17" t="s">
        <v>1495</v>
      </c>
      <c r="G9379" s="17" t="s">
        <v>64</v>
      </c>
      <c r="H9379" s="17" t="s">
        <v>1523</v>
      </c>
      <c r="I9379" s="17" t="s">
        <v>1524</v>
      </c>
      <c r="J9379" s="17" t="n">
        <v>1</v>
      </c>
      <c r="K9379" s="15" t="n">
        <v>72.9</v>
      </c>
      <c r="L9379" s="22" t="n">
        <v>0</v>
      </c>
      <c r="M9379" s="15" t="n">
        <v>10.34</v>
      </c>
      <c r="N9379" s="15" t="n">
        <f aca="false">J9379*K9379</f>
        <v>72.9</v>
      </c>
      <c r="O9379" s="15" t="n">
        <f aca="false">N9379*L9379</f>
        <v>0</v>
      </c>
      <c r="P9379" s="15" t="n">
        <f aca="false">N9379-O9379</f>
        <v>72.9</v>
      </c>
      <c r="Q9379" s="15" t="n">
        <f aca="false">J9379*INDEX(dProdutos!$F$2:$F$47,MATCH(E9379,dProdutos!$A$2:$A$47,0))</f>
        <v>39.23</v>
      </c>
      <c r="R9379" s="15" t="n">
        <f aca="false">IF(I9379="Cancelado",0,P9379-Q9379)</f>
        <v>33.67</v>
      </c>
      <c r="S9379" s="17" t="str">
        <f aca="false">INDEX(dProdutos!$D$2:$D$47,MATCH(E9379,dProdutos!$A$2:$A$47,0))</f>
        <v>Eletrônicos</v>
      </c>
    </row>
    <row r="9380" customFormat="false" ht="15" hidden="false" customHeight="false" outlineLevel="0" collapsed="false">
      <c r="A9380" s="17" t="s">
        <v>7249</v>
      </c>
      <c r="B9380" s="17" t="n">
        <v>1</v>
      </c>
      <c r="C9380" s="21" t="n">
        <v>46269</v>
      </c>
      <c r="D9380" s="17" t="s">
        <v>511</v>
      </c>
      <c r="E9380" s="17" t="s">
        <v>129</v>
      </c>
      <c r="F9380" s="17" t="s">
        <v>1495</v>
      </c>
      <c r="G9380" s="17" t="s">
        <v>62</v>
      </c>
      <c r="H9380" s="17" t="s">
        <v>1537</v>
      </c>
      <c r="I9380" s="17" t="s">
        <v>1524</v>
      </c>
      <c r="J9380" s="17" t="n">
        <v>2</v>
      </c>
      <c r="K9380" s="15" t="n">
        <v>105.9</v>
      </c>
      <c r="L9380" s="22" t="n">
        <v>0</v>
      </c>
      <c r="M9380" s="15" t="n">
        <v>18.71</v>
      </c>
      <c r="N9380" s="15" t="n">
        <f aca="false">J9380*K9380</f>
        <v>211.8</v>
      </c>
      <c r="O9380" s="15" t="n">
        <f aca="false">N9380*L9380</f>
        <v>0</v>
      </c>
      <c r="P9380" s="15" t="n">
        <f aca="false">N9380-O9380</f>
        <v>211.8</v>
      </c>
      <c r="Q9380" s="15" t="n">
        <f aca="false">J9380*INDEX(dProdutos!$F$2:$F$47,MATCH(E9380,dProdutos!$A$2:$A$47,0))</f>
        <v>87.58</v>
      </c>
      <c r="R9380" s="15" t="n">
        <f aca="false">IF(I9380="Cancelado",0,P9380-Q9380)</f>
        <v>124.22</v>
      </c>
      <c r="S9380" s="17" t="str">
        <f aca="false">INDEX(dProdutos!$D$2:$D$47,MATCH(E9380,dProdutos!$A$2:$A$47,0))</f>
        <v>Calçados</v>
      </c>
    </row>
    <row r="9381" customFormat="false" ht="15" hidden="false" customHeight="false" outlineLevel="0" collapsed="false">
      <c r="A9381" s="17" t="s">
        <v>7249</v>
      </c>
      <c r="B9381" s="17" t="n">
        <v>2</v>
      </c>
      <c r="C9381" s="21" t="n">
        <v>46269</v>
      </c>
      <c r="D9381" s="17" t="s">
        <v>511</v>
      </c>
      <c r="E9381" s="17" t="s">
        <v>171</v>
      </c>
      <c r="F9381" s="17" t="s">
        <v>1495</v>
      </c>
      <c r="G9381" s="17" t="s">
        <v>62</v>
      </c>
      <c r="H9381" s="17" t="s">
        <v>1537</v>
      </c>
      <c r="I9381" s="17" t="s">
        <v>1524</v>
      </c>
      <c r="J9381" s="17" t="n">
        <v>1</v>
      </c>
      <c r="K9381" s="15" t="n">
        <v>246.9</v>
      </c>
      <c r="L9381" s="22" t="n">
        <v>0</v>
      </c>
      <c r="M9381" s="15" t="n">
        <v>0</v>
      </c>
      <c r="N9381" s="15" t="n">
        <f aca="false">J9381*K9381</f>
        <v>246.9</v>
      </c>
      <c r="O9381" s="15" t="n">
        <f aca="false">N9381*L9381</f>
        <v>0</v>
      </c>
      <c r="P9381" s="15" t="n">
        <f aca="false">N9381-O9381</f>
        <v>246.9</v>
      </c>
      <c r="Q9381" s="15" t="n">
        <f aca="false">J9381*INDEX(dProdutos!$F$2:$F$47,MATCH(E9381,dProdutos!$A$2:$A$47,0))</f>
        <v>103.61</v>
      </c>
      <c r="R9381" s="15" t="n">
        <f aca="false">IF(I9381="Cancelado",0,P9381-Q9381)</f>
        <v>143.29</v>
      </c>
      <c r="S9381" s="17" t="str">
        <f aca="false">INDEX(dProdutos!$D$2:$D$47,MATCH(E9381,dProdutos!$A$2:$A$47,0))</f>
        <v>Casa</v>
      </c>
    </row>
    <row r="9382" customFormat="false" ht="15" hidden="false" customHeight="false" outlineLevel="0" collapsed="false">
      <c r="A9382" s="17" t="s">
        <v>7250</v>
      </c>
      <c r="B9382" s="17" t="n">
        <v>1</v>
      </c>
      <c r="C9382" s="21" t="n">
        <v>46269</v>
      </c>
      <c r="D9382" s="17" t="s">
        <v>543</v>
      </c>
      <c r="E9382" s="17" t="s">
        <v>204</v>
      </c>
      <c r="F9382" s="17" t="s">
        <v>1497</v>
      </c>
      <c r="G9382" s="17" t="s">
        <v>61</v>
      </c>
      <c r="H9382" s="17" t="s">
        <v>1537</v>
      </c>
      <c r="I9382" s="17" t="s">
        <v>1531</v>
      </c>
      <c r="J9382" s="17" t="n">
        <v>1</v>
      </c>
      <c r="K9382" s="15" t="n">
        <v>64.9</v>
      </c>
      <c r="L9382" s="22" t="n">
        <v>0</v>
      </c>
      <c r="M9382" s="15" t="n">
        <v>17.55</v>
      </c>
      <c r="N9382" s="15" t="n">
        <f aca="false">J9382*K9382</f>
        <v>64.9</v>
      </c>
      <c r="O9382" s="15" t="n">
        <f aca="false">N9382*L9382</f>
        <v>0</v>
      </c>
      <c r="P9382" s="15" t="n">
        <f aca="false">N9382-O9382</f>
        <v>64.9</v>
      </c>
      <c r="Q9382" s="15" t="n">
        <f aca="false">J9382*INDEX(dProdutos!$F$2:$F$47,MATCH(E9382,dProdutos!$A$2:$A$47,0))</f>
        <v>27.52</v>
      </c>
      <c r="R9382" s="15" t="n">
        <f aca="false">IF(I9382="Cancelado",0,P9382-Q9382)</f>
        <v>0</v>
      </c>
      <c r="S9382" s="17" t="str">
        <f aca="false">INDEX(dProdutos!$D$2:$D$47,MATCH(E9382,dProdutos!$A$2:$A$47,0))</f>
        <v>Beleza</v>
      </c>
    </row>
    <row r="9383" customFormat="false" ht="15" hidden="false" customHeight="false" outlineLevel="0" collapsed="false">
      <c r="A9383" s="17" t="s">
        <v>7251</v>
      </c>
      <c r="B9383" s="17" t="n">
        <v>1</v>
      </c>
      <c r="C9383" s="21" t="n">
        <v>46269</v>
      </c>
      <c r="D9383" s="17" t="s">
        <v>882</v>
      </c>
      <c r="E9383" s="17" t="s">
        <v>144</v>
      </c>
      <c r="F9383" s="17" t="s">
        <v>1499</v>
      </c>
      <c r="G9383" s="17" t="s">
        <v>59</v>
      </c>
      <c r="H9383" s="17" t="s">
        <v>1537</v>
      </c>
      <c r="I9383" s="17" t="s">
        <v>1524</v>
      </c>
      <c r="J9383" s="17" t="n">
        <v>1</v>
      </c>
      <c r="K9383" s="15" t="n">
        <v>260.9</v>
      </c>
      <c r="L9383" s="22" t="n">
        <v>0.1</v>
      </c>
      <c r="M9383" s="15" t="n">
        <v>15.3</v>
      </c>
      <c r="N9383" s="15" t="n">
        <f aca="false">J9383*K9383</f>
        <v>260.9</v>
      </c>
      <c r="O9383" s="15" t="n">
        <f aca="false">N9383*L9383</f>
        <v>26.09</v>
      </c>
      <c r="P9383" s="15" t="n">
        <f aca="false">N9383-O9383</f>
        <v>234.81</v>
      </c>
      <c r="Q9383" s="15" t="n">
        <f aca="false">J9383*INDEX(dProdutos!$F$2:$F$47,MATCH(E9383,dProdutos!$A$2:$A$47,0))</f>
        <v>99.86</v>
      </c>
      <c r="R9383" s="15" t="n">
        <f aca="false">IF(I9383="Cancelado",0,P9383-Q9383)</f>
        <v>134.95</v>
      </c>
      <c r="S9383" s="17" t="str">
        <f aca="false">INDEX(dProdutos!$D$2:$D$47,MATCH(E9383,dProdutos!$A$2:$A$47,0))</f>
        <v>Acessórios</v>
      </c>
    </row>
    <row r="9384" customFormat="false" ht="15" hidden="false" customHeight="false" outlineLevel="0" collapsed="false">
      <c r="A9384" s="17" t="s">
        <v>7252</v>
      </c>
      <c r="B9384" s="17" t="n">
        <v>1</v>
      </c>
      <c r="C9384" s="21" t="n">
        <v>46269</v>
      </c>
      <c r="D9384" s="17" t="s">
        <v>1324</v>
      </c>
      <c r="E9384" s="17" t="s">
        <v>156</v>
      </c>
      <c r="F9384" s="17" t="s">
        <v>1490</v>
      </c>
      <c r="G9384" s="17" t="s">
        <v>61</v>
      </c>
      <c r="H9384" s="17" t="s">
        <v>1527</v>
      </c>
      <c r="I9384" s="17" t="s">
        <v>1524</v>
      </c>
      <c r="J9384" s="17" t="n">
        <v>1</v>
      </c>
      <c r="K9384" s="15" t="n">
        <v>192.9</v>
      </c>
      <c r="L9384" s="22" t="n">
        <v>0</v>
      </c>
      <c r="M9384" s="15" t="n">
        <v>19.89</v>
      </c>
      <c r="N9384" s="15" t="n">
        <f aca="false">J9384*K9384</f>
        <v>192.9</v>
      </c>
      <c r="O9384" s="15" t="n">
        <f aca="false">N9384*L9384</f>
        <v>0</v>
      </c>
      <c r="P9384" s="15" t="n">
        <f aca="false">N9384-O9384</f>
        <v>192.9</v>
      </c>
      <c r="Q9384" s="15" t="n">
        <f aca="false">J9384*INDEX(dProdutos!$F$2:$F$47,MATCH(E9384,dProdutos!$A$2:$A$47,0))</f>
        <v>80.38</v>
      </c>
      <c r="R9384" s="15" t="n">
        <f aca="false">IF(I9384="Cancelado",0,P9384-Q9384)</f>
        <v>112.52</v>
      </c>
      <c r="S9384" s="17" t="str">
        <f aca="false">INDEX(dProdutos!$D$2:$D$47,MATCH(E9384,dProdutos!$A$2:$A$47,0))</f>
        <v>Acessórios</v>
      </c>
    </row>
    <row r="9385" customFormat="false" ht="15" hidden="false" customHeight="false" outlineLevel="0" collapsed="false">
      <c r="A9385" s="17" t="s">
        <v>7253</v>
      </c>
      <c r="B9385" s="17" t="n">
        <v>1</v>
      </c>
      <c r="C9385" s="21" t="n">
        <v>46269</v>
      </c>
      <c r="D9385" s="17" t="s">
        <v>261</v>
      </c>
      <c r="E9385" s="17" t="s">
        <v>156</v>
      </c>
      <c r="F9385" s="17" t="s">
        <v>1501</v>
      </c>
      <c r="G9385" s="17" t="s">
        <v>59</v>
      </c>
      <c r="H9385" s="17" t="s">
        <v>1523</v>
      </c>
      <c r="I9385" s="17" t="s">
        <v>1524</v>
      </c>
      <c r="J9385" s="17" t="n">
        <v>1</v>
      </c>
      <c r="K9385" s="15" t="n">
        <v>192.9</v>
      </c>
      <c r="L9385" s="22" t="n">
        <v>0.2</v>
      </c>
      <c r="M9385" s="15" t="n">
        <v>0</v>
      </c>
      <c r="N9385" s="15" t="n">
        <f aca="false">J9385*K9385</f>
        <v>192.9</v>
      </c>
      <c r="O9385" s="15" t="n">
        <f aca="false">N9385*L9385</f>
        <v>38.58</v>
      </c>
      <c r="P9385" s="15" t="n">
        <f aca="false">N9385-O9385</f>
        <v>154.32</v>
      </c>
      <c r="Q9385" s="15" t="n">
        <f aca="false">J9385*INDEX(dProdutos!$F$2:$F$47,MATCH(E9385,dProdutos!$A$2:$A$47,0))</f>
        <v>80.38</v>
      </c>
      <c r="R9385" s="15" t="n">
        <f aca="false">IF(I9385="Cancelado",0,P9385-Q9385)</f>
        <v>73.94</v>
      </c>
      <c r="S9385" s="17" t="str">
        <f aca="false">INDEX(dProdutos!$D$2:$D$47,MATCH(E9385,dProdutos!$A$2:$A$47,0))</f>
        <v>Acessórios</v>
      </c>
    </row>
    <row r="9386" customFormat="false" ht="15" hidden="false" customHeight="false" outlineLevel="0" collapsed="false">
      <c r="A9386" s="17" t="s">
        <v>7254</v>
      </c>
      <c r="B9386" s="17" t="n">
        <v>1</v>
      </c>
      <c r="C9386" s="21" t="n">
        <v>46269</v>
      </c>
      <c r="D9386" s="17" t="s">
        <v>1334</v>
      </c>
      <c r="E9386" s="17" t="s">
        <v>123</v>
      </c>
      <c r="F9386" s="17" t="s">
        <v>1490</v>
      </c>
      <c r="G9386" s="17" t="s">
        <v>59</v>
      </c>
      <c r="H9386" s="17" t="s">
        <v>1537</v>
      </c>
      <c r="I9386" s="17" t="s">
        <v>1524</v>
      </c>
      <c r="J9386" s="17" t="n">
        <v>1</v>
      </c>
      <c r="K9386" s="15" t="n">
        <v>277.9</v>
      </c>
      <c r="L9386" s="22" t="n">
        <v>0</v>
      </c>
      <c r="M9386" s="15" t="n">
        <v>0</v>
      </c>
      <c r="N9386" s="15" t="n">
        <f aca="false">J9386*K9386</f>
        <v>277.9</v>
      </c>
      <c r="O9386" s="15" t="n">
        <f aca="false">N9386*L9386</f>
        <v>0</v>
      </c>
      <c r="P9386" s="15" t="n">
        <f aca="false">N9386-O9386</f>
        <v>277.9</v>
      </c>
      <c r="Q9386" s="15" t="n">
        <f aca="false">J9386*INDEX(dProdutos!$F$2:$F$47,MATCH(E9386,dProdutos!$A$2:$A$47,0))</f>
        <v>132.36</v>
      </c>
      <c r="R9386" s="15" t="n">
        <f aca="false">IF(I9386="Cancelado",0,P9386-Q9386)</f>
        <v>145.54</v>
      </c>
      <c r="S9386" s="17" t="str">
        <f aca="false">INDEX(dProdutos!$D$2:$D$47,MATCH(E9386,dProdutos!$A$2:$A$47,0))</f>
        <v>Calçados</v>
      </c>
    </row>
    <row r="9387" customFormat="false" ht="15" hidden="false" customHeight="false" outlineLevel="0" collapsed="false">
      <c r="A9387" s="17" t="s">
        <v>7255</v>
      </c>
      <c r="B9387" s="17" t="n">
        <v>1</v>
      </c>
      <c r="C9387" s="21" t="n">
        <v>46269</v>
      </c>
      <c r="D9387" s="17" t="s">
        <v>743</v>
      </c>
      <c r="E9387" s="17" t="s">
        <v>135</v>
      </c>
      <c r="F9387" s="17" t="s">
        <v>1501</v>
      </c>
      <c r="G9387" s="17" t="s">
        <v>61</v>
      </c>
      <c r="H9387" s="17" t="s">
        <v>1523</v>
      </c>
      <c r="I9387" s="17" t="s">
        <v>1531</v>
      </c>
      <c r="J9387" s="17" t="n">
        <v>2</v>
      </c>
      <c r="K9387" s="15" t="n">
        <v>200.9</v>
      </c>
      <c r="L9387" s="22" t="n">
        <v>0</v>
      </c>
      <c r="M9387" s="15" t="n">
        <v>14.51</v>
      </c>
      <c r="N9387" s="15" t="n">
        <f aca="false">J9387*K9387</f>
        <v>401.8</v>
      </c>
      <c r="O9387" s="15" t="n">
        <f aca="false">N9387*L9387</f>
        <v>0</v>
      </c>
      <c r="P9387" s="15" t="n">
        <f aca="false">N9387-O9387</f>
        <v>401.8</v>
      </c>
      <c r="Q9387" s="15" t="n">
        <f aca="false">J9387*INDEX(dProdutos!$F$2:$F$47,MATCH(E9387,dProdutos!$A$2:$A$47,0))</f>
        <v>161.46</v>
      </c>
      <c r="R9387" s="15" t="n">
        <f aca="false">IF(I9387="Cancelado",0,P9387-Q9387)</f>
        <v>0</v>
      </c>
      <c r="S9387" s="17" t="str">
        <f aca="false">INDEX(dProdutos!$D$2:$D$47,MATCH(E9387,dProdutos!$A$2:$A$47,0))</f>
        <v>Calçados</v>
      </c>
    </row>
    <row r="9388" customFormat="false" ht="15" hidden="false" customHeight="false" outlineLevel="0" collapsed="false">
      <c r="A9388" s="17" t="s">
        <v>7256</v>
      </c>
      <c r="B9388" s="17" t="n">
        <v>1</v>
      </c>
      <c r="C9388" s="21" t="n">
        <v>46270</v>
      </c>
      <c r="D9388" s="17" t="s">
        <v>441</v>
      </c>
      <c r="E9388" s="17" t="s">
        <v>141</v>
      </c>
      <c r="F9388" s="17" t="s">
        <v>1495</v>
      </c>
      <c r="G9388" s="17" t="s">
        <v>60</v>
      </c>
      <c r="H9388" s="17" t="s">
        <v>1537</v>
      </c>
      <c r="I9388" s="17" t="s">
        <v>1524</v>
      </c>
      <c r="J9388" s="17" t="n">
        <v>2</v>
      </c>
      <c r="K9388" s="15" t="n">
        <v>131.9</v>
      </c>
      <c r="L9388" s="22" t="n">
        <v>0.1</v>
      </c>
      <c r="M9388" s="15" t="n">
        <v>10.19</v>
      </c>
      <c r="N9388" s="15" t="n">
        <f aca="false">J9388*K9388</f>
        <v>263.8</v>
      </c>
      <c r="O9388" s="15" t="n">
        <f aca="false">N9388*L9388</f>
        <v>26.38</v>
      </c>
      <c r="P9388" s="15" t="n">
        <f aca="false">N9388-O9388</f>
        <v>237.42</v>
      </c>
      <c r="Q9388" s="15" t="n">
        <f aca="false">J9388*INDEX(dProdutos!$F$2:$F$47,MATCH(E9388,dProdutos!$A$2:$A$47,0))</f>
        <v>163.32</v>
      </c>
      <c r="R9388" s="15" t="n">
        <f aca="false">IF(I9388="Cancelado",0,P9388-Q9388)</f>
        <v>74.1</v>
      </c>
      <c r="S9388" s="17" t="str">
        <f aca="false">INDEX(dProdutos!$D$2:$D$47,MATCH(E9388,dProdutos!$A$2:$A$47,0))</f>
        <v>Acessórios</v>
      </c>
    </row>
    <row r="9389" customFormat="false" ht="15" hidden="false" customHeight="false" outlineLevel="0" collapsed="false">
      <c r="A9389" s="17" t="s">
        <v>7257</v>
      </c>
      <c r="B9389" s="17" t="n">
        <v>1</v>
      </c>
      <c r="C9389" s="21" t="n">
        <v>46270</v>
      </c>
      <c r="D9389" s="17" t="s">
        <v>839</v>
      </c>
      <c r="E9389" s="17" t="s">
        <v>156</v>
      </c>
      <c r="F9389" s="17" t="s">
        <v>1503</v>
      </c>
      <c r="G9389" s="17" t="s">
        <v>59</v>
      </c>
      <c r="H9389" s="17" t="s">
        <v>1523</v>
      </c>
      <c r="I9389" s="17" t="s">
        <v>1524</v>
      </c>
      <c r="J9389" s="17" t="n">
        <v>1</v>
      </c>
      <c r="K9389" s="15" t="n">
        <v>192.9</v>
      </c>
      <c r="L9389" s="22" t="n">
        <v>0</v>
      </c>
      <c r="M9389" s="15" t="n">
        <v>0</v>
      </c>
      <c r="N9389" s="15" t="n">
        <f aca="false">J9389*K9389</f>
        <v>192.9</v>
      </c>
      <c r="O9389" s="15" t="n">
        <f aca="false">N9389*L9389</f>
        <v>0</v>
      </c>
      <c r="P9389" s="15" t="n">
        <f aca="false">N9389-O9389</f>
        <v>192.9</v>
      </c>
      <c r="Q9389" s="15" t="n">
        <f aca="false">J9389*INDEX(dProdutos!$F$2:$F$47,MATCH(E9389,dProdutos!$A$2:$A$47,0))</f>
        <v>80.38</v>
      </c>
      <c r="R9389" s="15" t="n">
        <f aca="false">IF(I9389="Cancelado",0,P9389-Q9389)</f>
        <v>112.52</v>
      </c>
      <c r="S9389" s="17" t="str">
        <f aca="false">INDEX(dProdutos!$D$2:$D$47,MATCH(E9389,dProdutos!$A$2:$A$47,0))</f>
        <v>Acessórios</v>
      </c>
    </row>
    <row r="9390" customFormat="false" ht="15" hidden="false" customHeight="false" outlineLevel="0" collapsed="false">
      <c r="A9390" s="17" t="s">
        <v>7257</v>
      </c>
      <c r="B9390" s="17" t="n">
        <v>2</v>
      </c>
      <c r="C9390" s="21" t="n">
        <v>46270</v>
      </c>
      <c r="D9390" s="17" t="s">
        <v>839</v>
      </c>
      <c r="E9390" s="17" t="s">
        <v>85</v>
      </c>
      <c r="F9390" s="17" t="s">
        <v>1503</v>
      </c>
      <c r="G9390" s="17" t="s">
        <v>59</v>
      </c>
      <c r="H9390" s="17" t="s">
        <v>1523</v>
      </c>
      <c r="I9390" s="17" t="s">
        <v>1524</v>
      </c>
      <c r="J9390" s="17" t="n">
        <v>1</v>
      </c>
      <c r="K9390" s="15" t="n">
        <v>165.9</v>
      </c>
      <c r="L9390" s="22" t="n">
        <v>0</v>
      </c>
      <c r="M9390" s="15" t="n">
        <v>0</v>
      </c>
      <c r="N9390" s="15" t="n">
        <f aca="false">J9390*K9390</f>
        <v>165.9</v>
      </c>
      <c r="O9390" s="15" t="n">
        <f aca="false">N9390*L9390</f>
        <v>0</v>
      </c>
      <c r="P9390" s="15" t="n">
        <f aca="false">N9390-O9390</f>
        <v>165.9</v>
      </c>
      <c r="Q9390" s="15" t="n">
        <f aca="false">J9390*INDEX(dProdutos!$F$2:$F$47,MATCH(E9390,dProdutos!$A$2:$A$47,0))</f>
        <v>91.55</v>
      </c>
      <c r="R9390" s="15" t="n">
        <f aca="false">IF(I9390="Cancelado",0,P9390-Q9390)</f>
        <v>74.35</v>
      </c>
      <c r="S9390" s="17" t="str">
        <f aca="false">INDEX(dProdutos!$D$2:$D$47,MATCH(E9390,dProdutos!$A$2:$A$47,0))</f>
        <v>Moda Feminina</v>
      </c>
    </row>
    <row r="9391" customFormat="false" ht="15" hidden="false" customHeight="false" outlineLevel="0" collapsed="false">
      <c r="A9391" s="17" t="s">
        <v>7258</v>
      </c>
      <c r="B9391" s="17" t="n">
        <v>1</v>
      </c>
      <c r="C9391" s="21" t="n">
        <v>46270</v>
      </c>
      <c r="D9391" s="17" t="s">
        <v>488</v>
      </c>
      <c r="E9391" s="17" t="s">
        <v>201</v>
      </c>
      <c r="F9391" s="17" t="s">
        <v>1497</v>
      </c>
      <c r="G9391" s="17" t="s">
        <v>61</v>
      </c>
      <c r="H9391" s="17" t="s">
        <v>1537</v>
      </c>
      <c r="I9391" s="17" t="s">
        <v>1524</v>
      </c>
      <c r="J9391" s="17" t="n">
        <v>1</v>
      </c>
      <c r="K9391" s="15" t="n">
        <v>236.9</v>
      </c>
      <c r="L9391" s="22" t="n">
        <v>0</v>
      </c>
      <c r="M9391" s="15" t="n">
        <v>0</v>
      </c>
      <c r="N9391" s="15" t="n">
        <f aca="false">J9391*K9391</f>
        <v>236.9</v>
      </c>
      <c r="O9391" s="15" t="n">
        <f aca="false">N9391*L9391</f>
        <v>0</v>
      </c>
      <c r="P9391" s="15" t="n">
        <f aca="false">N9391-O9391</f>
        <v>236.9</v>
      </c>
      <c r="Q9391" s="15" t="n">
        <f aca="false">J9391*INDEX(dProdutos!$F$2:$F$47,MATCH(E9391,dProdutos!$A$2:$A$47,0))</f>
        <v>96.23</v>
      </c>
      <c r="R9391" s="15" t="n">
        <f aca="false">IF(I9391="Cancelado",0,P9391-Q9391)</f>
        <v>140.67</v>
      </c>
      <c r="S9391" s="17" t="str">
        <f aca="false">INDEX(dProdutos!$D$2:$D$47,MATCH(E9391,dProdutos!$A$2:$A$47,0))</f>
        <v>Beleza</v>
      </c>
    </row>
    <row r="9392" customFormat="false" ht="15" hidden="false" customHeight="false" outlineLevel="0" collapsed="false">
      <c r="A9392" s="17" t="s">
        <v>7259</v>
      </c>
      <c r="B9392" s="17" t="n">
        <v>1</v>
      </c>
      <c r="C9392" s="21" t="n">
        <v>46270</v>
      </c>
      <c r="D9392" s="17" t="s">
        <v>1032</v>
      </c>
      <c r="E9392" s="17" t="s">
        <v>138</v>
      </c>
      <c r="F9392" s="17" t="s">
        <v>1490</v>
      </c>
      <c r="G9392" s="17" t="s">
        <v>61</v>
      </c>
      <c r="H9392" s="17" t="s">
        <v>1523</v>
      </c>
      <c r="I9392" s="17" t="s">
        <v>1524</v>
      </c>
      <c r="J9392" s="17" t="n">
        <v>1</v>
      </c>
      <c r="K9392" s="15" t="n">
        <v>231.9</v>
      </c>
      <c r="L9392" s="22" t="n">
        <v>0</v>
      </c>
      <c r="M9392" s="15" t="n">
        <v>15.7</v>
      </c>
      <c r="N9392" s="15" t="n">
        <f aca="false">J9392*K9392</f>
        <v>231.9</v>
      </c>
      <c r="O9392" s="15" t="n">
        <f aca="false">N9392*L9392</f>
        <v>0</v>
      </c>
      <c r="P9392" s="15" t="n">
        <f aca="false">N9392-O9392</f>
        <v>231.9</v>
      </c>
      <c r="Q9392" s="15" t="n">
        <f aca="false">J9392*INDEX(dProdutos!$F$2:$F$47,MATCH(E9392,dProdutos!$A$2:$A$47,0))</f>
        <v>132.21</v>
      </c>
      <c r="R9392" s="15" t="n">
        <f aca="false">IF(I9392="Cancelado",0,P9392-Q9392)</f>
        <v>99.69</v>
      </c>
      <c r="S9392" s="17" t="str">
        <f aca="false">INDEX(dProdutos!$D$2:$D$47,MATCH(E9392,dProdutos!$A$2:$A$47,0))</f>
        <v>Calçados</v>
      </c>
    </row>
    <row r="9393" customFormat="false" ht="15" hidden="false" customHeight="false" outlineLevel="0" collapsed="false">
      <c r="A9393" s="17" t="s">
        <v>7260</v>
      </c>
      <c r="B9393" s="17" t="n">
        <v>1</v>
      </c>
      <c r="C9393" s="21" t="n">
        <v>46270</v>
      </c>
      <c r="D9393" s="17" t="s">
        <v>1128</v>
      </c>
      <c r="E9393" s="17" t="s">
        <v>111</v>
      </c>
      <c r="F9393" s="17" t="s">
        <v>1493</v>
      </c>
      <c r="G9393" s="17" t="s">
        <v>62</v>
      </c>
      <c r="H9393" s="17" t="s">
        <v>1523</v>
      </c>
      <c r="I9393" s="17" t="s">
        <v>1524</v>
      </c>
      <c r="J9393" s="17" t="n">
        <v>1</v>
      </c>
      <c r="K9393" s="15" t="n">
        <v>188.9</v>
      </c>
      <c r="L9393" s="22" t="n">
        <v>0</v>
      </c>
      <c r="M9393" s="15" t="n">
        <v>30.21</v>
      </c>
      <c r="N9393" s="15" t="n">
        <f aca="false">J9393*K9393</f>
        <v>188.9</v>
      </c>
      <c r="O9393" s="15" t="n">
        <f aca="false">N9393*L9393</f>
        <v>0</v>
      </c>
      <c r="P9393" s="15" t="n">
        <f aca="false">N9393-O9393</f>
        <v>188.9</v>
      </c>
      <c r="Q9393" s="15" t="n">
        <f aca="false">J9393*INDEX(dProdutos!$F$2:$F$47,MATCH(E9393,dProdutos!$A$2:$A$47,0))</f>
        <v>88.32</v>
      </c>
      <c r="R9393" s="15" t="n">
        <f aca="false">IF(I9393="Cancelado",0,P9393-Q9393)</f>
        <v>100.58</v>
      </c>
      <c r="S9393" s="17" t="str">
        <f aca="false">INDEX(dProdutos!$D$2:$D$47,MATCH(E9393,dProdutos!$A$2:$A$47,0))</f>
        <v>Moda Masculina</v>
      </c>
    </row>
    <row r="9394" customFormat="false" ht="15" hidden="false" customHeight="false" outlineLevel="0" collapsed="false">
      <c r="A9394" s="17" t="s">
        <v>7261</v>
      </c>
      <c r="B9394" s="17" t="n">
        <v>1</v>
      </c>
      <c r="C9394" s="21" t="n">
        <v>46270</v>
      </c>
      <c r="D9394" s="17" t="s">
        <v>505</v>
      </c>
      <c r="E9394" s="17" t="s">
        <v>92</v>
      </c>
      <c r="F9394" s="17" t="s">
        <v>1487</v>
      </c>
      <c r="G9394" s="17" t="s">
        <v>61</v>
      </c>
      <c r="H9394" s="17" t="s">
        <v>1523</v>
      </c>
      <c r="I9394" s="17" t="s">
        <v>1531</v>
      </c>
      <c r="J9394" s="17" t="n">
        <v>1</v>
      </c>
      <c r="K9394" s="15" t="n">
        <v>191.9</v>
      </c>
      <c r="L9394" s="22" t="n">
        <v>0.2</v>
      </c>
      <c r="M9394" s="15" t="n">
        <v>11.75</v>
      </c>
      <c r="N9394" s="15" t="n">
        <f aca="false">J9394*K9394</f>
        <v>191.9</v>
      </c>
      <c r="O9394" s="15" t="n">
        <f aca="false">N9394*L9394</f>
        <v>38.38</v>
      </c>
      <c r="P9394" s="15" t="n">
        <f aca="false">N9394-O9394</f>
        <v>153.52</v>
      </c>
      <c r="Q9394" s="15" t="n">
        <f aca="false">J9394*INDEX(dProdutos!$F$2:$F$47,MATCH(E9394,dProdutos!$A$2:$A$47,0))</f>
        <v>88.59</v>
      </c>
      <c r="R9394" s="15" t="n">
        <f aca="false">IF(I9394="Cancelado",0,P9394-Q9394)</f>
        <v>0</v>
      </c>
      <c r="S9394" s="17" t="str">
        <f aca="false">INDEX(dProdutos!$D$2:$D$47,MATCH(E9394,dProdutos!$A$2:$A$47,0))</f>
        <v>Moda Feminina</v>
      </c>
    </row>
    <row r="9395" customFormat="false" ht="15" hidden="false" customHeight="false" outlineLevel="0" collapsed="false">
      <c r="A9395" s="17" t="s">
        <v>7262</v>
      </c>
      <c r="B9395" s="17" t="n">
        <v>1</v>
      </c>
      <c r="C9395" s="21" t="n">
        <v>46270</v>
      </c>
      <c r="D9395" s="17" t="s">
        <v>252</v>
      </c>
      <c r="E9395" s="17" t="s">
        <v>153</v>
      </c>
      <c r="F9395" s="17" t="s">
        <v>1487</v>
      </c>
      <c r="G9395" s="17" t="s">
        <v>59</v>
      </c>
      <c r="H9395" s="17" t="s">
        <v>1523</v>
      </c>
      <c r="I9395" s="17" t="s">
        <v>1524</v>
      </c>
      <c r="J9395" s="17" t="n">
        <v>1</v>
      </c>
      <c r="K9395" s="15" t="n">
        <v>165.9</v>
      </c>
      <c r="L9395" s="22" t="n">
        <v>0.15</v>
      </c>
      <c r="M9395" s="15" t="n">
        <v>0</v>
      </c>
      <c r="N9395" s="15" t="n">
        <f aca="false">J9395*K9395</f>
        <v>165.9</v>
      </c>
      <c r="O9395" s="15" t="n">
        <f aca="false">N9395*L9395</f>
        <v>24.885</v>
      </c>
      <c r="P9395" s="15" t="n">
        <f aca="false">N9395-O9395</f>
        <v>141.015</v>
      </c>
      <c r="Q9395" s="15" t="n">
        <f aca="false">J9395*INDEX(dProdutos!$F$2:$F$47,MATCH(E9395,dProdutos!$A$2:$A$47,0))</f>
        <v>67.28</v>
      </c>
      <c r="R9395" s="15" t="n">
        <f aca="false">IF(I9395="Cancelado",0,P9395-Q9395)</f>
        <v>73.735</v>
      </c>
      <c r="S9395" s="17" t="str">
        <f aca="false">INDEX(dProdutos!$D$2:$D$47,MATCH(E9395,dProdutos!$A$2:$A$47,0))</f>
        <v>Acessórios</v>
      </c>
    </row>
    <row r="9396" customFormat="false" ht="15" hidden="false" customHeight="false" outlineLevel="0" collapsed="false">
      <c r="A9396" s="17" t="s">
        <v>7263</v>
      </c>
      <c r="B9396" s="17" t="n">
        <v>1</v>
      </c>
      <c r="C9396" s="21" t="n">
        <v>46270</v>
      </c>
      <c r="D9396" s="17" t="s">
        <v>958</v>
      </c>
      <c r="E9396" s="17" t="s">
        <v>171</v>
      </c>
      <c r="F9396" s="17" t="s">
        <v>1501</v>
      </c>
      <c r="G9396" s="17" t="s">
        <v>61</v>
      </c>
      <c r="H9396" s="17" t="s">
        <v>1523</v>
      </c>
      <c r="I9396" s="17" t="s">
        <v>1524</v>
      </c>
      <c r="J9396" s="17" t="n">
        <v>1</v>
      </c>
      <c r="K9396" s="15" t="n">
        <v>246.9</v>
      </c>
      <c r="L9396" s="22" t="n">
        <v>0.2</v>
      </c>
      <c r="M9396" s="15" t="n">
        <v>0</v>
      </c>
      <c r="N9396" s="15" t="n">
        <f aca="false">J9396*K9396</f>
        <v>246.9</v>
      </c>
      <c r="O9396" s="15" t="n">
        <f aca="false">N9396*L9396</f>
        <v>49.38</v>
      </c>
      <c r="P9396" s="15" t="n">
        <f aca="false">N9396-O9396</f>
        <v>197.52</v>
      </c>
      <c r="Q9396" s="15" t="n">
        <f aca="false">J9396*INDEX(dProdutos!$F$2:$F$47,MATCH(E9396,dProdutos!$A$2:$A$47,0))</f>
        <v>103.61</v>
      </c>
      <c r="R9396" s="15" t="n">
        <f aca="false">IF(I9396="Cancelado",0,P9396-Q9396)</f>
        <v>93.91</v>
      </c>
      <c r="S9396" s="17" t="str">
        <f aca="false">INDEX(dProdutos!$D$2:$D$47,MATCH(E9396,dProdutos!$A$2:$A$47,0))</f>
        <v>Casa</v>
      </c>
    </row>
    <row r="9397" customFormat="false" ht="15" hidden="false" customHeight="false" outlineLevel="0" collapsed="false">
      <c r="A9397" s="17" t="s">
        <v>7263</v>
      </c>
      <c r="B9397" s="17" t="n">
        <v>2</v>
      </c>
      <c r="C9397" s="21" t="n">
        <v>46270</v>
      </c>
      <c r="D9397" s="17" t="s">
        <v>958</v>
      </c>
      <c r="E9397" s="17" t="s">
        <v>195</v>
      </c>
      <c r="F9397" s="17" t="s">
        <v>1501</v>
      </c>
      <c r="G9397" s="17" t="s">
        <v>61</v>
      </c>
      <c r="H9397" s="17" t="s">
        <v>1523</v>
      </c>
      <c r="I9397" s="17" t="s">
        <v>1524</v>
      </c>
      <c r="J9397" s="17" t="n">
        <v>1</v>
      </c>
      <c r="K9397" s="15" t="n">
        <v>72.9</v>
      </c>
      <c r="L9397" s="22" t="n">
        <v>0</v>
      </c>
      <c r="M9397" s="15" t="n">
        <v>0</v>
      </c>
      <c r="N9397" s="15" t="n">
        <f aca="false">J9397*K9397</f>
        <v>72.9</v>
      </c>
      <c r="O9397" s="15" t="n">
        <f aca="false">N9397*L9397</f>
        <v>0</v>
      </c>
      <c r="P9397" s="15" t="n">
        <f aca="false">N9397-O9397</f>
        <v>72.9</v>
      </c>
      <c r="Q9397" s="15" t="n">
        <f aca="false">J9397*INDEX(dProdutos!$F$2:$F$47,MATCH(E9397,dProdutos!$A$2:$A$47,0))</f>
        <v>39.23</v>
      </c>
      <c r="R9397" s="15" t="n">
        <f aca="false">IF(I9397="Cancelado",0,P9397-Q9397)</f>
        <v>33.67</v>
      </c>
      <c r="S9397" s="17" t="str">
        <f aca="false">INDEX(dProdutos!$D$2:$D$47,MATCH(E9397,dProdutos!$A$2:$A$47,0))</f>
        <v>Eletrônicos</v>
      </c>
    </row>
    <row r="9398" customFormat="false" ht="15" hidden="false" customHeight="false" outlineLevel="0" collapsed="false">
      <c r="A9398" s="17" t="s">
        <v>7264</v>
      </c>
      <c r="B9398" s="17" t="n">
        <v>1</v>
      </c>
      <c r="C9398" s="21" t="n">
        <v>46270</v>
      </c>
      <c r="D9398" s="17" t="s">
        <v>1420</v>
      </c>
      <c r="E9398" s="17" t="s">
        <v>105</v>
      </c>
      <c r="F9398" s="17" t="s">
        <v>1497</v>
      </c>
      <c r="G9398" s="17" t="s">
        <v>62</v>
      </c>
      <c r="H9398" s="17" t="s">
        <v>1537</v>
      </c>
      <c r="I9398" s="17" t="s">
        <v>1524</v>
      </c>
      <c r="J9398" s="17" t="n">
        <v>1</v>
      </c>
      <c r="K9398" s="15" t="n">
        <v>175.9</v>
      </c>
      <c r="L9398" s="22" t="n">
        <v>0.2</v>
      </c>
      <c r="M9398" s="15" t="n">
        <v>12.07</v>
      </c>
      <c r="N9398" s="15" t="n">
        <f aca="false">J9398*K9398</f>
        <v>175.9</v>
      </c>
      <c r="O9398" s="15" t="n">
        <f aca="false">N9398*L9398</f>
        <v>35.18</v>
      </c>
      <c r="P9398" s="15" t="n">
        <f aca="false">N9398-O9398</f>
        <v>140.72</v>
      </c>
      <c r="Q9398" s="15" t="n">
        <f aca="false">J9398*INDEX(dProdutos!$F$2:$F$47,MATCH(E9398,dProdutos!$A$2:$A$47,0))</f>
        <v>96.59</v>
      </c>
      <c r="R9398" s="15" t="n">
        <f aca="false">IF(I9398="Cancelado",0,P9398-Q9398)</f>
        <v>44.13</v>
      </c>
      <c r="S9398" s="17" t="str">
        <f aca="false">INDEX(dProdutos!$D$2:$D$47,MATCH(E9398,dProdutos!$A$2:$A$47,0))</f>
        <v>Moda Masculina</v>
      </c>
    </row>
    <row r="9399" customFormat="false" ht="15" hidden="false" customHeight="false" outlineLevel="0" collapsed="false">
      <c r="A9399" s="17" t="s">
        <v>7264</v>
      </c>
      <c r="B9399" s="17" t="n">
        <v>2</v>
      </c>
      <c r="C9399" s="21" t="n">
        <v>46270</v>
      </c>
      <c r="D9399" s="17" t="s">
        <v>1420</v>
      </c>
      <c r="E9399" s="17" t="s">
        <v>156</v>
      </c>
      <c r="F9399" s="17" t="s">
        <v>1497</v>
      </c>
      <c r="G9399" s="17" t="s">
        <v>62</v>
      </c>
      <c r="H9399" s="17" t="s">
        <v>1537</v>
      </c>
      <c r="I9399" s="17" t="s">
        <v>1524</v>
      </c>
      <c r="J9399" s="17" t="n">
        <v>1</v>
      </c>
      <c r="K9399" s="15" t="n">
        <v>192.9</v>
      </c>
      <c r="L9399" s="22" t="n">
        <v>0</v>
      </c>
      <c r="M9399" s="15" t="n">
        <v>0</v>
      </c>
      <c r="N9399" s="15" t="n">
        <f aca="false">J9399*K9399</f>
        <v>192.9</v>
      </c>
      <c r="O9399" s="15" t="n">
        <f aca="false">N9399*L9399</f>
        <v>0</v>
      </c>
      <c r="P9399" s="15" t="n">
        <f aca="false">N9399-O9399</f>
        <v>192.9</v>
      </c>
      <c r="Q9399" s="15" t="n">
        <f aca="false">J9399*INDEX(dProdutos!$F$2:$F$47,MATCH(E9399,dProdutos!$A$2:$A$47,0))</f>
        <v>80.38</v>
      </c>
      <c r="R9399" s="15" t="n">
        <f aca="false">IF(I9399="Cancelado",0,P9399-Q9399)</f>
        <v>112.52</v>
      </c>
      <c r="S9399" s="17" t="str">
        <f aca="false">INDEX(dProdutos!$D$2:$D$47,MATCH(E9399,dProdutos!$A$2:$A$47,0))</f>
        <v>Acessórios</v>
      </c>
    </row>
    <row r="9400" customFormat="false" ht="15" hidden="false" customHeight="false" outlineLevel="0" collapsed="false">
      <c r="A9400" s="17" t="s">
        <v>7265</v>
      </c>
      <c r="B9400" s="17" t="n">
        <v>1</v>
      </c>
      <c r="C9400" s="21" t="n">
        <v>46271</v>
      </c>
      <c r="D9400" s="17" t="s">
        <v>854</v>
      </c>
      <c r="E9400" s="17" t="s">
        <v>207</v>
      </c>
      <c r="F9400" s="17" t="s">
        <v>1503</v>
      </c>
      <c r="G9400" s="17" t="s">
        <v>63</v>
      </c>
      <c r="H9400" s="17" t="s">
        <v>1537</v>
      </c>
      <c r="I9400" s="17" t="s">
        <v>1524</v>
      </c>
      <c r="J9400" s="17" t="n">
        <v>3</v>
      </c>
      <c r="K9400" s="15" t="n">
        <v>143.9</v>
      </c>
      <c r="L9400" s="22" t="n">
        <v>0.15</v>
      </c>
      <c r="M9400" s="15" t="n">
        <v>24.64</v>
      </c>
      <c r="N9400" s="15" t="n">
        <f aca="false">J9400*K9400</f>
        <v>431.7</v>
      </c>
      <c r="O9400" s="15" t="n">
        <f aca="false">N9400*L9400</f>
        <v>64.755</v>
      </c>
      <c r="P9400" s="15" t="n">
        <f aca="false">N9400-O9400</f>
        <v>366.945</v>
      </c>
      <c r="Q9400" s="15" t="n">
        <f aca="false">J9400*INDEX(dProdutos!$F$2:$F$47,MATCH(E9400,dProdutos!$A$2:$A$47,0))</f>
        <v>253.29</v>
      </c>
      <c r="R9400" s="15" t="n">
        <f aca="false">IF(I9400="Cancelado",0,P9400-Q9400)</f>
        <v>113.655</v>
      </c>
      <c r="S9400" s="17" t="str">
        <f aca="false">INDEX(dProdutos!$D$2:$D$47,MATCH(E9400,dProdutos!$A$2:$A$47,0))</f>
        <v>Beleza</v>
      </c>
    </row>
    <row r="9401" customFormat="false" ht="15" hidden="false" customHeight="false" outlineLevel="0" collapsed="false">
      <c r="A9401" s="17" t="s">
        <v>7266</v>
      </c>
      <c r="B9401" s="17" t="n">
        <v>1</v>
      </c>
      <c r="C9401" s="21" t="n">
        <v>46271</v>
      </c>
      <c r="D9401" s="17" t="s">
        <v>1105</v>
      </c>
      <c r="E9401" s="17" t="s">
        <v>102</v>
      </c>
      <c r="F9401" s="17" t="s">
        <v>1495</v>
      </c>
      <c r="G9401" s="17" t="s">
        <v>59</v>
      </c>
      <c r="H9401" s="17" t="s">
        <v>1540</v>
      </c>
      <c r="I9401" s="17" t="s">
        <v>1524</v>
      </c>
      <c r="J9401" s="17" t="n">
        <v>1</v>
      </c>
      <c r="K9401" s="15" t="n">
        <v>65.9</v>
      </c>
      <c r="L9401" s="22" t="n">
        <v>0</v>
      </c>
      <c r="M9401" s="15" t="n">
        <v>0</v>
      </c>
      <c r="N9401" s="15" t="n">
        <f aca="false">J9401*K9401</f>
        <v>65.9</v>
      </c>
      <c r="O9401" s="15" t="n">
        <f aca="false">N9401*L9401</f>
        <v>0</v>
      </c>
      <c r="P9401" s="15" t="n">
        <f aca="false">N9401-O9401</f>
        <v>65.9</v>
      </c>
      <c r="Q9401" s="15" t="n">
        <f aca="false">J9401*INDEX(dProdutos!$F$2:$F$47,MATCH(E9401,dProdutos!$A$2:$A$47,0))</f>
        <v>29.68</v>
      </c>
      <c r="R9401" s="15" t="n">
        <f aca="false">IF(I9401="Cancelado",0,P9401-Q9401)</f>
        <v>36.22</v>
      </c>
      <c r="S9401" s="17" t="str">
        <f aca="false">INDEX(dProdutos!$D$2:$D$47,MATCH(E9401,dProdutos!$A$2:$A$47,0))</f>
        <v>Moda Masculina</v>
      </c>
    </row>
    <row r="9402" customFormat="false" ht="15" hidden="false" customHeight="false" outlineLevel="0" collapsed="false">
      <c r="A9402" s="17" t="s">
        <v>7267</v>
      </c>
      <c r="B9402" s="17" t="n">
        <v>1</v>
      </c>
      <c r="C9402" s="21" t="n">
        <v>46271</v>
      </c>
      <c r="D9402" s="17" t="s">
        <v>1043</v>
      </c>
      <c r="E9402" s="17" t="s">
        <v>171</v>
      </c>
      <c r="F9402" s="17" t="s">
        <v>1499</v>
      </c>
      <c r="G9402" s="17" t="s">
        <v>62</v>
      </c>
      <c r="H9402" s="17" t="s">
        <v>1537</v>
      </c>
      <c r="I9402" s="17" t="s">
        <v>1524</v>
      </c>
      <c r="J9402" s="17" t="n">
        <v>1</v>
      </c>
      <c r="K9402" s="15" t="n">
        <v>246.9</v>
      </c>
      <c r="L9402" s="22" t="n">
        <v>0.1</v>
      </c>
      <c r="M9402" s="15" t="n">
        <v>0</v>
      </c>
      <c r="N9402" s="15" t="n">
        <f aca="false">J9402*K9402</f>
        <v>246.9</v>
      </c>
      <c r="O9402" s="15" t="n">
        <f aca="false">N9402*L9402</f>
        <v>24.69</v>
      </c>
      <c r="P9402" s="15" t="n">
        <f aca="false">N9402-O9402</f>
        <v>222.21</v>
      </c>
      <c r="Q9402" s="15" t="n">
        <f aca="false">J9402*INDEX(dProdutos!$F$2:$F$47,MATCH(E9402,dProdutos!$A$2:$A$47,0))</f>
        <v>103.61</v>
      </c>
      <c r="R9402" s="15" t="n">
        <f aca="false">IF(I9402="Cancelado",0,P9402-Q9402)</f>
        <v>118.6</v>
      </c>
      <c r="S9402" s="17" t="str">
        <f aca="false">INDEX(dProdutos!$D$2:$D$47,MATCH(E9402,dProdutos!$A$2:$A$47,0))</f>
        <v>Casa</v>
      </c>
    </row>
    <row r="9403" customFormat="false" ht="15" hidden="false" customHeight="false" outlineLevel="0" collapsed="false">
      <c r="A9403" s="17" t="s">
        <v>7268</v>
      </c>
      <c r="B9403" s="17" t="n">
        <v>1</v>
      </c>
      <c r="C9403" s="21" t="n">
        <v>46271</v>
      </c>
      <c r="D9403" s="17" t="s">
        <v>938</v>
      </c>
      <c r="E9403" s="17" t="s">
        <v>98</v>
      </c>
      <c r="F9403" s="17" t="s">
        <v>1487</v>
      </c>
      <c r="G9403" s="17" t="s">
        <v>60</v>
      </c>
      <c r="H9403" s="17" t="s">
        <v>1537</v>
      </c>
      <c r="I9403" s="17" t="s">
        <v>1524</v>
      </c>
      <c r="J9403" s="17" t="n">
        <v>2</v>
      </c>
      <c r="K9403" s="15" t="n">
        <v>108.9</v>
      </c>
      <c r="L9403" s="22" t="n">
        <v>0</v>
      </c>
      <c r="M9403" s="15" t="n">
        <v>0</v>
      </c>
      <c r="N9403" s="15" t="n">
        <f aca="false">J9403*K9403</f>
        <v>217.8</v>
      </c>
      <c r="O9403" s="15" t="n">
        <f aca="false">N9403*L9403</f>
        <v>0</v>
      </c>
      <c r="P9403" s="15" t="n">
        <f aca="false">N9403-O9403</f>
        <v>217.8</v>
      </c>
      <c r="Q9403" s="15" t="n">
        <f aca="false">J9403*INDEX(dProdutos!$F$2:$F$47,MATCH(E9403,dProdutos!$A$2:$A$47,0))</f>
        <v>85.04</v>
      </c>
      <c r="R9403" s="15" t="n">
        <f aca="false">IF(I9403="Cancelado",0,P9403-Q9403)</f>
        <v>132.76</v>
      </c>
      <c r="S9403" s="17" t="str">
        <f aca="false">INDEX(dProdutos!$D$2:$D$47,MATCH(E9403,dProdutos!$A$2:$A$47,0))</f>
        <v>Moda Feminina</v>
      </c>
    </row>
    <row r="9404" customFormat="false" ht="15" hidden="false" customHeight="false" outlineLevel="0" collapsed="false">
      <c r="A9404" s="17" t="s">
        <v>7268</v>
      </c>
      <c r="B9404" s="17" t="n">
        <v>2</v>
      </c>
      <c r="C9404" s="21" t="n">
        <v>46271</v>
      </c>
      <c r="D9404" s="17" t="s">
        <v>938</v>
      </c>
      <c r="E9404" s="17" t="s">
        <v>183</v>
      </c>
      <c r="F9404" s="17" t="s">
        <v>1487</v>
      </c>
      <c r="G9404" s="17" t="s">
        <v>60</v>
      </c>
      <c r="H9404" s="17" t="s">
        <v>1537</v>
      </c>
      <c r="I9404" s="17" t="s">
        <v>1524</v>
      </c>
      <c r="J9404" s="17" t="n">
        <v>1</v>
      </c>
      <c r="K9404" s="15" t="n">
        <v>121.9</v>
      </c>
      <c r="L9404" s="22" t="n">
        <v>0.1</v>
      </c>
      <c r="M9404" s="15" t="n">
        <v>0</v>
      </c>
      <c r="N9404" s="15" t="n">
        <f aca="false">J9404*K9404</f>
        <v>121.9</v>
      </c>
      <c r="O9404" s="15" t="n">
        <f aca="false">N9404*L9404</f>
        <v>12.19</v>
      </c>
      <c r="P9404" s="15" t="n">
        <f aca="false">N9404-O9404</f>
        <v>109.71</v>
      </c>
      <c r="Q9404" s="15" t="n">
        <f aca="false">J9404*INDEX(dProdutos!$F$2:$F$47,MATCH(E9404,dProdutos!$A$2:$A$47,0))</f>
        <v>52.76</v>
      </c>
      <c r="R9404" s="15" t="n">
        <f aca="false">IF(I9404="Cancelado",0,P9404-Q9404)</f>
        <v>56.95</v>
      </c>
      <c r="S9404" s="17" t="str">
        <f aca="false">INDEX(dProdutos!$D$2:$D$47,MATCH(E9404,dProdutos!$A$2:$A$47,0))</f>
        <v>Eletrônicos</v>
      </c>
    </row>
    <row r="9405" customFormat="false" ht="15" hidden="false" customHeight="false" outlineLevel="0" collapsed="false">
      <c r="A9405" s="17" t="s">
        <v>7269</v>
      </c>
      <c r="B9405" s="17" t="n">
        <v>1</v>
      </c>
      <c r="C9405" s="21" t="n">
        <v>46271</v>
      </c>
      <c r="D9405" s="17" t="s">
        <v>466</v>
      </c>
      <c r="E9405" s="17" t="s">
        <v>135</v>
      </c>
      <c r="F9405" s="17" t="s">
        <v>1497</v>
      </c>
      <c r="G9405" s="17" t="s">
        <v>60</v>
      </c>
      <c r="H9405" s="17" t="s">
        <v>1523</v>
      </c>
      <c r="I9405" s="17" t="s">
        <v>1524</v>
      </c>
      <c r="J9405" s="17" t="n">
        <v>1</v>
      </c>
      <c r="K9405" s="15" t="n">
        <v>200.9</v>
      </c>
      <c r="L9405" s="22" t="n">
        <v>0</v>
      </c>
      <c r="M9405" s="15" t="n">
        <v>33.07</v>
      </c>
      <c r="N9405" s="15" t="n">
        <f aca="false">J9405*K9405</f>
        <v>200.9</v>
      </c>
      <c r="O9405" s="15" t="n">
        <f aca="false">N9405*L9405</f>
        <v>0</v>
      </c>
      <c r="P9405" s="15" t="n">
        <f aca="false">N9405-O9405</f>
        <v>200.9</v>
      </c>
      <c r="Q9405" s="15" t="n">
        <f aca="false">J9405*INDEX(dProdutos!$F$2:$F$47,MATCH(E9405,dProdutos!$A$2:$A$47,0))</f>
        <v>80.73</v>
      </c>
      <c r="R9405" s="15" t="n">
        <f aca="false">IF(I9405="Cancelado",0,P9405-Q9405)</f>
        <v>120.17</v>
      </c>
      <c r="S9405" s="17" t="str">
        <f aca="false">INDEX(dProdutos!$D$2:$D$47,MATCH(E9405,dProdutos!$A$2:$A$47,0))</f>
        <v>Calçados</v>
      </c>
    </row>
    <row r="9406" customFormat="false" ht="15" hidden="false" customHeight="false" outlineLevel="0" collapsed="false">
      <c r="A9406" s="17" t="s">
        <v>7269</v>
      </c>
      <c r="B9406" s="17" t="n">
        <v>2</v>
      </c>
      <c r="C9406" s="21" t="n">
        <v>46271</v>
      </c>
      <c r="D9406" s="17" t="s">
        <v>466</v>
      </c>
      <c r="E9406" s="17" t="s">
        <v>98</v>
      </c>
      <c r="F9406" s="17" t="s">
        <v>1497</v>
      </c>
      <c r="G9406" s="17" t="s">
        <v>60</v>
      </c>
      <c r="H9406" s="17" t="s">
        <v>1523</v>
      </c>
      <c r="I9406" s="17" t="s">
        <v>1524</v>
      </c>
      <c r="J9406" s="17" t="n">
        <v>1</v>
      </c>
      <c r="K9406" s="15" t="n">
        <v>108.9</v>
      </c>
      <c r="L9406" s="22" t="n">
        <v>0</v>
      </c>
      <c r="M9406" s="15" t="n">
        <v>0</v>
      </c>
      <c r="N9406" s="15" t="n">
        <f aca="false">J9406*K9406</f>
        <v>108.9</v>
      </c>
      <c r="O9406" s="15" t="n">
        <f aca="false">N9406*L9406</f>
        <v>0</v>
      </c>
      <c r="P9406" s="15" t="n">
        <f aca="false">N9406-O9406</f>
        <v>108.9</v>
      </c>
      <c r="Q9406" s="15" t="n">
        <f aca="false">J9406*INDEX(dProdutos!$F$2:$F$47,MATCH(E9406,dProdutos!$A$2:$A$47,0))</f>
        <v>42.52</v>
      </c>
      <c r="R9406" s="15" t="n">
        <f aca="false">IF(I9406="Cancelado",0,P9406-Q9406)</f>
        <v>66.38</v>
      </c>
      <c r="S9406" s="17" t="str">
        <f aca="false">INDEX(dProdutos!$D$2:$D$47,MATCH(E9406,dProdutos!$A$2:$A$47,0))</f>
        <v>Moda Feminina</v>
      </c>
    </row>
    <row r="9407" customFormat="false" ht="15" hidden="false" customHeight="false" outlineLevel="0" collapsed="false">
      <c r="A9407" s="17" t="s">
        <v>7270</v>
      </c>
      <c r="B9407" s="17" t="n">
        <v>1</v>
      </c>
      <c r="C9407" s="21" t="n">
        <v>46271</v>
      </c>
      <c r="D9407" s="17" t="s">
        <v>1428</v>
      </c>
      <c r="E9407" s="17" t="s">
        <v>162</v>
      </c>
      <c r="F9407" s="17" t="s">
        <v>1487</v>
      </c>
      <c r="G9407" s="17" t="s">
        <v>62</v>
      </c>
      <c r="H9407" s="17" t="s">
        <v>1523</v>
      </c>
      <c r="I9407" s="17" t="s">
        <v>1531</v>
      </c>
      <c r="J9407" s="17" t="n">
        <v>1</v>
      </c>
      <c r="K9407" s="15" t="n">
        <v>231.9</v>
      </c>
      <c r="L9407" s="22" t="n">
        <v>0</v>
      </c>
      <c r="M9407" s="15" t="n">
        <v>0</v>
      </c>
      <c r="N9407" s="15" t="n">
        <f aca="false">J9407*K9407</f>
        <v>231.9</v>
      </c>
      <c r="O9407" s="15" t="n">
        <f aca="false">N9407*L9407</f>
        <v>0</v>
      </c>
      <c r="P9407" s="15" t="n">
        <f aca="false">N9407-O9407</f>
        <v>231.9</v>
      </c>
      <c r="Q9407" s="15" t="n">
        <f aca="false">J9407*INDEX(dProdutos!$F$2:$F$47,MATCH(E9407,dProdutos!$A$2:$A$47,0))</f>
        <v>134.41</v>
      </c>
      <c r="R9407" s="15" t="n">
        <f aca="false">IF(I9407="Cancelado",0,P9407-Q9407)</f>
        <v>0</v>
      </c>
      <c r="S9407" s="17" t="str">
        <f aca="false">INDEX(dProdutos!$D$2:$D$47,MATCH(E9407,dProdutos!$A$2:$A$47,0))</f>
        <v>Casa</v>
      </c>
    </row>
    <row r="9408" customFormat="false" ht="15" hidden="false" customHeight="false" outlineLevel="0" collapsed="false">
      <c r="A9408" s="17" t="s">
        <v>7271</v>
      </c>
      <c r="B9408" s="17" t="n">
        <v>1</v>
      </c>
      <c r="C9408" s="21" t="n">
        <v>46271</v>
      </c>
      <c r="D9408" s="17" t="s">
        <v>754</v>
      </c>
      <c r="E9408" s="17" t="s">
        <v>165</v>
      </c>
      <c r="F9408" s="17" t="s">
        <v>1487</v>
      </c>
      <c r="G9408" s="17" t="s">
        <v>61</v>
      </c>
      <c r="H9408" s="17" t="s">
        <v>1537</v>
      </c>
      <c r="I9408" s="17" t="s">
        <v>1524</v>
      </c>
      <c r="J9408" s="17" t="n">
        <v>1</v>
      </c>
      <c r="K9408" s="15" t="n">
        <v>231.9</v>
      </c>
      <c r="L9408" s="22" t="n">
        <v>0</v>
      </c>
      <c r="M9408" s="15" t="n">
        <v>16.76</v>
      </c>
      <c r="N9408" s="15" t="n">
        <f aca="false">J9408*K9408</f>
        <v>231.9</v>
      </c>
      <c r="O9408" s="15" t="n">
        <f aca="false">N9408*L9408</f>
        <v>0</v>
      </c>
      <c r="P9408" s="15" t="n">
        <f aca="false">N9408-O9408</f>
        <v>231.9</v>
      </c>
      <c r="Q9408" s="15" t="n">
        <f aca="false">J9408*INDEX(dProdutos!$F$2:$F$47,MATCH(E9408,dProdutos!$A$2:$A$47,0))</f>
        <v>140.83</v>
      </c>
      <c r="R9408" s="15" t="n">
        <f aca="false">IF(I9408="Cancelado",0,P9408-Q9408)</f>
        <v>91.07</v>
      </c>
      <c r="S9408" s="17" t="str">
        <f aca="false">INDEX(dProdutos!$D$2:$D$47,MATCH(E9408,dProdutos!$A$2:$A$47,0))</f>
        <v>Casa</v>
      </c>
    </row>
    <row r="9409" customFormat="false" ht="15" hidden="false" customHeight="false" outlineLevel="0" collapsed="false">
      <c r="A9409" s="17" t="s">
        <v>7271</v>
      </c>
      <c r="B9409" s="17" t="n">
        <v>2</v>
      </c>
      <c r="C9409" s="21" t="n">
        <v>46271</v>
      </c>
      <c r="D9409" s="17" t="s">
        <v>754</v>
      </c>
      <c r="E9409" s="17" t="s">
        <v>105</v>
      </c>
      <c r="F9409" s="17" t="s">
        <v>1487</v>
      </c>
      <c r="G9409" s="17" t="s">
        <v>61</v>
      </c>
      <c r="H9409" s="17" t="s">
        <v>1537</v>
      </c>
      <c r="I9409" s="17" t="s">
        <v>1524</v>
      </c>
      <c r="J9409" s="17" t="n">
        <v>1</v>
      </c>
      <c r="K9409" s="15" t="n">
        <v>175.9</v>
      </c>
      <c r="L9409" s="22" t="n">
        <v>0</v>
      </c>
      <c r="M9409" s="15" t="n">
        <v>0</v>
      </c>
      <c r="N9409" s="15" t="n">
        <f aca="false">J9409*K9409</f>
        <v>175.9</v>
      </c>
      <c r="O9409" s="15" t="n">
        <f aca="false">N9409*L9409</f>
        <v>0</v>
      </c>
      <c r="P9409" s="15" t="n">
        <f aca="false">N9409-O9409</f>
        <v>175.9</v>
      </c>
      <c r="Q9409" s="15" t="n">
        <f aca="false">J9409*INDEX(dProdutos!$F$2:$F$47,MATCH(E9409,dProdutos!$A$2:$A$47,0))</f>
        <v>96.59</v>
      </c>
      <c r="R9409" s="15" t="n">
        <f aca="false">IF(I9409="Cancelado",0,P9409-Q9409)</f>
        <v>79.31</v>
      </c>
      <c r="S9409" s="17" t="str">
        <f aca="false">INDEX(dProdutos!$D$2:$D$47,MATCH(E9409,dProdutos!$A$2:$A$47,0))</f>
        <v>Moda Masculina</v>
      </c>
    </row>
    <row r="9410" customFormat="false" ht="15" hidden="false" customHeight="false" outlineLevel="0" collapsed="false">
      <c r="A9410" s="17" t="s">
        <v>7272</v>
      </c>
      <c r="B9410" s="17" t="n">
        <v>1</v>
      </c>
      <c r="C9410" s="21" t="n">
        <v>46271</v>
      </c>
      <c r="D9410" s="17" t="s">
        <v>905</v>
      </c>
      <c r="E9410" s="17" t="s">
        <v>102</v>
      </c>
      <c r="F9410" s="17" t="s">
        <v>1490</v>
      </c>
      <c r="G9410" s="17" t="s">
        <v>61</v>
      </c>
      <c r="H9410" s="17" t="s">
        <v>1523</v>
      </c>
      <c r="I9410" s="17" t="s">
        <v>1524</v>
      </c>
      <c r="J9410" s="17" t="n">
        <v>1</v>
      </c>
      <c r="K9410" s="15" t="n">
        <v>65.9</v>
      </c>
      <c r="L9410" s="22" t="n">
        <v>0</v>
      </c>
      <c r="M9410" s="15" t="n">
        <v>34.37</v>
      </c>
      <c r="N9410" s="15" t="n">
        <f aca="false">J9410*K9410</f>
        <v>65.9</v>
      </c>
      <c r="O9410" s="15" t="n">
        <f aca="false">N9410*L9410</f>
        <v>0</v>
      </c>
      <c r="P9410" s="15" t="n">
        <f aca="false">N9410-O9410</f>
        <v>65.9</v>
      </c>
      <c r="Q9410" s="15" t="n">
        <f aca="false">J9410*INDEX(dProdutos!$F$2:$F$47,MATCH(E9410,dProdutos!$A$2:$A$47,0))</f>
        <v>29.68</v>
      </c>
      <c r="R9410" s="15" t="n">
        <f aca="false">IF(I9410="Cancelado",0,P9410-Q9410)</f>
        <v>36.22</v>
      </c>
      <c r="S9410" s="17" t="str">
        <f aca="false">INDEX(dProdutos!$D$2:$D$47,MATCH(E9410,dProdutos!$A$2:$A$47,0))</f>
        <v>Moda Masculina</v>
      </c>
    </row>
    <row r="9411" customFormat="false" ht="15" hidden="false" customHeight="false" outlineLevel="0" collapsed="false">
      <c r="A9411" s="17" t="s">
        <v>7272</v>
      </c>
      <c r="B9411" s="17" t="n">
        <v>2</v>
      </c>
      <c r="C9411" s="21" t="n">
        <v>46271</v>
      </c>
      <c r="D9411" s="17" t="s">
        <v>905</v>
      </c>
      <c r="E9411" s="17" t="s">
        <v>132</v>
      </c>
      <c r="F9411" s="17" t="s">
        <v>1490</v>
      </c>
      <c r="G9411" s="17" t="s">
        <v>61</v>
      </c>
      <c r="H9411" s="17" t="s">
        <v>1523</v>
      </c>
      <c r="I9411" s="17" t="s">
        <v>1524</v>
      </c>
      <c r="J9411" s="17" t="n">
        <v>2</v>
      </c>
      <c r="K9411" s="15" t="n">
        <v>179.9</v>
      </c>
      <c r="L9411" s="22" t="n">
        <v>0</v>
      </c>
      <c r="M9411" s="15" t="n">
        <v>0</v>
      </c>
      <c r="N9411" s="15" t="n">
        <f aca="false">J9411*K9411</f>
        <v>359.8</v>
      </c>
      <c r="O9411" s="15" t="n">
        <f aca="false">N9411*L9411</f>
        <v>0</v>
      </c>
      <c r="P9411" s="15" t="n">
        <f aca="false">N9411-O9411</f>
        <v>359.8</v>
      </c>
      <c r="Q9411" s="15" t="n">
        <f aca="false">J9411*INDEX(dProdutos!$F$2:$F$47,MATCH(E9411,dProdutos!$A$2:$A$47,0))</f>
        <v>187.12</v>
      </c>
      <c r="R9411" s="15" t="n">
        <f aca="false">IF(I9411="Cancelado",0,P9411-Q9411)</f>
        <v>172.68</v>
      </c>
      <c r="S9411" s="17" t="str">
        <f aca="false">INDEX(dProdutos!$D$2:$D$47,MATCH(E9411,dProdutos!$A$2:$A$47,0))</f>
        <v>Calçados</v>
      </c>
    </row>
    <row r="9412" customFormat="false" ht="15" hidden="false" customHeight="false" outlineLevel="0" collapsed="false">
      <c r="A9412" s="17" t="s">
        <v>7273</v>
      </c>
      <c r="B9412" s="17" t="n">
        <v>1</v>
      </c>
      <c r="C9412" s="21" t="n">
        <v>46271</v>
      </c>
      <c r="D9412" s="17" t="s">
        <v>1178</v>
      </c>
      <c r="E9412" s="17" t="s">
        <v>138</v>
      </c>
      <c r="F9412" s="17" t="s">
        <v>1497</v>
      </c>
      <c r="G9412" s="17" t="s">
        <v>59</v>
      </c>
      <c r="H9412" s="17" t="s">
        <v>1523</v>
      </c>
      <c r="I9412" s="17" t="s">
        <v>1524</v>
      </c>
      <c r="J9412" s="17" t="n">
        <v>1</v>
      </c>
      <c r="K9412" s="15" t="n">
        <v>231.9</v>
      </c>
      <c r="L9412" s="22" t="n">
        <v>0.1</v>
      </c>
      <c r="M9412" s="15" t="n">
        <v>0</v>
      </c>
      <c r="N9412" s="15" t="n">
        <f aca="false">J9412*K9412</f>
        <v>231.9</v>
      </c>
      <c r="O9412" s="15" t="n">
        <f aca="false">N9412*L9412</f>
        <v>23.19</v>
      </c>
      <c r="P9412" s="15" t="n">
        <f aca="false">N9412-O9412</f>
        <v>208.71</v>
      </c>
      <c r="Q9412" s="15" t="n">
        <f aca="false">J9412*INDEX(dProdutos!$F$2:$F$47,MATCH(E9412,dProdutos!$A$2:$A$47,0))</f>
        <v>132.21</v>
      </c>
      <c r="R9412" s="15" t="n">
        <f aca="false">IF(I9412="Cancelado",0,P9412-Q9412)</f>
        <v>76.5</v>
      </c>
      <c r="S9412" s="17" t="str">
        <f aca="false">INDEX(dProdutos!$D$2:$D$47,MATCH(E9412,dProdutos!$A$2:$A$47,0))</f>
        <v>Calçados</v>
      </c>
    </row>
    <row r="9413" customFormat="false" ht="15" hidden="false" customHeight="false" outlineLevel="0" collapsed="false">
      <c r="A9413" s="17" t="s">
        <v>7273</v>
      </c>
      <c r="B9413" s="17" t="n">
        <v>2</v>
      </c>
      <c r="C9413" s="21" t="n">
        <v>46271</v>
      </c>
      <c r="D9413" s="17" t="s">
        <v>1178</v>
      </c>
      <c r="E9413" s="17" t="s">
        <v>195</v>
      </c>
      <c r="F9413" s="17" t="s">
        <v>1497</v>
      </c>
      <c r="G9413" s="17" t="s">
        <v>59</v>
      </c>
      <c r="H9413" s="17" t="s">
        <v>1523</v>
      </c>
      <c r="I9413" s="17" t="s">
        <v>1524</v>
      </c>
      <c r="J9413" s="17" t="n">
        <v>1</v>
      </c>
      <c r="K9413" s="15" t="n">
        <v>72.9</v>
      </c>
      <c r="L9413" s="22" t="n">
        <v>0</v>
      </c>
      <c r="M9413" s="15" t="n">
        <v>0</v>
      </c>
      <c r="N9413" s="15" t="n">
        <f aca="false">J9413*K9413</f>
        <v>72.9</v>
      </c>
      <c r="O9413" s="15" t="n">
        <f aca="false">N9413*L9413</f>
        <v>0</v>
      </c>
      <c r="P9413" s="15" t="n">
        <f aca="false">N9413-O9413</f>
        <v>72.9</v>
      </c>
      <c r="Q9413" s="15" t="n">
        <f aca="false">J9413*INDEX(dProdutos!$F$2:$F$47,MATCH(E9413,dProdutos!$A$2:$A$47,0))</f>
        <v>39.23</v>
      </c>
      <c r="R9413" s="15" t="n">
        <f aca="false">IF(I9413="Cancelado",0,P9413-Q9413)</f>
        <v>33.67</v>
      </c>
      <c r="S9413" s="17" t="str">
        <f aca="false">INDEX(dProdutos!$D$2:$D$47,MATCH(E9413,dProdutos!$A$2:$A$47,0))</f>
        <v>Eletrônicos</v>
      </c>
    </row>
    <row r="9414" customFormat="false" ht="15" hidden="false" customHeight="false" outlineLevel="0" collapsed="false">
      <c r="A9414" s="17" t="s">
        <v>7273</v>
      </c>
      <c r="B9414" s="17" t="n">
        <v>3</v>
      </c>
      <c r="C9414" s="21" t="n">
        <v>46271</v>
      </c>
      <c r="D9414" s="17" t="s">
        <v>1178</v>
      </c>
      <c r="E9414" s="17" t="s">
        <v>98</v>
      </c>
      <c r="F9414" s="17" t="s">
        <v>1497</v>
      </c>
      <c r="G9414" s="17" t="s">
        <v>59</v>
      </c>
      <c r="H9414" s="17" t="s">
        <v>1523</v>
      </c>
      <c r="I9414" s="17" t="s">
        <v>1524</v>
      </c>
      <c r="J9414" s="17" t="n">
        <v>1</v>
      </c>
      <c r="K9414" s="15" t="n">
        <v>108.9</v>
      </c>
      <c r="L9414" s="22" t="n">
        <v>0</v>
      </c>
      <c r="M9414" s="15" t="n">
        <v>0</v>
      </c>
      <c r="N9414" s="15" t="n">
        <f aca="false">J9414*K9414</f>
        <v>108.9</v>
      </c>
      <c r="O9414" s="15" t="n">
        <f aca="false">N9414*L9414</f>
        <v>0</v>
      </c>
      <c r="P9414" s="15" t="n">
        <f aca="false">N9414-O9414</f>
        <v>108.9</v>
      </c>
      <c r="Q9414" s="15" t="n">
        <f aca="false">J9414*INDEX(dProdutos!$F$2:$F$47,MATCH(E9414,dProdutos!$A$2:$A$47,0))</f>
        <v>42.52</v>
      </c>
      <c r="R9414" s="15" t="n">
        <f aca="false">IF(I9414="Cancelado",0,P9414-Q9414)</f>
        <v>66.38</v>
      </c>
      <c r="S9414" s="17" t="str">
        <f aca="false">INDEX(dProdutos!$D$2:$D$47,MATCH(E9414,dProdutos!$A$2:$A$47,0))</f>
        <v>Moda Feminina</v>
      </c>
    </row>
    <row r="9415" customFormat="false" ht="15" hidden="false" customHeight="false" outlineLevel="0" collapsed="false">
      <c r="A9415" s="17" t="s">
        <v>7274</v>
      </c>
      <c r="B9415" s="17" t="n">
        <v>1</v>
      </c>
      <c r="C9415" s="21" t="n">
        <v>46271</v>
      </c>
      <c r="D9415" s="17" t="s">
        <v>1374</v>
      </c>
      <c r="E9415" s="17" t="s">
        <v>77</v>
      </c>
      <c r="F9415" s="17" t="s">
        <v>1503</v>
      </c>
      <c r="G9415" s="17" t="s">
        <v>61</v>
      </c>
      <c r="H9415" s="17" t="s">
        <v>1537</v>
      </c>
      <c r="I9415" s="17" t="s">
        <v>1524</v>
      </c>
      <c r="J9415" s="17" t="n">
        <v>1</v>
      </c>
      <c r="K9415" s="15" t="n">
        <v>198.9</v>
      </c>
      <c r="L9415" s="22" t="n">
        <v>0.15</v>
      </c>
      <c r="M9415" s="15" t="n">
        <v>22.52</v>
      </c>
      <c r="N9415" s="15" t="n">
        <f aca="false">J9415*K9415</f>
        <v>198.9</v>
      </c>
      <c r="O9415" s="15" t="n">
        <f aca="false">N9415*L9415</f>
        <v>29.835</v>
      </c>
      <c r="P9415" s="15" t="n">
        <f aca="false">N9415-O9415</f>
        <v>169.065</v>
      </c>
      <c r="Q9415" s="15" t="n">
        <f aca="false">J9415*INDEX(dProdutos!$F$2:$F$47,MATCH(E9415,dProdutos!$A$2:$A$47,0))</f>
        <v>107.88</v>
      </c>
      <c r="R9415" s="15" t="n">
        <f aca="false">IF(I9415="Cancelado",0,P9415-Q9415)</f>
        <v>61.185</v>
      </c>
      <c r="S9415" s="17" t="str">
        <f aca="false">INDEX(dProdutos!$D$2:$D$47,MATCH(E9415,dProdutos!$A$2:$A$47,0))</f>
        <v>Moda Feminina</v>
      </c>
    </row>
    <row r="9416" customFormat="false" ht="15" hidden="false" customHeight="false" outlineLevel="0" collapsed="false">
      <c r="A9416" s="17" t="s">
        <v>7275</v>
      </c>
      <c r="B9416" s="17" t="n">
        <v>1</v>
      </c>
      <c r="C9416" s="21" t="n">
        <v>46271</v>
      </c>
      <c r="D9416" s="17" t="s">
        <v>952</v>
      </c>
      <c r="E9416" s="17" t="s">
        <v>98</v>
      </c>
      <c r="F9416" s="17" t="s">
        <v>1490</v>
      </c>
      <c r="G9416" s="17" t="s">
        <v>64</v>
      </c>
      <c r="H9416" s="17" t="s">
        <v>1537</v>
      </c>
      <c r="I9416" s="17" t="s">
        <v>1524</v>
      </c>
      <c r="J9416" s="17" t="n">
        <v>1</v>
      </c>
      <c r="K9416" s="15" t="n">
        <v>108.9</v>
      </c>
      <c r="L9416" s="22" t="n">
        <v>0.2</v>
      </c>
      <c r="M9416" s="15" t="n">
        <v>0</v>
      </c>
      <c r="N9416" s="15" t="n">
        <f aca="false">J9416*K9416</f>
        <v>108.9</v>
      </c>
      <c r="O9416" s="15" t="n">
        <f aca="false">N9416*L9416</f>
        <v>21.78</v>
      </c>
      <c r="P9416" s="15" t="n">
        <f aca="false">N9416-O9416</f>
        <v>87.12</v>
      </c>
      <c r="Q9416" s="15" t="n">
        <f aca="false">J9416*INDEX(dProdutos!$F$2:$F$47,MATCH(E9416,dProdutos!$A$2:$A$47,0))</f>
        <v>42.52</v>
      </c>
      <c r="R9416" s="15" t="n">
        <f aca="false">IF(I9416="Cancelado",0,P9416-Q9416)</f>
        <v>44.6</v>
      </c>
      <c r="S9416" s="17" t="str">
        <f aca="false">INDEX(dProdutos!$D$2:$D$47,MATCH(E9416,dProdutos!$A$2:$A$47,0))</f>
        <v>Moda Feminina</v>
      </c>
    </row>
    <row r="9417" customFormat="false" ht="15" hidden="false" customHeight="false" outlineLevel="0" collapsed="false">
      <c r="A9417" s="17" t="s">
        <v>7275</v>
      </c>
      <c r="B9417" s="17" t="n">
        <v>2</v>
      </c>
      <c r="C9417" s="21" t="n">
        <v>46271</v>
      </c>
      <c r="D9417" s="17" t="s">
        <v>952</v>
      </c>
      <c r="E9417" s="17" t="s">
        <v>123</v>
      </c>
      <c r="F9417" s="17" t="s">
        <v>1490</v>
      </c>
      <c r="G9417" s="17" t="s">
        <v>64</v>
      </c>
      <c r="H9417" s="17" t="s">
        <v>1537</v>
      </c>
      <c r="I9417" s="17" t="s">
        <v>1524</v>
      </c>
      <c r="J9417" s="17" t="n">
        <v>3</v>
      </c>
      <c r="K9417" s="15" t="n">
        <v>277.9</v>
      </c>
      <c r="L9417" s="22" t="n">
        <v>0.2</v>
      </c>
      <c r="M9417" s="15" t="n">
        <v>0</v>
      </c>
      <c r="N9417" s="15" t="n">
        <f aca="false">J9417*K9417</f>
        <v>833.7</v>
      </c>
      <c r="O9417" s="15" t="n">
        <f aca="false">N9417*L9417</f>
        <v>166.74</v>
      </c>
      <c r="P9417" s="15" t="n">
        <f aca="false">N9417-O9417</f>
        <v>666.96</v>
      </c>
      <c r="Q9417" s="15" t="n">
        <f aca="false">J9417*INDEX(dProdutos!$F$2:$F$47,MATCH(E9417,dProdutos!$A$2:$A$47,0))</f>
        <v>397.08</v>
      </c>
      <c r="R9417" s="15" t="n">
        <f aca="false">IF(I9417="Cancelado",0,P9417-Q9417)</f>
        <v>269.88</v>
      </c>
      <c r="S9417" s="17" t="str">
        <f aca="false">INDEX(dProdutos!$D$2:$D$47,MATCH(E9417,dProdutos!$A$2:$A$47,0))</f>
        <v>Calçados</v>
      </c>
    </row>
    <row r="9418" customFormat="false" ht="15" hidden="false" customHeight="false" outlineLevel="0" collapsed="false">
      <c r="A9418" s="17" t="s">
        <v>7276</v>
      </c>
      <c r="B9418" s="17" t="n">
        <v>1</v>
      </c>
      <c r="C9418" s="21" t="n">
        <v>46272</v>
      </c>
      <c r="D9418" s="17" t="s">
        <v>1443</v>
      </c>
      <c r="E9418" s="17" t="s">
        <v>138</v>
      </c>
      <c r="F9418" s="17" t="s">
        <v>1497</v>
      </c>
      <c r="G9418" s="17" t="s">
        <v>59</v>
      </c>
      <c r="H9418" s="17" t="s">
        <v>1527</v>
      </c>
      <c r="I9418" s="17" t="s">
        <v>1524</v>
      </c>
      <c r="J9418" s="17" t="n">
        <v>1</v>
      </c>
      <c r="K9418" s="15" t="n">
        <v>231.9</v>
      </c>
      <c r="L9418" s="22" t="n">
        <v>0.2</v>
      </c>
      <c r="M9418" s="15" t="n">
        <v>32.07</v>
      </c>
      <c r="N9418" s="15" t="n">
        <f aca="false">J9418*K9418</f>
        <v>231.9</v>
      </c>
      <c r="O9418" s="15" t="n">
        <f aca="false">N9418*L9418</f>
        <v>46.38</v>
      </c>
      <c r="P9418" s="15" t="n">
        <f aca="false">N9418-O9418</f>
        <v>185.52</v>
      </c>
      <c r="Q9418" s="15" t="n">
        <f aca="false">J9418*INDEX(dProdutos!$F$2:$F$47,MATCH(E9418,dProdutos!$A$2:$A$47,0))</f>
        <v>132.21</v>
      </c>
      <c r="R9418" s="15" t="n">
        <f aca="false">IF(I9418="Cancelado",0,P9418-Q9418)</f>
        <v>53.31</v>
      </c>
      <c r="S9418" s="17" t="str">
        <f aca="false">INDEX(dProdutos!$D$2:$D$47,MATCH(E9418,dProdutos!$A$2:$A$47,0))</f>
        <v>Calçados</v>
      </c>
    </row>
    <row r="9419" customFormat="false" ht="15" hidden="false" customHeight="false" outlineLevel="0" collapsed="false">
      <c r="A9419" s="17" t="s">
        <v>7277</v>
      </c>
      <c r="B9419" s="17" t="n">
        <v>1</v>
      </c>
      <c r="C9419" s="21" t="n">
        <v>46272</v>
      </c>
      <c r="D9419" s="17" t="s">
        <v>1324</v>
      </c>
      <c r="E9419" s="17" t="s">
        <v>153</v>
      </c>
      <c r="F9419" s="17" t="s">
        <v>1499</v>
      </c>
      <c r="G9419" s="17" t="s">
        <v>59</v>
      </c>
      <c r="H9419" s="17" t="s">
        <v>1537</v>
      </c>
      <c r="I9419" s="17" t="s">
        <v>1541</v>
      </c>
      <c r="J9419" s="17" t="n">
        <v>1</v>
      </c>
      <c r="K9419" s="15" t="n">
        <v>165.9</v>
      </c>
      <c r="L9419" s="22" t="n">
        <v>0.05</v>
      </c>
      <c r="M9419" s="15" t="n">
        <v>25.54</v>
      </c>
      <c r="N9419" s="15" t="n">
        <f aca="false">J9419*K9419</f>
        <v>165.9</v>
      </c>
      <c r="O9419" s="15" t="n">
        <f aca="false">N9419*L9419</f>
        <v>8.295</v>
      </c>
      <c r="P9419" s="15" t="n">
        <f aca="false">N9419-O9419</f>
        <v>157.605</v>
      </c>
      <c r="Q9419" s="15" t="n">
        <f aca="false">J9419*INDEX(dProdutos!$F$2:$F$47,MATCH(E9419,dProdutos!$A$2:$A$47,0))</f>
        <v>67.28</v>
      </c>
      <c r="R9419" s="15" t="n">
        <f aca="false">IF(I9419="Cancelado",0,P9419-Q9419)</f>
        <v>90.325</v>
      </c>
      <c r="S9419" s="17" t="str">
        <f aca="false">INDEX(dProdutos!$D$2:$D$47,MATCH(E9419,dProdutos!$A$2:$A$47,0))</f>
        <v>Acessórios</v>
      </c>
    </row>
    <row r="9420" customFormat="false" ht="15" hidden="false" customHeight="false" outlineLevel="0" collapsed="false">
      <c r="A9420" s="17" t="s">
        <v>7278</v>
      </c>
      <c r="B9420" s="17" t="n">
        <v>1</v>
      </c>
      <c r="C9420" s="21" t="n">
        <v>46272</v>
      </c>
      <c r="D9420" s="17" t="s">
        <v>1159</v>
      </c>
      <c r="E9420" s="17" t="s">
        <v>165</v>
      </c>
      <c r="F9420" s="17" t="s">
        <v>1493</v>
      </c>
      <c r="G9420" s="17" t="s">
        <v>60</v>
      </c>
      <c r="H9420" s="17" t="s">
        <v>1523</v>
      </c>
      <c r="I9420" s="17" t="s">
        <v>1524</v>
      </c>
      <c r="J9420" s="17" t="n">
        <v>1</v>
      </c>
      <c r="K9420" s="15" t="n">
        <v>231.9</v>
      </c>
      <c r="L9420" s="22" t="n">
        <v>0.1</v>
      </c>
      <c r="M9420" s="15" t="n">
        <v>16.56</v>
      </c>
      <c r="N9420" s="15" t="n">
        <f aca="false">J9420*K9420</f>
        <v>231.9</v>
      </c>
      <c r="O9420" s="15" t="n">
        <f aca="false">N9420*L9420</f>
        <v>23.19</v>
      </c>
      <c r="P9420" s="15" t="n">
        <f aca="false">N9420-O9420</f>
        <v>208.71</v>
      </c>
      <c r="Q9420" s="15" t="n">
        <f aca="false">J9420*INDEX(dProdutos!$F$2:$F$47,MATCH(E9420,dProdutos!$A$2:$A$47,0))</f>
        <v>140.83</v>
      </c>
      <c r="R9420" s="15" t="n">
        <f aca="false">IF(I9420="Cancelado",0,P9420-Q9420)</f>
        <v>67.88</v>
      </c>
      <c r="S9420" s="17" t="str">
        <f aca="false">INDEX(dProdutos!$D$2:$D$47,MATCH(E9420,dProdutos!$A$2:$A$47,0))</f>
        <v>Casa</v>
      </c>
    </row>
    <row r="9421" customFormat="false" ht="15" hidden="false" customHeight="false" outlineLevel="0" collapsed="false">
      <c r="A9421" s="17" t="s">
        <v>7279</v>
      </c>
      <c r="B9421" s="17" t="n">
        <v>1</v>
      </c>
      <c r="C9421" s="21" t="n">
        <v>46272</v>
      </c>
      <c r="D9421" s="17" t="s">
        <v>729</v>
      </c>
      <c r="E9421" s="17" t="s">
        <v>135</v>
      </c>
      <c r="F9421" s="17" t="s">
        <v>1499</v>
      </c>
      <c r="G9421" s="17" t="s">
        <v>60</v>
      </c>
      <c r="H9421" s="17" t="s">
        <v>1527</v>
      </c>
      <c r="I9421" s="17" t="s">
        <v>1524</v>
      </c>
      <c r="J9421" s="17" t="n">
        <v>2</v>
      </c>
      <c r="K9421" s="15" t="n">
        <v>200.9</v>
      </c>
      <c r="L9421" s="22" t="n">
        <v>0.15</v>
      </c>
      <c r="M9421" s="15" t="n">
        <v>19.72</v>
      </c>
      <c r="N9421" s="15" t="n">
        <f aca="false">J9421*K9421</f>
        <v>401.8</v>
      </c>
      <c r="O9421" s="15" t="n">
        <f aca="false">N9421*L9421</f>
        <v>60.27</v>
      </c>
      <c r="P9421" s="15" t="n">
        <f aca="false">N9421-O9421</f>
        <v>341.53</v>
      </c>
      <c r="Q9421" s="15" t="n">
        <f aca="false">J9421*INDEX(dProdutos!$F$2:$F$47,MATCH(E9421,dProdutos!$A$2:$A$47,0))</f>
        <v>161.46</v>
      </c>
      <c r="R9421" s="15" t="n">
        <f aca="false">IF(I9421="Cancelado",0,P9421-Q9421)</f>
        <v>180.07</v>
      </c>
      <c r="S9421" s="17" t="str">
        <f aca="false">INDEX(dProdutos!$D$2:$D$47,MATCH(E9421,dProdutos!$A$2:$A$47,0))</f>
        <v>Calçados</v>
      </c>
    </row>
    <row r="9422" customFormat="false" ht="15" hidden="false" customHeight="false" outlineLevel="0" collapsed="false">
      <c r="A9422" s="17" t="s">
        <v>7280</v>
      </c>
      <c r="B9422" s="17" t="n">
        <v>1</v>
      </c>
      <c r="C9422" s="21" t="n">
        <v>46272</v>
      </c>
      <c r="D9422" s="17" t="s">
        <v>979</v>
      </c>
      <c r="E9422" s="17" t="s">
        <v>192</v>
      </c>
      <c r="F9422" s="17" t="s">
        <v>1490</v>
      </c>
      <c r="G9422" s="17" t="s">
        <v>61</v>
      </c>
      <c r="H9422" s="17" t="s">
        <v>1523</v>
      </c>
      <c r="I9422" s="17" t="s">
        <v>1524</v>
      </c>
      <c r="J9422" s="17" t="n">
        <v>1</v>
      </c>
      <c r="K9422" s="15" t="n">
        <v>245.9</v>
      </c>
      <c r="L9422" s="22" t="n">
        <v>0.1</v>
      </c>
      <c r="M9422" s="15" t="n">
        <v>27.31</v>
      </c>
      <c r="N9422" s="15" t="n">
        <f aca="false">J9422*K9422</f>
        <v>245.9</v>
      </c>
      <c r="O9422" s="15" t="n">
        <f aca="false">N9422*L9422</f>
        <v>24.59</v>
      </c>
      <c r="P9422" s="15" t="n">
        <f aca="false">N9422-O9422</f>
        <v>221.31</v>
      </c>
      <c r="Q9422" s="15" t="n">
        <f aca="false">J9422*INDEX(dProdutos!$F$2:$F$47,MATCH(E9422,dProdutos!$A$2:$A$47,0))</f>
        <v>107.78</v>
      </c>
      <c r="R9422" s="15" t="n">
        <f aca="false">IF(I9422="Cancelado",0,P9422-Q9422)</f>
        <v>113.53</v>
      </c>
      <c r="S9422" s="17" t="str">
        <f aca="false">INDEX(dProdutos!$D$2:$D$47,MATCH(E9422,dProdutos!$A$2:$A$47,0))</f>
        <v>Eletrônicos</v>
      </c>
    </row>
    <row r="9423" customFormat="false" ht="15" hidden="false" customHeight="false" outlineLevel="0" collapsed="false">
      <c r="A9423" s="17" t="s">
        <v>7280</v>
      </c>
      <c r="B9423" s="17" t="n">
        <v>2</v>
      </c>
      <c r="C9423" s="21" t="n">
        <v>46272</v>
      </c>
      <c r="D9423" s="17" t="s">
        <v>979</v>
      </c>
      <c r="E9423" s="17" t="s">
        <v>192</v>
      </c>
      <c r="F9423" s="17" t="s">
        <v>1490</v>
      </c>
      <c r="G9423" s="17" t="s">
        <v>61</v>
      </c>
      <c r="H9423" s="17" t="s">
        <v>1523</v>
      </c>
      <c r="I9423" s="17" t="s">
        <v>1524</v>
      </c>
      <c r="J9423" s="17" t="n">
        <v>1</v>
      </c>
      <c r="K9423" s="15" t="n">
        <v>245.9</v>
      </c>
      <c r="L9423" s="22" t="n">
        <v>0.2</v>
      </c>
      <c r="M9423" s="15" t="n">
        <v>0</v>
      </c>
      <c r="N9423" s="15" t="n">
        <f aca="false">J9423*K9423</f>
        <v>245.9</v>
      </c>
      <c r="O9423" s="15" t="n">
        <f aca="false">N9423*L9423</f>
        <v>49.18</v>
      </c>
      <c r="P9423" s="15" t="n">
        <f aca="false">N9423-O9423</f>
        <v>196.72</v>
      </c>
      <c r="Q9423" s="15" t="n">
        <f aca="false">J9423*INDEX(dProdutos!$F$2:$F$47,MATCH(E9423,dProdutos!$A$2:$A$47,0))</f>
        <v>107.78</v>
      </c>
      <c r="R9423" s="15" t="n">
        <f aca="false">IF(I9423="Cancelado",0,P9423-Q9423)</f>
        <v>88.94</v>
      </c>
      <c r="S9423" s="17" t="str">
        <f aca="false">INDEX(dProdutos!$D$2:$D$47,MATCH(E9423,dProdutos!$A$2:$A$47,0))</f>
        <v>Eletrônicos</v>
      </c>
    </row>
    <row r="9424" customFormat="false" ht="15" hidden="false" customHeight="false" outlineLevel="0" collapsed="false">
      <c r="A9424" s="17" t="s">
        <v>7281</v>
      </c>
      <c r="B9424" s="17" t="n">
        <v>1</v>
      </c>
      <c r="C9424" s="21" t="n">
        <v>46272</v>
      </c>
      <c r="D9424" s="17" t="s">
        <v>1128</v>
      </c>
      <c r="E9424" s="17" t="s">
        <v>189</v>
      </c>
      <c r="F9424" s="17" t="s">
        <v>1490</v>
      </c>
      <c r="G9424" s="17" t="s">
        <v>62</v>
      </c>
      <c r="H9424" s="17" t="s">
        <v>1537</v>
      </c>
      <c r="I9424" s="17" t="s">
        <v>1524</v>
      </c>
      <c r="J9424" s="17" t="n">
        <v>1</v>
      </c>
      <c r="K9424" s="15" t="n">
        <v>138.9</v>
      </c>
      <c r="L9424" s="22" t="n">
        <v>0.1</v>
      </c>
      <c r="M9424" s="15" t="n">
        <v>26.11</v>
      </c>
      <c r="N9424" s="15" t="n">
        <f aca="false">J9424*K9424</f>
        <v>138.9</v>
      </c>
      <c r="O9424" s="15" t="n">
        <f aca="false">N9424*L9424</f>
        <v>13.89</v>
      </c>
      <c r="P9424" s="15" t="n">
        <f aca="false">N9424-O9424</f>
        <v>125.01</v>
      </c>
      <c r="Q9424" s="15" t="n">
        <f aca="false">J9424*INDEX(dProdutos!$F$2:$F$47,MATCH(E9424,dProdutos!$A$2:$A$47,0))</f>
        <v>68.96</v>
      </c>
      <c r="R9424" s="15" t="n">
        <f aca="false">IF(I9424="Cancelado",0,P9424-Q9424)</f>
        <v>56.05</v>
      </c>
      <c r="S9424" s="17" t="str">
        <f aca="false">INDEX(dProdutos!$D$2:$D$47,MATCH(E9424,dProdutos!$A$2:$A$47,0))</f>
        <v>Eletrônicos</v>
      </c>
    </row>
    <row r="9425" customFormat="false" ht="15" hidden="false" customHeight="false" outlineLevel="0" collapsed="false">
      <c r="A9425" s="17" t="s">
        <v>7282</v>
      </c>
      <c r="B9425" s="17" t="n">
        <v>1</v>
      </c>
      <c r="C9425" s="21" t="n">
        <v>46272</v>
      </c>
      <c r="D9425" s="17" t="s">
        <v>356</v>
      </c>
      <c r="E9425" s="17" t="s">
        <v>183</v>
      </c>
      <c r="F9425" s="17" t="s">
        <v>1490</v>
      </c>
      <c r="G9425" s="17" t="s">
        <v>60</v>
      </c>
      <c r="H9425" s="17" t="s">
        <v>1527</v>
      </c>
      <c r="I9425" s="17" t="s">
        <v>1524</v>
      </c>
      <c r="J9425" s="17" t="n">
        <v>1</v>
      </c>
      <c r="K9425" s="15" t="n">
        <v>121.9</v>
      </c>
      <c r="L9425" s="22" t="n">
        <v>0.05</v>
      </c>
      <c r="M9425" s="15" t="n">
        <v>33.25</v>
      </c>
      <c r="N9425" s="15" t="n">
        <f aca="false">J9425*K9425</f>
        <v>121.9</v>
      </c>
      <c r="O9425" s="15" t="n">
        <f aca="false">N9425*L9425</f>
        <v>6.095</v>
      </c>
      <c r="P9425" s="15" t="n">
        <f aca="false">N9425-O9425</f>
        <v>115.805</v>
      </c>
      <c r="Q9425" s="15" t="n">
        <f aca="false">J9425*INDEX(dProdutos!$F$2:$F$47,MATCH(E9425,dProdutos!$A$2:$A$47,0))</f>
        <v>52.76</v>
      </c>
      <c r="R9425" s="15" t="n">
        <f aca="false">IF(I9425="Cancelado",0,P9425-Q9425)</f>
        <v>63.045</v>
      </c>
      <c r="S9425" s="17" t="str">
        <f aca="false">INDEX(dProdutos!$D$2:$D$47,MATCH(E9425,dProdutos!$A$2:$A$47,0))</f>
        <v>Eletrônicos</v>
      </c>
    </row>
    <row r="9426" customFormat="false" ht="15" hidden="false" customHeight="false" outlineLevel="0" collapsed="false">
      <c r="A9426" s="17" t="s">
        <v>7283</v>
      </c>
      <c r="B9426" s="17" t="n">
        <v>1</v>
      </c>
      <c r="C9426" s="21" t="n">
        <v>46272</v>
      </c>
      <c r="D9426" s="17" t="s">
        <v>342</v>
      </c>
      <c r="E9426" s="17" t="s">
        <v>150</v>
      </c>
      <c r="F9426" s="17" t="s">
        <v>1493</v>
      </c>
      <c r="G9426" s="17" t="s">
        <v>61</v>
      </c>
      <c r="H9426" s="17" t="s">
        <v>1523</v>
      </c>
      <c r="I9426" s="17" t="s">
        <v>1524</v>
      </c>
      <c r="J9426" s="17" t="n">
        <v>1</v>
      </c>
      <c r="K9426" s="15" t="n">
        <v>71.9</v>
      </c>
      <c r="L9426" s="22" t="n">
        <v>0.15</v>
      </c>
      <c r="M9426" s="15" t="n">
        <v>33.32</v>
      </c>
      <c r="N9426" s="15" t="n">
        <f aca="false">J9426*K9426</f>
        <v>71.9</v>
      </c>
      <c r="O9426" s="15" t="n">
        <f aca="false">N9426*L9426</f>
        <v>10.785</v>
      </c>
      <c r="P9426" s="15" t="n">
        <f aca="false">N9426-O9426</f>
        <v>61.115</v>
      </c>
      <c r="Q9426" s="15" t="n">
        <f aca="false">J9426*INDEX(dProdutos!$F$2:$F$47,MATCH(E9426,dProdutos!$A$2:$A$47,0))</f>
        <v>27.38</v>
      </c>
      <c r="R9426" s="15" t="n">
        <f aca="false">IF(I9426="Cancelado",0,P9426-Q9426)</f>
        <v>33.735</v>
      </c>
      <c r="S9426" s="17" t="str">
        <f aca="false">INDEX(dProdutos!$D$2:$D$47,MATCH(E9426,dProdutos!$A$2:$A$47,0))</f>
        <v>Acessórios</v>
      </c>
    </row>
    <row r="9427" customFormat="false" ht="15" hidden="false" customHeight="false" outlineLevel="0" collapsed="false">
      <c r="A9427" s="17" t="s">
        <v>7283</v>
      </c>
      <c r="B9427" s="17" t="n">
        <v>2</v>
      </c>
      <c r="C9427" s="21" t="n">
        <v>46272</v>
      </c>
      <c r="D9427" s="17" t="s">
        <v>342</v>
      </c>
      <c r="E9427" s="17" t="s">
        <v>177</v>
      </c>
      <c r="F9427" s="17" t="s">
        <v>1493</v>
      </c>
      <c r="G9427" s="17" t="s">
        <v>61</v>
      </c>
      <c r="H9427" s="17" t="s">
        <v>1523</v>
      </c>
      <c r="I9427" s="17" t="s">
        <v>1524</v>
      </c>
      <c r="J9427" s="17" t="n">
        <v>1</v>
      </c>
      <c r="K9427" s="15" t="n">
        <v>257.9</v>
      </c>
      <c r="L9427" s="22" t="n">
        <v>0.2</v>
      </c>
      <c r="M9427" s="15" t="n">
        <v>0</v>
      </c>
      <c r="N9427" s="15" t="n">
        <f aca="false">J9427*K9427</f>
        <v>257.9</v>
      </c>
      <c r="O9427" s="15" t="n">
        <f aca="false">N9427*L9427</f>
        <v>51.58</v>
      </c>
      <c r="P9427" s="15" t="n">
        <f aca="false">N9427-O9427</f>
        <v>206.32</v>
      </c>
      <c r="Q9427" s="15" t="n">
        <f aca="false">J9427*INDEX(dProdutos!$F$2:$F$47,MATCH(E9427,dProdutos!$A$2:$A$47,0))</f>
        <v>138.23</v>
      </c>
      <c r="R9427" s="15" t="n">
        <f aca="false">IF(I9427="Cancelado",0,P9427-Q9427)</f>
        <v>68.09</v>
      </c>
      <c r="S9427" s="17" t="str">
        <f aca="false">INDEX(dProdutos!$D$2:$D$47,MATCH(E9427,dProdutos!$A$2:$A$47,0))</f>
        <v>Casa</v>
      </c>
    </row>
    <row r="9428" customFormat="false" ht="15" hidden="false" customHeight="false" outlineLevel="0" collapsed="false">
      <c r="A9428" s="17" t="s">
        <v>7284</v>
      </c>
      <c r="B9428" s="17" t="n">
        <v>1</v>
      </c>
      <c r="C9428" s="21" t="n">
        <v>46272</v>
      </c>
      <c r="D9428" s="17" t="s">
        <v>557</v>
      </c>
      <c r="E9428" s="17" t="s">
        <v>95</v>
      </c>
      <c r="F9428" s="17" t="s">
        <v>1490</v>
      </c>
      <c r="G9428" s="17" t="s">
        <v>59</v>
      </c>
      <c r="H9428" s="17" t="s">
        <v>1537</v>
      </c>
      <c r="I9428" s="17" t="s">
        <v>1531</v>
      </c>
      <c r="J9428" s="17" t="n">
        <v>1</v>
      </c>
      <c r="K9428" s="15" t="n">
        <v>77.9</v>
      </c>
      <c r="L9428" s="22" t="n">
        <v>0</v>
      </c>
      <c r="M9428" s="15" t="n">
        <v>29.01</v>
      </c>
      <c r="N9428" s="15" t="n">
        <f aca="false">J9428*K9428</f>
        <v>77.9</v>
      </c>
      <c r="O9428" s="15" t="n">
        <f aca="false">N9428*L9428</f>
        <v>0</v>
      </c>
      <c r="P9428" s="15" t="n">
        <f aca="false">N9428-O9428</f>
        <v>77.9</v>
      </c>
      <c r="Q9428" s="15" t="n">
        <f aca="false">J9428*INDEX(dProdutos!$F$2:$F$47,MATCH(E9428,dProdutos!$A$2:$A$47,0))</f>
        <v>36.71</v>
      </c>
      <c r="R9428" s="15" t="n">
        <f aca="false">IF(I9428="Cancelado",0,P9428-Q9428)</f>
        <v>0</v>
      </c>
      <c r="S9428" s="17" t="str">
        <f aca="false">INDEX(dProdutos!$D$2:$D$47,MATCH(E9428,dProdutos!$A$2:$A$47,0))</f>
        <v>Moda Feminina</v>
      </c>
    </row>
    <row r="9429" customFormat="false" ht="15" hidden="false" customHeight="false" outlineLevel="0" collapsed="false">
      <c r="A9429" s="17" t="s">
        <v>7285</v>
      </c>
      <c r="B9429" s="17" t="n">
        <v>1</v>
      </c>
      <c r="C9429" s="21" t="n">
        <v>46272</v>
      </c>
      <c r="D9429" s="17" t="s">
        <v>297</v>
      </c>
      <c r="E9429" s="17" t="s">
        <v>95</v>
      </c>
      <c r="F9429" s="17" t="s">
        <v>1503</v>
      </c>
      <c r="G9429" s="17" t="s">
        <v>62</v>
      </c>
      <c r="H9429" s="17" t="s">
        <v>1540</v>
      </c>
      <c r="I9429" s="17" t="s">
        <v>1531</v>
      </c>
      <c r="J9429" s="17" t="n">
        <v>1</v>
      </c>
      <c r="K9429" s="15" t="n">
        <v>77.9</v>
      </c>
      <c r="L9429" s="22" t="n">
        <v>0</v>
      </c>
      <c r="M9429" s="15" t="n">
        <v>17.29</v>
      </c>
      <c r="N9429" s="15" t="n">
        <f aca="false">J9429*K9429</f>
        <v>77.9</v>
      </c>
      <c r="O9429" s="15" t="n">
        <f aca="false">N9429*L9429</f>
        <v>0</v>
      </c>
      <c r="P9429" s="15" t="n">
        <f aca="false">N9429-O9429</f>
        <v>77.9</v>
      </c>
      <c r="Q9429" s="15" t="n">
        <f aca="false">J9429*INDEX(dProdutos!$F$2:$F$47,MATCH(E9429,dProdutos!$A$2:$A$47,0))</f>
        <v>36.71</v>
      </c>
      <c r="R9429" s="15" t="n">
        <f aca="false">IF(I9429="Cancelado",0,P9429-Q9429)</f>
        <v>0</v>
      </c>
      <c r="S9429" s="17" t="str">
        <f aca="false">INDEX(dProdutos!$D$2:$D$47,MATCH(E9429,dProdutos!$A$2:$A$47,0))</f>
        <v>Moda Feminina</v>
      </c>
    </row>
    <row r="9430" customFormat="false" ht="15" hidden="false" customHeight="false" outlineLevel="0" collapsed="false">
      <c r="A9430" s="17" t="s">
        <v>7285</v>
      </c>
      <c r="B9430" s="17" t="n">
        <v>2</v>
      </c>
      <c r="C9430" s="21" t="n">
        <v>46272</v>
      </c>
      <c r="D9430" s="17" t="s">
        <v>297</v>
      </c>
      <c r="E9430" s="17" t="s">
        <v>135</v>
      </c>
      <c r="F9430" s="17" t="s">
        <v>1503</v>
      </c>
      <c r="G9430" s="17" t="s">
        <v>62</v>
      </c>
      <c r="H9430" s="17" t="s">
        <v>1540</v>
      </c>
      <c r="I9430" s="17" t="s">
        <v>1531</v>
      </c>
      <c r="J9430" s="17" t="n">
        <v>2</v>
      </c>
      <c r="K9430" s="15" t="n">
        <v>200.9</v>
      </c>
      <c r="L9430" s="22" t="n">
        <v>0.15</v>
      </c>
      <c r="M9430" s="15" t="n">
        <v>0</v>
      </c>
      <c r="N9430" s="15" t="n">
        <f aca="false">J9430*K9430</f>
        <v>401.8</v>
      </c>
      <c r="O9430" s="15" t="n">
        <f aca="false">N9430*L9430</f>
        <v>60.27</v>
      </c>
      <c r="P9430" s="15" t="n">
        <f aca="false">N9430-O9430</f>
        <v>341.53</v>
      </c>
      <c r="Q9430" s="15" t="n">
        <f aca="false">J9430*INDEX(dProdutos!$F$2:$F$47,MATCH(E9430,dProdutos!$A$2:$A$47,0))</f>
        <v>161.46</v>
      </c>
      <c r="R9430" s="15" t="n">
        <f aca="false">IF(I9430="Cancelado",0,P9430-Q9430)</f>
        <v>0</v>
      </c>
      <c r="S9430" s="17" t="str">
        <f aca="false">INDEX(dProdutos!$D$2:$D$47,MATCH(E9430,dProdutos!$A$2:$A$47,0))</f>
        <v>Calçados</v>
      </c>
    </row>
    <row r="9431" customFormat="false" ht="15" hidden="false" customHeight="false" outlineLevel="0" collapsed="false">
      <c r="A9431" s="17" t="s">
        <v>7286</v>
      </c>
      <c r="B9431" s="17" t="n">
        <v>1</v>
      </c>
      <c r="C9431" s="21" t="n">
        <v>46272</v>
      </c>
      <c r="D9431" s="17" t="s">
        <v>839</v>
      </c>
      <c r="E9431" s="17" t="s">
        <v>111</v>
      </c>
      <c r="F9431" s="17" t="s">
        <v>1499</v>
      </c>
      <c r="G9431" s="17" t="s">
        <v>61</v>
      </c>
      <c r="H9431" s="17" t="s">
        <v>1537</v>
      </c>
      <c r="I9431" s="17" t="s">
        <v>1524</v>
      </c>
      <c r="J9431" s="17" t="n">
        <v>1</v>
      </c>
      <c r="K9431" s="15" t="n">
        <v>188.9</v>
      </c>
      <c r="L9431" s="22" t="n">
        <v>0.15</v>
      </c>
      <c r="M9431" s="15" t="n">
        <v>16.49</v>
      </c>
      <c r="N9431" s="15" t="n">
        <f aca="false">J9431*K9431</f>
        <v>188.9</v>
      </c>
      <c r="O9431" s="15" t="n">
        <f aca="false">N9431*L9431</f>
        <v>28.335</v>
      </c>
      <c r="P9431" s="15" t="n">
        <f aca="false">N9431-O9431</f>
        <v>160.565</v>
      </c>
      <c r="Q9431" s="15" t="n">
        <f aca="false">J9431*INDEX(dProdutos!$F$2:$F$47,MATCH(E9431,dProdutos!$A$2:$A$47,0))</f>
        <v>88.32</v>
      </c>
      <c r="R9431" s="15" t="n">
        <f aca="false">IF(I9431="Cancelado",0,P9431-Q9431)</f>
        <v>72.245</v>
      </c>
      <c r="S9431" s="17" t="str">
        <f aca="false">INDEX(dProdutos!$D$2:$D$47,MATCH(E9431,dProdutos!$A$2:$A$47,0))</f>
        <v>Moda Masculina</v>
      </c>
    </row>
    <row r="9432" customFormat="false" ht="15" hidden="false" customHeight="false" outlineLevel="0" collapsed="false">
      <c r="A9432" s="17" t="s">
        <v>7287</v>
      </c>
      <c r="B9432" s="17" t="n">
        <v>1</v>
      </c>
      <c r="C9432" s="21" t="n">
        <v>46272</v>
      </c>
      <c r="D9432" s="17" t="s">
        <v>1435</v>
      </c>
      <c r="E9432" s="17" t="s">
        <v>207</v>
      </c>
      <c r="F9432" s="17" t="s">
        <v>1493</v>
      </c>
      <c r="G9432" s="17" t="s">
        <v>64</v>
      </c>
      <c r="H9432" s="17" t="s">
        <v>1537</v>
      </c>
      <c r="I9432" s="17" t="s">
        <v>1531</v>
      </c>
      <c r="J9432" s="17" t="n">
        <v>1</v>
      </c>
      <c r="K9432" s="15" t="n">
        <v>143.9</v>
      </c>
      <c r="L9432" s="22" t="n">
        <v>0.2</v>
      </c>
      <c r="M9432" s="15" t="n">
        <v>31.97</v>
      </c>
      <c r="N9432" s="15" t="n">
        <f aca="false">J9432*K9432</f>
        <v>143.9</v>
      </c>
      <c r="O9432" s="15" t="n">
        <f aca="false">N9432*L9432</f>
        <v>28.78</v>
      </c>
      <c r="P9432" s="15" t="n">
        <f aca="false">N9432-O9432</f>
        <v>115.12</v>
      </c>
      <c r="Q9432" s="15" t="n">
        <f aca="false">J9432*INDEX(dProdutos!$F$2:$F$47,MATCH(E9432,dProdutos!$A$2:$A$47,0))</f>
        <v>84.43</v>
      </c>
      <c r="R9432" s="15" t="n">
        <f aca="false">IF(I9432="Cancelado",0,P9432-Q9432)</f>
        <v>0</v>
      </c>
      <c r="S9432" s="17" t="str">
        <f aca="false">INDEX(dProdutos!$D$2:$D$47,MATCH(E9432,dProdutos!$A$2:$A$47,0))</f>
        <v>Beleza</v>
      </c>
    </row>
    <row r="9433" customFormat="false" ht="15" hidden="false" customHeight="false" outlineLevel="0" collapsed="false">
      <c r="A9433" s="17" t="s">
        <v>7288</v>
      </c>
      <c r="B9433" s="17" t="n">
        <v>1</v>
      </c>
      <c r="C9433" s="21" t="n">
        <v>46272</v>
      </c>
      <c r="D9433" s="17" t="s">
        <v>339</v>
      </c>
      <c r="E9433" s="17" t="s">
        <v>192</v>
      </c>
      <c r="F9433" s="17" t="s">
        <v>1501</v>
      </c>
      <c r="G9433" s="17" t="s">
        <v>60</v>
      </c>
      <c r="H9433" s="17" t="s">
        <v>1540</v>
      </c>
      <c r="I9433" s="17" t="s">
        <v>1524</v>
      </c>
      <c r="J9433" s="17" t="n">
        <v>1</v>
      </c>
      <c r="K9433" s="15" t="n">
        <v>245.9</v>
      </c>
      <c r="L9433" s="22" t="n">
        <v>0.1</v>
      </c>
      <c r="M9433" s="15" t="n">
        <v>0</v>
      </c>
      <c r="N9433" s="15" t="n">
        <f aca="false">J9433*K9433</f>
        <v>245.9</v>
      </c>
      <c r="O9433" s="15" t="n">
        <f aca="false">N9433*L9433</f>
        <v>24.59</v>
      </c>
      <c r="P9433" s="15" t="n">
        <f aca="false">N9433-O9433</f>
        <v>221.31</v>
      </c>
      <c r="Q9433" s="15" t="n">
        <f aca="false">J9433*INDEX(dProdutos!$F$2:$F$47,MATCH(E9433,dProdutos!$A$2:$A$47,0))</f>
        <v>107.78</v>
      </c>
      <c r="R9433" s="15" t="n">
        <f aca="false">IF(I9433="Cancelado",0,P9433-Q9433)</f>
        <v>113.53</v>
      </c>
      <c r="S9433" s="17" t="str">
        <f aca="false">INDEX(dProdutos!$D$2:$D$47,MATCH(E9433,dProdutos!$A$2:$A$47,0))</f>
        <v>Eletrônicos</v>
      </c>
    </row>
    <row r="9434" customFormat="false" ht="15" hidden="false" customHeight="false" outlineLevel="0" collapsed="false">
      <c r="A9434" s="17" t="s">
        <v>7289</v>
      </c>
      <c r="B9434" s="17" t="n">
        <v>1</v>
      </c>
      <c r="C9434" s="21" t="n">
        <v>46273</v>
      </c>
      <c r="D9434" s="17" t="s">
        <v>627</v>
      </c>
      <c r="E9434" s="17" t="s">
        <v>98</v>
      </c>
      <c r="F9434" s="17" t="s">
        <v>1490</v>
      </c>
      <c r="G9434" s="17" t="s">
        <v>59</v>
      </c>
      <c r="H9434" s="17" t="s">
        <v>1540</v>
      </c>
      <c r="I9434" s="17" t="s">
        <v>1541</v>
      </c>
      <c r="J9434" s="17" t="n">
        <v>1</v>
      </c>
      <c r="K9434" s="15" t="n">
        <v>108.9</v>
      </c>
      <c r="L9434" s="22" t="n">
        <v>0.05</v>
      </c>
      <c r="M9434" s="15" t="n">
        <v>0</v>
      </c>
      <c r="N9434" s="15" t="n">
        <f aca="false">J9434*K9434</f>
        <v>108.9</v>
      </c>
      <c r="O9434" s="15" t="n">
        <f aca="false">N9434*L9434</f>
        <v>5.445</v>
      </c>
      <c r="P9434" s="15" t="n">
        <f aca="false">N9434-O9434</f>
        <v>103.455</v>
      </c>
      <c r="Q9434" s="15" t="n">
        <f aca="false">J9434*INDEX(dProdutos!$F$2:$F$47,MATCH(E9434,dProdutos!$A$2:$A$47,0))</f>
        <v>42.52</v>
      </c>
      <c r="R9434" s="15" t="n">
        <f aca="false">IF(I9434="Cancelado",0,P9434-Q9434)</f>
        <v>60.935</v>
      </c>
      <c r="S9434" s="17" t="str">
        <f aca="false">INDEX(dProdutos!$D$2:$D$47,MATCH(E9434,dProdutos!$A$2:$A$47,0))</f>
        <v>Moda Feminina</v>
      </c>
    </row>
    <row r="9435" customFormat="false" ht="15" hidden="false" customHeight="false" outlineLevel="0" collapsed="false">
      <c r="A9435" s="17" t="s">
        <v>7290</v>
      </c>
      <c r="B9435" s="17" t="n">
        <v>1</v>
      </c>
      <c r="C9435" s="21" t="n">
        <v>46273</v>
      </c>
      <c r="D9435" s="17" t="s">
        <v>359</v>
      </c>
      <c r="E9435" s="17" t="s">
        <v>102</v>
      </c>
      <c r="F9435" s="17" t="s">
        <v>1493</v>
      </c>
      <c r="G9435" s="17" t="s">
        <v>61</v>
      </c>
      <c r="H9435" s="17" t="s">
        <v>1523</v>
      </c>
      <c r="I9435" s="17" t="s">
        <v>1524</v>
      </c>
      <c r="J9435" s="17" t="n">
        <v>2</v>
      </c>
      <c r="K9435" s="15" t="n">
        <v>65.9</v>
      </c>
      <c r="L9435" s="22" t="n">
        <v>0.1</v>
      </c>
      <c r="M9435" s="15" t="n">
        <v>31.77</v>
      </c>
      <c r="N9435" s="15" t="n">
        <f aca="false">J9435*K9435</f>
        <v>131.8</v>
      </c>
      <c r="O9435" s="15" t="n">
        <f aca="false">N9435*L9435</f>
        <v>13.18</v>
      </c>
      <c r="P9435" s="15" t="n">
        <f aca="false">N9435-O9435</f>
        <v>118.62</v>
      </c>
      <c r="Q9435" s="15" t="n">
        <f aca="false">J9435*INDEX(dProdutos!$F$2:$F$47,MATCH(E9435,dProdutos!$A$2:$A$47,0))</f>
        <v>59.36</v>
      </c>
      <c r="R9435" s="15" t="n">
        <f aca="false">IF(I9435="Cancelado",0,P9435-Q9435)</f>
        <v>59.26</v>
      </c>
      <c r="S9435" s="17" t="str">
        <f aca="false">INDEX(dProdutos!$D$2:$D$47,MATCH(E9435,dProdutos!$A$2:$A$47,0))</f>
        <v>Moda Masculina</v>
      </c>
    </row>
    <row r="9436" customFormat="false" ht="15" hidden="false" customHeight="false" outlineLevel="0" collapsed="false">
      <c r="A9436" s="17" t="s">
        <v>7290</v>
      </c>
      <c r="B9436" s="17" t="n">
        <v>2</v>
      </c>
      <c r="C9436" s="21" t="n">
        <v>46273</v>
      </c>
      <c r="D9436" s="17" t="s">
        <v>359</v>
      </c>
      <c r="E9436" s="17" t="s">
        <v>73</v>
      </c>
      <c r="F9436" s="17" t="s">
        <v>1493</v>
      </c>
      <c r="G9436" s="17" t="s">
        <v>61</v>
      </c>
      <c r="H9436" s="17" t="s">
        <v>1523</v>
      </c>
      <c r="I9436" s="17" t="s">
        <v>1524</v>
      </c>
      <c r="J9436" s="17" t="n">
        <v>2</v>
      </c>
      <c r="K9436" s="15" t="n">
        <v>179.9</v>
      </c>
      <c r="L9436" s="22" t="n">
        <v>0.15</v>
      </c>
      <c r="M9436" s="15" t="n">
        <v>0</v>
      </c>
      <c r="N9436" s="15" t="n">
        <f aca="false">J9436*K9436</f>
        <v>359.8</v>
      </c>
      <c r="O9436" s="15" t="n">
        <f aca="false">N9436*L9436</f>
        <v>53.97</v>
      </c>
      <c r="P9436" s="15" t="n">
        <f aca="false">N9436-O9436</f>
        <v>305.83</v>
      </c>
      <c r="Q9436" s="15" t="n">
        <f aca="false">J9436*INDEX(dProdutos!$F$2:$F$47,MATCH(E9436,dProdutos!$A$2:$A$47,0))</f>
        <v>138.88</v>
      </c>
      <c r="R9436" s="15" t="n">
        <f aca="false">IF(I9436="Cancelado",0,P9436-Q9436)</f>
        <v>166.95</v>
      </c>
      <c r="S9436" s="17" t="str">
        <f aca="false">INDEX(dProdutos!$D$2:$D$47,MATCH(E9436,dProdutos!$A$2:$A$47,0))</f>
        <v>Moda Feminina</v>
      </c>
    </row>
    <row r="9437" customFormat="false" ht="15" hidden="false" customHeight="false" outlineLevel="0" collapsed="false">
      <c r="A9437" s="17" t="s">
        <v>7291</v>
      </c>
      <c r="B9437" s="17" t="n">
        <v>1</v>
      </c>
      <c r="C9437" s="21" t="n">
        <v>46273</v>
      </c>
      <c r="D9437" s="17" t="s">
        <v>865</v>
      </c>
      <c r="E9437" s="17" t="s">
        <v>95</v>
      </c>
      <c r="F9437" s="17" t="s">
        <v>1490</v>
      </c>
      <c r="G9437" s="17" t="s">
        <v>59</v>
      </c>
      <c r="H9437" s="17" t="s">
        <v>1537</v>
      </c>
      <c r="I9437" s="17" t="s">
        <v>1541</v>
      </c>
      <c r="J9437" s="17" t="n">
        <v>1</v>
      </c>
      <c r="K9437" s="15" t="n">
        <v>77.9</v>
      </c>
      <c r="L9437" s="22" t="n">
        <v>0</v>
      </c>
      <c r="M9437" s="15" t="n">
        <v>11.2</v>
      </c>
      <c r="N9437" s="15" t="n">
        <f aca="false">J9437*K9437</f>
        <v>77.9</v>
      </c>
      <c r="O9437" s="15" t="n">
        <f aca="false">N9437*L9437</f>
        <v>0</v>
      </c>
      <c r="P9437" s="15" t="n">
        <f aca="false">N9437-O9437</f>
        <v>77.9</v>
      </c>
      <c r="Q9437" s="15" t="n">
        <f aca="false">J9437*INDEX(dProdutos!$F$2:$F$47,MATCH(E9437,dProdutos!$A$2:$A$47,0))</f>
        <v>36.71</v>
      </c>
      <c r="R9437" s="15" t="n">
        <f aca="false">IF(I9437="Cancelado",0,P9437-Q9437)</f>
        <v>41.19</v>
      </c>
      <c r="S9437" s="17" t="str">
        <f aca="false">INDEX(dProdutos!$D$2:$D$47,MATCH(E9437,dProdutos!$A$2:$A$47,0))</f>
        <v>Moda Feminina</v>
      </c>
    </row>
    <row r="9438" customFormat="false" ht="15" hidden="false" customHeight="false" outlineLevel="0" collapsed="false">
      <c r="A9438" s="17" t="s">
        <v>7291</v>
      </c>
      <c r="B9438" s="17" t="n">
        <v>2</v>
      </c>
      <c r="C9438" s="21" t="n">
        <v>46273</v>
      </c>
      <c r="D9438" s="17" t="s">
        <v>865</v>
      </c>
      <c r="E9438" s="17" t="s">
        <v>102</v>
      </c>
      <c r="F9438" s="17" t="s">
        <v>1490</v>
      </c>
      <c r="G9438" s="17" t="s">
        <v>59</v>
      </c>
      <c r="H9438" s="17" t="s">
        <v>1537</v>
      </c>
      <c r="I9438" s="17" t="s">
        <v>1541</v>
      </c>
      <c r="J9438" s="17" t="n">
        <v>1</v>
      </c>
      <c r="K9438" s="15" t="n">
        <v>65.9</v>
      </c>
      <c r="L9438" s="22" t="n">
        <v>0</v>
      </c>
      <c r="M9438" s="15" t="n">
        <v>0</v>
      </c>
      <c r="N9438" s="15" t="n">
        <f aca="false">J9438*K9438</f>
        <v>65.9</v>
      </c>
      <c r="O9438" s="15" t="n">
        <f aca="false">N9438*L9438</f>
        <v>0</v>
      </c>
      <c r="P9438" s="15" t="n">
        <f aca="false">N9438-O9438</f>
        <v>65.9</v>
      </c>
      <c r="Q9438" s="15" t="n">
        <f aca="false">J9438*INDEX(dProdutos!$F$2:$F$47,MATCH(E9438,dProdutos!$A$2:$A$47,0))</f>
        <v>29.68</v>
      </c>
      <c r="R9438" s="15" t="n">
        <f aca="false">IF(I9438="Cancelado",0,P9438-Q9438)</f>
        <v>36.22</v>
      </c>
      <c r="S9438" s="17" t="str">
        <f aca="false">INDEX(dProdutos!$D$2:$D$47,MATCH(E9438,dProdutos!$A$2:$A$47,0))</f>
        <v>Moda Masculina</v>
      </c>
    </row>
    <row r="9439" customFormat="false" ht="15" hidden="false" customHeight="false" outlineLevel="0" collapsed="false">
      <c r="A9439" s="17" t="s">
        <v>7292</v>
      </c>
      <c r="B9439" s="17" t="n">
        <v>1</v>
      </c>
      <c r="C9439" s="21" t="n">
        <v>46273</v>
      </c>
      <c r="D9439" s="17" t="s">
        <v>309</v>
      </c>
      <c r="E9439" s="17" t="s">
        <v>81</v>
      </c>
      <c r="F9439" s="17" t="s">
        <v>1493</v>
      </c>
      <c r="G9439" s="17" t="s">
        <v>59</v>
      </c>
      <c r="H9439" s="17" t="s">
        <v>1537</v>
      </c>
      <c r="I9439" s="17" t="s">
        <v>1524</v>
      </c>
      <c r="J9439" s="17" t="n">
        <v>1</v>
      </c>
      <c r="K9439" s="15" t="n">
        <v>64.9</v>
      </c>
      <c r="L9439" s="22" t="n">
        <v>0.1</v>
      </c>
      <c r="M9439" s="15" t="n">
        <v>0</v>
      </c>
      <c r="N9439" s="15" t="n">
        <f aca="false">J9439*K9439</f>
        <v>64.9</v>
      </c>
      <c r="O9439" s="15" t="n">
        <f aca="false">N9439*L9439</f>
        <v>6.49</v>
      </c>
      <c r="P9439" s="15" t="n">
        <f aca="false">N9439-O9439</f>
        <v>58.41</v>
      </c>
      <c r="Q9439" s="15" t="n">
        <f aca="false">J9439*INDEX(dProdutos!$F$2:$F$47,MATCH(E9439,dProdutos!$A$2:$A$47,0))</f>
        <v>26.12</v>
      </c>
      <c r="R9439" s="15" t="n">
        <f aca="false">IF(I9439="Cancelado",0,P9439-Q9439)</f>
        <v>32.29</v>
      </c>
      <c r="S9439" s="17" t="str">
        <f aca="false">INDEX(dProdutos!$D$2:$D$47,MATCH(E9439,dProdutos!$A$2:$A$47,0))</f>
        <v>Moda Feminina</v>
      </c>
    </row>
    <row r="9440" customFormat="false" ht="15" hidden="false" customHeight="false" outlineLevel="0" collapsed="false">
      <c r="A9440" s="17" t="s">
        <v>7293</v>
      </c>
      <c r="B9440" s="17" t="n">
        <v>1</v>
      </c>
      <c r="C9440" s="21" t="n">
        <v>46273</v>
      </c>
      <c r="D9440" s="17" t="s">
        <v>1105</v>
      </c>
      <c r="E9440" s="17" t="s">
        <v>98</v>
      </c>
      <c r="F9440" s="17" t="s">
        <v>1497</v>
      </c>
      <c r="G9440" s="17" t="s">
        <v>61</v>
      </c>
      <c r="H9440" s="17" t="s">
        <v>1537</v>
      </c>
      <c r="I9440" s="17" t="s">
        <v>1524</v>
      </c>
      <c r="J9440" s="17" t="n">
        <v>1</v>
      </c>
      <c r="K9440" s="15" t="n">
        <v>108.9</v>
      </c>
      <c r="L9440" s="22" t="n">
        <v>0.05</v>
      </c>
      <c r="M9440" s="15" t="n">
        <v>10.53</v>
      </c>
      <c r="N9440" s="15" t="n">
        <f aca="false">J9440*K9440</f>
        <v>108.9</v>
      </c>
      <c r="O9440" s="15" t="n">
        <f aca="false">N9440*L9440</f>
        <v>5.445</v>
      </c>
      <c r="P9440" s="15" t="n">
        <f aca="false">N9440-O9440</f>
        <v>103.455</v>
      </c>
      <c r="Q9440" s="15" t="n">
        <f aca="false">J9440*INDEX(dProdutos!$F$2:$F$47,MATCH(E9440,dProdutos!$A$2:$A$47,0))</f>
        <v>42.52</v>
      </c>
      <c r="R9440" s="15" t="n">
        <f aca="false">IF(I9440="Cancelado",0,P9440-Q9440)</f>
        <v>60.935</v>
      </c>
      <c r="S9440" s="17" t="str">
        <f aca="false">INDEX(dProdutos!$D$2:$D$47,MATCH(E9440,dProdutos!$A$2:$A$47,0))</f>
        <v>Moda Feminina</v>
      </c>
    </row>
    <row r="9441" customFormat="false" ht="15" hidden="false" customHeight="false" outlineLevel="0" collapsed="false">
      <c r="A9441" s="17" t="s">
        <v>7293</v>
      </c>
      <c r="B9441" s="17" t="n">
        <v>2</v>
      </c>
      <c r="C9441" s="21" t="n">
        <v>46273</v>
      </c>
      <c r="D9441" s="17" t="s">
        <v>1105</v>
      </c>
      <c r="E9441" s="17" t="s">
        <v>77</v>
      </c>
      <c r="F9441" s="17" t="s">
        <v>1497</v>
      </c>
      <c r="G9441" s="17" t="s">
        <v>61</v>
      </c>
      <c r="H9441" s="17" t="s">
        <v>1537</v>
      </c>
      <c r="I9441" s="17" t="s">
        <v>1524</v>
      </c>
      <c r="J9441" s="17" t="n">
        <v>1</v>
      </c>
      <c r="K9441" s="15" t="n">
        <v>198.9</v>
      </c>
      <c r="L9441" s="22" t="n">
        <v>0</v>
      </c>
      <c r="M9441" s="15" t="n">
        <v>0</v>
      </c>
      <c r="N9441" s="15" t="n">
        <f aca="false">J9441*K9441</f>
        <v>198.9</v>
      </c>
      <c r="O9441" s="15" t="n">
        <f aca="false">N9441*L9441</f>
        <v>0</v>
      </c>
      <c r="P9441" s="15" t="n">
        <f aca="false">N9441-O9441</f>
        <v>198.9</v>
      </c>
      <c r="Q9441" s="15" t="n">
        <f aca="false">J9441*INDEX(dProdutos!$F$2:$F$47,MATCH(E9441,dProdutos!$A$2:$A$47,0))</f>
        <v>107.88</v>
      </c>
      <c r="R9441" s="15" t="n">
        <f aca="false">IF(I9441="Cancelado",0,P9441-Q9441)</f>
        <v>91.02</v>
      </c>
      <c r="S9441" s="17" t="str">
        <f aca="false">INDEX(dProdutos!$D$2:$D$47,MATCH(E9441,dProdutos!$A$2:$A$47,0))</f>
        <v>Moda Feminina</v>
      </c>
    </row>
    <row r="9442" customFormat="false" ht="15" hidden="false" customHeight="false" outlineLevel="0" collapsed="false">
      <c r="A9442" s="17" t="s">
        <v>7293</v>
      </c>
      <c r="B9442" s="17" t="n">
        <v>3</v>
      </c>
      <c r="C9442" s="21" t="n">
        <v>46273</v>
      </c>
      <c r="D9442" s="17" t="s">
        <v>1105</v>
      </c>
      <c r="E9442" s="17" t="s">
        <v>171</v>
      </c>
      <c r="F9442" s="17" t="s">
        <v>1497</v>
      </c>
      <c r="G9442" s="17" t="s">
        <v>61</v>
      </c>
      <c r="H9442" s="17" t="s">
        <v>1537</v>
      </c>
      <c r="I9442" s="17" t="s">
        <v>1524</v>
      </c>
      <c r="J9442" s="17" t="n">
        <v>2</v>
      </c>
      <c r="K9442" s="15" t="n">
        <v>246.9</v>
      </c>
      <c r="L9442" s="22" t="n">
        <v>0</v>
      </c>
      <c r="M9442" s="15" t="n">
        <v>0</v>
      </c>
      <c r="N9442" s="15" t="n">
        <f aca="false">J9442*K9442</f>
        <v>493.8</v>
      </c>
      <c r="O9442" s="15" t="n">
        <f aca="false">N9442*L9442</f>
        <v>0</v>
      </c>
      <c r="P9442" s="15" t="n">
        <f aca="false">N9442-O9442</f>
        <v>493.8</v>
      </c>
      <c r="Q9442" s="15" t="n">
        <f aca="false">J9442*INDEX(dProdutos!$F$2:$F$47,MATCH(E9442,dProdutos!$A$2:$A$47,0))</f>
        <v>207.22</v>
      </c>
      <c r="R9442" s="15" t="n">
        <f aca="false">IF(I9442="Cancelado",0,P9442-Q9442)</f>
        <v>286.58</v>
      </c>
      <c r="S9442" s="17" t="str">
        <f aca="false">INDEX(dProdutos!$D$2:$D$47,MATCH(E9442,dProdutos!$A$2:$A$47,0))</f>
        <v>Casa</v>
      </c>
    </row>
    <row r="9443" customFormat="false" ht="15" hidden="false" customHeight="false" outlineLevel="0" collapsed="false">
      <c r="A9443" s="17" t="s">
        <v>7294</v>
      </c>
      <c r="B9443" s="17" t="n">
        <v>1</v>
      </c>
      <c r="C9443" s="21" t="n">
        <v>46273</v>
      </c>
      <c r="D9443" s="17" t="s">
        <v>720</v>
      </c>
      <c r="E9443" s="17" t="s">
        <v>171</v>
      </c>
      <c r="F9443" s="17" t="s">
        <v>1487</v>
      </c>
      <c r="G9443" s="17" t="s">
        <v>64</v>
      </c>
      <c r="H9443" s="17" t="s">
        <v>1537</v>
      </c>
      <c r="I9443" s="17" t="s">
        <v>1524</v>
      </c>
      <c r="J9443" s="17" t="n">
        <v>1</v>
      </c>
      <c r="K9443" s="15" t="n">
        <v>246.9</v>
      </c>
      <c r="L9443" s="22" t="n">
        <v>0.05</v>
      </c>
      <c r="M9443" s="15" t="n">
        <v>29.24</v>
      </c>
      <c r="N9443" s="15" t="n">
        <f aca="false">J9443*K9443</f>
        <v>246.9</v>
      </c>
      <c r="O9443" s="15" t="n">
        <f aca="false">N9443*L9443</f>
        <v>12.345</v>
      </c>
      <c r="P9443" s="15" t="n">
        <f aca="false">N9443-O9443</f>
        <v>234.555</v>
      </c>
      <c r="Q9443" s="15" t="n">
        <f aca="false">J9443*INDEX(dProdutos!$F$2:$F$47,MATCH(E9443,dProdutos!$A$2:$A$47,0))</f>
        <v>103.61</v>
      </c>
      <c r="R9443" s="15" t="n">
        <f aca="false">IF(I9443="Cancelado",0,P9443-Q9443)</f>
        <v>130.945</v>
      </c>
      <c r="S9443" s="17" t="str">
        <f aca="false">INDEX(dProdutos!$D$2:$D$47,MATCH(E9443,dProdutos!$A$2:$A$47,0))</f>
        <v>Casa</v>
      </c>
    </row>
    <row r="9444" customFormat="false" ht="15" hidden="false" customHeight="false" outlineLevel="0" collapsed="false">
      <c r="A9444" s="17" t="s">
        <v>7294</v>
      </c>
      <c r="B9444" s="17" t="n">
        <v>2</v>
      </c>
      <c r="C9444" s="21" t="n">
        <v>46273</v>
      </c>
      <c r="D9444" s="17" t="s">
        <v>720</v>
      </c>
      <c r="E9444" s="17" t="s">
        <v>213</v>
      </c>
      <c r="F9444" s="17" t="s">
        <v>1487</v>
      </c>
      <c r="G9444" s="17" t="s">
        <v>64</v>
      </c>
      <c r="H9444" s="17" t="s">
        <v>1537</v>
      </c>
      <c r="I9444" s="17" t="s">
        <v>1524</v>
      </c>
      <c r="J9444" s="17" t="n">
        <v>2</v>
      </c>
      <c r="K9444" s="15" t="n">
        <v>153.9</v>
      </c>
      <c r="L9444" s="22" t="n">
        <v>0.05</v>
      </c>
      <c r="M9444" s="15" t="n">
        <v>0</v>
      </c>
      <c r="N9444" s="15" t="n">
        <f aca="false">J9444*K9444</f>
        <v>307.8</v>
      </c>
      <c r="O9444" s="15" t="n">
        <f aca="false">N9444*L9444</f>
        <v>15.39</v>
      </c>
      <c r="P9444" s="15" t="n">
        <f aca="false">N9444-O9444</f>
        <v>292.41</v>
      </c>
      <c r="Q9444" s="15" t="n">
        <f aca="false">J9444*INDEX(dProdutos!$F$2:$F$47,MATCH(E9444,dProdutos!$A$2:$A$47,0))</f>
        <v>180.84</v>
      </c>
      <c r="R9444" s="15" t="n">
        <f aca="false">IF(I9444="Cancelado",0,P9444-Q9444)</f>
        <v>111.57</v>
      </c>
      <c r="S9444" s="17" t="str">
        <f aca="false">INDEX(dProdutos!$D$2:$D$47,MATCH(E9444,dProdutos!$A$2:$A$47,0))</f>
        <v>Beleza</v>
      </c>
    </row>
    <row r="9445" customFormat="false" ht="15" hidden="false" customHeight="false" outlineLevel="0" collapsed="false">
      <c r="A9445" s="17" t="s">
        <v>7295</v>
      </c>
      <c r="B9445" s="17" t="n">
        <v>1</v>
      </c>
      <c r="C9445" s="21" t="n">
        <v>46273</v>
      </c>
      <c r="D9445" s="17" t="s">
        <v>499</v>
      </c>
      <c r="E9445" s="17" t="s">
        <v>135</v>
      </c>
      <c r="F9445" s="17" t="s">
        <v>1501</v>
      </c>
      <c r="G9445" s="17" t="s">
        <v>63</v>
      </c>
      <c r="H9445" s="17" t="s">
        <v>1537</v>
      </c>
      <c r="I9445" s="17" t="s">
        <v>1524</v>
      </c>
      <c r="J9445" s="17" t="n">
        <v>1</v>
      </c>
      <c r="K9445" s="15" t="n">
        <v>200.9</v>
      </c>
      <c r="L9445" s="22" t="n">
        <v>0.1</v>
      </c>
      <c r="M9445" s="15" t="n">
        <v>22.14</v>
      </c>
      <c r="N9445" s="15" t="n">
        <f aca="false">J9445*K9445</f>
        <v>200.9</v>
      </c>
      <c r="O9445" s="15" t="n">
        <f aca="false">N9445*L9445</f>
        <v>20.09</v>
      </c>
      <c r="P9445" s="15" t="n">
        <f aca="false">N9445-O9445</f>
        <v>180.81</v>
      </c>
      <c r="Q9445" s="15" t="n">
        <f aca="false">J9445*INDEX(dProdutos!$F$2:$F$47,MATCH(E9445,dProdutos!$A$2:$A$47,0))</f>
        <v>80.73</v>
      </c>
      <c r="R9445" s="15" t="n">
        <f aca="false">IF(I9445="Cancelado",0,P9445-Q9445)</f>
        <v>100.08</v>
      </c>
      <c r="S9445" s="17" t="str">
        <f aca="false">INDEX(dProdutos!$D$2:$D$47,MATCH(E9445,dProdutos!$A$2:$A$47,0))</f>
        <v>Calçados</v>
      </c>
    </row>
    <row r="9446" customFormat="false" ht="15" hidden="false" customHeight="false" outlineLevel="0" collapsed="false">
      <c r="A9446" s="17" t="s">
        <v>7296</v>
      </c>
      <c r="B9446" s="17" t="n">
        <v>1</v>
      </c>
      <c r="C9446" s="21" t="n">
        <v>46273</v>
      </c>
      <c r="D9446" s="17" t="s">
        <v>816</v>
      </c>
      <c r="E9446" s="17" t="s">
        <v>95</v>
      </c>
      <c r="F9446" s="17" t="s">
        <v>1495</v>
      </c>
      <c r="G9446" s="17" t="s">
        <v>62</v>
      </c>
      <c r="H9446" s="17" t="s">
        <v>1537</v>
      </c>
      <c r="I9446" s="17" t="s">
        <v>1531</v>
      </c>
      <c r="J9446" s="17" t="n">
        <v>1</v>
      </c>
      <c r="K9446" s="15" t="n">
        <v>77.9</v>
      </c>
      <c r="L9446" s="22" t="n">
        <v>0.1</v>
      </c>
      <c r="M9446" s="15" t="n">
        <v>18.5</v>
      </c>
      <c r="N9446" s="15" t="n">
        <f aca="false">J9446*K9446</f>
        <v>77.9</v>
      </c>
      <c r="O9446" s="15" t="n">
        <f aca="false">N9446*L9446</f>
        <v>7.79</v>
      </c>
      <c r="P9446" s="15" t="n">
        <f aca="false">N9446-O9446</f>
        <v>70.11</v>
      </c>
      <c r="Q9446" s="15" t="n">
        <f aca="false">J9446*INDEX(dProdutos!$F$2:$F$47,MATCH(E9446,dProdutos!$A$2:$A$47,0))</f>
        <v>36.71</v>
      </c>
      <c r="R9446" s="15" t="n">
        <f aca="false">IF(I9446="Cancelado",0,P9446-Q9446)</f>
        <v>0</v>
      </c>
      <c r="S9446" s="17" t="str">
        <f aca="false">INDEX(dProdutos!$D$2:$D$47,MATCH(E9446,dProdutos!$A$2:$A$47,0))</f>
        <v>Moda Feminina</v>
      </c>
    </row>
    <row r="9447" customFormat="false" ht="15" hidden="false" customHeight="false" outlineLevel="0" collapsed="false">
      <c r="A9447" s="17" t="s">
        <v>7297</v>
      </c>
      <c r="B9447" s="17" t="n">
        <v>1</v>
      </c>
      <c r="C9447" s="21" t="n">
        <v>46273</v>
      </c>
      <c r="D9447" s="17" t="s">
        <v>743</v>
      </c>
      <c r="E9447" s="17" t="s">
        <v>174</v>
      </c>
      <c r="F9447" s="17" t="s">
        <v>1503</v>
      </c>
      <c r="G9447" s="17" t="s">
        <v>64</v>
      </c>
      <c r="H9447" s="17" t="s">
        <v>1537</v>
      </c>
      <c r="I9447" s="17" t="s">
        <v>1524</v>
      </c>
      <c r="J9447" s="17" t="n">
        <v>2</v>
      </c>
      <c r="K9447" s="15" t="n">
        <v>250.9</v>
      </c>
      <c r="L9447" s="22" t="n">
        <v>0</v>
      </c>
      <c r="M9447" s="15" t="n">
        <v>0</v>
      </c>
      <c r="N9447" s="15" t="n">
        <f aca="false">J9447*K9447</f>
        <v>501.8</v>
      </c>
      <c r="O9447" s="15" t="n">
        <f aca="false">N9447*L9447</f>
        <v>0</v>
      </c>
      <c r="P9447" s="15" t="n">
        <f aca="false">N9447-O9447</f>
        <v>501.8</v>
      </c>
      <c r="Q9447" s="15" t="n">
        <f aca="false">J9447*INDEX(dProdutos!$F$2:$F$47,MATCH(E9447,dProdutos!$A$2:$A$47,0))</f>
        <v>302.56</v>
      </c>
      <c r="R9447" s="15" t="n">
        <f aca="false">IF(I9447="Cancelado",0,P9447-Q9447)</f>
        <v>199.24</v>
      </c>
      <c r="S9447" s="17" t="str">
        <f aca="false">INDEX(dProdutos!$D$2:$D$47,MATCH(E9447,dProdutos!$A$2:$A$47,0))</f>
        <v>Casa</v>
      </c>
    </row>
    <row r="9448" customFormat="false" ht="15" hidden="false" customHeight="false" outlineLevel="0" collapsed="false">
      <c r="A9448" s="17" t="s">
        <v>7298</v>
      </c>
      <c r="B9448" s="17" t="n">
        <v>1</v>
      </c>
      <c r="C9448" s="21" t="n">
        <v>46273</v>
      </c>
      <c r="D9448" s="17" t="s">
        <v>910</v>
      </c>
      <c r="E9448" s="17" t="s">
        <v>108</v>
      </c>
      <c r="F9448" s="17" t="s">
        <v>1497</v>
      </c>
      <c r="G9448" s="17" t="s">
        <v>60</v>
      </c>
      <c r="H9448" s="17" t="s">
        <v>1527</v>
      </c>
      <c r="I9448" s="17" t="s">
        <v>1541</v>
      </c>
      <c r="J9448" s="17" t="n">
        <v>1</v>
      </c>
      <c r="K9448" s="15" t="n">
        <v>265.9</v>
      </c>
      <c r="L9448" s="22" t="n">
        <v>0</v>
      </c>
      <c r="M9448" s="15" t="n">
        <v>17.51</v>
      </c>
      <c r="N9448" s="15" t="n">
        <f aca="false">J9448*K9448</f>
        <v>265.9</v>
      </c>
      <c r="O9448" s="15" t="n">
        <f aca="false">N9448*L9448</f>
        <v>0</v>
      </c>
      <c r="P9448" s="15" t="n">
        <f aca="false">N9448-O9448</f>
        <v>265.9</v>
      </c>
      <c r="Q9448" s="15" t="n">
        <f aca="false">J9448*INDEX(dProdutos!$F$2:$F$47,MATCH(E9448,dProdutos!$A$2:$A$47,0))</f>
        <v>155.62</v>
      </c>
      <c r="R9448" s="15" t="n">
        <f aca="false">IF(I9448="Cancelado",0,P9448-Q9448)</f>
        <v>110.28</v>
      </c>
      <c r="S9448" s="17" t="str">
        <f aca="false">INDEX(dProdutos!$D$2:$D$47,MATCH(E9448,dProdutos!$A$2:$A$47,0))</f>
        <v>Moda Masculina</v>
      </c>
    </row>
    <row r="9449" customFormat="false" ht="15" hidden="false" customHeight="false" outlineLevel="0" collapsed="false">
      <c r="A9449" s="17" t="s">
        <v>7299</v>
      </c>
      <c r="B9449" s="17" t="n">
        <v>1</v>
      </c>
      <c r="C9449" s="21" t="n">
        <v>46274</v>
      </c>
      <c r="D9449" s="17" t="s">
        <v>463</v>
      </c>
      <c r="E9449" s="17" t="s">
        <v>162</v>
      </c>
      <c r="F9449" s="17" t="s">
        <v>1490</v>
      </c>
      <c r="G9449" s="17" t="s">
        <v>60</v>
      </c>
      <c r="H9449" s="17" t="s">
        <v>1540</v>
      </c>
      <c r="I9449" s="17" t="s">
        <v>1524</v>
      </c>
      <c r="J9449" s="17" t="n">
        <v>2</v>
      </c>
      <c r="K9449" s="15" t="n">
        <v>231.9</v>
      </c>
      <c r="L9449" s="22" t="n">
        <v>0.05</v>
      </c>
      <c r="M9449" s="15" t="n">
        <v>14.45</v>
      </c>
      <c r="N9449" s="15" t="n">
        <f aca="false">J9449*K9449</f>
        <v>463.8</v>
      </c>
      <c r="O9449" s="15" t="n">
        <f aca="false">N9449*L9449</f>
        <v>23.19</v>
      </c>
      <c r="P9449" s="15" t="n">
        <f aca="false">N9449-O9449</f>
        <v>440.61</v>
      </c>
      <c r="Q9449" s="15" t="n">
        <f aca="false">J9449*INDEX(dProdutos!$F$2:$F$47,MATCH(E9449,dProdutos!$A$2:$A$47,0))</f>
        <v>268.82</v>
      </c>
      <c r="R9449" s="15" t="n">
        <f aca="false">IF(I9449="Cancelado",0,P9449-Q9449)</f>
        <v>171.79</v>
      </c>
      <c r="S9449" s="17" t="str">
        <f aca="false">INDEX(dProdutos!$D$2:$D$47,MATCH(E9449,dProdutos!$A$2:$A$47,0))</f>
        <v>Casa</v>
      </c>
    </row>
    <row r="9450" customFormat="false" ht="15" hidden="false" customHeight="false" outlineLevel="0" collapsed="false">
      <c r="A9450" s="17" t="s">
        <v>7300</v>
      </c>
      <c r="B9450" s="17" t="n">
        <v>1</v>
      </c>
      <c r="C9450" s="21" t="n">
        <v>46274</v>
      </c>
      <c r="D9450" s="17" t="s">
        <v>1111</v>
      </c>
      <c r="E9450" s="17" t="s">
        <v>174</v>
      </c>
      <c r="F9450" s="17" t="s">
        <v>1497</v>
      </c>
      <c r="G9450" s="17" t="s">
        <v>59</v>
      </c>
      <c r="H9450" s="17" t="s">
        <v>1523</v>
      </c>
      <c r="I9450" s="17" t="s">
        <v>1541</v>
      </c>
      <c r="J9450" s="17" t="n">
        <v>1</v>
      </c>
      <c r="K9450" s="15" t="n">
        <v>250.9</v>
      </c>
      <c r="L9450" s="22" t="n">
        <v>0.1</v>
      </c>
      <c r="M9450" s="15" t="n">
        <v>25.28</v>
      </c>
      <c r="N9450" s="15" t="n">
        <f aca="false">J9450*K9450</f>
        <v>250.9</v>
      </c>
      <c r="O9450" s="15" t="n">
        <f aca="false">N9450*L9450</f>
        <v>25.09</v>
      </c>
      <c r="P9450" s="15" t="n">
        <f aca="false">N9450-O9450</f>
        <v>225.81</v>
      </c>
      <c r="Q9450" s="15" t="n">
        <f aca="false">J9450*INDEX(dProdutos!$F$2:$F$47,MATCH(E9450,dProdutos!$A$2:$A$47,0))</f>
        <v>151.28</v>
      </c>
      <c r="R9450" s="15" t="n">
        <f aca="false">IF(I9450="Cancelado",0,P9450-Q9450)</f>
        <v>74.53</v>
      </c>
      <c r="S9450" s="17" t="str">
        <f aca="false">INDEX(dProdutos!$D$2:$D$47,MATCH(E9450,dProdutos!$A$2:$A$47,0))</f>
        <v>Casa</v>
      </c>
    </row>
    <row r="9451" customFormat="false" ht="15" hidden="false" customHeight="false" outlineLevel="0" collapsed="false">
      <c r="A9451" s="17" t="s">
        <v>7301</v>
      </c>
      <c r="B9451" s="17" t="n">
        <v>1</v>
      </c>
      <c r="C9451" s="21" t="n">
        <v>46274</v>
      </c>
      <c r="D9451" s="17" t="s">
        <v>671</v>
      </c>
      <c r="E9451" s="17" t="s">
        <v>153</v>
      </c>
      <c r="F9451" s="17" t="s">
        <v>1487</v>
      </c>
      <c r="G9451" s="17" t="s">
        <v>64</v>
      </c>
      <c r="H9451" s="17" t="s">
        <v>1537</v>
      </c>
      <c r="I9451" s="17" t="s">
        <v>1524</v>
      </c>
      <c r="J9451" s="17" t="n">
        <v>1</v>
      </c>
      <c r="K9451" s="15" t="n">
        <v>165.9</v>
      </c>
      <c r="L9451" s="22" t="n">
        <v>0</v>
      </c>
      <c r="M9451" s="15" t="n">
        <v>22.86</v>
      </c>
      <c r="N9451" s="15" t="n">
        <f aca="false">J9451*K9451</f>
        <v>165.9</v>
      </c>
      <c r="O9451" s="15" t="n">
        <f aca="false">N9451*L9451</f>
        <v>0</v>
      </c>
      <c r="P9451" s="15" t="n">
        <f aca="false">N9451-O9451</f>
        <v>165.9</v>
      </c>
      <c r="Q9451" s="15" t="n">
        <f aca="false">J9451*INDEX(dProdutos!$F$2:$F$47,MATCH(E9451,dProdutos!$A$2:$A$47,0))</f>
        <v>67.28</v>
      </c>
      <c r="R9451" s="15" t="n">
        <f aca="false">IF(I9451="Cancelado",0,P9451-Q9451)</f>
        <v>98.62</v>
      </c>
      <c r="S9451" s="17" t="str">
        <f aca="false">INDEX(dProdutos!$D$2:$D$47,MATCH(E9451,dProdutos!$A$2:$A$47,0))</f>
        <v>Acessórios</v>
      </c>
    </row>
    <row r="9452" customFormat="false" ht="15" hidden="false" customHeight="false" outlineLevel="0" collapsed="false">
      <c r="A9452" s="17" t="s">
        <v>7301</v>
      </c>
      <c r="B9452" s="17" t="n">
        <v>2</v>
      </c>
      <c r="C9452" s="21" t="n">
        <v>46274</v>
      </c>
      <c r="D9452" s="17" t="s">
        <v>671</v>
      </c>
      <c r="E9452" s="17" t="s">
        <v>73</v>
      </c>
      <c r="F9452" s="17" t="s">
        <v>1487</v>
      </c>
      <c r="G9452" s="17" t="s">
        <v>64</v>
      </c>
      <c r="H9452" s="17" t="s">
        <v>1537</v>
      </c>
      <c r="I9452" s="17" t="s">
        <v>1524</v>
      </c>
      <c r="J9452" s="17" t="n">
        <v>1</v>
      </c>
      <c r="K9452" s="15" t="n">
        <v>179.9</v>
      </c>
      <c r="L9452" s="22" t="n">
        <v>0</v>
      </c>
      <c r="M9452" s="15" t="n">
        <v>0</v>
      </c>
      <c r="N9452" s="15" t="n">
        <f aca="false">J9452*K9452</f>
        <v>179.9</v>
      </c>
      <c r="O9452" s="15" t="n">
        <f aca="false">N9452*L9452</f>
        <v>0</v>
      </c>
      <c r="P9452" s="15" t="n">
        <f aca="false">N9452-O9452</f>
        <v>179.9</v>
      </c>
      <c r="Q9452" s="15" t="n">
        <f aca="false">J9452*INDEX(dProdutos!$F$2:$F$47,MATCH(E9452,dProdutos!$A$2:$A$47,0))</f>
        <v>69.44</v>
      </c>
      <c r="R9452" s="15" t="n">
        <f aca="false">IF(I9452="Cancelado",0,P9452-Q9452)</f>
        <v>110.46</v>
      </c>
      <c r="S9452" s="17" t="str">
        <f aca="false">INDEX(dProdutos!$D$2:$D$47,MATCH(E9452,dProdutos!$A$2:$A$47,0))</f>
        <v>Moda Feminina</v>
      </c>
    </row>
    <row r="9453" customFormat="false" ht="15" hidden="false" customHeight="false" outlineLevel="0" collapsed="false">
      <c r="A9453" s="17" t="s">
        <v>7302</v>
      </c>
      <c r="B9453" s="17" t="n">
        <v>1</v>
      </c>
      <c r="C9453" s="21" t="n">
        <v>46274</v>
      </c>
      <c r="D9453" s="17" t="s">
        <v>1241</v>
      </c>
      <c r="E9453" s="17" t="s">
        <v>81</v>
      </c>
      <c r="F9453" s="17" t="s">
        <v>1495</v>
      </c>
      <c r="G9453" s="17" t="s">
        <v>61</v>
      </c>
      <c r="H9453" s="17" t="s">
        <v>1537</v>
      </c>
      <c r="I9453" s="17" t="s">
        <v>1524</v>
      </c>
      <c r="J9453" s="17" t="n">
        <v>2</v>
      </c>
      <c r="K9453" s="15" t="n">
        <v>64.9</v>
      </c>
      <c r="L9453" s="22" t="n">
        <v>0.15</v>
      </c>
      <c r="M9453" s="15" t="n">
        <v>25.14</v>
      </c>
      <c r="N9453" s="15" t="n">
        <f aca="false">J9453*K9453</f>
        <v>129.8</v>
      </c>
      <c r="O9453" s="15" t="n">
        <f aca="false">N9453*L9453</f>
        <v>19.47</v>
      </c>
      <c r="P9453" s="15" t="n">
        <f aca="false">N9453-O9453</f>
        <v>110.33</v>
      </c>
      <c r="Q9453" s="15" t="n">
        <f aca="false">J9453*INDEX(dProdutos!$F$2:$F$47,MATCH(E9453,dProdutos!$A$2:$A$47,0))</f>
        <v>52.24</v>
      </c>
      <c r="R9453" s="15" t="n">
        <f aca="false">IF(I9453="Cancelado",0,P9453-Q9453)</f>
        <v>58.09</v>
      </c>
      <c r="S9453" s="17" t="str">
        <f aca="false">INDEX(dProdutos!$D$2:$D$47,MATCH(E9453,dProdutos!$A$2:$A$47,0))</f>
        <v>Moda Feminina</v>
      </c>
    </row>
    <row r="9454" customFormat="false" ht="15" hidden="false" customHeight="false" outlineLevel="0" collapsed="false">
      <c r="A9454" s="17" t="s">
        <v>7303</v>
      </c>
      <c r="B9454" s="17" t="n">
        <v>1</v>
      </c>
      <c r="C9454" s="21" t="n">
        <v>46274</v>
      </c>
      <c r="D9454" s="17" t="s">
        <v>1403</v>
      </c>
      <c r="E9454" s="17" t="s">
        <v>132</v>
      </c>
      <c r="F9454" s="17" t="s">
        <v>1487</v>
      </c>
      <c r="G9454" s="17" t="s">
        <v>62</v>
      </c>
      <c r="H9454" s="17" t="s">
        <v>1540</v>
      </c>
      <c r="I9454" s="17" t="s">
        <v>1524</v>
      </c>
      <c r="J9454" s="17" t="n">
        <v>1</v>
      </c>
      <c r="K9454" s="15" t="n">
        <v>179.9</v>
      </c>
      <c r="L9454" s="22" t="n">
        <v>0</v>
      </c>
      <c r="M9454" s="15" t="n">
        <v>23.88</v>
      </c>
      <c r="N9454" s="15" t="n">
        <f aca="false">J9454*K9454</f>
        <v>179.9</v>
      </c>
      <c r="O9454" s="15" t="n">
        <f aca="false">N9454*L9454</f>
        <v>0</v>
      </c>
      <c r="P9454" s="15" t="n">
        <f aca="false">N9454-O9454</f>
        <v>179.9</v>
      </c>
      <c r="Q9454" s="15" t="n">
        <f aca="false">J9454*INDEX(dProdutos!$F$2:$F$47,MATCH(E9454,dProdutos!$A$2:$A$47,0))</f>
        <v>93.56</v>
      </c>
      <c r="R9454" s="15" t="n">
        <f aca="false">IF(I9454="Cancelado",0,P9454-Q9454)</f>
        <v>86.34</v>
      </c>
      <c r="S9454" s="17" t="str">
        <f aca="false">INDEX(dProdutos!$D$2:$D$47,MATCH(E9454,dProdutos!$A$2:$A$47,0))</f>
        <v>Calçados</v>
      </c>
    </row>
    <row r="9455" customFormat="false" ht="15" hidden="false" customHeight="false" outlineLevel="0" collapsed="false">
      <c r="A9455" s="17" t="s">
        <v>7304</v>
      </c>
      <c r="B9455" s="17" t="n">
        <v>1</v>
      </c>
      <c r="C9455" s="21" t="n">
        <v>46274</v>
      </c>
      <c r="D9455" s="17" t="s">
        <v>1298</v>
      </c>
      <c r="E9455" s="17" t="s">
        <v>77</v>
      </c>
      <c r="F9455" s="17" t="s">
        <v>1503</v>
      </c>
      <c r="G9455" s="17" t="s">
        <v>59</v>
      </c>
      <c r="H9455" s="17" t="s">
        <v>1537</v>
      </c>
      <c r="I9455" s="17" t="s">
        <v>1524</v>
      </c>
      <c r="J9455" s="17" t="n">
        <v>1</v>
      </c>
      <c r="K9455" s="15" t="n">
        <v>198.9</v>
      </c>
      <c r="L9455" s="22" t="n">
        <v>0</v>
      </c>
      <c r="M9455" s="15" t="n">
        <v>0</v>
      </c>
      <c r="N9455" s="15" t="n">
        <f aca="false">J9455*K9455</f>
        <v>198.9</v>
      </c>
      <c r="O9455" s="15" t="n">
        <f aca="false">N9455*L9455</f>
        <v>0</v>
      </c>
      <c r="P9455" s="15" t="n">
        <f aca="false">N9455-O9455</f>
        <v>198.9</v>
      </c>
      <c r="Q9455" s="15" t="n">
        <f aca="false">J9455*INDEX(dProdutos!$F$2:$F$47,MATCH(E9455,dProdutos!$A$2:$A$47,0))</f>
        <v>107.88</v>
      </c>
      <c r="R9455" s="15" t="n">
        <f aca="false">IF(I9455="Cancelado",0,P9455-Q9455)</f>
        <v>91.02</v>
      </c>
      <c r="S9455" s="17" t="str">
        <f aca="false">INDEX(dProdutos!$D$2:$D$47,MATCH(E9455,dProdutos!$A$2:$A$47,0))</f>
        <v>Moda Feminina</v>
      </c>
    </row>
    <row r="9456" customFormat="false" ht="15" hidden="false" customHeight="false" outlineLevel="0" collapsed="false">
      <c r="A9456" s="17" t="s">
        <v>7305</v>
      </c>
      <c r="B9456" s="17" t="n">
        <v>1</v>
      </c>
      <c r="C9456" s="21" t="n">
        <v>46274</v>
      </c>
      <c r="D9456" s="17" t="s">
        <v>1450</v>
      </c>
      <c r="E9456" s="17" t="s">
        <v>88</v>
      </c>
      <c r="F9456" s="17" t="s">
        <v>1490</v>
      </c>
      <c r="G9456" s="17" t="s">
        <v>63</v>
      </c>
      <c r="H9456" s="17" t="s">
        <v>1537</v>
      </c>
      <c r="I9456" s="17" t="s">
        <v>1524</v>
      </c>
      <c r="J9456" s="17" t="n">
        <v>1</v>
      </c>
      <c r="K9456" s="15" t="n">
        <v>170.9</v>
      </c>
      <c r="L9456" s="22" t="n">
        <v>0</v>
      </c>
      <c r="M9456" s="15" t="n">
        <v>0</v>
      </c>
      <c r="N9456" s="15" t="n">
        <f aca="false">J9456*K9456</f>
        <v>170.9</v>
      </c>
      <c r="O9456" s="15" t="n">
        <f aca="false">N9456*L9456</f>
        <v>0</v>
      </c>
      <c r="P9456" s="15" t="n">
        <f aca="false">N9456-O9456</f>
        <v>170.9</v>
      </c>
      <c r="Q9456" s="15" t="n">
        <f aca="false">J9456*INDEX(dProdutos!$F$2:$F$47,MATCH(E9456,dProdutos!$A$2:$A$47,0))</f>
        <v>98.14</v>
      </c>
      <c r="R9456" s="15" t="n">
        <f aca="false">IF(I9456="Cancelado",0,P9456-Q9456)</f>
        <v>72.76</v>
      </c>
      <c r="S9456" s="17" t="str">
        <f aca="false">INDEX(dProdutos!$D$2:$D$47,MATCH(E9456,dProdutos!$A$2:$A$47,0))</f>
        <v>Moda Feminina</v>
      </c>
    </row>
    <row r="9457" customFormat="false" ht="15" hidden="false" customHeight="false" outlineLevel="0" collapsed="false">
      <c r="A9457" s="17" t="s">
        <v>7306</v>
      </c>
      <c r="B9457" s="17" t="n">
        <v>1</v>
      </c>
      <c r="C9457" s="21" t="n">
        <v>46274</v>
      </c>
      <c r="D9457" s="17" t="s">
        <v>1069</v>
      </c>
      <c r="E9457" s="17" t="s">
        <v>150</v>
      </c>
      <c r="F9457" s="17" t="s">
        <v>1503</v>
      </c>
      <c r="G9457" s="17" t="s">
        <v>62</v>
      </c>
      <c r="H9457" s="17" t="s">
        <v>1540</v>
      </c>
      <c r="I9457" s="17" t="s">
        <v>1524</v>
      </c>
      <c r="J9457" s="17" t="n">
        <v>1</v>
      </c>
      <c r="K9457" s="15" t="n">
        <v>71.9</v>
      </c>
      <c r="L9457" s="22" t="n">
        <v>0</v>
      </c>
      <c r="M9457" s="15" t="n">
        <v>9.99</v>
      </c>
      <c r="N9457" s="15" t="n">
        <f aca="false">J9457*K9457</f>
        <v>71.9</v>
      </c>
      <c r="O9457" s="15" t="n">
        <f aca="false">N9457*L9457</f>
        <v>0</v>
      </c>
      <c r="P9457" s="15" t="n">
        <f aca="false">N9457-O9457</f>
        <v>71.9</v>
      </c>
      <c r="Q9457" s="15" t="n">
        <f aca="false">J9457*INDEX(dProdutos!$F$2:$F$47,MATCH(E9457,dProdutos!$A$2:$A$47,0))</f>
        <v>27.38</v>
      </c>
      <c r="R9457" s="15" t="n">
        <f aca="false">IF(I9457="Cancelado",0,P9457-Q9457)</f>
        <v>44.52</v>
      </c>
      <c r="S9457" s="17" t="str">
        <f aca="false">INDEX(dProdutos!$D$2:$D$47,MATCH(E9457,dProdutos!$A$2:$A$47,0))</f>
        <v>Acessórios</v>
      </c>
    </row>
    <row r="9458" customFormat="false" ht="15" hidden="false" customHeight="false" outlineLevel="0" collapsed="false">
      <c r="A9458" s="17" t="s">
        <v>7306</v>
      </c>
      <c r="B9458" s="17" t="n">
        <v>2</v>
      </c>
      <c r="C9458" s="21" t="n">
        <v>46274</v>
      </c>
      <c r="D9458" s="17" t="s">
        <v>1069</v>
      </c>
      <c r="E9458" s="17" t="s">
        <v>195</v>
      </c>
      <c r="F9458" s="17" t="s">
        <v>1503</v>
      </c>
      <c r="G9458" s="17" t="s">
        <v>62</v>
      </c>
      <c r="H9458" s="17" t="s">
        <v>1540</v>
      </c>
      <c r="I9458" s="17" t="s">
        <v>1524</v>
      </c>
      <c r="J9458" s="17" t="n">
        <v>1</v>
      </c>
      <c r="K9458" s="15" t="n">
        <v>72.9</v>
      </c>
      <c r="L9458" s="22" t="n">
        <v>0</v>
      </c>
      <c r="M9458" s="15" t="n">
        <v>0</v>
      </c>
      <c r="N9458" s="15" t="n">
        <f aca="false">J9458*K9458</f>
        <v>72.9</v>
      </c>
      <c r="O9458" s="15" t="n">
        <f aca="false">N9458*L9458</f>
        <v>0</v>
      </c>
      <c r="P9458" s="15" t="n">
        <f aca="false">N9458-O9458</f>
        <v>72.9</v>
      </c>
      <c r="Q9458" s="15" t="n">
        <f aca="false">J9458*INDEX(dProdutos!$F$2:$F$47,MATCH(E9458,dProdutos!$A$2:$A$47,0))</f>
        <v>39.23</v>
      </c>
      <c r="R9458" s="15" t="n">
        <f aca="false">IF(I9458="Cancelado",0,P9458-Q9458)</f>
        <v>33.67</v>
      </c>
      <c r="S9458" s="17" t="str">
        <f aca="false">INDEX(dProdutos!$D$2:$D$47,MATCH(E9458,dProdutos!$A$2:$A$47,0))</f>
        <v>Eletrônicos</v>
      </c>
    </row>
    <row r="9459" customFormat="false" ht="15" hidden="false" customHeight="false" outlineLevel="0" collapsed="false">
      <c r="A9459" s="17" t="s">
        <v>7306</v>
      </c>
      <c r="B9459" s="17" t="n">
        <v>3</v>
      </c>
      <c r="C9459" s="21" t="n">
        <v>46274</v>
      </c>
      <c r="D9459" s="17" t="s">
        <v>1069</v>
      </c>
      <c r="E9459" s="17" t="s">
        <v>138</v>
      </c>
      <c r="F9459" s="17" t="s">
        <v>1503</v>
      </c>
      <c r="G9459" s="17" t="s">
        <v>62</v>
      </c>
      <c r="H9459" s="17" t="s">
        <v>1540</v>
      </c>
      <c r="I9459" s="17" t="s">
        <v>1524</v>
      </c>
      <c r="J9459" s="17" t="n">
        <v>1</v>
      </c>
      <c r="K9459" s="15" t="n">
        <v>231.9</v>
      </c>
      <c r="L9459" s="22" t="n">
        <v>0</v>
      </c>
      <c r="M9459" s="15" t="n">
        <v>0</v>
      </c>
      <c r="N9459" s="15" t="n">
        <f aca="false">J9459*K9459</f>
        <v>231.9</v>
      </c>
      <c r="O9459" s="15" t="n">
        <f aca="false">N9459*L9459</f>
        <v>0</v>
      </c>
      <c r="P9459" s="15" t="n">
        <f aca="false">N9459-O9459</f>
        <v>231.9</v>
      </c>
      <c r="Q9459" s="15" t="n">
        <f aca="false">J9459*INDEX(dProdutos!$F$2:$F$47,MATCH(E9459,dProdutos!$A$2:$A$47,0))</f>
        <v>132.21</v>
      </c>
      <c r="R9459" s="15" t="n">
        <f aca="false">IF(I9459="Cancelado",0,P9459-Q9459)</f>
        <v>99.69</v>
      </c>
      <c r="S9459" s="17" t="str">
        <f aca="false">INDEX(dProdutos!$D$2:$D$47,MATCH(E9459,dProdutos!$A$2:$A$47,0))</f>
        <v>Calçados</v>
      </c>
    </row>
    <row r="9460" customFormat="false" ht="15" hidden="false" customHeight="false" outlineLevel="0" collapsed="false">
      <c r="A9460" s="17" t="s">
        <v>7307</v>
      </c>
      <c r="B9460" s="17" t="n">
        <v>1</v>
      </c>
      <c r="C9460" s="21" t="n">
        <v>46274</v>
      </c>
      <c r="D9460" s="17" t="s">
        <v>792</v>
      </c>
      <c r="E9460" s="17" t="s">
        <v>153</v>
      </c>
      <c r="F9460" s="17" t="s">
        <v>1490</v>
      </c>
      <c r="G9460" s="17" t="s">
        <v>59</v>
      </c>
      <c r="H9460" s="17" t="s">
        <v>1537</v>
      </c>
      <c r="I9460" s="17" t="s">
        <v>1524</v>
      </c>
      <c r="J9460" s="17" t="n">
        <v>1</v>
      </c>
      <c r="K9460" s="15" t="n">
        <v>165.9</v>
      </c>
      <c r="L9460" s="22" t="n">
        <v>0</v>
      </c>
      <c r="M9460" s="15" t="n">
        <v>28.3</v>
      </c>
      <c r="N9460" s="15" t="n">
        <f aca="false">J9460*K9460</f>
        <v>165.9</v>
      </c>
      <c r="O9460" s="15" t="n">
        <f aca="false">N9460*L9460</f>
        <v>0</v>
      </c>
      <c r="P9460" s="15" t="n">
        <f aca="false">N9460-O9460</f>
        <v>165.9</v>
      </c>
      <c r="Q9460" s="15" t="n">
        <f aca="false">J9460*INDEX(dProdutos!$F$2:$F$47,MATCH(E9460,dProdutos!$A$2:$A$47,0))</f>
        <v>67.28</v>
      </c>
      <c r="R9460" s="15" t="n">
        <f aca="false">IF(I9460="Cancelado",0,P9460-Q9460)</f>
        <v>98.62</v>
      </c>
      <c r="S9460" s="17" t="str">
        <f aca="false">INDEX(dProdutos!$D$2:$D$47,MATCH(E9460,dProdutos!$A$2:$A$47,0))</f>
        <v>Acessórios</v>
      </c>
    </row>
    <row r="9461" customFormat="false" ht="15" hidden="false" customHeight="false" outlineLevel="0" collapsed="false">
      <c r="A9461" s="17" t="s">
        <v>7307</v>
      </c>
      <c r="B9461" s="17" t="n">
        <v>2</v>
      </c>
      <c r="C9461" s="21" t="n">
        <v>46274</v>
      </c>
      <c r="D9461" s="17" t="s">
        <v>792</v>
      </c>
      <c r="E9461" s="17" t="s">
        <v>195</v>
      </c>
      <c r="F9461" s="17" t="s">
        <v>1490</v>
      </c>
      <c r="G9461" s="17" t="s">
        <v>59</v>
      </c>
      <c r="H9461" s="17" t="s">
        <v>1537</v>
      </c>
      <c r="I9461" s="17" t="s">
        <v>1524</v>
      </c>
      <c r="J9461" s="17" t="n">
        <v>1</v>
      </c>
      <c r="K9461" s="15" t="n">
        <v>72.9</v>
      </c>
      <c r="L9461" s="22" t="n">
        <v>0.05</v>
      </c>
      <c r="M9461" s="15" t="n">
        <v>0</v>
      </c>
      <c r="N9461" s="15" t="n">
        <f aca="false">J9461*K9461</f>
        <v>72.9</v>
      </c>
      <c r="O9461" s="15" t="n">
        <f aca="false">N9461*L9461</f>
        <v>3.645</v>
      </c>
      <c r="P9461" s="15" t="n">
        <f aca="false">N9461-O9461</f>
        <v>69.255</v>
      </c>
      <c r="Q9461" s="15" t="n">
        <f aca="false">J9461*INDEX(dProdutos!$F$2:$F$47,MATCH(E9461,dProdutos!$A$2:$A$47,0))</f>
        <v>39.23</v>
      </c>
      <c r="R9461" s="15" t="n">
        <f aca="false">IF(I9461="Cancelado",0,P9461-Q9461)</f>
        <v>30.025</v>
      </c>
      <c r="S9461" s="17" t="str">
        <f aca="false">INDEX(dProdutos!$D$2:$D$47,MATCH(E9461,dProdutos!$A$2:$A$47,0))</f>
        <v>Eletrônicos</v>
      </c>
    </row>
    <row r="9462" customFormat="false" ht="15" hidden="false" customHeight="false" outlineLevel="0" collapsed="false">
      <c r="A9462" s="17" t="s">
        <v>7307</v>
      </c>
      <c r="B9462" s="17" t="n">
        <v>3</v>
      </c>
      <c r="C9462" s="21" t="n">
        <v>46274</v>
      </c>
      <c r="D9462" s="17" t="s">
        <v>792</v>
      </c>
      <c r="E9462" s="17" t="s">
        <v>192</v>
      </c>
      <c r="F9462" s="17" t="s">
        <v>1490</v>
      </c>
      <c r="G9462" s="17" t="s">
        <v>59</v>
      </c>
      <c r="H9462" s="17" t="s">
        <v>1537</v>
      </c>
      <c r="I9462" s="17" t="s">
        <v>1524</v>
      </c>
      <c r="J9462" s="17" t="n">
        <v>3</v>
      </c>
      <c r="K9462" s="15" t="n">
        <v>245.9</v>
      </c>
      <c r="L9462" s="22" t="n">
        <v>0</v>
      </c>
      <c r="M9462" s="15" t="n">
        <v>0</v>
      </c>
      <c r="N9462" s="15" t="n">
        <f aca="false">J9462*K9462</f>
        <v>737.7</v>
      </c>
      <c r="O9462" s="15" t="n">
        <f aca="false">N9462*L9462</f>
        <v>0</v>
      </c>
      <c r="P9462" s="15" t="n">
        <f aca="false">N9462-O9462</f>
        <v>737.7</v>
      </c>
      <c r="Q9462" s="15" t="n">
        <f aca="false">J9462*INDEX(dProdutos!$F$2:$F$47,MATCH(E9462,dProdutos!$A$2:$A$47,0))</f>
        <v>323.34</v>
      </c>
      <c r="R9462" s="15" t="n">
        <f aca="false">IF(I9462="Cancelado",0,P9462-Q9462)</f>
        <v>414.36</v>
      </c>
      <c r="S9462" s="17" t="str">
        <f aca="false">INDEX(dProdutos!$D$2:$D$47,MATCH(E9462,dProdutos!$A$2:$A$47,0))</f>
        <v>Eletrônicos</v>
      </c>
    </row>
    <row r="9463" customFormat="false" ht="15" hidden="false" customHeight="false" outlineLevel="0" collapsed="false">
      <c r="A9463" s="17" t="s">
        <v>7308</v>
      </c>
      <c r="B9463" s="17" t="n">
        <v>1</v>
      </c>
      <c r="C9463" s="21" t="n">
        <v>46274</v>
      </c>
      <c r="D9463" s="17" t="s">
        <v>1202</v>
      </c>
      <c r="E9463" s="17" t="s">
        <v>201</v>
      </c>
      <c r="F9463" s="17" t="s">
        <v>1490</v>
      </c>
      <c r="G9463" s="17" t="s">
        <v>64</v>
      </c>
      <c r="H9463" s="17" t="s">
        <v>1537</v>
      </c>
      <c r="I9463" s="17" t="s">
        <v>1524</v>
      </c>
      <c r="J9463" s="17" t="n">
        <v>1</v>
      </c>
      <c r="K9463" s="15" t="n">
        <v>236.9</v>
      </c>
      <c r="L9463" s="22" t="n">
        <v>0</v>
      </c>
      <c r="M9463" s="15" t="n">
        <v>18.89</v>
      </c>
      <c r="N9463" s="15" t="n">
        <f aca="false">J9463*K9463</f>
        <v>236.9</v>
      </c>
      <c r="O9463" s="15" t="n">
        <f aca="false">N9463*L9463</f>
        <v>0</v>
      </c>
      <c r="P9463" s="15" t="n">
        <f aca="false">N9463-O9463</f>
        <v>236.9</v>
      </c>
      <c r="Q9463" s="15" t="n">
        <f aca="false">J9463*INDEX(dProdutos!$F$2:$F$47,MATCH(E9463,dProdutos!$A$2:$A$47,0))</f>
        <v>96.23</v>
      </c>
      <c r="R9463" s="15" t="n">
        <f aca="false">IF(I9463="Cancelado",0,P9463-Q9463)</f>
        <v>140.67</v>
      </c>
      <c r="S9463" s="17" t="str">
        <f aca="false">INDEX(dProdutos!$D$2:$D$47,MATCH(E9463,dProdutos!$A$2:$A$47,0))</f>
        <v>Beleza</v>
      </c>
    </row>
    <row r="9464" customFormat="false" ht="15" hidden="false" customHeight="false" outlineLevel="0" collapsed="false">
      <c r="A9464" s="17" t="s">
        <v>7308</v>
      </c>
      <c r="B9464" s="17" t="n">
        <v>2</v>
      </c>
      <c r="C9464" s="21" t="n">
        <v>46274</v>
      </c>
      <c r="D9464" s="17" t="s">
        <v>1202</v>
      </c>
      <c r="E9464" s="17" t="s">
        <v>168</v>
      </c>
      <c r="F9464" s="17" t="s">
        <v>1490</v>
      </c>
      <c r="G9464" s="17" t="s">
        <v>64</v>
      </c>
      <c r="H9464" s="17" t="s">
        <v>1537</v>
      </c>
      <c r="I9464" s="17" t="s">
        <v>1524</v>
      </c>
      <c r="J9464" s="17" t="n">
        <v>1</v>
      </c>
      <c r="K9464" s="15" t="n">
        <v>253.9</v>
      </c>
      <c r="L9464" s="22" t="n">
        <v>0</v>
      </c>
      <c r="M9464" s="15" t="n">
        <v>0</v>
      </c>
      <c r="N9464" s="15" t="n">
        <f aca="false">J9464*K9464</f>
        <v>253.9</v>
      </c>
      <c r="O9464" s="15" t="n">
        <f aca="false">N9464*L9464</f>
        <v>0</v>
      </c>
      <c r="P9464" s="15" t="n">
        <f aca="false">N9464-O9464</f>
        <v>253.9</v>
      </c>
      <c r="Q9464" s="15" t="n">
        <f aca="false">J9464*INDEX(dProdutos!$F$2:$F$47,MATCH(E9464,dProdutos!$A$2:$A$47,0))</f>
        <v>128.94</v>
      </c>
      <c r="R9464" s="15" t="n">
        <f aca="false">IF(I9464="Cancelado",0,P9464-Q9464)</f>
        <v>124.96</v>
      </c>
      <c r="S9464" s="17" t="str">
        <f aca="false">INDEX(dProdutos!$D$2:$D$47,MATCH(E9464,dProdutos!$A$2:$A$47,0))</f>
        <v>Casa</v>
      </c>
    </row>
    <row r="9465" customFormat="false" ht="15" hidden="false" customHeight="false" outlineLevel="0" collapsed="false">
      <c r="A9465" s="17" t="s">
        <v>7309</v>
      </c>
      <c r="B9465" s="17" t="n">
        <v>1</v>
      </c>
      <c r="C9465" s="21" t="n">
        <v>46274</v>
      </c>
      <c r="D9465" s="17" t="s">
        <v>952</v>
      </c>
      <c r="E9465" s="17" t="s">
        <v>114</v>
      </c>
      <c r="F9465" s="17" t="s">
        <v>1490</v>
      </c>
      <c r="G9465" s="17" t="s">
        <v>59</v>
      </c>
      <c r="H9465" s="17" t="s">
        <v>1523</v>
      </c>
      <c r="I9465" s="17" t="s">
        <v>1524</v>
      </c>
      <c r="J9465" s="17" t="n">
        <v>2</v>
      </c>
      <c r="K9465" s="15" t="n">
        <v>202.9</v>
      </c>
      <c r="L9465" s="22" t="n">
        <v>0</v>
      </c>
      <c r="M9465" s="15" t="n">
        <v>0</v>
      </c>
      <c r="N9465" s="15" t="n">
        <f aca="false">J9465*K9465</f>
        <v>405.8</v>
      </c>
      <c r="O9465" s="15" t="n">
        <f aca="false">N9465*L9465</f>
        <v>0</v>
      </c>
      <c r="P9465" s="15" t="n">
        <f aca="false">N9465-O9465</f>
        <v>405.8</v>
      </c>
      <c r="Q9465" s="15" t="n">
        <f aca="false">J9465*INDEX(dProdutos!$F$2:$F$47,MATCH(E9465,dProdutos!$A$2:$A$47,0))</f>
        <v>220.78</v>
      </c>
      <c r="R9465" s="15" t="n">
        <f aca="false">IF(I9465="Cancelado",0,P9465-Q9465)</f>
        <v>185.02</v>
      </c>
      <c r="S9465" s="17" t="str">
        <f aca="false">INDEX(dProdutos!$D$2:$D$47,MATCH(E9465,dProdutos!$A$2:$A$47,0))</f>
        <v>Moda Masculina</v>
      </c>
    </row>
    <row r="9466" customFormat="false" ht="15" hidden="false" customHeight="false" outlineLevel="0" collapsed="false">
      <c r="A9466" s="17" t="s">
        <v>7310</v>
      </c>
      <c r="B9466" s="17" t="n">
        <v>1</v>
      </c>
      <c r="C9466" s="21" t="n">
        <v>46274</v>
      </c>
      <c r="D9466" s="17" t="s">
        <v>714</v>
      </c>
      <c r="E9466" s="17" t="s">
        <v>92</v>
      </c>
      <c r="F9466" s="17" t="s">
        <v>1495</v>
      </c>
      <c r="G9466" s="17" t="s">
        <v>61</v>
      </c>
      <c r="H9466" s="17" t="s">
        <v>1523</v>
      </c>
      <c r="I9466" s="17" t="s">
        <v>1524</v>
      </c>
      <c r="J9466" s="17" t="n">
        <v>1</v>
      </c>
      <c r="K9466" s="15" t="n">
        <v>191.9</v>
      </c>
      <c r="L9466" s="22" t="n">
        <v>0.1</v>
      </c>
      <c r="M9466" s="15" t="n">
        <v>30.84</v>
      </c>
      <c r="N9466" s="15" t="n">
        <f aca="false">J9466*K9466</f>
        <v>191.9</v>
      </c>
      <c r="O9466" s="15" t="n">
        <f aca="false">N9466*L9466</f>
        <v>19.19</v>
      </c>
      <c r="P9466" s="15" t="n">
        <f aca="false">N9466-O9466</f>
        <v>172.71</v>
      </c>
      <c r="Q9466" s="15" t="n">
        <f aca="false">J9466*INDEX(dProdutos!$F$2:$F$47,MATCH(E9466,dProdutos!$A$2:$A$47,0))</f>
        <v>88.59</v>
      </c>
      <c r="R9466" s="15" t="n">
        <f aca="false">IF(I9466="Cancelado",0,P9466-Q9466)</f>
        <v>84.12</v>
      </c>
      <c r="S9466" s="17" t="str">
        <f aca="false">INDEX(dProdutos!$D$2:$D$47,MATCH(E9466,dProdutos!$A$2:$A$47,0))</f>
        <v>Moda Feminina</v>
      </c>
    </row>
    <row r="9467" customFormat="false" ht="15" hidden="false" customHeight="false" outlineLevel="0" collapsed="false">
      <c r="A9467" s="17" t="s">
        <v>7311</v>
      </c>
      <c r="B9467" s="17" t="n">
        <v>1</v>
      </c>
      <c r="C9467" s="21" t="n">
        <v>46275</v>
      </c>
      <c r="D9467" s="17" t="s">
        <v>408</v>
      </c>
      <c r="E9467" s="17" t="s">
        <v>156</v>
      </c>
      <c r="F9467" s="17" t="s">
        <v>1503</v>
      </c>
      <c r="G9467" s="17" t="s">
        <v>64</v>
      </c>
      <c r="H9467" s="17" t="s">
        <v>1537</v>
      </c>
      <c r="I9467" s="17" t="s">
        <v>1524</v>
      </c>
      <c r="J9467" s="17" t="n">
        <v>1</v>
      </c>
      <c r="K9467" s="15" t="n">
        <v>192.9</v>
      </c>
      <c r="L9467" s="22" t="n">
        <v>0</v>
      </c>
      <c r="M9467" s="15" t="n">
        <v>10.55</v>
      </c>
      <c r="N9467" s="15" t="n">
        <f aca="false">J9467*K9467</f>
        <v>192.9</v>
      </c>
      <c r="O9467" s="15" t="n">
        <f aca="false">N9467*L9467</f>
        <v>0</v>
      </c>
      <c r="P9467" s="15" t="n">
        <f aca="false">N9467-O9467</f>
        <v>192.9</v>
      </c>
      <c r="Q9467" s="15" t="n">
        <f aca="false">J9467*INDEX(dProdutos!$F$2:$F$47,MATCH(E9467,dProdutos!$A$2:$A$47,0))</f>
        <v>80.38</v>
      </c>
      <c r="R9467" s="15" t="n">
        <f aca="false">IF(I9467="Cancelado",0,P9467-Q9467)</f>
        <v>112.52</v>
      </c>
      <c r="S9467" s="17" t="str">
        <f aca="false">INDEX(dProdutos!$D$2:$D$47,MATCH(E9467,dProdutos!$A$2:$A$47,0))</f>
        <v>Acessórios</v>
      </c>
    </row>
    <row r="9468" customFormat="false" ht="15" hidden="false" customHeight="false" outlineLevel="0" collapsed="false">
      <c r="A9468" s="17" t="s">
        <v>7312</v>
      </c>
      <c r="B9468" s="17" t="n">
        <v>1</v>
      </c>
      <c r="C9468" s="21" t="n">
        <v>46275</v>
      </c>
      <c r="D9468" s="17" t="s">
        <v>499</v>
      </c>
      <c r="E9468" s="17" t="s">
        <v>73</v>
      </c>
      <c r="F9468" s="17" t="s">
        <v>1490</v>
      </c>
      <c r="G9468" s="17" t="s">
        <v>64</v>
      </c>
      <c r="H9468" s="17" t="s">
        <v>1540</v>
      </c>
      <c r="I9468" s="17" t="s">
        <v>1524</v>
      </c>
      <c r="J9468" s="17" t="n">
        <v>1</v>
      </c>
      <c r="K9468" s="15" t="n">
        <v>179.9</v>
      </c>
      <c r="L9468" s="22" t="n">
        <v>0</v>
      </c>
      <c r="M9468" s="15" t="n">
        <v>10.68</v>
      </c>
      <c r="N9468" s="15" t="n">
        <f aca="false">J9468*K9468</f>
        <v>179.9</v>
      </c>
      <c r="O9468" s="15" t="n">
        <f aca="false">N9468*L9468</f>
        <v>0</v>
      </c>
      <c r="P9468" s="15" t="n">
        <f aca="false">N9468-O9468</f>
        <v>179.9</v>
      </c>
      <c r="Q9468" s="15" t="n">
        <f aca="false">J9468*INDEX(dProdutos!$F$2:$F$47,MATCH(E9468,dProdutos!$A$2:$A$47,0))</f>
        <v>69.44</v>
      </c>
      <c r="R9468" s="15" t="n">
        <f aca="false">IF(I9468="Cancelado",0,P9468-Q9468)</f>
        <v>110.46</v>
      </c>
      <c r="S9468" s="17" t="str">
        <f aca="false">INDEX(dProdutos!$D$2:$D$47,MATCH(E9468,dProdutos!$A$2:$A$47,0))</f>
        <v>Moda Feminina</v>
      </c>
    </row>
    <row r="9469" customFormat="false" ht="15" hidden="false" customHeight="false" outlineLevel="0" collapsed="false">
      <c r="A9469" s="17" t="s">
        <v>7312</v>
      </c>
      <c r="B9469" s="17" t="n">
        <v>2</v>
      </c>
      <c r="C9469" s="21" t="n">
        <v>46275</v>
      </c>
      <c r="D9469" s="17" t="s">
        <v>499</v>
      </c>
      <c r="E9469" s="17" t="s">
        <v>108</v>
      </c>
      <c r="F9469" s="17" t="s">
        <v>1490</v>
      </c>
      <c r="G9469" s="17" t="s">
        <v>64</v>
      </c>
      <c r="H9469" s="17" t="s">
        <v>1540</v>
      </c>
      <c r="I9469" s="17" t="s">
        <v>1524</v>
      </c>
      <c r="J9469" s="17" t="n">
        <v>1</v>
      </c>
      <c r="K9469" s="15" t="n">
        <v>265.9</v>
      </c>
      <c r="L9469" s="22" t="n">
        <v>0</v>
      </c>
      <c r="M9469" s="15" t="n">
        <v>0</v>
      </c>
      <c r="N9469" s="15" t="n">
        <f aca="false">J9469*K9469</f>
        <v>265.9</v>
      </c>
      <c r="O9469" s="15" t="n">
        <f aca="false">N9469*L9469</f>
        <v>0</v>
      </c>
      <c r="P9469" s="15" t="n">
        <f aca="false">N9469-O9469</f>
        <v>265.9</v>
      </c>
      <c r="Q9469" s="15" t="n">
        <f aca="false">J9469*INDEX(dProdutos!$F$2:$F$47,MATCH(E9469,dProdutos!$A$2:$A$47,0))</f>
        <v>155.62</v>
      </c>
      <c r="R9469" s="15" t="n">
        <f aca="false">IF(I9469="Cancelado",0,P9469-Q9469)</f>
        <v>110.28</v>
      </c>
      <c r="S9469" s="17" t="str">
        <f aca="false">INDEX(dProdutos!$D$2:$D$47,MATCH(E9469,dProdutos!$A$2:$A$47,0))</f>
        <v>Moda Masculina</v>
      </c>
    </row>
    <row r="9470" customFormat="false" ht="15" hidden="false" customHeight="false" outlineLevel="0" collapsed="false">
      <c r="A9470" s="17" t="s">
        <v>7313</v>
      </c>
      <c r="B9470" s="17" t="n">
        <v>1</v>
      </c>
      <c r="C9470" s="21" t="n">
        <v>46275</v>
      </c>
      <c r="D9470" s="17" t="s">
        <v>778</v>
      </c>
      <c r="E9470" s="17" t="s">
        <v>98</v>
      </c>
      <c r="F9470" s="17" t="s">
        <v>1487</v>
      </c>
      <c r="G9470" s="17" t="s">
        <v>61</v>
      </c>
      <c r="H9470" s="17" t="s">
        <v>1523</v>
      </c>
      <c r="I9470" s="17" t="s">
        <v>1524</v>
      </c>
      <c r="J9470" s="17" t="n">
        <v>1</v>
      </c>
      <c r="K9470" s="15" t="n">
        <v>108.9</v>
      </c>
      <c r="L9470" s="22" t="n">
        <v>0</v>
      </c>
      <c r="M9470" s="15" t="n">
        <v>33.33</v>
      </c>
      <c r="N9470" s="15" t="n">
        <f aca="false">J9470*K9470</f>
        <v>108.9</v>
      </c>
      <c r="O9470" s="15" t="n">
        <f aca="false">N9470*L9470</f>
        <v>0</v>
      </c>
      <c r="P9470" s="15" t="n">
        <f aca="false">N9470-O9470</f>
        <v>108.9</v>
      </c>
      <c r="Q9470" s="15" t="n">
        <f aca="false">J9470*INDEX(dProdutos!$F$2:$F$47,MATCH(E9470,dProdutos!$A$2:$A$47,0))</f>
        <v>42.52</v>
      </c>
      <c r="R9470" s="15" t="n">
        <f aca="false">IF(I9470="Cancelado",0,P9470-Q9470)</f>
        <v>66.38</v>
      </c>
      <c r="S9470" s="17" t="str">
        <f aca="false">INDEX(dProdutos!$D$2:$D$47,MATCH(E9470,dProdutos!$A$2:$A$47,0))</f>
        <v>Moda Feminina</v>
      </c>
    </row>
    <row r="9471" customFormat="false" ht="15" hidden="false" customHeight="false" outlineLevel="0" collapsed="false">
      <c r="A9471" s="17" t="s">
        <v>7314</v>
      </c>
      <c r="B9471" s="17" t="n">
        <v>1</v>
      </c>
      <c r="C9471" s="21" t="n">
        <v>46275</v>
      </c>
      <c r="D9471" s="17" t="s">
        <v>787</v>
      </c>
      <c r="E9471" s="17" t="s">
        <v>138</v>
      </c>
      <c r="F9471" s="17" t="s">
        <v>1487</v>
      </c>
      <c r="G9471" s="17" t="s">
        <v>59</v>
      </c>
      <c r="H9471" s="17" t="s">
        <v>1523</v>
      </c>
      <c r="I9471" s="17" t="s">
        <v>1524</v>
      </c>
      <c r="J9471" s="17" t="n">
        <v>2</v>
      </c>
      <c r="K9471" s="15" t="n">
        <v>231.9</v>
      </c>
      <c r="L9471" s="22" t="n">
        <v>0.1</v>
      </c>
      <c r="M9471" s="15" t="n">
        <v>24.28</v>
      </c>
      <c r="N9471" s="15" t="n">
        <f aca="false">J9471*K9471</f>
        <v>463.8</v>
      </c>
      <c r="O9471" s="15" t="n">
        <f aca="false">N9471*L9471</f>
        <v>46.38</v>
      </c>
      <c r="P9471" s="15" t="n">
        <f aca="false">N9471-O9471</f>
        <v>417.42</v>
      </c>
      <c r="Q9471" s="15" t="n">
        <f aca="false">J9471*INDEX(dProdutos!$F$2:$F$47,MATCH(E9471,dProdutos!$A$2:$A$47,0))</f>
        <v>264.42</v>
      </c>
      <c r="R9471" s="15" t="n">
        <f aca="false">IF(I9471="Cancelado",0,P9471-Q9471)</f>
        <v>153</v>
      </c>
      <c r="S9471" s="17" t="str">
        <f aca="false">INDEX(dProdutos!$D$2:$D$47,MATCH(E9471,dProdutos!$A$2:$A$47,0))</f>
        <v>Calçados</v>
      </c>
    </row>
    <row r="9472" customFormat="false" ht="15" hidden="false" customHeight="false" outlineLevel="0" collapsed="false">
      <c r="A9472" s="17" t="s">
        <v>7315</v>
      </c>
      <c r="B9472" s="17" t="n">
        <v>1</v>
      </c>
      <c r="C9472" s="21" t="n">
        <v>46275</v>
      </c>
      <c r="D9472" s="17" t="s">
        <v>1085</v>
      </c>
      <c r="E9472" s="17" t="s">
        <v>150</v>
      </c>
      <c r="F9472" s="17" t="s">
        <v>1497</v>
      </c>
      <c r="G9472" s="17" t="s">
        <v>62</v>
      </c>
      <c r="H9472" s="17" t="s">
        <v>1523</v>
      </c>
      <c r="I9472" s="17" t="s">
        <v>1524</v>
      </c>
      <c r="J9472" s="17" t="n">
        <v>1</v>
      </c>
      <c r="K9472" s="15" t="n">
        <v>71.9</v>
      </c>
      <c r="L9472" s="22" t="n">
        <v>0</v>
      </c>
      <c r="M9472" s="15" t="n">
        <v>23.7</v>
      </c>
      <c r="N9472" s="15" t="n">
        <f aca="false">J9472*K9472</f>
        <v>71.9</v>
      </c>
      <c r="O9472" s="15" t="n">
        <f aca="false">N9472*L9472</f>
        <v>0</v>
      </c>
      <c r="P9472" s="15" t="n">
        <f aca="false">N9472-O9472</f>
        <v>71.9</v>
      </c>
      <c r="Q9472" s="15" t="n">
        <f aca="false">J9472*INDEX(dProdutos!$F$2:$F$47,MATCH(E9472,dProdutos!$A$2:$A$47,0))</f>
        <v>27.38</v>
      </c>
      <c r="R9472" s="15" t="n">
        <f aca="false">IF(I9472="Cancelado",0,P9472-Q9472)</f>
        <v>44.52</v>
      </c>
      <c r="S9472" s="17" t="str">
        <f aca="false">INDEX(dProdutos!$D$2:$D$47,MATCH(E9472,dProdutos!$A$2:$A$47,0))</f>
        <v>Acessórios</v>
      </c>
    </row>
    <row r="9473" customFormat="false" ht="15" hidden="false" customHeight="false" outlineLevel="0" collapsed="false">
      <c r="A9473" s="17" t="s">
        <v>7316</v>
      </c>
      <c r="B9473" s="17" t="n">
        <v>1</v>
      </c>
      <c r="C9473" s="21" t="n">
        <v>46275</v>
      </c>
      <c r="D9473" s="17" t="s">
        <v>1327</v>
      </c>
      <c r="E9473" s="17" t="s">
        <v>108</v>
      </c>
      <c r="F9473" s="17" t="s">
        <v>1487</v>
      </c>
      <c r="G9473" s="17" t="s">
        <v>59</v>
      </c>
      <c r="H9473" s="17" t="s">
        <v>1523</v>
      </c>
      <c r="I9473" s="17" t="s">
        <v>1524</v>
      </c>
      <c r="J9473" s="17" t="n">
        <v>1</v>
      </c>
      <c r="K9473" s="15" t="n">
        <v>265.9</v>
      </c>
      <c r="L9473" s="22" t="n">
        <v>0.05</v>
      </c>
      <c r="M9473" s="15" t="n">
        <v>14.87</v>
      </c>
      <c r="N9473" s="15" t="n">
        <f aca="false">J9473*K9473</f>
        <v>265.9</v>
      </c>
      <c r="O9473" s="15" t="n">
        <f aca="false">N9473*L9473</f>
        <v>13.295</v>
      </c>
      <c r="P9473" s="15" t="n">
        <f aca="false">N9473-O9473</f>
        <v>252.605</v>
      </c>
      <c r="Q9473" s="15" t="n">
        <f aca="false">J9473*INDEX(dProdutos!$F$2:$F$47,MATCH(E9473,dProdutos!$A$2:$A$47,0))</f>
        <v>155.62</v>
      </c>
      <c r="R9473" s="15" t="n">
        <f aca="false">IF(I9473="Cancelado",0,P9473-Q9473)</f>
        <v>96.985</v>
      </c>
      <c r="S9473" s="17" t="str">
        <f aca="false">INDEX(dProdutos!$D$2:$D$47,MATCH(E9473,dProdutos!$A$2:$A$47,0))</f>
        <v>Moda Masculina</v>
      </c>
    </row>
    <row r="9474" customFormat="false" ht="15" hidden="false" customHeight="false" outlineLevel="0" collapsed="false">
      <c r="A9474" s="17" t="s">
        <v>7317</v>
      </c>
      <c r="B9474" s="17" t="n">
        <v>1</v>
      </c>
      <c r="C9474" s="21" t="n">
        <v>46275</v>
      </c>
      <c r="D9474" s="17" t="s">
        <v>1079</v>
      </c>
      <c r="E9474" s="17" t="s">
        <v>153</v>
      </c>
      <c r="F9474" s="17" t="s">
        <v>1487</v>
      </c>
      <c r="G9474" s="17" t="s">
        <v>64</v>
      </c>
      <c r="H9474" s="17" t="s">
        <v>1523</v>
      </c>
      <c r="I9474" s="17" t="s">
        <v>1524</v>
      </c>
      <c r="J9474" s="17" t="n">
        <v>2</v>
      </c>
      <c r="K9474" s="15" t="n">
        <v>165.9</v>
      </c>
      <c r="L9474" s="22" t="n">
        <v>0</v>
      </c>
      <c r="M9474" s="15" t="n">
        <v>17.89</v>
      </c>
      <c r="N9474" s="15" t="n">
        <f aca="false">J9474*K9474</f>
        <v>331.8</v>
      </c>
      <c r="O9474" s="15" t="n">
        <f aca="false">N9474*L9474</f>
        <v>0</v>
      </c>
      <c r="P9474" s="15" t="n">
        <f aca="false">N9474-O9474</f>
        <v>331.8</v>
      </c>
      <c r="Q9474" s="15" t="n">
        <f aca="false">J9474*INDEX(dProdutos!$F$2:$F$47,MATCH(E9474,dProdutos!$A$2:$A$47,0))</f>
        <v>134.56</v>
      </c>
      <c r="R9474" s="15" t="n">
        <f aca="false">IF(I9474="Cancelado",0,P9474-Q9474)</f>
        <v>197.24</v>
      </c>
      <c r="S9474" s="17" t="str">
        <f aca="false">INDEX(dProdutos!$D$2:$D$47,MATCH(E9474,dProdutos!$A$2:$A$47,0))</f>
        <v>Acessórios</v>
      </c>
    </row>
    <row r="9475" customFormat="false" ht="15" hidden="false" customHeight="false" outlineLevel="0" collapsed="false">
      <c r="A9475" s="17" t="s">
        <v>7318</v>
      </c>
      <c r="B9475" s="17" t="n">
        <v>1</v>
      </c>
      <c r="C9475" s="21" t="n">
        <v>46275</v>
      </c>
      <c r="D9475" s="17" t="s">
        <v>1295</v>
      </c>
      <c r="E9475" s="17" t="s">
        <v>150</v>
      </c>
      <c r="F9475" s="17" t="s">
        <v>1487</v>
      </c>
      <c r="G9475" s="17" t="s">
        <v>62</v>
      </c>
      <c r="H9475" s="17" t="s">
        <v>1537</v>
      </c>
      <c r="I9475" s="17" t="s">
        <v>1524</v>
      </c>
      <c r="J9475" s="17" t="n">
        <v>1</v>
      </c>
      <c r="K9475" s="15" t="n">
        <v>71.9</v>
      </c>
      <c r="L9475" s="22" t="n">
        <v>0</v>
      </c>
      <c r="M9475" s="15" t="n">
        <v>0</v>
      </c>
      <c r="N9475" s="15" t="n">
        <f aca="false">J9475*K9475</f>
        <v>71.9</v>
      </c>
      <c r="O9475" s="15" t="n">
        <f aca="false">N9475*L9475</f>
        <v>0</v>
      </c>
      <c r="P9475" s="15" t="n">
        <f aca="false">N9475-O9475</f>
        <v>71.9</v>
      </c>
      <c r="Q9475" s="15" t="n">
        <f aca="false">J9475*INDEX(dProdutos!$F$2:$F$47,MATCH(E9475,dProdutos!$A$2:$A$47,0))</f>
        <v>27.38</v>
      </c>
      <c r="R9475" s="15" t="n">
        <f aca="false">IF(I9475="Cancelado",0,P9475-Q9475)</f>
        <v>44.52</v>
      </c>
      <c r="S9475" s="17" t="str">
        <f aca="false">INDEX(dProdutos!$D$2:$D$47,MATCH(E9475,dProdutos!$A$2:$A$47,0))</f>
        <v>Acessórios</v>
      </c>
    </row>
    <row r="9476" customFormat="false" ht="15" hidden="false" customHeight="false" outlineLevel="0" collapsed="false">
      <c r="A9476" s="17" t="s">
        <v>7319</v>
      </c>
      <c r="B9476" s="17" t="n">
        <v>1</v>
      </c>
      <c r="C9476" s="21" t="n">
        <v>46275</v>
      </c>
      <c r="D9476" s="17" t="s">
        <v>1334</v>
      </c>
      <c r="E9476" s="17" t="s">
        <v>135</v>
      </c>
      <c r="F9476" s="17" t="s">
        <v>1501</v>
      </c>
      <c r="G9476" s="17" t="s">
        <v>60</v>
      </c>
      <c r="H9476" s="17" t="s">
        <v>1523</v>
      </c>
      <c r="I9476" s="17" t="s">
        <v>1524</v>
      </c>
      <c r="J9476" s="17" t="n">
        <v>2</v>
      </c>
      <c r="K9476" s="15" t="n">
        <v>200.9</v>
      </c>
      <c r="L9476" s="22" t="n">
        <v>0.05</v>
      </c>
      <c r="M9476" s="15" t="n">
        <v>13.38</v>
      </c>
      <c r="N9476" s="15" t="n">
        <f aca="false">J9476*K9476</f>
        <v>401.8</v>
      </c>
      <c r="O9476" s="15" t="n">
        <f aca="false">N9476*L9476</f>
        <v>20.09</v>
      </c>
      <c r="P9476" s="15" t="n">
        <f aca="false">N9476-O9476</f>
        <v>381.71</v>
      </c>
      <c r="Q9476" s="15" t="n">
        <f aca="false">J9476*INDEX(dProdutos!$F$2:$F$47,MATCH(E9476,dProdutos!$A$2:$A$47,0))</f>
        <v>161.46</v>
      </c>
      <c r="R9476" s="15" t="n">
        <f aca="false">IF(I9476="Cancelado",0,P9476-Q9476)</f>
        <v>220.25</v>
      </c>
      <c r="S9476" s="17" t="str">
        <f aca="false">INDEX(dProdutos!$D$2:$D$47,MATCH(E9476,dProdutos!$A$2:$A$47,0))</f>
        <v>Calçados</v>
      </c>
    </row>
    <row r="9477" customFormat="false" ht="15" hidden="false" customHeight="false" outlineLevel="0" collapsed="false">
      <c r="A9477" s="17" t="s">
        <v>7320</v>
      </c>
      <c r="B9477" s="17" t="n">
        <v>1</v>
      </c>
      <c r="C9477" s="21" t="n">
        <v>46275</v>
      </c>
      <c r="D9477" s="17" t="s">
        <v>1353</v>
      </c>
      <c r="E9477" s="17" t="s">
        <v>183</v>
      </c>
      <c r="F9477" s="17" t="s">
        <v>1499</v>
      </c>
      <c r="G9477" s="17" t="s">
        <v>59</v>
      </c>
      <c r="H9477" s="17" t="s">
        <v>1523</v>
      </c>
      <c r="I9477" s="17" t="s">
        <v>1531</v>
      </c>
      <c r="J9477" s="17" t="n">
        <v>1</v>
      </c>
      <c r="K9477" s="15" t="n">
        <v>121.9</v>
      </c>
      <c r="L9477" s="22" t="n">
        <v>0.05</v>
      </c>
      <c r="M9477" s="15" t="n">
        <v>34.13</v>
      </c>
      <c r="N9477" s="15" t="n">
        <f aca="false">J9477*K9477</f>
        <v>121.9</v>
      </c>
      <c r="O9477" s="15" t="n">
        <f aca="false">N9477*L9477</f>
        <v>6.095</v>
      </c>
      <c r="P9477" s="15" t="n">
        <f aca="false">N9477-O9477</f>
        <v>115.805</v>
      </c>
      <c r="Q9477" s="15" t="n">
        <f aca="false">J9477*INDEX(dProdutos!$F$2:$F$47,MATCH(E9477,dProdutos!$A$2:$A$47,0))</f>
        <v>52.76</v>
      </c>
      <c r="R9477" s="15" t="n">
        <f aca="false">IF(I9477="Cancelado",0,P9477-Q9477)</f>
        <v>0</v>
      </c>
      <c r="S9477" s="17" t="str">
        <f aca="false">INDEX(dProdutos!$D$2:$D$47,MATCH(E9477,dProdutos!$A$2:$A$47,0))</f>
        <v>Eletrônicos</v>
      </c>
    </row>
    <row r="9478" customFormat="false" ht="15" hidden="false" customHeight="false" outlineLevel="0" collapsed="false">
      <c r="A9478" s="17" t="s">
        <v>7320</v>
      </c>
      <c r="B9478" s="17" t="n">
        <v>2</v>
      </c>
      <c r="C9478" s="21" t="n">
        <v>46275</v>
      </c>
      <c r="D9478" s="17" t="s">
        <v>1353</v>
      </c>
      <c r="E9478" s="17" t="s">
        <v>207</v>
      </c>
      <c r="F9478" s="17" t="s">
        <v>1499</v>
      </c>
      <c r="G9478" s="17" t="s">
        <v>59</v>
      </c>
      <c r="H9478" s="17" t="s">
        <v>1523</v>
      </c>
      <c r="I9478" s="17" t="s">
        <v>1531</v>
      </c>
      <c r="J9478" s="17" t="n">
        <v>1</v>
      </c>
      <c r="K9478" s="15" t="n">
        <v>143.9</v>
      </c>
      <c r="L9478" s="22" t="n">
        <v>0</v>
      </c>
      <c r="M9478" s="15" t="n">
        <v>0</v>
      </c>
      <c r="N9478" s="15" t="n">
        <f aca="false">J9478*K9478</f>
        <v>143.9</v>
      </c>
      <c r="O9478" s="15" t="n">
        <f aca="false">N9478*L9478</f>
        <v>0</v>
      </c>
      <c r="P9478" s="15" t="n">
        <f aca="false">N9478-O9478</f>
        <v>143.9</v>
      </c>
      <c r="Q9478" s="15" t="n">
        <f aca="false">J9478*INDEX(dProdutos!$F$2:$F$47,MATCH(E9478,dProdutos!$A$2:$A$47,0))</f>
        <v>84.43</v>
      </c>
      <c r="R9478" s="15" t="n">
        <f aca="false">IF(I9478="Cancelado",0,P9478-Q9478)</f>
        <v>0</v>
      </c>
      <c r="S9478" s="17" t="str">
        <f aca="false">INDEX(dProdutos!$D$2:$D$47,MATCH(E9478,dProdutos!$A$2:$A$47,0))</f>
        <v>Beleza</v>
      </c>
    </row>
    <row r="9479" customFormat="false" ht="15" hidden="false" customHeight="false" outlineLevel="0" collapsed="false">
      <c r="A9479" s="17" t="s">
        <v>7321</v>
      </c>
      <c r="B9479" s="17" t="n">
        <v>1</v>
      </c>
      <c r="C9479" s="21" t="n">
        <v>46275</v>
      </c>
      <c r="D9479" s="17" t="s">
        <v>688</v>
      </c>
      <c r="E9479" s="17" t="s">
        <v>177</v>
      </c>
      <c r="F9479" s="17" t="s">
        <v>1490</v>
      </c>
      <c r="G9479" s="17" t="s">
        <v>59</v>
      </c>
      <c r="H9479" s="17" t="s">
        <v>1523</v>
      </c>
      <c r="I9479" s="17" t="s">
        <v>1524</v>
      </c>
      <c r="J9479" s="17" t="n">
        <v>2</v>
      </c>
      <c r="K9479" s="15" t="n">
        <v>257.9</v>
      </c>
      <c r="L9479" s="22" t="n">
        <v>0</v>
      </c>
      <c r="M9479" s="15" t="n">
        <v>25.02</v>
      </c>
      <c r="N9479" s="15" t="n">
        <f aca="false">J9479*K9479</f>
        <v>515.8</v>
      </c>
      <c r="O9479" s="15" t="n">
        <f aca="false">N9479*L9479</f>
        <v>0</v>
      </c>
      <c r="P9479" s="15" t="n">
        <f aca="false">N9479-O9479</f>
        <v>515.8</v>
      </c>
      <c r="Q9479" s="15" t="n">
        <f aca="false">J9479*INDEX(dProdutos!$F$2:$F$47,MATCH(E9479,dProdutos!$A$2:$A$47,0))</f>
        <v>276.46</v>
      </c>
      <c r="R9479" s="15" t="n">
        <f aca="false">IF(I9479="Cancelado",0,P9479-Q9479)</f>
        <v>239.34</v>
      </c>
      <c r="S9479" s="17" t="str">
        <f aca="false">INDEX(dProdutos!$D$2:$D$47,MATCH(E9479,dProdutos!$A$2:$A$47,0))</f>
        <v>Casa</v>
      </c>
    </row>
    <row r="9480" customFormat="false" ht="15" hidden="false" customHeight="false" outlineLevel="0" collapsed="false">
      <c r="A9480" s="17" t="s">
        <v>7321</v>
      </c>
      <c r="B9480" s="17" t="n">
        <v>2</v>
      </c>
      <c r="C9480" s="21" t="n">
        <v>46275</v>
      </c>
      <c r="D9480" s="17" t="s">
        <v>688</v>
      </c>
      <c r="E9480" s="17" t="s">
        <v>177</v>
      </c>
      <c r="F9480" s="17" t="s">
        <v>1490</v>
      </c>
      <c r="G9480" s="17" t="s">
        <v>59</v>
      </c>
      <c r="H9480" s="17" t="s">
        <v>1523</v>
      </c>
      <c r="I9480" s="17" t="s">
        <v>1524</v>
      </c>
      <c r="J9480" s="17" t="n">
        <v>1</v>
      </c>
      <c r="K9480" s="15" t="n">
        <v>257.9</v>
      </c>
      <c r="L9480" s="22" t="n">
        <v>0.05</v>
      </c>
      <c r="M9480" s="15" t="n">
        <v>0</v>
      </c>
      <c r="N9480" s="15" t="n">
        <f aca="false">J9480*K9480</f>
        <v>257.9</v>
      </c>
      <c r="O9480" s="15" t="n">
        <f aca="false">N9480*L9480</f>
        <v>12.895</v>
      </c>
      <c r="P9480" s="15" t="n">
        <f aca="false">N9480-O9480</f>
        <v>245.005</v>
      </c>
      <c r="Q9480" s="15" t="n">
        <f aca="false">J9480*INDEX(dProdutos!$F$2:$F$47,MATCH(E9480,dProdutos!$A$2:$A$47,0))</f>
        <v>138.23</v>
      </c>
      <c r="R9480" s="15" t="n">
        <f aca="false">IF(I9480="Cancelado",0,P9480-Q9480)</f>
        <v>106.775</v>
      </c>
      <c r="S9480" s="17" t="str">
        <f aca="false">INDEX(dProdutos!$D$2:$D$47,MATCH(E9480,dProdutos!$A$2:$A$47,0))</f>
        <v>Casa</v>
      </c>
    </row>
    <row r="9481" customFormat="false" ht="15" hidden="false" customHeight="false" outlineLevel="0" collapsed="false">
      <c r="A9481" s="17" t="s">
        <v>7321</v>
      </c>
      <c r="B9481" s="17" t="n">
        <v>3</v>
      </c>
      <c r="C9481" s="21" t="n">
        <v>46275</v>
      </c>
      <c r="D9481" s="17" t="s">
        <v>688</v>
      </c>
      <c r="E9481" s="17" t="s">
        <v>174</v>
      </c>
      <c r="F9481" s="17" t="s">
        <v>1490</v>
      </c>
      <c r="G9481" s="17" t="s">
        <v>59</v>
      </c>
      <c r="H9481" s="17" t="s">
        <v>1523</v>
      </c>
      <c r="I9481" s="17" t="s">
        <v>1524</v>
      </c>
      <c r="J9481" s="17" t="n">
        <v>1</v>
      </c>
      <c r="K9481" s="15" t="n">
        <v>250.9</v>
      </c>
      <c r="L9481" s="22" t="n">
        <v>0</v>
      </c>
      <c r="M9481" s="15" t="n">
        <v>0</v>
      </c>
      <c r="N9481" s="15" t="n">
        <f aca="false">J9481*K9481</f>
        <v>250.9</v>
      </c>
      <c r="O9481" s="15" t="n">
        <f aca="false">N9481*L9481</f>
        <v>0</v>
      </c>
      <c r="P9481" s="15" t="n">
        <f aca="false">N9481-O9481</f>
        <v>250.9</v>
      </c>
      <c r="Q9481" s="15" t="n">
        <f aca="false">J9481*INDEX(dProdutos!$F$2:$F$47,MATCH(E9481,dProdutos!$A$2:$A$47,0))</f>
        <v>151.28</v>
      </c>
      <c r="R9481" s="15" t="n">
        <f aca="false">IF(I9481="Cancelado",0,P9481-Q9481)</f>
        <v>99.62</v>
      </c>
      <c r="S9481" s="17" t="str">
        <f aca="false">INDEX(dProdutos!$D$2:$D$47,MATCH(E9481,dProdutos!$A$2:$A$47,0))</f>
        <v>Casa</v>
      </c>
    </row>
    <row r="9482" customFormat="false" ht="15" hidden="false" customHeight="false" outlineLevel="0" collapsed="false">
      <c r="A9482" s="17" t="s">
        <v>7321</v>
      </c>
      <c r="B9482" s="17" t="n">
        <v>4</v>
      </c>
      <c r="C9482" s="21" t="n">
        <v>46275</v>
      </c>
      <c r="D9482" s="17" t="s">
        <v>688</v>
      </c>
      <c r="E9482" s="17" t="s">
        <v>117</v>
      </c>
      <c r="F9482" s="17" t="s">
        <v>1490</v>
      </c>
      <c r="G9482" s="17" t="s">
        <v>59</v>
      </c>
      <c r="H9482" s="17" t="s">
        <v>1523</v>
      </c>
      <c r="I9482" s="17" t="s">
        <v>1524</v>
      </c>
      <c r="J9482" s="17" t="n">
        <v>1</v>
      </c>
      <c r="K9482" s="15" t="n">
        <v>166.9</v>
      </c>
      <c r="L9482" s="22" t="n">
        <v>0.1</v>
      </c>
      <c r="M9482" s="15" t="n">
        <v>0</v>
      </c>
      <c r="N9482" s="15" t="n">
        <f aca="false">J9482*K9482</f>
        <v>166.9</v>
      </c>
      <c r="O9482" s="15" t="n">
        <f aca="false">N9482*L9482</f>
        <v>16.69</v>
      </c>
      <c r="P9482" s="15" t="n">
        <f aca="false">N9482-O9482</f>
        <v>150.21</v>
      </c>
      <c r="Q9482" s="15" t="n">
        <f aca="false">J9482*INDEX(dProdutos!$F$2:$F$47,MATCH(E9482,dProdutos!$A$2:$A$47,0))</f>
        <v>73.23</v>
      </c>
      <c r="R9482" s="15" t="n">
        <f aca="false">IF(I9482="Cancelado",0,P9482-Q9482)</f>
        <v>76.98</v>
      </c>
      <c r="S9482" s="17" t="str">
        <f aca="false">INDEX(dProdutos!$D$2:$D$47,MATCH(E9482,dProdutos!$A$2:$A$47,0))</f>
        <v>Moda Masculina</v>
      </c>
    </row>
    <row r="9483" customFormat="false" ht="15" hidden="false" customHeight="false" outlineLevel="0" collapsed="false">
      <c r="A9483" s="17" t="s">
        <v>7322</v>
      </c>
      <c r="B9483" s="17" t="n">
        <v>1</v>
      </c>
      <c r="C9483" s="21" t="n">
        <v>46275</v>
      </c>
      <c r="D9483" s="17" t="s">
        <v>1054</v>
      </c>
      <c r="E9483" s="17" t="s">
        <v>210</v>
      </c>
      <c r="F9483" s="17" t="s">
        <v>1487</v>
      </c>
      <c r="G9483" s="17" t="s">
        <v>59</v>
      </c>
      <c r="H9483" s="17" t="s">
        <v>1537</v>
      </c>
      <c r="I9483" s="17" t="s">
        <v>1524</v>
      </c>
      <c r="J9483" s="17" t="n">
        <v>1</v>
      </c>
      <c r="K9483" s="15" t="n">
        <v>245.9</v>
      </c>
      <c r="L9483" s="22" t="n">
        <v>0</v>
      </c>
      <c r="M9483" s="15" t="n">
        <v>18.28</v>
      </c>
      <c r="N9483" s="15" t="n">
        <f aca="false">J9483*K9483</f>
        <v>245.9</v>
      </c>
      <c r="O9483" s="15" t="n">
        <f aca="false">N9483*L9483</f>
        <v>0</v>
      </c>
      <c r="P9483" s="15" t="n">
        <f aca="false">N9483-O9483</f>
        <v>245.9</v>
      </c>
      <c r="Q9483" s="15" t="n">
        <f aca="false">J9483*INDEX(dProdutos!$F$2:$F$47,MATCH(E9483,dProdutos!$A$2:$A$47,0))</f>
        <v>150.63</v>
      </c>
      <c r="R9483" s="15" t="n">
        <f aca="false">IF(I9483="Cancelado",0,P9483-Q9483)</f>
        <v>95.27</v>
      </c>
      <c r="S9483" s="17" t="str">
        <f aca="false">INDEX(dProdutos!$D$2:$D$47,MATCH(E9483,dProdutos!$A$2:$A$47,0))</f>
        <v>Beleza</v>
      </c>
    </row>
    <row r="9484" customFormat="false" ht="15" hidden="false" customHeight="false" outlineLevel="0" collapsed="false">
      <c r="A9484" s="17" t="s">
        <v>7323</v>
      </c>
      <c r="B9484" s="17" t="n">
        <v>1</v>
      </c>
      <c r="C9484" s="21" t="n">
        <v>46276</v>
      </c>
      <c r="D9484" s="17" t="s">
        <v>1279</v>
      </c>
      <c r="E9484" s="17" t="s">
        <v>201</v>
      </c>
      <c r="F9484" s="17" t="s">
        <v>1495</v>
      </c>
      <c r="G9484" s="17" t="s">
        <v>62</v>
      </c>
      <c r="H9484" s="17" t="s">
        <v>1527</v>
      </c>
      <c r="I9484" s="17" t="s">
        <v>1524</v>
      </c>
      <c r="J9484" s="17" t="n">
        <v>1</v>
      </c>
      <c r="K9484" s="15" t="n">
        <v>236.9</v>
      </c>
      <c r="L9484" s="22" t="n">
        <v>0.15</v>
      </c>
      <c r="M9484" s="15" t="n">
        <v>0</v>
      </c>
      <c r="N9484" s="15" t="n">
        <f aca="false">J9484*K9484</f>
        <v>236.9</v>
      </c>
      <c r="O9484" s="15" t="n">
        <f aca="false">N9484*L9484</f>
        <v>35.535</v>
      </c>
      <c r="P9484" s="15" t="n">
        <f aca="false">N9484-O9484</f>
        <v>201.365</v>
      </c>
      <c r="Q9484" s="15" t="n">
        <f aca="false">J9484*INDEX(dProdutos!$F$2:$F$47,MATCH(E9484,dProdutos!$A$2:$A$47,0))</f>
        <v>96.23</v>
      </c>
      <c r="R9484" s="15" t="n">
        <f aca="false">IF(I9484="Cancelado",0,P9484-Q9484)</f>
        <v>105.135</v>
      </c>
      <c r="S9484" s="17" t="str">
        <f aca="false">INDEX(dProdutos!$D$2:$D$47,MATCH(E9484,dProdutos!$A$2:$A$47,0))</f>
        <v>Beleza</v>
      </c>
    </row>
    <row r="9485" customFormat="false" ht="15" hidden="false" customHeight="false" outlineLevel="0" collapsed="false">
      <c r="A9485" s="17" t="s">
        <v>7323</v>
      </c>
      <c r="B9485" s="17" t="n">
        <v>2</v>
      </c>
      <c r="C9485" s="21" t="n">
        <v>46276</v>
      </c>
      <c r="D9485" s="17" t="s">
        <v>1279</v>
      </c>
      <c r="E9485" s="17" t="s">
        <v>153</v>
      </c>
      <c r="F9485" s="17" t="s">
        <v>1495</v>
      </c>
      <c r="G9485" s="17" t="s">
        <v>62</v>
      </c>
      <c r="H9485" s="17" t="s">
        <v>1527</v>
      </c>
      <c r="I9485" s="17" t="s">
        <v>1524</v>
      </c>
      <c r="J9485" s="17" t="n">
        <v>1</v>
      </c>
      <c r="K9485" s="15" t="n">
        <v>165.9</v>
      </c>
      <c r="L9485" s="22" t="n">
        <v>0</v>
      </c>
      <c r="M9485" s="15" t="n">
        <v>0</v>
      </c>
      <c r="N9485" s="15" t="n">
        <f aca="false">J9485*K9485</f>
        <v>165.9</v>
      </c>
      <c r="O9485" s="15" t="n">
        <f aca="false">N9485*L9485</f>
        <v>0</v>
      </c>
      <c r="P9485" s="15" t="n">
        <f aca="false">N9485-O9485</f>
        <v>165.9</v>
      </c>
      <c r="Q9485" s="15" t="n">
        <f aca="false">J9485*INDEX(dProdutos!$F$2:$F$47,MATCH(E9485,dProdutos!$A$2:$A$47,0))</f>
        <v>67.28</v>
      </c>
      <c r="R9485" s="15" t="n">
        <f aca="false">IF(I9485="Cancelado",0,P9485-Q9485)</f>
        <v>98.62</v>
      </c>
      <c r="S9485" s="17" t="str">
        <f aca="false">INDEX(dProdutos!$D$2:$D$47,MATCH(E9485,dProdutos!$A$2:$A$47,0))</f>
        <v>Acessórios</v>
      </c>
    </row>
    <row r="9486" customFormat="false" ht="15" hidden="false" customHeight="false" outlineLevel="0" collapsed="false">
      <c r="A9486" s="17" t="s">
        <v>7324</v>
      </c>
      <c r="B9486" s="17" t="n">
        <v>1</v>
      </c>
      <c r="C9486" s="21" t="n">
        <v>46276</v>
      </c>
      <c r="D9486" s="17" t="s">
        <v>1096</v>
      </c>
      <c r="E9486" s="17" t="s">
        <v>114</v>
      </c>
      <c r="F9486" s="17" t="s">
        <v>1503</v>
      </c>
      <c r="G9486" s="17" t="s">
        <v>62</v>
      </c>
      <c r="H9486" s="17" t="s">
        <v>1540</v>
      </c>
      <c r="I9486" s="17" t="s">
        <v>1524</v>
      </c>
      <c r="J9486" s="17" t="n">
        <v>1</v>
      </c>
      <c r="K9486" s="15" t="n">
        <v>202.9</v>
      </c>
      <c r="L9486" s="22" t="n">
        <v>0</v>
      </c>
      <c r="M9486" s="15" t="n">
        <v>14.42</v>
      </c>
      <c r="N9486" s="15" t="n">
        <f aca="false">J9486*K9486</f>
        <v>202.9</v>
      </c>
      <c r="O9486" s="15" t="n">
        <f aca="false">N9486*L9486</f>
        <v>0</v>
      </c>
      <c r="P9486" s="15" t="n">
        <f aca="false">N9486-O9486</f>
        <v>202.9</v>
      </c>
      <c r="Q9486" s="15" t="n">
        <f aca="false">J9486*INDEX(dProdutos!$F$2:$F$47,MATCH(E9486,dProdutos!$A$2:$A$47,0))</f>
        <v>110.39</v>
      </c>
      <c r="R9486" s="15" t="n">
        <f aca="false">IF(I9486="Cancelado",0,P9486-Q9486)</f>
        <v>92.51</v>
      </c>
      <c r="S9486" s="17" t="str">
        <f aca="false">INDEX(dProdutos!$D$2:$D$47,MATCH(E9486,dProdutos!$A$2:$A$47,0))</f>
        <v>Moda Masculina</v>
      </c>
    </row>
    <row r="9487" customFormat="false" ht="15" hidden="false" customHeight="false" outlineLevel="0" collapsed="false">
      <c r="A9487" s="17" t="s">
        <v>7324</v>
      </c>
      <c r="B9487" s="17" t="n">
        <v>2</v>
      </c>
      <c r="C9487" s="21" t="n">
        <v>46276</v>
      </c>
      <c r="D9487" s="17" t="s">
        <v>1096</v>
      </c>
      <c r="E9487" s="17" t="s">
        <v>117</v>
      </c>
      <c r="F9487" s="17" t="s">
        <v>1503</v>
      </c>
      <c r="G9487" s="17" t="s">
        <v>62</v>
      </c>
      <c r="H9487" s="17" t="s">
        <v>1540</v>
      </c>
      <c r="I9487" s="17" t="s">
        <v>1524</v>
      </c>
      <c r="J9487" s="17" t="n">
        <v>1</v>
      </c>
      <c r="K9487" s="15" t="n">
        <v>166.9</v>
      </c>
      <c r="L9487" s="22" t="n">
        <v>0.1</v>
      </c>
      <c r="M9487" s="15" t="n">
        <v>0</v>
      </c>
      <c r="N9487" s="15" t="n">
        <f aca="false">J9487*K9487</f>
        <v>166.9</v>
      </c>
      <c r="O9487" s="15" t="n">
        <f aca="false">N9487*L9487</f>
        <v>16.69</v>
      </c>
      <c r="P9487" s="15" t="n">
        <f aca="false">N9487-O9487</f>
        <v>150.21</v>
      </c>
      <c r="Q9487" s="15" t="n">
        <f aca="false">J9487*INDEX(dProdutos!$F$2:$F$47,MATCH(E9487,dProdutos!$A$2:$A$47,0))</f>
        <v>73.23</v>
      </c>
      <c r="R9487" s="15" t="n">
        <f aca="false">IF(I9487="Cancelado",0,P9487-Q9487)</f>
        <v>76.98</v>
      </c>
      <c r="S9487" s="17" t="str">
        <f aca="false">INDEX(dProdutos!$D$2:$D$47,MATCH(E9487,dProdutos!$A$2:$A$47,0))</f>
        <v>Moda Masculina</v>
      </c>
    </row>
    <row r="9488" customFormat="false" ht="15" hidden="false" customHeight="false" outlineLevel="0" collapsed="false">
      <c r="A9488" s="17" t="s">
        <v>7325</v>
      </c>
      <c r="B9488" s="17" t="n">
        <v>1</v>
      </c>
      <c r="C9488" s="21" t="n">
        <v>46276</v>
      </c>
      <c r="D9488" s="17" t="s">
        <v>1071</v>
      </c>
      <c r="E9488" s="17" t="s">
        <v>147</v>
      </c>
      <c r="F9488" s="17" t="s">
        <v>1499</v>
      </c>
      <c r="G9488" s="17" t="s">
        <v>64</v>
      </c>
      <c r="H9488" s="17" t="s">
        <v>1523</v>
      </c>
      <c r="I9488" s="17" t="s">
        <v>1541</v>
      </c>
      <c r="J9488" s="17" t="n">
        <v>2</v>
      </c>
      <c r="K9488" s="15" t="n">
        <v>231.9</v>
      </c>
      <c r="L9488" s="22" t="n">
        <v>0</v>
      </c>
      <c r="M9488" s="15" t="n">
        <v>12.47</v>
      </c>
      <c r="N9488" s="15" t="n">
        <f aca="false">J9488*K9488</f>
        <v>463.8</v>
      </c>
      <c r="O9488" s="15" t="n">
        <f aca="false">N9488*L9488</f>
        <v>0</v>
      </c>
      <c r="P9488" s="15" t="n">
        <f aca="false">N9488-O9488</f>
        <v>463.8</v>
      </c>
      <c r="Q9488" s="15" t="n">
        <f aca="false">J9488*INDEX(dProdutos!$F$2:$F$47,MATCH(E9488,dProdutos!$A$2:$A$47,0))</f>
        <v>261.8</v>
      </c>
      <c r="R9488" s="15" t="n">
        <f aca="false">IF(I9488="Cancelado",0,P9488-Q9488)</f>
        <v>202</v>
      </c>
      <c r="S9488" s="17" t="str">
        <f aca="false">INDEX(dProdutos!$D$2:$D$47,MATCH(E9488,dProdutos!$A$2:$A$47,0))</f>
        <v>Acessórios</v>
      </c>
    </row>
    <row r="9489" customFormat="false" ht="15" hidden="false" customHeight="false" outlineLevel="0" collapsed="false">
      <c r="A9489" s="17" t="s">
        <v>7326</v>
      </c>
      <c r="B9489" s="17" t="n">
        <v>1</v>
      </c>
      <c r="C9489" s="21" t="n">
        <v>46276</v>
      </c>
      <c r="D9489" s="17" t="s">
        <v>1207</v>
      </c>
      <c r="E9489" s="17" t="s">
        <v>183</v>
      </c>
      <c r="F9489" s="17" t="s">
        <v>1490</v>
      </c>
      <c r="G9489" s="17" t="s">
        <v>59</v>
      </c>
      <c r="H9489" s="17" t="s">
        <v>1537</v>
      </c>
      <c r="I9489" s="17" t="s">
        <v>1524</v>
      </c>
      <c r="J9489" s="17" t="n">
        <v>2</v>
      </c>
      <c r="K9489" s="15" t="n">
        <v>121.9</v>
      </c>
      <c r="L9489" s="22" t="n">
        <v>0</v>
      </c>
      <c r="M9489" s="15" t="n">
        <v>20.01</v>
      </c>
      <c r="N9489" s="15" t="n">
        <f aca="false">J9489*K9489</f>
        <v>243.8</v>
      </c>
      <c r="O9489" s="15" t="n">
        <f aca="false">N9489*L9489</f>
        <v>0</v>
      </c>
      <c r="P9489" s="15" t="n">
        <f aca="false">N9489-O9489</f>
        <v>243.8</v>
      </c>
      <c r="Q9489" s="15" t="n">
        <f aca="false">J9489*INDEX(dProdutos!$F$2:$F$47,MATCH(E9489,dProdutos!$A$2:$A$47,0))</f>
        <v>105.52</v>
      </c>
      <c r="R9489" s="15" t="n">
        <f aca="false">IF(I9489="Cancelado",0,P9489-Q9489)</f>
        <v>138.28</v>
      </c>
      <c r="S9489" s="17" t="str">
        <f aca="false">INDEX(dProdutos!$D$2:$D$47,MATCH(E9489,dProdutos!$A$2:$A$47,0))</f>
        <v>Eletrônicos</v>
      </c>
    </row>
    <row r="9490" customFormat="false" ht="15" hidden="false" customHeight="false" outlineLevel="0" collapsed="false">
      <c r="A9490" s="17" t="s">
        <v>7326</v>
      </c>
      <c r="B9490" s="17" t="n">
        <v>2</v>
      </c>
      <c r="C9490" s="21" t="n">
        <v>46276</v>
      </c>
      <c r="D9490" s="17" t="s">
        <v>1207</v>
      </c>
      <c r="E9490" s="17" t="s">
        <v>171</v>
      </c>
      <c r="F9490" s="17" t="s">
        <v>1490</v>
      </c>
      <c r="G9490" s="17" t="s">
        <v>59</v>
      </c>
      <c r="H9490" s="17" t="s">
        <v>1537</v>
      </c>
      <c r="I9490" s="17" t="s">
        <v>1524</v>
      </c>
      <c r="J9490" s="17" t="n">
        <v>2</v>
      </c>
      <c r="K9490" s="15" t="n">
        <v>246.9</v>
      </c>
      <c r="L9490" s="22" t="n">
        <v>0</v>
      </c>
      <c r="M9490" s="15" t="n">
        <v>0</v>
      </c>
      <c r="N9490" s="15" t="n">
        <f aca="false">J9490*K9490</f>
        <v>493.8</v>
      </c>
      <c r="O9490" s="15" t="n">
        <f aca="false">N9490*L9490</f>
        <v>0</v>
      </c>
      <c r="P9490" s="15" t="n">
        <f aca="false">N9490-O9490</f>
        <v>493.8</v>
      </c>
      <c r="Q9490" s="15" t="n">
        <f aca="false">J9490*INDEX(dProdutos!$F$2:$F$47,MATCH(E9490,dProdutos!$A$2:$A$47,0))</f>
        <v>207.22</v>
      </c>
      <c r="R9490" s="15" t="n">
        <f aca="false">IF(I9490="Cancelado",0,P9490-Q9490)</f>
        <v>286.58</v>
      </c>
      <c r="S9490" s="17" t="str">
        <f aca="false">INDEX(dProdutos!$D$2:$D$47,MATCH(E9490,dProdutos!$A$2:$A$47,0))</f>
        <v>Casa</v>
      </c>
    </row>
    <row r="9491" customFormat="false" ht="15" hidden="false" customHeight="false" outlineLevel="0" collapsed="false">
      <c r="A9491" s="17" t="s">
        <v>7327</v>
      </c>
      <c r="B9491" s="17" t="n">
        <v>1</v>
      </c>
      <c r="C9491" s="21" t="n">
        <v>46276</v>
      </c>
      <c r="D9491" s="17" t="s">
        <v>426</v>
      </c>
      <c r="E9491" s="17" t="s">
        <v>77</v>
      </c>
      <c r="F9491" s="17" t="s">
        <v>1487</v>
      </c>
      <c r="G9491" s="17" t="s">
        <v>63</v>
      </c>
      <c r="H9491" s="17" t="s">
        <v>1523</v>
      </c>
      <c r="I9491" s="17" t="s">
        <v>1524</v>
      </c>
      <c r="J9491" s="17" t="n">
        <v>1</v>
      </c>
      <c r="K9491" s="15" t="n">
        <v>198.9</v>
      </c>
      <c r="L9491" s="22" t="n">
        <v>0</v>
      </c>
      <c r="M9491" s="15" t="n">
        <v>0</v>
      </c>
      <c r="N9491" s="15" t="n">
        <f aca="false">J9491*K9491</f>
        <v>198.9</v>
      </c>
      <c r="O9491" s="15" t="n">
        <f aca="false">N9491*L9491</f>
        <v>0</v>
      </c>
      <c r="P9491" s="15" t="n">
        <f aca="false">N9491-O9491</f>
        <v>198.9</v>
      </c>
      <c r="Q9491" s="15" t="n">
        <f aca="false">J9491*INDEX(dProdutos!$F$2:$F$47,MATCH(E9491,dProdutos!$A$2:$A$47,0))</f>
        <v>107.88</v>
      </c>
      <c r="R9491" s="15" t="n">
        <f aca="false">IF(I9491="Cancelado",0,P9491-Q9491)</f>
        <v>91.02</v>
      </c>
      <c r="S9491" s="17" t="str">
        <f aca="false">INDEX(dProdutos!$D$2:$D$47,MATCH(E9491,dProdutos!$A$2:$A$47,0))</f>
        <v>Moda Feminina</v>
      </c>
    </row>
    <row r="9492" customFormat="false" ht="15" hidden="false" customHeight="false" outlineLevel="0" collapsed="false">
      <c r="A9492" s="17" t="s">
        <v>7327</v>
      </c>
      <c r="B9492" s="17" t="n">
        <v>2</v>
      </c>
      <c r="C9492" s="21" t="n">
        <v>46276</v>
      </c>
      <c r="D9492" s="17" t="s">
        <v>426</v>
      </c>
      <c r="E9492" s="17" t="s">
        <v>165</v>
      </c>
      <c r="F9492" s="17" t="s">
        <v>1487</v>
      </c>
      <c r="G9492" s="17" t="s">
        <v>63</v>
      </c>
      <c r="H9492" s="17" t="s">
        <v>1523</v>
      </c>
      <c r="I9492" s="17" t="s">
        <v>1524</v>
      </c>
      <c r="J9492" s="17" t="n">
        <v>1</v>
      </c>
      <c r="K9492" s="15" t="n">
        <v>231.9</v>
      </c>
      <c r="L9492" s="22" t="n">
        <v>0</v>
      </c>
      <c r="M9492" s="15" t="n">
        <v>0</v>
      </c>
      <c r="N9492" s="15" t="n">
        <f aca="false">J9492*K9492</f>
        <v>231.9</v>
      </c>
      <c r="O9492" s="15" t="n">
        <f aca="false">N9492*L9492</f>
        <v>0</v>
      </c>
      <c r="P9492" s="15" t="n">
        <f aca="false">N9492-O9492</f>
        <v>231.9</v>
      </c>
      <c r="Q9492" s="15" t="n">
        <f aca="false">J9492*INDEX(dProdutos!$F$2:$F$47,MATCH(E9492,dProdutos!$A$2:$A$47,0))</f>
        <v>140.83</v>
      </c>
      <c r="R9492" s="15" t="n">
        <f aca="false">IF(I9492="Cancelado",0,P9492-Q9492)</f>
        <v>91.07</v>
      </c>
      <c r="S9492" s="17" t="str">
        <f aca="false">INDEX(dProdutos!$D$2:$D$47,MATCH(E9492,dProdutos!$A$2:$A$47,0))</f>
        <v>Casa</v>
      </c>
    </row>
    <row r="9493" customFormat="false" ht="15" hidden="false" customHeight="false" outlineLevel="0" collapsed="false">
      <c r="A9493" s="17" t="s">
        <v>7328</v>
      </c>
      <c r="B9493" s="17" t="n">
        <v>1</v>
      </c>
      <c r="C9493" s="21" t="n">
        <v>46276</v>
      </c>
      <c r="D9493" s="17" t="s">
        <v>1028</v>
      </c>
      <c r="E9493" s="17" t="s">
        <v>192</v>
      </c>
      <c r="F9493" s="17" t="s">
        <v>1495</v>
      </c>
      <c r="G9493" s="17" t="s">
        <v>64</v>
      </c>
      <c r="H9493" s="17" t="s">
        <v>1537</v>
      </c>
      <c r="I9493" s="17" t="s">
        <v>1524</v>
      </c>
      <c r="J9493" s="17" t="n">
        <v>1</v>
      </c>
      <c r="K9493" s="15" t="n">
        <v>245.9</v>
      </c>
      <c r="L9493" s="22" t="n">
        <v>0.05</v>
      </c>
      <c r="M9493" s="15" t="n">
        <v>0</v>
      </c>
      <c r="N9493" s="15" t="n">
        <f aca="false">J9493*K9493</f>
        <v>245.9</v>
      </c>
      <c r="O9493" s="15" t="n">
        <f aca="false">N9493*L9493</f>
        <v>12.295</v>
      </c>
      <c r="P9493" s="15" t="n">
        <f aca="false">N9493-O9493</f>
        <v>233.605</v>
      </c>
      <c r="Q9493" s="15" t="n">
        <f aca="false">J9493*INDEX(dProdutos!$F$2:$F$47,MATCH(E9493,dProdutos!$A$2:$A$47,0))</f>
        <v>107.78</v>
      </c>
      <c r="R9493" s="15" t="n">
        <f aca="false">IF(I9493="Cancelado",0,P9493-Q9493)</f>
        <v>125.825</v>
      </c>
      <c r="S9493" s="17" t="str">
        <f aca="false">INDEX(dProdutos!$D$2:$D$47,MATCH(E9493,dProdutos!$A$2:$A$47,0))</f>
        <v>Eletrônicos</v>
      </c>
    </row>
    <row r="9494" customFormat="false" ht="15" hidden="false" customHeight="false" outlineLevel="0" collapsed="false">
      <c r="A9494" s="17" t="s">
        <v>7329</v>
      </c>
      <c r="B9494" s="17" t="n">
        <v>1</v>
      </c>
      <c r="C9494" s="21" t="n">
        <v>46276</v>
      </c>
      <c r="D9494" s="17" t="s">
        <v>1241</v>
      </c>
      <c r="E9494" s="17" t="s">
        <v>102</v>
      </c>
      <c r="F9494" s="17" t="s">
        <v>1493</v>
      </c>
      <c r="G9494" s="17" t="s">
        <v>59</v>
      </c>
      <c r="H9494" s="17" t="s">
        <v>1537</v>
      </c>
      <c r="I9494" s="17" t="s">
        <v>1524</v>
      </c>
      <c r="J9494" s="17" t="n">
        <v>1</v>
      </c>
      <c r="K9494" s="15" t="n">
        <v>65.9</v>
      </c>
      <c r="L9494" s="22" t="n">
        <v>0.1</v>
      </c>
      <c r="M9494" s="15" t="n">
        <v>32.84</v>
      </c>
      <c r="N9494" s="15" t="n">
        <f aca="false">J9494*K9494</f>
        <v>65.9</v>
      </c>
      <c r="O9494" s="15" t="n">
        <f aca="false">N9494*L9494</f>
        <v>6.59</v>
      </c>
      <c r="P9494" s="15" t="n">
        <f aca="false">N9494-O9494</f>
        <v>59.31</v>
      </c>
      <c r="Q9494" s="15" t="n">
        <f aca="false">J9494*INDEX(dProdutos!$F$2:$F$47,MATCH(E9494,dProdutos!$A$2:$A$47,0))</f>
        <v>29.68</v>
      </c>
      <c r="R9494" s="15" t="n">
        <f aca="false">IF(I9494="Cancelado",0,P9494-Q9494)</f>
        <v>29.63</v>
      </c>
      <c r="S9494" s="17" t="str">
        <f aca="false">INDEX(dProdutos!$D$2:$D$47,MATCH(E9494,dProdutos!$A$2:$A$47,0))</f>
        <v>Moda Masculina</v>
      </c>
    </row>
    <row r="9495" customFormat="false" ht="15" hidden="false" customHeight="false" outlineLevel="0" collapsed="false">
      <c r="A9495" s="17" t="s">
        <v>7330</v>
      </c>
      <c r="B9495" s="17" t="n">
        <v>1</v>
      </c>
      <c r="C9495" s="21" t="n">
        <v>46276</v>
      </c>
      <c r="D9495" s="17" t="s">
        <v>1143</v>
      </c>
      <c r="E9495" s="17" t="s">
        <v>171</v>
      </c>
      <c r="F9495" s="17" t="s">
        <v>1495</v>
      </c>
      <c r="G9495" s="17" t="s">
        <v>59</v>
      </c>
      <c r="H9495" s="17" t="s">
        <v>1537</v>
      </c>
      <c r="I9495" s="17" t="s">
        <v>1524</v>
      </c>
      <c r="J9495" s="17" t="n">
        <v>1</v>
      </c>
      <c r="K9495" s="15" t="n">
        <v>246.9</v>
      </c>
      <c r="L9495" s="22" t="n">
        <v>0.2</v>
      </c>
      <c r="M9495" s="15" t="n">
        <v>18.32</v>
      </c>
      <c r="N9495" s="15" t="n">
        <f aca="false">J9495*K9495</f>
        <v>246.9</v>
      </c>
      <c r="O9495" s="15" t="n">
        <f aca="false">N9495*L9495</f>
        <v>49.38</v>
      </c>
      <c r="P9495" s="15" t="n">
        <f aca="false">N9495-O9495</f>
        <v>197.52</v>
      </c>
      <c r="Q9495" s="15" t="n">
        <f aca="false">J9495*INDEX(dProdutos!$F$2:$F$47,MATCH(E9495,dProdutos!$A$2:$A$47,0))</f>
        <v>103.61</v>
      </c>
      <c r="R9495" s="15" t="n">
        <f aca="false">IF(I9495="Cancelado",0,P9495-Q9495)</f>
        <v>93.91</v>
      </c>
      <c r="S9495" s="17" t="str">
        <f aca="false">INDEX(dProdutos!$D$2:$D$47,MATCH(E9495,dProdutos!$A$2:$A$47,0))</f>
        <v>Casa</v>
      </c>
    </row>
    <row r="9496" customFormat="false" ht="15" hidden="false" customHeight="false" outlineLevel="0" collapsed="false">
      <c r="A9496" s="17" t="s">
        <v>7330</v>
      </c>
      <c r="B9496" s="17" t="n">
        <v>2</v>
      </c>
      <c r="C9496" s="21" t="n">
        <v>46276</v>
      </c>
      <c r="D9496" s="17" t="s">
        <v>1143</v>
      </c>
      <c r="E9496" s="17" t="s">
        <v>129</v>
      </c>
      <c r="F9496" s="17" t="s">
        <v>1495</v>
      </c>
      <c r="G9496" s="17" t="s">
        <v>59</v>
      </c>
      <c r="H9496" s="17" t="s">
        <v>1537</v>
      </c>
      <c r="I9496" s="17" t="s">
        <v>1524</v>
      </c>
      <c r="J9496" s="17" t="n">
        <v>1</v>
      </c>
      <c r="K9496" s="15" t="n">
        <v>105.9</v>
      </c>
      <c r="L9496" s="22" t="n">
        <v>0.1</v>
      </c>
      <c r="M9496" s="15" t="n">
        <v>0</v>
      </c>
      <c r="N9496" s="15" t="n">
        <f aca="false">J9496*K9496</f>
        <v>105.9</v>
      </c>
      <c r="O9496" s="15" t="n">
        <f aca="false">N9496*L9496</f>
        <v>10.59</v>
      </c>
      <c r="P9496" s="15" t="n">
        <f aca="false">N9496-O9496</f>
        <v>95.31</v>
      </c>
      <c r="Q9496" s="15" t="n">
        <f aca="false">J9496*INDEX(dProdutos!$F$2:$F$47,MATCH(E9496,dProdutos!$A$2:$A$47,0))</f>
        <v>43.79</v>
      </c>
      <c r="R9496" s="15" t="n">
        <f aca="false">IF(I9496="Cancelado",0,P9496-Q9496)</f>
        <v>51.52</v>
      </c>
      <c r="S9496" s="17" t="str">
        <f aca="false">INDEX(dProdutos!$D$2:$D$47,MATCH(E9496,dProdutos!$A$2:$A$47,0))</f>
        <v>Calçados</v>
      </c>
    </row>
    <row r="9497" customFormat="false" ht="15" hidden="false" customHeight="false" outlineLevel="0" collapsed="false">
      <c r="A9497" s="17" t="s">
        <v>7330</v>
      </c>
      <c r="B9497" s="17" t="n">
        <v>3</v>
      </c>
      <c r="C9497" s="21" t="n">
        <v>46276</v>
      </c>
      <c r="D9497" s="17" t="s">
        <v>1143</v>
      </c>
      <c r="E9497" s="17" t="s">
        <v>156</v>
      </c>
      <c r="F9497" s="17" t="s">
        <v>1495</v>
      </c>
      <c r="G9497" s="17" t="s">
        <v>59</v>
      </c>
      <c r="H9497" s="17" t="s">
        <v>1537</v>
      </c>
      <c r="I9497" s="17" t="s">
        <v>1524</v>
      </c>
      <c r="J9497" s="17" t="n">
        <v>1</v>
      </c>
      <c r="K9497" s="15" t="n">
        <v>192.9</v>
      </c>
      <c r="L9497" s="22" t="n">
        <v>0.1</v>
      </c>
      <c r="M9497" s="15" t="n">
        <v>0</v>
      </c>
      <c r="N9497" s="15" t="n">
        <f aca="false">J9497*K9497</f>
        <v>192.9</v>
      </c>
      <c r="O9497" s="15" t="n">
        <f aca="false">N9497*L9497</f>
        <v>19.29</v>
      </c>
      <c r="P9497" s="15" t="n">
        <f aca="false">N9497-O9497</f>
        <v>173.61</v>
      </c>
      <c r="Q9497" s="15" t="n">
        <f aca="false">J9497*INDEX(dProdutos!$F$2:$F$47,MATCH(E9497,dProdutos!$A$2:$A$47,0))</f>
        <v>80.38</v>
      </c>
      <c r="R9497" s="15" t="n">
        <f aca="false">IF(I9497="Cancelado",0,P9497-Q9497)</f>
        <v>93.23</v>
      </c>
      <c r="S9497" s="17" t="str">
        <f aca="false">INDEX(dProdutos!$D$2:$D$47,MATCH(E9497,dProdutos!$A$2:$A$47,0))</f>
        <v>Acessórios</v>
      </c>
    </row>
    <row r="9498" customFormat="false" ht="15" hidden="false" customHeight="false" outlineLevel="0" collapsed="false">
      <c r="A9498" s="17" t="s">
        <v>7330</v>
      </c>
      <c r="B9498" s="17" t="n">
        <v>4</v>
      </c>
      <c r="C9498" s="21" t="n">
        <v>46276</v>
      </c>
      <c r="D9498" s="17" t="s">
        <v>1143</v>
      </c>
      <c r="E9498" s="17" t="s">
        <v>120</v>
      </c>
      <c r="F9498" s="17" t="s">
        <v>1495</v>
      </c>
      <c r="G9498" s="17" t="s">
        <v>59</v>
      </c>
      <c r="H9498" s="17" t="s">
        <v>1537</v>
      </c>
      <c r="I9498" s="17" t="s">
        <v>1524</v>
      </c>
      <c r="J9498" s="17" t="n">
        <v>1</v>
      </c>
      <c r="K9498" s="15" t="n">
        <v>96.9</v>
      </c>
      <c r="L9498" s="22" t="n">
        <v>0</v>
      </c>
      <c r="M9498" s="15" t="n">
        <v>0</v>
      </c>
      <c r="N9498" s="15" t="n">
        <f aca="false">J9498*K9498</f>
        <v>96.9</v>
      </c>
      <c r="O9498" s="15" t="n">
        <f aca="false">N9498*L9498</f>
        <v>0</v>
      </c>
      <c r="P9498" s="15" t="n">
        <f aca="false">N9498-O9498</f>
        <v>96.9</v>
      </c>
      <c r="Q9498" s="15" t="n">
        <f aca="false">J9498*INDEX(dProdutos!$F$2:$F$47,MATCH(E9498,dProdutos!$A$2:$A$47,0))</f>
        <v>44.36</v>
      </c>
      <c r="R9498" s="15" t="n">
        <f aca="false">IF(I9498="Cancelado",0,P9498-Q9498)</f>
        <v>52.54</v>
      </c>
      <c r="S9498" s="17" t="str">
        <f aca="false">INDEX(dProdutos!$D$2:$D$47,MATCH(E9498,dProdutos!$A$2:$A$47,0))</f>
        <v>Moda Masculina</v>
      </c>
    </row>
    <row r="9499" customFormat="false" ht="15" hidden="false" customHeight="false" outlineLevel="0" collapsed="false">
      <c r="A9499" s="17" t="s">
        <v>7331</v>
      </c>
      <c r="B9499" s="17" t="n">
        <v>1</v>
      </c>
      <c r="C9499" s="21" t="n">
        <v>46276</v>
      </c>
      <c r="D9499" s="17" t="s">
        <v>717</v>
      </c>
      <c r="E9499" s="17" t="s">
        <v>156</v>
      </c>
      <c r="F9499" s="17" t="s">
        <v>1497</v>
      </c>
      <c r="G9499" s="17" t="s">
        <v>61</v>
      </c>
      <c r="H9499" s="17" t="s">
        <v>1537</v>
      </c>
      <c r="I9499" s="17" t="s">
        <v>1524</v>
      </c>
      <c r="J9499" s="17" t="n">
        <v>2</v>
      </c>
      <c r="K9499" s="15" t="n">
        <v>192.9</v>
      </c>
      <c r="L9499" s="22" t="n">
        <v>0</v>
      </c>
      <c r="M9499" s="15" t="n">
        <v>0</v>
      </c>
      <c r="N9499" s="15" t="n">
        <f aca="false">J9499*K9499</f>
        <v>385.8</v>
      </c>
      <c r="O9499" s="15" t="n">
        <f aca="false">N9499*L9499</f>
        <v>0</v>
      </c>
      <c r="P9499" s="15" t="n">
        <f aca="false">N9499-O9499</f>
        <v>385.8</v>
      </c>
      <c r="Q9499" s="15" t="n">
        <f aca="false">J9499*INDEX(dProdutos!$F$2:$F$47,MATCH(E9499,dProdutos!$A$2:$A$47,0))</f>
        <v>160.76</v>
      </c>
      <c r="R9499" s="15" t="n">
        <f aca="false">IF(I9499="Cancelado",0,P9499-Q9499)</f>
        <v>225.04</v>
      </c>
      <c r="S9499" s="17" t="str">
        <f aca="false">INDEX(dProdutos!$D$2:$D$47,MATCH(E9499,dProdutos!$A$2:$A$47,0))</f>
        <v>Acessórios</v>
      </c>
    </row>
    <row r="9500" customFormat="false" ht="15" hidden="false" customHeight="false" outlineLevel="0" collapsed="false">
      <c r="A9500" s="17" t="s">
        <v>7332</v>
      </c>
      <c r="B9500" s="17" t="n">
        <v>1</v>
      </c>
      <c r="C9500" s="21" t="n">
        <v>46276</v>
      </c>
      <c r="D9500" s="17" t="s">
        <v>668</v>
      </c>
      <c r="E9500" s="17" t="s">
        <v>114</v>
      </c>
      <c r="F9500" s="17" t="s">
        <v>1499</v>
      </c>
      <c r="G9500" s="17" t="s">
        <v>62</v>
      </c>
      <c r="H9500" s="17" t="s">
        <v>1537</v>
      </c>
      <c r="I9500" s="17" t="s">
        <v>1524</v>
      </c>
      <c r="J9500" s="17" t="n">
        <v>1</v>
      </c>
      <c r="K9500" s="15" t="n">
        <v>202.9</v>
      </c>
      <c r="L9500" s="22" t="n">
        <v>0.05</v>
      </c>
      <c r="M9500" s="15" t="n">
        <v>30.87</v>
      </c>
      <c r="N9500" s="15" t="n">
        <f aca="false">J9500*K9500</f>
        <v>202.9</v>
      </c>
      <c r="O9500" s="15" t="n">
        <f aca="false">N9500*L9500</f>
        <v>10.145</v>
      </c>
      <c r="P9500" s="15" t="n">
        <f aca="false">N9500-O9500</f>
        <v>192.755</v>
      </c>
      <c r="Q9500" s="15" t="n">
        <f aca="false">J9500*INDEX(dProdutos!$F$2:$F$47,MATCH(E9500,dProdutos!$A$2:$A$47,0))</f>
        <v>110.39</v>
      </c>
      <c r="R9500" s="15" t="n">
        <f aca="false">IF(I9500="Cancelado",0,P9500-Q9500)</f>
        <v>82.365</v>
      </c>
      <c r="S9500" s="17" t="str">
        <f aca="false">INDEX(dProdutos!$D$2:$D$47,MATCH(E9500,dProdutos!$A$2:$A$47,0))</f>
        <v>Moda Masculina</v>
      </c>
    </row>
    <row r="9501" customFormat="false" ht="15" hidden="false" customHeight="false" outlineLevel="0" collapsed="false">
      <c r="A9501" s="17" t="s">
        <v>7333</v>
      </c>
      <c r="B9501" s="17" t="n">
        <v>1</v>
      </c>
      <c r="C9501" s="21" t="n">
        <v>46277</v>
      </c>
      <c r="D9501" s="17" t="s">
        <v>1467</v>
      </c>
      <c r="E9501" s="17" t="s">
        <v>201</v>
      </c>
      <c r="F9501" s="17" t="s">
        <v>1503</v>
      </c>
      <c r="G9501" s="17" t="s">
        <v>61</v>
      </c>
      <c r="H9501" s="17" t="s">
        <v>1537</v>
      </c>
      <c r="I9501" s="17" t="s">
        <v>1524</v>
      </c>
      <c r="J9501" s="17" t="n">
        <v>1</v>
      </c>
      <c r="K9501" s="15" t="n">
        <v>236.9</v>
      </c>
      <c r="L9501" s="22" t="n">
        <v>0.15</v>
      </c>
      <c r="M9501" s="15" t="n">
        <v>25.37</v>
      </c>
      <c r="N9501" s="15" t="n">
        <f aca="false">J9501*K9501</f>
        <v>236.9</v>
      </c>
      <c r="O9501" s="15" t="n">
        <f aca="false">N9501*L9501</f>
        <v>35.535</v>
      </c>
      <c r="P9501" s="15" t="n">
        <f aca="false">N9501-O9501</f>
        <v>201.365</v>
      </c>
      <c r="Q9501" s="15" t="n">
        <f aca="false">J9501*INDEX(dProdutos!$F$2:$F$47,MATCH(E9501,dProdutos!$A$2:$A$47,0))</f>
        <v>96.23</v>
      </c>
      <c r="R9501" s="15" t="n">
        <f aca="false">IF(I9501="Cancelado",0,P9501-Q9501)</f>
        <v>105.135</v>
      </c>
      <c r="S9501" s="17" t="str">
        <f aca="false">INDEX(dProdutos!$D$2:$D$47,MATCH(E9501,dProdutos!$A$2:$A$47,0))</f>
        <v>Beleza</v>
      </c>
    </row>
    <row r="9502" customFormat="false" ht="15" hidden="false" customHeight="false" outlineLevel="0" collapsed="false">
      <c r="A9502" s="17" t="s">
        <v>7334</v>
      </c>
      <c r="B9502" s="17" t="n">
        <v>1</v>
      </c>
      <c r="C9502" s="21" t="n">
        <v>46277</v>
      </c>
      <c r="D9502" s="17" t="s">
        <v>1287</v>
      </c>
      <c r="E9502" s="17" t="s">
        <v>141</v>
      </c>
      <c r="F9502" s="17" t="s">
        <v>1499</v>
      </c>
      <c r="G9502" s="17" t="s">
        <v>59</v>
      </c>
      <c r="H9502" s="17" t="s">
        <v>1537</v>
      </c>
      <c r="I9502" s="17" t="s">
        <v>1524</v>
      </c>
      <c r="J9502" s="17" t="n">
        <v>1</v>
      </c>
      <c r="K9502" s="15" t="n">
        <v>131.9</v>
      </c>
      <c r="L9502" s="22" t="n">
        <v>0.15</v>
      </c>
      <c r="M9502" s="15" t="n">
        <v>0</v>
      </c>
      <c r="N9502" s="15" t="n">
        <f aca="false">J9502*K9502</f>
        <v>131.9</v>
      </c>
      <c r="O9502" s="15" t="n">
        <f aca="false">N9502*L9502</f>
        <v>19.785</v>
      </c>
      <c r="P9502" s="15" t="n">
        <f aca="false">N9502-O9502</f>
        <v>112.115</v>
      </c>
      <c r="Q9502" s="15" t="n">
        <f aca="false">J9502*INDEX(dProdutos!$F$2:$F$47,MATCH(E9502,dProdutos!$A$2:$A$47,0))</f>
        <v>81.66</v>
      </c>
      <c r="R9502" s="15" t="n">
        <f aca="false">IF(I9502="Cancelado",0,P9502-Q9502)</f>
        <v>30.455</v>
      </c>
      <c r="S9502" s="17" t="str">
        <f aca="false">INDEX(dProdutos!$D$2:$D$47,MATCH(E9502,dProdutos!$A$2:$A$47,0))</f>
        <v>Acessórios</v>
      </c>
    </row>
    <row r="9503" customFormat="false" ht="15" hidden="false" customHeight="false" outlineLevel="0" collapsed="false">
      <c r="A9503" s="17" t="s">
        <v>7335</v>
      </c>
      <c r="B9503" s="17" t="n">
        <v>1</v>
      </c>
      <c r="C9503" s="21" t="n">
        <v>46277</v>
      </c>
      <c r="D9503" s="17" t="s">
        <v>648</v>
      </c>
      <c r="E9503" s="17" t="s">
        <v>126</v>
      </c>
      <c r="F9503" s="17" t="s">
        <v>1490</v>
      </c>
      <c r="G9503" s="17" t="s">
        <v>62</v>
      </c>
      <c r="H9503" s="17" t="s">
        <v>1540</v>
      </c>
      <c r="I9503" s="17" t="s">
        <v>1524</v>
      </c>
      <c r="J9503" s="17" t="n">
        <v>1</v>
      </c>
      <c r="K9503" s="15" t="n">
        <v>296.9</v>
      </c>
      <c r="L9503" s="22" t="n">
        <v>0</v>
      </c>
      <c r="M9503" s="15" t="n">
        <v>11.57</v>
      </c>
      <c r="N9503" s="15" t="n">
        <f aca="false">J9503*K9503</f>
        <v>296.9</v>
      </c>
      <c r="O9503" s="15" t="n">
        <f aca="false">N9503*L9503</f>
        <v>0</v>
      </c>
      <c r="P9503" s="15" t="n">
        <f aca="false">N9503-O9503</f>
        <v>296.9</v>
      </c>
      <c r="Q9503" s="15" t="n">
        <f aca="false">J9503*INDEX(dProdutos!$F$2:$F$47,MATCH(E9503,dProdutos!$A$2:$A$47,0))</f>
        <v>135.24</v>
      </c>
      <c r="R9503" s="15" t="n">
        <f aca="false">IF(I9503="Cancelado",0,P9503-Q9503)</f>
        <v>161.66</v>
      </c>
      <c r="S9503" s="17" t="str">
        <f aca="false">INDEX(dProdutos!$D$2:$D$47,MATCH(E9503,dProdutos!$A$2:$A$47,0))</f>
        <v>Calçados</v>
      </c>
    </row>
    <row r="9504" customFormat="false" ht="15" hidden="false" customHeight="false" outlineLevel="0" collapsed="false">
      <c r="A9504" s="17" t="s">
        <v>7335</v>
      </c>
      <c r="B9504" s="17" t="n">
        <v>2</v>
      </c>
      <c r="C9504" s="21" t="n">
        <v>46277</v>
      </c>
      <c r="D9504" s="17" t="s">
        <v>648</v>
      </c>
      <c r="E9504" s="17" t="s">
        <v>189</v>
      </c>
      <c r="F9504" s="17" t="s">
        <v>1490</v>
      </c>
      <c r="G9504" s="17" t="s">
        <v>62</v>
      </c>
      <c r="H9504" s="17" t="s">
        <v>1540</v>
      </c>
      <c r="I9504" s="17" t="s">
        <v>1524</v>
      </c>
      <c r="J9504" s="17" t="n">
        <v>3</v>
      </c>
      <c r="K9504" s="15" t="n">
        <v>138.9</v>
      </c>
      <c r="L9504" s="22" t="n">
        <v>0</v>
      </c>
      <c r="M9504" s="15" t="n">
        <v>0</v>
      </c>
      <c r="N9504" s="15" t="n">
        <f aca="false">J9504*K9504</f>
        <v>416.7</v>
      </c>
      <c r="O9504" s="15" t="n">
        <f aca="false">N9504*L9504</f>
        <v>0</v>
      </c>
      <c r="P9504" s="15" t="n">
        <f aca="false">N9504-O9504</f>
        <v>416.7</v>
      </c>
      <c r="Q9504" s="15" t="n">
        <f aca="false">J9504*INDEX(dProdutos!$F$2:$F$47,MATCH(E9504,dProdutos!$A$2:$A$47,0))</f>
        <v>206.88</v>
      </c>
      <c r="R9504" s="15" t="n">
        <f aca="false">IF(I9504="Cancelado",0,P9504-Q9504)</f>
        <v>209.82</v>
      </c>
      <c r="S9504" s="17" t="str">
        <f aca="false">INDEX(dProdutos!$D$2:$D$47,MATCH(E9504,dProdutos!$A$2:$A$47,0))</f>
        <v>Eletrônicos</v>
      </c>
    </row>
    <row r="9505" customFormat="false" ht="15" hidden="false" customHeight="false" outlineLevel="0" collapsed="false">
      <c r="A9505" s="17" t="s">
        <v>7336</v>
      </c>
      <c r="B9505" s="17" t="n">
        <v>1</v>
      </c>
      <c r="C9505" s="21" t="n">
        <v>46277</v>
      </c>
      <c r="D9505" s="17" t="s">
        <v>1336</v>
      </c>
      <c r="E9505" s="17" t="s">
        <v>98</v>
      </c>
      <c r="F9505" s="17" t="s">
        <v>1493</v>
      </c>
      <c r="G9505" s="17" t="s">
        <v>59</v>
      </c>
      <c r="H9505" s="17" t="s">
        <v>1537</v>
      </c>
      <c r="I9505" s="17" t="s">
        <v>1524</v>
      </c>
      <c r="J9505" s="17" t="n">
        <v>2</v>
      </c>
      <c r="K9505" s="15" t="n">
        <v>108.9</v>
      </c>
      <c r="L9505" s="22" t="n">
        <v>0</v>
      </c>
      <c r="M9505" s="15" t="n">
        <v>15.19</v>
      </c>
      <c r="N9505" s="15" t="n">
        <f aca="false">J9505*K9505</f>
        <v>217.8</v>
      </c>
      <c r="O9505" s="15" t="n">
        <f aca="false">N9505*L9505</f>
        <v>0</v>
      </c>
      <c r="P9505" s="15" t="n">
        <f aca="false">N9505-O9505</f>
        <v>217.8</v>
      </c>
      <c r="Q9505" s="15" t="n">
        <f aca="false">J9505*INDEX(dProdutos!$F$2:$F$47,MATCH(E9505,dProdutos!$A$2:$A$47,0))</f>
        <v>85.04</v>
      </c>
      <c r="R9505" s="15" t="n">
        <f aca="false">IF(I9505="Cancelado",0,P9505-Q9505)</f>
        <v>132.76</v>
      </c>
      <c r="S9505" s="17" t="str">
        <f aca="false">INDEX(dProdutos!$D$2:$D$47,MATCH(E9505,dProdutos!$A$2:$A$47,0))</f>
        <v>Moda Feminina</v>
      </c>
    </row>
    <row r="9506" customFormat="false" ht="15" hidden="false" customHeight="false" outlineLevel="0" collapsed="false">
      <c r="A9506" s="17" t="s">
        <v>7337</v>
      </c>
      <c r="B9506" s="17" t="n">
        <v>1</v>
      </c>
      <c r="C9506" s="21" t="n">
        <v>46277</v>
      </c>
      <c r="D9506" s="17" t="s">
        <v>463</v>
      </c>
      <c r="E9506" s="17" t="s">
        <v>92</v>
      </c>
      <c r="F9506" s="17" t="s">
        <v>1493</v>
      </c>
      <c r="G9506" s="17" t="s">
        <v>60</v>
      </c>
      <c r="H9506" s="17" t="s">
        <v>1537</v>
      </c>
      <c r="I9506" s="17" t="s">
        <v>1524</v>
      </c>
      <c r="J9506" s="17" t="n">
        <v>1</v>
      </c>
      <c r="K9506" s="15" t="n">
        <v>191.9</v>
      </c>
      <c r="L9506" s="22" t="n">
        <v>0</v>
      </c>
      <c r="M9506" s="15" t="n">
        <v>23.84</v>
      </c>
      <c r="N9506" s="15" t="n">
        <f aca="false">J9506*K9506</f>
        <v>191.9</v>
      </c>
      <c r="O9506" s="15" t="n">
        <f aca="false">N9506*L9506</f>
        <v>0</v>
      </c>
      <c r="P9506" s="15" t="n">
        <f aca="false">N9506-O9506</f>
        <v>191.9</v>
      </c>
      <c r="Q9506" s="15" t="n">
        <f aca="false">J9506*INDEX(dProdutos!$F$2:$F$47,MATCH(E9506,dProdutos!$A$2:$A$47,0))</f>
        <v>88.59</v>
      </c>
      <c r="R9506" s="15" t="n">
        <f aca="false">IF(I9506="Cancelado",0,P9506-Q9506)</f>
        <v>103.31</v>
      </c>
      <c r="S9506" s="17" t="str">
        <f aca="false">INDEX(dProdutos!$D$2:$D$47,MATCH(E9506,dProdutos!$A$2:$A$47,0))</f>
        <v>Moda Feminina</v>
      </c>
    </row>
    <row r="9507" customFormat="false" ht="15" hidden="false" customHeight="false" outlineLevel="0" collapsed="false">
      <c r="A9507" s="17" t="s">
        <v>7338</v>
      </c>
      <c r="B9507" s="17" t="n">
        <v>1</v>
      </c>
      <c r="C9507" s="21" t="n">
        <v>46277</v>
      </c>
      <c r="D9507" s="17" t="s">
        <v>255</v>
      </c>
      <c r="E9507" s="17" t="s">
        <v>73</v>
      </c>
      <c r="F9507" s="17" t="s">
        <v>1503</v>
      </c>
      <c r="G9507" s="17" t="s">
        <v>59</v>
      </c>
      <c r="H9507" s="17" t="s">
        <v>1523</v>
      </c>
      <c r="I9507" s="17" t="s">
        <v>1524</v>
      </c>
      <c r="J9507" s="17" t="n">
        <v>1</v>
      </c>
      <c r="K9507" s="15" t="n">
        <v>179.9</v>
      </c>
      <c r="L9507" s="22" t="n">
        <v>0</v>
      </c>
      <c r="M9507" s="15" t="n">
        <v>27.47</v>
      </c>
      <c r="N9507" s="15" t="n">
        <f aca="false">J9507*K9507</f>
        <v>179.9</v>
      </c>
      <c r="O9507" s="15" t="n">
        <f aca="false">N9507*L9507</f>
        <v>0</v>
      </c>
      <c r="P9507" s="15" t="n">
        <f aca="false">N9507-O9507</f>
        <v>179.9</v>
      </c>
      <c r="Q9507" s="15" t="n">
        <f aca="false">J9507*INDEX(dProdutos!$F$2:$F$47,MATCH(E9507,dProdutos!$A$2:$A$47,0))</f>
        <v>69.44</v>
      </c>
      <c r="R9507" s="15" t="n">
        <f aca="false">IF(I9507="Cancelado",0,P9507-Q9507)</f>
        <v>110.46</v>
      </c>
      <c r="S9507" s="17" t="str">
        <f aca="false">INDEX(dProdutos!$D$2:$D$47,MATCH(E9507,dProdutos!$A$2:$A$47,0))</f>
        <v>Moda Feminina</v>
      </c>
    </row>
    <row r="9508" customFormat="false" ht="15" hidden="false" customHeight="false" outlineLevel="0" collapsed="false">
      <c r="A9508" s="17" t="s">
        <v>7339</v>
      </c>
      <c r="B9508" s="17" t="n">
        <v>1</v>
      </c>
      <c r="C9508" s="21" t="n">
        <v>46277</v>
      </c>
      <c r="D9508" s="17" t="s">
        <v>608</v>
      </c>
      <c r="E9508" s="17" t="s">
        <v>102</v>
      </c>
      <c r="F9508" s="17" t="s">
        <v>1503</v>
      </c>
      <c r="G9508" s="17" t="s">
        <v>59</v>
      </c>
      <c r="H9508" s="17" t="s">
        <v>1537</v>
      </c>
      <c r="I9508" s="17" t="s">
        <v>1524</v>
      </c>
      <c r="J9508" s="17" t="n">
        <v>2</v>
      </c>
      <c r="K9508" s="15" t="n">
        <v>65.9</v>
      </c>
      <c r="L9508" s="22" t="n">
        <v>0.05</v>
      </c>
      <c r="M9508" s="15" t="n">
        <v>0</v>
      </c>
      <c r="N9508" s="15" t="n">
        <f aca="false">J9508*K9508</f>
        <v>131.8</v>
      </c>
      <c r="O9508" s="15" t="n">
        <f aca="false">N9508*L9508</f>
        <v>6.59</v>
      </c>
      <c r="P9508" s="15" t="n">
        <f aca="false">N9508-O9508</f>
        <v>125.21</v>
      </c>
      <c r="Q9508" s="15" t="n">
        <f aca="false">J9508*INDEX(dProdutos!$F$2:$F$47,MATCH(E9508,dProdutos!$A$2:$A$47,0))</f>
        <v>59.36</v>
      </c>
      <c r="R9508" s="15" t="n">
        <f aca="false">IF(I9508="Cancelado",0,P9508-Q9508)</f>
        <v>65.85</v>
      </c>
      <c r="S9508" s="17" t="str">
        <f aca="false">INDEX(dProdutos!$D$2:$D$47,MATCH(E9508,dProdutos!$A$2:$A$47,0))</f>
        <v>Moda Masculina</v>
      </c>
    </row>
    <row r="9509" customFormat="false" ht="15" hidden="false" customHeight="false" outlineLevel="0" collapsed="false">
      <c r="A9509" s="17" t="s">
        <v>7340</v>
      </c>
      <c r="B9509" s="17" t="n">
        <v>1</v>
      </c>
      <c r="C9509" s="21" t="n">
        <v>46277</v>
      </c>
      <c r="D9509" s="17" t="s">
        <v>1275</v>
      </c>
      <c r="E9509" s="17" t="s">
        <v>126</v>
      </c>
      <c r="F9509" s="17" t="s">
        <v>1503</v>
      </c>
      <c r="G9509" s="17" t="s">
        <v>62</v>
      </c>
      <c r="H9509" s="17" t="s">
        <v>1540</v>
      </c>
      <c r="I9509" s="17" t="s">
        <v>1524</v>
      </c>
      <c r="J9509" s="17" t="n">
        <v>1</v>
      </c>
      <c r="K9509" s="15" t="n">
        <v>296.9</v>
      </c>
      <c r="L9509" s="22" t="n">
        <v>0.1</v>
      </c>
      <c r="M9509" s="15" t="n">
        <v>0</v>
      </c>
      <c r="N9509" s="15" t="n">
        <f aca="false">J9509*K9509</f>
        <v>296.9</v>
      </c>
      <c r="O9509" s="15" t="n">
        <f aca="false">N9509*L9509</f>
        <v>29.69</v>
      </c>
      <c r="P9509" s="15" t="n">
        <f aca="false">N9509-O9509</f>
        <v>267.21</v>
      </c>
      <c r="Q9509" s="15" t="n">
        <f aca="false">J9509*INDEX(dProdutos!$F$2:$F$47,MATCH(E9509,dProdutos!$A$2:$A$47,0))</f>
        <v>135.24</v>
      </c>
      <c r="R9509" s="15" t="n">
        <f aca="false">IF(I9509="Cancelado",0,P9509-Q9509)</f>
        <v>131.97</v>
      </c>
      <c r="S9509" s="17" t="str">
        <f aca="false">INDEX(dProdutos!$D$2:$D$47,MATCH(E9509,dProdutos!$A$2:$A$47,0))</f>
        <v>Calçados</v>
      </c>
    </row>
    <row r="9510" customFormat="false" ht="15" hidden="false" customHeight="false" outlineLevel="0" collapsed="false">
      <c r="A9510" s="17" t="s">
        <v>7341</v>
      </c>
      <c r="B9510" s="17" t="n">
        <v>1</v>
      </c>
      <c r="C9510" s="21" t="n">
        <v>46277</v>
      </c>
      <c r="D9510" s="17" t="s">
        <v>862</v>
      </c>
      <c r="E9510" s="17" t="s">
        <v>165</v>
      </c>
      <c r="F9510" s="17" t="s">
        <v>1497</v>
      </c>
      <c r="G9510" s="17" t="s">
        <v>59</v>
      </c>
      <c r="H9510" s="17" t="s">
        <v>1537</v>
      </c>
      <c r="I9510" s="17" t="s">
        <v>1524</v>
      </c>
      <c r="J9510" s="17" t="n">
        <v>1</v>
      </c>
      <c r="K9510" s="15" t="n">
        <v>231.9</v>
      </c>
      <c r="L9510" s="22" t="n">
        <v>0.1</v>
      </c>
      <c r="M9510" s="15" t="n">
        <v>19.2</v>
      </c>
      <c r="N9510" s="15" t="n">
        <f aca="false">J9510*K9510</f>
        <v>231.9</v>
      </c>
      <c r="O9510" s="15" t="n">
        <f aca="false">N9510*L9510</f>
        <v>23.19</v>
      </c>
      <c r="P9510" s="15" t="n">
        <f aca="false">N9510-O9510</f>
        <v>208.71</v>
      </c>
      <c r="Q9510" s="15" t="n">
        <f aca="false">J9510*INDEX(dProdutos!$F$2:$F$47,MATCH(E9510,dProdutos!$A$2:$A$47,0))</f>
        <v>140.83</v>
      </c>
      <c r="R9510" s="15" t="n">
        <f aca="false">IF(I9510="Cancelado",0,P9510-Q9510)</f>
        <v>67.88</v>
      </c>
      <c r="S9510" s="17" t="str">
        <f aca="false">INDEX(dProdutos!$D$2:$D$47,MATCH(E9510,dProdutos!$A$2:$A$47,0))</f>
        <v>Casa</v>
      </c>
    </row>
    <row r="9511" customFormat="false" ht="15" hidden="false" customHeight="false" outlineLevel="0" collapsed="false">
      <c r="A9511" s="17" t="s">
        <v>7341</v>
      </c>
      <c r="B9511" s="17" t="n">
        <v>2</v>
      </c>
      <c r="C9511" s="21" t="n">
        <v>46277</v>
      </c>
      <c r="D9511" s="17" t="s">
        <v>862</v>
      </c>
      <c r="E9511" s="17" t="s">
        <v>102</v>
      </c>
      <c r="F9511" s="17" t="s">
        <v>1497</v>
      </c>
      <c r="G9511" s="17" t="s">
        <v>59</v>
      </c>
      <c r="H9511" s="17" t="s">
        <v>1537</v>
      </c>
      <c r="I9511" s="17" t="s">
        <v>1524</v>
      </c>
      <c r="J9511" s="17" t="n">
        <v>1</v>
      </c>
      <c r="K9511" s="15" t="n">
        <v>65.9</v>
      </c>
      <c r="L9511" s="22" t="n">
        <v>0</v>
      </c>
      <c r="M9511" s="15" t="n">
        <v>0</v>
      </c>
      <c r="N9511" s="15" t="n">
        <f aca="false">J9511*K9511</f>
        <v>65.9</v>
      </c>
      <c r="O9511" s="15" t="n">
        <f aca="false">N9511*L9511</f>
        <v>0</v>
      </c>
      <c r="P9511" s="15" t="n">
        <f aca="false">N9511-O9511</f>
        <v>65.9</v>
      </c>
      <c r="Q9511" s="15" t="n">
        <f aca="false">J9511*INDEX(dProdutos!$F$2:$F$47,MATCH(E9511,dProdutos!$A$2:$A$47,0))</f>
        <v>29.68</v>
      </c>
      <c r="R9511" s="15" t="n">
        <f aca="false">IF(I9511="Cancelado",0,P9511-Q9511)</f>
        <v>36.22</v>
      </c>
      <c r="S9511" s="17" t="str">
        <f aca="false">INDEX(dProdutos!$D$2:$D$47,MATCH(E9511,dProdutos!$A$2:$A$47,0))</f>
        <v>Moda Masculina</v>
      </c>
    </row>
    <row r="9512" customFormat="false" ht="15" hidden="false" customHeight="false" outlineLevel="0" collapsed="false">
      <c r="A9512" s="17" t="s">
        <v>7342</v>
      </c>
      <c r="B9512" s="17" t="n">
        <v>1</v>
      </c>
      <c r="C9512" s="21" t="n">
        <v>46278</v>
      </c>
      <c r="D9512" s="17" t="s">
        <v>743</v>
      </c>
      <c r="E9512" s="17" t="s">
        <v>95</v>
      </c>
      <c r="F9512" s="17" t="s">
        <v>1493</v>
      </c>
      <c r="G9512" s="17" t="s">
        <v>63</v>
      </c>
      <c r="H9512" s="17" t="s">
        <v>1537</v>
      </c>
      <c r="I9512" s="17" t="s">
        <v>1524</v>
      </c>
      <c r="J9512" s="17" t="n">
        <v>1</v>
      </c>
      <c r="K9512" s="15" t="n">
        <v>77.9</v>
      </c>
      <c r="L9512" s="22" t="n">
        <v>0</v>
      </c>
      <c r="M9512" s="15" t="n">
        <v>0</v>
      </c>
      <c r="N9512" s="15" t="n">
        <f aca="false">J9512*K9512</f>
        <v>77.9</v>
      </c>
      <c r="O9512" s="15" t="n">
        <f aca="false">N9512*L9512</f>
        <v>0</v>
      </c>
      <c r="P9512" s="15" t="n">
        <f aca="false">N9512-O9512</f>
        <v>77.9</v>
      </c>
      <c r="Q9512" s="15" t="n">
        <f aca="false">J9512*INDEX(dProdutos!$F$2:$F$47,MATCH(E9512,dProdutos!$A$2:$A$47,0))</f>
        <v>36.71</v>
      </c>
      <c r="R9512" s="15" t="n">
        <f aca="false">IF(I9512="Cancelado",0,P9512-Q9512)</f>
        <v>41.19</v>
      </c>
      <c r="S9512" s="17" t="str">
        <f aca="false">INDEX(dProdutos!$D$2:$D$47,MATCH(E9512,dProdutos!$A$2:$A$47,0))</f>
        <v>Moda Feminina</v>
      </c>
    </row>
    <row r="9513" customFormat="false" ht="15" hidden="false" customHeight="false" outlineLevel="0" collapsed="false">
      <c r="A9513" s="17" t="s">
        <v>7343</v>
      </c>
      <c r="B9513" s="17" t="n">
        <v>1</v>
      </c>
      <c r="C9513" s="21" t="n">
        <v>46278</v>
      </c>
      <c r="D9513" s="17" t="s">
        <v>656</v>
      </c>
      <c r="E9513" s="17" t="s">
        <v>177</v>
      </c>
      <c r="F9513" s="17" t="s">
        <v>1490</v>
      </c>
      <c r="G9513" s="17" t="s">
        <v>59</v>
      </c>
      <c r="H9513" s="17" t="s">
        <v>1537</v>
      </c>
      <c r="I9513" s="17" t="s">
        <v>1524</v>
      </c>
      <c r="J9513" s="17" t="n">
        <v>1</v>
      </c>
      <c r="K9513" s="15" t="n">
        <v>257.9</v>
      </c>
      <c r="L9513" s="22" t="n">
        <v>0.1</v>
      </c>
      <c r="M9513" s="15" t="n">
        <v>0</v>
      </c>
      <c r="N9513" s="15" t="n">
        <f aca="false">J9513*K9513</f>
        <v>257.9</v>
      </c>
      <c r="O9513" s="15" t="n">
        <f aca="false">N9513*L9513</f>
        <v>25.79</v>
      </c>
      <c r="P9513" s="15" t="n">
        <f aca="false">N9513-O9513</f>
        <v>232.11</v>
      </c>
      <c r="Q9513" s="15" t="n">
        <f aca="false">J9513*INDEX(dProdutos!$F$2:$F$47,MATCH(E9513,dProdutos!$A$2:$A$47,0))</f>
        <v>138.23</v>
      </c>
      <c r="R9513" s="15" t="n">
        <f aca="false">IF(I9513="Cancelado",0,P9513-Q9513)</f>
        <v>93.88</v>
      </c>
      <c r="S9513" s="17" t="str">
        <f aca="false">INDEX(dProdutos!$D$2:$D$47,MATCH(E9513,dProdutos!$A$2:$A$47,0))</f>
        <v>Casa</v>
      </c>
    </row>
    <row r="9514" customFormat="false" ht="15" hidden="false" customHeight="false" outlineLevel="0" collapsed="false">
      <c r="A9514" s="17" t="s">
        <v>7344</v>
      </c>
      <c r="B9514" s="17" t="n">
        <v>1</v>
      </c>
      <c r="C9514" s="21" t="n">
        <v>46278</v>
      </c>
      <c r="D9514" s="17" t="s">
        <v>546</v>
      </c>
      <c r="E9514" s="17" t="s">
        <v>156</v>
      </c>
      <c r="F9514" s="17" t="s">
        <v>1497</v>
      </c>
      <c r="G9514" s="17" t="s">
        <v>60</v>
      </c>
      <c r="H9514" s="17" t="s">
        <v>1523</v>
      </c>
      <c r="I9514" s="17" t="s">
        <v>1524</v>
      </c>
      <c r="J9514" s="17" t="n">
        <v>1</v>
      </c>
      <c r="K9514" s="15" t="n">
        <v>192.9</v>
      </c>
      <c r="L9514" s="22" t="n">
        <v>0.1</v>
      </c>
      <c r="M9514" s="15" t="n">
        <v>28.82</v>
      </c>
      <c r="N9514" s="15" t="n">
        <f aca="false">J9514*K9514</f>
        <v>192.9</v>
      </c>
      <c r="O9514" s="15" t="n">
        <f aca="false">N9514*L9514</f>
        <v>19.29</v>
      </c>
      <c r="P9514" s="15" t="n">
        <f aca="false">N9514-O9514</f>
        <v>173.61</v>
      </c>
      <c r="Q9514" s="15" t="n">
        <f aca="false">J9514*INDEX(dProdutos!$F$2:$F$47,MATCH(E9514,dProdutos!$A$2:$A$47,0))</f>
        <v>80.38</v>
      </c>
      <c r="R9514" s="15" t="n">
        <f aca="false">IF(I9514="Cancelado",0,P9514-Q9514)</f>
        <v>93.23</v>
      </c>
      <c r="S9514" s="17" t="str">
        <f aca="false">INDEX(dProdutos!$D$2:$D$47,MATCH(E9514,dProdutos!$A$2:$A$47,0))</f>
        <v>Acessórios</v>
      </c>
    </row>
    <row r="9515" customFormat="false" ht="15" hidden="false" customHeight="false" outlineLevel="0" collapsed="false">
      <c r="A9515" s="17" t="s">
        <v>7344</v>
      </c>
      <c r="B9515" s="17" t="n">
        <v>2</v>
      </c>
      <c r="C9515" s="21" t="n">
        <v>46278</v>
      </c>
      <c r="D9515" s="17" t="s">
        <v>546</v>
      </c>
      <c r="E9515" s="17" t="s">
        <v>88</v>
      </c>
      <c r="F9515" s="17" t="s">
        <v>1497</v>
      </c>
      <c r="G9515" s="17" t="s">
        <v>60</v>
      </c>
      <c r="H9515" s="17" t="s">
        <v>1523</v>
      </c>
      <c r="I9515" s="17" t="s">
        <v>1524</v>
      </c>
      <c r="J9515" s="17" t="n">
        <v>1</v>
      </c>
      <c r="K9515" s="15" t="n">
        <v>170.9</v>
      </c>
      <c r="L9515" s="22" t="n">
        <v>0</v>
      </c>
      <c r="M9515" s="15" t="n">
        <v>0</v>
      </c>
      <c r="N9515" s="15" t="n">
        <f aca="false">J9515*K9515</f>
        <v>170.9</v>
      </c>
      <c r="O9515" s="15" t="n">
        <f aca="false">N9515*L9515</f>
        <v>0</v>
      </c>
      <c r="P9515" s="15" t="n">
        <f aca="false">N9515-O9515</f>
        <v>170.9</v>
      </c>
      <c r="Q9515" s="15" t="n">
        <f aca="false">J9515*INDEX(dProdutos!$F$2:$F$47,MATCH(E9515,dProdutos!$A$2:$A$47,0))</f>
        <v>98.14</v>
      </c>
      <c r="R9515" s="15" t="n">
        <f aca="false">IF(I9515="Cancelado",0,P9515-Q9515)</f>
        <v>72.76</v>
      </c>
      <c r="S9515" s="17" t="str">
        <f aca="false">INDEX(dProdutos!$D$2:$D$47,MATCH(E9515,dProdutos!$A$2:$A$47,0))</f>
        <v>Moda Feminina</v>
      </c>
    </row>
    <row r="9516" customFormat="false" ht="15" hidden="false" customHeight="false" outlineLevel="0" collapsed="false">
      <c r="A9516" s="17" t="s">
        <v>7344</v>
      </c>
      <c r="B9516" s="17" t="n">
        <v>3</v>
      </c>
      <c r="C9516" s="21" t="n">
        <v>46278</v>
      </c>
      <c r="D9516" s="17" t="s">
        <v>546</v>
      </c>
      <c r="E9516" s="17" t="s">
        <v>95</v>
      </c>
      <c r="F9516" s="17" t="s">
        <v>1497</v>
      </c>
      <c r="G9516" s="17" t="s">
        <v>60</v>
      </c>
      <c r="H9516" s="17" t="s">
        <v>1523</v>
      </c>
      <c r="I9516" s="17" t="s">
        <v>1524</v>
      </c>
      <c r="J9516" s="17" t="n">
        <v>1</v>
      </c>
      <c r="K9516" s="15" t="n">
        <v>77.9</v>
      </c>
      <c r="L9516" s="22" t="n">
        <v>0.1</v>
      </c>
      <c r="M9516" s="15" t="n">
        <v>0</v>
      </c>
      <c r="N9516" s="15" t="n">
        <f aca="false">J9516*K9516</f>
        <v>77.9</v>
      </c>
      <c r="O9516" s="15" t="n">
        <f aca="false">N9516*L9516</f>
        <v>7.79</v>
      </c>
      <c r="P9516" s="15" t="n">
        <f aca="false">N9516-O9516</f>
        <v>70.11</v>
      </c>
      <c r="Q9516" s="15" t="n">
        <f aca="false">J9516*INDEX(dProdutos!$F$2:$F$47,MATCH(E9516,dProdutos!$A$2:$A$47,0))</f>
        <v>36.71</v>
      </c>
      <c r="R9516" s="15" t="n">
        <f aca="false">IF(I9516="Cancelado",0,P9516-Q9516)</f>
        <v>33.4</v>
      </c>
      <c r="S9516" s="17" t="str">
        <f aca="false">INDEX(dProdutos!$D$2:$D$47,MATCH(E9516,dProdutos!$A$2:$A$47,0))</f>
        <v>Moda Feminina</v>
      </c>
    </row>
    <row r="9517" customFormat="false" ht="15" hidden="false" customHeight="false" outlineLevel="0" collapsed="false">
      <c r="A9517" s="17" t="s">
        <v>7344</v>
      </c>
      <c r="B9517" s="17" t="n">
        <v>4</v>
      </c>
      <c r="C9517" s="21" t="n">
        <v>46278</v>
      </c>
      <c r="D9517" s="17" t="s">
        <v>546</v>
      </c>
      <c r="E9517" s="17" t="s">
        <v>108</v>
      </c>
      <c r="F9517" s="17" t="s">
        <v>1497</v>
      </c>
      <c r="G9517" s="17" t="s">
        <v>60</v>
      </c>
      <c r="H9517" s="17" t="s">
        <v>1523</v>
      </c>
      <c r="I9517" s="17" t="s">
        <v>1524</v>
      </c>
      <c r="J9517" s="17" t="n">
        <v>2</v>
      </c>
      <c r="K9517" s="15" t="n">
        <v>265.9</v>
      </c>
      <c r="L9517" s="22" t="n">
        <v>0.1</v>
      </c>
      <c r="M9517" s="15" t="n">
        <v>0</v>
      </c>
      <c r="N9517" s="15" t="n">
        <f aca="false">J9517*K9517</f>
        <v>531.8</v>
      </c>
      <c r="O9517" s="15" t="n">
        <f aca="false">N9517*L9517</f>
        <v>53.18</v>
      </c>
      <c r="P9517" s="15" t="n">
        <f aca="false">N9517-O9517</f>
        <v>478.62</v>
      </c>
      <c r="Q9517" s="15" t="n">
        <f aca="false">J9517*INDEX(dProdutos!$F$2:$F$47,MATCH(E9517,dProdutos!$A$2:$A$47,0))</f>
        <v>311.24</v>
      </c>
      <c r="R9517" s="15" t="n">
        <f aca="false">IF(I9517="Cancelado",0,P9517-Q9517)</f>
        <v>167.38</v>
      </c>
      <c r="S9517" s="17" t="str">
        <f aca="false">INDEX(dProdutos!$D$2:$D$47,MATCH(E9517,dProdutos!$A$2:$A$47,0))</f>
        <v>Moda Masculina</v>
      </c>
    </row>
    <row r="9518" customFormat="false" ht="15" hidden="false" customHeight="false" outlineLevel="0" collapsed="false">
      <c r="A9518" s="17" t="s">
        <v>7345</v>
      </c>
      <c r="B9518" s="17" t="n">
        <v>1</v>
      </c>
      <c r="C9518" s="21" t="n">
        <v>46278</v>
      </c>
      <c r="D9518" s="17" t="s">
        <v>1164</v>
      </c>
      <c r="E9518" s="17" t="s">
        <v>138</v>
      </c>
      <c r="F9518" s="17" t="s">
        <v>1493</v>
      </c>
      <c r="G9518" s="17" t="s">
        <v>61</v>
      </c>
      <c r="H9518" s="17" t="s">
        <v>1537</v>
      </c>
      <c r="I9518" s="17" t="s">
        <v>1524</v>
      </c>
      <c r="J9518" s="17" t="n">
        <v>3</v>
      </c>
      <c r="K9518" s="15" t="n">
        <v>231.9</v>
      </c>
      <c r="L9518" s="22" t="n">
        <v>0.05</v>
      </c>
      <c r="M9518" s="15" t="n">
        <v>0</v>
      </c>
      <c r="N9518" s="15" t="n">
        <f aca="false">J9518*K9518</f>
        <v>695.7</v>
      </c>
      <c r="O9518" s="15" t="n">
        <f aca="false">N9518*L9518</f>
        <v>34.785</v>
      </c>
      <c r="P9518" s="15" t="n">
        <f aca="false">N9518-O9518</f>
        <v>660.915</v>
      </c>
      <c r="Q9518" s="15" t="n">
        <f aca="false">J9518*INDEX(dProdutos!$F$2:$F$47,MATCH(E9518,dProdutos!$A$2:$A$47,0))</f>
        <v>396.63</v>
      </c>
      <c r="R9518" s="15" t="n">
        <f aca="false">IF(I9518="Cancelado",0,P9518-Q9518)</f>
        <v>264.285</v>
      </c>
      <c r="S9518" s="17" t="str">
        <f aca="false">INDEX(dProdutos!$D$2:$D$47,MATCH(E9518,dProdutos!$A$2:$A$47,0))</f>
        <v>Calçados</v>
      </c>
    </row>
    <row r="9519" customFormat="false" ht="15" hidden="false" customHeight="false" outlineLevel="0" collapsed="false">
      <c r="A9519" s="17" t="s">
        <v>7346</v>
      </c>
      <c r="B9519" s="17" t="n">
        <v>1</v>
      </c>
      <c r="C9519" s="21" t="n">
        <v>46278</v>
      </c>
      <c r="D9519" s="17" t="s">
        <v>775</v>
      </c>
      <c r="E9519" s="17" t="s">
        <v>108</v>
      </c>
      <c r="F9519" s="17" t="s">
        <v>1493</v>
      </c>
      <c r="G9519" s="17" t="s">
        <v>61</v>
      </c>
      <c r="H9519" s="17" t="s">
        <v>1540</v>
      </c>
      <c r="I9519" s="17" t="s">
        <v>1524</v>
      </c>
      <c r="J9519" s="17" t="n">
        <v>1</v>
      </c>
      <c r="K9519" s="15" t="n">
        <v>265.9</v>
      </c>
      <c r="L9519" s="22" t="n">
        <v>0</v>
      </c>
      <c r="M9519" s="15" t="n">
        <v>12.59</v>
      </c>
      <c r="N9519" s="15" t="n">
        <f aca="false">J9519*K9519</f>
        <v>265.9</v>
      </c>
      <c r="O9519" s="15" t="n">
        <f aca="false">N9519*L9519</f>
        <v>0</v>
      </c>
      <c r="P9519" s="15" t="n">
        <f aca="false">N9519-O9519</f>
        <v>265.9</v>
      </c>
      <c r="Q9519" s="15" t="n">
        <f aca="false">J9519*INDEX(dProdutos!$F$2:$F$47,MATCH(E9519,dProdutos!$A$2:$A$47,0))</f>
        <v>155.62</v>
      </c>
      <c r="R9519" s="15" t="n">
        <f aca="false">IF(I9519="Cancelado",0,P9519-Q9519)</f>
        <v>110.28</v>
      </c>
      <c r="S9519" s="17" t="str">
        <f aca="false">INDEX(dProdutos!$D$2:$D$47,MATCH(E9519,dProdutos!$A$2:$A$47,0))</f>
        <v>Moda Masculina</v>
      </c>
    </row>
    <row r="9520" customFormat="false" ht="15" hidden="false" customHeight="false" outlineLevel="0" collapsed="false">
      <c r="A9520" s="17" t="s">
        <v>7347</v>
      </c>
      <c r="B9520" s="17" t="n">
        <v>1</v>
      </c>
      <c r="C9520" s="21" t="n">
        <v>46278</v>
      </c>
      <c r="D9520" s="17" t="s">
        <v>336</v>
      </c>
      <c r="E9520" s="17" t="s">
        <v>183</v>
      </c>
      <c r="F9520" s="17" t="s">
        <v>1503</v>
      </c>
      <c r="G9520" s="17" t="s">
        <v>59</v>
      </c>
      <c r="H9520" s="17" t="s">
        <v>1523</v>
      </c>
      <c r="I9520" s="17" t="s">
        <v>1541</v>
      </c>
      <c r="J9520" s="17" t="n">
        <v>1</v>
      </c>
      <c r="K9520" s="15" t="n">
        <v>121.9</v>
      </c>
      <c r="L9520" s="22" t="n">
        <v>0.2</v>
      </c>
      <c r="M9520" s="15" t="n">
        <v>27.11</v>
      </c>
      <c r="N9520" s="15" t="n">
        <f aca="false">J9520*K9520</f>
        <v>121.9</v>
      </c>
      <c r="O9520" s="15" t="n">
        <f aca="false">N9520*L9520</f>
        <v>24.38</v>
      </c>
      <c r="P9520" s="15" t="n">
        <f aca="false">N9520-O9520</f>
        <v>97.52</v>
      </c>
      <c r="Q9520" s="15" t="n">
        <f aca="false">J9520*INDEX(dProdutos!$F$2:$F$47,MATCH(E9520,dProdutos!$A$2:$A$47,0))</f>
        <v>52.76</v>
      </c>
      <c r="R9520" s="15" t="n">
        <f aca="false">IF(I9520="Cancelado",0,P9520-Q9520)</f>
        <v>44.76</v>
      </c>
      <c r="S9520" s="17" t="str">
        <f aca="false">INDEX(dProdutos!$D$2:$D$47,MATCH(E9520,dProdutos!$A$2:$A$47,0))</f>
        <v>Eletrônicos</v>
      </c>
    </row>
    <row r="9521" customFormat="false" ht="15" hidden="false" customHeight="false" outlineLevel="0" collapsed="false">
      <c r="A9521" s="17" t="s">
        <v>7348</v>
      </c>
      <c r="B9521" s="17" t="n">
        <v>1</v>
      </c>
      <c r="C9521" s="21" t="n">
        <v>46278</v>
      </c>
      <c r="D9521" s="17" t="s">
        <v>846</v>
      </c>
      <c r="E9521" s="17" t="s">
        <v>171</v>
      </c>
      <c r="F9521" s="17" t="s">
        <v>1495</v>
      </c>
      <c r="G9521" s="17" t="s">
        <v>64</v>
      </c>
      <c r="H9521" s="17" t="s">
        <v>1523</v>
      </c>
      <c r="I9521" s="17" t="s">
        <v>1524</v>
      </c>
      <c r="J9521" s="17" t="n">
        <v>1</v>
      </c>
      <c r="K9521" s="15" t="n">
        <v>246.9</v>
      </c>
      <c r="L9521" s="22" t="n">
        <v>0</v>
      </c>
      <c r="M9521" s="15" t="n">
        <v>30.79</v>
      </c>
      <c r="N9521" s="15" t="n">
        <f aca="false">J9521*K9521</f>
        <v>246.9</v>
      </c>
      <c r="O9521" s="15" t="n">
        <f aca="false">N9521*L9521</f>
        <v>0</v>
      </c>
      <c r="P9521" s="15" t="n">
        <f aca="false">N9521-O9521</f>
        <v>246.9</v>
      </c>
      <c r="Q9521" s="15" t="n">
        <f aca="false">J9521*INDEX(dProdutos!$F$2:$F$47,MATCH(E9521,dProdutos!$A$2:$A$47,0))</f>
        <v>103.61</v>
      </c>
      <c r="R9521" s="15" t="n">
        <f aca="false">IF(I9521="Cancelado",0,P9521-Q9521)</f>
        <v>143.29</v>
      </c>
      <c r="S9521" s="17" t="str">
        <f aca="false">INDEX(dProdutos!$D$2:$D$47,MATCH(E9521,dProdutos!$A$2:$A$47,0))</f>
        <v>Casa</v>
      </c>
    </row>
    <row r="9522" customFormat="false" ht="15" hidden="false" customHeight="false" outlineLevel="0" collapsed="false">
      <c r="A9522" s="17" t="s">
        <v>7349</v>
      </c>
      <c r="B9522" s="17" t="n">
        <v>1</v>
      </c>
      <c r="C9522" s="21" t="n">
        <v>46278</v>
      </c>
      <c r="D9522" s="17" t="s">
        <v>1145</v>
      </c>
      <c r="E9522" s="17" t="s">
        <v>114</v>
      </c>
      <c r="F9522" s="17" t="s">
        <v>1497</v>
      </c>
      <c r="G9522" s="17" t="s">
        <v>59</v>
      </c>
      <c r="H9522" s="17" t="s">
        <v>1540</v>
      </c>
      <c r="I9522" s="17" t="s">
        <v>1524</v>
      </c>
      <c r="J9522" s="17" t="n">
        <v>1</v>
      </c>
      <c r="K9522" s="15" t="n">
        <v>202.9</v>
      </c>
      <c r="L9522" s="22" t="n">
        <v>0</v>
      </c>
      <c r="M9522" s="15" t="n">
        <v>14.15</v>
      </c>
      <c r="N9522" s="15" t="n">
        <f aca="false">J9522*K9522</f>
        <v>202.9</v>
      </c>
      <c r="O9522" s="15" t="n">
        <f aca="false">N9522*L9522</f>
        <v>0</v>
      </c>
      <c r="P9522" s="15" t="n">
        <f aca="false">N9522-O9522</f>
        <v>202.9</v>
      </c>
      <c r="Q9522" s="15" t="n">
        <f aca="false">J9522*INDEX(dProdutos!$F$2:$F$47,MATCH(E9522,dProdutos!$A$2:$A$47,0))</f>
        <v>110.39</v>
      </c>
      <c r="R9522" s="15" t="n">
        <f aca="false">IF(I9522="Cancelado",0,P9522-Q9522)</f>
        <v>92.51</v>
      </c>
      <c r="S9522" s="17" t="str">
        <f aca="false">INDEX(dProdutos!$D$2:$D$47,MATCH(E9522,dProdutos!$A$2:$A$47,0))</f>
        <v>Moda Masculina</v>
      </c>
    </row>
    <row r="9523" customFormat="false" ht="15" hidden="false" customHeight="false" outlineLevel="0" collapsed="false">
      <c r="A9523" s="17" t="s">
        <v>7349</v>
      </c>
      <c r="B9523" s="17" t="n">
        <v>2</v>
      </c>
      <c r="C9523" s="21" t="n">
        <v>46278</v>
      </c>
      <c r="D9523" s="17" t="s">
        <v>1145</v>
      </c>
      <c r="E9523" s="17" t="s">
        <v>81</v>
      </c>
      <c r="F9523" s="17" t="s">
        <v>1497</v>
      </c>
      <c r="G9523" s="17" t="s">
        <v>59</v>
      </c>
      <c r="H9523" s="17" t="s">
        <v>1540</v>
      </c>
      <c r="I9523" s="17" t="s">
        <v>1524</v>
      </c>
      <c r="J9523" s="17" t="n">
        <v>1</v>
      </c>
      <c r="K9523" s="15" t="n">
        <v>64.9</v>
      </c>
      <c r="L9523" s="22" t="n">
        <v>0</v>
      </c>
      <c r="M9523" s="15" t="n">
        <v>0</v>
      </c>
      <c r="N9523" s="15" t="n">
        <f aca="false">J9523*K9523</f>
        <v>64.9</v>
      </c>
      <c r="O9523" s="15" t="n">
        <f aca="false">N9523*L9523</f>
        <v>0</v>
      </c>
      <c r="P9523" s="15" t="n">
        <f aca="false">N9523-O9523</f>
        <v>64.9</v>
      </c>
      <c r="Q9523" s="15" t="n">
        <f aca="false">J9523*INDEX(dProdutos!$F$2:$F$47,MATCH(E9523,dProdutos!$A$2:$A$47,0))</f>
        <v>26.12</v>
      </c>
      <c r="R9523" s="15" t="n">
        <f aca="false">IF(I9523="Cancelado",0,P9523-Q9523)</f>
        <v>38.78</v>
      </c>
      <c r="S9523" s="17" t="str">
        <f aca="false">INDEX(dProdutos!$D$2:$D$47,MATCH(E9523,dProdutos!$A$2:$A$47,0))</f>
        <v>Moda Feminina</v>
      </c>
    </row>
    <row r="9524" customFormat="false" ht="15" hidden="false" customHeight="false" outlineLevel="0" collapsed="false">
      <c r="A9524" s="17" t="s">
        <v>7350</v>
      </c>
      <c r="B9524" s="17" t="n">
        <v>1</v>
      </c>
      <c r="C9524" s="21" t="n">
        <v>46278</v>
      </c>
      <c r="D9524" s="17" t="s">
        <v>751</v>
      </c>
      <c r="E9524" s="17" t="s">
        <v>162</v>
      </c>
      <c r="F9524" s="17" t="s">
        <v>1501</v>
      </c>
      <c r="G9524" s="17" t="s">
        <v>63</v>
      </c>
      <c r="H9524" s="17" t="s">
        <v>1537</v>
      </c>
      <c r="I9524" s="17" t="s">
        <v>1524</v>
      </c>
      <c r="J9524" s="17" t="n">
        <v>1</v>
      </c>
      <c r="K9524" s="15" t="n">
        <v>231.9</v>
      </c>
      <c r="L9524" s="22" t="n">
        <v>0</v>
      </c>
      <c r="M9524" s="15" t="n">
        <v>27.86</v>
      </c>
      <c r="N9524" s="15" t="n">
        <f aca="false">J9524*K9524</f>
        <v>231.9</v>
      </c>
      <c r="O9524" s="15" t="n">
        <f aca="false">N9524*L9524</f>
        <v>0</v>
      </c>
      <c r="P9524" s="15" t="n">
        <f aca="false">N9524-O9524</f>
        <v>231.9</v>
      </c>
      <c r="Q9524" s="15" t="n">
        <f aca="false">J9524*INDEX(dProdutos!$F$2:$F$47,MATCH(E9524,dProdutos!$A$2:$A$47,0))</f>
        <v>134.41</v>
      </c>
      <c r="R9524" s="15" t="n">
        <f aca="false">IF(I9524="Cancelado",0,P9524-Q9524)</f>
        <v>97.49</v>
      </c>
      <c r="S9524" s="17" t="str">
        <f aca="false">INDEX(dProdutos!$D$2:$D$47,MATCH(E9524,dProdutos!$A$2:$A$47,0))</f>
        <v>Casa</v>
      </c>
    </row>
    <row r="9525" customFormat="false" ht="15" hidden="false" customHeight="false" outlineLevel="0" collapsed="false">
      <c r="A9525" s="17" t="s">
        <v>7351</v>
      </c>
      <c r="B9525" s="17" t="n">
        <v>1</v>
      </c>
      <c r="C9525" s="21" t="n">
        <v>46278</v>
      </c>
      <c r="D9525" s="17" t="s">
        <v>1347</v>
      </c>
      <c r="E9525" s="17" t="s">
        <v>177</v>
      </c>
      <c r="F9525" s="17" t="s">
        <v>1497</v>
      </c>
      <c r="G9525" s="17" t="s">
        <v>59</v>
      </c>
      <c r="H9525" s="17" t="s">
        <v>1537</v>
      </c>
      <c r="I9525" s="17" t="s">
        <v>1524</v>
      </c>
      <c r="J9525" s="17" t="n">
        <v>2</v>
      </c>
      <c r="K9525" s="15" t="n">
        <v>257.9</v>
      </c>
      <c r="L9525" s="22" t="n">
        <v>0.1</v>
      </c>
      <c r="M9525" s="15" t="n">
        <v>0</v>
      </c>
      <c r="N9525" s="15" t="n">
        <f aca="false">J9525*K9525</f>
        <v>515.8</v>
      </c>
      <c r="O9525" s="15" t="n">
        <f aca="false">N9525*L9525</f>
        <v>51.58</v>
      </c>
      <c r="P9525" s="15" t="n">
        <f aca="false">N9525-O9525</f>
        <v>464.22</v>
      </c>
      <c r="Q9525" s="15" t="n">
        <f aca="false">J9525*INDEX(dProdutos!$F$2:$F$47,MATCH(E9525,dProdutos!$A$2:$A$47,0))</f>
        <v>276.46</v>
      </c>
      <c r="R9525" s="15" t="n">
        <f aca="false">IF(I9525="Cancelado",0,P9525-Q9525)</f>
        <v>187.76</v>
      </c>
      <c r="S9525" s="17" t="str">
        <f aca="false">INDEX(dProdutos!$D$2:$D$47,MATCH(E9525,dProdutos!$A$2:$A$47,0))</f>
        <v>Casa</v>
      </c>
    </row>
    <row r="9526" customFormat="false" ht="15" hidden="false" customHeight="false" outlineLevel="0" collapsed="false">
      <c r="A9526" s="17" t="s">
        <v>7351</v>
      </c>
      <c r="B9526" s="17" t="n">
        <v>2</v>
      </c>
      <c r="C9526" s="21" t="n">
        <v>46278</v>
      </c>
      <c r="D9526" s="17" t="s">
        <v>1347</v>
      </c>
      <c r="E9526" s="17" t="s">
        <v>114</v>
      </c>
      <c r="F9526" s="17" t="s">
        <v>1497</v>
      </c>
      <c r="G9526" s="17" t="s">
        <v>59</v>
      </c>
      <c r="H9526" s="17" t="s">
        <v>1537</v>
      </c>
      <c r="I9526" s="17" t="s">
        <v>1524</v>
      </c>
      <c r="J9526" s="17" t="n">
        <v>1</v>
      </c>
      <c r="K9526" s="15" t="n">
        <v>202.9</v>
      </c>
      <c r="L9526" s="22" t="n">
        <v>0</v>
      </c>
      <c r="M9526" s="15" t="n">
        <v>0</v>
      </c>
      <c r="N9526" s="15" t="n">
        <f aca="false">J9526*K9526</f>
        <v>202.9</v>
      </c>
      <c r="O9526" s="15" t="n">
        <f aca="false">N9526*L9526</f>
        <v>0</v>
      </c>
      <c r="P9526" s="15" t="n">
        <f aca="false">N9526-O9526</f>
        <v>202.9</v>
      </c>
      <c r="Q9526" s="15" t="n">
        <f aca="false">J9526*INDEX(dProdutos!$F$2:$F$47,MATCH(E9526,dProdutos!$A$2:$A$47,0))</f>
        <v>110.39</v>
      </c>
      <c r="R9526" s="15" t="n">
        <f aca="false">IF(I9526="Cancelado",0,P9526-Q9526)</f>
        <v>92.51</v>
      </c>
      <c r="S9526" s="17" t="str">
        <f aca="false">INDEX(dProdutos!$D$2:$D$47,MATCH(E9526,dProdutos!$A$2:$A$47,0))</f>
        <v>Moda Masculina</v>
      </c>
    </row>
    <row r="9527" customFormat="false" ht="15" hidden="false" customHeight="false" outlineLevel="0" collapsed="false">
      <c r="A9527" s="17" t="s">
        <v>7351</v>
      </c>
      <c r="B9527" s="17" t="n">
        <v>3</v>
      </c>
      <c r="C9527" s="21" t="n">
        <v>46278</v>
      </c>
      <c r="D9527" s="17" t="s">
        <v>1347</v>
      </c>
      <c r="E9527" s="17" t="s">
        <v>108</v>
      </c>
      <c r="F9527" s="17" t="s">
        <v>1497</v>
      </c>
      <c r="G9527" s="17" t="s">
        <v>59</v>
      </c>
      <c r="H9527" s="17" t="s">
        <v>1537</v>
      </c>
      <c r="I9527" s="17" t="s">
        <v>1524</v>
      </c>
      <c r="J9527" s="17" t="n">
        <v>1</v>
      </c>
      <c r="K9527" s="15" t="n">
        <v>265.9</v>
      </c>
      <c r="L9527" s="22" t="n">
        <v>0.1</v>
      </c>
      <c r="M9527" s="15" t="n">
        <v>0</v>
      </c>
      <c r="N9527" s="15" t="n">
        <f aca="false">J9527*K9527</f>
        <v>265.9</v>
      </c>
      <c r="O9527" s="15" t="n">
        <f aca="false">N9527*L9527</f>
        <v>26.59</v>
      </c>
      <c r="P9527" s="15" t="n">
        <f aca="false">N9527-O9527</f>
        <v>239.31</v>
      </c>
      <c r="Q9527" s="15" t="n">
        <f aca="false">J9527*INDEX(dProdutos!$F$2:$F$47,MATCH(E9527,dProdutos!$A$2:$A$47,0))</f>
        <v>155.62</v>
      </c>
      <c r="R9527" s="15" t="n">
        <f aca="false">IF(I9527="Cancelado",0,P9527-Q9527)</f>
        <v>83.69</v>
      </c>
      <c r="S9527" s="17" t="str">
        <f aca="false">INDEX(dProdutos!$D$2:$D$47,MATCH(E9527,dProdutos!$A$2:$A$47,0))</f>
        <v>Moda Masculina</v>
      </c>
    </row>
    <row r="9528" customFormat="false" ht="15" hidden="false" customHeight="false" outlineLevel="0" collapsed="false">
      <c r="A9528" s="17" t="s">
        <v>7352</v>
      </c>
      <c r="B9528" s="17" t="n">
        <v>1</v>
      </c>
      <c r="C9528" s="21" t="n">
        <v>46278</v>
      </c>
      <c r="D9528" s="17" t="s">
        <v>1405</v>
      </c>
      <c r="E9528" s="17" t="s">
        <v>129</v>
      </c>
      <c r="F9528" s="17" t="s">
        <v>1499</v>
      </c>
      <c r="G9528" s="17" t="s">
        <v>59</v>
      </c>
      <c r="H9528" s="17" t="s">
        <v>1537</v>
      </c>
      <c r="I9528" s="17" t="s">
        <v>1524</v>
      </c>
      <c r="J9528" s="17" t="n">
        <v>1</v>
      </c>
      <c r="K9528" s="15" t="n">
        <v>105.9</v>
      </c>
      <c r="L9528" s="22" t="n">
        <v>0.05</v>
      </c>
      <c r="M9528" s="15" t="n">
        <v>17.26</v>
      </c>
      <c r="N9528" s="15" t="n">
        <f aca="false">J9528*K9528</f>
        <v>105.9</v>
      </c>
      <c r="O9528" s="15" t="n">
        <f aca="false">N9528*L9528</f>
        <v>5.295</v>
      </c>
      <c r="P9528" s="15" t="n">
        <f aca="false">N9528-O9528</f>
        <v>100.605</v>
      </c>
      <c r="Q9528" s="15" t="n">
        <f aca="false">J9528*INDEX(dProdutos!$F$2:$F$47,MATCH(E9528,dProdutos!$A$2:$A$47,0))</f>
        <v>43.79</v>
      </c>
      <c r="R9528" s="15" t="n">
        <f aca="false">IF(I9528="Cancelado",0,P9528-Q9528)</f>
        <v>56.815</v>
      </c>
      <c r="S9528" s="17" t="str">
        <f aca="false">INDEX(dProdutos!$D$2:$D$47,MATCH(E9528,dProdutos!$A$2:$A$47,0))</f>
        <v>Calçados</v>
      </c>
    </row>
    <row r="9529" customFormat="false" ht="15" hidden="false" customHeight="false" outlineLevel="0" collapsed="false">
      <c r="A9529" s="17" t="s">
        <v>7353</v>
      </c>
      <c r="B9529" s="17" t="n">
        <v>1</v>
      </c>
      <c r="C9529" s="21" t="n">
        <v>46279</v>
      </c>
      <c r="D9529" s="17" t="s">
        <v>494</v>
      </c>
      <c r="E9529" s="17" t="s">
        <v>98</v>
      </c>
      <c r="F9529" s="17" t="s">
        <v>1493</v>
      </c>
      <c r="G9529" s="17" t="s">
        <v>61</v>
      </c>
      <c r="H9529" s="17" t="s">
        <v>1540</v>
      </c>
      <c r="I9529" s="17" t="s">
        <v>1524</v>
      </c>
      <c r="J9529" s="17" t="n">
        <v>1</v>
      </c>
      <c r="K9529" s="15" t="n">
        <v>108.9</v>
      </c>
      <c r="L9529" s="22" t="n">
        <v>0</v>
      </c>
      <c r="M9529" s="15" t="n">
        <v>34.36</v>
      </c>
      <c r="N9529" s="15" t="n">
        <f aca="false">J9529*K9529</f>
        <v>108.9</v>
      </c>
      <c r="O9529" s="15" t="n">
        <f aca="false">N9529*L9529</f>
        <v>0</v>
      </c>
      <c r="P9529" s="15" t="n">
        <f aca="false">N9529-O9529</f>
        <v>108.9</v>
      </c>
      <c r="Q9529" s="15" t="n">
        <f aca="false">J9529*INDEX(dProdutos!$F$2:$F$47,MATCH(E9529,dProdutos!$A$2:$A$47,0))</f>
        <v>42.52</v>
      </c>
      <c r="R9529" s="15" t="n">
        <f aca="false">IF(I9529="Cancelado",0,P9529-Q9529)</f>
        <v>66.38</v>
      </c>
      <c r="S9529" s="17" t="str">
        <f aca="false">INDEX(dProdutos!$D$2:$D$47,MATCH(E9529,dProdutos!$A$2:$A$47,0))</f>
        <v>Moda Feminina</v>
      </c>
    </row>
    <row r="9530" customFormat="false" ht="15" hidden="false" customHeight="false" outlineLevel="0" collapsed="false">
      <c r="A9530" s="17" t="s">
        <v>7354</v>
      </c>
      <c r="B9530" s="17" t="n">
        <v>1</v>
      </c>
      <c r="C9530" s="21" t="n">
        <v>46279</v>
      </c>
      <c r="D9530" s="17" t="s">
        <v>1108</v>
      </c>
      <c r="E9530" s="17" t="s">
        <v>108</v>
      </c>
      <c r="F9530" s="17" t="s">
        <v>1503</v>
      </c>
      <c r="G9530" s="17" t="s">
        <v>62</v>
      </c>
      <c r="H9530" s="17" t="s">
        <v>1523</v>
      </c>
      <c r="I9530" s="17" t="s">
        <v>1524</v>
      </c>
      <c r="J9530" s="17" t="n">
        <v>1</v>
      </c>
      <c r="K9530" s="15" t="n">
        <v>265.9</v>
      </c>
      <c r="L9530" s="22" t="n">
        <v>0.1</v>
      </c>
      <c r="M9530" s="15" t="n">
        <v>18.69</v>
      </c>
      <c r="N9530" s="15" t="n">
        <f aca="false">J9530*K9530</f>
        <v>265.9</v>
      </c>
      <c r="O9530" s="15" t="n">
        <f aca="false">N9530*L9530</f>
        <v>26.59</v>
      </c>
      <c r="P9530" s="15" t="n">
        <f aca="false">N9530-O9530</f>
        <v>239.31</v>
      </c>
      <c r="Q9530" s="15" t="n">
        <f aca="false">J9530*INDEX(dProdutos!$F$2:$F$47,MATCH(E9530,dProdutos!$A$2:$A$47,0))</f>
        <v>155.62</v>
      </c>
      <c r="R9530" s="15" t="n">
        <f aca="false">IF(I9530="Cancelado",0,P9530-Q9530)</f>
        <v>83.69</v>
      </c>
      <c r="S9530" s="17" t="str">
        <f aca="false">INDEX(dProdutos!$D$2:$D$47,MATCH(E9530,dProdutos!$A$2:$A$47,0))</f>
        <v>Moda Masculina</v>
      </c>
    </row>
    <row r="9531" customFormat="false" ht="15" hidden="false" customHeight="false" outlineLevel="0" collapsed="false">
      <c r="A9531" s="17" t="s">
        <v>7355</v>
      </c>
      <c r="B9531" s="17" t="n">
        <v>1</v>
      </c>
      <c r="C9531" s="21" t="n">
        <v>46279</v>
      </c>
      <c r="D9531" s="17" t="s">
        <v>1175</v>
      </c>
      <c r="E9531" s="17" t="s">
        <v>123</v>
      </c>
      <c r="F9531" s="17" t="s">
        <v>1501</v>
      </c>
      <c r="G9531" s="17" t="s">
        <v>61</v>
      </c>
      <c r="H9531" s="17" t="s">
        <v>1523</v>
      </c>
      <c r="I9531" s="17" t="s">
        <v>1524</v>
      </c>
      <c r="J9531" s="17" t="n">
        <v>1</v>
      </c>
      <c r="K9531" s="15" t="n">
        <v>277.9</v>
      </c>
      <c r="L9531" s="22" t="n">
        <v>0</v>
      </c>
      <c r="M9531" s="15" t="n">
        <v>29.76</v>
      </c>
      <c r="N9531" s="15" t="n">
        <f aca="false">J9531*K9531</f>
        <v>277.9</v>
      </c>
      <c r="O9531" s="15" t="n">
        <f aca="false">N9531*L9531</f>
        <v>0</v>
      </c>
      <c r="P9531" s="15" t="n">
        <f aca="false">N9531-O9531</f>
        <v>277.9</v>
      </c>
      <c r="Q9531" s="15" t="n">
        <f aca="false">J9531*INDEX(dProdutos!$F$2:$F$47,MATCH(E9531,dProdutos!$A$2:$A$47,0))</f>
        <v>132.36</v>
      </c>
      <c r="R9531" s="15" t="n">
        <f aca="false">IF(I9531="Cancelado",0,P9531-Q9531)</f>
        <v>145.54</v>
      </c>
      <c r="S9531" s="17" t="str">
        <f aca="false">INDEX(dProdutos!$D$2:$D$47,MATCH(E9531,dProdutos!$A$2:$A$47,0))</f>
        <v>Calçados</v>
      </c>
    </row>
    <row r="9532" customFormat="false" ht="15" hidden="false" customHeight="false" outlineLevel="0" collapsed="false">
      <c r="A9532" s="17" t="s">
        <v>7355</v>
      </c>
      <c r="B9532" s="17" t="n">
        <v>2</v>
      </c>
      <c r="C9532" s="21" t="n">
        <v>46279</v>
      </c>
      <c r="D9532" s="17" t="s">
        <v>1175</v>
      </c>
      <c r="E9532" s="17" t="s">
        <v>210</v>
      </c>
      <c r="F9532" s="17" t="s">
        <v>1501</v>
      </c>
      <c r="G9532" s="17" t="s">
        <v>61</v>
      </c>
      <c r="H9532" s="17" t="s">
        <v>1523</v>
      </c>
      <c r="I9532" s="17" t="s">
        <v>1524</v>
      </c>
      <c r="J9532" s="17" t="n">
        <v>1</v>
      </c>
      <c r="K9532" s="15" t="n">
        <v>245.9</v>
      </c>
      <c r="L9532" s="22" t="n">
        <v>0</v>
      </c>
      <c r="M9532" s="15" t="n">
        <v>0</v>
      </c>
      <c r="N9532" s="15" t="n">
        <f aca="false">J9532*K9532</f>
        <v>245.9</v>
      </c>
      <c r="O9532" s="15" t="n">
        <f aca="false">N9532*L9532</f>
        <v>0</v>
      </c>
      <c r="P9532" s="15" t="n">
        <f aca="false">N9532-O9532</f>
        <v>245.9</v>
      </c>
      <c r="Q9532" s="15" t="n">
        <f aca="false">J9532*INDEX(dProdutos!$F$2:$F$47,MATCH(E9532,dProdutos!$A$2:$A$47,0))</f>
        <v>150.63</v>
      </c>
      <c r="R9532" s="15" t="n">
        <f aca="false">IF(I9532="Cancelado",0,P9532-Q9532)</f>
        <v>95.27</v>
      </c>
      <c r="S9532" s="17" t="str">
        <f aca="false">INDEX(dProdutos!$D$2:$D$47,MATCH(E9532,dProdutos!$A$2:$A$47,0))</f>
        <v>Beleza</v>
      </c>
    </row>
    <row r="9533" customFormat="false" ht="15" hidden="false" customHeight="false" outlineLevel="0" collapsed="false">
      <c r="A9533" s="17" t="s">
        <v>7356</v>
      </c>
      <c r="B9533" s="17" t="n">
        <v>1</v>
      </c>
      <c r="C9533" s="21" t="n">
        <v>46279</v>
      </c>
      <c r="D9533" s="17" t="s">
        <v>680</v>
      </c>
      <c r="E9533" s="17" t="s">
        <v>174</v>
      </c>
      <c r="F9533" s="17" t="s">
        <v>1487</v>
      </c>
      <c r="G9533" s="17" t="s">
        <v>63</v>
      </c>
      <c r="H9533" s="17" t="s">
        <v>1537</v>
      </c>
      <c r="I9533" s="17" t="s">
        <v>1531</v>
      </c>
      <c r="J9533" s="17" t="n">
        <v>1</v>
      </c>
      <c r="K9533" s="15" t="n">
        <v>250.9</v>
      </c>
      <c r="L9533" s="22" t="n">
        <v>0</v>
      </c>
      <c r="M9533" s="15" t="n">
        <v>0</v>
      </c>
      <c r="N9533" s="15" t="n">
        <f aca="false">J9533*K9533</f>
        <v>250.9</v>
      </c>
      <c r="O9533" s="15" t="n">
        <f aca="false">N9533*L9533</f>
        <v>0</v>
      </c>
      <c r="P9533" s="15" t="n">
        <f aca="false">N9533-O9533</f>
        <v>250.9</v>
      </c>
      <c r="Q9533" s="15" t="n">
        <f aca="false">J9533*INDEX(dProdutos!$F$2:$F$47,MATCH(E9533,dProdutos!$A$2:$A$47,0))</f>
        <v>151.28</v>
      </c>
      <c r="R9533" s="15" t="n">
        <f aca="false">IF(I9533="Cancelado",0,P9533-Q9533)</f>
        <v>0</v>
      </c>
      <c r="S9533" s="17" t="str">
        <f aca="false">INDEX(dProdutos!$D$2:$D$47,MATCH(E9533,dProdutos!$A$2:$A$47,0))</f>
        <v>Casa</v>
      </c>
    </row>
    <row r="9534" customFormat="false" ht="15" hidden="false" customHeight="false" outlineLevel="0" collapsed="false">
      <c r="A9534" s="17" t="s">
        <v>7356</v>
      </c>
      <c r="B9534" s="17" t="n">
        <v>2</v>
      </c>
      <c r="C9534" s="21" t="n">
        <v>46279</v>
      </c>
      <c r="D9534" s="17" t="s">
        <v>680</v>
      </c>
      <c r="E9534" s="17" t="s">
        <v>174</v>
      </c>
      <c r="F9534" s="17" t="s">
        <v>1487</v>
      </c>
      <c r="G9534" s="17" t="s">
        <v>63</v>
      </c>
      <c r="H9534" s="17" t="s">
        <v>1537</v>
      </c>
      <c r="I9534" s="17" t="s">
        <v>1531</v>
      </c>
      <c r="J9534" s="17" t="n">
        <v>1</v>
      </c>
      <c r="K9534" s="15" t="n">
        <v>250.9</v>
      </c>
      <c r="L9534" s="22" t="n">
        <v>0</v>
      </c>
      <c r="M9534" s="15" t="n">
        <v>0</v>
      </c>
      <c r="N9534" s="15" t="n">
        <f aca="false">J9534*K9534</f>
        <v>250.9</v>
      </c>
      <c r="O9534" s="15" t="n">
        <f aca="false">N9534*L9534</f>
        <v>0</v>
      </c>
      <c r="P9534" s="15" t="n">
        <f aca="false">N9534-O9534</f>
        <v>250.9</v>
      </c>
      <c r="Q9534" s="15" t="n">
        <f aca="false">J9534*INDEX(dProdutos!$F$2:$F$47,MATCH(E9534,dProdutos!$A$2:$A$47,0))</f>
        <v>151.28</v>
      </c>
      <c r="R9534" s="15" t="n">
        <f aca="false">IF(I9534="Cancelado",0,P9534-Q9534)</f>
        <v>0</v>
      </c>
      <c r="S9534" s="17" t="str">
        <f aca="false">INDEX(dProdutos!$D$2:$D$47,MATCH(E9534,dProdutos!$A$2:$A$47,0))</f>
        <v>Casa</v>
      </c>
    </row>
    <row r="9535" customFormat="false" ht="15" hidden="false" customHeight="false" outlineLevel="0" collapsed="false">
      <c r="A9535" s="17" t="s">
        <v>7356</v>
      </c>
      <c r="B9535" s="17" t="n">
        <v>3</v>
      </c>
      <c r="C9535" s="21" t="n">
        <v>46279</v>
      </c>
      <c r="D9535" s="17" t="s">
        <v>680</v>
      </c>
      <c r="E9535" s="17" t="s">
        <v>73</v>
      </c>
      <c r="F9535" s="17" t="s">
        <v>1487</v>
      </c>
      <c r="G9535" s="17" t="s">
        <v>63</v>
      </c>
      <c r="H9535" s="17" t="s">
        <v>1537</v>
      </c>
      <c r="I9535" s="17" t="s">
        <v>1531</v>
      </c>
      <c r="J9535" s="17" t="n">
        <v>1</v>
      </c>
      <c r="K9535" s="15" t="n">
        <v>179.9</v>
      </c>
      <c r="L9535" s="22" t="n">
        <v>0</v>
      </c>
      <c r="M9535" s="15" t="n">
        <v>0</v>
      </c>
      <c r="N9535" s="15" t="n">
        <f aca="false">J9535*K9535</f>
        <v>179.9</v>
      </c>
      <c r="O9535" s="15" t="n">
        <f aca="false">N9535*L9535</f>
        <v>0</v>
      </c>
      <c r="P9535" s="15" t="n">
        <f aca="false">N9535-O9535</f>
        <v>179.9</v>
      </c>
      <c r="Q9535" s="15" t="n">
        <f aca="false">J9535*INDEX(dProdutos!$F$2:$F$47,MATCH(E9535,dProdutos!$A$2:$A$47,0))</f>
        <v>69.44</v>
      </c>
      <c r="R9535" s="15" t="n">
        <f aca="false">IF(I9535="Cancelado",0,P9535-Q9535)</f>
        <v>0</v>
      </c>
      <c r="S9535" s="17" t="str">
        <f aca="false">INDEX(dProdutos!$D$2:$D$47,MATCH(E9535,dProdutos!$A$2:$A$47,0))</f>
        <v>Moda Feminina</v>
      </c>
    </row>
    <row r="9536" customFormat="false" ht="15" hidden="false" customHeight="false" outlineLevel="0" collapsed="false">
      <c r="A9536" s="17" t="s">
        <v>7356</v>
      </c>
      <c r="B9536" s="17" t="n">
        <v>4</v>
      </c>
      <c r="C9536" s="21" t="n">
        <v>46279</v>
      </c>
      <c r="D9536" s="17" t="s">
        <v>680</v>
      </c>
      <c r="E9536" s="17" t="s">
        <v>183</v>
      </c>
      <c r="F9536" s="17" t="s">
        <v>1487</v>
      </c>
      <c r="G9536" s="17" t="s">
        <v>63</v>
      </c>
      <c r="H9536" s="17" t="s">
        <v>1537</v>
      </c>
      <c r="I9536" s="17" t="s">
        <v>1531</v>
      </c>
      <c r="J9536" s="17" t="n">
        <v>1</v>
      </c>
      <c r="K9536" s="15" t="n">
        <v>121.9</v>
      </c>
      <c r="L9536" s="22" t="n">
        <v>0.05</v>
      </c>
      <c r="M9536" s="15" t="n">
        <v>0</v>
      </c>
      <c r="N9536" s="15" t="n">
        <f aca="false">J9536*K9536</f>
        <v>121.9</v>
      </c>
      <c r="O9536" s="15" t="n">
        <f aca="false">N9536*L9536</f>
        <v>6.095</v>
      </c>
      <c r="P9536" s="15" t="n">
        <f aca="false">N9536-O9536</f>
        <v>115.805</v>
      </c>
      <c r="Q9536" s="15" t="n">
        <f aca="false">J9536*INDEX(dProdutos!$F$2:$F$47,MATCH(E9536,dProdutos!$A$2:$A$47,0))</f>
        <v>52.76</v>
      </c>
      <c r="R9536" s="15" t="n">
        <f aca="false">IF(I9536="Cancelado",0,P9536-Q9536)</f>
        <v>0</v>
      </c>
      <c r="S9536" s="17" t="str">
        <f aca="false">INDEX(dProdutos!$D$2:$D$47,MATCH(E9536,dProdutos!$A$2:$A$47,0))</f>
        <v>Eletrônicos</v>
      </c>
    </row>
    <row r="9537" customFormat="false" ht="15" hidden="false" customHeight="false" outlineLevel="0" collapsed="false">
      <c r="A9537" s="17" t="s">
        <v>7357</v>
      </c>
      <c r="B9537" s="17" t="n">
        <v>1</v>
      </c>
      <c r="C9537" s="21" t="n">
        <v>46279</v>
      </c>
      <c r="D9537" s="17" t="s">
        <v>1079</v>
      </c>
      <c r="E9537" s="17" t="s">
        <v>105</v>
      </c>
      <c r="F9537" s="17" t="s">
        <v>1487</v>
      </c>
      <c r="G9537" s="17" t="s">
        <v>59</v>
      </c>
      <c r="H9537" s="17" t="s">
        <v>1537</v>
      </c>
      <c r="I9537" s="17" t="s">
        <v>1524</v>
      </c>
      <c r="J9537" s="17" t="n">
        <v>1</v>
      </c>
      <c r="K9537" s="15" t="n">
        <v>175.9</v>
      </c>
      <c r="L9537" s="22" t="n">
        <v>0</v>
      </c>
      <c r="M9537" s="15" t="n">
        <v>33.93</v>
      </c>
      <c r="N9537" s="15" t="n">
        <f aca="false">J9537*K9537</f>
        <v>175.9</v>
      </c>
      <c r="O9537" s="15" t="n">
        <f aca="false">N9537*L9537</f>
        <v>0</v>
      </c>
      <c r="P9537" s="15" t="n">
        <f aca="false">N9537-O9537</f>
        <v>175.9</v>
      </c>
      <c r="Q9537" s="15" t="n">
        <f aca="false">J9537*INDEX(dProdutos!$F$2:$F$47,MATCH(E9537,dProdutos!$A$2:$A$47,0))</f>
        <v>96.59</v>
      </c>
      <c r="R9537" s="15" t="n">
        <f aca="false">IF(I9537="Cancelado",0,P9537-Q9537)</f>
        <v>79.31</v>
      </c>
      <c r="S9537" s="17" t="str">
        <f aca="false">INDEX(dProdutos!$D$2:$D$47,MATCH(E9537,dProdutos!$A$2:$A$47,0))</f>
        <v>Moda Masculina</v>
      </c>
    </row>
    <row r="9538" customFormat="false" ht="15" hidden="false" customHeight="false" outlineLevel="0" collapsed="false">
      <c r="A9538" s="17" t="s">
        <v>7357</v>
      </c>
      <c r="B9538" s="17" t="n">
        <v>2</v>
      </c>
      <c r="C9538" s="21" t="n">
        <v>46279</v>
      </c>
      <c r="D9538" s="17" t="s">
        <v>1079</v>
      </c>
      <c r="E9538" s="17" t="s">
        <v>85</v>
      </c>
      <c r="F9538" s="17" t="s">
        <v>1487</v>
      </c>
      <c r="G9538" s="17" t="s">
        <v>59</v>
      </c>
      <c r="H9538" s="17" t="s">
        <v>1537</v>
      </c>
      <c r="I9538" s="17" t="s">
        <v>1524</v>
      </c>
      <c r="J9538" s="17" t="n">
        <v>1</v>
      </c>
      <c r="K9538" s="15" t="n">
        <v>165.9</v>
      </c>
      <c r="L9538" s="22" t="n">
        <v>0</v>
      </c>
      <c r="M9538" s="15" t="n">
        <v>0</v>
      </c>
      <c r="N9538" s="15" t="n">
        <f aca="false">J9538*K9538</f>
        <v>165.9</v>
      </c>
      <c r="O9538" s="15" t="n">
        <f aca="false">N9538*L9538</f>
        <v>0</v>
      </c>
      <c r="P9538" s="15" t="n">
        <f aca="false">N9538-O9538</f>
        <v>165.9</v>
      </c>
      <c r="Q9538" s="15" t="n">
        <f aca="false">J9538*INDEX(dProdutos!$F$2:$F$47,MATCH(E9538,dProdutos!$A$2:$A$47,0))</f>
        <v>91.55</v>
      </c>
      <c r="R9538" s="15" t="n">
        <f aca="false">IF(I9538="Cancelado",0,P9538-Q9538)</f>
        <v>74.35</v>
      </c>
      <c r="S9538" s="17" t="str">
        <f aca="false">INDEX(dProdutos!$D$2:$D$47,MATCH(E9538,dProdutos!$A$2:$A$47,0))</f>
        <v>Moda Feminina</v>
      </c>
    </row>
    <row r="9539" customFormat="false" ht="15" hidden="false" customHeight="false" outlineLevel="0" collapsed="false">
      <c r="A9539" s="17" t="s">
        <v>7358</v>
      </c>
      <c r="B9539" s="17" t="n">
        <v>1</v>
      </c>
      <c r="C9539" s="21" t="n">
        <v>46279</v>
      </c>
      <c r="D9539" s="17" t="s">
        <v>224</v>
      </c>
      <c r="E9539" s="17" t="s">
        <v>111</v>
      </c>
      <c r="F9539" s="17" t="s">
        <v>1501</v>
      </c>
      <c r="G9539" s="17" t="s">
        <v>59</v>
      </c>
      <c r="H9539" s="17" t="s">
        <v>1537</v>
      </c>
      <c r="I9539" s="17" t="s">
        <v>1524</v>
      </c>
      <c r="J9539" s="17" t="n">
        <v>2</v>
      </c>
      <c r="K9539" s="15" t="n">
        <v>188.9</v>
      </c>
      <c r="L9539" s="22" t="n">
        <v>0.05</v>
      </c>
      <c r="M9539" s="15" t="n">
        <v>29.22</v>
      </c>
      <c r="N9539" s="15" t="n">
        <f aca="false">J9539*K9539</f>
        <v>377.8</v>
      </c>
      <c r="O9539" s="15" t="n">
        <f aca="false">N9539*L9539</f>
        <v>18.89</v>
      </c>
      <c r="P9539" s="15" t="n">
        <f aca="false">N9539-O9539</f>
        <v>358.91</v>
      </c>
      <c r="Q9539" s="15" t="n">
        <f aca="false">J9539*INDEX(dProdutos!$F$2:$F$47,MATCH(E9539,dProdutos!$A$2:$A$47,0))</f>
        <v>176.64</v>
      </c>
      <c r="R9539" s="15" t="n">
        <f aca="false">IF(I9539="Cancelado",0,P9539-Q9539)</f>
        <v>182.27</v>
      </c>
      <c r="S9539" s="17" t="str">
        <f aca="false">INDEX(dProdutos!$D$2:$D$47,MATCH(E9539,dProdutos!$A$2:$A$47,0))</f>
        <v>Moda Masculina</v>
      </c>
    </row>
    <row r="9540" customFormat="false" ht="15" hidden="false" customHeight="false" outlineLevel="0" collapsed="false">
      <c r="A9540" s="17" t="s">
        <v>7359</v>
      </c>
      <c r="B9540" s="17" t="n">
        <v>1</v>
      </c>
      <c r="C9540" s="21" t="n">
        <v>46279</v>
      </c>
      <c r="D9540" s="17" t="s">
        <v>1241</v>
      </c>
      <c r="E9540" s="17" t="s">
        <v>138</v>
      </c>
      <c r="F9540" s="17" t="s">
        <v>1490</v>
      </c>
      <c r="G9540" s="17" t="s">
        <v>63</v>
      </c>
      <c r="H9540" s="17" t="s">
        <v>1523</v>
      </c>
      <c r="I9540" s="17" t="s">
        <v>1524</v>
      </c>
      <c r="J9540" s="17" t="n">
        <v>1</v>
      </c>
      <c r="K9540" s="15" t="n">
        <v>231.9</v>
      </c>
      <c r="L9540" s="22" t="n">
        <v>0</v>
      </c>
      <c r="M9540" s="15" t="n">
        <v>12.1</v>
      </c>
      <c r="N9540" s="15" t="n">
        <f aca="false">J9540*K9540</f>
        <v>231.9</v>
      </c>
      <c r="O9540" s="15" t="n">
        <f aca="false">N9540*L9540</f>
        <v>0</v>
      </c>
      <c r="P9540" s="15" t="n">
        <f aca="false">N9540-O9540</f>
        <v>231.9</v>
      </c>
      <c r="Q9540" s="15" t="n">
        <f aca="false">J9540*INDEX(dProdutos!$F$2:$F$47,MATCH(E9540,dProdutos!$A$2:$A$47,0))</f>
        <v>132.21</v>
      </c>
      <c r="R9540" s="15" t="n">
        <f aca="false">IF(I9540="Cancelado",0,P9540-Q9540)</f>
        <v>99.69</v>
      </c>
      <c r="S9540" s="17" t="str">
        <f aca="false">INDEX(dProdutos!$D$2:$D$47,MATCH(E9540,dProdutos!$A$2:$A$47,0))</f>
        <v>Calçados</v>
      </c>
    </row>
    <row r="9541" customFormat="false" ht="15" hidden="false" customHeight="false" outlineLevel="0" collapsed="false">
      <c r="A9541" s="17" t="s">
        <v>7359</v>
      </c>
      <c r="B9541" s="17" t="n">
        <v>2</v>
      </c>
      <c r="C9541" s="21" t="n">
        <v>46279</v>
      </c>
      <c r="D9541" s="17" t="s">
        <v>1241</v>
      </c>
      <c r="E9541" s="17" t="s">
        <v>114</v>
      </c>
      <c r="F9541" s="17" t="s">
        <v>1490</v>
      </c>
      <c r="G9541" s="17" t="s">
        <v>63</v>
      </c>
      <c r="H9541" s="17" t="s">
        <v>1523</v>
      </c>
      <c r="I9541" s="17" t="s">
        <v>1524</v>
      </c>
      <c r="J9541" s="17" t="n">
        <v>1</v>
      </c>
      <c r="K9541" s="15" t="n">
        <v>202.9</v>
      </c>
      <c r="L9541" s="22" t="n">
        <v>0.15</v>
      </c>
      <c r="M9541" s="15" t="n">
        <v>0</v>
      </c>
      <c r="N9541" s="15" t="n">
        <f aca="false">J9541*K9541</f>
        <v>202.9</v>
      </c>
      <c r="O9541" s="15" t="n">
        <f aca="false">N9541*L9541</f>
        <v>30.435</v>
      </c>
      <c r="P9541" s="15" t="n">
        <f aca="false">N9541-O9541</f>
        <v>172.465</v>
      </c>
      <c r="Q9541" s="15" t="n">
        <f aca="false">J9541*INDEX(dProdutos!$F$2:$F$47,MATCH(E9541,dProdutos!$A$2:$A$47,0))</f>
        <v>110.39</v>
      </c>
      <c r="R9541" s="15" t="n">
        <f aca="false">IF(I9541="Cancelado",0,P9541-Q9541)</f>
        <v>62.075</v>
      </c>
      <c r="S9541" s="17" t="str">
        <f aca="false">INDEX(dProdutos!$D$2:$D$47,MATCH(E9541,dProdutos!$A$2:$A$47,0))</f>
        <v>Moda Masculina</v>
      </c>
    </row>
    <row r="9542" customFormat="false" ht="15" hidden="false" customHeight="false" outlineLevel="0" collapsed="false">
      <c r="A9542" s="17" t="s">
        <v>7360</v>
      </c>
      <c r="B9542" s="17" t="n">
        <v>1</v>
      </c>
      <c r="C9542" s="21" t="n">
        <v>46279</v>
      </c>
      <c r="D9542" s="17" t="s">
        <v>1262</v>
      </c>
      <c r="E9542" s="17" t="s">
        <v>150</v>
      </c>
      <c r="F9542" s="17" t="s">
        <v>1493</v>
      </c>
      <c r="G9542" s="17" t="s">
        <v>62</v>
      </c>
      <c r="H9542" s="17" t="s">
        <v>1523</v>
      </c>
      <c r="I9542" s="17" t="s">
        <v>1524</v>
      </c>
      <c r="J9542" s="17" t="n">
        <v>1</v>
      </c>
      <c r="K9542" s="15" t="n">
        <v>71.9</v>
      </c>
      <c r="L9542" s="22" t="n">
        <v>0.05</v>
      </c>
      <c r="M9542" s="15" t="n">
        <v>33.24</v>
      </c>
      <c r="N9542" s="15" t="n">
        <f aca="false">J9542*K9542</f>
        <v>71.9</v>
      </c>
      <c r="O9542" s="15" t="n">
        <f aca="false">N9542*L9542</f>
        <v>3.595</v>
      </c>
      <c r="P9542" s="15" t="n">
        <f aca="false">N9542-O9542</f>
        <v>68.305</v>
      </c>
      <c r="Q9542" s="15" t="n">
        <f aca="false">J9542*INDEX(dProdutos!$F$2:$F$47,MATCH(E9542,dProdutos!$A$2:$A$47,0))</f>
        <v>27.38</v>
      </c>
      <c r="R9542" s="15" t="n">
        <f aca="false">IF(I9542="Cancelado",0,P9542-Q9542)</f>
        <v>40.925</v>
      </c>
      <c r="S9542" s="17" t="str">
        <f aca="false">INDEX(dProdutos!$D$2:$D$47,MATCH(E9542,dProdutos!$A$2:$A$47,0))</f>
        <v>Acessórios</v>
      </c>
    </row>
    <row r="9543" customFormat="false" ht="15" hidden="false" customHeight="false" outlineLevel="0" collapsed="false">
      <c r="A9543" s="17" t="s">
        <v>7360</v>
      </c>
      <c r="B9543" s="17" t="n">
        <v>2</v>
      </c>
      <c r="C9543" s="21" t="n">
        <v>46279</v>
      </c>
      <c r="D9543" s="17" t="s">
        <v>1262</v>
      </c>
      <c r="E9543" s="17" t="s">
        <v>174</v>
      </c>
      <c r="F9543" s="17" t="s">
        <v>1493</v>
      </c>
      <c r="G9543" s="17" t="s">
        <v>62</v>
      </c>
      <c r="H9543" s="17" t="s">
        <v>1523</v>
      </c>
      <c r="I9543" s="17" t="s">
        <v>1524</v>
      </c>
      <c r="J9543" s="17" t="n">
        <v>1</v>
      </c>
      <c r="K9543" s="15" t="n">
        <v>250.9</v>
      </c>
      <c r="L9543" s="22" t="n">
        <v>0</v>
      </c>
      <c r="M9543" s="15" t="n">
        <v>0</v>
      </c>
      <c r="N9543" s="15" t="n">
        <f aca="false">J9543*K9543</f>
        <v>250.9</v>
      </c>
      <c r="O9543" s="15" t="n">
        <f aca="false">N9543*L9543</f>
        <v>0</v>
      </c>
      <c r="P9543" s="15" t="n">
        <f aca="false">N9543-O9543</f>
        <v>250.9</v>
      </c>
      <c r="Q9543" s="15" t="n">
        <f aca="false">J9543*INDEX(dProdutos!$F$2:$F$47,MATCH(E9543,dProdutos!$A$2:$A$47,0))</f>
        <v>151.28</v>
      </c>
      <c r="R9543" s="15" t="n">
        <f aca="false">IF(I9543="Cancelado",0,P9543-Q9543)</f>
        <v>99.62</v>
      </c>
      <c r="S9543" s="17" t="str">
        <f aca="false">INDEX(dProdutos!$D$2:$D$47,MATCH(E9543,dProdutos!$A$2:$A$47,0))</f>
        <v>Casa</v>
      </c>
    </row>
    <row r="9544" customFormat="false" ht="15" hidden="false" customHeight="false" outlineLevel="0" collapsed="false">
      <c r="A9544" s="17" t="s">
        <v>7360</v>
      </c>
      <c r="B9544" s="17" t="n">
        <v>3</v>
      </c>
      <c r="C9544" s="21" t="n">
        <v>46279</v>
      </c>
      <c r="D9544" s="17" t="s">
        <v>1262</v>
      </c>
      <c r="E9544" s="17" t="s">
        <v>85</v>
      </c>
      <c r="F9544" s="17" t="s">
        <v>1493</v>
      </c>
      <c r="G9544" s="17" t="s">
        <v>62</v>
      </c>
      <c r="H9544" s="17" t="s">
        <v>1523</v>
      </c>
      <c r="I9544" s="17" t="s">
        <v>1524</v>
      </c>
      <c r="J9544" s="17" t="n">
        <v>1</v>
      </c>
      <c r="K9544" s="15" t="n">
        <v>165.9</v>
      </c>
      <c r="L9544" s="22" t="n">
        <v>0</v>
      </c>
      <c r="M9544" s="15" t="n">
        <v>0</v>
      </c>
      <c r="N9544" s="15" t="n">
        <f aca="false">J9544*K9544</f>
        <v>165.9</v>
      </c>
      <c r="O9544" s="15" t="n">
        <f aca="false">N9544*L9544</f>
        <v>0</v>
      </c>
      <c r="P9544" s="15" t="n">
        <f aca="false">N9544-O9544</f>
        <v>165.9</v>
      </c>
      <c r="Q9544" s="15" t="n">
        <f aca="false">J9544*INDEX(dProdutos!$F$2:$F$47,MATCH(E9544,dProdutos!$A$2:$A$47,0))</f>
        <v>91.55</v>
      </c>
      <c r="R9544" s="15" t="n">
        <f aca="false">IF(I9544="Cancelado",0,P9544-Q9544)</f>
        <v>74.35</v>
      </c>
      <c r="S9544" s="17" t="str">
        <f aca="false">INDEX(dProdutos!$D$2:$D$47,MATCH(E9544,dProdutos!$A$2:$A$47,0))</f>
        <v>Moda Feminina</v>
      </c>
    </row>
    <row r="9545" customFormat="false" ht="15" hidden="false" customHeight="false" outlineLevel="0" collapsed="false">
      <c r="A9545" s="17" t="s">
        <v>7360</v>
      </c>
      <c r="B9545" s="17" t="n">
        <v>4</v>
      </c>
      <c r="C9545" s="21" t="n">
        <v>46279</v>
      </c>
      <c r="D9545" s="17" t="s">
        <v>1262</v>
      </c>
      <c r="E9545" s="17" t="s">
        <v>177</v>
      </c>
      <c r="F9545" s="17" t="s">
        <v>1493</v>
      </c>
      <c r="G9545" s="17" t="s">
        <v>62</v>
      </c>
      <c r="H9545" s="17" t="s">
        <v>1523</v>
      </c>
      <c r="I9545" s="17" t="s">
        <v>1524</v>
      </c>
      <c r="J9545" s="17" t="n">
        <v>2</v>
      </c>
      <c r="K9545" s="15" t="n">
        <v>257.9</v>
      </c>
      <c r="L9545" s="22" t="n">
        <v>0.05</v>
      </c>
      <c r="M9545" s="15" t="n">
        <v>0</v>
      </c>
      <c r="N9545" s="15" t="n">
        <f aca="false">J9545*K9545</f>
        <v>515.8</v>
      </c>
      <c r="O9545" s="15" t="n">
        <f aca="false">N9545*L9545</f>
        <v>25.79</v>
      </c>
      <c r="P9545" s="15" t="n">
        <f aca="false">N9545-O9545</f>
        <v>490.01</v>
      </c>
      <c r="Q9545" s="15" t="n">
        <f aca="false">J9545*INDEX(dProdutos!$F$2:$F$47,MATCH(E9545,dProdutos!$A$2:$A$47,0))</f>
        <v>276.46</v>
      </c>
      <c r="R9545" s="15" t="n">
        <f aca="false">IF(I9545="Cancelado",0,P9545-Q9545)</f>
        <v>213.55</v>
      </c>
      <c r="S9545" s="17" t="str">
        <f aca="false">INDEX(dProdutos!$D$2:$D$47,MATCH(E9545,dProdutos!$A$2:$A$47,0))</f>
        <v>Casa</v>
      </c>
    </row>
    <row r="9546" customFormat="false" ht="15" hidden="false" customHeight="false" outlineLevel="0" collapsed="false">
      <c r="A9546" s="17" t="s">
        <v>7361</v>
      </c>
      <c r="B9546" s="17" t="n">
        <v>1</v>
      </c>
      <c r="C9546" s="21" t="n">
        <v>46279</v>
      </c>
      <c r="D9546" s="17" t="s">
        <v>1453</v>
      </c>
      <c r="E9546" s="17" t="s">
        <v>114</v>
      </c>
      <c r="F9546" s="17" t="s">
        <v>1501</v>
      </c>
      <c r="G9546" s="17" t="s">
        <v>59</v>
      </c>
      <c r="H9546" s="17" t="s">
        <v>1537</v>
      </c>
      <c r="I9546" s="17" t="s">
        <v>1524</v>
      </c>
      <c r="J9546" s="17" t="n">
        <v>1</v>
      </c>
      <c r="K9546" s="15" t="n">
        <v>202.9</v>
      </c>
      <c r="L9546" s="22" t="n">
        <v>0</v>
      </c>
      <c r="M9546" s="15" t="n">
        <v>28.44</v>
      </c>
      <c r="N9546" s="15" t="n">
        <f aca="false">J9546*K9546</f>
        <v>202.9</v>
      </c>
      <c r="O9546" s="15" t="n">
        <f aca="false">N9546*L9546</f>
        <v>0</v>
      </c>
      <c r="P9546" s="15" t="n">
        <f aca="false">N9546-O9546</f>
        <v>202.9</v>
      </c>
      <c r="Q9546" s="15" t="n">
        <f aca="false">J9546*INDEX(dProdutos!$F$2:$F$47,MATCH(E9546,dProdutos!$A$2:$A$47,0))</f>
        <v>110.39</v>
      </c>
      <c r="R9546" s="15" t="n">
        <f aca="false">IF(I9546="Cancelado",0,P9546-Q9546)</f>
        <v>92.51</v>
      </c>
      <c r="S9546" s="17" t="str">
        <f aca="false">INDEX(dProdutos!$D$2:$D$47,MATCH(E9546,dProdutos!$A$2:$A$47,0))</f>
        <v>Moda Masculina</v>
      </c>
    </row>
    <row r="9547" customFormat="false" ht="15" hidden="false" customHeight="false" outlineLevel="0" collapsed="false">
      <c r="A9547" s="17" t="s">
        <v>7362</v>
      </c>
      <c r="B9547" s="17" t="n">
        <v>1</v>
      </c>
      <c r="C9547" s="21" t="n">
        <v>46279</v>
      </c>
      <c r="D9547" s="17" t="s">
        <v>1399</v>
      </c>
      <c r="E9547" s="17" t="s">
        <v>129</v>
      </c>
      <c r="F9547" s="17" t="s">
        <v>1490</v>
      </c>
      <c r="G9547" s="17" t="s">
        <v>62</v>
      </c>
      <c r="H9547" s="17" t="s">
        <v>1523</v>
      </c>
      <c r="I9547" s="17" t="s">
        <v>1524</v>
      </c>
      <c r="J9547" s="17" t="n">
        <v>1</v>
      </c>
      <c r="K9547" s="15" t="n">
        <v>105.9</v>
      </c>
      <c r="L9547" s="22" t="n">
        <v>0</v>
      </c>
      <c r="M9547" s="15" t="n">
        <v>31.86</v>
      </c>
      <c r="N9547" s="15" t="n">
        <f aca="false">J9547*K9547</f>
        <v>105.9</v>
      </c>
      <c r="O9547" s="15" t="n">
        <f aca="false">N9547*L9547</f>
        <v>0</v>
      </c>
      <c r="P9547" s="15" t="n">
        <f aca="false">N9547-O9547</f>
        <v>105.9</v>
      </c>
      <c r="Q9547" s="15" t="n">
        <f aca="false">J9547*INDEX(dProdutos!$F$2:$F$47,MATCH(E9547,dProdutos!$A$2:$A$47,0))</f>
        <v>43.79</v>
      </c>
      <c r="R9547" s="15" t="n">
        <f aca="false">IF(I9547="Cancelado",0,P9547-Q9547)</f>
        <v>62.11</v>
      </c>
      <c r="S9547" s="17" t="str">
        <f aca="false">INDEX(dProdutos!$D$2:$D$47,MATCH(E9547,dProdutos!$A$2:$A$47,0))</f>
        <v>Calçados</v>
      </c>
    </row>
    <row r="9548" customFormat="false" ht="15" hidden="false" customHeight="false" outlineLevel="0" collapsed="false">
      <c r="A9548" s="17" t="s">
        <v>7363</v>
      </c>
      <c r="B9548" s="17" t="n">
        <v>1</v>
      </c>
      <c r="C9548" s="21" t="n">
        <v>46280</v>
      </c>
      <c r="D9548" s="17" t="s">
        <v>452</v>
      </c>
      <c r="E9548" s="17" t="s">
        <v>123</v>
      </c>
      <c r="F9548" s="17" t="s">
        <v>1497</v>
      </c>
      <c r="G9548" s="17" t="s">
        <v>60</v>
      </c>
      <c r="H9548" s="17" t="s">
        <v>1540</v>
      </c>
      <c r="I9548" s="17" t="s">
        <v>1524</v>
      </c>
      <c r="J9548" s="17" t="n">
        <v>1</v>
      </c>
      <c r="K9548" s="15" t="n">
        <v>277.9</v>
      </c>
      <c r="L9548" s="22" t="n">
        <v>0</v>
      </c>
      <c r="M9548" s="15" t="n">
        <v>0</v>
      </c>
      <c r="N9548" s="15" t="n">
        <f aca="false">J9548*K9548</f>
        <v>277.9</v>
      </c>
      <c r="O9548" s="15" t="n">
        <f aca="false">N9548*L9548</f>
        <v>0</v>
      </c>
      <c r="P9548" s="15" t="n">
        <f aca="false">N9548-O9548</f>
        <v>277.9</v>
      </c>
      <c r="Q9548" s="15" t="n">
        <f aca="false">J9548*INDEX(dProdutos!$F$2:$F$47,MATCH(E9548,dProdutos!$A$2:$A$47,0))</f>
        <v>132.36</v>
      </c>
      <c r="R9548" s="15" t="n">
        <f aca="false">IF(I9548="Cancelado",0,P9548-Q9548)</f>
        <v>145.54</v>
      </c>
      <c r="S9548" s="17" t="str">
        <f aca="false">INDEX(dProdutos!$D$2:$D$47,MATCH(E9548,dProdutos!$A$2:$A$47,0))</f>
        <v>Calçados</v>
      </c>
    </row>
    <row r="9549" customFormat="false" ht="15" hidden="false" customHeight="false" outlineLevel="0" collapsed="false">
      <c r="A9549" s="17" t="s">
        <v>7363</v>
      </c>
      <c r="B9549" s="17" t="n">
        <v>2</v>
      </c>
      <c r="C9549" s="21" t="n">
        <v>46280</v>
      </c>
      <c r="D9549" s="17" t="s">
        <v>452</v>
      </c>
      <c r="E9549" s="17" t="s">
        <v>114</v>
      </c>
      <c r="F9549" s="17" t="s">
        <v>1497</v>
      </c>
      <c r="G9549" s="17" t="s">
        <v>60</v>
      </c>
      <c r="H9549" s="17" t="s">
        <v>1540</v>
      </c>
      <c r="I9549" s="17" t="s">
        <v>1524</v>
      </c>
      <c r="J9549" s="17" t="n">
        <v>2</v>
      </c>
      <c r="K9549" s="15" t="n">
        <v>202.9</v>
      </c>
      <c r="L9549" s="22" t="n">
        <v>0</v>
      </c>
      <c r="M9549" s="15" t="n">
        <v>0</v>
      </c>
      <c r="N9549" s="15" t="n">
        <f aca="false">J9549*K9549</f>
        <v>405.8</v>
      </c>
      <c r="O9549" s="15" t="n">
        <f aca="false">N9549*L9549</f>
        <v>0</v>
      </c>
      <c r="P9549" s="15" t="n">
        <f aca="false">N9549-O9549</f>
        <v>405.8</v>
      </c>
      <c r="Q9549" s="15" t="n">
        <f aca="false">J9549*INDEX(dProdutos!$F$2:$F$47,MATCH(E9549,dProdutos!$A$2:$A$47,0))</f>
        <v>220.78</v>
      </c>
      <c r="R9549" s="15" t="n">
        <f aca="false">IF(I9549="Cancelado",0,P9549-Q9549)</f>
        <v>185.02</v>
      </c>
      <c r="S9549" s="17" t="str">
        <f aca="false">INDEX(dProdutos!$D$2:$D$47,MATCH(E9549,dProdutos!$A$2:$A$47,0))</f>
        <v>Moda Masculina</v>
      </c>
    </row>
    <row r="9550" customFormat="false" ht="15" hidden="false" customHeight="false" outlineLevel="0" collapsed="false">
      <c r="A9550" s="17" t="s">
        <v>7364</v>
      </c>
      <c r="B9550" s="17" t="n">
        <v>1</v>
      </c>
      <c r="C9550" s="21" t="n">
        <v>46280</v>
      </c>
      <c r="D9550" s="17" t="s">
        <v>1279</v>
      </c>
      <c r="E9550" s="17" t="s">
        <v>153</v>
      </c>
      <c r="F9550" s="17" t="s">
        <v>1490</v>
      </c>
      <c r="G9550" s="17" t="s">
        <v>59</v>
      </c>
      <c r="H9550" s="17" t="s">
        <v>1540</v>
      </c>
      <c r="I9550" s="17" t="s">
        <v>1524</v>
      </c>
      <c r="J9550" s="17" t="n">
        <v>1</v>
      </c>
      <c r="K9550" s="15" t="n">
        <v>165.9</v>
      </c>
      <c r="L9550" s="22" t="n">
        <v>0.15</v>
      </c>
      <c r="M9550" s="15" t="n">
        <v>0</v>
      </c>
      <c r="N9550" s="15" t="n">
        <f aca="false">J9550*K9550</f>
        <v>165.9</v>
      </c>
      <c r="O9550" s="15" t="n">
        <f aca="false">N9550*L9550</f>
        <v>24.885</v>
      </c>
      <c r="P9550" s="15" t="n">
        <f aca="false">N9550-O9550</f>
        <v>141.015</v>
      </c>
      <c r="Q9550" s="15" t="n">
        <f aca="false">J9550*INDEX(dProdutos!$F$2:$F$47,MATCH(E9550,dProdutos!$A$2:$A$47,0))</f>
        <v>67.28</v>
      </c>
      <c r="R9550" s="15" t="n">
        <f aca="false">IF(I9550="Cancelado",0,P9550-Q9550)</f>
        <v>73.735</v>
      </c>
      <c r="S9550" s="17" t="str">
        <f aca="false">INDEX(dProdutos!$D$2:$D$47,MATCH(E9550,dProdutos!$A$2:$A$47,0))</f>
        <v>Acessórios</v>
      </c>
    </row>
    <row r="9551" customFormat="false" ht="15" hidden="false" customHeight="false" outlineLevel="0" collapsed="false">
      <c r="A9551" s="17" t="s">
        <v>7365</v>
      </c>
      <c r="B9551" s="17" t="n">
        <v>1</v>
      </c>
      <c r="C9551" s="21" t="n">
        <v>46280</v>
      </c>
      <c r="D9551" s="17" t="s">
        <v>1148</v>
      </c>
      <c r="E9551" s="17" t="s">
        <v>180</v>
      </c>
      <c r="F9551" s="17" t="s">
        <v>1490</v>
      </c>
      <c r="G9551" s="17" t="s">
        <v>59</v>
      </c>
      <c r="H9551" s="17" t="s">
        <v>1523</v>
      </c>
      <c r="I9551" s="17" t="s">
        <v>1524</v>
      </c>
      <c r="J9551" s="17" t="n">
        <v>1</v>
      </c>
      <c r="K9551" s="15" t="n">
        <v>82.9</v>
      </c>
      <c r="L9551" s="22" t="n">
        <v>0</v>
      </c>
      <c r="M9551" s="15" t="n">
        <v>11.03</v>
      </c>
      <c r="N9551" s="15" t="n">
        <f aca="false">J9551*K9551</f>
        <v>82.9</v>
      </c>
      <c r="O9551" s="15" t="n">
        <f aca="false">N9551*L9551</f>
        <v>0</v>
      </c>
      <c r="P9551" s="15" t="n">
        <f aca="false">N9551-O9551</f>
        <v>82.9</v>
      </c>
      <c r="Q9551" s="15" t="n">
        <f aca="false">J9551*INDEX(dProdutos!$F$2:$F$47,MATCH(E9551,dProdutos!$A$2:$A$47,0))</f>
        <v>35.97</v>
      </c>
      <c r="R9551" s="15" t="n">
        <f aca="false">IF(I9551="Cancelado",0,P9551-Q9551)</f>
        <v>46.93</v>
      </c>
      <c r="S9551" s="17" t="str">
        <f aca="false">INDEX(dProdutos!$D$2:$D$47,MATCH(E9551,dProdutos!$A$2:$A$47,0))</f>
        <v>Eletrônicos</v>
      </c>
    </row>
    <row r="9552" customFormat="false" ht="15" hidden="false" customHeight="false" outlineLevel="0" collapsed="false">
      <c r="A9552" s="17" t="s">
        <v>7366</v>
      </c>
      <c r="B9552" s="17" t="n">
        <v>1</v>
      </c>
      <c r="C9552" s="21" t="n">
        <v>46280</v>
      </c>
      <c r="D9552" s="17" t="s">
        <v>1420</v>
      </c>
      <c r="E9552" s="17" t="s">
        <v>165</v>
      </c>
      <c r="F9552" s="17" t="s">
        <v>1501</v>
      </c>
      <c r="G9552" s="17" t="s">
        <v>61</v>
      </c>
      <c r="H9552" s="17" t="s">
        <v>1537</v>
      </c>
      <c r="I9552" s="17" t="s">
        <v>1524</v>
      </c>
      <c r="J9552" s="17" t="n">
        <v>1</v>
      </c>
      <c r="K9552" s="15" t="n">
        <v>231.9</v>
      </c>
      <c r="L9552" s="22" t="n">
        <v>0</v>
      </c>
      <c r="M9552" s="15" t="n">
        <v>0</v>
      </c>
      <c r="N9552" s="15" t="n">
        <f aca="false">J9552*K9552</f>
        <v>231.9</v>
      </c>
      <c r="O9552" s="15" t="n">
        <f aca="false">N9552*L9552</f>
        <v>0</v>
      </c>
      <c r="P9552" s="15" t="n">
        <f aca="false">N9552-O9552</f>
        <v>231.9</v>
      </c>
      <c r="Q9552" s="15" t="n">
        <f aca="false">J9552*INDEX(dProdutos!$F$2:$F$47,MATCH(E9552,dProdutos!$A$2:$A$47,0))</f>
        <v>140.83</v>
      </c>
      <c r="R9552" s="15" t="n">
        <f aca="false">IF(I9552="Cancelado",0,P9552-Q9552)</f>
        <v>91.07</v>
      </c>
      <c r="S9552" s="17" t="str">
        <f aca="false">INDEX(dProdutos!$D$2:$D$47,MATCH(E9552,dProdutos!$A$2:$A$47,0))</f>
        <v>Casa</v>
      </c>
    </row>
    <row r="9553" customFormat="false" ht="15" hidden="false" customHeight="false" outlineLevel="0" collapsed="false">
      <c r="A9553" s="17" t="s">
        <v>7367</v>
      </c>
      <c r="B9553" s="17" t="n">
        <v>1</v>
      </c>
      <c r="C9553" s="21" t="n">
        <v>46280</v>
      </c>
      <c r="D9553" s="17" t="s">
        <v>651</v>
      </c>
      <c r="E9553" s="17" t="s">
        <v>153</v>
      </c>
      <c r="F9553" s="17" t="s">
        <v>1495</v>
      </c>
      <c r="G9553" s="17" t="s">
        <v>61</v>
      </c>
      <c r="H9553" s="17" t="s">
        <v>1523</v>
      </c>
      <c r="I9553" s="17" t="s">
        <v>1524</v>
      </c>
      <c r="J9553" s="17" t="n">
        <v>1</v>
      </c>
      <c r="K9553" s="15" t="n">
        <v>165.9</v>
      </c>
      <c r="L9553" s="22" t="n">
        <v>0</v>
      </c>
      <c r="M9553" s="15" t="n">
        <v>0</v>
      </c>
      <c r="N9553" s="15" t="n">
        <f aca="false">J9553*K9553</f>
        <v>165.9</v>
      </c>
      <c r="O9553" s="15" t="n">
        <f aca="false">N9553*L9553</f>
        <v>0</v>
      </c>
      <c r="P9553" s="15" t="n">
        <f aca="false">N9553-O9553</f>
        <v>165.9</v>
      </c>
      <c r="Q9553" s="15" t="n">
        <f aca="false">J9553*INDEX(dProdutos!$F$2:$F$47,MATCH(E9553,dProdutos!$A$2:$A$47,0))</f>
        <v>67.28</v>
      </c>
      <c r="R9553" s="15" t="n">
        <f aca="false">IF(I9553="Cancelado",0,P9553-Q9553)</f>
        <v>98.62</v>
      </c>
      <c r="S9553" s="17" t="str">
        <f aca="false">INDEX(dProdutos!$D$2:$D$47,MATCH(E9553,dProdutos!$A$2:$A$47,0))</f>
        <v>Acessórios</v>
      </c>
    </row>
    <row r="9554" customFormat="false" ht="15" hidden="false" customHeight="false" outlineLevel="0" collapsed="false">
      <c r="A9554" s="17" t="s">
        <v>7368</v>
      </c>
      <c r="B9554" s="17" t="n">
        <v>1</v>
      </c>
      <c r="C9554" s="21" t="n">
        <v>46280</v>
      </c>
      <c r="D9554" s="17" t="s">
        <v>471</v>
      </c>
      <c r="E9554" s="17" t="s">
        <v>198</v>
      </c>
      <c r="F9554" s="17" t="s">
        <v>1490</v>
      </c>
      <c r="G9554" s="17" t="s">
        <v>62</v>
      </c>
      <c r="H9554" s="17" t="s">
        <v>1523</v>
      </c>
      <c r="I9554" s="17" t="s">
        <v>1524</v>
      </c>
      <c r="J9554" s="17" t="n">
        <v>1</v>
      </c>
      <c r="K9554" s="15" t="n">
        <v>253.9</v>
      </c>
      <c r="L9554" s="22" t="n">
        <v>0</v>
      </c>
      <c r="M9554" s="15" t="n">
        <v>27.66</v>
      </c>
      <c r="N9554" s="15" t="n">
        <f aca="false">J9554*K9554</f>
        <v>253.9</v>
      </c>
      <c r="O9554" s="15" t="n">
        <f aca="false">N9554*L9554</f>
        <v>0</v>
      </c>
      <c r="P9554" s="15" t="n">
        <f aca="false">N9554-O9554</f>
        <v>253.9</v>
      </c>
      <c r="Q9554" s="15" t="n">
        <f aca="false">J9554*INDEX(dProdutos!$F$2:$F$47,MATCH(E9554,dProdutos!$A$2:$A$47,0))</f>
        <v>99.78</v>
      </c>
      <c r="R9554" s="15" t="n">
        <f aca="false">IF(I9554="Cancelado",0,P9554-Q9554)</f>
        <v>154.12</v>
      </c>
      <c r="S9554" s="17" t="str">
        <f aca="false">INDEX(dProdutos!$D$2:$D$47,MATCH(E9554,dProdutos!$A$2:$A$47,0))</f>
        <v>Beleza</v>
      </c>
    </row>
    <row r="9555" customFormat="false" ht="15" hidden="false" customHeight="false" outlineLevel="0" collapsed="false">
      <c r="A9555" s="17" t="s">
        <v>7369</v>
      </c>
      <c r="B9555" s="17" t="n">
        <v>1</v>
      </c>
      <c r="C9555" s="21" t="n">
        <v>46280</v>
      </c>
      <c r="D9555" s="17" t="s">
        <v>452</v>
      </c>
      <c r="E9555" s="17" t="s">
        <v>85</v>
      </c>
      <c r="F9555" s="17" t="s">
        <v>1503</v>
      </c>
      <c r="G9555" s="17" t="s">
        <v>60</v>
      </c>
      <c r="H9555" s="17" t="s">
        <v>1537</v>
      </c>
      <c r="I9555" s="17" t="s">
        <v>1524</v>
      </c>
      <c r="J9555" s="17" t="n">
        <v>1</v>
      </c>
      <c r="K9555" s="15" t="n">
        <v>165.9</v>
      </c>
      <c r="L9555" s="22" t="n">
        <v>0.15</v>
      </c>
      <c r="M9555" s="15" t="n">
        <v>31.04</v>
      </c>
      <c r="N9555" s="15" t="n">
        <f aca="false">J9555*K9555</f>
        <v>165.9</v>
      </c>
      <c r="O9555" s="15" t="n">
        <f aca="false">N9555*L9555</f>
        <v>24.885</v>
      </c>
      <c r="P9555" s="15" t="n">
        <f aca="false">N9555-O9555</f>
        <v>141.015</v>
      </c>
      <c r="Q9555" s="15" t="n">
        <f aca="false">J9555*INDEX(dProdutos!$F$2:$F$47,MATCH(E9555,dProdutos!$A$2:$A$47,0))</f>
        <v>91.55</v>
      </c>
      <c r="R9555" s="15" t="n">
        <f aca="false">IF(I9555="Cancelado",0,P9555-Q9555)</f>
        <v>49.465</v>
      </c>
      <c r="S9555" s="17" t="str">
        <f aca="false">INDEX(dProdutos!$D$2:$D$47,MATCH(E9555,dProdutos!$A$2:$A$47,0))</f>
        <v>Moda Feminina</v>
      </c>
    </row>
    <row r="9556" customFormat="false" ht="15" hidden="false" customHeight="false" outlineLevel="0" collapsed="false">
      <c r="A9556" s="17" t="s">
        <v>7369</v>
      </c>
      <c r="B9556" s="17" t="n">
        <v>2</v>
      </c>
      <c r="C9556" s="21" t="n">
        <v>46280</v>
      </c>
      <c r="D9556" s="17" t="s">
        <v>452</v>
      </c>
      <c r="E9556" s="17" t="s">
        <v>138</v>
      </c>
      <c r="F9556" s="17" t="s">
        <v>1503</v>
      </c>
      <c r="G9556" s="17" t="s">
        <v>60</v>
      </c>
      <c r="H9556" s="17" t="s">
        <v>1537</v>
      </c>
      <c r="I9556" s="17" t="s">
        <v>1524</v>
      </c>
      <c r="J9556" s="17" t="n">
        <v>1</v>
      </c>
      <c r="K9556" s="15" t="n">
        <v>231.9</v>
      </c>
      <c r="L9556" s="22" t="n">
        <v>0.05</v>
      </c>
      <c r="M9556" s="15" t="n">
        <v>0</v>
      </c>
      <c r="N9556" s="15" t="n">
        <f aca="false">J9556*K9556</f>
        <v>231.9</v>
      </c>
      <c r="O9556" s="15" t="n">
        <f aca="false">N9556*L9556</f>
        <v>11.595</v>
      </c>
      <c r="P9556" s="15" t="n">
        <f aca="false">N9556-O9556</f>
        <v>220.305</v>
      </c>
      <c r="Q9556" s="15" t="n">
        <f aca="false">J9556*INDEX(dProdutos!$F$2:$F$47,MATCH(E9556,dProdutos!$A$2:$A$47,0))</f>
        <v>132.21</v>
      </c>
      <c r="R9556" s="15" t="n">
        <f aca="false">IF(I9556="Cancelado",0,P9556-Q9556)</f>
        <v>88.095</v>
      </c>
      <c r="S9556" s="17" t="str">
        <f aca="false">INDEX(dProdutos!$D$2:$D$47,MATCH(E9556,dProdutos!$A$2:$A$47,0))</f>
        <v>Calçados</v>
      </c>
    </row>
    <row r="9557" customFormat="false" ht="15" hidden="false" customHeight="false" outlineLevel="0" collapsed="false">
      <c r="A9557" s="17" t="s">
        <v>7370</v>
      </c>
      <c r="B9557" s="17" t="n">
        <v>1</v>
      </c>
      <c r="C9557" s="21" t="n">
        <v>46280</v>
      </c>
      <c r="D9557" s="17" t="s">
        <v>690</v>
      </c>
      <c r="E9557" s="17" t="s">
        <v>153</v>
      </c>
      <c r="F9557" s="17" t="s">
        <v>1497</v>
      </c>
      <c r="G9557" s="17" t="s">
        <v>61</v>
      </c>
      <c r="H9557" s="17" t="s">
        <v>1540</v>
      </c>
      <c r="I9557" s="17" t="s">
        <v>1524</v>
      </c>
      <c r="J9557" s="17" t="n">
        <v>2</v>
      </c>
      <c r="K9557" s="15" t="n">
        <v>165.9</v>
      </c>
      <c r="L9557" s="22" t="n">
        <v>0</v>
      </c>
      <c r="M9557" s="15" t="n">
        <v>28.76</v>
      </c>
      <c r="N9557" s="15" t="n">
        <f aca="false">J9557*K9557</f>
        <v>331.8</v>
      </c>
      <c r="O9557" s="15" t="n">
        <f aca="false">N9557*L9557</f>
        <v>0</v>
      </c>
      <c r="P9557" s="15" t="n">
        <f aca="false">N9557-O9557</f>
        <v>331.8</v>
      </c>
      <c r="Q9557" s="15" t="n">
        <f aca="false">J9557*INDEX(dProdutos!$F$2:$F$47,MATCH(E9557,dProdutos!$A$2:$A$47,0))</f>
        <v>134.56</v>
      </c>
      <c r="R9557" s="15" t="n">
        <f aca="false">IF(I9557="Cancelado",0,P9557-Q9557)</f>
        <v>197.24</v>
      </c>
      <c r="S9557" s="17" t="str">
        <f aca="false">INDEX(dProdutos!$D$2:$D$47,MATCH(E9557,dProdutos!$A$2:$A$47,0))</f>
        <v>Acessórios</v>
      </c>
    </row>
    <row r="9558" customFormat="false" ht="15" hidden="false" customHeight="false" outlineLevel="0" collapsed="false">
      <c r="A9558" s="17" t="s">
        <v>7370</v>
      </c>
      <c r="B9558" s="17" t="n">
        <v>2</v>
      </c>
      <c r="C9558" s="21" t="n">
        <v>46280</v>
      </c>
      <c r="D9558" s="17" t="s">
        <v>690</v>
      </c>
      <c r="E9558" s="17" t="s">
        <v>144</v>
      </c>
      <c r="F9558" s="17" t="s">
        <v>1497</v>
      </c>
      <c r="G9558" s="17" t="s">
        <v>61</v>
      </c>
      <c r="H9558" s="17" t="s">
        <v>1540</v>
      </c>
      <c r="I9558" s="17" t="s">
        <v>1524</v>
      </c>
      <c r="J9558" s="17" t="n">
        <v>1</v>
      </c>
      <c r="K9558" s="15" t="n">
        <v>260.9</v>
      </c>
      <c r="L9558" s="22" t="n">
        <v>0.15</v>
      </c>
      <c r="M9558" s="15" t="n">
        <v>0</v>
      </c>
      <c r="N9558" s="15" t="n">
        <f aca="false">J9558*K9558</f>
        <v>260.9</v>
      </c>
      <c r="O9558" s="15" t="n">
        <f aca="false">N9558*L9558</f>
        <v>39.135</v>
      </c>
      <c r="P9558" s="15" t="n">
        <f aca="false">N9558-O9558</f>
        <v>221.765</v>
      </c>
      <c r="Q9558" s="15" t="n">
        <f aca="false">J9558*INDEX(dProdutos!$F$2:$F$47,MATCH(E9558,dProdutos!$A$2:$A$47,0))</f>
        <v>99.86</v>
      </c>
      <c r="R9558" s="15" t="n">
        <f aca="false">IF(I9558="Cancelado",0,P9558-Q9558)</f>
        <v>121.905</v>
      </c>
      <c r="S9558" s="17" t="str">
        <f aca="false">INDEX(dProdutos!$D$2:$D$47,MATCH(E9558,dProdutos!$A$2:$A$47,0))</f>
        <v>Acessórios</v>
      </c>
    </row>
    <row r="9559" customFormat="false" ht="15" hidden="false" customHeight="false" outlineLevel="0" collapsed="false">
      <c r="A9559" s="17" t="s">
        <v>7371</v>
      </c>
      <c r="B9559" s="17" t="n">
        <v>1</v>
      </c>
      <c r="C9559" s="21" t="n">
        <v>46281</v>
      </c>
      <c r="D9559" s="17" t="s">
        <v>1377</v>
      </c>
      <c r="E9559" s="17" t="s">
        <v>132</v>
      </c>
      <c r="F9559" s="17" t="s">
        <v>1499</v>
      </c>
      <c r="G9559" s="17" t="s">
        <v>59</v>
      </c>
      <c r="H9559" s="17" t="s">
        <v>1523</v>
      </c>
      <c r="I9559" s="17" t="s">
        <v>1541</v>
      </c>
      <c r="J9559" s="17" t="n">
        <v>1</v>
      </c>
      <c r="K9559" s="15" t="n">
        <v>179.9</v>
      </c>
      <c r="L9559" s="22" t="n">
        <v>0.1</v>
      </c>
      <c r="M9559" s="15" t="n">
        <v>16.2</v>
      </c>
      <c r="N9559" s="15" t="n">
        <f aca="false">J9559*K9559</f>
        <v>179.9</v>
      </c>
      <c r="O9559" s="15" t="n">
        <f aca="false">N9559*L9559</f>
        <v>17.99</v>
      </c>
      <c r="P9559" s="15" t="n">
        <f aca="false">N9559-O9559</f>
        <v>161.91</v>
      </c>
      <c r="Q9559" s="15" t="n">
        <f aca="false">J9559*INDEX(dProdutos!$F$2:$F$47,MATCH(E9559,dProdutos!$A$2:$A$47,0))</f>
        <v>93.56</v>
      </c>
      <c r="R9559" s="15" t="n">
        <f aca="false">IF(I9559="Cancelado",0,P9559-Q9559)</f>
        <v>68.35</v>
      </c>
      <c r="S9559" s="17" t="str">
        <f aca="false">INDEX(dProdutos!$D$2:$D$47,MATCH(E9559,dProdutos!$A$2:$A$47,0))</f>
        <v>Calçados</v>
      </c>
    </row>
    <row r="9560" customFormat="false" ht="15" hidden="false" customHeight="false" outlineLevel="0" collapsed="false">
      <c r="A9560" s="17" t="s">
        <v>7372</v>
      </c>
      <c r="B9560" s="17" t="n">
        <v>1</v>
      </c>
      <c r="C9560" s="21" t="n">
        <v>46281</v>
      </c>
      <c r="D9560" s="17" t="s">
        <v>291</v>
      </c>
      <c r="E9560" s="17" t="s">
        <v>114</v>
      </c>
      <c r="F9560" s="17" t="s">
        <v>1499</v>
      </c>
      <c r="G9560" s="17" t="s">
        <v>63</v>
      </c>
      <c r="H9560" s="17" t="s">
        <v>1537</v>
      </c>
      <c r="I9560" s="17" t="s">
        <v>1524</v>
      </c>
      <c r="J9560" s="17" t="n">
        <v>2</v>
      </c>
      <c r="K9560" s="15" t="n">
        <v>202.9</v>
      </c>
      <c r="L9560" s="22" t="n">
        <v>0</v>
      </c>
      <c r="M9560" s="15" t="n">
        <v>33.47</v>
      </c>
      <c r="N9560" s="15" t="n">
        <f aca="false">J9560*K9560</f>
        <v>405.8</v>
      </c>
      <c r="O9560" s="15" t="n">
        <f aca="false">N9560*L9560</f>
        <v>0</v>
      </c>
      <c r="P9560" s="15" t="n">
        <f aca="false">N9560-O9560</f>
        <v>405.8</v>
      </c>
      <c r="Q9560" s="15" t="n">
        <f aca="false">J9560*INDEX(dProdutos!$F$2:$F$47,MATCH(E9560,dProdutos!$A$2:$A$47,0))</f>
        <v>220.78</v>
      </c>
      <c r="R9560" s="15" t="n">
        <f aca="false">IF(I9560="Cancelado",0,P9560-Q9560)</f>
        <v>185.02</v>
      </c>
      <c r="S9560" s="17" t="str">
        <f aca="false">INDEX(dProdutos!$D$2:$D$47,MATCH(E9560,dProdutos!$A$2:$A$47,0))</f>
        <v>Moda Masculina</v>
      </c>
    </row>
    <row r="9561" customFormat="false" ht="15" hidden="false" customHeight="false" outlineLevel="0" collapsed="false">
      <c r="A9561" s="17" t="s">
        <v>7373</v>
      </c>
      <c r="B9561" s="17" t="n">
        <v>1</v>
      </c>
      <c r="C9561" s="21" t="n">
        <v>46281</v>
      </c>
      <c r="D9561" s="17" t="s">
        <v>1313</v>
      </c>
      <c r="E9561" s="17" t="s">
        <v>138</v>
      </c>
      <c r="F9561" s="17" t="s">
        <v>1493</v>
      </c>
      <c r="G9561" s="17" t="s">
        <v>59</v>
      </c>
      <c r="H9561" s="17" t="s">
        <v>1523</v>
      </c>
      <c r="I9561" s="17" t="s">
        <v>1524</v>
      </c>
      <c r="J9561" s="17" t="n">
        <v>1</v>
      </c>
      <c r="K9561" s="15" t="n">
        <v>231.9</v>
      </c>
      <c r="L9561" s="22" t="n">
        <v>0.15</v>
      </c>
      <c r="M9561" s="15" t="n">
        <v>27.13</v>
      </c>
      <c r="N9561" s="15" t="n">
        <f aca="false">J9561*K9561</f>
        <v>231.9</v>
      </c>
      <c r="O9561" s="15" t="n">
        <f aca="false">N9561*L9561</f>
        <v>34.785</v>
      </c>
      <c r="P9561" s="15" t="n">
        <f aca="false">N9561-O9561</f>
        <v>197.115</v>
      </c>
      <c r="Q9561" s="15" t="n">
        <f aca="false">J9561*INDEX(dProdutos!$F$2:$F$47,MATCH(E9561,dProdutos!$A$2:$A$47,0))</f>
        <v>132.21</v>
      </c>
      <c r="R9561" s="15" t="n">
        <f aca="false">IF(I9561="Cancelado",0,P9561-Q9561)</f>
        <v>64.905</v>
      </c>
      <c r="S9561" s="17" t="str">
        <f aca="false">INDEX(dProdutos!$D$2:$D$47,MATCH(E9561,dProdutos!$A$2:$A$47,0))</f>
        <v>Calçados</v>
      </c>
    </row>
    <row r="9562" customFormat="false" ht="15" hidden="false" customHeight="false" outlineLevel="0" collapsed="false">
      <c r="A9562" s="17" t="s">
        <v>7374</v>
      </c>
      <c r="B9562" s="17" t="n">
        <v>1</v>
      </c>
      <c r="C9562" s="21" t="n">
        <v>46281</v>
      </c>
      <c r="D9562" s="17" t="s">
        <v>1284</v>
      </c>
      <c r="E9562" s="17" t="s">
        <v>114</v>
      </c>
      <c r="F9562" s="17" t="s">
        <v>1495</v>
      </c>
      <c r="G9562" s="17" t="s">
        <v>61</v>
      </c>
      <c r="H9562" s="17" t="s">
        <v>1540</v>
      </c>
      <c r="I9562" s="17" t="s">
        <v>1524</v>
      </c>
      <c r="J9562" s="17" t="n">
        <v>1</v>
      </c>
      <c r="K9562" s="15" t="n">
        <v>202.9</v>
      </c>
      <c r="L9562" s="22" t="n">
        <v>0</v>
      </c>
      <c r="M9562" s="15" t="n">
        <v>0</v>
      </c>
      <c r="N9562" s="15" t="n">
        <f aca="false">J9562*K9562</f>
        <v>202.9</v>
      </c>
      <c r="O9562" s="15" t="n">
        <f aca="false">N9562*L9562</f>
        <v>0</v>
      </c>
      <c r="P9562" s="15" t="n">
        <f aca="false">N9562-O9562</f>
        <v>202.9</v>
      </c>
      <c r="Q9562" s="15" t="n">
        <f aca="false">J9562*INDEX(dProdutos!$F$2:$F$47,MATCH(E9562,dProdutos!$A$2:$A$47,0))</f>
        <v>110.39</v>
      </c>
      <c r="R9562" s="15" t="n">
        <f aca="false">IF(I9562="Cancelado",0,P9562-Q9562)</f>
        <v>92.51</v>
      </c>
      <c r="S9562" s="17" t="str">
        <f aca="false">INDEX(dProdutos!$D$2:$D$47,MATCH(E9562,dProdutos!$A$2:$A$47,0))</f>
        <v>Moda Masculina</v>
      </c>
    </row>
    <row r="9563" customFormat="false" ht="15" hidden="false" customHeight="false" outlineLevel="0" collapsed="false">
      <c r="A9563" s="17" t="s">
        <v>7374</v>
      </c>
      <c r="B9563" s="17" t="n">
        <v>2</v>
      </c>
      <c r="C9563" s="21" t="n">
        <v>46281</v>
      </c>
      <c r="D9563" s="17" t="s">
        <v>1284</v>
      </c>
      <c r="E9563" s="17" t="s">
        <v>165</v>
      </c>
      <c r="F9563" s="17" t="s">
        <v>1495</v>
      </c>
      <c r="G9563" s="17" t="s">
        <v>61</v>
      </c>
      <c r="H9563" s="17" t="s">
        <v>1540</v>
      </c>
      <c r="I9563" s="17" t="s">
        <v>1524</v>
      </c>
      <c r="J9563" s="17" t="n">
        <v>1</v>
      </c>
      <c r="K9563" s="15" t="n">
        <v>231.9</v>
      </c>
      <c r="L9563" s="22" t="n">
        <v>0</v>
      </c>
      <c r="M9563" s="15" t="n">
        <v>0</v>
      </c>
      <c r="N9563" s="15" t="n">
        <f aca="false">J9563*K9563</f>
        <v>231.9</v>
      </c>
      <c r="O9563" s="15" t="n">
        <f aca="false">N9563*L9563</f>
        <v>0</v>
      </c>
      <c r="P9563" s="15" t="n">
        <f aca="false">N9563-O9563</f>
        <v>231.9</v>
      </c>
      <c r="Q9563" s="15" t="n">
        <f aca="false">J9563*INDEX(dProdutos!$F$2:$F$47,MATCH(E9563,dProdutos!$A$2:$A$47,0))</f>
        <v>140.83</v>
      </c>
      <c r="R9563" s="15" t="n">
        <f aca="false">IF(I9563="Cancelado",0,P9563-Q9563)</f>
        <v>91.07</v>
      </c>
      <c r="S9563" s="17" t="str">
        <f aca="false">INDEX(dProdutos!$D$2:$D$47,MATCH(E9563,dProdutos!$A$2:$A$47,0))</f>
        <v>Casa</v>
      </c>
    </row>
    <row r="9564" customFormat="false" ht="15" hidden="false" customHeight="false" outlineLevel="0" collapsed="false">
      <c r="A9564" s="17" t="s">
        <v>7375</v>
      </c>
      <c r="B9564" s="17" t="n">
        <v>1</v>
      </c>
      <c r="C9564" s="21" t="n">
        <v>46281</v>
      </c>
      <c r="D9564" s="17" t="s">
        <v>765</v>
      </c>
      <c r="E9564" s="17" t="s">
        <v>171</v>
      </c>
      <c r="F9564" s="17" t="s">
        <v>1501</v>
      </c>
      <c r="G9564" s="17" t="s">
        <v>62</v>
      </c>
      <c r="H9564" s="17" t="s">
        <v>1537</v>
      </c>
      <c r="I9564" s="17" t="s">
        <v>1524</v>
      </c>
      <c r="J9564" s="17" t="n">
        <v>1</v>
      </c>
      <c r="K9564" s="15" t="n">
        <v>246.9</v>
      </c>
      <c r="L9564" s="22" t="n">
        <v>0</v>
      </c>
      <c r="M9564" s="15" t="n">
        <v>17.46</v>
      </c>
      <c r="N9564" s="15" t="n">
        <f aca="false">J9564*K9564</f>
        <v>246.9</v>
      </c>
      <c r="O9564" s="15" t="n">
        <f aca="false">N9564*L9564</f>
        <v>0</v>
      </c>
      <c r="P9564" s="15" t="n">
        <f aca="false">N9564-O9564</f>
        <v>246.9</v>
      </c>
      <c r="Q9564" s="15" t="n">
        <f aca="false">J9564*INDEX(dProdutos!$F$2:$F$47,MATCH(E9564,dProdutos!$A$2:$A$47,0))</f>
        <v>103.61</v>
      </c>
      <c r="R9564" s="15" t="n">
        <f aca="false">IF(I9564="Cancelado",0,P9564-Q9564)</f>
        <v>143.29</v>
      </c>
      <c r="S9564" s="17" t="str">
        <f aca="false">INDEX(dProdutos!$D$2:$D$47,MATCH(E9564,dProdutos!$A$2:$A$47,0))</f>
        <v>Casa</v>
      </c>
    </row>
    <row r="9565" customFormat="false" ht="15" hidden="false" customHeight="false" outlineLevel="0" collapsed="false">
      <c r="A9565" s="17" t="s">
        <v>7376</v>
      </c>
      <c r="B9565" s="17" t="n">
        <v>1</v>
      </c>
      <c r="C9565" s="21" t="n">
        <v>46281</v>
      </c>
      <c r="D9565" s="17" t="s">
        <v>1049</v>
      </c>
      <c r="E9565" s="17" t="s">
        <v>85</v>
      </c>
      <c r="F9565" s="17" t="s">
        <v>1487</v>
      </c>
      <c r="G9565" s="17" t="s">
        <v>59</v>
      </c>
      <c r="H9565" s="17" t="s">
        <v>1537</v>
      </c>
      <c r="I9565" s="17" t="s">
        <v>1524</v>
      </c>
      <c r="J9565" s="17" t="n">
        <v>1</v>
      </c>
      <c r="K9565" s="15" t="n">
        <v>165.9</v>
      </c>
      <c r="L9565" s="22" t="n">
        <v>0</v>
      </c>
      <c r="M9565" s="15" t="n">
        <v>33.88</v>
      </c>
      <c r="N9565" s="15" t="n">
        <f aca="false">J9565*K9565</f>
        <v>165.9</v>
      </c>
      <c r="O9565" s="15" t="n">
        <f aca="false">N9565*L9565</f>
        <v>0</v>
      </c>
      <c r="P9565" s="15" t="n">
        <f aca="false">N9565-O9565</f>
        <v>165.9</v>
      </c>
      <c r="Q9565" s="15" t="n">
        <f aca="false">J9565*INDEX(dProdutos!$F$2:$F$47,MATCH(E9565,dProdutos!$A$2:$A$47,0))</f>
        <v>91.55</v>
      </c>
      <c r="R9565" s="15" t="n">
        <f aca="false">IF(I9565="Cancelado",0,P9565-Q9565)</f>
        <v>74.35</v>
      </c>
      <c r="S9565" s="17" t="str">
        <f aca="false">INDEX(dProdutos!$D$2:$D$47,MATCH(E9565,dProdutos!$A$2:$A$47,0))</f>
        <v>Moda Feminina</v>
      </c>
    </row>
    <row r="9566" customFormat="false" ht="15" hidden="false" customHeight="false" outlineLevel="0" collapsed="false">
      <c r="A9566" s="17" t="s">
        <v>7377</v>
      </c>
      <c r="B9566" s="17" t="n">
        <v>1</v>
      </c>
      <c r="C9566" s="21" t="n">
        <v>46281</v>
      </c>
      <c r="D9566" s="17" t="s">
        <v>353</v>
      </c>
      <c r="E9566" s="17" t="s">
        <v>192</v>
      </c>
      <c r="F9566" s="17" t="s">
        <v>1490</v>
      </c>
      <c r="G9566" s="17" t="s">
        <v>61</v>
      </c>
      <c r="H9566" s="17" t="s">
        <v>1537</v>
      </c>
      <c r="I9566" s="17" t="s">
        <v>1524</v>
      </c>
      <c r="J9566" s="17" t="n">
        <v>1</v>
      </c>
      <c r="K9566" s="15" t="n">
        <v>245.9</v>
      </c>
      <c r="L9566" s="22" t="n">
        <v>0.1</v>
      </c>
      <c r="M9566" s="15" t="n">
        <v>0</v>
      </c>
      <c r="N9566" s="15" t="n">
        <f aca="false">J9566*K9566</f>
        <v>245.9</v>
      </c>
      <c r="O9566" s="15" t="n">
        <f aca="false">N9566*L9566</f>
        <v>24.59</v>
      </c>
      <c r="P9566" s="15" t="n">
        <f aca="false">N9566-O9566</f>
        <v>221.31</v>
      </c>
      <c r="Q9566" s="15" t="n">
        <f aca="false">J9566*INDEX(dProdutos!$F$2:$F$47,MATCH(E9566,dProdutos!$A$2:$A$47,0))</f>
        <v>107.78</v>
      </c>
      <c r="R9566" s="15" t="n">
        <f aca="false">IF(I9566="Cancelado",0,P9566-Q9566)</f>
        <v>113.53</v>
      </c>
      <c r="S9566" s="17" t="str">
        <f aca="false">INDEX(dProdutos!$D$2:$D$47,MATCH(E9566,dProdutos!$A$2:$A$47,0))</f>
        <v>Eletrônicos</v>
      </c>
    </row>
    <row r="9567" customFormat="false" ht="15" hidden="false" customHeight="false" outlineLevel="0" collapsed="false">
      <c r="A9567" s="17" t="s">
        <v>7378</v>
      </c>
      <c r="B9567" s="17" t="n">
        <v>1</v>
      </c>
      <c r="C9567" s="21" t="n">
        <v>46282</v>
      </c>
      <c r="D9567" s="17" t="s">
        <v>801</v>
      </c>
      <c r="E9567" s="17" t="s">
        <v>102</v>
      </c>
      <c r="F9567" s="17" t="s">
        <v>1503</v>
      </c>
      <c r="G9567" s="17" t="s">
        <v>62</v>
      </c>
      <c r="H9567" s="17" t="s">
        <v>1523</v>
      </c>
      <c r="I9567" s="17" t="s">
        <v>1524</v>
      </c>
      <c r="J9567" s="17" t="n">
        <v>1</v>
      </c>
      <c r="K9567" s="15" t="n">
        <v>65.9</v>
      </c>
      <c r="L9567" s="22" t="n">
        <v>0.2</v>
      </c>
      <c r="M9567" s="15" t="n">
        <v>0</v>
      </c>
      <c r="N9567" s="15" t="n">
        <f aca="false">J9567*K9567</f>
        <v>65.9</v>
      </c>
      <c r="O9567" s="15" t="n">
        <f aca="false">N9567*L9567</f>
        <v>13.18</v>
      </c>
      <c r="P9567" s="15" t="n">
        <f aca="false">N9567-O9567</f>
        <v>52.72</v>
      </c>
      <c r="Q9567" s="15" t="n">
        <f aca="false">J9567*INDEX(dProdutos!$F$2:$F$47,MATCH(E9567,dProdutos!$A$2:$A$47,0))</f>
        <v>29.68</v>
      </c>
      <c r="R9567" s="15" t="n">
        <f aca="false">IF(I9567="Cancelado",0,P9567-Q9567)</f>
        <v>23.04</v>
      </c>
      <c r="S9567" s="17" t="str">
        <f aca="false">INDEX(dProdutos!$D$2:$D$47,MATCH(E9567,dProdutos!$A$2:$A$47,0))</f>
        <v>Moda Masculina</v>
      </c>
    </row>
    <row r="9568" customFormat="false" ht="15" hidden="false" customHeight="false" outlineLevel="0" collapsed="false">
      <c r="A9568" s="17" t="s">
        <v>7379</v>
      </c>
      <c r="B9568" s="17" t="n">
        <v>1</v>
      </c>
      <c r="C9568" s="21" t="n">
        <v>46282</v>
      </c>
      <c r="D9568" s="17" t="s">
        <v>1011</v>
      </c>
      <c r="E9568" s="17" t="s">
        <v>138</v>
      </c>
      <c r="F9568" s="17" t="s">
        <v>1487</v>
      </c>
      <c r="G9568" s="17" t="s">
        <v>61</v>
      </c>
      <c r="H9568" s="17" t="s">
        <v>1523</v>
      </c>
      <c r="I9568" s="17" t="s">
        <v>1524</v>
      </c>
      <c r="J9568" s="17" t="n">
        <v>1</v>
      </c>
      <c r="K9568" s="15" t="n">
        <v>231.9</v>
      </c>
      <c r="L9568" s="22" t="n">
        <v>0.2</v>
      </c>
      <c r="M9568" s="15" t="n">
        <v>23.14</v>
      </c>
      <c r="N9568" s="15" t="n">
        <f aca="false">J9568*K9568</f>
        <v>231.9</v>
      </c>
      <c r="O9568" s="15" t="n">
        <f aca="false">N9568*L9568</f>
        <v>46.38</v>
      </c>
      <c r="P9568" s="15" t="n">
        <f aca="false">N9568-O9568</f>
        <v>185.52</v>
      </c>
      <c r="Q9568" s="15" t="n">
        <f aca="false">J9568*INDEX(dProdutos!$F$2:$F$47,MATCH(E9568,dProdutos!$A$2:$A$47,0))</f>
        <v>132.21</v>
      </c>
      <c r="R9568" s="15" t="n">
        <f aca="false">IF(I9568="Cancelado",0,P9568-Q9568)</f>
        <v>53.31</v>
      </c>
      <c r="S9568" s="17" t="str">
        <f aca="false">INDEX(dProdutos!$D$2:$D$47,MATCH(E9568,dProdutos!$A$2:$A$47,0))</f>
        <v>Calçados</v>
      </c>
    </row>
    <row r="9569" customFormat="false" ht="15" hidden="false" customHeight="false" outlineLevel="0" collapsed="false">
      <c r="A9569" s="17" t="s">
        <v>7379</v>
      </c>
      <c r="B9569" s="17" t="n">
        <v>2</v>
      </c>
      <c r="C9569" s="21" t="n">
        <v>46282</v>
      </c>
      <c r="D9569" s="17" t="s">
        <v>1011</v>
      </c>
      <c r="E9569" s="17" t="s">
        <v>165</v>
      </c>
      <c r="F9569" s="17" t="s">
        <v>1487</v>
      </c>
      <c r="G9569" s="17" t="s">
        <v>61</v>
      </c>
      <c r="H9569" s="17" t="s">
        <v>1523</v>
      </c>
      <c r="I9569" s="17" t="s">
        <v>1524</v>
      </c>
      <c r="J9569" s="17" t="n">
        <v>1</v>
      </c>
      <c r="K9569" s="15" t="n">
        <v>231.9</v>
      </c>
      <c r="L9569" s="22" t="n">
        <v>0</v>
      </c>
      <c r="M9569" s="15" t="n">
        <v>0</v>
      </c>
      <c r="N9569" s="15" t="n">
        <f aca="false">J9569*K9569</f>
        <v>231.9</v>
      </c>
      <c r="O9569" s="15" t="n">
        <f aca="false">N9569*L9569</f>
        <v>0</v>
      </c>
      <c r="P9569" s="15" t="n">
        <f aca="false">N9569-O9569</f>
        <v>231.9</v>
      </c>
      <c r="Q9569" s="15" t="n">
        <f aca="false">J9569*INDEX(dProdutos!$F$2:$F$47,MATCH(E9569,dProdutos!$A$2:$A$47,0))</f>
        <v>140.83</v>
      </c>
      <c r="R9569" s="15" t="n">
        <f aca="false">IF(I9569="Cancelado",0,P9569-Q9569)</f>
        <v>91.07</v>
      </c>
      <c r="S9569" s="17" t="str">
        <f aca="false">INDEX(dProdutos!$D$2:$D$47,MATCH(E9569,dProdutos!$A$2:$A$47,0))</f>
        <v>Casa</v>
      </c>
    </row>
    <row r="9570" customFormat="false" ht="15" hidden="false" customHeight="false" outlineLevel="0" collapsed="false">
      <c r="A9570" s="17" t="s">
        <v>7379</v>
      </c>
      <c r="B9570" s="17" t="n">
        <v>3</v>
      </c>
      <c r="C9570" s="21" t="n">
        <v>46282</v>
      </c>
      <c r="D9570" s="17" t="s">
        <v>1011</v>
      </c>
      <c r="E9570" s="17" t="s">
        <v>156</v>
      </c>
      <c r="F9570" s="17" t="s">
        <v>1487</v>
      </c>
      <c r="G9570" s="17" t="s">
        <v>61</v>
      </c>
      <c r="H9570" s="17" t="s">
        <v>1523</v>
      </c>
      <c r="I9570" s="17" t="s">
        <v>1524</v>
      </c>
      <c r="J9570" s="17" t="n">
        <v>3</v>
      </c>
      <c r="K9570" s="15" t="n">
        <v>192.9</v>
      </c>
      <c r="L9570" s="22" t="n">
        <v>0</v>
      </c>
      <c r="M9570" s="15" t="n">
        <v>0</v>
      </c>
      <c r="N9570" s="15" t="n">
        <f aca="false">J9570*K9570</f>
        <v>578.7</v>
      </c>
      <c r="O9570" s="15" t="n">
        <f aca="false">N9570*L9570</f>
        <v>0</v>
      </c>
      <c r="P9570" s="15" t="n">
        <f aca="false">N9570-O9570</f>
        <v>578.7</v>
      </c>
      <c r="Q9570" s="15" t="n">
        <f aca="false">J9570*INDEX(dProdutos!$F$2:$F$47,MATCH(E9570,dProdutos!$A$2:$A$47,0))</f>
        <v>241.14</v>
      </c>
      <c r="R9570" s="15" t="n">
        <f aca="false">IF(I9570="Cancelado",0,P9570-Q9570)</f>
        <v>337.56</v>
      </c>
      <c r="S9570" s="17" t="str">
        <f aca="false">INDEX(dProdutos!$D$2:$D$47,MATCH(E9570,dProdutos!$A$2:$A$47,0))</f>
        <v>Acessórios</v>
      </c>
    </row>
    <row r="9571" customFormat="false" ht="15" hidden="false" customHeight="false" outlineLevel="0" collapsed="false">
      <c r="A9571" s="17" t="s">
        <v>7379</v>
      </c>
      <c r="B9571" s="17" t="n">
        <v>4</v>
      </c>
      <c r="C9571" s="21" t="n">
        <v>46282</v>
      </c>
      <c r="D9571" s="17" t="s">
        <v>1011</v>
      </c>
      <c r="E9571" s="17" t="s">
        <v>153</v>
      </c>
      <c r="F9571" s="17" t="s">
        <v>1487</v>
      </c>
      <c r="G9571" s="17" t="s">
        <v>61</v>
      </c>
      <c r="H9571" s="17" t="s">
        <v>1523</v>
      </c>
      <c r="I9571" s="17" t="s">
        <v>1524</v>
      </c>
      <c r="J9571" s="17" t="n">
        <v>1</v>
      </c>
      <c r="K9571" s="15" t="n">
        <v>165.9</v>
      </c>
      <c r="L9571" s="22" t="n">
        <v>0.1</v>
      </c>
      <c r="M9571" s="15" t="n">
        <v>0</v>
      </c>
      <c r="N9571" s="15" t="n">
        <f aca="false">J9571*K9571</f>
        <v>165.9</v>
      </c>
      <c r="O9571" s="15" t="n">
        <f aca="false">N9571*L9571</f>
        <v>16.59</v>
      </c>
      <c r="P9571" s="15" t="n">
        <f aca="false">N9571-O9571</f>
        <v>149.31</v>
      </c>
      <c r="Q9571" s="15" t="n">
        <f aca="false">J9571*INDEX(dProdutos!$F$2:$F$47,MATCH(E9571,dProdutos!$A$2:$A$47,0))</f>
        <v>67.28</v>
      </c>
      <c r="R9571" s="15" t="n">
        <f aca="false">IF(I9571="Cancelado",0,P9571-Q9571)</f>
        <v>82.03</v>
      </c>
      <c r="S9571" s="17" t="str">
        <f aca="false">INDEX(dProdutos!$D$2:$D$47,MATCH(E9571,dProdutos!$A$2:$A$47,0))</f>
        <v>Acessórios</v>
      </c>
    </row>
    <row r="9572" customFormat="false" ht="15" hidden="false" customHeight="false" outlineLevel="0" collapsed="false">
      <c r="A9572" s="17" t="s">
        <v>7380</v>
      </c>
      <c r="B9572" s="17" t="n">
        <v>1</v>
      </c>
      <c r="C9572" s="21" t="n">
        <v>46282</v>
      </c>
      <c r="D9572" s="17" t="s">
        <v>420</v>
      </c>
      <c r="E9572" s="17" t="s">
        <v>168</v>
      </c>
      <c r="F9572" s="17" t="s">
        <v>1493</v>
      </c>
      <c r="G9572" s="17" t="s">
        <v>63</v>
      </c>
      <c r="H9572" s="17" t="s">
        <v>1537</v>
      </c>
      <c r="I9572" s="17" t="s">
        <v>1524</v>
      </c>
      <c r="J9572" s="17" t="n">
        <v>1</v>
      </c>
      <c r="K9572" s="15" t="n">
        <v>253.9</v>
      </c>
      <c r="L9572" s="22" t="n">
        <v>0</v>
      </c>
      <c r="M9572" s="15" t="n">
        <v>22.55</v>
      </c>
      <c r="N9572" s="15" t="n">
        <f aca="false">J9572*K9572</f>
        <v>253.9</v>
      </c>
      <c r="O9572" s="15" t="n">
        <f aca="false">N9572*L9572</f>
        <v>0</v>
      </c>
      <c r="P9572" s="15" t="n">
        <f aca="false">N9572-O9572</f>
        <v>253.9</v>
      </c>
      <c r="Q9572" s="15" t="n">
        <f aca="false">J9572*INDEX(dProdutos!$F$2:$F$47,MATCH(E9572,dProdutos!$A$2:$A$47,0))</f>
        <v>128.94</v>
      </c>
      <c r="R9572" s="15" t="n">
        <f aca="false">IF(I9572="Cancelado",0,P9572-Q9572)</f>
        <v>124.96</v>
      </c>
      <c r="S9572" s="17" t="str">
        <f aca="false">INDEX(dProdutos!$D$2:$D$47,MATCH(E9572,dProdutos!$A$2:$A$47,0))</f>
        <v>Casa</v>
      </c>
    </row>
    <row r="9573" customFormat="false" ht="15" hidden="false" customHeight="false" outlineLevel="0" collapsed="false">
      <c r="A9573" s="17" t="s">
        <v>7381</v>
      </c>
      <c r="B9573" s="17" t="n">
        <v>1</v>
      </c>
      <c r="C9573" s="21" t="n">
        <v>46282</v>
      </c>
      <c r="D9573" s="17" t="s">
        <v>1365</v>
      </c>
      <c r="E9573" s="17" t="s">
        <v>123</v>
      </c>
      <c r="F9573" s="17" t="s">
        <v>1497</v>
      </c>
      <c r="G9573" s="17" t="s">
        <v>61</v>
      </c>
      <c r="H9573" s="17" t="s">
        <v>1523</v>
      </c>
      <c r="I9573" s="17" t="s">
        <v>1524</v>
      </c>
      <c r="J9573" s="17" t="n">
        <v>1</v>
      </c>
      <c r="K9573" s="15" t="n">
        <v>277.9</v>
      </c>
      <c r="L9573" s="22" t="n">
        <v>0</v>
      </c>
      <c r="M9573" s="15" t="n">
        <v>0</v>
      </c>
      <c r="N9573" s="15" t="n">
        <f aca="false">J9573*K9573</f>
        <v>277.9</v>
      </c>
      <c r="O9573" s="15" t="n">
        <f aca="false">N9573*L9573</f>
        <v>0</v>
      </c>
      <c r="P9573" s="15" t="n">
        <f aca="false">N9573-O9573</f>
        <v>277.9</v>
      </c>
      <c r="Q9573" s="15" t="n">
        <f aca="false">J9573*INDEX(dProdutos!$F$2:$F$47,MATCH(E9573,dProdutos!$A$2:$A$47,0))</f>
        <v>132.36</v>
      </c>
      <c r="R9573" s="15" t="n">
        <f aca="false">IF(I9573="Cancelado",0,P9573-Q9573)</f>
        <v>145.54</v>
      </c>
      <c r="S9573" s="17" t="str">
        <f aca="false">INDEX(dProdutos!$D$2:$D$47,MATCH(E9573,dProdutos!$A$2:$A$47,0))</f>
        <v>Calçados</v>
      </c>
    </row>
    <row r="9574" customFormat="false" ht="15" hidden="false" customHeight="false" outlineLevel="0" collapsed="false">
      <c r="A9574" s="17" t="s">
        <v>7382</v>
      </c>
      <c r="B9574" s="17" t="n">
        <v>1</v>
      </c>
      <c r="C9574" s="21" t="n">
        <v>46282</v>
      </c>
      <c r="D9574" s="17" t="s">
        <v>849</v>
      </c>
      <c r="E9574" s="17" t="s">
        <v>153</v>
      </c>
      <c r="F9574" s="17" t="s">
        <v>1490</v>
      </c>
      <c r="G9574" s="17" t="s">
        <v>61</v>
      </c>
      <c r="H9574" s="17" t="s">
        <v>1523</v>
      </c>
      <c r="I9574" s="17" t="s">
        <v>1524</v>
      </c>
      <c r="J9574" s="17" t="n">
        <v>1</v>
      </c>
      <c r="K9574" s="15" t="n">
        <v>165.9</v>
      </c>
      <c r="L9574" s="22" t="n">
        <v>0</v>
      </c>
      <c r="M9574" s="15" t="n">
        <v>0</v>
      </c>
      <c r="N9574" s="15" t="n">
        <f aca="false">J9574*K9574</f>
        <v>165.9</v>
      </c>
      <c r="O9574" s="15" t="n">
        <f aca="false">N9574*L9574</f>
        <v>0</v>
      </c>
      <c r="P9574" s="15" t="n">
        <f aca="false">N9574-O9574</f>
        <v>165.9</v>
      </c>
      <c r="Q9574" s="15" t="n">
        <f aca="false">J9574*INDEX(dProdutos!$F$2:$F$47,MATCH(E9574,dProdutos!$A$2:$A$47,0))</f>
        <v>67.28</v>
      </c>
      <c r="R9574" s="15" t="n">
        <f aca="false">IF(I9574="Cancelado",0,P9574-Q9574)</f>
        <v>98.62</v>
      </c>
      <c r="S9574" s="17" t="str">
        <f aca="false">INDEX(dProdutos!$D$2:$D$47,MATCH(E9574,dProdutos!$A$2:$A$47,0))</f>
        <v>Acessórios</v>
      </c>
    </row>
    <row r="9575" customFormat="false" ht="15" hidden="false" customHeight="false" outlineLevel="0" collapsed="false">
      <c r="A9575" s="17" t="s">
        <v>7382</v>
      </c>
      <c r="B9575" s="17" t="n">
        <v>2</v>
      </c>
      <c r="C9575" s="21" t="n">
        <v>46282</v>
      </c>
      <c r="D9575" s="17" t="s">
        <v>849</v>
      </c>
      <c r="E9575" s="17" t="s">
        <v>165</v>
      </c>
      <c r="F9575" s="17" t="s">
        <v>1490</v>
      </c>
      <c r="G9575" s="17" t="s">
        <v>61</v>
      </c>
      <c r="H9575" s="17" t="s">
        <v>1523</v>
      </c>
      <c r="I9575" s="17" t="s">
        <v>1524</v>
      </c>
      <c r="J9575" s="17" t="n">
        <v>1</v>
      </c>
      <c r="K9575" s="15" t="n">
        <v>231.9</v>
      </c>
      <c r="L9575" s="22" t="n">
        <v>0</v>
      </c>
      <c r="M9575" s="15" t="n">
        <v>0</v>
      </c>
      <c r="N9575" s="15" t="n">
        <f aca="false">J9575*K9575</f>
        <v>231.9</v>
      </c>
      <c r="O9575" s="15" t="n">
        <f aca="false">N9575*L9575</f>
        <v>0</v>
      </c>
      <c r="P9575" s="15" t="n">
        <f aca="false">N9575-O9575</f>
        <v>231.9</v>
      </c>
      <c r="Q9575" s="15" t="n">
        <f aca="false">J9575*INDEX(dProdutos!$F$2:$F$47,MATCH(E9575,dProdutos!$A$2:$A$47,0))</f>
        <v>140.83</v>
      </c>
      <c r="R9575" s="15" t="n">
        <f aca="false">IF(I9575="Cancelado",0,P9575-Q9575)</f>
        <v>91.07</v>
      </c>
      <c r="S9575" s="17" t="str">
        <f aca="false">INDEX(dProdutos!$D$2:$D$47,MATCH(E9575,dProdutos!$A$2:$A$47,0))</f>
        <v>Casa</v>
      </c>
    </row>
    <row r="9576" customFormat="false" ht="15" hidden="false" customHeight="false" outlineLevel="0" collapsed="false">
      <c r="A9576" s="17" t="s">
        <v>7383</v>
      </c>
      <c r="B9576" s="17" t="n">
        <v>1</v>
      </c>
      <c r="C9576" s="21" t="n">
        <v>46282</v>
      </c>
      <c r="D9576" s="17" t="s">
        <v>1135</v>
      </c>
      <c r="E9576" s="17" t="s">
        <v>165</v>
      </c>
      <c r="F9576" s="17" t="s">
        <v>1495</v>
      </c>
      <c r="G9576" s="17" t="s">
        <v>59</v>
      </c>
      <c r="H9576" s="17" t="s">
        <v>1537</v>
      </c>
      <c r="I9576" s="17" t="s">
        <v>1524</v>
      </c>
      <c r="J9576" s="17" t="n">
        <v>1</v>
      </c>
      <c r="K9576" s="15" t="n">
        <v>231.9</v>
      </c>
      <c r="L9576" s="22" t="n">
        <v>0.1</v>
      </c>
      <c r="M9576" s="15" t="n">
        <v>12.16</v>
      </c>
      <c r="N9576" s="15" t="n">
        <f aca="false">J9576*K9576</f>
        <v>231.9</v>
      </c>
      <c r="O9576" s="15" t="n">
        <f aca="false">N9576*L9576</f>
        <v>23.19</v>
      </c>
      <c r="P9576" s="15" t="n">
        <f aca="false">N9576-O9576</f>
        <v>208.71</v>
      </c>
      <c r="Q9576" s="15" t="n">
        <f aca="false">J9576*INDEX(dProdutos!$F$2:$F$47,MATCH(E9576,dProdutos!$A$2:$A$47,0))</f>
        <v>140.83</v>
      </c>
      <c r="R9576" s="15" t="n">
        <f aca="false">IF(I9576="Cancelado",0,P9576-Q9576)</f>
        <v>67.88</v>
      </c>
      <c r="S9576" s="17" t="str">
        <f aca="false">INDEX(dProdutos!$D$2:$D$47,MATCH(E9576,dProdutos!$A$2:$A$47,0))</f>
        <v>Casa</v>
      </c>
    </row>
    <row r="9577" customFormat="false" ht="15" hidden="false" customHeight="false" outlineLevel="0" collapsed="false">
      <c r="A9577" s="17" t="s">
        <v>7384</v>
      </c>
      <c r="B9577" s="17" t="n">
        <v>1</v>
      </c>
      <c r="C9577" s="21" t="n">
        <v>46282</v>
      </c>
      <c r="D9577" s="17" t="s">
        <v>1071</v>
      </c>
      <c r="E9577" s="17" t="s">
        <v>144</v>
      </c>
      <c r="F9577" s="17" t="s">
        <v>1495</v>
      </c>
      <c r="G9577" s="17" t="s">
        <v>63</v>
      </c>
      <c r="H9577" s="17" t="s">
        <v>1527</v>
      </c>
      <c r="I9577" s="17" t="s">
        <v>1524</v>
      </c>
      <c r="J9577" s="17" t="n">
        <v>1</v>
      </c>
      <c r="K9577" s="15" t="n">
        <v>260.9</v>
      </c>
      <c r="L9577" s="22" t="n">
        <v>0</v>
      </c>
      <c r="M9577" s="15" t="n">
        <v>0</v>
      </c>
      <c r="N9577" s="15" t="n">
        <f aca="false">J9577*K9577</f>
        <v>260.9</v>
      </c>
      <c r="O9577" s="15" t="n">
        <f aca="false">N9577*L9577</f>
        <v>0</v>
      </c>
      <c r="P9577" s="15" t="n">
        <f aca="false">N9577-O9577</f>
        <v>260.9</v>
      </c>
      <c r="Q9577" s="15" t="n">
        <f aca="false">J9577*INDEX(dProdutos!$F$2:$F$47,MATCH(E9577,dProdutos!$A$2:$A$47,0))</f>
        <v>99.86</v>
      </c>
      <c r="R9577" s="15" t="n">
        <f aca="false">IF(I9577="Cancelado",0,P9577-Q9577)</f>
        <v>161.04</v>
      </c>
      <c r="S9577" s="17" t="str">
        <f aca="false">INDEX(dProdutos!$D$2:$D$47,MATCH(E9577,dProdutos!$A$2:$A$47,0))</f>
        <v>Acessórios</v>
      </c>
    </row>
    <row r="9578" customFormat="false" ht="15" hidden="false" customHeight="false" outlineLevel="0" collapsed="false">
      <c r="A9578" s="17" t="s">
        <v>7385</v>
      </c>
      <c r="B9578" s="17" t="n">
        <v>1</v>
      </c>
      <c r="C9578" s="21" t="n">
        <v>46282</v>
      </c>
      <c r="D9578" s="17" t="s">
        <v>651</v>
      </c>
      <c r="E9578" s="17" t="s">
        <v>81</v>
      </c>
      <c r="F9578" s="17" t="s">
        <v>1490</v>
      </c>
      <c r="G9578" s="17" t="s">
        <v>62</v>
      </c>
      <c r="H9578" s="17" t="s">
        <v>1527</v>
      </c>
      <c r="I9578" s="17" t="s">
        <v>1524</v>
      </c>
      <c r="J9578" s="17" t="n">
        <v>3</v>
      </c>
      <c r="K9578" s="15" t="n">
        <v>64.9</v>
      </c>
      <c r="L9578" s="22" t="n">
        <v>0.15</v>
      </c>
      <c r="M9578" s="15" t="n">
        <v>18.38</v>
      </c>
      <c r="N9578" s="15" t="n">
        <f aca="false">J9578*K9578</f>
        <v>194.7</v>
      </c>
      <c r="O9578" s="15" t="n">
        <f aca="false">N9578*L9578</f>
        <v>29.205</v>
      </c>
      <c r="P9578" s="15" t="n">
        <f aca="false">N9578-O9578</f>
        <v>165.495</v>
      </c>
      <c r="Q9578" s="15" t="n">
        <f aca="false">J9578*INDEX(dProdutos!$F$2:$F$47,MATCH(E9578,dProdutos!$A$2:$A$47,0))</f>
        <v>78.36</v>
      </c>
      <c r="R9578" s="15" t="n">
        <f aca="false">IF(I9578="Cancelado",0,P9578-Q9578)</f>
        <v>87.135</v>
      </c>
      <c r="S9578" s="17" t="str">
        <f aca="false">INDEX(dProdutos!$D$2:$D$47,MATCH(E9578,dProdutos!$A$2:$A$47,0))</f>
        <v>Moda Feminina</v>
      </c>
    </row>
    <row r="9579" customFormat="false" ht="15" hidden="false" customHeight="false" outlineLevel="0" collapsed="false">
      <c r="A9579" s="17" t="s">
        <v>7385</v>
      </c>
      <c r="B9579" s="17" t="n">
        <v>2</v>
      </c>
      <c r="C9579" s="21" t="n">
        <v>46282</v>
      </c>
      <c r="D9579" s="17" t="s">
        <v>651</v>
      </c>
      <c r="E9579" s="17" t="s">
        <v>165</v>
      </c>
      <c r="F9579" s="17" t="s">
        <v>1490</v>
      </c>
      <c r="G9579" s="17" t="s">
        <v>62</v>
      </c>
      <c r="H9579" s="17" t="s">
        <v>1527</v>
      </c>
      <c r="I9579" s="17" t="s">
        <v>1524</v>
      </c>
      <c r="J9579" s="17" t="n">
        <v>1</v>
      </c>
      <c r="K9579" s="15" t="n">
        <v>231.9</v>
      </c>
      <c r="L9579" s="22" t="n">
        <v>0</v>
      </c>
      <c r="M9579" s="15" t="n">
        <v>0</v>
      </c>
      <c r="N9579" s="15" t="n">
        <f aca="false">J9579*K9579</f>
        <v>231.9</v>
      </c>
      <c r="O9579" s="15" t="n">
        <f aca="false">N9579*L9579</f>
        <v>0</v>
      </c>
      <c r="P9579" s="15" t="n">
        <f aca="false">N9579-O9579</f>
        <v>231.9</v>
      </c>
      <c r="Q9579" s="15" t="n">
        <f aca="false">J9579*INDEX(dProdutos!$F$2:$F$47,MATCH(E9579,dProdutos!$A$2:$A$47,0))</f>
        <v>140.83</v>
      </c>
      <c r="R9579" s="15" t="n">
        <f aca="false">IF(I9579="Cancelado",0,P9579-Q9579)</f>
        <v>91.07</v>
      </c>
      <c r="S9579" s="17" t="str">
        <f aca="false">INDEX(dProdutos!$D$2:$D$47,MATCH(E9579,dProdutos!$A$2:$A$47,0))</f>
        <v>Casa</v>
      </c>
    </row>
    <row r="9580" customFormat="false" ht="15" hidden="false" customHeight="false" outlineLevel="0" collapsed="false">
      <c r="A9580" s="17" t="s">
        <v>7386</v>
      </c>
      <c r="B9580" s="17" t="n">
        <v>1</v>
      </c>
      <c r="C9580" s="21" t="n">
        <v>46282</v>
      </c>
      <c r="D9580" s="17" t="s">
        <v>874</v>
      </c>
      <c r="E9580" s="17" t="s">
        <v>153</v>
      </c>
      <c r="F9580" s="17" t="s">
        <v>1501</v>
      </c>
      <c r="G9580" s="17" t="s">
        <v>59</v>
      </c>
      <c r="H9580" s="17" t="s">
        <v>1540</v>
      </c>
      <c r="I9580" s="17" t="s">
        <v>1524</v>
      </c>
      <c r="J9580" s="17" t="n">
        <v>2</v>
      </c>
      <c r="K9580" s="15" t="n">
        <v>165.9</v>
      </c>
      <c r="L9580" s="22" t="n">
        <v>0.1</v>
      </c>
      <c r="M9580" s="15" t="n">
        <v>0</v>
      </c>
      <c r="N9580" s="15" t="n">
        <f aca="false">J9580*K9580</f>
        <v>331.8</v>
      </c>
      <c r="O9580" s="15" t="n">
        <f aca="false">N9580*L9580</f>
        <v>33.18</v>
      </c>
      <c r="P9580" s="15" t="n">
        <f aca="false">N9580-O9580</f>
        <v>298.62</v>
      </c>
      <c r="Q9580" s="15" t="n">
        <f aca="false">J9580*INDEX(dProdutos!$F$2:$F$47,MATCH(E9580,dProdutos!$A$2:$A$47,0))</f>
        <v>134.56</v>
      </c>
      <c r="R9580" s="15" t="n">
        <f aca="false">IF(I9580="Cancelado",0,P9580-Q9580)</f>
        <v>164.06</v>
      </c>
      <c r="S9580" s="17" t="str">
        <f aca="false">INDEX(dProdutos!$D$2:$D$47,MATCH(E9580,dProdutos!$A$2:$A$47,0))</f>
        <v>Acessórios</v>
      </c>
    </row>
    <row r="9581" customFormat="false" ht="15" hidden="false" customHeight="false" outlineLevel="0" collapsed="false">
      <c r="A9581" s="17" t="s">
        <v>7387</v>
      </c>
      <c r="B9581" s="17" t="n">
        <v>1</v>
      </c>
      <c r="C9581" s="21" t="n">
        <v>46283</v>
      </c>
      <c r="D9581" s="17" t="s">
        <v>905</v>
      </c>
      <c r="E9581" s="17" t="s">
        <v>135</v>
      </c>
      <c r="F9581" s="17" t="s">
        <v>1503</v>
      </c>
      <c r="G9581" s="17" t="s">
        <v>61</v>
      </c>
      <c r="H9581" s="17" t="s">
        <v>1523</v>
      </c>
      <c r="I9581" s="17" t="s">
        <v>1524</v>
      </c>
      <c r="J9581" s="17" t="n">
        <v>1</v>
      </c>
      <c r="K9581" s="15" t="n">
        <v>200.9</v>
      </c>
      <c r="L9581" s="22" t="n">
        <v>0.05</v>
      </c>
      <c r="M9581" s="15" t="n">
        <v>11.39</v>
      </c>
      <c r="N9581" s="15" t="n">
        <f aca="false">J9581*K9581</f>
        <v>200.9</v>
      </c>
      <c r="O9581" s="15" t="n">
        <f aca="false">N9581*L9581</f>
        <v>10.045</v>
      </c>
      <c r="P9581" s="15" t="n">
        <f aca="false">N9581-O9581</f>
        <v>190.855</v>
      </c>
      <c r="Q9581" s="15" t="n">
        <f aca="false">J9581*INDEX(dProdutos!$F$2:$F$47,MATCH(E9581,dProdutos!$A$2:$A$47,0))</f>
        <v>80.73</v>
      </c>
      <c r="R9581" s="15" t="n">
        <f aca="false">IF(I9581="Cancelado",0,P9581-Q9581)</f>
        <v>110.125</v>
      </c>
      <c r="S9581" s="17" t="str">
        <f aca="false">INDEX(dProdutos!$D$2:$D$47,MATCH(E9581,dProdutos!$A$2:$A$47,0))</f>
        <v>Calçados</v>
      </c>
    </row>
    <row r="9582" customFormat="false" ht="15" hidden="false" customHeight="false" outlineLevel="0" collapsed="false">
      <c r="A9582" s="17" t="s">
        <v>7388</v>
      </c>
      <c r="B9582" s="17" t="n">
        <v>1</v>
      </c>
      <c r="C9582" s="21" t="n">
        <v>46283</v>
      </c>
      <c r="D9582" s="17" t="s">
        <v>632</v>
      </c>
      <c r="E9582" s="17" t="s">
        <v>153</v>
      </c>
      <c r="F9582" s="17" t="s">
        <v>1499</v>
      </c>
      <c r="G9582" s="17" t="s">
        <v>59</v>
      </c>
      <c r="H9582" s="17" t="s">
        <v>1523</v>
      </c>
      <c r="I9582" s="17" t="s">
        <v>1524</v>
      </c>
      <c r="J9582" s="17" t="n">
        <v>1</v>
      </c>
      <c r="K9582" s="15" t="n">
        <v>165.9</v>
      </c>
      <c r="L9582" s="22" t="n">
        <v>0</v>
      </c>
      <c r="M9582" s="15" t="n">
        <v>0</v>
      </c>
      <c r="N9582" s="15" t="n">
        <f aca="false">J9582*K9582</f>
        <v>165.9</v>
      </c>
      <c r="O9582" s="15" t="n">
        <f aca="false">N9582*L9582</f>
        <v>0</v>
      </c>
      <c r="P9582" s="15" t="n">
        <f aca="false">N9582-O9582</f>
        <v>165.9</v>
      </c>
      <c r="Q9582" s="15" t="n">
        <f aca="false">J9582*INDEX(dProdutos!$F$2:$F$47,MATCH(E9582,dProdutos!$A$2:$A$47,0))</f>
        <v>67.28</v>
      </c>
      <c r="R9582" s="15" t="n">
        <f aca="false">IF(I9582="Cancelado",0,P9582-Q9582)</f>
        <v>98.62</v>
      </c>
      <c r="S9582" s="17" t="str">
        <f aca="false">INDEX(dProdutos!$D$2:$D$47,MATCH(E9582,dProdutos!$A$2:$A$47,0))</f>
        <v>Acessórios</v>
      </c>
    </row>
    <row r="9583" customFormat="false" ht="15" hidden="false" customHeight="false" outlineLevel="0" collapsed="false">
      <c r="A9583" s="17" t="s">
        <v>7389</v>
      </c>
      <c r="B9583" s="17" t="n">
        <v>1</v>
      </c>
      <c r="C9583" s="21" t="n">
        <v>46283</v>
      </c>
      <c r="D9583" s="17" t="s">
        <v>1415</v>
      </c>
      <c r="E9583" s="17" t="s">
        <v>174</v>
      </c>
      <c r="F9583" s="17" t="s">
        <v>1493</v>
      </c>
      <c r="G9583" s="17" t="s">
        <v>59</v>
      </c>
      <c r="H9583" s="17" t="s">
        <v>1523</v>
      </c>
      <c r="I9583" s="17" t="s">
        <v>1524</v>
      </c>
      <c r="J9583" s="17" t="n">
        <v>1</v>
      </c>
      <c r="K9583" s="15" t="n">
        <v>250.9</v>
      </c>
      <c r="L9583" s="22" t="n">
        <v>0</v>
      </c>
      <c r="M9583" s="15" t="n">
        <v>24.99</v>
      </c>
      <c r="N9583" s="15" t="n">
        <f aca="false">J9583*K9583</f>
        <v>250.9</v>
      </c>
      <c r="O9583" s="15" t="n">
        <f aca="false">N9583*L9583</f>
        <v>0</v>
      </c>
      <c r="P9583" s="15" t="n">
        <f aca="false">N9583-O9583</f>
        <v>250.9</v>
      </c>
      <c r="Q9583" s="15" t="n">
        <f aca="false">J9583*INDEX(dProdutos!$F$2:$F$47,MATCH(E9583,dProdutos!$A$2:$A$47,0))</f>
        <v>151.28</v>
      </c>
      <c r="R9583" s="15" t="n">
        <f aca="false">IF(I9583="Cancelado",0,P9583-Q9583)</f>
        <v>99.62</v>
      </c>
      <c r="S9583" s="17" t="str">
        <f aca="false">INDEX(dProdutos!$D$2:$D$47,MATCH(E9583,dProdutos!$A$2:$A$47,0))</f>
        <v>Casa</v>
      </c>
    </row>
    <row r="9584" customFormat="false" ht="15" hidden="false" customHeight="false" outlineLevel="0" collapsed="false">
      <c r="A9584" s="17" t="s">
        <v>7390</v>
      </c>
      <c r="B9584" s="17" t="n">
        <v>1</v>
      </c>
      <c r="C9584" s="21" t="n">
        <v>46283</v>
      </c>
      <c r="D9584" s="17" t="s">
        <v>1156</v>
      </c>
      <c r="E9584" s="17" t="s">
        <v>81</v>
      </c>
      <c r="F9584" s="17" t="s">
        <v>1493</v>
      </c>
      <c r="G9584" s="17" t="s">
        <v>61</v>
      </c>
      <c r="H9584" s="17" t="s">
        <v>1523</v>
      </c>
      <c r="I9584" s="17" t="s">
        <v>1524</v>
      </c>
      <c r="J9584" s="17" t="n">
        <v>1</v>
      </c>
      <c r="K9584" s="15" t="n">
        <v>64.9</v>
      </c>
      <c r="L9584" s="22" t="n">
        <v>0</v>
      </c>
      <c r="M9584" s="15" t="n">
        <v>0</v>
      </c>
      <c r="N9584" s="15" t="n">
        <f aca="false">J9584*K9584</f>
        <v>64.9</v>
      </c>
      <c r="O9584" s="15" t="n">
        <f aca="false">N9584*L9584</f>
        <v>0</v>
      </c>
      <c r="P9584" s="15" t="n">
        <f aca="false">N9584-O9584</f>
        <v>64.9</v>
      </c>
      <c r="Q9584" s="15" t="n">
        <f aca="false">J9584*INDEX(dProdutos!$F$2:$F$47,MATCH(E9584,dProdutos!$A$2:$A$47,0))</f>
        <v>26.12</v>
      </c>
      <c r="R9584" s="15" t="n">
        <f aca="false">IF(I9584="Cancelado",0,P9584-Q9584)</f>
        <v>38.78</v>
      </c>
      <c r="S9584" s="17" t="str">
        <f aca="false">INDEX(dProdutos!$D$2:$D$47,MATCH(E9584,dProdutos!$A$2:$A$47,0))</f>
        <v>Moda Feminina</v>
      </c>
    </row>
    <row r="9585" customFormat="false" ht="15" hidden="false" customHeight="false" outlineLevel="0" collapsed="false">
      <c r="A9585" s="17" t="s">
        <v>7391</v>
      </c>
      <c r="B9585" s="17" t="n">
        <v>1</v>
      </c>
      <c r="C9585" s="21" t="n">
        <v>46283</v>
      </c>
      <c r="D9585" s="17" t="s">
        <v>309</v>
      </c>
      <c r="E9585" s="17" t="s">
        <v>111</v>
      </c>
      <c r="F9585" s="17" t="s">
        <v>1487</v>
      </c>
      <c r="G9585" s="17" t="s">
        <v>62</v>
      </c>
      <c r="H9585" s="17" t="s">
        <v>1540</v>
      </c>
      <c r="I9585" s="17" t="s">
        <v>1524</v>
      </c>
      <c r="J9585" s="17" t="n">
        <v>1</v>
      </c>
      <c r="K9585" s="15" t="n">
        <v>188.9</v>
      </c>
      <c r="L9585" s="22" t="n">
        <v>0</v>
      </c>
      <c r="M9585" s="15" t="n">
        <v>0</v>
      </c>
      <c r="N9585" s="15" t="n">
        <f aca="false">J9585*K9585</f>
        <v>188.9</v>
      </c>
      <c r="O9585" s="15" t="n">
        <f aca="false">N9585*L9585</f>
        <v>0</v>
      </c>
      <c r="P9585" s="15" t="n">
        <f aca="false">N9585-O9585</f>
        <v>188.9</v>
      </c>
      <c r="Q9585" s="15" t="n">
        <f aca="false">J9585*INDEX(dProdutos!$F$2:$F$47,MATCH(E9585,dProdutos!$A$2:$A$47,0))</f>
        <v>88.32</v>
      </c>
      <c r="R9585" s="15" t="n">
        <f aca="false">IF(I9585="Cancelado",0,P9585-Q9585)</f>
        <v>100.58</v>
      </c>
      <c r="S9585" s="17" t="str">
        <f aca="false">INDEX(dProdutos!$D$2:$D$47,MATCH(E9585,dProdutos!$A$2:$A$47,0))</f>
        <v>Moda Masculina</v>
      </c>
    </row>
    <row r="9586" customFormat="false" ht="15" hidden="false" customHeight="false" outlineLevel="0" collapsed="false">
      <c r="A9586" s="17" t="s">
        <v>7391</v>
      </c>
      <c r="B9586" s="17" t="n">
        <v>2</v>
      </c>
      <c r="C9586" s="21" t="n">
        <v>46283</v>
      </c>
      <c r="D9586" s="17" t="s">
        <v>309</v>
      </c>
      <c r="E9586" s="17" t="s">
        <v>135</v>
      </c>
      <c r="F9586" s="17" t="s">
        <v>1487</v>
      </c>
      <c r="G9586" s="17" t="s">
        <v>62</v>
      </c>
      <c r="H9586" s="17" t="s">
        <v>1540</v>
      </c>
      <c r="I9586" s="17" t="s">
        <v>1524</v>
      </c>
      <c r="J9586" s="17" t="n">
        <v>1</v>
      </c>
      <c r="K9586" s="15" t="n">
        <v>200.9</v>
      </c>
      <c r="L9586" s="22" t="n">
        <v>0.15</v>
      </c>
      <c r="M9586" s="15" t="n">
        <v>0</v>
      </c>
      <c r="N9586" s="15" t="n">
        <f aca="false">J9586*K9586</f>
        <v>200.9</v>
      </c>
      <c r="O9586" s="15" t="n">
        <f aca="false">N9586*L9586</f>
        <v>30.135</v>
      </c>
      <c r="P9586" s="15" t="n">
        <f aca="false">N9586-O9586</f>
        <v>170.765</v>
      </c>
      <c r="Q9586" s="15" t="n">
        <f aca="false">J9586*INDEX(dProdutos!$F$2:$F$47,MATCH(E9586,dProdutos!$A$2:$A$47,0))</f>
        <v>80.73</v>
      </c>
      <c r="R9586" s="15" t="n">
        <f aca="false">IF(I9586="Cancelado",0,P9586-Q9586)</f>
        <v>90.035</v>
      </c>
      <c r="S9586" s="17" t="str">
        <f aca="false">INDEX(dProdutos!$D$2:$D$47,MATCH(E9586,dProdutos!$A$2:$A$47,0))</f>
        <v>Calçados</v>
      </c>
    </row>
    <row r="9587" customFormat="false" ht="15" hidden="false" customHeight="false" outlineLevel="0" collapsed="false">
      <c r="A9587" s="17" t="s">
        <v>7391</v>
      </c>
      <c r="B9587" s="17" t="n">
        <v>3</v>
      </c>
      <c r="C9587" s="21" t="n">
        <v>46283</v>
      </c>
      <c r="D9587" s="17" t="s">
        <v>309</v>
      </c>
      <c r="E9587" s="17" t="s">
        <v>177</v>
      </c>
      <c r="F9587" s="17" t="s">
        <v>1487</v>
      </c>
      <c r="G9587" s="17" t="s">
        <v>62</v>
      </c>
      <c r="H9587" s="17" t="s">
        <v>1540</v>
      </c>
      <c r="I9587" s="17" t="s">
        <v>1524</v>
      </c>
      <c r="J9587" s="17" t="n">
        <v>2</v>
      </c>
      <c r="K9587" s="15" t="n">
        <v>257.9</v>
      </c>
      <c r="L9587" s="22" t="n">
        <v>0</v>
      </c>
      <c r="M9587" s="15" t="n">
        <v>0</v>
      </c>
      <c r="N9587" s="15" t="n">
        <f aca="false">J9587*K9587</f>
        <v>515.8</v>
      </c>
      <c r="O9587" s="15" t="n">
        <f aca="false">N9587*L9587</f>
        <v>0</v>
      </c>
      <c r="P9587" s="15" t="n">
        <f aca="false">N9587-O9587</f>
        <v>515.8</v>
      </c>
      <c r="Q9587" s="15" t="n">
        <f aca="false">J9587*INDEX(dProdutos!$F$2:$F$47,MATCH(E9587,dProdutos!$A$2:$A$47,0))</f>
        <v>276.46</v>
      </c>
      <c r="R9587" s="15" t="n">
        <f aca="false">IF(I9587="Cancelado",0,P9587-Q9587)</f>
        <v>239.34</v>
      </c>
      <c r="S9587" s="17" t="str">
        <f aca="false">INDEX(dProdutos!$D$2:$D$47,MATCH(E9587,dProdutos!$A$2:$A$47,0))</f>
        <v>Casa</v>
      </c>
    </row>
    <row r="9588" customFormat="false" ht="15" hidden="false" customHeight="false" outlineLevel="0" collapsed="false">
      <c r="A9588" s="17" t="s">
        <v>7392</v>
      </c>
      <c r="B9588" s="17" t="n">
        <v>1</v>
      </c>
      <c r="C9588" s="21" t="n">
        <v>46283</v>
      </c>
      <c r="D9588" s="17" t="s">
        <v>368</v>
      </c>
      <c r="E9588" s="17" t="s">
        <v>195</v>
      </c>
      <c r="F9588" s="17" t="s">
        <v>1503</v>
      </c>
      <c r="G9588" s="17" t="s">
        <v>59</v>
      </c>
      <c r="H9588" s="17" t="s">
        <v>1537</v>
      </c>
      <c r="I9588" s="17" t="s">
        <v>1531</v>
      </c>
      <c r="J9588" s="17" t="n">
        <v>1</v>
      </c>
      <c r="K9588" s="15" t="n">
        <v>72.9</v>
      </c>
      <c r="L9588" s="22" t="n">
        <v>0</v>
      </c>
      <c r="M9588" s="15" t="n">
        <v>16.13</v>
      </c>
      <c r="N9588" s="15" t="n">
        <f aca="false">J9588*K9588</f>
        <v>72.9</v>
      </c>
      <c r="O9588" s="15" t="n">
        <f aca="false">N9588*L9588</f>
        <v>0</v>
      </c>
      <c r="P9588" s="15" t="n">
        <f aca="false">N9588-O9588</f>
        <v>72.9</v>
      </c>
      <c r="Q9588" s="15" t="n">
        <f aca="false">J9588*INDEX(dProdutos!$F$2:$F$47,MATCH(E9588,dProdutos!$A$2:$A$47,0))</f>
        <v>39.23</v>
      </c>
      <c r="R9588" s="15" t="n">
        <f aca="false">IF(I9588="Cancelado",0,P9588-Q9588)</f>
        <v>0</v>
      </c>
      <c r="S9588" s="17" t="str">
        <f aca="false">INDEX(dProdutos!$D$2:$D$47,MATCH(E9588,dProdutos!$A$2:$A$47,0))</f>
        <v>Eletrônicos</v>
      </c>
    </row>
    <row r="9589" customFormat="false" ht="15" hidden="false" customHeight="false" outlineLevel="0" collapsed="false">
      <c r="A9589" s="17" t="s">
        <v>7393</v>
      </c>
      <c r="B9589" s="17" t="n">
        <v>1</v>
      </c>
      <c r="C9589" s="21" t="n">
        <v>46283</v>
      </c>
      <c r="D9589" s="17" t="s">
        <v>685</v>
      </c>
      <c r="E9589" s="17" t="s">
        <v>98</v>
      </c>
      <c r="F9589" s="17" t="s">
        <v>1503</v>
      </c>
      <c r="G9589" s="17" t="s">
        <v>63</v>
      </c>
      <c r="H9589" s="17" t="s">
        <v>1523</v>
      </c>
      <c r="I9589" s="17" t="s">
        <v>1524</v>
      </c>
      <c r="J9589" s="17" t="n">
        <v>2</v>
      </c>
      <c r="K9589" s="15" t="n">
        <v>108.9</v>
      </c>
      <c r="L9589" s="22" t="n">
        <v>0</v>
      </c>
      <c r="M9589" s="15" t="n">
        <v>0</v>
      </c>
      <c r="N9589" s="15" t="n">
        <f aca="false">J9589*K9589</f>
        <v>217.8</v>
      </c>
      <c r="O9589" s="15" t="n">
        <f aca="false">N9589*L9589</f>
        <v>0</v>
      </c>
      <c r="P9589" s="15" t="n">
        <f aca="false">N9589-O9589</f>
        <v>217.8</v>
      </c>
      <c r="Q9589" s="15" t="n">
        <f aca="false">J9589*INDEX(dProdutos!$F$2:$F$47,MATCH(E9589,dProdutos!$A$2:$A$47,0))</f>
        <v>85.04</v>
      </c>
      <c r="R9589" s="15" t="n">
        <f aca="false">IF(I9589="Cancelado",0,P9589-Q9589)</f>
        <v>132.76</v>
      </c>
      <c r="S9589" s="17" t="str">
        <f aca="false">INDEX(dProdutos!$D$2:$D$47,MATCH(E9589,dProdutos!$A$2:$A$47,0))</f>
        <v>Moda Feminina</v>
      </c>
    </row>
    <row r="9590" customFormat="false" ht="15" hidden="false" customHeight="false" outlineLevel="0" collapsed="false">
      <c r="A9590" s="17" t="s">
        <v>7394</v>
      </c>
      <c r="B9590" s="17" t="n">
        <v>1</v>
      </c>
      <c r="C9590" s="21" t="n">
        <v>46283</v>
      </c>
      <c r="D9590" s="17" t="s">
        <v>1428</v>
      </c>
      <c r="E9590" s="17" t="s">
        <v>77</v>
      </c>
      <c r="F9590" s="17" t="s">
        <v>1495</v>
      </c>
      <c r="G9590" s="17" t="s">
        <v>60</v>
      </c>
      <c r="H9590" s="17" t="s">
        <v>1527</v>
      </c>
      <c r="I9590" s="17" t="s">
        <v>1524</v>
      </c>
      <c r="J9590" s="17" t="n">
        <v>1</v>
      </c>
      <c r="K9590" s="15" t="n">
        <v>198.9</v>
      </c>
      <c r="L9590" s="22" t="n">
        <v>0.2</v>
      </c>
      <c r="M9590" s="15" t="n">
        <v>0</v>
      </c>
      <c r="N9590" s="15" t="n">
        <f aca="false">J9590*K9590</f>
        <v>198.9</v>
      </c>
      <c r="O9590" s="15" t="n">
        <f aca="false">N9590*L9590</f>
        <v>39.78</v>
      </c>
      <c r="P9590" s="15" t="n">
        <f aca="false">N9590-O9590</f>
        <v>159.12</v>
      </c>
      <c r="Q9590" s="15" t="n">
        <f aca="false">J9590*INDEX(dProdutos!$F$2:$F$47,MATCH(E9590,dProdutos!$A$2:$A$47,0))</f>
        <v>107.88</v>
      </c>
      <c r="R9590" s="15" t="n">
        <f aca="false">IF(I9590="Cancelado",0,P9590-Q9590)</f>
        <v>51.24</v>
      </c>
      <c r="S9590" s="17" t="str">
        <f aca="false">INDEX(dProdutos!$D$2:$D$47,MATCH(E9590,dProdutos!$A$2:$A$47,0))</f>
        <v>Moda Feminina</v>
      </c>
    </row>
    <row r="9591" customFormat="false" ht="15" hidden="false" customHeight="false" outlineLevel="0" collapsed="false">
      <c r="A9591" s="17" t="s">
        <v>7394</v>
      </c>
      <c r="B9591" s="17" t="n">
        <v>2</v>
      </c>
      <c r="C9591" s="21" t="n">
        <v>46283</v>
      </c>
      <c r="D9591" s="17" t="s">
        <v>1428</v>
      </c>
      <c r="E9591" s="17" t="s">
        <v>174</v>
      </c>
      <c r="F9591" s="17" t="s">
        <v>1495</v>
      </c>
      <c r="G9591" s="17" t="s">
        <v>60</v>
      </c>
      <c r="H9591" s="17" t="s">
        <v>1527</v>
      </c>
      <c r="I9591" s="17" t="s">
        <v>1524</v>
      </c>
      <c r="J9591" s="17" t="n">
        <v>2</v>
      </c>
      <c r="K9591" s="15" t="n">
        <v>250.9</v>
      </c>
      <c r="L9591" s="22" t="n">
        <v>0</v>
      </c>
      <c r="M9591" s="15" t="n">
        <v>0</v>
      </c>
      <c r="N9591" s="15" t="n">
        <f aca="false">J9591*K9591</f>
        <v>501.8</v>
      </c>
      <c r="O9591" s="15" t="n">
        <f aca="false">N9591*L9591</f>
        <v>0</v>
      </c>
      <c r="P9591" s="15" t="n">
        <f aca="false">N9591-O9591</f>
        <v>501.8</v>
      </c>
      <c r="Q9591" s="15" t="n">
        <f aca="false">J9591*INDEX(dProdutos!$F$2:$F$47,MATCH(E9591,dProdutos!$A$2:$A$47,0))</f>
        <v>302.56</v>
      </c>
      <c r="R9591" s="15" t="n">
        <f aca="false">IF(I9591="Cancelado",0,P9591-Q9591)</f>
        <v>199.24</v>
      </c>
      <c r="S9591" s="17" t="str">
        <f aca="false">INDEX(dProdutos!$D$2:$D$47,MATCH(E9591,dProdutos!$A$2:$A$47,0))</f>
        <v>Casa</v>
      </c>
    </row>
    <row r="9592" customFormat="false" ht="15" hidden="false" customHeight="false" outlineLevel="0" collapsed="false">
      <c r="A9592" s="17" t="s">
        <v>7395</v>
      </c>
      <c r="B9592" s="17" t="n">
        <v>1</v>
      </c>
      <c r="C9592" s="21" t="n">
        <v>46283</v>
      </c>
      <c r="D9592" s="17" t="s">
        <v>894</v>
      </c>
      <c r="E9592" s="17" t="s">
        <v>174</v>
      </c>
      <c r="F9592" s="17" t="s">
        <v>1499</v>
      </c>
      <c r="G9592" s="17" t="s">
        <v>61</v>
      </c>
      <c r="H9592" s="17" t="s">
        <v>1523</v>
      </c>
      <c r="I9592" s="17" t="s">
        <v>1524</v>
      </c>
      <c r="J9592" s="17" t="n">
        <v>1</v>
      </c>
      <c r="K9592" s="15" t="n">
        <v>250.9</v>
      </c>
      <c r="L9592" s="22" t="n">
        <v>0</v>
      </c>
      <c r="M9592" s="15" t="n">
        <v>17.86</v>
      </c>
      <c r="N9592" s="15" t="n">
        <f aca="false">J9592*K9592</f>
        <v>250.9</v>
      </c>
      <c r="O9592" s="15" t="n">
        <f aca="false">N9592*L9592</f>
        <v>0</v>
      </c>
      <c r="P9592" s="15" t="n">
        <f aca="false">N9592-O9592</f>
        <v>250.9</v>
      </c>
      <c r="Q9592" s="15" t="n">
        <f aca="false">J9592*INDEX(dProdutos!$F$2:$F$47,MATCH(E9592,dProdutos!$A$2:$A$47,0))</f>
        <v>151.28</v>
      </c>
      <c r="R9592" s="15" t="n">
        <f aca="false">IF(I9592="Cancelado",0,P9592-Q9592)</f>
        <v>99.62</v>
      </c>
      <c r="S9592" s="17" t="str">
        <f aca="false">INDEX(dProdutos!$D$2:$D$47,MATCH(E9592,dProdutos!$A$2:$A$47,0))</f>
        <v>Casa</v>
      </c>
    </row>
    <row r="9593" customFormat="false" ht="15" hidden="false" customHeight="false" outlineLevel="0" collapsed="false">
      <c r="A9593" s="17" t="s">
        <v>7395</v>
      </c>
      <c r="B9593" s="17" t="n">
        <v>2</v>
      </c>
      <c r="C9593" s="21" t="n">
        <v>46283</v>
      </c>
      <c r="D9593" s="17" t="s">
        <v>894</v>
      </c>
      <c r="E9593" s="17" t="s">
        <v>192</v>
      </c>
      <c r="F9593" s="17" t="s">
        <v>1499</v>
      </c>
      <c r="G9593" s="17" t="s">
        <v>61</v>
      </c>
      <c r="H9593" s="17" t="s">
        <v>1523</v>
      </c>
      <c r="I9593" s="17" t="s">
        <v>1524</v>
      </c>
      <c r="J9593" s="17" t="n">
        <v>1</v>
      </c>
      <c r="K9593" s="15" t="n">
        <v>245.9</v>
      </c>
      <c r="L9593" s="22" t="n">
        <v>0.15</v>
      </c>
      <c r="M9593" s="15" t="n">
        <v>0</v>
      </c>
      <c r="N9593" s="15" t="n">
        <f aca="false">J9593*K9593</f>
        <v>245.9</v>
      </c>
      <c r="O9593" s="15" t="n">
        <f aca="false">N9593*L9593</f>
        <v>36.885</v>
      </c>
      <c r="P9593" s="15" t="n">
        <f aca="false">N9593-O9593</f>
        <v>209.015</v>
      </c>
      <c r="Q9593" s="15" t="n">
        <f aca="false">J9593*INDEX(dProdutos!$F$2:$F$47,MATCH(E9593,dProdutos!$A$2:$A$47,0))</f>
        <v>107.78</v>
      </c>
      <c r="R9593" s="15" t="n">
        <f aca="false">IF(I9593="Cancelado",0,P9593-Q9593)</f>
        <v>101.235</v>
      </c>
      <c r="S9593" s="17" t="str">
        <f aca="false">INDEX(dProdutos!$D$2:$D$47,MATCH(E9593,dProdutos!$A$2:$A$47,0))</f>
        <v>Eletrônicos</v>
      </c>
    </row>
    <row r="9594" customFormat="false" ht="15" hidden="false" customHeight="false" outlineLevel="0" collapsed="false">
      <c r="A9594" s="17" t="s">
        <v>7396</v>
      </c>
      <c r="B9594" s="17" t="n">
        <v>1</v>
      </c>
      <c r="C9594" s="21" t="n">
        <v>46284</v>
      </c>
      <c r="D9594" s="17" t="s">
        <v>1194</v>
      </c>
      <c r="E9594" s="17" t="s">
        <v>144</v>
      </c>
      <c r="F9594" s="17" t="s">
        <v>1487</v>
      </c>
      <c r="G9594" s="17" t="s">
        <v>59</v>
      </c>
      <c r="H9594" s="17" t="s">
        <v>1523</v>
      </c>
      <c r="I9594" s="17" t="s">
        <v>1524</v>
      </c>
      <c r="J9594" s="17" t="n">
        <v>1</v>
      </c>
      <c r="K9594" s="15" t="n">
        <v>260.9</v>
      </c>
      <c r="L9594" s="22" t="n">
        <v>0.15</v>
      </c>
      <c r="M9594" s="15" t="n">
        <v>30.5</v>
      </c>
      <c r="N9594" s="15" t="n">
        <f aca="false">J9594*K9594</f>
        <v>260.9</v>
      </c>
      <c r="O9594" s="15" t="n">
        <f aca="false">N9594*L9594</f>
        <v>39.135</v>
      </c>
      <c r="P9594" s="15" t="n">
        <f aca="false">N9594-O9594</f>
        <v>221.765</v>
      </c>
      <c r="Q9594" s="15" t="n">
        <f aca="false">J9594*INDEX(dProdutos!$F$2:$F$47,MATCH(E9594,dProdutos!$A$2:$A$47,0))</f>
        <v>99.86</v>
      </c>
      <c r="R9594" s="15" t="n">
        <f aca="false">IF(I9594="Cancelado",0,P9594-Q9594)</f>
        <v>121.905</v>
      </c>
      <c r="S9594" s="17" t="str">
        <f aca="false">INDEX(dProdutos!$D$2:$D$47,MATCH(E9594,dProdutos!$A$2:$A$47,0))</f>
        <v>Acessórios</v>
      </c>
    </row>
    <row r="9595" customFormat="false" ht="15" hidden="false" customHeight="false" outlineLevel="0" collapsed="false">
      <c r="A9595" s="17" t="s">
        <v>7396</v>
      </c>
      <c r="B9595" s="17" t="n">
        <v>2</v>
      </c>
      <c r="C9595" s="21" t="n">
        <v>46284</v>
      </c>
      <c r="D9595" s="17" t="s">
        <v>1194</v>
      </c>
      <c r="E9595" s="17" t="s">
        <v>135</v>
      </c>
      <c r="F9595" s="17" t="s">
        <v>1487</v>
      </c>
      <c r="G9595" s="17" t="s">
        <v>59</v>
      </c>
      <c r="H9595" s="17" t="s">
        <v>1523</v>
      </c>
      <c r="I9595" s="17" t="s">
        <v>1524</v>
      </c>
      <c r="J9595" s="17" t="n">
        <v>1</v>
      </c>
      <c r="K9595" s="15" t="n">
        <v>200.9</v>
      </c>
      <c r="L9595" s="22" t="n">
        <v>0</v>
      </c>
      <c r="M9595" s="15" t="n">
        <v>0</v>
      </c>
      <c r="N9595" s="15" t="n">
        <f aca="false">J9595*K9595</f>
        <v>200.9</v>
      </c>
      <c r="O9595" s="15" t="n">
        <f aca="false">N9595*L9595</f>
        <v>0</v>
      </c>
      <c r="P9595" s="15" t="n">
        <f aca="false">N9595-O9595</f>
        <v>200.9</v>
      </c>
      <c r="Q9595" s="15" t="n">
        <f aca="false">J9595*INDEX(dProdutos!$F$2:$F$47,MATCH(E9595,dProdutos!$A$2:$A$47,0))</f>
        <v>80.73</v>
      </c>
      <c r="R9595" s="15" t="n">
        <f aca="false">IF(I9595="Cancelado",0,P9595-Q9595)</f>
        <v>120.17</v>
      </c>
      <c r="S9595" s="17" t="str">
        <f aca="false">INDEX(dProdutos!$D$2:$D$47,MATCH(E9595,dProdutos!$A$2:$A$47,0))</f>
        <v>Calçados</v>
      </c>
    </row>
    <row r="9596" customFormat="false" ht="15" hidden="false" customHeight="false" outlineLevel="0" collapsed="false">
      <c r="A9596" s="17" t="s">
        <v>7396</v>
      </c>
      <c r="B9596" s="17" t="n">
        <v>3</v>
      </c>
      <c r="C9596" s="21" t="n">
        <v>46284</v>
      </c>
      <c r="D9596" s="17" t="s">
        <v>1194</v>
      </c>
      <c r="E9596" s="17" t="s">
        <v>201</v>
      </c>
      <c r="F9596" s="17" t="s">
        <v>1487</v>
      </c>
      <c r="G9596" s="17" t="s">
        <v>59</v>
      </c>
      <c r="H9596" s="17" t="s">
        <v>1523</v>
      </c>
      <c r="I9596" s="17" t="s">
        <v>1524</v>
      </c>
      <c r="J9596" s="17" t="n">
        <v>1</v>
      </c>
      <c r="K9596" s="15" t="n">
        <v>236.9</v>
      </c>
      <c r="L9596" s="22" t="n">
        <v>0.1</v>
      </c>
      <c r="M9596" s="15" t="n">
        <v>0</v>
      </c>
      <c r="N9596" s="15" t="n">
        <f aca="false">J9596*K9596</f>
        <v>236.9</v>
      </c>
      <c r="O9596" s="15" t="n">
        <f aca="false">N9596*L9596</f>
        <v>23.69</v>
      </c>
      <c r="P9596" s="15" t="n">
        <f aca="false">N9596-O9596</f>
        <v>213.21</v>
      </c>
      <c r="Q9596" s="15" t="n">
        <f aca="false">J9596*INDEX(dProdutos!$F$2:$F$47,MATCH(E9596,dProdutos!$A$2:$A$47,0))</f>
        <v>96.23</v>
      </c>
      <c r="R9596" s="15" t="n">
        <f aca="false">IF(I9596="Cancelado",0,P9596-Q9596)</f>
        <v>116.98</v>
      </c>
      <c r="S9596" s="17" t="str">
        <f aca="false">INDEX(dProdutos!$D$2:$D$47,MATCH(E9596,dProdutos!$A$2:$A$47,0))</f>
        <v>Beleza</v>
      </c>
    </row>
    <row r="9597" customFormat="false" ht="15" hidden="false" customHeight="false" outlineLevel="0" collapsed="false">
      <c r="A9597" s="17" t="s">
        <v>7397</v>
      </c>
      <c r="B9597" s="17" t="n">
        <v>1</v>
      </c>
      <c r="C9597" s="21" t="n">
        <v>46284</v>
      </c>
      <c r="D9597" s="17" t="s">
        <v>1358</v>
      </c>
      <c r="E9597" s="17" t="s">
        <v>177</v>
      </c>
      <c r="F9597" s="17" t="s">
        <v>1490</v>
      </c>
      <c r="G9597" s="17" t="s">
        <v>62</v>
      </c>
      <c r="H9597" s="17" t="s">
        <v>1523</v>
      </c>
      <c r="I9597" s="17" t="s">
        <v>1524</v>
      </c>
      <c r="J9597" s="17" t="n">
        <v>2</v>
      </c>
      <c r="K9597" s="15" t="n">
        <v>257.9</v>
      </c>
      <c r="L9597" s="22" t="n">
        <v>0</v>
      </c>
      <c r="M9597" s="15" t="n">
        <v>26.47</v>
      </c>
      <c r="N9597" s="15" t="n">
        <f aca="false">J9597*K9597</f>
        <v>515.8</v>
      </c>
      <c r="O9597" s="15" t="n">
        <f aca="false">N9597*L9597</f>
        <v>0</v>
      </c>
      <c r="P9597" s="15" t="n">
        <f aca="false">N9597-O9597</f>
        <v>515.8</v>
      </c>
      <c r="Q9597" s="15" t="n">
        <f aca="false">J9597*INDEX(dProdutos!$F$2:$F$47,MATCH(E9597,dProdutos!$A$2:$A$47,0))</f>
        <v>276.46</v>
      </c>
      <c r="R9597" s="15" t="n">
        <f aca="false">IF(I9597="Cancelado",0,P9597-Q9597)</f>
        <v>239.34</v>
      </c>
      <c r="S9597" s="17" t="str">
        <f aca="false">INDEX(dProdutos!$D$2:$D$47,MATCH(E9597,dProdutos!$A$2:$A$47,0))</f>
        <v>Casa</v>
      </c>
    </row>
    <row r="9598" customFormat="false" ht="15" hidden="false" customHeight="false" outlineLevel="0" collapsed="false">
      <c r="A9598" s="17" t="s">
        <v>7397</v>
      </c>
      <c r="B9598" s="17" t="n">
        <v>2</v>
      </c>
      <c r="C9598" s="21" t="n">
        <v>46284</v>
      </c>
      <c r="D9598" s="17" t="s">
        <v>1358</v>
      </c>
      <c r="E9598" s="17" t="s">
        <v>198</v>
      </c>
      <c r="F9598" s="17" t="s">
        <v>1490</v>
      </c>
      <c r="G9598" s="17" t="s">
        <v>62</v>
      </c>
      <c r="H9598" s="17" t="s">
        <v>1523</v>
      </c>
      <c r="I9598" s="17" t="s">
        <v>1524</v>
      </c>
      <c r="J9598" s="17" t="n">
        <v>3</v>
      </c>
      <c r="K9598" s="15" t="n">
        <v>253.9</v>
      </c>
      <c r="L9598" s="22" t="n">
        <v>0</v>
      </c>
      <c r="M9598" s="15" t="n">
        <v>0</v>
      </c>
      <c r="N9598" s="15" t="n">
        <f aca="false">J9598*K9598</f>
        <v>761.7</v>
      </c>
      <c r="O9598" s="15" t="n">
        <f aca="false">N9598*L9598</f>
        <v>0</v>
      </c>
      <c r="P9598" s="15" t="n">
        <f aca="false">N9598-O9598</f>
        <v>761.7</v>
      </c>
      <c r="Q9598" s="15" t="n">
        <f aca="false">J9598*INDEX(dProdutos!$F$2:$F$47,MATCH(E9598,dProdutos!$A$2:$A$47,0))</f>
        <v>299.34</v>
      </c>
      <c r="R9598" s="15" t="n">
        <f aca="false">IF(I9598="Cancelado",0,P9598-Q9598)</f>
        <v>462.36</v>
      </c>
      <c r="S9598" s="17" t="str">
        <f aca="false">INDEX(dProdutos!$D$2:$D$47,MATCH(E9598,dProdutos!$A$2:$A$47,0))</f>
        <v>Beleza</v>
      </c>
    </row>
    <row r="9599" customFormat="false" ht="15" hidden="false" customHeight="false" outlineLevel="0" collapsed="false">
      <c r="A9599" s="17" t="s">
        <v>7397</v>
      </c>
      <c r="B9599" s="17" t="n">
        <v>3</v>
      </c>
      <c r="C9599" s="21" t="n">
        <v>46284</v>
      </c>
      <c r="D9599" s="17" t="s">
        <v>1358</v>
      </c>
      <c r="E9599" s="17" t="s">
        <v>192</v>
      </c>
      <c r="F9599" s="17" t="s">
        <v>1490</v>
      </c>
      <c r="G9599" s="17" t="s">
        <v>62</v>
      </c>
      <c r="H9599" s="17" t="s">
        <v>1523</v>
      </c>
      <c r="I9599" s="17" t="s">
        <v>1524</v>
      </c>
      <c r="J9599" s="17" t="n">
        <v>1</v>
      </c>
      <c r="K9599" s="15" t="n">
        <v>245.9</v>
      </c>
      <c r="L9599" s="22" t="n">
        <v>0.05</v>
      </c>
      <c r="M9599" s="15" t="n">
        <v>0</v>
      </c>
      <c r="N9599" s="15" t="n">
        <f aca="false">J9599*K9599</f>
        <v>245.9</v>
      </c>
      <c r="O9599" s="15" t="n">
        <f aca="false">N9599*L9599</f>
        <v>12.295</v>
      </c>
      <c r="P9599" s="15" t="n">
        <f aca="false">N9599-O9599</f>
        <v>233.605</v>
      </c>
      <c r="Q9599" s="15" t="n">
        <f aca="false">J9599*INDEX(dProdutos!$F$2:$F$47,MATCH(E9599,dProdutos!$A$2:$A$47,0))</f>
        <v>107.78</v>
      </c>
      <c r="R9599" s="15" t="n">
        <f aca="false">IF(I9599="Cancelado",0,P9599-Q9599)</f>
        <v>125.825</v>
      </c>
      <c r="S9599" s="17" t="str">
        <f aca="false">INDEX(dProdutos!$D$2:$D$47,MATCH(E9599,dProdutos!$A$2:$A$47,0))</f>
        <v>Eletrônicos</v>
      </c>
    </row>
    <row r="9600" customFormat="false" ht="15" hidden="false" customHeight="false" outlineLevel="0" collapsed="false">
      <c r="A9600" s="17" t="s">
        <v>7398</v>
      </c>
      <c r="B9600" s="17" t="n">
        <v>1</v>
      </c>
      <c r="C9600" s="21" t="n">
        <v>46284</v>
      </c>
      <c r="D9600" s="17" t="s">
        <v>1153</v>
      </c>
      <c r="E9600" s="17" t="s">
        <v>138</v>
      </c>
      <c r="F9600" s="17" t="s">
        <v>1487</v>
      </c>
      <c r="G9600" s="17" t="s">
        <v>61</v>
      </c>
      <c r="H9600" s="17" t="s">
        <v>1537</v>
      </c>
      <c r="I9600" s="17" t="s">
        <v>1524</v>
      </c>
      <c r="J9600" s="17" t="n">
        <v>1</v>
      </c>
      <c r="K9600" s="15" t="n">
        <v>231.9</v>
      </c>
      <c r="L9600" s="22" t="n">
        <v>0.1</v>
      </c>
      <c r="M9600" s="15" t="n">
        <v>0</v>
      </c>
      <c r="N9600" s="15" t="n">
        <f aca="false">J9600*K9600</f>
        <v>231.9</v>
      </c>
      <c r="O9600" s="15" t="n">
        <f aca="false">N9600*L9600</f>
        <v>23.19</v>
      </c>
      <c r="P9600" s="15" t="n">
        <f aca="false">N9600-O9600</f>
        <v>208.71</v>
      </c>
      <c r="Q9600" s="15" t="n">
        <f aca="false">J9600*INDEX(dProdutos!$F$2:$F$47,MATCH(E9600,dProdutos!$A$2:$A$47,0))</f>
        <v>132.21</v>
      </c>
      <c r="R9600" s="15" t="n">
        <f aca="false">IF(I9600="Cancelado",0,P9600-Q9600)</f>
        <v>76.5</v>
      </c>
      <c r="S9600" s="17" t="str">
        <f aca="false">INDEX(dProdutos!$D$2:$D$47,MATCH(E9600,dProdutos!$A$2:$A$47,0))</f>
        <v>Calçados</v>
      </c>
    </row>
    <row r="9601" customFormat="false" ht="15" hidden="false" customHeight="false" outlineLevel="0" collapsed="false">
      <c r="A9601" s="17" t="s">
        <v>7398</v>
      </c>
      <c r="B9601" s="17" t="n">
        <v>2</v>
      </c>
      <c r="C9601" s="21" t="n">
        <v>46284</v>
      </c>
      <c r="D9601" s="17" t="s">
        <v>1153</v>
      </c>
      <c r="E9601" s="17" t="s">
        <v>95</v>
      </c>
      <c r="F9601" s="17" t="s">
        <v>1487</v>
      </c>
      <c r="G9601" s="17" t="s">
        <v>61</v>
      </c>
      <c r="H9601" s="17" t="s">
        <v>1537</v>
      </c>
      <c r="I9601" s="17" t="s">
        <v>1524</v>
      </c>
      <c r="J9601" s="17" t="n">
        <v>1</v>
      </c>
      <c r="K9601" s="15" t="n">
        <v>77.9</v>
      </c>
      <c r="L9601" s="22" t="n">
        <v>0</v>
      </c>
      <c r="M9601" s="15" t="n">
        <v>0</v>
      </c>
      <c r="N9601" s="15" t="n">
        <f aca="false">J9601*K9601</f>
        <v>77.9</v>
      </c>
      <c r="O9601" s="15" t="n">
        <f aca="false">N9601*L9601</f>
        <v>0</v>
      </c>
      <c r="P9601" s="15" t="n">
        <f aca="false">N9601-O9601</f>
        <v>77.9</v>
      </c>
      <c r="Q9601" s="15" t="n">
        <f aca="false">J9601*INDEX(dProdutos!$F$2:$F$47,MATCH(E9601,dProdutos!$A$2:$A$47,0))</f>
        <v>36.71</v>
      </c>
      <c r="R9601" s="15" t="n">
        <f aca="false">IF(I9601="Cancelado",0,P9601-Q9601)</f>
        <v>41.19</v>
      </c>
      <c r="S9601" s="17" t="str">
        <f aca="false">INDEX(dProdutos!$D$2:$D$47,MATCH(E9601,dProdutos!$A$2:$A$47,0))</f>
        <v>Moda Feminina</v>
      </c>
    </row>
    <row r="9602" customFormat="false" ht="15" hidden="false" customHeight="false" outlineLevel="0" collapsed="false">
      <c r="A9602" s="17" t="s">
        <v>7399</v>
      </c>
      <c r="B9602" s="17" t="n">
        <v>1</v>
      </c>
      <c r="C9602" s="21" t="n">
        <v>46284</v>
      </c>
      <c r="D9602" s="17" t="s">
        <v>1372</v>
      </c>
      <c r="E9602" s="17" t="s">
        <v>88</v>
      </c>
      <c r="F9602" s="17" t="s">
        <v>1490</v>
      </c>
      <c r="G9602" s="17" t="s">
        <v>59</v>
      </c>
      <c r="H9602" s="17" t="s">
        <v>1523</v>
      </c>
      <c r="I9602" s="17" t="s">
        <v>1524</v>
      </c>
      <c r="J9602" s="17" t="n">
        <v>1</v>
      </c>
      <c r="K9602" s="15" t="n">
        <v>170.9</v>
      </c>
      <c r="L9602" s="22" t="n">
        <v>0</v>
      </c>
      <c r="M9602" s="15" t="n">
        <v>34.74</v>
      </c>
      <c r="N9602" s="15" t="n">
        <f aca="false">J9602*K9602</f>
        <v>170.9</v>
      </c>
      <c r="O9602" s="15" t="n">
        <f aca="false">N9602*L9602</f>
        <v>0</v>
      </c>
      <c r="P9602" s="15" t="n">
        <f aca="false">N9602-O9602</f>
        <v>170.9</v>
      </c>
      <c r="Q9602" s="15" t="n">
        <f aca="false">J9602*INDEX(dProdutos!$F$2:$F$47,MATCH(E9602,dProdutos!$A$2:$A$47,0))</f>
        <v>98.14</v>
      </c>
      <c r="R9602" s="15" t="n">
        <f aca="false">IF(I9602="Cancelado",0,P9602-Q9602)</f>
        <v>72.76</v>
      </c>
      <c r="S9602" s="17" t="str">
        <f aca="false">INDEX(dProdutos!$D$2:$D$47,MATCH(E9602,dProdutos!$A$2:$A$47,0))</f>
        <v>Moda Feminina</v>
      </c>
    </row>
    <row r="9603" customFormat="false" ht="15" hidden="false" customHeight="false" outlineLevel="0" collapsed="false">
      <c r="A9603" s="17" t="s">
        <v>7400</v>
      </c>
      <c r="B9603" s="17" t="n">
        <v>1</v>
      </c>
      <c r="C9603" s="21" t="n">
        <v>46284</v>
      </c>
      <c r="D9603" s="17" t="s">
        <v>677</v>
      </c>
      <c r="E9603" s="17" t="s">
        <v>132</v>
      </c>
      <c r="F9603" s="17" t="s">
        <v>1490</v>
      </c>
      <c r="G9603" s="17" t="s">
        <v>61</v>
      </c>
      <c r="H9603" s="17" t="s">
        <v>1523</v>
      </c>
      <c r="I9603" s="17" t="s">
        <v>1531</v>
      </c>
      <c r="J9603" s="17" t="n">
        <v>1</v>
      </c>
      <c r="K9603" s="15" t="n">
        <v>179.9</v>
      </c>
      <c r="L9603" s="22" t="n">
        <v>0.1</v>
      </c>
      <c r="M9603" s="15" t="n">
        <v>33.08</v>
      </c>
      <c r="N9603" s="15" t="n">
        <f aca="false">J9603*K9603</f>
        <v>179.9</v>
      </c>
      <c r="O9603" s="15" t="n">
        <f aca="false">N9603*L9603</f>
        <v>17.99</v>
      </c>
      <c r="P9603" s="15" t="n">
        <f aca="false">N9603-O9603</f>
        <v>161.91</v>
      </c>
      <c r="Q9603" s="15" t="n">
        <f aca="false">J9603*INDEX(dProdutos!$F$2:$F$47,MATCH(E9603,dProdutos!$A$2:$A$47,0))</f>
        <v>93.56</v>
      </c>
      <c r="R9603" s="15" t="n">
        <f aca="false">IF(I9603="Cancelado",0,P9603-Q9603)</f>
        <v>0</v>
      </c>
      <c r="S9603" s="17" t="str">
        <f aca="false">INDEX(dProdutos!$D$2:$D$47,MATCH(E9603,dProdutos!$A$2:$A$47,0))</f>
        <v>Calçados</v>
      </c>
    </row>
    <row r="9604" customFormat="false" ht="15" hidden="false" customHeight="false" outlineLevel="0" collapsed="false">
      <c r="A9604" s="17" t="s">
        <v>7401</v>
      </c>
      <c r="B9604" s="17" t="n">
        <v>1</v>
      </c>
      <c r="C9604" s="21" t="n">
        <v>46284</v>
      </c>
      <c r="D9604" s="17" t="s">
        <v>373</v>
      </c>
      <c r="E9604" s="17" t="s">
        <v>95</v>
      </c>
      <c r="F9604" s="17" t="s">
        <v>1499</v>
      </c>
      <c r="G9604" s="17" t="s">
        <v>60</v>
      </c>
      <c r="H9604" s="17" t="s">
        <v>1540</v>
      </c>
      <c r="I9604" s="17" t="s">
        <v>1524</v>
      </c>
      <c r="J9604" s="17" t="n">
        <v>1</v>
      </c>
      <c r="K9604" s="15" t="n">
        <v>77.9</v>
      </c>
      <c r="L9604" s="22" t="n">
        <v>0</v>
      </c>
      <c r="M9604" s="15" t="n">
        <v>28.5</v>
      </c>
      <c r="N9604" s="15" t="n">
        <f aca="false">J9604*K9604</f>
        <v>77.9</v>
      </c>
      <c r="O9604" s="15" t="n">
        <f aca="false">N9604*L9604</f>
        <v>0</v>
      </c>
      <c r="P9604" s="15" t="n">
        <f aca="false">N9604-O9604</f>
        <v>77.9</v>
      </c>
      <c r="Q9604" s="15" t="n">
        <f aca="false">J9604*INDEX(dProdutos!$F$2:$F$47,MATCH(E9604,dProdutos!$A$2:$A$47,0))</f>
        <v>36.71</v>
      </c>
      <c r="R9604" s="15" t="n">
        <f aca="false">IF(I9604="Cancelado",0,P9604-Q9604)</f>
        <v>41.19</v>
      </c>
      <c r="S9604" s="17" t="str">
        <f aca="false">INDEX(dProdutos!$D$2:$D$47,MATCH(E9604,dProdutos!$A$2:$A$47,0))</f>
        <v>Moda Feminina</v>
      </c>
    </row>
    <row r="9605" customFormat="false" ht="15" hidden="false" customHeight="false" outlineLevel="0" collapsed="false">
      <c r="A9605" s="17" t="s">
        <v>7402</v>
      </c>
      <c r="B9605" s="17" t="n">
        <v>1</v>
      </c>
      <c r="C9605" s="21" t="n">
        <v>46285</v>
      </c>
      <c r="D9605" s="17" t="s">
        <v>1030</v>
      </c>
      <c r="E9605" s="17" t="s">
        <v>177</v>
      </c>
      <c r="F9605" s="17" t="s">
        <v>1503</v>
      </c>
      <c r="G9605" s="17" t="s">
        <v>62</v>
      </c>
      <c r="H9605" s="17" t="s">
        <v>1523</v>
      </c>
      <c r="I9605" s="17" t="s">
        <v>1524</v>
      </c>
      <c r="J9605" s="17" t="n">
        <v>1</v>
      </c>
      <c r="K9605" s="15" t="n">
        <v>257.9</v>
      </c>
      <c r="L9605" s="22" t="n">
        <v>0.15</v>
      </c>
      <c r="M9605" s="15" t="n">
        <v>0</v>
      </c>
      <c r="N9605" s="15" t="n">
        <f aca="false">J9605*K9605</f>
        <v>257.9</v>
      </c>
      <c r="O9605" s="15" t="n">
        <f aca="false">N9605*L9605</f>
        <v>38.685</v>
      </c>
      <c r="P9605" s="15" t="n">
        <f aca="false">N9605-O9605</f>
        <v>219.215</v>
      </c>
      <c r="Q9605" s="15" t="n">
        <f aca="false">J9605*INDEX(dProdutos!$F$2:$F$47,MATCH(E9605,dProdutos!$A$2:$A$47,0))</f>
        <v>138.23</v>
      </c>
      <c r="R9605" s="15" t="n">
        <f aca="false">IF(I9605="Cancelado",0,P9605-Q9605)</f>
        <v>80.985</v>
      </c>
      <c r="S9605" s="17" t="str">
        <f aca="false">INDEX(dProdutos!$D$2:$D$47,MATCH(E9605,dProdutos!$A$2:$A$47,0))</f>
        <v>Casa</v>
      </c>
    </row>
    <row r="9606" customFormat="false" ht="15" hidden="false" customHeight="false" outlineLevel="0" collapsed="false">
      <c r="A9606" s="17" t="s">
        <v>7403</v>
      </c>
      <c r="B9606" s="17" t="n">
        <v>1</v>
      </c>
      <c r="C9606" s="21" t="n">
        <v>46285</v>
      </c>
      <c r="D9606" s="17" t="s">
        <v>987</v>
      </c>
      <c r="E9606" s="17" t="s">
        <v>98</v>
      </c>
      <c r="F9606" s="17" t="s">
        <v>1497</v>
      </c>
      <c r="G9606" s="17" t="s">
        <v>62</v>
      </c>
      <c r="H9606" s="17" t="s">
        <v>1537</v>
      </c>
      <c r="I9606" s="17" t="s">
        <v>1524</v>
      </c>
      <c r="J9606" s="17" t="n">
        <v>1</v>
      </c>
      <c r="K9606" s="15" t="n">
        <v>108.9</v>
      </c>
      <c r="L9606" s="22" t="n">
        <v>0</v>
      </c>
      <c r="M9606" s="15" t="n">
        <v>22.55</v>
      </c>
      <c r="N9606" s="15" t="n">
        <f aca="false">J9606*K9606</f>
        <v>108.9</v>
      </c>
      <c r="O9606" s="15" t="n">
        <f aca="false">N9606*L9606</f>
        <v>0</v>
      </c>
      <c r="P9606" s="15" t="n">
        <f aca="false">N9606-O9606</f>
        <v>108.9</v>
      </c>
      <c r="Q9606" s="15" t="n">
        <f aca="false">J9606*INDEX(dProdutos!$F$2:$F$47,MATCH(E9606,dProdutos!$A$2:$A$47,0))</f>
        <v>42.52</v>
      </c>
      <c r="R9606" s="15" t="n">
        <f aca="false">IF(I9606="Cancelado",0,P9606-Q9606)</f>
        <v>66.38</v>
      </c>
      <c r="S9606" s="17" t="str">
        <f aca="false">INDEX(dProdutos!$D$2:$D$47,MATCH(E9606,dProdutos!$A$2:$A$47,0))</f>
        <v>Moda Feminina</v>
      </c>
    </row>
    <row r="9607" customFormat="false" ht="15" hidden="false" customHeight="false" outlineLevel="0" collapsed="false">
      <c r="A9607" s="17" t="s">
        <v>7403</v>
      </c>
      <c r="B9607" s="17" t="n">
        <v>2</v>
      </c>
      <c r="C9607" s="21" t="n">
        <v>46285</v>
      </c>
      <c r="D9607" s="17" t="s">
        <v>987</v>
      </c>
      <c r="E9607" s="17" t="s">
        <v>210</v>
      </c>
      <c r="F9607" s="17" t="s">
        <v>1497</v>
      </c>
      <c r="G9607" s="17" t="s">
        <v>62</v>
      </c>
      <c r="H9607" s="17" t="s">
        <v>1537</v>
      </c>
      <c r="I9607" s="17" t="s">
        <v>1524</v>
      </c>
      <c r="J9607" s="17" t="n">
        <v>1</v>
      </c>
      <c r="K9607" s="15" t="n">
        <v>245.9</v>
      </c>
      <c r="L9607" s="22" t="n">
        <v>0.1</v>
      </c>
      <c r="M9607" s="15" t="n">
        <v>0</v>
      </c>
      <c r="N9607" s="15" t="n">
        <f aca="false">J9607*K9607</f>
        <v>245.9</v>
      </c>
      <c r="O9607" s="15" t="n">
        <f aca="false">N9607*L9607</f>
        <v>24.59</v>
      </c>
      <c r="P9607" s="15" t="n">
        <f aca="false">N9607-O9607</f>
        <v>221.31</v>
      </c>
      <c r="Q9607" s="15" t="n">
        <f aca="false">J9607*INDEX(dProdutos!$F$2:$F$47,MATCH(E9607,dProdutos!$A$2:$A$47,0))</f>
        <v>150.63</v>
      </c>
      <c r="R9607" s="15" t="n">
        <f aca="false">IF(I9607="Cancelado",0,P9607-Q9607)</f>
        <v>70.68</v>
      </c>
      <c r="S9607" s="17" t="str">
        <f aca="false">INDEX(dProdutos!$D$2:$D$47,MATCH(E9607,dProdutos!$A$2:$A$47,0))</f>
        <v>Beleza</v>
      </c>
    </row>
    <row r="9608" customFormat="false" ht="15" hidden="false" customHeight="false" outlineLevel="0" collapsed="false">
      <c r="A9608" s="17" t="s">
        <v>7404</v>
      </c>
      <c r="B9608" s="17" t="n">
        <v>1</v>
      </c>
      <c r="C9608" s="21" t="n">
        <v>46285</v>
      </c>
      <c r="D9608" s="17" t="s">
        <v>1258</v>
      </c>
      <c r="E9608" s="17" t="s">
        <v>114</v>
      </c>
      <c r="F9608" s="17" t="s">
        <v>1497</v>
      </c>
      <c r="G9608" s="17" t="s">
        <v>62</v>
      </c>
      <c r="H9608" s="17" t="s">
        <v>1537</v>
      </c>
      <c r="I9608" s="17" t="s">
        <v>1524</v>
      </c>
      <c r="J9608" s="17" t="n">
        <v>1</v>
      </c>
      <c r="K9608" s="15" t="n">
        <v>202.9</v>
      </c>
      <c r="L9608" s="22" t="n">
        <v>0</v>
      </c>
      <c r="M9608" s="15" t="n">
        <v>0</v>
      </c>
      <c r="N9608" s="15" t="n">
        <f aca="false">J9608*K9608</f>
        <v>202.9</v>
      </c>
      <c r="O9608" s="15" t="n">
        <f aca="false">N9608*L9608</f>
        <v>0</v>
      </c>
      <c r="P9608" s="15" t="n">
        <f aca="false">N9608-O9608</f>
        <v>202.9</v>
      </c>
      <c r="Q9608" s="15" t="n">
        <f aca="false">J9608*INDEX(dProdutos!$F$2:$F$47,MATCH(E9608,dProdutos!$A$2:$A$47,0))</f>
        <v>110.39</v>
      </c>
      <c r="R9608" s="15" t="n">
        <f aca="false">IF(I9608="Cancelado",0,P9608-Q9608)</f>
        <v>92.51</v>
      </c>
      <c r="S9608" s="17" t="str">
        <f aca="false">INDEX(dProdutos!$D$2:$D$47,MATCH(E9608,dProdutos!$A$2:$A$47,0))</f>
        <v>Moda Masculina</v>
      </c>
    </row>
    <row r="9609" customFormat="false" ht="15" hidden="false" customHeight="false" outlineLevel="0" collapsed="false">
      <c r="A9609" s="17" t="s">
        <v>7404</v>
      </c>
      <c r="B9609" s="17" t="n">
        <v>2</v>
      </c>
      <c r="C9609" s="21" t="n">
        <v>46285</v>
      </c>
      <c r="D9609" s="17" t="s">
        <v>1258</v>
      </c>
      <c r="E9609" s="17" t="s">
        <v>88</v>
      </c>
      <c r="F9609" s="17" t="s">
        <v>1497</v>
      </c>
      <c r="G9609" s="17" t="s">
        <v>62</v>
      </c>
      <c r="H9609" s="17" t="s">
        <v>1537</v>
      </c>
      <c r="I9609" s="17" t="s">
        <v>1524</v>
      </c>
      <c r="J9609" s="17" t="n">
        <v>1</v>
      </c>
      <c r="K9609" s="15" t="n">
        <v>170.9</v>
      </c>
      <c r="L9609" s="22" t="n">
        <v>0</v>
      </c>
      <c r="M9609" s="15" t="n">
        <v>0</v>
      </c>
      <c r="N9609" s="15" t="n">
        <f aca="false">J9609*K9609</f>
        <v>170.9</v>
      </c>
      <c r="O9609" s="15" t="n">
        <f aca="false">N9609*L9609</f>
        <v>0</v>
      </c>
      <c r="P9609" s="15" t="n">
        <f aca="false">N9609-O9609</f>
        <v>170.9</v>
      </c>
      <c r="Q9609" s="15" t="n">
        <f aca="false">J9609*INDEX(dProdutos!$F$2:$F$47,MATCH(E9609,dProdutos!$A$2:$A$47,0))</f>
        <v>98.14</v>
      </c>
      <c r="R9609" s="15" t="n">
        <f aca="false">IF(I9609="Cancelado",0,P9609-Q9609)</f>
        <v>72.76</v>
      </c>
      <c r="S9609" s="17" t="str">
        <f aca="false">INDEX(dProdutos!$D$2:$D$47,MATCH(E9609,dProdutos!$A$2:$A$47,0))</f>
        <v>Moda Feminina</v>
      </c>
    </row>
    <row r="9610" customFormat="false" ht="15" hidden="false" customHeight="false" outlineLevel="0" collapsed="false">
      <c r="A9610" s="17" t="s">
        <v>7405</v>
      </c>
      <c r="B9610" s="17" t="n">
        <v>1</v>
      </c>
      <c r="C9610" s="21" t="n">
        <v>46285</v>
      </c>
      <c r="D9610" s="17" t="s">
        <v>444</v>
      </c>
      <c r="E9610" s="17" t="s">
        <v>92</v>
      </c>
      <c r="F9610" s="17" t="s">
        <v>1487</v>
      </c>
      <c r="G9610" s="17" t="s">
        <v>59</v>
      </c>
      <c r="H9610" s="17" t="s">
        <v>1523</v>
      </c>
      <c r="I9610" s="17" t="s">
        <v>1524</v>
      </c>
      <c r="J9610" s="17" t="n">
        <v>1</v>
      </c>
      <c r="K9610" s="15" t="n">
        <v>191.9</v>
      </c>
      <c r="L9610" s="22" t="n">
        <v>0.1</v>
      </c>
      <c r="M9610" s="15" t="n">
        <v>24.05</v>
      </c>
      <c r="N9610" s="15" t="n">
        <f aca="false">J9610*K9610</f>
        <v>191.9</v>
      </c>
      <c r="O9610" s="15" t="n">
        <f aca="false">N9610*L9610</f>
        <v>19.19</v>
      </c>
      <c r="P9610" s="15" t="n">
        <f aca="false">N9610-O9610</f>
        <v>172.71</v>
      </c>
      <c r="Q9610" s="15" t="n">
        <f aca="false">J9610*INDEX(dProdutos!$F$2:$F$47,MATCH(E9610,dProdutos!$A$2:$A$47,0))</f>
        <v>88.59</v>
      </c>
      <c r="R9610" s="15" t="n">
        <f aca="false">IF(I9610="Cancelado",0,P9610-Q9610)</f>
        <v>84.12</v>
      </c>
      <c r="S9610" s="17" t="str">
        <f aca="false">INDEX(dProdutos!$D$2:$D$47,MATCH(E9610,dProdutos!$A$2:$A$47,0))</f>
        <v>Moda Feminina</v>
      </c>
    </row>
    <row r="9611" customFormat="false" ht="15" hidden="false" customHeight="false" outlineLevel="0" collapsed="false">
      <c r="A9611" s="17" t="s">
        <v>7406</v>
      </c>
      <c r="B9611" s="17" t="n">
        <v>1</v>
      </c>
      <c r="C9611" s="21" t="n">
        <v>46285</v>
      </c>
      <c r="D9611" s="17" t="s">
        <v>1287</v>
      </c>
      <c r="E9611" s="17" t="s">
        <v>174</v>
      </c>
      <c r="F9611" s="17" t="s">
        <v>1503</v>
      </c>
      <c r="G9611" s="17" t="s">
        <v>62</v>
      </c>
      <c r="H9611" s="17" t="s">
        <v>1537</v>
      </c>
      <c r="I9611" s="17" t="s">
        <v>1524</v>
      </c>
      <c r="J9611" s="17" t="n">
        <v>1</v>
      </c>
      <c r="K9611" s="15" t="n">
        <v>250.9</v>
      </c>
      <c r="L9611" s="22" t="n">
        <v>0</v>
      </c>
      <c r="M9611" s="15" t="n">
        <v>27.47</v>
      </c>
      <c r="N9611" s="15" t="n">
        <f aca="false">J9611*K9611</f>
        <v>250.9</v>
      </c>
      <c r="O9611" s="15" t="n">
        <f aca="false">N9611*L9611</f>
        <v>0</v>
      </c>
      <c r="P9611" s="15" t="n">
        <f aca="false">N9611-O9611</f>
        <v>250.9</v>
      </c>
      <c r="Q9611" s="15" t="n">
        <f aca="false">J9611*INDEX(dProdutos!$F$2:$F$47,MATCH(E9611,dProdutos!$A$2:$A$47,0))</f>
        <v>151.28</v>
      </c>
      <c r="R9611" s="15" t="n">
        <f aca="false">IF(I9611="Cancelado",0,P9611-Q9611)</f>
        <v>99.62</v>
      </c>
      <c r="S9611" s="17" t="str">
        <f aca="false">INDEX(dProdutos!$D$2:$D$47,MATCH(E9611,dProdutos!$A$2:$A$47,0))</f>
        <v>Casa</v>
      </c>
    </row>
    <row r="9612" customFormat="false" ht="15" hidden="false" customHeight="false" outlineLevel="0" collapsed="false">
      <c r="A9612" s="17" t="s">
        <v>7407</v>
      </c>
      <c r="B9612" s="17" t="n">
        <v>1</v>
      </c>
      <c r="C9612" s="21" t="n">
        <v>46285</v>
      </c>
      <c r="D9612" s="17" t="s">
        <v>342</v>
      </c>
      <c r="E9612" s="17" t="s">
        <v>165</v>
      </c>
      <c r="F9612" s="17" t="s">
        <v>1487</v>
      </c>
      <c r="G9612" s="17" t="s">
        <v>62</v>
      </c>
      <c r="H9612" s="17" t="s">
        <v>1523</v>
      </c>
      <c r="I9612" s="17" t="s">
        <v>1524</v>
      </c>
      <c r="J9612" s="17" t="n">
        <v>2</v>
      </c>
      <c r="K9612" s="15" t="n">
        <v>231.9</v>
      </c>
      <c r="L9612" s="22" t="n">
        <v>0</v>
      </c>
      <c r="M9612" s="15" t="n">
        <v>30.68</v>
      </c>
      <c r="N9612" s="15" t="n">
        <f aca="false">J9612*K9612</f>
        <v>463.8</v>
      </c>
      <c r="O9612" s="15" t="n">
        <f aca="false">N9612*L9612</f>
        <v>0</v>
      </c>
      <c r="P9612" s="15" t="n">
        <f aca="false">N9612-O9612</f>
        <v>463.8</v>
      </c>
      <c r="Q9612" s="15" t="n">
        <f aca="false">J9612*INDEX(dProdutos!$F$2:$F$47,MATCH(E9612,dProdutos!$A$2:$A$47,0))</f>
        <v>281.66</v>
      </c>
      <c r="R9612" s="15" t="n">
        <f aca="false">IF(I9612="Cancelado",0,P9612-Q9612)</f>
        <v>182.14</v>
      </c>
      <c r="S9612" s="17" t="str">
        <f aca="false">INDEX(dProdutos!$D$2:$D$47,MATCH(E9612,dProdutos!$A$2:$A$47,0))</f>
        <v>Casa</v>
      </c>
    </row>
    <row r="9613" customFormat="false" ht="15" hidden="false" customHeight="false" outlineLevel="0" collapsed="false">
      <c r="A9613" s="17" t="s">
        <v>7408</v>
      </c>
      <c r="B9613" s="17" t="n">
        <v>1</v>
      </c>
      <c r="C9613" s="21" t="n">
        <v>46285</v>
      </c>
      <c r="D9613" s="17" t="s">
        <v>1386</v>
      </c>
      <c r="E9613" s="17" t="s">
        <v>153</v>
      </c>
      <c r="F9613" s="17" t="s">
        <v>1490</v>
      </c>
      <c r="G9613" s="17" t="s">
        <v>59</v>
      </c>
      <c r="H9613" s="17" t="s">
        <v>1523</v>
      </c>
      <c r="I9613" s="17" t="s">
        <v>1524</v>
      </c>
      <c r="J9613" s="17" t="n">
        <v>2</v>
      </c>
      <c r="K9613" s="15" t="n">
        <v>165.9</v>
      </c>
      <c r="L9613" s="22" t="n">
        <v>0</v>
      </c>
      <c r="M9613" s="15" t="n">
        <v>0</v>
      </c>
      <c r="N9613" s="15" t="n">
        <f aca="false">J9613*K9613</f>
        <v>331.8</v>
      </c>
      <c r="O9613" s="15" t="n">
        <f aca="false">N9613*L9613</f>
        <v>0</v>
      </c>
      <c r="P9613" s="15" t="n">
        <f aca="false">N9613-O9613</f>
        <v>331.8</v>
      </c>
      <c r="Q9613" s="15" t="n">
        <f aca="false">J9613*INDEX(dProdutos!$F$2:$F$47,MATCH(E9613,dProdutos!$A$2:$A$47,0))</f>
        <v>134.56</v>
      </c>
      <c r="R9613" s="15" t="n">
        <f aca="false">IF(I9613="Cancelado",0,P9613-Q9613)</f>
        <v>197.24</v>
      </c>
      <c r="S9613" s="17" t="str">
        <f aca="false">INDEX(dProdutos!$D$2:$D$47,MATCH(E9613,dProdutos!$A$2:$A$47,0))</f>
        <v>Acessórios</v>
      </c>
    </row>
    <row r="9614" customFormat="false" ht="15" hidden="false" customHeight="false" outlineLevel="0" collapsed="false">
      <c r="A9614" s="17" t="s">
        <v>7408</v>
      </c>
      <c r="B9614" s="17" t="n">
        <v>2</v>
      </c>
      <c r="C9614" s="21" t="n">
        <v>46285</v>
      </c>
      <c r="D9614" s="17" t="s">
        <v>1386</v>
      </c>
      <c r="E9614" s="17" t="s">
        <v>95</v>
      </c>
      <c r="F9614" s="17" t="s">
        <v>1490</v>
      </c>
      <c r="G9614" s="17" t="s">
        <v>59</v>
      </c>
      <c r="H9614" s="17" t="s">
        <v>1523</v>
      </c>
      <c r="I9614" s="17" t="s">
        <v>1524</v>
      </c>
      <c r="J9614" s="17" t="n">
        <v>1</v>
      </c>
      <c r="K9614" s="15" t="n">
        <v>77.9</v>
      </c>
      <c r="L9614" s="22" t="n">
        <v>0</v>
      </c>
      <c r="M9614" s="15" t="n">
        <v>0</v>
      </c>
      <c r="N9614" s="15" t="n">
        <f aca="false">J9614*K9614</f>
        <v>77.9</v>
      </c>
      <c r="O9614" s="15" t="n">
        <f aca="false">N9614*L9614</f>
        <v>0</v>
      </c>
      <c r="P9614" s="15" t="n">
        <f aca="false">N9614-O9614</f>
        <v>77.9</v>
      </c>
      <c r="Q9614" s="15" t="n">
        <f aca="false">J9614*INDEX(dProdutos!$F$2:$F$47,MATCH(E9614,dProdutos!$A$2:$A$47,0))</f>
        <v>36.71</v>
      </c>
      <c r="R9614" s="15" t="n">
        <f aca="false">IF(I9614="Cancelado",0,P9614-Q9614)</f>
        <v>41.19</v>
      </c>
      <c r="S9614" s="17" t="str">
        <f aca="false">INDEX(dProdutos!$D$2:$D$47,MATCH(E9614,dProdutos!$A$2:$A$47,0))</f>
        <v>Moda Feminina</v>
      </c>
    </row>
    <row r="9615" customFormat="false" ht="15" hidden="false" customHeight="false" outlineLevel="0" collapsed="false">
      <c r="A9615" s="17" t="s">
        <v>7409</v>
      </c>
      <c r="B9615" s="17" t="n">
        <v>1</v>
      </c>
      <c r="C9615" s="21" t="n">
        <v>46285</v>
      </c>
      <c r="D9615" s="17" t="s">
        <v>479</v>
      </c>
      <c r="E9615" s="17" t="s">
        <v>177</v>
      </c>
      <c r="F9615" s="17" t="s">
        <v>1490</v>
      </c>
      <c r="G9615" s="17" t="s">
        <v>59</v>
      </c>
      <c r="H9615" s="17" t="s">
        <v>1523</v>
      </c>
      <c r="I9615" s="17" t="s">
        <v>1524</v>
      </c>
      <c r="J9615" s="17" t="n">
        <v>1</v>
      </c>
      <c r="K9615" s="15" t="n">
        <v>257.9</v>
      </c>
      <c r="L9615" s="22" t="n">
        <v>0</v>
      </c>
      <c r="M9615" s="15" t="n">
        <v>0</v>
      </c>
      <c r="N9615" s="15" t="n">
        <f aca="false">J9615*K9615</f>
        <v>257.9</v>
      </c>
      <c r="O9615" s="15" t="n">
        <f aca="false">N9615*L9615</f>
        <v>0</v>
      </c>
      <c r="P9615" s="15" t="n">
        <f aca="false">N9615-O9615</f>
        <v>257.9</v>
      </c>
      <c r="Q9615" s="15" t="n">
        <f aca="false">J9615*INDEX(dProdutos!$F$2:$F$47,MATCH(E9615,dProdutos!$A$2:$A$47,0))</f>
        <v>138.23</v>
      </c>
      <c r="R9615" s="15" t="n">
        <f aca="false">IF(I9615="Cancelado",0,P9615-Q9615)</f>
        <v>119.67</v>
      </c>
      <c r="S9615" s="17" t="str">
        <f aca="false">INDEX(dProdutos!$D$2:$D$47,MATCH(E9615,dProdutos!$A$2:$A$47,0))</f>
        <v>Casa</v>
      </c>
    </row>
    <row r="9616" customFormat="false" ht="15" hidden="false" customHeight="false" outlineLevel="0" collapsed="false">
      <c r="A9616" s="17" t="s">
        <v>7410</v>
      </c>
      <c r="B9616" s="17" t="n">
        <v>1</v>
      </c>
      <c r="C9616" s="21" t="n">
        <v>46285</v>
      </c>
      <c r="D9616" s="17" t="s">
        <v>1141</v>
      </c>
      <c r="E9616" s="17" t="s">
        <v>114</v>
      </c>
      <c r="F9616" s="17" t="s">
        <v>1503</v>
      </c>
      <c r="G9616" s="17" t="s">
        <v>62</v>
      </c>
      <c r="H9616" s="17" t="s">
        <v>1537</v>
      </c>
      <c r="I9616" s="17" t="s">
        <v>1524</v>
      </c>
      <c r="J9616" s="17" t="n">
        <v>1</v>
      </c>
      <c r="K9616" s="15" t="n">
        <v>202.9</v>
      </c>
      <c r="L9616" s="22" t="n">
        <v>0</v>
      </c>
      <c r="M9616" s="15" t="n">
        <v>13.89</v>
      </c>
      <c r="N9616" s="15" t="n">
        <f aca="false">J9616*K9616</f>
        <v>202.9</v>
      </c>
      <c r="O9616" s="15" t="n">
        <f aca="false">N9616*L9616</f>
        <v>0</v>
      </c>
      <c r="P9616" s="15" t="n">
        <f aca="false">N9616-O9616</f>
        <v>202.9</v>
      </c>
      <c r="Q9616" s="15" t="n">
        <f aca="false">J9616*INDEX(dProdutos!$F$2:$F$47,MATCH(E9616,dProdutos!$A$2:$A$47,0))</f>
        <v>110.39</v>
      </c>
      <c r="R9616" s="15" t="n">
        <f aca="false">IF(I9616="Cancelado",0,P9616-Q9616)</f>
        <v>92.51</v>
      </c>
      <c r="S9616" s="17" t="str">
        <f aca="false">INDEX(dProdutos!$D$2:$D$47,MATCH(E9616,dProdutos!$A$2:$A$47,0))</f>
        <v>Moda Masculina</v>
      </c>
    </row>
    <row r="9617" customFormat="false" ht="15" hidden="false" customHeight="false" outlineLevel="0" collapsed="false">
      <c r="A9617" s="17" t="s">
        <v>7410</v>
      </c>
      <c r="B9617" s="17" t="n">
        <v>2</v>
      </c>
      <c r="C9617" s="21" t="n">
        <v>46285</v>
      </c>
      <c r="D9617" s="17" t="s">
        <v>1141</v>
      </c>
      <c r="E9617" s="17" t="s">
        <v>105</v>
      </c>
      <c r="F9617" s="17" t="s">
        <v>1503</v>
      </c>
      <c r="G9617" s="17" t="s">
        <v>62</v>
      </c>
      <c r="H9617" s="17" t="s">
        <v>1537</v>
      </c>
      <c r="I9617" s="17" t="s">
        <v>1524</v>
      </c>
      <c r="J9617" s="17" t="n">
        <v>1</v>
      </c>
      <c r="K9617" s="15" t="n">
        <v>175.9</v>
      </c>
      <c r="L9617" s="22" t="n">
        <v>0</v>
      </c>
      <c r="M9617" s="15" t="n">
        <v>0</v>
      </c>
      <c r="N9617" s="15" t="n">
        <f aca="false">J9617*K9617</f>
        <v>175.9</v>
      </c>
      <c r="O9617" s="15" t="n">
        <f aca="false">N9617*L9617</f>
        <v>0</v>
      </c>
      <c r="P9617" s="15" t="n">
        <f aca="false">N9617-O9617</f>
        <v>175.9</v>
      </c>
      <c r="Q9617" s="15" t="n">
        <f aca="false">J9617*INDEX(dProdutos!$F$2:$F$47,MATCH(E9617,dProdutos!$A$2:$A$47,0))</f>
        <v>96.59</v>
      </c>
      <c r="R9617" s="15" t="n">
        <f aca="false">IF(I9617="Cancelado",0,P9617-Q9617)</f>
        <v>79.31</v>
      </c>
      <c r="S9617" s="17" t="str">
        <f aca="false">INDEX(dProdutos!$D$2:$D$47,MATCH(E9617,dProdutos!$A$2:$A$47,0))</f>
        <v>Moda Masculina</v>
      </c>
    </row>
    <row r="9618" customFormat="false" ht="15" hidden="false" customHeight="false" outlineLevel="0" collapsed="false">
      <c r="A9618" s="17" t="s">
        <v>7411</v>
      </c>
      <c r="B9618" s="17" t="n">
        <v>1</v>
      </c>
      <c r="C9618" s="21" t="n">
        <v>46285</v>
      </c>
      <c r="D9618" s="17" t="s">
        <v>537</v>
      </c>
      <c r="E9618" s="17" t="s">
        <v>108</v>
      </c>
      <c r="F9618" s="17" t="s">
        <v>1493</v>
      </c>
      <c r="G9618" s="17" t="s">
        <v>60</v>
      </c>
      <c r="H9618" s="17" t="s">
        <v>1523</v>
      </c>
      <c r="I9618" s="17" t="s">
        <v>1524</v>
      </c>
      <c r="J9618" s="17" t="n">
        <v>2</v>
      </c>
      <c r="K9618" s="15" t="n">
        <v>265.9</v>
      </c>
      <c r="L9618" s="22" t="n">
        <v>0.05</v>
      </c>
      <c r="M9618" s="15" t="n">
        <v>26.41</v>
      </c>
      <c r="N9618" s="15" t="n">
        <f aca="false">J9618*K9618</f>
        <v>531.8</v>
      </c>
      <c r="O9618" s="15" t="n">
        <f aca="false">N9618*L9618</f>
        <v>26.59</v>
      </c>
      <c r="P9618" s="15" t="n">
        <f aca="false">N9618-O9618</f>
        <v>505.21</v>
      </c>
      <c r="Q9618" s="15" t="n">
        <f aca="false">J9618*INDEX(dProdutos!$F$2:$F$47,MATCH(E9618,dProdutos!$A$2:$A$47,0))</f>
        <v>311.24</v>
      </c>
      <c r="R9618" s="15" t="n">
        <f aca="false">IF(I9618="Cancelado",0,P9618-Q9618)</f>
        <v>193.97</v>
      </c>
      <c r="S9618" s="17" t="str">
        <f aca="false">INDEX(dProdutos!$D$2:$D$47,MATCH(E9618,dProdutos!$A$2:$A$47,0))</f>
        <v>Moda Masculina</v>
      </c>
    </row>
    <row r="9619" customFormat="false" ht="15" hidden="false" customHeight="false" outlineLevel="0" collapsed="false">
      <c r="A9619" s="17" t="s">
        <v>7412</v>
      </c>
      <c r="B9619" s="17" t="n">
        <v>1</v>
      </c>
      <c r="C9619" s="21" t="n">
        <v>46285</v>
      </c>
      <c r="D9619" s="17" t="s">
        <v>1186</v>
      </c>
      <c r="E9619" s="17" t="s">
        <v>126</v>
      </c>
      <c r="F9619" s="17" t="s">
        <v>1493</v>
      </c>
      <c r="G9619" s="17" t="s">
        <v>59</v>
      </c>
      <c r="H9619" s="17" t="s">
        <v>1540</v>
      </c>
      <c r="I9619" s="17" t="s">
        <v>1524</v>
      </c>
      <c r="J9619" s="17" t="n">
        <v>1</v>
      </c>
      <c r="K9619" s="15" t="n">
        <v>296.9</v>
      </c>
      <c r="L9619" s="22" t="n">
        <v>0</v>
      </c>
      <c r="M9619" s="15" t="n">
        <v>31.81</v>
      </c>
      <c r="N9619" s="15" t="n">
        <f aca="false">J9619*K9619</f>
        <v>296.9</v>
      </c>
      <c r="O9619" s="15" t="n">
        <f aca="false">N9619*L9619</f>
        <v>0</v>
      </c>
      <c r="P9619" s="15" t="n">
        <f aca="false">N9619-O9619</f>
        <v>296.9</v>
      </c>
      <c r="Q9619" s="15" t="n">
        <f aca="false">J9619*INDEX(dProdutos!$F$2:$F$47,MATCH(E9619,dProdutos!$A$2:$A$47,0))</f>
        <v>135.24</v>
      </c>
      <c r="R9619" s="15" t="n">
        <f aca="false">IF(I9619="Cancelado",0,P9619-Q9619)</f>
        <v>161.66</v>
      </c>
      <c r="S9619" s="17" t="str">
        <f aca="false">INDEX(dProdutos!$D$2:$D$47,MATCH(E9619,dProdutos!$A$2:$A$47,0))</f>
        <v>Calçados</v>
      </c>
    </row>
    <row r="9620" customFormat="false" ht="15" hidden="false" customHeight="false" outlineLevel="0" collapsed="false">
      <c r="A9620" s="17" t="s">
        <v>7413</v>
      </c>
      <c r="B9620" s="17" t="n">
        <v>1</v>
      </c>
      <c r="C9620" s="21" t="n">
        <v>46286</v>
      </c>
      <c r="D9620" s="17" t="s">
        <v>653</v>
      </c>
      <c r="E9620" s="17" t="s">
        <v>192</v>
      </c>
      <c r="F9620" s="17" t="s">
        <v>1487</v>
      </c>
      <c r="G9620" s="17" t="s">
        <v>59</v>
      </c>
      <c r="H9620" s="17" t="s">
        <v>1523</v>
      </c>
      <c r="I9620" s="17" t="s">
        <v>1524</v>
      </c>
      <c r="J9620" s="17" t="n">
        <v>2</v>
      </c>
      <c r="K9620" s="15" t="n">
        <v>245.9</v>
      </c>
      <c r="L9620" s="22" t="n">
        <v>0.1</v>
      </c>
      <c r="M9620" s="15" t="n">
        <v>29.86</v>
      </c>
      <c r="N9620" s="15" t="n">
        <f aca="false">J9620*K9620</f>
        <v>491.8</v>
      </c>
      <c r="O9620" s="15" t="n">
        <f aca="false">N9620*L9620</f>
        <v>49.18</v>
      </c>
      <c r="P9620" s="15" t="n">
        <f aca="false">N9620-O9620</f>
        <v>442.62</v>
      </c>
      <c r="Q9620" s="15" t="n">
        <f aca="false">J9620*INDEX(dProdutos!$F$2:$F$47,MATCH(E9620,dProdutos!$A$2:$A$47,0))</f>
        <v>215.56</v>
      </c>
      <c r="R9620" s="15" t="n">
        <f aca="false">IF(I9620="Cancelado",0,P9620-Q9620)</f>
        <v>227.06</v>
      </c>
      <c r="S9620" s="17" t="str">
        <f aca="false">INDEX(dProdutos!$D$2:$D$47,MATCH(E9620,dProdutos!$A$2:$A$47,0))</f>
        <v>Eletrônicos</v>
      </c>
    </row>
    <row r="9621" customFormat="false" ht="15" hidden="false" customHeight="false" outlineLevel="0" collapsed="false">
      <c r="A9621" s="17" t="s">
        <v>7414</v>
      </c>
      <c r="B9621" s="17" t="n">
        <v>1</v>
      </c>
      <c r="C9621" s="21" t="n">
        <v>46286</v>
      </c>
      <c r="D9621" s="17" t="s">
        <v>1336</v>
      </c>
      <c r="E9621" s="17" t="s">
        <v>95</v>
      </c>
      <c r="F9621" s="17" t="s">
        <v>1503</v>
      </c>
      <c r="G9621" s="17" t="s">
        <v>59</v>
      </c>
      <c r="H9621" s="17" t="s">
        <v>1523</v>
      </c>
      <c r="I9621" s="17" t="s">
        <v>1524</v>
      </c>
      <c r="J9621" s="17" t="n">
        <v>2</v>
      </c>
      <c r="K9621" s="15" t="n">
        <v>77.9</v>
      </c>
      <c r="L9621" s="22" t="n">
        <v>0</v>
      </c>
      <c r="M9621" s="15" t="n">
        <v>0</v>
      </c>
      <c r="N9621" s="15" t="n">
        <f aca="false">J9621*K9621</f>
        <v>155.8</v>
      </c>
      <c r="O9621" s="15" t="n">
        <f aca="false">N9621*L9621</f>
        <v>0</v>
      </c>
      <c r="P9621" s="15" t="n">
        <f aca="false">N9621-O9621</f>
        <v>155.8</v>
      </c>
      <c r="Q9621" s="15" t="n">
        <f aca="false">J9621*INDEX(dProdutos!$F$2:$F$47,MATCH(E9621,dProdutos!$A$2:$A$47,0))</f>
        <v>73.42</v>
      </c>
      <c r="R9621" s="15" t="n">
        <f aca="false">IF(I9621="Cancelado",0,P9621-Q9621)</f>
        <v>82.38</v>
      </c>
      <c r="S9621" s="17" t="str">
        <f aca="false">INDEX(dProdutos!$D$2:$D$47,MATCH(E9621,dProdutos!$A$2:$A$47,0))</f>
        <v>Moda Feminina</v>
      </c>
    </row>
    <row r="9622" customFormat="false" ht="15" hidden="false" customHeight="false" outlineLevel="0" collapsed="false">
      <c r="A9622" s="17" t="s">
        <v>7415</v>
      </c>
      <c r="B9622" s="17" t="n">
        <v>1</v>
      </c>
      <c r="C9622" s="21" t="n">
        <v>46286</v>
      </c>
      <c r="D9622" s="17" t="s">
        <v>1028</v>
      </c>
      <c r="E9622" s="17" t="s">
        <v>111</v>
      </c>
      <c r="F9622" s="17" t="s">
        <v>1495</v>
      </c>
      <c r="G9622" s="17" t="s">
        <v>61</v>
      </c>
      <c r="H9622" s="17" t="s">
        <v>1523</v>
      </c>
      <c r="I9622" s="17" t="s">
        <v>1524</v>
      </c>
      <c r="J9622" s="17" t="n">
        <v>2</v>
      </c>
      <c r="K9622" s="15" t="n">
        <v>188.9</v>
      </c>
      <c r="L9622" s="22" t="n">
        <v>0.2</v>
      </c>
      <c r="M9622" s="15" t="n">
        <v>21.96</v>
      </c>
      <c r="N9622" s="15" t="n">
        <f aca="false">J9622*K9622</f>
        <v>377.8</v>
      </c>
      <c r="O9622" s="15" t="n">
        <f aca="false">N9622*L9622</f>
        <v>75.56</v>
      </c>
      <c r="P9622" s="15" t="n">
        <f aca="false">N9622-O9622</f>
        <v>302.24</v>
      </c>
      <c r="Q9622" s="15" t="n">
        <f aca="false">J9622*INDEX(dProdutos!$F$2:$F$47,MATCH(E9622,dProdutos!$A$2:$A$47,0))</f>
        <v>176.64</v>
      </c>
      <c r="R9622" s="15" t="n">
        <f aca="false">IF(I9622="Cancelado",0,P9622-Q9622)</f>
        <v>125.6</v>
      </c>
      <c r="S9622" s="17" t="str">
        <f aca="false">INDEX(dProdutos!$D$2:$D$47,MATCH(E9622,dProdutos!$A$2:$A$47,0))</f>
        <v>Moda Masculina</v>
      </c>
    </row>
    <row r="9623" customFormat="false" ht="15" hidden="false" customHeight="false" outlineLevel="0" collapsed="false">
      <c r="A9623" s="17" t="s">
        <v>7415</v>
      </c>
      <c r="B9623" s="17" t="n">
        <v>2</v>
      </c>
      <c r="C9623" s="21" t="n">
        <v>46286</v>
      </c>
      <c r="D9623" s="17" t="s">
        <v>1028</v>
      </c>
      <c r="E9623" s="17" t="s">
        <v>144</v>
      </c>
      <c r="F9623" s="17" t="s">
        <v>1495</v>
      </c>
      <c r="G9623" s="17" t="s">
        <v>61</v>
      </c>
      <c r="H9623" s="17" t="s">
        <v>1523</v>
      </c>
      <c r="I9623" s="17" t="s">
        <v>1524</v>
      </c>
      <c r="J9623" s="17" t="n">
        <v>2</v>
      </c>
      <c r="K9623" s="15" t="n">
        <v>260.9</v>
      </c>
      <c r="L9623" s="22" t="n">
        <v>0</v>
      </c>
      <c r="M9623" s="15" t="n">
        <v>0</v>
      </c>
      <c r="N9623" s="15" t="n">
        <f aca="false">J9623*K9623</f>
        <v>521.8</v>
      </c>
      <c r="O9623" s="15" t="n">
        <f aca="false">N9623*L9623</f>
        <v>0</v>
      </c>
      <c r="P9623" s="15" t="n">
        <f aca="false">N9623-O9623</f>
        <v>521.8</v>
      </c>
      <c r="Q9623" s="15" t="n">
        <f aca="false">J9623*INDEX(dProdutos!$F$2:$F$47,MATCH(E9623,dProdutos!$A$2:$A$47,0))</f>
        <v>199.72</v>
      </c>
      <c r="R9623" s="15" t="n">
        <f aca="false">IF(I9623="Cancelado",0,P9623-Q9623)</f>
        <v>322.08</v>
      </c>
      <c r="S9623" s="17" t="str">
        <f aca="false">INDEX(dProdutos!$D$2:$D$47,MATCH(E9623,dProdutos!$A$2:$A$47,0))</f>
        <v>Acessórios</v>
      </c>
    </row>
    <row r="9624" customFormat="false" ht="15" hidden="false" customHeight="false" outlineLevel="0" collapsed="false">
      <c r="A9624" s="17" t="s">
        <v>7415</v>
      </c>
      <c r="B9624" s="17" t="n">
        <v>3</v>
      </c>
      <c r="C9624" s="21" t="n">
        <v>46286</v>
      </c>
      <c r="D9624" s="17" t="s">
        <v>1028</v>
      </c>
      <c r="E9624" s="17" t="s">
        <v>189</v>
      </c>
      <c r="F9624" s="17" t="s">
        <v>1495</v>
      </c>
      <c r="G9624" s="17" t="s">
        <v>61</v>
      </c>
      <c r="H9624" s="17" t="s">
        <v>1523</v>
      </c>
      <c r="I9624" s="17" t="s">
        <v>1524</v>
      </c>
      <c r="J9624" s="17" t="n">
        <v>2</v>
      </c>
      <c r="K9624" s="15" t="n">
        <v>138.9</v>
      </c>
      <c r="L9624" s="22" t="n">
        <v>0</v>
      </c>
      <c r="M9624" s="15" t="n">
        <v>0</v>
      </c>
      <c r="N9624" s="15" t="n">
        <f aca="false">J9624*K9624</f>
        <v>277.8</v>
      </c>
      <c r="O9624" s="15" t="n">
        <f aca="false">N9624*L9624</f>
        <v>0</v>
      </c>
      <c r="P9624" s="15" t="n">
        <f aca="false">N9624-O9624</f>
        <v>277.8</v>
      </c>
      <c r="Q9624" s="15" t="n">
        <f aca="false">J9624*INDEX(dProdutos!$F$2:$F$47,MATCH(E9624,dProdutos!$A$2:$A$47,0))</f>
        <v>137.92</v>
      </c>
      <c r="R9624" s="15" t="n">
        <f aca="false">IF(I9624="Cancelado",0,P9624-Q9624)</f>
        <v>139.88</v>
      </c>
      <c r="S9624" s="17" t="str">
        <f aca="false">INDEX(dProdutos!$D$2:$D$47,MATCH(E9624,dProdutos!$A$2:$A$47,0))</f>
        <v>Eletrônicos</v>
      </c>
    </row>
    <row r="9625" customFormat="false" ht="15" hidden="false" customHeight="false" outlineLevel="0" collapsed="false">
      <c r="A9625" s="17" t="s">
        <v>7415</v>
      </c>
      <c r="B9625" s="17" t="n">
        <v>4</v>
      </c>
      <c r="C9625" s="21" t="n">
        <v>46286</v>
      </c>
      <c r="D9625" s="17" t="s">
        <v>1028</v>
      </c>
      <c r="E9625" s="17" t="s">
        <v>165</v>
      </c>
      <c r="F9625" s="17" t="s">
        <v>1495</v>
      </c>
      <c r="G9625" s="17" t="s">
        <v>61</v>
      </c>
      <c r="H9625" s="17" t="s">
        <v>1523</v>
      </c>
      <c r="I9625" s="17" t="s">
        <v>1524</v>
      </c>
      <c r="J9625" s="17" t="n">
        <v>1</v>
      </c>
      <c r="K9625" s="15" t="n">
        <v>231.9</v>
      </c>
      <c r="L9625" s="22" t="n">
        <v>0</v>
      </c>
      <c r="M9625" s="15" t="n">
        <v>0</v>
      </c>
      <c r="N9625" s="15" t="n">
        <f aca="false">J9625*K9625</f>
        <v>231.9</v>
      </c>
      <c r="O9625" s="15" t="n">
        <f aca="false">N9625*L9625</f>
        <v>0</v>
      </c>
      <c r="P9625" s="15" t="n">
        <f aca="false">N9625-O9625</f>
        <v>231.9</v>
      </c>
      <c r="Q9625" s="15" t="n">
        <f aca="false">J9625*INDEX(dProdutos!$F$2:$F$47,MATCH(E9625,dProdutos!$A$2:$A$47,0))</f>
        <v>140.83</v>
      </c>
      <c r="R9625" s="15" t="n">
        <f aca="false">IF(I9625="Cancelado",0,P9625-Q9625)</f>
        <v>91.07</v>
      </c>
      <c r="S9625" s="17" t="str">
        <f aca="false">INDEX(dProdutos!$D$2:$D$47,MATCH(E9625,dProdutos!$A$2:$A$47,0))</f>
        <v>Casa</v>
      </c>
    </row>
    <row r="9626" customFormat="false" ht="15" hidden="false" customHeight="false" outlineLevel="0" collapsed="false">
      <c r="A9626" s="17" t="s">
        <v>7416</v>
      </c>
      <c r="B9626" s="17" t="n">
        <v>1</v>
      </c>
      <c r="C9626" s="21" t="n">
        <v>46286</v>
      </c>
      <c r="D9626" s="17" t="s">
        <v>1343</v>
      </c>
      <c r="E9626" s="17" t="s">
        <v>132</v>
      </c>
      <c r="F9626" s="17" t="s">
        <v>1497</v>
      </c>
      <c r="G9626" s="17" t="s">
        <v>60</v>
      </c>
      <c r="H9626" s="17" t="s">
        <v>1540</v>
      </c>
      <c r="I9626" s="17" t="s">
        <v>1524</v>
      </c>
      <c r="J9626" s="17" t="n">
        <v>1</v>
      </c>
      <c r="K9626" s="15" t="n">
        <v>179.9</v>
      </c>
      <c r="L9626" s="22" t="n">
        <v>0.1</v>
      </c>
      <c r="M9626" s="15" t="n">
        <v>0</v>
      </c>
      <c r="N9626" s="15" t="n">
        <f aca="false">J9626*K9626</f>
        <v>179.9</v>
      </c>
      <c r="O9626" s="15" t="n">
        <f aca="false">N9626*L9626</f>
        <v>17.99</v>
      </c>
      <c r="P9626" s="15" t="n">
        <f aca="false">N9626-O9626</f>
        <v>161.91</v>
      </c>
      <c r="Q9626" s="15" t="n">
        <f aca="false">J9626*INDEX(dProdutos!$F$2:$F$47,MATCH(E9626,dProdutos!$A$2:$A$47,0))</f>
        <v>93.56</v>
      </c>
      <c r="R9626" s="15" t="n">
        <f aca="false">IF(I9626="Cancelado",0,P9626-Q9626)</f>
        <v>68.35</v>
      </c>
      <c r="S9626" s="17" t="str">
        <f aca="false">INDEX(dProdutos!$D$2:$D$47,MATCH(E9626,dProdutos!$A$2:$A$47,0))</f>
        <v>Calçados</v>
      </c>
    </row>
    <row r="9627" customFormat="false" ht="15" hidden="false" customHeight="false" outlineLevel="0" collapsed="false">
      <c r="A9627" s="17" t="s">
        <v>7416</v>
      </c>
      <c r="B9627" s="17" t="n">
        <v>2</v>
      </c>
      <c r="C9627" s="21" t="n">
        <v>46286</v>
      </c>
      <c r="D9627" s="17" t="s">
        <v>1343</v>
      </c>
      <c r="E9627" s="17" t="s">
        <v>192</v>
      </c>
      <c r="F9627" s="17" t="s">
        <v>1497</v>
      </c>
      <c r="G9627" s="17" t="s">
        <v>60</v>
      </c>
      <c r="H9627" s="17" t="s">
        <v>1540</v>
      </c>
      <c r="I9627" s="17" t="s">
        <v>1524</v>
      </c>
      <c r="J9627" s="17" t="n">
        <v>1</v>
      </c>
      <c r="K9627" s="15" t="n">
        <v>245.9</v>
      </c>
      <c r="L9627" s="22" t="n">
        <v>0.1</v>
      </c>
      <c r="M9627" s="15" t="n">
        <v>0</v>
      </c>
      <c r="N9627" s="15" t="n">
        <f aca="false">J9627*K9627</f>
        <v>245.9</v>
      </c>
      <c r="O9627" s="15" t="n">
        <f aca="false">N9627*L9627</f>
        <v>24.59</v>
      </c>
      <c r="P9627" s="15" t="n">
        <f aca="false">N9627-O9627</f>
        <v>221.31</v>
      </c>
      <c r="Q9627" s="15" t="n">
        <f aca="false">J9627*INDEX(dProdutos!$F$2:$F$47,MATCH(E9627,dProdutos!$A$2:$A$47,0))</f>
        <v>107.78</v>
      </c>
      <c r="R9627" s="15" t="n">
        <f aca="false">IF(I9627="Cancelado",0,P9627-Q9627)</f>
        <v>113.53</v>
      </c>
      <c r="S9627" s="17" t="str">
        <f aca="false">INDEX(dProdutos!$D$2:$D$47,MATCH(E9627,dProdutos!$A$2:$A$47,0))</f>
        <v>Eletrônicos</v>
      </c>
    </row>
    <row r="9628" customFormat="false" ht="15" hidden="false" customHeight="false" outlineLevel="0" collapsed="false">
      <c r="A9628" s="17" t="s">
        <v>7417</v>
      </c>
      <c r="B9628" s="17" t="n">
        <v>1</v>
      </c>
      <c r="C9628" s="21" t="n">
        <v>46286</v>
      </c>
      <c r="D9628" s="17" t="s">
        <v>1199</v>
      </c>
      <c r="E9628" s="17" t="s">
        <v>132</v>
      </c>
      <c r="F9628" s="17" t="s">
        <v>1499</v>
      </c>
      <c r="G9628" s="17" t="s">
        <v>62</v>
      </c>
      <c r="H9628" s="17" t="s">
        <v>1537</v>
      </c>
      <c r="I9628" s="17" t="s">
        <v>1524</v>
      </c>
      <c r="J9628" s="17" t="n">
        <v>1</v>
      </c>
      <c r="K9628" s="15" t="n">
        <v>179.9</v>
      </c>
      <c r="L9628" s="22" t="n">
        <v>0.05</v>
      </c>
      <c r="M9628" s="15" t="n">
        <v>0</v>
      </c>
      <c r="N9628" s="15" t="n">
        <f aca="false">J9628*K9628</f>
        <v>179.9</v>
      </c>
      <c r="O9628" s="15" t="n">
        <f aca="false">N9628*L9628</f>
        <v>8.995</v>
      </c>
      <c r="P9628" s="15" t="n">
        <f aca="false">N9628-O9628</f>
        <v>170.905</v>
      </c>
      <c r="Q9628" s="15" t="n">
        <f aca="false">J9628*INDEX(dProdutos!$F$2:$F$47,MATCH(E9628,dProdutos!$A$2:$A$47,0))</f>
        <v>93.56</v>
      </c>
      <c r="R9628" s="15" t="n">
        <f aca="false">IF(I9628="Cancelado",0,P9628-Q9628)</f>
        <v>77.345</v>
      </c>
      <c r="S9628" s="17" t="str">
        <f aca="false">INDEX(dProdutos!$D$2:$D$47,MATCH(E9628,dProdutos!$A$2:$A$47,0))</f>
        <v>Calçados</v>
      </c>
    </row>
    <row r="9629" customFormat="false" ht="15" hidden="false" customHeight="false" outlineLevel="0" collapsed="false">
      <c r="A9629" s="17" t="s">
        <v>7418</v>
      </c>
      <c r="B9629" s="17" t="n">
        <v>1</v>
      </c>
      <c r="C9629" s="21" t="n">
        <v>46286</v>
      </c>
      <c r="D9629" s="17" t="s">
        <v>315</v>
      </c>
      <c r="E9629" s="17" t="s">
        <v>186</v>
      </c>
      <c r="F9629" s="17" t="s">
        <v>1503</v>
      </c>
      <c r="G9629" s="17" t="s">
        <v>59</v>
      </c>
      <c r="H9629" s="17" t="s">
        <v>1540</v>
      </c>
      <c r="I9629" s="17" t="s">
        <v>1524</v>
      </c>
      <c r="J9629" s="17" t="n">
        <v>3</v>
      </c>
      <c r="K9629" s="15" t="n">
        <v>120.9</v>
      </c>
      <c r="L9629" s="22" t="n">
        <v>0</v>
      </c>
      <c r="M9629" s="15" t="n">
        <v>32.11</v>
      </c>
      <c r="N9629" s="15" t="n">
        <f aca="false">J9629*K9629</f>
        <v>362.7</v>
      </c>
      <c r="O9629" s="15" t="n">
        <f aca="false">N9629*L9629</f>
        <v>0</v>
      </c>
      <c r="P9629" s="15" t="n">
        <f aca="false">N9629-O9629</f>
        <v>362.7</v>
      </c>
      <c r="Q9629" s="15" t="n">
        <f aca="false">J9629*INDEX(dProdutos!$F$2:$F$47,MATCH(E9629,dProdutos!$A$2:$A$47,0))</f>
        <v>216.63</v>
      </c>
      <c r="R9629" s="15" t="n">
        <f aca="false">IF(I9629="Cancelado",0,P9629-Q9629)</f>
        <v>146.07</v>
      </c>
      <c r="S9629" s="17" t="str">
        <f aca="false">INDEX(dProdutos!$D$2:$D$47,MATCH(E9629,dProdutos!$A$2:$A$47,0))</f>
        <v>Eletrônicos</v>
      </c>
    </row>
    <row r="9630" customFormat="false" ht="15" hidden="false" customHeight="false" outlineLevel="0" collapsed="false">
      <c r="A9630" s="17" t="s">
        <v>7418</v>
      </c>
      <c r="B9630" s="17" t="n">
        <v>2</v>
      </c>
      <c r="C9630" s="21" t="n">
        <v>46286</v>
      </c>
      <c r="D9630" s="17" t="s">
        <v>315</v>
      </c>
      <c r="E9630" s="17" t="s">
        <v>88</v>
      </c>
      <c r="F9630" s="17" t="s">
        <v>1503</v>
      </c>
      <c r="G9630" s="17" t="s">
        <v>59</v>
      </c>
      <c r="H9630" s="17" t="s">
        <v>1540</v>
      </c>
      <c r="I9630" s="17" t="s">
        <v>1524</v>
      </c>
      <c r="J9630" s="17" t="n">
        <v>1</v>
      </c>
      <c r="K9630" s="15" t="n">
        <v>170.9</v>
      </c>
      <c r="L9630" s="22" t="n">
        <v>0</v>
      </c>
      <c r="M9630" s="15" t="n">
        <v>0</v>
      </c>
      <c r="N9630" s="15" t="n">
        <f aca="false">J9630*K9630</f>
        <v>170.9</v>
      </c>
      <c r="O9630" s="15" t="n">
        <f aca="false">N9630*L9630</f>
        <v>0</v>
      </c>
      <c r="P9630" s="15" t="n">
        <f aca="false">N9630-O9630</f>
        <v>170.9</v>
      </c>
      <c r="Q9630" s="15" t="n">
        <f aca="false">J9630*INDEX(dProdutos!$F$2:$F$47,MATCH(E9630,dProdutos!$A$2:$A$47,0))</f>
        <v>98.14</v>
      </c>
      <c r="R9630" s="15" t="n">
        <f aca="false">IF(I9630="Cancelado",0,P9630-Q9630)</f>
        <v>72.76</v>
      </c>
      <c r="S9630" s="17" t="str">
        <f aca="false">INDEX(dProdutos!$D$2:$D$47,MATCH(E9630,dProdutos!$A$2:$A$47,0))</f>
        <v>Moda Feminina</v>
      </c>
    </row>
    <row r="9631" customFormat="false" ht="15" hidden="false" customHeight="false" outlineLevel="0" collapsed="false">
      <c r="A9631" s="17" t="s">
        <v>7419</v>
      </c>
      <c r="B9631" s="17" t="n">
        <v>1</v>
      </c>
      <c r="C9631" s="21" t="n">
        <v>46286</v>
      </c>
      <c r="D9631" s="17" t="s">
        <v>1420</v>
      </c>
      <c r="E9631" s="17" t="s">
        <v>150</v>
      </c>
      <c r="F9631" s="17" t="s">
        <v>1490</v>
      </c>
      <c r="G9631" s="17" t="s">
        <v>64</v>
      </c>
      <c r="H9631" s="17" t="s">
        <v>1537</v>
      </c>
      <c r="I9631" s="17" t="s">
        <v>1524</v>
      </c>
      <c r="J9631" s="17" t="n">
        <v>1</v>
      </c>
      <c r="K9631" s="15" t="n">
        <v>71.9</v>
      </c>
      <c r="L9631" s="22" t="n">
        <v>0</v>
      </c>
      <c r="M9631" s="15" t="n">
        <v>19.92</v>
      </c>
      <c r="N9631" s="15" t="n">
        <f aca="false">J9631*K9631</f>
        <v>71.9</v>
      </c>
      <c r="O9631" s="15" t="n">
        <f aca="false">N9631*L9631</f>
        <v>0</v>
      </c>
      <c r="P9631" s="15" t="n">
        <f aca="false">N9631-O9631</f>
        <v>71.9</v>
      </c>
      <c r="Q9631" s="15" t="n">
        <f aca="false">J9631*INDEX(dProdutos!$F$2:$F$47,MATCH(E9631,dProdutos!$A$2:$A$47,0))</f>
        <v>27.38</v>
      </c>
      <c r="R9631" s="15" t="n">
        <f aca="false">IF(I9631="Cancelado",0,P9631-Q9631)</f>
        <v>44.52</v>
      </c>
      <c r="S9631" s="17" t="str">
        <f aca="false">INDEX(dProdutos!$D$2:$D$47,MATCH(E9631,dProdutos!$A$2:$A$47,0))</f>
        <v>Acessórios</v>
      </c>
    </row>
    <row r="9632" customFormat="false" ht="15" hidden="false" customHeight="false" outlineLevel="0" collapsed="false">
      <c r="A9632" s="17" t="s">
        <v>7420</v>
      </c>
      <c r="B9632" s="17" t="n">
        <v>1</v>
      </c>
      <c r="C9632" s="21" t="n">
        <v>46286</v>
      </c>
      <c r="D9632" s="17" t="s">
        <v>306</v>
      </c>
      <c r="E9632" s="17" t="s">
        <v>165</v>
      </c>
      <c r="F9632" s="17" t="s">
        <v>1503</v>
      </c>
      <c r="G9632" s="17" t="s">
        <v>64</v>
      </c>
      <c r="H9632" s="17" t="s">
        <v>1523</v>
      </c>
      <c r="I9632" s="17" t="s">
        <v>1524</v>
      </c>
      <c r="J9632" s="17" t="n">
        <v>2</v>
      </c>
      <c r="K9632" s="15" t="n">
        <v>231.9</v>
      </c>
      <c r="L9632" s="22" t="n">
        <v>0</v>
      </c>
      <c r="M9632" s="15" t="n">
        <v>34.62</v>
      </c>
      <c r="N9632" s="15" t="n">
        <f aca="false">J9632*K9632</f>
        <v>463.8</v>
      </c>
      <c r="O9632" s="15" t="n">
        <f aca="false">N9632*L9632</f>
        <v>0</v>
      </c>
      <c r="P9632" s="15" t="n">
        <f aca="false">N9632-O9632</f>
        <v>463.8</v>
      </c>
      <c r="Q9632" s="15" t="n">
        <f aca="false">J9632*INDEX(dProdutos!$F$2:$F$47,MATCH(E9632,dProdutos!$A$2:$A$47,0))</f>
        <v>281.66</v>
      </c>
      <c r="R9632" s="15" t="n">
        <f aca="false">IF(I9632="Cancelado",0,P9632-Q9632)</f>
        <v>182.14</v>
      </c>
      <c r="S9632" s="17" t="str">
        <f aca="false">INDEX(dProdutos!$D$2:$D$47,MATCH(E9632,dProdutos!$A$2:$A$47,0))</f>
        <v>Casa</v>
      </c>
    </row>
    <row r="9633" customFormat="false" ht="15" hidden="false" customHeight="false" outlineLevel="0" collapsed="false">
      <c r="A9633" s="17" t="s">
        <v>7421</v>
      </c>
      <c r="B9633" s="17" t="n">
        <v>1</v>
      </c>
      <c r="C9633" s="21" t="n">
        <v>46286</v>
      </c>
      <c r="D9633" s="17" t="s">
        <v>968</v>
      </c>
      <c r="E9633" s="17" t="s">
        <v>92</v>
      </c>
      <c r="F9633" s="17" t="s">
        <v>1503</v>
      </c>
      <c r="G9633" s="17" t="s">
        <v>59</v>
      </c>
      <c r="H9633" s="17" t="s">
        <v>1523</v>
      </c>
      <c r="I9633" s="17" t="s">
        <v>1524</v>
      </c>
      <c r="J9633" s="17" t="n">
        <v>1</v>
      </c>
      <c r="K9633" s="15" t="n">
        <v>191.9</v>
      </c>
      <c r="L9633" s="22" t="n">
        <v>0</v>
      </c>
      <c r="M9633" s="15" t="n">
        <v>16.63</v>
      </c>
      <c r="N9633" s="15" t="n">
        <f aca="false">J9633*K9633</f>
        <v>191.9</v>
      </c>
      <c r="O9633" s="15" t="n">
        <f aca="false">N9633*L9633</f>
        <v>0</v>
      </c>
      <c r="P9633" s="15" t="n">
        <f aca="false">N9633-O9633</f>
        <v>191.9</v>
      </c>
      <c r="Q9633" s="15" t="n">
        <f aca="false">J9633*INDEX(dProdutos!$F$2:$F$47,MATCH(E9633,dProdutos!$A$2:$A$47,0))</f>
        <v>88.59</v>
      </c>
      <c r="R9633" s="15" t="n">
        <f aca="false">IF(I9633="Cancelado",0,P9633-Q9633)</f>
        <v>103.31</v>
      </c>
      <c r="S9633" s="17" t="str">
        <f aca="false">INDEX(dProdutos!$D$2:$D$47,MATCH(E9633,dProdutos!$A$2:$A$47,0))</f>
        <v>Moda Feminina</v>
      </c>
    </row>
    <row r="9634" customFormat="false" ht="15" hidden="false" customHeight="false" outlineLevel="0" collapsed="false">
      <c r="A9634" s="17" t="s">
        <v>7422</v>
      </c>
      <c r="B9634" s="17" t="n">
        <v>1</v>
      </c>
      <c r="C9634" s="21" t="n">
        <v>46287</v>
      </c>
      <c r="D9634" s="17" t="s">
        <v>1433</v>
      </c>
      <c r="E9634" s="17" t="s">
        <v>98</v>
      </c>
      <c r="F9634" s="17" t="s">
        <v>1493</v>
      </c>
      <c r="G9634" s="17" t="s">
        <v>60</v>
      </c>
      <c r="H9634" s="17" t="s">
        <v>1523</v>
      </c>
      <c r="I9634" s="17" t="s">
        <v>1524</v>
      </c>
      <c r="J9634" s="17" t="n">
        <v>2</v>
      </c>
      <c r="K9634" s="15" t="n">
        <v>108.9</v>
      </c>
      <c r="L9634" s="22" t="n">
        <v>0.2</v>
      </c>
      <c r="M9634" s="15" t="n">
        <v>30.92</v>
      </c>
      <c r="N9634" s="15" t="n">
        <f aca="false">J9634*K9634</f>
        <v>217.8</v>
      </c>
      <c r="O9634" s="15" t="n">
        <f aca="false">N9634*L9634</f>
        <v>43.56</v>
      </c>
      <c r="P9634" s="15" t="n">
        <f aca="false">N9634-O9634</f>
        <v>174.24</v>
      </c>
      <c r="Q9634" s="15" t="n">
        <f aca="false">J9634*INDEX(dProdutos!$F$2:$F$47,MATCH(E9634,dProdutos!$A$2:$A$47,0))</f>
        <v>85.04</v>
      </c>
      <c r="R9634" s="15" t="n">
        <f aca="false">IF(I9634="Cancelado",0,P9634-Q9634)</f>
        <v>89.2</v>
      </c>
      <c r="S9634" s="17" t="str">
        <f aca="false">INDEX(dProdutos!$D$2:$D$47,MATCH(E9634,dProdutos!$A$2:$A$47,0))</f>
        <v>Moda Feminina</v>
      </c>
    </row>
    <row r="9635" customFormat="false" ht="15" hidden="false" customHeight="false" outlineLevel="0" collapsed="false">
      <c r="A9635" s="17" t="s">
        <v>7422</v>
      </c>
      <c r="B9635" s="17" t="n">
        <v>2</v>
      </c>
      <c r="C9635" s="21" t="n">
        <v>46287</v>
      </c>
      <c r="D9635" s="17" t="s">
        <v>1433</v>
      </c>
      <c r="E9635" s="17" t="s">
        <v>117</v>
      </c>
      <c r="F9635" s="17" t="s">
        <v>1493</v>
      </c>
      <c r="G9635" s="17" t="s">
        <v>60</v>
      </c>
      <c r="H9635" s="17" t="s">
        <v>1523</v>
      </c>
      <c r="I9635" s="17" t="s">
        <v>1524</v>
      </c>
      <c r="J9635" s="17" t="n">
        <v>2</v>
      </c>
      <c r="K9635" s="15" t="n">
        <v>166.9</v>
      </c>
      <c r="L9635" s="22" t="n">
        <v>0.1</v>
      </c>
      <c r="M9635" s="15" t="n">
        <v>0</v>
      </c>
      <c r="N9635" s="15" t="n">
        <f aca="false">J9635*K9635</f>
        <v>333.8</v>
      </c>
      <c r="O9635" s="15" t="n">
        <f aca="false">N9635*L9635</f>
        <v>33.38</v>
      </c>
      <c r="P9635" s="15" t="n">
        <f aca="false">N9635-O9635</f>
        <v>300.42</v>
      </c>
      <c r="Q9635" s="15" t="n">
        <f aca="false">J9635*INDEX(dProdutos!$F$2:$F$47,MATCH(E9635,dProdutos!$A$2:$A$47,0))</f>
        <v>146.46</v>
      </c>
      <c r="R9635" s="15" t="n">
        <f aca="false">IF(I9635="Cancelado",0,P9635-Q9635)</f>
        <v>153.96</v>
      </c>
      <c r="S9635" s="17" t="str">
        <f aca="false">INDEX(dProdutos!$D$2:$D$47,MATCH(E9635,dProdutos!$A$2:$A$47,0))</f>
        <v>Moda Masculina</v>
      </c>
    </row>
    <row r="9636" customFormat="false" ht="15" hidden="false" customHeight="false" outlineLevel="0" collapsed="false">
      <c r="A9636" s="17" t="s">
        <v>7422</v>
      </c>
      <c r="B9636" s="17" t="n">
        <v>3</v>
      </c>
      <c r="C9636" s="21" t="n">
        <v>46287</v>
      </c>
      <c r="D9636" s="17" t="s">
        <v>1433</v>
      </c>
      <c r="E9636" s="17" t="s">
        <v>153</v>
      </c>
      <c r="F9636" s="17" t="s">
        <v>1493</v>
      </c>
      <c r="G9636" s="17" t="s">
        <v>60</v>
      </c>
      <c r="H9636" s="17" t="s">
        <v>1523</v>
      </c>
      <c r="I9636" s="17" t="s">
        <v>1524</v>
      </c>
      <c r="J9636" s="17" t="n">
        <v>3</v>
      </c>
      <c r="K9636" s="15" t="n">
        <v>165.9</v>
      </c>
      <c r="L9636" s="22" t="n">
        <v>0</v>
      </c>
      <c r="M9636" s="15" t="n">
        <v>0</v>
      </c>
      <c r="N9636" s="15" t="n">
        <f aca="false">J9636*K9636</f>
        <v>497.7</v>
      </c>
      <c r="O9636" s="15" t="n">
        <f aca="false">N9636*L9636</f>
        <v>0</v>
      </c>
      <c r="P9636" s="15" t="n">
        <f aca="false">N9636-O9636</f>
        <v>497.7</v>
      </c>
      <c r="Q9636" s="15" t="n">
        <f aca="false">J9636*INDEX(dProdutos!$F$2:$F$47,MATCH(E9636,dProdutos!$A$2:$A$47,0))</f>
        <v>201.84</v>
      </c>
      <c r="R9636" s="15" t="n">
        <f aca="false">IF(I9636="Cancelado",0,P9636-Q9636)</f>
        <v>295.86</v>
      </c>
      <c r="S9636" s="17" t="str">
        <f aca="false">INDEX(dProdutos!$D$2:$D$47,MATCH(E9636,dProdutos!$A$2:$A$47,0))</f>
        <v>Acessórios</v>
      </c>
    </row>
    <row r="9637" customFormat="false" ht="15" hidden="false" customHeight="false" outlineLevel="0" collapsed="false">
      <c r="A9637" s="17" t="s">
        <v>7422</v>
      </c>
      <c r="B9637" s="17" t="n">
        <v>4</v>
      </c>
      <c r="C9637" s="21" t="n">
        <v>46287</v>
      </c>
      <c r="D9637" s="17" t="s">
        <v>1433</v>
      </c>
      <c r="E9637" s="17" t="s">
        <v>81</v>
      </c>
      <c r="F9637" s="17" t="s">
        <v>1493</v>
      </c>
      <c r="G9637" s="17" t="s">
        <v>60</v>
      </c>
      <c r="H9637" s="17" t="s">
        <v>1523</v>
      </c>
      <c r="I9637" s="17" t="s">
        <v>1524</v>
      </c>
      <c r="J9637" s="17" t="n">
        <v>1</v>
      </c>
      <c r="K9637" s="15" t="n">
        <v>64.9</v>
      </c>
      <c r="L9637" s="22" t="n">
        <v>0</v>
      </c>
      <c r="M9637" s="15" t="n">
        <v>0</v>
      </c>
      <c r="N9637" s="15" t="n">
        <f aca="false">J9637*K9637</f>
        <v>64.9</v>
      </c>
      <c r="O9637" s="15" t="n">
        <f aca="false">N9637*L9637</f>
        <v>0</v>
      </c>
      <c r="P9637" s="15" t="n">
        <f aca="false">N9637-O9637</f>
        <v>64.9</v>
      </c>
      <c r="Q9637" s="15" t="n">
        <f aca="false">J9637*INDEX(dProdutos!$F$2:$F$47,MATCH(E9637,dProdutos!$A$2:$A$47,0))</f>
        <v>26.12</v>
      </c>
      <c r="R9637" s="15" t="n">
        <f aca="false">IF(I9637="Cancelado",0,P9637-Q9637)</f>
        <v>38.78</v>
      </c>
      <c r="S9637" s="17" t="str">
        <f aca="false">INDEX(dProdutos!$D$2:$D$47,MATCH(E9637,dProdutos!$A$2:$A$47,0))</f>
        <v>Moda Feminina</v>
      </c>
    </row>
    <row r="9638" customFormat="false" ht="15" hidden="false" customHeight="false" outlineLevel="0" collapsed="false">
      <c r="A9638" s="17" t="s">
        <v>7423</v>
      </c>
      <c r="B9638" s="17" t="n">
        <v>1</v>
      </c>
      <c r="C9638" s="21" t="n">
        <v>46287</v>
      </c>
      <c r="D9638" s="17" t="s">
        <v>982</v>
      </c>
      <c r="E9638" s="17" t="s">
        <v>168</v>
      </c>
      <c r="F9638" s="17" t="s">
        <v>1503</v>
      </c>
      <c r="G9638" s="17" t="s">
        <v>61</v>
      </c>
      <c r="H9638" s="17" t="s">
        <v>1523</v>
      </c>
      <c r="I9638" s="17" t="s">
        <v>1524</v>
      </c>
      <c r="J9638" s="17" t="n">
        <v>1</v>
      </c>
      <c r="K9638" s="15" t="n">
        <v>253.9</v>
      </c>
      <c r="L9638" s="22" t="n">
        <v>0</v>
      </c>
      <c r="M9638" s="15" t="n">
        <v>25.25</v>
      </c>
      <c r="N9638" s="15" t="n">
        <f aca="false">J9638*K9638</f>
        <v>253.9</v>
      </c>
      <c r="O9638" s="15" t="n">
        <f aca="false">N9638*L9638</f>
        <v>0</v>
      </c>
      <c r="P9638" s="15" t="n">
        <f aca="false">N9638-O9638</f>
        <v>253.9</v>
      </c>
      <c r="Q9638" s="15" t="n">
        <f aca="false">J9638*INDEX(dProdutos!$F$2:$F$47,MATCH(E9638,dProdutos!$A$2:$A$47,0))</f>
        <v>128.94</v>
      </c>
      <c r="R9638" s="15" t="n">
        <f aca="false">IF(I9638="Cancelado",0,P9638-Q9638)</f>
        <v>124.96</v>
      </c>
      <c r="S9638" s="17" t="str">
        <f aca="false">INDEX(dProdutos!$D$2:$D$47,MATCH(E9638,dProdutos!$A$2:$A$47,0))</f>
        <v>Casa</v>
      </c>
    </row>
    <row r="9639" customFormat="false" ht="15" hidden="false" customHeight="false" outlineLevel="0" collapsed="false">
      <c r="A9639" s="17" t="s">
        <v>7423</v>
      </c>
      <c r="B9639" s="17" t="n">
        <v>2</v>
      </c>
      <c r="C9639" s="21" t="n">
        <v>46287</v>
      </c>
      <c r="D9639" s="17" t="s">
        <v>982</v>
      </c>
      <c r="E9639" s="17" t="s">
        <v>85</v>
      </c>
      <c r="F9639" s="17" t="s">
        <v>1503</v>
      </c>
      <c r="G9639" s="17" t="s">
        <v>61</v>
      </c>
      <c r="H9639" s="17" t="s">
        <v>1523</v>
      </c>
      <c r="I9639" s="17" t="s">
        <v>1524</v>
      </c>
      <c r="J9639" s="17" t="n">
        <v>1</v>
      </c>
      <c r="K9639" s="15" t="n">
        <v>165.9</v>
      </c>
      <c r="L9639" s="22" t="n">
        <v>0</v>
      </c>
      <c r="M9639" s="15" t="n">
        <v>0</v>
      </c>
      <c r="N9639" s="15" t="n">
        <f aca="false">J9639*K9639</f>
        <v>165.9</v>
      </c>
      <c r="O9639" s="15" t="n">
        <f aca="false">N9639*L9639</f>
        <v>0</v>
      </c>
      <c r="P9639" s="15" t="n">
        <f aca="false">N9639-O9639</f>
        <v>165.9</v>
      </c>
      <c r="Q9639" s="15" t="n">
        <f aca="false">J9639*INDEX(dProdutos!$F$2:$F$47,MATCH(E9639,dProdutos!$A$2:$A$47,0))</f>
        <v>91.55</v>
      </c>
      <c r="R9639" s="15" t="n">
        <f aca="false">IF(I9639="Cancelado",0,P9639-Q9639)</f>
        <v>74.35</v>
      </c>
      <c r="S9639" s="17" t="str">
        <f aca="false">INDEX(dProdutos!$D$2:$D$47,MATCH(E9639,dProdutos!$A$2:$A$47,0))</f>
        <v>Moda Feminina</v>
      </c>
    </row>
    <row r="9640" customFormat="false" ht="15" hidden="false" customHeight="false" outlineLevel="0" collapsed="false">
      <c r="A9640" s="17" t="s">
        <v>7424</v>
      </c>
      <c r="B9640" s="17" t="n">
        <v>1</v>
      </c>
      <c r="C9640" s="21" t="n">
        <v>46287</v>
      </c>
      <c r="D9640" s="17" t="s">
        <v>1105</v>
      </c>
      <c r="E9640" s="17" t="s">
        <v>165</v>
      </c>
      <c r="F9640" s="17" t="s">
        <v>1490</v>
      </c>
      <c r="G9640" s="17" t="s">
        <v>60</v>
      </c>
      <c r="H9640" s="17" t="s">
        <v>1523</v>
      </c>
      <c r="I9640" s="17" t="s">
        <v>1524</v>
      </c>
      <c r="J9640" s="17" t="n">
        <v>1</v>
      </c>
      <c r="K9640" s="15" t="n">
        <v>231.9</v>
      </c>
      <c r="L9640" s="22" t="n">
        <v>0</v>
      </c>
      <c r="M9640" s="15" t="n">
        <v>29.3</v>
      </c>
      <c r="N9640" s="15" t="n">
        <f aca="false">J9640*K9640</f>
        <v>231.9</v>
      </c>
      <c r="O9640" s="15" t="n">
        <f aca="false">N9640*L9640</f>
        <v>0</v>
      </c>
      <c r="P9640" s="15" t="n">
        <f aca="false">N9640-O9640</f>
        <v>231.9</v>
      </c>
      <c r="Q9640" s="15" t="n">
        <f aca="false">J9640*INDEX(dProdutos!$F$2:$F$47,MATCH(E9640,dProdutos!$A$2:$A$47,0))</f>
        <v>140.83</v>
      </c>
      <c r="R9640" s="15" t="n">
        <f aca="false">IF(I9640="Cancelado",0,P9640-Q9640)</f>
        <v>91.07</v>
      </c>
      <c r="S9640" s="17" t="str">
        <f aca="false">INDEX(dProdutos!$D$2:$D$47,MATCH(E9640,dProdutos!$A$2:$A$47,0))</f>
        <v>Casa</v>
      </c>
    </row>
    <row r="9641" customFormat="false" ht="15" hidden="false" customHeight="false" outlineLevel="0" collapsed="false">
      <c r="A9641" s="17" t="s">
        <v>7424</v>
      </c>
      <c r="B9641" s="17" t="n">
        <v>2</v>
      </c>
      <c r="C9641" s="21" t="n">
        <v>46287</v>
      </c>
      <c r="D9641" s="17" t="s">
        <v>1105</v>
      </c>
      <c r="E9641" s="17" t="s">
        <v>183</v>
      </c>
      <c r="F9641" s="17" t="s">
        <v>1490</v>
      </c>
      <c r="G9641" s="17" t="s">
        <v>60</v>
      </c>
      <c r="H9641" s="17" t="s">
        <v>1523</v>
      </c>
      <c r="I9641" s="17" t="s">
        <v>1524</v>
      </c>
      <c r="J9641" s="17" t="n">
        <v>1</v>
      </c>
      <c r="K9641" s="15" t="n">
        <v>121.9</v>
      </c>
      <c r="L9641" s="22" t="n">
        <v>0</v>
      </c>
      <c r="M9641" s="15" t="n">
        <v>0</v>
      </c>
      <c r="N9641" s="15" t="n">
        <f aca="false">J9641*K9641</f>
        <v>121.9</v>
      </c>
      <c r="O9641" s="15" t="n">
        <f aca="false">N9641*L9641</f>
        <v>0</v>
      </c>
      <c r="P9641" s="15" t="n">
        <f aca="false">N9641-O9641</f>
        <v>121.9</v>
      </c>
      <c r="Q9641" s="15" t="n">
        <f aca="false">J9641*INDEX(dProdutos!$F$2:$F$47,MATCH(E9641,dProdutos!$A$2:$A$47,0))</f>
        <v>52.76</v>
      </c>
      <c r="R9641" s="15" t="n">
        <f aca="false">IF(I9641="Cancelado",0,P9641-Q9641)</f>
        <v>69.14</v>
      </c>
      <c r="S9641" s="17" t="str">
        <f aca="false">INDEX(dProdutos!$D$2:$D$47,MATCH(E9641,dProdutos!$A$2:$A$47,0))</f>
        <v>Eletrônicos</v>
      </c>
    </row>
    <row r="9642" customFormat="false" ht="15" hidden="false" customHeight="false" outlineLevel="0" collapsed="false">
      <c r="A9642" s="17" t="s">
        <v>7425</v>
      </c>
      <c r="B9642" s="17" t="n">
        <v>1</v>
      </c>
      <c r="C9642" s="21" t="n">
        <v>46287</v>
      </c>
      <c r="D9642" s="17" t="s">
        <v>1099</v>
      </c>
      <c r="E9642" s="17" t="s">
        <v>153</v>
      </c>
      <c r="F9642" s="17" t="s">
        <v>1490</v>
      </c>
      <c r="G9642" s="17" t="s">
        <v>61</v>
      </c>
      <c r="H9642" s="17" t="s">
        <v>1523</v>
      </c>
      <c r="I9642" s="17" t="s">
        <v>1524</v>
      </c>
      <c r="J9642" s="17" t="n">
        <v>1</v>
      </c>
      <c r="K9642" s="15" t="n">
        <v>165.9</v>
      </c>
      <c r="L9642" s="22" t="n">
        <v>0.15</v>
      </c>
      <c r="M9642" s="15" t="n">
        <v>0</v>
      </c>
      <c r="N9642" s="15" t="n">
        <f aca="false">J9642*K9642</f>
        <v>165.9</v>
      </c>
      <c r="O9642" s="15" t="n">
        <f aca="false">N9642*L9642</f>
        <v>24.885</v>
      </c>
      <c r="P9642" s="15" t="n">
        <f aca="false">N9642-O9642</f>
        <v>141.015</v>
      </c>
      <c r="Q9642" s="15" t="n">
        <f aca="false">J9642*INDEX(dProdutos!$F$2:$F$47,MATCH(E9642,dProdutos!$A$2:$A$47,0))</f>
        <v>67.28</v>
      </c>
      <c r="R9642" s="15" t="n">
        <f aca="false">IF(I9642="Cancelado",0,P9642-Q9642)</f>
        <v>73.735</v>
      </c>
      <c r="S9642" s="17" t="str">
        <f aca="false">INDEX(dProdutos!$D$2:$D$47,MATCH(E9642,dProdutos!$A$2:$A$47,0))</f>
        <v>Acessórios</v>
      </c>
    </row>
    <row r="9643" customFormat="false" ht="15" hidden="false" customHeight="false" outlineLevel="0" collapsed="false">
      <c r="A9643" s="17" t="s">
        <v>7426</v>
      </c>
      <c r="B9643" s="17" t="n">
        <v>1</v>
      </c>
      <c r="C9643" s="21" t="n">
        <v>46287</v>
      </c>
      <c r="D9643" s="17" t="s">
        <v>1069</v>
      </c>
      <c r="E9643" s="17" t="s">
        <v>88</v>
      </c>
      <c r="F9643" s="17" t="s">
        <v>1487</v>
      </c>
      <c r="G9643" s="17" t="s">
        <v>62</v>
      </c>
      <c r="H9643" s="17" t="s">
        <v>1523</v>
      </c>
      <c r="I9643" s="17" t="s">
        <v>1524</v>
      </c>
      <c r="J9643" s="17" t="n">
        <v>1</v>
      </c>
      <c r="K9643" s="15" t="n">
        <v>170.9</v>
      </c>
      <c r="L9643" s="22" t="n">
        <v>0</v>
      </c>
      <c r="M9643" s="15" t="n">
        <v>0</v>
      </c>
      <c r="N9643" s="15" t="n">
        <f aca="false">J9643*K9643</f>
        <v>170.9</v>
      </c>
      <c r="O9643" s="15" t="n">
        <f aca="false">N9643*L9643</f>
        <v>0</v>
      </c>
      <c r="P9643" s="15" t="n">
        <f aca="false">N9643-O9643</f>
        <v>170.9</v>
      </c>
      <c r="Q9643" s="15" t="n">
        <f aca="false">J9643*INDEX(dProdutos!$F$2:$F$47,MATCH(E9643,dProdutos!$A$2:$A$47,0))</f>
        <v>98.14</v>
      </c>
      <c r="R9643" s="15" t="n">
        <f aca="false">IF(I9643="Cancelado",0,P9643-Q9643)</f>
        <v>72.76</v>
      </c>
      <c r="S9643" s="17" t="str">
        <f aca="false">INDEX(dProdutos!$D$2:$D$47,MATCH(E9643,dProdutos!$A$2:$A$47,0))</f>
        <v>Moda Feminina</v>
      </c>
    </row>
    <row r="9644" customFormat="false" ht="15" hidden="false" customHeight="false" outlineLevel="0" collapsed="false">
      <c r="A9644" s="17" t="s">
        <v>7427</v>
      </c>
      <c r="B9644" s="17" t="n">
        <v>1</v>
      </c>
      <c r="C9644" s="21" t="n">
        <v>46287</v>
      </c>
      <c r="D9644" s="17" t="s">
        <v>834</v>
      </c>
      <c r="E9644" s="17" t="s">
        <v>138</v>
      </c>
      <c r="F9644" s="17" t="s">
        <v>1501</v>
      </c>
      <c r="G9644" s="17" t="s">
        <v>60</v>
      </c>
      <c r="H9644" s="17" t="s">
        <v>1527</v>
      </c>
      <c r="I9644" s="17" t="s">
        <v>1524</v>
      </c>
      <c r="J9644" s="17" t="n">
        <v>1</v>
      </c>
      <c r="K9644" s="15" t="n">
        <v>231.9</v>
      </c>
      <c r="L9644" s="22" t="n">
        <v>0.2</v>
      </c>
      <c r="M9644" s="15" t="n">
        <v>25.45</v>
      </c>
      <c r="N9644" s="15" t="n">
        <f aca="false">J9644*K9644</f>
        <v>231.9</v>
      </c>
      <c r="O9644" s="15" t="n">
        <f aca="false">N9644*L9644</f>
        <v>46.38</v>
      </c>
      <c r="P9644" s="15" t="n">
        <f aca="false">N9644-O9644</f>
        <v>185.52</v>
      </c>
      <c r="Q9644" s="15" t="n">
        <f aca="false">J9644*INDEX(dProdutos!$F$2:$F$47,MATCH(E9644,dProdutos!$A$2:$A$47,0))</f>
        <v>132.21</v>
      </c>
      <c r="R9644" s="15" t="n">
        <f aca="false">IF(I9644="Cancelado",0,P9644-Q9644)</f>
        <v>53.31</v>
      </c>
      <c r="S9644" s="17" t="str">
        <f aca="false">INDEX(dProdutos!$D$2:$D$47,MATCH(E9644,dProdutos!$A$2:$A$47,0))</f>
        <v>Calçados</v>
      </c>
    </row>
    <row r="9645" customFormat="false" ht="15" hidden="false" customHeight="false" outlineLevel="0" collapsed="false">
      <c r="A9645" s="17" t="s">
        <v>7427</v>
      </c>
      <c r="B9645" s="17" t="n">
        <v>2</v>
      </c>
      <c r="C9645" s="21" t="n">
        <v>46287</v>
      </c>
      <c r="D9645" s="17" t="s">
        <v>834</v>
      </c>
      <c r="E9645" s="17" t="s">
        <v>92</v>
      </c>
      <c r="F9645" s="17" t="s">
        <v>1501</v>
      </c>
      <c r="G9645" s="17" t="s">
        <v>60</v>
      </c>
      <c r="H9645" s="17" t="s">
        <v>1527</v>
      </c>
      <c r="I9645" s="17" t="s">
        <v>1524</v>
      </c>
      <c r="J9645" s="17" t="n">
        <v>1</v>
      </c>
      <c r="K9645" s="15" t="n">
        <v>191.9</v>
      </c>
      <c r="L9645" s="22" t="n">
        <v>0</v>
      </c>
      <c r="M9645" s="15" t="n">
        <v>0</v>
      </c>
      <c r="N9645" s="15" t="n">
        <f aca="false">J9645*K9645</f>
        <v>191.9</v>
      </c>
      <c r="O9645" s="15" t="n">
        <f aca="false">N9645*L9645</f>
        <v>0</v>
      </c>
      <c r="P9645" s="15" t="n">
        <f aca="false">N9645-O9645</f>
        <v>191.9</v>
      </c>
      <c r="Q9645" s="15" t="n">
        <f aca="false">J9645*INDEX(dProdutos!$F$2:$F$47,MATCH(E9645,dProdutos!$A$2:$A$47,0))</f>
        <v>88.59</v>
      </c>
      <c r="R9645" s="15" t="n">
        <f aca="false">IF(I9645="Cancelado",0,P9645-Q9645)</f>
        <v>103.31</v>
      </c>
      <c r="S9645" s="17" t="str">
        <f aca="false">INDEX(dProdutos!$D$2:$D$47,MATCH(E9645,dProdutos!$A$2:$A$47,0))</f>
        <v>Moda Feminina</v>
      </c>
    </row>
    <row r="9646" customFormat="false" ht="15" hidden="false" customHeight="false" outlineLevel="0" collapsed="false">
      <c r="A9646" s="17" t="s">
        <v>7428</v>
      </c>
      <c r="B9646" s="17" t="n">
        <v>1</v>
      </c>
      <c r="C9646" s="21" t="n">
        <v>46287</v>
      </c>
      <c r="D9646" s="17" t="s">
        <v>738</v>
      </c>
      <c r="E9646" s="17" t="s">
        <v>171</v>
      </c>
      <c r="F9646" s="17" t="s">
        <v>1499</v>
      </c>
      <c r="G9646" s="17" t="s">
        <v>63</v>
      </c>
      <c r="H9646" s="17" t="s">
        <v>1523</v>
      </c>
      <c r="I9646" s="17" t="s">
        <v>1524</v>
      </c>
      <c r="J9646" s="17" t="n">
        <v>1</v>
      </c>
      <c r="K9646" s="15" t="n">
        <v>246.9</v>
      </c>
      <c r="L9646" s="22" t="n">
        <v>0</v>
      </c>
      <c r="M9646" s="15" t="n">
        <v>0</v>
      </c>
      <c r="N9646" s="15" t="n">
        <f aca="false">J9646*K9646</f>
        <v>246.9</v>
      </c>
      <c r="O9646" s="15" t="n">
        <f aca="false">N9646*L9646</f>
        <v>0</v>
      </c>
      <c r="P9646" s="15" t="n">
        <f aca="false">N9646-O9646</f>
        <v>246.9</v>
      </c>
      <c r="Q9646" s="15" t="n">
        <f aca="false">J9646*INDEX(dProdutos!$F$2:$F$47,MATCH(E9646,dProdutos!$A$2:$A$47,0))</f>
        <v>103.61</v>
      </c>
      <c r="R9646" s="15" t="n">
        <f aca="false">IF(I9646="Cancelado",0,P9646-Q9646)</f>
        <v>143.29</v>
      </c>
      <c r="S9646" s="17" t="str">
        <f aca="false">INDEX(dProdutos!$D$2:$D$47,MATCH(E9646,dProdutos!$A$2:$A$47,0))</f>
        <v>Casa</v>
      </c>
    </row>
    <row r="9647" customFormat="false" ht="15" hidden="false" customHeight="false" outlineLevel="0" collapsed="false">
      <c r="A9647" s="17" t="s">
        <v>7428</v>
      </c>
      <c r="B9647" s="17" t="n">
        <v>2</v>
      </c>
      <c r="C9647" s="21" t="n">
        <v>46287</v>
      </c>
      <c r="D9647" s="17" t="s">
        <v>738</v>
      </c>
      <c r="E9647" s="17" t="s">
        <v>144</v>
      </c>
      <c r="F9647" s="17" t="s">
        <v>1499</v>
      </c>
      <c r="G9647" s="17" t="s">
        <v>63</v>
      </c>
      <c r="H9647" s="17" t="s">
        <v>1523</v>
      </c>
      <c r="I9647" s="17" t="s">
        <v>1524</v>
      </c>
      <c r="J9647" s="17" t="n">
        <v>1</v>
      </c>
      <c r="K9647" s="15" t="n">
        <v>260.9</v>
      </c>
      <c r="L9647" s="22" t="n">
        <v>0.05</v>
      </c>
      <c r="M9647" s="15" t="n">
        <v>0</v>
      </c>
      <c r="N9647" s="15" t="n">
        <f aca="false">J9647*K9647</f>
        <v>260.9</v>
      </c>
      <c r="O9647" s="15" t="n">
        <f aca="false">N9647*L9647</f>
        <v>13.045</v>
      </c>
      <c r="P9647" s="15" t="n">
        <f aca="false">N9647-O9647</f>
        <v>247.855</v>
      </c>
      <c r="Q9647" s="15" t="n">
        <f aca="false">J9647*INDEX(dProdutos!$F$2:$F$47,MATCH(E9647,dProdutos!$A$2:$A$47,0))</f>
        <v>99.86</v>
      </c>
      <c r="R9647" s="15" t="n">
        <f aca="false">IF(I9647="Cancelado",0,P9647-Q9647)</f>
        <v>147.995</v>
      </c>
      <c r="S9647" s="17" t="str">
        <f aca="false">INDEX(dProdutos!$D$2:$D$47,MATCH(E9647,dProdutos!$A$2:$A$47,0))</f>
        <v>Acessórios</v>
      </c>
    </row>
    <row r="9648" customFormat="false" ht="15" hidden="false" customHeight="false" outlineLevel="0" collapsed="false">
      <c r="A9648" s="17" t="s">
        <v>7429</v>
      </c>
      <c r="B9648" s="17" t="n">
        <v>1</v>
      </c>
      <c r="C9648" s="21" t="n">
        <v>46287</v>
      </c>
      <c r="D9648" s="17" t="s">
        <v>874</v>
      </c>
      <c r="E9648" s="17" t="s">
        <v>126</v>
      </c>
      <c r="F9648" s="17" t="s">
        <v>1499</v>
      </c>
      <c r="G9648" s="17" t="s">
        <v>59</v>
      </c>
      <c r="H9648" s="17" t="s">
        <v>1523</v>
      </c>
      <c r="I9648" s="17" t="s">
        <v>1541</v>
      </c>
      <c r="J9648" s="17" t="n">
        <v>1</v>
      </c>
      <c r="K9648" s="15" t="n">
        <v>296.9</v>
      </c>
      <c r="L9648" s="22" t="n">
        <v>0</v>
      </c>
      <c r="M9648" s="15" t="n">
        <v>26.46</v>
      </c>
      <c r="N9648" s="15" t="n">
        <f aca="false">J9648*K9648</f>
        <v>296.9</v>
      </c>
      <c r="O9648" s="15" t="n">
        <f aca="false">N9648*L9648</f>
        <v>0</v>
      </c>
      <c r="P9648" s="15" t="n">
        <f aca="false">N9648-O9648</f>
        <v>296.9</v>
      </c>
      <c r="Q9648" s="15" t="n">
        <f aca="false">J9648*INDEX(dProdutos!$F$2:$F$47,MATCH(E9648,dProdutos!$A$2:$A$47,0))</f>
        <v>135.24</v>
      </c>
      <c r="R9648" s="15" t="n">
        <f aca="false">IF(I9648="Cancelado",0,P9648-Q9648)</f>
        <v>161.66</v>
      </c>
      <c r="S9648" s="17" t="str">
        <f aca="false">INDEX(dProdutos!$D$2:$D$47,MATCH(E9648,dProdutos!$A$2:$A$47,0))</f>
        <v>Calçados</v>
      </c>
    </row>
    <row r="9649" customFormat="false" ht="15" hidden="false" customHeight="false" outlineLevel="0" collapsed="false">
      <c r="A9649" s="17" t="s">
        <v>7430</v>
      </c>
      <c r="B9649" s="17" t="n">
        <v>1</v>
      </c>
      <c r="C9649" s="21" t="n">
        <v>46287</v>
      </c>
      <c r="D9649" s="17" t="s">
        <v>1199</v>
      </c>
      <c r="E9649" s="17" t="s">
        <v>162</v>
      </c>
      <c r="F9649" s="17" t="s">
        <v>1503</v>
      </c>
      <c r="G9649" s="17" t="s">
        <v>60</v>
      </c>
      <c r="H9649" s="17" t="s">
        <v>1523</v>
      </c>
      <c r="I9649" s="17" t="s">
        <v>1531</v>
      </c>
      <c r="J9649" s="17" t="n">
        <v>3</v>
      </c>
      <c r="K9649" s="15" t="n">
        <v>231.9</v>
      </c>
      <c r="L9649" s="22" t="n">
        <v>0.05</v>
      </c>
      <c r="M9649" s="15" t="n">
        <v>0</v>
      </c>
      <c r="N9649" s="15" t="n">
        <f aca="false">J9649*K9649</f>
        <v>695.7</v>
      </c>
      <c r="O9649" s="15" t="n">
        <f aca="false">N9649*L9649</f>
        <v>34.785</v>
      </c>
      <c r="P9649" s="15" t="n">
        <f aca="false">N9649-O9649</f>
        <v>660.915</v>
      </c>
      <c r="Q9649" s="15" t="n">
        <f aca="false">J9649*INDEX(dProdutos!$F$2:$F$47,MATCH(E9649,dProdutos!$A$2:$A$47,0))</f>
        <v>403.23</v>
      </c>
      <c r="R9649" s="15" t="n">
        <f aca="false">IF(I9649="Cancelado",0,P9649-Q9649)</f>
        <v>0</v>
      </c>
      <c r="S9649" s="17" t="str">
        <f aca="false">INDEX(dProdutos!$D$2:$D$47,MATCH(E9649,dProdutos!$A$2:$A$47,0))</f>
        <v>Casa</v>
      </c>
    </row>
    <row r="9650" customFormat="false" ht="15" hidden="false" customHeight="false" outlineLevel="0" collapsed="false">
      <c r="A9650" s="17" t="s">
        <v>7431</v>
      </c>
      <c r="B9650" s="17" t="n">
        <v>1</v>
      </c>
      <c r="C9650" s="21" t="n">
        <v>46288</v>
      </c>
      <c r="D9650" s="17" t="s">
        <v>568</v>
      </c>
      <c r="E9650" s="17" t="s">
        <v>210</v>
      </c>
      <c r="F9650" s="17" t="s">
        <v>1490</v>
      </c>
      <c r="G9650" s="17" t="s">
        <v>64</v>
      </c>
      <c r="H9650" s="17" t="s">
        <v>1527</v>
      </c>
      <c r="I9650" s="17" t="s">
        <v>1524</v>
      </c>
      <c r="J9650" s="17" t="n">
        <v>2</v>
      </c>
      <c r="K9650" s="15" t="n">
        <v>245.9</v>
      </c>
      <c r="L9650" s="22" t="n">
        <v>0.05</v>
      </c>
      <c r="M9650" s="15" t="n">
        <v>13.37</v>
      </c>
      <c r="N9650" s="15" t="n">
        <f aca="false">J9650*K9650</f>
        <v>491.8</v>
      </c>
      <c r="O9650" s="15" t="n">
        <f aca="false">N9650*L9650</f>
        <v>24.59</v>
      </c>
      <c r="P9650" s="15" t="n">
        <f aca="false">N9650-O9650</f>
        <v>467.21</v>
      </c>
      <c r="Q9650" s="15" t="n">
        <f aca="false">J9650*INDEX(dProdutos!$F$2:$F$47,MATCH(E9650,dProdutos!$A$2:$A$47,0))</f>
        <v>301.26</v>
      </c>
      <c r="R9650" s="15" t="n">
        <f aca="false">IF(I9650="Cancelado",0,P9650-Q9650)</f>
        <v>165.95</v>
      </c>
      <c r="S9650" s="17" t="str">
        <f aca="false">INDEX(dProdutos!$D$2:$D$47,MATCH(E9650,dProdutos!$A$2:$A$47,0))</f>
        <v>Beleza</v>
      </c>
    </row>
    <row r="9651" customFormat="false" ht="15" hidden="false" customHeight="false" outlineLevel="0" collapsed="false">
      <c r="A9651" s="17" t="s">
        <v>7431</v>
      </c>
      <c r="B9651" s="17" t="n">
        <v>2</v>
      </c>
      <c r="C9651" s="21" t="n">
        <v>46288</v>
      </c>
      <c r="D9651" s="17" t="s">
        <v>568</v>
      </c>
      <c r="E9651" s="17" t="s">
        <v>174</v>
      </c>
      <c r="F9651" s="17" t="s">
        <v>1490</v>
      </c>
      <c r="G9651" s="17" t="s">
        <v>64</v>
      </c>
      <c r="H9651" s="17" t="s">
        <v>1527</v>
      </c>
      <c r="I9651" s="17" t="s">
        <v>1524</v>
      </c>
      <c r="J9651" s="17" t="n">
        <v>2</v>
      </c>
      <c r="K9651" s="15" t="n">
        <v>250.9</v>
      </c>
      <c r="L9651" s="22" t="n">
        <v>0</v>
      </c>
      <c r="M9651" s="15" t="n">
        <v>0</v>
      </c>
      <c r="N9651" s="15" t="n">
        <f aca="false">J9651*K9651</f>
        <v>501.8</v>
      </c>
      <c r="O9651" s="15" t="n">
        <f aca="false">N9651*L9651</f>
        <v>0</v>
      </c>
      <c r="P9651" s="15" t="n">
        <f aca="false">N9651-O9651</f>
        <v>501.8</v>
      </c>
      <c r="Q9651" s="15" t="n">
        <f aca="false">J9651*INDEX(dProdutos!$F$2:$F$47,MATCH(E9651,dProdutos!$A$2:$A$47,0))</f>
        <v>302.56</v>
      </c>
      <c r="R9651" s="15" t="n">
        <f aca="false">IF(I9651="Cancelado",0,P9651-Q9651)</f>
        <v>199.24</v>
      </c>
      <c r="S9651" s="17" t="str">
        <f aca="false">INDEX(dProdutos!$D$2:$D$47,MATCH(E9651,dProdutos!$A$2:$A$47,0))</f>
        <v>Casa</v>
      </c>
    </row>
    <row r="9652" customFormat="false" ht="15" hidden="false" customHeight="false" outlineLevel="0" collapsed="false">
      <c r="A9652" s="17" t="s">
        <v>7431</v>
      </c>
      <c r="B9652" s="17" t="n">
        <v>3</v>
      </c>
      <c r="C9652" s="21" t="n">
        <v>46288</v>
      </c>
      <c r="D9652" s="17" t="s">
        <v>568</v>
      </c>
      <c r="E9652" s="17" t="s">
        <v>132</v>
      </c>
      <c r="F9652" s="17" t="s">
        <v>1490</v>
      </c>
      <c r="G9652" s="17" t="s">
        <v>64</v>
      </c>
      <c r="H9652" s="17" t="s">
        <v>1527</v>
      </c>
      <c r="I9652" s="17" t="s">
        <v>1524</v>
      </c>
      <c r="J9652" s="17" t="n">
        <v>1</v>
      </c>
      <c r="K9652" s="15" t="n">
        <v>179.9</v>
      </c>
      <c r="L9652" s="22" t="n">
        <v>0.1</v>
      </c>
      <c r="M9652" s="15" t="n">
        <v>0</v>
      </c>
      <c r="N9652" s="15" t="n">
        <f aca="false">J9652*K9652</f>
        <v>179.9</v>
      </c>
      <c r="O9652" s="15" t="n">
        <f aca="false">N9652*L9652</f>
        <v>17.99</v>
      </c>
      <c r="P9652" s="15" t="n">
        <f aca="false">N9652-O9652</f>
        <v>161.91</v>
      </c>
      <c r="Q9652" s="15" t="n">
        <f aca="false">J9652*INDEX(dProdutos!$F$2:$F$47,MATCH(E9652,dProdutos!$A$2:$A$47,0))</f>
        <v>93.56</v>
      </c>
      <c r="R9652" s="15" t="n">
        <f aca="false">IF(I9652="Cancelado",0,P9652-Q9652)</f>
        <v>68.35</v>
      </c>
      <c r="S9652" s="17" t="str">
        <f aca="false">INDEX(dProdutos!$D$2:$D$47,MATCH(E9652,dProdutos!$A$2:$A$47,0))</f>
        <v>Calçados</v>
      </c>
    </row>
    <row r="9653" customFormat="false" ht="15" hidden="false" customHeight="false" outlineLevel="0" collapsed="false">
      <c r="A9653" s="17" t="s">
        <v>7431</v>
      </c>
      <c r="B9653" s="17" t="n">
        <v>4</v>
      </c>
      <c r="C9653" s="21" t="n">
        <v>46288</v>
      </c>
      <c r="D9653" s="17" t="s">
        <v>568</v>
      </c>
      <c r="E9653" s="17" t="s">
        <v>201</v>
      </c>
      <c r="F9653" s="17" t="s">
        <v>1490</v>
      </c>
      <c r="G9653" s="17" t="s">
        <v>64</v>
      </c>
      <c r="H9653" s="17" t="s">
        <v>1527</v>
      </c>
      <c r="I9653" s="17" t="s">
        <v>1524</v>
      </c>
      <c r="J9653" s="17" t="n">
        <v>2</v>
      </c>
      <c r="K9653" s="15" t="n">
        <v>236.9</v>
      </c>
      <c r="L9653" s="22" t="n">
        <v>0</v>
      </c>
      <c r="M9653" s="15" t="n">
        <v>0</v>
      </c>
      <c r="N9653" s="15" t="n">
        <f aca="false">J9653*K9653</f>
        <v>473.8</v>
      </c>
      <c r="O9653" s="15" t="n">
        <f aca="false">N9653*L9653</f>
        <v>0</v>
      </c>
      <c r="P9653" s="15" t="n">
        <f aca="false">N9653-O9653</f>
        <v>473.8</v>
      </c>
      <c r="Q9653" s="15" t="n">
        <f aca="false">J9653*INDEX(dProdutos!$F$2:$F$47,MATCH(E9653,dProdutos!$A$2:$A$47,0))</f>
        <v>192.46</v>
      </c>
      <c r="R9653" s="15" t="n">
        <f aca="false">IF(I9653="Cancelado",0,P9653-Q9653)</f>
        <v>281.34</v>
      </c>
      <c r="S9653" s="17" t="str">
        <f aca="false">INDEX(dProdutos!$D$2:$D$47,MATCH(E9653,dProdutos!$A$2:$A$47,0))</f>
        <v>Beleza</v>
      </c>
    </row>
    <row r="9654" customFormat="false" ht="15" hidden="false" customHeight="false" outlineLevel="0" collapsed="false">
      <c r="A9654" s="17" t="s">
        <v>7432</v>
      </c>
      <c r="B9654" s="17" t="n">
        <v>1</v>
      </c>
      <c r="C9654" s="21" t="n">
        <v>46288</v>
      </c>
      <c r="D9654" s="17" t="s">
        <v>933</v>
      </c>
      <c r="E9654" s="17" t="s">
        <v>141</v>
      </c>
      <c r="F9654" s="17" t="s">
        <v>1495</v>
      </c>
      <c r="G9654" s="17" t="s">
        <v>61</v>
      </c>
      <c r="H9654" s="17" t="s">
        <v>1540</v>
      </c>
      <c r="I9654" s="17" t="s">
        <v>1524</v>
      </c>
      <c r="J9654" s="17" t="n">
        <v>1</v>
      </c>
      <c r="K9654" s="15" t="n">
        <v>131.9</v>
      </c>
      <c r="L9654" s="22" t="n">
        <v>0</v>
      </c>
      <c r="M9654" s="15" t="n">
        <v>16.44</v>
      </c>
      <c r="N9654" s="15" t="n">
        <f aca="false">J9654*K9654</f>
        <v>131.9</v>
      </c>
      <c r="O9654" s="15" t="n">
        <f aca="false">N9654*L9654</f>
        <v>0</v>
      </c>
      <c r="P9654" s="15" t="n">
        <f aca="false">N9654-O9654</f>
        <v>131.9</v>
      </c>
      <c r="Q9654" s="15" t="n">
        <f aca="false">J9654*INDEX(dProdutos!$F$2:$F$47,MATCH(E9654,dProdutos!$A$2:$A$47,0))</f>
        <v>81.66</v>
      </c>
      <c r="R9654" s="15" t="n">
        <f aca="false">IF(I9654="Cancelado",0,P9654-Q9654)</f>
        <v>50.24</v>
      </c>
      <c r="S9654" s="17" t="str">
        <f aca="false">INDEX(dProdutos!$D$2:$D$47,MATCH(E9654,dProdutos!$A$2:$A$47,0))</f>
        <v>Acessórios</v>
      </c>
    </row>
    <row r="9655" customFormat="false" ht="15" hidden="false" customHeight="false" outlineLevel="0" collapsed="false">
      <c r="A9655" s="17" t="s">
        <v>7432</v>
      </c>
      <c r="B9655" s="17" t="n">
        <v>2</v>
      </c>
      <c r="C9655" s="21" t="n">
        <v>46288</v>
      </c>
      <c r="D9655" s="17" t="s">
        <v>933</v>
      </c>
      <c r="E9655" s="17" t="s">
        <v>186</v>
      </c>
      <c r="F9655" s="17" t="s">
        <v>1495</v>
      </c>
      <c r="G9655" s="17" t="s">
        <v>61</v>
      </c>
      <c r="H9655" s="17" t="s">
        <v>1540</v>
      </c>
      <c r="I9655" s="17" t="s">
        <v>1524</v>
      </c>
      <c r="J9655" s="17" t="n">
        <v>1</v>
      </c>
      <c r="K9655" s="15" t="n">
        <v>120.9</v>
      </c>
      <c r="L9655" s="22" t="n">
        <v>0.15</v>
      </c>
      <c r="M9655" s="15" t="n">
        <v>0</v>
      </c>
      <c r="N9655" s="15" t="n">
        <f aca="false">J9655*K9655</f>
        <v>120.9</v>
      </c>
      <c r="O9655" s="15" t="n">
        <f aca="false">N9655*L9655</f>
        <v>18.135</v>
      </c>
      <c r="P9655" s="15" t="n">
        <f aca="false">N9655-O9655</f>
        <v>102.765</v>
      </c>
      <c r="Q9655" s="15" t="n">
        <f aca="false">J9655*INDEX(dProdutos!$F$2:$F$47,MATCH(E9655,dProdutos!$A$2:$A$47,0))</f>
        <v>72.21</v>
      </c>
      <c r="R9655" s="15" t="n">
        <f aca="false">IF(I9655="Cancelado",0,P9655-Q9655)</f>
        <v>30.555</v>
      </c>
      <c r="S9655" s="17" t="str">
        <f aca="false">INDEX(dProdutos!$D$2:$D$47,MATCH(E9655,dProdutos!$A$2:$A$47,0))</f>
        <v>Eletrônicos</v>
      </c>
    </row>
    <row r="9656" customFormat="false" ht="15" hidden="false" customHeight="false" outlineLevel="0" collapsed="false">
      <c r="A9656" s="17" t="s">
        <v>7433</v>
      </c>
      <c r="B9656" s="17" t="n">
        <v>1</v>
      </c>
      <c r="C9656" s="21" t="n">
        <v>46288</v>
      </c>
      <c r="D9656" s="17" t="s">
        <v>1478</v>
      </c>
      <c r="E9656" s="17" t="s">
        <v>88</v>
      </c>
      <c r="F9656" s="17" t="s">
        <v>1499</v>
      </c>
      <c r="G9656" s="17" t="s">
        <v>59</v>
      </c>
      <c r="H9656" s="17" t="s">
        <v>1523</v>
      </c>
      <c r="I9656" s="17" t="s">
        <v>1524</v>
      </c>
      <c r="J9656" s="17" t="n">
        <v>1</v>
      </c>
      <c r="K9656" s="15" t="n">
        <v>170.9</v>
      </c>
      <c r="L9656" s="22" t="n">
        <v>0</v>
      </c>
      <c r="M9656" s="15" t="n">
        <v>0</v>
      </c>
      <c r="N9656" s="15" t="n">
        <f aca="false">J9656*K9656</f>
        <v>170.9</v>
      </c>
      <c r="O9656" s="15" t="n">
        <f aca="false">N9656*L9656</f>
        <v>0</v>
      </c>
      <c r="P9656" s="15" t="n">
        <f aca="false">N9656-O9656</f>
        <v>170.9</v>
      </c>
      <c r="Q9656" s="15" t="n">
        <f aca="false">J9656*INDEX(dProdutos!$F$2:$F$47,MATCH(E9656,dProdutos!$A$2:$A$47,0))</f>
        <v>98.14</v>
      </c>
      <c r="R9656" s="15" t="n">
        <f aca="false">IF(I9656="Cancelado",0,P9656-Q9656)</f>
        <v>72.76</v>
      </c>
      <c r="S9656" s="17" t="str">
        <f aca="false">INDEX(dProdutos!$D$2:$D$47,MATCH(E9656,dProdutos!$A$2:$A$47,0))</f>
        <v>Moda Feminina</v>
      </c>
    </row>
    <row r="9657" customFormat="false" ht="15" hidden="false" customHeight="false" outlineLevel="0" collapsed="false">
      <c r="A9657" s="17" t="s">
        <v>7434</v>
      </c>
      <c r="B9657" s="17" t="n">
        <v>1</v>
      </c>
      <c r="C9657" s="21" t="n">
        <v>46288</v>
      </c>
      <c r="D9657" s="17" t="s">
        <v>1166</v>
      </c>
      <c r="E9657" s="17" t="s">
        <v>195</v>
      </c>
      <c r="F9657" s="17" t="s">
        <v>1501</v>
      </c>
      <c r="G9657" s="17" t="s">
        <v>59</v>
      </c>
      <c r="H9657" s="17" t="s">
        <v>1523</v>
      </c>
      <c r="I9657" s="17" t="s">
        <v>1524</v>
      </c>
      <c r="J9657" s="17" t="n">
        <v>1</v>
      </c>
      <c r="K9657" s="15" t="n">
        <v>72.9</v>
      </c>
      <c r="L9657" s="22" t="n">
        <v>0.1</v>
      </c>
      <c r="M9657" s="15" t="n">
        <v>21.71</v>
      </c>
      <c r="N9657" s="15" t="n">
        <f aca="false">J9657*K9657</f>
        <v>72.9</v>
      </c>
      <c r="O9657" s="15" t="n">
        <f aca="false">N9657*L9657</f>
        <v>7.29</v>
      </c>
      <c r="P9657" s="15" t="n">
        <f aca="false">N9657-O9657</f>
        <v>65.61</v>
      </c>
      <c r="Q9657" s="15" t="n">
        <f aca="false">J9657*INDEX(dProdutos!$F$2:$F$47,MATCH(E9657,dProdutos!$A$2:$A$47,0))</f>
        <v>39.23</v>
      </c>
      <c r="R9657" s="15" t="n">
        <f aca="false">IF(I9657="Cancelado",0,P9657-Q9657)</f>
        <v>26.38</v>
      </c>
      <c r="S9657" s="17" t="str">
        <f aca="false">INDEX(dProdutos!$D$2:$D$47,MATCH(E9657,dProdutos!$A$2:$A$47,0))</f>
        <v>Eletrônicos</v>
      </c>
    </row>
    <row r="9658" customFormat="false" ht="15" hidden="false" customHeight="false" outlineLevel="0" collapsed="false">
      <c r="A9658" s="17" t="s">
        <v>7435</v>
      </c>
      <c r="B9658" s="17" t="n">
        <v>1</v>
      </c>
      <c r="C9658" s="21" t="n">
        <v>46288</v>
      </c>
      <c r="D9658" s="17" t="s">
        <v>765</v>
      </c>
      <c r="E9658" s="17" t="s">
        <v>95</v>
      </c>
      <c r="F9658" s="17" t="s">
        <v>1493</v>
      </c>
      <c r="G9658" s="17" t="s">
        <v>62</v>
      </c>
      <c r="H9658" s="17" t="s">
        <v>1523</v>
      </c>
      <c r="I9658" s="17" t="s">
        <v>1524</v>
      </c>
      <c r="J9658" s="17" t="n">
        <v>1</v>
      </c>
      <c r="K9658" s="15" t="n">
        <v>77.9</v>
      </c>
      <c r="L9658" s="22" t="n">
        <v>0</v>
      </c>
      <c r="M9658" s="15" t="n">
        <v>0</v>
      </c>
      <c r="N9658" s="15" t="n">
        <f aca="false">J9658*K9658</f>
        <v>77.9</v>
      </c>
      <c r="O9658" s="15" t="n">
        <f aca="false">N9658*L9658</f>
        <v>0</v>
      </c>
      <c r="P9658" s="15" t="n">
        <f aca="false">N9658-O9658</f>
        <v>77.9</v>
      </c>
      <c r="Q9658" s="15" t="n">
        <f aca="false">J9658*INDEX(dProdutos!$F$2:$F$47,MATCH(E9658,dProdutos!$A$2:$A$47,0))</f>
        <v>36.71</v>
      </c>
      <c r="R9658" s="15" t="n">
        <f aca="false">IF(I9658="Cancelado",0,P9658-Q9658)</f>
        <v>41.19</v>
      </c>
      <c r="S9658" s="17" t="str">
        <f aca="false">INDEX(dProdutos!$D$2:$D$47,MATCH(E9658,dProdutos!$A$2:$A$47,0))</f>
        <v>Moda Feminina</v>
      </c>
    </row>
    <row r="9659" customFormat="false" ht="15" hidden="false" customHeight="false" outlineLevel="0" collapsed="false">
      <c r="A9659" s="17" t="s">
        <v>7436</v>
      </c>
      <c r="B9659" s="17" t="n">
        <v>1</v>
      </c>
      <c r="C9659" s="21" t="n">
        <v>46288</v>
      </c>
      <c r="D9659" s="17" t="s">
        <v>1368</v>
      </c>
      <c r="E9659" s="17" t="s">
        <v>85</v>
      </c>
      <c r="F9659" s="17" t="s">
        <v>1499</v>
      </c>
      <c r="G9659" s="17" t="s">
        <v>64</v>
      </c>
      <c r="H9659" s="17" t="s">
        <v>1537</v>
      </c>
      <c r="I9659" s="17" t="s">
        <v>1524</v>
      </c>
      <c r="J9659" s="17" t="n">
        <v>1</v>
      </c>
      <c r="K9659" s="15" t="n">
        <v>165.9</v>
      </c>
      <c r="L9659" s="22" t="n">
        <v>0</v>
      </c>
      <c r="M9659" s="15" t="n">
        <v>0</v>
      </c>
      <c r="N9659" s="15" t="n">
        <f aca="false">J9659*K9659</f>
        <v>165.9</v>
      </c>
      <c r="O9659" s="15" t="n">
        <f aca="false">N9659*L9659</f>
        <v>0</v>
      </c>
      <c r="P9659" s="15" t="n">
        <f aca="false">N9659-O9659</f>
        <v>165.9</v>
      </c>
      <c r="Q9659" s="15" t="n">
        <f aca="false">J9659*INDEX(dProdutos!$F$2:$F$47,MATCH(E9659,dProdutos!$A$2:$A$47,0))</f>
        <v>91.55</v>
      </c>
      <c r="R9659" s="15" t="n">
        <f aca="false">IF(I9659="Cancelado",0,P9659-Q9659)</f>
        <v>74.35</v>
      </c>
      <c r="S9659" s="17" t="str">
        <f aca="false">INDEX(dProdutos!$D$2:$D$47,MATCH(E9659,dProdutos!$A$2:$A$47,0))</f>
        <v>Moda Feminina</v>
      </c>
    </row>
    <row r="9660" customFormat="false" ht="15" hidden="false" customHeight="false" outlineLevel="0" collapsed="false">
      <c r="A9660" s="17" t="s">
        <v>7437</v>
      </c>
      <c r="B9660" s="17" t="n">
        <v>1</v>
      </c>
      <c r="C9660" s="21" t="n">
        <v>46288</v>
      </c>
      <c r="D9660" s="17" t="s">
        <v>1453</v>
      </c>
      <c r="E9660" s="17" t="s">
        <v>88</v>
      </c>
      <c r="F9660" s="17" t="s">
        <v>1490</v>
      </c>
      <c r="G9660" s="17" t="s">
        <v>61</v>
      </c>
      <c r="H9660" s="17" t="s">
        <v>1527</v>
      </c>
      <c r="I9660" s="17" t="s">
        <v>1524</v>
      </c>
      <c r="J9660" s="17" t="n">
        <v>2</v>
      </c>
      <c r="K9660" s="15" t="n">
        <v>170.9</v>
      </c>
      <c r="L9660" s="22" t="n">
        <v>0.05</v>
      </c>
      <c r="M9660" s="15" t="n">
        <v>0</v>
      </c>
      <c r="N9660" s="15" t="n">
        <f aca="false">J9660*K9660</f>
        <v>341.8</v>
      </c>
      <c r="O9660" s="15" t="n">
        <f aca="false">N9660*L9660</f>
        <v>17.09</v>
      </c>
      <c r="P9660" s="15" t="n">
        <f aca="false">N9660-O9660</f>
        <v>324.71</v>
      </c>
      <c r="Q9660" s="15" t="n">
        <f aca="false">J9660*INDEX(dProdutos!$F$2:$F$47,MATCH(E9660,dProdutos!$A$2:$A$47,0))</f>
        <v>196.28</v>
      </c>
      <c r="R9660" s="15" t="n">
        <f aca="false">IF(I9660="Cancelado",0,P9660-Q9660)</f>
        <v>128.43</v>
      </c>
      <c r="S9660" s="17" t="str">
        <f aca="false">INDEX(dProdutos!$D$2:$D$47,MATCH(E9660,dProdutos!$A$2:$A$47,0))</f>
        <v>Moda Feminina</v>
      </c>
    </row>
    <row r="9661" customFormat="false" ht="15" hidden="false" customHeight="false" outlineLevel="0" collapsed="false">
      <c r="A9661" s="17" t="s">
        <v>7438</v>
      </c>
      <c r="B9661" s="17" t="n">
        <v>1</v>
      </c>
      <c r="C9661" s="21" t="n">
        <v>46288</v>
      </c>
      <c r="D9661" s="17" t="s">
        <v>1184</v>
      </c>
      <c r="E9661" s="17" t="s">
        <v>117</v>
      </c>
      <c r="F9661" s="17" t="s">
        <v>1499</v>
      </c>
      <c r="G9661" s="17" t="s">
        <v>60</v>
      </c>
      <c r="H9661" s="17" t="s">
        <v>1523</v>
      </c>
      <c r="I9661" s="17" t="s">
        <v>1524</v>
      </c>
      <c r="J9661" s="17" t="n">
        <v>1</v>
      </c>
      <c r="K9661" s="15" t="n">
        <v>166.9</v>
      </c>
      <c r="L9661" s="22" t="n">
        <v>0.05</v>
      </c>
      <c r="M9661" s="15" t="n">
        <v>30.48</v>
      </c>
      <c r="N9661" s="15" t="n">
        <f aca="false">J9661*K9661</f>
        <v>166.9</v>
      </c>
      <c r="O9661" s="15" t="n">
        <f aca="false">N9661*L9661</f>
        <v>8.345</v>
      </c>
      <c r="P9661" s="15" t="n">
        <f aca="false">N9661-O9661</f>
        <v>158.555</v>
      </c>
      <c r="Q9661" s="15" t="n">
        <f aca="false">J9661*INDEX(dProdutos!$F$2:$F$47,MATCH(E9661,dProdutos!$A$2:$A$47,0))</f>
        <v>73.23</v>
      </c>
      <c r="R9661" s="15" t="n">
        <f aca="false">IF(I9661="Cancelado",0,P9661-Q9661)</f>
        <v>85.325</v>
      </c>
      <c r="S9661" s="17" t="str">
        <f aca="false">INDEX(dProdutos!$D$2:$D$47,MATCH(E9661,dProdutos!$A$2:$A$47,0))</f>
        <v>Moda Masculina</v>
      </c>
    </row>
    <row r="9662" customFormat="false" ht="15" hidden="false" customHeight="false" outlineLevel="0" collapsed="false">
      <c r="A9662" s="17" t="s">
        <v>7438</v>
      </c>
      <c r="B9662" s="17" t="n">
        <v>2</v>
      </c>
      <c r="C9662" s="21" t="n">
        <v>46288</v>
      </c>
      <c r="D9662" s="17" t="s">
        <v>1184</v>
      </c>
      <c r="E9662" s="17" t="s">
        <v>198</v>
      </c>
      <c r="F9662" s="17" t="s">
        <v>1499</v>
      </c>
      <c r="G9662" s="17" t="s">
        <v>60</v>
      </c>
      <c r="H9662" s="17" t="s">
        <v>1523</v>
      </c>
      <c r="I9662" s="17" t="s">
        <v>1524</v>
      </c>
      <c r="J9662" s="17" t="n">
        <v>1</v>
      </c>
      <c r="K9662" s="15" t="n">
        <v>253.9</v>
      </c>
      <c r="L9662" s="22" t="n">
        <v>0</v>
      </c>
      <c r="M9662" s="15" t="n">
        <v>0</v>
      </c>
      <c r="N9662" s="15" t="n">
        <f aca="false">J9662*K9662</f>
        <v>253.9</v>
      </c>
      <c r="O9662" s="15" t="n">
        <f aca="false">N9662*L9662</f>
        <v>0</v>
      </c>
      <c r="P9662" s="15" t="n">
        <f aca="false">N9662-O9662</f>
        <v>253.9</v>
      </c>
      <c r="Q9662" s="15" t="n">
        <f aca="false">J9662*INDEX(dProdutos!$F$2:$F$47,MATCH(E9662,dProdutos!$A$2:$A$47,0))</f>
        <v>99.78</v>
      </c>
      <c r="R9662" s="15" t="n">
        <f aca="false">IF(I9662="Cancelado",0,P9662-Q9662)</f>
        <v>154.12</v>
      </c>
      <c r="S9662" s="17" t="str">
        <f aca="false">INDEX(dProdutos!$D$2:$D$47,MATCH(E9662,dProdutos!$A$2:$A$47,0))</f>
        <v>Beleza</v>
      </c>
    </row>
    <row r="9663" customFormat="false" ht="15" hidden="false" customHeight="false" outlineLevel="0" collapsed="false">
      <c r="A9663" s="17" t="s">
        <v>7438</v>
      </c>
      <c r="B9663" s="17" t="n">
        <v>3</v>
      </c>
      <c r="C9663" s="21" t="n">
        <v>46288</v>
      </c>
      <c r="D9663" s="17" t="s">
        <v>1184</v>
      </c>
      <c r="E9663" s="17" t="s">
        <v>210</v>
      </c>
      <c r="F9663" s="17" t="s">
        <v>1499</v>
      </c>
      <c r="G9663" s="17" t="s">
        <v>60</v>
      </c>
      <c r="H9663" s="17" t="s">
        <v>1523</v>
      </c>
      <c r="I9663" s="17" t="s">
        <v>1524</v>
      </c>
      <c r="J9663" s="17" t="n">
        <v>3</v>
      </c>
      <c r="K9663" s="15" t="n">
        <v>245.9</v>
      </c>
      <c r="L9663" s="22" t="n">
        <v>0</v>
      </c>
      <c r="M9663" s="15" t="n">
        <v>0</v>
      </c>
      <c r="N9663" s="15" t="n">
        <f aca="false">J9663*K9663</f>
        <v>737.7</v>
      </c>
      <c r="O9663" s="15" t="n">
        <f aca="false">N9663*L9663</f>
        <v>0</v>
      </c>
      <c r="P9663" s="15" t="n">
        <f aca="false">N9663-O9663</f>
        <v>737.7</v>
      </c>
      <c r="Q9663" s="15" t="n">
        <f aca="false">J9663*INDEX(dProdutos!$F$2:$F$47,MATCH(E9663,dProdutos!$A$2:$A$47,0))</f>
        <v>451.89</v>
      </c>
      <c r="R9663" s="15" t="n">
        <f aca="false">IF(I9663="Cancelado",0,P9663-Q9663)</f>
        <v>285.81</v>
      </c>
      <c r="S9663" s="17" t="str">
        <f aca="false">INDEX(dProdutos!$D$2:$D$47,MATCH(E9663,dProdutos!$A$2:$A$47,0))</f>
        <v>Beleza</v>
      </c>
    </row>
    <row r="9664" customFormat="false" ht="15" hidden="false" customHeight="false" outlineLevel="0" collapsed="false">
      <c r="A9664" s="17" t="s">
        <v>7439</v>
      </c>
      <c r="B9664" s="17" t="n">
        <v>1</v>
      </c>
      <c r="C9664" s="21" t="n">
        <v>46288</v>
      </c>
      <c r="D9664" s="17" t="s">
        <v>958</v>
      </c>
      <c r="E9664" s="17" t="s">
        <v>144</v>
      </c>
      <c r="F9664" s="17" t="s">
        <v>1487</v>
      </c>
      <c r="G9664" s="17" t="s">
        <v>59</v>
      </c>
      <c r="H9664" s="17" t="s">
        <v>1537</v>
      </c>
      <c r="I9664" s="17" t="s">
        <v>1524</v>
      </c>
      <c r="J9664" s="17" t="n">
        <v>1</v>
      </c>
      <c r="K9664" s="15" t="n">
        <v>260.9</v>
      </c>
      <c r="L9664" s="22" t="n">
        <v>0</v>
      </c>
      <c r="M9664" s="15" t="n">
        <v>30.33</v>
      </c>
      <c r="N9664" s="15" t="n">
        <f aca="false">J9664*K9664</f>
        <v>260.9</v>
      </c>
      <c r="O9664" s="15" t="n">
        <f aca="false">N9664*L9664</f>
        <v>0</v>
      </c>
      <c r="P9664" s="15" t="n">
        <f aca="false">N9664-O9664</f>
        <v>260.9</v>
      </c>
      <c r="Q9664" s="15" t="n">
        <f aca="false">J9664*INDEX(dProdutos!$F$2:$F$47,MATCH(E9664,dProdutos!$A$2:$A$47,0))</f>
        <v>99.86</v>
      </c>
      <c r="R9664" s="15" t="n">
        <f aca="false">IF(I9664="Cancelado",0,P9664-Q9664)</f>
        <v>161.04</v>
      </c>
      <c r="S9664" s="17" t="str">
        <f aca="false">INDEX(dProdutos!$D$2:$D$47,MATCH(E9664,dProdutos!$A$2:$A$47,0))</f>
        <v>Acessórios</v>
      </c>
    </row>
    <row r="9665" customFormat="false" ht="15" hidden="false" customHeight="false" outlineLevel="0" collapsed="false">
      <c r="A9665" s="17" t="s">
        <v>7440</v>
      </c>
      <c r="B9665" s="17" t="n">
        <v>1</v>
      </c>
      <c r="C9665" s="21" t="n">
        <v>46288</v>
      </c>
      <c r="D9665" s="17" t="s">
        <v>420</v>
      </c>
      <c r="E9665" s="17" t="s">
        <v>105</v>
      </c>
      <c r="F9665" s="17" t="s">
        <v>1499</v>
      </c>
      <c r="G9665" s="17" t="s">
        <v>63</v>
      </c>
      <c r="H9665" s="17" t="s">
        <v>1523</v>
      </c>
      <c r="I9665" s="17" t="s">
        <v>1524</v>
      </c>
      <c r="J9665" s="17" t="n">
        <v>1</v>
      </c>
      <c r="K9665" s="15" t="n">
        <v>175.9</v>
      </c>
      <c r="L9665" s="22" t="n">
        <v>0.05</v>
      </c>
      <c r="M9665" s="15" t="n">
        <v>0</v>
      </c>
      <c r="N9665" s="15" t="n">
        <f aca="false">J9665*K9665</f>
        <v>175.9</v>
      </c>
      <c r="O9665" s="15" t="n">
        <f aca="false">N9665*L9665</f>
        <v>8.795</v>
      </c>
      <c r="P9665" s="15" t="n">
        <f aca="false">N9665-O9665</f>
        <v>167.105</v>
      </c>
      <c r="Q9665" s="15" t="n">
        <f aca="false">J9665*INDEX(dProdutos!$F$2:$F$47,MATCH(E9665,dProdutos!$A$2:$A$47,0))</f>
        <v>96.59</v>
      </c>
      <c r="R9665" s="15" t="n">
        <f aca="false">IF(I9665="Cancelado",0,P9665-Q9665)</f>
        <v>70.515</v>
      </c>
      <c r="S9665" s="17" t="str">
        <f aca="false">INDEX(dProdutos!$D$2:$D$47,MATCH(E9665,dProdutos!$A$2:$A$47,0))</f>
        <v>Moda Masculina</v>
      </c>
    </row>
    <row r="9666" customFormat="false" ht="15" hidden="false" customHeight="false" outlineLevel="0" collapsed="false">
      <c r="A9666" s="17" t="s">
        <v>7440</v>
      </c>
      <c r="B9666" s="17" t="n">
        <v>2</v>
      </c>
      <c r="C9666" s="21" t="n">
        <v>46288</v>
      </c>
      <c r="D9666" s="17" t="s">
        <v>420</v>
      </c>
      <c r="E9666" s="17" t="s">
        <v>135</v>
      </c>
      <c r="F9666" s="17" t="s">
        <v>1499</v>
      </c>
      <c r="G9666" s="17" t="s">
        <v>63</v>
      </c>
      <c r="H9666" s="17" t="s">
        <v>1523</v>
      </c>
      <c r="I9666" s="17" t="s">
        <v>1524</v>
      </c>
      <c r="J9666" s="17" t="n">
        <v>1</v>
      </c>
      <c r="K9666" s="15" t="n">
        <v>200.9</v>
      </c>
      <c r="L9666" s="22" t="n">
        <v>0</v>
      </c>
      <c r="M9666" s="15" t="n">
        <v>0</v>
      </c>
      <c r="N9666" s="15" t="n">
        <f aca="false">J9666*K9666</f>
        <v>200.9</v>
      </c>
      <c r="O9666" s="15" t="n">
        <f aca="false">N9666*L9666</f>
        <v>0</v>
      </c>
      <c r="P9666" s="15" t="n">
        <f aca="false">N9666-O9666</f>
        <v>200.9</v>
      </c>
      <c r="Q9666" s="15" t="n">
        <f aca="false">J9666*INDEX(dProdutos!$F$2:$F$47,MATCH(E9666,dProdutos!$A$2:$A$47,0))</f>
        <v>80.73</v>
      </c>
      <c r="R9666" s="15" t="n">
        <f aca="false">IF(I9666="Cancelado",0,P9666-Q9666)</f>
        <v>120.17</v>
      </c>
      <c r="S9666" s="17" t="str">
        <f aca="false">INDEX(dProdutos!$D$2:$D$47,MATCH(E9666,dProdutos!$A$2:$A$47,0))</f>
        <v>Calçados</v>
      </c>
    </row>
    <row r="9667" customFormat="false" ht="15" hidden="false" customHeight="false" outlineLevel="0" collapsed="false">
      <c r="A9667" s="17" t="s">
        <v>7441</v>
      </c>
      <c r="B9667" s="17" t="n">
        <v>1</v>
      </c>
      <c r="C9667" s="21" t="n">
        <v>46288</v>
      </c>
      <c r="D9667" s="17" t="s">
        <v>602</v>
      </c>
      <c r="E9667" s="17" t="s">
        <v>88</v>
      </c>
      <c r="F9667" s="17" t="s">
        <v>1503</v>
      </c>
      <c r="G9667" s="17" t="s">
        <v>63</v>
      </c>
      <c r="H9667" s="17" t="s">
        <v>1537</v>
      </c>
      <c r="I9667" s="17" t="s">
        <v>1524</v>
      </c>
      <c r="J9667" s="17" t="n">
        <v>1</v>
      </c>
      <c r="K9667" s="15" t="n">
        <v>170.9</v>
      </c>
      <c r="L9667" s="22" t="n">
        <v>0</v>
      </c>
      <c r="M9667" s="15" t="n">
        <v>25.69</v>
      </c>
      <c r="N9667" s="15" t="n">
        <f aca="false">J9667*K9667</f>
        <v>170.9</v>
      </c>
      <c r="O9667" s="15" t="n">
        <f aca="false">N9667*L9667</f>
        <v>0</v>
      </c>
      <c r="P9667" s="15" t="n">
        <f aca="false">N9667-O9667</f>
        <v>170.9</v>
      </c>
      <c r="Q9667" s="15" t="n">
        <f aca="false">J9667*INDEX(dProdutos!$F$2:$F$47,MATCH(E9667,dProdutos!$A$2:$A$47,0))</f>
        <v>98.14</v>
      </c>
      <c r="R9667" s="15" t="n">
        <f aca="false">IF(I9667="Cancelado",0,P9667-Q9667)</f>
        <v>72.76</v>
      </c>
      <c r="S9667" s="17" t="str">
        <f aca="false">INDEX(dProdutos!$D$2:$D$47,MATCH(E9667,dProdutos!$A$2:$A$47,0))</f>
        <v>Moda Feminina</v>
      </c>
    </row>
    <row r="9668" customFormat="false" ht="15" hidden="false" customHeight="false" outlineLevel="0" collapsed="false">
      <c r="A9668" s="17" t="s">
        <v>7441</v>
      </c>
      <c r="B9668" s="17" t="n">
        <v>2</v>
      </c>
      <c r="C9668" s="21" t="n">
        <v>46288</v>
      </c>
      <c r="D9668" s="17" t="s">
        <v>602</v>
      </c>
      <c r="E9668" s="17" t="s">
        <v>81</v>
      </c>
      <c r="F9668" s="17" t="s">
        <v>1503</v>
      </c>
      <c r="G9668" s="17" t="s">
        <v>63</v>
      </c>
      <c r="H9668" s="17" t="s">
        <v>1537</v>
      </c>
      <c r="I9668" s="17" t="s">
        <v>1524</v>
      </c>
      <c r="J9668" s="17" t="n">
        <v>1</v>
      </c>
      <c r="K9668" s="15" t="n">
        <v>64.9</v>
      </c>
      <c r="L9668" s="22" t="n">
        <v>0</v>
      </c>
      <c r="M9668" s="15" t="n">
        <v>0</v>
      </c>
      <c r="N9668" s="15" t="n">
        <f aca="false">J9668*K9668</f>
        <v>64.9</v>
      </c>
      <c r="O9668" s="15" t="n">
        <f aca="false">N9668*L9668</f>
        <v>0</v>
      </c>
      <c r="P9668" s="15" t="n">
        <f aca="false">N9668-O9668</f>
        <v>64.9</v>
      </c>
      <c r="Q9668" s="15" t="n">
        <f aca="false">J9668*INDEX(dProdutos!$F$2:$F$47,MATCH(E9668,dProdutos!$A$2:$A$47,0))</f>
        <v>26.12</v>
      </c>
      <c r="R9668" s="15" t="n">
        <f aca="false">IF(I9668="Cancelado",0,P9668-Q9668)</f>
        <v>38.78</v>
      </c>
      <c r="S9668" s="17" t="str">
        <f aca="false">INDEX(dProdutos!$D$2:$D$47,MATCH(E9668,dProdutos!$A$2:$A$47,0))</f>
        <v>Moda Feminina</v>
      </c>
    </row>
    <row r="9669" customFormat="false" ht="15" hidden="false" customHeight="false" outlineLevel="0" collapsed="false">
      <c r="A9669" s="17" t="s">
        <v>7442</v>
      </c>
      <c r="B9669" s="17" t="n">
        <v>1</v>
      </c>
      <c r="C9669" s="21" t="n">
        <v>46288</v>
      </c>
      <c r="D9669" s="17" t="s">
        <v>1270</v>
      </c>
      <c r="E9669" s="17" t="s">
        <v>108</v>
      </c>
      <c r="F9669" s="17" t="s">
        <v>1499</v>
      </c>
      <c r="G9669" s="17" t="s">
        <v>59</v>
      </c>
      <c r="H9669" s="17" t="s">
        <v>1523</v>
      </c>
      <c r="I9669" s="17" t="s">
        <v>1524</v>
      </c>
      <c r="J9669" s="17" t="n">
        <v>1</v>
      </c>
      <c r="K9669" s="15" t="n">
        <v>265.9</v>
      </c>
      <c r="L9669" s="22" t="n">
        <v>0</v>
      </c>
      <c r="M9669" s="15" t="n">
        <v>30.5</v>
      </c>
      <c r="N9669" s="15" t="n">
        <f aca="false">J9669*K9669</f>
        <v>265.9</v>
      </c>
      <c r="O9669" s="15" t="n">
        <f aca="false">N9669*L9669</f>
        <v>0</v>
      </c>
      <c r="P9669" s="15" t="n">
        <f aca="false">N9669-O9669</f>
        <v>265.9</v>
      </c>
      <c r="Q9669" s="15" t="n">
        <f aca="false">J9669*INDEX(dProdutos!$F$2:$F$47,MATCH(E9669,dProdutos!$A$2:$A$47,0))</f>
        <v>155.62</v>
      </c>
      <c r="R9669" s="15" t="n">
        <f aca="false">IF(I9669="Cancelado",0,P9669-Q9669)</f>
        <v>110.28</v>
      </c>
      <c r="S9669" s="17" t="str">
        <f aca="false">INDEX(dProdutos!$D$2:$D$47,MATCH(E9669,dProdutos!$A$2:$A$47,0))</f>
        <v>Moda Masculina</v>
      </c>
    </row>
    <row r="9670" customFormat="false" ht="15" hidden="false" customHeight="false" outlineLevel="0" collapsed="false">
      <c r="A9670" s="17" t="s">
        <v>7443</v>
      </c>
      <c r="B9670" s="17" t="n">
        <v>1</v>
      </c>
      <c r="C9670" s="21" t="n">
        <v>46288</v>
      </c>
      <c r="D9670" s="17" t="s">
        <v>1246</v>
      </c>
      <c r="E9670" s="17" t="s">
        <v>144</v>
      </c>
      <c r="F9670" s="17" t="s">
        <v>1487</v>
      </c>
      <c r="G9670" s="17" t="s">
        <v>59</v>
      </c>
      <c r="H9670" s="17" t="s">
        <v>1523</v>
      </c>
      <c r="I9670" s="17" t="s">
        <v>1524</v>
      </c>
      <c r="J9670" s="17" t="n">
        <v>2</v>
      </c>
      <c r="K9670" s="15" t="n">
        <v>260.9</v>
      </c>
      <c r="L9670" s="22" t="n">
        <v>0</v>
      </c>
      <c r="M9670" s="15" t="n">
        <v>0</v>
      </c>
      <c r="N9670" s="15" t="n">
        <f aca="false">J9670*K9670</f>
        <v>521.8</v>
      </c>
      <c r="O9670" s="15" t="n">
        <f aca="false">N9670*L9670</f>
        <v>0</v>
      </c>
      <c r="P9670" s="15" t="n">
        <f aca="false">N9670-O9670</f>
        <v>521.8</v>
      </c>
      <c r="Q9670" s="15" t="n">
        <f aca="false">J9670*INDEX(dProdutos!$F$2:$F$47,MATCH(E9670,dProdutos!$A$2:$A$47,0))</f>
        <v>199.72</v>
      </c>
      <c r="R9670" s="15" t="n">
        <f aca="false">IF(I9670="Cancelado",0,P9670-Q9670)</f>
        <v>322.08</v>
      </c>
      <c r="S9670" s="17" t="str">
        <f aca="false">INDEX(dProdutos!$D$2:$D$47,MATCH(E9670,dProdutos!$A$2:$A$47,0))</f>
        <v>Acessórios</v>
      </c>
    </row>
    <row r="9671" customFormat="false" ht="15" hidden="false" customHeight="false" outlineLevel="0" collapsed="false">
      <c r="A9671" s="17" t="s">
        <v>7444</v>
      </c>
      <c r="B9671" s="17" t="n">
        <v>1</v>
      </c>
      <c r="C9671" s="21" t="n">
        <v>46289</v>
      </c>
      <c r="D9671" s="17" t="s">
        <v>860</v>
      </c>
      <c r="E9671" s="17" t="s">
        <v>153</v>
      </c>
      <c r="F9671" s="17" t="s">
        <v>1487</v>
      </c>
      <c r="G9671" s="17" t="s">
        <v>62</v>
      </c>
      <c r="H9671" s="17" t="s">
        <v>1537</v>
      </c>
      <c r="I9671" s="17" t="s">
        <v>7445</v>
      </c>
      <c r="J9671" s="17" t="n">
        <v>2</v>
      </c>
      <c r="K9671" s="15" t="n">
        <v>165.9</v>
      </c>
      <c r="L9671" s="22" t="n">
        <v>0</v>
      </c>
      <c r="M9671" s="15" t="n">
        <v>30.32</v>
      </c>
      <c r="N9671" s="15" t="n">
        <f aca="false">J9671*K9671</f>
        <v>331.8</v>
      </c>
      <c r="O9671" s="15" t="n">
        <f aca="false">N9671*L9671</f>
        <v>0</v>
      </c>
      <c r="P9671" s="15" t="n">
        <f aca="false">N9671-O9671</f>
        <v>331.8</v>
      </c>
      <c r="Q9671" s="15" t="n">
        <f aca="false">J9671*INDEX(dProdutos!$F$2:$F$47,MATCH(E9671,dProdutos!$A$2:$A$47,0))</f>
        <v>134.56</v>
      </c>
      <c r="R9671" s="15" t="n">
        <f aca="false">IF(I9671="Cancelado",0,P9671-Q9671)</f>
        <v>197.24</v>
      </c>
      <c r="S9671" s="17" t="str">
        <f aca="false">INDEX(dProdutos!$D$2:$D$47,MATCH(E9671,dProdutos!$A$2:$A$47,0))</f>
        <v>Acessórios</v>
      </c>
    </row>
    <row r="9672" customFormat="false" ht="15" hidden="false" customHeight="false" outlineLevel="0" collapsed="false">
      <c r="A9672" s="17" t="s">
        <v>7444</v>
      </c>
      <c r="B9672" s="17" t="n">
        <v>2</v>
      </c>
      <c r="C9672" s="21" t="n">
        <v>46289</v>
      </c>
      <c r="D9672" s="17" t="s">
        <v>860</v>
      </c>
      <c r="E9672" s="17" t="s">
        <v>153</v>
      </c>
      <c r="F9672" s="17" t="s">
        <v>1487</v>
      </c>
      <c r="G9672" s="17" t="s">
        <v>62</v>
      </c>
      <c r="H9672" s="17" t="s">
        <v>1537</v>
      </c>
      <c r="I9672" s="17" t="s">
        <v>7445</v>
      </c>
      <c r="J9672" s="17" t="n">
        <v>3</v>
      </c>
      <c r="K9672" s="15" t="n">
        <v>165.9</v>
      </c>
      <c r="L9672" s="22" t="n">
        <v>0.1</v>
      </c>
      <c r="M9672" s="15" t="n">
        <v>0</v>
      </c>
      <c r="N9672" s="15" t="n">
        <f aca="false">J9672*K9672</f>
        <v>497.7</v>
      </c>
      <c r="O9672" s="15" t="n">
        <f aca="false">N9672*L9672</f>
        <v>49.77</v>
      </c>
      <c r="P9672" s="15" t="n">
        <f aca="false">N9672-O9672</f>
        <v>447.93</v>
      </c>
      <c r="Q9672" s="15" t="n">
        <f aca="false">J9672*INDEX(dProdutos!$F$2:$F$47,MATCH(E9672,dProdutos!$A$2:$A$47,0))</f>
        <v>201.84</v>
      </c>
      <c r="R9672" s="15" t="n">
        <f aca="false">IF(I9672="Cancelado",0,P9672-Q9672)</f>
        <v>246.09</v>
      </c>
      <c r="S9672" s="17" t="str">
        <f aca="false">INDEX(dProdutos!$D$2:$D$47,MATCH(E9672,dProdutos!$A$2:$A$47,0))</f>
        <v>Acessórios</v>
      </c>
    </row>
    <row r="9673" customFormat="false" ht="15" hidden="false" customHeight="false" outlineLevel="0" collapsed="false">
      <c r="A9673" s="17" t="s">
        <v>7446</v>
      </c>
      <c r="B9673" s="17" t="n">
        <v>1</v>
      </c>
      <c r="C9673" s="21" t="n">
        <v>46289</v>
      </c>
      <c r="D9673" s="17" t="s">
        <v>701</v>
      </c>
      <c r="E9673" s="17" t="s">
        <v>102</v>
      </c>
      <c r="F9673" s="17" t="s">
        <v>1495</v>
      </c>
      <c r="G9673" s="17" t="s">
        <v>59</v>
      </c>
      <c r="H9673" s="17" t="s">
        <v>1537</v>
      </c>
      <c r="I9673" s="17" t="s">
        <v>7445</v>
      </c>
      <c r="J9673" s="17" t="n">
        <v>1</v>
      </c>
      <c r="K9673" s="15" t="n">
        <v>65.9</v>
      </c>
      <c r="L9673" s="22" t="n">
        <v>0</v>
      </c>
      <c r="M9673" s="15" t="n">
        <v>26.94</v>
      </c>
      <c r="N9673" s="15" t="n">
        <f aca="false">J9673*K9673</f>
        <v>65.9</v>
      </c>
      <c r="O9673" s="15" t="n">
        <f aca="false">N9673*L9673</f>
        <v>0</v>
      </c>
      <c r="P9673" s="15" t="n">
        <f aca="false">N9673-O9673</f>
        <v>65.9</v>
      </c>
      <c r="Q9673" s="15" t="n">
        <f aca="false">J9673*INDEX(dProdutos!$F$2:$F$47,MATCH(E9673,dProdutos!$A$2:$A$47,0))</f>
        <v>29.68</v>
      </c>
      <c r="R9673" s="15" t="n">
        <f aca="false">IF(I9673="Cancelado",0,P9673-Q9673)</f>
        <v>36.22</v>
      </c>
      <c r="S9673" s="17" t="str">
        <f aca="false">INDEX(dProdutos!$D$2:$D$47,MATCH(E9673,dProdutos!$A$2:$A$47,0))</f>
        <v>Moda Masculina</v>
      </c>
    </row>
    <row r="9674" customFormat="false" ht="15" hidden="false" customHeight="false" outlineLevel="0" collapsed="false">
      <c r="A9674" s="17" t="s">
        <v>7447</v>
      </c>
      <c r="B9674" s="17" t="n">
        <v>1</v>
      </c>
      <c r="C9674" s="21" t="n">
        <v>46289</v>
      </c>
      <c r="D9674" s="17" t="s">
        <v>775</v>
      </c>
      <c r="E9674" s="17" t="s">
        <v>88</v>
      </c>
      <c r="F9674" s="17" t="s">
        <v>1495</v>
      </c>
      <c r="G9674" s="17" t="s">
        <v>61</v>
      </c>
      <c r="H9674" s="17" t="s">
        <v>1540</v>
      </c>
      <c r="I9674" s="17" t="s">
        <v>7445</v>
      </c>
      <c r="J9674" s="17" t="n">
        <v>1</v>
      </c>
      <c r="K9674" s="15" t="n">
        <v>170.9</v>
      </c>
      <c r="L9674" s="22" t="n">
        <v>0</v>
      </c>
      <c r="M9674" s="15" t="n">
        <v>31.6</v>
      </c>
      <c r="N9674" s="15" t="n">
        <f aca="false">J9674*K9674</f>
        <v>170.9</v>
      </c>
      <c r="O9674" s="15" t="n">
        <f aca="false">N9674*L9674</f>
        <v>0</v>
      </c>
      <c r="P9674" s="15" t="n">
        <f aca="false">N9674-O9674</f>
        <v>170.9</v>
      </c>
      <c r="Q9674" s="15" t="n">
        <f aca="false">J9674*INDEX(dProdutos!$F$2:$F$47,MATCH(E9674,dProdutos!$A$2:$A$47,0))</f>
        <v>98.14</v>
      </c>
      <c r="R9674" s="15" t="n">
        <f aca="false">IF(I9674="Cancelado",0,P9674-Q9674)</f>
        <v>72.76</v>
      </c>
      <c r="S9674" s="17" t="str">
        <f aca="false">INDEX(dProdutos!$D$2:$D$47,MATCH(E9674,dProdutos!$A$2:$A$47,0))</f>
        <v>Moda Feminina</v>
      </c>
    </row>
    <row r="9675" customFormat="false" ht="15" hidden="false" customHeight="false" outlineLevel="0" collapsed="false">
      <c r="A9675" s="17" t="s">
        <v>7448</v>
      </c>
      <c r="B9675" s="17" t="n">
        <v>1</v>
      </c>
      <c r="C9675" s="21" t="n">
        <v>46289</v>
      </c>
      <c r="D9675" s="17" t="s">
        <v>1130</v>
      </c>
      <c r="E9675" s="17" t="s">
        <v>108</v>
      </c>
      <c r="F9675" s="17" t="s">
        <v>1487</v>
      </c>
      <c r="G9675" s="17" t="s">
        <v>61</v>
      </c>
      <c r="H9675" s="17" t="s">
        <v>1537</v>
      </c>
      <c r="I9675" s="17" t="s">
        <v>7445</v>
      </c>
      <c r="J9675" s="17" t="n">
        <v>3</v>
      </c>
      <c r="K9675" s="15" t="n">
        <v>265.9</v>
      </c>
      <c r="L9675" s="22" t="n">
        <v>0.2</v>
      </c>
      <c r="M9675" s="15" t="n">
        <v>20.38</v>
      </c>
      <c r="N9675" s="15" t="n">
        <f aca="false">J9675*K9675</f>
        <v>797.7</v>
      </c>
      <c r="O9675" s="15" t="n">
        <f aca="false">N9675*L9675</f>
        <v>159.54</v>
      </c>
      <c r="P9675" s="15" t="n">
        <f aca="false">N9675-O9675</f>
        <v>638.16</v>
      </c>
      <c r="Q9675" s="15" t="n">
        <f aca="false">J9675*INDEX(dProdutos!$F$2:$F$47,MATCH(E9675,dProdutos!$A$2:$A$47,0))</f>
        <v>466.86</v>
      </c>
      <c r="R9675" s="15" t="n">
        <f aca="false">IF(I9675="Cancelado",0,P9675-Q9675)</f>
        <v>171.3</v>
      </c>
      <c r="S9675" s="17" t="str">
        <f aca="false">INDEX(dProdutos!$D$2:$D$47,MATCH(E9675,dProdutos!$A$2:$A$47,0))</f>
        <v>Moda Masculina</v>
      </c>
    </row>
    <row r="9676" customFormat="false" ht="15" hidden="false" customHeight="false" outlineLevel="0" collapsed="false">
      <c r="A9676" s="17" t="s">
        <v>7448</v>
      </c>
      <c r="B9676" s="17" t="n">
        <v>2</v>
      </c>
      <c r="C9676" s="21" t="n">
        <v>46289</v>
      </c>
      <c r="D9676" s="17" t="s">
        <v>1130</v>
      </c>
      <c r="E9676" s="17" t="s">
        <v>168</v>
      </c>
      <c r="F9676" s="17" t="s">
        <v>1487</v>
      </c>
      <c r="G9676" s="17" t="s">
        <v>61</v>
      </c>
      <c r="H9676" s="17" t="s">
        <v>1537</v>
      </c>
      <c r="I9676" s="17" t="s">
        <v>7445</v>
      </c>
      <c r="J9676" s="17" t="n">
        <v>1</v>
      </c>
      <c r="K9676" s="15" t="n">
        <v>253.9</v>
      </c>
      <c r="L9676" s="22" t="n">
        <v>0.15</v>
      </c>
      <c r="M9676" s="15" t="n">
        <v>0</v>
      </c>
      <c r="N9676" s="15" t="n">
        <f aca="false">J9676*K9676</f>
        <v>253.9</v>
      </c>
      <c r="O9676" s="15" t="n">
        <f aca="false">N9676*L9676</f>
        <v>38.085</v>
      </c>
      <c r="P9676" s="15" t="n">
        <f aca="false">N9676-O9676</f>
        <v>215.815</v>
      </c>
      <c r="Q9676" s="15" t="n">
        <f aca="false">J9676*INDEX(dProdutos!$F$2:$F$47,MATCH(E9676,dProdutos!$A$2:$A$47,0))</f>
        <v>128.94</v>
      </c>
      <c r="R9676" s="15" t="n">
        <f aca="false">IF(I9676="Cancelado",0,P9676-Q9676)</f>
        <v>86.875</v>
      </c>
      <c r="S9676" s="17" t="str">
        <f aca="false">INDEX(dProdutos!$D$2:$D$47,MATCH(E9676,dProdutos!$A$2:$A$47,0))</f>
        <v>Casa</v>
      </c>
    </row>
    <row r="9677" customFormat="false" ht="15" hidden="false" customHeight="false" outlineLevel="0" collapsed="false">
      <c r="A9677" s="17" t="s">
        <v>7448</v>
      </c>
      <c r="B9677" s="17" t="n">
        <v>3</v>
      </c>
      <c r="C9677" s="21" t="n">
        <v>46289</v>
      </c>
      <c r="D9677" s="17" t="s">
        <v>1130</v>
      </c>
      <c r="E9677" s="17" t="s">
        <v>171</v>
      </c>
      <c r="F9677" s="17" t="s">
        <v>1487</v>
      </c>
      <c r="G9677" s="17" t="s">
        <v>61</v>
      </c>
      <c r="H9677" s="17" t="s">
        <v>1537</v>
      </c>
      <c r="I9677" s="17" t="s">
        <v>7445</v>
      </c>
      <c r="J9677" s="17" t="n">
        <v>1</v>
      </c>
      <c r="K9677" s="15" t="n">
        <v>246.9</v>
      </c>
      <c r="L9677" s="22" t="n">
        <v>0</v>
      </c>
      <c r="M9677" s="15" t="n">
        <v>0</v>
      </c>
      <c r="N9677" s="15" t="n">
        <f aca="false">J9677*K9677</f>
        <v>246.9</v>
      </c>
      <c r="O9677" s="15" t="n">
        <f aca="false">N9677*L9677</f>
        <v>0</v>
      </c>
      <c r="P9677" s="15" t="n">
        <f aca="false">N9677-O9677</f>
        <v>246.9</v>
      </c>
      <c r="Q9677" s="15" t="n">
        <f aca="false">J9677*INDEX(dProdutos!$F$2:$F$47,MATCH(E9677,dProdutos!$A$2:$A$47,0))</f>
        <v>103.61</v>
      </c>
      <c r="R9677" s="15" t="n">
        <f aca="false">IF(I9677="Cancelado",0,P9677-Q9677)</f>
        <v>143.29</v>
      </c>
      <c r="S9677" s="17" t="str">
        <f aca="false">INDEX(dProdutos!$D$2:$D$47,MATCH(E9677,dProdutos!$A$2:$A$47,0))</f>
        <v>Casa</v>
      </c>
    </row>
    <row r="9678" customFormat="false" ht="15" hidden="false" customHeight="false" outlineLevel="0" collapsed="false">
      <c r="A9678" s="17" t="s">
        <v>7449</v>
      </c>
      <c r="B9678" s="17" t="n">
        <v>1</v>
      </c>
      <c r="C9678" s="21" t="n">
        <v>46289</v>
      </c>
      <c r="D9678" s="17" t="s">
        <v>379</v>
      </c>
      <c r="E9678" s="17" t="s">
        <v>135</v>
      </c>
      <c r="F9678" s="17" t="s">
        <v>1503</v>
      </c>
      <c r="G9678" s="17" t="s">
        <v>60</v>
      </c>
      <c r="H9678" s="17" t="s">
        <v>1537</v>
      </c>
      <c r="I9678" s="17" t="s">
        <v>7445</v>
      </c>
      <c r="J9678" s="17" t="n">
        <v>1</v>
      </c>
      <c r="K9678" s="15" t="n">
        <v>200.9</v>
      </c>
      <c r="L9678" s="22" t="n">
        <v>0</v>
      </c>
      <c r="M9678" s="15" t="n">
        <v>0</v>
      </c>
      <c r="N9678" s="15" t="n">
        <f aca="false">J9678*K9678</f>
        <v>200.9</v>
      </c>
      <c r="O9678" s="15" t="n">
        <f aca="false">N9678*L9678</f>
        <v>0</v>
      </c>
      <c r="P9678" s="15" t="n">
        <f aca="false">N9678-O9678</f>
        <v>200.9</v>
      </c>
      <c r="Q9678" s="15" t="n">
        <f aca="false">J9678*INDEX(dProdutos!$F$2:$F$47,MATCH(E9678,dProdutos!$A$2:$A$47,0))</f>
        <v>80.73</v>
      </c>
      <c r="R9678" s="15" t="n">
        <f aca="false">IF(I9678="Cancelado",0,P9678-Q9678)</f>
        <v>120.17</v>
      </c>
      <c r="S9678" s="17" t="str">
        <f aca="false">INDEX(dProdutos!$D$2:$D$47,MATCH(E9678,dProdutos!$A$2:$A$47,0))</f>
        <v>Calçados</v>
      </c>
    </row>
    <row r="9679" customFormat="false" ht="15" hidden="false" customHeight="false" outlineLevel="0" collapsed="false">
      <c r="A9679" s="17" t="s">
        <v>7450</v>
      </c>
      <c r="B9679" s="17" t="n">
        <v>1</v>
      </c>
      <c r="C9679" s="21" t="n">
        <v>46289</v>
      </c>
      <c r="D9679" s="17" t="s">
        <v>711</v>
      </c>
      <c r="E9679" s="17" t="s">
        <v>98</v>
      </c>
      <c r="F9679" s="17" t="s">
        <v>1497</v>
      </c>
      <c r="G9679" s="17" t="s">
        <v>59</v>
      </c>
      <c r="H9679" s="17" t="s">
        <v>1523</v>
      </c>
      <c r="I9679" s="17" t="s">
        <v>7445</v>
      </c>
      <c r="J9679" s="17" t="n">
        <v>1</v>
      </c>
      <c r="K9679" s="15" t="n">
        <v>108.9</v>
      </c>
      <c r="L9679" s="22" t="n">
        <v>0</v>
      </c>
      <c r="M9679" s="15" t="n">
        <v>18.8</v>
      </c>
      <c r="N9679" s="15" t="n">
        <f aca="false">J9679*K9679</f>
        <v>108.9</v>
      </c>
      <c r="O9679" s="15" t="n">
        <f aca="false">N9679*L9679</f>
        <v>0</v>
      </c>
      <c r="P9679" s="15" t="n">
        <f aca="false">N9679-O9679</f>
        <v>108.9</v>
      </c>
      <c r="Q9679" s="15" t="n">
        <f aca="false">J9679*INDEX(dProdutos!$F$2:$F$47,MATCH(E9679,dProdutos!$A$2:$A$47,0))</f>
        <v>42.52</v>
      </c>
      <c r="R9679" s="15" t="n">
        <f aca="false">IF(I9679="Cancelado",0,P9679-Q9679)</f>
        <v>66.38</v>
      </c>
      <c r="S9679" s="17" t="str">
        <f aca="false">INDEX(dProdutos!$D$2:$D$47,MATCH(E9679,dProdutos!$A$2:$A$47,0))</f>
        <v>Moda Feminina</v>
      </c>
    </row>
    <row r="9680" customFormat="false" ht="15" hidden="false" customHeight="false" outlineLevel="0" collapsed="false">
      <c r="A9680" s="17" t="s">
        <v>7451</v>
      </c>
      <c r="B9680" s="17" t="n">
        <v>1</v>
      </c>
      <c r="C9680" s="21" t="n">
        <v>46289</v>
      </c>
      <c r="D9680" s="17" t="s">
        <v>994</v>
      </c>
      <c r="E9680" s="17" t="s">
        <v>81</v>
      </c>
      <c r="F9680" s="17" t="s">
        <v>1503</v>
      </c>
      <c r="G9680" s="17" t="s">
        <v>61</v>
      </c>
      <c r="H9680" s="17" t="s">
        <v>1537</v>
      </c>
      <c r="I9680" s="17" t="s">
        <v>7445</v>
      </c>
      <c r="J9680" s="17" t="n">
        <v>1</v>
      </c>
      <c r="K9680" s="15" t="n">
        <v>64.9</v>
      </c>
      <c r="L9680" s="22" t="n">
        <v>0.1</v>
      </c>
      <c r="M9680" s="15" t="n">
        <v>30.36</v>
      </c>
      <c r="N9680" s="15" t="n">
        <f aca="false">J9680*K9680</f>
        <v>64.9</v>
      </c>
      <c r="O9680" s="15" t="n">
        <f aca="false">N9680*L9680</f>
        <v>6.49</v>
      </c>
      <c r="P9680" s="15" t="n">
        <f aca="false">N9680-O9680</f>
        <v>58.41</v>
      </c>
      <c r="Q9680" s="15" t="n">
        <f aca="false">J9680*INDEX(dProdutos!$F$2:$F$47,MATCH(E9680,dProdutos!$A$2:$A$47,0))</f>
        <v>26.12</v>
      </c>
      <c r="R9680" s="15" t="n">
        <f aca="false">IF(I9680="Cancelado",0,P9680-Q9680)</f>
        <v>32.29</v>
      </c>
      <c r="S9680" s="17" t="str">
        <f aca="false">INDEX(dProdutos!$D$2:$D$47,MATCH(E9680,dProdutos!$A$2:$A$47,0))</f>
        <v>Moda Feminina</v>
      </c>
    </row>
    <row r="9681" customFormat="false" ht="15" hidden="false" customHeight="false" outlineLevel="0" collapsed="false">
      <c r="A9681" s="17" t="s">
        <v>7452</v>
      </c>
      <c r="B9681" s="17" t="n">
        <v>1</v>
      </c>
      <c r="C9681" s="21" t="n">
        <v>46289</v>
      </c>
      <c r="D9681" s="17" t="s">
        <v>629</v>
      </c>
      <c r="E9681" s="17" t="s">
        <v>192</v>
      </c>
      <c r="F9681" s="17" t="s">
        <v>1490</v>
      </c>
      <c r="G9681" s="17" t="s">
        <v>63</v>
      </c>
      <c r="H9681" s="17" t="s">
        <v>1523</v>
      </c>
      <c r="I9681" s="17" t="s">
        <v>7445</v>
      </c>
      <c r="J9681" s="17" t="n">
        <v>2</v>
      </c>
      <c r="K9681" s="15" t="n">
        <v>245.9</v>
      </c>
      <c r="L9681" s="22" t="n">
        <v>0</v>
      </c>
      <c r="M9681" s="15" t="n">
        <v>0</v>
      </c>
      <c r="N9681" s="15" t="n">
        <f aca="false">J9681*K9681</f>
        <v>491.8</v>
      </c>
      <c r="O9681" s="15" t="n">
        <f aca="false">N9681*L9681</f>
        <v>0</v>
      </c>
      <c r="P9681" s="15" t="n">
        <f aca="false">N9681-O9681</f>
        <v>491.8</v>
      </c>
      <c r="Q9681" s="15" t="n">
        <f aca="false">J9681*INDEX(dProdutos!$F$2:$F$47,MATCH(E9681,dProdutos!$A$2:$A$47,0))</f>
        <v>215.56</v>
      </c>
      <c r="R9681" s="15" t="n">
        <f aca="false">IF(I9681="Cancelado",0,P9681-Q9681)</f>
        <v>276.24</v>
      </c>
      <c r="S9681" s="17" t="str">
        <f aca="false">INDEX(dProdutos!$D$2:$D$47,MATCH(E9681,dProdutos!$A$2:$A$47,0))</f>
        <v>Eletrônicos</v>
      </c>
    </row>
    <row r="9682" customFormat="false" ht="15" hidden="false" customHeight="false" outlineLevel="0" collapsed="false">
      <c r="A9682" s="17" t="s">
        <v>7453</v>
      </c>
      <c r="B9682" s="17" t="n">
        <v>1</v>
      </c>
      <c r="C9682" s="21" t="n">
        <v>46289</v>
      </c>
      <c r="D9682" s="17" t="s">
        <v>396</v>
      </c>
      <c r="E9682" s="17" t="s">
        <v>88</v>
      </c>
      <c r="F9682" s="17" t="s">
        <v>1487</v>
      </c>
      <c r="G9682" s="17" t="s">
        <v>62</v>
      </c>
      <c r="H9682" s="17" t="s">
        <v>1523</v>
      </c>
      <c r="I9682" s="17" t="s">
        <v>7445</v>
      </c>
      <c r="J9682" s="17" t="n">
        <v>1</v>
      </c>
      <c r="K9682" s="15" t="n">
        <v>170.9</v>
      </c>
      <c r="L9682" s="22" t="n">
        <v>0</v>
      </c>
      <c r="M9682" s="15" t="n">
        <v>0</v>
      </c>
      <c r="N9682" s="15" t="n">
        <f aca="false">J9682*K9682</f>
        <v>170.9</v>
      </c>
      <c r="O9682" s="15" t="n">
        <f aca="false">N9682*L9682</f>
        <v>0</v>
      </c>
      <c r="P9682" s="15" t="n">
        <f aca="false">N9682-O9682</f>
        <v>170.9</v>
      </c>
      <c r="Q9682" s="15" t="n">
        <f aca="false">J9682*INDEX(dProdutos!$F$2:$F$47,MATCH(E9682,dProdutos!$A$2:$A$47,0))</f>
        <v>98.14</v>
      </c>
      <c r="R9682" s="15" t="n">
        <f aca="false">IF(I9682="Cancelado",0,P9682-Q9682)</f>
        <v>72.76</v>
      </c>
      <c r="S9682" s="17" t="str">
        <f aca="false">INDEX(dProdutos!$D$2:$D$47,MATCH(E9682,dProdutos!$A$2:$A$47,0))</f>
        <v>Moda Feminina</v>
      </c>
    </row>
    <row r="9683" customFormat="false" ht="15" hidden="false" customHeight="false" outlineLevel="0" collapsed="false">
      <c r="A9683" s="17" t="s">
        <v>7454</v>
      </c>
      <c r="B9683" s="17" t="n">
        <v>1</v>
      </c>
      <c r="C9683" s="21" t="n">
        <v>46289</v>
      </c>
      <c r="D9683" s="17" t="s">
        <v>1130</v>
      </c>
      <c r="E9683" s="17" t="s">
        <v>105</v>
      </c>
      <c r="F9683" s="17" t="s">
        <v>1487</v>
      </c>
      <c r="G9683" s="17" t="s">
        <v>60</v>
      </c>
      <c r="H9683" s="17" t="s">
        <v>1537</v>
      </c>
      <c r="I9683" s="17" t="s">
        <v>7445</v>
      </c>
      <c r="J9683" s="17" t="n">
        <v>1</v>
      </c>
      <c r="K9683" s="15" t="n">
        <v>175.9</v>
      </c>
      <c r="L9683" s="22" t="n">
        <v>0</v>
      </c>
      <c r="M9683" s="15" t="n">
        <v>12.09</v>
      </c>
      <c r="N9683" s="15" t="n">
        <f aca="false">J9683*K9683</f>
        <v>175.9</v>
      </c>
      <c r="O9683" s="15" t="n">
        <f aca="false">N9683*L9683</f>
        <v>0</v>
      </c>
      <c r="P9683" s="15" t="n">
        <f aca="false">N9683-O9683</f>
        <v>175.9</v>
      </c>
      <c r="Q9683" s="15" t="n">
        <f aca="false">J9683*INDEX(dProdutos!$F$2:$F$47,MATCH(E9683,dProdutos!$A$2:$A$47,0))</f>
        <v>96.59</v>
      </c>
      <c r="R9683" s="15" t="n">
        <f aca="false">IF(I9683="Cancelado",0,P9683-Q9683)</f>
        <v>79.31</v>
      </c>
      <c r="S9683" s="17" t="str">
        <f aca="false">INDEX(dProdutos!$D$2:$D$47,MATCH(E9683,dProdutos!$A$2:$A$47,0))</f>
        <v>Moda Masculina</v>
      </c>
    </row>
    <row r="9684" customFormat="false" ht="15" hidden="false" customHeight="false" outlineLevel="0" collapsed="false">
      <c r="A9684" s="17" t="s">
        <v>7455</v>
      </c>
      <c r="B9684" s="17" t="n">
        <v>1</v>
      </c>
      <c r="C9684" s="21" t="n">
        <v>46289</v>
      </c>
      <c r="D9684" s="17" t="s">
        <v>987</v>
      </c>
      <c r="E9684" s="17" t="s">
        <v>88</v>
      </c>
      <c r="F9684" s="17" t="s">
        <v>1503</v>
      </c>
      <c r="G9684" s="17" t="s">
        <v>64</v>
      </c>
      <c r="H9684" s="17" t="s">
        <v>1523</v>
      </c>
      <c r="I9684" s="17" t="s">
        <v>7445</v>
      </c>
      <c r="J9684" s="17" t="n">
        <v>1</v>
      </c>
      <c r="K9684" s="15" t="n">
        <v>170.9</v>
      </c>
      <c r="L9684" s="22" t="n">
        <v>0.05</v>
      </c>
      <c r="M9684" s="15" t="n">
        <v>22.61</v>
      </c>
      <c r="N9684" s="15" t="n">
        <f aca="false">J9684*K9684</f>
        <v>170.9</v>
      </c>
      <c r="O9684" s="15" t="n">
        <f aca="false">N9684*L9684</f>
        <v>8.545</v>
      </c>
      <c r="P9684" s="15" t="n">
        <f aca="false">N9684-O9684</f>
        <v>162.355</v>
      </c>
      <c r="Q9684" s="15" t="n">
        <f aca="false">J9684*INDEX(dProdutos!$F$2:$F$47,MATCH(E9684,dProdutos!$A$2:$A$47,0))</f>
        <v>98.14</v>
      </c>
      <c r="R9684" s="15" t="n">
        <f aca="false">IF(I9684="Cancelado",0,P9684-Q9684)</f>
        <v>64.215</v>
      </c>
      <c r="S9684" s="17" t="str">
        <f aca="false">INDEX(dProdutos!$D$2:$D$47,MATCH(E9684,dProdutos!$A$2:$A$47,0))</f>
        <v>Moda Feminina</v>
      </c>
    </row>
    <row r="9685" customFormat="false" ht="15" hidden="false" customHeight="false" outlineLevel="0" collapsed="false">
      <c r="A9685" s="17" t="s">
        <v>7456</v>
      </c>
      <c r="B9685" s="17" t="n">
        <v>1</v>
      </c>
      <c r="C9685" s="21" t="n">
        <v>46289</v>
      </c>
      <c r="D9685" s="17" t="s">
        <v>1117</v>
      </c>
      <c r="E9685" s="17" t="s">
        <v>177</v>
      </c>
      <c r="F9685" s="17" t="s">
        <v>1487</v>
      </c>
      <c r="G9685" s="17" t="s">
        <v>59</v>
      </c>
      <c r="H9685" s="17" t="s">
        <v>1537</v>
      </c>
      <c r="I9685" s="17" t="s">
        <v>7445</v>
      </c>
      <c r="J9685" s="17" t="n">
        <v>1</v>
      </c>
      <c r="K9685" s="15" t="n">
        <v>257.9</v>
      </c>
      <c r="L9685" s="22" t="n">
        <v>0</v>
      </c>
      <c r="M9685" s="15" t="n">
        <v>22.07</v>
      </c>
      <c r="N9685" s="15" t="n">
        <f aca="false">J9685*K9685</f>
        <v>257.9</v>
      </c>
      <c r="O9685" s="15" t="n">
        <f aca="false">N9685*L9685</f>
        <v>0</v>
      </c>
      <c r="P9685" s="15" t="n">
        <f aca="false">N9685-O9685</f>
        <v>257.9</v>
      </c>
      <c r="Q9685" s="15" t="n">
        <f aca="false">J9685*INDEX(dProdutos!$F$2:$F$47,MATCH(E9685,dProdutos!$A$2:$A$47,0))</f>
        <v>138.23</v>
      </c>
      <c r="R9685" s="15" t="n">
        <f aca="false">IF(I9685="Cancelado",0,P9685-Q9685)</f>
        <v>119.67</v>
      </c>
      <c r="S9685" s="17" t="str">
        <f aca="false">INDEX(dProdutos!$D$2:$D$47,MATCH(E9685,dProdutos!$A$2:$A$47,0))</f>
        <v>Casa</v>
      </c>
    </row>
    <row r="9686" customFormat="false" ht="15" hidden="false" customHeight="false" outlineLevel="0" collapsed="false">
      <c r="A9686" s="17" t="s">
        <v>7456</v>
      </c>
      <c r="B9686" s="17" t="n">
        <v>2</v>
      </c>
      <c r="C9686" s="21" t="n">
        <v>46289</v>
      </c>
      <c r="D9686" s="17" t="s">
        <v>1117</v>
      </c>
      <c r="E9686" s="17" t="s">
        <v>105</v>
      </c>
      <c r="F9686" s="17" t="s">
        <v>1487</v>
      </c>
      <c r="G9686" s="17" t="s">
        <v>59</v>
      </c>
      <c r="H9686" s="17" t="s">
        <v>1537</v>
      </c>
      <c r="I9686" s="17" t="s">
        <v>7445</v>
      </c>
      <c r="J9686" s="17" t="n">
        <v>3</v>
      </c>
      <c r="K9686" s="15" t="n">
        <v>175.9</v>
      </c>
      <c r="L9686" s="22" t="n">
        <v>0.05</v>
      </c>
      <c r="M9686" s="15" t="n">
        <v>0</v>
      </c>
      <c r="N9686" s="15" t="n">
        <f aca="false">J9686*K9686</f>
        <v>527.7</v>
      </c>
      <c r="O9686" s="15" t="n">
        <f aca="false">N9686*L9686</f>
        <v>26.385</v>
      </c>
      <c r="P9686" s="15" t="n">
        <f aca="false">N9686-O9686</f>
        <v>501.315</v>
      </c>
      <c r="Q9686" s="15" t="n">
        <f aca="false">J9686*INDEX(dProdutos!$F$2:$F$47,MATCH(E9686,dProdutos!$A$2:$A$47,0))</f>
        <v>289.77</v>
      </c>
      <c r="R9686" s="15" t="n">
        <f aca="false">IF(I9686="Cancelado",0,P9686-Q9686)</f>
        <v>211.545</v>
      </c>
      <c r="S9686" s="17" t="str">
        <f aca="false">INDEX(dProdutos!$D$2:$D$47,MATCH(E9686,dProdutos!$A$2:$A$47,0))</f>
        <v>Moda Masculina</v>
      </c>
    </row>
    <row r="9687" customFormat="false" ht="15" hidden="false" customHeight="false" outlineLevel="0" collapsed="false">
      <c r="A9687" s="17" t="s">
        <v>7457</v>
      </c>
      <c r="B9687" s="17" t="n">
        <v>1</v>
      </c>
      <c r="C9687" s="21" t="n">
        <v>46290</v>
      </c>
      <c r="D9687" s="17" t="s">
        <v>837</v>
      </c>
      <c r="E9687" s="17" t="s">
        <v>183</v>
      </c>
      <c r="F9687" s="17" t="s">
        <v>1487</v>
      </c>
      <c r="G9687" s="17" t="s">
        <v>60</v>
      </c>
      <c r="H9687" s="17" t="s">
        <v>1537</v>
      </c>
      <c r="I9687" s="17" t="s">
        <v>7445</v>
      </c>
      <c r="J9687" s="17" t="n">
        <v>1</v>
      </c>
      <c r="K9687" s="15" t="n">
        <v>121.9</v>
      </c>
      <c r="L9687" s="22" t="n">
        <v>0</v>
      </c>
      <c r="M9687" s="15" t="n">
        <v>13.75</v>
      </c>
      <c r="N9687" s="15" t="n">
        <f aca="false">J9687*K9687</f>
        <v>121.9</v>
      </c>
      <c r="O9687" s="15" t="n">
        <f aca="false">N9687*L9687</f>
        <v>0</v>
      </c>
      <c r="P9687" s="15" t="n">
        <f aca="false">N9687-O9687</f>
        <v>121.9</v>
      </c>
      <c r="Q9687" s="15" t="n">
        <f aca="false">J9687*INDEX(dProdutos!$F$2:$F$47,MATCH(E9687,dProdutos!$A$2:$A$47,0))</f>
        <v>52.76</v>
      </c>
      <c r="R9687" s="15" t="n">
        <f aca="false">IF(I9687="Cancelado",0,P9687-Q9687)</f>
        <v>69.14</v>
      </c>
      <c r="S9687" s="17" t="str">
        <f aca="false">INDEX(dProdutos!$D$2:$D$47,MATCH(E9687,dProdutos!$A$2:$A$47,0))</f>
        <v>Eletrônicos</v>
      </c>
    </row>
    <row r="9688" customFormat="false" ht="15" hidden="false" customHeight="false" outlineLevel="0" collapsed="false">
      <c r="A9688" s="17" t="s">
        <v>7458</v>
      </c>
      <c r="B9688" s="17" t="n">
        <v>1</v>
      </c>
      <c r="C9688" s="21" t="n">
        <v>46290</v>
      </c>
      <c r="D9688" s="17" t="s">
        <v>962</v>
      </c>
      <c r="E9688" s="17" t="s">
        <v>177</v>
      </c>
      <c r="F9688" s="17" t="s">
        <v>1493</v>
      </c>
      <c r="G9688" s="17" t="s">
        <v>62</v>
      </c>
      <c r="H9688" s="17" t="s">
        <v>1537</v>
      </c>
      <c r="I9688" s="17" t="s">
        <v>7445</v>
      </c>
      <c r="J9688" s="17" t="n">
        <v>1</v>
      </c>
      <c r="K9688" s="15" t="n">
        <v>257.9</v>
      </c>
      <c r="L9688" s="22" t="n">
        <v>0</v>
      </c>
      <c r="M9688" s="15" t="n">
        <v>23.68</v>
      </c>
      <c r="N9688" s="15" t="n">
        <f aca="false">J9688*K9688</f>
        <v>257.9</v>
      </c>
      <c r="O9688" s="15" t="n">
        <f aca="false">N9688*L9688</f>
        <v>0</v>
      </c>
      <c r="P9688" s="15" t="n">
        <f aca="false">N9688-O9688</f>
        <v>257.9</v>
      </c>
      <c r="Q9688" s="15" t="n">
        <f aca="false">J9688*INDEX(dProdutos!$F$2:$F$47,MATCH(E9688,dProdutos!$A$2:$A$47,0))</f>
        <v>138.23</v>
      </c>
      <c r="R9688" s="15" t="n">
        <f aca="false">IF(I9688="Cancelado",0,P9688-Q9688)</f>
        <v>119.67</v>
      </c>
      <c r="S9688" s="17" t="str">
        <f aca="false">INDEX(dProdutos!$D$2:$D$47,MATCH(E9688,dProdutos!$A$2:$A$47,0))</f>
        <v>Casa</v>
      </c>
    </row>
    <row r="9689" customFormat="false" ht="15" hidden="false" customHeight="false" outlineLevel="0" collapsed="false">
      <c r="A9689" s="17" t="s">
        <v>7458</v>
      </c>
      <c r="B9689" s="17" t="n">
        <v>2</v>
      </c>
      <c r="C9689" s="21" t="n">
        <v>46290</v>
      </c>
      <c r="D9689" s="17" t="s">
        <v>962</v>
      </c>
      <c r="E9689" s="17" t="s">
        <v>120</v>
      </c>
      <c r="F9689" s="17" t="s">
        <v>1493</v>
      </c>
      <c r="G9689" s="17" t="s">
        <v>62</v>
      </c>
      <c r="H9689" s="17" t="s">
        <v>1537</v>
      </c>
      <c r="I9689" s="17" t="s">
        <v>7445</v>
      </c>
      <c r="J9689" s="17" t="n">
        <v>1</v>
      </c>
      <c r="K9689" s="15" t="n">
        <v>96.9</v>
      </c>
      <c r="L9689" s="22" t="n">
        <v>0</v>
      </c>
      <c r="M9689" s="15" t="n">
        <v>0</v>
      </c>
      <c r="N9689" s="15" t="n">
        <f aca="false">J9689*K9689</f>
        <v>96.9</v>
      </c>
      <c r="O9689" s="15" t="n">
        <f aca="false">N9689*L9689</f>
        <v>0</v>
      </c>
      <c r="P9689" s="15" t="n">
        <f aca="false">N9689-O9689</f>
        <v>96.9</v>
      </c>
      <c r="Q9689" s="15" t="n">
        <f aca="false">J9689*INDEX(dProdutos!$F$2:$F$47,MATCH(E9689,dProdutos!$A$2:$A$47,0))</f>
        <v>44.36</v>
      </c>
      <c r="R9689" s="15" t="n">
        <f aca="false">IF(I9689="Cancelado",0,P9689-Q9689)</f>
        <v>52.54</v>
      </c>
      <c r="S9689" s="17" t="str">
        <f aca="false">INDEX(dProdutos!$D$2:$D$47,MATCH(E9689,dProdutos!$A$2:$A$47,0))</f>
        <v>Moda Masculina</v>
      </c>
    </row>
    <row r="9690" customFormat="false" ht="15" hidden="false" customHeight="false" outlineLevel="0" collapsed="false">
      <c r="A9690" s="17" t="s">
        <v>7459</v>
      </c>
      <c r="B9690" s="17" t="n">
        <v>1</v>
      </c>
      <c r="C9690" s="21" t="n">
        <v>46290</v>
      </c>
      <c r="D9690" s="17" t="s">
        <v>1265</v>
      </c>
      <c r="E9690" s="17" t="s">
        <v>126</v>
      </c>
      <c r="F9690" s="17" t="s">
        <v>1497</v>
      </c>
      <c r="G9690" s="17" t="s">
        <v>59</v>
      </c>
      <c r="H9690" s="17" t="s">
        <v>1523</v>
      </c>
      <c r="I9690" s="17" t="s">
        <v>7445</v>
      </c>
      <c r="J9690" s="17" t="n">
        <v>1</v>
      </c>
      <c r="K9690" s="15" t="n">
        <v>296.9</v>
      </c>
      <c r="L9690" s="22" t="n">
        <v>0</v>
      </c>
      <c r="M9690" s="15" t="n">
        <v>24.2</v>
      </c>
      <c r="N9690" s="15" t="n">
        <f aca="false">J9690*K9690</f>
        <v>296.9</v>
      </c>
      <c r="O9690" s="15" t="n">
        <f aca="false">N9690*L9690</f>
        <v>0</v>
      </c>
      <c r="P9690" s="15" t="n">
        <f aca="false">N9690-O9690</f>
        <v>296.9</v>
      </c>
      <c r="Q9690" s="15" t="n">
        <f aca="false">J9690*INDEX(dProdutos!$F$2:$F$47,MATCH(E9690,dProdutos!$A$2:$A$47,0))</f>
        <v>135.24</v>
      </c>
      <c r="R9690" s="15" t="n">
        <f aca="false">IF(I9690="Cancelado",0,P9690-Q9690)</f>
        <v>161.66</v>
      </c>
      <c r="S9690" s="17" t="str">
        <f aca="false">INDEX(dProdutos!$D$2:$D$47,MATCH(E9690,dProdutos!$A$2:$A$47,0))</f>
        <v>Calçados</v>
      </c>
    </row>
    <row r="9691" customFormat="false" ht="15" hidden="false" customHeight="false" outlineLevel="0" collapsed="false">
      <c r="A9691" s="17" t="s">
        <v>7460</v>
      </c>
      <c r="B9691" s="17" t="n">
        <v>1</v>
      </c>
      <c r="C9691" s="21" t="n">
        <v>46290</v>
      </c>
      <c r="D9691" s="17" t="s">
        <v>732</v>
      </c>
      <c r="E9691" s="17" t="s">
        <v>114</v>
      </c>
      <c r="F9691" s="17" t="s">
        <v>1497</v>
      </c>
      <c r="G9691" s="17" t="s">
        <v>62</v>
      </c>
      <c r="H9691" s="17" t="s">
        <v>1537</v>
      </c>
      <c r="I9691" s="17" t="s">
        <v>7445</v>
      </c>
      <c r="J9691" s="17" t="n">
        <v>1</v>
      </c>
      <c r="K9691" s="15" t="n">
        <v>202.9</v>
      </c>
      <c r="L9691" s="22" t="n">
        <v>0</v>
      </c>
      <c r="M9691" s="15" t="n">
        <v>0</v>
      </c>
      <c r="N9691" s="15" t="n">
        <f aca="false">J9691*K9691</f>
        <v>202.9</v>
      </c>
      <c r="O9691" s="15" t="n">
        <f aca="false">N9691*L9691</f>
        <v>0</v>
      </c>
      <c r="P9691" s="15" t="n">
        <f aca="false">N9691-O9691</f>
        <v>202.9</v>
      </c>
      <c r="Q9691" s="15" t="n">
        <f aca="false">J9691*INDEX(dProdutos!$F$2:$F$47,MATCH(E9691,dProdutos!$A$2:$A$47,0))</f>
        <v>110.39</v>
      </c>
      <c r="R9691" s="15" t="n">
        <f aca="false">IF(I9691="Cancelado",0,P9691-Q9691)</f>
        <v>92.51</v>
      </c>
      <c r="S9691" s="17" t="str">
        <f aca="false">INDEX(dProdutos!$D$2:$D$47,MATCH(E9691,dProdutos!$A$2:$A$47,0))</f>
        <v>Moda Masculina</v>
      </c>
    </row>
    <row r="9692" customFormat="false" ht="15" hidden="false" customHeight="false" outlineLevel="0" collapsed="false">
      <c r="A9692" s="17" t="s">
        <v>7461</v>
      </c>
      <c r="B9692" s="17" t="n">
        <v>1</v>
      </c>
      <c r="C9692" s="21" t="n">
        <v>46290</v>
      </c>
      <c r="D9692" s="17" t="s">
        <v>1125</v>
      </c>
      <c r="E9692" s="17" t="s">
        <v>98</v>
      </c>
      <c r="F9692" s="17" t="s">
        <v>1487</v>
      </c>
      <c r="G9692" s="17" t="s">
        <v>61</v>
      </c>
      <c r="H9692" s="17" t="s">
        <v>1523</v>
      </c>
      <c r="I9692" s="17" t="s">
        <v>1531</v>
      </c>
      <c r="J9692" s="17" t="n">
        <v>2</v>
      </c>
      <c r="K9692" s="15" t="n">
        <v>108.9</v>
      </c>
      <c r="L9692" s="22" t="n">
        <v>0</v>
      </c>
      <c r="M9692" s="15" t="n">
        <v>11.63</v>
      </c>
      <c r="N9692" s="15" t="n">
        <f aca="false">J9692*K9692</f>
        <v>217.8</v>
      </c>
      <c r="O9692" s="15" t="n">
        <f aca="false">N9692*L9692</f>
        <v>0</v>
      </c>
      <c r="P9692" s="15" t="n">
        <f aca="false">N9692-O9692</f>
        <v>217.8</v>
      </c>
      <c r="Q9692" s="15" t="n">
        <f aca="false">J9692*INDEX(dProdutos!$F$2:$F$47,MATCH(E9692,dProdutos!$A$2:$A$47,0))</f>
        <v>85.04</v>
      </c>
      <c r="R9692" s="15" t="n">
        <f aca="false">IF(I9692="Cancelado",0,P9692-Q9692)</f>
        <v>0</v>
      </c>
      <c r="S9692" s="17" t="str">
        <f aca="false">INDEX(dProdutos!$D$2:$D$47,MATCH(E9692,dProdutos!$A$2:$A$47,0))</f>
        <v>Moda Feminina</v>
      </c>
    </row>
    <row r="9693" customFormat="false" ht="15" hidden="false" customHeight="false" outlineLevel="0" collapsed="false">
      <c r="A9693" s="17" t="s">
        <v>7462</v>
      </c>
      <c r="B9693" s="17" t="n">
        <v>1</v>
      </c>
      <c r="C9693" s="21" t="n">
        <v>46290</v>
      </c>
      <c r="D9693" s="17" t="s">
        <v>1345</v>
      </c>
      <c r="E9693" s="17" t="s">
        <v>98</v>
      </c>
      <c r="F9693" s="17" t="s">
        <v>1493</v>
      </c>
      <c r="G9693" s="17" t="s">
        <v>59</v>
      </c>
      <c r="H9693" s="17" t="s">
        <v>1523</v>
      </c>
      <c r="I9693" s="17" t="s">
        <v>7445</v>
      </c>
      <c r="J9693" s="17" t="n">
        <v>1</v>
      </c>
      <c r="K9693" s="15" t="n">
        <v>108.9</v>
      </c>
      <c r="L9693" s="22" t="n">
        <v>0.15</v>
      </c>
      <c r="M9693" s="15" t="n">
        <v>32.44</v>
      </c>
      <c r="N9693" s="15" t="n">
        <f aca="false">J9693*K9693</f>
        <v>108.9</v>
      </c>
      <c r="O9693" s="15" t="n">
        <f aca="false">N9693*L9693</f>
        <v>16.335</v>
      </c>
      <c r="P9693" s="15" t="n">
        <f aca="false">N9693-O9693</f>
        <v>92.565</v>
      </c>
      <c r="Q9693" s="15" t="n">
        <f aca="false">J9693*INDEX(dProdutos!$F$2:$F$47,MATCH(E9693,dProdutos!$A$2:$A$47,0))</f>
        <v>42.52</v>
      </c>
      <c r="R9693" s="15" t="n">
        <f aca="false">IF(I9693="Cancelado",0,P9693-Q9693)</f>
        <v>50.045</v>
      </c>
      <c r="S9693" s="17" t="str">
        <f aca="false">INDEX(dProdutos!$D$2:$D$47,MATCH(E9693,dProdutos!$A$2:$A$47,0))</f>
        <v>Moda Feminina</v>
      </c>
    </row>
    <row r="9694" customFormat="false" ht="15" hidden="false" customHeight="false" outlineLevel="0" collapsed="false">
      <c r="A9694" s="17" t="s">
        <v>7462</v>
      </c>
      <c r="B9694" s="17" t="n">
        <v>2</v>
      </c>
      <c r="C9694" s="21" t="n">
        <v>46290</v>
      </c>
      <c r="D9694" s="17" t="s">
        <v>1345</v>
      </c>
      <c r="E9694" s="17" t="s">
        <v>73</v>
      </c>
      <c r="F9694" s="17" t="s">
        <v>1493</v>
      </c>
      <c r="G9694" s="17" t="s">
        <v>59</v>
      </c>
      <c r="H9694" s="17" t="s">
        <v>1523</v>
      </c>
      <c r="I9694" s="17" t="s">
        <v>7445</v>
      </c>
      <c r="J9694" s="17" t="n">
        <v>1</v>
      </c>
      <c r="K9694" s="15" t="n">
        <v>179.9</v>
      </c>
      <c r="L9694" s="22" t="n">
        <v>0</v>
      </c>
      <c r="M9694" s="15" t="n">
        <v>0</v>
      </c>
      <c r="N9694" s="15" t="n">
        <f aca="false">J9694*K9694</f>
        <v>179.9</v>
      </c>
      <c r="O9694" s="15" t="n">
        <f aca="false">N9694*L9694</f>
        <v>0</v>
      </c>
      <c r="P9694" s="15" t="n">
        <f aca="false">N9694-O9694</f>
        <v>179.9</v>
      </c>
      <c r="Q9694" s="15" t="n">
        <f aca="false">J9694*INDEX(dProdutos!$F$2:$F$47,MATCH(E9694,dProdutos!$A$2:$A$47,0))</f>
        <v>69.44</v>
      </c>
      <c r="R9694" s="15" t="n">
        <f aca="false">IF(I9694="Cancelado",0,P9694-Q9694)</f>
        <v>110.46</v>
      </c>
      <c r="S9694" s="17" t="str">
        <f aca="false">INDEX(dProdutos!$D$2:$D$47,MATCH(E9694,dProdutos!$A$2:$A$47,0))</f>
        <v>Moda Feminina</v>
      </c>
    </row>
    <row r="9695" customFormat="false" ht="15" hidden="false" customHeight="false" outlineLevel="0" collapsed="false">
      <c r="A9695" s="17" t="s">
        <v>7462</v>
      </c>
      <c r="B9695" s="17" t="n">
        <v>3</v>
      </c>
      <c r="C9695" s="21" t="n">
        <v>46290</v>
      </c>
      <c r="D9695" s="17" t="s">
        <v>1345</v>
      </c>
      <c r="E9695" s="17" t="s">
        <v>105</v>
      </c>
      <c r="F9695" s="17" t="s">
        <v>1493</v>
      </c>
      <c r="G9695" s="17" t="s">
        <v>59</v>
      </c>
      <c r="H9695" s="17" t="s">
        <v>1523</v>
      </c>
      <c r="I9695" s="17" t="s">
        <v>7445</v>
      </c>
      <c r="J9695" s="17" t="n">
        <v>1</v>
      </c>
      <c r="K9695" s="15" t="n">
        <v>175.9</v>
      </c>
      <c r="L9695" s="22" t="n">
        <v>0</v>
      </c>
      <c r="M9695" s="15" t="n">
        <v>0</v>
      </c>
      <c r="N9695" s="15" t="n">
        <f aca="false">J9695*K9695</f>
        <v>175.9</v>
      </c>
      <c r="O9695" s="15" t="n">
        <f aca="false">N9695*L9695</f>
        <v>0</v>
      </c>
      <c r="P9695" s="15" t="n">
        <f aca="false">N9695-O9695</f>
        <v>175.9</v>
      </c>
      <c r="Q9695" s="15" t="n">
        <f aca="false">J9695*INDEX(dProdutos!$F$2:$F$47,MATCH(E9695,dProdutos!$A$2:$A$47,0))</f>
        <v>96.59</v>
      </c>
      <c r="R9695" s="15" t="n">
        <f aca="false">IF(I9695="Cancelado",0,P9695-Q9695)</f>
        <v>79.31</v>
      </c>
      <c r="S9695" s="17" t="str">
        <f aca="false">INDEX(dProdutos!$D$2:$D$47,MATCH(E9695,dProdutos!$A$2:$A$47,0))</f>
        <v>Moda Masculina</v>
      </c>
    </row>
    <row r="9696" customFormat="false" ht="15" hidden="false" customHeight="false" outlineLevel="0" collapsed="false">
      <c r="A9696" s="17" t="s">
        <v>7463</v>
      </c>
      <c r="B9696" s="17" t="n">
        <v>1</v>
      </c>
      <c r="C9696" s="21" t="n">
        <v>46290</v>
      </c>
      <c r="D9696" s="17" t="s">
        <v>648</v>
      </c>
      <c r="E9696" s="17" t="s">
        <v>168</v>
      </c>
      <c r="F9696" s="17" t="s">
        <v>1487</v>
      </c>
      <c r="G9696" s="17" t="s">
        <v>59</v>
      </c>
      <c r="H9696" s="17" t="s">
        <v>1537</v>
      </c>
      <c r="I9696" s="17" t="s">
        <v>7445</v>
      </c>
      <c r="J9696" s="17" t="n">
        <v>2</v>
      </c>
      <c r="K9696" s="15" t="n">
        <v>253.9</v>
      </c>
      <c r="L9696" s="22" t="n">
        <v>0</v>
      </c>
      <c r="M9696" s="15" t="n">
        <v>0</v>
      </c>
      <c r="N9696" s="15" t="n">
        <f aca="false">J9696*K9696</f>
        <v>507.8</v>
      </c>
      <c r="O9696" s="15" t="n">
        <f aca="false">N9696*L9696</f>
        <v>0</v>
      </c>
      <c r="P9696" s="15" t="n">
        <f aca="false">N9696-O9696</f>
        <v>507.8</v>
      </c>
      <c r="Q9696" s="15" t="n">
        <f aca="false">J9696*INDEX(dProdutos!$F$2:$F$47,MATCH(E9696,dProdutos!$A$2:$A$47,0))</f>
        <v>257.88</v>
      </c>
      <c r="R9696" s="15" t="n">
        <f aca="false">IF(I9696="Cancelado",0,P9696-Q9696)</f>
        <v>249.92</v>
      </c>
      <c r="S9696" s="17" t="str">
        <f aca="false">INDEX(dProdutos!$D$2:$D$47,MATCH(E9696,dProdutos!$A$2:$A$47,0))</f>
        <v>Casa</v>
      </c>
    </row>
    <row r="9697" customFormat="false" ht="15" hidden="false" customHeight="false" outlineLevel="0" collapsed="false">
      <c r="A9697" s="17" t="s">
        <v>7463</v>
      </c>
      <c r="B9697" s="17" t="n">
        <v>2</v>
      </c>
      <c r="C9697" s="21" t="n">
        <v>46290</v>
      </c>
      <c r="D9697" s="17" t="s">
        <v>648</v>
      </c>
      <c r="E9697" s="17" t="s">
        <v>98</v>
      </c>
      <c r="F9697" s="17" t="s">
        <v>1487</v>
      </c>
      <c r="G9697" s="17" t="s">
        <v>59</v>
      </c>
      <c r="H9697" s="17" t="s">
        <v>1537</v>
      </c>
      <c r="I9697" s="17" t="s">
        <v>7445</v>
      </c>
      <c r="J9697" s="17" t="n">
        <v>3</v>
      </c>
      <c r="K9697" s="15" t="n">
        <v>108.9</v>
      </c>
      <c r="L9697" s="22" t="n">
        <v>0</v>
      </c>
      <c r="M9697" s="15" t="n">
        <v>0</v>
      </c>
      <c r="N9697" s="15" t="n">
        <f aca="false">J9697*K9697</f>
        <v>326.7</v>
      </c>
      <c r="O9697" s="15" t="n">
        <f aca="false">N9697*L9697</f>
        <v>0</v>
      </c>
      <c r="P9697" s="15" t="n">
        <f aca="false">N9697-O9697</f>
        <v>326.7</v>
      </c>
      <c r="Q9697" s="15" t="n">
        <f aca="false">J9697*INDEX(dProdutos!$F$2:$F$47,MATCH(E9697,dProdutos!$A$2:$A$47,0))</f>
        <v>127.56</v>
      </c>
      <c r="R9697" s="15" t="n">
        <f aca="false">IF(I9697="Cancelado",0,P9697-Q9697)</f>
        <v>199.14</v>
      </c>
      <c r="S9697" s="17" t="str">
        <f aca="false">INDEX(dProdutos!$D$2:$D$47,MATCH(E9697,dProdutos!$A$2:$A$47,0))</f>
        <v>Moda Feminina</v>
      </c>
    </row>
    <row r="9698" customFormat="false" ht="15" hidden="false" customHeight="false" outlineLevel="0" collapsed="false">
      <c r="A9698" s="17" t="s">
        <v>7463</v>
      </c>
      <c r="B9698" s="17" t="n">
        <v>3</v>
      </c>
      <c r="C9698" s="21" t="n">
        <v>46290</v>
      </c>
      <c r="D9698" s="17" t="s">
        <v>648</v>
      </c>
      <c r="E9698" s="17" t="s">
        <v>174</v>
      </c>
      <c r="F9698" s="17" t="s">
        <v>1487</v>
      </c>
      <c r="G9698" s="17" t="s">
        <v>59</v>
      </c>
      <c r="H9698" s="17" t="s">
        <v>1537</v>
      </c>
      <c r="I9698" s="17" t="s">
        <v>7445</v>
      </c>
      <c r="J9698" s="17" t="n">
        <v>2</v>
      </c>
      <c r="K9698" s="15" t="n">
        <v>250.9</v>
      </c>
      <c r="L9698" s="22" t="n">
        <v>0</v>
      </c>
      <c r="M9698" s="15" t="n">
        <v>0</v>
      </c>
      <c r="N9698" s="15" t="n">
        <f aca="false">J9698*K9698</f>
        <v>501.8</v>
      </c>
      <c r="O9698" s="15" t="n">
        <f aca="false">N9698*L9698</f>
        <v>0</v>
      </c>
      <c r="P9698" s="15" t="n">
        <f aca="false">N9698-O9698</f>
        <v>501.8</v>
      </c>
      <c r="Q9698" s="15" t="n">
        <f aca="false">J9698*INDEX(dProdutos!$F$2:$F$47,MATCH(E9698,dProdutos!$A$2:$A$47,0))</f>
        <v>302.56</v>
      </c>
      <c r="R9698" s="15" t="n">
        <f aca="false">IF(I9698="Cancelado",0,P9698-Q9698)</f>
        <v>199.24</v>
      </c>
      <c r="S9698" s="17" t="str">
        <f aca="false">INDEX(dProdutos!$D$2:$D$47,MATCH(E9698,dProdutos!$A$2:$A$47,0))</f>
        <v>Casa</v>
      </c>
    </row>
    <row r="9699" customFormat="false" ht="15" hidden="false" customHeight="false" outlineLevel="0" collapsed="false">
      <c r="A9699" s="17" t="s">
        <v>7463</v>
      </c>
      <c r="B9699" s="17" t="n">
        <v>4</v>
      </c>
      <c r="C9699" s="21" t="n">
        <v>46290</v>
      </c>
      <c r="D9699" s="17" t="s">
        <v>648</v>
      </c>
      <c r="E9699" s="17" t="s">
        <v>108</v>
      </c>
      <c r="F9699" s="17" t="s">
        <v>1487</v>
      </c>
      <c r="G9699" s="17" t="s">
        <v>59</v>
      </c>
      <c r="H9699" s="17" t="s">
        <v>1537</v>
      </c>
      <c r="I9699" s="17" t="s">
        <v>7445</v>
      </c>
      <c r="J9699" s="17" t="n">
        <v>1</v>
      </c>
      <c r="K9699" s="15" t="n">
        <v>265.9</v>
      </c>
      <c r="L9699" s="22" t="n">
        <v>0.1</v>
      </c>
      <c r="M9699" s="15" t="n">
        <v>0</v>
      </c>
      <c r="N9699" s="15" t="n">
        <f aca="false">J9699*K9699</f>
        <v>265.9</v>
      </c>
      <c r="O9699" s="15" t="n">
        <f aca="false">N9699*L9699</f>
        <v>26.59</v>
      </c>
      <c r="P9699" s="15" t="n">
        <f aca="false">N9699-O9699</f>
        <v>239.31</v>
      </c>
      <c r="Q9699" s="15" t="n">
        <f aca="false">J9699*INDEX(dProdutos!$F$2:$F$47,MATCH(E9699,dProdutos!$A$2:$A$47,0))</f>
        <v>155.62</v>
      </c>
      <c r="R9699" s="15" t="n">
        <f aca="false">IF(I9699="Cancelado",0,P9699-Q9699)</f>
        <v>83.69</v>
      </c>
      <c r="S9699" s="17" t="str">
        <f aca="false">INDEX(dProdutos!$D$2:$D$47,MATCH(E9699,dProdutos!$A$2:$A$47,0))</f>
        <v>Moda Masculina</v>
      </c>
    </row>
    <row r="9700" customFormat="false" ht="15" hidden="false" customHeight="false" outlineLevel="0" collapsed="false">
      <c r="A9700" s="17" t="s">
        <v>7464</v>
      </c>
      <c r="B9700" s="17" t="n">
        <v>1</v>
      </c>
      <c r="C9700" s="21" t="n">
        <v>46290</v>
      </c>
      <c r="D9700" s="17" t="s">
        <v>1377</v>
      </c>
      <c r="E9700" s="17" t="s">
        <v>144</v>
      </c>
      <c r="F9700" s="17" t="s">
        <v>1490</v>
      </c>
      <c r="G9700" s="17" t="s">
        <v>62</v>
      </c>
      <c r="H9700" s="17" t="s">
        <v>1523</v>
      </c>
      <c r="I9700" s="17" t="s">
        <v>7445</v>
      </c>
      <c r="J9700" s="17" t="n">
        <v>2</v>
      </c>
      <c r="K9700" s="15" t="n">
        <v>260.9</v>
      </c>
      <c r="L9700" s="22" t="n">
        <v>0.2</v>
      </c>
      <c r="M9700" s="15" t="n">
        <v>12.59</v>
      </c>
      <c r="N9700" s="15" t="n">
        <f aca="false">J9700*K9700</f>
        <v>521.8</v>
      </c>
      <c r="O9700" s="15" t="n">
        <f aca="false">N9700*L9700</f>
        <v>104.36</v>
      </c>
      <c r="P9700" s="15" t="n">
        <f aca="false">N9700-O9700</f>
        <v>417.44</v>
      </c>
      <c r="Q9700" s="15" t="n">
        <f aca="false">J9700*INDEX(dProdutos!$F$2:$F$47,MATCH(E9700,dProdutos!$A$2:$A$47,0))</f>
        <v>199.72</v>
      </c>
      <c r="R9700" s="15" t="n">
        <f aca="false">IF(I9700="Cancelado",0,P9700-Q9700)</f>
        <v>217.72</v>
      </c>
      <c r="S9700" s="17" t="str">
        <f aca="false">INDEX(dProdutos!$D$2:$D$47,MATCH(E9700,dProdutos!$A$2:$A$47,0))</f>
        <v>Acessórios</v>
      </c>
    </row>
    <row r="9701" customFormat="false" ht="15" hidden="false" customHeight="false" outlineLevel="0" collapsed="false">
      <c r="A9701" s="17" t="s">
        <v>7465</v>
      </c>
      <c r="B9701" s="17" t="n">
        <v>1</v>
      </c>
      <c r="C9701" s="21" t="n">
        <v>46290</v>
      </c>
      <c r="D9701" s="17" t="s">
        <v>1175</v>
      </c>
      <c r="E9701" s="17" t="s">
        <v>195</v>
      </c>
      <c r="F9701" s="17" t="s">
        <v>1499</v>
      </c>
      <c r="G9701" s="17" t="s">
        <v>59</v>
      </c>
      <c r="H9701" s="17" t="s">
        <v>1523</v>
      </c>
      <c r="I9701" s="17" t="s">
        <v>7445</v>
      </c>
      <c r="J9701" s="17" t="n">
        <v>1</v>
      </c>
      <c r="K9701" s="15" t="n">
        <v>72.9</v>
      </c>
      <c r="L9701" s="22" t="n">
        <v>0.05</v>
      </c>
      <c r="M9701" s="15" t="n">
        <v>21.35</v>
      </c>
      <c r="N9701" s="15" t="n">
        <f aca="false">J9701*K9701</f>
        <v>72.9</v>
      </c>
      <c r="O9701" s="15" t="n">
        <f aca="false">N9701*L9701</f>
        <v>3.645</v>
      </c>
      <c r="P9701" s="15" t="n">
        <f aca="false">N9701-O9701</f>
        <v>69.255</v>
      </c>
      <c r="Q9701" s="15" t="n">
        <f aca="false">J9701*INDEX(dProdutos!$F$2:$F$47,MATCH(E9701,dProdutos!$A$2:$A$47,0))</f>
        <v>39.23</v>
      </c>
      <c r="R9701" s="15" t="n">
        <f aca="false">IF(I9701="Cancelado",0,P9701-Q9701)</f>
        <v>30.025</v>
      </c>
      <c r="S9701" s="17" t="str">
        <f aca="false">INDEX(dProdutos!$D$2:$D$47,MATCH(E9701,dProdutos!$A$2:$A$47,0))</f>
        <v>Eletrônicos</v>
      </c>
    </row>
    <row r="9702" customFormat="false" ht="15" hidden="false" customHeight="false" outlineLevel="0" collapsed="false">
      <c r="A9702" s="17" t="s">
        <v>7466</v>
      </c>
      <c r="B9702" s="17" t="n">
        <v>1</v>
      </c>
      <c r="C9702" s="21" t="n">
        <v>46290</v>
      </c>
      <c r="D9702" s="17" t="s">
        <v>1426</v>
      </c>
      <c r="E9702" s="17" t="s">
        <v>201</v>
      </c>
      <c r="F9702" s="17" t="s">
        <v>1490</v>
      </c>
      <c r="G9702" s="17" t="s">
        <v>59</v>
      </c>
      <c r="H9702" s="17" t="s">
        <v>1540</v>
      </c>
      <c r="I9702" s="17" t="s">
        <v>1541</v>
      </c>
      <c r="J9702" s="17" t="n">
        <v>3</v>
      </c>
      <c r="K9702" s="15" t="n">
        <v>236.9</v>
      </c>
      <c r="L9702" s="22" t="n">
        <v>0</v>
      </c>
      <c r="M9702" s="15" t="n">
        <v>18.26</v>
      </c>
      <c r="N9702" s="15" t="n">
        <f aca="false">J9702*K9702</f>
        <v>710.7</v>
      </c>
      <c r="O9702" s="15" t="n">
        <f aca="false">N9702*L9702</f>
        <v>0</v>
      </c>
      <c r="P9702" s="15" t="n">
        <f aca="false">N9702-O9702</f>
        <v>710.7</v>
      </c>
      <c r="Q9702" s="15" t="n">
        <f aca="false">J9702*INDEX(dProdutos!$F$2:$F$47,MATCH(E9702,dProdutos!$A$2:$A$47,0))</f>
        <v>288.69</v>
      </c>
      <c r="R9702" s="15" t="n">
        <f aca="false">IF(I9702="Cancelado",0,P9702-Q9702)</f>
        <v>422.01</v>
      </c>
      <c r="S9702" s="17" t="str">
        <f aca="false">INDEX(dProdutos!$D$2:$D$47,MATCH(E9702,dProdutos!$A$2:$A$47,0))</f>
        <v>Beleza</v>
      </c>
    </row>
    <row r="9703" customFormat="false" ht="15" hidden="false" customHeight="false" outlineLevel="0" collapsed="false">
      <c r="A9703" s="17" t="s">
        <v>7466</v>
      </c>
      <c r="B9703" s="17" t="n">
        <v>2</v>
      </c>
      <c r="C9703" s="21" t="n">
        <v>46290</v>
      </c>
      <c r="D9703" s="17" t="s">
        <v>1426</v>
      </c>
      <c r="E9703" s="17" t="s">
        <v>117</v>
      </c>
      <c r="F9703" s="17" t="s">
        <v>1490</v>
      </c>
      <c r="G9703" s="17" t="s">
        <v>59</v>
      </c>
      <c r="H9703" s="17" t="s">
        <v>1540</v>
      </c>
      <c r="I9703" s="17" t="s">
        <v>1541</v>
      </c>
      <c r="J9703" s="17" t="n">
        <v>1</v>
      </c>
      <c r="K9703" s="15" t="n">
        <v>166.9</v>
      </c>
      <c r="L9703" s="22" t="n">
        <v>0</v>
      </c>
      <c r="M9703" s="15" t="n">
        <v>0</v>
      </c>
      <c r="N9703" s="15" t="n">
        <f aca="false">J9703*K9703</f>
        <v>166.9</v>
      </c>
      <c r="O9703" s="15" t="n">
        <f aca="false">N9703*L9703</f>
        <v>0</v>
      </c>
      <c r="P9703" s="15" t="n">
        <f aca="false">N9703-O9703</f>
        <v>166.9</v>
      </c>
      <c r="Q9703" s="15" t="n">
        <f aca="false">J9703*INDEX(dProdutos!$F$2:$F$47,MATCH(E9703,dProdutos!$A$2:$A$47,0))</f>
        <v>73.23</v>
      </c>
      <c r="R9703" s="15" t="n">
        <f aca="false">IF(I9703="Cancelado",0,P9703-Q9703)</f>
        <v>93.67</v>
      </c>
      <c r="S9703" s="17" t="str">
        <f aca="false">INDEX(dProdutos!$D$2:$D$47,MATCH(E9703,dProdutos!$A$2:$A$47,0))</f>
        <v>Moda Masculina</v>
      </c>
    </row>
    <row r="9704" customFormat="false" ht="15" hidden="false" customHeight="false" outlineLevel="0" collapsed="false">
      <c r="A9704" s="17" t="s">
        <v>7466</v>
      </c>
      <c r="B9704" s="17" t="n">
        <v>3</v>
      </c>
      <c r="C9704" s="21" t="n">
        <v>46290</v>
      </c>
      <c r="D9704" s="17" t="s">
        <v>1426</v>
      </c>
      <c r="E9704" s="17" t="s">
        <v>126</v>
      </c>
      <c r="F9704" s="17" t="s">
        <v>1490</v>
      </c>
      <c r="G9704" s="17" t="s">
        <v>59</v>
      </c>
      <c r="H9704" s="17" t="s">
        <v>1540</v>
      </c>
      <c r="I9704" s="17" t="s">
        <v>1541</v>
      </c>
      <c r="J9704" s="17" t="n">
        <v>1</v>
      </c>
      <c r="K9704" s="15" t="n">
        <v>296.9</v>
      </c>
      <c r="L9704" s="22" t="n">
        <v>0.2</v>
      </c>
      <c r="M9704" s="15" t="n">
        <v>0</v>
      </c>
      <c r="N9704" s="15" t="n">
        <f aca="false">J9704*K9704</f>
        <v>296.9</v>
      </c>
      <c r="O9704" s="15" t="n">
        <f aca="false">N9704*L9704</f>
        <v>59.38</v>
      </c>
      <c r="P9704" s="15" t="n">
        <f aca="false">N9704-O9704</f>
        <v>237.52</v>
      </c>
      <c r="Q9704" s="15" t="n">
        <f aca="false">J9704*INDEX(dProdutos!$F$2:$F$47,MATCH(E9704,dProdutos!$A$2:$A$47,0))</f>
        <v>135.24</v>
      </c>
      <c r="R9704" s="15" t="n">
        <f aca="false">IF(I9704="Cancelado",0,P9704-Q9704)</f>
        <v>102.28</v>
      </c>
      <c r="S9704" s="17" t="str">
        <f aca="false">INDEX(dProdutos!$D$2:$D$47,MATCH(E9704,dProdutos!$A$2:$A$47,0))</f>
        <v>Calçados</v>
      </c>
    </row>
    <row r="9705" customFormat="false" ht="15" hidden="false" customHeight="false" outlineLevel="0" collapsed="false">
      <c r="A9705" s="17" t="s">
        <v>7466</v>
      </c>
      <c r="B9705" s="17" t="n">
        <v>4</v>
      </c>
      <c r="C9705" s="21" t="n">
        <v>46290</v>
      </c>
      <c r="D9705" s="17" t="s">
        <v>1426</v>
      </c>
      <c r="E9705" s="17" t="s">
        <v>156</v>
      </c>
      <c r="F9705" s="17" t="s">
        <v>1490</v>
      </c>
      <c r="G9705" s="17" t="s">
        <v>59</v>
      </c>
      <c r="H9705" s="17" t="s">
        <v>1540</v>
      </c>
      <c r="I9705" s="17" t="s">
        <v>1541</v>
      </c>
      <c r="J9705" s="17" t="n">
        <v>2</v>
      </c>
      <c r="K9705" s="15" t="n">
        <v>192.9</v>
      </c>
      <c r="L9705" s="22" t="n">
        <v>0</v>
      </c>
      <c r="M9705" s="15" t="n">
        <v>0</v>
      </c>
      <c r="N9705" s="15" t="n">
        <f aca="false">J9705*K9705</f>
        <v>385.8</v>
      </c>
      <c r="O9705" s="15" t="n">
        <f aca="false">N9705*L9705</f>
        <v>0</v>
      </c>
      <c r="P9705" s="15" t="n">
        <f aca="false">N9705-O9705</f>
        <v>385.8</v>
      </c>
      <c r="Q9705" s="15" t="n">
        <f aca="false">J9705*INDEX(dProdutos!$F$2:$F$47,MATCH(E9705,dProdutos!$A$2:$A$47,0))</f>
        <v>160.76</v>
      </c>
      <c r="R9705" s="15" t="n">
        <f aca="false">IF(I9705="Cancelado",0,P9705-Q9705)</f>
        <v>225.04</v>
      </c>
      <c r="S9705" s="17" t="str">
        <f aca="false">INDEX(dProdutos!$D$2:$D$47,MATCH(E9705,dProdutos!$A$2:$A$47,0))</f>
        <v>Acessórios</v>
      </c>
    </row>
    <row r="9706" customFormat="false" ht="15" hidden="false" customHeight="false" outlineLevel="0" collapsed="false">
      <c r="A9706" s="17" t="s">
        <v>7467</v>
      </c>
      <c r="B9706" s="17" t="n">
        <v>1</v>
      </c>
      <c r="C9706" s="21" t="n">
        <v>46291</v>
      </c>
      <c r="D9706" s="17" t="s">
        <v>1289</v>
      </c>
      <c r="E9706" s="17" t="s">
        <v>153</v>
      </c>
      <c r="F9706" s="17" t="s">
        <v>1495</v>
      </c>
      <c r="G9706" s="17" t="s">
        <v>62</v>
      </c>
      <c r="H9706" s="17" t="s">
        <v>1523</v>
      </c>
      <c r="I9706" s="17" t="s">
        <v>7445</v>
      </c>
      <c r="J9706" s="17" t="n">
        <v>1</v>
      </c>
      <c r="K9706" s="15" t="n">
        <v>165.9</v>
      </c>
      <c r="L9706" s="22" t="n">
        <v>0</v>
      </c>
      <c r="M9706" s="15" t="n">
        <v>0</v>
      </c>
      <c r="N9706" s="15" t="n">
        <f aca="false">J9706*K9706</f>
        <v>165.9</v>
      </c>
      <c r="O9706" s="15" t="n">
        <f aca="false">N9706*L9706</f>
        <v>0</v>
      </c>
      <c r="P9706" s="15" t="n">
        <f aca="false">N9706-O9706</f>
        <v>165.9</v>
      </c>
      <c r="Q9706" s="15" t="n">
        <f aca="false">J9706*INDEX(dProdutos!$F$2:$F$47,MATCH(E9706,dProdutos!$A$2:$A$47,0))</f>
        <v>67.28</v>
      </c>
      <c r="R9706" s="15" t="n">
        <f aca="false">IF(I9706="Cancelado",0,P9706-Q9706)</f>
        <v>98.62</v>
      </c>
      <c r="S9706" s="17" t="str">
        <f aca="false">INDEX(dProdutos!$D$2:$D$47,MATCH(E9706,dProdutos!$A$2:$A$47,0))</f>
        <v>Acessórios</v>
      </c>
    </row>
    <row r="9707" customFormat="false" ht="15" hidden="false" customHeight="false" outlineLevel="0" collapsed="false">
      <c r="A9707" s="17" t="s">
        <v>7467</v>
      </c>
      <c r="B9707" s="17" t="n">
        <v>2</v>
      </c>
      <c r="C9707" s="21" t="n">
        <v>46291</v>
      </c>
      <c r="D9707" s="17" t="s">
        <v>1289</v>
      </c>
      <c r="E9707" s="17" t="s">
        <v>141</v>
      </c>
      <c r="F9707" s="17" t="s">
        <v>1495</v>
      </c>
      <c r="G9707" s="17" t="s">
        <v>62</v>
      </c>
      <c r="H9707" s="17" t="s">
        <v>1523</v>
      </c>
      <c r="I9707" s="17" t="s">
        <v>7445</v>
      </c>
      <c r="J9707" s="17" t="n">
        <v>1</v>
      </c>
      <c r="K9707" s="15" t="n">
        <v>131.9</v>
      </c>
      <c r="L9707" s="22" t="n">
        <v>0</v>
      </c>
      <c r="M9707" s="15" t="n">
        <v>0</v>
      </c>
      <c r="N9707" s="15" t="n">
        <f aca="false">J9707*K9707</f>
        <v>131.9</v>
      </c>
      <c r="O9707" s="15" t="n">
        <f aca="false">N9707*L9707</f>
        <v>0</v>
      </c>
      <c r="P9707" s="15" t="n">
        <f aca="false">N9707-O9707</f>
        <v>131.9</v>
      </c>
      <c r="Q9707" s="15" t="n">
        <f aca="false">J9707*INDEX(dProdutos!$F$2:$F$47,MATCH(E9707,dProdutos!$A$2:$A$47,0))</f>
        <v>81.66</v>
      </c>
      <c r="R9707" s="15" t="n">
        <f aca="false">IF(I9707="Cancelado",0,P9707-Q9707)</f>
        <v>50.24</v>
      </c>
      <c r="S9707" s="17" t="str">
        <f aca="false">INDEX(dProdutos!$D$2:$D$47,MATCH(E9707,dProdutos!$A$2:$A$47,0))</f>
        <v>Acessórios</v>
      </c>
    </row>
    <row r="9708" customFormat="false" ht="15" hidden="false" customHeight="false" outlineLevel="0" collapsed="false">
      <c r="A9708" s="17" t="s">
        <v>7468</v>
      </c>
      <c r="B9708" s="17" t="n">
        <v>1</v>
      </c>
      <c r="C9708" s="21" t="n">
        <v>46291</v>
      </c>
      <c r="D9708" s="17" t="s">
        <v>1330</v>
      </c>
      <c r="E9708" s="17" t="s">
        <v>126</v>
      </c>
      <c r="F9708" s="17" t="s">
        <v>1487</v>
      </c>
      <c r="G9708" s="17" t="s">
        <v>59</v>
      </c>
      <c r="H9708" s="17" t="s">
        <v>1537</v>
      </c>
      <c r="I9708" s="17" t="s">
        <v>7445</v>
      </c>
      <c r="J9708" s="17" t="n">
        <v>1</v>
      </c>
      <c r="K9708" s="15" t="n">
        <v>296.9</v>
      </c>
      <c r="L9708" s="22" t="n">
        <v>0.1</v>
      </c>
      <c r="M9708" s="15" t="n">
        <v>18.17</v>
      </c>
      <c r="N9708" s="15" t="n">
        <f aca="false">J9708*K9708</f>
        <v>296.9</v>
      </c>
      <c r="O9708" s="15" t="n">
        <f aca="false">N9708*L9708</f>
        <v>29.69</v>
      </c>
      <c r="P9708" s="15" t="n">
        <f aca="false">N9708-O9708</f>
        <v>267.21</v>
      </c>
      <c r="Q9708" s="15" t="n">
        <f aca="false">J9708*INDEX(dProdutos!$F$2:$F$47,MATCH(E9708,dProdutos!$A$2:$A$47,0))</f>
        <v>135.24</v>
      </c>
      <c r="R9708" s="15" t="n">
        <f aca="false">IF(I9708="Cancelado",0,P9708-Q9708)</f>
        <v>131.97</v>
      </c>
      <c r="S9708" s="17" t="str">
        <f aca="false">INDEX(dProdutos!$D$2:$D$47,MATCH(E9708,dProdutos!$A$2:$A$47,0))</f>
        <v>Calçados</v>
      </c>
    </row>
    <row r="9709" customFormat="false" ht="15" hidden="false" customHeight="false" outlineLevel="0" collapsed="false">
      <c r="A9709" s="17" t="s">
        <v>7468</v>
      </c>
      <c r="B9709" s="17" t="n">
        <v>2</v>
      </c>
      <c r="C9709" s="21" t="n">
        <v>46291</v>
      </c>
      <c r="D9709" s="17" t="s">
        <v>1330</v>
      </c>
      <c r="E9709" s="17" t="s">
        <v>180</v>
      </c>
      <c r="F9709" s="17" t="s">
        <v>1487</v>
      </c>
      <c r="G9709" s="17" t="s">
        <v>59</v>
      </c>
      <c r="H9709" s="17" t="s">
        <v>1537</v>
      </c>
      <c r="I9709" s="17" t="s">
        <v>7445</v>
      </c>
      <c r="J9709" s="17" t="n">
        <v>1</v>
      </c>
      <c r="K9709" s="15" t="n">
        <v>82.9</v>
      </c>
      <c r="L9709" s="22" t="n">
        <v>0</v>
      </c>
      <c r="M9709" s="15" t="n">
        <v>0</v>
      </c>
      <c r="N9709" s="15" t="n">
        <f aca="false">J9709*K9709</f>
        <v>82.9</v>
      </c>
      <c r="O9709" s="15" t="n">
        <f aca="false">N9709*L9709</f>
        <v>0</v>
      </c>
      <c r="P9709" s="15" t="n">
        <f aca="false">N9709-O9709</f>
        <v>82.9</v>
      </c>
      <c r="Q9709" s="15" t="n">
        <f aca="false">J9709*INDEX(dProdutos!$F$2:$F$47,MATCH(E9709,dProdutos!$A$2:$A$47,0))</f>
        <v>35.97</v>
      </c>
      <c r="R9709" s="15" t="n">
        <f aca="false">IF(I9709="Cancelado",0,P9709-Q9709)</f>
        <v>46.93</v>
      </c>
      <c r="S9709" s="17" t="str">
        <f aca="false">INDEX(dProdutos!$D$2:$D$47,MATCH(E9709,dProdutos!$A$2:$A$47,0))</f>
        <v>Eletrônicos</v>
      </c>
    </row>
    <row r="9710" customFormat="false" ht="15" hidden="false" customHeight="false" outlineLevel="0" collapsed="false">
      <c r="A9710" s="17" t="s">
        <v>7469</v>
      </c>
      <c r="B9710" s="17" t="n">
        <v>1</v>
      </c>
      <c r="C9710" s="21" t="n">
        <v>46291</v>
      </c>
      <c r="D9710" s="17" t="s">
        <v>511</v>
      </c>
      <c r="E9710" s="17" t="s">
        <v>177</v>
      </c>
      <c r="F9710" s="17" t="s">
        <v>1490</v>
      </c>
      <c r="G9710" s="17" t="s">
        <v>59</v>
      </c>
      <c r="H9710" s="17" t="s">
        <v>1523</v>
      </c>
      <c r="I9710" s="17" t="s">
        <v>7445</v>
      </c>
      <c r="J9710" s="17" t="n">
        <v>1</v>
      </c>
      <c r="K9710" s="15" t="n">
        <v>257.9</v>
      </c>
      <c r="L9710" s="22" t="n">
        <v>0</v>
      </c>
      <c r="M9710" s="15" t="n">
        <v>0</v>
      </c>
      <c r="N9710" s="15" t="n">
        <f aca="false">J9710*K9710</f>
        <v>257.9</v>
      </c>
      <c r="O9710" s="15" t="n">
        <f aca="false">N9710*L9710</f>
        <v>0</v>
      </c>
      <c r="P9710" s="15" t="n">
        <f aca="false">N9710-O9710</f>
        <v>257.9</v>
      </c>
      <c r="Q9710" s="15" t="n">
        <f aca="false">J9710*INDEX(dProdutos!$F$2:$F$47,MATCH(E9710,dProdutos!$A$2:$A$47,0))</f>
        <v>138.23</v>
      </c>
      <c r="R9710" s="15" t="n">
        <f aca="false">IF(I9710="Cancelado",0,P9710-Q9710)</f>
        <v>119.67</v>
      </c>
      <c r="S9710" s="17" t="str">
        <f aca="false">INDEX(dProdutos!$D$2:$D$47,MATCH(E9710,dProdutos!$A$2:$A$47,0))</f>
        <v>Casa</v>
      </c>
    </row>
    <row r="9711" customFormat="false" ht="15" hidden="false" customHeight="false" outlineLevel="0" collapsed="false">
      <c r="A9711" s="17" t="s">
        <v>7469</v>
      </c>
      <c r="B9711" s="17" t="n">
        <v>2</v>
      </c>
      <c r="C9711" s="21" t="n">
        <v>46291</v>
      </c>
      <c r="D9711" s="17" t="s">
        <v>511</v>
      </c>
      <c r="E9711" s="17" t="s">
        <v>123</v>
      </c>
      <c r="F9711" s="17" t="s">
        <v>1490</v>
      </c>
      <c r="G9711" s="17" t="s">
        <v>59</v>
      </c>
      <c r="H9711" s="17" t="s">
        <v>1523</v>
      </c>
      <c r="I9711" s="17" t="s">
        <v>7445</v>
      </c>
      <c r="J9711" s="17" t="n">
        <v>2</v>
      </c>
      <c r="K9711" s="15" t="n">
        <v>277.9</v>
      </c>
      <c r="L9711" s="22" t="n">
        <v>0</v>
      </c>
      <c r="M9711" s="15" t="n">
        <v>0</v>
      </c>
      <c r="N9711" s="15" t="n">
        <f aca="false">J9711*K9711</f>
        <v>555.8</v>
      </c>
      <c r="O9711" s="15" t="n">
        <f aca="false">N9711*L9711</f>
        <v>0</v>
      </c>
      <c r="P9711" s="15" t="n">
        <f aca="false">N9711-O9711</f>
        <v>555.8</v>
      </c>
      <c r="Q9711" s="15" t="n">
        <f aca="false">J9711*INDEX(dProdutos!$F$2:$F$47,MATCH(E9711,dProdutos!$A$2:$A$47,0))</f>
        <v>264.72</v>
      </c>
      <c r="R9711" s="15" t="n">
        <f aca="false">IF(I9711="Cancelado",0,P9711-Q9711)</f>
        <v>291.08</v>
      </c>
      <c r="S9711" s="17" t="str">
        <f aca="false">INDEX(dProdutos!$D$2:$D$47,MATCH(E9711,dProdutos!$A$2:$A$47,0))</f>
        <v>Calçados</v>
      </c>
    </row>
    <row r="9712" customFormat="false" ht="15" hidden="false" customHeight="false" outlineLevel="0" collapsed="false">
      <c r="A9712" s="17" t="s">
        <v>7470</v>
      </c>
      <c r="B9712" s="17" t="n">
        <v>1</v>
      </c>
      <c r="C9712" s="21" t="n">
        <v>46291</v>
      </c>
      <c r="D9712" s="17" t="s">
        <v>915</v>
      </c>
      <c r="E9712" s="17" t="s">
        <v>174</v>
      </c>
      <c r="F9712" s="17" t="s">
        <v>1503</v>
      </c>
      <c r="G9712" s="17" t="s">
        <v>60</v>
      </c>
      <c r="H9712" s="17" t="s">
        <v>1523</v>
      </c>
      <c r="I9712" s="17" t="s">
        <v>7445</v>
      </c>
      <c r="J9712" s="17" t="n">
        <v>3</v>
      </c>
      <c r="K9712" s="15" t="n">
        <v>250.9</v>
      </c>
      <c r="L9712" s="22" t="n">
        <v>0.05</v>
      </c>
      <c r="M9712" s="15" t="n">
        <v>34.7</v>
      </c>
      <c r="N9712" s="15" t="n">
        <f aca="false">J9712*K9712</f>
        <v>752.7</v>
      </c>
      <c r="O9712" s="15" t="n">
        <f aca="false">N9712*L9712</f>
        <v>37.635</v>
      </c>
      <c r="P9712" s="15" t="n">
        <f aca="false">N9712-O9712</f>
        <v>715.065</v>
      </c>
      <c r="Q9712" s="15" t="n">
        <f aca="false">J9712*INDEX(dProdutos!$F$2:$F$47,MATCH(E9712,dProdutos!$A$2:$A$47,0))</f>
        <v>453.84</v>
      </c>
      <c r="R9712" s="15" t="n">
        <f aca="false">IF(I9712="Cancelado",0,P9712-Q9712)</f>
        <v>261.225</v>
      </c>
      <c r="S9712" s="17" t="str">
        <f aca="false">INDEX(dProdutos!$D$2:$D$47,MATCH(E9712,dProdutos!$A$2:$A$47,0))</f>
        <v>Casa</v>
      </c>
    </row>
    <row r="9713" customFormat="false" ht="15" hidden="false" customHeight="false" outlineLevel="0" collapsed="false">
      <c r="A9713" s="17" t="s">
        <v>7471</v>
      </c>
      <c r="B9713" s="17" t="n">
        <v>1</v>
      </c>
      <c r="C9713" s="21" t="n">
        <v>46291</v>
      </c>
      <c r="D9713" s="17" t="s">
        <v>905</v>
      </c>
      <c r="E9713" s="17" t="s">
        <v>81</v>
      </c>
      <c r="F9713" s="17" t="s">
        <v>1501</v>
      </c>
      <c r="G9713" s="17" t="s">
        <v>62</v>
      </c>
      <c r="H9713" s="17" t="s">
        <v>1540</v>
      </c>
      <c r="I9713" s="17" t="s">
        <v>7445</v>
      </c>
      <c r="J9713" s="17" t="n">
        <v>1</v>
      </c>
      <c r="K9713" s="15" t="n">
        <v>64.9</v>
      </c>
      <c r="L9713" s="22" t="n">
        <v>0</v>
      </c>
      <c r="M9713" s="15" t="n">
        <v>15.15</v>
      </c>
      <c r="N9713" s="15" t="n">
        <f aca="false">J9713*K9713</f>
        <v>64.9</v>
      </c>
      <c r="O9713" s="15" t="n">
        <f aca="false">N9713*L9713</f>
        <v>0</v>
      </c>
      <c r="P9713" s="15" t="n">
        <f aca="false">N9713-O9713</f>
        <v>64.9</v>
      </c>
      <c r="Q9713" s="15" t="n">
        <f aca="false">J9713*INDEX(dProdutos!$F$2:$F$47,MATCH(E9713,dProdutos!$A$2:$A$47,0))</f>
        <v>26.12</v>
      </c>
      <c r="R9713" s="15" t="n">
        <f aca="false">IF(I9713="Cancelado",0,P9713-Q9713)</f>
        <v>38.78</v>
      </c>
      <c r="S9713" s="17" t="str">
        <f aca="false">INDEX(dProdutos!$D$2:$D$47,MATCH(E9713,dProdutos!$A$2:$A$47,0))</f>
        <v>Moda Feminina</v>
      </c>
    </row>
    <row r="9714" customFormat="false" ht="15" hidden="false" customHeight="false" outlineLevel="0" collapsed="false">
      <c r="A9714" s="17" t="s">
        <v>7472</v>
      </c>
      <c r="B9714" s="17" t="n">
        <v>1</v>
      </c>
      <c r="C9714" s="21" t="n">
        <v>46291</v>
      </c>
      <c r="D9714" s="17" t="s">
        <v>1172</v>
      </c>
      <c r="E9714" s="17" t="s">
        <v>141</v>
      </c>
      <c r="F9714" s="17" t="s">
        <v>1487</v>
      </c>
      <c r="G9714" s="17" t="s">
        <v>59</v>
      </c>
      <c r="H9714" s="17" t="s">
        <v>1537</v>
      </c>
      <c r="I9714" s="17" t="s">
        <v>7445</v>
      </c>
      <c r="J9714" s="17" t="n">
        <v>2</v>
      </c>
      <c r="K9714" s="15" t="n">
        <v>131.9</v>
      </c>
      <c r="L9714" s="22" t="n">
        <v>0.1</v>
      </c>
      <c r="M9714" s="15" t="n">
        <v>33.15</v>
      </c>
      <c r="N9714" s="15" t="n">
        <f aca="false">J9714*K9714</f>
        <v>263.8</v>
      </c>
      <c r="O9714" s="15" t="n">
        <f aca="false">N9714*L9714</f>
        <v>26.38</v>
      </c>
      <c r="P9714" s="15" t="n">
        <f aca="false">N9714-O9714</f>
        <v>237.42</v>
      </c>
      <c r="Q9714" s="15" t="n">
        <f aca="false">J9714*INDEX(dProdutos!$F$2:$F$47,MATCH(E9714,dProdutos!$A$2:$A$47,0))</f>
        <v>163.32</v>
      </c>
      <c r="R9714" s="15" t="n">
        <f aca="false">IF(I9714="Cancelado",0,P9714-Q9714)</f>
        <v>74.1</v>
      </c>
      <c r="S9714" s="17" t="str">
        <f aca="false">INDEX(dProdutos!$D$2:$D$47,MATCH(E9714,dProdutos!$A$2:$A$47,0))</f>
        <v>Acessórios</v>
      </c>
    </row>
    <row r="9715" customFormat="false" ht="15" hidden="false" customHeight="false" outlineLevel="0" collapsed="false">
      <c r="A9715" s="17" t="s">
        <v>7472</v>
      </c>
      <c r="B9715" s="17" t="n">
        <v>2</v>
      </c>
      <c r="C9715" s="21" t="n">
        <v>46291</v>
      </c>
      <c r="D9715" s="17" t="s">
        <v>1172</v>
      </c>
      <c r="E9715" s="17" t="s">
        <v>171</v>
      </c>
      <c r="F9715" s="17" t="s">
        <v>1487</v>
      </c>
      <c r="G9715" s="17" t="s">
        <v>59</v>
      </c>
      <c r="H9715" s="17" t="s">
        <v>1537</v>
      </c>
      <c r="I9715" s="17" t="s">
        <v>7445</v>
      </c>
      <c r="J9715" s="17" t="n">
        <v>1</v>
      </c>
      <c r="K9715" s="15" t="n">
        <v>246.9</v>
      </c>
      <c r="L9715" s="22" t="n">
        <v>0</v>
      </c>
      <c r="M9715" s="15" t="n">
        <v>0</v>
      </c>
      <c r="N9715" s="15" t="n">
        <f aca="false">J9715*K9715</f>
        <v>246.9</v>
      </c>
      <c r="O9715" s="15" t="n">
        <f aca="false">N9715*L9715</f>
        <v>0</v>
      </c>
      <c r="P9715" s="15" t="n">
        <f aca="false">N9715-O9715</f>
        <v>246.9</v>
      </c>
      <c r="Q9715" s="15" t="n">
        <f aca="false">J9715*INDEX(dProdutos!$F$2:$F$47,MATCH(E9715,dProdutos!$A$2:$A$47,0))</f>
        <v>103.61</v>
      </c>
      <c r="R9715" s="15" t="n">
        <f aca="false">IF(I9715="Cancelado",0,P9715-Q9715)</f>
        <v>143.29</v>
      </c>
      <c r="S9715" s="17" t="str">
        <f aca="false">INDEX(dProdutos!$D$2:$D$47,MATCH(E9715,dProdutos!$A$2:$A$47,0))</f>
        <v>Casa</v>
      </c>
    </row>
    <row r="9716" customFormat="false" ht="15" hidden="false" customHeight="false" outlineLevel="0" collapsed="false">
      <c r="A9716" s="17" t="s">
        <v>7473</v>
      </c>
      <c r="B9716" s="17" t="n">
        <v>1</v>
      </c>
      <c r="C9716" s="21" t="n">
        <v>46291</v>
      </c>
      <c r="D9716" s="17" t="s">
        <v>955</v>
      </c>
      <c r="E9716" s="17" t="s">
        <v>186</v>
      </c>
      <c r="F9716" s="17" t="s">
        <v>1490</v>
      </c>
      <c r="G9716" s="17" t="s">
        <v>62</v>
      </c>
      <c r="H9716" s="17" t="s">
        <v>1537</v>
      </c>
      <c r="I9716" s="17" t="s">
        <v>7445</v>
      </c>
      <c r="J9716" s="17" t="n">
        <v>1</v>
      </c>
      <c r="K9716" s="15" t="n">
        <v>120.9</v>
      </c>
      <c r="L9716" s="22" t="n">
        <v>0.1</v>
      </c>
      <c r="M9716" s="15" t="n">
        <v>0</v>
      </c>
      <c r="N9716" s="15" t="n">
        <f aca="false">J9716*K9716</f>
        <v>120.9</v>
      </c>
      <c r="O9716" s="15" t="n">
        <f aca="false">N9716*L9716</f>
        <v>12.09</v>
      </c>
      <c r="P9716" s="15" t="n">
        <f aca="false">N9716-O9716</f>
        <v>108.81</v>
      </c>
      <c r="Q9716" s="15" t="n">
        <f aca="false">J9716*INDEX(dProdutos!$F$2:$F$47,MATCH(E9716,dProdutos!$A$2:$A$47,0))</f>
        <v>72.21</v>
      </c>
      <c r="R9716" s="15" t="n">
        <f aca="false">IF(I9716="Cancelado",0,P9716-Q9716)</f>
        <v>36.6</v>
      </c>
      <c r="S9716" s="17" t="str">
        <f aca="false">INDEX(dProdutos!$D$2:$D$47,MATCH(E9716,dProdutos!$A$2:$A$47,0))</f>
        <v>Eletrônicos</v>
      </c>
    </row>
    <row r="9717" customFormat="false" ht="15" hidden="false" customHeight="false" outlineLevel="0" collapsed="false">
      <c r="A9717" s="17" t="s">
        <v>7474</v>
      </c>
      <c r="B9717" s="17" t="n">
        <v>1</v>
      </c>
      <c r="C9717" s="21" t="n">
        <v>46292</v>
      </c>
      <c r="D9717" s="17" t="s">
        <v>962</v>
      </c>
      <c r="E9717" s="17" t="s">
        <v>150</v>
      </c>
      <c r="F9717" s="17" t="s">
        <v>1503</v>
      </c>
      <c r="G9717" s="17" t="s">
        <v>63</v>
      </c>
      <c r="H9717" s="17" t="s">
        <v>1537</v>
      </c>
      <c r="I9717" s="17" t="s">
        <v>7445</v>
      </c>
      <c r="J9717" s="17" t="n">
        <v>1</v>
      </c>
      <c r="K9717" s="15" t="n">
        <v>71.9</v>
      </c>
      <c r="L9717" s="22" t="n">
        <v>0.05</v>
      </c>
      <c r="M9717" s="15" t="n">
        <v>0</v>
      </c>
      <c r="N9717" s="15" t="n">
        <f aca="false">J9717*K9717</f>
        <v>71.9</v>
      </c>
      <c r="O9717" s="15" t="n">
        <f aca="false">N9717*L9717</f>
        <v>3.595</v>
      </c>
      <c r="P9717" s="15" t="n">
        <f aca="false">N9717-O9717</f>
        <v>68.305</v>
      </c>
      <c r="Q9717" s="15" t="n">
        <f aca="false">J9717*INDEX(dProdutos!$F$2:$F$47,MATCH(E9717,dProdutos!$A$2:$A$47,0))</f>
        <v>27.38</v>
      </c>
      <c r="R9717" s="15" t="n">
        <f aca="false">IF(I9717="Cancelado",0,P9717-Q9717)</f>
        <v>40.925</v>
      </c>
      <c r="S9717" s="17" t="str">
        <f aca="false">INDEX(dProdutos!$D$2:$D$47,MATCH(E9717,dProdutos!$A$2:$A$47,0))</f>
        <v>Acessórios</v>
      </c>
    </row>
    <row r="9718" customFormat="false" ht="15" hidden="false" customHeight="false" outlineLevel="0" collapsed="false">
      <c r="A9718" s="17" t="s">
        <v>7474</v>
      </c>
      <c r="B9718" s="17" t="n">
        <v>2</v>
      </c>
      <c r="C9718" s="21" t="n">
        <v>46292</v>
      </c>
      <c r="D9718" s="17" t="s">
        <v>962</v>
      </c>
      <c r="E9718" s="17" t="s">
        <v>114</v>
      </c>
      <c r="F9718" s="17" t="s">
        <v>1503</v>
      </c>
      <c r="G9718" s="17" t="s">
        <v>63</v>
      </c>
      <c r="H9718" s="17" t="s">
        <v>1537</v>
      </c>
      <c r="I9718" s="17" t="s">
        <v>7445</v>
      </c>
      <c r="J9718" s="17" t="n">
        <v>1</v>
      </c>
      <c r="K9718" s="15" t="n">
        <v>202.9</v>
      </c>
      <c r="L9718" s="22" t="n">
        <v>0.2</v>
      </c>
      <c r="M9718" s="15" t="n">
        <v>0</v>
      </c>
      <c r="N9718" s="15" t="n">
        <f aca="false">J9718*K9718</f>
        <v>202.9</v>
      </c>
      <c r="O9718" s="15" t="n">
        <f aca="false">N9718*L9718</f>
        <v>40.58</v>
      </c>
      <c r="P9718" s="15" t="n">
        <f aca="false">N9718-O9718</f>
        <v>162.32</v>
      </c>
      <c r="Q9718" s="15" t="n">
        <f aca="false">J9718*INDEX(dProdutos!$F$2:$F$47,MATCH(E9718,dProdutos!$A$2:$A$47,0))</f>
        <v>110.39</v>
      </c>
      <c r="R9718" s="15" t="n">
        <f aca="false">IF(I9718="Cancelado",0,P9718-Q9718)</f>
        <v>51.93</v>
      </c>
      <c r="S9718" s="17" t="str">
        <f aca="false">INDEX(dProdutos!$D$2:$D$47,MATCH(E9718,dProdutos!$A$2:$A$47,0))</f>
        <v>Moda Masculina</v>
      </c>
    </row>
    <row r="9719" customFormat="false" ht="15" hidden="false" customHeight="false" outlineLevel="0" collapsed="false">
      <c r="A9719" s="17" t="s">
        <v>7475</v>
      </c>
      <c r="B9719" s="17" t="n">
        <v>1</v>
      </c>
      <c r="C9719" s="21" t="n">
        <v>46292</v>
      </c>
      <c r="D9719" s="17" t="s">
        <v>767</v>
      </c>
      <c r="E9719" s="17" t="s">
        <v>174</v>
      </c>
      <c r="F9719" s="17" t="s">
        <v>1497</v>
      </c>
      <c r="G9719" s="17" t="s">
        <v>60</v>
      </c>
      <c r="H9719" s="17" t="s">
        <v>1523</v>
      </c>
      <c r="I9719" s="17" t="s">
        <v>7445</v>
      </c>
      <c r="J9719" s="17" t="n">
        <v>1</v>
      </c>
      <c r="K9719" s="15" t="n">
        <v>250.9</v>
      </c>
      <c r="L9719" s="22" t="n">
        <v>0</v>
      </c>
      <c r="M9719" s="15" t="n">
        <v>32.32</v>
      </c>
      <c r="N9719" s="15" t="n">
        <f aca="false">J9719*K9719</f>
        <v>250.9</v>
      </c>
      <c r="O9719" s="15" t="n">
        <f aca="false">N9719*L9719</f>
        <v>0</v>
      </c>
      <c r="P9719" s="15" t="n">
        <f aca="false">N9719-O9719</f>
        <v>250.9</v>
      </c>
      <c r="Q9719" s="15" t="n">
        <f aca="false">J9719*INDEX(dProdutos!$F$2:$F$47,MATCH(E9719,dProdutos!$A$2:$A$47,0))</f>
        <v>151.28</v>
      </c>
      <c r="R9719" s="15" t="n">
        <f aca="false">IF(I9719="Cancelado",0,P9719-Q9719)</f>
        <v>99.62</v>
      </c>
      <c r="S9719" s="17" t="str">
        <f aca="false">INDEX(dProdutos!$D$2:$D$47,MATCH(E9719,dProdutos!$A$2:$A$47,0))</f>
        <v>Casa</v>
      </c>
    </row>
    <row r="9720" customFormat="false" ht="15" hidden="false" customHeight="false" outlineLevel="0" collapsed="false">
      <c r="A9720" s="17" t="s">
        <v>7475</v>
      </c>
      <c r="B9720" s="17" t="n">
        <v>2</v>
      </c>
      <c r="C9720" s="21" t="n">
        <v>46292</v>
      </c>
      <c r="D9720" s="17" t="s">
        <v>767</v>
      </c>
      <c r="E9720" s="17" t="s">
        <v>174</v>
      </c>
      <c r="F9720" s="17" t="s">
        <v>1497</v>
      </c>
      <c r="G9720" s="17" t="s">
        <v>60</v>
      </c>
      <c r="H9720" s="17" t="s">
        <v>1523</v>
      </c>
      <c r="I9720" s="17" t="s">
        <v>7445</v>
      </c>
      <c r="J9720" s="17" t="n">
        <v>1</v>
      </c>
      <c r="K9720" s="15" t="n">
        <v>250.9</v>
      </c>
      <c r="L9720" s="22" t="n">
        <v>0</v>
      </c>
      <c r="M9720" s="15" t="n">
        <v>0</v>
      </c>
      <c r="N9720" s="15" t="n">
        <f aca="false">J9720*K9720</f>
        <v>250.9</v>
      </c>
      <c r="O9720" s="15" t="n">
        <f aca="false">N9720*L9720</f>
        <v>0</v>
      </c>
      <c r="P9720" s="15" t="n">
        <f aca="false">N9720-O9720</f>
        <v>250.9</v>
      </c>
      <c r="Q9720" s="15" t="n">
        <f aca="false">J9720*INDEX(dProdutos!$F$2:$F$47,MATCH(E9720,dProdutos!$A$2:$A$47,0))</f>
        <v>151.28</v>
      </c>
      <c r="R9720" s="15" t="n">
        <f aca="false">IF(I9720="Cancelado",0,P9720-Q9720)</f>
        <v>99.62</v>
      </c>
      <c r="S9720" s="17" t="str">
        <f aca="false">INDEX(dProdutos!$D$2:$D$47,MATCH(E9720,dProdutos!$A$2:$A$47,0))</f>
        <v>Casa</v>
      </c>
    </row>
    <row r="9721" customFormat="false" ht="15" hidden="false" customHeight="false" outlineLevel="0" collapsed="false">
      <c r="A9721" s="17" t="s">
        <v>7476</v>
      </c>
      <c r="B9721" s="17" t="n">
        <v>1</v>
      </c>
      <c r="C9721" s="21" t="n">
        <v>46292</v>
      </c>
      <c r="D9721" s="17" t="s">
        <v>987</v>
      </c>
      <c r="E9721" s="17" t="s">
        <v>156</v>
      </c>
      <c r="F9721" s="17" t="s">
        <v>1499</v>
      </c>
      <c r="G9721" s="17" t="s">
        <v>62</v>
      </c>
      <c r="H9721" s="17" t="s">
        <v>1523</v>
      </c>
      <c r="I9721" s="17" t="s">
        <v>7445</v>
      </c>
      <c r="J9721" s="17" t="n">
        <v>1</v>
      </c>
      <c r="K9721" s="15" t="n">
        <v>192.9</v>
      </c>
      <c r="L9721" s="22" t="n">
        <v>0</v>
      </c>
      <c r="M9721" s="15" t="n">
        <v>15.39</v>
      </c>
      <c r="N9721" s="15" t="n">
        <f aca="false">J9721*K9721</f>
        <v>192.9</v>
      </c>
      <c r="O9721" s="15" t="n">
        <f aca="false">N9721*L9721</f>
        <v>0</v>
      </c>
      <c r="P9721" s="15" t="n">
        <f aca="false">N9721-O9721</f>
        <v>192.9</v>
      </c>
      <c r="Q9721" s="15" t="n">
        <f aca="false">J9721*INDEX(dProdutos!$F$2:$F$47,MATCH(E9721,dProdutos!$A$2:$A$47,0))</f>
        <v>80.38</v>
      </c>
      <c r="R9721" s="15" t="n">
        <f aca="false">IF(I9721="Cancelado",0,P9721-Q9721)</f>
        <v>112.52</v>
      </c>
      <c r="S9721" s="17" t="str">
        <f aca="false">INDEX(dProdutos!$D$2:$D$47,MATCH(E9721,dProdutos!$A$2:$A$47,0))</f>
        <v>Acessórios</v>
      </c>
    </row>
    <row r="9722" customFormat="false" ht="15" hidden="false" customHeight="false" outlineLevel="0" collapsed="false">
      <c r="A9722" s="17" t="s">
        <v>7476</v>
      </c>
      <c r="B9722" s="17" t="n">
        <v>2</v>
      </c>
      <c r="C9722" s="21" t="n">
        <v>46292</v>
      </c>
      <c r="D9722" s="17" t="s">
        <v>987</v>
      </c>
      <c r="E9722" s="17" t="s">
        <v>129</v>
      </c>
      <c r="F9722" s="17" t="s">
        <v>1499</v>
      </c>
      <c r="G9722" s="17" t="s">
        <v>62</v>
      </c>
      <c r="H9722" s="17" t="s">
        <v>1523</v>
      </c>
      <c r="I9722" s="17" t="s">
        <v>7445</v>
      </c>
      <c r="J9722" s="17" t="n">
        <v>1</v>
      </c>
      <c r="K9722" s="15" t="n">
        <v>105.9</v>
      </c>
      <c r="L9722" s="22" t="n">
        <v>0.15</v>
      </c>
      <c r="M9722" s="15" t="n">
        <v>0</v>
      </c>
      <c r="N9722" s="15" t="n">
        <f aca="false">J9722*K9722</f>
        <v>105.9</v>
      </c>
      <c r="O9722" s="15" t="n">
        <f aca="false">N9722*L9722</f>
        <v>15.885</v>
      </c>
      <c r="P9722" s="15" t="n">
        <f aca="false">N9722-O9722</f>
        <v>90.015</v>
      </c>
      <c r="Q9722" s="15" t="n">
        <f aca="false">J9722*INDEX(dProdutos!$F$2:$F$47,MATCH(E9722,dProdutos!$A$2:$A$47,0))</f>
        <v>43.79</v>
      </c>
      <c r="R9722" s="15" t="n">
        <f aca="false">IF(I9722="Cancelado",0,P9722-Q9722)</f>
        <v>46.225</v>
      </c>
      <c r="S9722" s="17" t="str">
        <f aca="false">INDEX(dProdutos!$D$2:$D$47,MATCH(E9722,dProdutos!$A$2:$A$47,0))</f>
        <v>Calçados</v>
      </c>
    </row>
    <row r="9723" customFormat="false" ht="15" hidden="false" customHeight="false" outlineLevel="0" collapsed="false">
      <c r="A9723" s="17" t="s">
        <v>7477</v>
      </c>
      <c r="B9723" s="17" t="n">
        <v>1</v>
      </c>
      <c r="C9723" s="21" t="n">
        <v>46292</v>
      </c>
      <c r="D9723" s="17" t="s">
        <v>1310</v>
      </c>
      <c r="E9723" s="17" t="s">
        <v>129</v>
      </c>
      <c r="F9723" s="17" t="s">
        <v>1501</v>
      </c>
      <c r="G9723" s="17" t="s">
        <v>63</v>
      </c>
      <c r="H9723" s="17" t="s">
        <v>1523</v>
      </c>
      <c r="I9723" s="17" t="s">
        <v>7445</v>
      </c>
      <c r="J9723" s="17" t="n">
        <v>1</v>
      </c>
      <c r="K9723" s="15" t="n">
        <v>105.9</v>
      </c>
      <c r="L9723" s="22" t="n">
        <v>0.2</v>
      </c>
      <c r="M9723" s="15" t="n">
        <v>24.41</v>
      </c>
      <c r="N9723" s="15" t="n">
        <f aca="false">J9723*K9723</f>
        <v>105.9</v>
      </c>
      <c r="O9723" s="15" t="n">
        <f aca="false">N9723*L9723</f>
        <v>21.18</v>
      </c>
      <c r="P9723" s="15" t="n">
        <f aca="false">N9723-O9723</f>
        <v>84.72</v>
      </c>
      <c r="Q9723" s="15" t="n">
        <f aca="false">J9723*INDEX(dProdutos!$F$2:$F$47,MATCH(E9723,dProdutos!$A$2:$A$47,0))</f>
        <v>43.79</v>
      </c>
      <c r="R9723" s="15" t="n">
        <f aca="false">IF(I9723="Cancelado",0,P9723-Q9723)</f>
        <v>40.93</v>
      </c>
      <c r="S9723" s="17" t="str">
        <f aca="false">INDEX(dProdutos!$D$2:$D$47,MATCH(E9723,dProdutos!$A$2:$A$47,0))</f>
        <v>Calçados</v>
      </c>
    </row>
    <row r="9724" customFormat="false" ht="15" hidden="false" customHeight="false" outlineLevel="0" collapsed="false">
      <c r="A9724" s="17" t="s">
        <v>7477</v>
      </c>
      <c r="B9724" s="17" t="n">
        <v>2</v>
      </c>
      <c r="C9724" s="21" t="n">
        <v>46292</v>
      </c>
      <c r="D9724" s="17" t="s">
        <v>1310</v>
      </c>
      <c r="E9724" s="17" t="s">
        <v>165</v>
      </c>
      <c r="F9724" s="17" t="s">
        <v>1501</v>
      </c>
      <c r="G9724" s="17" t="s">
        <v>63</v>
      </c>
      <c r="H9724" s="17" t="s">
        <v>1523</v>
      </c>
      <c r="I9724" s="17" t="s">
        <v>7445</v>
      </c>
      <c r="J9724" s="17" t="n">
        <v>1</v>
      </c>
      <c r="K9724" s="15" t="n">
        <v>231.9</v>
      </c>
      <c r="L9724" s="22" t="n">
        <v>0</v>
      </c>
      <c r="M9724" s="15" t="n">
        <v>0</v>
      </c>
      <c r="N9724" s="15" t="n">
        <f aca="false">J9724*K9724</f>
        <v>231.9</v>
      </c>
      <c r="O9724" s="15" t="n">
        <f aca="false">N9724*L9724</f>
        <v>0</v>
      </c>
      <c r="P9724" s="15" t="n">
        <f aca="false">N9724-O9724</f>
        <v>231.9</v>
      </c>
      <c r="Q9724" s="15" t="n">
        <f aca="false">J9724*INDEX(dProdutos!$F$2:$F$47,MATCH(E9724,dProdutos!$A$2:$A$47,0))</f>
        <v>140.83</v>
      </c>
      <c r="R9724" s="15" t="n">
        <f aca="false">IF(I9724="Cancelado",0,P9724-Q9724)</f>
        <v>91.07</v>
      </c>
      <c r="S9724" s="17" t="str">
        <f aca="false">INDEX(dProdutos!$D$2:$D$47,MATCH(E9724,dProdutos!$A$2:$A$47,0))</f>
        <v>Casa</v>
      </c>
    </row>
    <row r="9725" customFormat="false" ht="15" hidden="false" customHeight="false" outlineLevel="0" collapsed="false">
      <c r="A9725" s="17" t="s">
        <v>7478</v>
      </c>
      <c r="B9725" s="17" t="n">
        <v>1</v>
      </c>
      <c r="C9725" s="21" t="n">
        <v>46292</v>
      </c>
      <c r="D9725" s="17" t="s">
        <v>534</v>
      </c>
      <c r="E9725" s="17" t="s">
        <v>171</v>
      </c>
      <c r="F9725" s="17" t="s">
        <v>1497</v>
      </c>
      <c r="G9725" s="17" t="s">
        <v>61</v>
      </c>
      <c r="H9725" s="17" t="s">
        <v>1523</v>
      </c>
      <c r="I9725" s="17" t="s">
        <v>7445</v>
      </c>
      <c r="J9725" s="17" t="n">
        <v>1</v>
      </c>
      <c r="K9725" s="15" t="n">
        <v>246.9</v>
      </c>
      <c r="L9725" s="22" t="n">
        <v>0</v>
      </c>
      <c r="M9725" s="15" t="n">
        <v>11.89</v>
      </c>
      <c r="N9725" s="15" t="n">
        <f aca="false">J9725*K9725</f>
        <v>246.9</v>
      </c>
      <c r="O9725" s="15" t="n">
        <f aca="false">N9725*L9725</f>
        <v>0</v>
      </c>
      <c r="P9725" s="15" t="n">
        <f aca="false">N9725-O9725</f>
        <v>246.9</v>
      </c>
      <c r="Q9725" s="15" t="n">
        <f aca="false">J9725*INDEX(dProdutos!$F$2:$F$47,MATCH(E9725,dProdutos!$A$2:$A$47,0))</f>
        <v>103.61</v>
      </c>
      <c r="R9725" s="15" t="n">
        <f aca="false">IF(I9725="Cancelado",0,P9725-Q9725)</f>
        <v>143.29</v>
      </c>
      <c r="S9725" s="17" t="str">
        <f aca="false">INDEX(dProdutos!$D$2:$D$47,MATCH(E9725,dProdutos!$A$2:$A$47,0))</f>
        <v>Casa</v>
      </c>
    </row>
    <row r="9726" customFormat="false" ht="15" hidden="false" customHeight="false" outlineLevel="0" collapsed="false">
      <c r="A9726" s="17" t="s">
        <v>7478</v>
      </c>
      <c r="B9726" s="17" t="n">
        <v>2</v>
      </c>
      <c r="C9726" s="21" t="n">
        <v>46292</v>
      </c>
      <c r="D9726" s="17" t="s">
        <v>534</v>
      </c>
      <c r="E9726" s="17" t="s">
        <v>150</v>
      </c>
      <c r="F9726" s="17" t="s">
        <v>1497</v>
      </c>
      <c r="G9726" s="17" t="s">
        <v>61</v>
      </c>
      <c r="H9726" s="17" t="s">
        <v>1523</v>
      </c>
      <c r="I9726" s="17" t="s">
        <v>7445</v>
      </c>
      <c r="J9726" s="17" t="n">
        <v>1</v>
      </c>
      <c r="K9726" s="15" t="n">
        <v>71.9</v>
      </c>
      <c r="L9726" s="22" t="n">
        <v>0.1</v>
      </c>
      <c r="M9726" s="15" t="n">
        <v>0</v>
      </c>
      <c r="N9726" s="15" t="n">
        <f aca="false">J9726*K9726</f>
        <v>71.9</v>
      </c>
      <c r="O9726" s="15" t="n">
        <f aca="false">N9726*L9726</f>
        <v>7.19</v>
      </c>
      <c r="P9726" s="15" t="n">
        <f aca="false">N9726-O9726</f>
        <v>64.71</v>
      </c>
      <c r="Q9726" s="15" t="n">
        <f aca="false">J9726*INDEX(dProdutos!$F$2:$F$47,MATCH(E9726,dProdutos!$A$2:$A$47,0))</f>
        <v>27.38</v>
      </c>
      <c r="R9726" s="15" t="n">
        <f aca="false">IF(I9726="Cancelado",0,P9726-Q9726)</f>
        <v>37.33</v>
      </c>
      <c r="S9726" s="17" t="str">
        <f aca="false">INDEX(dProdutos!$D$2:$D$47,MATCH(E9726,dProdutos!$A$2:$A$47,0))</f>
        <v>Acessórios</v>
      </c>
    </row>
    <row r="9727" customFormat="false" ht="15" hidden="false" customHeight="false" outlineLevel="0" collapsed="false">
      <c r="A9727" s="17" t="s">
        <v>7478</v>
      </c>
      <c r="B9727" s="17" t="n">
        <v>3</v>
      </c>
      <c r="C9727" s="21" t="n">
        <v>46292</v>
      </c>
      <c r="D9727" s="17" t="s">
        <v>534</v>
      </c>
      <c r="E9727" s="17" t="s">
        <v>92</v>
      </c>
      <c r="F9727" s="17" t="s">
        <v>1497</v>
      </c>
      <c r="G9727" s="17" t="s">
        <v>61</v>
      </c>
      <c r="H9727" s="17" t="s">
        <v>1523</v>
      </c>
      <c r="I9727" s="17" t="s">
        <v>7445</v>
      </c>
      <c r="J9727" s="17" t="n">
        <v>2</v>
      </c>
      <c r="K9727" s="15" t="n">
        <v>191.9</v>
      </c>
      <c r="L9727" s="22" t="n">
        <v>0.1</v>
      </c>
      <c r="M9727" s="15" t="n">
        <v>0</v>
      </c>
      <c r="N9727" s="15" t="n">
        <f aca="false">J9727*K9727</f>
        <v>383.8</v>
      </c>
      <c r="O9727" s="15" t="n">
        <f aca="false">N9727*L9727</f>
        <v>38.38</v>
      </c>
      <c r="P9727" s="15" t="n">
        <f aca="false">N9727-O9727</f>
        <v>345.42</v>
      </c>
      <c r="Q9727" s="15" t="n">
        <f aca="false">J9727*INDEX(dProdutos!$F$2:$F$47,MATCH(E9727,dProdutos!$A$2:$A$47,0))</f>
        <v>177.18</v>
      </c>
      <c r="R9727" s="15" t="n">
        <f aca="false">IF(I9727="Cancelado",0,P9727-Q9727)</f>
        <v>168.24</v>
      </c>
      <c r="S9727" s="17" t="str">
        <f aca="false">INDEX(dProdutos!$D$2:$D$47,MATCH(E9727,dProdutos!$A$2:$A$47,0))</f>
        <v>Moda Feminina</v>
      </c>
    </row>
    <row r="9728" customFormat="false" ht="15" hidden="false" customHeight="false" outlineLevel="0" collapsed="false">
      <c r="A9728" s="17" t="s">
        <v>7479</v>
      </c>
      <c r="B9728" s="17" t="n">
        <v>1</v>
      </c>
      <c r="C9728" s="21" t="n">
        <v>46292</v>
      </c>
      <c r="D9728" s="17" t="s">
        <v>1389</v>
      </c>
      <c r="E9728" s="17" t="s">
        <v>135</v>
      </c>
      <c r="F9728" s="17" t="s">
        <v>1497</v>
      </c>
      <c r="G9728" s="17" t="s">
        <v>62</v>
      </c>
      <c r="H9728" s="17" t="s">
        <v>1527</v>
      </c>
      <c r="I9728" s="17" t="s">
        <v>7445</v>
      </c>
      <c r="J9728" s="17" t="n">
        <v>1</v>
      </c>
      <c r="K9728" s="15" t="n">
        <v>200.9</v>
      </c>
      <c r="L9728" s="22" t="n">
        <v>0.05</v>
      </c>
      <c r="M9728" s="15" t="n">
        <v>17.12</v>
      </c>
      <c r="N9728" s="15" t="n">
        <f aca="false">J9728*K9728</f>
        <v>200.9</v>
      </c>
      <c r="O9728" s="15" t="n">
        <f aca="false">N9728*L9728</f>
        <v>10.045</v>
      </c>
      <c r="P9728" s="15" t="n">
        <f aca="false">N9728-O9728</f>
        <v>190.855</v>
      </c>
      <c r="Q9728" s="15" t="n">
        <f aca="false">J9728*INDEX(dProdutos!$F$2:$F$47,MATCH(E9728,dProdutos!$A$2:$A$47,0))</f>
        <v>80.73</v>
      </c>
      <c r="R9728" s="15" t="n">
        <f aca="false">IF(I9728="Cancelado",0,P9728-Q9728)</f>
        <v>110.125</v>
      </c>
      <c r="S9728" s="17" t="str">
        <f aca="false">INDEX(dProdutos!$D$2:$D$47,MATCH(E9728,dProdutos!$A$2:$A$47,0))</f>
        <v>Calçados</v>
      </c>
    </row>
    <row r="9729" customFormat="false" ht="15" hidden="false" customHeight="false" outlineLevel="0" collapsed="false">
      <c r="A9729" s="17" t="s">
        <v>7480</v>
      </c>
      <c r="B9729" s="17" t="n">
        <v>1</v>
      </c>
      <c r="C9729" s="21" t="n">
        <v>46292</v>
      </c>
      <c r="D9729" s="17" t="s">
        <v>726</v>
      </c>
      <c r="E9729" s="17" t="s">
        <v>144</v>
      </c>
      <c r="F9729" s="17" t="s">
        <v>1490</v>
      </c>
      <c r="G9729" s="17" t="s">
        <v>64</v>
      </c>
      <c r="H9729" s="17" t="s">
        <v>1537</v>
      </c>
      <c r="I9729" s="17" t="s">
        <v>7445</v>
      </c>
      <c r="J9729" s="17" t="n">
        <v>1</v>
      </c>
      <c r="K9729" s="15" t="n">
        <v>260.9</v>
      </c>
      <c r="L9729" s="22" t="n">
        <v>0.05</v>
      </c>
      <c r="M9729" s="15" t="n">
        <v>25.37</v>
      </c>
      <c r="N9729" s="15" t="n">
        <f aca="false">J9729*K9729</f>
        <v>260.9</v>
      </c>
      <c r="O9729" s="15" t="n">
        <f aca="false">N9729*L9729</f>
        <v>13.045</v>
      </c>
      <c r="P9729" s="15" t="n">
        <f aca="false">N9729-O9729</f>
        <v>247.855</v>
      </c>
      <c r="Q9729" s="15" t="n">
        <f aca="false">J9729*INDEX(dProdutos!$F$2:$F$47,MATCH(E9729,dProdutos!$A$2:$A$47,0))</f>
        <v>99.86</v>
      </c>
      <c r="R9729" s="15" t="n">
        <f aca="false">IF(I9729="Cancelado",0,P9729-Q9729)</f>
        <v>147.995</v>
      </c>
      <c r="S9729" s="17" t="str">
        <f aca="false">INDEX(dProdutos!$D$2:$D$47,MATCH(E9729,dProdutos!$A$2:$A$47,0))</f>
        <v>Acessórios</v>
      </c>
    </row>
    <row r="9730" customFormat="false" ht="15" hidden="false" customHeight="false" outlineLevel="0" collapsed="false">
      <c r="A9730" s="17" t="s">
        <v>7481</v>
      </c>
      <c r="B9730" s="17" t="n">
        <v>1</v>
      </c>
      <c r="C9730" s="21" t="n">
        <v>46292</v>
      </c>
      <c r="D9730" s="17" t="s">
        <v>757</v>
      </c>
      <c r="E9730" s="17" t="s">
        <v>126</v>
      </c>
      <c r="F9730" s="17" t="s">
        <v>1497</v>
      </c>
      <c r="G9730" s="17" t="s">
        <v>59</v>
      </c>
      <c r="H9730" s="17" t="s">
        <v>1537</v>
      </c>
      <c r="I9730" s="17" t="s">
        <v>7445</v>
      </c>
      <c r="J9730" s="17" t="n">
        <v>3</v>
      </c>
      <c r="K9730" s="15" t="n">
        <v>296.9</v>
      </c>
      <c r="L9730" s="22" t="n">
        <v>0.05</v>
      </c>
      <c r="M9730" s="15" t="n">
        <v>0</v>
      </c>
      <c r="N9730" s="15" t="n">
        <f aca="false">J9730*K9730</f>
        <v>890.7</v>
      </c>
      <c r="O9730" s="15" t="n">
        <f aca="false">N9730*L9730</f>
        <v>44.535</v>
      </c>
      <c r="P9730" s="15" t="n">
        <f aca="false">N9730-O9730</f>
        <v>846.165</v>
      </c>
      <c r="Q9730" s="15" t="n">
        <f aca="false">J9730*INDEX(dProdutos!$F$2:$F$47,MATCH(E9730,dProdutos!$A$2:$A$47,0))</f>
        <v>405.72</v>
      </c>
      <c r="R9730" s="15" t="n">
        <f aca="false">IF(I9730="Cancelado",0,P9730-Q9730)</f>
        <v>440.445</v>
      </c>
      <c r="S9730" s="17" t="str">
        <f aca="false">INDEX(dProdutos!$D$2:$D$47,MATCH(E9730,dProdutos!$A$2:$A$47,0))</f>
        <v>Calçados</v>
      </c>
    </row>
    <row r="9731" customFormat="false" ht="15" hidden="false" customHeight="false" outlineLevel="0" collapsed="false">
      <c r="A9731" s="17" t="s">
        <v>7482</v>
      </c>
      <c r="B9731" s="17" t="n">
        <v>1</v>
      </c>
      <c r="C9731" s="21" t="n">
        <v>46292</v>
      </c>
      <c r="D9731" s="17" t="s">
        <v>806</v>
      </c>
      <c r="E9731" s="17" t="s">
        <v>114</v>
      </c>
      <c r="F9731" s="17" t="s">
        <v>1495</v>
      </c>
      <c r="G9731" s="17" t="s">
        <v>59</v>
      </c>
      <c r="H9731" s="17" t="s">
        <v>1523</v>
      </c>
      <c r="I9731" s="17" t="s">
        <v>7445</v>
      </c>
      <c r="J9731" s="17" t="n">
        <v>1</v>
      </c>
      <c r="K9731" s="15" t="n">
        <v>202.9</v>
      </c>
      <c r="L9731" s="22" t="n">
        <v>0</v>
      </c>
      <c r="M9731" s="15" t="n">
        <v>27.32</v>
      </c>
      <c r="N9731" s="15" t="n">
        <f aca="false">J9731*K9731</f>
        <v>202.9</v>
      </c>
      <c r="O9731" s="15" t="n">
        <f aca="false">N9731*L9731</f>
        <v>0</v>
      </c>
      <c r="P9731" s="15" t="n">
        <f aca="false">N9731-O9731</f>
        <v>202.9</v>
      </c>
      <c r="Q9731" s="15" t="n">
        <f aca="false">J9731*INDEX(dProdutos!$F$2:$F$47,MATCH(E9731,dProdutos!$A$2:$A$47,0))</f>
        <v>110.39</v>
      </c>
      <c r="R9731" s="15" t="n">
        <f aca="false">IF(I9731="Cancelado",0,P9731-Q9731)</f>
        <v>92.51</v>
      </c>
      <c r="S9731" s="17" t="str">
        <f aca="false">INDEX(dProdutos!$D$2:$D$47,MATCH(E9731,dProdutos!$A$2:$A$47,0))</f>
        <v>Moda Masculina</v>
      </c>
    </row>
    <row r="9732" customFormat="false" ht="15" hidden="false" customHeight="false" outlineLevel="0" collapsed="false">
      <c r="A9732" s="17" t="s">
        <v>7482</v>
      </c>
      <c r="B9732" s="17" t="n">
        <v>2</v>
      </c>
      <c r="C9732" s="21" t="n">
        <v>46292</v>
      </c>
      <c r="D9732" s="17" t="s">
        <v>806</v>
      </c>
      <c r="E9732" s="17" t="s">
        <v>85</v>
      </c>
      <c r="F9732" s="17" t="s">
        <v>1495</v>
      </c>
      <c r="G9732" s="17" t="s">
        <v>59</v>
      </c>
      <c r="H9732" s="17" t="s">
        <v>1523</v>
      </c>
      <c r="I9732" s="17" t="s">
        <v>7445</v>
      </c>
      <c r="J9732" s="17" t="n">
        <v>1</v>
      </c>
      <c r="K9732" s="15" t="n">
        <v>165.9</v>
      </c>
      <c r="L9732" s="22" t="n">
        <v>0.1</v>
      </c>
      <c r="M9732" s="15" t="n">
        <v>0</v>
      </c>
      <c r="N9732" s="15" t="n">
        <f aca="false">J9732*K9732</f>
        <v>165.9</v>
      </c>
      <c r="O9732" s="15" t="n">
        <f aca="false">N9732*L9732</f>
        <v>16.59</v>
      </c>
      <c r="P9732" s="15" t="n">
        <f aca="false">N9732-O9732</f>
        <v>149.31</v>
      </c>
      <c r="Q9732" s="15" t="n">
        <f aca="false">J9732*INDEX(dProdutos!$F$2:$F$47,MATCH(E9732,dProdutos!$A$2:$A$47,0))</f>
        <v>91.55</v>
      </c>
      <c r="R9732" s="15" t="n">
        <f aca="false">IF(I9732="Cancelado",0,P9732-Q9732)</f>
        <v>57.76</v>
      </c>
      <c r="S9732" s="17" t="str">
        <f aca="false">INDEX(dProdutos!$D$2:$D$47,MATCH(E9732,dProdutos!$A$2:$A$47,0))</f>
        <v>Moda Feminina</v>
      </c>
    </row>
    <row r="9733" customFormat="false" ht="15" hidden="false" customHeight="false" outlineLevel="0" collapsed="false">
      <c r="A9733" s="17" t="s">
        <v>7483</v>
      </c>
      <c r="B9733" s="17" t="n">
        <v>1</v>
      </c>
      <c r="C9733" s="21" t="n">
        <v>46292</v>
      </c>
      <c r="D9733" s="17" t="s">
        <v>931</v>
      </c>
      <c r="E9733" s="17" t="s">
        <v>204</v>
      </c>
      <c r="F9733" s="17" t="s">
        <v>1490</v>
      </c>
      <c r="G9733" s="17" t="s">
        <v>62</v>
      </c>
      <c r="H9733" s="17" t="s">
        <v>1537</v>
      </c>
      <c r="I9733" s="17" t="s">
        <v>7445</v>
      </c>
      <c r="J9733" s="17" t="n">
        <v>2</v>
      </c>
      <c r="K9733" s="15" t="n">
        <v>64.9</v>
      </c>
      <c r="L9733" s="22" t="n">
        <v>0</v>
      </c>
      <c r="M9733" s="15" t="n">
        <v>34.3</v>
      </c>
      <c r="N9733" s="15" t="n">
        <f aca="false">J9733*K9733</f>
        <v>129.8</v>
      </c>
      <c r="O9733" s="15" t="n">
        <f aca="false">N9733*L9733</f>
        <v>0</v>
      </c>
      <c r="P9733" s="15" t="n">
        <f aca="false">N9733-O9733</f>
        <v>129.8</v>
      </c>
      <c r="Q9733" s="15" t="n">
        <f aca="false">J9733*INDEX(dProdutos!$F$2:$F$47,MATCH(E9733,dProdutos!$A$2:$A$47,0))</f>
        <v>55.04</v>
      </c>
      <c r="R9733" s="15" t="n">
        <f aca="false">IF(I9733="Cancelado",0,P9733-Q9733)</f>
        <v>74.76</v>
      </c>
      <c r="S9733" s="17" t="str">
        <f aca="false">INDEX(dProdutos!$D$2:$D$47,MATCH(E9733,dProdutos!$A$2:$A$47,0))</f>
        <v>Beleza</v>
      </c>
    </row>
    <row r="9734" customFormat="false" ht="15" hidden="false" customHeight="false" outlineLevel="0" collapsed="false">
      <c r="A9734" s="17" t="s">
        <v>7483</v>
      </c>
      <c r="B9734" s="17" t="n">
        <v>2</v>
      </c>
      <c r="C9734" s="21" t="n">
        <v>46292</v>
      </c>
      <c r="D9734" s="17" t="s">
        <v>931</v>
      </c>
      <c r="E9734" s="17" t="s">
        <v>81</v>
      </c>
      <c r="F9734" s="17" t="s">
        <v>1490</v>
      </c>
      <c r="G9734" s="17" t="s">
        <v>62</v>
      </c>
      <c r="H9734" s="17" t="s">
        <v>1537</v>
      </c>
      <c r="I9734" s="17" t="s">
        <v>7445</v>
      </c>
      <c r="J9734" s="17" t="n">
        <v>2</v>
      </c>
      <c r="K9734" s="15" t="n">
        <v>64.9</v>
      </c>
      <c r="L9734" s="22" t="n">
        <v>0.1</v>
      </c>
      <c r="M9734" s="15" t="n">
        <v>0</v>
      </c>
      <c r="N9734" s="15" t="n">
        <f aca="false">J9734*K9734</f>
        <v>129.8</v>
      </c>
      <c r="O9734" s="15" t="n">
        <f aca="false">N9734*L9734</f>
        <v>12.98</v>
      </c>
      <c r="P9734" s="15" t="n">
        <f aca="false">N9734-O9734</f>
        <v>116.82</v>
      </c>
      <c r="Q9734" s="15" t="n">
        <f aca="false">J9734*INDEX(dProdutos!$F$2:$F$47,MATCH(E9734,dProdutos!$A$2:$A$47,0))</f>
        <v>52.24</v>
      </c>
      <c r="R9734" s="15" t="n">
        <f aca="false">IF(I9734="Cancelado",0,P9734-Q9734)</f>
        <v>64.58</v>
      </c>
      <c r="S9734" s="17" t="str">
        <f aca="false">INDEX(dProdutos!$D$2:$D$47,MATCH(E9734,dProdutos!$A$2:$A$47,0))</f>
        <v>Moda Feminina</v>
      </c>
    </row>
    <row r="9735" customFormat="false" ht="15" hidden="false" customHeight="false" outlineLevel="0" collapsed="false">
      <c r="A9735" s="17" t="s">
        <v>7483</v>
      </c>
      <c r="B9735" s="17" t="n">
        <v>3</v>
      </c>
      <c r="C9735" s="21" t="n">
        <v>46292</v>
      </c>
      <c r="D9735" s="17" t="s">
        <v>931</v>
      </c>
      <c r="E9735" s="17" t="s">
        <v>162</v>
      </c>
      <c r="F9735" s="17" t="s">
        <v>1490</v>
      </c>
      <c r="G9735" s="17" t="s">
        <v>62</v>
      </c>
      <c r="H9735" s="17" t="s">
        <v>1537</v>
      </c>
      <c r="I9735" s="17" t="s">
        <v>7445</v>
      </c>
      <c r="J9735" s="17" t="n">
        <v>1</v>
      </c>
      <c r="K9735" s="15" t="n">
        <v>231.9</v>
      </c>
      <c r="L9735" s="22" t="n">
        <v>0</v>
      </c>
      <c r="M9735" s="15" t="n">
        <v>0</v>
      </c>
      <c r="N9735" s="15" t="n">
        <f aca="false">J9735*K9735</f>
        <v>231.9</v>
      </c>
      <c r="O9735" s="15" t="n">
        <f aca="false">N9735*L9735</f>
        <v>0</v>
      </c>
      <c r="P9735" s="15" t="n">
        <f aca="false">N9735-O9735</f>
        <v>231.9</v>
      </c>
      <c r="Q9735" s="15" t="n">
        <f aca="false">J9735*INDEX(dProdutos!$F$2:$F$47,MATCH(E9735,dProdutos!$A$2:$A$47,0))</f>
        <v>134.41</v>
      </c>
      <c r="R9735" s="15" t="n">
        <f aca="false">IF(I9735="Cancelado",0,P9735-Q9735)</f>
        <v>97.49</v>
      </c>
      <c r="S9735" s="17" t="str">
        <f aca="false">INDEX(dProdutos!$D$2:$D$47,MATCH(E9735,dProdutos!$A$2:$A$47,0))</f>
        <v>Casa</v>
      </c>
    </row>
    <row r="9736" customFormat="false" ht="15" hidden="false" customHeight="false" outlineLevel="0" collapsed="false">
      <c r="A9736" s="17" t="s">
        <v>7484</v>
      </c>
      <c r="B9736" s="17" t="n">
        <v>1</v>
      </c>
      <c r="C9736" s="21" t="n">
        <v>46292</v>
      </c>
      <c r="D9736" s="17" t="s">
        <v>258</v>
      </c>
      <c r="E9736" s="17" t="s">
        <v>135</v>
      </c>
      <c r="F9736" s="17" t="s">
        <v>1499</v>
      </c>
      <c r="G9736" s="17" t="s">
        <v>61</v>
      </c>
      <c r="H9736" s="17" t="s">
        <v>1527</v>
      </c>
      <c r="I9736" s="17" t="s">
        <v>7445</v>
      </c>
      <c r="J9736" s="17" t="n">
        <v>1</v>
      </c>
      <c r="K9736" s="15" t="n">
        <v>200.9</v>
      </c>
      <c r="L9736" s="22" t="n">
        <v>0</v>
      </c>
      <c r="M9736" s="15" t="n">
        <v>22.39</v>
      </c>
      <c r="N9736" s="15" t="n">
        <f aca="false">J9736*K9736</f>
        <v>200.9</v>
      </c>
      <c r="O9736" s="15" t="n">
        <f aca="false">N9736*L9736</f>
        <v>0</v>
      </c>
      <c r="P9736" s="15" t="n">
        <f aca="false">N9736-O9736</f>
        <v>200.9</v>
      </c>
      <c r="Q9736" s="15" t="n">
        <f aca="false">J9736*INDEX(dProdutos!$F$2:$F$47,MATCH(E9736,dProdutos!$A$2:$A$47,0))</f>
        <v>80.73</v>
      </c>
      <c r="R9736" s="15" t="n">
        <f aca="false">IF(I9736="Cancelado",0,P9736-Q9736)</f>
        <v>120.17</v>
      </c>
      <c r="S9736" s="17" t="str">
        <f aca="false">INDEX(dProdutos!$D$2:$D$47,MATCH(E9736,dProdutos!$A$2:$A$47,0))</f>
        <v>Calçados</v>
      </c>
    </row>
    <row r="9737" customFormat="false" ht="15" hidden="false" customHeight="false" outlineLevel="0" collapsed="false">
      <c r="A9737" s="17" t="s">
        <v>7484</v>
      </c>
      <c r="B9737" s="17" t="n">
        <v>2</v>
      </c>
      <c r="C9737" s="21" t="n">
        <v>46292</v>
      </c>
      <c r="D9737" s="17" t="s">
        <v>258</v>
      </c>
      <c r="E9737" s="17" t="s">
        <v>144</v>
      </c>
      <c r="F9737" s="17" t="s">
        <v>1499</v>
      </c>
      <c r="G9737" s="17" t="s">
        <v>61</v>
      </c>
      <c r="H9737" s="17" t="s">
        <v>1527</v>
      </c>
      <c r="I9737" s="17" t="s">
        <v>7445</v>
      </c>
      <c r="J9737" s="17" t="n">
        <v>1</v>
      </c>
      <c r="K9737" s="15" t="n">
        <v>260.9</v>
      </c>
      <c r="L9737" s="22" t="n">
        <v>0</v>
      </c>
      <c r="M9737" s="15" t="n">
        <v>0</v>
      </c>
      <c r="N9737" s="15" t="n">
        <f aca="false">J9737*K9737</f>
        <v>260.9</v>
      </c>
      <c r="O9737" s="15" t="n">
        <f aca="false">N9737*L9737</f>
        <v>0</v>
      </c>
      <c r="P9737" s="15" t="n">
        <f aca="false">N9737-O9737</f>
        <v>260.9</v>
      </c>
      <c r="Q9737" s="15" t="n">
        <f aca="false">J9737*INDEX(dProdutos!$F$2:$F$47,MATCH(E9737,dProdutos!$A$2:$A$47,0))</f>
        <v>99.86</v>
      </c>
      <c r="R9737" s="15" t="n">
        <f aca="false">IF(I9737="Cancelado",0,P9737-Q9737)</f>
        <v>161.04</v>
      </c>
      <c r="S9737" s="17" t="str">
        <f aca="false">INDEX(dProdutos!$D$2:$D$47,MATCH(E9737,dProdutos!$A$2:$A$47,0))</f>
        <v>Acessórios</v>
      </c>
    </row>
    <row r="9738" customFormat="false" ht="15" hidden="false" customHeight="false" outlineLevel="0" collapsed="false">
      <c r="A9738" s="17" t="s">
        <v>7484</v>
      </c>
      <c r="B9738" s="17" t="n">
        <v>3</v>
      </c>
      <c r="C9738" s="21" t="n">
        <v>46292</v>
      </c>
      <c r="D9738" s="17" t="s">
        <v>258</v>
      </c>
      <c r="E9738" s="17" t="s">
        <v>135</v>
      </c>
      <c r="F9738" s="17" t="s">
        <v>1499</v>
      </c>
      <c r="G9738" s="17" t="s">
        <v>61</v>
      </c>
      <c r="H9738" s="17" t="s">
        <v>1527</v>
      </c>
      <c r="I9738" s="17" t="s">
        <v>7445</v>
      </c>
      <c r="J9738" s="17" t="n">
        <v>1</v>
      </c>
      <c r="K9738" s="15" t="n">
        <v>200.9</v>
      </c>
      <c r="L9738" s="22" t="n">
        <v>0</v>
      </c>
      <c r="M9738" s="15" t="n">
        <v>0</v>
      </c>
      <c r="N9738" s="15" t="n">
        <f aca="false">J9738*K9738</f>
        <v>200.9</v>
      </c>
      <c r="O9738" s="15" t="n">
        <f aca="false">N9738*L9738</f>
        <v>0</v>
      </c>
      <c r="P9738" s="15" t="n">
        <f aca="false">N9738-O9738</f>
        <v>200.9</v>
      </c>
      <c r="Q9738" s="15" t="n">
        <f aca="false">J9738*INDEX(dProdutos!$F$2:$F$47,MATCH(E9738,dProdutos!$A$2:$A$47,0))</f>
        <v>80.73</v>
      </c>
      <c r="R9738" s="15" t="n">
        <f aca="false">IF(I9738="Cancelado",0,P9738-Q9738)</f>
        <v>120.17</v>
      </c>
      <c r="S9738" s="17" t="str">
        <f aca="false">INDEX(dProdutos!$D$2:$D$47,MATCH(E9738,dProdutos!$A$2:$A$47,0))</f>
        <v>Calçados</v>
      </c>
    </row>
    <row r="9739" customFormat="false" ht="15" hidden="false" customHeight="false" outlineLevel="0" collapsed="false">
      <c r="A9739" s="17" t="s">
        <v>7485</v>
      </c>
      <c r="B9739" s="17" t="n">
        <v>1</v>
      </c>
      <c r="C9739" s="21" t="n">
        <v>46293</v>
      </c>
      <c r="D9739" s="17" t="s">
        <v>1166</v>
      </c>
      <c r="E9739" s="17" t="s">
        <v>195</v>
      </c>
      <c r="F9739" s="17" t="s">
        <v>1490</v>
      </c>
      <c r="G9739" s="17" t="s">
        <v>61</v>
      </c>
      <c r="H9739" s="17" t="s">
        <v>1523</v>
      </c>
      <c r="I9739" s="17" t="s">
        <v>7445</v>
      </c>
      <c r="J9739" s="17" t="n">
        <v>1</v>
      </c>
      <c r="K9739" s="15" t="n">
        <v>72.9</v>
      </c>
      <c r="L9739" s="22" t="n">
        <v>0</v>
      </c>
      <c r="M9739" s="15" t="n">
        <v>29.98</v>
      </c>
      <c r="N9739" s="15" t="n">
        <f aca="false">J9739*K9739</f>
        <v>72.9</v>
      </c>
      <c r="O9739" s="15" t="n">
        <f aca="false">N9739*L9739</f>
        <v>0</v>
      </c>
      <c r="P9739" s="15" t="n">
        <f aca="false">N9739-O9739</f>
        <v>72.9</v>
      </c>
      <c r="Q9739" s="15" t="n">
        <f aca="false">J9739*INDEX(dProdutos!$F$2:$F$47,MATCH(E9739,dProdutos!$A$2:$A$47,0))</f>
        <v>39.23</v>
      </c>
      <c r="R9739" s="15" t="n">
        <f aca="false">IF(I9739="Cancelado",0,P9739-Q9739)</f>
        <v>33.67</v>
      </c>
      <c r="S9739" s="17" t="str">
        <f aca="false">INDEX(dProdutos!$D$2:$D$47,MATCH(E9739,dProdutos!$A$2:$A$47,0))</f>
        <v>Eletrônicos</v>
      </c>
    </row>
    <row r="9740" customFormat="false" ht="15" hidden="false" customHeight="false" outlineLevel="0" collapsed="false">
      <c r="A9740" s="17" t="s">
        <v>7485</v>
      </c>
      <c r="B9740" s="17" t="n">
        <v>2</v>
      </c>
      <c r="C9740" s="21" t="n">
        <v>46293</v>
      </c>
      <c r="D9740" s="17" t="s">
        <v>1166</v>
      </c>
      <c r="E9740" s="17" t="s">
        <v>183</v>
      </c>
      <c r="F9740" s="17" t="s">
        <v>1490</v>
      </c>
      <c r="G9740" s="17" t="s">
        <v>61</v>
      </c>
      <c r="H9740" s="17" t="s">
        <v>1523</v>
      </c>
      <c r="I9740" s="17" t="s">
        <v>7445</v>
      </c>
      <c r="J9740" s="17" t="n">
        <v>1</v>
      </c>
      <c r="K9740" s="15" t="n">
        <v>121.9</v>
      </c>
      <c r="L9740" s="22" t="n">
        <v>0</v>
      </c>
      <c r="M9740" s="15" t="n">
        <v>0</v>
      </c>
      <c r="N9740" s="15" t="n">
        <f aca="false">J9740*K9740</f>
        <v>121.9</v>
      </c>
      <c r="O9740" s="15" t="n">
        <f aca="false">N9740*L9740</f>
        <v>0</v>
      </c>
      <c r="P9740" s="15" t="n">
        <f aca="false">N9740-O9740</f>
        <v>121.9</v>
      </c>
      <c r="Q9740" s="15" t="n">
        <f aca="false">J9740*INDEX(dProdutos!$F$2:$F$47,MATCH(E9740,dProdutos!$A$2:$A$47,0))</f>
        <v>52.76</v>
      </c>
      <c r="R9740" s="15" t="n">
        <f aca="false">IF(I9740="Cancelado",0,P9740-Q9740)</f>
        <v>69.14</v>
      </c>
      <c r="S9740" s="17" t="str">
        <f aca="false">INDEX(dProdutos!$D$2:$D$47,MATCH(E9740,dProdutos!$A$2:$A$47,0))</f>
        <v>Eletrônicos</v>
      </c>
    </row>
    <row r="9741" customFormat="false" ht="15" hidden="false" customHeight="false" outlineLevel="0" collapsed="false">
      <c r="A9741" s="17" t="s">
        <v>7486</v>
      </c>
      <c r="B9741" s="17" t="n">
        <v>1</v>
      </c>
      <c r="C9741" s="21" t="n">
        <v>46293</v>
      </c>
      <c r="D9741" s="17" t="s">
        <v>336</v>
      </c>
      <c r="E9741" s="17" t="s">
        <v>171</v>
      </c>
      <c r="F9741" s="17" t="s">
        <v>1490</v>
      </c>
      <c r="G9741" s="17" t="s">
        <v>63</v>
      </c>
      <c r="H9741" s="17" t="s">
        <v>1540</v>
      </c>
      <c r="I9741" s="17" t="s">
        <v>7445</v>
      </c>
      <c r="J9741" s="17" t="n">
        <v>1</v>
      </c>
      <c r="K9741" s="15" t="n">
        <v>246.9</v>
      </c>
      <c r="L9741" s="22" t="n">
        <v>0.05</v>
      </c>
      <c r="M9741" s="15" t="n">
        <v>25.5</v>
      </c>
      <c r="N9741" s="15" t="n">
        <f aca="false">J9741*K9741</f>
        <v>246.9</v>
      </c>
      <c r="O9741" s="15" t="n">
        <f aca="false">N9741*L9741</f>
        <v>12.345</v>
      </c>
      <c r="P9741" s="15" t="n">
        <f aca="false">N9741-O9741</f>
        <v>234.555</v>
      </c>
      <c r="Q9741" s="15" t="n">
        <f aca="false">J9741*INDEX(dProdutos!$F$2:$F$47,MATCH(E9741,dProdutos!$A$2:$A$47,0))</f>
        <v>103.61</v>
      </c>
      <c r="R9741" s="15" t="n">
        <f aca="false">IF(I9741="Cancelado",0,P9741-Q9741)</f>
        <v>130.945</v>
      </c>
      <c r="S9741" s="17" t="str">
        <f aca="false">INDEX(dProdutos!$D$2:$D$47,MATCH(E9741,dProdutos!$A$2:$A$47,0))</f>
        <v>Casa</v>
      </c>
    </row>
    <row r="9742" customFormat="false" ht="15" hidden="false" customHeight="false" outlineLevel="0" collapsed="false">
      <c r="A9742" s="17" t="s">
        <v>7486</v>
      </c>
      <c r="B9742" s="17" t="n">
        <v>2</v>
      </c>
      <c r="C9742" s="21" t="n">
        <v>46293</v>
      </c>
      <c r="D9742" s="17" t="s">
        <v>336</v>
      </c>
      <c r="E9742" s="17" t="s">
        <v>165</v>
      </c>
      <c r="F9742" s="17" t="s">
        <v>1490</v>
      </c>
      <c r="G9742" s="17" t="s">
        <v>63</v>
      </c>
      <c r="H9742" s="17" t="s">
        <v>1540</v>
      </c>
      <c r="I9742" s="17" t="s">
        <v>7445</v>
      </c>
      <c r="J9742" s="17" t="n">
        <v>1</v>
      </c>
      <c r="K9742" s="15" t="n">
        <v>231.9</v>
      </c>
      <c r="L9742" s="22" t="n">
        <v>0</v>
      </c>
      <c r="M9742" s="15" t="n">
        <v>0</v>
      </c>
      <c r="N9742" s="15" t="n">
        <f aca="false">J9742*K9742</f>
        <v>231.9</v>
      </c>
      <c r="O9742" s="15" t="n">
        <f aca="false">N9742*L9742</f>
        <v>0</v>
      </c>
      <c r="P9742" s="15" t="n">
        <f aca="false">N9742-O9742</f>
        <v>231.9</v>
      </c>
      <c r="Q9742" s="15" t="n">
        <f aca="false">J9742*INDEX(dProdutos!$F$2:$F$47,MATCH(E9742,dProdutos!$A$2:$A$47,0))</f>
        <v>140.83</v>
      </c>
      <c r="R9742" s="15" t="n">
        <f aca="false">IF(I9742="Cancelado",0,P9742-Q9742)</f>
        <v>91.07</v>
      </c>
      <c r="S9742" s="17" t="str">
        <f aca="false">INDEX(dProdutos!$D$2:$D$47,MATCH(E9742,dProdutos!$A$2:$A$47,0))</f>
        <v>Casa</v>
      </c>
    </row>
    <row r="9743" customFormat="false" ht="15" hidden="false" customHeight="false" outlineLevel="0" collapsed="false">
      <c r="A9743" s="17" t="s">
        <v>7487</v>
      </c>
      <c r="B9743" s="17" t="n">
        <v>1</v>
      </c>
      <c r="C9743" s="21" t="n">
        <v>46293</v>
      </c>
      <c r="D9743" s="17" t="s">
        <v>1001</v>
      </c>
      <c r="E9743" s="17" t="s">
        <v>183</v>
      </c>
      <c r="F9743" s="17" t="s">
        <v>1503</v>
      </c>
      <c r="G9743" s="17" t="s">
        <v>61</v>
      </c>
      <c r="H9743" s="17" t="s">
        <v>1527</v>
      </c>
      <c r="I9743" s="17" t="s">
        <v>7445</v>
      </c>
      <c r="J9743" s="17" t="n">
        <v>1</v>
      </c>
      <c r="K9743" s="15" t="n">
        <v>121.9</v>
      </c>
      <c r="L9743" s="22" t="n">
        <v>0.1</v>
      </c>
      <c r="M9743" s="15" t="n">
        <v>19.17</v>
      </c>
      <c r="N9743" s="15" t="n">
        <f aca="false">J9743*K9743</f>
        <v>121.9</v>
      </c>
      <c r="O9743" s="15" t="n">
        <f aca="false">N9743*L9743</f>
        <v>12.19</v>
      </c>
      <c r="P9743" s="15" t="n">
        <f aca="false">N9743-O9743</f>
        <v>109.71</v>
      </c>
      <c r="Q9743" s="15" t="n">
        <f aca="false">J9743*INDEX(dProdutos!$F$2:$F$47,MATCH(E9743,dProdutos!$A$2:$A$47,0))</f>
        <v>52.76</v>
      </c>
      <c r="R9743" s="15" t="n">
        <f aca="false">IF(I9743="Cancelado",0,P9743-Q9743)</f>
        <v>56.95</v>
      </c>
      <c r="S9743" s="17" t="str">
        <f aca="false">INDEX(dProdutos!$D$2:$D$47,MATCH(E9743,dProdutos!$A$2:$A$47,0))</f>
        <v>Eletrônicos</v>
      </c>
    </row>
    <row r="9744" customFormat="false" ht="15" hidden="false" customHeight="false" outlineLevel="0" collapsed="false">
      <c r="A9744" s="17" t="s">
        <v>7487</v>
      </c>
      <c r="B9744" s="17" t="n">
        <v>2</v>
      </c>
      <c r="C9744" s="21" t="n">
        <v>46293</v>
      </c>
      <c r="D9744" s="17" t="s">
        <v>1001</v>
      </c>
      <c r="E9744" s="17" t="s">
        <v>117</v>
      </c>
      <c r="F9744" s="17" t="s">
        <v>1503</v>
      </c>
      <c r="G9744" s="17" t="s">
        <v>61</v>
      </c>
      <c r="H9744" s="17" t="s">
        <v>1527</v>
      </c>
      <c r="I9744" s="17" t="s">
        <v>7445</v>
      </c>
      <c r="J9744" s="17" t="n">
        <v>1</v>
      </c>
      <c r="K9744" s="15" t="n">
        <v>166.9</v>
      </c>
      <c r="L9744" s="22" t="n">
        <v>0</v>
      </c>
      <c r="M9744" s="15" t="n">
        <v>0</v>
      </c>
      <c r="N9744" s="15" t="n">
        <f aca="false">J9744*K9744</f>
        <v>166.9</v>
      </c>
      <c r="O9744" s="15" t="n">
        <f aca="false">N9744*L9744</f>
        <v>0</v>
      </c>
      <c r="P9744" s="15" t="n">
        <f aca="false">N9744-O9744</f>
        <v>166.9</v>
      </c>
      <c r="Q9744" s="15" t="n">
        <f aca="false">J9744*INDEX(dProdutos!$F$2:$F$47,MATCH(E9744,dProdutos!$A$2:$A$47,0))</f>
        <v>73.23</v>
      </c>
      <c r="R9744" s="15" t="n">
        <f aca="false">IF(I9744="Cancelado",0,P9744-Q9744)</f>
        <v>93.67</v>
      </c>
      <c r="S9744" s="17" t="str">
        <f aca="false">INDEX(dProdutos!$D$2:$D$47,MATCH(E9744,dProdutos!$A$2:$A$47,0))</f>
        <v>Moda Masculina</v>
      </c>
    </row>
    <row r="9745" customFormat="false" ht="15" hidden="false" customHeight="false" outlineLevel="0" collapsed="false">
      <c r="A9745" s="17" t="s">
        <v>7488</v>
      </c>
      <c r="B9745" s="17" t="n">
        <v>1</v>
      </c>
      <c r="C9745" s="21" t="n">
        <v>46293</v>
      </c>
      <c r="D9745" s="17" t="s">
        <v>552</v>
      </c>
      <c r="E9745" s="17" t="s">
        <v>156</v>
      </c>
      <c r="F9745" s="17" t="s">
        <v>1499</v>
      </c>
      <c r="G9745" s="17" t="s">
        <v>64</v>
      </c>
      <c r="H9745" s="17" t="s">
        <v>1523</v>
      </c>
      <c r="I9745" s="17" t="s">
        <v>7445</v>
      </c>
      <c r="J9745" s="17" t="n">
        <v>1</v>
      </c>
      <c r="K9745" s="15" t="n">
        <v>192.9</v>
      </c>
      <c r="L9745" s="22" t="n">
        <v>0</v>
      </c>
      <c r="M9745" s="15" t="n">
        <v>0</v>
      </c>
      <c r="N9745" s="15" t="n">
        <f aca="false">J9745*K9745</f>
        <v>192.9</v>
      </c>
      <c r="O9745" s="15" t="n">
        <f aca="false">N9745*L9745</f>
        <v>0</v>
      </c>
      <c r="P9745" s="15" t="n">
        <f aca="false">N9745-O9745</f>
        <v>192.9</v>
      </c>
      <c r="Q9745" s="15" t="n">
        <f aca="false">J9745*INDEX(dProdutos!$F$2:$F$47,MATCH(E9745,dProdutos!$A$2:$A$47,0))</f>
        <v>80.38</v>
      </c>
      <c r="R9745" s="15" t="n">
        <f aca="false">IF(I9745="Cancelado",0,P9745-Q9745)</f>
        <v>112.52</v>
      </c>
      <c r="S9745" s="17" t="str">
        <f aca="false">INDEX(dProdutos!$D$2:$D$47,MATCH(E9745,dProdutos!$A$2:$A$47,0))</f>
        <v>Acessórios</v>
      </c>
    </row>
    <row r="9746" customFormat="false" ht="15" hidden="false" customHeight="false" outlineLevel="0" collapsed="false">
      <c r="A9746" s="17" t="s">
        <v>7489</v>
      </c>
      <c r="B9746" s="17" t="n">
        <v>1</v>
      </c>
      <c r="C9746" s="21" t="n">
        <v>46293</v>
      </c>
      <c r="D9746" s="17" t="s">
        <v>634</v>
      </c>
      <c r="E9746" s="17" t="s">
        <v>88</v>
      </c>
      <c r="F9746" s="17" t="s">
        <v>1487</v>
      </c>
      <c r="G9746" s="17" t="s">
        <v>59</v>
      </c>
      <c r="H9746" s="17" t="s">
        <v>1527</v>
      </c>
      <c r="I9746" s="17" t="s">
        <v>7445</v>
      </c>
      <c r="J9746" s="17" t="n">
        <v>2</v>
      </c>
      <c r="K9746" s="15" t="n">
        <v>170.9</v>
      </c>
      <c r="L9746" s="22" t="n">
        <v>0.05</v>
      </c>
      <c r="M9746" s="15" t="n">
        <v>32.88</v>
      </c>
      <c r="N9746" s="15" t="n">
        <f aca="false">J9746*K9746</f>
        <v>341.8</v>
      </c>
      <c r="O9746" s="15" t="n">
        <f aca="false">N9746*L9746</f>
        <v>17.09</v>
      </c>
      <c r="P9746" s="15" t="n">
        <f aca="false">N9746-O9746</f>
        <v>324.71</v>
      </c>
      <c r="Q9746" s="15" t="n">
        <f aca="false">J9746*INDEX(dProdutos!$F$2:$F$47,MATCH(E9746,dProdutos!$A$2:$A$47,0))</f>
        <v>196.28</v>
      </c>
      <c r="R9746" s="15" t="n">
        <f aca="false">IF(I9746="Cancelado",0,P9746-Q9746)</f>
        <v>128.43</v>
      </c>
      <c r="S9746" s="17" t="str">
        <f aca="false">INDEX(dProdutos!$D$2:$D$47,MATCH(E9746,dProdutos!$A$2:$A$47,0))</f>
        <v>Moda Feminina</v>
      </c>
    </row>
    <row r="9747" customFormat="false" ht="15" hidden="false" customHeight="false" outlineLevel="0" collapsed="false">
      <c r="A9747" s="17" t="s">
        <v>7490</v>
      </c>
      <c r="B9747" s="17" t="n">
        <v>1</v>
      </c>
      <c r="C9747" s="21" t="n">
        <v>46293</v>
      </c>
      <c r="D9747" s="17" t="s">
        <v>549</v>
      </c>
      <c r="E9747" s="17" t="s">
        <v>177</v>
      </c>
      <c r="F9747" s="17" t="s">
        <v>1493</v>
      </c>
      <c r="G9747" s="17" t="s">
        <v>59</v>
      </c>
      <c r="H9747" s="17" t="s">
        <v>1523</v>
      </c>
      <c r="I9747" s="17" t="s">
        <v>7445</v>
      </c>
      <c r="J9747" s="17" t="n">
        <v>2</v>
      </c>
      <c r="K9747" s="15" t="n">
        <v>257.9</v>
      </c>
      <c r="L9747" s="22" t="n">
        <v>0</v>
      </c>
      <c r="M9747" s="15" t="n">
        <v>30.24</v>
      </c>
      <c r="N9747" s="15" t="n">
        <f aca="false">J9747*K9747</f>
        <v>515.8</v>
      </c>
      <c r="O9747" s="15" t="n">
        <f aca="false">N9747*L9747</f>
        <v>0</v>
      </c>
      <c r="P9747" s="15" t="n">
        <f aca="false">N9747-O9747</f>
        <v>515.8</v>
      </c>
      <c r="Q9747" s="15" t="n">
        <f aca="false">J9747*INDEX(dProdutos!$F$2:$F$47,MATCH(E9747,dProdutos!$A$2:$A$47,0))</f>
        <v>276.46</v>
      </c>
      <c r="R9747" s="15" t="n">
        <f aca="false">IF(I9747="Cancelado",0,P9747-Q9747)</f>
        <v>239.34</v>
      </c>
      <c r="S9747" s="17" t="str">
        <f aca="false">INDEX(dProdutos!$D$2:$D$47,MATCH(E9747,dProdutos!$A$2:$A$47,0))</f>
        <v>Casa</v>
      </c>
    </row>
    <row r="9748" customFormat="false" ht="15" hidden="false" customHeight="false" outlineLevel="0" collapsed="false">
      <c r="A9748" s="17" t="s">
        <v>7491</v>
      </c>
      <c r="B9748" s="17" t="n">
        <v>1</v>
      </c>
      <c r="C9748" s="21" t="n">
        <v>46293</v>
      </c>
      <c r="D9748" s="17" t="s">
        <v>463</v>
      </c>
      <c r="E9748" s="17" t="s">
        <v>105</v>
      </c>
      <c r="F9748" s="17" t="s">
        <v>1493</v>
      </c>
      <c r="G9748" s="17" t="s">
        <v>59</v>
      </c>
      <c r="H9748" s="17" t="s">
        <v>1537</v>
      </c>
      <c r="I9748" s="17" t="s">
        <v>7445</v>
      </c>
      <c r="J9748" s="17" t="n">
        <v>2</v>
      </c>
      <c r="K9748" s="15" t="n">
        <v>175.9</v>
      </c>
      <c r="L9748" s="22" t="n">
        <v>0</v>
      </c>
      <c r="M9748" s="15" t="n">
        <v>0</v>
      </c>
      <c r="N9748" s="15" t="n">
        <f aca="false">J9748*K9748</f>
        <v>351.8</v>
      </c>
      <c r="O9748" s="15" t="n">
        <f aca="false">N9748*L9748</f>
        <v>0</v>
      </c>
      <c r="P9748" s="15" t="n">
        <f aca="false">N9748-O9748</f>
        <v>351.8</v>
      </c>
      <c r="Q9748" s="15" t="n">
        <f aca="false">J9748*INDEX(dProdutos!$F$2:$F$47,MATCH(E9748,dProdutos!$A$2:$A$47,0))</f>
        <v>193.18</v>
      </c>
      <c r="R9748" s="15" t="n">
        <f aca="false">IF(I9748="Cancelado",0,P9748-Q9748)</f>
        <v>158.62</v>
      </c>
      <c r="S9748" s="17" t="str">
        <f aca="false">INDEX(dProdutos!$D$2:$D$47,MATCH(E9748,dProdutos!$A$2:$A$47,0))</f>
        <v>Moda Masculina</v>
      </c>
    </row>
    <row r="9749" customFormat="false" ht="15" hidden="false" customHeight="false" outlineLevel="0" collapsed="false">
      <c r="A9749" s="17" t="s">
        <v>7492</v>
      </c>
      <c r="B9749" s="17" t="n">
        <v>1</v>
      </c>
      <c r="C9749" s="21" t="n">
        <v>46293</v>
      </c>
      <c r="D9749" s="17" t="s">
        <v>819</v>
      </c>
      <c r="E9749" s="17" t="s">
        <v>147</v>
      </c>
      <c r="F9749" s="17" t="s">
        <v>1487</v>
      </c>
      <c r="G9749" s="17" t="s">
        <v>61</v>
      </c>
      <c r="H9749" s="17" t="s">
        <v>1537</v>
      </c>
      <c r="I9749" s="17" t="s">
        <v>7445</v>
      </c>
      <c r="J9749" s="17" t="n">
        <v>1</v>
      </c>
      <c r="K9749" s="15" t="n">
        <v>231.9</v>
      </c>
      <c r="L9749" s="22" t="n">
        <v>0</v>
      </c>
      <c r="M9749" s="15" t="n">
        <v>33.53</v>
      </c>
      <c r="N9749" s="15" t="n">
        <f aca="false">J9749*K9749</f>
        <v>231.9</v>
      </c>
      <c r="O9749" s="15" t="n">
        <f aca="false">N9749*L9749</f>
        <v>0</v>
      </c>
      <c r="P9749" s="15" t="n">
        <f aca="false">N9749-O9749</f>
        <v>231.9</v>
      </c>
      <c r="Q9749" s="15" t="n">
        <f aca="false">J9749*INDEX(dProdutos!$F$2:$F$47,MATCH(E9749,dProdutos!$A$2:$A$47,0))</f>
        <v>130.9</v>
      </c>
      <c r="R9749" s="15" t="n">
        <f aca="false">IF(I9749="Cancelado",0,P9749-Q9749)</f>
        <v>101</v>
      </c>
      <c r="S9749" s="17" t="str">
        <f aca="false">INDEX(dProdutos!$D$2:$D$47,MATCH(E9749,dProdutos!$A$2:$A$47,0))</f>
        <v>Acessórios</v>
      </c>
    </row>
    <row r="9750" customFormat="false" ht="15" hidden="false" customHeight="false" outlineLevel="0" collapsed="false">
      <c r="A9750" s="17" t="s">
        <v>7492</v>
      </c>
      <c r="B9750" s="17" t="n">
        <v>2</v>
      </c>
      <c r="C9750" s="21" t="n">
        <v>46293</v>
      </c>
      <c r="D9750" s="17" t="s">
        <v>819</v>
      </c>
      <c r="E9750" s="17" t="s">
        <v>81</v>
      </c>
      <c r="F9750" s="17" t="s">
        <v>1487</v>
      </c>
      <c r="G9750" s="17" t="s">
        <v>61</v>
      </c>
      <c r="H9750" s="17" t="s">
        <v>1537</v>
      </c>
      <c r="I9750" s="17" t="s">
        <v>7445</v>
      </c>
      <c r="J9750" s="17" t="n">
        <v>1</v>
      </c>
      <c r="K9750" s="15" t="n">
        <v>64.9</v>
      </c>
      <c r="L9750" s="22" t="n">
        <v>0</v>
      </c>
      <c r="M9750" s="15" t="n">
        <v>0</v>
      </c>
      <c r="N9750" s="15" t="n">
        <f aca="false">J9750*K9750</f>
        <v>64.9</v>
      </c>
      <c r="O9750" s="15" t="n">
        <f aca="false">N9750*L9750</f>
        <v>0</v>
      </c>
      <c r="P9750" s="15" t="n">
        <f aca="false">N9750-O9750</f>
        <v>64.9</v>
      </c>
      <c r="Q9750" s="15" t="n">
        <f aca="false">J9750*INDEX(dProdutos!$F$2:$F$47,MATCH(E9750,dProdutos!$A$2:$A$47,0))</f>
        <v>26.12</v>
      </c>
      <c r="R9750" s="15" t="n">
        <f aca="false">IF(I9750="Cancelado",0,P9750-Q9750)</f>
        <v>38.78</v>
      </c>
      <c r="S9750" s="17" t="str">
        <f aca="false">INDEX(dProdutos!$D$2:$D$47,MATCH(E9750,dProdutos!$A$2:$A$47,0))</f>
        <v>Moda Feminina</v>
      </c>
    </row>
    <row r="9751" customFormat="false" ht="15" hidden="false" customHeight="false" outlineLevel="0" collapsed="false">
      <c r="A9751" s="17" t="s">
        <v>7493</v>
      </c>
      <c r="B9751" s="17" t="n">
        <v>1</v>
      </c>
      <c r="C9751" s="21" t="n">
        <v>46293</v>
      </c>
      <c r="D9751" s="17" t="s">
        <v>520</v>
      </c>
      <c r="E9751" s="17" t="s">
        <v>171</v>
      </c>
      <c r="F9751" s="17" t="s">
        <v>1490</v>
      </c>
      <c r="G9751" s="17" t="s">
        <v>62</v>
      </c>
      <c r="H9751" s="17" t="s">
        <v>1523</v>
      </c>
      <c r="I9751" s="17" t="s">
        <v>7445</v>
      </c>
      <c r="J9751" s="17" t="n">
        <v>1</v>
      </c>
      <c r="K9751" s="15" t="n">
        <v>246.9</v>
      </c>
      <c r="L9751" s="22" t="n">
        <v>0</v>
      </c>
      <c r="M9751" s="15" t="n">
        <v>28.44</v>
      </c>
      <c r="N9751" s="15" t="n">
        <f aca="false">J9751*K9751</f>
        <v>246.9</v>
      </c>
      <c r="O9751" s="15" t="n">
        <f aca="false">N9751*L9751</f>
        <v>0</v>
      </c>
      <c r="P9751" s="15" t="n">
        <f aca="false">N9751-O9751</f>
        <v>246.9</v>
      </c>
      <c r="Q9751" s="15" t="n">
        <f aca="false">J9751*INDEX(dProdutos!$F$2:$F$47,MATCH(E9751,dProdutos!$A$2:$A$47,0))</f>
        <v>103.61</v>
      </c>
      <c r="R9751" s="15" t="n">
        <f aca="false">IF(I9751="Cancelado",0,P9751-Q9751)</f>
        <v>143.29</v>
      </c>
      <c r="S9751" s="17" t="str">
        <f aca="false">INDEX(dProdutos!$D$2:$D$47,MATCH(E9751,dProdutos!$A$2:$A$47,0))</f>
        <v>Casa</v>
      </c>
    </row>
    <row r="9752" customFormat="false" ht="15" hidden="false" customHeight="false" outlineLevel="0" collapsed="false">
      <c r="A9752" s="17" t="s">
        <v>7494</v>
      </c>
      <c r="B9752" s="17" t="n">
        <v>1</v>
      </c>
      <c r="C9752" s="21" t="n">
        <v>46293</v>
      </c>
      <c r="D9752" s="17" t="s">
        <v>1418</v>
      </c>
      <c r="E9752" s="17" t="s">
        <v>159</v>
      </c>
      <c r="F9752" s="17" t="s">
        <v>1497</v>
      </c>
      <c r="G9752" s="17" t="s">
        <v>60</v>
      </c>
      <c r="H9752" s="17" t="s">
        <v>1537</v>
      </c>
      <c r="I9752" s="17" t="s">
        <v>7445</v>
      </c>
      <c r="J9752" s="17" t="n">
        <v>2</v>
      </c>
      <c r="K9752" s="15" t="n">
        <v>276.9</v>
      </c>
      <c r="L9752" s="22" t="n">
        <v>0</v>
      </c>
      <c r="M9752" s="15" t="n">
        <v>0</v>
      </c>
      <c r="N9752" s="15" t="n">
        <f aca="false">J9752*K9752</f>
        <v>553.8</v>
      </c>
      <c r="O9752" s="15" t="n">
        <f aca="false">N9752*L9752</f>
        <v>0</v>
      </c>
      <c r="P9752" s="15" t="n">
        <f aca="false">N9752-O9752</f>
        <v>553.8</v>
      </c>
      <c r="Q9752" s="15" t="n">
        <f aca="false">J9752*INDEX(dProdutos!$F$2:$F$47,MATCH(E9752,dProdutos!$A$2:$A$47,0))</f>
        <v>290.06</v>
      </c>
      <c r="R9752" s="15" t="n">
        <f aca="false">IF(I9752="Cancelado",0,P9752-Q9752)</f>
        <v>263.74</v>
      </c>
      <c r="S9752" s="17" t="str">
        <f aca="false">INDEX(dProdutos!$D$2:$D$47,MATCH(E9752,dProdutos!$A$2:$A$47,0))</f>
        <v>Acessórios</v>
      </c>
    </row>
    <row r="9753" customFormat="false" ht="15" hidden="false" customHeight="false" outlineLevel="0" collapsed="false">
      <c r="A9753" s="17" t="s">
        <v>7495</v>
      </c>
      <c r="B9753" s="17" t="n">
        <v>1</v>
      </c>
      <c r="C9753" s="21" t="n">
        <v>46293</v>
      </c>
      <c r="D9753" s="17" t="s">
        <v>474</v>
      </c>
      <c r="E9753" s="17" t="s">
        <v>73</v>
      </c>
      <c r="F9753" s="17" t="s">
        <v>1503</v>
      </c>
      <c r="G9753" s="17" t="s">
        <v>61</v>
      </c>
      <c r="H9753" s="17" t="s">
        <v>1540</v>
      </c>
      <c r="I9753" s="17" t="s">
        <v>7445</v>
      </c>
      <c r="J9753" s="17" t="n">
        <v>1</v>
      </c>
      <c r="K9753" s="15" t="n">
        <v>179.9</v>
      </c>
      <c r="L9753" s="22" t="n">
        <v>0.05</v>
      </c>
      <c r="M9753" s="15" t="n">
        <v>17.2</v>
      </c>
      <c r="N9753" s="15" t="n">
        <f aca="false">J9753*K9753</f>
        <v>179.9</v>
      </c>
      <c r="O9753" s="15" t="n">
        <f aca="false">N9753*L9753</f>
        <v>8.995</v>
      </c>
      <c r="P9753" s="15" t="n">
        <f aca="false">N9753-O9753</f>
        <v>170.905</v>
      </c>
      <c r="Q9753" s="15" t="n">
        <f aca="false">J9753*INDEX(dProdutos!$F$2:$F$47,MATCH(E9753,dProdutos!$A$2:$A$47,0))</f>
        <v>69.44</v>
      </c>
      <c r="R9753" s="15" t="n">
        <f aca="false">IF(I9753="Cancelado",0,P9753-Q9753)</f>
        <v>101.465</v>
      </c>
      <c r="S9753" s="17" t="str">
        <f aca="false">INDEX(dProdutos!$D$2:$D$47,MATCH(E9753,dProdutos!$A$2:$A$47,0))</f>
        <v>Moda Feminina</v>
      </c>
    </row>
    <row r="9754" customFormat="false" ht="15" hidden="false" customHeight="false" outlineLevel="0" collapsed="false">
      <c r="A9754" s="17" t="s">
        <v>7495</v>
      </c>
      <c r="B9754" s="17" t="n">
        <v>2</v>
      </c>
      <c r="C9754" s="21" t="n">
        <v>46293</v>
      </c>
      <c r="D9754" s="17" t="s">
        <v>474</v>
      </c>
      <c r="E9754" s="17" t="s">
        <v>156</v>
      </c>
      <c r="F9754" s="17" t="s">
        <v>1503</v>
      </c>
      <c r="G9754" s="17" t="s">
        <v>61</v>
      </c>
      <c r="H9754" s="17" t="s">
        <v>1540</v>
      </c>
      <c r="I9754" s="17" t="s">
        <v>7445</v>
      </c>
      <c r="J9754" s="17" t="n">
        <v>3</v>
      </c>
      <c r="K9754" s="15" t="n">
        <v>192.9</v>
      </c>
      <c r="L9754" s="22" t="n">
        <v>0</v>
      </c>
      <c r="M9754" s="15" t="n">
        <v>0</v>
      </c>
      <c r="N9754" s="15" t="n">
        <f aca="false">J9754*K9754</f>
        <v>578.7</v>
      </c>
      <c r="O9754" s="15" t="n">
        <f aca="false">N9754*L9754</f>
        <v>0</v>
      </c>
      <c r="P9754" s="15" t="n">
        <f aca="false">N9754-O9754</f>
        <v>578.7</v>
      </c>
      <c r="Q9754" s="15" t="n">
        <f aca="false">J9754*INDEX(dProdutos!$F$2:$F$47,MATCH(E9754,dProdutos!$A$2:$A$47,0))</f>
        <v>241.14</v>
      </c>
      <c r="R9754" s="15" t="n">
        <f aca="false">IF(I9754="Cancelado",0,P9754-Q9754)</f>
        <v>337.56</v>
      </c>
      <c r="S9754" s="17" t="str">
        <f aca="false">INDEX(dProdutos!$D$2:$D$47,MATCH(E9754,dProdutos!$A$2:$A$47,0))</f>
        <v>Acessórios</v>
      </c>
    </row>
    <row r="9755" customFormat="false" ht="15" hidden="false" customHeight="false" outlineLevel="0" collapsed="false">
      <c r="A9755" s="17" t="s">
        <v>7496</v>
      </c>
      <c r="B9755" s="17" t="n">
        <v>1</v>
      </c>
      <c r="C9755" s="21" t="n">
        <v>46293</v>
      </c>
      <c r="D9755" s="17" t="s">
        <v>417</v>
      </c>
      <c r="E9755" s="17" t="s">
        <v>141</v>
      </c>
      <c r="F9755" s="17" t="s">
        <v>1497</v>
      </c>
      <c r="G9755" s="17" t="s">
        <v>61</v>
      </c>
      <c r="H9755" s="17" t="s">
        <v>1537</v>
      </c>
      <c r="I9755" s="17" t="s">
        <v>7445</v>
      </c>
      <c r="J9755" s="17" t="n">
        <v>1</v>
      </c>
      <c r="K9755" s="15" t="n">
        <v>131.9</v>
      </c>
      <c r="L9755" s="22" t="n">
        <v>0</v>
      </c>
      <c r="M9755" s="15" t="n">
        <v>22.81</v>
      </c>
      <c r="N9755" s="15" t="n">
        <f aca="false">J9755*K9755</f>
        <v>131.9</v>
      </c>
      <c r="O9755" s="15" t="n">
        <f aca="false">N9755*L9755</f>
        <v>0</v>
      </c>
      <c r="P9755" s="15" t="n">
        <f aca="false">N9755-O9755</f>
        <v>131.9</v>
      </c>
      <c r="Q9755" s="15" t="n">
        <f aca="false">J9755*INDEX(dProdutos!$F$2:$F$47,MATCH(E9755,dProdutos!$A$2:$A$47,0))</f>
        <v>81.66</v>
      </c>
      <c r="R9755" s="15" t="n">
        <f aca="false">IF(I9755="Cancelado",0,P9755-Q9755)</f>
        <v>50.24</v>
      </c>
      <c r="S9755" s="17" t="str">
        <f aca="false">INDEX(dProdutos!$D$2:$D$47,MATCH(E9755,dProdutos!$A$2:$A$47,0))</f>
        <v>Acessórios</v>
      </c>
    </row>
    <row r="9756" customFormat="false" ht="15" hidden="false" customHeight="false" outlineLevel="0" collapsed="false">
      <c r="A9756" s="17" t="s">
        <v>7496</v>
      </c>
      <c r="B9756" s="17" t="n">
        <v>2</v>
      </c>
      <c r="C9756" s="21" t="n">
        <v>46293</v>
      </c>
      <c r="D9756" s="17" t="s">
        <v>417</v>
      </c>
      <c r="E9756" s="17" t="s">
        <v>95</v>
      </c>
      <c r="F9756" s="17" t="s">
        <v>1497</v>
      </c>
      <c r="G9756" s="17" t="s">
        <v>61</v>
      </c>
      <c r="H9756" s="17" t="s">
        <v>1537</v>
      </c>
      <c r="I9756" s="17" t="s">
        <v>7445</v>
      </c>
      <c r="J9756" s="17" t="n">
        <v>1</v>
      </c>
      <c r="K9756" s="15" t="n">
        <v>77.9</v>
      </c>
      <c r="L9756" s="22" t="n">
        <v>0</v>
      </c>
      <c r="M9756" s="15" t="n">
        <v>0</v>
      </c>
      <c r="N9756" s="15" t="n">
        <f aca="false">J9756*K9756</f>
        <v>77.9</v>
      </c>
      <c r="O9756" s="15" t="n">
        <f aca="false">N9756*L9756</f>
        <v>0</v>
      </c>
      <c r="P9756" s="15" t="n">
        <f aca="false">N9756-O9756</f>
        <v>77.9</v>
      </c>
      <c r="Q9756" s="15" t="n">
        <f aca="false">J9756*INDEX(dProdutos!$F$2:$F$47,MATCH(E9756,dProdutos!$A$2:$A$47,0))</f>
        <v>36.71</v>
      </c>
      <c r="R9756" s="15" t="n">
        <f aca="false">IF(I9756="Cancelado",0,P9756-Q9756)</f>
        <v>41.19</v>
      </c>
      <c r="S9756" s="17" t="str">
        <f aca="false">INDEX(dProdutos!$D$2:$D$47,MATCH(E9756,dProdutos!$A$2:$A$47,0))</f>
        <v>Moda Feminina</v>
      </c>
    </row>
    <row r="9757" customFormat="false" ht="15" hidden="false" customHeight="false" outlineLevel="0" collapsed="false">
      <c r="A9757" s="17" t="s">
        <v>7497</v>
      </c>
      <c r="B9757" s="17" t="n">
        <v>1</v>
      </c>
      <c r="C9757" s="21" t="n">
        <v>46293</v>
      </c>
      <c r="D9757" s="17" t="s">
        <v>897</v>
      </c>
      <c r="E9757" s="17" t="s">
        <v>186</v>
      </c>
      <c r="F9757" s="17" t="s">
        <v>1497</v>
      </c>
      <c r="G9757" s="17" t="s">
        <v>63</v>
      </c>
      <c r="H9757" s="17" t="s">
        <v>1540</v>
      </c>
      <c r="I9757" s="17" t="s">
        <v>7445</v>
      </c>
      <c r="J9757" s="17" t="n">
        <v>2</v>
      </c>
      <c r="K9757" s="15" t="n">
        <v>120.9</v>
      </c>
      <c r="L9757" s="22" t="n">
        <v>0.1</v>
      </c>
      <c r="M9757" s="15" t="n">
        <v>0</v>
      </c>
      <c r="N9757" s="15" t="n">
        <f aca="false">J9757*K9757</f>
        <v>241.8</v>
      </c>
      <c r="O9757" s="15" t="n">
        <f aca="false">N9757*L9757</f>
        <v>24.18</v>
      </c>
      <c r="P9757" s="15" t="n">
        <f aca="false">N9757-O9757</f>
        <v>217.62</v>
      </c>
      <c r="Q9757" s="15" t="n">
        <f aca="false">J9757*INDEX(dProdutos!$F$2:$F$47,MATCH(E9757,dProdutos!$A$2:$A$47,0))</f>
        <v>144.42</v>
      </c>
      <c r="R9757" s="15" t="n">
        <f aca="false">IF(I9757="Cancelado",0,P9757-Q9757)</f>
        <v>73.2</v>
      </c>
      <c r="S9757" s="17" t="str">
        <f aca="false">INDEX(dProdutos!$D$2:$D$47,MATCH(E9757,dProdutos!$A$2:$A$47,0))</f>
        <v>Eletrônicos</v>
      </c>
    </row>
    <row r="9758" customFormat="false" ht="15" hidden="false" customHeight="false" outlineLevel="0" collapsed="false">
      <c r="A9758" s="17" t="s">
        <v>7498</v>
      </c>
      <c r="B9758" s="17" t="n">
        <v>1</v>
      </c>
      <c r="C9758" s="21" t="n">
        <v>46293</v>
      </c>
      <c r="D9758" s="17" t="s">
        <v>1370</v>
      </c>
      <c r="E9758" s="17" t="s">
        <v>108</v>
      </c>
      <c r="F9758" s="17" t="s">
        <v>1487</v>
      </c>
      <c r="G9758" s="17" t="s">
        <v>59</v>
      </c>
      <c r="H9758" s="17" t="s">
        <v>1523</v>
      </c>
      <c r="I9758" s="17" t="s">
        <v>7445</v>
      </c>
      <c r="J9758" s="17" t="n">
        <v>2</v>
      </c>
      <c r="K9758" s="15" t="n">
        <v>265.9</v>
      </c>
      <c r="L9758" s="22" t="n">
        <v>0.1</v>
      </c>
      <c r="M9758" s="15" t="n">
        <v>18.65</v>
      </c>
      <c r="N9758" s="15" t="n">
        <f aca="false">J9758*K9758</f>
        <v>531.8</v>
      </c>
      <c r="O9758" s="15" t="n">
        <f aca="false">N9758*L9758</f>
        <v>53.18</v>
      </c>
      <c r="P9758" s="15" t="n">
        <f aca="false">N9758-O9758</f>
        <v>478.62</v>
      </c>
      <c r="Q9758" s="15" t="n">
        <f aca="false">J9758*INDEX(dProdutos!$F$2:$F$47,MATCH(E9758,dProdutos!$A$2:$A$47,0))</f>
        <v>311.24</v>
      </c>
      <c r="R9758" s="15" t="n">
        <f aca="false">IF(I9758="Cancelado",0,P9758-Q9758)</f>
        <v>167.38</v>
      </c>
      <c r="S9758" s="17" t="str">
        <f aca="false">INDEX(dProdutos!$D$2:$D$47,MATCH(E9758,dProdutos!$A$2:$A$47,0))</f>
        <v>Moda Masculina</v>
      </c>
    </row>
    <row r="9759" customFormat="false" ht="15" hidden="false" customHeight="false" outlineLevel="0" collapsed="false">
      <c r="A9759" s="17" t="s">
        <v>7499</v>
      </c>
      <c r="B9759" s="17" t="n">
        <v>1</v>
      </c>
      <c r="C9759" s="21" t="n">
        <v>46293</v>
      </c>
      <c r="D9759" s="17" t="s">
        <v>573</v>
      </c>
      <c r="E9759" s="17" t="s">
        <v>189</v>
      </c>
      <c r="F9759" s="17" t="s">
        <v>1493</v>
      </c>
      <c r="G9759" s="17" t="s">
        <v>63</v>
      </c>
      <c r="H9759" s="17" t="s">
        <v>1527</v>
      </c>
      <c r="I9759" s="17" t="s">
        <v>7445</v>
      </c>
      <c r="J9759" s="17" t="n">
        <v>1</v>
      </c>
      <c r="K9759" s="15" t="n">
        <v>138.9</v>
      </c>
      <c r="L9759" s="22" t="n">
        <v>0</v>
      </c>
      <c r="M9759" s="15" t="n">
        <v>23.75</v>
      </c>
      <c r="N9759" s="15" t="n">
        <f aca="false">J9759*K9759</f>
        <v>138.9</v>
      </c>
      <c r="O9759" s="15" t="n">
        <f aca="false">N9759*L9759</f>
        <v>0</v>
      </c>
      <c r="P9759" s="15" t="n">
        <f aca="false">N9759-O9759</f>
        <v>138.9</v>
      </c>
      <c r="Q9759" s="15" t="n">
        <f aca="false">J9759*INDEX(dProdutos!$F$2:$F$47,MATCH(E9759,dProdutos!$A$2:$A$47,0))</f>
        <v>68.96</v>
      </c>
      <c r="R9759" s="15" t="n">
        <f aca="false">IF(I9759="Cancelado",0,P9759-Q9759)</f>
        <v>69.94</v>
      </c>
      <c r="S9759" s="17" t="str">
        <f aca="false">INDEX(dProdutos!$D$2:$D$47,MATCH(E9759,dProdutos!$A$2:$A$47,0))</f>
        <v>Eletrônicos</v>
      </c>
    </row>
    <row r="9760" customFormat="false" ht="15" hidden="false" customHeight="false" outlineLevel="0" collapsed="false">
      <c r="A9760" s="17" t="s">
        <v>7499</v>
      </c>
      <c r="B9760" s="17" t="n">
        <v>2</v>
      </c>
      <c r="C9760" s="21" t="n">
        <v>46293</v>
      </c>
      <c r="D9760" s="17" t="s">
        <v>573</v>
      </c>
      <c r="E9760" s="17" t="s">
        <v>102</v>
      </c>
      <c r="F9760" s="17" t="s">
        <v>1493</v>
      </c>
      <c r="G9760" s="17" t="s">
        <v>63</v>
      </c>
      <c r="H9760" s="17" t="s">
        <v>1527</v>
      </c>
      <c r="I9760" s="17" t="s">
        <v>7445</v>
      </c>
      <c r="J9760" s="17" t="n">
        <v>3</v>
      </c>
      <c r="K9760" s="15" t="n">
        <v>65.9</v>
      </c>
      <c r="L9760" s="22" t="n">
        <v>0</v>
      </c>
      <c r="M9760" s="15" t="n">
        <v>0</v>
      </c>
      <c r="N9760" s="15" t="n">
        <f aca="false">J9760*K9760</f>
        <v>197.7</v>
      </c>
      <c r="O9760" s="15" t="n">
        <f aca="false">N9760*L9760</f>
        <v>0</v>
      </c>
      <c r="P9760" s="15" t="n">
        <f aca="false">N9760-O9760</f>
        <v>197.7</v>
      </c>
      <c r="Q9760" s="15" t="n">
        <f aca="false">J9760*INDEX(dProdutos!$F$2:$F$47,MATCH(E9760,dProdutos!$A$2:$A$47,0))</f>
        <v>89.04</v>
      </c>
      <c r="R9760" s="15" t="n">
        <f aca="false">IF(I9760="Cancelado",0,P9760-Q9760)</f>
        <v>108.66</v>
      </c>
      <c r="S9760" s="17" t="str">
        <f aca="false">INDEX(dProdutos!$D$2:$D$47,MATCH(E9760,dProdutos!$A$2:$A$47,0))</f>
        <v>Moda Masculina</v>
      </c>
    </row>
    <row r="9761" customFormat="false" ht="15" hidden="false" customHeight="false" outlineLevel="0" collapsed="false">
      <c r="A9761" s="17" t="s">
        <v>7500</v>
      </c>
      <c r="B9761" s="17" t="n">
        <v>1</v>
      </c>
      <c r="C9761" s="21" t="n">
        <v>46293</v>
      </c>
      <c r="D9761" s="17" t="s">
        <v>699</v>
      </c>
      <c r="E9761" s="17" t="s">
        <v>156</v>
      </c>
      <c r="F9761" s="17" t="s">
        <v>1493</v>
      </c>
      <c r="G9761" s="17" t="s">
        <v>62</v>
      </c>
      <c r="H9761" s="17" t="s">
        <v>1540</v>
      </c>
      <c r="I9761" s="17" t="s">
        <v>7445</v>
      </c>
      <c r="J9761" s="17" t="n">
        <v>1</v>
      </c>
      <c r="K9761" s="15" t="n">
        <v>192.9</v>
      </c>
      <c r="L9761" s="22" t="n">
        <v>0.05</v>
      </c>
      <c r="M9761" s="15" t="n">
        <v>28.69</v>
      </c>
      <c r="N9761" s="15" t="n">
        <f aca="false">J9761*K9761</f>
        <v>192.9</v>
      </c>
      <c r="O9761" s="15" t="n">
        <f aca="false">N9761*L9761</f>
        <v>9.645</v>
      </c>
      <c r="P9761" s="15" t="n">
        <f aca="false">N9761-O9761</f>
        <v>183.255</v>
      </c>
      <c r="Q9761" s="15" t="n">
        <f aca="false">J9761*INDEX(dProdutos!$F$2:$F$47,MATCH(E9761,dProdutos!$A$2:$A$47,0))</f>
        <v>80.38</v>
      </c>
      <c r="R9761" s="15" t="n">
        <f aca="false">IF(I9761="Cancelado",0,P9761-Q9761)</f>
        <v>102.875</v>
      </c>
      <c r="S9761" s="17" t="str">
        <f aca="false">INDEX(dProdutos!$D$2:$D$47,MATCH(E9761,dProdutos!$A$2:$A$47,0))</f>
        <v>Acessórios</v>
      </c>
    </row>
    <row r="9762" customFormat="false" ht="15" hidden="false" customHeight="false" outlineLevel="0" collapsed="false">
      <c r="A9762" s="17" t="s">
        <v>7500</v>
      </c>
      <c r="B9762" s="17" t="n">
        <v>2</v>
      </c>
      <c r="C9762" s="21" t="n">
        <v>46293</v>
      </c>
      <c r="D9762" s="17" t="s">
        <v>699</v>
      </c>
      <c r="E9762" s="17" t="s">
        <v>88</v>
      </c>
      <c r="F9762" s="17" t="s">
        <v>1493</v>
      </c>
      <c r="G9762" s="17" t="s">
        <v>62</v>
      </c>
      <c r="H9762" s="17" t="s">
        <v>1540</v>
      </c>
      <c r="I9762" s="17" t="s">
        <v>7445</v>
      </c>
      <c r="J9762" s="17" t="n">
        <v>1</v>
      </c>
      <c r="K9762" s="15" t="n">
        <v>170.9</v>
      </c>
      <c r="L9762" s="22" t="n">
        <v>0.05</v>
      </c>
      <c r="M9762" s="15" t="n">
        <v>0</v>
      </c>
      <c r="N9762" s="15" t="n">
        <f aca="false">J9762*K9762</f>
        <v>170.9</v>
      </c>
      <c r="O9762" s="15" t="n">
        <f aca="false">N9762*L9762</f>
        <v>8.545</v>
      </c>
      <c r="P9762" s="15" t="n">
        <f aca="false">N9762-O9762</f>
        <v>162.355</v>
      </c>
      <c r="Q9762" s="15" t="n">
        <f aca="false">J9762*INDEX(dProdutos!$F$2:$F$47,MATCH(E9762,dProdutos!$A$2:$A$47,0))</f>
        <v>98.14</v>
      </c>
      <c r="R9762" s="15" t="n">
        <f aca="false">IF(I9762="Cancelado",0,P9762-Q9762)</f>
        <v>64.215</v>
      </c>
      <c r="S9762" s="17" t="str">
        <f aca="false">INDEX(dProdutos!$D$2:$D$47,MATCH(E9762,dProdutos!$A$2:$A$47,0))</f>
        <v>Moda Feminina</v>
      </c>
    </row>
    <row r="9763" customFormat="false" ht="15" hidden="false" customHeight="false" outlineLevel="0" collapsed="false">
      <c r="A9763" s="17" t="s">
        <v>7501</v>
      </c>
      <c r="B9763" s="17" t="n">
        <v>1</v>
      </c>
      <c r="C9763" s="21" t="n">
        <v>46293</v>
      </c>
      <c r="D9763" s="17" t="s">
        <v>640</v>
      </c>
      <c r="E9763" s="17" t="s">
        <v>144</v>
      </c>
      <c r="F9763" s="17" t="s">
        <v>1493</v>
      </c>
      <c r="G9763" s="17" t="s">
        <v>60</v>
      </c>
      <c r="H9763" s="17" t="s">
        <v>1523</v>
      </c>
      <c r="I9763" s="17" t="s">
        <v>7445</v>
      </c>
      <c r="J9763" s="17" t="n">
        <v>3</v>
      </c>
      <c r="K9763" s="15" t="n">
        <v>260.9</v>
      </c>
      <c r="L9763" s="22" t="n">
        <v>0</v>
      </c>
      <c r="M9763" s="15" t="n">
        <v>26.57</v>
      </c>
      <c r="N9763" s="15" t="n">
        <f aca="false">J9763*K9763</f>
        <v>782.7</v>
      </c>
      <c r="O9763" s="15" t="n">
        <f aca="false">N9763*L9763</f>
        <v>0</v>
      </c>
      <c r="P9763" s="15" t="n">
        <f aca="false">N9763-O9763</f>
        <v>782.7</v>
      </c>
      <c r="Q9763" s="15" t="n">
        <f aca="false">J9763*INDEX(dProdutos!$F$2:$F$47,MATCH(E9763,dProdutos!$A$2:$A$47,0))</f>
        <v>299.58</v>
      </c>
      <c r="R9763" s="15" t="n">
        <f aca="false">IF(I9763="Cancelado",0,P9763-Q9763)</f>
        <v>483.12</v>
      </c>
      <c r="S9763" s="17" t="str">
        <f aca="false">INDEX(dProdutos!$D$2:$D$47,MATCH(E9763,dProdutos!$A$2:$A$47,0))</f>
        <v>Acessórios</v>
      </c>
    </row>
    <row r="9764" customFormat="false" ht="15" hidden="false" customHeight="false" outlineLevel="0" collapsed="false">
      <c r="A9764" s="17" t="s">
        <v>7501</v>
      </c>
      <c r="B9764" s="17" t="n">
        <v>2</v>
      </c>
      <c r="C9764" s="21" t="n">
        <v>46293</v>
      </c>
      <c r="D9764" s="17" t="s">
        <v>640</v>
      </c>
      <c r="E9764" s="17" t="s">
        <v>95</v>
      </c>
      <c r="F9764" s="17" t="s">
        <v>1493</v>
      </c>
      <c r="G9764" s="17" t="s">
        <v>60</v>
      </c>
      <c r="H9764" s="17" t="s">
        <v>1523</v>
      </c>
      <c r="I9764" s="17" t="s">
        <v>7445</v>
      </c>
      <c r="J9764" s="17" t="n">
        <v>1</v>
      </c>
      <c r="K9764" s="15" t="n">
        <v>77.9</v>
      </c>
      <c r="L9764" s="22" t="n">
        <v>0.1</v>
      </c>
      <c r="M9764" s="15" t="n">
        <v>0</v>
      </c>
      <c r="N9764" s="15" t="n">
        <f aca="false">J9764*K9764</f>
        <v>77.9</v>
      </c>
      <c r="O9764" s="15" t="n">
        <f aca="false">N9764*L9764</f>
        <v>7.79</v>
      </c>
      <c r="P9764" s="15" t="n">
        <f aca="false">N9764-O9764</f>
        <v>70.11</v>
      </c>
      <c r="Q9764" s="15" t="n">
        <f aca="false">J9764*INDEX(dProdutos!$F$2:$F$47,MATCH(E9764,dProdutos!$A$2:$A$47,0))</f>
        <v>36.71</v>
      </c>
      <c r="R9764" s="15" t="n">
        <f aca="false">IF(I9764="Cancelado",0,P9764-Q9764)</f>
        <v>33.4</v>
      </c>
      <c r="S9764" s="17" t="str">
        <f aca="false">INDEX(dProdutos!$D$2:$D$47,MATCH(E9764,dProdutos!$A$2:$A$47,0))</f>
        <v>Moda Feminina</v>
      </c>
    </row>
    <row r="9765" customFormat="false" ht="15" hidden="false" customHeight="false" outlineLevel="0" collapsed="false">
      <c r="A9765" s="17" t="s">
        <v>7502</v>
      </c>
      <c r="B9765" s="17" t="n">
        <v>1</v>
      </c>
      <c r="C9765" s="21" t="n">
        <v>46294</v>
      </c>
      <c r="D9765" s="17" t="s">
        <v>482</v>
      </c>
      <c r="E9765" s="17" t="s">
        <v>102</v>
      </c>
      <c r="F9765" s="17" t="s">
        <v>1490</v>
      </c>
      <c r="G9765" s="17" t="s">
        <v>61</v>
      </c>
      <c r="H9765" s="17" t="s">
        <v>1537</v>
      </c>
      <c r="I9765" s="17" t="s">
        <v>7445</v>
      </c>
      <c r="J9765" s="17" t="n">
        <v>3</v>
      </c>
      <c r="K9765" s="15" t="n">
        <v>65.9</v>
      </c>
      <c r="L9765" s="22" t="n">
        <v>0</v>
      </c>
      <c r="M9765" s="15" t="n">
        <v>0</v>
      </c>
      <c r="N9765" s="15" t="n">
        <f aca="false">J9765*K9765</f>
        <v>197.7</v>
      </c>
      <c r="O9765" s="15" t="n">
        <f aca="false">N9765*L9765</f>
        <v>0</v>
      </c>
      <c r="P9765" s="15" t="n">
        <f aca="false">N9765-O9765</f>
        <v>197.7</v>
      </c>
      <c r="Q9765" s="15" t="n">
        <f aca="false">J9765*INDEX(dProdutos!$F$2:$F$47,MATCH(E9765,dProdutos!$A$2:$A$47,0))</f>
        <v>89.04</v>
      </c>
      <c r="R9765" s="15" t="n">
        <f aca="false">IF(I9765="Cancelado",0,P9765-Q9765)</f>
        <v>108.66</v>
      </c>
      <c r="S9765" s="17" t="str">
        <f aca="false">INDEX(dProdutos!$D$2:$D$47,MATCH(E9765,dProdutos!$A$2:$A$47,0))</f>
        <v>Moda Masculina</v>
      </c>
    </row>
    <row r="9766" customFormat="false" ht="15" hidden="false" customHeight="false" outlineLevel="0" collapsed="false">
      <c r="A9766" s="17" t="s">
        <v>7503</v>
      </c>
      <c r="B9766" s="17" t="n">
        <v>1</v>
      </c>
      <c r="C9766" s="21" t="n">
        <v>46294</v>
      </c>
      <c r="D9766" s="17" t="s">
        <v>897</v>
      </c>
      <c r="E9766" s="17" t="s">
        <v>120</v>
      </c>
      <c r="F9766" s="17" t="s">
        <v>1499</v>
      </c>
      <c r="G9766" s="17" t="s">
        <v>59</v>
      </c>
      <c r="H9766" s="17" t="s">
        <v>1523</v>
      </c>
      <c r="I9766" s="17" t="s">
        <v>7445</v>
      </c>
      <c r="J9766" s="17" t="n">
        <v>1</v>
      </c>
      <c r="K9766" s="15" t="n">
        <v>96.9</v>
      </c>
      <c r="L9766" s="22" t="n">
        <v>0</v>
      </c>
      <c r="M9766" s="15" t="n">
        <v>0</v>
      </c>
      <c r="N9766" s="15" t="n">
        <f aca="false">J9766*K9766</f>
        <v>96.9</v>
      </c>
      <c r="O9766" s="15" t="n">
        <f aca="false">N9766*L9766</f>
        <v>0</v>
      </c>
      <c r="P9766" s="15" t="n">
        <f aca="false">N9766-O9766</f>
        <v>96.9</v>
      </c>
      <c r="Q9766" s="15" t="n">
        <f aca="false">J9766*INDEX(dProdutos!$F$2:$F$47,MATCH(E9766,dProdutos!$A$2:$A$47,0))</f>
        <v>44.36</v>
      </c>
      <c r="R9766" s="15" t="n">
        <f aca="false">IF(I9766="Cancelado",0,P9766-Q9766)</f>
        <v>52.54</v>
      </c>
      <c r="S9766" s="17" t="str">
        <f aca="false">INDEX(dProdutos!$D$2:$D$47,MATCH(E9766,dProdutos!$A$2:$A$47,0))</f>
        <v>Moda Masculina</v>
      </c>
    </row>
    <row r="9767" customFormat="false" ht="15" hidden="false" customHeight="false" outlineLevel="0" collapsed="false">
      <c r="A9767" s="17" t="s">
        <v>7504</v>
      </c>
      <c r="B9767" s="17" t="n">
        <v>1</v>
      </c>
      <c r="C9767" s="21" t="n">
        <v>46294</v>
      </c>
      <c r="D9767" s="17" t="s">
        <v>1026</v>
      </c>
      <c r="E9767" s="17" t="s">
        <v>162</v>
      </c>
      <c r="F9767" s="17" t="s">
        <v>1490</v>
      </c>
      <c r="G9767" s="17" t="s">
        <v>59</v>
      </c>
      <c r="H9767" s="17" t="s">
        <v>1540</v>
      </c>
      <c r="I9767" s="17" t="s">
        <v>7445</v>
      </c>
      <c r="J9767" s="17" t="n">
        <v>2</v>
      </c>
      <c r="K9767" s="15" t="n">
        <v>231.9</v>
      </c>
      <c r="L9767" s="22" t="n">
        <v>0</v>
      </c>
      <c r="M9767" s="15" t="n">
        <v>29.13</v>
      </c>
      <c r="N9767" s="15" t="n">
        <f aca="false">J9767*K9767</f>
        <v>463.8</v>
      </c>
      <c r="O9767" s="15" t="n">
        <f aca="false">N9767*L9767</f>
        <v>0</v>
      </c>
      <c r="P9767" s="15" t="n">
        <f aca="false">N9767-O9767</f>
        <v>463.8</v>
      </c>
      <c r="Q9767" s="15" t="n">
        <f aca="false">J9767*INDEX(dProdutos!$F$2:$F$47,MATCH(E9767,dProdutos!$A$2:$A$47,0))</f>
        <v>268.82</v>
      </c>
      <c r="R9767" s="15" t="n">
        <f aca="false">IF(I9767="Cancelado",0,P9767-Q9767)</f>
        <v>194.98</v>
      </c>
      <c r="S9767" s="17" t="str">
        <f aca="false">INDEX(dProdutos!$D$2:$D$47,MATCH(E9767,dProdutos!$A$2:$A$47,0))</f>
        <v>Casa</v>
      </c>
    </row>
    <row r="9768" customFormat="false" ht="15" hidden="false" customHeight="false" outlineLevel="0" collapsed="false">
      <c r="A9768" s="17" t="s">
        <v>7505</v>
      </c>
      <c r="B9768" s="17" t="n">
        <v>1</v>
      </c>
      <c r="C9768" s="21" t="n">
        <v>46294</v>
      </c>
      <c r="D9768" s="17" t="s">
        <v>543</v>
      </c>
      <c r="E9768" s="17" t="s">
        <v>114</v>
      </c>
      <c r="F9768" s="17" t="s">
        <v>1487</v>
      </c>
      <c r="G9768" s="17" t="s">
        <v>59</v>
      </c>
      <c r="H9768" s="17" t="s">
        <v>1537</v>
      </c>
      <c r="I9768" s="17" t="s">
        <v>7445</v>
      </c>
      <c r="J9768" s="17" t="n">
        <v>2</v>
      </c>
      <c r="K9768" s="15" t="n">
        <v>202.9</v>
      </c>
      <c r="L9768" s="22" t="n">
        <v>0.15</v>
      </c>
      <c r="M9768" s="15" t="n">
        <v>0</v>
      </c>
      <c r="N9768" s="15" t="n">
        <f aca="false">J9768*K9768</f>
        <v>405.8</v>
      </c>
      <c r="O9768" s="15" t="n">
        <f aca="false">N9768*L9768</f>
        <v>60.87</v>
      </c>
      <c r="P9768" s="15" t="n">
        <f aca="false">N9768-O9768</f>
        <v>344.93</v>
      </c>
      <c r="Q9768" s="15" t="n">
        <f aca="false">J9768*INDEX(dProdutos!$F$2:$F$47,MATCH(E9768,dProdutos!$A$2:$A$47,0))</f>
        <v>220.78</v>
      </c>
      <c r="R9768" s="15" t="n">
        <f aca="false">IF(I9768="Cancelado",0,P9768-Q9768)</f>
        <v>124.15</v>
      </c>
      <c r="S9768" s="17" t="str">
        <f aca="false">INDEX(dProdutos!$D$2:$D$47,MATCH(E9768,dProdutos!$A$2:$A$47,0))</f>
        <v>Moda Masculina</v>
      </c>
    </row>
    <row r="9769" customFormat="false" ht="15" hidden="false" customHeight="false" outlineLevel="0" collapsed="false">
      <c r="A9769" s="17" t="s">
        <v>7506</v>
      </c>
      <c r="B9769" s="17" t="n">
        <v>1</v>
      </c>
      <c r="C9769" s="21" t="n">
        <v>46294</v>
      </c>
      <c r="D9769" s="17" t="s">
        <v>1336</v>
      </c>
      <c r="E9769" s="17" t="s">
        <v>81</v>
      </c>
      <c r="F9769" s="17" t="s">
        <v>1490</v>
      </c>
      <c r="G9769" s="17" t="s">
        <v>59</v>
      </c>
      <c r="H9769" s="17" t="s">
        <v>1527</v>
      </c>
      <c r="I9769" s="17" t="s">
        <v>1531</v>
      </c>
      <c r="J9769" s="17" t="n">
        <v>1</v>
      </c>
      <c r="K9769" s="15" t="n">
        <v>64.9</v>
      </c>
      <c r="L9769" s="22" t="n">
        <v>0</v>
      </c>
      <c r="M9769" s="15" t="n">
        <v>23.12</v>
      </c>
      <c r="N9769" s="15" t="n">
        <f aca="false">J9769*K9769</f>
        <v>64.9</v>
      </c>
      <c r="O9769" s="15" t="n">
        <f aca="false">N9769*L9769</f>
        <v>0</v>
      </c>
      <c r="P9769" s="15" t="n">
        <f aca="false">N9769-O9769</f>
        <v>64.9</v>
      </c>
      <c r="Q9769" s="15" t="n">
        <f aca="false">J9769*INDEX(dProdutos!$F$2:$F$47,MATCH(E9769,dProdutos!$A$2:$A$47,0))</f>
        <v>26.12</v>
      </c>
      <c r="R9769" s="15" t="n">
        <f aca="false">IF(I9769="Cancelado",0,P9769-Q9769)</f>
        <v>0</v>
      </c>
      <c r="S9769" s="17" t="str">
        <f aca="false">INDEX(dProdutos!$D$2:$D$47,MATCH(E9769,dProdutos!$A$2:$A$47,0))</f>
        <v>Moda Feminina</v>
      </c>
    </row>
    <row r="9770" customFormat="false" ht="15" hidden="false" customHeight="false" outlineLevel="0" collapsed="false">
      <c r="A9770" s="17" t="s">
        <v>7506</v>
      </c>
      <c r="B9770" s="17" t="n">
        <v>2</v>
      </c>
      <c r="C9770" s="21" t="n">
        <v>46294</v>
      </c>
      <c r="D9770" s="17" t="s">
        <v>1336</v>
      </c>
      <c r="E9770" s="17" t="s">
        <v>171</v>
      </c>
      <c r="F9770" s="17" t="s">
        <v>1490</v>
      </c>
      <c r="G9770" s="17" t="s">
        <v>59</v>
      </c>
      <c r="H9770" s="17" t="s">
        <v>1527</v>
      </c>
      <c r="I9770" s="17" t="s">
        <v>1531</v>
      </c>
      <c r="J9770" s="17" t="n">
        <v>1</v>
      </c>
      <c r="K9770" s="15" t="n">
        <v>246.9</v>
      </c>
      <c r="L9770" s="22" t="n">
        <v>0</v>
      </c>
      <c r="M9770" s="15" t="n">
        <v>0</v>
      </c>
      <c r="N9770" s="15" t="n">
        <f aca="false">J9770*K9770</f>
        <v>246.9</v>
      </c>
      <c r="O9770" s="15" t="n">
        <f aca="false">N9770*L9770</f>
        <v>0</v>
      </c>
      <c r="P9770" s="15" t="n">
        <f aca="false">N9770-O9770</f>
        <v>246.9</v>
      </c>
      <c r="Q9770" s="15" t="n">
        <f aca="false">J9770*INDEX(dProdutos!$F$2:$F$47,MATCH(E9770,dProdutos!$A$2:$A$47,0))</f>
        <v>103.61</v>
      </c>
      <c r="R9770" s="15" t="n">
        <f aca="false">IF(I9770="Cancelado",0,P9770-Q9770)</f>
        <v>0</v>
      </c>
      <c r="S9770" s="17" t="str">
        <f aca="false">INDEX(dProdutos!$D$2:$D$47,MATCH(E9770,dProdutos!$A$2:$A$47,0))</f>
        <v>Casa</v>
      </c>
    </row>
    <row r="9771" customFormat="false" ht="15" hidden="false" customHeight="false" outlineLevel="0" collapsed="false">
      <c r="A9771" s="17" t="s">
        <v>7507</v>
      </c>
      <c r="B9771" s="17" t="n">
        <v>1</v>
      </c>
      <c r="C9771" s="21" t="n">
        <v>46294</v>
      </c>
      <c r="D9771" s="17" t="s">
        <v>1408</v>
      </c>
      <c r="E9771" s="17" t="s">
        <v>156</v>
      </c>
      <c r="F9771" s="17" t="s">
        <v>1501</v>
      </c>
      <c r="G9771" s="17" t="s">
        <v>60</v>
      </c>
      <c r="H9771" s="17" t="s">
        <v>1523</v>
      </c>
      <c r="I9771" s="17" t="s">
        <v>7445</v>
      </c>
      <c r="J9771" s="17" t="n">
        <v>1</v>
      </c>
      <c r="K9771" s="15" t="n">
        <v>192.9</v>
      </c>
      <c r="L9771" s="22" t="n">
        <v>0</v>
      </c>
      <c r="M9771" s="15" t="n">
        <v>20.3</v>
      </c>
      <c r="N9771" s="15" t="n">
        <f aca="false">J9771*K9771</f>
        <v>192.9</v>
      </c>
      <c r="O9771" s="15" t="n">
        <f aca="false">N9771*L9771</f>
        <v>0</v>
      </c>
      <c r="P9771" s="15" t="n">
        <f aca="false">N9771-O9771</f>
        <v>192.9</v>
      </c>
      <c r="Q9771" s="15" t="n">
        <f aca="false">J9771*INDEX(dProdutos!$F$2:$F$47,MATCH(E9771,dProdutos!$A$2:$A$47,0))</f>
        <v>80.38</v>
      </c>
      <c r="R9771" s="15" t="n">
        <f aca="false">IF(I9771="Cancelado",0,P9771-Q9771)</f>
        <v>112.52</v>
      </c>
      <c r="S9771" s="17" t="str">
        <f aca="false">INDEX(dProdutos!$D$2:$D$47,MATCH(E9771,dProdutos!$A$2:$A$47,0))</f>
        <v>Acessórios</v>
      </c>
    </row>
    <row r="9772" customFormat="false" ht="15" hidden="false" customHeight="false" outlineLevel="0" collapsed="false">
      <c r="A9772" s="17" t="s">
        <v>7508</v>
      </c>
      <c r="B9772" s="17" t="n">
        <v>1</v>
      </c>
      <c r="C9772" s="21" t="n">
        <v>46294</v>
      </c>
      <c r="D9772" s="17" t="s">
        <v>1028</v>
      </c>
      <c r="E9772" s="17" t="s">
        <v>195</v>
      </c>
      <c r="F9772" s="17" t="s">
        <v>1490</v>
      </c>
      <c r="G9772" s="17" t="s">
        <v>64</v>
      </c>
      <c r="H9772" s="17" t="s">
        <v>1523</v>
      </c>
      <c r="I9772" s="17" t="s">
        <v>7445</v>
      </c>
      <c r="J9772" s="17" t="n">
        <v>1</v>
      </c>
      <c r="K9772" s="15" t="n">
        <v>72.9</v>
      </c>
      <c r="L9772" s="22" t="n">
        <v>0.15</v>
      </c>
      <c r="M9772" s="15" t="n">
        <v>15.09</v>
      </c>
      <c r="N9772" s="15" t="n">
        <f aca="false">J9772*K9772</f>
        <v>72.9</v>
      </c>
      <c r="O9772" s="15" t="n">
        <f aca="false">N9772*L9772</f>
        <v>10.935</v>
      </c>
      <c r="P9772" s="15" t="n">
        <f aca="false">N9772-O9772</f>
        <v>61.965</v>
      </c>
      <c r="Q9772" s="15" t="n">
        <f aca="false">J9772*INDEX(dProdutos!$F$2:$F$47,MATCH(E9772,dProdutos!$A$2:$A$47,0))</f>
        <v>39.23</v>
      </c>
      <c r="R9772" s="15" t="n">
        <f aca="false">IF(I9772="Cancelado",0,P9772-Q9772)</f>
        <v>22.735</v>
      </c>
      <c r="S9772" s="17" t="str">
        <f aca="false">INDEX(dProdutos!$D$2:$D$47,MATCH(E9772,dProdutos!$A$2:$A$47,0))</f>
        <v>Eletrônicos</v>
      </c>
    </row>
    <row r="9773" customFormat="false" ht="15" hidden="false" customHeight="false" outlineLevel="0" collapsed="false">
      <c r="A9773" s="17" t="s">
        <v>7508</v>
      </c>
      <c r="B9773" s="17" t="n">
        <v>2</v>
      </c>
      <c r="C9773" s="21" t="n">
        <v>46294</v>
      </c>
      <c r="D9773" s="17" t="s">
        <v>1028</v>
      </c>
      <c r="E9773" s="17" t="s">
        <v>81</v>
      </c>
      <c r="F9773" s="17" t="s">
        <v>1490</v>
      </c>
      <c r="G9773" s="17" t="s">
        <v>64</v>
      </c>
      <c r="H9773" s="17" t="s">
        <v>1523</v>
      </c>
      <c r="I9773" s="17" t="s">
        <v>7445</v>
      </c>
      <c r="J9773" s="17" t="n">
        <v>1</v>
      </c>
      <c r="K9773" s="15" t="n">
        <v>64.9</v>
      </c>
      <c r="L9773" s="22" t="n">
        <v>0.1</v>
      </c>
      <c r="M9773" s="15" t="n">
        <v>0</v>
      </c>
      <c r="N9773" s="15" t="n">
        <f aca="false">J9773*K9773</f>
        <v>64.9</v>
      </c>
      <c r="O9773" s="15" t="n">
        <f aca="false">N9773*L9773</f>
        <v>6.49</v>
      </c>
      <c r="P9773" s="15" t="n">
        <f aca="false">N9773-O9773</f>
        <v>58.41</v>
      </c>
      <c r="Q9773" s="15" t="n">
        <f aca="false">J9773*INDEX(dProdutos!$F$2:$F$47,MATCH(E9773,dProdutos!$A$2:$A$47,0))</f>
        <v>26.12</v>
      </c>
      <c r="R9773" s="15" t="n">
        <f aca="false">IF(I9773="Cancelado",0,P9773-Q9773)</f>
        <v>32.29</v>
      </c>
      <c r="S9773" s="17" t="str">
        <f aca="false">INDEX(dProdutos!$D$2:$D$47,MATCH(E9773,dProdutos!$A$2:$A$47,0))</f>
        <v>Moda Feminina</v>
      </c>
    </row>
    <row r="9774" customFormat="false" ht="15" hidden="false" customHeight="false" outlineLevel="0" collapsed="false">
      <c r="A9774" s="17" t="s">
        <v>7509</v>
      </c>
      <c r="B9774" s="17" t="n">
        <v>1</v>
      </c>
      <c r="C9774" s="21" t="n">
        <v>46295</v>
      </c>
      <c r="D9774" s="17" t="s">
        <v>837</v>
      </c>
      <c r="E9774" s="17" t="s">
        <v>195</v>
      </c>
      <c r="F9774" s="17" t="s">
        <v>1495</v>
      </c>
      <c r="G9774" s="17" t="s">
        <v>60</v>
      </c>
      <c r="H9774" s="17" t="s">
        <v>1523</v>
      </c>
      <c r="I9774" s="17" t="s">
        <v>7445</v>
      </c>
      <c r="J9774" s="17" t="n">
        <v>2</v>
      </c>
      <c r="K9774" s="15" t="n">
        <v>72.9</v>
      </c>
      <c r="L9774" s="22" t="n">
        <v>0.05</v>
      </c>
      <c r="M9774" s="15" t="n">
        <v>11.83</v>
      </c>
      <c r="N9774" s="15" t="n">
        <f aca="false">J9774*K9774</f>
        <v>145.8</v>
      </c>
      <c r="O9774" s="15" t="n">
        <f aca="false">N9774*L9774</f>
        <v>7.29</v>
      </c>
      <c r="P9774" s="15" t="n">
        <f aca="false">N9774-O9774</f>
        <v>138.51</v>
      </c>
      <c r="Q9774" s="15" t="n">
        <f aca="false">J9774*INDEX(dProdutos!$F$2:$F$47,MATCH(E9774,dProdutos!$A$2:$A$47,0))</f>
        <v>78.46</v>
      </c>
      <c r="R9774" s="15" t="n">
        <f aca="false">IF(I9774="Cancelado",0,P9774-Q9774)</f>
        <v>60.05</v>
      </c>
      <c r="S9774" s="17" t="str">
        <f aca="false">INDEX(dProdutos!$D$2:$D$47,MATCH(E9774,dProdutos!$A$2:$A$47,0))</f>
        <v>Eletrônicos</v>
      </c>
    </row>
    <row r="9775" customFormat="false" ht="15" hidden="false" customHeight="false" outlineLevel="0" collapsed="false">
      <c r="A9775" s="17" t="s">
        <v>7510</v>
      </c>
      <c r="B9775" s="17" t="n">
        <v>1</v>
      </c>
      <c r="C9775" s="21" t="n">
        <v>46295</v>
      </c>
      <c r="D9775" s="17" t="s">
        <v>261</v>
      </c>
      <c r="E9775" s="17" t="s">
        <v>177</v>
      </c>
      <c r="F9775" s="17" t="s">
        <v>1487</v>
      </c>
      <c r="G9775" s="17" t="s">
        <v>61</v>
      </c>
      <c r="H9775" s="17" t="s">
        <v>1540</v>
      </c>
      <c r="I9775" s="17" t="s">
        <v>7445</v>
      </c>
      <c r="J9775" s="17" t="n">
        <v>1</v>
      </c>
      <c r="K9775" s="15" t="n">
        <v>257.9</v>
      </c>
      <c r="L9775" s="22" t="n">
        <v>0.1</v>
      </c>
      <c r="M9775" s="15" t="n">
        <v>34.18</v>
      </c>
      <c r="N9775" s="15" t="n">
        <f aca="false">J9775*K9775</f>
        <v>257.9</v>
      </c>
      <c r="O9775" s="15" t="n">
        <f aca="false">N9775*L9775</f>
        <v>25.79</v>
      </c>
      <c r="P9775" s="15" t="n">
        <f aca="false">N9775-O9775</f>
        <v>232.11</v>
      </c>
      <c r="Q9775" s="15" t="n">
        <f aca="false">J9775*INDEX(dProdutos!$F$2:$F$47,MATCH(E9775,dProdutos!$A$2:$A$47,0))</f>
        <v>138.23</v>
      </c>
      <c r="R9775" s="15" t="n">
        <f aca="false">IF(I9775="Cancelado",0,P9775-Q9775)</f>
        <v>93.88</v>
      </c>
      <c r="S9775" s="17" t="str">
        <f aca="false">INDEX(dProdutos!$D$2:$D$47,MATCH(E9775,dProdutos!$A$2:$A$47,0))</f>
        <v>Casa</v>
      </c>
    </row>
    <row r="9776" customFormat="false" ht="15" hidden="false" customHeight="false" outlineLevel="0" collapsed="false">
      <c r="A9776" s="17" t="s">
        <v>7510</v>
      </c>
      <c r="B9776" s="17" t="n">
        <v>2</v>
      </c>
      <c r="C9776" s="21" t="n">
        <v>46295</v>
      </c>
      <c r="D9776" s="17" t="s">
        <v>261</v>
      </c>
      <c r="E9776" s="17" t="s">
        <v>85</v>
      </c>
      <c r="F9776" s="17" t="s">
        <v>1487</v>
      </c>
      <c r="G9776" s="17" t="s">
        <v>61</v>
      </c>
      <c r="H9776" s="17" t="s">
        <v>1540</v>
      </c>
      <c r="I9776" s="17" t="s">
        <v>7445</v>
      </c>
      <c r="J9776" s="17" t="n">
        <v>1</v>
      </c>
      <c r="K9776" s="15" t="n">
        <v>165.9</v>
      </c>
      <c r="L9776" s="22" t="n">
        <v>0.05</v>
      </c>
      <c r="M9776" s="15" t="n">
        <v>0</v>
      </c>
      <c r="N9776" s="15" t="n">
        <f aca="false">J9776*K9776</f>
        <v>165.9</v>
      </c>
      <c r="O9776" s="15" t="n">
        <f aca="false">N9776*L9776</f>
        <v>8.295</v>
      </c>
      <c r="P9776" s="15" t="n">
        <f aca="false">N9776-O9776</f>
        <v>157.605</v>
      </c>
      <c r="Q9776" s="15" t="n">
        <f aca="false">J9776*INDEX(dProdutos!$F$2:$F$47,MATCH(E9776,dProdutos!$A$2:$A$47,0))</f>
        <v>91.55</v>
      </c>
      <c r="R9776" s="15" t="n">
        <f aca="false">IF(I9776="Cancelado",0,P9776-Q9776)</f>
        <v>66.055</v>
      </c>
      <c r="S9776" s="17" t="str">
        <f aca="false">INDEX(dProdutos!$D$2:$D$47,MATCH(E9776,dProdutos!$A$2:$A$47,0))</f>
        <v>Moda Feminina</v>
      </c>
    </row>
    <row r="9777" customFormat="false" ht="15" hidden="false" customHeight="false" outlineLevel="0" collapsed="false">
      <c r="A9777" s="17" t="s">
        <v>7511</v>
      </c>
      <c r="B9777" s="17" t="n">
        <v>1</v>
      </c>
      <c r="C9777" s="21" t="n">
        <v>46295</v>
      </c>
      <c r="D9777" s="17" t="s">
        <v>275</v>
      </c>
      <c r="E9777" s="17" t="s">
        <v>144</v>
      </c>
      <c r="F9777" s="17" t="s">
        <v>1490</v>
      </c>
      <c r="G9777" s="17" t="s">
        <v>59</v>
      </c>
      <c r="H9777" s="17" t="s">
        <v>1523</v>
      </c>
      <c r="I9777" s="17" t="s">
        <v>7445</v>
      </c>
      <c r="J9777" s="17" t="n">
        <v>1</v>
      </c>
      <c r="K9777" s="15" t="n">
        <v>260.9</v>
      </c>
      <c r="L9777" s="22" t="n">
        <v>0</v>
      </c>
      <c r="M9777" s="15" t="n">
        <v>25.41</v>
      </c>
      <c r="N9777" s="15" t="n">
        <f aca="false">J9777*K9777</f>
        <v>260.9</v>
      </c>
      <c r="O9777" s="15" t="n">
        <f aca="false">N9777*L9777</f>
        <v>0</v>
      </c>
      <c r="P9777" s="15" t="n">
        <f aca="false">N9777-O9777</f>
        <v>260.9</v>
      </c>
      <c r="Q9777" s="15" t="n">
        <f aca="false">J9777*INDEX(dProdutos!$F$2:$F$47,MATCH(E9777,dProdutos!$A$2:$A$47,0))</f>
        <v>99.86</v>
      </c>
      <c r="R9777" s="15" t="n">
        <f aca="false">IF(I9777="Cancelado",0,P9777-Q9777)</f>
        <v>161.04</v>
      </c>
      <c r="S9777" s="17" t="str">
        <f aca="false">INDEX(dProdutos!$D$2:$D$47,MATCH(E9777,dProdutos!$A$2:$A$47,0))</f>
        <v>Acessórios</v>
      </c>
    </row>
    <row r="9778" customFormat="false" ht="15" hidden="false" customHeight="false" outlineLevel="0" collapsed="false">
      <c r="A9778" s="17" t="s">
        <v>7511</v>
      </c>
      <c r="B9778" s="17" t="n">
        <v>2</v>
      </c>
      <c r="C9778" s="21" t="n">
        <v>46295</v>
      </c>
      <c r="D9778" s="17" t="s">
        <v>275</v>
      </c>
      <c r="E9778" s="17" t="s">
        <v>102</v>
      </c>
      <c r="F9778" s="17" t="s">
        <v>1490</v>
      </c>
      <c r="G9778" s="17" t="s">
        <v>59</v>
      </c>
      <c r="H9778" s="17" t="s">
        <v>1523</v>
      </c>
      <c r="I9778" s="17" t="s">
        <v>7445</v>
      </c>
      <c r="J9778" s="17" t="n">
        <v>1</v>
      </c>
      <c r="K9778" s="15" t="n">
        <v>65.9</v>
      </c>
      <c r="L9778" s="22" t="n">
        <v>0</v>
      </c>
      <c r="M9778" s="15" t="n">
        <v>0</v>
      </c>
      <c r="N9778" s="15" t="n">
        <f aca="false">J9778*K9778</f>
        <v>65.9</v>
      </c>
      <c r="O9778" s="15" t="n">
        <f aca="false">N9778*L9778</f>
        <v>0</v>
      </c>
      <c r="P9778" s="15" t="n">
        <f aca="false">N9778-O9778</f>
        <v>65.9</v>
      </c>
      <c r="Q9778" s="15" t="n">
        <f aca="false">J9778*INDEX(dProdutos!$F$2:$F$47,MATCH(E9778,dProdutos!$A$2:$A$47,0))</f>
        <v>29.68</v>
      </c>
      <c r="R9778" s="15" t="n">
        <f aca="false">IF(I9778="Cancelado",0,P9778-Q9778)</f>
        <v>36.22</v>
      </c>
      <c r="S9778" s="17" t="str">
        <f aca="false">INDEX(dProdutos!$D$2:$D$47,MATCH(E9778,dProdutos!$A$2:$A$47,0))</f>
        <v>Moda Masculina</v>
      </c>
    </row>
    <row r="9779" customFormat="false" ht="15" hidden="false" customHeight="false" outlineLevel="0" collapsed="false">
      <c r="A9779" s="17" t="s">
        <v>7512</v>
      </c>
      <c r="B9779" s="17" t="n">
        <v>1</v>
      </c>
      <c r="C9779" s="21" t="n">
        <v>46295</v>
      </c>
      <c r="D9779" s="17" t="s">
        <v>1221</v>
      </c>
      <c r="E9779" s="17" t="s">
        <v>156</v>
      </c>
      <c r="F9779" s="17" t="s">
        <v>1487</v>
      </c>
      <c r="G9779" s="17" t="s">
        <v>59</v>
      </c>
      <c r="H9779" s="17" t="s">
        <v>1537</v>
      </c>
      <c r="I9779" s="17" t="s">
        <v>7445</v>
      </c>
      <c r="J9779" s="17" t="n">
        <v>1</v>
      </c>
      <c r="K9779" s="15" t="n">
        <v>192.9</v>
      </c>
      <c r="L9779" s="22" t="n">
        <v>0.15</v>
      </c>
      <c r="M9779" s="15" t="n">
        <v>0</v>
      </c>
      <c r="N9779" s="15" t="n">
        <f aca="false">J9779*K9779</f>
        <v>192.9</v>
      </c>
      <c r="O9779" s="15" t="n">
        <f aca="false">N9779*L9779</f>
        <v>28.935</v>
      </c>
      <c r="P9779" s="15" t="n">
        <f aca="false">N9779-O9779</f>
        <v>163.965</v>
      </c>
      <c r="Q9779" s="15" t="n">
        <f aca="false">J9779*INDEX(dProdutos!$F$2:$F$47,MATCH(E9779,dProdutos!$A$2:$A$47,0))</f>
        <v>80.38</v>
      </c>
      <c r="R9779" s="15" t="n">
        <f aca="false">IF(I9779="Cancelado",0,P9779-Q9779)</f>
        <v>83.585</v>
      </c>
      <c r="S9779" s="17" t="str">
        <f aca="false">INDEX(dProdutos!$D$2:$D$47,MATCH(E9779,dProdutos!$A$2:$A$47,0))</f>
        <v>Acessórios</v>
      </c>
    </row>
    <row r="9780" customFormat="false" ht="15" hidden="false" customHeight="false" outlineLevel="0" collapsed="false">
      <c r="A9780" s="17" t="s">
        <v>7513</v>
      </c>
      <c r="B9780" s="17" t="n">
        <v>1</v>
      </c>
      <c r="C9780" s="21" t="n">
        <v>46295</v>
      </c>
      <c r="D9780" s="17" t="s">
        <v>659</v>
      </c>
      <c r="E9780" s="17" t="s">
        <v>180</v>
      </c>
      <c r="F9780" s="17" t="s">
        <v>1490</v>
      </c>
      <c r="G9780" s="17" t="s">
        <v>61</v>
      </c>
      <c r="H9780" s="17" t="s">
        <v>1523</v>
      </c>
      <c r="I9780" s="17" t="s">
        <v>7445</v>
      </c>
      <c r="J9780" s="17" t="n">
        <v>3</v>
      </c>
      <c r="K9780" s="15" t="n">
        <v>82.9</v>
      </c>
      <c r="L9780" s="22" t="n">
        <v>0</v>
      </c>
      <c r="M9780" s="15" t="n">
        <v>14.68</v>
      </c>
      <c r="N9780" s="15" t="n">
        <f aca="false">J9780*K9780</f>
        <v>248.7</v>
      </c>
      <c r="O9780" s="15" t="n">
        <f aca="false">N9780*L9780</f>
        <v>0</v>
      </c>
      <c r="P9780" s="15" t="n">
        <f aca="false">N9780-O9780</f>
        <v>248.7</v>
      </c>
      <c r="Q9780" s="15" t="n">
        <f aca="false">J9780*INDEX(dProdutos!$F$2:$F$47,MATCH(E9780,dProdutos!$A$2:$A$47,0))</f>
        <v>107.91</v>
      </c>
      <c r="R9780" s="15" t="n">
        <f aca="false">IF(I9780="Cancelado",0,P9780-Q9780)</f>
        <v>140.79</v>
      </c>
      <c r="S9780" s="17" t="str">
        <f aca="false">INDEX(dProdutos!$D$2:$D$47,MATCH(E9780,dProdutos!$A$2:$A$47,0))</f>
        <v>Eletrônicos</v>
      </c>
    </row>
    <row r="9781" customFormat="false" ht="15" hidden="false" customHeight="false" outlineLevel="0" collapsed="false">
      <c r="A9781" s="17" t="s">
        <v>7514</v>
      </c>
      <c r="B9781" s="17" t="n">
        <v>1</v>
      </c>
      <c r="C9781" s="21" t="n">
        <v>46295</v>
      </c>
      <c r="D9781" s="17" t="s">
        <v>1184</v>
      </c>
      <c r="E9781" s="17" t="s">
        <v>102</v>
      </c>
      <c r="F9781" s="17" t="s">
        <v>1503</v>
      </c>
      <c r="G9781" s="17" t="s">
        <v>61</v>
      </c>
      <c r="H9781" s="17" t="s">
        <v>1527</v>
      </c>
      <c r="I9781" s="17" t="s">
        <v>7445</v>
      </c>
      <c r="J9781" s="17" t="n">
        <v>1</v>
      </c>
      <c r="K9781" s="15" t="n">
        <v>65.9</v>
      </c>
      <c r="L9781" s="22" t="n">
        <v>0</v>
      </c>
      <c r="M9781" s="15" t="n">
        <v>14.25</v>
      </c>
      <c r="N9781" s="15" t="n">
        <f aca="false">J9781*K9781</f>
        <v>65.9</v>
      </c>
      <c r="O9781" s="15" t="n">
        <f aca="false">N9781*L9781</f>
        <v>0</v>
      </c>
      <c r="P9781" s="15" t="n">
        <f aca="false">N9781-O9781</f>
        <v>65.9</v>
      </c>
      <c r="Q9781" s="15" t="n">
        <f aca="false">J9781*INDEX(dProdutos!$F$2:$F$47,MATCH(E9781,dProdutos!$A$2:$A$47,0))</f>
        <v>29.68</v>
      </c>
      <c r="R9781" s="15" t="n">
        <f aca="false">IF(I9781="Cancelado",0,P9781-Q9781)</f>
        <v>36.22</v>
      </c>
      <c r="S9781" s="17" t="str">
        <f aca="false">INDEX(dProdutos!$D$2:$D$47,MATCH(E9781,dProdutos!$A$2:$A$47,0))</f>
        <v>Moda Masculina</v>
      </c>
    </row>
    <row r="9782" customFormat="false" ht="15" hidden="false" customHeight="false" outlineLevel="0" collapsed="false">
      <c r="A9782" s="17" t="s">
        <v>7514</v>
      </c>
      <c r="B9782" s="17" t="n">
        <v>2</v>
      </c>
      <c r="C9782" s="21" t="n">
        <v>46295</v>
      </c>
      <c r="D9782" s="17" t="s">
        <v>1184</v>
      </c>
      <c r="E9782" s="17" t="s">
        <v>177</v>
      </c>
      <c r="F9782" s="17" t="s">
        <v>1503</v>
      </c>
      <c r="G9782" s="17" t="s">
        <v>61</v>
      </c>
      <c r="H9782" s="17" t="s">
        <v>1527</v>
      </c>
      <c r="I9782" s="17" t="s">
        <v>7445</v>
      </c>
      <c r="J9782" s="17" t="n">
        <v>1</v>
      </c>
      <c r="K9782" s="15" t="n">
        <v>257.9</v>
      </c>
      <c r="L9782" s="22" t="n">
        <v>0</v>
      </c>
      <c r="M9782" s="15" t="n">
        <v>0</v>
      </c>
      <c r="N9782" s="15" t="n">
        <f aca="false">J9782*K9782</f>
        <v>257.9</v>
      </c>
      <c r="O9782" s="15" t="n">
        <f aca="false">N9782*L9782</f>
        <v>0</v>
      </c>
      <c r="P9782" s="15" t="n">
        <f aca="false">N9782-O9782</f>
        <v>257.9</v>
      </c>
      <c r="Q9782" s="15" t="n">
        <f aca="false">J9782*INDEX(dProdutos!$F$2:$F$47,MATCH(E9782,dProdutos!$A$2:$A$47,0))</f>
        <v>138.23</v>
      </c>
      <c r="R9782" s="15" t="n">
        <f aca="false">IF(I9782="Cancelado",0,P9782-Q9782)</f>
        <v>119.67</v>
      </c>
      <c r="S9782" s="17" t="str">
        <f aca="false">INDEX(dProdutos!$D$2:$D$47,MATCH(E9782,dProdutos!$A$2:$A$47,0))</f>
        <v>Casa</v>
      </c>
    </row>
    <row r="9783" customFormat="false" ht="15" hidden="false" customHeight="false" outlineLevel="0" collapsed="false">
      <c r="A9783" s="17" t="s">
        <v>7514</v>
      </c>
      <c r="B9783" s="17" t="n">
        <v>3</v>
      </c>
      <c r="C9783" s="21" t="n">
        <v>46295</v>
      </c>
      <c r="D9783" s="17" t="s">
        <v>1184</v>
      </c>
      <c r="E9783" s="17" t="s">
        <v>138</v>
      </c>
      <c r="F9783" s="17" t="s">
        <v>1503</v>
      </c>
      <c r="G9783" s="17" t="s">
        <v>61</v>
      </c>
      <c r="H9783" s="17" t="s">
        <v>1527</v>
      </c>
      <c r="I9783" s="17" t="s">
        <v>7445</v>
      </c>
      <c r="J9783" s="17" t="n">
        <v>1</v>
      </c>
      <c r="K9783" s="15" t="n">
        <v>231.9</v>
      </c>
      <c r="L9783" s="22" t="n">
        <v>0.15</v>
      </c>
      <c r="M9783" s="15" t="n">
        <v>0</v>
      </c>
      <c r="N9783" s="15" t="n">
        <f aca="false">J9783*K9783</f>
        <v>231.9</v>
      </c>
      <c r="O9783" s="15" t="n">
        <f aca="false">N9783*L9783</f>
        <v>34.785</v>
      </c>
      <c r="P9783" s="15" t="n">
        <f aca="false">N9783-O9783</f>
        <v>197.115</v>
      </c>
      <c r="Q9783" s="15" t="n">
        <f aca="false">J9783*INDEX(dProdutos!$F$2:$F$47,MATCH(E9783,dProdutos!$A$2:$A$47,0))</f>
        <v>132.21</v>
      </c>
      <c r="R9783" s="15" t="n">
        <f aca="false">IF(I9783="Cancelado",0,P9783-Q9783)</f>
        <v>64.905</v>
      </c>
      <c r="S9783" s="17" t="str">
        <f aca="false">INDEX(dProdutos!$D$2:$D$47,MATCH(E9783,dProdutos!$A$2:$A$47,0))</f>
        <v>Calçados</v>
      </c>
    </row>
    <row r="9784" customFormat="false" ht="15" hidden="false" customHeight="false" outlineLevel="0" collapsed="false">
      <c r="A9784" s="17" t="s">
        <v>7514</v>
      </c>
      <c r="B9784" s="17" t="n">
        <v>4</v>
      </c>
      <c r="C9784" s="21" t="n">
        <v>46295</v>
      </c>
      <c r="D9784" s="17" t="s">
        <v>1184</v>
      </c>
      <c r="E9784" s="17" t="s">
        <v>135</v>
      </c>
      <c r="F9784" s="17" t="s">
        <v>1503</v>
      </c>
      <c r="G9784" s="17" t="s">
        <v>61</v>
      </c>
      <c r="H9784" s="17" t="s">
        <v>1527</v>
      </c>
      <c r="I9784" s="17" t="s">
        <v>7445</v>
      </c>
      <c r="J9784" s="17" t="n">
        <v>1</v>
      </c>
      <c r="K9784" s="15" t="n">
        <v>200.9</v>
      </c>
      <c r="L9784" s="22" t="n">
        <v>0.1</v>
      </c>
      <c r="M9784" s="15" t="n">
        <v>0</v>
      </c>
      <c r="N9784" s="15" t="n">
        <f aca="false">J9784*K9784</f>
        <v>200.9</v>
      </c>
      <c r="O9784" s="15" t="n">
        <f aca="false">N9784*L9784</f>
        <v>20.09</v>
      </c>
      <c r="P9784" s="15" t="n">
        <f aca="false">N9784-O9784</f>
        <v>180.81</v>
      </c>
      <c r="Q9784" s="15" t="n">
        <f aca="false">J9784*INDEX(dProdutos!$F$2:$F$47,MATCH(E9784,dProdutos!$A$2:$A$47,0))</f>
        <v>80.73</v>
      </c>
      <c r="R9784" s="15" t="n">
        <f aca="false">IF(I9784="Cancelado",0,P9784-Q9784)</f>
        <v>100.08</v>
      </c>
      <c r="S9784" s="17" t="str">
        <f aca="false">INDEX(dProdutos!$D$2:$D$47,MATCH(E9784,dProdutos!$A$2:$A$47,0))</f>
        <v>Calçados</v>
      </c>
    </row>
    <row r="9785" customFormat="false" ht="15" hidden="false" customHeight="false" outlineLevel="0" collapsed="false">
      <c r="A9785" s="17" t="s">
        <v>7515</v>
      </c>
      <c r="B9785" s="17" t="n">
        <v>1</v>
      </c>
      <c r="C9785" s="21" t="n">
        <v>46295</v>
      </c>
      <c r="D9785" s="17" t="s">
        <v>1153</v>
      </c>
      <c r="E9785" s="17" t="s">
        <v>150</v>
      </c>
      <c r="F9785" s="17" t="s">
        <v>1493</v>
      </c>
      <c r="G9785" s="17" t="s">
        <v>60</v>
      </c>
      <c r="H9785" s="17" t="s">
        <v>1523</v>
      </c>
      <c r="I9785" s="17" t="s">
        <v>7445</v>
      </c>
      <c r="J9785" s="17" t="n">
        <v>1</v>
      </c>
      <c r="K9785" s="15" t="n">
        <v>71.9</v>
      </c>
      <c r="L9785" s="22" t="n">
        <v>0</v>
      </c>
      <c r="M9785" s="15" t="n">
        <v>23.65</v>
      </c>
      <c r="N9785" s="15" t="n">
        <f aca="false">J9785*K9785</f>
        <v>71.9</v>
      </c>
      <c r="O9785" s="15" t="n">
        <f aca="false">N9785*L9785</f>
        <v>0</v>
      </c>
      <c r="P9785" s="15" t="n">
        <f aca="false">N9785-O9785</f>
        <v>71.9</v>
      </c>
      <c r="Q9785" s="15" t="n">
        <f aca="false">J9785*INDEX(dProdutos!$F$2:$F$47,MATCH(E9785,dProdutos!$A$2:$A$47,0))</f>
        <v>27.38</v>
      </c>
      <c r="R9785" s="15" t="n">
        <f aca="false">IF(I9785="Cancelado",0,P9785-Q9785)</f>
        <v>44.52</v>
      </c>
      <c r="S9785" s="17" t="str">
        <f aca="false">INDEX(dProdutos!$D$2:$D$47,MATCH(E9785,dProdutos!$A$2:$A$47,0))</f>
        <v>Acessórios</v>
      </c>
    </row>
    <row r="9786" customFormat="false" ht="15" hidden="false" customHeight="false" outlineLevel="0" collapsed="false">
      <c r="A9786" s="17" t="s">
        <v>7515</v>
      </c>
      <c r="B9786" s="17" t="n">
        <v>2</v>
      </c>
      <c r="C9786" s="21" t="n">
        <v>46295</v>
      </c>
      <c r="D9786" s="17" t="s">
        <v>1153</v>
      </c>
      <c r="E9786" s="17" t="s">
        <v>192</v>
      </c>
      <c r="F9786" s="17" t="s">
        <v>1493</v>
      </c>
      <c r="G9786" s="17" t="s">
        <v>60</v>
      </c>
      <c r="H9786" s="17" t="s">
        <v>1523</v>
      </c>
      <c r="I9786" s="17" t="s">
        <v>7445</v>
      </c>
      <c r="J9786" s="17" t="n">
        <v>1</v>
      </c>
      <c r="K9786" s="15" t="n">
        <v>245.9</v>
      </c>
      <c r="L9786" s="22" t="n">
        <v>0</v>
      </c>
      <c r="M9786" s="15" t="n">
        <v>0</v>
      </c>
      <c r="N9786" s="15" t="n">
        <f aca="false">J9786*K9786</f>
        <v>245.9</v>
      </c>
      <c r="O9786" s="15" t="n">
        <f aca="false">N9786*L9786</f>
        <v>0</v>
      </c>
      <c r="P9786" s="15" t="n">
        <f aca="false">N9786-O9786</f>
        <v>245.9</v>
      </c>
      <c r="Q9786" s="15" t="n">
        <f aca="false">J9786*INDEX(dProdutos!$F$2:$F$47,MATCH(E9786,dProdutos!$A$2:$A$47,0))</f>
        <v>107.78</v>
      </c>
      <c r="R9786" s="15" t="n">
        <f aca="false">IF(I9786="Cancelado",0,P9786-Q9786)</f>
        <v>138.12</v>
      </c>
      <c r="S9786" s="17" t="str">
        <f aca="false">INDEX(dProdutos!$D$2:$D$47,MATCH(E9786,dProdutos!$A$2:$A$47,0))</f>
        <v>Eletrônicos</v>
      </c>
    </row>
    <row r="9787" customFormat="false" ht="15" hidden="false" customHeight="false" outlineLevel="0" collapsed="false">
      <c r="A9787" s="17" t="s">
        <v>7515</v>
      </c>
      <c r="B9787" s="17" t="n">
        <v>3</v>
      </c>
      <c r="C9787" s="21" t="n">
        <v>46295</v>
      </c>
      <c r="D9787" s="17" t="s">
        <v>1153</v>
      </c>
      <c r="E9787" s="17" t="s">
        <v>141</v>
      </c>
      <c r="F9787" s="17" t="s">
        <v>1493</v>
      </c>
      <c r="G9787" s="17" t="s">
        <v>60</v>
      </c>
      <c r="H9787" s="17" t="s">
        <v>1523</v>
      </c>
      <c r="I9787" s="17" t="s">
        <v>7445</v>
      </c>
      <c r="J9787" s="17" t="n">
        <v>1</v>
      </c>
      <c r="K9787" s="15" t="n">
        <v>131.9</v>
      </c>
      <c r="L9787" s="22" t="n">
        <v>0.15</v>
      </c>
      <c r="M9787" s="15" t="n">
        <v>0</v>
      </c>
      <c r="N9787" s="15" t="n">
        <f aca="false">J9787*K9787</f>
        <v>131.9</v>
      </c>
      <c r="O9787" s="15" t="n">
        <f aca="false">N9787*L9787</f>
        <v>19.785</v>
      </c>
      <c r="P9787" s="15" t="n">
        <f aca="false">N9787-O9787</f>
        <v>112.115</v>
      </c>
      <c r="Q9787" s="15" t="n">
        <f aca="false">J9787*INDEX(dProdutos!$F$2:$F$47,MATCH(E9787,dProdutos!$A$2:$A$47,0))</f>
        <v>81.66</v>
      </c>
      <c r="R9787" s="15" t="n">
        <f aca="false">IF(I9787="Cancelado",0,P9787-Q9787)</f>
        <v>30.455</v>
      </c>
      <c r="S9787" s="17" t="str">
        <f aca="false">INDEX(dProdutos!$D$2:$D$47,MATCH(E9787,dProdutos!$A$2:$A$47,0))</f>
        <v>Acessórios</v>
      </c>
    </row>
    <row r="9788" customFormat="false" ht="15" hidden="false" customHeight="false" outlineLevel="0" collapsed="false">
      <c r="A9788" s="17" t="s">
        <v>7516</v>
      </c>
      <c r="B9788" s="17" t="n">
        <v>1</v>
      </c>
      <c r="C9788" s="21" t="n">
        <v>46295</v>
      </c>
      <c r="D9788" s="17" t="s">
        <v>651</v>
      </c>
      <c r="E9788" s="17" t="s">
        <v>171</v>
      </c>
      <c r="F9788" s="17" t="s">
        <v>1487</v>
      </c>
      <c r="G9788" s="17" t="s">
        <v>59</v>
      </c>
      <c r="H9788" s="17" t="s">
        <v>1537</v>
      </c>
      <c r="I9788" s="17" t="s">
        <v>7445</v>
      </c>
      <c r="J9788" s="17" t="n">
        <v>1</v>
      </c>
      <c r="K9788" s="15" t="n">
        <v>246.9</v>
      </c>
      <c r="L9788" s="22" t="n">
        <v>0.15</v>
      </c>
      <c r="M9788" s="15" t="n">
        <v>0</v>
      </c>
      <c r="N9788" s="15" t="n">
        <f aca="false">J9788*K9788</f>
        <v>246.9</v>
      </c>
      <c r="O9788" s="15" t="n">
        <f aca="false">N9788*L9788</f>
        <v>37.035</v>
      </c>
      <c r="P9788" s="15" t="n">
        <f aca="false">N9788-O9788</f>
        <v>209.865</v>
      </c>
      <c r="Q9788" s="15" t="n">
        <f aca="false">J9788*INDEX(dProdutos!$F$2:$F$47,MATCH(E9788,dProdutos!$A$2:$A$47,0))</f>
        <v>103.61</v>
      </c>
      <c r="R9788" s="15" t="n">
        <f aca="false">IF(I9788="Cancelado",0,P9788-Q9788)</f>
        <v>106.255</v>
      </c>
      <c r="S9788" s="17" t="str">
        <f aca="false">INDEX(dProdutos!$D$2:$D$47,MATCH(E9788,dProdutos!$A$2:$A$47,0))</f>
        <v>Casa</v>
      </c>
    </row>
    <row r="9789" customFormat="false" ht="15" hidden="false" customHeight="false" outlineLevel="0" collapsed="false">
      <c r="A9789" s="17" t="s">
        <v>7516</v>
      </c>
      <c r="B9789" s="17" t="n">
        <v>2</v>
      </c>
      <c r="C9789" s="21" t="n">
        <v>46295</v>
      </c>
      <c r="D9789" s="17" t="s">
        <v>651</v>
      </c>
      <c r="E9789" s="17" t="s">
        <v>126</v>
      </c>
      <c r="F9789" s="17" t="s">
        <v>1487</v>
      </c>
      <c r="G9789" s="17" t="s">
        <v>59</v>
      </c>
      <c r="H9789" s="17" t="s">
        <v>1537</v>
      </c>
      <c r="I9789" s="17" t="s">
        <v>7445</v>
      </c>
      <c r="J9789" s="17" t="n">
        <v>1</v>
      </c>
      <c r="K9789" s="15" t="n">
        <v>296.9</v>
      </c>
      <c r="L9789" s="22" t="n">
        <v>0</v>
      </c>
      <c r="M9789" s="15" t="n">
        <v>0</v>
      </c>
      <c r="N9789" s="15" t="n">
        <f aca="false">J9789*K9789</f>
        <v>296.9</v>
      </c>
      <c r="O9789" s="15" t="n">
        <f aca="false">N9789*L9789</f>
        <v>0</v>
      </c>
      <c r="P9789" s="15" t="n">
        <f aca="false">N9789-O9789</f>
        <v>296.9</v>
      </c>
      <c r="Q9789" s="15" t="n">
        <f aca="false">J9789*INDEX(dProdutos!$F$2:$F$47,MATCH(E9789,dProdutos!$A$2:$A$47,0))</f>
        <v>135.24</v>
      </c>
      <c r="R9789" s="15" t="n">
        <f aca="false">IF(I9789="Cancelado",0,P9789-Q9789)</f>
        <v>161.66</v>
      </c>
      <c r="S9789" s="17" t="str">
        <f aca="false">INDEX(dProdutos!$D$2:$D$47,MATCH(E9789,dProdutos!$A$2:$A$47,0))</f>
        <v>Calçados</v>
      </c>
    </row>
    <row r="9790" customFormat="false" ht="15" hidden="false" customHeight="false" outlineLevel="0" collapsed="false">
      <c r="A9790" s="17" t="s">
        <v>7516</v>
      </c>
      <c r="B9790" s="17" t="n">
        <v>3</v>
      </c>
      <c r="C9790" s="21" t="n">
        <v>46295</v>
      </c>
      <c r="D9790" s="17" t="s">
        <v>651</v>
      </c>
      <c r="E9790" s="17" t="s">
        <v>195</v>
      </c>
      <c r="F9790" s="17" t="s">
        <v>1487</v>
      </c>
      <c r="G9790" s="17" t="s">
        <v>59</v>
      </c>
      <c r="H9790" s="17" t="s">
        <v>1537</v>
      </c>
      <c r="I9790" s="17" t="s">
        <v>7445</v>
      </c>
      <c r="J9790" s="17" t="n">
        <v>2</v>
      </c>
      <c r="K9790" s="15" t="n">
        <v>72.9</v>
      </c>
      <c r="L9790" s="22" t="n">
        <v>0.05</v>
      </c>
      <c r="M9790" s="15" t="n">
        <v>0</v>
      </c>
      <c r="N9790" s="15" t="n">
        <f aca="false">J9790*K9790</f>
        <v>145.8</v>
      </c>
      <c r="O9790" s="15" t="n">
        <f aca="false">N9790*L9790</f>
        <v>7.29</v>
      </c>
      <c r="P9790" s="15" t="n">
        <f aca="false">N9790-O9790</f>
        <v>138.51</v>
      </c>
      <c r="Q9790" s="15" t="n">
        <f aca="false">J9790*INDEX(dProdutos!$F$2:$F$47,MATCH(E9790,dProdutos!$A$2:$A$47,0))</f>
        <v>78.46</v>
      </c>
      <c r="R9790" s="15" t="n">
        <f aca="false">IF(I9790="Cancelado",0,P9790-Q9790)</f>
        <v>60.05</v>
      </c>
      <c r="S9790" s="17" t="str">
        <f aca="false">INDEX(dProdutos!$D$2:$D$47,MATCH(E9790,dProdutos!$A$2:$A$47,0))</f>
        <v>Eletrônicos</v>
      </c>
    </row>
    <row r="9791" customFormat="false" ht="15" hidden="false" customHeight="false" outlineLevel="0" collapsed="false">
      <c r="A9791" s="17" t="s">
        <v>7517</v>
      </c>
      <c r="B9791" s="17" t="n">
        <v>1</v>
      </c>
      <c r="C9791" s="21" t="n">
        <v>46295</v>
      </c>
      <c r="D9791" s="17" t="s">
        <v>272</v>
      </c>
      <c r="E9791" s="17" t="s">
        <v>117</v>
      </c>
      <c r="F9791" s="17" t="s">
        <v>1499</v>
      </c>
      <c r="G9791" s="17" t="s">
        <v>62</v>
      </c>
      <c r="H9791" s="17" t="s">
        <v>1523</v>
      </c>
      <c r="I9791" s="17" t="s">
        <v>7445</v>
      </c>
      <c r="J9791" s="17" t="n">
        <v>1</v>
      </c>
      <c r="K9791" s="15" t="n">
        <v>166.9</v>
      </c>
      <c r="L9791" s="22" t="n">
        <v>0</v>
      </c>
      <c r="M9791" s="15" t="n">
        <v>31.28</v>
      </c>
      <c r="N9791" s="15" t="n">
        <f aca="false">J9791*K9791</f>
        <v>166.9</v>
      </c>
      <c r="O9791" s="15" t="n">
        <f aca="false">N9791*L9791</f>
        <v>0</v>
      </c>
      <c r="P9791" s="15" t="n">
        <f aca="false">N9791-O9791</f>
        <v>166.9</v>
      </c>
      <c r="Q9791" s="15" t="n">
        <f aca="false">J9791*INDEX(dProdutos!$F$2:$F$47,MATCH(E9791,dProdutos!$A$2:$A$47,0))</f>
        <v>73.23</v>
      </c>
      <c r="R9791" s="15" t="n">
        <f aca="false">IF(I9791="Cancelado",0,P9791-Q9791)</f>
        <v>93.67</v>
      </c>
      <c r="S9791" s="17" t="str">
        <f aca="false">INDEX(dProdutos!$D$2:$D$47,MATCH(E9791,dProdutos!$A$2:$A$47,0))</f>
        <v>Moda Masculina</v>
      </c>
    </row>
    <row r="9792" customFormat="false" ht="15" hidden="false" customHeight="false" outlineLevel="0" collapsed="false">
      <c r="A9792" s="17" t="s">
        <v>7518</v>
      </c>
      <c r="B9792" s="17" t="n">
        <v>1</v>
      </c>
      <c r="C9792" s="21" t="n">
        <v>46295</v>
      </c>
      <c r="D9792" s="17" t="s">
        <v>1164</v>
      </c>
      <c r="E9792" s="17" t="s">
        <v>156</v>
      </c>
      <c r="F9792" s="17" t="s">
        <v>1487</v>
      </c>
      <c r="G9792" s="17" t="s">
        <v>59</v>
      </c>
      <c r="H9792" s="17" t="s">
        <v>1523</v>
      </c>
      <c r="I9792" s="17" t="s">
        <v>7445</v>
      </c>
      <c r="J9792" s="17" t="n">
        <v>1</v>
      </c>
      <c r="K9792" s="15" t="n">
        <v>192.9</v>
      </c>
      <c r="L9792" s="22" t="n">
        <v>0.05</v>
      </c>
      <c r="M9792" s="15" t="n">
        <v>0</v>
      </c>
      <c r="N9792" s="15" t="n">
        <f aca="false">J9792*K9792</f>
        <v>192.9</v>
      </c>
      <c r="O9792" s="15" t="n">
        <f aca="false">N9792*L9792</f>
        <v>9.645</v>
      </c>
      <c r="P9792" s="15" t="n">
        <f aca="false">N9792-O9792</f>
        <v>183.255</v>
      </c>
      <c r="Q9792" s="15" t="n">
        <f aca="false">J9792*INDEX(dProdutos!$F$2:$F$47,MATCH(E9792,dProdutos!$A$2:$A$47,0))</f>
        <v>80.38</v>
      </c>
      <c r="R9792" s="15" t="n">
        <f aca="false">IF(I9792="Cancelado",0,P9792-Q9792)</f>
        <v>102.875</v>
      </c>
      <c r="S9792" s="17" t="str">
        <f aca="false">INDEX(dProdutos!$D$2:$D$47,MATCH(E9792,dProdutos!$A$2:$A$47,0))</f>
        <v>Acessórios</v>
      </c>
    </row>
    <row r="9793" customFormat="false" ht="15" hidden="false" customHeight="false" outlineLevel="0" collapsed="false">
      <c r="A9793" s="17" t="s">
        <v>7518</v>
      </c>
      <c r="B9793" s="17" t="n">
        <v>2</v>
      </c>
      <c r="C9793" s="21" t="n">
        <v>46295</v>
      </c>
      <c r="D9793" s="17" t="s">
        <v>1164</v>
      </c>
      <c r="E9793" s="17" t="s">
        <v>171</v>
      </c>
      <c r="F9793" s="17" t="s">
        <v>1487</v>
      </c>
      <c r="G9793" s="17" t="s">
        <v>59</v>
      </c>
      <c r="H9793" s="17" t="s">
        <v>1523</v>
      </c>
      <c r="I9793" s="17" t="s">
        <v>7445</v>
      </c>
      <c r="J9793" s="17" t="n">
        <v>2</v>
      </c>
      <c r="K9793" s="15" t="n">
        <v>246.9</v>
      </c>
      <c r="L9793" s="22" t="n">
        <v>0</v>
      </c>
      <c r="M9793" s="15" t="n">
        <v>0</v>
      </c>
      <c r="N9793" s="15" t="n">
        <f aca="false">J9793*K9793</f>
        <v>493.8</v>
      </c>
      <c r="O9793" s="15" t="n">
        <f aca="false">N9793*L9793</f>
        <v>0</v>
      </c>
      <c r="P9793" s="15" t="n">
        <f aca="false">N9793-O9793</f>
        <v>493.8</v>
      </c>
      <c r="Q9793" s="15" t="n">
        <f aca="false">J9793*INDEX(dProdutos!$F$2:$F$47,MATCH(E9793,dProdutos!$A$2:$A$47,0))</f>
        <v>207.22</v>
      </c>
      <c r="R9793" s="15" t="n">
        <f aca="false">IF(I9793="Cancelado",0,P9793-Q9793)</f>
        <v>286.58</v>
      </c>
      <c r="S9793" s="17" t="str">
        <f aca="false">INDEX(dProdutos!$D$2:$D$47,MATCH(E9793,dProdutos!$A$2:$A$47,0))</f>
        <v>Casa</v>
      </c>
    </row>
    <row r="9794" customFormat="false" ht="15" hidden="false" customHeight="false" outlineLevel="0" collapsed="false">
      <c r="A9794" s="17" t="s">
        <v>7518</v>
      </c>
      <c r="B9794" s="17" t="n">
        <v>3</v>
      </c>
      <c r="C9794" s="21" t="n">
        <v>46295</v>
      </c>
      <c r="D9794" s="17" t="s">
        <v>1164</v>
      </c>
      <c r="E9794" s="17" t="s">
        <v>165</v>
      </c>
      <c r="F9794" s="17" t="s">
        <v>1487</v>
      </c>
      <c r="G9794" s="17" t="s">
        <v>59</v>
      </c>
      <c r="H9794" s="17" t="s">
        <v>1523</v>
      </c>
      <c r="I9794" s="17" t="s">
        <v>7445</v>
      </c>
      <c r="J9794" s="17" t="n">
        <v>1</v>
      </c>
      <c r="K9794" s="15" t="n">
        <v>231.9</v>
      </c>
      <c r="L9794" s="22" t="n">
        <v>0.1</v>
      </c>
      <c r="M9794" s="15" t="n">
        <v>0</v>
      </c>
      <c r="N9794" s="15" t="n">
        <f aca="false">J9794*K9794</f>
        <v>231.9</v>
      </c>
      <c r="O9794" s="15" t="n">
        <f aca="false">N9794*L9794</f>
        <v>23.19</v>
      </c>
      <c r="P9794" s="15" t="n">
        <f aca="false">N9794-O9794</f>
        <v>208.71</v>
      </c>
      <c r="Q9794" s="15" t="n">
        <f aca="false">J9794*INDEX(dProdutos!$F$2:$F$47,MATCH(E9794,dProdutos!$A$2:$A$47,0))</f>
        <v>140.83</v>
      </c>
      <c r="R9794" s="15" t="n">
        <f aca="false">IF(I9794="Cancelado",0,P9794-Q9794)</f>
        <v>67.88</v>
      </c>
      <c r="S9794" s="17" t="str">
        <f aca="false">INDEX(dProdutos!$D$2:$D$47,MATCH(E9794,dProdutos!$A$2:$A$47,0))</f>
        <v>Casa</v>
      </c>
    </row>
    <row r="9795" customFormat="false" ht="15" hidden="false" customHeight="false" outlineLevel="0" collapsed="false">
      <c r="A9795" s="17" t="s">
        <v>7519</v>
      </c>
      <c r="B9795" s="17" t="n">
        <v>1</v>
      </c>
      <c r="C9795" s="21" t="n">
        <v>46295</v>
      </c>
      <c r="D9795" s="17" t="s">
        <v>989</v>
      </c>
      <c r="E9795" s="17" t="s">
        <v>102</v>
      </c>
      <c r="F9795" s="17" t="s">
        <v>1503</v>
      </c>
      <c r="G9795" s="17" t="s">
        <v>62</v>
      </c>
      <c r="H9795" s="17" t="s">
        <v>1537</v>
      </c>
      <c r="I9795" s="17" t="s">
        <v>7445</v>
      </c>
      <c r="J9795" s="17" t="n">
        <v>2</v>
      </c>
      <c r="K9795" s="15" t="n">
        <v>65.9</v>
      </c>
      <c r="L9795" s="22" t="n">
        <v>0</v>
      </c>
      <c r="M9795" s="15" t="n">
        <v>11.87</v>
      </c>
      <c r="N9795" s="15" t="n">
        <f aca="false">J9795*K9795</f>
        <v>131.8</v>
      </c>
      <c r="O9795" s="15" t="n">
        <f aca="false">N9795*L9795</f>
        <v>0</v>
      </c>
      <c r="P9795" s="15" t="n">
        <f aca="false">N9795-O9795</f>
        <v>131.8</v>
      </c>
      <c r="Q9795" s="15" t="n">
        <f aca="false">J9795*INDEX(dProdutos!$F$2:$F$47,MATCH(E9795,dProdutos!$A$2:$A$47,0))</f>
        <v>59.36</v>
      </c>
      <c r="R9795" s="15" t="n">
        <f aca="false">IF(I9795="Cancelado",0,P9795-Q9795)</f>
        <v>72.44</v>
      </c>
      <c r="S9795" s="17" t="str">
        <f aca="false">INDEX(dProdutos!$D$2:$D$47,MATCH(E9795,dProdutos!$A$2:$A$47,0))</f>
        <v>Moda Masculina</v>
      </c>
    </row>
    <row r="9796" customFormat="false" ht="15" hidden="false" customHeight="false" outlineLevel="0" collapsed="false">
      <c r="A9796" s="17" t="s">
        <v>7520</v>
      </c>
      <c r="B9796" s="17" t="n">
        <v>1</v>
      </c>
      <c r="C9796" s="21" t="n">
        <v>46295</v>
      </c>
      <c r="D9796" s="17" t="s">
        <v>1313</v>
      </c>
      <c r="E9796" s="17" t="s">
        <v>204</v>
      </c>
      <c r="F9796" s="17" t="s">
        <v>1503</v>
      </c>
      <c r="G9796" s="17" t="s">
        <v>60</v>
      </c>
      <c r="H9796" s="17" t="s">
        <v>1537</v>
      </c>
      <c r="I9796" s="17" t="s">
        <v>7445</v>
      </c>
      <c r="J9796" s="17" t="n">
        <v>1</v>
      </c>
      <c r="K9796" s="15" t="n">
        <v>64.9</v>
      </c>
      <c r="L9796" s="22" t="n">
        <v>0</v>
      </c>
      <c r="M9796" s="15" t="n">
        <v>12.72</v>
      </c>
      <c r="N9796" s="15" t="n">
        <f aca="false">J9796*K9796</f>
        <v>64.9</v>
      </c>
      <c r="O9796" s="15" t="n">
        <f aca="false">N9796*L9796</f>
        <v>0</v>
      </c>
      <c r="P9796" s="15" t="n">
        <f aca="false">N9796-O9796</f>
        <v>64.9</v>
      </c>
      <c r="Q9796" s="15" t="n">
        <f aca="false">J9796*INDEX(dProdutos!$F$2:$F$47,MATCH(E9796,dProdutos!$A$2:$A$47,0))</f>
        <v>27.52</v>
      </c>
      <c r="R9796" s="15" t="n">
        <f aca="false">IF(I9796="Cancelado",0,P9796-Q9796)</f>
        <v>37.38</v>
      </c>
      <c r="S9796" s="17" t="str">
        <f aca="false">INDEX(dProdutos!$D$2:$D$47,MATCH(E9796,dProdutos!$A$2:$A$47,0))</f>
        <v>Beleza</v>
      </c>
    </row>
    <row r="9797" customFormat="false" ht="15" hidden="false" customHeight="false" outlineLevel="0" collapsed="false">
      <c r="A9797" s="17" t="s">
        <v>7520</v>
      </c>
      <c r="B9797" s="17" t="n">
        <v>2</v>
      </c>
      <c r="C9797" s="21" t="n">
        <v>46295</v>
      </c>
      <c r="D9797" s="17" t="s">
        <v>1313</v>
      </c>
      <c r="E9797" s="17" t="s">
        <v>174</v>
      </c>
      <c r="F9797" s="17" t="s">
        <v>1503</v>
      </c>
      <c r="G9797" s="17" t="s">
        <v>60</v>
      </c>
      <c r="H9797" s="17" t="s">
        <v>1537</v>
      </c>
      <c r="I9797" s="17" t="s">
        <v>7445</v>
      </c>
      <c r="J9797" s="17" t="n">
        <v>1</v>
      </c>
      <c r="K9797" s="15" t="n">
        <v>250.9</v>
      </c>
      <c r="L9797" s="22" t="n">
        <v>0</v>
      </c>
      <c r="M9797" s="15" t="n">
        <v>0</v>
      </c>
      <c r="N9797" s="15" t="n">
        <f aca="false">J9797*K9797</f>
        <v>250.9</v>
      </c>
      <c r="O9797" s="15" t="n">
        <f aca="false">N9797*L9797</f>
        <v>0</v>
      </c>
      <c r="P9797" s="15" t="n">
        <f aca="false">N9797-O9797</f>
        <v>250.9</v>
      </c>
      <c r="Q9797" s="15" t="n">
        <f aca="false">J9797*INDEX(dProdutos!$F$2:$F$47,MATCH(E9797,dProdutos!$A$2:$A$47,0))</f>
        <v>151.28</v>
      </c>
      <c r="R9797" s="15" t="n">
        <f aca="false">IF(I9797="Cancelado",0,P9797-Q9797)</f>
        <v>99.62</v>
      </c>
      <c r="S9797" s="17" t="str">
        <f aca="false">INDEX(dProdutos!$D$2:$D$47,MATCH(E9797,dProdutos!$A$2:$A$47,0))</f>
        <v>Casa</v>
      </c>
    </row>
    <row r="9798" customFormat="false" ht="15" hidden="false" customHeight="false" outlineLevel="0" collapsed="false">
      <c r="A9798" s="17" t="s">
        <v>7520</v>
      </c>
      <c r="B9798" s="17" t="n">
        <v>3</v>
      </c>
      <c r="C9798" s="21" t="n">
        <v>46295</v>
      </c>
      <c r="D9798" s="17" t="s">
        <v>1313</v>
      </c>
      <c r="E9798" s="17" t="s">
        <v>153</v>
      </c>
      <c r="F9798" s="17" t="s">
        <v>1503</v>
      </c>
      <c r="G9798" s="17" t="s">
        <v>60</v>
      </c>
      <c r="H9798" s="17" t="s">
        <v>1537</v>
      </c>
      <c r="I9798" s="17" t="s">
        <v>7445</v>
      </c>
      <c r="J9798" s="17" t="n">
        <v>1</v>
      </c>
      <c r="K9798" s="15" t="n">
        <v>165.9</v>
      </c>
      <c r="L9798" s="22" t="n">
        <v>0.2</v>
      </c>
      <c r="M9798" s="15" t="n">
        <v>0</v>
      </c>
      <c r="N9798" s="15" t="n">
        <f aca="false">J9798*K9798</f>
        <v>165.9</v>
      </c>
      <c r="O9798" s="15" t="n">
        <f aca="false">N9798*L9798</f>
        <v>33.18</v>
      </c>
      <c r="P9798" s="15" t="n">
        <f aca="false">N9798-O9798</f>
        <v>132.72</v>
      </c>
      <c r="Q9798" s="15" t="n">
        <f aca="false">J9798*INDEX(dProdutos!$F$2:$F$47,MATCH(E9798,dProdutos!$A$2:$A$47,0))</f>
        <v>67.28</v>
      </c>
      <c r="R9798" s="15" t="n">
        <f aca="false">IF(I9798="Cancelado",0,P9798-Q9798)</f>
        <v>65.44</v>
      </c>
      <c r="S9798" s="17" t="str">
        <f aca="false">INDEX(dProdutos!$D$2:$D$47,MATCH(E9798,dProdutos!$A$2:$A$47,0))</f>
        <v>Acessórios</v>
      </c>
    </row>
    <row r="9799" customFormat="false" ht="15" hidden="false" customHeight="false" outlineLevel="0" collapsed="false">
      <c r="A9799" s="17" t="s">
        <v>7520</v>
      </c>
      <c r="B9799" s="17" t="n">
        <v>4</v>
      </c>
      <c r="C9799" s="21" t="n">
        <v>46295</v>
      </c>
      <c r="D9799" s="17" t="s">
        <v>1313</v>
      </c>
      <c r="E9799" s="17" t="s">
        <v>102</v>
      </c>
      <c r="F9799" s="17" t="s">
        <v>1503</v>
      </c>
      <c r="G9799" s="17" t="s">
        <v>60</v>
      </c>
      <c r="H9799" s="17" t="s">
        <v>1537</v>
      </c>
      <c r="I9799" s="17" t="s">
        <v>7445</v>
      </c>
      <c r="J9799" s="17" t="n">
        <v>1</v>
      </c>
      <c r="K9799" s="15" t="n">
        <v>65.9</v>
      </c>
      <c r="L9799" s="22" t="n">
        <v>0.05</v>
      </c>
      <c r="M9799" s="15" t="n">
        <v>0</v>
      </c>
      <c r="N9799" s="15" t="n">
        <f aca="false">J9799*K9799</f>
        <v>65.9</v>
      </c>
      <c r="O9799" s="15" t="n">
        <f aca="false">N9799*L9799</f>
        <v>3.295</v>
      </c>
      <c r="P9799" s="15" t="n">
        <f aca="false">N9799-O9799</f>
        <v>62.605</v>
      </c>
      <c r="Q9799" s="15" t="n">
        <f aca="false">J9799*INDEX(dProdutos!$F$2:$F$47,MATCH(E9799,dProdutos!$A$2:$A$47,0))</f>
        <v>29.68</v>
      </c>
      <c r="R9799" s="15" t="n">
        <f aca="false">IF(I9799="Cancelado",0,P9799-Q9799)</f>
        <v>32.925</v>
      </c>
      <c r="S9799" s="17" t="str">
        <f aca="false">INDEX(dProdutos!$D$2:$D$47,MATCH(E9799,dProdutos!$A$2:$A$47,0))</f>
        <v>Moda Masculina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8" t="s">
        <v>7521</v>
      </c>
      <c r="B1" s="18" t="s">
        <v>7522</v>
      </c>
      <c r="C1" s="18" t="s">
        <v>65</v>
      </c>
      <c r="D1" s="18" t="s">
        <v>68</v>
      </c>
      <c r="E1" s="18" t="s">
        <v>1515</v>
      </c>
      <c r="F1" s="18" t="s">
        <v>69</v>
      </c>
      <c r="G1" s="18" t="s">
        <v>1521</v>
      </c>
    </row>
    <row r="2" customFormat="false" ht="15" hidden="false" customHeight="false" outlineLevel="0" collapsed="false">
      <c r="A2" s="17" t="s">
        <v>7523</v>
      </c>
      <c r="B2" s="21" t="n">
        <v>45658</v>
      </c>
      <c r="C2" s="17" t="s">
        <v>207</v>
      </c>
      <c r="D2" s="17" t="s">
        <v>80</v>
      </c>
      <c r="E2" s="17" t="n">
        <v>30</v>
      </c>
      <c r="F2" s="15" t="n">
        <v>88.34</v>
      </c>
      <c r="G2" s="15" t="n">
        <f aca="false">E2*F2</f>
        <v>2650.2</v>
      </c>
    </row>
    <row r="3" customFormat="false" ht="15" hidden="false" customHeight="false" outlineLevel="0" collapsed="false">
      <c r="A3" s="17" t="s">
        <v>7524</v>
      </c>
      <c r="B3" s="21" t="n">
        <v>45659</v>
      </c>
      <c r="C3" s="17" t="s">
        <v>81</v>
      </c>
      <c r="D3" s="17" t="s">
        <v>84</v>
      </c>
      <c r="E3" s="17" t="n">
        <v>30</v>
      </c>
      <c r="F3" s="15" t="n">
        <v>27.21</v>
      </c>
      <c r="G3" s="15" t="n">
        <f aca="false">E3*F3</f>
        <v>816.3</v>
      </c>
    </row>
    <row r="4" customFormat="false" ht="15" hidden="false" customHeight="false" outlineLevel="0" collapsed="false">
      <c r="A4" s="17" t="s">
        <v>7525</v>
      </c>
      <c r="B4" s="21" t="n">
        <v>45659</v>
      </c>
      <c r="C4" s="17" t="s">
        <v>126</v>
      </c>
      <c r="D4" s="17" t="s">
        <v>101</v>
      </c>
      <c r="E4" s="17" t="n">
        <v>50</v>
      </c>
      <c r="F4" s="15" t="n">
        <v>135.22</v>
      </c>
      <c r="G4" s="15" t="n">
        <f aca="false">E4*F4</f>
        <v>6761</v>
      </c>
    </row>
    <row r="5" customFormat="false" ht="15" hidden="false" customHeight="false" outlineLevel="0" collapsed="false">
      <c r="A5" s="17" t="s">
        <v>7526</v>
      </c>
      <c r="B5" s="21" t="n">
        <v>45659</v>
      </c>
      <c r="C5" s="17" t="s">
        <v>156</v>
      </c>
      <c r="D5" s="17" t="s">
        <v>84</v>
      </c>
      <c r="E5" s="17" t="n">
        <v>100</v>
      </c>
      <c r="F5" s="15" t="n">
        <v>82.14</v>
      </c>
      <c r="G5" s="15" t="n">
        <f aca="false">E5*F5</f>
        <v>8214</v>
      </c>
    </row>
    <row r="6" customFormat="false" ht="15" hidden="false" customHeight="false" outlineLevel="0" collapsed="false">
      <c r="A6" s="17" t="s">
        <v>7527</v>
      </c>
      <c r="B6" s="21" t="n">
        <v>45660</v>
      </c>
      <c r="C6" s="17" t="s">
        <v>120</v>
      </c>
      <c r="D6" s="17" t="s">
        <v>91</v>
      </c>
      <c r="E6" s="17" t="n">
        <v>55</v>
      </c>
      <c r="F6" s="15" t="n">
        <v>43.94</v>
      </c>
      <c r="G6" s="15" t="n">
        <f aca="false">E6*F6</f>
        <v>2416.7</v>
      </c>
    </row>
    <row r="7" customFormat="false" ht="15" hidden="false" customHeight="false" outlineLevel="0" collapsed="false">
      <c r="A7" s="17" t="s">
        <v>7528</v>
      </c>
      <c r="B7" s="21" t="n">
        <v>45660</v>
      </c>
      <c r="C7" s="17" t="s">
        <v>147</v>
      </c>
      <c r="D7" s="17" t="s">
        <v>76</v>
      </c>
      <c r="E7" s="17" t="n">
        <v>23</v>
      </c>
      <c r="F7" s="15" t="n">
        <v>130.1</v>
      </c>
      <c r="G7" s="15" t="n">
        <f aca="false">E7*F7</f>
        <v>2992.3</v>
      </c>
    </row>
    <row r="8" customFormat="false" ht="15" hidden="false" customHeight="false" outlineLevel="0" collapsed="false">
      <c r="A8" s="17" t="s">
        <v>7529</v>
      </c>
      <c r="B8" s="21" t="n">
        <v>45661</v>
      </c>
      <c r="C8" s="17" t="s">
        <v>135</v>
      </c>
      <c r="D8" s="17" t="s">
        <v>91</v>
      </c>
      <c r="E8" s="17" t="n">
        <v>150</v>
      </c>
      <c r="F8" s="15" t="n">
        <v>79.36</v>
      </c>
      <c r="G8" s="15" t="n">
        <f aca="false">E8*F8</f>
        <v>11904</v>
      </c>
    </row>
    <row r="9" customFormat="false" ht="15" hidden="false" customHeight="false" outlineLevel="0" collapsed="false">
      <c r="A9" s="17" t="s">
        <v>7530</v>
      </c>
      <c r="B9" s="21" t="n">
        <v>45661</v>
      </c>
      <c r="C9" s="17" t="s">
        <v>165</v>
      </c>
      <c r="D9" s="17" t="s">
        <v>91</v>
      </c>
      <c r="E9" s="17" t="n">
        <v>150</v>
      </c>
      <c r="F9" s="15" t="n">
        <v>139.44</v>
      </c>
      <c r="G9" s="15" t="n">
        <f aca="false">E9*F9</f>
        <v>20916</v>
      </c>
    </row>
    <row r="10" customFormat="false" ht="15" hidden="false" customHeight="false" outlineLevel="0" collapsed="false">
      <c r="A10" s="17" t="s">
        <v>7531</v>
      </c>
      <c r="B10" s="21" t="n">
        <v>45662</v>
      </c>
      <c r="C10" s="17" t="s">
        <v>111</v>
      </c>
      <c r="D10" s="17" t="s">
        <v>76</v>
      </c>
      <c r="E10" s="17" t="n">
        <v>145</v>
      </c>
      <c r="F10" s="15" t="n">
        <v>86.33</v>
      </c>
      <c r="G10" s="15" t="n">
        <f aca="false">E10*F10</f>
        <v>12517.85</v>
      </c>
    </row>
    <row r="11" customFormat="false" ht="15" hidden="false" customHeight="false" outlineLevel="0" collapsed="false">
      <c r="A11" s="17" t="s">
        <v>7532</v>
      </c>
      <c r="B11" s="21" t="n">
        <v>45662</v>
      </c>
      <c r="C11" s="17" t="s">
        <v>153</v>
      </c>
      <c r="D11" s="17" t="s">
        <v>76</v>
      </c>
      <c r="E11" s="17" t="n">
        <v>100</v>
      </c>
      <c r="F11" s="15" t="n">
        <v>65.86</v>
      </c>
      <c r="G11" s="15" t="n">
        <f aca="false">E11*F11</f>
        <v>6586</v>
      </c>
    </row>
    <row r="12" customFormat="false" ht="15" hidden="false" customHeight="false" outlineLevel="0" collapsed="false">
      <c r="A12" s="17" t="s">
        <v>7533</v>
      </c>
      <c r="B12" s="21" t="n">
        <v>45662</v>
      </c>
      <c r="C12" s="17" t="s">
        <v>174</v>
      </c>
      <c r="D12" s="17" t="s">
        <v>84</v>
      </c>
      <c r="E12" s="17" t="n">
        <v>80</v>
      </c>
      <c r="F12" s="15" t="n">
        <v>148.8</v>
      </c>
      <c r="G12" s="15" t="n">
        <f aca="false">E12*F12</f>
        <v>11904</v>
      </c>
    </row>
    <row r="13" customFormat="false" ht="15" hidden="false" customHeight="false" outlineLevel="0" collapsed="false">
      <c r="A13" s="17" t="s">
        <v>7534</v>
      </c>
      <c r="B13" s="21" t="n">
        <v>45663</v>
      </c>
      <c r="C13" s="17" t="s">
        <v>88</v>
      </c>
      <c r="D13" s="17" t="s">
        <v>91</v>
      </c>
      <c r="E13" s="17" t="n">
        <v>30</v>
      </c>
      <c r="F13" s="15" t="n">
        <v>95.35</v>
      </c>
      <c r="G13" s="15" t="n">
        <f aca="false">E13*F13</f>
        <v>2860.5</v>
      </c>
    </row>
    <row r="14" customFormat="false" ht="15" hidden="false" customHeight="false" outlineLevel="0" collapsed="false">
      <c r="A14" s="17" t="s">
        <v>7535</v>
      </c>
      <c r="B14" s="21" t="n">
        <v>45663</v>
      </c>
      <c r="C14" s="17" t="s">
        <v>198</v>
      </c>
      <c r="D14" s="17" t="s">
        <v>91</v>
      </c>
      <c r="E14" s="17" t="n">
        <v>30</v>
      </c>
      <c r="F14" s="15" t="n">
        <v>103.57</v>
      </c>
      <c r="G14" s="15" t="n">
        <f aca="false">E14*F14</f>
        <v>3107.1</v>
      </c>
    </row>
    <row r="15" customFormat="false" ht="15" hidden="false" customHeight="false" outlineLevel="0" collapsed="false">
      <c r="A15" s="17" t="s">
        <v>7536</v>
      </c>
      <c r="B15" s="21" t="n">
        <v>45666</v>
      </c>
      <c r="C15" s="17" t="s">
        <v>95</v>
      </c>
      <c r="D15" s="17" t="s">
        <v>76</v>
      </c>
      <c r="E15" s="17" t="n">
        <v>80</v>
      </c>
      <c r="F15" s="15" t="n">
        <v>35.68</v>
      </c>
      <c r="G15" s="15" t="n">
        <f aca="false">E15*F15</f>
        <v>2854.4</v>
      </c>
    </row>
    <row r="16" customFormat="false" ht="15" hidden="false" customHeight="false" outlineLevel="0" collapsed="false">
      <c r="A16" s="17" t="s">
        <v>7537</v>
      </c>
      <c r="B16" s="21" t="n">
        <v>45666</v>
      </c>
      <c r="C16" s="17" t="s">
        <v>114</v>
      </c>
      <c r="D16" s="17" t="s">
        <v>91</v>
      </c>
      <c r="E16" s="17" t="n">
        <v>50</v>
      </c>
      <c r="F16" s="15" t="n">
        <v>106.74</v>
      </c>
      <c r="G16" s="15" t="n">
        <f aca="false">E16*F16</f>
        <v>5337</v>
      </c>
    </row>
    <row r="17" customFormat="false" ht="15" hidden="false" customHeight="false" outlineLevel="0" collapsed="false">
      <c r="A17" s="17" t="s">
        <v>7538</v>
      </c>
      <c r="B17" s="21" t="n">
        <v>45666</v>
      </c>
      <c r="C17" s="17" t="s">
        <v>210</v>
      </c>
      <c r="D17" s="17" t="s">
        <v>84</v>
      </c>
      <c r="E17" s="17" t="n">
        <v>35</v>
      </c>
      <c r="F17" s="15" t="n">
        <v>154.92</v>
      </c>
      <c r="G17" s="15" t="n">
        <f aca="false">E17*F17</f>
        <v>5422.2</v>
      </c>
    </row>
    <row r="18" customFormat="false" ht="15" hidden="false" customHeight="false" outlineLevel="0" collapsed="false">
      <c r="A18" s="17" t="s">
        <v>7539</v>
      </c>
      <c r="B18" s="21" t="n">
        <v>45667</v>
      </c>
      <c r="C18" s="17" t="s">
        <v>162</v>
      </c>
      <c r="D18" s="17" t="s">
        <v>76</v>
      </c>
      <c r="E18" s="17" t="n">
        <v>80</v>
      </c>
      <c r="F18" s="15" t="n">
        <v>141.08</v>
      </c>
      <c r="G18" s="15" t="n">
        <f aca="false">E18*F18</f>
        <v>11286.4</v>
      </c>
    </row>
    <row r="19" customFormat="false" ht="15" hidden="false" customHeight="false" outlineLevel="0" collapsed="false">
      <c r="A19" s="17" t="s">
        <v>7540</v>
      </c>
      <c r="B19" s="21" t="n">
        <v>45668</v>
      </c>
      <c r="C19" s="17" t="s">
        <v>108</v>
      </c>
      <c r="D19" s="17" t="s">
        <v>91</v>
      </c>
      <c r="E19" s="17" t="n">
        <v>30</v>
      </c>
      <c r="F19" s="15" t="n">
        <v>159.95</v>
      </c>
      <c r="G19" s="15" t="n">
        <f aca="false">E19*F19</f>
        <v>4798.5</v>
      </c>
    </row>
    <row r="20" customFormat="false" ht="15" hidden="false" customHeight="false" outlineLevel="0" collapsed="false">
      <c r="A20" s="17" t="s">
        <v>7541</v>
      </c>
      <c r="B20" s="21" t="n">
        <v>45669</v>
      </c>
      <c r="C20" s="17" t="s">
        <v>73</v>
      </c>
      <c r="D20" s="17" t="s">
        <v>76</v>
      </c>
      <c r="E20" s="17" t="n">
        <v>30</v>
      </c>
      <c r="F20" s="15" t="n">
        <v>70.81</v>
      </c>
      <c r="G20" s="15" t="n">
        <f aca="false">E20*F20</f>
        <v>2124.3</v>
      </c>
    </row>
    <row r="21" customFormat="false" ht="15" hidden="false" customHeight="false" outlineLevel="0" collapsed="false">
      <c r="A21" s="17" t="s">
        <v>7542</v>
      </c>
      <c r="B21" s="21" t="n">
        <v>45669</v>
      </c>
      <c r="C21" s="17" t="s">
        <v>150</v>
      </c>
      <c r="D21" s="17" t="s">
        <v>76</v>
      </c>
      <c r="E21" s="17" t="n">
        <v>30</v>
      </c>
      <c r="F21" s="15" t="n">
        <v>28.09</v>
      </c>
      <c r="G21" s="15" t="n">
        <f aca="false">E21*F21</f>
        <v>842.7</v>
      </c>
    </row>
    <row r="22" customFormat="false" ht="15" hidden="false" customHeight="false" outlineLevel="0" collapsed="false">
      <c r="A22" s="17" t="s">
        <v>7543</v>
      </c>
      <c r="B22" s="21" t="n">
        <v>45669</v>
      </c>
      <c r="C22" s="17" t="s">
        <v>177</v>
      </c>
      <c r="D22" s="17" t="s">
        <v>101</v>
      </c>
      <c r="E22" s="17" t="n">
        <v>100</v>
      </c>
      <c r="F22" s="15" t="n">
        <v>142.17</v>
      </c>
      <c r="G22" s="15" t="n">
        <f aca="false">E22*F22</f>
        <v>14217</v>
      </c>
    </row>
    <row r="23" customFormat="false" ht="15" hidden="false" customHeight="false" outlineLevel="0" collapsed="false">
      <c r="A23" s="17" t="s">
        <v>7544</v>
      </c>
      <c r="B23" s="21" t="n">
        <v>45670</v>
      </c>
      <c r="C23" s="17" t="s">
        <v>171</v>
      </c>
      <c r="D23" s="17" t="s">
        <v>80</v>
      </c>
      <c r="E23" s="17" t="n">
        <v>50</v>
      </c>
      <c r="F23" s="15" t="n">
        <v>99.15</v>
      </c>
      <c r="G23" s="15" t="n">
        <f aca="false">E23*F23</f>
        <v>4957.5</v>
      </c>
    </row>
    <row r="24" customFormat="false" ht="15" hidden="false" customHeight="false" outlineLevel="0" collapsed="false">
      <c r="A24" s="17" t="s">
        <v>7545</v>
      </c>
      <c r="B24" s="21" t="n">
        <v>45671</v>
      </c>
      <c r="C24" s="17" t="s">
        <v>117</v>
      </c>
      <c r="D24" s="17" t="s">
        <v>101</v>
      </c>
      <c r="E24" s="17" t="n">
        <v>80</v>
      </c>
      <c r="F24" s="15" t="n">
        <v>75.61</v>
      </c>
      <c r="G24" s="15" t="n">
        <f aca="false">E24*F24</f>
        <v>6048.8</v>
      </c>
    </row>
    <row r="25" customFormat="false" ht="15" hidden="false" customHeight="false" outlineLevel="0" collapsed="false">
      <c r="A25" s="17" t="s">
        <v>7546</v>
      </c>
      <c r="B25" s="21" t="n">
        <v>45671</v>
      </c>
      <c r="C25" s="17" t="s">
        <v>141</v>
      </c>
      <c r="D25" s="17" t="s">
        <v>80</v>
      </c>
      <c r="E25" s="17" t="n">
        <v>150</v>
      </c>
      <c r="F25" s="15" t="n">
        <v>85.11</v>
      </c>
      <c r="G25" s="15" t="n">
        <f aca="false">E25*F25</f>
        <v>12766.5</v>
      </c>
    </row>
    <row r="26" customFormat="false" ht="15" hidden="false" customHeight="false" outlineLevel="0" collapsed="false">
      <c r="A26" s="17" t="s">
        <v>7547</v>
      </c>
      <c r="B26" s="21" t="n">
        <v>45671</v>
      </c>
      <c r="C26" s="17" t="s">
        <v>168</v>
      </c>
      <c r="D26" s="17" t="s">
        <v>84</v>
      </c>
      <c r="E26" s="17" t="n">
        <v>63</v>
      </c>
      <c r="F26" s="15" t="n">
        <v>133.46</v>
      </c>
      <c r="G26" s="15" t="n">
        <f aca="false">E26*F26</f>
        <v>8407.98</v>
      </c>
    </row>
    <row r="27" customFormat="false" ht="15" hidden="false" customHeight="false" outlineLevel="0" collapsed="false">
      <c r="A27" s="17" t="s">
        <v>7548</v>
      </c>
      <c r="B27" s="21" t="n">
        <v>45671</v>
      </c>
      <c r="C27" s="17" t="s">
        <v>213</v>
      </c>
      <c r="D27" s="17" t="s">
        <v>91</v>
      </c>
      <c r="E27" s="17" t="n">
        <v>50</v>
      </c>
      <c r="F27" s="15" t="n">
        <v>85.98</v>
      </c>
      <c r="G27" s="15" t="n">
        <f aca="false">E27*F27</f>
        <v>4299</v>
      </c>
    </row>
    <row r="28" customFormat="false" ht="15" hidden="false" customHeight="false" outlineLevel="0" collapsed="false">
      <c r="A28" s="17" t="s">
        <v>7549</v>
      </c>
      <c r="B28" s="21" t="n">
        <v>45672</v>
      </c>
      <c r="C28" s="17" t="s">
        <v>123</v>
      </c>
      <c r="D28" s="17" t="s">
        <v>91</v>
      </c>
      <c r="E28" s="17" t="n">
        <v>30</v>
      </c>
      <c r="F28" s="15" t="n">
        <v>137.36</v>
      </c>
      <c r="G28" s="15" t="n">
        <f aca="false">E28*F28</f>
        <v>4120.8</v>
      </c>
    </row>
    <row r="29" customFormat="false" ht="15" hidden="false" customHeight="false" outlineLevel="0" collapsed="false">
      <c r="A29" s="17" t="s">
        <v>7550</v>
      </c>
      <c r="B29" s="21" t="n">
        <v>45672</v>
      </c>
      <c r="C29" s="17" t="s">
        <v>201</v>
      </c>
      <c r="D29" s="17" t="s">
        <v>84</v>
      </c>
      <c r="E29" s="17" t="n">
        <v>50</v>
      </c>
      <c r="F29" s="15" t="n">
        <v>97.56</v>
      </c>
      <c r="G29" s="15" t="n">
        <f aca="false">E29*F29</f>
        <v>4878</v>
      </c>
    </row>
    <row r="30" customFormat="false" ht="15" hidden="false" customHeight="false" outlineLevel="0" collapsed="false">
      <c r="A30" s="17" t="s">
        <v>7551</v>
      </c>
      <c r="B30" s="21" t="n">
        <v>45673</v>
      </c>
      <c r="C30" s="17" t="s">
        <v>105</v>
      </c>
      <c r="D30" s="17" t="s">
        <v>91</v>
      </c>
      <c r="E30" s="17" t="n">
        <v>50</v>
      </c>
      <c r="F30" s="15" t="n">
        <v>100.77</v>
      </c>
      <c r="G30" s="15" t="n">
        <f aca="false">E30*F30</f>
        <v>5038.5</v>
      </c>
    </row>
    <row r="31" customFormat="false" ht="15" hidden="false" customHeight="false" outlineLevel="0" collapsed="false">
      <c r="A31" s="17" t="s">
        <v>7552</v>
      </c>
      <c r="B31" s="21" t="n">
        <v>45673</v>
      </c>
      <c r="C31" s="17" t="s">
        <v>183</v>
      </c>
      <c r="D31" s="17" t="s">
        <v>91</v>
      </c>
      <c r="E31" s="17" t="n">
        <v>50</v>
      </c>
      <c r="F31" s="15" t="n">
        <v>51.14</v>
      </c>
      <c r="G31" s="15" t="n">
        <f aca="false">E31*F31</f>
        <v>2557</v>
      </c>
    </row>
    <row r="32" customFormat="false" ht="15" hidden="false" customHeight="false" outlineLevel="0" collapsed="false">
      <c r="A32" s="17" t="s">
        <v>7553</v>
      </c>
      <c r="B32" s="21" t="n">
        <v>45673</v>
      </c>
      <c r="C32" s="17" t="s">
        <v>204</v>
      </c>
      <c r="D32" s="17" t="s">
        <v>101</v>
      </c>
      <c r="E32" s="17" t="n">
        <v>30</v>
      </c>
      <c r="F32" s="15" t="n">
        <v>28.08</v>
      </c>
      <c r="G32" s="15" t="n">
        <f aca="false">E32*F32</f>
        <v>842.4</v>
      </c>
    </row>
    <row r="33" customFormat="false" ht="15" hidden="false" customHeight="false" outlineLevel="0" collapsed="false">
      <c r="A33" s="17" t="s">
        <v>7554</v>
      </c>
      <c r="B33" s="21" t="n">
        <v>45674</v>
      </c>
      <c r="C33" s="17" t="s">
        <v>138</v>
      </c>
      <c r="D33" s="17" t="s">
        <v>101</v>
      </c>
      <c r="E33" s="17" t="n">
        <v>150</v>
      </c>
      <c r="F33" s="15" t="n">
        <v>131.19</v>
      </c>
      <c r="G33" s="15" t="n">
        <f aca="false">E33*F33</f>
        <v>19678.5</v>
      </c>
    </row>
    <row r="34" customFormat="false" ht="15" hidden="false" customHeight="false" outlineLevel="0" collapsed="false">
      <c r="A34" s="17" t="s">
        <v>7555</v>
      </c>
      <c r="B34" s="21" t="n">
        <v>45676</v>
      </c>
      <c r="C34" s="17" t="s">
        <v>85</v>
      </c>
      <c r="D34" s="17" t="s">
        <v>80</v>
      </c>
      <c r="E34" s="17" t="n">
        <v>30</v>
      </c>
      <c r="F34" s="15" t="n">
        <v>90.59</v>
      </c>
      <c r="G34" s="15" t="n">
        <f aca="false">E34*F34</f>
        <v>2717.7</v>
      </c>
    </row>
    <row r="35" customFormat="false" ht="15" hidden="false" customHeight="false" outlineLevel="0" collapsed="false">
      <c r="A35" s="17" t="s">
        <v>7556</v>
      </c>
      <c r="B35" s="21" t="n">
        <v>45676</v>
      </c>
      <c r="C35" s="17" t="s">
        <v>180</v>
      </c>
      <c r="D35" s="17" t="s">
        <v>76</v>
      </c>
      <c r="E35" s="17" t="n">
        <v>75</v>
      </c>
      <c r="F35" s="15" t="n">
        <v>36.63</v>
      </c>
      <c r="G35" s="15" t="n">
        <f aca="false">E35*F35</f>
        <v>2747.25</v>
      </c>
    </row>
    <row r="36" customFormat="false" ht="15" hidden="false" customHeight="false" outlineLevel="0" collapsed="false">
      <c r="A36" s="17" t="s">
        <v>7557</v>
      </c>
      <c r="B36" s="21" t="n">
        <v>45676</v>
      </c>
      <c r="C36" s="17" t="s">
        <v>195</v>
      </c>
      <c r="D36" s="17" t="s">
        <v>76</v>
      </c>
      <c r="E36" s="17" t="n">
        <v>30</v>
      </c>
      <c r="F36" s="15" t="n">
        <v>40.89</v>
      </c>
      <c r="G36" s="15" t="n">
        <f aca="false">E36*F36</f>
        <v>1226.7</v>
      </c>
    </row>
    <row r="37" customFormat="false" ht="15" hidden="false" customHeight="false" outlineLevel="0" collapsed="false">
      <c r="A37" s="17" t="s">
        <v>7558</v>
      </c>
      <c r="B37" s="21" t="n">
        <v>45677</v>
      </c>
      <c r="C37" s="17" t="s">
        <v>102</v>
      </c>
      <c r="D37" s="17" t="s">
        <v>80</v>
      </c>
      <c r="E37" s="17" t="n">
        <v>150</v>
      </c>
      <c r="F37" s="15" t="n">
        <v>29.07</v>
      </c>
      <c r="G37" s="15" t="n">
        <f aca="false">E37*F37</f>
        <v>4360.5</v>
      </c>
    </row>
    <row r="38" customFormat="false" ht="15" hidden="false" customHeight="false" outlineLevel="0" collapsed="false">
      <c r="A38" s="17" t="s">
        <v>7559</v>
      </c>
      <c r="B38" s="21" t="n">
        <v>45677</v>
      </c>
      <c r="C38" s="17" t="s">
        <v>144</v>
      </c>
      <c r="D38" s="17" t="s">
        <v>91</v>
      </c>
      <c r="E38" s="17" t="n">
        <v>30</v>
      </c>
      <c r="F38" s="15" t="n">
        <v>100.63</v>
      </c>
      <c r="G38" s="15" t="n">
        <f aca="false">E38*F38</f>
        <v>3018.9</v>
      </c>
    </row>
    <row r="39" customFormat="false" ht="15" hidden="false" customHeight="false" outlineLevel="0" collapsed="false">
      <c r="A39" s="17" t="s">
        <v>7560</v>
      </c>
      <c r="B39" s="21" t="n">
        <v>45678</v>
      </c>
      <c r="C39" s="17" t="s">
        <v>132</v>
      </c>
      <c r="D39" s="17" t="s">
        <v>76</v>
      </c>
      <c r="E39" s="17" t="n">
        <v>45</v>
      </c>
      <c r="F39" s="15" t="n">
        <v>98.14</v>
      </c>
      <c r="G39" s="15" t="n">
        <f aca="false">E39*F39</f>
        <v>4416.3</v>
      </c>
    </row>
    <row r="40" customFormat="false" ht="15" hidden="false" customHeight="false" outlineLevel="0" collapsed="false">
      <c r="A40" s="17" t="s">
        <v>7561</v>
      </c>
      <c r="B40" s="21" t="n">
        <v>45678</v>
      </c>
      <c r="C40" s="17" t="s">
        <v>192</v>
      </c>
      <c r="D40" s="17" t="s">
        <v>101</v>
      </c>
      <c r="E40" s="17" t="n">
        <v>150</v>
      </c>
      <c r="F40" s="15" t="n">
        <v>110.98</v>
      </c>
      <c r="G40" s="15" t="n">
        <f aca="false">E40*F40</f>
        <v>16647</v>
      </c>
    </row>
    <row r="41" customFormat="false" ht="15" hidden="false" customHeight="false" outlineLevel="0" collapsed="false">
      <c r="A41" s="17" t="s">
        <v>7562</v>
      </c>
      <c r="B41" s="21" t="n">
        <v>45679</v>
      </c>
      <c r="C41" s="17" t="s">
        <v>98</v>
      </c>
      <c r="D41" s="17" t="s">
        <v>101</v>
      </c>
      <c r="E41" s="17" t="n">
        <v>80</v>
      </c>
      <c r="F41" s="15" t="n">
        <v>41.29</v>
      </c>
      <c r="G41" s="15" t="n">
        <f aca="false">E41*F41</f>
        <v>3303.2</v>
      </c>
    </row>
    <row r="42" customFormat="false" ht="15" hidden="false" customHeight="false" outlineLevel="0" collapsed="false">
      <c r="A42" s="17" t="s">
        <v>7563</v>
      </c>
      <c r="B42" s="21" t="n">
        <v>45680</v>
      </c>
      <c r="C42" s="17" t="s">
        <v>77</v>
      </c>
      <c r="D42" s="17" t="s">
        <v>80</v>
      </c>
      <c r="E42" s="17" t="n">
        <v>67</v>
      </c>
      <c r="F42" s="15" t="n">
        <v>107.93</v>
      </c>
      <c r="G42" s="15" t="n">
        <f aca="false">E42*F42</f>
        <v>7231.31</v>
      </c>
    </row>
    <row r="43" customFormat="false" ht="15" hidden="false" customHeight="false" outlineLevel="0" collapsed="false">
      <c r="A43" s="17" t="s">
        <v>7564</v>
      </c>
      <c r="B43" s="21" t="n">
        <v>45680</v>
      </c>
      <c r="C43" s="17" t="s">
        <v>186</v>
      </c>
      <c r="D43" s="17" t="s">
        <v>76</v>
      </c>
      <c r="E43" s="17" t="n">
        <v>63</v>
      </c>
      <c r="F43" s="15" t="n">
        <v>68.63</v>
      </c>
      <c r="G43" s="15" t="n">
        <f aca="false">E43*F43</f>
        <v>4323.69</v>
      </c>
    </row>
    <row r="44" customFormat="false" ht="15" hidden="false" customHeight="false" outlineLevel="0" collapsed="false">
      <c r="A44" s="17" t="s">
        <v>7565</v>
      </c>
      <c r="B44" s="21" t="n">
        <v>45681</v>
      </c>
      <c r="C44" s="17" t="s">
        <v>159</v>
      </c>
      <c r="D44" s="17" t="s">
        <v>101</v>
      </c>
      <c r="E44" s="17" t="n">
        <v>35</v>
      </c>
      <c r="F44" s="15" t="n">
        <v>152.14</v>
      </c>
      <c r="G44" s="15" t="n">
        <f aca="false">E44*F44</f>
        <v>5324.9</v>
      </c>
    </row>
    <row r="45" customFormat="false" ht="15" hidden="false" customHeight="false" outlineLevel="0" collapsed="false">
      <c r="A45" s="17" t="s">
        <v>7566</v>
      </c>
      <c r="B45" s="21" t="n">
        <v>45682</v>
      </c>
      <c r="C45" s="17" t="s">
        <v>189</v>
      </c>
      <c r="D45" s="17" t="s">
        <v>80</v>
      </c>
      <c r="E45" s="17" t="n">
        <v>50</v>
      </c>
      <c r="F45" s="15" t="n">
        <v>70.96</v>
      </c>
      <c r="G45" s="15" t="n">
        <f aca="false">E45*F45</f>
        <v>3548</v>
      </c>
    </row>
    <row r="46" customFormat="false" ht="15" hidden="false" customHeight="false" outlineLevel="0" collapsed="false">
      <c r="A46" s="17" t="s">
        <v>7567</v>
      </c>
      <c r="B46" s="21" t="n">
        <v>45683</v>
      </c>
      <c r="C46" s="17" t="s">
        <v>92</v>
      </c>
      <c r="D46" s="17" t="s">
        <v>84</v>
      </c>
      <c r="E46" s="17" t="n">
        <v>30</v>
      </c>
      <c r="F46" s="15" t="n">
        <v>86.9</v>
      </c>
      <c r="G46" s="15" t="n">
        <f aca="false">E46*F46</f>
        <v>2607</v>
      </c>
    </row>
    <row r="47" customFormat="false" ht="15" hidden="false" customHeight="false" outlineLevel="0" collapsed="false">
      <c r="A47" s="17" t="s">
        <v>7568</v>
      </c>
      <c r="B47" s="21" t="n">
        <v>45683</v>
      </c>
      <c r="C47" s="17" t="s">
        <v>129</v>
      </c>
      <c r="D47" s="17" t="s">
        <v>80</v>
      </c>
      <c r="E47" s="17" t="n">
        <v>30</v>
      </c>
      <c r="F47" s="15" t="n">
        <v>45.37</v>
      </c>
      <c r="G47" s="15" t="n">
        <f aca="false">E47*F47</f>
        <v>1361.1</v>
      </c>
    </row>
    <row r="48" customFormat="false" ht="15" hidden="false" customHeight="false" outlineLevel="0" collapsed="false">
      <c r="A48" s="17" t="s">
        <v>7569</v>
      </c>
      <c r="B48" s="21" t="n">
        <v>45686</v>
      </c>
      <c r="C48" s="17" t="s">
        <v>95</v>
      </c>
      <c r="D48" s="17" t="s">
        <v>76</v>
      </c>
      <c r="E48" s="17" t="n">
        <v>30</v>
      </c>
      <c r="F48" s="15" t="n">
        <v>37.17</v>
      </c>
      <c r="G48" s="15" t="n">
        <f aca="false">E48*F48</f>
        <v>1115.1</v>
      </c>
    </row>
    <row r="49" customFormat="false" ht="15" hidden="false" customHeight="false" outlineLevel="0" collapsed="false">
      <c r="A49" s="17" t="s">
        <v>7570</v>
      </c>
      <c r="B49" s="21" t="n">
        <v>45692</v>
      </c>
      <c r="C49" s="17" t="s">
        <v>105</v>
      </c>
      <c r="D49" s="17" t="s">
        <v>91</v>
      </c>
      <c r="E49" s="17" t="n">
        <v>80</v>
      </c>
      <c r="F49" s="15" t="n">
        <v>95.41</v>
      </c>
      <c r="G49" s="15" t="n">
        <f aca="false">E49*F49</f>
        <v>7632.8</v>
      </c>
    </row>
    <row r="50" customFormat="false" ht="15" hidden="false" customHeight="false" outlineLevel="0" collapsed="false">
      <c r="A50" s="17" t="s">
        <v>7571</v>
      </c>
      <c r="B50" s="21" t="n">
        <v>45692</v>
      </c>
      <c r="C50" s="17" t="s">
        <v>108</v>
      </c>
      <c r="D50" s="17" t="s">
        <v>91</v>
      </c>
      <c r="E50" s="17" t="n">
        <v>80</v>
      </c>
      <c r="F50" s="15" t="n">
        <v>154.81</v>
      </c>
      <c r="G50" s="15" t="n">
        <f aca="false">E50*F50</f>
        <v>12384.8</v>
      </c>
    </row>
    <row r="51" customFormat="false" ht="15" hidden="false" customHeight="false" outlineLevel="0" collapsed="false">
      <c r="A51" s="17" t="s">
        <v>7572</v>
      </c>
      <c r="B51" s="21" t="n">
        <v>45693</v>
      </c>
      <c r="C51" s="17" t="s">
        <v>138</v>
      </c>
      <c r="D51" s="17" t="s">
        <v>101</v>
      </c>
      <c r="E51" s="17" t="n">
        <v>50</v>
      </c>
      <c r="F51" s="15" t="n">
        <v>134.51</v>
      </c>
      <c r="G51" s="15" t="n">
        <f aca="false">E51*F51</f>
        <v>6725.5</v>
      </c>
    </row>
    <row r="52" customFormat="false" ht="15" hidden="false" customHeight="false" outlineLevel="0" collapsed="false">
      <c r="A52" s="17" t="s">
        <v>7573</v>
      </c>
      <c r="B52" s="21" t="n">
        <v>45694</v>
      </c>
      <c r="C52" s="17" t="s">
        <v>204</v>
      </c>
      <c r="D52" s="17" t="s">
        <v>101</v>
      </c>
      <c r="E52" s="17" t="n">
        <v>50</v>
      </c>
      <c r="F52" s="15" t="n">
        <v>28.06</v>
      </c>
      <c r="G52" s="15" t="n">
        <f aca="false">E52*F52</f>
        <v>1403</v>
      </c>
    </row>
    <row r="53" customFormat="false" ht="15" hidden="false" customHeight="false" outlineLevel="0" collapsed="false">
      <c r="A53" s="17" t="s">
        <v>7574</v>
      </c>
      <c r="B53" s="21" t="n">
        <v>45696</v>
      </c>
      <c r="C53" s="17" t="s">
        <v>165</v>
      </c>
      <c r="D53" s="17" t="s">
        <v>91</v>
      </c>
      <c r="E53" s="17" t="n">
        <v>148</v>
      </c>
      <c r="F53" s="15" t="n">
        <v>137.06</v>
      </c>
      <c r="G53" s="15" t="n">
        <f aca="false">E53*F53</f>
        <v>20284.88</v>
      </c>
    </row>
    <row r="54" customFormat="false" ht="15" hidden="false" customHeight="false" outlineLevel="0" collapsed="false">
      <c r="A54" s="17" t="s">
        <v>7575</v>
      </c>
      <c r="B54" s="21" t="n">
        <v>45698</v>
      </c>
      <c r="C54" s="17" t="s">
        <v>114</v>
      </c>
      <c r="D54" s="17" t="s">
        <v>91</v>
      </c>
      <c r="E54" s="17" t="n">
        <v>30</v>
      </c>
      <c r="F54" s="15" t="n">
        <v>108.52</v>
      </c>
      <c r="G54" s="15" t="n">
        <f aca="false">E54*F54</f>
        <v>3255.6</v>
      </c>
    </row>
    <row r="55" customFormat="false" ht="15" hidden="false" customHeight="false" outlineLevel="0" collapsed="false">
      <c r="A55" s="17" t="s">
        <v>7576</v>
      </c>
      <c r="B55" s="21" t="n">
        <v>45700</v>
      </c>
      <c r="C55" s="17" t="s">
        <v>174</v>
      </c>
      <c r="D55" s="17" t="s">
        <v>84</v>
      </c>
      <c r="E55" s="17" t="n">
        <v>30</v>
      </c>
      <c r="F55" s="15" t="n">
        <v>145.08</v>
      </c>
      <c r="G55" s="15" t="n">
        <f aca="false">E55*F55</f>
        <v>4352.4</v>
      </c>
    </row>
    <row r="56" customFormat="false" ht="15" hidden="false" customHeight="false" outlineLevel="0" collapsed="false">
      <c r="A56" s="17" t="s">
        <v>7577</v>
      </c>
      <c r="B56" s="21" t="n">
        <v>45702</v>
      </c>
      <c r="C56" s="17" t="s">
        <v>144</v>
      </c>
      <c r="D56" s="17" t="s">
        <v>91</v>
      </c>
      <c r="E56" s="17" t="n">
        <v>150</v>
      </c>
      <c r="F56" s="15" t="n">
        <v>99.8</v>
      </c>
      <c r="G56" s="15" t="n">
        <f aca="false">E56*F56</f>
        <v>14970</v>
      </c>
    </row>
    <row r="57" customFormat="false" ht="15" hidden="false" customHeight="false" outlineLevel="0" collapsed="false">
      <c r="A57" s="17" t="s">
        <v>7578</v>
      </c>
      <c r="B57" s="21" t="n">
        <v>45703</v>
      </c>
      <c r="C57" s="17" t="s">
        <v>117</v>
      </c>
      <c r="D57" s="17" t="s">
        <v>101</v>
      </c>
      <c r="E57" s="17" t="n">
        <v>50</v>
      </c>
      <c r="F57" s="15" t="n">
        <v>72.98</v>
      </c>
      <c r="G57" s="15" t="n">
        <f aca="false">E57*F57</f>
        <v>3649</v>
      </c>
    </row>
    <row r="58" customFormat="false" ht="15" hidden="false" customHeight="false" outlineLevel="0" collapsed="false">
      <c r="A58" s="17" t="s">
        <v>7579</v>
      </c>
      <c r="B58" s="21" t="n">
        <v>45704</v>
      </c>
      <c r="C58" s="17" t="s">
        <v>135</v>
      </c>
      <c r="D58" s="17" t="s">
        <v>91</v>
      </c>
      <c r="E58" s="17" t="n">
        <v>80</v>
      </c>
      <c r="F58" s="15" t="n">
        <v>79.71</v>
      </c>
      <c r="G58" s="15" t="n">
        <f aca="false">E58*F58</f>
        <v>6376.8</v>
      </c>
    </row>
    <row r="59" customFormat="false" ht="15" hidden="false" customHeight="false" outlineLevel="0" collapsed="false">
      <c r="A59" s="17" t="s">
        <v>7580</v>
      </c>
      <c r="B59" s="21" t="n">
        <v>45705</v>
      </c>
      <c r="C59" s="17" t="s">
        <v>85</v>
      </c>
      <c r="D59" s="17" t="s">
        <v>80</v>
      </c>
      <c r="E59" s="17" t="n">
        <v>50</v>
      </c>
      <c r="F59" s="15" t="n">
        <v>89.5</v>
      </c>
      <c r="G59" s="15" t="n">
        <f aca="false">E59*F59</f>
        <v>4475</v>
      </c>
    </row>
    <row r="60" customFormat="false" ht="15" hidden="false" customHeight="false" outlineLevel="0" collapsed="false">
      <c r="A60" s="17" t="s">
        <v>7581</v>
      </c>
      <c r="B60" s="21" t="n">
        <v>45705</v>
      </c>
      <c r="C60" s="17" t="s">
        <v>156</v>
      </c>
      <c r="D60" s="17" t="s">
        <v>84</v>
      </c>
      <c r="E60" s="17" t="n">
        <v>50</v>
      </c>
      <c r="F60" s="15" t="n">
        <v>81.99</v>
      </c>
      <c r="G60" s="15" t="n">
        <f aca="false">E60*F60</f>
        <v>4099.5</v>
      </c>
    </row>
    <row r="61" customFormat="false" ht="15" hidden="false" customHeight="false" outlineLevel="0" collapsed="false">
      <c r="A61" s="17" t="s">
        <v>7582</v>
      </c>
      <c r="B61" s="21" t="n">
        <v>45708</v>
      </c>
      <c r="C61" s="17" t="s">
        <v>117</v>
      </c>
      <c r="D61" s="17" t="s">
        <v>101</v>
      </c>
      <c r="E61" s="17" t="n">
        <v>80</v>
      </c>
      <c r="F61" s="15" t="n">
        <v>74.77</v>
      </c>
      <c r="G61" s="15" t="n">
        <f aca="false">E61*F61</f>
        <v>5981.6</v>
      </c>
    </row>
    <row r="62" customFormat="false" ht="15" hidden="false" customHeight="false" outlineLevel="0" collapsed="false">
      <c r="A62" s="17" t="s">
        <v>7583</v>
      </c>
      <c r="B62" s="21" t="n">
        <v>45708</v>
      </c>
      <c r="C62" s="17" t="s">
        <v>183</v>
      </c>
      <c r="D62" s="17" t="s">
        <v>91</v>
      </c>
      <c r="E62" s="17" t="n">
        <v>100</v>
      </c>
      <c r="F62" s="15" t="n">
        <v>52.14</v>
      </c>
      <c r="G62" s="15" t="n">
        <f aca="false">E62*F62</f>
        <v>5214</v>
      </c>
    </row>
    <row r="63" customFormat="false" ht="15" hidden="false" customHeight="false" outlineLevel="0" collapsed="false">
      <c r="A63" s="17" t="s">
        <v>7584</v>
      </c>
      <c r="B63" s="21" t="n">
        <v>45708</v>
      </c>
      <c r="C63" s="17" t="s">
        <v>201</v>
      </c>
      <c r="D63" s="17" t="s">
        <v>84</v>
      </c>
      <c r="E63" s="17" t="n">
        <v>30</v>
      </c>
      <c r="F63" s="15" t="n">
        <v>94.41</v>
      </c>
      <c r="G63" s="15" t="n">
        <f aca="false">E63*F63</f>
        <v>2832.3</v>
      </c>
    </row>
    <row r="64" customFormat="false" ht="15" hidden="false" customHeight="false" outlineLevel="0" collapsed="false">
      <c r="A64" s="17" t="s">
        <v>7585</v>
      </c>
      <c r="B64" s="21" t="n">
        <v>45709</v>
      </c>
      <c r="C64" s="17" t="s">
        <v>81</v>
      </c>
      <c r="D64" s="17" t="s">
        <v>84</v>
      </c>
      <c r="E64" s="17" t="n">
        <v>150</v>
      </c>
      <c r="F64" s="15" t="n">
        <v>27</v>
      </c>
      <c r="G64" s="15" t="n">
        <f aca="false">E64*F64</f>
        <v>4050</v>
      </c>
    </row>
    <row r="65" customFormat="false" ht="15" hidden="false" customHeight="false" outlineLevel="0" collapsed="false">
      <c r="A65" s="17" t="s">
        <v>7586</v>
      </c>
      <c r="B65" s="21" t="n">
        <v>45710</v>
      </c>
      <c r="C65" s="17" t="s">
        <v>129</v>
      </c>
      <c r="D65" s="17" t="s">
        <v>80</v>
      </c>
      <c r="E65" s="17" t="n">
        <v>30</v>
      </c>
      <c r="F65" s="15" t="n">
        <v>43.97</v>
      </c>
      <c r="G65" s="15" t="n">
        <f aca="false">E65*F65</f>
        <v>1319.1</v>
      </c>
    </row>
    <row r="66" customFormat="false" ht="15" hidden="false" customHeight="false" outlineLevel="0" collapsed="false">
      <c r="A66" s="17" t="s">
        <v>7587</v>
      </c>
      <c r="B66" s="21" t="n">
        <v>45711</v>
      </c>
      <c r="C66" s="17" t="s">
        <v>108</v>
      </c>
      <c r="D66" s="17" t="s">
        <v>91</v>
      </c>
      <c r="E66" s="17" t="n">
        <v>30</v>
      </c>
      <c r="F66" s="15" t="n">
        <v>151.65</v>
      </c>
      <c r="G66" s="15" t="n">
        <f aca="false">E66*F66</f>
        <v>4549.5</v>
      </c>
    </row>
    <row r="67" customFormat="false" ht="15" hidden="false" customHeight="false" outlineLevel="0" collapsed="false">
      <c r="A67" s="17" t="s">
        <v>7588</v>
      </c>
      <c r="B67" s="21" t="n">
        <v>45712</v>
      </c>
      <c r="C67" s="17" t="s">
        <v>195</v>
      </c>
      <c r="D67" s="17" t="s">
        <v>76</v>
      </c>
      <c r="E67" s="17" t="n">
        <v>80</v>
      </c>
      <c r="F67" s="15" t="n">
        <v>40.55</v>
      </c>
      <c r="G67" s="15" t="n">
        <f aca="false">E67*F67</f>
        <v>3244</v>
      </c>
    </row>
    <row r="68" customFormat="false" ht="15" hidden="false" customHeight="false" outlineLevel="0" collapsed="false">
      <c r="A68" s="17" t="s">
        <v>7589</v>
      </c>
      <c r="B68" s="21" t="n">
        <v>45713</v>
      </c>
      <c r="C68" s="17" t="s">
        <v>73</v>
      </c>
      <c r="D68" s="17" t="s">
        <v>76</v>
      </c>
      <c r="E68" s="17" t="n">
        <v>80</v>
      </c>
      <c r="F68" s="15" t="n">
        <v>70.52</v>
      </c>
      <c r="G68" s="15" t="n">
        <f aca="false">E68*F68</f>
        <v>5641.6</v>
      </c>
    </row>
    <row r="69" customFormat="false" ht="15" hidden="false" customHeight="false" outlineLevel="0" collapsed="false">
      <c r="A69" s="17" t="s">
        <v>7590</v>
      </c>
      <c r="B69" s="21" t="n">
        <v>45713</v>
      </c>
      <c r="C69" s="17" t="s">
        <v>192</v>
      </c>
      <c r="D69" s="17" t="s">
        <v>101</v>
      </c>
      <c r="E69" s="17" t="n">
        <v>100</v>
      </c>
      <c r="F69" s="15" t="n">
        <v>103.04</v>
      </c>
      <c r="G69" s="15" t="n">
        <f aca="false">E69*F69</f>
        <v>10304</v>
      </c>
    </row>
    <row r="70" customFormat="false" ht="15" hidden="false" customHeight="false" outlineLevel="0" collapsed="false">
      <c r="A70" s="17" t="s">
        <v>7591</v>
      </c>
      <c r="B70" s="21" t="n">
        <v>45714</v>
      </c>
      <c r="C70" s="17" t="s">
        <v>177</v>
      </c>
      <c r="D70" s="17" t="s">
        <v>101</v>
      </c>
      <c r="E70" s="17" t="n">
        <v>150</v>
      </c>
      <c r="F70" s="15" t="n">
        <v>132.08</v>
      </c>
      <c r="G70" s="15" t="n">
        <f aca="false">E70*F70</f>
        <v>19812</v>
      </c>
    </row>
    <row r="71" customFormat="false" ht="15" hidden="false" customHeight="false" outlineLevel="0" collapsed="false">
      <c r="A71" s="17" t="s">
        <v>7592</v>
      </c>
      <c r="B71" s="21" t="n">
        <v>45716</v>
      </c>
      <c r="C71" s="17" t="s">
        <v>126</v>
      </c>
      <c r="D71" s="17" t="s">
        <v>101</v>
      </c>
      <c r="E71" s="17" t="n">
        <v>30</v>
      </c>
      <c r="F71" s="15" t="n">
        <v>139.09</v>
      </c>
      <c r="G71" s="15" t="n">
        <f aca="false">E71*F71</f>
        <v>4172.7</v>
      </c>
    </row>
    <row r="72" customFormat="false" ht="15" hidden="false" customHeight="false" outlineLevel="0" collapsed="false">
      <c r="A72" s="17" t="s">
        <v>7593</v>
      </c>
      <c r="B72" s="21" t="n">
        <v>45718</v>
      </c>
      <c r="C72" s="17" t="s">
        <v>150</v>
      </c>
      <c r="D72" s="17" t="s">
        <v>76</v>
      </c>
      <c r="E72" s="17" t="n">
        <v>150</v>
      </c>
      <c r="F72" s="15" t="n">
        <v>27.56</v>
      </c>
      <c r="G72" s="15" t="n">
        <f aca="false">E72*F72</f>
        <v>4134</v>
      </c>
    </row>
    <row r="73" customFormat="false" ht="15" hidden="false" customHeight="false" outlineLevel="0" collapsed="false">
      <c r="A73" s="17" t="s">
        <v>7594</v>
      </c>
      <c r="B73" s="21" t="n">
        <v>45718</v>
      </c>
      <c r="C73" s="17" t="s">
        <v>189</v>
      </c>
      <c r="D73" s="17" t="s">
        <v>80</v>
      </c>
      <c r="E73" s="17" t="n">
        <v>6</v>
      </c>
      <c r="F73" s="15" t="n">
        <v>72.31</v>
      </c>
      <c r="G73" s="15" t="n">
        <f aca="false">E73*F73</f>
        <v>433.86</v>
      </c>
    </row>
    <row r="74" customFormat="false" ht="15" hidden="false" customHeight="false" outlineLevel="0" collapsed="false">
      <c r="A74" s="17" t="s">
        <v>7595</v>
      </c>
      <c r="B74" s="21" t="n">
        <v>45719</v>
      </c>
      <c r="C74" s="17" t="s">
        <v>98</v>
      </c>
      <c r="D74" s="17" t="s">
        <v>101</v>
      </c>
      <c r="E74" s="17" t="n">
        <v>80</v>
      </c>
      <c r="F74" s="15" t="n">
        <v>42.66</v>
      </c>
      <c r="G74" s="15" t="n">
        <f aca="false">E74*F74</f>
        <v>3412.8</v>
      </c>
    </row>
    <row r="75" customFormat="false" ht="15" hidden="false" customHeight="false" outlineLevel="0" collapsed="false">
      <c r="A75" s="17" t="s">
        <v>7596</v>
      </c>
      <c r="B75" s="21" t="n">
        <v>45719</v>
      </c>
      <c r="C75" s="17" t="s">
        <v>171</v>
      </c>
      <c r="D75" s="17" t="s">
        <v>80</v>
      </c>
      <c r="E75" s="17" t="n">
        <v>50</v>
      </c>
      <c r="F75" s="15" t="n">
        <v>103.66</v>
      </c>
      <c r="G75" s="15" t="n">
        <f aca="false">E75*F75</f>
        <v>5183</v>
      </c>
    </row>
    <row r="76" customFormat="false" ht="15" hidden="false" customHeight="false" outlineLevel="0" collapsed="false">
      <c r="A76" s="17" t="s">
        <v>7597</v>
      </c>
      <c r="B76" s="21" t="n">
        <v>45720</v>
      </c>
      <c r="C76" s="17" t="s">
        <v>114</v>
      </c>
      <c r="D76" s="17" t="s">
        <v>91</v>
      </c>
      <c r="E76" s="17" t="n">
        <v>30</v>
      </c>
      <c r="F76" s="15" t="n">
        <v>113.72</v>
      </c>
      <c r="G76" s="15" t="n">
        <f aca="false">E76*F76</f>
        <v>3411.6</v>
      </c>
    </row>
    <row r="77" customFormat="false" ht="15" hidden="false" customHeight="false" outlineLevel="0" collapsed="false">
      <c r="A77" s="17" t="s">
        <v>7598</v>
      </c>
      <c r="B77" s="21" t="n">
        <v>45720</v>
      </c>
      <c r="C77" s="17" t="s">
        <v>123</v>
      </c>
      <c r="D77" s="17" t="s">
        <v>91</v>
      </c>
      <c r="E77" s="17" t="n">
        <v>59</v>
      </c>
      <c r="F77" s="15" t="n">
        <v>131.72</v>
      </c>
      <c r="G77" s="15" t="n">
        <f aca="false">E77*F77</f>
        <v>7771.48</v>
      </c>
    </row>
    <row r="78" customFormat="false" ht="15" hidden="false" customHeight="false" outlineLevel="0" collapsed="false">
      <c r="A78" s="17" t="s">
        <v>7599</v>
      </c>
      <c r="B78" s="21" t="n">
        <v>45721</v>
      </c>
      <c r="C78" s="17" t="s">
        <v>213</v>
      </c>
      <c r="D78" s="17" t="s">
        <v>91</v>
      </c>
      <c r="E78" s="17" t="n">
        <v>14</v>
      </c>
      <c r="F78" s="15" t="n">
        <v>92.92</v>
      </c>
      <c r="G78" s="15" t="n">
        <f aca="false">E78*F78</f>
        <v>1300.88</v>
      </c>
    </row>
    <row r="79" customFormat="false" ht="15" hidden="false" customHeight="false" outlineLevel="0" collapsed="false">
      <c r="A79" s="17" t="s">
        <v>7600</v>
      </c>
      <c r="B79" s="21" t="n">
        <v>45723</v>
      </c>
      <c r="C79" s="17" t="s">
        <v>102</v>
      </c>
      <c r="D79" s="17" t="s">
        <v>80</v>
      </c>
      <c r="E79" s="17" t="n">
        <v>80</v>
      </c>
      <c r="F79" s="15" t="n">
        <v>30.54</v>
      </c>
      <c r="G79" s="15" t="n">
        <f aca="false">E79*F79</f>
        <v>2443.2</v>
      </c>
    </row>
    <row r="80" customFormat="false" ht="15" hidden="false" customHeight="false" outlineLevel="0" collapsed="false">
      <c r="A80" s="17" t="s">
        <v>7601</v>
      </c>
      <c r="B80" s="21" t="n">
        <v>45728</v>
      </c>
      <c r="C80" s="17" t="s">
        <v>88</v>
      </c>
      <c r="D80" s="17" t="s">
        <v>91</v>
      </c>
      <c r="E80" s="17" t="n">
        <v>50</v>
      </c>
      <c r="F80" s="15" t="n">
        <v>98.94</v>
      </c>
      <c r="G80" s="15" t="n">
        <f aca="false">E80*F80</f>
        <v>4947</v>
      </c>
    </row>
    <row r="81" customFormat="false" ht="15" hidden="false" customHeight="false" outlineLevel="0" collapsed="false">
      <c r="A81" s="17" t="s">
        <v>7602</v>
      </c>
      <c r="B81" s="21" t="n">
        <v>45729</v>
      </c>
      <c r="C81" s="17" t="s">
        <v>92</v>
      </c>
      <c r="D81" s="17" t="s">
        <v>84</v>
      </c>
      <c r="E81" s="17" t="n">
        <v>110</v>
      </c>
      <c r="F81" s="15" t="n">
        <v>88.85</v>
      </c>
      <c r="G81" s="15" t="n">
        <f aca="false">E81*F81</f>
        <v>9773.5</v>
      </c>
    </row>
    <row r="82" customFormat="false" ht="15" hidden="false" customHeight="false" outlineLevel="0" collapsed="false">
      <c r="A82" s="17" t="s">
        <v>7603</v>
      </c>
      <c r="B82" s="21" t="n">
        <v>45729</v>
      </c>
      <c r="C82" s="17" t="s">
        <v>153</v>
      </c>
      <c r="D82" s="17" t="s">
        <v>76</v>
      </c>
      <c r="E82" s="17" t="n">
        <v>80</v>
      </c>
      <c r="F82" s="15" t="n">
        <v>68.74</v>
      </c>
      <c r="G82" s="15" t="n">
        <f aca="false">E82*F82</f>
        <v>5499.2</v>
      </c>
    </row>
    <row r="83" customFormat="false" ht="15" hidden="false" customHeight="false" outlineLevel="0" collapsed="false">
      <c r="A83" s="17" t="s">
        <v>7604</v>
      </c>
      <c r="B83" s="21" t="n">
        <v>45730</v>
      </c>
      <c r="C83" s="17" t="s">
        <v>141</v>
      </c>
      <c r="D83" s="17" t="s">
        <v>80</v>
      </c>
      <c r="E83" s="17" t="n">
        <v>61</v>
      </c>
      <c r="F83" s="15" t="n">
        <v>84.94</v>
      </c>
      <c r="G83" s="15" t="n">
        <f aca="false">E83*F83</f>
        <v>5181.34</v>
      </c>
    </row>
    <row r="84" customFormat="false" ht="15" hidden="false" customHeight="false" outlineLevel="0" collapsed="false">
      <c r="A84" s="17" t="s">
        <v>7605</v>
      </c>
      <c r="B84" s="21" t="n">
        <v>45731</v>
      </c>
      <c r="C84" s="17" t="s">
        <v>95</v>
      </c>
      <c r="D84" s="17" t="s">
        <v>76</v>
      </c>
      <c r="E84" s="17" t="n">
        <v>100</v>
      </c>
      <c r="F84" s="15" t="n">
        <v>37.77</v>
      </c>
      <c r="G84" s="15" t="n">
        <f aca="false">E84*F84</f>
        <v>3777</v>
      </c>
    </row>
    <row r="85" customFormat="false" ht="15" hidden="false" customHeight="false" outlineLevel="0" collapsed="false">
      <c r="A85" s="17" t="s">
        <v>7606</v>
      </c>
      <c r="B85" s="21" t="n">
        <v>45734</v>
      </c>
      <c r="C85" s="17" t="s">
        <v>201</v>
      </c>
      <c r="D85" s="17" t="s">
        <v>84</v>
      </c>
      <c r="E85" s="17" t="n">
        <v>43</v>
      </c>
      <c r="F85" s="15" t="n">
        <v>95.7</v>
      </c>
      <c r="G85" s="15" t="n">
        <f aca="false">E85*F85</f>
        <v>4115.1</v>
      </c>
    </row>
    <row r="86" customFormat="false" ht="15" hidden="false" customHeight="false" outlineLevel="0" collapsed="false">
      <c r="A86" s="17" t="s">
        <v>7607</v>
      </c>
      <c r="B86" s="21" t="n">
        <v>45737</v>
      </c>
      <c r="C86" s="17" t="s">
        <v>204</v>
      </c>
      <c r="D86" s="17" t="s">
        <v>101</v>
      </c>
      <c r="E86" s="17" t="n">
        <v>23</v>
      </c>
      <c r="F86" s="15" t="n">
        <v>27.76</v>
      </c>
      <c r="G86" s="15" t="n">
        <f aca="false">E86*F86</f>
        <v>638.48</v>
      </c>
    </row>
    <row r="87" customFormat="false" ht="15" hidden="false" customHeight="false" outlineLevel="0" collapsed="false">
      <c r="A87" s="17" t="s">
        <v>7608</v>
      </c>
      <c r="B87" s="21" t="n">
        <v>45737</v>
      </c>
      <c r="C87" s="17" t="s">
        <v>207</v>
      </c>
      <c r="D87" s="17" t="s">
        <v>80</v>
      </c>
      <c r="E87" s="17" t="n">
        <v>41</v>
      </c>
      <c r="F87" s="15" t="n">
        <v>82.05</v>
      </c>
      <c r="G87" s="15" t="n">
        <f aca="false">E87*F87</f>
        <v>3364.05</v>
      </c>
    </row>
    <row r="88" customFormat="false" ht="15" hidden="false" customHeight="false" outlineLevel="0" collapsed="false">
      <c r="A88" s="17" t="s">
        <v>7609</v>
      </c>
      <c r="B88" s="21" t="n">
        <v>45738</v>
      </c>
      <c r="C88" s="17" t="s">
        <v>162</v>
      </c>
      <c r="D88" s="17" t="s">
        <v>76</v>
      </c>
      <c r="E88" s="17" t="n">
        <v>30</v>
      </c>
      <c r="F88" s="15" t="n">
        <v>136.49</v>
      </c>
      <c r="G88" s="15" t="n">
        <f aca="false">E88*F88</f>
        <v>4094.7</v>
      </c>
    </row>
    <row r="89" customFormat="false" ht="15" hidden="false" customHeight="false" outlineLevel="0" collapsed="false">
      <c r="A89" s="17" t="s">
        <v>7610</v>
      </c>
      <c r="B89" s="21" t="n">
        <v>45740</v>
      </c>
      <c r="C89" s="17" t="s">
        <v>85</v>
      </c>
      <c r="D89" s="17" t="s">
        <v>80</v>
      </c>
      <c r="E89" s="17" t="n">
        <v>30</v>
      </c>
      <c r="F89" s="15" t="n">
        <v>90.65</v>
      </c>
      <c r="G89" s="15" t="n">
        <f aca="false">E89*F89</f>
        <v>2719.5</v>
      </c>
    </row>
    <row r="90" customFormat="false" ht="15" hidden="false" customHeight="false" outlineLevel="0" collapsed="false">
      <c r="A90" s="17" t="s">
        <v>7611</v>
      </c>
      <c r="B90" s="21" t="n">
        <v>45741</v>
      </c>
      <c r="C90" s="17" t="s">
        <v>105</v>
      </c>
      <c r="D90" s="17" t="s">
        <v>91</v>
      </c>
      <c r="E90" s="17" t="n">
        <v>30</v>
      </c>
      <c r="F90" s="15" t="n">
        <v>99.74</v>
      </c>
      <c r="G90" s="15" t="n">
        <f aca="false">E90*F90</f>
        <v>2992.2</v>
      </c>
    </row>
    <row r="91" customFormat="false" ht="15" hidden="false" customHeight="false" outlineLevel="0" collapsed="false">
      <c r="A91" s="17" t="s">
        <v>7612</v>
      </c>
      <c r="B91" s="21" t="n">
        <v>45742</v>
      </c>
      <c r="C91" s="17" t="s">
        <v>198</v>
      </c>
      <c r="D91" s="17" t="s">
        <v>91</v>
      </c>
      <c r="E91" s="17" t="n">
        <v>25</v>
      </c>
      <c r="F91" s="15" t="n">
        <v>104.53</v>
      </c>
      <c r="G91" s="15" t="n">
        <f aca="false">E91*F91</f>
        <v>2613.25</v>
      </c>
    </row>
    <row r="92" customFormat="false" ht="15" hidden="false" customHeight="false" outlineLevel="0" collapsed="false">
      <c r="A92" s="17" t="s">
        <v>7613</v>
      </c>
      <c r="B92" s="21" t="n">
        <v>45743</v>
      </c>
      <c r="C92" s="17" t="s">
        <v>138</v>
      </c>
      <c r="D92" s="17" t="s">
        <v>101</v>
      </c>
      <c r="E92" s="17" t="n">
        <v>56</v>
      </c>
      <c r="F92" s="15" t="n">
        <v>127.97</v>
      </c>
      <c r="G92" s="15" t="n">
        <f aca="false">E92*F92</f>
        <v>7166.32</v>
      </c>
    </row>
    <row r="93" customFormat="false" ht="15" hidden="false" customHeight="false" outlineLevel="0" collapsed="false">
      <c r="A93" s="17" t="s">
        <v>7614</v>
      </c>
      <c r="B93" s="21" t="n">
        <v>45745</v>
      </c>
      <c r="C93" s="17" t="s">
        <v>192</v>
      </c>
      <c r="D93" s="17" t="s">
        <v>101</v>
      </c>
      <c r="E93" s="17" t="n">
        <v>44</v>
      </c>
      <c r="F93" s="15" t="n">
        <v>107.62</v>
      </c>
      <c r="G93" s="15" t="n">
        <f aca="false">E93*F93</f>
        <v>4735.28</v>
      </c>
    </row>
    <row r="94" customFormat="false" ht="15" hidden="false" customHeight="false" outlineLevel="0" collapsed="false">
      <c r="A94" s="17" t="s">
        <v>7615</v>
      </c>
      <c r="B94" s="21" t="n">
        <v>45747</v>
      </c>
      <c r="C94" s="17" t="s">
        <v>129</v>
      </c>
      <c r="D94" s="17" t="s">
        <v>80</v>
      </c>
      <c r="E94" s="17" t="n">
        <v>50</v>
      </c>
      <c r="F94" s="15" t="n">
        <v>44.07</v>
      </c>
      <c r="G94" s="15" t="n">
        <f aca="false">E94*F94</f>
        <v>2203.5</v>
      </c>
    </row>
    <row r="95" customFormat="false" ht="15" hidden="false" customHeight="false" outlineLevel="0" collapsed="false">
      <c r="A95" s="17" t="s">
        <v>7616</v>
      </c>
      <c r="B95" s="21" t="n">
        <v>45748</v>
      </c>
      <c r="C95" s="17" t="s">
        <v>108</v>
      </c>
      <c r="D95" s="17" t="s">
        <v>91</v>
      </c>
      <c r="E95" s="17" t="n">
        <v>20</v>
      </c>
      <c r="F95" s="15" t="n">
        <v>154.73</v>
      </c>
      <c r="G95" s="15" t="n">
        <f aca="false">E95*F95</f>
        <v>3094.6</v>
      </c>
    </row>
    <row r="96" customFormat="false" ht="15" hidden="false" customHeight="false" outlineLevel="0" collapsed="false">
      <c r="A96" s="17" t="s">
        <v>7617</v>
      </c>
      <c r="B96" s="21" t="n">
        <v>45749</v>
      </c>
      <c r="C96" s="17" t="s">
        <v>162</v>
      </c>
      <c r="D96" s="17" t="s">
        <v>76</v>
      </c>
      <c r="E96" s="17" t="n">
        <v>19</v>
      </c>
      <c r="F96" s="15" t="n">
        <v>131.25</v>
      </c>
      <c r="G96" s="15" t="n">
        <f aca="false">E96*F96</f>
        <v>2493.75</v>
      </c>
    </row>
    <row r="97" customFormat="false" ht="15" hidden="false" customHeight="false" outlineLevel="0" collapsed="false">
      <c r="A97" s="17" t="s">
        <v>7618</v>
      </c>
      <c r="B97" s="21" t="n">
        <v>45754</v>
      </c>
      <c r="C97" s="17" t="s">
        <v>81</v>
      </c>
      <c r="D97" s="17" t="s">
        <v>84</v>
      </c>
      <c r="E97" s="17" t="n">
        <v>23</v>
      </c>
      <c r="F97" s="15" t="n">
        <v>26.76</v>
      </c>
      <c r="G97" s="15" t="n">
        <f aca="false">E97*F97</f>
        <v>615.48</v>
      </c>
    </row>
    <row r="98" customFormat="false" ht="15" hidden="false" customHeight="false" outlineLevel="0" collapsed="false">
      <c r="A98" s="17" t="s">
        <v>7619</v>
      </c>
      <c r="B98" s="21" t="n">
        <v>45757</v>
      </c>
      <c r="C98" s="17" t="s">
        <v>174</v>
      </c>
      <c r="D98" s="17" t="s">
        <v>84</v>
      </c>
      <c r="E98" s="17" t="n">
        <v>30</v>
      </c>
      <c r="F98" s="15" t="n">
        <v>151.67</v>
      </c>
      <c r="G98" s="15" t="n">
        <f aca="false">E98*F98</f>
        <v>4550.1</v>
      </c>
    </row>
    <row r="99" customFormat="false" ht="15" hidden="false" customHeight="false" outlineLevel="0" collapsed="false">
      <c r="A99" s="17" t="s">
        <v>7620</v>
      </c>
      <c r="B99" s="21" t="n">
        <v>45759</v>
      </c>
      <c r="C99" s="17" t="s">
        <v>85</v>
      </c>
      <c r="D99" s="17" t="s">
        <v>80</v>
      </c>
      <c r="E99" s="17" t="n">
        <v>100</v>
      </c>
      <c r="F99" s="15" t="n">
        <v>94.22</v>
      </c>
      <c r="G99" s="15" t="n">
        <f aca="false">E99*F99</f>
        <v>9422</v>
      </c>
    </row>
    <row r="100" customFormat="false" ht="15" hidden="false" customHeight="false" outlineLevel="0" collapsed="false">
      <c r="A100" s="17" t="s">
        <v>7621</v>
      </c>
      <c r="B100" s="21" t="n">
        <v>45761</v>
      </c>
      <c r="C100" s="17" t="s">
        <v>150</v>
      </c>
      <c r="D100" s="17" t="s">
        <v>76</v>
      </c>
      <c r="E100" s="17" t="n">
        <v>30</v>
      </c>
      <c r="F100" s="15" t="n">
        <v>26.69</v>
      </c>
      <c r="G100" s="15" t="n">
        <f aca="false">E100*F100</f>
        <v>800.7</v>
      </c>
    </row>
    <row r="101" customFormat="false" ht="15" hidden="false" customHeight="false" outlineLevel="0" collapsed="false">
      <c r="A101" s="17" t="s">
        <v>7622</v>
      </c>
      <c r="B101" s="21" t="n">
        <v>45763</v>
      </c>
      <c r="C101" s="17" t="s">
        <v>105</v>
      </c>
      <c r="D101" s="17" t="s">
        <v>91</v>
      </c>
      <c r="E101" s="17" t="n">
        <v>100</v>
      </c>
      <c r="F101" s="15" t="n">
        <v>95.82</v>
      </c>
      <c r="G101" s="15" t="n">
        <f aca="false">E101*F101</f>
        <v>9582</v>
      </c>
    </row>
    <row r="102" customFormat="false" ht="15" hidden="false" customHeight="false" outlineLevel="0" collapsed="false">
      <c r="A102" s="17" t="s">
        <v>7623</v>
      </c>
      <c r="B102" s="21" t="n">
        <v>45763</v>
      </c>
      <c r="C102" s="17" t="s">
        <v>135</v>
      </c>
      <c r="D102" s="17" t="s">
        <v>91</v>
      </c>
      <c r="E102" s="17" t="n">
        <v>100</v>
      </c>
      <c r="F102" s="15" t="n">
        <v>82.04</v>
      </c>
      <c r="G102" s="15" t="n">
        <f aca="false">E102*F102</f>
        <v>8204</v>
      </c>
    </row>
    <row r="103" customFormat="false" ht="15" hidden="false" customHeight="false" outlineLevel="0" collapsed="false">
      <c r="A103" s="17" t="s">
        <v>7624</v>
      </c>
      <c r="B103" s="21" t="n">
        <v>45764</v>
      </c>
      <c r="C103" s="17" t="s">
        <v>117</v>
      </c>
      <c r="D103" s="17" t="s">
        <v>101</v>
      </c>
      <c r="E103" s="17" t="n">
        <v>28</v>
      </c>
      <c r="F103" s="15" t="n">
        <v>76.31</v>
      </c>
      <c r="G103" s="15" t="n">
        <f aca="false">E103*F103</f>
        <v>2136.68</v>
      </c>
    </row>
    <row r="104" customFormat="false" ht="15" hidden="false" customHeight="false" outlineLevel="0" collapsed="false">
      <c r="A104" s="17" t="s">
        <v>7625</v>
      </c>
      <c r="B104" s="21" t="n">
        <v>45766</v>
      </c>
      <c r="C104" s="17" t="s">
        <v>144</v>
      </c>
      <c r="D104" s="17" t="s">
        <v>91</v>
      </c>
      <c r="E104" s="17" t="n">
        <v>80</v>
      </c>
      <c r="F104" s="15" t="n">
        <v>99.93</v>
      </c>
      <c r="G104" s="15" t="n">
        <f aca="false">E104*F104</f>
        <v>7994.4</v>
      </c>
    </row>
    <row r="105" customFormat="false" ht="15" hidden="false" customHeight="false" outlineLevel="0" collapsed="false">
      <c r="A105" s="17" t="s">
        <v>7626</v>
      </c>
      <c r="B105" s="21" t="n">
        <v>45767</v>
      </c>
      <c r="C105" s="17" t="s">
        <v>102</v>
      </c>
      <c r="D105" s="17" t="s">
        <v>80</v>
      </c>
      <c r="E105" s="17" t="n">
        <v>80</v>
      </c>
      <c r="F105" s="15" t="n">
        <v>29.5</v>
      </c>
      <c r="G105" s="15" t="n">
        <f aca="false">E105*F105</f>
        <v>2360</v>
      </c>
    </row>
    <row r="106" customFormat="false" ht="15" hidden="false" customHeight="false" outlineLevel="0" collapsed="false">
      <c r="A106" s="17" t="s">
        <v>7627</v>
      </c>
      <c r="B106" s="21" t="n">
        <v>45767</v>
      </c>
      <c r="C106" s="17" t="s">
        <v>114</v>
      </c>
      <c r="D106" s="17" t="s">
        <v>91</v>
      </c>
      <c r="E106" s="17" t="n">
        <v>50</v>
      </c>
      <c r="F106" s="15" t="n">
        <v>115.75</v>
      </c>
      <c r="G106" s="15" t="n">
        <f aca="false">E106*F106</f>
        <v>5787.5</v>
      </c>
    </row>
    <row r="107" customFormat="false" ht="15" hidden="false" customHeight="false" outlineLevel="0" collapsed="false">
      <c r="A107" s="17" t="s">
        <v>7628</v>
      </c>
      <c r="B107" s="21" t="n">
        <v>45767</v>
      </c>
      <c r="C107" s="17" t="s">
        <v>183</v>
      </c>
      <c r="D107" s="17" t="s">
        <v>91</v>
      </c>
      <c r="E107" s="17" t="n">
        <v>71</v>
      </c>
      <c r="F107" s="15" t="n">
        <v>55.18</v>
      </c>
      <c r="G107" s="15" t="n">
        <f aca="false">E107*F107</f>
        <v>3917.78</v>
      </c>
    </row>
    <row r="108" customFormat="false" ht="15" hidden="false" customHeight="false" outlineLevel="0" collapsed="false">
      <c r="A108" s="17" t="s">
        <v>7629</v>
      </c>
      <c r="B108" s="21" t="n">
        <v>45769</v>
      </c>
      <c r="C108" s="17" t="s">
        <v>126</v>
      </c>
      <c r="D108" s="17" t="s">
        <v>101</v>
      </c>
      <c r="E108" s="17" t="n">
        <v>80</v>
      </c>
      <c r="F108" s="15" t="n">
        <v>137.63</v>
      </c>
      <c r="G108" s="15" t="n">
        <f aca="false">E108*F108</f>
        <v>11010.4</v>
      </c>
    </row>
    <row r="109" customFormat="false" ht="15" hidden="false" customHeight="false" outlineLevel="0" collapsed="false">
      <c r="A109" s="17" t="s">
        <v>7630</v>
      </c>
      <c r="B109" s="21" t="n">
        <v>45770</v>
      </c>
      <c r="C109" s="17" t="s">
        <v>98</v>
      </c>
      <c r="D109" s="17" t="s">
        <v>101</v>
      </c>
      <c r="E109" s="17" t="n">
        <v>30</v>
      </c>
      <c r="F109" s="15" t="n">
        <v>43.1</v>
      </c>
      <c r="G109" s="15" t="n">
        <f aca="false">E109*F109</f>
        <v>1293</v>
      </c>
    </row>
    <row r="110" customFormat="false" ht="15" hidden="false" customHeight="false" outlineLevel="0" collapsed="false">
      <c r="A110" s="17" t="s">
        <v>7631</v>
      </c>
      <c r="B110" s="21" t="n">
        <v>45770</v>
      </c>
      <c r="C110" s="17" t="s">
        <v>153</v>
      </c>
      <c r="D110" s="17" t="s">
        <v>76</v>
      </c>
      <c r="E110" s="17" t="n">
        <v>80</v>
      </c>
      <c r="F110" s="15" t="n">
        <v>65.81</v>
      </c>
      <c r="G110" s="15" t="n">
        <f aca="false">E110*F110</f>
        <v>5264.8</v>
      </c>
    </row>
    <row r="111" customFormat="false" ht="15" hidden="false" customHeight="false" outlineLevel="0" collapsed="false">
      <c r="A111" s="17" t="s">
        <v>7632</v>
      </c>
      <c r="B111" s="21" t="n">
        <v>45770</v>
      </c>
      <c r="C111" s="17" t="s">
        <v>171</v>
      </c>
      <c r="D111" s="17" t="s">
        <v>80</v>
      </c>
      <c r="E111" s="17" t="n">
        <v>80</v>
      </c>
      <c r="F111" s="15" t="n">
        <v>101.71</v>
      </c>
      <c r="G111" s="15" t="n">
        <f aca="false">E111*F111</f>
        <v>8136.8</v>
      </c>
    </row>
    <row r="112" customFormat="false" ht="15" hidden="false" customHeight="false" outlineLevel="0" collapsed="false">
      <c r="A112" s="17" t="s">
        <v>7633</v>
      </c>
      <c r="B112" s="21" t="n">
        <v>45772</v>
      </c>
      <c r="C112" s="17" t="s">
        <v>156</v>
      </c>
      <c r="D112" s="17" t="s">
        <v>84</v>
      </c>
      <c r="E112" s="17" t="n">
        <v>30</v>
      </c>
      <c r="F112" s="15" t="n">
        <v>77.46</v>
      </c>
      <c r="G112" s="15" t="n">
        <f aca="false">E112*F112</f>
        <v>2323.8</v>
      </c>
    </row>
    <row r="113" customFormat="false" ht="15" hidden="false" customHeight="false" outlineLevel="0" collapsed="false">
      <c r="A113" s="17" t="s">
        <v>7634</v>
      </c>
      <c r="B113" s="21" t="n">
        <v>45775</v>
      </c>
      <c r="C113" s="17" t="s">
        <v>88</v>
      </c>
      <c r="D113" s="17" t="s">
        <v>91</v>
      </c>
      <c r="E113" s="17" t="n">
        <v>150</v>
      </c>
      <c r="F113" s="15" t="n">
        <v>95.89</v>
      </c>
      <c r="G113" s="15" t="n">
        <f aca="false">E113*F113</f>
        <v>14383.5</v>
      </c>
    </row>
    <row r="114" customFormat="false" ht="15" hidden="false" customHeight="false" outlineLevel="0" collapsed="false">
      <c r="A114" s="17" t="s">
        <v>7635</v>
      </c>
      <c r="B114" s="21" t="n">
        <v>45775</v>
      </c>
      <c r="C114" s="17" t="s">
        <v>177</v>
      </c>
      <c r="D114" s="17" t="s">
        <v>101</v>
      </c>
      <c r="E114" s="17" t="n">
        <v>80</v>
      </c>
      <c r="F114" s="15" t="n">
        <v>132.97</v>
      </c>
      <c r="G114" s="15" t="n">
        <f aca="false">E114*F114</f>
        <v>10637.6</v>
      </c>
    </row>
    <row r="115" customFormat="false" ht="15" hidden="false" customHeight="false" outlineLevel="0" collapsed="false">
      <c r="A115" s="17" t="s">
        <v>7636</v>
      </c>
      <c r="B115" s="21" t="n">
        <v>45778</v>
      </c>
      <c r="C115" s="17" t="s">
        <v>95</v>
      </c>
      <c r="D115" s="17" t="s">
        <v>76</v>
      </c>
      <c r="E115" s="17" t="n">
        <v>50</v>
      </c>
      <c r="F115" s="15" t="n">
        <v>35.14</v>
      </c>
      <c r="G115" s="15" t="n">
        <f aca="false">E115*F115</f>
        <v>1757</v>
      </c>
    </row>
    <row r="116" customFormat="false" ht="15" hidden="false" customHeight="false" outlineLevel="0" collapsed="false">
      <c r="A116" s="17" t="s">
        <v>7637</v>
      </c>
      <c r="B116" s="21" t="n">
        <v>45778</v>
      </c>
      <c r="C116" s="17" t="s">
        <v>195</v>
      </c>
      <c r="D116" s="17" t="s">
        <v>76</v>
      </c>
      <c r="E116" s="17" t="n">
        <v>101</v>
      </c>
      <c r="F116" s="15" t="n">
        <v>37.82</v>
      </c>
      <c r="G116" s="15" t="n">
        <f aca="false">E116*F116</f>
        <v>3819.82</v>
      </c>
    </row>
    <row r="117" customFormat="false" ht="15" hidden="false" customHeight="false" outlineLevel="0" collapsed="false">
      <c r="A117" s="17" t="s">
        <v>7638</v>
      </c>
      <c r="B117" s="21" t="n">
        <v>45780</v>
      </c>
      <c r="C117" s="17" t="s">
        <v>177</v>
      </c>
      <c r="D117" s="17" t="s">
        <v>101</v>
      </c>
      <c r="E117" s="17" t="n">
        <v>80</v>
      </c>
      <c r="F117" s="15" t="n">
        <v>143.69</v>
      </c>
      <c r="G117" s="15" t="n">
        <f aca="false">E117*F117</f>
        <v>11495.2</v>
      </c>
    </row>
    <row r="118" customFormat="false" ht="15" hidden="false" customHeight="false" outlineLevel="0" collapsed="false">
      <c r="A118" s="17" t="s">
        <v>7639</v>
      </c>
      <c r="B118" s="21" t="n">
        <v>45789</v>
      </c>
      <c r="C118" s="17" t="s">
        <v>129</v>
      </c>
      <c r="D118" s="17" t="s">
        <v>80</v>
      </c>
      <c r="E118" s="17" t="n">
        <v>100</v>
      </c>
      <c r="F118" s="15" t="n">
        <v>45.86</v>
      </c>
      <c r="G118" s="15" t="n">
        <f aca="false">E118*F118</f>
        <v>4586</v>
      </c>
    </row>
    <row r="119" customFormat="false" ht="15" hidden="false" customHeight="false" outlineLevel="0" collapsed="false">
      <c r="A119" s="17" t="s">
        <v>7640</v>
      </c>
      <c r="B119" s="21" t="n">
        <v>45789</v>
      </c>
      <c r="C119" s="17" t="s">
        <v>156</v>
      </c>
      <c r="D119" s="17" t="s">
        <v>84</v>
      </c>
      <c r="E119" s="17" t="n">
        <v>100</v>
      </c>
      <c r="F119" s="15" t="n">
        <v>77.93</v>
      </c>
      <c r="G119" s="15" t="n">
        <f aca="false">E119*F119</f>
        <v>7793</v>
      </c>
    </row>
    <row r="120" customFormat="false" ht="15" hidden="false" customHeight="false" outlineLevel="0" collapsed="false">
      <c r="A120" s="17" t="s">
        <v>7641</v>
      </c>
      <c r="B120" s="21" t="n">
        <v>45793</v>
      </c>
      <c r="C120" s="17" t="s">
        <v>73</v>
      </c>
      <c r="D120" s="17" t="s">
        <v>76</v>
      </c>
      <c r="E120" s="17" t="n">
        <v>6</v>
      </c>
      <c r="F120" s="15" t="n">
        <v>66.84</v>
      </c>
      <c r="G120" s="15" t="n">
        <f aca="false">E120*F120</f>
        <v>401.04</v>
      </c>
    </row>
    <row r="121" customFormat="false" ht="15" hidden="false" customHeight="false" outlineLevel="0" collapsed="false">
      <c r="A121" s="17" t="s">
        <v>7642</v>
      </c>
      <c r="B121" s="21" t="n">
        <v>45794</v>
      </c>
      <c r="C121" s="17" t="s">
        <v>135</v>
      </c>
      <c r="D121" s="17" t="s">
        <v>91</v>
      </c>
      <c r="E121" s="17" t="n">
        <v>58</v>
      </c>
      <c r="F121" s="15" t="n">
        <v>78.56</v>
      </c>
      <c r="G121" s="15" t="n">
        <f aca="false">E121*F121</f>
        <v>4556.48</v>
      </c>
    </row>
    <row r="122" customFormat="false" ht="15" hidden="false" customHeight="false" outlineLevel="0" collapsed="false">
      <c r="A122" s="17" t="s">
        <v>7643</v>
      </c>
      <c r="B122" s="21" t="n">
        <v>45795</v>
      </c>
      <c r="C122" s="17" t="s">
        <v>102</v>
      </c>
      <c r="D122" s="17" t="s">
        <v>80</v>
      </c>
      <c r="E122" s="17" t="n">
        <v>51</v>
      </c>
      <c r="F122" s="15" t="n">
        <v>30.98</v>
      </c>
      <c r="G122" s="15" t="n">
        <f aca="false">E122*F122</f>
        <v>1579.98</v>
      </c>
    </row>
    <row r="123" customFormat="false" ht="15" hidden="false" customHeight="false" outlineLevel="0" collapsed="false">
      <c r="A123" s="17" t="s">
        <v>7644</v>
      </c>
      <c r="B123" s="21" t="n">
        <v>45801</v>
      </c>
      <c r="C123" s="17" t="s">
        <v>150</v>
      </c>
      <c r="D123" s="17" t="s">
        <v>76</v>
      </c>
      <c r="E123" s="17" t="n">
        <v>50</v>
      </c>
      <c r="F123" s="15" t="n">
        <v>27.19</v>
      </c>
      <c r="G123" s="15" t="n">
        <f aca="false">E123*F123</f>
        <v>1359.5</v>
      </c>
    </row>
    <row r="124" customFormat="false" ht="15" hidden="false" customHeight="false" outlineLevel="0" collapsed="false">
      <c r="A124" s="17" t="s">
        <v>7645</v>
      </c>
      <c r="B124" s="21" t="n">
        <v>45811</v>
      </c>
      <c r="C124" s="17" t="s">
        <v>126</v>
      </c>
      <c r="D124" s="17" t="s">
        <v>101</v>
      </c>
      <c r="E124" s="17" t="n">
        <v>30</v>
      </c>
      <c r="F124" s="15" t="n">
        <v>131.32</v>
      </c>
      <c r="G124" s="15" t="n">
        <f aca="false">E124*F124</f>
        <v>3939.6</v>
      </c>
    </row>
    <row r="125" customFormat="false" ht="15" hidden="false" customHeight="false" outlineLevel="0" collapsed="false">
      <c r="A125" s="17" t="s">
        <v>7646</v>
      </c>
      <c r="B125" s="21" t="n">
        <v>45812</v>
      </c>
      <c r="C125" s="17" t="s">
        <v>156</v>
      </c>
      <c r="D125" s="17" t="s">
        <v>84</v>
      </c>
      <c r="E125" s="17" t="n">
        <v>65</v>
      </c>
      <c r="F125" s="15" t="n">
        <v>76.39</v>
      </c>
      <c r="G125" s="15" t="n">
        <f aca="false">E125*F125</f>
        <v>4965.35</v>
      </c>
    </row>
    <row r="126" customFormat="false" ht="15" hidden="false" customHeight="false" outlineLevel="0" collapsed="false">
      <c r="A126" s="17" t="s">
        <v>7647</v>
      </c>
      <c r="B126" s="21" t="n">
        <v>45813</v>
      </c>
      <c r="C126" s="17" t="s">
        <v>114</v>
      </c>
      <c r="D126" s="17" t="s">
        <v>91</v>
      </c>
      <c r="E126" s="17" t="n">
        <v>150</v>
      </c>
      <c r="F126" s="15" t="n">
        <v>109.36</v>
      </c>
      <c r="G126" s="15" t="n">
        <f aca="false">E126*F126</f>
        <v>16404</v>
      </c>
    </row>
    <row r="127" customFormat="false" ht="15" hidden="false" customHeight="false" outlineLevel="0" collapsed="false">
      <c r="A127" s="17" t="s">
        <v>7648</v>
      </c>
      <c r="B127" s="21" t="n">
        <v>45814</v>
      </c>
      <c r="C127" s="17" t="s">
        <v>95</v>
      </c>
      <c r="D127" s="17" t="s">
        <v>76</v>
      </c>
      <c r="E127" s="17" t="n">
        <v>80</v>
      </c>
      <c r="F127" s="15" t="n">
        <v>38.34</v>
      </c>
      <c r="G127" s="15" t="n">
        <f aca="false">E127*F127</f>
        <v>3067.2</v>
      </c>
    </row>
    <row r="128" customFormat="false" ht="15" hidden="false" customHeight="false" outlineLevel="0" collapsed="false">
      <c r="A128" s="17" t="s">
        <v>7649</v>
      </c>
      <c r="B128" s="21" t="n">
        <v>45814</v>
      </c>
      <c r="C128" s="17" t="s">
        <v>144</v>
      </c>
      <c r="D128" s="17" t="s">
        <v>91</v>
      </c>
      <c r="E128" s="17" t="n">
        <v>50</v>
      </c>
      <c r="F128" s="15" t="n">
        <v>97.47</v>
      </c>
      <c r="G128" s="15" t="n">
        <f aca="false">E128*F128</f>
        <v>4873.5</v>
      </c>
    </row>
    <row r="129" customFormat="false" ht="15" hidden="false" customHeight="false" outlineLevel="0" collapsed="false">
      <c r="A129" s="17" t="s">
        <v>7650</v>
      </c>
      <c r="B129" s="21" t="n">
        <v>45819</v>
      </c>
      <c r="C129" s="17" t="s">
        <v>88</v>
      </c>
      <c r="D129" s="17" t="s">
        <v>91</v>
      </c>
      <c r="E129" s="17" t="n">
        <v>30</v>
      </c>
      <c r="F129" s="15" t="n">
        <v>98.08</v>
      </c>
      <c r="G129" s="15" t="n">
        <f aca="false">E129*F129</f>
        <v>2942.4</v>
      </c>
    </row>
    <row r="130" customFormat="false" ht="15" hidden="false" customHeight="false" outlineLevel="0" collapsed="false">
      <c r="A130" s="17" t="s">
        <v>7651</v>
      </c>
      <c r="B130" s="21" t="n">
        <v>45819</v>
      </c>
      <c r="C130" s="17" t="s">
        <v>177</v>
      </c>
      <c r="D130" s="17" t="s">
        <v>101</v>
      </c>
      <c r="E130" s="17" t="n">
        <v>23</v>
      </c>
      <c r="F130" s="15" t="n">
        <v>139.83</v>
      </c>
      <c r="G130" s="15" t="n">
        <f aca="false">E130*F130</f>
        <v>3216.09</v>
      </c>
    </row>
    <row r="131" customFormat="false" ht="15" hidden="false" customHeight="false" outlineLevel="0" collapsed="false">
      <c r="A131" s="17" t="s">
        <v>7652</v>
      </c>
      <c r="B131" s="21" t="n">
        <v>45820</v>
      </c>
      <c r="C131" s="17" t="s">
        <v>174</v>
      </c>
      <c r="D131" s="17" t="s">
        <v>84</v>
      </c>
      <c r="E131" s="17" t="n">
        <v>80</v>
      </c>
      <c r="F131" s="15" t="n">
        <v>152.14</v>
      </c>
      <c r="G131" s="15" t="n">
        <f aca="false">E131*F131</f>
        <v>12171.2</v>
      </c>
    </row>
    <row r="132" customFormat="false" ht="15" hidden="false" customHeight="false" outlineLevel="0" collapsed="false">
      <c r="A132" s="17" t="s">
        <v>7653</v>
      </c>
      <c r="B132" s="21" t="n">
        <v>45822</v>
      </c>
      <c r="C132" s="17" t="s">
        <v>85</v>
      </c>
      <c r="D132" s="17" t="s">
        <v>80</v>
      </c>
      <c r="E132" s="17" t="n">
        <v>30</v>
      </c>
      <c r="F132" s="15" t="n">
        <v>92.5</v>
      </c>
      <c r="G132" s="15" t="n">
        <f aca="false">E132*F132</f>
        <v>2775</v>
      </c>
    </row>
    <row r="133" customFormat="false" ht="15" hidden="false" customHeight="false" outlineLevel="0" collapsed="false">
      <c r="A133" s="17" t="s">
        <v>7654</v>
      </c>
      <c r="B133" s="21" t="n">
        <v>45822</v>
      </c>
      <c r="C133" s="17" t="s">
        <v>98</v>
      </c>
      <c r="D133" s="17" t="s">
        <v>101</v>
      </c>
      <c r="E133" s="17" t="n">
        <v>100</v>
      </c>
      <c r="F133" s="15" t="n">
        <v>43.9</v>
      </c>
      <c r="G133" s="15" t="n">
        <f aca="false">E133*F133</f>
        <v>4390</v>
      </c>
    </row>
    <row r="134" customFormat="false" ht="15" hidden="false" customHeight="false" outlineLevel="0" collapsed="false">
      <c r="A134" s="17" t="s">
        <v>7655</v>
      </c>
      <c r="B134" s="21" t="n">
        <v>45822</v>
      </c>
      <c r="C134" s="17" t="s">
        <v>105</v>
      </c>
      <c r="D134" s="17" t="s">
        <v>91</v>
      </c>
      <c r="E134" s="17" t="n">
        <v>50</v>
      </c>
      <c r="F134" s="15" t="n">
        <v>93.16</v>
      </c>
      <c r="G134" s="15" t="n">
        <f aca="false">E134*F134</f>
        <v>4658</v>
      </c>
    </row>
    <row r="135" customFormat="false" ht="15" hidden="false" customHeight="false" outlineLevel="0" collapsed="false">
      <c r="A135" s="17" t="s">
        <v>7656</v>
      </c>
      <c r="B135" s="21" t="n">
        <v>45827</v>
      </c>
      <c r="C135" s="17" t="s">
        <v>150</v>
      </c>
      <c r="D135" s="17" t="s">
        <v>76</v>
      </c>
      <c r="E135" s="17" t="n">
        <v>100</v>
      </c>
      <c r="F135" s="15" t="n">
        <v>27.53</v>
      </c>
      <c r="G135" s="15" t="n">
        <f aca="false">E135*F135</f>
        <v>2753</v>
      </c>
    </row>
    <row r="136" customFormat="false" ht="15" hidden="false" customHeight="false" outlineLevel="0" collapsed="false">
      <c r="A136" s="17" t="s">
        <v>7657</v>
      </c>
      <c r="B136" s="21" t="n">
        <v>45828</v>
      </c>
      <c r="C136" s="17" t="s">
        <v>171</v>
      </c>
      <c r="D136" s="17" t="s">
        <v>80</v>
      </c>
      <c r="E136" s="17" t="n">
        <v>150</v>
      </c>
      <c r="F136" s="15" t="n">
        <v>102.03</v>
      </c>
      <c r="G136" s="15" t="n">
        <f aca="false">E136*F136</f>
        <v>15304.5</v>
      </c>
    </row>
    <row r="137" customFormat="false" ht="15" hidden="false" customHeight="false" outlineLevel="0" collapsed="false">
      <c r="A137" s="17" t="s">
        <v>7658</v>
      </c>
      <c r="B137" s="21" t="n">
        <v>45833</v>
      </c>
      <c r="C137" s="17" t="s">
        <v>153</v>
      </c>
      <c r="D137" s="17" t="s">
        <v>76</v>
      </c>
      <c r="E137" s="17" t="n">
        <v>150</v>
      </c>
      <c r="F137" s="15" t="n">
        <v>67.85</v>
      </c>
      <c r="G137" s="15" t="n">
        <f aca="false">E137*F137</f>
        <v>10177.5</v>
      </c>
    </row>
    <row r="138" customFormat="false" ht="15" hidden="false" customHeight="false" outlineLevel="0" collapsed="false">
      <c r="A138" s="17" t="s">
        <v>7659</v>
      </c>
      <c r="B138" s="21" t="n">
        <v>45835</v>
      </c>
      <c r="C138" s="17" t="s">
        <v>144</v>
      </c>
      <c r="D138" s="17" t="s">
        <v>91</v>
      </c>
      <c r="E138" s="17" t="n">
        <v>87</v>
      </c>
      <c r="F138" s="15" t="n">
        <v>102.55</v>
      </c>
      <c r="G138" s="15" t="n">
        <f aca="false">E138*F138</f>
        <v>8921.85</v>
      </c>
    </row>
    <row r="139" customFormat="false" ht="15" hidden="false" customHeight="false" outlineLevel="0" collapsed="false">
      <c r="A139" s="17" t="s">
        <v>7660</v>
      </c>
      <c r="B139" s="21" t="n">
        <v>45838</v>
      </c>
      <c r="C139" s="17" t="s">
        <v>174</v>
      </c>
      <c r="D139" s="17" t="s">
        <v>84</v>
      </c>
      <c r="E139" s="17" t="n">
        <v>100</v>
      </c>
      <c r="F139" s="15" t="n">
        <v>157.64</v>
      </c>
      <c r="G139" s="15" t="n">
        <f aca="false">E139*F139</f>
        <v>15764</v>
      </c>
    </row>
    <row r="140" customFormat="false" ht="15" hidden="false" customHeight="false" outlineLevel="0" collapsed="false">
      <c r="A140" s="17" t="s">
        <v>7661</v>
      </c>
      <c r="B140" s="21" t="n">
        <v>45839</v>
      </c>
      <c r="C140" s="17" t="s">
        <v>126</v>
      </c>
      <c r="D140" s="17" t="s">
        <v>101</v>
      </c>
      <c r="E140" s="17" t="n">
        <v>50</v>
      </c>
      <c r="F140" s="15" t="n">
        <v>134.13</v>
      </c>
      <c r="G140" s="15" t="n">
        <f aca="false">E140*F140</f>
        <v>6706.5</v>
      </c>
    </row>
    <row r="141" customFormat="false" ht="15" hidden="false" customHeight="false" outlineLevel="0" collapsed="false">
      <c r="A141" s="17" t="s">
        <v>7662</v>
      </c>
      <c r="B141" s="21" t="n">
        <v>45839</v>
      </c>
      <c r="C141" s="17" t="s">
        <v>129</v>
      </c>
      <c r="D141" s="17" t="s">
        <v>80</v>
      </c>
      <c r="E141" s="17" t="n">
        <v>47</v>
      </c>
      <c r="F141" s="15" t="n">
        <v>44.43</v>
      </c>
      <c r="G141" s="15" t="n">
        <f aca="false">E141*F141</f>
        <v>2088.21</v>
      </c>
    </row>
    <row r="142" customFormat="false" ht="15" hidden="false" customHeight="false" outlineLevel="0" collapsed="false">
      <c r="A142" s="17" t="s">
        <v>7663</v>
      </c>
      <c r="B142" s="21" t="n">
        <v>45840</v>
      </c>
      <c r="C142" s="17" t="s">
        <v>114</v>
      </c>
      <c r="D142" s="17" t="s">
        <v>91</v>
      </c>
      <c r="E142" s="17" t="n">
        <v>5</v>
      </c>
      <c r="F142" s="15" t="n">
        <v>109.41</v>
      </c>
      <c r="G142" s="15" t="n">
        <f aca="false">E142*F142</f>
        <v>547.05</v>
      </c>
    </row>
    <row r="143" customFormat="false" ht="15" hidden="false" customHeight="false" outlineLevel="0" collapsed="false">
      <c r="A143" s="17" t="s">
        <v>7664</v>
      </c>
      <c r="B143" s="21" t="n">
        <v>45846</v>
      </c>
      <c r="C143" s="17" t="s">
        <v>98</v>
      </c>
      <c r="D143" s="17" t="s">
        <v>101</v>
      </c>
      <c r="E143" s="17" t="n">
        <v>1</v>
      </c>
      <c r="F143" s="15" t="n">
        <v>40.74</v>
      </c>
      <c r="G143" s="15" t="n">
        <f aca="false">E143*F143</f>
        <v>40.74</v>
      </c>
    </row>
    <row r="144" customFormat="false" ht="15" hidden="false" customHeight="false" outlineLevel="0" collapsed="false">
      <c r="A144" s="17" t="s">
        <v>7665</v>
      </c>
      <c r="B144" s="21" t="n">
        <v>45846</v>
      </c>
      <c r="C144" s="17" t="s">
        <v>105</v>
      </c>
      <c r="D144" s="17" t="s">
        <v>91</v>
      </c>
      <c r="E144" s="17" t="n">
        <v>24</v>
      </c>
      <c r="F144" s="15" t="n">
        <v>92.58</v>
      </c>
      <c r="G144" s="15" t="n">
        <f aca="false">E144*F144</f>
        <v>2221.92</v>
      </c>
    </row>
    <row r="145" customFormat="false" ht="15" hidden="false" customHeight="false" outlineLevel="0" collapsed="false">
      <c r="A145" s="17" t="s">
        <v>7666</v>
      </c>
      <c r="B145" s="21" t="n">
        <v>45852</v>
      </c>
      <c r="C145" s="17" t="s">
        <v>171</v>
      </c>
      <c r="D145" s="17" t="s">
        <v>80</v>
      </c>
      <c r="E145" s="17" t="n">
        <v>64</v>
      </c>
      <c r="F145" s="15" t="n">
        <v>101.02</v>
      </c>
      <c r="G145" s="15" t="n">
        <f aca="false">E145*F145</f>
        <v>6465.28</v>
      </c>
    </row>
    <row r="146" customFormat="false" ht="15" hidden="false" customHeight="false" outlineLevel="0" collapsed="false">
      <c r="A146" s="17" t="s">
        <v>7667</v>
      </c>
      <c r="B146" s="21" t="n">
        <v>45859</v>
      </c>
      <c r="C146" s="17" t="s">
        <v>126</v>
      </c>
      <c r="D146" s="17" t="s">
        <v>101</v>
      </c>
      <c r="E146" s="17" t="n">
        <v>50</v>
      </c>
      <c r="F146" s="15" t="n">
        <v>139.42</v>
      </c>
      <c r="G146" s="15" t="n">
        <f aca="false">E146*F146</f>
        <v>6971</v>
      </c>
    </row>
    <row r="147" customFormat="false" ht="15" hidden="false" customHeight="false" outlineLevel="0" collapsed="false">
      <c r="A147" s="17" t="s">
        <v>7668</v>
      </c>
      <c r="B147" s="21" t="n">
        <v>45863</v>
      </c>
      <c r="C147" s="17" t="s">
        <v>95</v>
      </c>
      <c r="D147" s="17" t="s">
        <v>76</v>
      </c>
      <c r="E147" s="17" t="n">
        <v>51</v>
      </c>
      <c r="F147" s="15" t="n">
        <v>37.37</v>
      </c>
      <c r="G147" s="15" t="n">
        <f aca="false">E147*F147</f>
        <v>1905.87</v>
      </c>
    </row>
    <row r="148" customFormat="false" ht="15" hidden="false" customHeight="false" outlineLevel="0" collapsed="false">
      <c r="A148" s="17" t="s">
        <v>7669</v>
      </c>
      <c r="B148" s="21" t="n">
        <v>45870</v>
      </c>
      <c r="C148" s="17" t="s">
        <v>85</v>
      </c>
      <c r="D148" s="17" t="s">
        <v>80</v>
      </c>
      <c r="E148" s="17" t="n">
        <v>14</v>
      </c>
      <c r="F148" s="15" t="n">
        <v>94.43</v>
      </c>
      <c r="G148" s="15" t="n">
        <f aca="false">E148*F148</f>
        <v>1322.02</v>
      </c>
    </row>
    <row r="149" customFormat="false" ht="15" hidden="false" customHeight="false" outlineLevel="0" collapsed="false">
      <c r="A149" s="17" t="s">
        <v>7670</v>
      </c>
      <c r="B149" s="21" t="n">
        <v>45873</v>
      </c>
      <c r="C149" s="17" t="s">
        <v>153</v>
      </c>
      <c r="D149" s="17" t="s">
        <v>76</v>
      </c>
      <c r="E149" s="17" t="n">
        <v>11</v>
      </c>
      <c r="F149" s="15" t="n">
        <v>68.86</v>
      </c>
      <c r="G149" s="15" t="n">
        <f aca="false">E149*F149</f>
        <v>757.46</v>
      </c>
    </row>
    <row r="150" customFormat="false" ht="15" hidden="false" customHeight="false" outlineLevel="0" collapsed="false">
      <c r="A150" s="17" t="s">
        <v>7671</v>
      </c>
      <c r="B150" s="21" t="n">
        <v>45875</v>
      </c>
      <c r="C150" s="17" t="s">
        <v>150</v>
      </c>
      <c r="D150" s="17" t="s">
        <v>76</v>
      </c>
      <c r="E150" s="17" t="n">
        <v>50</v>
      </c>
      <c r="F150" s="15" t="n">
        <v>26.79</v>
      </c>
      <c r="G150" s="15" t="n">
        <f aca="false">E150*F150</f>
        <v>1339.5</v>
      </c>
    </row>
    <row r="151" customFormat="false" ht="15" hidden="false" customHeight="false" outlineLevel="0" collapsed="false">
      <c r="A151" s="17" t="s">
        <v>7672</v>
      </c>
      <c r="B151" s="21" t="n">
        <v>45880</v>
      </c>
      <c r="C151" s="17" t="s">
        <v>174</v>
      </c>
      <c r="D151" s="17" t="s">
        <v>84</v>
      </c>
      <c r="E151" s="17" t="n">
        <v>47</v>
      </c>
      <c r="F151" s="15" t="n">
        <v>153.59</v>
      </c>
      <c r="G151" s="15" t="n">
        <f aca="false">E151*F151</f>
        <v>7218.73</v>
      </c>
    </row>
    <row r="152" customFormat="false" ht="15" hidden="false" customHeight="false" outlineLevel="0" collapsed="false">
      <c r="A152" s="17" t="s">
        <v>7673</v>
      </c>
      <c r="B152" s="21" t="n">
        <v>45894</v>
      </c>
      <c r="C152" s="17" t="s">
        <v>88</v>
      </c>
      <c r="D152" s="17" t="s">
        <v>91</v>
      </c>
      <c r="E152" s="17" t="n">
        <v>30</v>
      </c>
      <c r="F152" s="15" t="n">
        <v>102.18</v>
      </c>
      <c r="G152" s="15" t="n">
        <f aca="false">E152*F152</f>
        <v>3065.4</v>
      </c>
    </row>
    <row r="153" customFormat="false" ht="15" hidden="false" customHeight="false" outlineLevel="0" collapsed="false">
      <c r="A153" s="17" t="s">
        <v>7674</v>
      </c>
      <c r="B153" s="21" t="n">
        <v>45898</v>
      </c>
      <c r="C153" s="17" t="s">
        <v>150</v>
      </c>
      <c r="D153" s="17" t="s">
        <v>76</v>
      </c>
      <c r="E153" s="17" t="n">
        <v>100</v>
      </c>
      <c r="F153" s="15" t="n">
        <v>28.31</v>
      </c>
      <c r="G153" s="15" t="n">
        <f aca="false">E153*F153</f>
        <v>2831</v>
      </c>
    </row>
    <row r="154" customFormat="false" ht="15" hidden="false" customHeight="false" outlineLevel="0" collapsed="false">
      <c r="A154" s="17" t="s">
        <v>7675</v>
      </c>
      <c r="B154" s="21" t="n">
        <v>45935</v>
      </c>
      <c r="C154" s="17" t="s">
        <v>150</v>
      </c>
      <c r="D154" s="17" t="s">
        <v>76</v>
      </c>
      <c r="E154" s="17" t="n">
        <v>4</v>
      </c>
      <c r="F154" s="15" t="n">
        <v>26.7</v>
      </c>
      <c r="G154" s="15" t="n">
        <f aca="false">E154*F154</f>
        <v>106.8</v>
      </c>
    </row>
    <row r="155" customFormat="false" ht="15" hidden="false" customHeight="false" outlineLevel="0" collapsed="false">
      <c r="A155" s="17" t="s">
        <v>7676</v>
      </c>
      <c r="B155" s="21" t="n">
        <v>45938</v>
      </c>
      <c r="C155" s="17" t="s">
        <v>88</v>
      </c>
      <c r="D155" s="17" t="s">
        <v>91</v>
      </c>
      <c r="E155" s="17" t="n">
        <v>46</v>
      </c>
      <c r="F155" s="15" t="n">
        <v>96.48</v>
      </c>
      <c r="G155" s="15" t="n">
        <f aca="false">E155*F155</f>
        <v>4438.08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8" min="6" style="0" width="13"/>
    <col collapsed="false" customWidth="true" hidden="false" outlineLevel="0" max="9" min="9" style="0" width="15"/>
  </cols>
  <sheetData>
    <row r="1" customFormat="false" ht="26.85" hidden="false" customHeight="false" outlineLevel="0" collapsed="false">
      <c r="A1" s="18" t="s">
        <v>65</v>
      </c>
      <c r="B1" s="18" t="s">
        <v>67</v>
      </c>
      <c r="C1" s="18" t="s">
        <v>7677</v>
      </c>
      <c r="D1" s="18" t="s">
        <v>7678</v>
      </c>
      <c r="E1" s="18" t="s">
        <v>7679</v>
      </c>
      <c r="F1" s="18" t="s">
        <v>7680</v>
      </c>
      <c r="G1" s="18" t="s">
        <v>72</v>
      </c>
      <c r="H1" s="18" t="s">
        <v>28</v>
      </c>
      <c r="I1" s="18" t="s">
        <v>7681</v>
      </c>
    </row>
    <row r="2" customFormat="false" ht="15" hidden="false" customHeight="false" outlineLevel="0" collapsed="false">
      <c r="A2" s="17" t="s">
        <v>73</v>
      </c>
      <c r="B2" s="17" t="str">
        <f aca="false">INDEX(dProdutos!$C$2:$C$47,MATCH(A2,dProdutos!$A$2:$A$47,0))</f>
        <v>Vestido Midi</v>
      </c>
      <c r="C2" s="20" t="n">
        <v>69</v>
      </c>
      <c r="D2" s="17" t="n">
        <f aca="false">SUMIFS(fCompras!$E$2:$E$155,fCompras!$C$2:$C$155,A2)</f>
        <v>116</v>
      </c>
      <c r="E2" s="17" t="n">
        <f aca="false">SUMIFS(fVendas!$J$2:$J$9799,fVendas!$E$2:$E$9799,A2,fVendas!$I$2:$I$9799,"&lt;&gt;Cancelado")</f>
        <v>184</v>
      </c>
      <c r="F2" s="17" t="n">
        <f aca="false">C2+D2-E2</f>
        <v>1</v>
      </c>
      <c r="G2" s="17" t="n">
        <f aca="false">INDEX(dProdutos!$I$2:$I$47,MATCH(A2,dProdutos!$A$2:$A$47,0))</f>
        <v>15</v>
      </c>
      <c r="H2" s="17" t="str">
        <f aca="false">IF(F2&lt;=0,"SEM ESTOQUE",IF(F2&lt;G2,"REPOR","OK"))</f>
        <v>REPOR</v>
      </c>
      <c r="I2" s="15" t="n">
        <f aca="false">F2*INDEX(dProdutos!$F$2:$F$47,MATCH(A2,dProdutos!$A$2:$A$47,0))</f>
        <v>69.44</v>
      </c>
    </row>
    <row r="3" customFormat="false" ht="15" hidden="false" customHeight="false" outlineLevel="0" collapsed="false">
      <c r="A3" s="17" t="s">
        <v>77</v>
      </c>
      <c r="B3" s="17" t="str">
        <f aca="false">INDEX(dProdutos!$C$2:$C$47,MATCH(A3,dProdutos!$A$2:$A$47,0))</f>
        <v>Blusa Cropped</v>
      </c>
      <c r="C3" s="20" t="n">
        <v>52</v>
      </c>
      <c r="D3" s="17" t="n">
        <f aca="false">SUMIFS(fCompras!$E$2:$E$155,fCompras!$C$2:$C$155,A3)</f>
        <v>67</v>
      </c>
      <c r="E3" s="17" t="n">
        <f aca="false">SUMIFS(fVendas!$J$2:$J$9799,fVendas!$E$2:$E$9799,A3,fVendas!$I$2:$I$9799,"&lt;&gt;Cancelado")</f>
        <v>118</v>
      </c>
      <c r="F3" s="17" t="n">
        <f aca="false">C3+D3-E3</f>
        <v>1</v>
      </c>
      <c r="G3" s="17" t="n">
        <f aca="false">INDEX(dProdutos!$I$2:$I$47,MATCH(A3,dProdutos!$A$2:$A$47,0))</f>
        <v>25</v>
      </c>
      <c r="H3" s="17" t="str">
        <f aca="false">IF(F3&lt;=0,"SEM ESTOQUE",IF(F3&lt;G3,"REPOR","OK"))</f>
        <v>REPOR</v>
      </c>
      <c r="I3" s="15" t="n">
        <f aca="false">F3*INDEX(dProdutos!$F$2:$F$47,MATCH(A3,dProdutos!$A$2:$A$47,0))</f>
        <v>107.88</v>
      </c>
    </row>
    <row r="4" customFormat="false" ht="15" hidden="false" customHeight="false" outlineLevel="0" collapsed="false">
      <c r="A4" s="17" t="s">
        <v>81</v>
      </c>
      <c r="B4" s="17" t="str">
        <f aca="false">INDEX(dProdutos!$C$2:$C$47,MATCH(A4,dProdutos!$A$2:$A$47,0))</f>
        <v>Calça Wide Leg</v>
      </c>
      <c r="C4" s="20" t="n">
        <v>106</v>
      </c>
      <c r="D4" s="17" t="n">
        <f aca="false">SUMIFS(fCompras!$E$2:$E$155,fCompras!$C$2:$C$155,A4)</f>
        <v>203</v>
      </c>
      <c r="E4" s="17" t="n">
        <f aca="false">SUMIFS(fVendas!$J$2:$J$9799,fVendas!$E$2:$E$9799,A4,fVendas!$I$2:$I$9799,"&lt;&gt;Cancelado")</f>
        <v>282</v>
      </c>
      <c r="F4" s="17" t="n">
        <f aca="false">C4+D4-E4</f>
        <v>27</v>
      </c>
      <c r="G4" s="17" t="n">
        <f aca="false">INDEX(dProdutos!$I$2:$I$47,MATCH(A4,dProdutos!$A$2:$A$47,0))</f>
        <v>10</v>
      </c>
      <c r="H4" s="17" t="str">
        <f aca="false">IF(F4&lt;=0,"SEM ESTOQUE",IF(F4&lt;G4,"REPOR","OK"))</f>
        <v>OK</v>
      </c>
      <c r="I4" s="15" t="n">
        <f aca="false">F4*INDEX(dProdutos!$F$2:$F$47,MATCH(A4,dProdutos!$A$2:$A$47,0))</f>
        <v>705.24</v>
      </c>
    </row>
    <row r="5" customFormat="false" ht="15" hidden="false" customHeight="false" outlineLevel="0" collapsed="false">
      <c r="A5" s="17" t="s">
        <v>85</v>
      </c>
      <c r="B5" s="17" t="str">
        <f aca="false">INDEX(dProdutos!$C$2:$C$47,MATCH(A5,dProdutos!$A$2:$A$47,0))</f>
        <v>Saia Plissada</v>
      </c>
      <c r="C5" s="20" t="n">
        <v>56</v>
      </c>
      <c r="D5" s="17" t="n">
        <f aca="false">SUMIFS(fCompras!$E$2:$E$155,fCompras!$C$2:$C$155,A5)</f>
        <v>254</v>
      </c>
      <c r="E5" s="17" t="n">
        <f aca="false">SUMIFS(fVendas!$J$2:$J$9799,fVendas!$E$2:$E$9799,A5,fVendas!$I$2:$I$9799,"&lt;&gt;Cancelado")</f>
        <v>256</v>
      </c>
      <c r="F5" s="17" t="n">
        <f aca="false">C5+D5-E5</f>
        <v>54</v>
      </c>
      <c r="G5" s="17" t="n">
        <f aca="false">INDEX(dProdutos!$I$2:$I$47,MATCH(A5,dProdutos!$A$2:$A$47,0))</f>
        <v>25</v>
      </c>
      <c r="H5" s="17" t="str">
        <f aca="false">IF(F5&lt;=0,"SEM ESTOQUE",IF(F5&lt;G5,"REPOR","OK"))</f>
        <v>OK</v>
      </c>
      <c r="I5" s="15" t="n">
        <f aca="false">F5*INDEX(dProdutos!$F$2:$F$47,MATCH(A5,dProdutos!$A$2:$A$47,0))</f>
        <v>4943.7</v>
      </c>
    </row>
    <row r="6" customFormat="false" ht="15" hidden="false" customHeight="false" outlineLevel="0" collapsed="false">
      <c r="A6" s="17" t="s">
        <v>88</v>
      </c>
      <c r="B6" s="17" t="str">
        <f aca="false">INDEX(dProdutos!$C$2:$C$47,MATCH(A6,dProdutos!$A$2:$A$47,0))</f>
        <v>Macacão Longo</v>
      </c>
      <c r="C6" s="20" t="n">
        <v>88</v>
      </c>
      <c r="D6" s="17" t="n">
        <f aca="false">SUMIFS(fCompras!$E$2:$E$155,fCompras!$C$2:$C$155,A6)</f>
        <v>336</v>
      </c>
      <c r="E6" s="17" t="n">
        <f aca="false">SUMIFS(fVendas!$J$2:$J$9799,fVendas!$E$2:$E$9799,A6,fVendas!$I$2:$I$9799,"&lt;&gt;Cancelado")</f>
        <v>415</v>
      </c>
      <c r="F6" s="17" t="n">
        <f aca="false">C6+D6-E6</f>
        <v>9</v>
      </c>
      <c r="G6" s="17" t="n">
        <f aca="false">INDEX(dProdutos!$I$2:$I$47,MATCH(A6,dProdutos!$A$2:$A$47,0))</f>
        <v>15</v>
      </c>
      <c r="H6" s="17" t="str">
        <f aca="false">IF(F6&lt;=0,"SEM ESTOQUE",IF(F6&lt;G6,"REPOR","OK"))</f>
        <v>REPOR</v>
      </c>
      <c r="I6" s="15" t="n">
        <f aca="false">F6*INDEX(dProdutos!$F$2:$F$47,MATCH(A6,dProdutos!$A$2:$A$47,0))</f>
        <v>883.26</v>
      </c>
    </row>
    <row r="7" customFormat="false" ht="15" hidden="false" customHeight="false" outlineLevel="0" collapsed="false">
      <c r="A7" s="17" t="s">
        <v>92</v>
      </c>
      <c r="B7" s="17" t="str">
        <f aca="false">INDEX(dProdutos!$C$2:$C$47,MATCH(A7,dProdutos!$A$2:$A$47,0))</f>
        <v>Blazer Alfaiataria</v>
      </c>
      <c r="C7" s="20" t="n">
        <v>47</v>
      </c>
      <c r="D7" s="17" t="n">
        <f aca="false">SUMIFS(fCompras!$E$2:$E$155,fCompras!$C$2:$C$155,A7)</f>
        <v>140</v>
      </c>
      <c r="E7" s="17" t="n">
        <f aca="false">SUMIFS(fVendas!$J$2:$J$9799,fVendas!$E$2:$E$9799,A7,fVendas!$I$2:$I$9799,"&lt;&gt;Cancelado")</f>
        <v>136</v>
      </c>
      <c r="F7" s="17" t="n">
        <f aca="false">C7+D7-E7</f>
        <v>51</v>
      </c>
      <c r="G7" s="17" t="n">
        <f aca="false">INDEX(dProdutos!$I$2:$I$47,MATCH(A7,dProdutos!$A$2:$A$47,0))</f>
        <v>20</v>
      </c>
      <c r="H7" s="17" t="str">
        <f aca="false">IF(F7&lt;=0,"SEM ESTOQUE",IF(F7&lt;G7,"REPOR","OK"))</f>
        <v>OK</v>
      </c>
      <c r="I7" s="15" t="n">
        <f aca="false">F7*INDEX(dProdutos!$F$2:$F$47,MATCH(A7,dProdutos!$A$2:$A$47,0))</f>
        <v>4518.09</v>
      </c>
    </row>
    <row r="8" customFormat="false" ht="15" hidden="false" customHeight="false" outlineLevel="0" collapsed="false">
      <c r="A8" s="17" t="s">
        <v>95</v>
      </c>
      <c r="B8" s="17" t="str">
        <f aca="false">INDEX(dProdutos!$C$2:$C$47,MATCH(A8,dProdutos!$A$2:$A$47,0))</f>
        <v>Cardigan Tricô</v>
      </c>
      <c r="C8" s="20" t="n">
        <v>82</v>
      </c>
      <c r="D8" s="17" t="n">
        <f aca="false">SUMIFS(fCompras!$E$2:$E$155,fCompras!$C$2:$C$155,A8)</f>
        <v>391</v>
      </c>
      <c r="E8" s="17" t="n">
        <f aca="false">SUMIFS(fVendas!$J$2:$J$9799,fVendas!$E$2:$E$9799,A8,fVendas!$I$2:$I$9799,"&lt;&gt;Cancelado")</f>
        <v>463</v>
      </c>
      <c r="F8" s="17" t="n">
        <f aca="false">C8+D8-E8</f>
        <v>10</v>
      </c>
      <c r="G8" s="17" t="n">
        <f aca="false">INDEX(dProdutos!$I$2:$I$47,MATCH(A8,dProdutos!$A$2:$A$47,0))</f>
        <v>30</v>
      </c>
      <c r="H8" s="17" t="str">
        <f aca="false">IF(F8&lt;=0,"SEM ESTOQUE",IF(F8&lt;G8,"REPOR","OK"))</f>
        <v>REPOR</v>
      </c>
      <c r="I8" s="15" t="n">
        <f aca="false">F8*INDEX(dProdutos!$F$2:$F$47,MATCH(A8,dProdutos!$A$2:$A$47,0))</f>
        <v>367.1</v>
      </c>
    </row>
    <row r="9" customFormat="false" ht="15" hidden="false" customHeight="false" outlineLevel="0" collapsed="false">
      <c r="A9" s="17" t="s">
        <v>98</v>
      </c>
      <c r="B9" s="17" t="str">
        <f aca="false">INDEX(dProdutos!$C$2:$C$47,MATCH(A9,dProdutos!$A$2:$A$47,0))</f>
        <v>Short Jeans</v>
      </c>
      <c r="C9" s="20" t="n">
        <v>61</v>
      </c>
      <c r="D9" s="17" t="n">
        <f aca="false">SUMIFS(fCompras!$E$2:$E$155,fCompras!$C$2:$C$155,A9)</f>
        <v>291</v>
      </c>
      <c r="E9" s="17" t="n">
        <f aca="false">SUMIFS(fVendas!$J$2:$J$9799,fVendas!$E$2:$E$9799,A9,fVendas!$I$2:$I$9799,"&lt;&gt;Cancelado")</f>
        <v>296</v>
      </c>
      <c r="F9" s="17" t="n">
        <f aca="false">C9+D9-E9</f>
        <v>56</v>
      </c>
      <c r="G9" s="17" t="n">
        <f aca="false">INDEX(dProdutos!$I$2:$I$47,MATCH(A9,dProdutos!$A$2:$A$47,0))</f>
        <v>25</v>
      </c>
      <c r="H9" s="17" t="str">
        <f aca="false">IF(F9&lt;=0,"SEM ESTOQUE",IF(F9&lt;G9,"REPOR","OK"))</f>
        <v>OK</v>
      </c>
      <c r="I9" s="15" t="n">
        <f aca="false">F9*INDEX(dProdutos!$F$2:$F$47,MATCH(A9,dProdutos!$A$2:$A$47,0))</f>
        <v>2381.12</v>
      </c>
    </row>
    <row r="10" customFormat="false" ht="15" hidden="false" customHeight="false" outlineLevel="0" collapsed="false">
      <c r="A10" s="17" t="s">
        <v>102</v>
      </c>
      <c r="B10" s="17" t="str">
        <f aca="false">INDEX(dProdutos!$C$2:$C$47,MATCH(A10,dProdutos!$A$2:$A$47,0))</f>
        <v>Camiseta Básica</v>
      </c>
      <c r="C10" s="20" t="n">
        <v>82</v>
      </c>
      <c r="D10" s="17" t="n">
        <f aca="false">SUMIFS(fCompras!$E$2:$E$155,fCompras!$C$2:$C$155,A10)</f>
        <v>361</v>
      </c>
      <c r="E10" s="17" t="n">
        <f aca="false">SUMIFS(fVendas!$J$2:$J$9799,fVendas!$E$2:$E$9799,A10,fVendas!$I$2:$I$9799,"&lt;&gt;Cancelado")</f>
        <v>424</v>
      </c>
      <c r="F10" s="17" t="n">
        <f aca="false">C10+D10-E10</f>
        <v>19</v>
      </c>
      <c r="G10" s="17" t="n">
        <f aca="false">INDEX(dProdutos!$I$2:$I$47,MATCH(A10,dProdutos!$A$2:$A$47,0))</f>
        <v>20</v>
      </c>
      <c r="H10" s="17" t="str">
        <f aca="false">IF(F10&lt;=0,"SEM ESTOQUE",IF(F10&lt;G10,"REPOR","OK"))</f>
        <v>REPOR</v>
      </c>
      <c r="I10" s="15" t="n">
        <f aca="false">F10*INDEX(dProdutos!$F$2:$F$47,MATCH(A10,dProdutos!$A$2:$A$47,0))</f>
        <v>563.92</v>
      </c>
    </row>
    <row r="11" customFormat="false" ht="15" hidden="false" customHeight="false" outlineLevel="0" collapsed="false">
      <c r="A11" s="17" t="s">
        <v>105</v>
      </c>
      <c r="B11" s="17" t="str">
        <f aca="false">INDEX(dProdutos!$C$2:$C$47,MATCH(A11,dProdutos!$A$2:$A$47,0))</f>
        <v>Camisa Social</v>
      </c>
      <c r="C11" s="20" t="n">
        <v>41</v>
      </c>
      <c r="D11" s="17" t="n">
        <f aca="false">SUMIFS(fCompras!$E$2:$E$155,fCompras!$C$2:$C$155,A11)</f>
        <v>334</v>
      </c>
      <c r="E11" s="17" t="n">
        <f aca="false">SUMIFS(fVendas!$J$2:$J$9799,fVendas!$E$2:$E$9799,A11,fVendas!$I$2:$I$9799,"&lt;&gt;Cancelado")</f>
        <v>373</v>
      </c>
      <c r="F11" s="17" t="n">
        <f aca="false">C11+D11-E11</f>
        <v>2</v>
      </c>
      <c r="G11" s="17" t="n">
        <f aca="false">INDEX(dProdutos!$I$2:$I$47,MATCH(A11,dProdutos!$A$2:$A$47,0))</f>
        <v>20</v>
      </c>
      <c r="H11" s="17" t="str">
        <f aca="false">IF(F11&lt;=0,"SEM ESTOQUE",IF(F11&lt;G11,"REPOR","OK"))</f>
        <v>REPOR</v>
      </c>
      <c r="I11" s="15" t="n">
        <f aca="false">F11*INDEX(dProdutos!$F$2:$F$47,MATCH(A11,dProdutos!$A$2:$A$47,0))</f>
        <v>193.18</v>
      </c>
    </row>
    <row r="12" customFormat="false" ht="15" hidden="false" customHeight="false" outlineLevel="0" collapsed="false">
      <c r="A12" s="17" t="s">
        <v>108</v>
      </c>
      <c r="B12" s="17" t="str">
        <f aca="false">INDEX(dProdutos!$C$2:$C$47,MATCH(A12,dProdutos!$A$2:$A$47,0))</f>
        <v>Bermuda Sarja</v>
      </c>
      <c r="C12" s="20" t="n">
        <v>99</v>
      </c>
      <c r="D12" s="17" t="n">
        <f aca="false">SUMIFS(fCompras!$E$2:$E$155,fCompras!$C$2:$C$155,A12)</f>
        <v>160</v>
      </c>
      <c r="E12" s="17" t="n">
        <f aca="false">SUMIFS(fVendas!$J$2:$J$9799,fVendas!$E$2:$E$9799,A12,fVendas!$I$2:$I$9799,"&lt;&gt;Cancelado")</f>
        <v>249</v>
      </c>
      <c r="F12" s="17" t="n">
        <f aca="false">C12+D12-E12</f>
        <v>10</v>
      </c>
      <c r="G12" s="17" t="n">
        <f aca="false">INDEX(dProdutos!$I$2:$I$47,MATCH(A12,dProdutos!$A$2:$A$47,0))</f>
        <v>25</v>
      </c>
      <c r="H12" s="17" t="str">
        <f aca="false">IF(F12&lt;=0,"SEM ESTOQUE",IF(F12&lt;G12,"REPOR","OK"))</f>
        <v>REPOR</v>
      </c>
      <c r="I12" s="15" t="n">
        <f aca="false">F12*INDEX(dProdutos!$F$2:$F$47,MATCH(A12,dProdutos!$A$2:$A$47,0))</f>
        <v>1556.2</v>
      </c>
    </row>
    <row r="13" customFormat="false" ht="15" hidden="false" customHeight="false" outlineLevel="0" collapsed="false">
      <c r="A13" s="17" t="s">
        <v>111</v>
      </c>
      <c r="B13" s="17" t="str">
        <f aca="false">INDEX(dProdutos!$C$2:$C$47,MATCH(A13,dProdutos!$A$2:$A$47,0))</f>
        <v>Calça Chino</v>
      </c>
      <c r="C13" s="20" t="n">
        <v>97</v>
      </c>
      <c r="D13" s="17" t="n">
        <f aca="false">SUMIFS(fCompras!$E$2:$E$155,fCompras!$C$2:$C$155,A13)</f>
        <v>145</v>
      </c>
      <c r="E13" s="17" t="n">
        <f aca="false">SUMIFS(fVendas!$J$2:$J$9799,fVendas!$E$2:$E$9799,A13,fVendas!$I$2:$I$9799,"&lt;&gt;Cancelado")</f>
        <v>223</v>
      </c>
      <c r="F13" s="17" t="n">
        <f aca="false">C13+D13-E13</f>
        <v>19</v>
      </c>
      <c r="G13" s="17" t="n">
        <f aca="false">INDEX(dProdutos!$I$2:$I$47,MATCH(A13,dProdutos!$A$2:$A$47,0))</f>
        <v>20</v>
      </c>
      <c r="H13" s="17" t="str">
        <f aca="false">IF(F13&lt;=0,"SEM ESTOQUE",IF(F13&lt;G13,"REPOR","OK"))</f>
        <v>REPOR</v>
      </c>
      <c r="I13" s="15" t="n">
        <f aca="false">F13*INDEX(dProdutos!$F$2:$F$47,MATCH(A13,dProdutos!$A$2:$A$47,0))</f>
        <v>1678.08</v>
      </c>
    </row>
    <row r="14" customFormat="false" ht="15" hidden="false" customHeight="false" outlineLevel="0" collapsed="false">
      <c r="A14" s="17" t="s">
        <v>114</v>
      </c>
      <c r="B14" s="17" t="str">
        <f aca="false">INDEX(dProdutos!$C$2:$C$47,MATCH(A14,dProdutos!$A$2:$A$47,0))</f>
        <v>Jaqueta Jeans</v>
      </c>
      <c r="C14" s="20" t="n">
        <v>41</v>
      </c>
      <c r="D14" s="17" t="n">
        <f aca="false">SUMIFS(fCompras!$E$2:$E$155,fCompras!$C$2:$C$155,A14)</f>
        <v>315</v>
      </c>
      <c r="E14" s="17" t="n">
        <f aca="false">SUMIFS(fVendas!$J$2:$J$9799,fVendas!$E$2:$E$9799,A14,fVendas!$I$2:$I$9799,"&lt;&gt;Cancelado")</f>
        <v>332</v>
      </c>
      <c r="F14" s="17" t="n">
        <f aca="false">C14+D14-E14</f>
        <v>24</v>
      </c>
      <c r="G14" s="17" t="n">
        <f aca="false">INDEX(dProdutos!$I$2:$I$47,MATCH(A14,dProdutos!$A$2:$A$47,0))</f>
        <v>15</v>
      </c>
      <c r="H14" s="17" t="str">
        <f aca="false">IF(F14&lt;=0,"SEM ESTOQUE",IF(F14&lt;G14,"REPOR","OK"))</f>
        <v>OK</v>
      </c>
      <c r="I14" s="15" t="n">
        <f aca="false">F14*INDEX(dProdutos!$F$2:$F$47,MATCH(A14,dProdutos!$A$2:$A$47,0))</f>
        <v>2649.36</v>
      </c>
    </row>
    <row r="15" customFormat="false" ht="15" hidden="false" customHeight="false" outlineLevel="0" collapsed="false">
      <c r="A15" s="17" t="s">
        <v>117</v>
      </c>
      <c r="B15" s="17" t="str">
        <f aca="false">INDEX(dProdutos!$C$2:$C$47,MATCH(A15,dProdutos!$A$2:$A$47,0))</f>
        <v>Polo Piquet</v>
      </c>
      <c r="C15" s="20" t="n">
        <v>66</v>
      </c>
      <c r="D15" s="17" t="n">
        <f aca="false">SUMIFS(fCompras!$E$2:$E$155,fCompras!$C$2:$C$155,A15)</f>
        <v>238</v>
      </c>
      <c r="E15" s="17" t="n">
        <f aca="false">SUMIFS(fVendas!$J$2:$J$9799,fVendas!$E$2:$E$9799,A15,fVendas!$I$2:$I$9799,"&lt;&gt;Cancelado")</f>
        <v>249</v>
      </c>
      <c r="F15" s="17" t="n">
        <f aca="false">C15+D15-E15</f>
        <v>55</v>
      </c>
      <c r="G15" s="17" t="n">
        <f aca="false">INDEX(dProdutos!$I$2:$I$47,MATCH(A15,dProdutos!$A$2:$A$47,0))</f>
        <v>30</v>
      </c>
      <c r="H15" s="17" t="str">
        <f aca="false">IF(F15&lt;=0,"SEM ESTOQUE",IF(F15&lt;G15,"REPOR","OK"))</f>
        <v>OK</v>
      </c>
      <c r="I15" s="15" t="n">
        <f aca="false">F15*INDEX(dProdutos!$F$2:$F$47,MATCH(A15,dProdutos!$A$2:$A$47,0))</f>
        <v>4027.65</v>
      </c>
    </row>
    <row r="16" customFormat="false" ht="15" hidden="false" customHeight="false" outlineLevel="0" collapsed="false">
      <c r="A16" s="17" t="s">
        <v>120</v>
      </c>
      <c r="B16" s="17" t="str">
        <f aca="false">INDEX(dProdutos!$C$2:$C$47,MATCH(A16,dProdutos!$A$2:$A$47,0))</f>
        <v>Moletom Canguru</v>
      </c>
      <c r="C16" s="20" t="n">
        <v>117</v>
      </c>
      <c r="D16" s="17" t="n">
        <f aca="false">SUMIFS(fCompras!$E$2:$E$155,fCompras!$C$2:$C$155,A16)</f>
        <v>55</v>
      </c>
      <c r="E16" s="17" t="n">
        <f aca="false">SUMIFS(fVendas!$J$2:$J$9799,fVendas!$E$2:$E$9799,A16,fVendas!$I$2:$I$9799,"&lt;&gt;Cancelado")</f>
        <v>148</v>
      </c>
      <c r="F16" s="17" t="n">
        <f aca="false">C16+D16-E16</f>
        <v>24</v>
      </c>
      <c r="G16" s="17" t="n">
        <f aca="false">INDEX(dProdutos!$I$2:$I$47,MATCH(A16,dProdutos!$A$2:$A$47,0))</f>
        <v>10</v>
      </c>
      <c r="H16" s="17" t="str">
        <f aca="false">IF(F16&lt;=0,"SEM ESTOQUE",IF(F16&lt;G16,"REPOR","OK"))</f>
        <v>OK</v>
      </c>
      <c r="I16" s="15" t="n">
        <f aca="false">F16*INDEX(dProdutos!$F$2:$F$47,MATCH(A16,dProdutos!$A$2:$A$47,0))</f>
        <v>1064.64</v>
      </c>
    </row>
    <row r="17" customFormat="false" ht="15" hidden="false" customHeight="false" outlineLevel="0" collapsed="false">
      <c r="A17" s="17" t="s">
        <v>123</v>
      </c>
      <c r="B17" s="17" t="str">
        <f aca="false">INDEX(dProdutos!$C$2:$C$47,MATCH(A17,dProdutos!$A$2:$A$47,0))</f>
        <v>Tênis Casual</v>
      </c>
      <c r="C17" s="20" t="n">
        <v>115</v>
      </c>
      <c r="D17" s="17" t="n">
        <f aca="false">SUMIFS(fCompras!$E$2:$E$155,fCompras!$C$2:$C$155,A17)</f>
        <v>89</v>
      </c>
      <c r="E17" s="17" t="n">
        <f aca="false">SUMIFS(fVendas!$J$2:$J$9799,fVendas!$E$2:$E$9799,A17,fVendas!$I$2:$I$9799,"&lt;&gt;Cancelado")</f>
        <v>139</v>
      </c>
      <c r="F17" s="17" t="n">
        <f aca="false">C17+D17-E17</f>
        <v>65</v>
      </c>
      <c r="G17" s="17" t="n">
        <f aca="false">INDEX(dProdutos!$I$2:$I$47,MATCH(A17,dProdutos!$A$2:$A$47,0))</f>
        <v>30</v>
      </c>
      <c r="H17" s="17" t="str">
        <f aca="false">IF(F17&lt;=0,"SEM ESTOQUE",IF(F17&lt;G17,"REPOR","OK"))</f>
        <v>OK</v>
      </c>
      <c r="I17" s="15" t="n">
        <f aca="false">F17*INDEX(dProdutos!$F$2:$F$47,MATCH(A17,dProdutos!$A$2:$A$47,0))</f>
        <v>8603.4</v>
      </c>
    </row>
    <row r="18" customFormat="false" ht="15" hidden="false" customHeight="false" outlineLevel="0" collapsed="false">
      <c r="A18" s="17" t="s">
        <v>126</v>
      </c>
      <c r="B18" s="17" t="str">
        <f aca="false">INDEX(dProdutos!$C$2:$C$47,MATCH(A18,dProdutos!$A$2:$A$47,0))</f>
        <v>Sandália Rasteira</v>
      </c>
      <c r="C18" s="20" t="n">
        <v>63</v>
      </c>
      <c r="D18" s="17" t="n">
        <f aca="false">SUMIFS(fCompras!$E$2:$E$155,fCompras!$C$2:$C$155,A18)</f>
        <v>290</v>
      </c>
      <c r="E18" s="17" t="n">
        <f aca="false">SUMIFS(fVendas!$J$2:$J$9799,fVendas!$E$2:$E$9799,A18,fVendas!$I$2:$I$9799,"&lt;&gt;Cancelado")</f>
        <v>268</v>
      </c>
      <c r="F18" s="17" t="n">
        <f aca="false">C18+D18-E18</f>
        <v>85</v>
      </c>
      <c r="G18" s="17" t="n">
        <f aca="false">INDEX(dProdutos!$I$2:$I$47,MATCH(A18,dProdutos!$A$2:$A$47,0))</f>
        <v>25</v>
      </c>
      <c r="H18" s="17" t="str">
        <f aca="false">IF(F18&lt;=0,"SEM ESTOQUE",IF(F18&lt;G18,"REPOR","OK"))</f>
        <v>OK</v>
      </c>
      <c r="I18" s="15" t="n">
        <f aca="false">F18*INDEX(dProdutos!$F$2:$F$47,MATCH(A18,dProdutos!$A$2:$A$47,0))</f>
        <v>11495.4</v>
      </c>
    </row>
    <row r="19" customFormat="false" ht="15" hidden="false" customHeight="false" outlineLevel="0" collapsed="false">
      <c r="A19" s="17" t="s">
        <v>129</v>
      </c>
      <c r="B19" s="17" t="str">
        <f aca="false">INDEX(dProdutos!$C$2:$C$47,MATCH(A19,dProdutos!$A$2:$A$47,0))</f>
        <v>Bota Coturno</v>
      </c>
      <c r="C19" s="20" t="n">
        <v>92</v>
      </c>
      <c r="D19" s="17" t="n">
        <f aca="false">SUMIFS(fCompras!$E$2:$E$155,fCompras!$C$2:$C$155,A19)</f>
        <v>257</v>
      </c>
      <c r="E19" s="17" t="n">
        <f aca="false">SUMIFS(fVendas!$J$2:$J$9799,fVendas!$E$2:$E$9799,A19,fVendas!$I$2:$I$9799,"&lt;&gt;Cancelado")</f>
        <v>287</v>
      </c>
      <c r="F19" s="17" t="n">
        <f aca="false">C19+D19-E19</f>
        <v>62</v>
      </c>
      <c r="G19" s="17" t="n">
        <f aca="false">INDEX(dProdutos!$I$2:$I$47,MATCH(A19,dProdutos!$A$2:$A$47,0))</f>
        <v>30</v>
      </c>
      <c r="H19" s="17" t="str">
        <f aca="false">IF(F19&lt;=0,"SEM ESTOQUE",IF(F19&lt;G19,"REPOR","OK"))</f>
        <v>OK</v>
      </c>
      <c r="I19" s="15" t="n">
        <f aca="false">F19*INDEX(dProdutos!$F$2:$F$47,MATCH(A19,dProdutos!$A$2:$A$47,0))</f>
        <v>2714.98</v>
      </c>
    </row>
    <row r="20" customFormat="false" ht="15" hidden="false" customHeight="false" outlineLevel="0" collapsed="false">
      <c r="A20" s="17" t="s">
        <v>132</v>
      </c>
      <c r="B20" s="17" t="str">
        <f aca="false">INDEX(dProdutos!$C$2:$C$47,MATCH(A20,dProdutos!$A$2:$A$47,0))</f>
        <v>Sapatênis</v>
      </c>
      <c r="C20" s="20" t="n">
        <v>111</v>
      </c>
      <c r="D20" s="17" t="n">
        <f aca="false">SUMIFS(fCompras!$E$2:$E$155,fCompras!$C$2:$C$155,A20)</f>
        <v>45</v>
      </c>
      <c r="E20" s="17" t="n">
        <f aca="false">SUMIFS(fVendas!$J$2:$J$9799,fVendas!$E$2:$E$9799,A20,fVendas!$I$2:$I$9799,"&lt;&gt;Cancelado")</f>
        <v>152</v>
      </c>
      <c r="F20" s="17" t="n">
        <f aca="false">C20+D20-E20</f>
        <v>4</v>
      </c>
      <c r="G20" s="17" t="n">
        <f aca="false">INDEX(dProdutos!$I$2:$I$47,MATCH(A20,dProdutos!$A$2:$A$47,0))</f>
        <v>15</v>
      </c>
      <c r="H20" s="17" t="str">
        <f aca="false">IF(F20&lt;=0,"SEM ESTOQUE",IF(F20&lt;G20,"REPOR","OK"))</f>
        <v>REPOR</v>
      </c>
      <c r="I20" s="15" t="n">
        <f aca="false">F20*INDEX(dProdutos!$F$2:$F$47,MATCH(A20,dProdutos!$A$2:$A$47,0))</f>
        <v>374.24</v>
      </c>
    </row>
    <row r="21" customFormat="false" ht="15" hidden="false" customHeight="false" outlineLevel="0" collapsed="false">
      <c r="A21" s="17" t="s">
        <v>135</v>
      </c>
      <c r="B21" s="17" t="str">
        <f aca="false">INDEX(dProdutos!$C$2:$C$47,MATCH(A21,dProdutos!$A$2:$A$47,0))</f>
        <v>Chinelo Slide</v>
      </c>
      <c r="C21" s="20" t="n">
        <v>83</v>
      </c>
      <c r="D21" s="17" t="n">
        <f aca="false">SUMIFS(fCompras!$E$2:$E$155,fCompras!$C$2:$C$155,A21)</f>
        <v>388</v>
      </c>
      <c r="E21" s="17" t="n">
        <f aca="false">SUMIFS(fVendas!$J$2:$J$9799,fVendas!$E$2:$E$9799,A21,fVendas!$I$2:$I$9799,"&lt;&gt;Cancelado")</f>
        <v>460</v>
      </c>
      <c r="F21" s="17" t="n">
        <f aca="false">C21+D21-E21</f>
        <v>11</v>
      </c>
      <c r="G21" s="17" t="n">
        <f aca="false">INDEX(dProdutos!$I$2:$I$47,MATCH(A21,dProdutos!$A$2:$A$47,0))</f>
        <v>15</v>
      </c>
      <c r="H21" s="17" t="str">
        <f aca="false">IF(F21&lt;=0,"SEM ESTOQUE",IF(F21&lt;G21,"REPOR","OK"))</f>
        <v>REPOR</v>
      </c>
      <c r="I21" s="15" t="n">
        <f aca="false">F21*INDEX(dProdutos!$F$2:$F$47,MATCH(A21,dProdutos!$A$2:$A$47,0))</f>
        <v>888.03</v>
      </c>
    </row>
    <row r="22" customFormat="false" ht="15" hidden="false" customHeight="false" outlineLevel="0" collapsed="false">
      <c r="A22" s="17" t="s">
        <v>138</v>
      </c>
      <c r="B22" s="17" t="str">
        <f aca="false">INDEX(dProdutos!$C$2:$C$47,MATCH(A22,dProdutos!$A$2:$A$47,0))</f>
        <v>Scarpin</v>
      </c>
      <c r="C22" s="20" t="n">
        <v>110</v>
      </c>
      <c r="D22" s="17" t="n">
        <f aca="false">SUMIFS(fCompras!$E$2:$E$155,fCompras!$C$2:$C$155,A22)</f>
        <v>256</v>
      </c>
      <c r="E22" s="17" t="n">
        <f aca="false">SUMIFS(fVendas!$J$2:$J$9799,fVendas!$E$2:$E$9799,A22,fVendas!$I$2:$I$9799,"&lt;&gt;Cancelado")</f>
        <v>334</v>
      </c>
      <c r="F22" s="17" t="n">
        <f aca="false">C22+D22-E22</f>
        <v>32</v>
      </c>
      <c r="G22" s="17" t="n">
        <f aca="false">INDEX(dProdutos!$I$2:$I$47,MATCH(A22,dProdutos!$A$2:$A$47,0))</f>
        <v>25</v>
      </c>
      <c r="H22" s="17" t="str">
        <f aca="false">IF(F22&lt;=0,"SEM ESTOQUE",IF(F22&lt;G22,"REPOR","OK"))</f>
        <v>OK</v>
      </c>
      <c r="I22" s="15" t="n">
        <f aca="false">F22*INDEX(dProdutos!$F$2:$F$47,MATCH(A22,dProdutos!$A$2:$A$47,0))</f>
        <v>4230.72</v>
      </c>
    </row>
    <row r="23" customFormat="false" ht="15" hidden="false" customHeight="false" outlineLevel="0" collapsed="false">
      <c r="A23" s="17" t="s">
        <v>141</v>
      </c>
      <c r="B23" s="17" t="str">
        <f aca="false">INDEX(dProdutos!$C$2:$C$47,MATCH(A23,dProdutos!$A$2:$A$47,0))</f>
        <v>Bolsa Transversal</v>
      </c>
      <c r="C23" s="20" t="n">
        <v>68</v>
      </c>
      <c r="D23" s="17" t="n">
        <f aca="false">SUMIFS(fCompras!$E$2:$E$155,fCompras!$C$2:$C$155,A23)</f>
        <v>211</v>
      </c>
      <c r="E23" s="17" t="n">
        <f aca="false">SUMIFS(fVendas!$J$2:$J$9799,fVendas!$E$2:$E$9799,A23,fVendas!$I$2:$I$9799,"&lt;&gt;Cancelado")</f>
        <v>167</v>
      </c>
      <c r="F23" s="17" t="n">
        <f aca="false">C23+D23-E23</f>
        <v>112</v>
      </c>
      <c r="G23" s="17" t="n">
        <f aca="false">INDEX(dProdutos!$I$2:$I$47,MATCH(A23,dProdutos!$A$2:$A$47,0))</f>
        <v>30</v>
      </c>
      <c r="H23" s="17" t="str">
        <f aca="false">IF(F23&lt;=0,"SEM ESTOQUE",IF(F23&lt;G23,"REPOR","OK"))</f>
        <v>OK</v>
      </c>
      <c r="I23" s="15" t="n">
        <f aca="false">F23*INDEX(dProdutos!$F$2:$F$47,MATCH(A23,dProdutos!$A$2:$A$47,0))</f>
        <v>9145.92</v>
      </c>
    </row>
    <row r="24" customFormat="false" ht="15" hidden="false" customHeight="false" outlineLevel="0" collapsed="false">
      <c r="A24" s="17" t="s">
        <v>144</v>
      </c>
      <c r="B24" s="17" t="str">
        <f aca="false">INDEX(dProdutos!$C$2:$C$47,MATCH(A24,dProdutos!$A$2:$A$47,0))</f>
        <v>Relógio Digital</v>
      </c>
      <c r="C24" s="20" t="n">
        <v>61</v>
      </c>
      <c r="D24" s="17" t="n">
        <f aca="false">SUMIFS(fCompras!$E$2:$E$155,fCompras!$C$2:$C$155,A24)</f>
        <v>397</v>
      </c>
      <c r="E24" s="17" t="n">
        <f aca="false">SUMIFS(fVendas!$J$2:$J$9799,fVendas!$E$2:$E$9799,A24,fVendas!$I$2:$I$9799,"&lt;&gt;Cancelado")</f>
        <v>356</v>
      </c>
      <c r="F24" s="17" t="n">
        <f aca="false">C24+D24-E24</f>
        <v>102</v>
      </c>
      <c r="G24" s="17" t="n">
        <f aca="false">INDEX(dProdutos!$I$2:$I$47,MATCH(A24,dProdutos!$A$2:$A$47,0))</f>
        <v>30</v>
      </c>
      <c r="H24" s="17" t="str">
        <f aca="false">IF(F24&lt;=0,"SEM ESTOQUE",IF(F24&lt;G24,"REPOR","OK"))</f>
        <v>OK</v>
      </c>
      <c r="I24" s="15" t="n">
        <f aca="false">F24*INDEX(dProdutos!$F$2:$F$47,MATCH(A24,dProdutos!$A$2:$A$47,0))</f>
        <v>10185.72</v>
      </c>
    </row>
    <row r="25" customFormat="false" ht="15" hidden="false" customHeight="false" outlineLevel="0" collapsed="false">
      <c r="A25" s="17" t="s">
        <v>147</v>
      </c>
      <c r="B25" s="17" t="str">
        <f aca="false">INDEX(dProdutos!$C$2:$C$47,MATCH(A25,dProdutos!$A$2:$A$47,0))</f>
        <v>Óculos de Sol</v>
      </c>
      <c r="C25" s="20" t="n">
        <v>116</v>
      </c>
      <c r="D25" s="17" t="n">
        <f aca="false">SUMIFS(fCompras!$E$2:$E$155,fCompras!$C$2:$C$155,A25)</f>
        <v>23</v>
      </c>
      <c r="E25" s="17" t="n">
        <f aca="false">SUMIFS(fVendas!$J$2:$J$9799,fVendas!$E$2:$E$9799,A25,fVendas!$I$2:$I$9799,"&lt;&gt;Cancelado")</f>
        <v>113</v>
      </c>
      <c r="F25" s="17" t="n">
        <f aca="false">C25+D25-E25</f>
        <v>26</v>
      </c>
      <c r="G25" s="17" t="n">
        <f aca="false">INDEX(dProdutos!$I$2:$I$47,MATCH(A25,dProdutos!$A$2:$A$47,0))</f>
        <v>25</v>
      </c>
      <c r="H25" s="17" t="str">
        <f aca="false">IF(F25&lt;=0,"SEM ESTOQUE",IF(F25&lt;G25,"REPOR","OK"))</f>
        <v>OK</v>
      </c>
      <c r="I25" s="15" t="n">
        <f aca="false">F25*INDEX(dProdutos!$F$2:$F$47,MATCH(A25,dProdutos!$A$2:$A$47,0))</f>
        <v>3403.4</v>
      </c>
    </row>
    <row r="26" customFormat="false" ht="15" hidden="false" customHeight="false" outlineLevel="0" collapsed="false">
      <c r="A26" s="17" t="s">
        <v>150</v>
      </c>
      <c r="B26" s="17" t="str">
        <f aca="false">INDEX(dProdutos!$C$2:$C$47,MATCH(A26,dProdutos!$A$2:$A$47,0))</f>
        <v>Cinto Couro</v>
      </c>
      <c r="C26" s="20" t="n">
        <v>42</v>
      </c>
      <c r="D26" s="17" t="n">
        <f aca="false">SUMIFS(fCompras!$E$2:$E$155,fCompras!$C$2:$C$155,A26)</f>
        <v>514</v>
      </c>
      <c r="E26" s="17" t="n">
        <f aca="false">SUMIFS(fVendas!$J$2:$J$9799,fVendas!$E$2:$E$9799,A26,fVendas!$I$2:$I$9799,"&lt;&gt;Cancelado")</f>
        <v>535</v>
      </c>
      <c r="F26" s="17" t="n">
        <f aca="false">C26+D26-E26</f>
        <v>21</v>
      </c>
      <c r="G26" s="17" t="n">
        <f aca="false">INDEX(dProdutos!$I$2:$I$47,MATCH(A26,dProdutos!$A$2:$A$47,0))</f>
        <v>15</v>
      </c>
      <c r="H26" s="17" t="str">
        <f aca="false">IF(F26&lt;=0,"SEM ESTOQUE",IF(F26&lt;G26,"REPOR","OK"))</f>
        <v>OK</v>
      </c>
      <c r="I26" s="15" t="n">
        <f aca="false">F26*INDEX(dProdutos!$F$2:$F$47,MATCH(A26,dProdutos!$A$2:$A$47,0))</f>
        <v>574.98</v>
      </c>
    </row>
    <row r="27" customFormat="false" ht="15" hidden="false" customHeight="false" outlineLevel="0" collapsed="false">
      <c r="A27" s="17" t="s">
        <v>153</v>
      </c>
      <c r="B27" s="17" t="str">
        <f aca="false">INDEX(dProdutos!$C$2:$C$47,MATCH(A27,dProdutos!$A$2:$A$47,0))</f>
        <v>Mochila Urbana</v>
      </c>
      <c r="C27" s="20" t="n">
        <v>57</v>
      </c>
      <c r="D27" s="17" t="n">
        <f aca="false">SUMIFS(fCompras!$E$2:$E$155,fCompras!$C$2:$C$155,A27)</f>
        <v>421</v>
      </c>
      <c r="E27" s="17" t="n">
        <f aca="false">SUMIFS(fVendas!$J$2:$J$9799,fVendas!$E$2:$E$9799,A27,fVendas!$I$2:$I$9799,"&lt;&gt;Cancelado")</f>
        <v>440</v>
      </c>
      <c r="F27" s="17" t="n">
        <f aca="false">C27+D27-E27</f>
        <v>38</v>
      </c>
      <c r="G27" s="17" t="n">
        <f aca="false">INDEX(dProdutos!$I$2:$I$47,MATCH(A27,dProdutos!$A$2:$A$47,0))</f>
        <v>30</v>
      </c>
      <c r="H27" s="17" t="str">
        <f aca="false">IF(F27&lt;=0,"SEM ESTOQUE",IF(F27&lt;G27,"REPOR","OK"))</f>
        <v>OK</v>
      </c>
      <c r="I27" s="15" t="n">
        <f aca="false">F27*INDEX(dProdutos!$F$2:$F$47,MATCH(A27,dProdutos!$A$2:$A$47,0))</f>
        <v>2556.64</v>
      </c>
    </row>
    <row r="28" customFormat="false" ht="15" hidden="false" customHeight="false" outlineLevel="0" collapsed="false">
      <c r="A28" s="17" t="s">
        <v>156</v>
      </c>
      <c r="B28" s="17" t="str">
        <f aca="false">INDEX(dProdutos!$C$2:$C$47,MATCH(A28,dProdutos!$A$2:$A$47,0))</f>
        <v>Boné Aba Curva</v>
      </c>
      <c r="C28" s="20" t="n">
        <v>40</v>
      </c>
      <c r="D28" s="17" t="n">
        <f aca="false">SUMIFS(fCompras!$E$2:$E$155,fCompras!$C$2:$C$155,A28)</f>
        <v>345</v>
      </c>
      <c r="E28" s="17" t="n">
        <f aca="false">SUMIFS(fVendas!$J$2:$J$9799,fVendas!$E$2:$E$9799,A28,fVendas!$I$2:$I$9799,"&lt;&gt;Cancelado")</f>
        <v>305</v>
      </c>
      <c r="F28" s="17" t="n">
        <f aca="false">C28+D28-E28</f>
        <v>80</v>
      </c>
      <c r="G28" s="17" t="n">
        <f aca="false">INDEX(dProdutos!$I$2:$I$47,MATCH(A28,dProdutos!$A$2:$A$47,0))</f>
        <v>30</v>
      </c>
      <c r="H28" s="17" t="str">
        <f aca="false">IF(F28&lt;=0,"SEM ESTOQUE",IF(F28&lt;G28,"REPOR","OK"))</f>
        <v>OK</v>
      </c>
      <c r="I28" s="15" t="n">
        <f aca="false">F28*INDEX(dProdutos!$F$2:$F$47,MATCH(A28,dProdutos!$A$2:$A$47,0))</f>
        <v>6430.4</v>
      </c>
    </row>
    <row r="29" customFormat="false" ht="15" hidden="false" customHeight="false" outlineLevel="0" collapsed="false">
      <c r="A29" s="17" t="s">
        <v>159</v>
      </c>
      <c r="B29" s="17" t="str">
        <f aca="false">INDEX(dProdutos!$C$2:$C$47,MATCH(A29,dProdutos!$A$2:$A$47,0))</f>
        <v>Carteira Slim</v>
      </c>
      <c r="C29" s="20" t="n">
        <v>43</v>
      </c>
      <c r="D29" s="17" t="n">
        <f aca="false">SUMIFS(fCompras!$E$2:$E$155,fCompras!$C$2:$C$155,A29)</f>
        <v>35</v>
      </c>
      <c r="E29" s="17" t="n">
        <f aca="false">SUMIFS(fVendas!$J$2:$J$9799,fVendas!$E$2:$E$9799,A29,fVendas!$I$2:$I$9799,"&lt;&gt;Cancelado")</f>
        <v>60</v>
      </c>
      <c r="F29" s="17" t="n">
        <f aca="false">C29+D29-E29</f>
        <v>18</v>
      </c>
      <c r="G29" s="17" t="n">
        <f aca="false">INDEX(dProdutos!$I$2:$I$47,MATCH(A29,dProdutos!$A$2:$A$47,0))</f>
        <v>20</v>
      </c>
      <c r="H29" s="17" t="str">
        <f aca="false">IF(F29&lt;=0,"SEM ESTOQUE",IF(F29&lt;G29,"REPOR","OK"))</f>
        <v>REPOR</v>
      </c>
      <c r="I29" s="15" t="n">
        <f aca="false">F29*INDEX(dProdutos!$F$2:$F$47,MATCH(A29,dProdutos!$A$2:$A$47,0))</f>
        <v>2610.54</v>
      </c>
    </row>
    <row r="30" customFormat="false" ht="15" hidden="false" customHeight="false" outlineLevel="0" collapsed="false">
      <c r="A30" s="17" t="s">
        <v>162</v>
      </c>
      <c r="B30" s="17" t="str">
        <f aca="false">INDEX(dProdutos!$C$2:$C$47,MATCH(A30,dProdutos!$A$2:$A$47,0))</f>
        <v>Jogo de Cama Casal</v>
      </c>
      <c r="C30" s="20" t="n">
        <v>90</v>
      </c>
      <c r="D30" s="17" t="n">
        <f aca="false">SUMIFS(fCompras!$E$2:$E$155,fCompras!$C$2:$C$155,A30)</f>
        <v>129</v>
      </c>
      <c r="E30" s="17" t="n">
        <f aca="false">SUMIFS(fVendas!$J$2:$J$9799,fVendas!$E$2:$E$9799,A30,fVendas!$I$2:$I$9799,"&lt;&gt;Cancelado")</f>
        <v>168</v>
      </c>
      <c r="F30" s="17" t="n">
        <f aca="false">C30+D30-E30</f>
        <v>51</v>
      </c>
      <c r="G30" s="17" t="n">
        <f aca="false">INDEX(dProdutos!$I$2:$I$47,MATCH(A30,dProdutos!$A$2:$A$47,0))</f>
        <v>15</v>
      </c>
      <c r="H30" s="17" t="str">
        <f aca="false">IF(F30&lt;=0,"SEM ESTOQUE",IF(F30&lt;G30,"REPOR","OK"))</f>
        <v>OK</v>
      </c>
      <c r="I30" s="15" t="n">
        <f aca="false">F30*INDEX(dProdutos!$F$2:$F$47,MATCH(A30,dProdutos!$A$2:$A$47,0))</f>
        <v>6854.91</v>
      </c>
    </row>
    <row r="31" customFormat="false" ht="15" hidden="false" customHeight="false" outlineLevel="0" collapsed="false">
      <c r="A31" s="17" t="s">
        <v>165</v>
      </c>
      <c r="B31" s="17" t="str">
        <f aca="false">INDEX(dProdutos!$C$2:$C$47,MATCH(A31,dProdutos!$A$2:$A$47,0))</f>
        <v>Kit Toalhas</v>
      </c>
      <c r="C31" s="20" t="n">
        <v>115</v>
      </c>
      <c r="D31" s="17" t="n">
        <f aca="false">SUMIFS(fCompras!$E$2:$E$155,fCompras!$C$2:$C$155,A31)</f>
        <v>298</v>
      </c>
      <c r="E31" s="17" t="n">
        <f aca="false">SUMIFS(fVendas!$J$2:$J$9799,fVendas!$E$2:$E$9799,A31,fVendas!$I$2:$I$9799,"&lt;&gt;Cancelado")</f>
        <v>393</v>
      </c>
      <c r="F31" s="17" t="n">
        <f aca="false">C31+D31-E31</f>
        <v>20</v>
      </c>
      <c r="G31" s="17" t="n">
        <f aca="false">INDEX(dProdutos!$I$2:$I$47,MATCH(A31,dProdutos!$A$2:$A$47,0))</f>
        <v>10</v>
      </c>
      <c r="H31" s="17" t="str">
        <f aca="false">IF(F31&lt;=0,"SEM ESTOQUE",IF(F31&lt;G31,"REPOR","OK"))</f>
        <v>OK</v>
      </c>
      <c r="I31" s="15" t="n">
        <f aca="false">F31*INDEX(dProdutos!$F$2:$F$47,MATCH(A31,dProdutos!$A$2:$A$47,0))</f>
        <v>2816.6</v>
      </c>
    </row>
    <row r="32" customFormat="false" ht="15" hidden="false" customHeight="false" outlineLevel="0" collapsed="false">
      <c r="A32" s="17" t="s">
        <v>168</v>
      </c>
      <c r="B32" s="17" t="str">
        <f aca="false">INDEX(dProdutos!$C$2:$C$47,MATCH(A32,dProdutos!$A$2:$A$47,0))</f>
        <v>Luminária LED</v>
      </c>
      <c r="C32" s="20" t="n">
        <v>98</v>
      </c>
      <c r="D32" s="17" t="n">
        <f aca="false">SUMIFS(fCompras!$E$2:$E$155,fCompras!$C$2:$C$155,A32)</f>
        <v>63</v>
      </c>
      <c r="E32" s="17" t="n">
        <f aca="false">SUMIFS(fVendas!$J$2:$J$9799,fVendas!$E$2:$E$9799,A32,fVendas!$I$2:$I$9799,"&lt;&gt;Cancelado")</f>
        <v>99</v>
      </c>
      <c r="F32" s="17" t="n">
        <f aca="false">C32+D32-E32</f>
        <v>62</v>
      </c>
      <c r="G32" s="17" t="n">
        <f aca="false">INDEX(dProdutos!$I$2:$I$47,MATCH(A32,dProdutos!$A$2:$A$47,0))</f>
        <v>25</v>
      </c>
      <c r="H32" s="17" t="str">
        <f aca="false">IF(F32&lt;=0,"SEM ESTOQUE",IF(F32&lt;G32,"REPOR","OK"))</f>
        <v>OK</v>
      </c>
      <c r="I32" s="15" t="n">
        <f aca="false">F32*INDEX(dProdutos!$F$2:$F$47,MATCH(A32,dProdutos!$A$2:$A$47,0))</f>
        <v>7994.28</v>
      </c>
    </row>
    <row r="33" customFormat="false" ht="15" hidden="false" customHeight="false" outlineLevel="0" collapsed="false">
      <c r="A33" s="17" t="s">
        <v>171</v>
      </c>
      <c r="B33" s="17" t="str">
        <f aca="false">INDEX(dProdutos!$C$2:$C$47,MATCH(A33,dProdutos!$A$2:$A$47,0))</f>
        <v>Organizador Multiuso</v>
      </c>
      <c r="C33" s="20" t="n">
        <v>63</v>
      </c>
      <c r="D33" s="17" t="n">
        <f aca="false">SUMIFS(fCompras!$E$2:$E$155,fCompras!$C$2:$C$155,A33)</f>
        <v>394</v>
      </c>
      <c r="E33" s="17" t="n">
        <f aca="false">SUMIFS(fVendas!$J$2:$J$9799,fVendas!$E$2:$E$9799,A33,fVendas!$I$2:$I$9799,"&lt;&gt;Cancelado")</f>
        <v>442</v>
      </c>
      <c r="F33" s="17" t="n">
        <f aca="false">C33+D33-E33</f>
        <v>15</v>
      </c>
      <c r="G33" s="17" t="n">
        <f aca="false">INDEX(dProdutos!$I$2:$I$47,MATCH(A33,dProdutos!$A$2:$A$47,0))</f>
        <v>25</v>
      </c>
      <c r="H33" s="17" t="str">
        <f aca="false">IF(F33&lt;=0,"SEM ESTOQUE",IF(F33&lt;G33,"REPOR","OK"))</f>
        <v>REPOR</v>
      </c>
      <c r="I33" s="15" t="n">
        <f aca="false">F33*INDEX(dProdutos!$F$2:$F$47,MATCH(A33,dProdutos!$A$2:$A$47,0))</f>
        <v>1554.15</v>
      </c>
    </row>
    <row r="34" customFormat="false" ht="15" hidden="false" customHeight="false" outlineLevel="0" collapsed="false">
      <c r="A34" s="17" t="s">
        <v>174</v>
      </c>
      <c r="B34" s="17" t="str">
        <f aca="false">INDEX(dProdutos!$C$2:$C$47,MATCH(A34,dProdutos!$A$2:$A$47,0))</f>
        <v>Tapete Sala</v>
      </c>
      <c r="C34" s="20" t="n">
        <v>103</v>
      </c>
      <c r="D34" s="17" t="n">
        <f aca="false">SUMIFS(fCompras!$E$2:$E$155,fCompras!$C$2:$C$155,A34)</f>
        <v>367</v>
      </c>
      <c r="E34" s="17" t="n">
        <f aca="false">SUMIFS(fVendas!$J$2:$J$9799,fVendas!$E$2:$E$9799,A34,fVendas!$I$2:$I$9799,"&lt;&gt;Cancelado")</f>
        <v>370</v>
      </c>
      <c r="F34" s="17" t="n">
        <f aca="false">C34+D34-E34</f>
        <v>100</v>
      </c>
      <c r="G34" s="17" t="n">
        <f aca="false">INDEX(dProdutos!$I$2:$I$47,MATCH(A34,dProdutos!$A$2:$A$47,0))</f>
        <v>25</v>
      </c>
      <c r="H34" s="17" t="str">
        <f aca="false">IF(F34&lt;=0,"SEM ESTOQUE",IF(F34&lt;G34,"REPOR","OK"))</f>
        <v>OK</v>
      </c>
      <c r="I34" s="15" t="n">
        <f aca="false">F34*INDEX(dProdutos!$F$2:$F$47,MATCH(A34,dProdutos!$A$2:$A$47,0))</f>
        <v>15128</v>
      </c>
    </row>
    <row r="35" customFormat="false" ht="15" hidden="false" customHeight="false" outlineLevel="0" collapsed="false">
      <c r="A35" s="17" t="s">
        <v>177</v>
      </c>
      <c r="B35" s="17" t="str">
        <f aca="false">INDEX(dProdutos!$C$2:$C$47,MATCH(A35,dProdutos!$A$2:$A$47,0))</f>
        <v>Almofada Decorativa</v>
      </c>
      <c r="C35" s="20" t="n">
        <v>118</v>
      </c>
      <c r="D35" s="17" t="n">
        <f aca="false">SUMIFS(fCompras!$E$2:$E$155,fCompras!$C$2:$C$155,A35)</f>
        <v>433</v>
      </c>
      <c r="E35" s="17" t="n">
        <f aca="false">SUMIFS(fVendas!$J$2:$J$9799,fVendas!$E$2:$E$9799,A35,fVendas!$I$2:$I$9799,"&lt;&gt;Cancelado")</f>
        <v>485</v>
      </c>
      <c r="F35" s="17" t="n">
        <f aca="false">C35+D35-E35</f>
        <v>66</v>
      </c>
      <c r="G35" s="17" t="n">
        <f aca="false">INDEX(dProdutos!$I$2:$I$47,MATCH(A35,dProdutos!$A$2:$A$47,0))</f>
        <v>25</v>
      </c>
      <c r="H35" s="17" t="str">
        <f aca="false">IF(F35&lt;=0,"SEM ESTOQUE",IF(F35&lt;G35,"REPOR","OK"))</f>
        <v>OK</v>
      </c>
      <c r="I35" s="15" t="n">
        <f aca="false">F35*INDEX(dProdutos!$F$2:$F$47,MATCH(A35,dProdutos!$A$2:$A$47,0))</f>
        <v>9123.18</v>
      </c>
    </row>
    <row r="36" customFormat="false" ht="15" hidden="false" customHeight="false" outlineLevel="0" collapsed="false">
      <c r="A36" s="17" t="s">
        <v>180</v>
      </c>
      <c r="B36" s="17" t="str">
        <f aca="false">INDEX(dProdutos!$C$2:$C$47,MATCH(A36,dProdutos!$A$2:$A$47,0))</f>
        <v>Fone Bluetooth</v>
      </c>
      <c r="C36" s="20" t="n">
        <v>99</v>
      </c>
      <c r="D36" s="17" t="n">
        <f aca="false">SUMIFS(fCompras!$E$2:$E$155,fCompras!$C$2:$C$155,A36)</f>
        <v>75</v>
      </c>
      <c r="E36" s="17" t="n">
        <f aca="false">SUMIFS(fVendas!$J$2:$J$9799,fVendas!$E$2:$E$9799,A36,fVendas!$I$2:$I$9799,"&lt;&gt;Cancelado")</f>
        <v>62</v>
      </c>
      <c r="F36" s="17" t="n">
        <f aca="false">C36+D36-E36</f>
        <v>112</v>
      </c>
      <c r="G36" s="17" t="n">
        <f aca="false">INDEX(dProdutos!$I$2:$I$47,MATCH(A36,dProdutos!$A$2:$A$47,0))</f>
        <v>30</v>
      </c>
      <c r="H36" s="17" t="str">
        <f aca="false">IF(F36&lt;=0,"SEM ESTOQUE",IF(F36&lt;G36,"REPOR","OK"))</f>
        <v>OK</v>
      </c>
      <c r="I36" s="15" t="n">
        <f aca="false">F36*INDEX(dProdutos!$F$2:$F$47,MATCH(A36,dProdutos!$A$2:$A$47,0))</f>
        <v>4028.64</v>
      </c>
    </row>
    <row r="37" customFormat="false" ht="15" hidden="false" customHeight="false" outlineLevel="0" collapsed="false">
      <c r="A37" s="17" t="s">
        <v>183</v>
      </c>
      <c r="B37" s="17" t="str">
        <f aca="false">INDEX(dProdutos!$C$2:$C$47,MATCH(A37,dProdutos!$A$2:$A$47,0))</f>
        <v>Smartwatch</v>
      </c>
      <c r="C37" s="20" t="n">
        <v>119</v>
      </c>
      <c r="D37" s="17" t="n">
        <f aca="false">SUMIFS(fCompras!$E$2:$E$155,fCompras!$C$2:$C$155,A37)</f>
        <v>221</v>
      </c>
      <c r="E37" s="17" t="n">
        <f aca="false">SUMIFS(fVendas!$J$2:$J$9799,fVendas!$E$2:$E$9799,A37,fVendas!$I$2:$I$9799,"&lt;&gt;Cancelado")</f>
        <v>336</v>
      </c>
      <c r="F37" s="17" t="n">
        <f aca="false">C37+D37-E37</f>
        <v>4</v>
      </c>
      <c r="G37" s="17" t="n">
        <f aca="false">INDEX(dProdutos!$I$2:$I$47,MATCH(A37,dProdutos!$A$2:$A$47,0))</f>
        <v>10</v>
      </c>
      <c r="H37" s="17" t="str">
        <f aca="false">IF(F37&lt;=0,"SEM ESTOQUE",IF(F37&lt;G37,"REPOR","OK"))</f>
        <v>REPOR</v>
      </c>
      <c r="I37" s="15" t="n">
        <f aca="false">F37*INDEX(dProdutos!$F$2:$F$47,MATCH(A37,dProdutos!$A$2:$A$47,0))</f>
        <v>211.04</v>
      </c>
    </row>
    <row r="38" customFormat="false" ht="15" hidden="false" customHeight="false" outlineLevel="0" collapsed="false">
      <c r="A38" s="17" t="s">
        <v>186</v>
      </c>
      <c r="B38" s="17" t="str">
        <f aca="false">INDEX(dProdutos!$C$2:$C$47,MATCH(A38,dProdutos!$A$2:$A$47,0))</f>
        <v>Caixa de Som Portátil</v>
      </c>
      <c r="C38" s="20" t="n">
        <v>105</v>
      </c>
      <c r="D38" s="17" t="n">
        <f aca="false">SUMIFS(fCompras!$E$2:$E$155,fCompras!$C$2:$C$155,A38)</f>
        <v>63</v>
      </c>
      <c r="E38" s="17" t="n">
        <f aca="false">SUMIFS(fVendas!$J$2:$J$9799,fVendas!$E$2:$E$9799,A38,fVendas!$I$2:$I$9799,"&lt;&gt;Cancelado")</f>
        <v>112</v>
      </c>
      <c r="F38" s="17" t="n">
        <f aca="false">C38+D38-E38</f>
        <v>56</v>
      </c>
      <c r="G38" s="17" t="n">
        <f aca="false">INDEX(dProdutos!$I$2:$I$47,MATCH(A38,dProdutos!$A$2:$A$47,0))</f>
        <v>15</v>
      </c>
      <c r="H38" s="17" t="str">
        <f aca="false">IF(F38&lt;=0,"SEM ESTOQUE",IF(F38&lt;G38,"REPOR","OK"))</f>
        <v>OK</v>
      </c>
      <c r="I38" s="15" t="n">
        <f aca="false">F38*INDEX(dProdutos!$F$2:$F$47,MATCH(A38,dProdutos!$A$2:$A$47,0))</f>
        <v>4043.76</v>
      </c>
    </row>
    <row r="39" customFormat="false" ht="15" hidden="false" customHeight="false" outlineLevel="0" collapsed="false">
      <c r="A39" s="17" t="s">
        <v>189</v>
      </c>
      <c r="B39" s="17" t="str">
        <f aca="false">INDEX(dProdutos!$C$2:$C$47,MATCH(A39,dProdutos!$A$2:$A$47,0))</f>
        <v>Carregador Turbo</v>
      </c>
      <c r="C39" s="20" t="n">
        <v>74</v>
      </c>
      <c r="D39" s="17" t="n">
        <f aca="false">SUMIFS(fCompras!$E$2:$E$155,fCompras!$C$2:$C$155,A39)</f>
        <v>56</v>
      </c>
      <c r="E39" s="17" t="n">
        <f aca="false">SUMIFS(fVendas!$J$2:$J$9799,fVendas!$E$2:$E$9799,A39,fVendas!$I$2:$I$9799,"&lt;&gt;Cancelado")</f>
        <v>115</v>
      </c>
      <c r="F39" s="17" t="n">
        <f aca="false">C39+D39-E39</f>
        <v>15</v>
      </c>
      <c r="G39" s="17" t="n">
        <f aca="false">INDEX(dProdutos!$I$2:$I$47,MATCH(A39,dProdutos!$A$2:$A$47,0))</f>
        <v>30</v>
      </c>
      <c r="H39" s="17" t="str">
        <f aca="false">IF(F39&lt;=0,"SEM ESTOQUE",IF(F39&lt;G39,"REPOR","OK"))</f>
        <v>REPOR</v>
      </c>
      <c r="I39" s="15" t="n">
        <f aca="false">F39*INDEX(dProdutos!$F$2:$F$47,MATCH(A39,dProdutos!$A$2:$A$47,0))</f>
        <v>1034.4</v>
      </c>
    </row>
    <row r="40" customFormat="false" ht="15" hidden="false" customHeight="false" outlineLevel="0" collapsed="false">
      <c r="A40" s="17" t="s">
        <v>192</v>
      </c>
      <c r="B40" s="17" t="str">
        <f aca="false">INDEX(dProdutos!$C$2:$C$47,MATCH(A40,dProdutos!$A$2:$A$47,0))</f>
        <v>Power Bank 10000mAh</v>
      </c>
      <c r="C40" s="20" t="n">
        <v>103</v>
      </c>
      <c r="D40" s="17" t="n">
        <f aca="false">SUMIFS(fCompras!$E$2:$E$155,fCompras!$C$2:$C$155,A40)</f>
        <v>294</v>
      </c>
      <c r="E40" s="17" t="n">
        <f aca="false">SUMIFS(fVendas!$J$2:$J$9799,fVendas!$E$2:$E$9799,A40,fVendas!$I$2:$I$9799,"&lt;&gt;Cancelado")</f>
        <v>376</v>
      </c>
      <c r="F40" s="17" t="n">
        <f aca="false">C40+D40-E40</f>
        <v>21</v>
      </c>
      <c r="G40" s="17" t="n">
        <f aca="false">INDEX(dProdutos!$I$2:$I$47,MATCH(A40,dProdutos!$A$2:$A$47,0))</f>
        <v>15</v>
      </c>
      <c r="H40" s="17" t="str">
        <f aca="false">IF(F40&lt;=0,"SEM ESTOQUE",IF(F40&lt;G40,"REPOR","OK"))</f>
        <v>OK</v>
      </c>
      <c r="I40" s="15" t="n">
        <f aca="false">F40*INDEX(dProdutos!$F$2:$F$47,MATCH(A40,dProdutos!$A$2:$A$47,0))</f>
        <v>2263.38</v>
      </c>
    </row>
    <row r="41" customFormat="false" ht="15" hidden="false" customHeight="false" outlineLevel="0" collapsed="false">
      <c r="A41" s="17" t="s">
        <v>195</v>
      </c>
      <c r="B41" s="17" t="str">
        <f aca="false">INDEX(dProdutos!$C$2:$C$47,MATCH(A41,dProdutos!$A$2:$A$47,0))</f>
        <v>Suporte Celular</v>
      </c>
      <c r="C41" s="20" t="n">
        <v>93</v>
      </c>
      <c r="D41" s="17" t="n">
        <f aca="false">SUMIFS(fCompras!$E$2:$E$155,fCompras!$C$2:$C$155,A41)</f>
        <v>211</v>
      </c>
      <c r="E41" s="17" t="n">
        <f aca="false">SUMIFS(fVendas!$J$2:$J$9799,fVendas!$E$2:$E$9799,A41,fVendas!$I$2:$I$9799,"&lt;&gt;Cancelado")</f>
        <v>221</v>
      </c>
      <c r="F41" s="17" t="n">
        <f aca="false">C41+D41-E41</f>
        <v>83</v>
      </c>
      <c r="G41" s="17" t="n">
        <f aca="false">INDEX(dProdutos!$I$2:$I$47,MATCH(A41,dProdutos!$A$2:$A$47,0))</f>
        <v>25</v>
      </c>
      <c r="H41" s="17" t="str">
        <f aca="false">IF(F41&lt;=0,"SEM ESTOQUE",IF(F41&lt;G41,"REPOR","OK"))</f>
        <v>OK</v>
      </c>
      <c r="I41" s="15" t="n">
        <f aca="false">F41*INDEX(dProdutos!$F$2:$F$47,MATCH(A41,dProdutos!$A$2:$A$47,0))</f>
        <v>3256.09</v>
      </c>
    </row>
    <row r="42" customFormat="false" ht="15" hidden="false" customHeight="false" outlineLevel="0" collapsed="false">
      <c r="A42" s="17" t="s">
        <v>198</v>
      </c>
      <c r="B42" s="17" t="str">
        <f aca="false">INDEX(dProdutos!$C$2:$C$47,MATCH(A42,dProdutos!$A$2:$A$47,0))</f>
        <v>Kit Skincare</v>
      </c>
      <c r="C42" s="20" t="n">
        <v>86</v>
      </c>
      <c r="D42" s="17" t="n">
        <f aca="false">SUMIFS(fCompras!$E$2:$E$155,fCompras!$C$2:$C$155,A42)</f>
        <v>55</v>
      </c>
      <c r="E42" s="17" t="n">
        <f aca="false">SUMIFS(fVendas!$J$2:$J$9799,fVendas!$E$2:$E$9799,A42,fVendas!$I$2:$I$9799,"&lt;&gt;Cancelado")</f>
        <v>78</v>
      </c>
      <c r="F42" s="17" t="n">
        <f aca="false">C42+D42-E42</f>
        <v>63</v>
      </c>
      <c r="G42" s="17" t="n">
        <f aca="false">INDEX(dProdutos!$I$2:$I$47,MATCH(A42,dProdutos!$A$2:$A$47,0))</f>
        <v>20</v>
      </c>
      <c r="H42" s="17" t="str">
        <f aca="false">IF(F42&lt;=0,"SEM ESTOQUE",IF(F42&lt;G42,"REPOR","OK"))</f>
        <v>OK</v>
      </c>
      <c r="I42" s="15" t="n">
        <f aca="false">F42*INDEX(dProdutos!$F$2:$F$47,MATCH(A42,dProdutos!$A$2:$A$47,0))</f>
        <v>6286.14</v>
      </c>
    </row>
    <row r="43" customFormat="false" ht="15" hidden="false" customHeight="false" outlineLevel="0" collapsed="false">
      <c r="A43" s="17" t="s">
        <v>201</v>
      </c>
      <c r="B43" s="17" t="str">
        <f aca="false">INDEX(dProdutos!$C$2:$C$47,MATCH(A43,dProdutos!$A$2:$A$47,0))</f>
        <v>Perfume 100ml</v>
      </c>
      <c r="C43" s="20" t="n">
        <v>106</v>
      </c>
      <c r="D43" s="17" t="n">
        <f aca="false">SUMIFS(fCompras!$E$2:$E$155,fCompras!$C$2:$C$155,A43)</f>
        <v>123</v>
      </c>
      <c r="E43" s="17" t="n">
        <f aca="false">SUMIFS(fVendas!$J$2:$J$9799,fVendas!$E$2:$E$9799,A43,fVendas!$I$2:$I$9799,"&lt;&gt;Cancelado")</f>
        <v>133</v>
      </c>
      <c r="F43" s="17" t="n">
        <f aca="false">C43+D43-E43</f>
        <v>96</v>
      </c>
      <c r="G43" s="17" t="n">
        <f aca="false">INDEX(dProdutos!$I$2:$I$47,MATCH(A43,dProdutos!$A$2:$A$47,0))</f>
        <v>25</v>
      </c>
      <c r="H43" s="17" t="str">
        <f aca="false">IF(F43&lt;=0,"SEM ESTOQUE",IF(F43&lt;G43,"REPOR","OK"))</f>
        <v>OK</v>
      </c>
      <c r="I43" s="15" t="n">
        <f aca="false">F43*INDEX(dProdutos!$F$2:$F$47,MATCH(A43,dProdutos!$A$2:$A$47,0))</f>
        <v>9238.08</v>
      </c>
    </row>
    <row r="44" customFormat="false" ht="15" hidden="false" customHeight="false" outlineLevel="0" collapsed="false">
      <c r="A44" s="17" t="s">
        <v>204</v>
      </c>
      <c r="B44" s="17" t="str">
        <f aca="false">INDEX(dProdutos!$C$2:$C$47,MATCH(A44,dProdutos!$A$2:$A$47,0))</f>
        <v>Secador de Cabelo</v>
      </c>
      <c r="C44" s="20" t="n">
        <v>77</v>
      </c>
      <c r="D44" s="17" t="n">
        <f aca="false">SUMIFS(fCompras!$E$2:$E$155,fCompras!$C$2:$C$155,A44)</f>
        <v>103</v>
      </c>
      <c r="E44" s="17" t="n">
        <f aca="false">SUMIFS(fVendas!$J$2:$J$9799,fVendas!$E$2:$E$9799,A44,fVendas!$I$2:$I$9799,"&lt;&gt;Cancelado")</f>
        <v>168</v>
      </c>
      <c r="F44" s="17" t="n">
        <f aca="false">C44+D44-E44</f>
        <v>12</v>
      </c>
      <c r="G44" s="17" t="n">
        <f aca="false">INDEX(dProdutos!$I$2:$I$47,MATCH(A44,dProdutos!$A$2:$A$47,0))</f>
        <v>10</v>
      </c>
      <c r="H44" s="17" t="str">
        <f aca="false">IF(F44&lt;=0,"SEM ESTOQUE",IF(F44&lt;G44,"REPOR","OK"))</f>
        <v>OK</v>
      </c>
      <c r="I44" s="15" t="n">
        <f aca="false">F44*INDEX(dProdutos!$F$2:$F$47,MATCH(A44,dProdutos!$A$2:$A$47,0))</f>
        <v>330.24</v>
      </c>
    </row>
    <row r="45" customFormat="false" ht="15" hidden="false" customHeight="false" outlineLevel="0" collapsed="false">
      <c r="A45" s="17" t="s">
        <v>207</v>
      </c>
      <c r="B45" s="17" t="str">
        <f aca="false">INDEX(dProdutos!$C$2:$C$47,MATCH(A45,dProdutos!$A$2:$A$47,0))</f>
        <v>Prancha Alisadora</v>
      </c>
      <c r="C45" s="20" t="n">
        <v>58</v>
      </c>
      <c r="D45" s="17" t="n">
        <f aca="false">SUMIFS(fCompras!$E$2:$E$155,fCompras!$C$2:$C$155,A45)</f>
        <v>71</v>
      </c>
      <c r="E45" s="17" t="n">
        <f aca="false">SUMIFS(fVendas!$J$2:$J$9799,fVendas!$E$2:$E$9799,A45,fVendas!$I$2:$I$9799,"&lt;&gt;Cancelado")</f>
        <v>98</v>
      </c>
      <c r="F45" s="17" t="n">
        <f aca="false">C45+D45-E45</f>
        <v>31</v>
      </c>
      <c r="G45" s="17" t="n">
        <f aca="false">INDEX(dProdutos!$I$2:$I$47,MATCH(A45,dProdutos!$A$2:$A$47,0))</f>
        <v>30</v>
      </c>
      <c r="H45" s="17" t="str">
        <f aca="false">IF(F45&lt;=0,"SEM ESTOQUE",IF(F45&lt;G45,"REPOR","OK"))</f>
        <v>OK</v>
      </c>
      <c r="I45" s="15" t="n">
        <f aca="false">F45*INDEX(dProdutos!$F$2:$F$47,MATCH(A45,dProdutos!$A$2:$A$47,0))</f>
        <v>2617.33</v>
      </c>
    </row>
    <row r="46" customFormat="false" ht="15" hidden="false" customHeight="false" outlineLevel="0" collapsed="false">
      <c r="A46" s="17" t="s">
        <v>210</v>
      </c>
      <c r="B46" s="17" t="str">
        <f aca="false">INDEX(dProdutos!$C$2:$C$47,MATCH(A46,dProdutos!$A$2:$A$47,0))</f>
        <v>Paleta de Sombras</v>
      </c>
      <c r="C46" s="20" t="n">
        <v>116</v>
      </c>
      <c r="D46" s="17" t="n">
        <f aca="false">SUMIFS(fCompras!$E$2:$E$155,fCompras!$C$2:$C$155,A46)</f>
        <v>35</v>
      </c>
      <c r="E46" s="17" t="n">
        <f aca="false">SUMIFS(fVendas!$J$2:$J$9799,fVendas!$E$2:$E$9799,A46,fVendas!$I$2:$I$9799,"&lt;&gt;Cancelado")</f>
        <v>126</v>
      </c>
      <c r="F46" s="17" t="n">
        <f aca="false">C46+D46-E46</f>
        <v>25</v>
      </c>
      <c r="G46" s="17" t="n">
        <f aca="false">INDEX(dProdutos!$I$2:$I$47,MATCH(A46,dProdutos!$A$2:$A$47,0))</f>
        <v>25</v>
      </c>
      <c r="H46" s="17" t="str">
        <f aca="false">IF(F46&lt;=0,"SEM ESTOQUE",IF(F46&lt;G46,"REPOR","OK"))</f>
        <v>OK</v>
      </c>
      <c r="I46" s="15" t="n">
        <f aca="false">F46*INDEX(dProdutos!$F$2:$F$47,MATCH(A46,dProdutos!$A$2:$A$47,0))</f>
        <v>3765.75</v>
      </c>
    </row>
    <row r="47" customFormat="false" ht="15" hidden="false" customHeight="false" outlineLevel="0" collapsed="false">
      <c r="A47" s="17" t="s">
        <v>213</v>
      </c>
      <c r="B47" s="17" t="str">
        <f aca="false">INDEX(dProdutos!$C$2:$C$47,MATCH(A47,dProdutos!$A$2:$A$47,0))</f>
        <v>Hidratante Corporal</v>
      </c>
      <c r="C47" s="20" t="n">
        <v>73</v>
      </c>
      <c r="D47" s="17" t="n">
        <f aca="false">SUMIFS(fCompras!$E$2:$E$155,fCompras!$C$2:$C$155,A47)</f>
        <v>64</v>
      </c>
      <c r="E47" s="17" t="n">
        <f aca="false">SUMIFS(fVendas!$J$2:$J$9799,fVendas!$E$2:$E$9799,A47,fVendas!$I$2:$I$9799,"&lt;&gt;Cancelado")</f>
        <v>122</v>
      </c>
      <c r="F47" s="17" t="n">
        <f aca="false">C47+D47-E47</f>
        <v>15</v>
      </c>
      <c r="G47" s="17" t="n">
        <f aca="false">INDEX(dProdutos!$I$2:$I$47,MATCH(A47,dProdutos!$A$2:$A$47,0))</f>
        <v>10</v>
      </c>
      <c r="H47" s="17" t="str">
        <f aca="false">IF(F47&lt;=0,"SEM ESTOQUE",IF(F47&lt;G47,"REPOR","OK"))</f>
        <v>OK</v>
      </c>
      <c r="I47" s="15" t="n">
        <f aca="false">F47*INDEX(dProdutos!$F$2:$F$47,MATCH(A47,dProdutos!$A$2:$A$47,0))</f>
        <v>1356.3</v>
      </c>
    </row>
  </sheetData>
  <conditionalFormatting sqref="H2:H47">
    <cfRule type="cellIs" priority="2" operator="equal" aboveAverage="0" equalAverage="0" bottom="0" percent="0" rank="0" text="" dxfId="6">
      <formula>"REPOR"</formula>
    </cfRule>
    <cfRule type="cellIs" priority="3" operator="equal" aboveAverage="0" equalAverage="0" bottom="0" percent="0" rank="0" text="" dxfId="7">
      <formula>"SEM ESTOQUE"</formula>
    </cfRule>
    <cfRule type="cellIs" priority="4" operator="equal" aboveAverage="0" equalAverage="0" bottom="0" percent="0" rank="0" text="" dxfId="8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17" t="s">
        <v>7682</v>
      </c>
      <c r="B1" s="17" t="s">
        <v>7683</v>
      </c>
      <c r="C1" s="17" t="s">
        <v>7684</v>
      </c>
      <c r="D1" s="17" t="s">
        <v>7685</v>
      </c>
      <c r="E1" s="17" t="s">
        <v>7686</v>
      </c>
      <c r="F1" s="17" t="s">
        <v>7687</v>
      </c>
      <c r="G1" s="17" t="s">
        <v>7688</v>
      </c>
      <c r="H1" s="17" t="s">
        <v>7689</v>
      </c>
    </row>
    <row r="2" customFormat="false" ht="15" hidden="false" customHeight="false" outlineLevel="0" collapsed="false">
      <c r="A2" s="17" t="s">
        <v>608</v>
      </c>
      <c r="B2" s="17" t="s">
        <v>331</v>
      </c>
      <c r="C2" s="17" t="s">
        <v>7690</v>
      </c>
      <c r="D2" s="17" t="s">
        <v>7691</v>
      </c>
      <c r="E2" s="17" t="s">
        <v>278</v>
      </c>
      <c r="F2" s="17" t="s">
        <v>7692</v>
      </c>
      <c r="G2" s="17" t="s">
        <v>7693</v>
      </c>
      <c r="H2" s="17" t="n">
        <v>2388.66</v>
      </c>
    </row>
    <row r="3" customFormat="false" ht="15" hidden="false" customHeight="false" outlineLevel="0" collapsed="false">
      <c r="A3" s="17" t="s">
        <v>514</v>
      </c>
      <c r="B3" s="17" t="s">
        <v>7694</v>
      </c>
      <c r="C3" s="17" t="s">
        <v>516</v>
      </c>
      <c r="D3" s="17" t="s">
        <v>7695</v>
      </c>
      <c r="E3" s="17" t="s">
        <v>7696</v>
      </c>
      <c r="F3" s="17" t="s">
        <v>240</v>
      </c>
      <c r="G3" s="17" t="s">
        <v>7697</v>
      </c>
      <c r="H3" s="17"/>
    </row>
    <row r="4" customFormat="false" ht="15" hidden="false" customHeight="false" outlineLevel="0" collapsed="false">
      <c r="A4" s="17" t="s">
        <v>1035</v>
      </c>
      <c r="B4" s="17" t="s">
        <v>7698</v>
      </c>
      <c r="C4" s="17" t="s">
        <v>7699</v>
      </c>
      <c r="D4" s="17" t="s">
        <v>7700</v>
      </c>
      <c r="E4" s="17" t="s">
        <v>7701</v>
      </c>
      <c r="F4" s="17" t="s">
        <v>7702</v>
      </c>
      <c r="G4" s="17" t="s">
        <v>7703</v>
      </c>
      <c r="H4" s="17"/>
    </row>
    <row r="5" customFormat="false" ht="15" hidden="false" customHeight="false" outlineLevel="0" collapsed="false">
      <c r="A5" s="17" t="s">
        <v>1445</v>
      </c>
      <c r="B5" s="17" t="s">
        <v>7704</v>
      </c>
      <c r="C5" s="17" t="s">
        <v>1447</v>
      </c>
      <c r="D5" s="17" t="s">
        <v>7705</v>
      </c>
      <c r="E5" s="17" t="s">
        <v>7696</v>
      </c>
      <c r="F5" s="17" t="s">
        <v>7706</v>
      </c>
      <c r="G5" s="17" t="s">
        <v>7707</v>
      </c>
      <c r="H5" s="17" t="s">
        <v>7708</v>
      </c>
    </row>
    <row r="6" customFormat="false" ht="15" hidden="false" customHeight="false" outlineLevel="0" collapsed="false">
      <c r="A6" s="17" t="s">
        <v>1221</v>
      </c>
      <c r="B6" s="17" t="s">
        <v>7709</v>
      </c>
      <c r="C6" s="17" t="s">
        <v>1223</v>
      </c>
      <c r="D6" s="17" t="s">
        <v>7710</v>
      </c>
      <c r="E6" s="17" t="s">
        <v>7711</v>
      </c>
      <c r="F6" s="17" t="s">
        <v>290</v>
      </c>
      <c r="G6" s="17" t="s">
        <v>7712</v>
      </c>
      <c r="H6" s="17"/>
    </row>
    <row r="7" customFormat="false" ht="15" hidden="false" customHeight="false" outlineLevel="0" collapsed="false">
      <c r="A7" s="17" t="s">
        <v>1212</v>
      </c>
      <c r="B7" s="17" t="s">
        <v>7713</v>
      </c>
      <c r="C7" s="17" t="s">
        <v>1214</v>
      </c>
      <c r="D7" s="17" t="s">
        <v>7714</v>
      </c>
      <c r="E7" s="17" t="s">
        <v>7711</v>
      </c>
      <c r="F7" s="17" t="s">
        <v>290</v>
      </c>
      <c r="G7" s="17" t="s">
        <v>7715</v>
      </c>
      <c r="H7" s="17"/>
    </row>
    <row r="8" customFormat="false" ht="15" hidden="false" customHeight="false" outlineLevel="0" collapsed="false">
      <c r="A8" s="17" t="s">
        <v>1224</v>
      </c>
      <c r="B8" s="17" t="s">
        <v>7716</v>
      </c>
      <c r="C8" s="17" t="s">
        <v>7717</v>
      </c>
      <c r="D8" s="17" t="s">
        <v>7718</v>
      </c>
      <c r="E8" s="17" t="s">
        <v>240</v>
      </c>
      <c r="F8" s="17" t="s">
        <v>241</v>
      </c>
      <c r="G8" s="17" t="s">
        <v>7719</v>
      </c>
      <c r="H8" s="17" t="n">
        <v>1855.64</v>
      </c>
    </row>
    <row r="9" customFormat="false" ht="15" hidden="false" customHeight="false" outlineLevel="0" collapsed="false">
      <c r="A9" s="17" t="s">
        <v>1330</v>
      </c>
      <c r="B9" s="17" t="s">
        <v>7720</v>
      </c>
      <c r="C9" s="17" t="s">
        <v>1331</v>
      </c>
      <c r="D9" s="17" t="s">
        <v>7721</v>
      </c>
      <c r="E9" s="17" t="s">
        <v>7722</v>
      </c>
      <c r="F9" s="17" t="s">
        <v>271</v>
      </c>
      <c r="G9" s="17" t="s">
        <v>7723</v>
      </c>
      <c r="H9" s="17" t="s">
        <v>7724</v>
      </c>
    </row>
    <row r="10" customFormat="false" ht="15" hidden="false" customHeight="false" outlineLevel="0" collapsed="false">
      <c r="A10" s="17" t="s">
        <v>726</v>
      </c>
      <c r="B10" s="17" t="s">
        <v>7725</v>
      </c>
      <c r="C10" s="17" t="s">
        <v>728</v>
      </c>
      <c r="D10" s="17" t="s">
        <v>7726</v>
      </c>
      <c r="E10" s="17" t="s">
        <v>7701</v>
      </c>
      <c r="F10" s="17" t="s">
        <v>271</v>
      </c>
      <c r="G10" s="17" t="s">
        <v>7727</v>
      </c>
      <c r="H10" s="17" t="s">
        <v>7728</v>
      </c>
    </row>
    <row r="11" customFormat="false" ht="15" hidden="false" customHeight="false" outlineLevel="0" collapsed="false">
      <c r="A11" s="17" t="s">
        <v>1094</v>
      </c>
      <c r="B11" s="17" t="s">
        <v>898</v>
      </c>
      <c r="C11" s="17" t="s">
        <v>1095</v>
      </c>
      <c r="D11" s="17" t="s">
        <v>7729</v>
      </c>
      <c r="E11" s="17" t="s">
        <v>7730</v>
      </c>
      <c r="F11" s="17" t="s">
        <v>240</v>
      </c>
      <c r="G11" s="17" t="s">
        <v>7731</v>
      </c>
      <c r="H11" s="17" t="s">
        <v>7732</v>
      </c>
    </row>
    <row r="12" customFormat="false" ht="15" hidden="false" customHeight="false" outlineLevel="0" collapsed="false">
      <c r="A12" s="17" t="s">
        <v>1028</v>
      </c>
      <c r="B12" s="17" t="s">
        <v>7733</v>
      </c>
      <c r="C12" s="17" t="s">
        <v>1029</v>
      </c>
      <c r="D12" s="17" t="s">
        <v>7734</v>
      </c>
      <c r="E12" s="17" t="s">
        <v>228</v>
      </c>
      <c r="F12" s="17" t="s">
        <v>7735</v>
      </c>
      <c r="G12" s="17" t="s">
        <v>7736</v>
      </c>
      <c r="H12" s="17"/>
    </row>
    <row r="13" customFormat="false" ht="15" hidden="false" customHeight="false" outlineLevel="0" collapsed="false">
      <c r="A13" s="17" t="s">
        <v>781</v>
      </c>
      <c r="B13" s="17" t="s">
        <v>7737</v>
      </c>
      <c r="C13" s="17" t="s">
        <v>7738</v>
      </c>
      <c r="D13" s="17" t="s">
        <v>7739</v>
      </c>
      <c r="E13" s="17" t="s">
        <v>7740</v>
      </c>
      <c r="F13" s="17" t="s">
        <v>7741</v>
      </c>
      <c r="G13" s="17" t="s">
        <v>7742</v>
      </c>
      <c r="H13" s="17"/>
    </row>
    <row r="14" customFormat="false" ht="15" hidden="false" customHeight="false" outlineLevel="0" collapsed="false">
      <c r="A14" s="17" t="s">
        <v>1017</v>
      </c>
      <c r="B14" s="17" t="s">
        <v>7743</v>
      </c>
      <c r="C14" s="17" t="s">
        <v>7744</v>
      </c>
      <c r="D14" s="17" t="s">
        <v>7745</v>
      </c>
      <c r="E14" s="17" t="s">
        <v>270</v>
      </c>
      <c r="F14" s="17" t="s">
        <v>271</v>
      </c>
      <c r="G14" s="17" t="s">
        <v>7746</v>
      </c>
      <c r="H14" s="17" t="s">
        <v>7747</v>
      </c>
    </row>
    <row r="15" customFormat="false" ht="15" hidden="false" customHeight="false" outlineLevel="0" collapsed="false">
      <c r="A15" s="17" t="s">
        <v>1232</v>
      </c>
      <c r="B15" s="17" t="s">
        <v>7748</v>
      </c>
      <c r="C15" s="17" t="s">
        <v>1233</v>
      </c>
      <c r="D15" s="17" t="s">
        <v>7749</v>
      </c>
      <c r="E15" s="17" t="s">
        <v>278</v>
      </c>
      <c r="F15" s="17" t="s">
        <v>7741</v>
      </c>
      <c r="G15" s="17" t="s">
        <v>7750</v>
      </c>
      <c r="H15" s="17" t="n">
        <v>2629.95</v>
      </c>
    </row>
    <row r="16" customFormat="false" ht="15" hidden="false" customHeight="false" outlineLevel="0" collapsed="false">
      <c r="A16" s="17" t="s">
        <v>1292</v>
      </c>
      <c r="B16" s="17" t="s">
        <v>7751</v>
      </c>
      <c r="C16" s="17" t="s">
        <v>7752</v>
      </c>
      <c r="D16" s="17" t="s">
        <v>7753</v>
      </c>
      <c r="E16" s="17" t="s">
        <v>7730</v>
      </c>
      <c r="F16" s="17" t="s">
        <v>241</v>
      </c>
      <c r="G16" s="17" t="s">
        <v>7754</v>
      </c>
      <c r="H16" s="17" t="s">
        <v>7755</v>
      </c>
    </row>
    <row r="17" customFormat="false" ht="15" hidden="false" customHeight="false" outlineLevel="0" collapsed="false">
      <c r="A17" s="17" t="s">
        <v>765</v>
      </c>
      <c r="B17" s="17" t="s">
        <v>7756</v>
      </c>
      <c r="C17" s="17" t="s">
        <v>766</v>
      </c>
      <c r="D17" s="17" t="s">
        <v>7757</v>
      </c>
      <c r="E17" s="17" t="s">
        <v>228</v>
      </c>
      <c r="F17" s="17" t="s">
        <v>7735</v>
      </c>
      <c r="G17" s="17" t="s">
        <v>7758</v>
      </c>
      <c r="H17" s="17" t="s">
        <v>7759</v>
      </c>
    </row>
    <row r="18" customFormat="false" ht="15" hidden="false" customHeight="false" outlineLevel="0" collapsed="false">
      <c r="A18" s="17" t="s">
        <v>1304</v>
      </c>
      <c r="B18" s="17" t="s">
        <v>7760</v>
      </c>
      <c r="C18" s="17" t="s">
        <v>1306</v>
      </c>
      <c r="D18" s="17" t="s">
        <v>7761</v>
      </c>
      <c r="E18" s="17" t="s">
        <v>240</v>
      </c>
      <c r="F18" s="17" t="s">
        <v>7706</v>
      </c>
      <c r="G18" s="17" t="s">
        <v>7762</v>
      </c>
      <c r="H18" s="17"/>
    </row>
    <row r="19" customFormat="false" ht="15" hidden="false" customHeight="false" outlineLevel="0" collapsed="false">
      <c r="A19" s="17" t="s">
        <v>297</v>
      </c>
      <c r="B19" s="17" t="s">
        <v>298</v>
      </c>
      <c r="C19" s="17" t="s">
        <v>299</v>
      </c>
      <c r="D19" s="17" t="s">
        <v>7763</v>
      </c>
      <c r="E19" s="17" t="s">
        <v>300</v>
      </c>
      <c r="F19" s="17" t="s">
        <v>301</v>
      </c>
      <c r="G19" s="17" t="s">
        <v>7764</v>
      </c>
      <c r="H19" s="17" t="s">
        <v>7765</v>
      </c>
    </row>
    <row r="20" customFormat="false" ht="15" hidden="false" customHeight="false" outlineLevel="0" collapsed="false">
      <c r="A20" s="17" t="s">
        <v>987</v>
      </c>
      <c r="B20" s="17" t="s">
        <v>7766</v>
      </c>
      <c r="C20" s="17" t="s">
        <v>988</v>
      </c>
      <c r="D20" s="17" t="s">
        <v>7767</v>
      </c>
      <c r="E20" s="17" t="s">
        <v>289</v>
      </c>
      <c r="F20" s="17" t="s">
        <v>7768</v>
      </c>
      <c r="G20" s="17" t="s">
        <v>7769</v>
      </c>
      <c r="H20" s="17" t="s">
        <v>7770</v>
      </c>
    </row>
    <row r="21" customFormat="false" ht="15" hidden="false" customHeight="false" outlineLevel="0" collapsed="false">
      <c r="A21" s="17" t="s">
        <v>333</v>
      </c>
      <c r="B21" s="17" t="s">
        <v>7771</v>
      </c>
      <c r="C21" s="17" t="s">
        <v>335</v>
      </c>
      <c r="D21" s="17" t="s">
        <v>7772</v>
      </c>
      <c r="E21" s="17" t="s">
        <v>7730</v>
      </c>
      <c r="F21" s="17" t="s">
        <v>241</v>
      </c>
      <c r="G21" s="17" t="s">
        <v>7773</v>
      </c>
      <c r="H21" s="17" t="s">
        <v>7774</v>
      </c>
    </row>
    <row r="22" customFormat="false" ht="15" hidden="false" customHeight="false" outlineLevel="0" collapsed="false">
      <c r="A22" s="17" t="s">
        <v>345</v>
      </c>
      <c r="B22" s="17" t="s">
        <v>7775</v>
      </c>
      <c r="C22" s="17" t="s">
        <v>7776</v>
      </c>
      <c r="D22" s="17" t="s">
        <v>7777</v>
      </c>
      <c r="E22" s="17" t="s">
        <v>348</v>
      </c>
      <c r="F22" s="17" t="s">
        <v>7778</v>
      </c>
      <c r="G22" s="17" t="s">
        <v>7779</v>
      </c>
      <c r="H22" s="17" t="s">
        <v>7780</v>
      </c>
    </row>
    <row r="23" customFormat="false" ht="15" hidden="false" customHeight="false" outlineLevel="0" collapsed="false">
      <c r="A23" s="17" t="s">
        <v>632</v>
      </c>
      <c r="B23" s="17" t="s">
        <v>7781</v>
      </c>
      <c r="C23" s="17" t="s">
        <v>633</v>
      </c>
      <c r="D23" s="17" t="s">
        <v>7782</v>
      </c>
      <c r="E23" s="17" t="s">
        <v>362</v>
      </c>
      <c r="F23" s="17" t="s">
        <v>363</v>
      </c>
      <c r="G23" s="17" t="s">
        <v>7783</v>
      </c>
      <c r="H23" s="17" t="n">
        <v>1401.42</v>
      </c>
    </row>
    <row r="24" customFormat="false" ht="15" hidden="false" customHeight="false" outlineLevel="0" collapsed="false">
      <c r="A24" s="17" t="s">
        <v>1215</v>
      </c>
      <c r="B24" s="17" t="s">
        <v>1216</v>
      </c>
      <c r="C24" s="17" t="s">
        <v>1217</v>
      </c>
      <c r="D24" s="17" t="s">
        <v>7784</v>
      </c>
      <c r="E24" s="17" t="s">
        <v>7785</v>
      </c>
      <c r="F24" s="17" t="s">
        <v>7741</v>
      </c>
      <c r="G24" s="17" t="s">
        <v>7786</v>
      </c>
      <c r="H24" s="17"/>
    </row>
    <row r="25" customFormat="false" ht="15" hidden="false" customHeight="false" outlineLevel="0" collapsed="false">
      <c r="A25" s="17" t="s">
        <v>1151</v>
      </c>
      <c r="B25" s="17" t="s">
        <v>7787</v>
      </c>
      <c r="C25" s="17" t="s">
        <v>1152</v>
      </c>
      <c r="D25" s="17" t="s">
        <v>7788</v>
      </c>
      <c r="E25" s="17" t="s">
        <v>7711</v>
      </c>
      <c r="F25" s="17" t="s">
        <v>290</v>
      </c>
      <c r="G25" s="17" t="s">
        <v>7789</v>
      </c>
      <c r="H25" s="17" t="s">
        <v>7790</v>
      </c>
    </row>
    <row r="26" customFormat="false" ht="15" hidden="false" customHeight="false" outlineLevel="0" collapsed="false">
      <c r="A26" s="17" t="s">
        <v>854</v>
      </c>
      <c r="B26" s="17" t="s">
        <v>7791</v>
      </c>
      <c r="C26" s="17" t="s">
        <v>856</v>
      </c>
      <c r="D26" s="17" t="s">
        <v>7792</v>
      </c>
      <c r="E26" s="17" t="s">
        <v>7793</v>
      </c>
      <c r="F26" s="17" t="s">
        <v>301</v>
      </c>
      <c r="G26" s="17" t="s">
        <v>7794</v>
      </c>
      <c r="H26" s="17" t="n">
        <v>1754.15</v>
      </c>
    </row>
    <row r="27" customFormat="false" ht="15" hidden="false" customHeight="false" outlineLevel="0" collapsed="false">
      <c r="A27" s="17" t="s">
        <v>468</v>
      </c>
      <c r="B27" s="17" t="s">
        <v>7795</v>
      </c>
      <c r="C27" s="17" t="s">
        <v>470</v>
      </c>
      <c r="D27" s="17" t="s">
        <v>7796</v>
      </c>
      <c r="E27" s="17" t="s">
        <v>7797</v>
      </c>
      <c r="F27" s="17" t="s">
        <v>241</v>
      </c>
      <c r="G27" s="17" t="s">
        <v>7798</v>
      </c>
      <c r="H27" s="17" t="n">
        <v>966.25</v>
      </c>
    </row>
    <row r="28" customFormat="false" ht="15" hidden="false" customHeight="false" outlineLevel="0" collapsed="false">
      <c r="A28" s="17" t="s">
        <v>1448</v>
      </c>
      <c r="B28" s="17" t="s">
        <v>7799</v>
      </c>
      <c r="C28" s="17" t="s">
        <v>1449</v>
      </c>
      <c r="D28" s="17" t="s">
        <v>7800</v>
      </c>
      <c r="E28" s="17" t="s">
        <v>7730</v>
      </c>
      <c r="F28" s="17" t="s">
        <v>7706</v>
      </c>
      <c r="G28" s="17" t="s">
        <v>7801</v>
      </c>
      <c r="H28" s="17" t="s">
        <v>7802</v>
      </c>
    </row>
    <row r="29" customFormat="false" ht="15" hidden="false" customHeight="false" outlineLevel="0" collapsed="false">
      <c r="A29" s="17" t="s">
        <v>562</v>
      </c>
      <c r="B29" s="17" t="s">
        <v>7803</v>
      </c>
      <c r="C29" s="17" t="s">
        <v>564</v>
      </c>
      <c r="D29" s="17" t="s">
        <v>7804</v>
      </c>
      <c r="E29" s="17" t="s">
        <v>234</v>
      </c>
      <c r="F29" s="17" t="s">
        <v>7805</v>
      </c>
      <c r="G29" s="17" t="s">
        <v>7806</v>
      </c>
      <c r="H29" s="17" t="s">
        <v>7807</v>
      </c>
    </row>
    <row r="30" customFormat="false" ht="15" hidden="false" customHeight="false" outlineLevel="0" collapsed="false">
      <c r="A30" s="17" t="s">
        <v>1319</v>
      </c>
      <c r="B30" s="17" t="s">
        <v>1320</v>
      </c>
      <c r="C30" s="17" t="s">
        <v>7808</v>
      </c>
      <c r="D30" s="17" t="s">
        <v>7809</v>
      </c>
      <c r="E30" s="17" t="s">
        <v>278</v>
      </c>
      <c r="F30" s="17" t="s">
        <v>7692</v>
      </c>
      <c r="G30" s="17" t="s">
        <v>7810</v>
      </c>
      <c r="H30" s="17" t="n">
        <v>869.23</v>
      </c>
    </row>
    <row r="31" customFormat="false" ht="15" hidden="false" customHeight="false" outlineLevel="0" collapsed="false">
      <c r="A31" s="17" t="s">
        <v>1377</v>
      </c>
      <c r="B31" s="17" t="s">
        <v>7811</v>
      </c>
      <c r="C31" s="17" t="s">
        <v>1379</v>
      </c>
      <c r="D31" s="17" t="s">
        <v>7812</v>
      </c>
      <c r="E31" s="17" t="s">
        <v>7813</v>
      </c>
      <c r="F31" s="17" t="s">
        <v>363</v>
      </c>
      <c r="G31" s="17" t="s">
        <v>7814</v>
      </c>
      <c r="H31" s="17"/>
    </row>
    <row r="32" customFormat="false" ht="15" hidden="false" customHeight="false" outlineLevel="0" collapsed="false">
      <c r="A32" s="17" t="s">
        <v>634</v>
      </c>
      <c r="B32" s="17" t="s">
        <v>7815</v>
      </c>
      <c r="C32" s="17" t="s">
        <v>636</v>
      </c>
      <c r="D32" s="17" t="s">
        <v>7816</v>
      </c>
      <c r="E32" s="17" t="s">
        <v>289</v>
      </c>
      <c r="F32" s="17" t="s">
        <v>7768</v>
      </c>
      <c r="G32" s="17" t="s">
        <v>7817</v>
      </c>
      <c r="H32" s="17" t="n">
        <v>784.86</v>
      </c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</row>
    <row r="34" customFormat="false" ht="15" hidden="false" customHeight="false" outlineLevel="0" collapsed="false">
      <c r="A34" s="17" t="s">
        <v>1298</v>
      </c>
      <c r="B34" s="17" t="s">
        <v>7818</v>
      </c>
      <c r="C34" s="17" t="s">
        <v>1300</v>
      </c>
      <c r="D34" s="17" t="s">
        <v>7819</v>
      </c>
      <c r="E34" s="17" t="s">
        <v>278</v>
      </c>
      <c r="F34" s="17" t="s">
        <v>279</v>
      </c>
      <c r="G34" s="17" t="s">
        <v>7820</v>
      </c>
      <c r="H34" s="17" t="s">
        <v>7821</v>
      </c>
    </row>
    <row r="35" customFormat="false" ht="15" hidden="false" customHeight="false" outlineLevel="0" collapsed="false">
      <c r="A35" s="17" t="s">
        <v>482</v>
      </c>
      <c r="B35" s="17" t="s">
        <v>7822</v>
      </c>
      <c r="C35" s="17" t="s">
        <v>484</v>
      </c>
      <c r="D35" s="17" t="s">
        <v>7823</v>
      </c>
      <c r="E35" s="17" t="s">
        <v>7730</v>
      </c>
      <c r="F35" s="17" t="s">
        <v>240</v>
      </c>
      <c r="G35" s="17" t="s">
        <v>7824</v>
      </c>
      <c r="H35" s="17"/>
    </row>
    <row r="36" customFormat="false" ht="15" hidden="false" customHeight="false" outlineLevel="0" collapsed="false">
      <c r="A36" s="17" t="s">
        <v>1435</v>
      </c>
      <c r="B36" s="17" t="s">
        <v>7825</v>
      </c>
      <c r="C36" s="17" t="s">
        <v>1437</v>
      </c>
      <c r="D36" s="17" t="s">
        <v>7826</v>
      </c>
      <c r="E36" s="17" t="s">
        <v>7827</v>
      </c>
      <c r="F36" s="17" t="s">
        <v>7828</v>
      </c>
      <c r="G36" s="17" t="s">
        <v>7829</v>
      </c>
      <c r="H36" s="17" t="n">
        <v>2199.8</v>
      </c>
    </row>
    <row r="37" customFormat="false" ht="15" hidden="false" customHeight="false" outlineLevel="0" collapsed="false">
      <c r="A37" s="17" t="s">
        <v>992</v>
      </c>
      <c r="B37" s="17" t="s">
        <v>7830</v>
      </c>
      <c r="C37" s="17" t="s">
        <v>993</v>
      </c>
      <c r="D37" s="17" t="s">
        <v>7831</v>
      </c>
      <c r="E37" s="17" t="s">
        <v>7827</v>
      </c>
      <c r="F37" s="17" t="s">
        <v>235</v>
      </c>
      <c r="G37" s="17" t="s">
        <v>7832</v>
      </c>
      <c r="H37" s="17"/>
    </row>
    <row r="38" customFormat="false" ht="15" hidden="false" customHeight="false" outlineLevel="0" collapsed="false">
      <c r="A38" s="17" t="s">
        <v>629</v>
      </c>
      <c r="B38" s="17" t="s">
        <v>7833</v>
      </c>
      <c r="C38" s="17" t="s">
        <v>631</v>
      </c>
      <c r="D38" s="17" t="s">
        <v>7834</v>
      </c>
      <c r="E38" s="17" t="s">
        <v>7722</v>
      </c>
      <c r="F38" s="17" t="s">
        <v>271</v>
      </c>
      <c r="G38" s="17" t="s">
        <v>7835</v>
      </c>
      <c r="H38" s="17" t="s">
        <v>7836</v>
      </c>
    </row>
    <row r="39" customFormat="false" ht="15" hidden="false" customHeight="false" outlineLevel="0" collapsed="false">
      <c r="A39" s="17" t="s">
        <v>891</v>
      </c>
      <c r="B39" s="17" t="s">
        <v>7837</v>
      </c>
      <c r="C39" s="17" t="s">
        <v>7838</v>
      </c>
      <c r="D39" s="17" t="s">
        <v>7839</v>
      </c>
      <c r="E39" s="17" t="s">
        <v>278</v>
      </c>
      <c r="F39" s="17" t="s">
        <v>279</v>
      </c>
      <c r="G39" s="17" t="s">
        <v>7840</v>
      </c>
      <c r="H39" s="17"/>
    </row>
    <row r="40" customFormat="false" ht="15" hidden="false" customHeight="false" outlineLevel="0" collapsed="false">
      <c r="A40" s="17" t="s">
        <v>879</v>
      </c>
      <c r="B40" s="17" t="s">
        <v>7841</v>
      </c>
      <c r="C40" s="17" t="s">
        <v>881</v>
      </c>
      <c r="D40" s="17" t="s">
        <v>7842</v>
      </c>
      <c r="E40" s="17" t="s">
        <v>7711</v>
      </c>
      <c r="F40" s="17" t="s">
        <v>290</v>
      </c>
      <c r="G40" s="17" t="s">
        <v>7843</v>
      </c>
      <c r="H40" s="17" t="s">
        <v>7844</v>
      </c>
    </row>
    <row r="41" customFormat="false" ht="15" hidden="false" customHeight="false" outlineLevel="0" collapsed="false">
      <c r="A41" s="17" t="s">
        <v>385</v>
      </c>
      <c r="B41" s="17" t="s">
        <v>7845</v>
      </c>
      <c r="C41" s="17" t="s">
        <v>387</v>
      </c>
      <c r="D41" s="17" t="s">
        <v>7846</v>
      </c>
      <c r="E41" s="17" t="s">
        <v>7847</v>
      </c>
      <c r="F41" s="17" t="s">
        <v>7848</v>
      </c>
      <c r="G41" s="17" t="s">
        <v>7849</v>
      </c>
      <c r="H41" s="17" t="n">
        <v>2389.54</v>
      </c>
    </row>
    <row r="42" customFormat="false" ht="15" hidden="false" customHeight="false" outlineLevel="0" collapsed="false">
      <c r="A42" s="17" t="s">
        <v>1196</v>
      </c>
      <c r="B42" s="17" t="s">
        <v>1197</v>
      </c>
      <c r="C42" s="17" t="s">
        <v>1198</v>
      </c>
      <c r="D42" s="17" t="s">
        <v>7850</v>
      </c>
      <c r="E42" s="17" t="s">
        <v>348</v>
      </c>
      <c r="F42" s="17" t="s">
        <v>349</v>
      </c>
      <c r="G42" s="17" t="s">
        <v>7851</v>
      </c>
      <c r="H42" s="17" t="s">
        <v>7852</v>
      </c>
    </row>
    <row r="43" customFormat="false" ht="15" hidden="false" customHeight="false" outlineLevel="0" collapsed="false">
      <c r="A43" s="17" t="s">
        <v>1122</v>
      </c>
      <c r="B43" s="17" t="s">
        <v>7853</v>
      </c>
      <c r="C43" s="17" t="s">
        <v>1124</v>
      </c>
      <c r="D43" s="17" t="s">
        <v>7854</v>
      </c>
      <c r="E43" s="17" t="s">
        <v>7722</v>
      </c>
      <c r="F43" s="17" t="s">
        <v>7702</v>
      </c>
      <c r="G43" s="17" t="s">
        <v>7855</v>
      </c>
      <c r="H43" s="17" t="s">
        <v>7856</v>
      </c>
    </row>
    <row r="44" customFormat="false" ht="15" hidden="false" customHeight="false" outlineLevel="0" collapsed="false">
      <c r="A44" s="17" t="s">
        <v>1408</v>
      </c>
      <c r="B44" s="17" t="s">
        <v>7857</v>
      </c>
      <c r="C44" s="17" t="s">
        <v>1409</v>
      </c>
      <c r="D44" s="17" t="s">
        <v>7858</v>
      </c>
      <c r="E44" s="17" t="s">
        <v>7785</v>
      </c>
      <c r="F44" s="17" t="s">
        <v>7741</v>
      </c>
      <c r="G44" s="17" t="s">
        <v>7859</v>
      </c>
      <c r="H44" s="17" t="s">
        <v>7860</v>
      </c>
    </row>
    <row r="45" customFormat="false" ht="15" hidden="false" customHeight="false" outlineLevel="0" collapsed="false">
      <c r="A45" s="17" t="s">
        <v>1199</v>
      </c>
      <c r="B45" s="17" t="s">
        <v>7861</v>
      </c>
      <c r="C45" s="17" t="s">
        <v>1201</v>
      </c>
      <c r="D45" s="17" t="s">
        <v>7862</v>
      </c>
      <c r="E45" s="17" t="s">
        <v>7863</v>
      </c>
      <c r="F45" s="17" t="s">
        <v>271</v>
      </c>
      <c r="G45" s="17" t="s">
        <v>7864</v>
      </c>
      <c r="H45" s="17" t="s">
        <v>7865</v>
      </c>
    </row>
    <row r="46" customFormat="false" ht="15" hidden="false" customHeight="false" outlineLevel="0" collapsed="false">
      <c r="A46" s="17" t="s">
        <v>1380</v>
      </c>
      <c r="B46" s="17" t="s">
        <v>7866</v>
      </c>
      <c r="C46" s="17" t="s">
        <v>1382</v>
      </c>
      <c r="D46" s="17" t="s">
        <v>7867</v>
      </c>
      <c r="E46" s="17" t="s">
        <v>289</v>
      </c>
      <c r="F46" s="17" t="s">
        <v>290</v>
      </c>
      <c r="G46" s="17" t="s">
        <v>7868</v>
      </c>
      <c r="H46" s="17" t="s">
        <v>7869</v>
      </c>
    </row>
    <row r="47" customFormat="false" ht="15" hidden="false" customHeight="false" outlineLevel="0" collapsed="false">
      <c r="A47" s="17" t="s">
        <v>1054</v>
      </c>
      <c r="B47" s="17" t="s">
        <v>7870</v>
      </c>
      <c r="C47" s="17" t="s">
        <v>1056</v>
      </c>
      <c r="D47" s="17" t="s">
        <v>7871</v>
      </c>
      <c r="E47" s="17" t="s">
        <v>348</v>
      </c>
      <c r="F47" s="17" t="s">
        <v>349</v>
      </c>
      <c r="G47" s="17" t="s">
        <v>7872</v>
      </c>
      <c r="H47" s="17"/>
    </row>
    <row r="48" customFormat="false" ht="15" hidden="false" customHeight="false" outlineLevel="0" collapsed="false">
      <c r="A48" s="17" t="s">
        <v>1279</v>
      </c>
      <c r="B48" s="17" t="s">
        <v>1280</v>
      </c>
      <c r="C48" s="17" t="s">
        <v>1281</v>
      </c>
      <c r="D48" s="17" t="s">
        <v>7873</v>
      </c>
      <c r="E48" s="17" t="s">
        <v>7797</v>
      </c>
      <c r="F48" s="17" t="s">
        <v>241</v>
      </c>
      <c r="G48" s="17" t="s">
        <v>7874</v>
      </c>
      <c r="H48" s="17" t="s">
        <v>7875</v>
      </c>
    </row>
    <row r="49" customFormat="false" ht="15" hidden="false" customHeight="false" outlineLevel="0" collapsed="false">
      <c r="A49" s="17" t="s">
        <v>405</v>
      </c>
      <c r="B49" s="17" t="s">
        <v>7876</v>
      </c>
      <c r="C49" s="17" t="s">
        <v>407</v>
      </c>
      <c r="D49" s="17" t="s">
        <v>7877</v>
      </c>
      <c r="E49" s="17" t="s">
        <v>7827</v>
      </c>
      <c r="F49" s="17" t="s">
        <v>7805</v>
      </c>
      <c r="G49" s="17" t="s">
        <v>7878</v>
      </c>
      <c r="H49" s="17"/>
    </row>
    <row r="50" customFormat="false" ht="15" hidden="false" customHeight="false" outlineLevel="0" collapsed="false">
      <c r="A50" s="17" t="s">
        <v>662</v>
      </c>
      <c r="B50" s="17" t="s">
        <v>7879</v>
      </c>
      <c r="C50" s="17" t="s">
        <v>664</v>
      </c>
      <c r="D50" s="17" t="s">
        <v>7880</v>
      </c>
      <c r="E50" s="17" t="s">
        <v>7740</v>
      </c>
      <c r="F50" s="17" t="s">
        <v>7692</v>
      </c>
      <c r="G50" s="17" t="s">
        <v>7881</v>
      </c>
      <c r="H50" s="17"/>
    </row>
    <row r="51" customFormat="false" ht="15" hidden="false" customHeight="false" outlineLevel="0" collapsed="false">
      <c r="A51" s="17" t="s">
        <v>494</v>
      </c>
      <c r="B51" s="17" t="s">
        <v>369</v>
      </c>
      <c r="C51" s="17" t="s">
        <v>495</v>
      </c>
      <c r="D51" s="17" t="s">
        <v>7882</v>
      </c>
      <c r="E51" s="17" t="s">
        <v>348</v>
      </c>
      <c r="F51" s="17" t="s">
        <v>7778</v>
      </c>
      <c r="G51" s="17" t="s">
        <v>7883</v>
      </c>
      <c r="H51" s="17"/>
    </row>
    <row r="52" customFormat="false" ht="15" hidden="false" customHeight="false" outlineLevel="0" collapsed="false">
      <c r="A52" s="17" t="s">
        <v>584</v>
      </c>
      <c r="B52" s="17" t="s">
        <v>7884</v>
      </c>
      <c r="C52" s="17" t="s">
        <v>586</v>
      </c>
      <c r="D52" s="17" t="s">
        <v>7885</v>
      </c>
      <c r="E52" s="17" t="s">
        <v>7797</v>
      </c>
      <c r="F52" s="17" t="s">
        <v>240</v>
      </c>
      <c r="G52" s="17" t="s">
        <v>7810</v>
      </c>
      <c r="H52" s="17" t="s">
        <v>7886</v>
      </c>
    </row>
    <row r="53" customFormat="false" ht="15" hidden="false" customHeight="false" outlineLevel="0" collapsed="false">
      <c r="A53" s="17" t="s">
        <v>1361</v>
      </c>
      <c r="B53" s="17" t="s">
        <v>7887</v>
      </c>
      <c r="C53" s="17" t="s">
        <v>1362</v>
      </c>
      <c r="D53" s="17" t="s">
        <v>7888</v>
      </c>
      <c r="E53" s="17" t="s">
        <v>289</v>
      </c>
      <c r="F53" s="17" t="s">
        <v>7768</v>
      </c>
      <c r="G53" s="17" t="s">
        <v>7889</v>
      </c>
      <c r="H53" s="17" t="s">
        <v>7890</v>
      </c>
    </row>
    <row r="54" customFormat="false" ht="15" hidden="false" customHeight="false" outlineLevel="0" collapsed="false">
      <c r="A54" s="17" t="s">
        <v>1008</v>
      </c>
      <c r="B54" s="17" t="s">
        <v>1009</v>
      </c>
      <c r="C54" s="17" t="s">
        <v>1010</v>
      </c>
      <c r="D54" s="17" t="s">
        <v>7891</v>
      </c>
      <c r="E54" s="17" t="s">
        <v>7892</v>
      </c>
      <c r="F54" s="17" t="s">
        <v>235</v>
      </c>
      <c r="G54" s="17" t="s">
        <v>7893</v>
      </c>
      <c r="H54" s="17" t="n">
        <v>1158.79</v>
      </c>
    </row>
    <row r="55" customFormat="false" ht="15" hidden="false" customHeight="false" outlineLevel="0" collapsed="false">
      <c r="A55" s="17" t="s">
        <v>1085</v>
      </c>
      <c r="B55" s="17" t="s">
        <v>7894</v>
      </c>
      <c r="C55" s="17" t="s">
        <v>1087</v>
      </c>
      <c r="D55" s="17" t="s">
        <v>7895</v>
      </c>
      <c r="E55" s="17" t="s">
        <v>7892</v>
      </c>
      <c r="F55" s="17" t="s">
        <v>235</v>
      </c>
      <c r="G55" s="17" t="s">
        <v>7896</v>
      </c>
      <c r="H55" s="17" t="s">
        <v>7897</v>
      </c>
    </row>
    <row r="56" customFormat="false" ht="15" hidden="false" customHeight="false" outlineLevel="0" collapsed="false">
      <c r="A56" s="17" t="s">
        <v>237</v>
      </c>
      <c r="B56" s="17" t="s">
        <v>7898</v>
      </c>
      <c r="C56" s="17" t="s">
        <v>7899</v>
      </c>
      <c r="D56" s="17" t="s">
        <v>7900</v>
      </c>
      <c r="E56" s="17" t="s">
        <v>7730</v>
      </c>
      <c r="F56" s="17" t="s">
        <v>7706</v>
      </c>
      <c r="G56" s="17" t="s">
        <v>7901</v>
      </c>
      <c r="H56" s="17" t="s">
        <v>7902</v>
      </c>
    </row>
    <row r="57" customFormat="false" ht="15" hidden="false" customHeight="false" outlineLevel="0" collapsed="false">
      <c r="A57" s="17" t="s">
        <v>312</v>
      </c>
      <c r="B57" s="17" t="s">
        <v>7903</v>
      </c>
      <c r="C57" s="17" t="s">
        <v>314</v>
      </c>
      <c r="D57" s="17" t="s">
        <v>7904</v>
      </c>
      <c r="E57" s="17" t="s">
        <v>7785</v>
      </c>
      <c r="F57" s="17" t="s">
        <v>7741</v>
      </c>
      <c r="G57" s="17" t="s">
        <v>7905</v>
      </c>
      <c r="H57" s="17" t="s">
        <v>7906</v>
      </c>
    </row>
    <row r="58" customFormat="false" ht="15" hidden="false" customHeight="false" outlineLevel="0" collapsed="false">
      <c r="A58" s="17" t="s">
        <v>968</v>
      </c>
      <c r="B58" s="17" t="s">
        <v>969</v>
      </c>
      <c r="C58" s="17" t="s">
        <v>970</v>
      </c>
      <c r="D58" s="17" t="s">
        <v>7907</v>
      </c>
      <c r="E58" s="17" t="s">
        <v>367</v>
      </c>
      <c r="F58" s="17" t="s">
        <v>240</v>
      </c>
      <c r="G58" s="17" t="s">
        <v>7908</v>
      </c>
      <c r="H58" s="17"/>
    </row>
    <row r="59" customFormat="false" ht="15" hidden="false" customHeight="false" outlineLevel="0" collapsed="false">
      <c r="A59" s="17" t="s">
        <v>520</v>
      </c>
      <c r="B59" s="17" t="s">
        <v>225</v>
      </c>
      <c r="C59" s="17" t="s">
        <v>7909</v>
      </c>
      <c r="D59" s="17" t="s">
        <v>7910</v>
      </c>
      <c r="E59" s="17" t="s">
        <v>7911</v>
      </c>
      <c r="F59" s="17" t="s">
        <v>349</v>
      </c>
      <c r="G59" s="17" t="s">
        <v>7912</v>
      </c>
      <c r="H59" s="17"/>
    </row>
    <row r="60" customFormat="false" ht="15" hidden="false" customHeight="false" outlineLevel="0" collapsed="false">
      <c r="A60" s="17" t="s">
        <v>286</v>
      </c>
      <c r="B60" s="17" t="s">
        <v>7913</v>
      </c>
      <c r="C60" s="17" t="s">
        <v>288</v>
      </c>
      <c r="D60" s="17" t="s">
        <v>7914</v>
      </c>
      <c r="E60" s="17" t="s">
        <v>289</v>
      </c>
      <c r="F60" s="17" t="s">
        <v>7768</v>
      </c>
      <c r="G60" s="17" t="s">
        <v>7915</v>
      </c>
      <c r="H60" s="17" t="s">
        <v>7916</v>
      </c>
    </row>
    <row r="61" customFormat="false" ht="15" hidden="false" customHeight="false" outlineLevel="0" collapsed="false">
      <c r="A61" s="17" t="s">
        <v>696</v>
      </c>
      <c r="B61" s="17" t="s">
        <v>7917</v>
      </c>
      <c r="C61" s="17" t="s">
        <v>698</v>
      </c>
      <c r="D61" s="17" t="s">
        <v>7918</v>
      </c>
      <c r="E61" s="17" t="s">
        <v>7919</v>
      </c>
      <c r="F61" s="17" t="s">
        <v>265</v>
      </c>
      <c r="G61" s="17" t="s">
        <v>7920</v>
      </c>
      <c r="H61" s="17" t="s">
        <v>7921</v>
      </c>
    </row>
    <row r="62" customFormat="false" ht="15" hidden="false" customHeight="false" outlineLevel="0" collapsed="false">
      <c r="A62" s="17" t="s">
        <v>877</v>
      </c>
      <c r="B62" s="17" t="s">
        <v>394</v>
      </c>
      <c r="C62" s="17" t="s">
        <v>878</v>
      </c>
      <c r="D62" s="17" t="s">
        <v>7922</v>
      </c>
      <c r="E62" s="17" t="s">
        <v>7696</v>
      </c>
      <c r="F62" s="17" t="s">
        <v>240</v>
      </c>
      <c r="G62" s="17" t="s">
        <v>7923</v>
      </c>
      <c r="H62" s="17" t="s">
        <v>7924</v>
      </c>
    </row>
    <row r="63" customFormat="false" ht="15" hidden="false" customHeight="false" outlineLevel="0" collapsed="false">
      <c r="A63" s="17" t="s">
        <v>907</v>
      </c>
      <c r="B63" s="17" t="s">
        <v>908</v>
      </c>
      <c r="C63" s="17" t="s">
        <v>909</v>
      </c>
      <c r="D63" s="17" t="s">
        <v>7925</v>
      </c>
      <c r="E63" s="17" t="s">
        <v>7926</v>
      </c>
      <c r="F63" s="17" t="s">
        <v>240</v>
      </c>
      <c r="G63" s="17" t="s">
        <v>7927</v>
      </c>
      <c r="H63" s="17" t="n">
        <v>765.99</v>
      </c>
    </row>
    <row r="64" customFormat="false" ht="15" hidden="false" customHeight="false" outlineLevel="0" collapsed="false">
      <c r="A64" s="17" t="s">
        <v>701</v>
      </c>
      <c r="B64" s="17" t="s">
        <v>702</v>
      </c>
      <c r="C64" s="17" t="s">
        <v>7928</v>
      </c>
      <c r="D64" s="17" t="s">
        <v>7929</v>
      </c>
      <c r="E64" s="17" t="s">
        <v>264</v>
      </c>
      <c r="F64" s="17" t="s">
        <v>265</v>
      </c>
      <c r="G64" s="17" t="s">
        <v>7930</v>
      </c>
      <c r="H64" s="17" t="n">
        <v>2257.68</v>
      </c>
    </row>
    <row r="65" customFormat="false" ht="15" hidden="false" customHeight="false" outlineLevel="0" collapsed="false">
      <c r="A65" s="17" t="s">
        <v>1355</v>
      </c>
      <c r="B65" s="17" t="s">
        <v>7931</v>
      </c>
      <c r="C65" s="17" t="s">
        <v>7932</v>
      </c>
      <c r="D65" s="17" t="s">
        <v>7933</v>
      </c>
      <c r="E65" s="17" t="s">
        <v>7740</v>
      </c>
      <c r="F65" s="17" t="s">
        <v>7692</v>
      </c>
      <c r="G65" s="17" t="s">
        <v>7934</v>
      </c>
      <c r="H65" s="17" t="s">
        <v>7935</v>
      </c>
    </row>
    <row r="66" customFormat="false" ht="15" hidden="false" customHeight="false" outlineLevel="0" collapsed="false">
      <c r="A66" s="17" t="s">
        <v>651</v>
      </c>
      <c r="B66" s="17" t="s">
        <v>7936</v>
      </c>
      <c r="C66" s="17" t="s">
        <v>652</v>
      </c>
      <c r="D66" s="17" t="s">
        <v>7937</v>
      </c>
      <c r="E66" s="17" t="s">
        <v>7919</v>
      </c>
      <c r="F66" s="17" t="s">
        <v>7938</v>
      </c>
      <c r="G66" s="17" t="s">
        <v>7939</v>
      </c>
      <c r="H66" s="17" t="s">
        <v>7940</v>
      </c>
    </row>
    <row r="67" customFormat="false" ht="15" hidden="false" customHeight="false" outlineLevel="0" collapsed="false">
      <c r="A67" s="17" t="s">
        <v>781</v>
      </c>
      <c r="B67" s="17" t="s">
        <v>7737</v>
      </c>
      <c r="C67" s="17" t="s">
        <v>7738</v>
      </c>
      <c r="D67" s="17" t="s">
        <v>7739</v>
      </c>
      <c r="E67" s="17" t="s">
        <v>7740</v>
      </c>
      <c r="F67" s="17" t="s">
        <v>7741</v>
      </c>
      <c r="G67" s="17" t="s">
        <v>7742</v>
      </c>
      <c r="H67" s="17"/>
    </row>
    <row r="68" customFormat="false" ht="15" hidden="false" customHeight="false" outlineLevel="0" collapsed="false">
      <c r="A68" s="17" t="s">
        <v>1057</v>
      </c>
      <c r="B68" s="17" t="s">
        <v>7941</v>
      </c>
      <c r="C68" s="17" t="s">
        <v>1059</v>
      </c>
      <c r="D68" s="17" t="s">
        <v>7942</v>
      </c>
      <c r="E68" s="17" t="s">
        <v>7943</v>
      </c>
      <c r="F68" s="17" t="s">
        <v>7706</v>
      </c>
      <c r="G68" s="17" t="s">
        <v>7944</v>
      </c>
      <c r="H68" s="17" t="n">
        <v>160.78</v>
      </c>
    </row>
    <row r="69" customFormat="false" ht="15" hidden="false" customHeight="false" outlineLevel="0" collapsed="false">
      <c r="A69" s="17" t="s">
        <v>339</v>
      </c>
      <c r="B69" s="17" t="s">
        <v>7945</v>
      </c>
      <c r="C69" s="17" t="s">
        <v>341</v>
      </c>
      <c r="D69" s="17" t="s">
        <v>7946</v>
      </c>
      <c r="E69" s="17" t="s">
        <v>228</v>
      </c>
      <c r="F69" s="17" t="s">
        <v>7735</v>
      </c>
      <c r="G69" s="17" t="s">
        <v>7947</v>
      </c>
      <c r="H69" s="17"/>
    </row>
    <row r="70" customFormat="false" ht="15" hidden="false" customHeight="false" outlineLevel="0" collapsed="false">
      <c r="A70" s="17" t="s">
        <v>1232</v>
      </c>
      <c r="B70" s="17" t="s">
        <v>7748</v>
      </c>
      <c r="C70" s="17" t="s">
        <v>1233</v>
      </c>
      <c r="D70" s="17" t="s">
        <v>7749</v>
      </c>
      <c r="E70" s="17" t="s">
        <v>278</v>
      </c>
      <c r="F70" s="17" t="s">
        <v>7741</v>
      </c>
      <c r="G70" s="17" t="s">
        <v>7750</v>
      </c>
      <c r="H70" s="17" t="n">
        <v>2629.95</v>
      </c>
    </row>
    <row r="71" customFormat="false" ht="15" hidden="false" customHeight="false" outlineLevel="0" collapsed="false">
      <c r="A71" s="17" t="s">
        <v>989</v>
      </c>
      <c r="B71" s="17" t="s">
        <v>7948</v>
      </c>
      <c r="C71" s="17" t="s">
        <v>991</v>
      </c>
      <c r="D71" s="17" t="s">
        <v>7949</v>
      </c>
      <c r="E71" s="17" t="s">
        <v>7813</v>
      </c>
      <c r="F71" s="17" t="s">
        <v>363</v>
      </c>
      <c r="G71" s="17" t="s">
        <v>7950</v>
      </c>
      <c r="H71" s="17" t="s">
        <v>7951</v>
      </c>
    </row>
    <row r="72" customFormat="false" ht="15" hidden="false" customHeight="false" outlineLevel="0" collapsed="false">
      <c r="A72" s="17" t="s">
        <v>1227</v>
      </c>
      <c r="B72" s="17" t="s">
        <v>7952</v>
      </c>
      <c r="C72" s="17" t="s">
        <v>7953</v>
      </c>
      <c r="D72" s="17" t="s">
        <v>7954</v>
      </c>
      <c r="E72" s="17" t="s">
        <v>362</v>
      </c>
      <c r="F72" s="17" t="s">
        <v>363</v>
      </c>
      <c r="G72" s="17" t="s">
        <v>7955</v>
      </c>
      <c r="H72" s="17" t="s">
        <v>7956</v>
      </c>
    </row>
    <row r="73" customFormat="false" ht="15" hidden="false" customHeight="false" outlineLevel="0" collapsed="false">
      <c r="A73" s="17" t="s">
        <v>438</v>
      </c>
      <c r="B73" s="17" t="s">
        <v>7957</v>
      </c>
      <c r="C73" s="17" t="s">
        <v>440</v>
      </c>
      <c r="D73" s="17" t="s">
        <v>7958</v>
      </c>
      <c r="E73" s="17" t="s">
        <v>7926</v>
      </c>
      <c r="F73" s="17" t="s">
        <v>241</v>
      </c>
      <c r="G73" s="17" t="s">
        <v>7959</v>
      </c>
      <c r="H73" s="17" t="s">
        <v>7960</v>
      </c>
    </row>
    <row r="74" customFormat="false" ht="15" hidden="false" customHeight="false" outlineLevel="0" collapsed="false">
      <c r="A74" s="17" t="s">
        <v>1120</v>
      </c>
      <c r="B74" s="17" t="s">
        <v>7961</v>
      </c>
      <c r="C74" s="17" t="s">
        <v>1121</v>
      </c>
      <c r="D74" s="17" t="s">
        <v>7962</v>
      </c>
      <c r="E74" s="17" t="s">
        <v>348</v>
      </c>
      <c r="F74" s="17" t="s">
        <v>349</v>
      </c>
      <c r="G74" s="17" t="s">
        <v>7963</v>
      </c>
      <c r="H74" s="17" t="s">
        <v>7964</v>
      </c>
    </row>
    <row r="75" customFormat="false" ht="15" hidden="false" customHeight="false" outlineLevel="0" collapsed="false">
      <c r="A75" s="17" t="s">
        <v>261</v>
      </c>
      <c r="B75" s="17" t="s">
        <v>7965</v>
      </c>
      <c r="C75" s="17" t="s">
        <v>7966</v>
      </c>
      <c r="D75" s="17" t="s">
        <v>7967</v>
      </c>
      <c r="E75" s="17" t="s">
        <v>264</v>
      </c>
      <c r="F75" s="17" t="s">
        <v>265</v>
      </c>
      <c r="G75" s="17" t="s">
        <v>7968</v>
      </c>
      <c r="H75" s="17" t="n">
        <v>966.94</v>
      </c>
    </row>
    <row r="76" customFormat="false" ht="15" hidden="false" customHeight="false" outlineLevel="0" collapsed="false">
      <c r="A76" s="17" t="s">
        <v>291</v>
      </c>
      <c r="B76" s="17" t="s">
        <v>7969</v>
      </c>
      <c r="C76" s="17" t="s">
        <v>7970</v>
      </c>
      <c r="D76" s="17" t="s">
        <v>7971</v>
      </c>
      <c r="E76" s="17" t="s">
        <v>228</v>
      </c>
      <c r="F76" s="17" t="s">
        <v>7735</v>
      </c>
      <c r="G76" s="17" t="s">
        <v>7972</v>
      </c>
      <c r="H76" s="17" t="n">
        <v>229.18</v>
      </c>
    </row>
    <row r="77" customFormat="false" ht="15" hidden="false" customHeight="false" outlineLevel="0" collapsed="false">
      <c r="A77" s="17" t="s">
        <v>1262</v>
      </c>
      <c r="B77" s="17" t="s">
        <v>7973</v>
      </c>
      <c r="C77" s="17" t="s">
        <v>7974</v>
      </c>
      <c r="D77" s="17" t="s">
        <v>7975</v>
      </c>
      <c r="E77" s="17" t="s">
        <v>7711</v>
      </c>
      <c r="F77" s="17" t="s">
        <v>290</v>
      </c>
      <c r="G77" s="17" t="s">
        <v>7976</v>
      </c>
      <c r="H77" s="17" t="s">
        <v>7977</v>
      </c>
    </row>
    <row r="78" customFormat="false" ht="15" hidden="false" customHeight="false" outlineLevel="0" collapsed="false">
      <c r="A78" s="17" t="s">
        <v>923</v>
      </c>
      <c r="B78" s="17" t="s">
        <v>7978</v>
      </c>
      <c r="C78" s="17" t="s">
        <v>925</v>
      </c>
      <c r="D78" s="17" t="s">
        <v>7979</v>
      </c>
      <c r="E78" s="17" t="s">
        <v>362</v>
      </c>
      <c r="F78" s="17" t="s">
        <v>363</v>
      </c>
      <c r="G78" s="17" t="s">
        <v>7980</v>
      </c>
      <c r="H78" s="17"/>
    </row>
    <row r="79" customFormat="false" ht="15" hidden="false" customHeight="false" outlineLevel="0" collapsed="false">
      <c r="A79" s="17" t="s">
        <v>477</v>
      </c>
      <c r="B79" s="17" t="s">
        <v>357</v>
      </c>
      <c r="C79" s="17" t="s">
        <v>7981</v>
      </c>
      <c r="D79" s="17" t="s">
        <v>7982</v>
      </c>
      <c r="E79" s="17" t="s">
        <v>278</v>
      </c>
      <c r="F79" s="17" t="s">
        <v>7741</v>
      </c>
      <c r="G79" s="17" t="s">
        <v>7983</v>
      </c>
      <c r="H79" s="17" t="s">
        <v>7984</v>
      </c>
    </row>
    <row r="80" customFormat="false" ht="15" hidden="false" customHeight="false" outlineLevel="0" collapsed="false">
      <c r="A80" s="17" t="s">
        <v>267</v>
      </c>
      <c r="B80" s="17" t="s">
        <v>7985</v>
      </c>
      <c r="C80" s="17" t="s">
        <v>269</v>
      </c>
      <c r="D80" s="17" t="s">
        <v>7986</v>
      </c>
      <c r="E80" s="17" t="s">
        <v>7863</v>
      </c>
      <c r="F80" s="17" t="s">
        <v>7702</v>
      </c>
      <c r="G80" s="17" t="s">
        <v>7987</v>
      </c>
      <c r="H80" s="17"/>
    </row>
    <row r="81" customFormat="false" ht="15" hidden="false" customHeight="false" outlineLevel="0" collapsed="false">
      <c r="A81" s="17" t="s">
        <v>677</v>
      </c>
      <c r="B81" s="17" t="s">
        <v>678</v>
      </c>
      <c r="C81" s="17" t="s">
        <v>679</v>
      </c>
      <c r="D81" s="17" t="s">
        <v>7988</v>
      </c>
      <c r="E81" s="17" t="s">
        <v>7863</v>
      </c>
      <c r="F81" s="17" t="s">
        <v>7702</v>
      </c>
      <c r="G81" s="17" t="s">
        <v>7989</v>
      </c>
      <c r="H81" s="17" t="s">
        <v>7990</v>
      </c>
    </row>
    <row r="82" customFormat="false" ht="15" hidden="false" customHeight="false" outlineLevel="0" collapsed="false">
      <c r="A82" s="17" t="s">
        <v>417</v>
      </c>
      <c r="B82" s="17" t="s">
        <v>7991</v>
      </c>
      <c r="C82" s="17" t="s">
        <v>7992</v>
      </c>
      <c r="D82" s="17" t="s">
        <v>7993</v>
      </c>
      <c r="E82" s="17" t="s">
        <v>7892</v>
      </c>
      <c r="F82" s="17" t="s">
        <v>235</v>
      </c>
      <c r="G82" s="17" t="s">
        <v>7697</v>
      </c>
      <c r="H82" s="17"/>
    </row>
    <row r="83" customFormat="false" ht="15" hidden="false" customHeight="false" outlineLevel="0" collapsed="false">
      <c r="A83" s="17" t="s">
        <v>546</v>
      </c>
      <c r="B83" s="17" t="s">
        <v>7994</v>
      </c>
      <c r="C83" s="17" t="s">
        <v>548</v>
      </c>
      <c r="D83" s="17" t="s">
        <v>7995</v>
      </c>
      <c r="E83" s="17" t="s">
        <v>264</v>
      </c>
      <c r="F83" s="17" t="s">
        <v>265</v>
      </c>
      <c r="G83" s="17" t="s">
        <v>7996</v>
      </c>
      <c r="H83" s="17"/>
    </row>
    <row r="84" customFormat="false" ht="15" hidden="false" customHeight="false" outlineLevel="0" collapsed="false">
      <c r="A84" s="17" t="s">
        <v>775</v>
      </c>
      <c r="B84" s="17" t="s">
        <v>776</v>
      </c>
      <c r="C84" s="17" t="s">
        <v>777</v>
      </c>
      <c r="D84" s="17" t="s">
        <v>7997</v>
      </c>
      <c r="E84" s="17" t="s">
        <v>7998</v>
      </c>
      <c r="F84" s="17" t="s">
        <v>229</v>
      </c>
      <c r="G84" s="17" t="s">
        <v>7999</v>
      </c>
      <c r="H84" s="17" t="s">
        <v>8000</v>
      </c>
    </row>
    <row r="85" customFormat="false" ht="15" hidden="false" customHeight="false" outlineLevel="0" collapsed="false">
      <c r="A85" s="17" t="s">
        <v>593</v>
      </c>
      <c r="B85" s="17" t="s">
        <v>594</v>
      </c>
      <c r="C85" s="17" t="s">
        <v>595</v>
      </c>
      <c r="D85" s="17" t="s">
        <v>8001</v>
      </c>
      <c r="E85" s="17" t="s">
        <v>8002</v>
      </c>
      <c r="F85" s="17" t="s">
        <v>8003</v>
      </c>
      <c r="G85" s="17" t="s">
        <v>8004</v>
      </c>
      <c r="H85" s="17" t="n">
        <v>269.63</v>
      </c>
    </row>
    <row r="86" customFormat="false" ht="15" hidden="false" customHeight="false" outlineLevel="0" collapsed="false">
      <c r="A86" s="17" t="s">
        <v>902</v>
      </c>
      <c r="B86" s="17" t="s">
        <v>903</v>
      </c>
      <c r="C86" s="17" t="s">
        <v>8005</v>
      </c>
      <c r="D86" s="17" t="s">
        <v>8006</v>
      </c>
      <c r="E86" s="17" t="s">
        <v>8007</v>
      </c>
      <c r="F86" s="17" t="s">
        <v>8003</v>
      </c>
      <c r="G86" s="17" t="s">
        <v>8008</v>
      </c>
      <c r="H86" s="17" t="s">
        <v>8009</v>
      </c>
    </row>
    <row r="87" customFormat="false" ht="15" hidden="false" customHeight="false" outlineLevel="0" collapsed="false">
      <c r="A87" s="17" t="s">
        <v>767</v>
      </c>
      <c r="B87" s="17" t="s">
        <v>8010</v>
      </c>
      <c r="C87" s="17" t="s">
        <v>769</v>
      </c>
      <c r="D87" s="17" t="s">
        <v>8011</v>
      </c>
      <c r="E87" s="17" t="s">
        <v>278</v>
      </c>
      <c r="F87" s="17" t="s">
        <v>279</v>
      </c>
      <c r="G87" s="17" t="s">
        <v>8012</v>
      </c>
      <c r="H87" s="17" t="s">
        <v>8013</v>
      </c>
    </row>
    <row r="88" customFormat="false" ht="15" hidden="false" customHeight="false" outlineLevel="0" collapsed="false">
      <c r="A88" s="17" t="s">
        <v>1433</v>
      </c>
      <c r="B88" s="17" t="s">
        <v>1378</v>
      </c>
      <c r="C88" s="17" t="s">
        <v>1434</v>
      </c>
      <c r="D88" s="17" t="s">
        <v>8014</v>
      </c>
      <c r="E88" s="17" t="s">
        <v>289</v>
      </c>
      <c r="F88" s="17" t="s">
        <v>7768</v>
      </c>
      <c r="G88" s="17" t="s">
        <v>8015</v>
      </c>
      <c r="H88" s="17"/>
    </row>
    <row r="89" customFormat="false" ht="15" hidden="false" customHeight="false" outlineLevel="0" collapsed="false">
      <c r="A89" s="17" t="s">
        <v>1459</v>
      </c>
      <c r="B89" s="17" t="s">
        <v>8016</v>
      </c>
      <c r="C89" s="17" t="s">
        <v>1460</v>
      </c>
      <c r="D89" s="17" t="s">
        <v>8017</v>
      </c>
      <c r="E89" s="17" t="s">
        <v>246</v>
      </c>
      <c r="F89" s="17" t="s">
        <v>247</v>
      </c>
      <c r="G89" s="17" t="s">
        <v>8018</v>
      </c>
      <c r="H89" s="17" t="s">
        <v>8019</v>
      </c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</row>
    <row r="91" customFormat="false" ht="15" hidden="false" customHeight="false" outlineLevel="0" collapsed="false">
      <c r="A91" s="17" t="s">
        <v>1405</v>
      </c>
      <c r="B91" s="17" t="s">
        <v>8020</v>
      </c>
      <c r="C91" s="17" t="s">
        <v>1407</v>
      </c>
      <c r="D91" s="17" t="s">
        <v>8021</v>
      </c>
      <c r="E91" s="17" t="s">
        <v>289</v>
      </c>
      <c r="F91" s="17" t="s">
        <v>290</v>
      </c>
      <c r="G91" s="17" t="s">
        <v>8022</v>
      </c>
      <c r="H91" s="17" t="s">
        <v>8023</v>
      </c>
    </row>
    <row r="92" customFormat="false" ht="15" hidden="false" customHeight="false" outlineLevel="0" collapsed="false">
      <c r="A92" s="17" t="s">
        <v>1218</v>
      </c>
      <c r="B92" s="17" t="s">
        <v>8024</v>
      </c>
      <c r="C92" s="17" t="s">
        <v>1220</v>
      </c>
      <c r="D92" s="17" t="s">
        <v>8025</v>
      </c>
      <c r="E92" s="17" t="s">
        <v>8026</v>
      </c>
      <c r="F92" s="17" t="s">
        <v>349</v>
      </c>
      <c r="G92" s="17" t="s">
        <v>8027</v>
      </c>
      <c r="H92" s="17" t="s">
        <v>8028</v>
      </c>
    </row>
    <row r="93" customFormat="false" ht="15" hidden="false" customHeight="false" outlineLevel="0" collapsed="false">
      <c r="A93" s="17" t="s">
        <v>982</v>
      </c>
      <c r="B93" s="17" t="s">
        <v>8029</v>
      </c>
      <c r="C93" s="17" t="s">
        <v>983</v>
      </c>
      <c r="D93" s="17" t="s">
        <v>8030</v>
      </c>
      <c r="E93" s="17" t="s">
        <v>7943</v>
      </c>
      <c r="F93" s="17" t="s">
        <v>240</v>
      </c>
      <c r="G93" s="17" t="s">
        <v>7855</v>
      </c>
      <c r="H93" s="17"/>
    </row>
    <row r="94" customFormat="false" ht="15" hidden="false" customHeight="false" outlineLevel="0" collapsed="false">
      <c r="A94" s="17" t="s">
        <v>414</v>
      </c>
      <c r="B94" s="17" t="s">
        <v>7756</v>
      </c>
      <c r="C94" s="17" t="s">
        <v>416</v>
      </c>
      <c r="D94" s="17" t="s">
        <v>8031</v>
      </c>
      <c r="E94" s="17" t="s">
        <v>7892</v>
      </c>
      <c r="F94" s="17" t="s">
        <v>7805</v>
      </c>
      <c r="G94" s="17" t="s">
        <v>8032</v>
      </c>
      <c r="H94" s="17" t="s">
        <v>8033</v>
      </c>
    </row>
    <row r="95" customFormat="false" ht="15" hidden="false" customHeight="false" outlineLevel="0" collapsed="false">
      <c r="A95" s="17" t="s">
        <v>531</v>
      </c>
      <c r="B95" s="17" t="s">
        <v>8034</v>
      </c>
      <c r="C95" s="17" t="s">
        <v>533</v>
      </c>
      <c r="D95" s="17" t="s">
        <v>8035</v>
      </c>
      <c r="E95" s="17" t="s">
        <v>7998</v>
      </c>
      <c r="F95" s="17" t="s">
        <v>7735</v>
      </c>
      <c r="G95" s="17" t="s">
        <v>8036</v>
      </c>
      <c r="H95" s="17" t="s">
        <v>8037</v>
      </c>
    </row>
    <row r="96" customFormat="false" ht="15" hidden="false" customHeight="false" outlineLevel="0" collapsed="false">
      <c r="A96" s="17" t="s">
        <v>333</v>
      </c>
      <c r="B96" s="17" t="s">
        <v>7771</v>
      </c>
      <c r="C96" s="17" t="s">
        <v>335</v>
      </c>
      <c r="D96" s="17" t="s">
        <v>7772</v>
      </c>
      <c r="E96" s="17" t="s">
        <v>7730</v>
      </c>
      <c r="F96" s="17" t="s">
        <v>241</v>
      </c>
      <c r="G96" s="17" t="s">
        <v>7773</v>
      </c>
      <c r="H96" s="17" t="s">
        <v>7774</v>
      </c>
    </row>
    <row r="97" customFormat="false" ht="15" hidden="false" customHeight="false" outlineLevel="0" collapsed="false">
      <c r="A97" s="17" t="s">
        <v>1202</v>
      </c>
      <c r="B97" s="17" t="s">
        <v>8038</v>
      </c>
      <c r="C97" s="17" t="s">
        <v>8039</v>
      </c>
      <c r="D97" s="17" t="s">
        <v>8040</v>
      </c>
      <c r="E97" s="17" t="s">
        <v>7785</v>
      </c>
      <c r="F97" s="17" t="s">
        <v>7692</v>
      </c>
      <c r="G97" s="17" t="s">
        <v>8041</v>
      </c>
      <c r="H97" s="17"/>
    </row>
    <row r="98" customFormat="false" ht="15" hidden="false" customHeight="false" outlineLevel="0" collapsed="false">
      <c r="A98" s="17" t="s">
        <v>732</v>
      </c>
      <c r="B98" s="17" t="s">
        <v>8042</v>
      </c>
      <c r="C98" s="17" t="s">
        <v>734</v>
      </c>
      <c r="D98" s="17" t="s">
        <v>8043</v>
      </c>
      <c r="E98" s="17" t="s">
        <v>7911</v>
      </c>
      <c r="F98" s="17" t="s">
        <v>7778</v>
      </c>
      <c r="G98" s="17" t="s">
        <v>8044</v>
      </c>
      <c r="H98" s="17" t="s">
        <v>8045</v>
      </c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</row>
    <row r="100" customFormat="false" ht="15" hidden="false" customHeight="false" outlineLevel="0" collapsed="false">
      <c r="A100" s="17" t="s">
        <v>940</v>
      </c>
      <c r="B100" s="17" t="s">
        <v>8046</v>
      </c>
      <c r="C100" s="17" t="s">
        <v>942</v>
      </c>
      <c r="D100" s="17" t="s">
        <v>8047</v>
      </c>
      <c r="E100" s="17" t="s">
        <v>7926</v>
      </c>
      <c r="F100" s="17" t="s">
        <v>7706</v>
      </c>
      <c r="G100" s="17" t="s">
        <v>8048</v>
      </c>
      <c r="H100" s="17" t="s">
        <v>8049</v>
      </c>
    </row>
    <row r="101" customFormat="false" ht="15" hidden="false" customHeight="false" outlineLevel="0" collapsed="false">
      <c r="A101" s="17" t="s">
        <v>1253</v>
      </c>
      <c r="B101" s="17" t="s">
        <v>8050</v>
      </c>
      <c r="C101" s="17" t="s">
        <v>1254</v>
      </c>
      <c r="D101" s="17" t="s">
        <v>8051</v>
      </c>
      <c r="E101" s="17" t="s">
        <v>367</v>
      </c>
      <c r="F101" s="17" t="s">
        <v>240</v>
      </c>
      <c r="G101" s="17" t="s">
        <v>8052</v>
      </c>
      <c r="H101" s="17" t="n">
        <v>2390.26</v>
      </c>
    </row>
    <row r="102" customFormat="false" ht="15" hidden="false" customHeight="false" outlineLevel="0" collapsed="false">
      <c r="A102" s="17" t="s">
        <v>1313</v>
      </c>
      <c r="B102" s="17" t="s">
        <v>1314</v>
      </c>
      <c r="C102" s="17" t="s">
        <v>1315</v>
      </c>
      <c r="D102" s="17" t="s">
        <v>8053</v>
      </c>
      <c r="E102" s="17" t="s">
        <v>7998</v>
      </c>
      <c r="F102" s="17" t="s">
        <v>229</v>
      </c>
      <c r="G102" s="17" t="s">
        <v>8054</v>
      </c>
      <c r="H102" s="17" t="n">
        <v>1767</v>
      </c>
    </row>
    <row r="103" customFormat="false" ht="15" hidden="false" customHeight="false" outlineLevel="0" collapsed="false">
      <c r="A103" s="17" t="s">
        <v>610</v>
      </c>
      <c r="B103" s="17" t="s">
        <v>541</v>
      </c>
      <c r="C103" s="17" t="s">
        <v>611</v>
      </c>
      <c r="D103" s="17" t="s">
        <v>8055</v>
      </c>
      <c r="E103" s="17" t="s">
        <v>7740</v>
      </c>
      <c r="F103" s="17" t="s">
        <v>7741</v>
      </c>
      <c r="G103" s="17" t="s">
        <v>8056</v>
      </c>
      <c r="H103" s="17" t="s">
        <v>8057</v>
      </c>
    </row>
    <row r="104" customFormat="false" ht="15" hidden="false" customHeight="false" outlineLevel="0" collapsed="false">
      <c r="A104" s="17" t="s">
        <v>303</v>
      </c>
      <c r="B104" s="17" t="s">
        <v>8058</v>
      </c>
      <c r="C104" s="17" t="s">
        <v>8059</v>
      </c>
      <c r="D104" s="17" t="s">
        <v>8060</v>
      </c>
      <c r="E104" s="17" t="s">
        <v>8007</v>
      </c>
      <c r="F104" s="17" t="s">
        <v>247</v>
      </c>
      <c r="G104" s="17" t="s">
        <v>8061</v>
      </c>
      <c r="H104" s="17" t="n">
        <v>2757.76</v>
      </c>
    </row>
    <row r="105" customFormat="false" ht="15" hidden="false" customHeight="false" outlineLevel="0" collapsed="false">
      <c r="A105" s="17" t="s">
        <v>1076</v>
      </c>
      <c r="B105" s="17" t="s">
        <v>8062</v>
      </c>
      <c r="C105" s="17" t="s">
        <v>1078</v>
      </c>
      <c r="D105" s="17" t="s">
        <v>8063</v>
      </c>
      <c r="E105" s="17" t="s">
        <v>362</v>
      </c>
      <c r="F105" s="17" t="s">
        <v>363</v>
      </c>
      <c r="G105" s="17" t="s">
        <v>8064</v>
      </c>
      <c r="H105" s="17"/>
    </row>
    <row r="106" customFormat="false" ht="15" hidden="false" customHeight="false" outlineLevel="0" collapsed="false">
      <c r="A106" s="17" t="s">
        <v>1138</v>
      </c>
      <c r="B106" s="17" t="s">
        <v>8065</v>
      </c>
      <c r="C106" s="17" t="s">
        <v>8066</v>
      </c>
      <c r="D106" s="17" t="s">
        <v>8067</v>
      </c>
      <c r="E106" s="17" t="s">
        <v>264</v>
      </c>
      <c r="F106" s="17" t="s">
        <v>7938</v>
      </c>
      <c r="G106" s="17" t="s">
        <v>8068</v>
      </c>
      <c r="H106" s="17" t="n">
        <v>2808.25</v>
      </c>
    </row>
    <row r="107" customFormat="false" ht="15" hidden="false" customHeight="false" outlineLevel="0" collapsed="false">
      <c r="A107" s="17" t="s">
        <v>450</v>
      </c>
      <c r="B107" s="17" t="s">
        <v>8069</v>
      </c>
      <c r="C107" s="17" t="s">
        <v>8070</v>
      </c>
      <c r="D107" s="17" t="s">
        <v>8071</v>
      </c>
      <c r="E107" s="17" t="s">
        <v>7998</v>
      </c>
      <c r="F107" s="17" t="s">
        <v>229</v>
      </c>
      <c r="G107" s="17" t="s">
        <v>8072</v>
      </c>
      <c r="H107" s="17" t="s">
        <v>8073</v>
      </c>
    </row>
    <row r="108" customFormat="false" ht="15" hidden="false" customHeight="false" outlineLevel="0" collapsed="false">
      <c r="A108" s="17" t="s">
        <v>1120</v>
      </c>
      <c r="B108" s="17" t="s">
        <v>7961</v>
      </c>
      <c r="C108" s="17" t="s">
        <v>1121</v>
      </c>
      <c r="D108" s="17" t="s">
        <v>7962</v>
      </c>
      <c r="E108" s="17" t="s">
        <v>348</v>
      </c>
      <c r="F108" s="17" t="s">
        <v>349</v>
      </c>
      <c r="G108" s="17" t="s">
        <v>7963</v>
      </c>
      <c r="H108" s="17" t="s">
        <v>7964</v>
      </c>
    </row>
    <row r="109" customFormat="false" ht="15" hidden="false" customHeight="false" outlineLevel="0" collapsed="false">
      <c r="A109" s="17" t="s">
        <v>466</v>
      </c>
      <c r="B109" s="17" t="s">
        <v>8074</v>
      </c>
      <c r="C109" s="17" t="s">
        <v>467</v>
      </c>
      <c r="D109" s="17" t="s">
        <v>8075</v>
      </c>
      <c r="E109" s="17" t="s">
        <v>7892</v>
      </c>
      <c r="F109" s="17" t="s">
        <v>7828</v>
      </c>
      <c r="G109" s="17" t="s">
        <v>8076</v>
      </c>
      <c r="H109" s="17" t="s">
        <v>8077</v>
      </c>
    </row>
    <row r="110" customFormat="false" ht="15" hidden="false" customHeight="false" outlineLevel="0" collapsed="false">
      <c r="A110" s="17" t="s">
        <v>318</v>
      </c>
      <c r="B110" s="17" t="s">
        <v>8078</v>
      </c>
      <c r="C110" s="17" t="s">
        <v>320</v>
      </c>
      <c r="D110" s="17" t="s">
        <v>8079</v>
      </c>
      <c r="E110" s="17" t="s">
        <v>8080</v>
      </c>
      <c r="F110" s="17" t="s">
        <v>290</v>
      </c>
      <c r="G110" s="17" t="s">
        <v>8081</v>
      </c>
      <c r="H110" s="17" t="s">
        <v>8082</v>
      </c>
    </row>
    <row r="111" customFormat="false" ht="15" hidden="false" customHeight="false" outlineLevel="0" collapsed="false">
      <c r="A111" s="17" t="s">
        <v>624</v>
      </c>
      <c r="B111" s="17" t="s">
        <v>625</v>
      </c>
      <c r="C111" s="17" t="s">
        <v>626</v>
      </c>
      <c r="D111" s="17" t="s">
        <v>8083</v>
      </c>
      <c r="E111" s="17" t="s">
        <v>7696</v>
      </c>
      <c r="F111" s="17" t="s">
        <v>241</v>
      </c>
      <c r="G111" s="17" t="s">
        <v>8084</v>
      </c>
      <c r="H111" s="17" t="n">
        <v>77.15</v>
      </c>
    </row>
    <row r="112" customFormat="false" ht="15" hidden="false" customHeight="false" outlineLevel="0" collapsed="false">
      <c r="A112" s="17" t="s">
        <v>1099</v>
      </c>
      <c r="B112" s="17" t="s">
        <v>1100</v>
      </c>
      <c r="C112" s="17" t="s">
        <v>1101</v>
      </c>
      <c r="D112" s="17" t="s">
        <v>8085</v>
      </c>
      <c r="E112" s="17" t="s">
        <v>234</v>
      </c>
      <c r="F112" s="17" t="s">
        <v>7805</v>
      </c>
      <c r="G112" s="17" t="s">
        <v>8086</v>
      </c>
      <c r="H112" s="17" t="s">
        <v>8087</v>
      </c>
    </row>
    <row r="113" customFormat="false" ht="15" hidden="false" customHeight="false" outlineLevel="0" collapsed="false">
      <c r="A113" s="17" t="s">
        <v>455</v>
      </c>
      <c r="B113" s="17" t="s">
        <v>456</v>
      </c>
      <c r="C113" s="17" t="s">
        <v>457</v>
      </c>
      <c r="D113" s="17" t="s">
        <v>8088</v>
      </c>
      <c r="E113" s="17" t="s">
        <v>7696</v>
      </c>
      <c r="F113" s="17" t="s">
        <v>241</v>
      </c>
      <c r="G113" s="17" t="s">
        <v>8089</v>
      </c>
      <c r="H113" s="17" t="s">
        <v>8090</v>
      </c>
    </row>
    <row r="114" customFormat="false" ht="15" hidden="false" customHeight="false" outlineLevel="0" collapsed="false">
      <c r="A114" s="17" t="s">
        <v>1096</v>
      </c>
      <c r="B114" s="17" t="s">
        <v>8091</v>
      </c>
      <c r="C114" s="17" t="s">
        <v>8092</v>
      </c>
      <c r="D114" s="17" t="s">
        <v>8093</v>
      </c>
      <c r="E114" s="17" t="s">
        <v>234</v>
      </c>
      <c r="F114" s="17" t="s">
        <v>7805</v>
      </c>
      <c r="G114" s="17" t="s">
        <v>8094</v>
      </c>
      <c r="H114" s="17" t="s">
        <v>8095</v>
      </c>
    </row>
    <row r="115" customFormat="false" ht="15" hidden="false" customHeight="false" outlineLevel="0" collapsed="false">
      <c r="A115" s="17" t="s">
        <v>770</v>
      </c>
      <c r="B115" s="17" t="s">
        <v>238</v>
      </c>
      <c r="C115" s="17" t="s">
        <v>771</v>
      </c>
      <c r="D115" s="17" t="s">
        <v>8096</v>
      </c>
      <c r="E115" s="17" t="s">
        <v>7892</v>
      </c>
      <c r="F115" s="17" t="s">
        <v>7805</v>
      </c>
      <c r="G115" s="17" t="s">
        <v>8097</v>
      </c>
      <c r="H115" s="17"/>
    </row>
    <row r="116" customFormat="false" ht="15" hidden="false" customHeight="false" outlineLevel="0" collapsed="false">
      <c r="A116" s="17" t="s">
        <v>1166</v>
      </c>
      <c r="B116" s="17" t="s">
        <v>8098</v>
      </c>
      <c r="C116" s="17" t="s">
        <v>8099</v>
      </c>
      <c r="D116" s="17" t="s">
        <v>8100</v>
      </c>
      <c r="E116" s="17" t="s">
        <v>367</v>
      </c>
      <c r="F116" s="17" t="s">
        <v>240</v>
      </c>
      <c r="G116" s="17" t="s">
        <v>8101</v>
      </c>
      <c r="H116" s="17"/>
    </row>
    <row r="117" customFormat="false" ht="15" hidden="false" customHeight="false" outlineLevel="0" collapsed="false">
      <c r="A117" s="17" t="s">
        <v>1111</v>
      </c>
      <c r="B117" s="17" t="s">
        <v>8102</v>
      </c>
      <c r="C117" s="17" t="s">
        <v>1113</v>
      </c>
      <c r="D117" s="17" t="s">
        <v>8103</v>
      </c>
      <c r="E117" s="17" t="s">
        <v>7797</v>
      </c>
      <c r="F117" s="17" t="s">
        <v>240</v>
      </c>
      <c r="G117" s="17" t="s">
        <v>8104</v>
      </c>
      <c r="H117" s="17" t="s">
        <v>8105</v>
      </c>
    </row>
    <row r="118" customFormat="false" ht="15" hidden="false" customHeight="false" outlineLevel="0" collapsed="false">
      <c r="A118" s="17" t="s">
        <v>1307</v>
      </c>
      <c r="B118" s="17" t="s">
        <v>8106</v>
      </c>
      <c r="C118" s="17" t="s">
        <v>1309</v>
      </c>
      <c r="D118" s="17" t="s">
        <v>8107</v>
      </c>
      <c r="E118" s="17" t="s">
        <v>7785</v>
      </c>
      <c r="F118" s="17" t="s">
        <v>7692</v>
      </c>
      <c r="G118" s="17" t="s">
        <v>8108</v>
      </c>
      <c r="H118" s="17"/>
    </row>
    <row r="119" customFormat="false" ht="15" hidden="false" customHeight="false" outlineLevel="0" collapsed="false">
      <c r="A119" s="17" t="s">
        <v>590</v>
      </c>
      <c r="B119" s="17" t="s">
        <v>8109</v>
      </c>
      <c r="C119" s="17" t="s">
        <v>592</v>
      </c>
      <c r="D119" s="17" t="s">
        <v>8110</v>
      </c>
      <c r="E119" s="17" t="s">
        <v>240</v>
      </c>
      <c r="F119" s="17" t="s">
        <v>7706</v>
      </c>
      <c r="G119" s="17" t="s">
        <v>8111</v>
      </c>
      <c r="H119" s="17" t="s">
        <v>8112</v>
      </c>
    </row>
    <row r="120" customFormat="false" ht="15" hidden="false" customHeight="false" outlineLevel="0" collapsed="false">
      <c r="A120" s="17" t="s">
        <v>447</v>
      </c>
      <c r="B120" s="17" t="s">
        <v>8113</v>
      </c>
      <c r="C120" s="17" t="s">
        <v>8114</v>
      </c>
      <c r="D120" s="17" t="s">
        <v>8115</v>
      </c>
      <c r="E120" s="17" t="s">
        <v>289</v>
      </c>
      <c r="F120" s="17" t="s">
        <v>290</v>
      </c>
      <c r="G120" s="17" t="s">
        <v>8116</v>
      </c>
      <c r="H120" s="17" t="n">
        <v>397.96</v>
      </c>
    </row>
    <row r="121" customFormat="false" ht="15" hidden="false" customHeight="false" outlineLevel="0" collapsed="false">
      <c r="A121" s="17" t="s">
        <v>1020</v>
      </c>
      <c r="B121" s="17" t="s">
        <v>8117</v>
      </c>
      <c r="C121" s="17" t="s">
        <v>8118</v>
      </c>
      <c r="D121" s="17" t="s">
        <v>8119</v>
      </c>
      <c r="E121" s="17" t="s">
        <v>362</v>
      </c>
      <c r="F121" s="17" t="s">
        <v>8120</v>
      </c>
      <c r="G121" s="17" t="s">
        <v>8121</v>
      </c>
      <c r="H121" s="17"/>
    </row>
    <row r="122" customFormat="false" ht="15" hidden="false" customHeight="false" outlineLevel="0" collapsed="false">
      <c r="A122" s="17" t="s">
        <v>741</v>
      </c>
      <c r="B122" s="17" t="s">
        <v>7781</v>
      </c>
      <c r="C122" s="17" t="s">
        <v>742</v>
      </c>
      <c r="D122" s="17" t="s">
        <v>8122</v>
      </c>
      <c r="E122" s="17" t="s">
        <v>7943</v>
      </c>
      <c r="F122" s="17" t="s">
        <v>240</v>
      </c>
      <c r="G122" s="17" t="s">
        <v>8123</v>
      </c>
      <c r="H122" s="17"/>
    </row>
    <row r="123" customFormat="false" ht="15" hidden="false" customHeight="false" outlineLevel="0" collapsed="false">
      <c r="A123" s="17" t="s">
        <v>1336</v>
      </c>
      <c r="B123" s="17" t="s">
        <v>8124</v>
      </c>
      <c r="C123" s="17" t="s">
        <v>1338</v>
      </c>
      <c r="D123" s="17" t="s">
        <v>8125</v>
      </c>
      <c r="E123" s="17" t="s">
        <v>8126</v>
      </c>
      <c r="F123" s="17" t="s">
        <v>8127</v>
      </c>
      <c r="G123" s="17" t="s">
        <v>8128</v>
      </c>
      <c r="H123" s="17"/>
    </row>
    <row r="124" customFormat="false" ht="15" hidden="false" customHeight="false" outlineLevel="0" collapsed="false">
      <c r="A124" s="17" t="s">
        <v>552</v>
      </c>
      <c r="B124" s="17" t="s">
        <v>8129</v>
      </c>
      <c r="C124" s="17" t="s">
        <v>553</v>
      </c>
      <c r="D124" s="17" t="s">
        <v>8130</v>
      </c>
      <c r="E124" s="17" t="s">
        <v>246</v>
      </c>
      <c r="F124" s="17" t="s">
        <v>247</v>
      </c>
      <c r="G124" s="17" t="s">
        <v>8131</v>
      </c>
      <c r="H124" s="17" t="s">
        <v>8132</v>
      </c>
    </row>
    <row r="125" customFormat="false" ht="15" hidden="false" customHeight="false" outlineLevel="0" collapsed="false">
      <c r="A125" s="17" t="s">
        <v>746</v>
      </c>
      <c r="B125" s="17" t="s">
        <v>8133</v>
      </c>
      <c r="C125" s="17" t="s">
        <v>748</v>
      </c>
      <c r="D125" s="17" t="s">
        <v>8134</v>
      </c>
      <c r="E125" s="17" t="s">
        <v>367</v>
      </c>
      <c r="F125" s="17" t="s">
        <v>241</v>
      </c>
      <c r="G125" s="17" t="s">
        <v>8135</v>
      </c>
      <c r="H125" s="17"/>
    </row>
    <row r="126" customFormat="false" ht="15" hidden="false" customHeight="false" outlineLevel="0" collapsed="false">
      <c r="A126" s="17" t="s">
        <v>868</v>
      </c>
      <c r="B126" s="17" t="s">
        <v>8136</v>
      </c>
      <c r="C126" s="17" t="s">
        <v>8137</v>
      </c>
      <c r="D126" s="17" t="s">
        <v>8138</v>
      </c>
      <c r="E126" s="17" t="s">
        <v>228</v>
      </c>
      <c r="F126" s="17" t="s">
        <v>229</v>
      </c>
      <c r="G126" s="17" t="s">
        <v>8139</v>
      </c>
      <c r="H126" s="17" t="n">
        <v>2644.6</v>
      </c>
    </row>
    <row r="127" customFormat="false" ht="15" hidden="false" customHeight="false" outlineLevel="0" collapsed="false">
      <c r="A127" s="17" t="s">
        <v>754</v>
      </c>
      <c r="B127" s="17" t="s">
        <v>8140</v>
      </c>
      <c r="C127" s="17" t="s">
        <v>8141</v>
      </c>
      <c r="D127" s="17" t="s">
        <v>8142</v>
      </c>
      <c r="E127" s="17" t="s">
        <v>7827</v>
      </c>
      <c r="F127" s="17" t="s">
        <v>7805</v>
      </c>
      <c r="G127" s="17" t="s">
        <v>8143</v>
      </c>
      <c r="H127" s="17"/>
    </row>
    <row r="128" customFormat="false" ht="15" hidden="false" customHeight="false" outlineLevel="0" collapsed="false">
      <c r="A128" s="17" t="s">
        <v>1383</v>
      </c>
      <c r="B128" s="17" t="s">
        <v>8144</v>
      </c>
      <c r="C128" s="17" t="s">
        <v>1385</v>
      </c>
      <c r="D128" s="17" t="s">
        <v>8145</v>
      </c>
      <c r="E128" s="17" t="s">
        <v>7797</v>
      </c>
      <c r="F128" s="17" t="s">
        <v>240</v>
      </c>
      <c r="G128" s="17" t="s">
        <v>8146</v>
      </c>
      <c r="H128" s="17" t="n">
        <v>352.03</v>
      </c>
    </row>
    <row r="129" customFormat="false" ht="15" hidden="false" customHeight="false" outlineLevel="0" collapsed="false">
      <c r="A129" s="17" t="s">
        <v>920</v>
      </c>
      <c r="B129" s="17" t="s">
        <v>8147</v>
      </c>
      <c r="C129" s="17" t="s">
        <v>922</v>
      </c>
      <c r="D129" s="17" t="s">
        <v>8148</v>
      </c>
      <c r="E129" s="17" t="s">
        <v>7911</v>
      </c>
      <c r="F129" s="17" t="s">
        <v>7778</v>
      </c>
      <c r="G129" s="17" t="s">
        <v>8149</v>
      </c>
      <c r="H129" s="17"/>
    </row>
    <row r="130" customFormat="false" ht="15" hidden="false" customHeight="false" outlineLevel="0" collapsed="false">
      <c r="A130" s="17" t="s">
        <v>576</v>
      </c>
      <c r="B130" s="17" t="s">
        <v>577</v>
      </c>
      <c r="C130" s="17" t="s">
        <v>8150</v>
      </c>
      <c r="D130" s="17" t="s">
        <v>8151</v>
      </c>
      <c r="E130" s="17" t="s">
        <v>7998</v>
      </c>
      <c r="F130" s="17" t="s">
        <v>229</v>
      </c>
      <c r="G130" s="17" t="s">
        <v>8152</v>
      </c>
      <c r="H130" s="17" t="s">
        <v>8153</v>
      </c>
    </row>
    <row r="131" customFormat="false" ht="15" hidden="false" customHeight="false" outlineLevel="0" collapsed="false">
      <c r="A131" s="17" t="s">
        <v>834</v>
      </c>
      <c r="B131" s="17" t="s">
        <v>8154</v>
      </c>
      <c r="C131" s="17" t="s">
        <v>836</v>
      </c>
      <c r="D131" s="17" t="s">
        <v>8155</v>
      </c>
      <c r="E131" s="17" t="s">
        <v>7892</v>
      </c>
      <c r="F131" s="17" t="s">
        <v>235</v>
      </c>
      <c r="G131" s="17" t="s">
        <v>8156</v>
      </c>
      <c r="H131" s="17" t="s">
        <v>8157</v>
      </c>
    </row>
    <row r="132" customFormat="false" ht="15" hidden="false" customHeight="false" outlineLevel="0" collapsed="false">
      <c r="A132" s="17" t="s">
        <v>1272</v>
      </c>
      <c r="B132" s="17" t="s">
        <v>1273</v>
      </c>
      <c r="C132" s="17" t="s">
        <v>1274</v>
      </c>
      <c r="D132" s="17" t="s">
        <v>8158</v>
      </c>
      <c r="E132" s="17" t="s">
        <v>388</v>
      </c>
      <c r="F132" s="17" t="s">
        <v>389</v>
      </c>
      <c r="G132" s="17" t="s">
        <v>8159</v>
      </c>
      <c r="H132" s="17" t="s">
        <v>8160</v>
      </c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</row>
    <row r="134" customFormat="false" ht="15" hidden="false" customHeight="false" outlineLevel="0" collapsed="false">
      <c r="A134" s="17" t="s">
        <v>1405</v>
      </c>
      <c r="B134" s="17" t="s">
        <v>8020</v>
      </c>
      <c r="C134" s="17" t="s">
        <v>1407</v>
      </c>
      <c r="D134" s="17" t="s">
        <v>8021</v>
      </c>
      <c r="E134" s="17" t="s">
        <v>289</v>
      </c>
      <c r="F134" s="17" t="s">
        <v>290</v>
      </c>
      <c r="G134" s="17" t="s">
        <v>8022</v>
      </c>
      <c r="H134" s="17" t="s">
        <v>8023</v>
      </c>
    </row>
    <row r="135" customFormat="false" ht="15" hidden="false" customHeight="false" outlineLevel="0" collapsed="false">
      <c r="A135" s="17" t="s">
        <v>303</v>
      </c>
      <c r="B135" s="17" t="s">
        <v>8058</v>
      </c>
      <c r="C135" s="17" t="s">
        <v>8059</v>
      </c>
      <c r="D135" s="17" t="s">
        <v>8060</v>
      </c>
      <c r="E135" s="17" t="s">
        <v>8007</v>
      </c>
      <c r="F135" s="17" t="s">
        <v>247</v>
      </c>
      <c r="G135" s="17" t="s">
        <v>8061</v>
      </c>
      <c r="H135" s="17" t="n">
        <v>2757.76</v>
      </c>
    </row>
    <row r="136" customFormat="false" ht="15" hidden="false" customHeight="false" outlineLevel="0" collapsed="false">
      <c r="A136" s="17" t="s">
        <v>1423</v>
      </c>
      <c r="B136" s="17" t="s">
        <v>8161</v>
      </c>
      <c r="C136" s="17" t="s">
        <v>1425</v>
      </c>
      <c r="D136" s="17" t="s">
        <v>8162</v>
      </c>
      <c r="E136" s="17" t="s">
        <v>7696</v>
      </c>
      <c r="F136" s="17" t="s">
        <v>241</v>
      </c>
      <c r="G136" s="17" t="s">
        <v>8163</v>
      </c>
      <c r="H136" s="17"/>
    </row>
    <row r="137" customFormat="false" ht="15" hidden="false" customHeight="false" outlineLevel="0" collapsed="false">
      <c r="A137" s="17" t="s">
        <v>720</v>
      </c>
      <c r="B137" s="17" t="s">
        <v>8164</v>
      </c>
      <c r="C137" s="17" t="s">
        <v>8165</v>
      </c>
      <c r="D137" s="17" t="s">
        <v>8166</v>
      </c>
      <c r="E137" s="17" t="s">
        <v>7696</v>
      </c>
      <c r="F137" s="17" t="s">
        <v>7706</v>
      </c>
      <c r="G137" s="17" t="s">
        <v>8167</v>
      </c>
      <c r="H137" s="17"/>
    </row>
    <row r="138" customFormat="false" ht="15" hidden="false" customHeight="false" outlineLevel="0" collapsed="false">
      <c r="A138" s="17" t="s">
        <v>749</v>
      </c>
      <c r="B138" s="17" t="s">
        <v>8168</v>
      </c>
      <c r="C138" s="17" t="s">
        <v>750</v>
      </c>
      <c r="D138" s="17" t="s">
        <v>8169</v>
      </c>
      <c r="E138" s="17" t="s">
        <v>228</v>
      </c>
      <c r="F138" s="17" t="s">
        <v>229</v>
      </c>
      <c r="G138" s="17" t="s">
        <v>8170</v>
      </c>
      <c r="H138" s="17"/>
    </row>
    <row r="139" customFormat="false" ht="15" hidden="false" customHeight="false" outlineLevel="0" collapsed="false">
      <c r="A139" s="17" t="s">
        <v>1289</v>
      </c>
      <c r="B139" s="17" t="s">
        <v>8171</v>
      </c>
      <c r="C139" s="17" t="s">
        <v>1291</v>
      </c>
      <c r="D139" s="17" t="s">
        <v>8172</v>
      </c>
      <c r="E139" s="17" t="s">
        <v>300</v>
      </c>
      <c r="F139" s="17" t="s">
        <v>301</v>
      </c>
      <c r="G139" s="17" t="s">
        <v>8173</v>
      </c>
      <c r="H139" s="17" t="s">
        <v>8174</v>
      </c>
    </row>
    <row r="140" customFormat="false" ht="15" hidden="false" customHeight="false" outlineLevel="0" collapsed="false">
      <c r="A140" s="17" t="s">
        <v>1172</v>
      </c>
      <c r="B140" s="17" t="s">
        <v>8175</v>
      </c>
      <c r="C140" s="17" t="s">
        <v>8176</v>
      </c>
      <c r="D140" s="17" t="s">
        <v>8177</v>
      </c>
      <c r="E140" s="17" t="s">
        <v>7740</v>
      </c>
      <c r="F140" s="17" t="s">
        <v>7692</v>
      </c>
      <c r="G140" s="17" t="s">
        <v>8178</v>
      </c>
      <c r="H140" s="17"/>
    </row>
    <row r="141" customFormat="false" ht="15" hidden="false" customHeight="false" outlineLevel="0" collapsed="false">
      <c r="A141" s="17" t="s">
        <v>938</v>
      </c>
      <c r="B141" s="17" t="s">
        <v>8179</v>
      </c>
      <c r="C141" s="17" t="s">
        <v>939</v>
      </c>
      <c r="D141" s="17" t="s">
        <v>8180</v>
      </c>
      <c r="E141" s="17" t="s">
        <v>371</v>
      </c>
      <c r="F141" s="17" t="s">
        <v>8181</v>
      </c>
      <c r="G141" s="17" t="s">
        <v>8182</v>
      </c>
      <c r="H141" s="17" t="s">
        <v>8183</v>
      </c>
    </row>
    <row r="142" customFormat="false" ht="15" hidden="false" customHeight="false" outlineLevel="0" collapsed="false">
      <c r="A142" s="17" t="s">
        <v>1006</v>
      </c>
      <c r="B142" s="17" t="s">
        <v>875</v>
      </c>
      <c r="C142" s="17" t="s">
        <v>1007</v>
      </c>
      <c r="D142" s="17" t="s">
        <v>8184</v>
      </c>
      <c r="E142" s="17" t="s">
        <v>7919</v>
      </c>
      <c r="F142" s="17" t="s">
        <v>265</v>
      </c>
      <c r="G142" s="17" t="s">
        <v>8185</v>
      </c>
      <c r="H142" s="17" t="s">
        <v>8186</v>
      </c>
    </row>
    <row r="143" customFormat="false" ht="15" hidden="false" customHeight="false" outlineLevel="0" collapsed="false">
      <c r="A143" s="17" t="s">
        <v>1102</v>
      </c>
      <c r="B143" s="17" t="s">
        <v>8187</v>
      </c>
      <c r="C143" s="17" t="s">
        <v>8188</v>
      </c>
      <c r="D143" s="17" t="s">
        <v>8189</v>
      </c>
      <c r="E143" s="17" t="s">
        <v>7785</v>
      </c>
      <c r="F143" s="17" t="s">
        <v>7692</v>
      </c>
      <c r="G143" s="17" t="s">
        <v>8190</v>
      </c>
      <c r="H143" s="17" t="n">
        <v>2334.21</v>
      </c>
    </row>
    <row r="144" customFormat="false" ht="15" hidden="false" customHeight="false" outlineLevel="0" collapsed="false">
      <c r="A144" s="17" t="s">
        <v>582</v>
      </c>
      <c r="B144" s="17" t="s">
        <v>8191</v>
      </c>
      <c r="C144" s="17" t="s">
        <v>583</v>
      </c>
      <c r="D144" s="17" t="s">
        <v>8192</v>
      </c>
      <c r="E144" s="17" t="s">
        <v>289</v>
      </c>
      <c r="F144" s="17" t="s">
        <v>7768</v>
      </c>
      <c r="G144" s="17" t="s">
        <v>8193</v>
      </c>
      <c r="H144" s="17" t="s">
        <v>8194</v>
      </c>
    </row>
    <row r="145" customFormat="false" ht="15" hidden="false" customHeight="false" outlineLevel="0" collapsed="false">
      <c r="A145" s="17" t="s">
        <v>1241</v>
      </c>
      <c r="B145" s="17" t="s">
        <v>8195</v>
      </c>
      <c r="C145" s="17" t="s">
        <v>1243</v>
      </c>
      <c r="D145" s="17" t="s">
        <v>8196</v>
      </c>
      <c r="E145" s="17" t="s">
        <v>278</v>
      </c>
      <c r="F145" s="17" t="s">
        <v>7741</v>
      </c>
      <c r="G145" s="17" t="s">
        <v>8197</v>
      </c>
      <c r="H145" s="17"/>
    </row>
    <row r="146" customFormat="false" ht="15" hidden="false" customHeight="false" outlineLevel="0" collapsed="false">
      <c r="A146" s="17" t="s">
        <v>1236</v>
      </c>
      <c r="B146" s="17" t="s">
        <v>8198</v>
      </c>
      <c r="C146" s="17" t="s">
        <v>1237</v>
      </c>
      <c r="D146" s="17" t="s">
        <v>8199</v>
      </c>
      <c r="E146" s="17" t="s">
        <v>228</v>
      </c>
      <c r="F146" s="17" t="s">
        <v>7735</v>
      </c>
      <c r="G146" s="17" t="s">
        <v>8200</v>
      </c>
      <c r="H146" s="17" t="s">
        <v>8201</v>
      </c>
    </row>
    <row r="147" customFormat="false" ht="15" hidden="false" customHeight="false" outlineLevel="0" collapsed="false">
      <c r="A147" s="17" t="s">
        <v>952</v>
      </c>
      <c r="B147" s="17" t="s">
        <v>8202</v>
      </c>
      <c r="C147" s="17" t="s">
        <v>954</v>
      </c>
      <c r="D147" s="17" t="s">
        <v>8203</v>
      </c>
      <c r="E147" s="17" t="s">
        <v>7797</v>
      </c>
      <c r="F147" s="17" t="s">
        <v>240</v>
      </c>
      <c r="G147" s="17" t="s">
        <v>8204</v>
      </c>
      <c r="H147" s="17" t="n">
        <v>1292.98</v>
      </c>
    </row>
    <row r="148" customFormat="false" ht="15" hidden="false" customHeight="false" outlineLevel="0" collapsed="false">
      <c r="A148" s="17" t="s">
        <v>1049</v>
      </c>
      <c r="B148" s="17" t="s">
        <v>322</v>
      </c>
      <c r="C148" s="17" t="s">
        <v>1050</v>
      </c>
      <c r="D148" s="17" t="s">
        <v>8205</v>
      </c>
      <c r="E148" s="17" t="s">
        <v>278</v>
      </c>
      <c r="F148" s="17" t="s">
        <v>279</v>
      </c>
      <c r="G148" s="17" t="s">
        <v>8206</v>
      </c>
      <c r="H148" s="17" t="s">
        <v>8207</v>
      </c>
    </row>
    <row r="149" customFormat="false" ht="15" hidden="false" customHeight="false" outlineLevel="0" collapsed="false">
      <c r="A149" s="17" t="s">
        <v>441</v>
      </c>
      <c r="B149" s="17" t="s">
        <v>8208</v>
      </c>
      <c r="C149" s="17" t="s">
        <v>443</v>
      </c>
      <c r="D149" s="17" t="s">
        <v>8209</v>
      </c>
      <c r="E149" s="17" t="s">
        <v>240</v>
      </c>
      <c r="F149" s="17" t="s">
        <v>240</v>
      </c>
      <c r="G149" s="17" t="s">
        <v>8210</v>
      </c>
      <c r="H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</row>
    <row r="151" customFormat="false" ht="15" hidden="false" customHeight="false" outlineLevel="0" collapsed="false">
      <c r="A151" s="17" t="s">
        <v>1132</v>
      </c>
      <c r="B151" s="17" t="s">
        <v>8211</v>
      </c>
      <c r="C151" s="17" t="s">
        <v>1134</v>
      </c>
      <c r="D151" s="17" t="s">
        <v>8212</v>
      </c>
      <c r="E151" s="17" t="s">
        <v>7827</v>
      </c>
      <c r="F151" s="17" t="s">
        <v>235</v>
      </c>
      <c r="G151" s="17" t="s">
        <v>8213</v>
      </c>
      <c r="H151" s="17"/>
    </row>
    <row r="152" customFormat="false" ht="15" hidden="false" customHeight="false" outlineLevel="0" collapsed="false">
      <c r="A152" s="17" t="s">
        <v>602</v>
      </c>
      <c r="B152" s="17" t="s">
        <v>8214</v>
      </c>
      <c r="C152" s="17" t="s">
        <v>8215</v>
      </c>
      <c r="D152" s="17" t="s">
        <v>8216</v>
      </c>
      <c r="E152" s="17" t="s">
        <v>278</v>
      </c>
      <c r="F152" s="17" t="s">
        <v>279</v>
      </c>
      <c r="G152" s="17" t="s">
        <v>8217</v>
      </c>
      <c r="H152" s="17" t="s">
        <v>8218</v>
      </c>
    </row>
    <row r="153" customFormat="false" ht="15" hidden="false" customHeight="false" outlineLevel="0" collapsed="false">
      <c r="A153" s="17" t="s">
        <v>726</v>
      </c>
      <c r="B153" s="17" t="s">
        <v>7725</v>
      </c>
      <c r="C153" s="17" t="s">
        <v>728</v>
      </c>
      <c r="D153" s="17" t="s">
        <v>7726</v>
      </c>
      <c r="E153" s="17" t="s">
        <v>7701</v>
      </c>
      <c r="F153" s="17" t="s">
        <v>271</v>
      </c>
      <c r="G153" s="17" t="s">
        <v>7727</v>
      </c>
      <c r="H153" s="17" t="s">
        <v>7728</v>
      </c>
    </row>
    <row r="154" customFormat="false" ht="15" hidden="false" customHeight="false" outlineLevel="0" collapsed="false">
      <c r="A154" s="17" t="s">
        <v>1307</v>
      </c>
      <c r="B154" s="17" t="s">
        <v>8106</v>
      </c>
      <c r="C154" s="17" t="s">
        <v>1309</v>
      </c>
      <c r="D154" s="17" t="s">
        <v>8107</v>
      </c>
      <c r="E154" s="17" t="s">
        <v>7785</v>
      </c>
      <c r="F154" s="17" t="s">
        <v>7692</v>
      </c>
      <c r="G154" s="17" t="s">
        <v>8108</v>
      </c>
      <c r="H154" s="17"/>
    </row>
    <row r="155" customFormat="false" ht="15" hidden="false" customHeight="false" outlineLevel="0" collapsed="false">
      <c r="A155" s="17" t="s">
        <v>1481</v>
      </c>
      <c r="B155" s="17" t="s">
        <v>8219</v>
      </c>
      <c r="C155" s="17" t="s">
        <v>1482</v>
      </c>
      <c r="D155" s="17" t="s">
        <v>8220</v>
      </c>
      <c r="E155" s="17" t="s">
        <v>8221</v>
      </c>
      <c r="F155" s="17" t="s">
        <v>265</v>
      </c>
      <c r="G155" s="17" t="s">
        <v>8222</v>
      </c>
      <c r="H155" s="17" t="s">
        <v>8223</v>
      </c>
    </row>
    <row r="156" customFormat="false" ht="15" hidden="false" customHeight="false" outlineLevel="0" collapsed="false">
      <c r="A156" s="17" t="s">
        <v>668</v>
      </c>
      <c r="B156" s="17" t="s">
        <v>8224</v>
      </c>
      <c r="C156" s="17" t="s">
        <v>670</v>
      </c>
      <c r="D156" s="17" t="s">
        <v>8225</v>
      </c>
      <c r="E156" s="17" t="s">
        <v>234</v>
      </c>
      <c r="F156" s="17" t="s">
        <v>7828</v>
      </c>
      <c r="G156" s="17" t="s">
        <v>8226</v>
      </c>
      <c r="H156" s="17" t="n">
        <v>2306.16</v>
      </c>
    </row>
    <row r="157" customFormat="false" ht="15" hidden="false" customHeight="false" outlineLevel="0" collapsed="false">
      <c r="A157" s="17" t="s">
        <v>1440</v>
      </c>
      <c r="B157" s="17" t="s">
        <v>8227</v>
      </c>
      <c r="C157" s="17" t="s">
        <v>1442</v>
      </c>
      <c r="D157" s="17" t="s">
        <v>8228</v>
      </c>
      <c r="E157" s="17" t="s">
        <v>7740</v>
      </c>
      <c r="F157" s="17" t="s">
        <v>7692</v>
      </c>
      <c r="G157" s="17" t="s">
        <v>8229</v>
      </c>
      <c r="H157" s="17"/>
    </row>
    <row r="158" customFormat="false" ht="15" hidden="false" customHeight="false" outlineLevel="0" collapsed="false">
      <c r="A158" s="17" t="s">
        <v>1074</v>
      </c>
      <c r="B158" s="17" t="s">
        <v>918</v>
      </c>
      <c r="C158" s="17" t="s">
        <v>1075</v>
      </c>
      <c r="D158" s="17" t="s">
        <v>8230</v>
      </c>
      <c r="E158" s="17" t="s">
        <v>289</v>
      </c>
      <c r="F158" s="17" t="s">
        <v>290</v>
      </c>
      <c r="G158" s="17" t="s">
        <v>8231</v>
      </c>
      <c r="H158" s="17" t="s">
        <v>8232</v>
      </c>
    </row>
    <row r="159" customFormat="false" ht="15" hidden="false" customHeight="false" outlineLevel="0" collapsed="false">
      <c r="A159" s="17" t="s">
        <v>474</v>
      </c>
      <c r="B159" s="17" t="s">
        <v>475</v>
      </c>
      <c r="C159" s="17" t="s">
        <v>8233</v>
      </c>
      <c r="D159" s="17" t="s">
        <v>8234</v>
      </c>
      <c r="E159" s="17" t="s">
        <v>7696</v>
      </c>
      <c r="F159" s="17" t="s">
        <v>241</v>
      </c>
      <c r="G159" s="17" t="s">
        <v>8235</v>
      </c>
      <c r="H159" s="17" t="n">
        <v>107.37</v>
      </c>
    </row>
    <row r="160" customFormat="false" ht="15" hidden="false" customHeight="false" outlineLevel="0" collapsed="false">
      <c r="A160" s="17" t="s">
        <v>1265</v>
      </c>
      <c r="B160" s="17" t="s">
        <v>8236</v>
      </c>
      <c r="C160" s="17" t="s">
        <v>1266</v>
      </c>
      <c r="D160" s="17" t="s">
        <v>8237</v>
      </c>
      <c r="E160" s="17" t="s">
        <v>367</v>
      </c>
      <c r="F160" s="17" t="s">
        <v>241</v>
      </c>
      <c r="G160" s="17" t="s">
        <v>8229</v>
      </c>
      <c r="H160" s="17" t="n">
        <v>2013.38</v>
      </c>
    </row>
    <row r="161" customFormat="false" ht="15" hidden="false" customHeight="false" outlineLevel="0" collapsed="false">
      <c r="A161" s="17" t="s">
        <v>653</v>
      </c>
      <c r="B161" s="17" t="s">
        <v>654</v>
      </c>
      <c r="C161" s="17" t="s">
        <v>655</v>
      </c>
      <c r="D161" s="17" t="s">
        <v>8238</v>
      </c>
      <c r="E161" s="17" t="s">
        <v>278</v>
      </c>
      <c r="F161" s="17" t="s">
        <v>7692</v>
      </c>
      <c r="G161" s="17" t="s">
        <v>8239</v>
      </c>
      <c r="H161" s="17" t="s">
        <v>8240</v>
      </c>
    </row>
    <row r="162" customFormat="false" ht="15" hidden="false" customHeight="false" outlineLevel="0" collapsed="false">
      <c r="A162" s="17" t="s">
        <v>680</v>
      </c>
      <c r="B162" s="17" t="s">
        <v>681</v>
      </c>
      <c r="C162" s="17" t="s">
        <v>682</v>
      </c>
      <c r="D162" s="17" t="s">
        <v>8241</v>
      </c>
      <c r="E162" s="17" t="s">
        <v>289</v>
      </c>
      <c r="F162" s="17" t="s">
        <v>7768</v>
      </c>
      <c r="G162" s="17" t="s">
        <v>8242</v>
      </c>
      <c r="H162" s="17" t="n">
        <v>2476.93</v>
      </c>
    </row>
    <row r="163" customFormat="false" ht="15" hidden="false" customHeight="false" outlineLevel="0" collapsed="false">
      <c r="A163" s="17" t="s">
        <v>1251</v>
      </c>
      <c r="B163" s="17" t="s">
        <v>8243</v>
      </c>
      <c r="C163" s="17" t="s">
        <v>8244</v>
      </c>
      <c r="D163" s="17" t="s">
        <v>8245</v>
      </c>
      <c r="E163" s="17" t="s">
        <v>7696</v>
      </c>
      <c r="F163" s="17" t="s">
        <v>241</v>
      </c>
      <c r="G163" s="17" t="s">
        <v>8246</v>
      </c>
      <c r="H163" s="17" t="n">
        <v>817.88</v>
      </c>
    </row>
    <row r="164" customFormat="false" ht="15" hidden="false" customHeight="false" outlineLevel="0" collapsed="false">
      <c r="A164" s="17" t="s">
        <v>1191</v>
      </c>
      <c r="B164" s="17" t="s">
        <v>8247</v>
      </c>
      <c r="C164" s="17" t="s">
        <v>1193</v>
      </c>
      <c r="D164" s="17" t="s">
        <v>8248</v>
      </c>
      <c r="E164" s="17" t="s">
        <v>367</v>
      </c>
      <c r="F164" s="17" t="s">
        <v>240</v>
      </c>
      <c r="G164" s="17" t="s">
        <v>8249</v>
      </c>
      <c r="H164" s="17" t="s">
        <v>8250</v>
      </c>
    </row>
    <row r="165" customFormat="false" ht="15" hidden="false" customHeight="false" outlineLevel="0" collapsed="false">
      <c r="A165" s="17" t="s">
        <v>862</v>
      </c>
      <c r="B165" s="17" t="s">
        <v>863</v>
      </c>
      <c r="C165" s="17" t="s">
        <v>864</v>
      </c>
      <c r="D165" s="17" t="s">
        <v>8251</v>
      </c>
      <c r="E165" s="17" t="s">
        <v>8221</v>
      </c>
      <c r="F165" s="17" t="s">
        <v>265</v>
      </c>
      <c r="G165" s="17" t="s">
        <v>8252</v>
      </c>
      <c r="H165" s="17" t="s">
        <v>8253</v>
      </c>
    </row>
    <row r="166" customFormat="false" ht="15" hidden="false" customHeight="false" outlineLevel="0" collapsed="false">
      <c r="A166" s="17" t="s">
        <v>923</v>
      </c>
      <c r="B166" s="17" t="s">
        <v>7978</v>
      </c>
      <c r="C166" s="17" t="s">
        <v>925</v>
      </c>
      <c r="D166" s="17" t="s">
        <v>7979</v>
      </c>
      <c r="E166" s="17" t="s">
        <v>362</v>
      </c>
      <c r="F166" s="17" t="s">
        <v>363</v>
      </c>
      <c r="G166" s="17" t="s">
        <v>7980</v>
      </c>
      <c r="H166" s="17"/>
    </row>
    <row r="167" customFormat="false" ht="15" hidden="false" customHeight="false" outlineLevel="0" collapsed="false">
      <c r="A167" s="17" t="s">
        <v>784</v>
      </c>
      <c r="B167" s="17" t="s">
        <v>8254</v>
      </c>
      <c r="C167" s="17" t="s">
        <v>786</v>
      </c>
      <c r="D167" s="17" t="s">
        <v>8255</v>
      </c>
      <c r="E167" s="17" t="s">
        <v>8126</v>
      </c>
      <c r="F167" s="17" t="s">
        <v>301</v>
      </c>
      <c r="G167" s="17" t="s">
        <v>8256</v>
      </c>
      <c r="H167" s="17" t="s">
        <v>8257</v>
      </c>
    </row>
    <row r="168" customFormat="false" ht="15" hidden="false" customHeight="false" outlineLevel="0" collapsed="false">
      <c r="A168" s="17" t="s">
        <v>1467</v>
      </c>
      <c r="B168" s="17" t="s">
        <v>1468</v>
      </c>
      <c r="C168" s="17" t="s">
        <v>1469</v>
      </c>
      <c r="D168" s="17" t="s">
        <v>8258</v>
      </c>
      <c r="E168" s="17" t="s">
        <v>7827</v>
      </c>
      <c r="F168" s="17" t="s">
        <v>7805</v>
      </c>
      <c r="G168" s="17" t="s">
        <v>8259</v>
      </c>
      <c r="H168" s="17"/>
    </row>
    <row r="169" customFormat="false" ht="15" hidden="false" customHeight="false" outlineLevel="0" collapsed="false">
      <c r="A169" s="17" t="s">
        <v>857</v>
      </c>
      <c r="B169" s="17" t="s">
        <v>8260</v>
      </c>
      <c r="C169" s="17" t="s">
        <v>859</v>
      </c>
      <c r="D169" s="17" t="s">
        <v>8261</v>
      </c>
      <c r="E169" s="17" t="s">
        <v>240</v>
      </c>
      <c r="F169" s="17" t="s">
        <v>241</v>
      </c>
      <c r="G169" s="17" t="s">
        <v>8262</v>
      </c>
      <c r="H169" s="17" t="s">
        <v>8263</v>
      </c>
    </row>
    <row r="170" customFormat="false" ht="15" hidden="false" customHeight="false" outlineLevel="0" collapsed="false">
      <c r="A170" s="17" t="s">
        <v>1472</v>
      </c>
      <c r="B170" s="17" t="s">
        <v>8264</v>
      </c>
      <c r="C170" s="17" t="s">
        <v>1473</v>
      </c>
      <c r="D170" s="17" t="s">
        <v>8265</v>
      </c>
      <c r="E170" s="17" t="s">
        <v>264</v>
      </c>
      <c r="F170" s="17" t="s">
        <v>265</v>
      </c>
      <c r="G170" s="17" t="s">
        <v>8266</v>
      </c>
      <c r="H170" s="17" t="s">
        <v>8267</v>
      </c>
    </row>
    <row r="171" customFormat="false" ht="15" hidden="false" customHeight="false" outlineLevel="0" collapsed="false">
      <c r="A171" s="17" t="s">
        <v>912</v>
      </c>
      <c r="B171" s="17" t="s">
        <v>8268</v>
      </c>
      <c r="C171" s="17" t="s">
        <v>914</v>
      </c>
      <c r="D171" s="17" t="s">
        <v>8269</v>
      </c>
      <c r="E171" s="17" t="s">
        <v>228</v>
      </c>
      <c r="F171" s="17" t="s">
        <v>7735</v>
      </c>
      <c r="G171" s="17" t="s">
        <v>8270</v>
      </c>
      <c r="H171" s="17" t="n">
        <v>2071.05</v>
      </c>
    </row>
    <row r="172" customFormat="false" ht="15" hidden="false" customHeight="false" outlineLevel="0" collapsed="false">
      <c r="A172" s="17" t="s">
        <v>714</v>
      </c>
      <c r="B172" s="17" t="s">
        <v>715</v>
      </c>
      <c r="C172" s="17" t="s">
        <v>716</v>
      </c>
      <c r="D172" s="17" t="s">
        <v>8271</v>
      </c>
      <c r="E172" s="17" t="s">
        <v>234</v>
      </c>
      <c r="F172" s="17" t="s">
        <v>235</v>
      </c>
      <c r="G172" s="17" t="s">
        <v>8272</v>
      </c>
      <c r="H172" s="17" t="s">
        <v>8273</v>
      </c>
    </row>
    <row r="173" customFormat="false" ht="15" hidden="false" customHeight="false" outlineLevel="0" collapsed="false">
      <c r="A173" s="17" t="s">
        <v>1063</v>
      </c>
      <c r="B173" s="17" t="s">
        <v>1064</v>
      </c>
      <c r="C173" s="17" t="s">
        <v>1065</v>
      </c>
      <c r="D173" s="17" t="s">
        <v>8274</v>
      </c>
      <c r="E173" s="17" t="s">
        <v>8126</v>
      </c>
      <c r="F173" s="17" t="s">
        <v>301</v>
      </c>
      <c r="G173" s="17" t="s">
        <v>8275</v>
      </c>
      <c r="H173" s="17" t="s">
        <v>8276</v>
      </c>
    </row>
    <row r="174" customFormat="false" ht="15" hidden="false" customHeight="false" outlineLevel="0" collapsed="false">
      <c r="A174" s="17" t="s">
        <v>989</v>
      </c>
      <c r="B174" s="17" t="s">
        <v>7948</v>
      </c>
      <c r="C174" s="17" t="s">
        <v>991</v>
      </c>
      <c r="D174" s="17" t="s">
        <v>7949</v>
      </c>
      <c r="E174" s="17" t="s">
        <v>7813</v>
      </c>
      <c r="F174" s="17" t="s">
        <v>363</v>
      </c>
      <c r="G174" s="17" t="s">
        <v>7950</v>
      </c>
      <c r="H174" s="17" t="s">
        <v>7951</v>
      </c>
    </row>
    <row r="175" customFormat="false" ht="15" hidden="false" customHeight="false" outlineLevel="0" collapsed="false">
      <c r="A175" s="17" t="s">
        <v>806</v>
      </c>
      <c r="B175" s="17" t="s">
        <v>8277</v>
      </c>
      <c r="C175" s="17" t="s">
        <v>808</v>
      </c>
      <c r="D175" s="17" t="s">
        <v>8278</v>
      </c>
      <c r="E175" s="17" t="s">
        <v>7863</v>
      </c>
      <c r="F175" s="17" t="s">
        <v>7702</v>
      </c>
      <c r="G175" s="17" t="s">
        <v>8279</v>
      </c>
      <c r="H175" s="17"/>
    </row>
    <row r="176" customFormat="false" ht="15" hidden="false" customHeight="false" outlineLevel="0" collapsed="false">
      <c r="A176" s="17" t="s">
        <v>976</v>
      </c>
      <c r="B176" s="17" t="s">
        <v>977</v>
      </c>
      <c r="C176" s="17" t="s">
        <v>978</v>
      </c>
      <c r="D176" s="17" t="s">
        <v>8280</v>
      </c>
      <c r="E176" s="17" t="s">
        <v>246</v>
      </c>
      <c r="F176" s="17" t="s">
        <v>8003</v>
      </c>
      <c r="G176" s="17" t="s">
        <v>8281</v>
      </c>
      <c r="H176" s="17" t="s">
        <v>8282</v>
      </c>
    </row>
    <row r="177" customFormat="false" ht="15" hidden="false" customHeight="false" outlineLevel="0" collapsed="false">
      <c r="A177" s="17" t="s">
        <v>1060</v>
      </c>
      <c r="B177" s="17" t="s">
        <v>8283</v>
      </c>
      <c r="C177" s="17" t="s">
        <v>1062</v>
      </c>
      <c r="D177" s="17" t="s">
        <v>8284</v>
      </c>
      <c r="E177" s="17" t="s">
        <v>8007</v>
      </c>
      <c r="F177" s="17" t="s">
        <v>8003</v>
      </c>
      <c r="G177" s="17" t="s">
        <v>8285</v>
      </c>
      <c r="H177" s="17" t="s">
        <v>8286</v>
      </c>
    </row>
    <row r="178" customFormat="false" ht="15" hidden="false" customHeight="false" outlineLevel="0" collapsed="false">
      <c r="A178" s="17" t="s">
        <v>376</v>
      </c>
      <c r="B178" s="17" t="s">
        <v>8287</v>
      </c>
      <c r="C178" s="17" t="s">
        <v>378</v>
      </c>
      <c r="D178" s="17" t="s">
        <v>8288</v>
      </c>
      <c r="E178" s="17" t="s">
        <v>278</v>
      </c>
      <c r="F178" s="17" t="s">
        <v>279</v>
      </c>
      <c r="G178" s="17" t="s">
        <v>8289</v>
      </c>
      <c r="H178" s="17" t="s">
        <v>8290</v>
      </c>
    </row>
    <row r="179" customFormat="false" ht="15" hidden="false" customHeight="false" outlineLevel="0" collapsed="false">
      <c r="A179" s="17" t="s">
        <v>1135</v>
      </c>
      <c r="B179" s="17" t="s">
        <v>8291</v>
      </c>
      <c r="C179" s="17" t="s">
        <v>1137</v>
      </c>
      <c r="D179" s="17" t="s">
        <v>8292</v>
      </c>
      <c r="E179" s="17" t="s">
        <v>371</v>
      </c>
      <c r="F179" s="17" t="s">
        <v>372</v>
      </c>
      <c r="G179" s="17" t="s">
        <v>8293</v>
      </c>
      <c r="H179" s="17" t="s">
        <v>8294</v>
      </c>
    </row>
    <row r="180" customFormat="false" ht="15" hidden="false" customHeight="false" outlineLevel="0" collapsed="false">
      <c r="A180" s="17" t="s">
        <v>1403</v>
      </c>
      <c r="B180" s="17" t="s">
        <v>8295</v>
      </c>
      <c r="C180" s="17" t="s">
        <v>1404</v>
      </c>
      <c r="D180" s="17" t="s">
        <v>8296</v>
      </c>
      <c r="E180" s="17" t="s">
        <v>234</v>
      </c>
      <c r="F180" s="17" t="s">
        <v>235</v>
      </c>
      <c r="G180" s="17" t="s">
        <v>8297</v>
      </c>
      <c r="H180" s="17" t="s">
        <v>8298</v>
      </c>
    </row>
    <row r="181" customFormat="false" ht="15" hidden="false" customHeight="false" outlineLevel="0" collapsed="false">
      <c r="A181" s="17" t="s">
        <v>1189</v>
      </c>
      <c r="B181" s="17" t="s">
        <v>8299</v>
      </c>
      <c r="C181" s="17" t="s">
        <v>1190</v>
      </c>
      <c r="D181" s="17" t="s">
        <v>8300</v>
      </c>
      <c r="E181" s="17" t="s">
        <v>7785</v>
      </c>
      <c r="F181" s="17" t="s">
        <v>7741</v>
      </c>
      <c r="G181" s="17" t="s">
        <v>8301</v>
      </c>
      <c r="H181" s="17" t="s">
        <v>8302</v>
      </c>
    </row>
    <row r="182" customFormat="false" ht="15" hidden="false" customHeight="false" outlineLevel="0" collapsed="false">
      <c r="A182" s="17" t="s">
        <v>798</v>
      </c>
      <c r="B182" s="17" t="s">
        <v>799</v>
      </c>
      <c r="C182" s="17" t="s">
        <v>8303</v>
      </c>
      <c r="D182" s="17" t="s">
        <v>8304</v>
      </c>
      <c r="E182" s="17" t="s">
        <v>234</v>
      </c>
      <c r="F182" s="17" t="s">
        <v>7805</v>
      </c>
      <c r="G182" s="17" t="s">
        <v>7849</v>
      </c>
      <c r="H182" s="17" t="n">
        <v>2505.25</v>
      </c>
    </row>
    <row r="183" customFormat="false" ht="15" hidden="false" customHeight="false" outlineLevel="0" collapsed="false">
      <c r="A183" s="17" t="s">
        <v>1028</v>
      </c>
      <c r="B183" s="17" t="s">
        <v>7733</v>
      </c>
      <c r="C183" s="17" t="s">
        <v>1029</v>
      </c>
      <c r="D183" s="17" t="s">
        <v>7734</v>
      </c>
      <c r="E183" s="17" t="s">
        <v>228</v>
      </c>
      <c r="F183" s="17" t="s">
        <v>7735</v>
      </c>
      <c r="G183" s="17" t="s">
        <v>7736</v>
      </c>
      <c r="H183" s="17"/>
    </row>
    <row r="184" customFormat="false" ht="15" hidden="false" customHeight="false" outlineLevel="0" collapsed="false">
      <c r="A184" s="17" t="s">
        <v>1156</v>
      </c>
      <c r="B184" s="17" t="s">
        <v>8305</v>
      </c>
      <c r="C184" s="17" t="s">
        <v>1158</v>
      </c>
      <c r="D184" s="17" t="s">
        <v>8306</v>
      </c>
      <c r="E184" s="17" t="s">
        <v>7919</v>
      </c>
      <c r="F184" s="17" t="s">
        <v>265</v>
      </c>
      <c r="G184" s="17" t="s">
        <v>8307</v>
      </c>
      <c r="H184" s="17"/>
    </row>
    <row r="185" customFormat="false" ht="15" hidden="false" customHeight="false" outlineLevel="0" collapsed="false">
      <c r="A185" s="17" t="s">
        <v>949</v>
      </c>
      <c r="B185" s="17" t="s">
        <v>8308</v>
      </c>
      <c r="C185" s="17" t="s">
        <v>951</v>
      </c>
      <c r="D185" s="17" t="s">
        <v>8309</v>
      </c>
      <c r="E185" s="17" t="s">
        <v>362</v>
      </c>
      <c r="F185" s="17" t="s">
        <v>8120</v>
      </c>
      <c r="G185" s="17" t="s">
        <v>8310</v>
      </c>
      <c r="H185" s="17" t="s">
        <v>8311</v>
      </c>
    </row>
    <row r="186" customFormat="false" ht="15" hidden="false" customHeight="false" outlineLevel="0" collapsed="false">
      <c r="A186" s="17" t="s">
        <v>1443</v>
      </c>
      <c r="B186" s="17" t="s">
        <v>8312</v>
      </c>
      <c r="C186" s="17" t="s">
        <v>1444</v>
      </c>
      <c r="D186" s="17" t="s">
        <v>8313</v>
      </c>
      <c r="E186" s="17" t="s">
        <v>8002</v>
      </c>
      <c r="F186" s="17" t="s">
        <v>247</v>
      </c>
      <c r="G186" s="17" t="s">
        <v>8314</v>
      </c>
      <c r="H186" s="17"/>
    </row>
    <row r="187" customFormat="false" ht="15" hidden="false" customHeight="false" outlineLevel="0" collapsed="false">
      <c r="A187" s="17" t="s">
        <v>356</v>
      </c>
      <c r="B187" s="17" t="s">
        <v>8315</v>
      </c>
      <c r="C187" s="17" t="s">
        <v>358</v>
      </c>
      <c r="D187" s="17" t="s">
        <v>8316</v>
      </c>
      <c r="E187" s="17" t="s">
        <v>7730</v>
      </c>
      <c r="F187" s="17" t="s">
        <v>7706</v>
      </c>
      <c r="G187" s="17" t="s">
        <v>8317</v>
      </c>
      <c r="H187" s="17" t="s">
        <v>8318</v>
      </c>
    </row>
    <row r="188" customFormat="false" ht="15" hidden="false" customHeight="false" outlineLevel="0" collapsed="false">
      <c r="A188" s="17" t="s">
        <v>1341</v>
      </c>
      <c r="B188" s="17" t="s">
        <v>8319</v>
      </c>
      <c r="C188" s="17" t="s">
        <v>1342</v>
      </c>
      <c r="D188" s="17" t="s">
        <v>8320</v>
      </c>
      <c r="E188" s="17" t="s">
        <v>371</v>
      </c>
      <c r="F188" s="17" t="s">
        <v>8181</v>
      </c>
      <c r="G188" s="17" t="s">
        <v>8321</v>
      </c>
      <c r="H188" s="17" t="s">
        <v>8322</v>
      </c>
    </row>
    <row r="189" customFormat="false" ht="15" hidden="false" customHeight="false" outlineLevel="0" collapsed="false">
      <c r="A189" s="17" t="s">
        <v>291</v>
      </c>
      <c r="B189" s="17" t="s">
        <v>7969</v>
      </c>
      <c r="C189" s="17" t="s">
        <v>7970</v>
      </c>
      <c r="D189" s="17" t="s">
        <v>7971</v>
      </c>
      <c r="E189" s="17" t="s">
        <v>228</v>
      </c>
      <c r="F189" s="17" t="s">
        <v>7735</v>
      </c>
      <c r="G189" s="17" t="s">
        <v>7972</v>
      </c>
      <c r="H189" s="17" t="n">
        <v>229.18</v>
      </c>
    </row>
    <row r="190" customFormat="false" ht="15" hidden="false" customHeight="false" outlineLevel="0" collapsed="false">
      <c r="A190" s="17" t="s">
        <v>831</v>
      </c>
      <c r="B190" s="17" t="s">
        <v>8323</v>
      </c>
      <c r="C190" s="17" t="s">
        <v>833</v>
      </c>
      <c r="D190" s="17" t="s">
        <v>8324</v>
      </c>
      <c r="E190" s="17" t="s">
        <v>8007</v>
      </c>
      <c r="F190" s="17" t="s">
        <v>247</v>
      </c>
      <c r="G190" s="17" t="s">
        <v>8325</v>
      </c>
      <c r="H190" s="17"/>
    </row>
    <row r="191" customFormat="false" ht="15" hidden="false" customHeight="false" outlineLevel="0" collapsed="false">
      <c r="A191" s="17" t="s">
        <v>306</v>
      </c>
      <c r="B191" s="17" t="s">
        <v>8326</v>
      </c>
      <c r="C191" s="17" t="s">
        <v>8327</v>
      </c>
      <c r="D191" s="17" t="s">
        <v>8328</v>
      </c>
      <c r="E191" s="17" t="s">
        <v>228</v>
      </c>
      <c r="F191" s="17" t="s">
        <v>229</v>
      </c>
      <c r="G191" s="17" t="s">
        <v>8329</v>
      </c>
      <c r="H191" s="17" t="s">
        <v>8330</v>
      </c>
    </row>
    <row r="192" customFormat="false" ht="15" hidden="false" customHeight="false" outlineLevel="0" collapsed="false">
      <c r="A192" s="17" t="s">
        <v>429</v>
      </c>
      <c r="B192" s="17" t="s">
        <v>8331</v>
      </c>
      <c r="C192" s="17" t="s">
        <v>431</v>
      </c>
      <c r="D192" s="17" t="s">
        <v>8332</v>
      </c>
      <c r="E192" s="17" t="s">
        <v>7892</v>
      </c>
      <c r="F192" s="17" t="s">
        <v>7828</v>
      </c>
      <c r="G192" s="17" t="s">
        <v>8333</v>
      </c>
      <c r="H192" s="17" t="s">
        <v>8334</v>
      </c>
    </row>
    <row r="193" customFormat="false" ht="15" hidden="false" customHeight="false" outlineLevel="0" collapsed="false">
      <c r="A193" s="17" t="s">
        <v>327</v>
      </c>
      <c r="B193" s="17" t="s">
        <v>8335</v>
      </c>
      <c r="C193" s="17" t="s">
        <v>329</v>
      </c>
      <c r="D193" s="17" t="s">
        <v>8336</v>
      </c>
      <c r="E193" s="17" t="s">
        <v>7943</v>
      </c>
      <c r="F193" s="17" t="s">
        <v>7706</v>
      </c>
      <c r="G193" s="17" t="s">
        <v>8337</v>
      </c>
      <c r="H193" s="17" t="s">
        <v>8338</v>
      </c>
    </row>
    <row r="194" customFormat="false" ht="15" hidden="false" customHeight="false" outlineLevel="0" collapsed="false">
      <c r="A194" s="17" t="s">
        <v>1267</v>
      </c>
      <c r="B194" s="17" t="s">
        <v>8339</v>
      </c>
      <c r="C194" s="17" t="s">
        <v>1269</v>
      </c>
      <c r="D194" s="17" t="s">
        <v>8340</v>
      </c>
      <c r="E194" s="17" t="s">
        <v>7696</v>
      </c>
      <c r="F194" s="17" t="s">
        <v>7706</v>
      </c>
      <c r="G194" s="17" t="s">
        <v>8341</v>
      </c>
      <c r="H194" s="17"/>
    </row>
    <row r="195" customFormat="false" ht="15" hidden="false" customHeight="false" outlineLevel="0" collapsed="false">
      <c r="A195" s="17" t="s">
        <v>693</v>
      </c>
      <c r="B195" s="17" t="s">
        <v>694</v>
      </c>
      <c r="C195" s="17" t="s">
        <v>695</v>
      </c>
      <c r="D195" s="17" t="s">
        <v>8342</v>
      </c>
      <c r="E195" s="17" t="s">
        <v>240</v>
      </c>
      <c r="F195" s="17" t="s">
        <v>7706</v>
      </c>
      <c r="G195" s="17" t="s">
        <v>8343</v>
      </c>
      <c r="H195" s="17" t="s">
        <v>8344</v>
      </c>
    </row>
    <row r="196" customFormat="false" ht="15" hidden="false" customHeight="false" outlineLevel="0" collapsed="false">
      <c r="A196" s="17" t="s">
        <v>1284</v>
      </c>
      <c r="B196" s="17" t="s">
        <v>8345</v>
      </c>
      <c r="C196" s="17" t="s">
        <v>1286</v>
      </c>
      <c r="D196" s="17" t="s">
        <v>8346</v>
      </c>
      <c r="E196" s="17" t="s">
        <v>8002</v>
      </c>
      <c r="F196" s="17" t="s">
        <v>247</v>
      </c>
      <c r="G196" s="17" t="s">
        <v>8347</v>
      </c>
      <c r="H196" s="17" t="n">
        <v>1224.14</v>
      </c>
    </row>
    <row r="197" customFormat="false" ht="15" hidden="false" customHeight="false" outlineLevel="0" collapsed="false">
      <c r="A197" s="17" t="s">
        <v>491</v>
      </c>
      <c r="B197" s="17" t="s">
        <v>8348</v>
      </c>
      <c r="C197" s="17" t="s">
        <v>493</v>
      </c>
      <c r="D197" s="17" t="s">
        <v>8349</v>
      </c>
      <c r="E197" s="17" t="s">
        <v>7740</v>
      </c>
      <c r="F197" s="17" t="s">
        <v>279</v>
      </c>
      <c r="G197" s="17" t="s">
        <v>8350</v>
      </c>
      <c r="H197" s="17"/>
    </row>
    <row r="198" customFormat="false" ht="15" hidden="false" customHeight="false" outlineLevel="0" collapsed="false">
      <c r="A198" s="17" t="s">
        <v>364</v>
      </c>
      <c r="B198" s="17" t="s">
        <v>365</v>
      </c>
      <c r="C198" s="17" t="s">
        <v>366</v>
      </c>
      <c r="D198" s="17" t="s">
        <v>8351</v>
      </c>
      <c r="E198" s="17" t="s">
        <v>367</v>
      </c>
      <c r="F198" s="17" t="s">
        <v>7706</v>
      </c>
      <c r="G198" s="17" t="s">
        <v>8352</v>
      </c>
      <c r="H198" s="17" t="n">
        <v>2477.8</v>
      </c>
    </row>
    <row r="199" customFormat="false" ht="15" hidden="false" customHeight="false" outlineLevel="0" collapsed="false">
      <c r="A199" s="17" t="s">
        <v>1236</v>
      </c>
      <c r="B199" s="17" t="s">
        <v>8198</v>
      </c>
      <c r="C199" s="17" t="s">
        <v>1237</v>
      </c>
      <c r="D199" s="17" t="s">
        <v>8199</v>
      </c>
      <c r="E199" s="17" t="s">
        <v>228</v>
      </c>
      <c r="F199" s="17" t="s">
        <v>7735</v>
      </c>
      <c r="G199" s="17" t="s">
        <v>8200</v>
      </c>
      <c r="H199" s="17" t="s">
        <v>8201</v>
      </c>
    </row>
    <row r="200" customFormat="false" ht="15" hidden="false" customHeight="false" outlineLevel="0" collapsed="false">
      <c r="A200" s="17" t="s">
        <v>931</v>
      </c>
      <c r="B200" s="17" t="s">
        <v>8353</v>
      </c>
      <c r="C200" s="17" t="s">
        <v>932</v>
      </c>
      <c r="D200" s="17" t="s">
        <v>8354</v>
      </c>
      <c r="E200" s="17" t="s">
        <v>300</v>
      </c>
      <c r="F200" s="17" t="s">
        <v>8127</v>
      </c>
      <c r="G200" s="17" t="s">
        <v>8355</v>
      </c>
      <c r="H200" s="17" t="n">
        <v>2956.55</v>
      </c>
    </row>
    <row r="201" customFormat="false" ht="15" hidden="false" customHeight="false" outlineLevel="0" collapsed="false">
      <c r="A201" s="17" t="s">
        <v>674</v>
      </c>
      <c r="B201" s="17" t="s">
        <v>7766</v>
      </c>
      <c r="C201" s="17" t="s">
        <v>676</v>
      </c>
      <c r="D201" s="17" t="s">
        <v>8356</v>
      </c>
      <c r="E201" s="17" t="s">
        <v>7730</v>
      </c>
      <c r="F201" s="17" t="s">
        <v>240</v>
      </c>
      <c r="G201" s="17" t="s">
        <v>8357</v>
      </c>
      <c r="H201" s="17" t="s">
        <v>8358</v>
      </c>
    </row>
    <row r="202" customFormat="false" ht="15" hidden="false" customHeight="false" outlineLevel="0" collapsed="false">
      <c r="A202" s="17" t="s">
        <v>659</v>
      </c>
      <c r="B202" s="17" t="s">
        <v>8359</v>
      </c>
      <c r="C202" s="17" t="s">
        <v>661</v>
      </c>
      <c r="D202" s="17" t="s">
        <v>8360</v>
      </c>
      <c r="E202" s="17" t="s">
        <v>388</v>
      </c>
      <c r="F202" s="17" t="s">
        <v>389</v>
      </c>
      <c r="G202" s="17" t="s">
        <v>8361</v>
      </c>
      <c r="H202" s="17"/>
    </row>
    <row r="203" customFormat="false" ht="15" hidden="false" customHeight="false" outlineLevel="0" collapsed="false">
      <c r="A203" s="17" t="s">
        <v>1412</v>
      </c>
      <c r="B203" s="17" t="s">
        <v>8362</v>
      </c>
      <c r="C203" s="17" t="s">
        <v>1414</v>
      </c>
      <c r="D203" s="17" t="s">
        <v>8363</v>
      </c>
      <c r="E203" s="17" t="s">
        <v>7926</v>
      </c>
      <c r="F203" s="17" t="s">
        <v>7706</v>
      </c>
      <c r="G203" s="17" t="s">
        <v>8364</v>
      </c>
      <c r="H203" s="17" t="s">
        <v>8365</v>
      </c>
    </row>
    <row r="204" customFormat="false" ht="15" hidden="false" customHeight="false" outlineLevel="0" collapsed="false">
      <c r="A204" s="17" t="s">
        <v>417</v>
      </c>
      <c r="B204" s="17" t="s">
        <v>7991</v>
      </c>
      <c r="C204" s="17" t="s">
        <v>7992</v>
      </c>
      <c r="D204" s="17" t="s">
        <v>7993</v>
      </c>
      <c r="E204" s="17" t="s">
        <v>7892</v>
      </c>
      <c r="F204" s="17" t="s">
        <v>235</v>
      </c>
      <c r="G204" s="17" t="s">
        <v>7697</v>
      </c>
      <c r="H204" s="17"/>
    </row>
    <row r="205" customFormat="false" ht="15" hidden="false" customHeight="false" outlineLevel="0" collapsed="false">
      <c r="A205" s="17" t="s">
        <v>272</v>
      </c>
      <c r="B205" s="17" t="s">
        <v>273</v>
      </c>
      <c r="C205" s="17" t="s">
        <v>274</v>
      </c>
      <c r="D205" s="17" t="s">
        <v>8366</v>
      </c>
      <c r="E205" s="17" t="s">
        <v>228</v>
      </c>
      <c r="F205" s="17" t="s">
        <v>229</v>
      </c>
      <c r="G205" s="17" t="s">
        <v>8367</v>
      </c>
      <c r="H205" s="17" t="s">
        <v>8368</v>
      </c>
    </row>
    <row r="206" customFormat="false" ht="15" hidden="false" customHeight="false" outlineLevel="0" collapsed="false">
      <c r="A206" s="17" t="s">
        <v>1389</v>
      </c>
      <c r="B206" s="17" t="s">
        <v>8369</v>
      </c>
      <c r="C206" s="17" t="s">
        <v>1391</v>
      </c>
      <c r="D206" s="17" t="s">
        <v>8370</v>
      </c>
      <c r="E206" s="17" t="s">
        <v>7730</v>
      </c>
      <c r="F206" s="17" t="s">
        <v>240</v>
      </c>
      <c r="G206" s="17" t="s">
        <v>8371</v>
      </c>
      <c r="H206" s="17" t="s">
        <v>8372</v>
      </c>
    </row>
    <row r="207" customFormat="false" ht="15" hidden="false" customHeight="false" outlineLevel="0" collapsed="false">
      <c r="A207" s="17" t="s">
        <v>318</v>
      </c>
      <c r="B207" s="17" t="s">
        <v>8078</v>
      </c>
      <c r="C207" s="17" t="s">
        <v>320</v>
      </c>
      <c r="D207" s="17" t="s">
        <v>8079</v>
      </c>
      <c r="E207" s="17" t="s">
        <v>8080</v>
      </c>
      <c r="F207" s="17" t="s">
        <v>290</v>
      </c>
      <c r="G207" s="17" t="s">
        <v>8081</v>
      </c>
      <c r="H207" s="17" t="s">
        <v>8082</v>
      </c>
    </row>
    <row r="208" customFormat="false" ht="15" hidden="false" customHeight="false" outlineLevel="0" collapsed="false">
      <c r="A208" s="17" t="s">
        <v>979</v>
      </c>
      <c r="B208" s="17" t="s">
        <v>8373</v>
      </c>
      <c r="C208" s="17" t="s">
        <v>981</v>
      </c>
      <c r="D208" s="17" t="s">
        <v>8374</v>
      </c>
      <c r="E208" s="17" t="s">
        <v>8375</v>
      </c>
      <c r="F208" s="17" t="s">
        <v>229</v>
      </c>
      <c r="G208" s="17" t="s">
        <v>8376</v>
      </c>
      <c r="H208" s="17" t="s">
        <v>8377</v>
      </c>
    </row>
    <row r="209" customFormat="false" ht="15" hidden="false" customHeight="false" outlineLevel="0" collapsed="false">
      <c r="A209" s="17" t="s">
        <v>711</v>
      </c>
      <c r="B209" s="17" t="s">
        <v>8378</v>
      </c>
      <c r="C209" s="17" t="s">
        <v>8379</v>
      </c>
      <c r="D209" s="17" t="s">
        <v>8380</v>
      </c>
      <c r="E209" s="17" t="s">
        <v>8007</v>
      </c>
      <c r="F209" s="17" t="s">
        <v>247</v>
      </c>
      <c r="G209" s="17" t="s">
        <v>8381</v>
      </c>
      <c r="H209" s="17" t="n">
        <v>2377.61</v>
      </c>
    </row>
    <row r="210" customFormat="false" ht="15" hidden="false" customHeight="false" outlineLevel="0" collapsed="false">
      <c r="A210" s="17" t="s">
        <v>1401</v>
      </c>
      <c r="B210" s="17" t="s">
        <v>8382</v>
      </c>
      <c r="C210" s="17" t="s">
        <v>1402</v>
      </c>
      <c r="D210" s="17" t="s">
        <v>8383</v>
      </c>
      <c r="E210" s="17" t="s">
        <v>8384</v>
      </c>
      <c r="F210" s="17" t="s">
        <v>363</v>
      </c>
      <c r="G210" s="17" t="s">
        <v>8385</v>
      </c>
      <c r="H210" s="17" t="s">
        <v>8386</v>
      </c>
    </row>
    <row r="211" customFormat="false" ht="15" hidden="false" customHeight="false" outlineLevel="0" collapsed="false">
      <c r="A211" s="17" t="s">
        <v>1194</v>
      </c>
      <c r="B211" s="17" t="s">
        <v>8387</v>
      </c>
      <c r="C211" s="17" t="s">
        <v>1195</v>
      </c>
      <c r="D211" s="17" t="s">
        <v>8388</v>
      </c>
      <c r="E211" s="17" t="s">
        <v>7740</v>
      </c>
      <c r="F211" s="17" t="s">
        <v>7741</v>
      </c>
      <c r="G211" s="17" t="s">
        <v>8389</v>
      </c>
      <c r="H211" s="17" t="s">
        <v>8390</v>
      </c>
    </row>
    <row r="212" customFormat="false" ht="15" hidden="false" customHeight="false" outlineLevel="0" collapsed="false">
      <c r="A212" s="17" t="s">
        <v>1435</v>
      </c>
      <c r="B212" s="17" t="s">
        <v>7825</v>
      </c>
      <c r="C212" s="17" t="s">
        <v>1437</v>
      </c>
      <c r="D212" s="17" t="s">
        <v>7826</v>
      </c>
      <c r="E212" s="17" t="s">
        <v>7827</v>
      </c>
      <c r="F212" s="17" t="s">
        <v>7828</v>
      </c>
      <c r="G212" s="17" t="s">
        <v>7829</v>
      </c>
      <c r="H212" s="17" t="n">
        <v>2199.8</v>
      </c>
    </row>
    <row r="213" customFormat="false" ht="15" hidden="false" customHeight="false" outlineLevel="0" collapsed="false">
      <c r="A213" s="17" t="s">
        <v>699</v>
      </c>
      <c r="B213" s="17" t="s">
        <v>8391</v>
      </c>
      <c r="C213" s="17" t="s">
        <v>700</v>
      </c>
      <c r="D213" s="17" t="s">
        <v>8392</v>
      </c>
      <c r="E213" s="17" t="s">
        <v>8393</v>
      </c>
      <c r="F213" s="17" t="s">
        <v>7848</v>
      </c>
      <c r="G213" s="17" t="s">
        <v>8394</v>
      </c>
      <c r="H213" s="17" t="s">
        <v>8395</v>
      </c>
    </row>
    <row r="214" customFormat="false" ht="15" hidden="false" customHeight="false" outlineLevel="0" collapsed="false">
      <c r="A214" s="17" t="s">
        <v>1117</v>
      </c>
      <c r="B214" s="17" t="s">
        <v>8396</v>
      </c>
      <c r="C214" s="17" t="s">
        <v>1119</v>
      </c>
      <c r="D214" s="17" t="s">
        <v>8397</v>
      </c>
      <c r="E214" s="17" t="s">
        <v>8375</v>
      </c>
      <c r="F214" s="17" t="s">
        <v>7735</v>
      </c>
      <c r="G214" s="17" t="s">
        <v>8398</v>
      </c>
      <c r="H214" s="17" t="s">
        <v>8399</v>
      </c>
    </row>
    <row r="215" customFormat="false" ht="15" hidden="false" customHeight="false" outlineLevel="0" collapsed="false">
      <c r="A215" s="17" t="s">
        <v>738</v>
      </c>
      <c r="B215" s="17" t="s">
        <v>739</v>
      </c>
      <c r="C215" s="17" t="s">
        <v>740</v>
      </c>
      <c r="D215" s="17" t="s">
        <v>8400</v>
      </c>
      <c r="E215" s="17" t="s">
        <v>234</v>
      </c>
      <c r="F215" s="17" t="s">
        <v>7805</v>
      </c>
      <c r="G215" s="17" t="s">
        <v>8401</v>
      </c>
      <c r="H215" s="17" t="s">
        <v>8402</v>
      </c>
    </row>
    <row r="216" customFormat="false" ht="15" hidden="false" customHeight="false" outlineLevel="0" collapsed="false">
      <c r="A216" s="17" t="s">
        <v>496</v>
      </c>
      <c r="B216" s="17" t="s">
        <v>8403</v>
      </c>
      <c r="C216" s="17" t="s">
        <v>498</v>
      </c>
      <c r="D216" s="17" t="s">
        <v>8404</v>
      </c>
      <c r="E216" s="17" t="s">
        <v>7911</v>
      </c>
      <c r="F216" s="17" t="s">
        <v>349</v>
      </c>
      <c r="G216" s="17" t="s">
        <v>8405</v>
      </c>
      <c r="H216" s="17" t="s">
        <v>8406</v>
      </c>
    </row>
    <row r="217" customFormat="false" ht="15" hidden="false" customHeight="false" outlineLevel="0" collapsed="false">
      <c r="A217" s="17" t="s">
        <v>831</v>
      </c>
      <c r="B217" s="17" t="s">
        <v>8323</v>
      </c>
      <c r="C217" s="17" t="s">
        <v>833</v>
      </c>
      <c r="D217" s="17" t="s">
        <v>8324</v>
      </c>
      <c r="E217" s="17" t="s">
        <v>8007</v>
      </c>
      <c r="F217" s="17" t="s">
        <v>247</v>
      </c>
      <c r="G217" s="17" t="s">
        <v>8325</v>
      </c>
      <c r="H217" s="17"/>
    </row>
    <row r="218" customFormat="false" ht="15" hidden="false" customHeight="false" outlineLevel="0" collapsed="false">
      <c r="A218" s="17" t="s">
        <v>1420</v>
      </c>
      <c r="B218" s="17" t="s">
        <v>8407</v>
      </c>
      <c r="C218" s="17" t="s">
        <v>1422</v>
      </c>
      <c r="D218" s="17" t="s">
        <v>8408</v>
      </c>
      <c r="E218" s="17" t="s">
        <v>7722</v>
      </c>
      <c r="F218" s="17" t="s">
        <v>271</v>
      </c>
      <c r="G218" s="17" t="s">
        <v>8409</v>
      </c>
      <c r="H218" s="17" t="s">
        <v>8410</v>
      </c>
    </row>
    <row r="219" customFormat="false" ht="15" hidden="false" customHeight="false" outlineLevel="0" collapsed="false">
      <c r="A219" s="17" t="s">
        <v>373</v>
      </c>
      <c r="B219" s="17" t="s">
        <v>8411</v>
      </c>
      <c r="C219" s="17" t="s">
        <v>375</v>
      </c>
      <c r="D219" s="17" t="s">
        <v>8412</v>
      </c>
      <c r="E219" s="17" t="s">
        <v>7730</v>
      </c>
      <c r="F219" s="17" t="s">
        <v>7706</v>
      </c>
      <c r="G219" s="17" t="s">
        <v>8413</v>
      </c>
      <c r="H219" s="17"/>
    </row>
    <row r="220" customFormat="false" ht="15" hidden="false" customHeight="false" outlineLevel="0" collapsed="false">
      <c r="A220" s="17" t="s">
        <v>1172</v>
      </c>
      <c r="B220" s="17" t="s">
        <v>8175</v>
      </c>
      <c r="C220" s="17" t="s">
        <v>8176</v>
      </c>
      <c r="D220" s="17" t="s">
        <v>8177</v>
      </c>
      <c r="E220" s="17" t="s">
        <v>7740</v>
      </c>
      <c r="F220" s="17" t="s">
        <v>7692</v>
      </c>
      <c r="G220" s="17" t="s">
        <v>8178</v>
      </c>
      <c r="H220" s="17"/>
    </row>
    <row r="221" customFormat="false" ht="15" hidden="false" customHeight="false" outlineLevel="0" collapsed="false">
      <c r="A221" s="17" t="s">
        <v>1006</v>
      </c>
      <c r="B221" s="17" t="s">
        <v>875</v>
      </c>
      <c r="C221" s="17" t="s">
        <v>1007</v>
      </c>
      <c r="D221" s="17" t="s">
        <v>8184</v>
      </c>
      <c r="E221" s="17" t="s">
        <v>7919</v>
      </c>
      <c r="F221" s="17" t="s">
        <v>265</v>
      </c>
      <c r="G221" s="17" t="s">
        <v>8185</v>
      </c>
      <c r="H221" s="17" t="s">
        <v>8186</v>
      </c>
    </row>
    <row r="222" customFormat="false" ht="15" hidden="false" customHeight="false" outlineLevel="0" collapsed="false">
      <c r="A222" s="17" t="s">
        <v>688</v>
      </c>
      <c r="B222" s="17" t="s">
        <v>8414</v>
      </c>
      <c r="C222" s="17" t="s">
        <v>689</v>
      </c>
      <c r="D222" s="17" t="s">
        <v>8415</v>
      </c>
      <c r="E222" s="17" t="s">
        <v>7696</v>
      </c>
      <c r="F222" s="17" t="s">
        <v>241</v>
      </c>
      <c r="G222" s="17" t="s">
        <v>7829</v>
      </c>
      <c r="H222" s="17"/>
    </row>
    <row r="223" customFormat="false" ht="15" hidden="false" customHeight="false" outlineLevel="0" collapsed="false">
      <c r="A223" s="17" t="s">
        <v>1169</v>
      </c>
      <c r="B223" s="17" t="s">
        <v>8416</v>
      </c>
      <c r="C223" s="17" t="s">
        <v>1171</v>
      </c>
      <c r="D223" s="17" t="s">
        <v>8417</v>
      </c>
      <c r="E223" s="17" t="s">
        <v>7730</v>
      </c>
      <c r="F223" s="17" t="s">
        <v>240</v>
      </c>
      <c r="G223" s="17" t="s">
        <v>8418</v>
      </c>
      <c r="H223" s="17"/>
    </row>
    <row r="224" customFormat="false" ht="15" hidden="false" customHeight="false" outlineLevel="0" collapsed="false">
      <c r="A224" s="17" t="s">
        <v>955</v>
      </c>
      <c r="B224" s="17" t="s">
        <v>8419</v>
      </c>
      <c r="C224" s="17" t="s">
        <v>8420</v>
      </c>
      <c r="D224" s="17" t="s">
        <v>8421</v>
      </c>
      <c r="E224" s="17" t="s">
        <v>7943</v>
      </c>
      <c r="F224" s="17" t="s">
        <v>240</v>
      </c>
      <c r="G224" s="17" t="s">
        <v>8422</v>
      </c>
      <c r="H224" s="17" t="s">
        <v>8423</v>
      </c>
    </row>
    <row r="225" customFormat="false" ht="15" hidden="false" customHeight="false" outlineLevel="0" collapsed="false">
      <c r="A225" s="17" t="s">
        <v>452</v>
      </c>
      <c r="B225" s="17" t="s">
        <v>8424</v>
      </c>
      <c r="C225" s="17" t="s">
        <v>454</v>
      </c>
      <c r="D225" s="17" t="s">
        <v>8425</v>
      </c>
      <c r="E225" s="17" t="s">
        <v>7797</v>
      </c>
      <c r="F225" s="17" t="s">
        <v>240</v>
      </c>
      <c r="G225" s="17" t="s">
        <v>8426</v>
      </c>
      <c r="H225" s="17"/>
    </row>
    <row r="226" customFormat="false" ht="15" hidden="false" customHeight="false" outlineLevel="0" collapsed="false">
      <c r="A226" s="17" t="s">
        <v>1358</v>
      </c>
      <c r="B226" s="17" t="s">
        <v>1359</v>
      </c>
      <c r="C226" s="17" t="s">
        <v>1360</v>
      </c>
      <c r="D226" s="17" t="s">
        <v>8427</v>
      </c>
      <c r="E226" s="17" t="s">
        <v>388</v>
      </c>
      <c r="F226" s="17" t="s">
        <v>389</v>
      </c>
      <c r="G226" s="17" t="s">
        <v>8428</v>
      </c>
      <c r="H226" s="17" t="s">
        <v>8429</v>
      </c>
    </row>
    <row r="227" customFormat="false" ht="15" hidden="false" customHeight="false" outlineLevel="0" collapsed="false">
      <c r="A227" s="17" t="s">
        <v>1355</v>
      </c>
      <c r="B227" s="17" t="s">
        <v>7931</v>
      </c>
      <c r="C227" s="17" t="s">
        <v>7932</v>
      </c>
      <c r="D227" s="17" t="s">
        <v>7933</v>
      </c>
      <c r="E227" s="17" t="s">
        <v>7740</v>
      </c>
      <c r="F227" s="17" t="s">
        <v>7692</v>
      </c>
      <c r="G227" s="17" t="s">
        <v>7934</v>
      </c>
      <c r="H227" s="17" t="s">
        <v>7935</v>
      </c>
    </row>
    <row r="228" customFormat="false" ht="15" hidden="false" customHeight="false" outlineLevel="0" collapsed="false">
      <c r="A228" s="17" t="s">
        <v>560</v>
      </c>
      <c r="B228" s="17" t="s">
        <v>383</v>
      </c>
      <c r="C228" s="17" t="s">
        <v>561</v>
      </c>
      <c r="D228" s="17" t="s">
        <v>8430</v>
      </c>
      <c r="E228" s="17" t="s">
        <v>362</v>
      </c>
      <c r="F228" s="17" t="s">
        <v>363</v>
      </c>
      <c r="G228" s="17" t="s">
        <v>8431</v>
      </c>
      <c r="H228" s="17" t="s">
        <v>8432</v>
      </c>
    </row>
    <row r="229" customFormat="false" ht="15" hidden="false" customHeight="false" outlineLevel="0" collapsed="false">
      <c r="A229" s="17" t="s">
        <v>874</v>
      </c>
      <c r="B229" s="17" t="s">
        <v>875</v>
      </c>
      <c r="C229" s="17" t="s">
        <v>876</v>
      </c>
      <c r="D229" s="17" t="s">
        <v>8433</v>
      </c>
      <c r="E229" s="17" t="s">
        <v>7696</v>
      </c>
      <c r="F229" s="17" t="s">
        <v>240</v>
      </c>
      <c r="G229" s="17" t="s">
        <v>8032</v>
      </c>
      <c r="H229" s="17" t="s">
        <v>8434</v>
      </c>
    </row>
    <row r="230" customFormat="false" ht="15" hidden="false" customHeight="false" outlineLevel="0" collapsed="false">
      <c r="A230" s="17" t="s">
        <v>822</v>
      </c>
      <c r="B230" s="17" t="s">
        <v>8435</v>
      </c>
      <c r="C230" s="17" t="s">
        <v>824</v>
      </c>
      <c r="D230" s="17" t="s">
        <v>8436</v>
      </c>
      <c r="E230" s="17" t="s">
        <v>278</v>
      </c>
      <c r="F230" s="17" t="s">
        <v>279</v>
      </c>
      <c r="G230" s="17" t="s">
        <v>8437</v>
      </c>
      <c r="H230" s="17" t="n">
        <v>2401.71</v>
      </c>
    </row>
    <row r="231" customFormat="false" ht="15" hidden="false" customHeight="false" outlineLevel="0" collapsed="false">
      <c r="A231" s="17" t="s">
        <v>795</v>
      </c>
      <c r="B231" s="17" t="s">
        <v>796</v>
      </c>
      <c r="C231" s="17" t="s">
        <v>797</v>
      </c>
      <c r="D231" s="17" t="s">
        <v>8438</v>
      </c>
      <c r="E231" s="17" t="s">
        <v>7827</v>
      </c>
      <c r="F231" s="17" t="s">
        <v>7805</v>
      </c>
      <c r="G231" s="17" t="s">
        <v>8439</v>
      </c>
      <c r="H231" s="17" t="s">
        <v>8440</v>
      </c>
    </row>
    <row r="232" customFormat="false" ht="15" hidden="false" customHeight="false" outlineLevel="0" collapsed="false">
      <c r="A232" s="17" t="s">
        <v>447</v>
      </c>
      <c r="B232" s="17" t="s">
        <v>8113</v>
      </c>
      <c r="C232" s="17" t="s">
        <v>8114</v>
      </c>
      <c r="D232" s="17" t="s">
        <v>8115</v>
      </c>
      <c r="E232" s="17" t="s">
        <v>289</v>
      </c>
      <c r="F232" s="17" t="s">
        <v>290</v>
      </c>
      <c r="G232" s="17" t="s">
        <v>8116</v>
      </c>
      <c r="H232" s="17" t="n">
        <v>397.96</v>
      </c>
    </row>
    <row r="233" customFormat="false" ht="15" hidden="false" customHeight="false" outlineLevel="0" collapsed="false">
      <c r="A233" s="17" t="s">
        <v>1265</v>
      </c>
      <c r="B233" s="17" t="s">
        <v>8236</v>
      </c>
      <c r="C233" s="17" t="s">
        <v>1266</v>
      </c>
      <c r="D233" s="17" t="s">
        <v>8237</v>
      </c>
      <c r="E233" s="17" t="s">
        <v>367</v>
      </c>
      <c r="F233" s="17" t="s">
        <v>241</v>
      </c>
      <c r="G233" s="17" t="s">
        <v>8229</v>
      </c>
      <c r="H233" s="17" t="n">
        <v>2013.38</v>
      </c>
    </row>
    <row r="234" customFormat="false" ht="15" hidden="false" customHeight="false" outlineLevel="0" collapsed="false">
      <c r="A234" s="17" t="s">
        <v>461</v>
      </c>
      <c r="B234" s="17" t="s">
        <v>8441</v>
      </c>
      <c r="C234" s="17" t="s">
        <v>462</v>
      </c>
      <c r="D234" s="17" t="s">
        <v>8442</v>
      </c>
      <c r="E234" s="17" t="s">
        <v>264</v>
      </c>
      <c r="F234" s="17" t="s">
        <v>265</v>
      </c>
      <c r="G234" s="17" t="s">
        <v>8443</v>
      </c>
      <c r="H234" s="17" t="n">
        <v>1666.25</v>
      </c>
    </row>
    <row r="235" customFormat="false" ht="15" hidden="false" customHeight="false" outlineLevel="0" collapsed="false">
      <c r="A235" s="17" t="s">
        <v>1450</v>
      </c>
      <c r="B235" s="17" t="s">
        <v>8444</v>
      </c>
      <c r="C235" s="17" t="s">
        <v>1452</v>
      </c>
      <c r="D235" s="17" t="s">
        <v>8445</v>
      </c>
      <c r="E235" s="17" t="s">
        <v>7785</v>
      </c>
      <c r="F235" s="17" t="s">
        <v>279</v>
      </c>
      <c r="G235" s="17" t="s">
        <v>7798</v>
      </c>
      <c r="H235" s="17" t="s">
        <v>8446</v>
      </c>
    </row>
    <row r="236" customFormat="false" ht="15" hidden="false" customHeight="false" outlineLevel="0" collapsed="false">
      <c r="A236" s="17" t="s">
        <v>767</v>
      </c>
      <c r="B236" s="17" t="s">
        <v>8010</v>
      </c>
      <c r="C236" s="17" t="s">
        <v>769</v>
      </c>
      <c r="D236" s="17" t="s">
        <v>8011</v>
      </c>
      <c r="E236" s="17" t="s">
        <v>278</v>
      </c>
      <c r="F236" s="17" t="s">
        <v>279</v>
      </c>
      <c r="G236" s="17" t="s">
        <v>8012</v>
      </c>
      <c r="H236" s="17" t="s">
        <v>8013</v>
      </c>
    </row>
    <row r="237" customFormat="false" ht="15" hidden="false" customHeight="false" outlineLevel="0" collapsed="false">
      <c r="A237" s="17" t="s">
        <v>828</v>
      </c>
      <c r="B237" s="17" t="s">
        <v>8447</v>
      </c>
      <c r="C237" s="17" t="s">
        <v>830</v>
      </c>
      <c r="D237" s="17" t="s">
        <v>8448</v>
      </c>
      <c r="E237" s="17" t="s">
        <v>7730</v>
      </c>
      <c r="F237" s="17" t="s">
        <v>240</v>
      </c>
      <c r="G237" s="17" t="s">
        <v>8449</v>
      </c>
      <c r="H237" s="17" t="n">
        <v>706.7</v>
      </c>
    </row>
    <row r="238" customFormat="false" ht="15" hidden="false" customHeight="false" outlineLevel="0" collapsed="false">
      <c r="A238" s="17" t="s">
        <v>1189</v>
      </c>
      <c r="B238" s="17" t="s">
        <v>8299</v>
      </c>
      <c r="C238" s="17" t="s">
        <v>1190</v>
      </c>
      <c r="D238" s="17" t="s">
        <v>8300</v>
      </c>
      <c r="E238" s="17" t="s">
        <v>7785</v>
      </c>
      <c r="F238" s="17" t="s">
        <v>7741</v>
      </c>
      <c r="G238" s="17" t="s">
        <v>8301</v>
      </c>
      <c r="H238" s="17" t="s">
        <v>8302</v>
      </c>
    </row>
    <row r="239" customFormat="false" ht="15" hidden="false" customHeight="false" outlineLevel="0" collapsed="false">
      <c r="A239" s="17" t="s">
        <v>885</v>
      </c>
      <c r="B239" s="17" t="s">
        <v>8450</v>
      </c>
      <c r="C239" s="17" t="s">
        <v>887</v>
      </c>
      <c r="D239" s="17" t="s">
        <v>8451</v>
      </c>
      <c r="E239" s="17" t="s">
        <v>371</v>
      </c>
      <c r="F239" s="17" t="s">
        <v>372</v>
      </c>
      <c r="G239" s="17" t="s">
        <v>8452</v>
      </c>
      <c r="H239" s="17" t="n">
        <v>2347.58</v>
      </c>
    </row>
    <row r="240" customFormat="false" ht="15" hidden="false" customHeight="false" outlineLevel="0" collapsed="false">
      <c r="A240" s="17" t="s">
        <v>1295</v>
      </c>
      <c r="B240" s="17" t="s">
        <v>1296</v>
      </c>
      <c r="C240" s="17" t="s">
        <v>1297</v>
      </c>
      <c r="D240" s="17" t="s">
        <v>8453</v>
      </c>
      <c r="E240" s="17" t="s">
        <v>7785</v>
      </c>
      <c r="F240" s="17" t="s">
        <v>7741</v>
      </c>
      <c r="G240" s="17" t="s">
        <v>8454</v>
      </c>
      <c r="H240" s="17" t="s">
        <v>8455</v>
      </c>
    </row>
    <row r="241" customFormat="false" ht="15" hidden="false" customHeight="false" outlineLevel="0" collapsed="false">
      <c r="A241" s="17" t="s">
        <v>1343</v>
      </c>
      <c r="B241" s="17" t="s">
        <v>8456</v>
      </c>
      <c r="C241" s="17" t="s">
        <v>8457</v>
      </c>
      <c r="D241" s="17" t="s">
        <v>8458</v>
      </c>
      <c r="E241" s="17" t="s">
        <v>7943</v>
      </c>
      <c r="F241" s="17" t="s">
        <v>7706</v>
      </c>
      <c r="G241" s="17" t="s">
        <v>8459</v>
      </c>
      <c r="H241" s="17"/>
    </row>
    <row r="242" customFormat="false" ht="15" hidden="false" customHeight="false" outlineLevel="0" collapsed="false">
      <c r="A242" s="17" t="s">
        <v>839</v>
      </c>
      <c r="B242" s="17" t="s">
        <v>8460</v>
      </c>
      <c r="C242" s="17" t="s">
        <v>840</v>
      </c>
      <c r="D242" s="17" t="s">
        <v>8461</v>
      </c>
      <c r="E242" s="17" t="s">
        <v>246</v>
      </c>
      <c r="F242" s="17" t="s">
        <v>247</v>
      </c>
      <c r="G242" s="17" t="s">
        <v>8462</v>
      </c>
      <c r="H242" s="17" t="s">
        <v>8463</v>
      </c>
    </row>
    <row r="243" customFormat="false" ht="15" hidden="false" customHeight="false" outlineLevel="0" collapsed="false">
      <c r="A243" s="17" t="s">
        <v>1287</v>
      </c>
      <c r="B243" s="17" t="s">
        <v>8464</v>
      </c>
      <c r="C243" s="17" t="s">
        <v>1288</v>
      </c>
      <c r="D243" s="17" t="s">
        <v>8465</v>
      </c>
      <c r="E243" s="17" t="s">
        <v>7785</v>
      </c>
      <c r="F243" s="17" t="s">
        <v>7741</v>
      </c>
      <c r="G243" s="17" t="s">
        <v>8466</v>
      </c>
      <c r="H243" s="17" t="s">
        <v>8467</v>
      </c>
    </row>
    <row r="244" customFormat="false" ht="15" hidden="false" customHeight="false" outlineLevel="0" collapsed="false">
      <c r="A244" s="17" t="s">
        <v>379</v>
      </c>
      <c r="B244" s="17" t="s">
        <v>8468</v>
      </c>
      <c r="C244" s="17" t="s">
        <v>381</v>
      </c>
      <c r="D244" s="17" t="s">
        <v>8469</v>
      </c>
      <c r="E244" s="17" t="s">
        <v>7863</v>
      </c>
      <c r="F244" s="17" t="s">
        <v>7702</v>
      </c>
      <c r="G244" s="17" t="s">
        <v>8470</v>
      </c>
      <c r="H244" s="17" t="n">
        <v>533.04</v>
      </c>
    </row>
    <row r="245" customFormat="false" ht="15" hidden="false" customHeight="false" outlineLevel="0" collapsed="false">
      <c r="A245" s="17" t="s">
        <v>751</v>
      </c>
      <c r="B245" s="17" t="s">
        <v>8471</v>
      </c>
      <c r="C245" s="17" t="s">
        <v>753</v>
      </c>
      <c r="D245" s="17" t="s">
        <v>8472</v>
      </c>
      <c r="E245" s="17" t="s">
        <v>8375</v>
      </c>
      <c r="F245" s="17" t="s">
        <v>7735</v>
      </c>
      <c r="G245" s="17" t="s">
        <v>8473</v>
      </c>
      <c r="H245" s="17"/>
    </row>
    <row r="246" customFormat="false" ht="15" hidden="false" customHeight="false" outlineLevel="0" collapsed="false">
      <c r="A246" s="17" t="s">
        <v>615</v>
      </c>
      <c r="B246" s="17" t="s">
        <v>8299</v>
      </c>
      <c r="C246" s="17" t="s">
        <v>617</v>
      </c>
      <c r="D246" s="17" t="s">
        <v>8474</v>
      </c>
      <c r="E246" s="17" t="s">
        <v>367</v>
      </c>
      <c r="F246" s="17" t="s">
        <v>240</v>
      </c>
      <c r="G246" s="17" t="s">
        <v>8475</v>
      </c>
      <c r="H246" s="17" t="s">
        <v>8476</v>
      </c>
    </row>
    <row r="247" customFormat="false" ht="15" hidden="false" customHeight="false" outlineLevel="0" collapsed="false">
      <c r="A247" s="17" t="s">
        <v>258</v>
      </c>
      <c r="B247" s="17" t="s">
        <v>8477</v>
      </c>
      <c r="C247" s="17" t="s">
        <v>8478</v>
      </c>
      <c r="D247" s="17" t="s">
        <v>8479</v>
      </c>
      <c r="E247" s="17" t="s">
        <v>7943</v>
      </c>
      <c r="F247" s="17" t="s">
        <v>241</v>
      </c>
      <c r="G247" s="17" t="s">
        <v>8480</v>
      </c>
      <c r="H247" s="17"/>
    </row>
    <row r="248" customFormat="false" ht="15" hidden="false" customHeight="false" outlineLevel="0" collapsed="false">
      <c r="A248" s="17" t="s">
        <v>738</v>
      </c>
      <c r="B248" s="17" t="s">
        <v>739</v>
      </c>
      <c r="C248" s="17" t="s">
        <v>740</v>
      </c>
      <c r="D248" s="17" t="s">
        <v>8400</v>
      </c>
      <c r="E248" s="17" t="s">
        <v>234</v>
      </c>
      <c r="F248" s="17" t="s">
        <v>7805</v>
      </c>
      <c r="G248" s="17" t="s">
        <v>8401</v>
      </c>
      <c r="H248" s="17" t="s">
        <v>8402</v>
      </c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</row>
    <row r="250" customFormat="false" ht="15" hidden="false" customHeight="false" outlineLevel="0" collapsed="false">
      <c r="A250" s="17" t="s">
        <v>1234</v>
      </c>
      <c r="B250" s="17" t="s">
        <v>337</v>
      </c>
      <c r="C250" s="17" t="s">
        <v>1235</v>
      </c>
      <c r="D250" s="17" t="s">
        <v>8481</v>
      </c>
      <c r="E250" s="17" t="s">
        <v>7730</v>
      </c>
      <c r="F250" s="17" t="s">
        <v>7706</v>
      </c>
      <c r="G250" s="17" t="s">
        <v>8482</v>
      </c>
      <c r="H250" s="17" t="s">
        <v>8483</v>
      </c>
    </row>
    <row r="251" customFormat="false" ht="15" hidden="false" customHeight="false" outlineLevel="0" collapsed="false">
      <c r="A251" s="17" t="s">
        <v>1461</v>
      </c>
      <c r="B251" s="17" t="s">
        <v>1462</v>
      </c>
      <c r="C251" s="17" t="s">
        <v>8484</v>
      </c>
      <c r="D251" s="17" t="s">
        <v>8485</v>
      </c>
      <c r="E251" s="17" t="s">
        <v>8486</v>
      </c>
      <c r="F251" s="17" t="s">
        <v>301</v>
      </c>
      <c r="G251" s="17" t="s">
        <v>8487</v>
      </c>
      <c r="H251" s="17" t="s">
        <v>8488</v>
      </c>
    </row>
    <row r="252" customFormat="false" ht="15" hidden="false" customHeight="false" outlineLevel="0" collapsed="false">
      <c r="A252" s="17" t="s">
        <v>709</v>
      </c>
      <c r="B252" s="17" t="s">
        <v>8489</v>
      </c>
      <c r="C252" s="17" t="s">
        <v>710</v>
      </c>
      <c r="D252" s="17" t="s">
        <v>8490</v>
      </c>
      <c r="E252" s="17" t="s">
        <v>234</v>
      </c>
      <c r="F252" s="17" t="s">
        <v>235</v>
      </c>
      <c r="G252" s="17" t="s">
        <v>8491</v>
      </c>
      <c r="H25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2026-10-20T17:52:05Z</dcterms:created>
  <dc:creator>openpyxl</dc:creator>
  <dc:description/>
  <dc:language>en-US</dc:language>
  <cp:lastModifiedBy/>
  <dcterms:modified xsi:type="dcterms:W3CDTF">2026-10-20T17:52:27Z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